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mank/Claude_Himank/Exchange Monthly Weekly Expiry/Excel Files/"/>
    </mc:Choice>
  </mc:AlternateContent>
  <xr:revisionPtr revIDLastSave="0" documentId="13_ncr:1_{99159C86-059B-E842-B9C2-88526AE085E6}" xr6:coauthVersionLast="47" xr6:coauthVersionMax="47" xr10:uidLastSave="{00000000-0000-0000-0000-000000000000}"/>
  <bookViews>
    <workbookView xWindow="0" yWindow="600" windowWidth="28800" windowHeight="16100" activeTab="10" xr2:uid="{00000000-000D-0000-FFFF-FFFF00000000}"/>
  </bookViews>
  <sheets>
    <sheet name="Quality Check" sheetId="1" r:id="rId1"/>
    <sheet name="Dataset Overview" sheetId="2" r:id="rId2"/>
    <sheet name="Analysis1" sheetId="3" r:id="rId3"/>
    <sheet name="Analysis2" sheetId="4" r:id="rId4"/>
    <sheet name="Analysis3" sheetId="5" r:id="rId5"/>
    <sheet name="Analysis4" sheetId="6" r:id="rId6"/>
    <sheet name="Analysis5" sheetId="7" r:id="rId7"/>
    <sheet name="Analysis6" sheetId="8" r:id="rId8"/>
    <sheet name="Analysis7" sheetId="9" r:id="rId9"/>
    <sheet name="Analysis8" sheetId="10" r:id="rId10"/>
    <sheet name="Analysis9" sheetId="11" r:id="rId11"/>
    <sheet name="Overall Summary" sheetId="12" r:id="rId12"/>
    <sheet name="NSE Summary" sheetId="13" r:id="rId13"/>
    <sheet name="BSE Summary" sheetId="14" r:id="rId14"/>
    <sheet name="NSE - NIFTY Index Options" sheetId="15" r:id="rId15"/>
    <sheet name="NSE - Other Index Options" sheetId="16" r:id="rId16"/>
    <sheet name="BSE - SENSEX Index Options" sheetId="17" r:id="rId17"/>
    <sheet name="BSE - Other Index Options" sheetId="18" r:id="rId18"/>
  </sheets>
  <calcPr calcId="191029"/>
  <pivotCaches>
    <pivotCache cacheId="80" r:id="rId19"/>
    <pivotCache cacheId="85" r:id="rId20"/>
    <pivotCache cacheId="90" r:id="rId21"/>
    <pivotCache cacheId="95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6" i="11" l="1"/>
  <c r="B8" i="14"/>
  <c r="B7" i="14"/>
  <c r="C7" i="12" s="1"/>
  <c r="E7" i="12" s="1"/>
  <c r="F7" i="12" s="1"/>
  <c r="B6" i="14"/>
  <c r="C6" i="12" s="1"/>
  <c r="E6" i="12" s="1"/>
  <c r="F6" i="12" s="1"/>
  <c r="B5" i="14"/>
  <c r="B4" i="14"/>
  <c r="B3" i="14"/>
  <c r="B10" i="13"/>
  <c r="B3" i="12" s="1"/>
  <c r="B9" i="13"/>
  <c r="B8" i="13"/>
  <c r="B7" i="12" s="1"/>
  <c r="B7" i="13"/>
  <c r="B6" i="13"/>
  <c r="B5" i="13"/>
  <c r="C8" i="12"/>
  <c r="B8" i="12"/>
  <c r="E8" i="12" s="1"/>
  <c r="F8" i="12" s="1"/>
  <c r="B6" i="12"/>
  <c r="C5" i="12"/>
  <c r="B5" i="12"/>
  <c r="E5" i="12" s="1"/>
  <c r="F5" i="12" s="1"/>
  <c r="C4" i="12"/>
  <c r="G142" i="11"/>
  <c r="F142" i="11"/>
  <c r="F285" i="11" s="1"/>
  <c r="E142" i="11"/>
  <c r="E285" i="11" s="1"/>
  <c r="D142" i="11"/>
  <c r="D285" i="11" s="1"/>
  <c r="C142" i="11"/>
  <c r="C285" i="11" s="1"/>
  <c r="B142" i="11"/>
  <c r="G141" i="11"/>
  <c r="F141" i="11"/>
  <c r="F284" i="11" s="1"/>
  <c r="E141" i="11"/>
  <c r="E284" i="11" s="1"/>
  <c r="D141" i="11"/>
  <c r="D284" i="11" s="1"/>
  <c r="C141" i="11"/>
  <c r="C284" i="11" s="1"/>
  <c r="B141" i="11"/>
  <c r="G140" i="11"/>
  <c r="F140" i="11"/>
  <c r="F283" i="11" s="1"/>
  <c r="E140" i="11"/>
  <c r="E283" i="11" s="1"/>
  <c r="D140" i="11"/>
  <c r="D283" i="11" s="1"/>
  <c r="C140" i="11"/>
  <c r="C283" i="11" s="1"/>
  <c r="B140" i="11"/>
  <c r="G139" i="11"/>
  <c r="F139" i="11"/>
  <c r="F282" i="11" s="1"/>
  <c r="E139" i="11"/>
  <c r="E282" i="11" s="1"/>
  <c r="D139" i="11"/>
  <c r="D282" i="11" s="1"/>
  <c r="C139" i="11"/>
  <c r="C282" i="11" s="1"/>
  <c r="B139" i="11"/>
  <c r="G138" i="11"/>
  <c r="F138" i="11"/>
  <c r="F281" i="11" s="1"/>
  <c r="E138" i="11"/>
  <c r="E281" i="11" s="1"/>
  <c r="D138" i="11"/>
  <c r="D281" i="11" s="1"/>
  <c r="C138" i="11"/>
  <c r="C281" i="11" s="1"/>
  <c r="B138" i="11"/>
  <c r="G137" i="11"/>
  <c r="F137" i="11"/>
  <c r="F280" i="11" s="1"/>
  <c r="E137" i="11"/>
  <c r="E280" i="11" s="1"/>
  <c r="D137" i="11"/>
  <c r="D280" i="11" s="1"/>
  <c r="C137" i="11"/>
  <c r="C280" i="11" s="1"/>
  <c r="B137" i="11"/>
  <c r="G136" i="11"/>
  <c r="F136" i="11"/>
  <c r="F279" i="11" s="1"/>
  <c r="E136" i="11"/>
  <c r="E279" i="11" s="1"/>
  <c r="D136" i="11"/>
  <c r="D279" i="11" s="1"/>
  <c r="C136" i="11"/>
  <c r="C279" i="11" s="1"/>
  <c r="B136" i="11"/>
  <c r="G135" i="11"/>
  <c r="F135" i="11"/>
  <c r="F278" i="11" s="1"/>
  <c r="E135" i="11"/>
  <c r="E278" i="11" s="1"/>
  <c r="D135" i="11"/>
  <c r="D278" i="11" s="1"/>
  <c r="C135" i="11"/>
  <c r="C278" i="11" s="1"/>
  <c r="B135" i="11"/>
  <c r="G134" i="11"/>
  <c r="F134" i="11"/>
  <c r="F277" i="11" s="1"/>
  <c r="E134" i="11"/>
  <c r="E277" i="11" s="1"/>
  <c r="D134" i="11"/>
  <c r="D277" i="11" s="1"/>
  <c r="C134" i="11"/>
  <c r="C277" i="11" s="1"/>
  <c r="B134" i="11"/>
  <c r="G133" i="11"/>
  <c r="F133" i="11"/>
  <c r="F276" i="11" s="1"/>
  <c r="E133" i="11"/>
  <c r="E276" i="11" s="1"/>
  <c r="D133" i="11"/>
  <c r="D276" i="11" s="1"/>
  <c r="C133" i="11"/>
  <c r="C276" i="11" s="1"/>
  <c r="B133" i="11"/>
  <c r="G132" i="11"/>
  <c r="F132" i="11"/>
  <c r="F275" i="11" s="1"/>
  <c r="E132" i="11"/>
  <c r="E275" i="11" s="1"/>
  <c r="D132" i="11"/>
  <c r="D275" i="11" s="1"/>
  <c r="C132" i="11"/>
  <c r="C275" i="11" s="1"/>
  <c r="B132" i="11"/>
  <c r="G131" i="11"/>
  <c r="F131" i="11"/>
  <c r="F274" i="11" s="1"/>
  <c r="E131" i="11"/>
  <c r="E274" i="11" s="1"/>
  <c r="D131" i="11"/>
  <c r="D274" i="11" s="1"/>
  <c r="C131" i="11"/>
  <c r="C274" i="11" s="1"/>
  <c r="B131" i="11"/>
  <c r="G130" i="11"/>
  <c r="F130" i="11"/>
  <c r="F273" i="11" s="1"/>
  <c r="E130" i="11"/>
  <c r="E273" i="11" s="1"/>
  <c r="D130" i="11"/>
  <c r="D273" i="11" s="1"/>
  <c r="C130" i="11"/>
  <c r="C273" i="11" s="1"/>
  <c r="B130" i="11"/>
  <c r="G129" i="11"/>
  <c r="F129" i="11"/>
  <c r="F272" i="11" s="1"/>
  <c r="E129" i="11"/>
  <c r="E272" i="11" s="1"/>
  <c r="D129" i="11"/>
  <c r="D272" i="11" s="1"/>
  <c r="C129" i="11"/>
  <c r="C272" i="11" s="1"/>
  <c r="B129" i="11"/>
  <c r="G128" i="11"/>
  <c r="F128" i="11"/>
  <c r="F271" i="11" s="1"/>
  <c r="E128" i="11"/>
  <c r="E271" i="11" s="1"/>
  <c r="D128" i="11"/>
  <c r="D271" i="11" s="1"/>
  <c r="C128" i="11"/>
  <c r="C271" i="11" s="1"/>
  <c r="B128" i="11"/>
  <c r="G127" i="11"/>
  <c r="F127" i="11"/>
  <c r="F270" i="11" s="1"/>
  <c r="E127" i="11"/>
  <c r="E270" i="11" s="1"/>
  <c r="D127" i="11"/>
  <c r="D270" i="11" s="1"/>
  <c r="C127" i="11"/>
  <c r="C270" i="11" s="1"/>
  <c r="B127" i="11"/>
  <c r="G126" i="11"/>
  <c r="F126" i="11"/>
  <c r="F269" i="11" s="1"/>
  <c r="E126" i="11"/>
  <c r="E269" i="11" s="1"/>
  <c r="D126" i="11"/>
  <c r="D269" i="11" s="1"/>
  <c r="C126" i="11"/>
  <c r="C269" i="11" s="1"/>
  <c r="B126" i="11"/>
  <c r="G125" i="11"/>
  <c r="F125" i="11"/>
  <c r="F268" i="11" s="1"/>
  <c r="E125" i="11"/>
  <c r="E268" i="11" s="1"/>
  <c r="D125" i="11"/>
  <c r="D268" i="11" s="1"/>
  <c r="C125" i="11"/>
  <c r="C268" i="11" s="1"/>
  <c r="B125" i="11"/>
  <c r="G124" i="11"/>
  <c r="F124" i="11"/>
  <c r="F267" i="11" s="1"/>
  <c r="E124" i="11"/>
  <c r="E267" i="11" s="1"/>
  <c r="D124" i="11"/>
  <c r="D267" i="11" s="1"/>
  <c r="C124" i="11"/>
  <c r="C267" i="11" s="1"/>
  <c r="B124" i="11"/>
  <c r="G123" i="11"/>
  <c r="F123" i="11"/>
  <c r="F266" i="11" s="1"/>
  <c r="E123" i="11"/>
  <c r="E266" i="11" s="1"/>
  <c r="D123" i="11"/>
  <c r="D266" i="11" s="1"/>
  <c r="C123" i="11"/>
  <c r="C266" i="11" s="1"/>
  <c r="B123" i="11"/>
  <c r="G122" i="11"/>
  <c r="F122" i="11"/>
  <c r="F265" i="11" s="1"/>
  <c r="E122" i="11"/>
  <c r="E265" i="11" s="1"/>
  <c r="D122" i="11"/>
  <c r="D265" i="11" s="1"/>
  <c r="C122" i="11"/>
  <c r="C265" i="11" s="1"/>
  <c r="B122" i="11"/>
  <c r="G121" i="11"/>
  <c r="F121" i="11"/>
  <c r="F264" i="11" s="1"/>
  <c r="E121" i="11"/>
  <c r="E264" i="11" s="1"/>
  <c r="D121" i="11"/>
  <c r="D264" i="11" s="1"/>
  <c r="C121" i="11"/>
  <c r="C264" i="11" s="1"/>
  <c r="B121" i="11"/>
  <c r="G120" i="11"/>
  <c r="F120" i="11"/>
  <c r="F263" i="11" s="1"/>
  <c r="E120" i="11"/>
  <c r="E263" i="11" s="1"/>
  <c r="D120" i="11"/>
  <c r="D263" i="11" s="1"/>
  <c r="C120" i="11"/>
  <c r="C263" i="11" s="1"/>
  <c r="B120" i="11"/>
  <c r="G119" i="11"/>
  <c r="F119" i="11"/>
  <c r="F262" i="11" s="1"/>
  <c r="E119" i="11"/>
  <c r="E262" i="11" s="1"/>
  <c r="D119" i="11"/>
  <c r="D262" i="11" s="1"/>
  <c r="C119" i="11"/>
  <c r="C262" i="11" s="1"/>
  <c r="B119" i="11"/>
  <c r="G118" i="11"/>
  <c r="F118" i="11"/>
  <c r="F261" i="11" s="1"/>
  <c r="E118" i="11"/>
  <c r="E261" i="11" s="1"/>
  <c r="D118" i="11"/>
  <c r="D261" i="11" s="1"/>
  <c r="C118" i="11"/>
  <c r="C261" i="11" s="1"/>
  <c r="B118" i="11"/>
  <c r="G117" i="11"/>
  <c r="F117" i="11"/>
  <c r="F260" i="11" s="1"/>
  <c r="E117" i="11"/>
  <c r="E260" i="11" s="1"/>
  <c r="D117" i="11"/>
  <c r="D260" i="11" s="1"/>
  <c r="C117" i="11"/>
  <c r="C260" i="11" s="1"/>
  <c r="B117" i="11"/>
  <c r="G116" i="11"/>
  <c r="F116" i="11"/>
  <c r="F259" i="11" s="1"/>
  <c r="E116" i="11"/>
  <c r="E259" i="11" s="1"/>
  <c r="D116" i="11"/>
  <c r="D259" i="11" s="1"/>
  <c r="C116" i="11"/>
  <c r="C259" i="11" s="1"/>
  <c r="B116" i="11"/>
  <c r="G115" i="11"/>
  <c r="F115" i="11"/>
  <c r="F258" i="11" s="1"/>
  <c r="E115" i="11"/>
  <c r="E258" i="11" s="1"/>
  <c r="D115" i="11"/>
  <c r="D258" i="11" s="1"/>
  <c r="C115" i="11"/>
  <c r="C258" i="11" s="1"/>
  <c r="B115" i="11"/>
  <c r="G114" i="11"/>
  <c r="F114" i="11"/>
  <c r="F257" i="11" s="1"/>
  <c r="E114" i="11"/>
  <c r="E257" i="11" s="1"/>
  <c r="D114" i="11"/>
  <c r="D257" i="11" s="1"/>
  <c r="C114" i="11"/>
  <c r="C257" i="11" s="1"/>
  <c r="B114" i="11"/>
  <c r="G113" i="11"/>
  <c r="F113" i="11"/>
  <c r="F256" i="11" s="1"/>
  <c r="E113" i="11"/>
  <c r="E256" i="11" s="1"/>
  <c r="D113" i="11"/>
  <c r="D256" i="11" s="1"/>
  <c r="C113" i="11"/>
  <c r="C256" i="11" s="1"/>
  <c r="B113" i="11"/>
  <c r="G112" i="11"/>
  <c r="F112" i="11"/>
  <c r="F255" i="11" s="1"/>
  <c r="E112" i="11"/>
  <c r="E255" i="11" s="1"/>
  <c r="D112" i="11"/>
  <c r="D255" i="11" s="1"/>
  <c r="C112" i="11"/>
  <c r="C255" i="11" s="1"/>
  <c r="B112" i="11"/>
  <c r="G111" i="11"/>
  <c r="F111" i="11"/>
  <c r="F254" i="11" s="1"/>
  <c r="E111" i="11"/>
  <c r="E254" i="11" s="1"/>
  <c r="D111" i="11"/>
  <c r="D254" i="11" s="1"/>
  <c r="C111" i="11"/>
  <c r="C254" i="11" s="1"/>
  <c r="B111" i="11"/>
  <c r="G110" i="11"/>
  <c r="F110" i="11"/>
  <c r="F253" i="11" s="1"/>
  <c r="E110" i="11"/>
  <c r="E253" i="11" s="1"/>
  <c r="D110" i="11"/>
  <c r="D253" i="11" s="1"/>
  <c r="C110" i="11"/>
  <c r="C253" i="11" s="1"/>
  <c r="B110" i="11"/>
  <c r="G109" i="11"/>
  <c r="F109" i="11"/>
  <c r="F252" i="11" s="1"/>
  <c r="E109" i="11"/>
  <c r="E252" i="11" s="1"/>
  <c r="D109" i="11"/>
  <c r="D252" i="11" s="1"/>
  <c r="C109" i="11"/>
  <c r="C252" i="11" s="1"/>
  <c r="B109" i="11"/>
  <c r="G108" i="11"/>
  <c r="F108" i="11"/>
  <c r="F251" i="11" s="1"/>
  <c r="E108" i="11"/>
  <c r="E251" i="11" s="1"/>
  <c r="D108" i="11"/>
  <c r="D251" i="11" s="1"/>
  <c r="C108" i="11"/>
  <c r="C251" i="11" s="1"/>
  <c r="B108" i="11"/>
  <c r="G107" i="11"/>
  <c r="F107" i="11"/>
  <c r="F250" i="11" s="1"/>
  <c r="E107" i="11"/>
  <c r="E250" i="11" s="1"/>
  <c r="D107" i="11"/>
  <c r="D250" i="11" s="1"/>
  <c r="C107" i="11"/>
  <c r="C250" i="11" s="1"/>
  <c r="B107" i="11"/>
  <c r="G106" i="11"/>
  <c r="F106" i="11"/>
  <c r="F249" i="11" s="1"/>
  <c r="E106" i="11"/>
  <c r="E249" i="11" s="1"/>
  <c r="D106" i="11"/>
  <c r="D249" i="11" s="1"/>
  <c r="C106" i="11"/>
  <c r="C249" i="11" s="1"/>
  <c r="B106" i="11"/>
  <c r="G105" i="11"/>
  <c r="F105" i="11"/>
  <c r="F248" i="11" s="1"/>
  <c r="E105" i="11"/>
  <c r="E248" i="11" s="1"/>
  <c r="D105" i="11"/>
  <c r="D248" i="11" s="1"/>
  <c r="C105" i="11"/>
  <c r="C248" i="11" s="1"/>
  <c r="B105" i="11"/>
  <c r="G104" i="11"/>
  <c r="F104" i="11"/>
  <c r="F247" i="11" s="1"/>
  <c r="E104" i="11"/>
  <c r="E247" i="11" s="1"/>
  <c r="D104" i="11"/>
  <c r="D247" i="11" s="1"/>
  <c r="C104" i="11"/>
  <c r="C247" i="11" s="1"/>
  <c r="B104" i="11"/>
  <c r="G103" i="11"/>
  <c r="F103" i="11"/>
  <c r="F246" i="11" s="1"/>
  <c r="E103" i="11"/>
  <c r="E246" i="11" s="1"/>
  <c r="D103" i="11"/>
  <c r="D246" i="11" s="1"/>
  <c r="C103" i="11"/>
  <c r="C246" i="11" s="1"/>
  <c r="B103" i="11"/>
  <c r="G102" i="11"/>
  <c r="F102" i="11"/>
  <c r="F245" i="11" s="1"/>
  <c r="E102" i="11"/>
  <c r="E245" i="11" s="1"/>
  <c r="D102" i="11"/>
  <c r="D245" i="11" s="1"/>
  <c r="C102" i="11"/>
  <c r="C245" i="11" s="1"/>
  <c r="B102" i="11"/>
  <c r="G101" i="11"/>
  <c r="F101" i="11"/>
  <c r="F244" i="11" s="1"/>
  <c r="E101" i="11"/>
  <c r="E244" i="11" s="1"/>
  <c r="D101" i="11"/>
  <c r="D244" i="11" s="1"/>
  <c r="C101" i="11"/>
  <c r="C244" i="11" s="1"/>
  <c r="B101" i="11"/>
  <c r="G100" i="11"/>
  <c r="F100" i="11"/>
  <c r="F243" i="11" s="1"/>
  <c r="E100" i="11"/>
  <c r="E243" i="11" s="1"/>
  <c r="D100" i="11"/>
  <c r="D243" i="11" s="1"/>
  <c r="C100" i="11"/>
  <c r="C243" i="11" s="1"/>
  <c r="B100" i="11"/>
  <c r="G99" i="11"/>
  <c r="F99" i="11"/>
  <c r="F242" i="11" s="1"/>
  <c r="E99" i="11"/>
  <c r="E242" i="11" s="1"/>
  <c r="D99" i="11"/>
  <c r="D242" i="11" s="1"/>
  <c r="C99" i="11"/>
  <c r="C242" i="11" s="1"/>
  <c r="B99" i="11"/>
  <c r="G98" i="11"/>
  <c r="F98" i="11"/>
  <c r="F241" i="11" s="1"/>
  <c r="E98" i="11"/>
  <c r="E241" i="11" s="1"/>
  <c r="D98" i="11"/>
  <c r="D241" i="11" s="1"/>
  <c r="C98" i="11"/>
  <c r="C241" i="11" s="1"/>
  <c r="B98" i="11"/>
  <c r="G97" i="11"/>
  <c r="F97" i="11"/>
  <c r="F240" i="11" s="1"/>
  <c r="E97" i="11"/>
  <c r="E240" i="11" s="1"/>
  <c r="D97" i="11"/>
  <c r="D240" i="11" s="1"/>
  <c r="C97" i="11"/>
  <c r="C240" i="11" s="1"/>
  <c r="B97" i="11"/>
  <c r="G96" i="11"/>
  <c r="F96" i="11"/>
  <c r="F239" i="11" s="1"/>
  <c r="E96" i="11"/>
  <c r="E239" i="11" s="1"/>
  <c r="D96" i="11"/>
  <c r="D239" i="11" s="1"/>
  <c r="C96" i="11"/>
  <c r="C239" i="11" s="1"/>
  <c r="B96" i="11"/>
  <c r="G95" i="11"/>
  <c r="F95" i="11"/>
  <c r="F238" i="11" s="1"/>
  <c r="E95" i="11"/>
  <c r="E238" i="11" s="1"/>
  <c r="D95" i="11"/>
  <c r="D238" i="11" s="1"/>
  <c r="C95" i="11"/>
  <c r="C238" i="11" s="1"/>
  <c r="B95" i="11"/>
  <c r="G94" i="11"/>
  <c r="F94" i="11"/>
  <c r="F237" i="11" s="1"/>
  <c r="E94" i="11"/>
  <c r="E237" i="11" s="1"/>
  <c r="D94" i="11"/>
  <c r="D237" i="11" s="1"/>
  <c r="C94" i="11"/>
  <c r="C237" i="11" s="1"/>
  <c r="B94" i="11"/>
  <c r="G93" i="11"/>
  <c r="F93" i="11"/>
  <c r="F236" i="11" s="1"/>
  <c r="E93" i="11"/>
  <c r="E236" i="11" s="1"/>
  <c r="D93" i="11"/>
  <c r="D236" i="11" s="1"/>
  <c r="C93" i="11"/>
  <c r="C236" i="11" s="1"/>
  <c r="B93" i="11"/>
  <c r="G92" i="11"/>
  <c r="F92" i="11"/>
  <c r="F235" i="11" s="1"/>
  <c r="E92" i="11"/>
  <c r="E235" i="11" s="1"/>
  <c r="D92" i="11"/>
  <c r="D235" i="11" s="1"/>
  <c r="C92" i="11"/>
  <c r="C235" i="11" s="1"/>
  <c r="B92" i="11"/>
  <c r="G91" i="11"/>
  <c r="F91" i="11"/>
  <c r="F234" i="11" s="1"/>
  <c r="E91" i="11"/>
  <c r="E234" i="11" s="1"/>
  <c r="D91" i="11"/>
  <c r="D234" i="11" s="1"/>
  <c r="C91" i="11"/>
  <c r="C234" i="11" s="1"/>
  <c r="B91" i="11"/>
  <c r="G90" i="11"/>
  <c r="F90" i="11"/>
  <c r="F233" i="11" s="1"/>
  <c r="E90" i="11"/>
  <c r="E233" i="11" s="1"/>
  <c r="D90" i="11"/>
  <c r="D233" i="11" s="1"/>
  <c r="C90" i="11"/>
  <c r="C233" i="11" s="1"/>
  <c r="B90" i="11"/>
  <c r="G89" i="11"/>
  <c r="F89" i="11"/>
  <c r="F232" i="11" s="1"/>
  <c r="E89" i="11"/>
  <c r="E232" i="11" s="1"/>
  <c r="D89" i="11"/>
  <c r="D232" i="11" s="1"/>
  <c r="C89" i="11"/>
  <c r="C232" i="11" s="1"/>
  <c r="B89" i="11"/>
  <c r="G88" i="11"/>
  <c r="F88" i="11"/>
  <c r="F231" i="11" s="1"/>
  <c r="E88" i="11"/>
  <c r="E231" i="11" s="1"/>
  <c r="D88" i="11"/>
  <c r="D231" i="11" s="1"/>
  <c r="C88" i="11"/>
  <c r="C231" i="11" s="1"/>
  <c r="B88" i="11"/>
  <c r="G87" i="11"/>
  <c r="F87" i="11"/>
  <c r="F230" i="11" s="1"/>
  <c r="E87" i="11"/>
  <c r="E230" i="11" s="1"/>
  <c r="D87" i="11"/>
  <c r="D230" i="11" s="1"/>
  <c r="C87" i="11"/>
  <c r="C230" i="11" s="1"/>
  <c r="B87" i="11"/>
  <c r="G86" i="11"/>
  <c r="F86" i="11"/>
  <c r="F229" i="11" s="1"/>
  <c r="E86" i="11"/>
  <c r="E229" i="11" s="1"/>
  <c r="D86" i="11"/>
  <c r="D229" i="11" s="1"/>
  <c r="C86" i="11"/>
  <c r="C229" i="11" s="1"/>
  <c r="B86" i="11"/>
  <c r="G85" i="11"/>
  <c r="F85" i="11"/>
  <c r="F228" i="11" s="1"/>
  <c r="E85" i="11"/>
  <c r="E228" i="11" s="1"/>
  <c r="D85" i="11"/>
  <c r="D228" i="11" s="1"/>
  <c r="C85" i="11"/>
  <c r="C228" i="11" s="1"/>
  <c r="B85" i="11"/>
  <c r="G84" i="11"/>
  <c r="F84" i="11"/>
  <c r="F227" i="11" s="1"/>
  <c r="E84" i="11"/>
  <c r="E227" i="11" s="1"/>
  <c r="D84" i="11"/>
  <c r="D227" i="11" s="1"/>
  <c r="C84" i="11"/>
  <c r="C227" i="11" s="1"/>
  <c r="B84" i="11"/>
  <c r="G83" i="11"/>
  <c r="F83" i="11"/>
  <c r="F226" i="11" s="1"/>
  <c r="E83" i="11"/>
  <c r="E226" i="11" s="1"/>
  <c r="D83" i="11"/>
  <c r="D226" i="11" s="1"/>
  <c r="C83" i="11"/>
  <c r="C226" i="11" s="1"/>
  <c r="B83" i="11"/>
  <c r="G82" i="11"/>
  <c r="F82" i="11"/>
  <c r="F225" i="11" s="1"/>
  <c r="E82" i="11"/>
  <c r="E225" i="11" s="1"/>
  <c r="D82" i="11"/>
  <c r="D225" i="11" s="1"/>
  <c r="C82" i="11"/>
  <c r="C225" i="11" s="1"/>
  <c r="B82" i="11"/>
  <c r="G81" i="11"/>
  <c r="F81" i="11"/>
  <c r="F224" i="11" s="1"/>
  <c r="E81" i="11"/>
  <c r="E224" i="11" s="1"/>
  <c r="D81" i="11"/>
  <c r="D224" i="11" s="1"/>
  <c r="C81" i="11"/>
  <c r="C224" i="11" s="1"/>
  <c r="B81" i="11"/>
  <c r="G80" i="11"/>
  <c r="F80" i="11"/>
  <c r="F223" i="11" s="1"/>
  <c r="E80" i="11"/>
  <c r="E223" i="11" s="1"/>
  <c r="D80" i="11"/>
  <c r="D223" i="11" s="1"/>
  <c r="C80" i="11"/>
  <c r="C223" i="11" s="1"/>
  <c r="B80" i="11"/>
  <c r="G79" i="11"/>
  <c r="F79" i="11"/>
  <c r="F222" i="11" s="1"/>
  <c r="E79" i="11"/>
  <c r="E222" i="11" s="1"/>
  <c r="D79" i="11"/>
  <c r="D222" i="11" s="1"/>
  <c r="C79" i="11"/>
  <c r="C222" i="11" s="1"/>
  <c r="B79" i="11"/>
  <c r="G78" i="11"/>
  <c r="F78" i="11"/>
  <c r="F221" i="11" s="1"/>
  <c r="E78" i="11"/>
  <c r="E221" i="11" s="1"/>
  <c r="D78" i="11"/>
  <c r="D221" i="11" s="1"/>
  <c r="C78" i="11"/>
  <c r="C221" i="11" s="1"/>
  <c r="B78" i="11"/>
  <c r="G77" i="11"/>
  <c r="F77" i="11"/>
  <c r="F220" i="11" s="1"/>
  <c r="E77" i="11"/>
  <c r="E220" i="11" s="1"/>
  <c r="D77" i="11"/>
  <c r="D220" i="11" s="1"/>
  <c r="C77" i="11"/>
  <c r="C220" i="11" s="1"/>
  <c r="B77" i="11"/>
  <c r="G76" i="11"/>
  <c r="F76" i="11"/>
  <c r="F219" i="11" s="1"/>
  <c r="E76" i="11"/>
  <c r="E219" i="11" s="1"/>
  <c r="D76" i="11"/>
  <c r="D219" i="11" s="1"/>
  <c r="C76" i="11"/>
  <c r="C219" i="11" s="1"/>
  <c r="B76" i="11"/>
  <c r="G75" i="11"/>
  <c r="F75" i="11"/>
  <c r="F218" i="11" s="1"/>
  <c r="E75" i="11"/>
  <c r="E218" i="11" s="1"/>
  <c r="D75" i="11"/>
  <c r="D218" i="11" s="1"/>
  <c r="C75" i="11"/>
  <c r="C218" i="11" s="1"/>
  <c r="B75" i="11"/>
  <c r="G74" i="11"/>
  <c r="F74" i="11"/>
  <c r="F217" i="11" s="1"/>
  <c r="E74" i="11"/>
  <c r="E217" i="11" s="1"/>
  <c r="D74" i="11"/>
  <c r="D217" i="11" s="1"/>
  <c r="C74" i="11"/>
  <c r="C217" i="11" s="1"/>
  <c r="B74" i="11"/>
  <c r="G73" i="11"/>
  <c r="F73" i="11"/>
  <c r="F216" i="11" s="1"/>
  <c r="E73" i="11"/>
  <c r="E216" i="11" s="1"/>
  <c r="D73" i="11"/>
  <c r="D216" i="11" s="1"/>
  <c r="C73" i="11"/>
  <c r="C216" i="11" s="1"/>
  <c r="B73" i="11"/>
  <c r="G72" i="11"/>
  <c r="F72" i="11"/>
  <c r="F215" i="11" s="1"/>
  <c r="E72" i="11"/>
  <c r="E215" i="11" s="1"/>
  <c r="D72" i="11"/>
  <c r="D215" i="11" s="1"/>
  <c r="C72" i="11"/>
  <c r="C215" i="11" s="1"/>
  <c r="B72" i="11"/>
  <c r="G71" i="11"/>
  <c r="F71" i="11"/>
  <c r="F214" i="11" s="1"/>
  <c r="E71" i="11"/>
  <c r="E214" i="11" s="1"/>
  <c r="D71" i="11"/>
  <c r="D214" i="11" s="1"/>
  <c r="C71" i="11"/>
  <c r="C214" i="11" s="1"/>
  <c r="B71" i="11"/>
  <c r="G70" i="11"/>
  <c r="F70" i="11"/>
  <c r="F213" i="11" s="1"/>
  <c r="E70" i="11"/>
  <c r="E213" i="11" s="1"/>
  <c r="D70" i="11"/>
  <c r="D213" i="11" s="1"/>
  <c r="C70" i="11"/>
  <c r="C213" i="11" s="1"/>
  <c r="B70" i="11"/>
  <c r="G69" i="11"/>
  <c r="F69" i="11"/>
  <c r="F212" i="11" s="1"/>
  <c r="E69" i="11"/>
  <c r="E212" i="11" s="1"/>
  <c r="D69" i="11"/>
  <c r="D212" i="11" s="1"/>
  <c r="C69" i="11"/>
  <c r="C212" i="11" s="1"/>
  <c r="B69" i="11"/>
  <c r="G68" i="11"/>
  <c r="F68" i="11"/>
  <c r="F211" i="11" s="1"/>
  <c r="E68" i="11"/>
  <c r="E211" i="11" s="1"/>
  <c r="D68" i="11"/>
  <c r="D211" i="11" s="1"/>
  <c r="C68" i="11"/>
  <c r="C211" i="11" s="1"/>
  <c r="B68" i="11"/>
  <c r="G67" i="11"/>
  <c r="F67" i="11"/>
  <c r="F210" i="11" s="1"/>
  <c r="E67" i="11"/>
  <c r="E210" i="11" s="1"/>
  <c r="D67" i="11"/>
  <c r="D210" i="11" s="1"/>
  <c r="C67" i="11"/>
  <c r="C210" i="11" s="1"/>
  <c r="B67" i="11"/>
  <c r="G66" i="11"/>
  <c r="F66" i="11"/>
  <c r="F209" i="11" s="1"/>
  <c r="E66" i="11"/>
  <c r="E209" i="11" s="1"/>
  <c r="D66" i="11"/>
  <c r="D209" i="11" s="1"/>
  <c r="C66" i="11"/>
  <c r="C209" i="11" s="1"/>
  <c r="B66" i="11"/>
  <c r="G65" i="11"/>
  <c r="F65" i="11"/>
  <c r="F208" i="11" s="1"/>
  <c r="E65" i="11"/>
  <c r="E208" i="11" s="1"/>
  <c r="D65" i="11"/>
  <c r="D208" i="11" s="1"/>
  <c r="C65" i="11"/>
  <c r="C208" i="11" s="1"/>
  <c r="B65" i="11"/>
  <c r="G64" i="11"/>
  <c r="F64" i="11"/>
  <c r="F207" i="11" s="1"/>
  <c r="E64" i="11"/>
  <c r="E207" i="11" s="1"/>
  <c r="D64" i="11"/>
  <c r="D207" i="11" s="1"/>
  <c r="C64" i="11"/>
  <c r="C207" i="11" s="1"/>
  <c r="B64" i="11"/>
  <c r="G63" i="11"/>
  <c r="F63" i="11"/>
  <c r="F206" i="11" s="1"/>
  <c r="E63" i="11"/>
  <c r="E206" i="11" s="1"/>
  <c r="D63" i="11"/>
  <c r="D206" i="11" s="1"/>
  <c r="C63" i="11"/>
  <c r="C206" i="11" s="1"/>
  <c r="B63" i="11"/>
  <c r="G62" i="11"/>
  <c r="F62" i="11"/>
  <c r="F205" i="11" s="1"/>
  <c r="E62" i="11"/>
  <c r="E205" i="11" s="1"/>
  <c r="D62" i="11"/>
  <c r="D205" i="11" s="1"/>
  <c r="C62" i="11"/>
  <c r="C205" i="11" s="1"/>
  <c r="B62" i="11"/>
  <c r="G61" i="11"/>
  <c r="F61" i="11"/>
  <c r="F204" i="11" s="1"/>
  <c r="E61" i="11"/>
  <c r="E204" i="11" s="1"/>
  <c r="D61" i="11"/>
  <c r="D204" i="11" s="1"/>
  <c r="C61" i="11"/>
  <c r="C204" i="11" s="1"/>
  <c r="B61" i="11"/>
  <c r="G60" i="11"/>
  <c r="F60" i="11"/>
  <c r="F203" i="11" s="1"/>
  <c r="E60" i="11"/>
  <c r="E203" i="11" s="1"/>
  <c r="D60" i="11"/>
  <c r="D203" i="11" s="1"/>
  <c r="C60" i="11"/>
  <c r="C203" i="11" s="1"/>
  <c r="B60" i="11"/>
  <c r="G59" i="11"/>
  <c r="F59" i="11"/>
  <c r="F202" i="11" s="1"/>
  <c r="E59" i="11"/>
  <c r="E202" i="11" s="1"/>
  <c r="D59" i="11"/>
  <c r="D202" i="11" s="1"/>
  <c r="C59" i="11"/>
  <c r="C202" i="11" s="1"/>
  <c r="B59" i="11"/>
  <c r="G58" i="11"/>
  <c r="F58" i="11"/>
  <c r="F201" i="11" s="1"/>
  <c r="E58" i="11"/>
  <c r="E201" i="11" s="1"/>
  <c r="D58" i="11"/>
  <c r="D201" i="11" s="1"/>
  <c r="C58" i="11"/>
  <c r="C201" i="11" s="1"/>
  <c r="B58" i="11"/>
  <c r="G57" i="11"/>
  <c r="F57" i="11"/>
  <c r="F200" i="11" s="1"/>
  <c r="E57" i="11"/>
  <c r="E200" i="11" s="1"/>
  <c r="D57" i="11"/>
  <c r="D200" i="11" s="1"/>
  <c r="C57" i="11"/>
  <c r="C200" i="11" s="1"/>
  <c r="B57" i="11"/>
  <c r="G56" i="11"/>
  <c r="F56" i="11"/>
  <c r="F199" i="11" s="1"/>
  <c r="E56" i="11"/>
  <c r="E199" i="11" s="1"/>
  <c r="D56" i="11"/>
  <c r="D199" i="11" s="1"/>
  <c r="C56" i="11"/>
  <c r="C199" i="11" s="1"/>
  <c r="B56" i="11"/>
  <c r="G55" i="11"/>
  <c r="F55" i="11"/>
  <c r="F198" i="11" s="1"/>
  <c r="E55" i="11"/>
  <c r="E198" i="11" s="1"/>
  <c r="D55" i="11"/>
  <c r="D198" i="11" s="1"/>
  <c r="C55" i="11"/>
  <c r="C198" i="11" s="1"/>
  <c r="B55" i="11"/>
  <c r="G54" i="11"/>
  <c r="F54" i="11"/>
  <c r="F197" i="11" s="1"/>
  <c r="E54" i="11"/>
  <c r="E197" i="11" s="1"/>
  <c r="D54" i="11"/>
  <c r="D197" i="11" s="1"/>
  <c r="C54" i="11"/>
  <c r="C197" i="11" s="1"/>
  <c r="B54" i="11"/>
  <c r="G53" i="11"/>
  <c r="F53" i="11"/>
  <c r="F196" i="11" s="1"/>
  <c r="E53" i="11"/>
  <c r="E196" i="11" s="1"/>
  <c r="D53" i="11"/>
  <c r="D196" i="11" s="1"/>
  <c r="C53" i="11"/>
  <c r="C196" i="11" s="1"/>
  <c r="B53" i="11"/>
  <c r="G52" i="11"/>
  <c r="F52" i="11"/>
  <c r="F195" i="11" s="1"/>
  <c r="E52" i="11"/>
  <c r="E195" i="11" s="1"/>
  <c r="D52" i="11"/>
  <c r="D195" i="11" s="1"/>
  <c r="C52" i="11"/>
  <c r="C195" i="11" s="1"/>
  <c r="B52" i="11"/>
  <c r="G51" i="11"/>
  <c r="F51" i="11"/>
  <c r="F194" i="11" s="1"/>
  <c r="E51" i="11"/>
  <c r="E194" i="11" s="1"/>
  <c r="D51" i="11"/>
  <c r="D194" i="11" s="1"/>
  <c r="C51" i="11"/>
  <c r="C194" i="11" s="1"/>
  <c r="B51" i="11"/>
  <c r="G50" i="11"/>
  <c r="F50" i="11"/>
  <c r="F193" i="11" s="1"/>
  <c r="E50" i="11"/>
  <c r="E193" i="11" s="1"/>
  <c r="D50" i="11"/>
  <c r="D193" i="11" s="1"/>
  <c r="C50" i="11"/>
  <c r="C193" i="11" s="1"/>
  <c r="B50" i="11"/>
  <c r="G49" i="11"/>
  <c r="F49" i="11"/>
  <c r="F192" i="11" s="1"/>
  <c r="E49" i="11"/>
  <c r="E192" i="11" s="1"/>
  <c r="D49" i="11"/>
  <c r="D192" i="11" s="1"/>
  <c r="C49" i="11"/>
  <c r="C192" i="11" s="1"/>
  <c r="B49" i="11"/>
  <c r="G48" i="11"/>
  <c r="F48" i="11"/>
  <c r="F191" i="11" s="1"/>
  <c r="E48" i="11"/>
  <c r="E191" i="11" s="1"/>
  <c r="D48" i="11"/>
  <c r="D191" i="11" s="1"/>
  <c r="C48" i="11"/>
  <c r="C191" i="11" s="1"/>
  <c r="B48" i="11"/>
  <c r="G47" i="11"/>
  <c r="F47" i="11"/>
  <c r="F190" i="11" s="1"/>
  <c r="E47" i="11"/>
  <c r="E190" i="11" s="1"/>
  <c r="D47" i="11"/>
  <c r="D190" i="11" s="1"/>
  <c r="C47" i="11"/>
  <c r="C190" i="11" s="1"/>
  <c r="B47" i="11"/>
  <c r="G46" i="11"/>
  <c r="F46" i="11"/>
  <c r="F189" i="11" s="1"/>
  <c r="E46" i="11"/>
  <c r="E189" i="11" s="1"/>
  <c r="D46" i="11"/>
  <c r="D189" i="11" s="1"/>
  <c r="C46" i="11"/>
  <c r="C189" i="11" s="1"/>
  <c r="B46" i="11"/>
  <c r="G45" i="11"/>
  <c r="F45" i="11"/>
  <c r="F188" i="11" s="1"/>
  <c r="E45" i="11"/>
  <c r="E188" i="11" s="1"/>
  <c r="D45" i="11"/>
  <c r="D188" i="11" s="1"/>
  <c r="C45" i="11"/>
  <c r="C188" i="11" s="1"/>
  <c r="B45" i="11"/>
  <c r="G44" i="11"/>
  <c r="F44" i="11"/>
  <c r="F187" i="11" s="1"/>
  <c r="E44" i="11"/>
  <c r="E187" i="11" s="1"/>
  <c r="D44" i="11"/>
  <c r="D187" i="11" s="1"/>
  <c r="C44" i="11"/>
  <c r="C187" i="11" s="1"/>
  <c r="B44" i="11"/>
  <c r="G43" i="11"/>
  <c r="F43" i="11"/>
  <c r="F186" i="11" s="1"/>
  <c r="E43" i="11"/>
  <c r="E186" i="11" s="1"/>
  <c r="D43" i="11"/>
  <c r="D186" i="11" s="1"/>
  <c r="C43" i="11"/>
  <c r="C186" i="11" s="1"/>
  <c r="B43" i="11"/>
  <c r="G42" i="11"/>
  <c r="F42" i="11"/>
  <c r="F185" i="11" s="1"/>
  <c r="E42" i="11"/>
  <c r="E185" i="11" s="1"/>
  <c r="D42" i="11"/>
  <c r="D185" i="11" s="1"/>
  <c r="C42" i="11"/>
  <c r="C185" i="11" s="1"/>
  <c r="B42" i="11"/>
  <c r="G41" i="11"/>
  <c r="F41" i="11"/>
  <c r="F184" i="11" s="1"/>
  <c r="E41" i="11"/>
  <c r="E184" i="11" s="1"/>
  <c r="D41" i="11"/>
  <c r="D184" i="11" s="1"/>
  <c r="C41" i="11"/>
  <c r="C184" i="11" s="1"/>
  <c r="B41" i="11"/>
  <c r="G40" i="11"/>
  <c r="F40" i="11"/>
  <c r="F183" i="11" s="1"/>
  <c r="E40" i="11"/>
  <c r="E183" i="11" s="1"/>
  <c r="D40" i="11"/>
  <c r="D183" i="11" s="1"/>
  <c r="C40" i="11"/>
  <c r="C183" i="11" s="1"/>
  <c r="B40" i="11"/>
  <c r="G39" i="11"/>
  <c r="F39" i="11"/>
  <c r="F182" i="11" s="1"/>
  <c r="E39" i="11"/>
  <c r="E182" i="11" s="1"/>
  <c r="D39" i="11"/>
  <c r="D182" i="11" s="1"/>
  <c r="C39" i="11"/>
  <c r="C182" i="11" s="1"/>
  <c r="B39" i="11"/>
  <c r="G38" i="11"/>
  <c r="F38" i="11"/>
  <c r="F181" i="11" s="1"/>
  <c r="E38" i="11"/>
  <c r="E181" i="11" s="1"/>
  <c r="D38" i="11"/>
  <c r="D181" i="11" s="1"/>
  <c r="C38" i="11"/>
  <c r="C181" i="11" s="1"/>
  <c r="B38" i="11"/>
  <c r="G37" i="11"/>
  <c r="F37" i="11"/>
  <c r="F180" i="11" s="1"/>
  <c r="E37" i="11"/>
  <c r="E180" i="11" s="1"/>
  <c r="D37" i="11"/>
  <c r="D180" i="11" s="1"/>
  <c r="C37" i="11"/>
  <c r="C180" i="11" s="1"/>
  <c r="B37" i="11"/>
  <c r="G36" i="11"/>
  <c r="F36" i="11"/>
  <c r="F179" i="11" s="1"/>
  <c r="E36" i="11"/>
  <c r="E179" i="11" s="1"/>
  <c r="D36" i="11"/>
  <c r="D179" i="11" s="1"/>
  <c r="C36" i="11"/>
  <c r="C179" i="11" s="1"/>
  <c r="B36" i="11"/>
  <c r="G35" i="11"/>
  <c r="F35" i="11"/>
  <c r="F178" i="11" s="1"/>
  <c r="E35" i="11"/>
  <c r="E178" i="11" s="1"/>
  <c r="D35" i="11"/>
  <c r="D178" i="11" s="1"/>
  <c r="C35" i="11"/>
  <c r="C178" i="11" s="1"/>
  <c r="B35" i="11"/>
  <c r="G34" i="11"/>
  <c r="F34" i="11"/>
  <c r="F177" i="11" s="1"/>
  <c r="E34" i="11"/>
  <c r="E177" i="11" s="1"/>
  <c r="D34" i="11"/>
  <c r="D177" i="11" s="1"/>
  <c r="C34" i="11"/>
  <c r="C177" i="11" s="1"/>
  <c r="B34" i="11"/>
  <c r="G33" i="11"/>
  <c r="F33" i="11"/>
  <c r="F176" i="11" s="1"/>
  <c r="E33" i="11"/>
  <c r="E176" i="11" s="1"/>
  <c r="D33" i="11"/>
  <c r="D176" i="11" s="1"/>
  <c r="C33" i="11"/>
  <c r="C176" i="11" s="1"/>
  <c r="B33" i="11"/>
  <c r="G32" i="11"/>
  <c r="F32" i="11"/>
  <c r="F175" i="11" s="1"/>
  <c r="E32" i="11"/>
  <c r="E175" i="11" s="1"/>
  <c r="D32" i="11"/>
  <c r="D175" i="11" s="1"/>
  <c r="C32" i="11"/>
  <c r="C175" i="11" s="1"/>
  <c r="B32" i="11"/>
  <c r="G31" i="11"/>
  <c r="F31" i="11"/>
  <c r="F174" i="11" s="1"/>
  <c r="E31" i="11"/>
  <c r="E174" i="11" s="1"/>
  <c r="D31" i="11"/>
  <c r="D174" i="11" s="1"/>
  <c r="C31" i="11"/>
  <c r="C174" i="11" s="1"/>
  <c r="B31" i="11"/>
  <c r="G30" i="11"/>
  <c r="F30" i="11"/>
  <c r="F173" i="11" s="1"/>
  <c r="E30" i="11"/>
  <c r="E173" i="11" s="1"/>
  <c r="D30" i="11"/>
  <c r="D173" i="11" s="1"/>
  <c r="C30" i="11"/>
  <c r="C173" i="11" s="1"/>
  <c r="B30" i="11"/>
  <c r="G29" i="11"/>
  <c r="F29" i="11"/>
  <c r="F172" i="11" s="1"/>
  <c r="E29" i="11"/>
  <c r="E172" i="11" s="1"/>
  <c r="D29" i="11"/>
  <c r="D172" i="11" s="1"/>
  <c r="C29" i="11"/>
  <c r="C172" i="11" s="1"/>
  <c r="B29" i="11"/>
  <c r="G28" i="11"/>
  <c r="F28" i="11"/>
  <c r="F171" i="11" s="1"/>
  <c r="E28" i="11"/>
  <c r="E171" i="11" s="1"/>
  <c r="D28" i="11"/>
  <c r="D171" i="11" s="1"/>
  <c r="C28" i="11"/>
  <c r="C171" i="11" s="1"/>
  <c r="B28" i="11"/>
  <c r="G27" i="11"/>
  <c r="F27" i="11"/>
  <c r="F170" i="11" s="1"/>
  <c r="E27" i="11"/>
  <c r="E170" i="11" s="1"/>
  <c r="D27" i="11"/>
  <c r="D170" i="11" s="1"/>
  <c r="C27" i="11"/>
  <c r="C170" i="11" s="1"/>
  <c r="B27" i="11"/>
  <c r="G26" i="11"/>
  <c r="F26" i="11"/>
  <c r="F169" i="11" s="1"/>
  <c r="E26" i="11"/>
  <c r="E169" i="11" s="1"/>
  <c r="D26" i="11"/>
  <c r="D169" i="11" s="1"/>
  <c r="C26" i="11"/>
  <c r="C169" i="11" s="1"/>
  <c r="B26" i="11"/>
  <c r="G25" i="11"/>
  <c r="F25" i="11"/>
  <c r="F168" i="11" s="1"/>
  <c r="E25" i="11"/>
  <c r="E168" i="11" s="1"/>
  <c r="D25" i="11"/>
  <c r="D168" i="11" s="1"/>
  <c r="C25" i="11"/>
  <c r="C168" i="11" s="1"/>
  <c r="B25" i="11"/>
  <c r="G24" i="11"/>
  <c r="F24" i="11"/>
  <c r="F167" i="11" s="1"/>
  <c r="E24" i="11"/>
  <c r="E167" i="11" s="1"/>
  <c r="D24" i="11"/>
  <c r="D167" i="11" s="1"/>
  <c r="C24" i="11"/>
  <c r="C167" i="11" s="1"/>
  <c r="B24" i="11"/>
  <c r="G23" i="11"/>
  <c r="F23" i="11"/>
  <c r="F166" i="11" s="1"/>
  <c r="E23" i="11"/>
  <c r="E166" i="11" s="1"/>
  <c r="D23" i="11"/>
  <c r="D166" i="11" s="1"/>
  <c r="C23" i="11"/>
  <c r="C166" i="11" s="1"/>
  <c r="B23" i="11"/>
  <c r="G22" i="11"/>
  <c r="F22" i="11"/>
  <c r="F165" i="11" s="1"/>
  <c r="E22" i="11"/>
  <c r="E165" i="11" s="1"/>
  <c r="D22" i="11"/>
  <c r="D165" i="11" s="1"/>
  <c r="C22" i="11"/>
  <c r="C165" i="11" s="1"/>
  <c r="B22" i="11"/>
  <c r="G21" i="11"/>
  <c r="F21" i="11"/>
  <c r="F164" i="11" s="1"/>
  <c r="E21" i="11"/>
  <c r="E164" i="11" s="1"/>
  <c r="D21" i="11"/>
  <c r="D164" i="11" s="1"/>
  <c r="C21" i="11"/>
  <c r="C164" i="11" s="1"/>
  <c r="B21" i="11"/>
  <c r="G20" i="11"/>
  <c r="F20" i="11"/>
  <c r="F163" i="11" s="1"/>
  <c r="E20" i="11"/>
  <c r="E163" i="11" s="1"/>
  <c r="D20" i="11"/>
  <c r="D163" i="11" s="1"/>
  <c r="C20" i="11"/>
  <c r="C163" i="11" s="1"/>
  <c r="B20" i="11"/>
  <c r="G19" i="11"/>
  <c r="F19" i="11"/>
  <c r="F162" i="11" s="1"/>
  <c r="E19" i="11"/>
  <c r="E162" i="11" s="1"/>
  <c r="D19" i="11"/>
  <c r="D162" i="11" s="1"/>
  <c r="C19" i="11"/>
  <c r="C162" i="11" s="1"/>
  <c r="B19" i="11"/>
  <c r="G18" i="11"/>
  <c r="F18" i="11"/>
  <c r="F161" i="11" s="1"/>
  <c r="E18" i="11"/>
  <c r="E161" i="11" s="1"/>
  <c r="D18" i="11"/>
  <c r="D161" i="11" s="1"/>
  <c r="C18" i="11"/>
  <c r="C161" i="11" s="1"/>
  <c r="B18" i="11"/>
  <c r="G17" i="11"/>
  <c r="F17" i="11"/>
  <c r="F160" i="11" s="1"/>
  <c r="E17" i="11"/>
  <c r="E160" i="11" s="1"/>
  <c r="D17" i="11"/>
  <c r="D160" i="11" s="1"/>
  <c r="C17" i="11"/>
  <c r="C160" i="11" s="1"/>
  <c r="B17" i="11"/>
  <c r="G16" i="11"/>
  <c r="F16" i="11"/>
  <c r="F159" i="11" s="1"/>
  <c r="E16" i="11"/>
  <c r="E159" i="11" s="1"/>
  <c r="D16" i="11"/>
  <c r="D159" i="11" s="1"/>
  <c r="C16" i="11"/>
  <c r="C159" i="11" s="1"/>
  <c r="B16" i="11"/>
  <c r="G15" i="11"/>
  <c r="F15" i="11"/>
  <c r="F158" i="11" s="1"/>
  <c r="E15" i="11"/>
  <c r="E158" i="11" s="1"/>
  <c r="D15" i="11"/>
  <c r="D158" i="11" s="1"/>
  <c r="C15" i="11"/>
  <c r="C158" i="11" s="1"/>
  <c r="B15" i="11"/>
  <c r="G14" i="11"/>
  <c r="F14" i="11"/>
  <c r="F157" i="11" s="1"/>
  <c r="E14" i="11"/>
  <c r="E157" i="11" s="1"/>
  <c r="D14" i="11"/>
  <c r="D157" i="11" s="1"/>
  <c r="C14" i="11"/>
  <c r="C157" i="11" s="1"/>
  <c r="B14" i="11"/>
  <c r="G13" i="11"/>
  <c r="F13" i="11"/>
  <c r="F156" i="11" s="1"/>
  <c r="E13" i="11"/>
  <c r="E156" i="11" s="1"/>
  <c r="D13" i="11"/>
  <c r="D156" i="11" s="1"/>
  <c r="C13" i="11"/>
  <c r="C156" i="11" s="1"/>
  <c r="B13" i="11"/>
  <c r="G12" i="11"/>
  <c r="F12" i="11"/>
  <c r="F155" i="11" s="1"/>
  <c r="E12" i="11"/>
  <c r="E155" i="11" s="1"/>
  <c r="D12" i="11"/>
  <c r="D155" i="11" s="1"/>
  <c r="C12" i="11"/>
  <c r="C155" i="11" s="1"/>
  <c r="B12" i="11"/>
  <c r="G11" i="11"/>
  <c r="F11" i="11"/>
  <c r="F154" i="11" s="1"/>
  <c r="E11" i="11"/>
  <c r="E154" i="11" s="1"/>
  <c r="D11" i="11"/>
  <c r="D154" i="11" s="1"/>
  <c r="C11" i="11"/>
  <c r="C154" i="11" s="1"/>
  <c r="B11" i="11"/>
  <c r="G10" i="11"/>
  <c r="F10" i="11"/>
  <c r="F153" i="11" s="1"/>
  <c r="E10" i="11"/>
  <c r="E153" i="11" s="1"/>
  <c r="D10" i="11"/>
  <c r="D153" i="11" s="1"/>
  <c r="C10" i="11"/>
  <c r="C153" i="11" s="1"/>
  <c r="B10" i="11"/>
  <c r="G9" i="11"/>
  <c r="F9" i="11"/>
  <c r="F152" i="11" s="1"/>
  <c r="E9" i="11"/>
  <c r="E152" i="11" s="1"/>
  <c r="D9" i="11"/>
  <c r="D152" i="11" s="1"/>
  <c r="C9" i="11"/>
  <c r="C152" i="11" s="1"/>
  <c r="B9" i="11"/>
  <c r="G8" i="11"/>
  <c r="F8" i="11"/>
  <c r="F151" i="11" s="1"/>
  <c r="E8" i="11"/>
  <c r="E151" i="11" s="1"/>
  <c r="D8" i="11"/>
  <c r="D151" i="11" s="1"/>
  <c r="C8" i="11"/>
  <c r="C151" i="11" s="1"/>
  <c r="B8" i="11"/>
  <c r="G7" i="11"/>
  <c r="F7" i="11"/>
  <c r="F150" i="11" s="1"/>
  <c r="E7" i="11"/>
  <c r="E150" i="11" s="1"/>
  <c r="D7" i="11"/>
  <c r="D150" i="11" s="1"/>
  <c r="C7" i="11"/>
  <c r="C150" i="11" s="1"/>
  <c r="B7" i="11"/>
  <c r="G6" i="11"/>
  <c r="F6" i="11"/>
  <c r="F149" i="11" s="1"/>
  <c r="E6" i="11"/>
  <c r="E149" i="11" s="1"/>
  <c r="D6" i="11"/>
  <c r="D149" i="11" s="1"/>
  <c r="C6" i="11"/>
  <c r="C149" i="11" s="1"/>
  <c r="B6" i="11"/>
  <c r="G5" i="11"/>
  <c r="G143" i="11" s="1"/>
  <c r="F5" i="11"/>
  <c r="E5" i="11"/>
  <c r="D5" i="11"/>
  <c r="C5" i="11"/>
  <c r="B5" i="11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21" i="9"/>
  <c r="B121" i="9"/>
  <c r="C120" i="9"/>
  <c r="B120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C132" i="9" s="1"/>
  <c r="B104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C99" i="9" s="1"/>
  <c r="B71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C66" i="9" s="1"/>
  <c r="B38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98" i="8"/>
  <c r="B98" i="8"/>
  <c r="C97" i="8"/>
  <c r="B97" i="8"/>
  <c r="C96" i="8"/>
  <c r="B96" i="8"/>
  <c r="C95" i="8"/>
  <c r="B95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C72" i="8"/>
  <c r="B72" i="8"/>
  <c r="C71" i="8"/>
  <c r="C99" i="8" s="1"/>
  <c r="B71" i="8"/>
  <c r="C65" i="8"/>
  <c r="B65" i="8"/>
  <c r="C64" i="8"/>
  <c r="B64" i="8"/>
  <c r="C63" i="8"/>
  <c r="B63" i="8"/>
  <c r="C62" i="8"/>
  <c r="B62" i="8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C66" i="8" s="1"/>
  <c r="B38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C33" i="8" s="1"/>
  <c r="B5" i="8"/>
  <c r="G571" i="7"/>
  <c r="F571" i="7"/>
  <c r="E571" i="7"/>
  <c r="D571" i="7"/>
  <c r="C571" i="7"/>
  <c r="B571" i="7"/>
  <c r="G570" i="7"/>
  <c r="F570" i="7"/>
  <c r="E570" i="7"/>
  <c r="D570" i="7"/>
  <c r="C570" i="7"/>
  <c r="B570" i="7"/>
  <c r="G569" i="7"/>
  <c r="F569" i="7"/>
  <c r="E569" i="7"/>
  <c r="D569" i="7"/>
  <c r="C569" i="7"/>
  <c r="B569" i="7"/>
  <c r="G568" i="7"/>
  <c r="F568" i="7"/>
  <c r="E568" i="7"/>
  <c r="D568" i="7"/>
  <c r="C568" i="7"/>
  <c r="B568" i="7"/>
  <c r="G567" i="7"/>
  <c r="F567" i="7"/>
  <c r="E567" i="7"/>
  <c r="D567" i="7"/>
  <c r="C567" i="7"/>
  <c r="B567" i="7"/>
  <c r="G566" i="7"/>
  <c r="F566" i="7"/>
  <c r="E566" i="7"/>
  <c r="D566" i="7"/>
  <c r="C566" i="7"/>
  <c r="B566" i="7"/>
  <c r="G565" i="7"/>
  <c r="F565" i="7"/>
  <c r="E565" i="7"/>
  <c r="D565" i="7"/>
  <c r="C565" i="7"/>
  <c r="B565" i="7"/>
  <c r="G564" i="7"/>
  <c r="F564" i="7"/>
  <c r="E564" i="7"/>
  <c r="D564" i="7"/>
  <c r="C564" i="7"/>
  <c r="B564" i="7"/>
  <c r="G563" i="7"/>
  <c r="F563" i="7"/>
  <c r="E563" i="7"/>
  <c r="D563" i="7"/>
  <c r="C563" i="7"/>
  <c r="B563" i="7"/>
  <c r="G562" i="7"/>
  <c r="F562" i="7"/>
  <c r="E562" i="7"/>
  <c r="D562" i="7"/>
  <c r="C562" i="7"/>
  <c r="B562" i="7"/>
  <c r="G561" i="7"/>
  <c r="F561" i="7"/>
  <c r="E561" i="7"/>
  <c r="D561" i="7"/>
  <c r="C561" i="7"/>
  <c r="B561" i="7"/>
  <c r="G560" i="7"/>
  <c r="F560" i="7"/>
  <c r="E560" i="7"/>
  <c r="D560" i="7"/>
  <c r="C560" i="7"/>
  <c r="B560" i="7"/>
  <c r="G559" i="7"/>
  <c r="F559" i="7"/>
  <c r="E559" i="7"/>
  <c r="D559" i="7"/>
  <c r="C559" i="7"/>
  <c r="B559" i="7"/>
  <c r="G558" i="7"/>
  <c r="F558" i="7"/>
  <c r="E558" i="7"/>
  <c r="D558" i="7"/>
  <c r="C558" i="7"/>
  <c r="B558" i="7"/>
  <c r="G557" i="7"/>
  <c r="F557" i="7"/>
  <c r="E557" i="7"/>
  <c r="D557" i="7"/>
  <c r="C557" i="7"/>
  <c r="B557" i="7"/>
  <c r="G556" i="7"/>
  <c r="F556" i="7"/>
  <c r="E556" i="7"/>
  <c r="D556" i="7"/>
  <c r="C556" i="7"/>
  <c r="B556" i="7"/>
  <c r="G555" i="7"/>
  <c r="F555" i="7"/>
  <c r="E555" i="7"/>
  <c r="D555" i="7"/>
  <c r="C555" i="7"/>
  <c r="B555" i="7"/>
  <c r="G554" i="7"/>
  <c r="F554" i="7"/>
  <c r="E554" i="7"/>
  <c r="D554" i="7"/>
  <c r="C554" i="7"/>
  <c r="B554" i="7"/>
  <c r="G553" i="7"/>
  <c r="F553" i="7"/>
  <c r="E553" i="7"/>
  <c r="D553" i="7"/>
  <c r="C553" i="7"/>
  <c r="B553" i="7"/>
  <c r="G552" i="7"/>
  <c r="F552" i="7"/>
  <c r="E552" i="7"/>
  <c r="D552" i="7"/>
  <c r="C552" i="7"/>
  <c r="B552" i="7"/>
  <c r="G551" i="7"/>
  <c r="F551" i="7"/>
  <c r="E551" i="7"/>
  <c r="D551" i="7"/>
  <c r="C551" i="7"/>
  <c r="B551" i="7"/>
  <c r="G550" i="7"/>
  <c r="F550" i="7"/>
  <c r="E550" i="7"/>
  <c r="D550" i="7"/>
  <c r="C550" i="7"/>
  <c r="B550" i="7"/>
  <c r="G549" i="7"/>
  <c r="F549" i="7"/>
  <c r="E549" i="7"/>
  <c r="D549" i="7"/>
  <c r="C549" i="7"/>
  <c r="B549" i="7"/>
  <c r="G548" i="7"/>
  <c r="F548" i="7"/>
  <c r="E548" i="7"/>
  <c r="D548" i="7"/>
  <c r="C548" i="7"/>
  <c r="B548" i="7"/>
  <c r="G547" i="7"/>
  <c r="F547" i="7"/>
  <c r="E547" i="7"/>
  <c r="D547" i="7"/>
  <c r="C547" i="7"/>
  <c r="B547" i="7"/>
  <c r="G546" i="7"/>
  <c r="F546" i="7"/>
  <c r="E546" i="7"/>
  <c r="D546" i="7"/>
  <c r="C546" i="7"/>
  <c r="B546" i="7"/>
  <c r="G545" i="7"/>
  <c r="F545" i="7"/>
  <c r="E545" i="7"/>
  <c r="D545" i="7"/>
  <c r="C545" i="7"/>
  <c r="B545" i="7"/>
  <c r="G544" i="7"/>
  <c r="F544" i="7"/>
  <c r="E544" i="7"/>
  <c r="D544" i="7"/>
  <c r="C544" i="7"/>
  <c r="B544" i="7"/>
  <c r="G543" i="7"/>
  <c r="F543" i="7"/>
  <c r="E543" i="7"/>
  <c r="D543" i="7"/>
  <c r="C543" i="7"/>
  <c r="B543" i="7"/>
  <c r="G542" i="7"/>
  <c r="F542" i="7"/>
  <c r="E542" i="7"/>
  <c r="D542" i="7"/>
  <c r="C542" i="7"/>
  <c r="B542" i="7"/>
  <c r="G541" i="7"/>
  <c r="F541" i="7"/>
  <c r="E541" i="7"/>
  <c r="D541" i="7"/>
  <c r="C541" i="7"/>
  <c r="B541" i="7"/>
  <c r="G540" i="7"/>
  <c r="F540" i="7"/>
  <c r="E540" i="7"/>
  <c r="D540" i="7"/>
  <c r="C540" i="7"/>
  <c r="B540" i="7"/>
  <c r="G539" i="7"/>
  <c r="F539" i="7"/>
  <c r="E539" i="7"/>
  <c r="D539" i="7"/>
  <c r="C539" i="7"/>
  <c r="B539" i="7"/>
  <c r="G538" i="7"/>
  <c r="F538" i="7"/>
  <c r="E538" i="7"/>
  <c r="D538" i="7"/>
  <c r="C538" i="7"/>
  <c r="B538" i="7"/>
  <c r="G537" i="7"/>
  <c r="F537" i="7"/>
  <c r="E537" i="7"/>
  <c r="D537" i="7"/>
  <c r="C537" i="7"/>
  <c r="B537" i="7"/>
  <c r="G536" i="7"/>
  <c r="F536" i="7"/>
  <c r="E536" i="7"/>
  <c r="D536" i="7"/>
  <c r="C536" i="7"/>
  <c r="B536" i="7"/>
  <c r="G535" i="7"/>
  <c r="F535" i="7"/>
  <c r="E535" i="7"/>
  <c r="D535" i="7"/>
  <c r="C535" i="7"/>
  <c r="B535" i="7"/>
  <c r="G534" i="7"/>
  <c r="F534" i="7"/>
  <c r="E534" i="7"/>
  <c r="D534" i="7"/>
  <c r="C534" i="7"/>
  <c r="B534" i="7"/>
  <c r="G533" i="7"/>
  <c r="F533" i="7"/>
  <c r="E533" i="7"/>
  <c r="D533" i="7"/>
  <c r="C533" i="7"/>
  <c r="B533" i="7"/>
  <c r="G532" i="7"/>
  <c r="F532" i="7"/>
  <c r="E532" i="7"/>
  <c r="D532" i="7"/>
  <c r="C532" i="7"/>
  <c r="B532" i="7"/>
  <c r="G531" i="7"/>
  <c r="F531" i="7"/>
  <c r="E531" i="7"/>
  <c r="D531" i="7"/>
  <c r="C531" i="7"/>
  <c r="B531" i="7"/>
  <c r="G530" i="7"/>
  <c r="F530" i="7"/>
  <c r="E530" i="7"/>
  <c r="D530" i="7"/>
  <c r="C530" i="7"/>
  <c r="B530" i="7"/>
  <c r="G529" i="7"/>
  <c r="F529" i="7"/>
  <c r="E529" i="7"/>
  <c r="D529" i="7"/>
  <c r="C529" i="7"/>
  <c r="B529" i="7"/>
  <c r="G528" i="7"/>
  <c r="F528" i="7"/>
  <c r="E528" i="7"/>
  <c r="D528" i="7"/>
  <c r="C528" i="7"/>
  <c r="B528" i="7"/>
  <c r="G527" i="7"/>
  <c r="F527" i="7"/>
  <c r="E527" i="7"/>
  <c r="D527" i="7"/>
  <c r="C527" i="7"/>
  <c r="B527" i="7"/>
  <c r="G526" i="7"/>
  <c r="F526" i="7"/>
  <c r="E526" i="7"/>
  <c r="D526" i="7"/>
  <c r="C526" i="7"/>
  <c r="B526" i="7"/>
  <c r="G525" i="7"/>
  <c r="F525" i="7"/>
  <c r="E525" i="7"/>
  <c r="D525" i="7"/>
  <c r="C525" i="7"/>
  <c r="B525" i="7"/>
  <c r="G524" i="7"/>
  <c r="F524" i="7"/>
  <c r="E524" i="7"/>
  <c r="D524" i="7"/>
  <c r="C524" i="7"/>
  <c r="B524" i="7"/>
  <c r="G523" i="7"/>
  <c r="F523" i="7"/>
  <c r="E523" i="7"/>
  <c r="D523" i="7"/>
  <c r="C523" i="7"/>
  <c r="B523" i="7"/>
  <c r="G522" i="7"/>
  <c r="F522" i="7"/>
  <c r="E522" i="7"/>
  <c r="D522" i="7"/>
  <c r="C522" i="7"/>
  <c r="B522" i="7"/>
  <c r="G521" i="7"/>
  <c r="F521" i="7"/>
  <c r="E521" i="7"/>
  <c r="D521" i="7"/>
  <c r="C521" i="7"/>
  <c r="B521" i="7"/>
  <c r="G520" i="7"/>
  <c r="F520" i="7"/>
  <c r="E520" i="7"/>
  <c r="D520" i="7"/>
  <c r="C520" i="7"/>
  <c r="B520" i="7"/>
  <c r="G519" i="7"/>
  <c r="F519" i="7"/>
  <c r="E519" i="7"/>
  <c r="D519" i="7"/>
  <c r="C519" i="7"/>
  <c r="B519" i="7"/>
  <c r="G518" i="7"/>
  <c r="D456" i="7"/>
  <c r="C456" i="7"/>
  <c r="B456" i="7"/>
  <c r="G455" i="7"/>
  <c r="F455" i="7"/>
  <c r="E455" i="7"/>
  <c r="D455" i="7"/>
  <c r="C455" i="7"/>
  <c r="B455" i="7"/>
  <c r="G454" i="7"/>
  <c r="F454" i="7"/>
  <c r="E454" i="7"/>
  <c r="D454" i="7"/>
  <c r="C454" i="7"/>
  <c r="B454" i="7"/>
  <c r="G453" i="7"/>
  <c r="F453" i="7"/>
  <c r="E453" i="7"/>
  <c r="D453" i="7"/>
  <c r="C453" i="7"/>
  <c r="B453" i="7"/>
  <c r="G452" i="7"/>
  <c r="F452" i="7"/>
  <c r="E452" i="7"/>
  <c r="D452" i="7"/>
  <c r="C452" i="7"/>
  <c r="B452" i="7"/>
  <c r="G451" i="7"/>
  <c r="F451" i="7"/>
  <c r="E451" i="7"/>
  <c r="D451" i="7"/>
  <c r="C451" i="7"/>
  <c r="B451" i="7"/>
  <c r="G450" i="7"/>
  <c r="F450" i="7"/>
  <c r="E450" i="7"/>
  <c r="D450" i="7"/>
  <c r="C450" i="7"/>
  <c r="B450" i="7"/>
  <c r="G449" i="7"/>
  <c r="F449" i="7"/>
  <c r="E449" i="7"/>
  <c r="D449" i="7"/>
  <c r="C449" i="7"/>
  <c r="B449" i="7"/>
  <c r="G448" i="7"/>
  <c r="F448" i="7"/>
  <c r="E448" i="7"/>
  <c r="D448" i="7"/>
  <c r="C448" i="7"/>
  <c r="B448" i="7"/>
  <c r="G447" i="7"/>
  <c r="F447" i="7"/>
  <c r="E447" i="7"/>
  <c r="D447" i="7"/>
  <c r="C447" i="7"/>
  <c r="B447" i="7"/>
  <c r="G446" i="7"/>
  <c r="F446" i="7"/>
  <c r="E446" i="7"/>
  <c r="D446" i="7"/>
  <c r="C446" i="7"/>
  <c r="B446" i="7"/>
  <c r="G445" i="7"/>
  <c r="F445" i="7"/>
  <c r="E445" i="7"/>
  <c r="D445" i="7"/>
  <c r="C445" i="7"/>
  <c r="B445" i="7"/>
  <c r="G444" i="7"/>
  <c r="F444" i="7"/>
  <c r="E444" i="7"/>
  <c r="D444" i="7"/>
  <c r="C444" i="7"/>
  <c r="B444" i="7"/>
  <c r="G443" i="7"/>
  <c r="F443" i="7"/>
  <c r="E443" i="7"/>
  <c r="D443" i="7"/>
  <c r="C443" i="7"/>
  <c r="B443" i="7"/>
  <c r="G442" i="7"/>
  <c r="F442" i="7"/>
  <c r="E442" i="7"/>
  <c r="D442" i="7"/>
  <c r="C442" i="7"/>
  <c r="B442" i="7"/>
  <c r="G441" i="7"/>
  <c r="F441" i="7"/>
  <c r="E441" i="7"/>
  <c r="D441" i="7"/>
  <c r="C441" i="7"/>
  <c r="B441" i="7"/>
  <c r="G440" i="7"/>
  <c r="F440" i="7"/>
  <c r="E440" i="7"/>
  <c r="D440" i="7"/>
  <c r="C440" i="7"/>
  <c r="B440" i="7"/>
  <c r="G439" i="7"/>
  <c r="F439" i="7"/>
  <c r="E439" i="7"/>
  <c r="D439" i="7"/>
  <c r="C439" i="7"/>
  <c r="B439" i="7"/>
  <c r="G438" i="7"/>
  <c r="F438" i="7"/>
  <c r="E438" i="7"/>
  <c r="D438" i="7"/>
  <c r="C438" i="7"/>
  <c r="B438" i="7"/>
  <c r="G437" i="7"/>
  <c r="F437" i="7"/>
  <c r="E437" i="7"/>
  <c r="D437" i="7"/>
  <c r="C437" i="7"/>
  <c r="B437" i="7"/>
  <c r="G436" i="7"/>
  <c r="F436" i="7"/>
  <c r="E436" i="7"/>
  <c r="D436" i="7"/>
  <c r="C436" i="7"/>
  <c r="B436" i="7"/>
  <c r="G435" i="7"/>
  <c r="F435" i="7"/>
  <c r="E435" i="7"/>
  <c r="D435" i="7"/>
  <c r="C435" i="7"/>
  <c r="B435" i="7"/>
  <c r="G434" i="7"/>
  <c r="F434" i="7"/>
  <c r="E434" i="7"/>
  <c r="D434" i="7"/>
  <c r="C434" i="7"/>
  <c r="B434" i="7"/>
  <c r="G428" i="7"/>
  <c r="F428" i="7"/>
  <c r="E428" i="7"/>
  <c r="D428" i="7"/>
  <c r="C428" i="7"/>
  <c r="B428" i="7"/>
  <c r="G427" i="7"/>
  <c r="F427" i="7"/>
  <c r="E427" i="7"/>
  <c r="D427" i="7"/>
  <c r="C427" i="7"/>
  <c r="B427" i="7"/>
  <c r="G426" i="7"/>
  <c r="F426" i="7"/>
  <c r="E426" i="7"/>
  <c r="D426" i="7"/>
  <c r="C426" i="7"/>
  <c r="B426" i="7"/>
  <c r="G425" i="7"/>
  <c r="F425" i="7"/>
  <c r="E425" i="7"/>
  <c r="D425" i="7"/>
  <c r="C425" i="7"/>
  <c r="B425" i="7"/>
  <c r="G424" i="7"/>
  <c r="F424" i="7"/>
  <c r="E424" i="7"/>
  <c r="D424" i="7"/>
  <c r="C424" i="7"/>
  <c r="B424" i="7"/>
  <c r="G423" i="7"/>
  <c r="F423" i="7"/>
  <c r="E423" i="7"/>
  <c r="D423" i="7"/>
  <c r="C423" i="7"/>
  <c r="B423" i="7"/>
  <c r="G422" i="7"/>
  <c r="F422" i="7"/>
  <c r="E422" i="7"/>
  <c r="D422" i="7"/>
  <c r="C422" i="7"/>
  <c r="B422" i="7"/>
  <c r="G421" i="7"/>
  <c r="F421" i="7"/>
  <c r="E421" i="7"/>
  <c r="D421" i="7"/>
  <c r="C421" i="7"/>
  <c r="B421" i="7"/>
  <c r="G420" i="7"/>
  <c r="F420" i="7"/>
  <c r="E420" i="7"/>
  <c r="D420" i="7"/>
  <c r="C420" i="7"/>
  <c r="B420" i="7"/>
  <c r="G419" i="7"/>
  <c r="F419" i="7"/>
  <c r="E419" i="7"/>
  <c r="D419" i="7"/>
  <c r="C419" i="7"/>
  <c r="B419" i="7"/>
  <c r="G418" i="7"/>
  <c r="F418" i="7"/>
  <c r="E418" i="7"/>
  <c r="D418" i="7"/>
  <c r="C418" i="7"/>
  <c r="B418" i="7"/>
  <c r="G417" i="7"/>
  <c r="F417" i="7"/>
  <c r="E417" i="7"/>
  <c r="D417" i="7"/>
  <c r="C417" i="7"/>
  <c r="B417" i="7"/>
  <c r="G416" i="7"/>
  <c r="F416" i="7"/>
  <c r="E416" i="7"/>
  <c r="D416" i="7"/>
  <c r="C416" i="7"/>
  <c r="B416" i="7"/>
  <c r="G415" i="7"/>
  <c r="F415" i="7"/>
  <c r="E415" i="7"/>
  <c r="D415" i="7"/>
  <c r="C415" i="7"/>
  <c r="B415" i="7"/>
  <c r="G414" i="7"/>
  <c r="F414" i="7"/>
  <c r="E414" i="7"/>
  <c r="D414" i="7"/>
  <c r="C414" i="7"/>
  <c r="B414" i="7"/>
  <c r="G413" i="7"/>
  <c r="F413" i="7"/>
  <c r="E413" i="7"/>
  <c r="D413" i="7"/>
  <c r="C413" i="7"/>
  <c r="B413" i="7"/>
  <c r="G412" i="7"/>
  <c r="F412" i="7"/>
  <c r="E412" i="7"/>
  <c r="D412" i="7"/>
  <c r="C412" i="7"/>
  <c r="B412" i="7"/>
  <c r="G411" i="7"/>
  <c r="F411" i="7"/>
  <c r="E411" i="7"/>
  <c r="D411" i="7"/>
  <c r="C411" i="7"/>
  <c r="B411" i="7"/>
  <c r="G410" i="7"/>
  <c r="F410" i="7"/>
  <c r="E410" i="7"/>
  <c r="D410" i="7"/>
  <c r="C410" i="7"/>
  <c r="B410" i="7"/>
  <c r="G409" i="7"/>
  <c r="F409" i="7"/>
  <c r="E409" i="7"/>
  <c r="D409" i="7"/>
  <c r="C409" i="7"/>
  <c r="B409" i="7"/>
  <c r="G408" i="7"/>
  <c r="F408" i="7"/>
  <c r="E408" i="7"/>
  <c r="D408" i="7"/>
  <c r="C408" i="7"/>
  <c r="B408" i="7"/>
  <c r="G407" i="7"/>
  <c r="F407" i="7"/>
  <c r="E407" i="7"/>
  <c r="D407" i="7"/>
  <c r="C407" i="7"/>
  <c r="B407" i="7"/>
  <c r="G406" i="7"/>
  <c r="F406" i="7"/>
  <c r="E406" i="7"/>
  <c r="D406" i="7"/>
  <c r="C406" i="7"/>
  <c r="B406" i="7"/>
  <c r="G405" i="7"/>
  <c r="F405" i="7"/>
  <c r="E405" i="7"/>
  <c r="D405" i="7"/>
  <c r="C405" i="7"/>
  <c r="B405" i="7"/>
  <c r="G404" i="7"/>
  <c r="F404" i="7"/>
  <c r="E404" i="7"/>
  <c r="D404" i="7"/>
  <c r="C404" i="7"/>
  <c r="B404" i="7"/>
  <c r="G403" i="7"/>
  <c r="F403" i="7"/>
  <c r="E403" i="7"/>
  <c r="D403" i="7"/>
  <c r="C403" i="7"/>
  <c r="B403" i="7"/>
  <c r="G402" i="7"/>
  <c r="F402" i="7"/>
  <c r="E402" i="7"/>
  <c r="D402" i="7"/>
  <c r="C402" i="7"/>
  <c r="B402" i="7"/>
  <c r="G401" i="7"/>
  <c r="F401" i="7"/>
  <c r="E401" i="7"/>
  <c r="D401" i="7"/>
  <c r="C401" i="7"/>
  <c r="B401" i="7"/>
  <c r="G400" i="7"/>
  <c r="F400" i="7"/>
  <c r="E400" i="7"/>
  <c r="D400" i="7"/>
  <c r="C400" i="7"/>
  <c r="B400" i="7"/>
  <c r="G399" i="7"/>
  <c r="F399" i="7"/>
  <c r="E399" i="7"/>
  <c r="D399" i="7"/>
  <c r="C399" i="7"/>
  <c r="B399" i="7"/>
  <c r="G398" i="7"/>
  <c r="F398" i="7"/>
  <c r="E398" i="7"/>
  <c r="D398" i="7"/>
  <c r="C398" i="7"/>
  <c r="B398" i="7"/>
  <c r="G397" i="7"/>
  <c r="F397" i="7"/>
  <c r="E397" i="7"/>
  <c r="D397" i="7"/>
  <c r="C397" i="7"/>
  <c r="B397" i="7"/>
  <c r="G396" i="7"/>
  <c r="F396" i="7"/>
  <c r="E396" i="7"/>
  <c r="D396" i="7"/>
  <c r="C396" i="7"/>
  <c r="B396" i="7"/>
  <c r="G395" i="7"/>
  <c r="F395" i="7"/>
  <c r="E395" i="7"/>
  <c r="D395" i="7"/>
  <c r="C395" i="7"/>
  <c r="B395" i="7"/>
  <c r="G394" i="7"/>
  <c r="F394" i="7"/>
  <c r="E394" i="7"/>
  <c r="D394" i="7"/>
  <c r="C394" i="7"/>
  <c r="B394" i="7"/>
  <c r="G393" i="7"/>
  <c r="F393" i="7"/>
  <c r="E393" i="7"/>
  <c r="D393" i="7"/>
  <c r="C393" i="7"/>
  <c r="B393" i="7"/>
  <c r="G392" i="7"/>
  <c r="F392" i="7"/>
  <c r="E392" i="7"/>
  <c r="D392" i="7"/>
  <c r="C392" i="7"/>
  <c r="B392" i="7"/>
  <c r="G391" i="7"/>
  <c r="F391" i="7"/>
  <c r="E391" i="7"/>
  <c r="D391" i="7"/>
  <c r="C391" i="7"/>
  <c r="B391" i="7"/>
  <c r="G390" i="7"/>
  <c r="F390" i="7"/>
  <c r="E390" i="7"/>
  <c r="D390" i="7"/>
  <c r="C390" i="7"/>
  <c r="B390" i="7"/>
  <c r="G389" i="7"/>
  <c r="F389" i="7"/>
  <c r="E389" i="7"/>
  <c r="D389" i="7"/>
  <c r="C389" i="7"/>
  <c r="B389" i="7"/>
  <c r="G388" i="7"/>
  <c r="F388" i="7"/>
  <c r="E388" i="7"/>
  <c r="D388" i="7"/>
  <c r="C388" i="7"/>
  <c r="B388" i="7"/>
  <c r="G387" i="7"/>
  <c r="F387" i="7"/>
  <c r="E387" i="7"/>
  <c r="D387" i="7"/>
  <c r="C387" i="7"/>
  <c r="B387" i="7"/>
  <c r="G386" i="7"/>
  <c r="F386" i="7"/>
  <c r="E386" i="7"/>
  <c r="D386" i="7"/>
  <c r="C386" i="7"/>
  <c r="B386" i="7"/>
  <c r="G385" i="7"/>
  <c r="F385" i="7"/>
  <c r="E385" i="7"/>
  <c r="D385" i="7"/>
  <c r="C385" i="7"/>
  <c r="B385" i="7"/>
  <c r="G384" i="7"/>
  <c r="F384" i="7"/>
  <c r="E384" i="7"/>
  <c r="D384" i="7"/>
  <c r="C384" i="7"/>
  <c r="B384" i="7"/>
  <c r="G383" i="7"/>
  <c r="F383" i="7"/>
  <c r="E383" i="7"/>
  <c r="D383" i="7"/>
  <c r="C383" i="7"/>
  <c r="B383" i="7"/>
  <c r="G382" i="7"/>
  <c r="F382" i="7"/>
  <c r="E382" i="7"/>
  <c r="D382" i="7"/>
  <c r="C382" i="7"/>
  <c r="B382" i="7"/>
  <c r="G381" i="7"/>
  <c r="F381" i="7"/>
  <c r="E381" i="7"/>
  <c r="D381" i="7"/>
  <c r="C381" i="7"/>
  <c r="B381" i="7"/>
  <c r="G380" i="7"/>
  <c r="F380" i="7"/>
  <c r="E380" i="7"/>
  <c r="D380" i="7"/>
  <c r="C380" i="7"/>
  <c r="B380" i="7"/>
  <c r="G379" i="7"/>
  <c r="F379" i="7"/>
  <c r="E379" i="7"/>
  <c r="D379" i="7"/>
  <c r="C379" i="7"/>
  <c r="B379" i="7"/>
  <c r="G285" i="7"/>
  <c r="F285" i="7"/>
  <c r="E285" i="7"/>
  <c r="D285" i="7"/>
  <c r="C285" i="7"/>
  <c r="B285" i="7"/>
  <c r="H285" i="7" s="1"/>
  <c r="G284" i="7"/>
  <c r="F284" i="7"/>
  <c r="E284" i="7"/>
  <c r="D284" i="7"/>
  <c r="C284" i="7"/>
  <c r="B284" i="7"/>
  <c r="H284" i="7" s="1"/>
  <c r="G283" i="7"/>
  <c r="F283" i="7"/>
  <c r="E283" i="7"/>
  <c r="D283" i="7"/>
  <c r="C283" i="7"/>
  <c r="B283" i="7"/>
  <c r="H283" i="7" s="1"/>
  <c r="G282" i="7"/>
  <c r="F282" i="7"/>
  <c r="E282" i="7"/>
  <c r="D282" i="7"/>
  <c r="C282" i="7"/>
  <c r="B282" i="7"/>
  <c r="H282" i="7" s="1"/>
  <c r="G281" i="7"/>
  <c r="F281" i="7"/>
  <c r="E281" i="7"/>
  <c r="D281" i="7"/>
  <c r="C281" i="7"/>
  <c r="B281" i="7"/>
  <c r="H281" i="7" s="1"/>
  <c r="G280" i="7"/>
  <c r="F280" i="7"/>
  <c r="E280" i="7"/>
  <c r="D280" i="7"/>
  <c r="C280" i="7"/>
  <c r="B280" i="7"/>
  <c r="H280" i="7" s="1"/>
  <c r="G279" i="7"/>
  <c r="F279" i="7"/>
  <c r="E279" i="7"/>
  <c r="D279" i="7"/>
  <c r="C279" i="7"/>
  <c r="B279" i="7"/>
  <c r="H279" i="7" s="1"/>
  <c r="G278" i="7"/>
  <c r="F278" i="7"/>
  <c r="E278" i="7"/>
  <c r="D278" i="7"/>
  <c r="C278" i="7"/>
  <c r="B278" i="7"/>
  <c r="H278" i="7" s="1"/>
  <c r="G277" i="7"/>
  <c r="F277" i="7"/>
  <c r="E277" i="7"/>
  <c r="D277" i="7"/>
  <c r="C277" i="7"/>
  <c r="B277" i="7"/>
  <c r="H277" i="7" s="1"/>
  <c r="G276" i="7"/>
  <c r="F276" i="7"/>
  <c r="E276" i="7"/>
  <c r="D276" i="7"/>
  <c r="C276" i="7"/>
  <c r="B276" i="7"/>
  <c r="H276" i="7" s="1"/>
  <c r="G275" i="7"/>
  <c r="F275" i="7"/>
  <c r="E275" i="7"/>
  <c r="D275" i="7"/>
  <c r="C275" i="7"/>
  <c r="B275" i="7"/>
  <c r="H275" i="7" s="1"/>
  <c r="G274" i="7"/>
  <c r="F274" i="7"/>
  <c r="E274" i="7"/>
  <c r="D274" i="7"/>
  <c r="C274" i="7"/>
  <c r="B274" i="7"/>
  <c r="H274" i="7" s="1"/>
  <c r="G273" i="7"/>
  <c r="F273" i="7"/>
  <c r="E273" i="7"/>
  <c r="D273" i="7"/>
  <c r="C273" i="7"/>
  <c r="B273" i="7"/>
  <c r="H273" i="7" s="1"/>
  <c r="G272" i="7"/>
  <c r="F272" i="7"/>
  <c r="E272" i="7"/>
  <c r="D272" i="7"/>
  <c r="C272" i="7"/>
  <c r="B272" i="7"/>
  <c r="H272" i="7" s="1"/>
  <c r="G271" i="7"/>
  <c r="F271" i="7"/>
  <c r="E271" i="7"/>
  <c r="D271" i="7"/>
  <c r="C271" i="7"/>
  <c r="B271" i="7"/>
  <c r="H271" i="7" s="1"/>
  <c r="G270" i="7"/>
  <c r="F270" i="7"/>
  <c r="E270" i="7"/>
  <c r="D270" i="7"/>
  <c r="C270" i="7"/>
  <c r="B270" i="7"/>
  <c r="H270" i="7" s="1"/>
  <c r="G269" i="7"/>
  <c r="F269" i="7"/>
  <c r="E269" i="7"/>
  <c r="D269" i="7"/>
  <c r="C269" i="7"/>
  <c r="B269" i="7"/>
  <c r="H269" i="7" s="1"/>
  <c r="G268" i="7"/>
  <c r="F268" i="7"/>
  <c r="E268" i="7"/>
  <c r="D268" i="7"/>
  <c r="C268" i="7"/>
  <c r="B268" i="7"/>
  <c r="H268" i="7" s="1"/>
  <c r="G267" i="7"/>
  <c r="F267" i="7"/>
  <c r="E267" i="7"/>
  <c r="D267" i="7"/>
  <c r="C267" i="7"/>
  <c r="B267" i="7"/>
  <c r="H267" i="7" s="1"/>
  <c r="G266" i="7"/>
  <c r="F266" i="7"/>
  <c r="E266" i="7"/>
  <c r="D266" i="7"/>
  <c r="C266" i="7"/>
  <c r="B266" i="7"/>
  <c r="H266" i="7" s="1"/>
  <c r="G265" i="7"/>
  <c r="F265" i="7"/>
  <c r="E265" i="7"/>
  <c r="D265" i="7"/>
  <c r="C265" i="7"/>
  <c r="B265" i="7"/>
  <c r="H265" i="7" s="1"/>
  <c r="G264" i="7"/>
  <c r="F264" i="7"/>
  <c r="E264" i="7"/>
  <c r="D264" i="7"/>
  <c r="C264" i="7"/>
  <c r="B264" i="7"/>
  <c r="H264" i="7" s="1"/>
  <c r="G263" i="7"/>
  <c r="F263" i="7"/>
  <c r="E263" i="7"/>
  <c r="D263" i="7"/>
  <c r="C263" i="7"/>
  <c r="B263" i="7"/>
  <c r="H263" i="7" s="1"/>
  <c r="G262" i="7"/>
  <c r="F262" i="7"/>
  <c r="E262" i="7"/>
  <c r="D262" i="7"/>
  <c r="C262" i="7"/>
  <c r="B262" i="7"/>
  <c r="H262" i="7" s="1"/>
  <c r="G261" i="7"/>
  <c r="F261" i="7"/>
  <c r="E261" i="7"/>
  <c r="D261" i="7"/>
  <c r="C261" i="7"/>
  <c r="B261" i="7"/>
  <c r="H261" i="7" s="1"/>
  <c r="G260" i="7"/>
  <c r="F260" i="7"/>
  <c r="E260" i="7"/>
  <c r="D260" i="7"/>
  <c r="C260" i="7"/>
  <c r="B260" i="7"/>
  <c r="H260" i="7" s="1"/>
  <c r="G259" i="7"/>
  <c r="F259" i="7"/>
  <c r="E259" i="7"/>
  <c r="D259" i="7"/>
  <c r="C259" i="7"/>
  <c r="B259" i="7"/>
  <c r="H259" i="7" s="1"/>
  <c r="G258" i="7"/>
  <c r="F258" i="7"/>
  <c r="E258" i="7"/>
  <c r="D258" i="7"/>
  <c r="C258" i="7"/>
  <c r="B258" i="7"/>
  <c r="H258" i="7" s="1"/>
  <c r="G257" i="7"/>
  <c r="F257" i="7"/>
  <c r="E257" i="7"/>
  <c r="D257" i="7"/>
  <c r="C257" i="7"/>
  <c r="B257" i="7"/>
  <c r="H257" i="7" s="1"/>
  <c r="G256" i="7"/>
  <c r="F256" i="7"/>
  <c r="E256" i="7"/>
  <c r="D256" i="7"/>
  <c r="C256" i="7"/>
  <c r="B256" i="7"/>
  <c r="H256" i="7" s="1"/>
  <c r="G255" i="7"/>
  <c r="F255" i="7"/>
  <c r="E255" i="7"/>
  <c r="D255" i="7"/>
  <c r="C255" i="7"/>
  <c r="B255" i="7"/>
  <c r="H255" i="7" s="1"/>
  <c r="G254" i="7"/>
  <c r="F254" i="7"/>
  <c r="E254" i="7"/>
  <c r="D254" i="7"/>
  <c r="C254" i="7"/>
  <c r="B254" i="7"/>
  <c r="H254" i="7" s="1"/>
  <c r="G253" i="7"/>
  <c r="F253" i="7"/>
  <c r="E253" i="7"/>
  <c r="D253" i="7"/>
  <c r="C253" i="7"/>
  <c r="B253" i="7"/>
  <c r="H253" i="7" s="1"/>
  <c r="G252" i="7"/>
  <c r="F252" i="7"/>
  <c r="E252" i="7"/>
  <c r="D252" i="7"/>
  <c r="C252" i="7"/>
  <c r="B252" i="7"/>
  <c r="H252" i="7" s="1"/>
  <c r="G251" i="7"/>
  <c r="F251" i="7"/>
  <c r="E251" i="7"/>
  <c r="D251" i="7"/>
  <c r="C251" i="7"/>
  <c r="B251" i="7"/>
  <c r="H251" i="7" s="1"/>
  <c r="G250" i="7"/>
  <c r="F250" i="7"/>
  <c r="E250" i="7"/>
  <c r="D250" i="7"/>
  <c r="C250" i="7"/>
  <c r="B250" i="7"/>
  <c r="H250" i="7" s="1"/>
  <c r="G249" i="7"/>
  <c r="F249" i="7"/>
  <c r="E249" i="7"/>
  <c r="D249" i="7"/>
  <c r="C249" i="7"/>
  <c r="B249" i="7"/>
  <c r="H249" i="7" s="1"/>
  <c r="G248" i="7"/>
  <c r="F248" i="7"/>
  <c r="E248" i="7"/>
  <c r="D248" i="7"/>
  <c r="C248" i="7"/>
  <c r="B248" i="7"/>
  <c r="H248" i="7" s="1"/>
  <c r="G247" i="7"/>
  <c r="F247" i="7"/>
  <c r="E247" i="7"/>
  <c r="D247" i="7"/>
  <c r="C247" i="7"/>
  <c r="B247" i="7"/>
  <c r="H247" i="7" s="1"/>
  <c r="G246" i="7"/>
  <c r="F246" i="7"/>
  <c r="E246" i="7"/>
  <c r="D246" i="7"/>
  <c r="C246" i="7"/>
  <c r="B246" i="7"/>
  <c r="H246" i="7" s="1"/>
  <c r="G245" i="7"/>
  <c r="F245" i="7"/>
  <c r="E245" i="7"/>
  <c r="D245" i="7"/>
  <c r="C245" i="7"/>
  <c r="B245" i="7"/>
  <c r="H245" i="7" s="1"/>
  <c r="G244" i="7"/>
  <c r="F244" i="7"/>
  <c r="E244" i="7"/>
  <c r="D244" i="7"/>
  <c r="C244" i="7"/>
  <c r="B244" i="7"/>
  <c r="H244" i="7" s="1"/>
  <c r="G243" i="7"/>
  <c r="F243" i="7"/>
  <c r="E243" i="7"/>
  <c r="D243" i="7"/>
  <c r="C243" i="7"/>
  <c r="B243" i="7"/>
  <c r="H243" i="7" s="1"/>
  <c r="G242" i="7"/>
  <c r="F242" i="7"/>
  <c r="E242" i="7"/>
  <c r="D242" i="7"/>
  <c r="C242" i="7"/>
  <c r="B242" i="7"/>
  <c r="H242" i="7" s="1"/>
  <c r="G241" i="7"/>
  <c r="F241" i="7"/>
  <c r="E241" i="7"/>
  <c r="D241" i="7"/>
  <c r="C241" i="7"/>
  <c r="B241" i="7"/>
  <c r="H241" i="7" s="1"/>
  <c r="G240" i="7"/>
  <c r="F240" i="7"/>
  <c r="E240" i="7"/>
  <c r="D240" i="7"/>
  <c r="C240" i="7"/>
  <c r="B240" i="7"/>
  <c r="H240" i="7" s="1"/>
  <c r="G239" i="7"/>
  <c r="F239" i="7"/>
  <c r="E239" i="7"/>
  <c r="D239" i="7"/>
  <c r="C239" i="7"/>
  <c r="B239" i="7"/>
  <c r="H239" i="7" s="1"/>
  <c r="G238" i="7"/>
  <c r="F238" i="7"/>
  <c r="E238" i="7"/>
  <c r="D238" i="7"/>
  <c r="C238" i="7"/>
  <c r="B238" i="7"/>
  <c r="H238" i="7" s="1"/>
  <c r="G237" i="7"/>
  <c r="F237" i="7"/>
  <c r="E237" i="7"/>
  <c r="D237" i="7"/>
  <c r="C237" i="7"/>
  <c r="B237" i="7"/>
  <c r="H237" i="7" s="1"/>
  <c r="G236" i="7"/>
  <c r="F236" i="7"/>
  <c r="E236" i="7"/>
  <c r="D236" i="7"/>
  <c r="C236" i="7"/>
  <c r="B236" i="7"/>
  <c r="H236" i="7" s="1"/>
  <c r="G235" i="7"/>
  <c r="F235" i="7"/>
  <c r="E235" i="7"/>
  <c r="D235" i="7"/>
  <c r="C235" i="7"/>
  <c r="B235" i="7"/>
  <c r="H235" i="7" s="1"/>
  <c r="G234" i="7"/>
  <c r="F234" i="7"/>
  <c r="E234" i="7"/>
  <c r="D234" i="7"/>
  <c r="C234" i="7"/>
  <c r="B234" i="7"/>
  <c r="H234" i="7" s="1"/>
  <c r="G233" i="7"/>
  <c r="F233" i="7"/>
  <c r="E233" i="7"/>
  <c r="D233" i="7"/>
  <c r="C233" i="7"/>
  <c r="B233" i="7"/>
  <c r="H233" i="7" s="1"/>
  <c r="G232" i="7"/>
  <c r="F232" i="7"/>
  <c r="E232" i="7"/>
  <c r="D232" i="7"/>
  <c r="C232" i="7"/>
  <c r="B232" i="7"/>
  <c r="H232" i="7" s="1"/>
  <c r="G231" i="7"/>
  <c r="F231" i="7"/>
  <c r="E231" i="7"/>
  <c r="D231" i="7"/>
  <c r="C231" i="7"/>
  <c r="B231" i="7"/>
  <c r="H231" i="7" s="1"/>
  <c r="G230" i="7"/>
  <c r="F230" i="7"/>
  <c r="E230" i="7"/>
  <c r="D230" i="7"/>
  <c r="C230" i="7"/>
  <c r="B230" i="7"/>
  <c r="H230" i="7" s="1"/>
  <c r="G229" i="7"/>
  <c r="F229" i="7"/>
  <c r="E229" i="7"/>
  <c r="D229" i="7"/>
  <c r="C229" i="7"/>
  <c r="B229" i="7"/>
  <c r="H229" i="7" s="1"/>
  <c r="G228" i="7"/>
  <c r="F228" i="7"/>
  <c r="E228" i="7"/>
  <c r="D228" i="7"/>
  <c r="C228" i="7"/>
  <c r="B228" i="7"/>
  <c r="H228" i="7" s="1"/>
  <c r="G227" i="7"/>
  <c r="F227" i="7"/>
  <c r="E227" i="7"/>
  <c r="D227" i="7"/>
  <c r="C227" i="7"/>
  <c r="B227" i="7"/>
  <c r="H227" i="7" s="1"/>
  <c r="G226" i="7"/>
  <c r="F226" i="7"/>
  <c r="E226" i="7"/>
  <c r="D226" i="7"/>
  <c r="C226" i="7"/>
  <c r="B226" i="7"/>
  <c r="H226" i="7" s="1"/>
  <c r="G225" i="7"/>
  <c r="F225" i="7"/>
  <c r="E225" i="7"/>
  <c r="D225" i="7"/>
  <c r="C225" i="7"/>
  <c r="B225" i="7"/>
  <c r="H225" i="7" s="1"/>
  <c r="G224" i="7"/>
  <c r="F224" i="7"/>
  <c r="E224" i="7"/>
  <c r="D224" i="7"/>
  <c r="C224" i="7"/>
  <c r="B224" i="7"/>
  <c r="H224" i="7" s="1"/>
  <c r="G223" i="7"/>
  <c r="F223" i="7"/>
  <c r="E223" i="7"/>
  <c r="D223" i="7"/>
  <c r="C223" i="7"/>
  <c r="B223" i="7"/>
  <c r="H223" i="7" s="1"/>
  <c r="G222" i="7"/>
  <c r="F222" i="7"/>
  <c r="E222" i="7"/>
  <c r="D222" i="7"/>
  <c r="C222" i="7"/>
  <c r="B222" i="7"/>
  <c r="H222" i="7" s="1"/>
  <c r="G221" i="7"/>
  <c r="F221" i="7"/>
  <c r="E221" i="7"/>
  <c r="D221" i="7"/>
  <c r="C221" i="7"/>
  <c r="B221" i="7"/>
  <c r="H221" i="7" s="1"/>
  <c r="G220" i="7"/>
  <c r="F220" i="7"/>
  <c r="E220" i="7"/>
  <c r="D220" i="7"/>
  <c r="C220" i="7"/>
  <c r="B220" i="7"/>
  <c r="H220" i="7" s="1"/>
  <c r="G219" i="7"/>
  <c r="F219" i="7"/>
  <c r="E219" i="7"/>
  <c r="D219" i="7"/>
  <c r="C219" i="7"/>
  <c r="B219" i="7"/>
  <c r="H219" i="7" s="1"/>
  <c r="G218" i="7"/>
  <c r="F218" i="7"/>
  <c r="E218" i="7"/>
  <c r="D218" i="7"/>
  <c r="C218" i="7"/>
  <c r="B218" i="7"/>
  <c r="H218" i="7" s="1"/>
  <c r="G217" i="7"/>
  <c r="F217" i="7"/>
  <c r="E217" i="7"/>
  <c r="D217" i="7"/>
  <c r="C217" i="7"/>
  <c r="B217" i="7"/>
  <c r="H217" i="7" s="1"/>
  <c r="G216" i="7"/>
  <c r="F216" i="7"/>
  <c r="E216" i="7"/>
  <c r="D216" i="7"/>
  <c r="C216" i="7"/>
  <c r="B216" i="7"/>
  <c r="H216" i="7" s="1"/>
  <c r="G215" i="7"/>
  <c r="F215" i="7"/>
  <c r="E215" i="7"/>
  <c r="D215" i="7"/>
  <c r="C215" i="7"/>
  <c r="B215" i="7"/>
  <c r="H215" i="7" s="1"/>
  <c r="G214" i="7"/>
  <c r="F214" i="7"/>
  <c r="E214" i="7"/>
  <c r="D214" i="7"/>
  <c r="C214" i="7"/>
  <c r="B214" i="7"/>
  <c r="H214" i="7" s="1"/>
  <c r="G213" i="7"/>
  <c r="F213" i="7"/>
  <c r="E213" i="7"/>
  <c r="D213" i="7"/>
  <c r="C213" i="7"/>
  <c r="B213" i="7"/>
  <c r="H213" i="7" s="1"/>
  <c r="G212" i="7"/>
  <c r="F212" i="7"/>
  <c r="E212" i="7"/>
  <c r="D212" i="7"/>
  <c r="C212" i="7"/>
  <c r="B212" i="7"/>
  <c r="H212" i="7" s="1"/>
  <c r="G211" i="7"/>
  <c r="F211" i="7"/>
  <c r="E211" i="7"/>
  <c r="D211" i="7"/>
  <c r="C211" i="7"/>
  <c r="B211" i="7"/>
  <c r="H211" i="7" s="1"/>
  <c r="G210" i="7"/>
  <c r="F210" i="7"/>
  <c r="E210" i="7"/>
  <c r="D210" i="7"/>
  <c r="C210" i="7"/>
  <c r="B210" i="7"/>
  <c r="H210" i="7" s="1"/>
  <c r="G209" i="7"/>
  <c r="F209" i="7"/>
  <c r="E209" i="7"/>
  <c r="D209" i="7"/>
  <c r="C209" i="7"/>
  <c r="B209" i="7"/>
  <c r="H209" i="7" s="1"/>
  <c r="G208" i="7"/>
  <c r="F208" i="7"/>
  <c r="E208" i="7"/>
  <c r="D208" i="7"/>
  <c r="C208" i="7"/>
  <c r="B208" i="7"/>
  <c r="H208" i="7" s="1"/>
  <c r="G207" i="7"/>
  <c r="F207" i="7"/>
  <c r="E207" i="7"/>
  <c r="D207" i="7"/>
  <c r="C207" i="7"/>
  <c r="B207" i="7"/>
  <c r="H207" i="7" s="1"/>
  <c r="G206" i="7"/>
  <c r="F206" i="7"/>
  <c r="E206" i="7"/>
  <c r="D206" i="7"/>
  <c r="C206" i="7"/>
  <c r="B206" i="7"/>
  <c r="H206" i="7" s="1"/>
  <c r="G205" i="7"/>
  <c r="F205" i="7"/>
  <c r="E205" i="7"/>
  <c r="D205" i="7"/>
  <c r="C205" i="7"/>
  <c r="B205" i="7"/>
  <c r="H205" i="7" s="1"/>
  <c r="G204" i="7"/>
  <c r="F204" i="7"/>
  <c r="E204" i="7"/>
  <c r="D204" i="7"/>
  <c r="C204" i="7"/>
  <c r="B204" i="7"/>
  <c r="H204" i="7" s="1"/>
  <c r="G203" i="7"/>
  <c r="F203" i="7"/>
  <c r="E203" i="7"/>
  <c r="D203" i="7"/>
  <c r="C203" i="7"/>
  <c r="B203" i="7"/>
  <c r="H203" i="7" s="1"/>
  <c r="G202" i="7"/>
  <c r="F202" i="7"/>
  <c r="E202" i="7"/>
  <c r="D202" i="7"/>
  <c r="C202" i="7"/>
  <c r="B202" i="7"/>
  <c r="H202" i="7" s="1"/>
  <c r="G201" i="7"/>
  <c r="F201" i="7"/>
  <c r="E201" i="7"/>
  <c r="D201" i="7"/>
  <c r="C201" i="7"/>
  <c r="B201" i="7"/>
  <c r="H201" i="7" s="1"/>
  <c r="G200" i="7"/>
  <c r="F200" i="7"/>
  <c r="E200" i="7"/>
  <c r="D200" i="7"/>
  <c r="C200" i="7"/>
  <c r="B200" i="7"/>
  <c r="H200" i="7" s="1"/>
  <c r="G199" i="7"/>
  <c r="F199" i="7"/>
  <c r="E199" i="7"/>
  <c r="D199" i="7"/>
  <c r="C199" i="7"/>
  <c r="B199" i="7"/>
  <c r="H199" i="7" s="1"/>
  <c r="G198" i="7"/>
  <c r="F198" i="7"/>
  <c r="E198" i="7"/>
  <c r="D198" i="7"/>
  <c r="C198" i="7"/>
  <c r="B198" i="7"/>
  <c r="H198" i="7" s="1"/>
  <c r="G197" i="7"/>
  <c r="F197" i="7"/>
  <c r="E197" i="7"/>
  <c r="D197" i="7"/>
  <c r="C197" i="7"/>
  <c r="B197" i="7"/>
  <c r="H197" i="7" s="1"/>
  <c r="G196" i="7"/>
  <c r="F196" i="7"/>
  <c r="E196" i="7"/>
  <c r="D196" i="7"/>
  <c r="C196" i="7"/>
  <c r="B196" i="7"/>
  <c r="H196" i="7" s="1"/>
  <c r="G195" i="7"/>
  <c r="F195" i="7"/>
  <c r="E195" i="7"/>
  <c r="D195" i="7"/>
  <c r="C195" i="7"/>
  <c r="B195" i="7"/>
  <c r="H195" i="7" s="1"/>
  <c r="G194" i="7"/>
  <c r="F194" i="7"/>
  <c r="E194" i="7"/>
  <c r="D194" i="7"/>
  <c r="C194" i="7"/>
  <c r="B194" i="7"/>
  <c r="H194" i="7" s="1"/>
  <c r="G193" i="7"/>
  <c r="F193" i="7"/>
  <c r="E193" i="7"/>
  <c r="D193" i="7"/>
  <c r="C193" i="7"/>
  <c r="B193" i="7"/>
  <c r="H193" i="7" s="1"/>
  <c r="G192" i="7"/>
  <c r="F192" i="7"/>
  <c r="E192" i="7"/>
  <c r="D192" i="7"/>
  <c r="C192" i="7"/>
  <c r="B192" i="7"/>
  <c r="H192" i="7" s="1"/>
  <c r="G191" i="7"/>
  <c r="F191" i="7"/>
  <c r="E191" i="7"/>
  <c r="D191" i="7"/>
  <c r="C191" i="7"/>
  <c r="B191" i="7"/>
  <c r="H191" i="7" s="1"/>
  <c r="G190" i="7"/>
  <c r="F190" i="7"/>
  <c r="E190" i="7"/>
  <c r="D190" i="7"/>
  <c r="C190" i="7"/>
  <c r="B190" i="7"/>
  <c r="H190" i="7" s="1"/>
  <c r="G189" i="7"/>
  <c r="F189" i="7"/>
  <c r="E189" i="7"/>
  <c r="D189" i="7"/>
  <c r="C189" i="7"/>
  <c r="B189" i="7"/>
  <c r="H189" i="7" s="1"/>
  <c r="G188" i="7"/>
  <c r="F188" i="7"/>
  <c r="E188" i="7"/>
  <c r="D188" i="7"/>
  <c r="C188" i="7"/>
  <c r="B188" i="7"/>
  <c r="H188" i="7" s="1"/>
  <c r="G187" i="7"/>
  <c r="F187" i="7"/>
  <c r="E187" i="7"/>
  <c r="D187" i="7"/>
  <c r="C187" i="7"/>
  <c r="B187" i="7"/>
  <c r="H187" i="7" s="1"/>
  <c r="G186" i="7"/>
  <c r="F186" i="7"/>
  <c r="E186" i="7"/>
  <c r="D186" i="7"/>
  <c r="C186" i="7"/>
  <c r="B186" i="7"/>
  <c r="H186" i="7" s="1"/>
  <c r="G185" i="7"/>
  <c r="F185" i="7"/>
  <c r="E185" i="7"/>
  <c r="D185" i="7"/>
  <c r="C185" i="7"/>
  <c r="B185" i="7"/>
  <c r="H185" i="7" s="1"/>
  <c r="G184" i="7"/>
  <c r="F184" i="7"/>
  <c r="E184" i="7"/>
  <c r="D184" i="7"/>
  <c r="C184" i="7"/>
  <c r="B184" i="7"/>
  <c r="H184" i="7" s="1"/>
  <c r="G183" i="7"/>
  <c r="F183" i="7"/>
  <c r="E183" i="7"/>
  <c r="D183" i="7"/>
  <c r="C183" i="7"/>
  <c r="B183" i="7"/>
  <c r="H183" i="7" s="1"/>
  <c r="G182" i="7"/>
  <c r="F182" i="7"/>
  <c r="E182" i="7"/>
  <c r="D182" i="7"/>
  <c r="C182" i="7"/>
  <c r="B182" i="7"/>
  <c r="H182" i="7" s="1"/>
  <c r="G181" i="7"/>
  <c r="F181" i="7"/>
  <c r="E181" i="7"/>
  <c r="D181" i="7"/>
  <c r="C181" i="7"/>
  <c r="B181" i="7"/>
  <c r="H181" i="7" s="1"/>
  <c r="G180" i="7"/>
  <c r="F180" i="7"/>
  <c r="E180" i="7"/>
  <c r="D180" i="7"/>
  <c r="C180" i="7"/>
  <c r="B180" i="7"/>
  <c r="H180" i="7" s="1"/>
  <c r="G179" i="7"/>
  <c r="F179" i="7"/>
  <c r="E179" i="7"/>
  <c r="D179" i="7"/>
  <c r="C179" i="7"/>
  <c r="B179" i="7"/>
  <c r="H179" i="7" s="1"/>
  <c r="G178" i="7"/>
  <c r="F178" i="7"/>
  <c r="E178" i="7"/>
  <c r="D178" i="7"/>
  <c r="C178" i="7"/>
  <c r="B178" i="7"/>
  <c r="H178" i="7" s="1"/>
  <c r="G177" i="7"/>
  <c r="F177" i="7"/>
  <c r="E177" i="7"/>
  <c r="D177" i="7"/>
  <c r="C177" i="7"/>
  <c r="B177" i="7"/>
  <c r="H177" i="7" s="1"/>
  <c r="G176" i="7"/>
  <c r="F176" i="7"/>
  <c r="E176" i="7"/>
  <c r="D176" i="7"/>
  <c r="C176" i="7"/>
  <c r="B176" i="7"/>
  <c r="H176" i="7" s="1"/>
  <c r="G175" i="7"/>
  <c r="F175" i="7"/>
  <c r="E175" i="7"/>
  <c r="D175" i="7"/>
  <c r="C175" i="7"/>
  <c r="B175" i="7"/>
  <c r="H175" i="7" s="1"/>
  <c r="G174" i="7"/>
  <c r="F174" i="7"/>
  <c r="E174" i="7"/>
  <c r="D174" i="7"/>
  <c r="C174" i="7"/>
  <c r="B174" i="7"/>
  <c r="H174" i="7" s="1"/>
  <c r="G173" i="7"/>
  <c r="F173" i="7"/>
  <c r="E173" i="7"/>
  <c r="D173" i="7"/>
  <c r="C173" i="7"/>
  <c r="B173" i="7"/>
  <c r="H173" i="7" s="1"/>
  <c r="G172" i="7"/>
  <c r="F172" i="7"/>
  <c r="E172" i="7"/>
  <c r="D172" i="7"/>
  <c r="C172" i="7"/>
  <c r="B172" i="7"/>
  <c r="H172" i="7" s="1"/>
  <c r="G171" i="7"/>
  <c r="F171" i="7"/>
  <c r="E171" i="7"/>
  <c r="D171" i="7"/>
  <c r="C171" i="7"/>
  <c r="B171" i="7"/>
  <c r="H171" i="7" s="1"/>
  <c r="G170" i="7"/>
  <c r="F170" i="7"/>
  <c r="E170" i="7"/>
  <c r="D170" i="7"/>
  <c r="C170" i="7"/>
  <c r="B170" i="7"/>
  <c r="H170" i="7" s="1"/>
  <c r="G169" i="7"/>
  <c r="F169" i="7"/>
  <c r="E169" i="7"/>
  <c r="D169" i="7"/>
  <c r="C169" i="7"/>
  <c r="B169" i="7"/>
  <c r="H169" i="7" s="1"/>
  <c r="G168" i="7"/>
  <c r="F168" i="7"/>
  <c r="E168" i="7"/>
  <c r="D168" i="7"/>
  <c r="C168" i="7"/>
  <c r="B168" i="7"/>
  <c r="H168" i="7" s="1"/>
  <c r="G167" i="7"/>
  <c r="F167" i="7"/>
  <c r="E167" i="7"/>
  <c r="D167" i="7"/>
  <c r="C167" i="7"/>
  <c r="B167" i="7"/>
  <c r="H167" i="7" s="1"/>
  <c r="G166" i="7"/>
  <c r="F166" i="7"/>
  <c r="E166" i="7"/>
  <c r="D166" i="7"/>
  <c r="C166" i="7"/>
  <c r="B166" i="7"/>
  <c r="H166" i="7" s="1"/>
  <c r="G165" i="7"/>
  <c r="F165" i="7"/>
  <c r="E165" i="7"/>
  <c r="D165" i="7"/>
  <c r="C165" i="7"/>
  <c r="B165" i="7"/>
  <c r="H165" i="7" s="1"/>
  <c r="G164" i="7"/>
  <c r="F164" i="7"/>
  <c r="E164" i="7"/>
  <c r="D164" i="7"/>
  <c r="C164" i="7"/>
  <c r="B164" i="7"/>
  <c r="H164" i="7" s="1"/>
  <c r="G163" i="7"/>
  <c r="F163" i="7"/>
  <c r="E163" i="7"/>
  <c r="D163" i="7"/>
  <c r="C163" i="7"/>
  <c r="B163" i="7"/>
  <c r="H163" i="7" s="1"/>
  <c r="G162" i="7"/>
  <c r="F162" i="7"/>
  <c r="E162" i="7"/>
  <c r="D162" i="7"/>
  <c r="C162" i="7"/>
  <c r="B162" i="7"/>
  <c r="H162" i="7" s="1"/>
  <c r="G161" i="7"/>
  <c r="F161" i="7"/>
  <c r="E161" i="7"/>
  <c r="D161" i="7"/>
  <c r="C161" i="7"/>
  <c r="B161" i="7"/>
  <c r="H161" i="7" s="1"/>
  <c r="G160" i="7"/>
  <c r="F160" i="7"/>
  <c r="E160" i="7"/>
  <c r="D160" i="7"/>
  <c r="C160" i="7"/>
  <c r="B160" i="7"/>
  <c r="H160" i="7" s="1"/>
  <c r="G159" i="7"/>
  <c r="F159" i="7"/>
  <c r="E159" i="7"/>
  <c r="D159" i="7"/>
  <c r="C159" i="7"/>
  <c r="B159" i="7"/>
  <c r="H159" i="7" s="1"/>
  <c r="G158" i="7"/>
  <c r="F158" i="7"/>
  <c r="E158" i="7"/>
  <c r="D158" i="7"/>
  <c r="C158" i="7"/>
  <c r="B158" i="7"/>
  <c r="H158" i="7" s="1"/>
  <c r="G157" i="7"/>
  <c r="F157" i="7"/>
  <c r="E157" i="7"/>
  <c r="D157" i="7"/>
  <c r="C157" i="7"/>
  <c r="B157" i="7"/>
  <c r="H157" i="7" s="1"/>
  <c r="G156" i="7"/>
  <c r="F156" i="7"/>
  <c r="E156" i="7"/>
  <c r="D156" i="7"/>
  <c r="C156" i="7"/>
  <c r="B156" i="7"/>
  <c r="H156" i="7" s="1"/>
  <c r="G155" i="7"/>
  <c r="F155" i="7"/>
  <c r="E155" i="7"/>
  <c r="D155" i="7"/>
  <c r="C155" i="7"/>
  <c r="B155" i="7"/>
  <c r="H155" i="7" s="1"/>
  <c r="G154" i="7"/>
  <c r="F154" i="7"/>
  <c r="E154" i="7"/>
  <c r="D154" i="7"/>
  <c r="C154" i="7"/>
  <c r="B154" i="7"/>
  <c r="H154" i="7" s="1"/>
  <c r="G153" i="7"/>
  <c r="F153" i="7"/>
  <c r="E153" i="7"/>
  <c r="D153" i="7"/>
  <c r="C153" i="7"/>
  <c r="B153" i="7"/>
  <c r="H153" i="7" s="1"/>
  <c r="G152" i="7"/>
  <c r="F152" i="7"/>
  <c r="E152" i="7"/>
  <c r="D152" i="7"/>
  <c r="C152" i="7"/>
  <c r="B152" i="7"/>
  <c r="H152" i="7" s="1"/>
  <c r="G151" i="7"/>
  <c r="F151" i="7"/>
  <c r="E151" i="7"/>
  <c r="D151" i="7"/>
  <c r="C151" i="7"/>
  <c r="B151" i="7"/>
  <c r="H151" i="7" s="1"/>
  <c r="G150" i="7"/>
  <c r="F150" i="7"/>
  <c r="E150" i="7"/>
  <c r="D150" i="7"/>
  <c r="C150" i="7"/>
  <c r="B150" i="7"/>
  <c r="H150" i="7" s="1"/>
  <c r="G149" i="7"/>
  <c r="F149" i="7"/>
  <c r="E149" i="7"/>
  <c r="D149" i="7"/>
  <c r="C149" i="7"/>
  <c r="B149" i="7"/>
  <c r="H149" i="7" s="1"/>
  <c r="G148" i="7"/>
  <c r="G286" i="7" s="1"/>
  <c r="F148" i="7"/>
  <c r="F286" i="7" s="1"/>
  <c r="E148" i="7"/>
  <c r="E286" i="7" s="1"/>
  <c r="D148" i="7"/>
  <c r="D286" i="7" s="1"/>
  <c r="C148" i="7"/>
  <c r="C286" i="7" s="1"/>
  <c r="B148" i="7"/>
  <c r="G142" i="7"/>
  <c r="F142" i="7"/>
  <c r="E142" i="7"/>
  <c r="D142" i="7"/>
  <c r="C142" i="7"/>
  <c r="B142" i="7"/>
  <c r="H142" i="7" s="1"/>
  <c r="G141" i="7"/>
  <c r="F141" i="7"/>
  <c r="E141" i="7"/>
  <c r="D141" i="7"/>
  <c r="C141" i="7"/>
  <c r="B141" i="7"/>
  <c r="H141" i="7" s="1"/>
  <c r="G140" i="7"/>
  <c r="F140" i="7"/>
  <c r="E140" i="7"/>
  <c r="D140" i="7"/>
  <c r="C140" i="7"/>
  <c r="B140" i="7"/>
  <c r="H140" i="7" s="1"/>
  <c r="G139" i="7"/>
  <c r="F139" i="7"/>
  <c r="E139" i="7"/>
  <c r="D139" i="7"/>
  <c r="C139" i="7"/>
  <c r="B139" i="7"/>
  <c r="H139" i="7" s="1"/>
  <c r="G138" i="7"/>
  <c r="F138" i="7"/>
  <c r="E138" i="7"/>
  <c r="D138" i="7"/>
  <c r="C138" i="7"/>
  <c r="B138" i="7"/>
  <c r="H138" i="7" s="1"/>
  <c r="G137" i="7"/>
  <c r="F137" i="7"/>
  <c r="E137" i="7"/>
  <c r="D137" i="7"/>
  <c r="C137" i="7"/>
  <c r="B137" i="7"/>
  <c r="H137" i="7" s="1"/>
  <c r="G136" i="7"/>
  <c r="F136" i="7"/>
  <c r="E136" i="7"/>
  <c r="D136" i="7"/>
  <c r="C136" i="7"/>
  <c r="B136" i="7"/>
  <c r="H136" i="7" s="1"/>
  <c r="G135" i="7"/>
  <c r="F135" i="7"/>
  <c r="E135" i="7"/>
  <c r="D135" i="7"/>
  <c r="C135" i="7"/>
  <c r="B135" i="7"/>
  <c r="H135" i="7" s="1"/>
  <c r="G134" i="7"/>
  <c r="F134" i="7"/>
  <c r="E134" i="7"/>
  <c r="D134" i="7"/>
  <c r="C134" i="7"/>
  <c r="B134" i="7"/>
  <c r="H134" i="7" s="1"/>
  <c r="G133" i="7"/>
  <c r="F133" i="7"/>
  <c r="E133" i="7"/>
  <c r="D133" i="7"/>
  <c r="C133" i="7"/>
  <c r="B133" i="7"/>
  <c r="H133" i="7" s="1"/>
  <c r="G132" i="7"/>
  <c r="F132" i="7"/>
  <c r="E132" i="7"/>
  <c r="D132" i="7"/>
  <c r="C132" i="7"/>
  <c r="B132" i="7"/>
  <c r="H132" i="7" s="1"/>
  <c r="G131" i="7"/>
  <c r="F131" i="7"/>
  <c r="E131" i="7"/>
  <c r="D131" i="7"/>
  <c r="C131" i="7"/>
  <c r="B131" i="7"/>
  <c r="H131" i="7" s="1"/>
  <c r="G130" i="7"/>
  <c r="F130" i="7"/>
  <c r="E130" i="7"/>
  <c r="D130" i="7"/>
  <c r="C130" i="7"/>
  <c r="B130" i="7"/>
  <c r="H130" i="7" s="1"/>
  <c r="G129" i="7"/>
  <c r="F129" i="7"/>
  <c r="E129" i="7"/>
  <c r="D129" i="7"/>
  <c r="C129" i="7"/>
  <c r="B129" i="7"/>
  <c r="H129" i="7" s="1"/>
  <c r="G128" i="7"/>
  <c r="F128" i="7"/>
  <c r="E128" i="7"/>
  <c r="D128" i="7"/>
  <c r="C128" i="7"/>
  <c r="B128" i="7"/>
  <c r="H128" i="7" s="1"/>
  <c r="G127" i="7"/>
  <c r="F127" i="7"/>
  <c r="E127" i="7"/>
  <c r="D127" i="7"/>
  <c r="C127" i="7"/>
  <c r="B127" i="7"/>
  <c r="H127" i="7" s="1"/>
  <c r="G126" i="7"/>
  <c r="F126" i="7"/>
  <c r="E126" i="7"/>
  <c r="D126" i="7"/>
  <c r="C126" i="7"/>
  <c r="B126" i="7"/>
  <c r="H126" i="7" s="1"/>
  <c r="G125" i="7"/>
  <c r="F125" i="7"/>
  <c r="E125" i="7"/>
  <c r="D125" i="7"/>
  <c r="C125" i="7"/>
  <c r="B125" i="7"/>
  <c r="H125" i="7" s="1"/>
  <c r="G124" i="7"/>
  <c r="F124" i="7"/>
  <c r="E124" i="7"/>
  <c r="D124" i="7"/>
  <c r="C124" i="7"/>
  <c r="B124" i="7"/>
  <c r="H124" i="7" s="1"/>
  <c r="G123" i="7"/>
  <c r="F123" i="7"/>
  <c r="E123" i="7"/>
  <c r="D123" i="7"/>
  <c r="C123" i="7"/>
  <c r="B123" i="7"/>
  <c r="H123" i="7" s="1"/>
  <c r="G122" i="7"/>
  <c r="F122" i="7"/>
  <c r="E122" i="7"/>
  <c r="D122" i="7"/>
  <c r="C122" i="7"/>
  <c r="B122" i="7"/>
  <c r="H122" i="7" s="1"/>
  <c r="G121" i="7"/>
  <c r="F121" i="7"/>
  <c r="E121" i="7"/>
  <c r="D121" i="7"/>
  <c r="C121" i="7"/>
  <c r="B121" i="7"/>
  <c r="H121" i="7" s="1"/>
  <c r="G120" i="7"/>
  <c r="F120" i="7"/>
  <c r="E120" i="7"/>
  <c r="D120" i="7"/>
  <c r="C120" i="7"/>
  <c r="B120" i="7"/>
  <c r="H120" i="7" s="1"/>
  <c r="G119" i="7"/>
  <c r="F119" i="7"/>
  <c r="E119" i="7"/>
  <c r="D119" i="7"/>
  <c r="C119" i="7"/>
  <c r="B119" i="7"/>
  <c r="H119" i="7" s="1"/>
  <c r="G118" i="7"/>
  <c r="F118" i="7"/>
  <c r="E118" i="7"/>
  <c r="D118" i="7"/>
  <c r="C118" i="7"/>
  <c r="B118" i="7"/>
  <c r="H118" i="7" s="1"/>
  <c r="G117" i="7"/>
  <c r="F117" i="7"/>
  <c r="E117" i="7"/>
  <c r="D117" i="7"/>
  <c r="C117" i="7"/>
  <c r="B117" i="7"/>
  <c r="H117" i="7" s="1"/>
  <c r="G116" i="7"/>
  <c r="F116" i="7"/>
  <c r="E116" i="7"/>
  <c r="D116" i="7"/>
  <c r="C116" i="7"/>
  <c r="B116" i="7"/>
  <c r="H116" i="7" s="1"/>
  <c r="G115" i="7"/>
  <c r="F115" i="7"/>
  <c r="E115" i="7"/>
  <c r="D115" i="7"/>
  <c r="C115" i="7"/>
  <c r="B115" i="7"/>
  <c r="H115" i="7" s="1"/>
  <c r="G114" i="7"/>
  <c r="F114" i="7"/>
  <c r="E114" i="7"/>
  <c r="D114" i="7"/>
  <c r="C114" i="7"/>
  <c r="B114" i="7"/>
  <c r="H114" i="7" s="1"/>
  <c r="G113" i="7"/>
  <c r="F113" i="7"/>
  <c r="E113" i="7"/>
  <c r="D113" i="7"/>
  <c r="C113" i="7"/>
  <c r="B113" i="7"/>
  <c r="H113" i="7" s="1"/>
  <c r="G112" i="7"/>
  <c r="F112" i="7"/>
  <c r="E112" i="7"/>
  <c r="D112" i="7"/>
  <c r="C112" i="7"/>
  <c r="B112" i="7"/>
  <c r="H112" i="7" s="1"/>
  <c r="G111" i="7"/>
  <c r="F111" i="7"/>
  <c r="E111" i="7"/>
  <c r="D111" i="7"/>
  <c r="C111" i="7"/>
  <c r="B111" i="7"/>
  <c r="H111" i="7" s="1"/>
  <c r="G110" i="7"/>
  <c r="F110" i="7"/>
  <c r="E110" i="7"/>
  <c r="D110" i="7"/>
  <c r="C110" i="7"/>
  <c r="B110" i="7"/>
  <c r="H110" i="7" s="1"/>
  <c r="G109" i="7"/>
  <c r="F109" i="7"/>
  <c r="E109" i="7"/>
  <c r="D109" i="7"/>
  <c r="C109" i="7"/>
  <c r="B109" i="7"/>
  <c r="H109" i="7" s="1"/>
  <c r="G108" i="7"/>
  <c r="F108" i="7"/>
  <c r="E108" i="7"/>
  <c r="D108" i="7"/>
  <c r="C108" i="7"/>
  <c r="B108" i="7"/>
  <c r="H108" i="7" s="1"/>
  <c r="G107" i="7"/>
  <c r="F107" i="7"/>
  <c r="E107" i="7"/>
  <c r="D107" i="7"/>
  <c r="C107" i="7"/>
  <c r="B107" i="7"/>
  <c r="H107" i="7" s="1"/>
  <c r="G106" i="7"/>
  <c r="F106" i="7"/>
  <c r="E106" i="7"/>
  <c r="D106" i="7"/>
  <c r="C106" i="7"/>
  <c r="B106" i="7"/>
  <c r="H106" i="7" s="1"/>
  <c r="G105" i="7"/>
  <c r="F105" i="7"/>
  <c r="E105" i="7"/>
  <c r="D105" i="7"/>
  <c r="C105" i="7"/>
  <c r="B105" i="7"/>
  <c r="H105" i="7" s="1"/>
  <c r="G104" i="7"/>
  <c r="F104" i="7"/>
  <c r="E104" i="7"/>
  <c r="D104" i="7"/>
  <c r="C104" i="7"/>
  <c r="B104" i="7"/>
  <c r="H104" i="7" s="1"/>
  <c r="G103" i="7"/>
  <c r="F103" i="7"/>
  <c r="E103" i="7"/>
  <c r="D103" i="7"/>
  <c r="C103" i="7"/>
  <c r="B103" i="7"/>
  <c r="H103" i="7" s="1"/>
  <c r="G102" i="7"/>
  <c r="F102" i="7"/>
  <c r="E102" i="7"/>
  <c r="D102" i="7"/>
  <c r="C102" i="7"/>
  <c r="B102" i="7"/>
  <c r="H102" i="7" s="1"/>
  <c r="G101" i="7"/>
  <c r="F101" i="7"/>
  <c r="E101" i="7"/>
  <c r="D101" i="7"/>
  <c r="C101" i="7"/>
  <c r="B101" i="7"/>
  <c r="H101" i="7" s="1"/>
  <c r="G100" i="7"/>
  <c r="F100" i="7"/>
  <c r="E100" i="7"/>
  <c r="D100" i="7"/>
  <c r="C100" i="7"/>
  <c r="B100" i="7"/>
  <c r="H100" i="7" s="1"/>
  <c r="G99" i="7"/>
  <c r="F99" i="7"/>
  <c r="E99" i="7"/>
  <c r="D99" i="7"/>
  <c r="C99" i="7"/>
  <c r="B99" i="7"/>
  <c r="H99" i="7" s="1"/>
  <c r="G98" i="7"/>
  <c r="F98" i="7"/>
  <c r="E98" i="7"/>
  <c r="D98" i="7"/>
  <c r="C98" i="7"/>
  <c r="B98" i="7"/>
  <c r="H98" i="7" s="1"/>
  <c r="G97" i="7"/>
  <c r="F97" i="7"/>
  <c r="E97" i="7"/>
  <c r="D97" i="7"/>
  <c r="C97" i="7"/>
  <c r="B97" i="7"/>
  <c r="H97" i="7" s="1"/>
  <c r="G96" i="7"/>
  <c r="F96" i="7"/>
  <c r="E96" i="7"/>
  <c r="D96" i="7"/>
  <c r="C96" i="7"/>
  <c r="B96" i="7"/>
  <c r="H96" i="7" s="1"/>
  <c r="G95" i="7"/>
  <c r="F95" i="7"/>
  <c r="E95" i="7"/>
  <c r="D95" i="7"/>
  <c r="C95" i="7"/>
  <c r="B95" i="7"/>
  <c r="H95" i="7" s="1"/>
  <c r="G94" i="7"/>
  <c r="F94" i="7"/>
  <c r="E94" i="7"/>
  <c r="D94" i="7"/>
  <c r="C94" i="7"/>
  <c r="B94" i="7"/>
  <c r="H94" i="7" s="1"/>
  <c r="G93" i="7"/>
  <c r="F93" i="7"/>
  <c r="E93" i="7"/>
  <c r="D93" i="7"/>
  <c r="C93" i="7"/>
  <c r="B93" i="7"/>
  <c r="H93" i="7" s="1"/>
  <c r="G92" i="7"/>
  <c r="G378" i="7" s="1"/>
  <c r="F92" i="7"/>
  <c r="F378" i="7" s="1"/>
  <c r="E92" i="7"/>
  <c r="E378" i="7" s="1"/>
  <c r="D92" i="7"/>
  <c r="D378" i="7" s="1"/>
  <c r="C92" i="7"/>
  <c r="C378" i="7" s="1"/>
  <c r="B92" i="7"/>
  <c r="G91" i="7"/>
  <c r="G377" i="7" s="1"/>
  <c r="F91" i="7"/>
  <c r="F377" i="7" s="1"/>
  <c r="E91" i="7"/>
  <c r="E377" i="7" s="1"/>
  <c r="D91" i="7"/>
  <c r="D377" i="7" s="1"/>
  <c r="C91" i="7"/>
  <c r="C377" i="7" s="1"/>
  <c r="B91" i="7"/>
  <c r="G90" i="7"/>
  <c r="G376" i="7" s="1"/>
  <c r="F90" i="7"/>
  <c r="F376" i="7" s="1"/>
  <c r="E90" i="7"/>
  <c r="E376" i="7" s="1"/>
  <c r="D90" i="7"/>
  <c r="D376" i="7" s="1"/>
  <c r="C90" i="7"/>
  <c r="C376" i="7" s="1"/>
  <c r="B90" i="7"/>
  <c r="G89" i="7"/>
  <c r="G375" i="7" s="1"/>
  <c r="F89" i="7"/>
  <c r="E89" i="7"/>
  <c r="D89" i="7"/>
  <c r="C89" i="7"/>
  <c r="B89" i="7"/>
  <c r="G88" i="7"/>
  <c r="F88" i="7"/>
  <c r="E88" i="7"/>
  <c r="D88" i="7"/>
  <c r="C88" i="7"/>
  <c r="B88" i="7"/>
  <c r="G87" i="7"/>
  <c r="F87" i="7"/>
  <c r="E87" i="7"/>
  <c r="D87" i="7"/>
  <c r="C87" i="7"/>
  <c r="B87" i="7"/>
  <c r="G86" i="7"/>
  <c r="F86" i="7"/>
  <c r="E86" i="7"/>
  <c r="D86" i="7"/>
  <c r="C86" i="7"/>
  <c r="B86" i="7"/>
  <c r="G85" i="7"/>
  <c r="F85" i="7"/>
  <c r="E85" i="7"/>
  <c r="D85" i="7"/>
  <c r="C85" i="7"/>
  <c r="B85" i="7"/>
  <c r="G84" i="7"/>
  <c r="F84" i="7"/>
  <c r="E84" i="7"/>
  <c r="D84" i="7"/>
  <c r="C84" i="7"/>
  <c r="B84" i="7"/>
  <c r="G83" i="7"/>
  <c r="F83" i="7"/>
  <c r="E83" i="7"/>
  <c r="D83" i="7"/>
  <c r="C83" i="7"/>
  <c r="B83" i="7"/>
  <c r="G82" i="7"/>
  <c r="F82" i="7"/>
  <c r="E82" i="7"/>
  <c r="D82" i="7"/>
  <c r="C82" i="7"/>
  <c r="B82" i="7"/>
  <c r="G81" i="7"/>
  <c r="F81" i="7"/>
  <c r="E81" i="7"/>
  <c r="D81" i="7"/>
  <c r="C81" i="7"/>
  <c r="B81" i="7"/>
  <c r="G80" i="7"/>
  <c r="F80" i="7"/>
  <c r="E80" i="7"/>
  <c r="D80" i="7"/>
  <c r="C80" i="7"/>
  <c r="B80" i="7"/>
  <c r="G79" i="7"/>
  <c r="F79" i="7"/>
  <c r="E79" i="7"/>
  <c r="D79" i="7"/>
  <c r="C79" i="7"/>
  <c r="B79" i="7"/>
  <c r="G78" i="7"/>
  <c r="F78" i="7"/>
  <c r="E78" i="7"/>
  <c r="D78" i="7"/>
  <c r="C78" i="7"/>
  <c r="B78" i="7"/>
  <c r="G77" i="7"/>
  <c r="F77" i="7"/>
  <c r="E77" i="7"/>
  <c r="D77" i="7"/>
  <c r="C77" i="7"/>
  <c r="B77" i="7"/>
  <c r="G76" i="7"/>
  <c r="F76" i="7"/>
  <c r="E76" i="7"/>
  <c r="D76" i="7"/>
  <c r="C76" i="7"/>
  <c r="B76" i="7"/>
  <c r="G75" i="7"/>
  <c r="F75" i="7"/>
  <c r="E75" i="7"/>
  <c r="D75" i="7"/>
  <c r="C75" i="7"/>
  <c r="B75" i="7"/>
  <c r="G74" i="7"/>
  <c r="F74" i="7"/>
  <c r="E74" i="7"/>
  <c r="D74" i="7"/>
  <c r="C74" i="7"/>
  <c r="B74" i="7"/>
  <c r="G73" i="7"/>
  <c r="F73" i="7"/>
  <c r="E73" i="7"/>
  <c r="D73" i="7"/>
  <c r="C73" i="7"/>
  <c r="B73" i="7"/>
  <c r="G72" i="7"/>
  <c r="F72" i="7"/>
  <c r="E72" i="7"/>
  <c r="D72" i="7"/>
  <c r="C72" i="7"/>
  <c r="B72" i="7"/>
  <c r="G71" i="7"/>
  <c r="F71" i="7"/>
  <c r="E71" i="7"/>
  <c r="D71" i="7"/>
  <c r="C71" i="7"/>
  <c r="B71" i="7"/>
  <c r="G70" i="7"/>
  <c r="F70" i="7"/>
  <c r="E70" i="7"/>
  <c r="D70" i="7"/>
  <c r="C70" i="7"/>
  <c r="B70" i="7"/>
  <c r="G69" i="7"/>
  <c r="F69" i="7"/>
  <c r="E69" i="7"/>
  <c r="D69" i="7"/>
  <c r="C69" i="7"/>
  <c r="B69" i="7"/>
  <c r="G68" i="7"/>
  <c r="F68" i="7"/>
  <c r="E68" i="7"/>
  <c r="D68" i="7"/>
  <c r="C68" i="7"/>
  <c r="B68" i="7"/>
  <c r="G67" i="7"/>
  <c r="F67" i="7"/>
  <c r="E67" i="7"/>
  <c r="D67" i="7"/>
  <c r="C67" i="7"/>
  <c r="B67" i="7"/>
  <c r="G66" i="7"/>
  <c r="F66" i="7"/>
  <c r="E66" i="7"/>
  <c r="D66" i="7"/>
  <c r="C66" i="7"/>
  <c r="B66" i="7"/>
  <c r="G65" i="7"/>
  <c r="F65" i="7"/>
  <c r="E65" i="7"/>
  <c r="D65" i="7"/>
  <c r="C65" i="7"/>
  <c r="B65" i="7"/>
  <c r="G64" i="7"/>
  <c r="F64" i="7"/>
  <c r="E64" i="7"/>
  <c r="D64" i="7"/>
  <c r="C64" i="7"/>
  <c r="B64" i="7"/>
  <c r="G63" i="7"/>
  <c r="F63" i="7"/>
  <c r="E63" i="7"/>
  <c r="D63" i="7"/>
  <c r="C63" i="7"/>
  <c r="B63" i="7"/>
  <c r="G62" i="7"/>
  <c r="F62" i="7"/>
  <c r="E62" i="7"/>
  <c r="D62" i="7"/>
  <c r="C62" i="7"/>
  <c r="B62" i="7"/>
  <c r="G61" i="7"/>
  <c r="F61" i="7"/>
  <c r="E61" i="7"/>
  <c r="D61" i="7"/>
  <c r="C61" i="7"/>
  <c r="B61" i="7"/>
  <c r="G60" i="7"/>
  <c r="F60" i="7"/>
  <c r="E60" i="7"/>
  <c r="D60" i="7"/>
  <c r="C60" i="7"/>
  <c r="B60" i="7"/>
  <c r="G59" i="7"/>
  <c r="F59" i="7"/>
  <c r="E59" i="7"/>
  <c r="D59" i="7"/>
  <c r="C59" i="7"/>
  <c r="B59" i="7"/>
  <c r="G58" i="7"/>
  <c r="F58" i="7"/>
  <c r="E58" i="7"/>
  <c r="D58" i="7"/>
  <c r="C58" i="7"/>
  <c r="B58" i="7"/>
  <c r="G57" i="7"/>
  <c r="F57" i="7"/>
  <c r="E57" i="7"/>
  <c r="D57" i="7"/>
  <c r="C57" i="7"/>
  <c r="B57" i="7"/>
  <c r="G56" i="7"/>
  <c r="F56" i="7"/>
  <c r="E56" i="7"/>
  <c r="D56" i="7"/>
  <c r="C56" i="7"/>
  <c r="B56" i="7"/>
  <c r="G55" i="7"/>
  <c r="F55" i="7"/>
  <c r="E55" i="7"/>
  <c r="D55" i="7"/>
  <c r="C55" i="7"/>
  <c r="B55" i="7"/>
  <c r="G54" i="7"/>
  <c r="F54" i="7"/>
  <c r="E54" i="7"/>
  <c r="D54" i="7"/>
  <c r="C54" i="7"/>
  <c r="B54" i="7"/>
  <c r="G53" i="7"/>
  <c r="F53" i="7"/>
  <c r="E53" i="7"/>
  <c r="D53" i="7"/>
  <c r="C53" i="7"/>
  <c r="B53" i="7"/>
  <c r="G52" i="7"/>
  <c r="F52" i="7"/>
  <c r="E52" i="7"/>
  <c r="D52" i="7"/>
  <c r="C52" i="7"/>
  <c r="B52" i="7"/>
  <c r="G51" i="7"/>
  <c r="F51" i="7"/>
  <c r="E51" i="7"/>
  <c r="D51" i="7"/>
  <c r="C51" i="7"/>
  <c r="B51" i="7"/>
  <c r="G50" i="7"/>
  <c r="F50" i="7"/>
  <c r="E50" i="7"/>
  <c r="D50" i="7"/>
  <c r="C50" i="7"/>
  <c r="B50" i="7"/>
  <c r="G49" i="7"/>
  <c r="F49" i="7"/>
  <c r="E49" i="7"/>
  <c r="D49" i="7"/>
  <c r="C49" i="7"/>
  <c r="B49" i="7"/>
  <c r="G48" i="7"/>
  <c r="F48" i="7"/>
  <c r="E48" i="7"/>
  <c r="D48" i="7"/>
  <c r="C48" i="7"/>
  <c r="B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D29" i="7"/>
  <c r="C29" i="7"/>
  <c r="B29" i="7"/>
  <c r="G28" i="7"/>
  <c r="F28" i="7"/>
  <c r="E28" i="7"/>
  <c r="D28" i="7"/>
  <c r="C28" i="7"/>
  <c r="B28" i="7"/>
  <c r="G27" i="7"/>
  <c r="F27" i="7"/>
  <c r="E27" i="7"/>
  <c r="D27" i="7"/>
  <c r="D313" i="7" s="1"/>
  <c r="C27" i="7"/>
  <c r="C313" i="7" s="1"/>
  <c r="B27" i="7"/>
  <c r="B313" i="7" s="1"/>
  <c r="G26" i="7"/>
  <c r="G312" i="7" s="1"/>
  <c r="F26" i="7"/>
  <c r="F312" i="7" s="1"/>
  <c r="E26" i="7"/>
  <c r="E312" i="7" s="1"/>
  <c r="D26" i="7"/>
  <c r="D312" i="7" s="1"/>
  <c r="C26" i="7"/>
  <c r="C312" i="7" s="1"/>
  <c r="B26" i="7"/>
  <c r="G25" i="7"/>
  <c r="G311" i="7" s="1"/>
  <c r="F25" i="7"/>
  <c r="F311" i="7" s="1"/>
  <c r="E25" i="7"/>
  <c r="E311" i="7" s="1"/>
  <c r="D25" i="7"/>
  <c r="D311" i="7" s="1"/>
  <c r="C25" i="7"/>
  <c r="C311" i="7" s="1"/>
  <c r="B25" i="7"/>
  <c r="G24" i="7"/>
  <c r="G310" i="7" s="1"/>
  <c r="F24" i="7"/>
  <c r="F310" i="7" s="1"/>
  <c r="E24" i="7"/>
  <c r="E310" i="7" s="1"/>
  <c r="D24" i="7"/>
  <c r="D310" i="7" s="1"/>
  <c r="C24" i="7"/>
  <c r="C310" i="7" s="1"/>
  <c r="B24" i="7"/>
  <c r="G23" i="7"/>
  <c r="G309" i="7" s="1"/>
  <c r="F23" i="7"/>
  <c r="F309" i="7" s="1"/>
  <c r="E23" i="7"/>
  <c r="E309" i="7" s="1"/>
  <c r="D23" i="7"/>
  <c r="D309" i="7" s="1"/>
  <c r="C23" i="7"/>
  <c r="C309" i="7" s="1"/>
  <c r="B23" i="7"/>
  <c r="G22" i="7"/>
  <c r="G308" i="7" s="1"/>
  <c r="F22" i="7"/>
  <c r="F308" i="7" s="1"/>
  <c r="E22" i="7"/>
  <c r="E308" i="7" s="1"/>
  <c r="D22" i="7"/>
  <c r="D308" i="7" s="1"/>
  <c r="C22" i="7"/>
  <c r="C308" i="7" s="1"/>
  <c r="B22" i="7"/>
  <c r="G21" i="7"/>
  <c r="G307" i="7" s="1"/>
  <c r="F21" i="7"/>
  <c r="F307" i="7" s="1"/>
  <c r="E21" i="7"/>
  <c r="E307" i="7" s="1"/>
  <c r="D21" i="7"/>
  <c r="D307" i="7" s="1"/>
  <c r="C21" i="7"/>
  <c r="C307" i="7" s="1"/>
  <c r="B21" i="7"/>
  <c r="G20" i="7"/>
  <c r="G306" i="7" s="1"/>
  <c r="F20" i="7"/>
  <c r="F306" i="7" s="1"/>
  <c r="E20" i="7"/>
  <c r="E306" i="7" s="1"/>
  <c r="D20" i="7"/>
  <c r="D306" i="7" s="1"/>
  <c r="C20" i="7"/>
  <c r="C306" i="7" s="1"/>
  <c r="B20" i="7"/>
  <c r="G19" i="7"/>
  <c r="G305" i="7" s="1"/>
  <c r="F19" i="7"/>
  <c r="F305" i="7" s="1"/>
  <c r="E19" i="7"/>
  <c r="E305" i="7" s="1"/>
  <c r="D19" i="7"/>
  <c r="D305" i="7" s="1"/>
  <c r="C19" i="7"/>
  <c r="C305" i="7" s="1"/>
  <c r="B19" i="7"/>
  <c r="G18" i="7"/>
  <c r="G304" i="7" s="1"/>
  <c r="F18" i="7"/>
  <c r="F304" i="7" s="1"/>
  <c r="E18" i="7"/>
  <c r="E304" i="7" s="1"/>
  <c r="D18" i="7"/>
  <c r="D304" i="7" s="1"/>
  <c r="C18" i="7"/>
  <c r="C304" i="7" s="1"/>
  <c r="B18" i="7"/>
  <c r="G17" i="7"/>
  <c r="G303" i="7" s="1"/>
  <c r="F17" i="7"/>
  <c r="F303" i="7" s="1"/>
  <c r="E17" i="7"/>
  <c r="E303" i="7" s="1"/>
  <c r="D17" i="7"/>
  <c r="D303" i="7" s="1"/>
  <c r="C17" i="7"/>
  <c r="C303" i="7" s="1"/>
  <c r="B17" i="7"/>
  <c r="G16" i="7"/>
  <c r="G302" i="7" s="1"/>
  <c r="F16" i="7"/>
  <c r="F302" i="7" s="1"/>
  <c r="E16" i="7"/>
  <c r="E302" i="7" s="1"/>
  <c r="D16" i="7"/>
  <c r="D302" i="7" s="1"/>
  <c r="C16" i="7"/>
  <c r="C302" i="7" s="1"/>
  <c r="B16" i="7"/>
  <c r="G15" i="7"/>
  <c r="G301" i="7" s="1"/>
  <c r="F15" i="7"/>
  <c r="F301" i="7" s="1"/>
  <c r="E15" i="7"/>
  <c r="E301" i="7" s="1"/>
  <c r="D15" i="7"/>
  <c r="D301" i="7" s="1"/>
  <c r="C15" i="7"/>
  <c r="C301" i="7" s="1"/>
  <c r="B15" i="7"/>
  <c r="G14" i="7"/>
  <c r="G300" i="7" s="1"/>
  <c r="F14" i="7"/>
  <c r="F300" i="7" s="1"/>
  <c r="E14" i="7"/>
  <c r="E300" i="7" s="1"/>
  <c r="D14" i="7"/>
  <c r="D300" i="7" s="1"/>
  <c r="C14" i="7"/>
  <c r="C300" i="7" s="1"/>
  <c r="B14" i="7"/>
  <c r="G13" i="7"/>
  <c r="G299" i="7" s="1"/>
  <c r="F13" i="7"/>
  <c r="F299" i="7" s="1"/>
  <c r="E13" i="7"/>
  <c r="E299" i="7" s="1"/>
  <c r="D13" i="7"/>
  <c r="D299" i="7" s="1"/>
  <c r="C13" i="7"/>
  <c r="C299" i="7" s="1"/>
  <c r="B13" i="7"/>
  <c r="G12" i="7"/>
  <c r="G298" i="7" s="1"/>
  <c r="F12" i="7"/>
  <c r="F298" i="7" s="1"/>
  <c r="E12" i="7"/>
  <c r="E298" i="7" s="1"/>
  <c r="D12" i="7"/>
  <c r="D298" i="7" s="1"/>
  <c r="C12" i="7"/>
  <c r="C298" i="7" s="1"/>
  <c r="B12" i="7"/>
  <c r="G11" i="7"/>
  <c r="G297" i="7" s="1"/>
  <c r="F11" i="7"/>
  <c r="F297" i="7" s="1"/>
  <c r="E11" i="7"/>
  <c r="E297" i="7" s="1"/>
  <c r="D11" i="7"/>
  <c r="D297" i="7" s="1"/>
  <c r="C11" i="7"/>
  <c r="C297" i="7" s="1"/>
  <c r="B11" i="7"/>
  <c r="G10" i="7"/>
  <c r="G296" i="7" s="1"/>
  <c r="F10" i="7"/>
  <c r="F296" i="7" s="1"/>
  <c r="E10" i="7"/>
  <c r="E296" i="7" s="1"/>
  <c r="D10" i="7"/>
  <c r="D296" i="7" s="1"/>
  <c r="C10" i="7"/>
  <c r="C296" i="7" s="1"/>
  <c r="B10" i="7"/>
  <c r="G9" i="7"/>
  <c r="G295" i="7" s="1"/>
  <c r="F9" i="7"/>
  <c r="F295" i="7" s="1"/>
  <c r="E9" i="7"/>
  <c r="E295" i="7" s="1"/>
  <c r="D9" i="7"/>
  <c r="D295" i="7" s="1"/>
  <c r="C9" i="7"/>
  <c r="C295" i="7" s="1"/>
  <c r="B9" i="7"/>
  <c r="G8" i="7"/>
  <c r="G294" i="7" s="1"/>
  <c r="F8" i="7"/>
  <c r="F294" i="7" s="1"/>
  <c r="E8" i="7"/>
  <c r="E294" i="7" s="1"/>
  <c r="D8" i="7"/>
  <c r="D294" i="7" s="1"/>
  <c r="C8" i="7"/>
  <c r="C294" i="7" s="1"/>
  <c r="B8" i="7"/>
  <c r="G7" i="7"/>
  <c r="G293" i="7" s="1"/>
  <c r="F7" i="7"/>
  <c r="F293" i="7" s="1"/>
  <c r="E7" i="7"/>
  <c r="E293" i="7" s="1"/>
  <c r="D7" i="7"/>
  <c r="D293" i="7" s="1"/>
  <c r="C7" i="7"/>
  <c r="C293" i="7" s="1"/>
  <c r="B7" i="7"/>
  <c r="G6" i="7"/>
  <c r="G292" i="7" s="1"/>
  <c r="F6" i="7"/>
  <c r="F292" i="7" s="1"/>
  <c r="E6" i="7"/>
  <c r="E292" i="7" s="1"/>
  <c r="D6" i="7"/>
  <c r="D292" i="7" s="1"/>
  <c r="C6" i="7"/>
  <c r="C292" i="7" s="1"/>
  <c r="B6" i="7"/>
  <c r="G5" i="7"/>
  <c r="G291" i="7" s="1"/>
  <c r="F5" i="7"/>
  <c r="F291" i="7" s="1"/>
  <c r="E5" i="7"/>
  <c r="E291" i="7" s="1"/>
  <c r="D5" i="7"/>
  <c r="D291" i="7" s="1"/>
  <c r="C5" i="7"/>
  <c r="C291" i="7" s="1"/>
  <c r="B5" i="7"/>
  <c r="G285" i="6"/>
  <c r="F285" i="6"/>
  <c r="E285" i="6"/>
  <c r="D285" i="6"/>
  <c r="C285" i="6"/>
  <c r="B285" i="6"/>
  <c r="H285" i="6" s="1"/>
  <c r="G284" i="6"/>
  <c r="F284" i="6"/>
  <c r="E284" i="6"/>
  <c r="D284" i="6"/>
  <c r="C284" i="6"/>
  <c r="B284" i="6"/>
  <c r="H284" i="6" s="1"/>
  <c r="G283" i="6"/>
  <c r="F283" i="6"/>
  <c r="E283" i="6"/>
  <c r="D283" i="6"/>
  <c r="C283" i="6"/>
  <c r="B283" i="6"/>
  <c r="H283" i="6" s="1"/>
  <c r="G282" i="6"/>
  <c r="F282" i="6"/>
  <c r="E282" i="6"/>
  <c r="D282" i="6"/>
  <c r="C282" i="6"/>
  <c r="B282" i="6"/>
  <c r="H282" i="6" s="1"/>
  <c r="G281" i="6"/>
  <c r="F281" i="6"/>
  <c r="E281" i="6"/>
  <c r="D281" i="6"/>
  <c r="C281" i="6"/>
  <c r="B281" i="6"/>
  <c r="H281" i="6" s="1"/>
  <c r="G280" i="6"/>
  <c r="F280" i="6"/>
  <c r="E280" i="6"/>
  <c r="D280" i="6"/>
  <c r="C280" i="6"/>
  <c r="B280" i="6"/>
  <c r="H280" i="6" s="1"/>
  <c r="G279" i="6"/>
  <c r="F279" i="6"/>
  <c r="E279" i="6"/>
  <c r="D279" i="6"/>
  <c r="C279" i="6"/>
  <c r="B279" i="6"/>
  <c r="H279" i="6" s="1"/>
  <c r="G278" i="6"/>
  <c r="F278" i="6"/>
  <c r="E278" i="6"/>
  <c r="D278" i="6"/>
  <c r="C278" i="6"/>
  <c r="B278" i="6"/>
  <c r="H278" i="6" s="1"/>
  <c r="G277" i="6"/>
  <c r="F277" i="6"/>
  <c r="E277" i="6"/>
  <c r="D277" i="6"/>
  <c r="C277" i="6"/>
  <c r="B277" i="6"/>
  <c r="H277" i="6" s="1"/>
  <c r="G276" i="6"/>
  <c r="F276" i="6"/>
  <c r="E276" i="6"/>
  <c r="D276" i="6"/>
  <c r="C276" i="6"/>
  <c r="B276" i="6"/>
  <c r="H276" i="6" s="1"/>
  <c r="G275" i="6"/>
  <c r="F275" i="6"/>
  <c r="E275" i="6"/>
  <c r="D275" i="6"/>
  <c r="C275" i="6"/>
  <c r="B275" i="6"/>
  <c r="H275" i="6" s="1"/>
  <c r="G274" i="6"/>
  <c r="F274" i="6"/>
  <c r="E274" i="6"/>
  <c r="D274" i="6"/>
  <c r="C274" i="6"/>
  <c r="B274" i="6"/>
  <c r="H274" i="6" s="1"/>
  <c r="G273" i="6"/>
  <c r="F273" i="6"/>
  <c r="E273" i="6"/>
  <c r="D273" i="6"/>
  <c r="C273" i="6"/>
  <c r="B273" i="6"/>
  <c r="H273" i="6" s="1"/>
  <c r="G272" i="6"/>
  <c r="F272" i="6"/>
  <c r="E272" i="6"/>
  <c r="D272" i="6"/>
  <c r="C272" i="6"/>
  <c r="B272" i="6"/>
  <c r="H272" i="6" s="1"/>
  <c r="G271" i="6"/>
  <c r="F271" i="6"/>
  <c r="E271" i="6"/>
  <c r="D271" i="6"/>
  <c r="C271" i="6"/>
  <c r="B271" i="6"/>
  <c r="H271" i="6" s="1"/>
  <c r="G270" i="6"/>
  <c r="F270" i="6"/>
  <c r="E270" i="6"/>
  <c r="D270" i="6"/>
  <c r="C270" i="6"/>
  <c r="B270" i="6"/>
  <c r="H270" i="6" s="1"/>
  <c r="G269" i="6"/>
  <c r="F269" i="6"/>
  <c r="E269" i="6"/>
  <c r="D269" i="6"/>
  <c r="C269" i="6"/>
  <c r="B269" i="6"/>
  <c r="H269" i="6" s="1"/>
  <c r="G268" i="6"/>
  <c r="F268" i="6"/>
  <c r="E268" i="6"/>
  <c r="D268" i="6"/>
  <c r="C268" i="6"/>
  <c r="B268" i="6"/>
  <c r="H268" i="6" s="1"/>
  <c r="G267" i="6"/>
  <c r="F267" i="6"/>
  <c r="E267" i="6"/>
  <c r="D267" i="6"/>
  <c r="C267" i="6"/>
  <c r="B267" i="6"/>
  <c r="H267" i="6" s="1"/>
  <c r="G266" i="6"/>
  <c r="F266" i="6"/>
  <c r="E266" i="6"/>
  <c r="D266" i="6"/>
  <c r="C266" i="6"/>
  <c r="B266" i="6"/>
  <c r="H266" i="6" s="1"/>
  <c r="G265" i="6"/>
  <c r="F265" i="6"/>
  <c r="E265" i="6"/>
  <c r="D265" i="6"/>
  <c r="C265" i="6"/>
  <c r="B265" i="6"/>
  <c r="H265" i="6" s="1"/>
  <c r="G264" i="6"/>
  <c r="F264" i="6"/>
  <c r="E264" i="6"/>
  <c r="D264" i="6"/>
  <c r="C264" i="6"/>
  <c r="B264" i="6"/>
  <c r="H264" i="6" s="1"/>
  <c r="G263" i="6"/>
  <c r="F263" i="6"/>
  <c r="E263" i="6"/>
  <c r="D263" i="6"/>
  <c r="C263" i="6"/>
  <c r="B263" i="6"/>
  <c r="H263" i="6" s="1"/>
  <c r="G262" i="6"/>
  <c r="F262" i="6"/>
  <c r="E262" i="6"/>
  <c r="D262" i="6"/>
  <c r="C262" i="6"/>
  <c r="B262" i="6"/>
  <c r="H262" i="6" s="1"/>
  <c r="G261" i="6"/>
  <c r="F261" i="6"/>
  <c r="E261" i="6"/>
  <c r="D261" i="6"/>
  <c r="C261" i="6"/>
  <c r="B261" i="6"/>
  <c r="H261" i="6" s="1"/>
  <c r="G260" i="6"/>
  <c r="F260" i="6"/>
  <c r="E260" i="6"/>
  <c r="D260" i="6"/>
  <c r="C260" i="6"/>
  <c r="B260" i="6"/>
  <c r="H260" i="6" s="1"/>
  <c r="G259" i="6"/>
  <c r="F259" i="6"/>
  <c r="E259" i="6"/>
  <c r="D259" i="6"/>
  <c r="C259" i="6"/>
  <c r="B259" i="6"/>
  <c r="H259" i="6" s="1"/>
  <c r="G258" i="6"/>
  <c r="F258" i="6"/>
  <c r="E258" i="6"/>
  <c r="D258" i="6"/>
  <c r="C258" i="6"/>
  <c r="B258" i="6"/>
  <c r="H258" i="6" s="1"/>
  <c r="G257" i="6"/>
  <c r="F257" i="6"/>
  <c r="E257" i="6"/>
  <c r="D257" i="6"/>
  <c r="C257" i="6"/>
  <c r="B257" i="6"/>
  <c r="H257" i="6" s="1"/>
  <c r="G256" i="6"/>
  <c r="F256" i="6"/>
  <c r="E256" i="6"/>
  <c r="D256" i="6"/>
  <c r="C256" i="6"/>
  <c r="B256" i="6"/>
  <c r="H256" i="6" s="1"/>
  <c r="G255" i="6"/>
  <c r="F255" i="6"/>
  <c r="E255" i="6"/>
  <c r="D255" i="6"/>
  <c r="C255" i="6"/>
  <c r="B255" i="6"/>
  <c r="H255" i="6" s="1"/>
  <c r="G254" i="6"/>
  <c r="F254" i="6"/>
  <c r="E254" i="6"/>
  <c r="D254" i="6"/>
  <c r="C254" i="6"/>
  <c r="B254" i="6"/>
  <c r="H254" i="6" s="1"/>
  <c r="G253" i="6"/>
  <c r="F253" i="6"/>
  <c r="E253" i="6"/>
  <c r="D253" i="6"/>
  <c r="C253" i="6"/>
  <c r="B253" i="6"/>
  <c r="H253" i="6" s="1"/>
  <c r="G252" i="6"/>
  <c r="F252" i="6"/>
  <c r="E252" i="6"/>
  <c r="D252" i="6"/>
  <c r="C252" i="6"/>
  <c r="B252" i="6"/>
  <c r="H252" i="6" s="1"/>
  <c r="G251" i="6"/>
  <c r="F251" i="6"/>
  <c r="E251" i="6"/>
  <c r="D251" i="6"/>
  <c r="C251" i="6"/>
  <c r="B251" i="6"/>
  <c r="H251" i="6" s="1"/>
  <c r="G250" i="6"/>
  <c r="F250" i="6"/>
  <c r="E250" i="6"/>
  <c r="D250" i="6"/>
  <c r="C250" i="6"/>
  <c r="B250" i="6"/>
  <c r="H250" i="6" s="1"/>
  <c r="G249" i="6"/>
  <c r="F249" i="6"/>
  <c r="E249" i="6"/>
  <c r="D249" i="6"/>
  <c r="C249" i="6"/>
  <c r="B249" i="6"/>
  <c r="H249" i="6" s="1"/>
  <c r="G248" i="6"/>
  <c r="F248" i="6"/>
  <c r="E248" i="6"/>
  <c r="D248" i="6"/>
  <c r="C248" i="6"/>
  <c r="B248" i="6"/>
  <c r="H248" i="6" s="1"/>
  <c r="H247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H246" i="6" s="1"/>
  <c r="G245" i="6"/>
  <c r="F245" i="6"/>
  <c r="E245" i="6"/>
  <c r="D245" i="6"/>
  <c r="C245" i="6"/>
  <c r="B245" i="6"/>
  <c r="H245" i="6" s="1"/>
  <c r="G244" i="6"/>
  <c r="F244" i="6"/>
  <c r="E244" i="6"/>
  <c r="D244" i="6"/>
  <c r="C244" i="6"/>
  <c r="B244" i="6"/>
  <c r="H244" i="6" s="1"/>
  <c r="G243" i="6"/>
  <c r="F243" i="6"/>
  <c r="E243" i="6"/>
  <c r="D243" i="6"/>
  <c r="C243" i="6"/>
  <c r="B243" i="6"/>
  <c r="H243" i="6" s="1"/>
  <c r="G242" i="6"/>
  <c r="F242" i="6"/>
  <c r="E242" i="6"/>
  <c r="D242" i="6"/>
  <c r="C242" i="6"/>
  <c r="B242" i="6"/>
  <c r="H242" i="6" s="1"/>
  <c r="G241" i="6"/>
  <c r="F241" i="6"/>
  <c r="E241" i="6"/>
  <c r="D241" i="6"/>
  <c r="C241" i="6"/>
  <c r="B241" i="6"/>
  <c r="H241" i="6" s="1"/>
  <c r="G240" i="6"/>
  <c r="F240" i="6"/>
  <c r="E240" i="6"/>
  <c r="D240" i="6"/>
  <c r="C240" i="6"/>
  <c r="B240" i="6"/>
  <c r="H240" i="6" s="1"/>
  <c r="G239" i="6"/>
  <c r="F239" i="6"/>
  <c r="E239" i="6"/>
  <c r="D239" i="6"/>
  <c r="C239" i="6"/>
  <c r="B239" i="6"/>
  <c r="H239" i="6" s="1"/>
  <c r="G238" i="6"/>
  <c r="F238" i="6"/>
  <c r="E238" i="6"/>
  <c r="D238" i="6"/>
  <c r="C238" i="6"/>
  <c r="B238" i="6"/>
  <c r="H238" i="6" s="1"/>
  <c r="G237" i="6"/>
  <c r="F237" i="6"/>
  <c r="E237" i="6"/>
  <c r="D237" i="6"/>
  <c r="C237" i="6"/>
  <c r="B237" i="6"/>
  <c r="H237" i="6" s="1"/>
  <c r="G236" i="6"/>
  <c r="F236" i="6"/>
  <c r="E236" i="6"/>
  <c r="D236" i="6"/>
  <c r="C236" i="6"/>
  <c r="B236" i="6"/>
  <c r="H236" i="6" s="1"/>
  <c r="G235" i="6"/>
  <c r="F235" i="6"/>
  <c r="E235" i="6"/>
  <c r="D235" i="6"/>
  <c r="C235" i="6"/>
  <c r="B235" i="6"/>
  <c r="H235" i="6" s="1"/>
  <c r="G234" i="6"/>
  <c r="F234" i="6"/>
  <c r="E234" i="6"/>
  <c r="D234" i="6"/>
  <c r="C234" i="6"/>
  <c r="B234" i="6"/>
  <c r="H234" i="6" s="1"/>
  <c r="G233" i="6"/>
  <c r="F233" i="6"/>
  <c r="E233" i="6"/>
  <c r="D233" i="6"/>
  <c r="C233" i="6"/>
  <c r="B233" i="6"/>
  <c r="H233" i="6" s="1"/>
  <c r="G232" i="6"/>
  <c r="F232" i="6"/>
  <c r="E232" i="6"/>
  <c r="D232" i="6"/>
  <c r="C232" i="6"/>
  <c r="B232" i="6"/>
  <c r="H232" i="6" s="1"/>
  <c r="G231" i="6"/>
  <c r="F231" i="6"/>
  <c r="E231" i="6"/>
  <c r="D231" i="6"/>
  <c r="C231" i="6"/>
  <c r="B231" i="6"/>
  <c r="H231" i="6" s="1"/>
  <c r="G230" i="6"/>
  <c r="F230" i="6"/>
  <c r="E230" i="6"/>
  <c r="D230" i="6"/>
  <c r="C230" i="6"/>
  <c r="B230" i="6"/>
  <c r="H230" i="6" s="1"/>
  <c r="G229" i="6"/>
  <c r="F229" i="6"/>
  <c r="E229" i="6"/>
  <c r="D229" i="6"/>
  <c r="C229" i="6"/>
  <c r="B229" i="6"/>
  <c r="H229" i="6" s="1"/>
  <c r="G228" i="6"/>
  <c r="F228" i="6"/>
  <c r="E228" i="6"/>
  <c r="D228" i="6"/>
  <c r="C228" i="6"/>
  <c r="B228" i="6"/>
  <c r="H228" i="6" s="1"/>
  <c r="G227" i="6"/>
  <c r="F227" i="6"/>
  <c r="E227" i="6"/>
  <c r="D227" i="6"/>
  <c r="C227" i="6"/>
  <c r="B227" i="6"/>
  <c r="H227" i="6" s="1"/>
  <c r="G226" i="6"/>
  <c r="F226" i="6"/>
  <c r="E226" i="6"/>
  <c r="D226" i="6"/>
  <c r="C226" i="6"/>
  <c r="B226" i="6"/>
  <c r="H226" i="6" s="1"/>
  <c r="G225" i="6"/>
  <c r="F225" i="6"/>
  <c r="E225" i="6"/>
  <c r="D225" i="6"/>
  <c r="C225" i="6"/>
  <c r="B225" i="6"/>
  <c r="H225" i="6" s="1"/>
  <c r="G224" i="6"/>
  <c r="F224" i="6"/>
  <c r="E224" i="6"/>
  <c r="D224" i="6"/>
  <c r="C224" i="6"/>
  <c r="B224" i="6"/>
  <c r="H224" i="6" s="1"/>
  <c r="G223" i="6"/>
  <c r="F223" i="6"/>
  <c r="E223" i="6"/>
  <c r="D223" i="6"/>
  <c r="C223" i="6"/>
  <c r="B223" i="6"/>
  <c r="H223" i="6" s="1"/>
  <c r="G222" i="6"/>
  <c r="F222" i="6"/>
  <c r="E222" i="6"/>
  <c r="D222" i="6"/>
  <c r="C222" i="6"/>
  <c r="B222" i="6"/>
  <c r="H222" i="6" s="1"/>
  <c r="G221" i="6"/>
  <c r="F221" i="6"/>
  <c r="E221" i="6"/>
  <c r="D221" i="6"/>
  <c r="C221" i="6"/>
  <c r="B221" i="6"/>
  <c r="H221" i="6" s="1"/>
  <c r="G220" i="6"/>
  <c r="F220" i="6"/>
  <c r="E220" i="6"/>
  <c r="D220" i="6"/>
  <c r="C220" i="6"/>
  <c r="B220" i="6"/>
  <c r="H220" i="6" s="1"/>
  <c r="G219" i="6"/>
  <c r="F219" i="6"/>
  <c r="E219" i="6"/>
  <c r="D219" i="6"/>
  <c r="C219" i="6"/>
  <c r="B219" i="6"/>
  <c r="H219" i="6" s="1"/>
  <c r="G218" i="6"/>
  <c r="F218" i="6"/>
  <c r="E218" i="6"/>
  <c r="D218" i="6"/>
  <c r="C218" i="6"/>
  <c r="B218" i="6"/>
  <c r="H218" i="6" s="1"/>
  <c r="G217" i="6"/>
  <c r="F217" i="6"/>
  <c r="E217" i="6"/>
  <c r="D217" i="6"/>
  <c r="C217" i="6"/>
  <c r="B217" i="6"/>
  <c r="H217" i="6" s="1"/>
  <c r="G216" i="6"/>
  <c r="F216" i="6"/>
  <c r="E216" i="6"/>
  <c r="D216" i="6"/>
  <c r="C216" i="6"/>
  <c r="B216" i="6"/>
  <c r="H216" i="6" s="1"/>
  <c r="G215" i="6"/>
  <c r="F215" i="6"/>
  <c r="E215" i="6"/>
  <c r="D215" i="6"/>
  <c r="C215" i="6"/>
  <c r="B215" i="6"/>
  <c r="H215" i="6" s="1"/>
  <c r="G214" i="6"/>
  <c r="F214" i="6"/>
  <c r="E214" i="6"/>
  <c r="D214" i="6"/>
  <c r="C214" i="6"/>
  <c r="B214" i="6"/>
  <c r="H214" i="6" s="1"/>
  <c r="G213" i="6"/>
  <c r="F213" i="6"/>
  <c r="E213" i="6"/>
  <c r="D213" i="6"/>
  <c r="C213" i="6"/>
  <c r="B213" i="6"/>
  <c r="H213" i="6" s="1"/>
  <c r="G212" i="6"/>
  <c r="F212" i="6"/>
  <c r="E212" i="6"/>
  <c r="D212" i="6"/>
  <c r="C212" i="6"/>
  <c r="B212" i="6"/>
  <c r="H212" i="6" s="1"/>
  <c r="G211" i="6"/>
  <c r="F211" i="6"/>
  <c r="E211" i="6"/>
  <c r="D211" i="6"/>
  <c r="C211" i="6"/>
  <c r="B211" i="6"/>
  <c r="H211" i="6" s="1"/>
  <c r="G210" i="6"/>
  <c r="F210" i="6"/>
  <c r="E210" i="6"/>
  <c r="D210" i="6"/>
  <c r="C210" i="6"/>
  <c r="B210" i="6"/>
  <c r="H210" i="6" s="1"/>
  <c r="G209" i="6"/>
  <c r="F209" i="6"/>
  <c r="E209" i="6"/>
  <c r="D209" i="6"/>
  <c r="C209" i="6"/>
  <c r="B209" i="6"/>
  <c r="H209" i="6" s="1"/>
  <c r="G208" i="6"/>
  <c r="F208" i="6"/>
  <c r="E208" i="6"/>
  <c r="D208" i="6"/>
  <c r="C208" i="6"/>
  <c r="B208" i="6"/>
  <c r="H208" i="6" s="1"/>
  <c r="G207" i="6"/>
  <c r="F207" i="6"/>
  <c r="E207" i="6"/>
  <c r="D207" i="6"/>
  <c r="C207" i="6"/>
  <c r="B207" i="6"/>
  <c r="H207" i="6" s="1"/>
  <c r="G206" i="6"/>
  <c r="F206" i="6"/>
  <c r="E206" i="6"/>
  <c r="D206" i="6"/>
  <c r="C206" i="6"/>
  <c r="B206" i="6"/>
  <c r="H206" i="6" s="1"/>
  <c r="G205" i="6"/>
  <c r="F205" i="6"/>
  <c r="E205" i="6"/>
  <c r="D205" i="6"/>
  <c r="C205" i="6"/>
  <c r="B205" i="6"/>
  <c r="H205" i="6" s="1"/>
  <c r="G204" i="6"/>
  <c r="F204" i="6"/>
  <c r="E204" i="6"/>
  <c r="D204" i="6"/>
  <c r="C204" i="6"/>
  <c r="B204" i="6"/>
  <c r="H204" i="6" s="1"/>
  <c r="G203" i="6"/>
  <c r="F203" i="6"/>
  <c r="E203" i="6"/>
  <c r="D203" i="6"/>
  <c r="C203" i="6"/>
  <c r="B203" i="6"/>
  <c r="H203" i="6" s="1"/>
  <c r="G202" i="6"/>
  <c r="F202" i="6"/>
  <c r="E202" i="6"/>
  <c r="D202" i="6"/>
  <c r="C202" i="6"/>
  <c r="B202" i="6"/>
  <c r="H202" i="6" s="1"/>
  <c r="G201" i="6"/>
  <c r="F201" i="6"/>
  <c r="E201" i="6"/>
  <c r="D201" i="6"/>
  <c r="C201" i="6"/>
  <c r="B201" i="6"/>
  <c r="H201" i="6" s="1"/>
  <c r="G200" i="6"/>
  <c r="F200" i="6"/>
  <c r="E200" i="6"/>
  <c r="D200" i="6"/>
  <c r="C200" i="6"/>
  <c r="B200" i="6"/>
  <c r="H200" i="6" s="1"/>
  <c r="G199" i="6"/>
  <c r="F199" i="6"/>
  <c r="E199" i="6"/>
  <c r="D199" i="6"/>
  <c r="C199" i="6"/>
  <c r="B199" i="6"/>
  <c r="H199" i="6" s="1"/>
  <c r="G198" i="6"/>
  <c r="F198" i="6"/>
  <c r="E198" i="6"/>
  <c r="D198" i="6"/>
  <c r="C198" i="6"/>
  <c r="B198" i="6"/>
  <c r="H198" i="6" s="1"/>
  <c r="G197" i="6"/>
  <c r="F197" i="6"/>
  <c r="E197" i="6"/>
  <c r="D197" i="6"/>
  <c r="C197" i="6"/>
  <c r="B197" i="6"/>
  <c r="H197" i="6" s="1"/>
  <c r="G196" i="6"/>
  <c r="F196" i="6"/>
  <c r="E196" i="6"/>
  <c r="D196" i="6"/>
  <c r="C196" i="6"/>
  <c r="B196" i="6"/>
  <c r="H196" i="6" s="1"/>
  <c r="G195" i="6"/>
  <c r="F195" i="6"/>
  <c r="E195" i="6"/>
  <c r="D195" i="6"/>
  <c r="C195" i="6"/>
  <c r="B195" i="6"/>
  <c r="H195" i="6" s="1"/>
  <c r="G194" i="6"/>
  <c r="F194" i="6"/>
  <c r="E194" i="6"/>
  <c r="D194" i="6"/>
  <c r="C194" i="6"/>
  <c r="B194" i="6"/>
  <c r="H194" i="6" s="1"/>
  <c r="G193" i="6"/>
  <c r="F193" i="6"/>
  <c r="E193" i="6"/>
  <c r="D193" i="6"/>
  <c r="C193" i="6"/>
  <c r="B193" i="6"/>
  <c r="H193" i="6" s="1"/>
  <c r="G192" i="6"/>
  <c r="F192" i="6"/>
  <c r="E192" i="6"/>
  <c r="D192" i="6"/>
  <c r="C192" i="6"/>
  <c r="B192" i="6"/>
  <c r="H192" i="6" s="1"/>
  <c r="G191" i="6"/>
  <c r="F191" i="6"/>
  <c r="E191" i="6"/>
  <c r="D191" i="6"/>
  <c r="C191" i="6"/>
  <c r="B191" i="6"/>
  <c r="H191" i="6" s="1"/>
  <c r="G190" i="6"/>
  <c r="F190" i="6"/>
  <c r="E190" i="6"/>
  <c r="D190" i="6"/>
  <c r="C190" i="6"/>
  <c r="B190" i="6"/>
  <c r="H190" i="6" s="1"/>
  <c r="G189" i="6"/>
  <c r="F189" i="6"/>
  <c r="E189" i="6"/>
  <c r="D189" i="6"/>
  <c r="C189" i="6"/>
  <c r="B189" i="6"/>
  <c r="H189" i="6" s="1"/>
  <c r="G188" i="6"/>
  <c r="F188" i="6"/>
  <c r="E188" i="6"/>
  <c r="D188" i="6"/>
  <c r="C188" i="6"/>
  <c r="B188" i="6"/>
  <c r="H188" i="6" s="1"/>
  <c r="G187" i="6"/>
  <c r="F187" i="6"/>
  <c r="E187" i="6"/>
  <c r="D187" i="6"/>
  <c r="C187" i="6"/>
  <c r="B187" i="6"/>
  <c r="H187" i="6" s="1"/>
  <c r="G186" i="6"/>
  <c r="F186" i="6"/>
  <c r="E186" i="6"/>
  <c r="D186" i="6"/>
  <c r="C186" i="6"/>
  <c r="B186" i="6"/>
  <c r="H186" i="6" s="1"/>
  <c r="G185" i="6"/>
  <c r="F185" i="6"/>
  <c r="E185" i="6"/>
  <c r="D185" i="6"/>
  <c r="C185" i="6"/>
  <c r="B185" i="6"/>
  <c r="H185" i="6" s="1"/>
  <c r="G184" i="6"/>
  <c r="F184" i="6"/>
  <c r="E184" i="6"/>
  <c r="D184" i="6"/>
  <c r="C184" i="6"/>
  <c r="B184" i="6"/>
  <c r="H184" i="6" s="1"/>
  <c r="G183" i="6"/>
  <c r="F183" i="6"/>
  <c r="E183" i="6"/>
  <c r="D183" i="6"/>
  <c r="C183" i="6"/>
  <c r="B183" i="6"/>
  <c r="H183" i="6" s="1"/>
  <c r="G182" i="6"/>
  <c r="F182" i="6"/>
  <c r="E182" i="6"/>
  <c r="D182" i="6"/>
  <c r="C182" i="6"/>
  <c r="B182" i="6"/>
  <c r="H182" i="6" s="1"/>
  <c r="G181" i="6"/>
  <c r="F181" i="6"/>
  <c r="E181" i="6"/>
  <c r="D181" i="6"/>
  <c r="C181" i="6"/>
  <c r="B181" i="6"/>
  <c r="H181" i="6" s="1"/>
  <c r="G180" i="6"/>
  <c r="F180" i="6"/>
  <c r="E180" i="6"/>
  <c r="D180" i="6"/>
  <c r="C180" i="6"/>
  <c r="B180" i="6"/>
  <c r="H180" i="6" s="1"/>
  <c r="G179" i="6"/>
  <c r="F179" i="6"/>
  <c r="E179" i="6"/>
  <c r="D179" i="6"/>
  <c r="C179" i="6"/>
  <c r="B179" i="6"/>
  <c r="H179" i="6" s="1"/>
  <c r="G178" i="6"/>
  <c r="F178" i="6"/>
  <c r="E178" i="6"/>
  <c r="D178" i="6"/>
  <c r="C178" i="6"/>
  <c r="B178" i="6"/>
  <c r="H178" i="6" s="1"/>
  <c r="G177" i="6"/>
  <c r="F177" i="6"/>
  <c r="E177" i="6"/>
  <c r="D177" i="6"/>
  <c r="C177" i="6"/>
  <c r="B177" i="6"/>
  <c r="H177" i="6" s="1"/>
  <c r="G176" i="6"/>
  <c r="F176" i="6"/>
  <c r="E176" i="6"/>
  <c r="D176" i="6"/>
  <c r="C176" i="6"/>
  <c r="B176" i="6"/>
  <c r="H176" i="6" s="1"/>
  <c r="G175" i="6"/>
  <c r="F175" i="6"/>
  <c r="E175" i="6"/>
  <c r="D175" i="6"/>
  <c r="C175" i="6"/>
  <c r="B175" i="6"/>
  <c r="H175" i="6" s="1"/>
  <c r="G174" i="6"/>
  <c r="F174" i="6"/>
  <c r="E174" i="6"/>
  <c r="D174" i="6"/>
  <c r="C174" i="6"/>
  <c r="B174" i="6"/>
  <c r="H174" i="6" s="1"/>
  <c r="G173" i="6"/>
  <c r="F173" i="6"/>
  <c r="E173" i="6"/>
  <c r="D173" i="6"/>
  <c r="C173" i="6"/>
  <c r="B173" i="6"/>
  <c r="H173" i="6" s="1"/>
  <c r="G172" i="6"/>
  <c r="F172" i="6"/>
  <c r="E172" i="6"/>
  <c r="D172" i="6"/>
  <c r="C172" i="6"/>
  <c r="B172" i="6"/>
  <c r="H172" i="6" s="1"/>
  <c r="G171" i="6"/>
  <c r="F171" i="6"/>
  <c r="E171" i="6"/>
  <c r="D171" i="6"/>
  <c r="C171" i="6"/>
  <c r="B171" i="6"/>
  <c r="H171" i="6" s="1"/>
  <c r="G170" i="6"/>
  <c r="F170" i="6"/>
  <c r="E170" i="6"/>
  <c r="D170" i="6"/>
  <c r="C170" i="6"/>
  <c r="B170" i="6"/>
  <c r="H170" i="6" s="1"/>
  <c r="G169" i="6"/>
  <c r="F169" i="6"/>
  <c r="E169" i="6"/>
  <c r="D169" i="6"/>
  <c r="C169" i="6"/>
  <c r="B169" i="6"/>
  <c r="H169" i="6" s="1"/>
  <c r="G168" i="6"/>
  <c r="F168" i="6"/>
  <c r="E168" i="6"/>
  <c r="D168" i="6"/>
  <c r="C168" i="6"/>
  <c r="B168" i="6"/>
  <c r="H168" i="6" s="1"/>
  <c r="G167" i="6"/>
  <c r="F167" i="6"/>
  <c r="E167" i="6"/>
  <c r="D167" i="6"/>
  <c r="C167" i="6"/>
  <c r="B167" i="6"/>
  <c r="H167" i="6" s="1"/>
  <c r="G166" i="6"/>
  <c r="F166" i="6"/>
  <c r="E166" i="6"/>
  <c r="D166" i="6"/>
  <c r="C166" i="6"/>
  <c r="B166" i="6"/>
  <c r="H166" i="6" s="1"/>
  <c r="G165" i="6"/>
  <c r="F165" i="6"/>
  <c r="E165" i="6"/>
  <c r="D165" i="6"/>
  <c r="C165" i="6"/>
  <c r="B165" i="6"/>
  <c r="H165" i="6" s="1"/>
  <c r="G164" i="6"/>
  <c r="F164" i="6"/>
  <c r="E164" i="6"/>
  <c r="D164" i="6"/>
  <c r="C164" i="6"/>
  <c r="B164" i="6"/>
  <c r="H164" i="6" s="1"/>
  <c r="G163" i="6"/>
  <c r="F163" i="6"/>
  <c r="E163" i="6"/>
  <c r="D163" i="6"/>
  <c r="C163" i="6"/>
  <c r="B163" i="6"/>
  <c r="H163" i="6" s="1"/>
  <c r="G162" i="6"/>
  <c r="F162" i="6"/>
  <c r="E162" i="6"/>
  <c r="D162" i="6"/>
  <c r="C162" i="6"/>
  <c r="B162" i="6"/>
  <c r="H162" i="6" s="1"/>
  <c r="G161" i="6"/>
  <c r="F161" i="6"/>
  <c r="E161" i="6"/>
  <c r="D161" i="6"/>
  <c r="C161" i="6"/>
  <c r="B161" i="6"/>
  <c r="H161" i="6" s="1"/>
  <c r="G160" i="6"/>
  <c r="F160" i="6"/>
  <c r="E160" i="6"/>
  <c r="D160" i="6"/>
  <c r="C160" i="6"/>
  <c r="B160" i="6"/>
  <c r="H160" i="6" s="1"/>
  <c r="G159" i="6"/>
  <c r="F159" i="6"/>
  <c r="E159" i="6"/>
  <c r="D159" i="6"/>
  <c r="C159" i="6"/>
  <c r="B159" i="6"/>
  <c r="H159" i="6" s="1"/>
  <c r="G158" i="6"/>
  <c r="F158" i="6"/>
  <c r="E158" i="6"/>
  <c r="D158" i="6"/>
  <c r="C158" i="6"/>
  <c r="B158" i="6"/>
  <c r="H158" i="6" s="1"/>
  <c r="G157" i="6"/>
  <c r="F157" i="6"/>
  <c r="E157" i="6"/>
  <c r="D157" i="6"/>
  <c r="C157" i="6"/>
  <c r="B157" i="6"/>
  <c r="H157" i="6" s="1"/>
  <c r="G156" i="6"/>
  <c r="F156" i="6"/>
  <c r="E156" i="6"/>
  <c r="D156" i="6"/>
  <c r="C156" i="6"/>
  <c r="B156" i="6"/>
  <c r="H156" i="6" s="1"/>
  <c r="G155" i="6"/>
  <c r="F155" i="6"/>
  <c r="E155" i="6"/>
  <c r="D155" i="6"/>
  <c r="C155" i="6"/>
  <c r="B155" i="6"/>
  <c r="H155" i="6" s="1"/>
  <c r="G154" i="6"/>
  <c r="F154" i="6"/>
  <c r="E154" i="6"/>
  <c r="D154" i="6"/>
  <c r="C154" i="6"/>
  <c r="B154" i="6"/>
  <c r="H154" i="6" s="1"/>
  <c r="G153" i="6"/>
  <c r="F153" i="6"/>
  <c r="E153" i="6"/>
  <c r="D153" i="6"/>
  <c r="C153" i="6"/>
  <c r="B153" i="6"/>
  <c r="H153" i="6" s="1"/>
  <c r="G152" i="6"/>
  <c r="F152" i="6"/>
  <c r="E152" i="6"/>
  <c r="D152" i="6"/>
  <c r="C152" i="6"/>
  <c r="B152" i="6"/>
  <c r="H152" i="6" s="1"/>
  <c r="G151" i="6"/>
  <c r="F151" i="6"/>
  <c r="E151" i="6"/>
  <c r="D151" i="6"/>
  <c r="C151" i="6"/>
  <c r="B151" i="6"/>
  <c r="H151" i="6" s="1"/>
  <c r="G150" i="6"/>
  <c r="F150" i="6"/>
  <c r="E150" i="6"/>
  <c r="D150" i="6"/>
  <c r="C150" i="6"/>
  <c r="B150" i="6"/>
  <c r="H150" i="6" s="1"/>
  <c r="G149" i="6"/>
  <c r="F149" i="6"/>
  <c r="E149" i="6"/>
  <c r="D149" i="6"/>
  <c r="C149" i="6"/>
  <c r="B149" i="6"/>
  <c r="H149" i="6" s="1"/>
  <c r="G148" i="6"/>
  <c r="G286" i="6" s="1"/>
  <c r="F148" i="6"/>
  <c r="F286" i="6" s="1"/>
  <c r="E148" i="6"/>
  <c r="E286" i="6" s="1"/>
  <c r="D148" i="6"/>
  <c r="D286" i="6" s="1"/>
  <c r="C148" i="6"/>
  <c r="C286" i="6" s="1"/>
  <c r="B148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571" i="5"/>
  <c r="F571" i="5"/>
  <c r="E571" i="5"/>
  <c r="D571" i="5"/>
  <c r="C571" i="5"/>
  <c r="B571" i="5"/>
  <c r="G570" i="5"/>
  <c r="F570" i="5"/>
  <c r="E570" i="5"/>
  <c r="D570" i="5"/>
  <c r="C570" i="5"/>
  <c r="B570" i="5"/>
  <c r="G569" i="5"/>
  <c r="F569" i="5"/>
  <c r="E569" i="5"/>
  <c r="D569" i="5"/>
  <c r="C569" i="5"/>
  <c r="B569" i="5"/>
  <c r="G568" i="5"/>
  <c r="F568" i="5"/>
  <c r="E568" i="5"/>
  <c r="D568" i="5"/>
  <c r="C568" i="5"/>
  <c r="B568" i="5"/>
  <c r="G567" i="5"/>
  <c r="F567" i="5"/>
  <c r="E567" i="5"/>
  <c r="D567" i="5"/>
  <c r="C567" i="5"/>
  <c r="B567" i="5"/>
  <c r="G566" i="5"/>
  <c r="F566" i="5"/>
  <c r="E566" i="5"/>
  <c r="D566" i="5"/>
  <c r="C566" i="5"/>
  <c r="B566" i="5"/>
  <c r="G565" i="5"/>
  <c r="F565" i="5"/>
  <c r="E565" i="5"/>
  <c r="D565" i="5"/>
  <c r="C565" i="5"/>
  <c r="B565" i="5"/>
  <c r="G564" i="5"/>
  <c r="F564" i="5"/>
  <c r="E564" i="5"/>
  <c r="D564" i="5"/>
  <c r="C564" i="5"/>
  <c r="B564" i="5"/>
  <c r="G563" i="5"/>
  <c r="F563" i="5"/>
  <c r="E563" i="5"/>
  <c r="D563" i="5"/>
  <c r="C563" i="5"/>
  <c r="B563" i="5"/>
  <c r="G562" i="5"/>
  <c r="F562" i="5"/>
  <c r="E562" i="5"/>
  <c r="D562" i="5"/>
  <c r="C562" i="5"/>
  <c r="B562" i="5"/>
  <c r="G561" i="5"/>
  <c r="F561" i="5"/>
  <c r="E561" i="5"/>
  <c r="D561" i="5"/>
  <c r="C561" i="5"/>
  <c r="B561" i="5"/>
  <c r="G560" i="5"/>
  <c r="F560" i="5"/>
  <c r="E560" i="5"/>
  <c r="D560" i="5"/>
  <c r="C560" i="5"/>
  <c r="B560" i="5"/>
  <c r="G559" i="5"/>
  <c r="F559" i="5"/>
  <c r="E559" i="5"/>
  <c r="D559" i="5"/>
  <c r="C559" i="5"/>
  <c r="B559" i="5"/>
  <c r="G558" i="5"/>
  <c r="F558" i="5"/>
  <c r="E558" i="5"/>
  <c r="D558" i="5"/>
  <c r="C558" i="5"/>
  <c r="B558" i="5"/>
  <c r="G557" i="5"/>
  <c r="F557" i="5"/>
  <c r="E557" i="5"/>
  <c r="D557" i="5"/>
  <c r="C557" i="5"/>
  <c r="B557" i="5"/>
  <c r="G556" i="5"/>
  <c r="F556" i="5"/>
  <c r="E556" i="5"/>
  <c r="D556" i="5"/>
  <c r="C556" i="5"/>
  <c r="B556" i="5"/>
  <c r="G555" i="5"/>
  <c r="F555" i="5"/>
  <c r="E555" i="5"/>
  <c r="D555" i="5"/>
  <c r="C555" i="5"/>
  <c r="B555" i="5"/>
  <c r="G554" i="5"/>
  <c r="F554" i="5"/>
  <c r="E554" i="5"/>
  <c r="D554" i="5"/>
  <c r="C554" i="5"/>
  <c r="B554" i="5"/>
  <c r="G553" i="5"/>
  <c r="F553" i="5"/>
  <c r="E553" i="5"/>
  <c r="D553" i="5"/>
  <c r="C553" i="5"/>
  <c r="B553" i="5"/>
  <c r="G552" i="5"/>
  <c r="F552" i="5"/>
  <c r="E552" i="5"/>
  <c r="D552" i="5"/>
  <c r="C552" i="5"/>
  <c r="B552" i="5"/>
  <c r="G551" i="5"/>
  <c r="F551" i="5"/>
  <c r="E551" i="5"/>
  <c r="D551" i="5"/>
  <c r="C551" i="5"/>
  <c r="B551" i="5"/>
  <c r="G550" i="5"/>
  <c r="F550" i="5"/>
  <c r="E550" i="5"/>
  <c r="D550" i="5"/>
  <c r="C550" i="5"/>
  <c r="B550" i="5"/>
  <c r="G549" i="5"/>
  <c r="F549" i="5"/>
  <c r="E549" i="5"/>
  <c r="D549" i="5"/>
  <c r="C549" i="5"/>
  <c r="B549" i="5"/>
  <c r="G548" i="5"/>
  <c r="F548" i="5"/>
  <c r="E548" i="5"/>
  <c r="D548" i="5"/>
  <c r="C548" i="5"/>
  <c r="B548" i="5"/>
  <c r="G547" i="5"/>
  <c r="F547" i="5"/>
  <c r="E547" i="5"/>
  <c r="D547" i="5"/>
  <c r="C547" i="5"/>
  <c r="B547" i="5"/>
  <c r="G546" i="5"/>
  <c r="F546" i="5"/>
  <c r="E546" i="5"/>
  <c r="D546" i="5"/>
  <c r="C546" i="5"/>
  <c r="B546" i="5"/>
  <c r="G545" i="5"/>
  <c r="F545" i="5"/>
  <c r="E545" i="5"/>
  <c r="D545" i="5"/>
  <c r="C545" i="5"/>
  <c r="B545" i="5"/>
  <c r="G544" i="5"/>
  <c r="F544" i="5"/>
  <c r="E544" i="5"/>
  <c r="D544" i="5"/>
  <c r="C544" i="5"/>
  <c r="B544" i="5"/>
  <c r="G543" i="5"/>
  <c r="F543" i="5"/>
  <c r="E543" i="5"/>
  <c r="D543" i="5"/>
  <c r="C543" i="5"/>
  <c r="B543" i="5"/>
  <c r="G542" i="5"/>
  <c r="F542" i="5"/>
  <c r="E542" i="5"/>
  <c r="D542" i="5"/>
  <c r="C542" i="5"/>
  <c r="B542" i="5"/>
  <c r="G541" i="5"/>
  <c r="F541" i="5"/>
  <c r="E541" i="5"/>
  <c r="D541" i="5"/>
  <c r="C541" i="5"/>
  <c r="B541" i="5"/>
  <c r="G540" i="5"/>
  <c r="F540" i="5"/>
  <c r="E540" i="5"/>
  <c r="D540" i="5"/>
  <c r="C540" i="5"/>
  <c r="B540" i="5"/>
  <c r="G539" i="5"/>
  <c r="F539" i="5"/>
  <c r="E539" i="5"/>
  <c r="D539" i="5"/>
  <c r="C539" i="5"/>
  <c r="B539" i="5"/>
  <c r="G538" i="5"/>
  <c r="F538" i="5"/>
  <c r="E538" i="5"/>
  <c r="D538" i="5"/>
  <c r="C538" i="5"/>
  <c r="B538" i="5"/>
  <c r="G537" i="5"/>
  <c r="F537" i="5"/>
  <c r="E537" i="5"/>
  <c r="D537" i="5"/>
  <c r="C537" i="5"/>
  <c r="B537" i="5"/>
  <c r="G536" i="5"/>
  <c r="F536" i="5"/>
  <c r="E536" i="5"/>
  <c r="D536" i="5"/>
  <c r="C536" i="5"/>
  <c r="B536" i="5"/>
  <c r="G535" i="5"/>
  <c r="F535" i="5"/>
  <c r="E535" i="5"/>
  <c r="D535" i="5"/>
  <c r="C535" i="5"/>
  <c r="B535" i="5"/>
  <c r="G534" i="5"/>
  <c r="F534" i="5"/>
  <c r="E534" i="5"/>
  <c r="D534" i="5"/>
  <c r="C534" i="5"/>
  <c r="B534" i="5"/>
  <c r="G533" i="5"/>
  <c r="F533" i="5"/>
  <c r="E533" i="5"/>
  <c r="D533" i="5"/>
  <c r="C533" i="5"/>
  <c r="B533" i="5"/>
  <c r="G532" i="5"/>
  <c r="F532" i="5"/>
  <c r="E532" i="5"/>
  <c r="D532" i="5"/>
  <c r="C532" i="5"/>
  <c r="B532" i="5"/>
  <c r="G531" i="5"/>
  <c r="F531" i="5"/>
  <c r="E531" i="5"/>
  <c r="D531" i="5"/>
  <c r="C531" i="5"/>
  <c r="B531" i="5"/>
  <c r="G530" i="5"/>
  <c r="F530" i="5"/>
  <c r="E530" i="5"/>
  <c r="D530" i="5"/>
  <c r="C530" i="5"/>
  <c r="B530" i="5"/>
  <c r="G529" i="5"/>
  <c r="F529" i="5"/>
  <c r="E529" i="5"/>
  <c r="D529" i="5"/>
  <c r="C529" i="5"/>
  <c r="B529" i="5"/>
  <c r="G528" i="5"/>
  <c r="F528" i="5"/>
  <c r="E528" i="5"/>
  <c r="D528" i="5"/>
  <c r="C528" i="5"/>
  <c r="B528" i="5"/>
  <c r="G527" i="5"/>
  <c r="F527" i="5"/>
  <c r="E527" i="5"/>
  <c r="D527" i="5"/>
  <c r="C527" i="5"/>
  <c r="B527" i="5"/>
  <c r="G526" i="5"/>
  <c r="F526" i="5"/>
  <c r="E526" i="5"/>
  <c r="D526" i="5"/>
  <c r="C526" i="5"/>
  <c r="B526" i="5"/>
  <c r="G525" i="5"/>
  <c r="F525" i="5"/>
  <c r="E525" i="5"/>
  <c r="D525" i="5"/>
  <c r="C525" i="5"/>
  <c r="B525" i="5"/>
  <c r="G524" i="5"/>
  <c r="F524" i="5"/>
  <c r="E524" i="5"/>
  <c r="D524" i="5"/>
  <c r="C524" i="5"/>
  <c r="B524" i="5"/>
  <c r="G523" i="5"/>
  <c r="F523" i="5"/>
  <c r="E523" i="5"/>
  <c r="D523" i="5"/>
  <c r="C523" i="5"/>
  <c r="B523" i="5"/>
  <c r="G522" i="5"/>
  <c r="F522" i="5"/>
  <c r="E522" i="5"/>
  <c r="D522" i="5"/>
  <c r="C522" i="5"/>
  <c r="B522" i="5"/>
  <c r="G521" i="5"/>
  <c r="F521" i="5"/>
  <c r="E521" i="5"/>
  <c r="D521" i="5"/>
  <c r="C521" i="5"/>
  <c r="B521" i="5"/>
  <c r="G520" i="5"/>
  <c r="F520" i="5"/>
  <c r="E520" i="5"/>
  <c r="D520" i="5"/>
  <c r="C520" i="5"/>
  <c r="B520" i="5"/>
  <c r="G519" i="5"/>
  <c r="F519" i="5"/>
  <c r="E519" i="5"/>
  <c r="D519" i="5"/>
  <c r="C519" i="5"/>
  <c r="B519" i="5"/>
  <c r="G518" i="5"/>
  <c r="F518" i="5"/>
  <c r="E518" i="5"/>
  <c r="D518" i="5"/>
  <c r="C518" i="5"/>
  <c r="B518" i="5"/>
  <c r="G517" i="5"/>
  <c r="F517" i="5"/>
  <c r="E517" i="5"/>
  <c r="D517" i="5"/>
  <c r="C517" i="5"/>
  <c r="B517" i="5"/>
  <c r="G516" i="5"/>
  <c r="F516" i="5"/>
  <c r="E516" i="5"/>
  <c r="D516" i="5"/>
  <c r="C516" i="5"/>
  <c r="B516" i="5"/>
  <c r="G515" i="5"/>
  <c r="F515" i="5"/>
  <c r="E515" i="5"/>
  <c r="D515" i="5"/>
  <c r="C515" i="5"/>
  <c r="B515" i="5"/>
  <c r="G514" i="5"/>
  <c r="F514" i="5"/>
  <c r="E514" i="5"/>
  <c r="D514" i="5"/>
  <c r="C514" i="5"/>
  <c r="B514" i="5"/>
  <c r="G513" i="5"/>
  <c r="F513" i="5"/>
  <c r="E513" i="5"/>
  <c r="D513" i="5"/>
  <c r="C513" i="5"/>
  <c r="B513" i="5"/>
  <c r="G512" i="5"/>
  <c r="F512" i="5"/>
  <c r="E512" i="5"/>
  <c r="D512" i="5"/>
  <c r="C512" i="5"/>
  <c r="B512" i="5"/>
  <c r="G511" i="5"/>
  <c r="F511" i="5"/>
  <c r="E511" i="5"/>
  <c r="D511" i="5"/>
  <c r="C511" i="5"/>
  <c r="B511" i="5"/>
  <c r="G510" i="5"/>
  <c r="F510" i="5"/>
  <c r="E510" i="5"/>
  <c r="D510" i="5"/>
  <c r="C510" i="5"/>
  <c r="B510" i="5"/>
  <c r="G509" i="5"/>
  <c r="F509" i="5"/>
  <c r="E509" i="5"/>
  <c r="D509" i="5"/>
  <c r="C509" i="5"/>
  <c r="B509" i="5"/>
  <c r="G508" i="5"/>
  <c r="F508" i="5"/>
  <c r="E508" i="5"/>
  <c r="D508" i="5"/>
  <c r="C508" i="5"/>
  <c r="B508" i="5"/>
  <c r="G507" i="5"/>
  <c r="F507" i="5"/>
  <c r="E507" i="5"/>
  <c r="D507" i="5"/>
  <c r="C507" i="5"/>
  <c r="B507" i="5"/>
  <c r="G506" i="5"/>
  <c r="F506" i="5"/>
  <c r="E506" i="5"/>
  <c r="D506" i="5"/>
  <c r="C506" i="5"/>
  <c r="B506" i="5"/>
  <c r="G505" i="5"/>
  <c r="F505" i="5"/>
  <c r="E505" i="5"/>
  <c r="D505" i="5"/>
  <c r="C505" i="5"/>
  <c r="B505" i="5"/>
  <c r="G504" i="5"/>
  <c r="F504" i="5"/>
  <c r="E504" i="5"/>
  <c r="D504" i="5"/>
  <c r="C504" i="5"/>
  <c r="B504" i="5"/>
  <c r="G503" i="5"/>
  <c r="F503" i="5"/>
  <c r="E503" i="5"/>
  <c r="D503" i="5"/>
  <c r="C503" i="5"/>
  <c r="B503" i="5"/>
  <c r="G502" i="5"/>
  <c r="F502" i="5"/>
  <c r="E502" i="5"/>
  <c r="D502" i="5"/>
  <c r="C502" i="5"/>
  <c r="B502" i="5"/>
  <c r="G501" i="5"/>
  <c r="F501" i="5"/>
  <c r="E501" i="5"/>
  <c r="D501" i="5"/>
  <c r="C501" i="5"/>
  <c r="B501" i="5"/>
  <c r="G500" i="5"/>
  <c r="F500" i="5"/>
  <c r="E500" i="5"/>
  <c r="D500" i="5"/>
  <c r="C500" i="5"/>
  <c r="B500" i="5"/>
  <c r="G499" i="5"/>
  <c r="F499" i="5"/>
  <c r="E499" i="5"/>
  <c r="D499" i="5"/>
  <c r="C499" i="5"/>
  <c r="B499" i="5"/>
  <c r="G498" i="5"/>
  <c r="F498" i="5"/>
  <c r="E498" i="5"/>
  <c r="D498" i="5"/>
  <c r="C498" i="5"/>
  <c r="B498" i="5"/>
  <c r="G497" i="5"/>
  <c r="F497" i="5"/>
  <c r="E497" i="5"/>
  <c r="D497" i="5"/>
  <c r="C497" i="5"/>
  <c r="B497" i="5"/>
  <c r="G496" i="5"/>
  <c r="F496" i="5"/>
  <c r="E496" i="5"/>
  <c r="D496" i="5"/>
  <c r="C496" i="5"/>
  <c r="B496" i="5"/>
  <c r="G495" i="5"/>
  <c r="F495" i="5"/>
  <c r="E495" i="5"/>
  <c r="D495" i="5"/>
  <c r="C495" i="5"/>
  <c r="B495" i="5"/>
  <c r="G494" i="5"/>
  <c r="F494" i="5"/>
  <c r="E494" i="5"/>
  <c r="D494" i="5"/>
  <c r="C494" i="5"/>
  <c r="B494" i="5"/>
  <c r="G493" i="5"/>
  <c r="F493" i="5"/>
  <c r="E493" i="5"/>
  <c r="D493" i="5"/>
  <c r="C493" i="5"/>
  <c r="B493" i="5"/>
  <c r="G492" i="5"/>
  <c r="F492" i="5"/>
  <c r="E492" i="5"/>
  <c r="D492" i="5"/>
  <c r="C492" i="5"/>
  <c r="B492" i="5"/>
  <c r="G491" i="5"/>
  <c r="F491" i="5"/>
  <c r="E491" i="5"/>
  <c r="D491" i="5"/>
  <c r="C491" i="5"/>
  <c r="B491" i="5"/>
  <c r="G490" i="5"/>
  <c r="F490" i="5"/>
  <c r="E490" i="5"/>
  <c r="D490" i="5"/>
  <c r="C490" i="5"/>
  <c r="B490" i="5"/>
  <c r="G489" i="5"/>
  <c r="F489" i="5"/>
  <c r="E489" i="5"/>
  <c r="D489" i="5"/>
  <c r="C489" i="5"/>
  <c r="B489" i="5"/>
  <c r="G488" i="5"/>
  <c r="F488" i="5"/>
  <c r="E488" i="5"/>
  <c r="D488" i="5"/>
  <c r="C488" i="5"/>
  <c r="B488" i="5"/>
  <c r="G487" i="5"/>
  <c r="F487" i="5"/>
  <c r="E487" i="5"/>
  <c r="D487" i="5"/>
  <c r="C487" i="5"/>
  <c r="B487" i="5"/>
  <c r="G486" i="5"/>
  <c r="F486" i="5"/>
  <c r="E486" i="5"/>
  <c r="D486" i="5"/>
  <c r="C486" i="5"/>
  <c r="B486" i="5"/>
  <c r="G485" i="5"/>
  <c r="F485" i="5"/>
  <c r="E485" i="5"/>
  <c r="D485" i="5"/>
  <c r="C485" i="5"/>
  <c r="B485" i="5"/>
  <c r="G484" i="5"/>
  <c r="F484" i="5"/>
  <c r="E484" i="5"/>
  <c r="D484" i="5"/>
  <c r="C484" i="5"/>
  <c r="B484" i="5"/>
  <c r="G483" i="5"/>
  <c r="F483" i="5"/>
  <c r="E483" i="5"/>
  <c r="D483" i="5"/>
  <c r="C483" i="5"/>
  <c r="B483" i="5"/>
  <c r="G482" i="5"/>
  <c r="F482" i="5"/>
  <c r="E482" i="5"/>
  <c r="D482" i="5"/>
  <c r="C482" i="5"/>
  <c r="B482" i="5"/>
  <c r="G481" i="5"/>
  <c r="F481" i="5"/>
  <c r="E481" i="5"/>
  <c r="D481" i="5"/>
  <c r="C481" i="5"/>
  <c r="B481" i="5"/>
  <c r="G480" i="5"/>
  <c r="F480" i="5"/>
  <c r="E480" i="5"/>
  <c r="D480" i="5"/>
  <c r="C480" i="5"/>
  <c r="B480" i="5"/>
  <c r="G479" i="5"/>
  <c r="F479" i="5"/>
  <c r="E479" i="5"/>
  <c r="D479" i="5"/>
  <c r="C479" i="5"/>
  <c r="B479" i="5"/>
  <c r="G478" i="5"/>
  <c r="F478" i="5"/>
  <c r="E478" i="5"/>
  <c r="D478" i="5"/>
  <c r="C478" i="5"/>
  <c r="B478" i="5"/>
  <c r="G477" i="5"/>
  <c r="F477" i="5"/>
  <c r="E477" i="5"/>
  <c r="D477" i="5"/>
  <c r="C477" i="5"/>
  <c r="B477" i="5"/>
  <c r="G476" i="5"/>
  <c r="F476" i="5"/>
  <c r="E476" i="5"/>
  <c r="D476" i="5"/>
  <c r="C476" i="5"/>
  <c r="B476" i="5"/>
  <c r="G475" i="5"/>
  <c r="F475" i="5"/>
  <c r="E475" i="5"/>
  <c r="D475" i="5"/>
  <c r="C475" i="5"/>
  <c r="B475" i="5"/>
  <c r="G474" i="5"/>
  <c r="F474" i="5"/>
  <c r="E474" i="5"/>
  <c r="D474" i="5"/>
  <c r="C474" i="5"/>
  <c r="B474" i="5"/>
  <c r="G473" i="5"/>
  <c r="F473" i="5"/>
  <c r="E473" i="5"/>
  <c r="D473" i="5"/>
  <c r="C473" i="5"/>
  <c r="B473" i="5"/>
  <c r="G472" i="5"/>
  <c r="F472" i="5"/>
  <c r="E472" i="5"/>
  <c r="D472" i="5"/>
  <c r="C472" i="5"/>
  <c r="B472" i="5"/>
  <c r="G471" i="5"/>
  <c r="F471" i="5"/>
  <c r="E471" i="5"/>
  <c r="D471" i="5"/>
  <c r="C471" i="5"/>
  <c r="B471" i="5"/>
  <c r="G470" i="5"/>
  <c r="F470" i="5"/>
  <c r="E470" i="5"/>
  <c r="D470" i="5"/>
  <c r="C470" i="5"/>
  <c r="B470" i="5"/>
  <c r="G469" i="5"/>
  <c r="F469" i="5"/>
  <c r="E469" i="5"/>
  <c r="D469" i="5"/>
  <c r="C469" i="5"/>
  <c r="B469" i="5"/>
  <c r="G468" i="5"/>
  <c r="F468" i="5"/>
  <c r="E468" i="5"/>
  <c r="G285" i="5"/>
  <c r="F285" i="5"/>
  <c r="E285" i="5"/>
  <c r="D285" i="5"/>
  <c r="C285" i="5"/>
  <c r="B285" i="5"/>
  <c r="H285" i="5" s="1"/>
  <c r="G284" i="5"/>
  <c r="F284" i="5"/>
  <c r="E284" i="5"/>
  <c r="D284" i="5"/>
  <c r="C284" i="5"/>
  <c r="B284" i="5"/>
  <c r="H284" i="5" s="1"/>
  <c r="G283" i="5"/>
  <c r="F283" i="5"/>
  <c r="E283" i="5"/>
  <c r="D283" i="5"/>
  <c r="C283" i="5"/>
  <c r="B283" i="5"/>
  <c r="H283" i="5" s="1"/>
  <c r="G282" i="5"/>
  <c r="F282" i="5"/>
  <c r="E282" i="5"/>
  <c r="D282" i="5"/>
  <c r="C282" i="5"/>
  <c r="B282" i="5"/>
  <c r="H282" i="5" s="1"/>
  <c r="G281" i="5"/>
  <c r="F281" i="5"/>
  <c r="E281" i="5"/>
  <c r="D281" i="5"/>
  <c r="C281" i="5"/>
  <c r="B281" i="5"/>
  <c r="H281" i="5" s="1"/>
  <c r="G280" i="5"/>
  <c r="F280" i="5"/>
  <c r="E280" i="5"/>
  <c r="D280" i="5"/>
  <c r="C280" i="5"/>
  <c r="B280" i="5"/>
  <c r="H280" i="5" s="1"/>
  <c r="G279" i="5"/>
  <c r="F279" i="5"/>
  <c r="E279" i="5"/>
  <c r="D279" i="5"/>
  <c r="C279" i="5"/>
  <c r="B279" i="5"/>
  <c r="H279" i="5" s="1"/>
  <c r="G278" i="5"/>
  <c r="F278" i="5"/>
  <c r="E278" i="5"/>
  <c r="D278" i="5"/>
  <c r="C278" i="5"/>
  <c r="B278" i="5"/>
  <c r="H278" i="5" s="1"/>
  <c r="G277" i="5"/>
  <c r="F277" i="5"/>
  <c r="E277" i="5"/>
  <c r="D277" i="5"/>
  <c r="C277" i="5"/>
  <c r="B277" i="5"/>
  <c r="H277" i="5" s="1"/>
  <c r="G276" i="5"/>
  <c r="F276" i="5"/>
  <c r="E276" i="5"/>
  <c r="D276" i="5"/>
  <c r="C276" i="5"/>
  <c r="B276" i="5"/>
  <c r="H276" i="5" s="1"/>
  <c r="G275" i="5"/>
  <c r="F275" i="5"/>
  <c r="E275" i="5"/>
  <c r="D275" i="5"/>
  <c r="C275" i="5"/>
  <c r="B275" i="5"/>
  <c r="H275" i="5" s="1"/>
  <c r="G274" i="5"/>
  <c r="F274" i="5"/>
  <c r="E274" i="5"/>
  <c r="D274" i="5"/>
  <c r="C274" i="5"/>
  <c r="B274" i="5"/>
  <c r="H274" i="5" s="1"/>
  <c r="G273" i="5"/>
  <c r="F273" i="5"/>
  <c r="E273" i="5"/>
  <c r="D273" i="5"/>
  <c r="C273" i="5"/>
  <c r="B273" i="5"/>
  <c r="H273" i="5" s="1"/>
  <c r="G272" i="5"/>
  <c r="F272" i="5"/>
  <c r="E272" i="5"/>
  <c r="D272" i="5"/>
  <c r="C272" i="5"/>
  <c r="B272" i="5"/>
  <c r="H272" i="5" s="1"/>
  <c r="G271" i="5"/>
  <c r="F271" i="5"/>
  <c r="E271" i="5"/>
  <c r="D271" i="5"/>
  <c r="C271" i="5"/>
  <c r="B271" i="5"/>
  <c r="H271" i="5" s="1"/>
  <c r="G270" i="5"/>
  <c r="F270" i="5"/>
  <c r="E270" i="5"/>
  <c r="D270" i="5"/>
  <c r="C270" i="5"/>
  <c r="B270" i="5"/>
  <c r="H270" i="5" s="1"/>
  <c r="G269" i="5"/>
  <c r="F269" i="5"/>
  <c r="E269" i="5"/>
  <c r="D269" i="5"/>
  <c r="C269" i="5"/>
  <c r="B269" i="5"/>
  <c r="H269" i="5" s="1"/>
  <c r="G268" i="5"/>
  <c r="F268" i="5"/>
  <c r="E268" i="5"/>
  <c r="D268" i="5"/>
  <c r="C268" i="5"/>
  <c r="B268" i="5"/>
  <c r="H268" i="5" s="1"/>
  <c r="G267" i="5"/>
  <c r="F267" i="5"/>
  <c r="E267" i="5"/>
  <c r="D267" i="5"/>
  <c r="C267" i="5"/>
  <c r="B267" i="5"/>
  <c r="H267" i="5" s="1"/>
  <c r="G266" i="5"/>
  <c r="F266" i="5"/>
  <c r="E266" i="5"/>
  <c r="D266" i="5"/>
  <c r="C266" i="5"/>
  <c r="B266" i="5"/>
  <c r="H266" i="5" s="1"/>
  <c r="G265" i="5"/>
  <c r="F265" i="5"/>
  <c r="E265" i="5"/>
  <c r="D265" i="5"/>
  <c r="C265" i="5"/>
  <c r="B265" i="5"/>
  <c r="H265" i="5" s="1"/>
  <c r="G264" i="5"/>
  <c r="F264" i="5"/>
  <c r="E264" i="5"/>
  <c r="D264" i="5"/>
  <c r="C264" i="5"/>
  <c r="B264" i="5"/>
  <c r="H264" i="5" s="1"/>
  <c r="G263" i="5"/>
  <c r="F263" i="5"/>
  <c r="E263" i="5"/>
  <c r="D263" i="5"/>
  <c r="C263" i="5"/>
  <c r="B263" i="5"/>
  <c r="H263" i="5" s="1"/>
  <c r="G262" i="5"/>
  <c r="F262" i="5"/>
  <c r="E262" i="5"/>
  <c r="D262" i="5"/>
  <c r="C262" i="5"/>
  <c r="B262" i="5"/>
  <c r="H262" i="5" s="1"/>
  <c r="G261" i="5"/>
  <c r="F261" i="5"/>
  <c r="E261" i="5"/>
  <c r="D261" i="5"/>
  <c r="C261" i="5"/>
  <c r="B261" i="5"/>
  <c r="H261" i="5" s="1"/>
  <c r="G260" i="5"/>
  <c r="F260" i="5"/>
  <c r="E260" i="5"/>
  <c r="D260" i="5"/>
  <c r="C260" i="5"/>
  <c r="B260" i="5"/>
  <c r="H260" i="5" s="1"/>
  <c r="G259" i="5"/>
  <c r="F259" i="5"/>
  <c r="E259" i="5"/>
  <c r="D259" i="5"/>
  <c r="C259" i="5"/>
  <c r="B259" i="5"/>
  <c r="H259" i="5" s="1"/>
  <c r="G258" i="5"/>
  <c r="F258" i="5"/>
  <c r="E258" i="5"/>
  <c r="D258" i="5"/>
  <c r="C258" i="5"/>
  <c r="B258" i="5"/>
  <c r="H258" i="5" s="1"/>
  <c r="G257" i="5"/>
  <c r="F257" i="5"/>
  <c r="E257" i="5"/>
  <c r="D257" i="5"/>
  <c r="C257" i="5"/>
  <c r="B257" i="5"/>
  <c r="H257" i="5" s="1"/>
  <c r="G256" i="5"/>
  <c r="F256" i="5"/>
  <c r="E256" i="5"/>
  <c r="D256" i="5"/>
  <c r="C256" i="5"/>
  <c r="B256" i="5"/>
  <c r="H256" i="5" s="1"/>
  <c r="G255" i="5"/>
  <c r="F255" i="5"/>
  <c r="E255" i="5"/>
  <c r="D255" i="5"/>
  <c r="C255" i="5"/>
  <c r="B255" i="5"/>
  <c r="H255" i="5" s="1"/>
  <c r="H541" i="5" s="1"/>
  <c r="G254" i="5"/>
  <c r="F254" i="5"/>
  <c r="E254" i="5"/>
  <c r="D254" i="5"/>
  <c r="C254" i="5"/>
  <c r="B254" i="5"/>
  <c r="H254" i="5" s="1"/>
  <c r="G253" i="5"/>
  <c r="F253" i="5"/>
  <c r="E253" i="5"/>
  <c r="D253" i="5"/>
  <c r="C253" i="5"/>
  <c r="B253" i="5"/>
  <c r="H253" i="5" s="1"/>
  <c r="G252" i="5"/>
  <c r="F252" i="5"/>
  <c r="E252" i="5"/>
  <c r="D252" i="5"/>
  <c r="C252" i="5"/>
  <c r="B252" i="5"/>
  <c r="H252" i="5" s="1"/>
  <c r="G251" i="5"/>
  <c r="F251" i="5"/>
  <c r="E251" i="5"/>
  <c r="D251" i="5"/>
  <c r="C251" i="5"/>
  <c r="B251" i="5"/>
  <c r="H251" i="5" s="1"/>
  <c r="G250" i="5"/>
  <c r="F250" i="5"/>
  <c r="E250" i="5"/>
  <c r="D250" i="5"/>
  <c r="C250" i="5"/>
  <c r="B250" i="5"/>
  <c r="H250" i="5" s="1"/>
  <c r="G249" i="5"/>
  <c r="F249" i="5"/>
  <c r="E249" i="5"/>
  <c r="D249" i="5"/>
  <c r="C249" i="5"/>
  <c r="B249" i="5"/>
  <c r="H249" i="5" s="1"/>
  <c r="G248" i="5"/>
  <c r="F248" i="5"/>
  <c r="E248" i="5"/>
  <c r="D248" i="5"/>
  <c r="C248" i="5"/>
  <c r="B248" i="5"/>
  <c r="H248" i="5" s="1"/>
  <c r="G247" i="5"/>
  <c r="F247" i="5"/>
  <c r="E247" i="5"/>
  <c r="D247" i="5"/>
  <c r="C247" i="5"/>
  <c r="B247" i="5"/>
  <c r="H247" i="5" s="1"/>
  <c r="G246" i="5"/>
  <c r="F246" i="5"/>
  <c r="E246" i="5"/>
  <c r="D246" i="5"/>
  <c r="C246" i="5"/>
  <c r="B246" i="5"/>
  <c r="H246" i="5" s="1"/>
  <c r="G245" i="5"/>
  <c r="F245" i="5"/>
  <c r="E245" i="5"/>
  <c r="D245" i="5"/>
  <c r="C245" i="5"/>
  <c r="B245" i="5"/>
  <c r="H245" i="5" s="1"/>
  <c r="G244" i="5"/>
  <c r="F244" i="5"/>
  <c r="E244" i="5"/>
  <c r="D244" i="5"/>
  <c r="C244" i="5"/>
  <c r="B244" i="5"/>
  <c r="H244" i="5" s="1"/>
  <c r="G243" i="5"/>
  <c r="F243" i="5"/>
  <c r="E243" i="5"/>
  <c r="D243" i="5"/>
  <c r="C243" i="5"/>
  <c r="B243" i="5"/>
  <c r="H243" i="5" s="1"/>
  <c r="G242" i="5"/>
  <c r="F242" i="5"/>
  <c r="E242" i="5"/>
  <c r="D242" i="5"/>
  <c r="C242" i="5"/>
  <c r="B242" i="5"/>
  <c r="H242" i="5" s="1"/>
  <c r="G241" i="5"/>
  <c r="F241" i="5"/>
  <c r="E241" i="5"/>
  <c r="D241" i="5"/>
  <c r="C241" i="5"/>
  <c r="B241" i="5"/>
  <c r="H241" i="5" s="1"/>
  <c r="G240" i="5"/>
  <c r="F240" i="5"/>
  <c r="E240" i="5"/>
  <c r="D240" i="5"/>
  <c r="C240" i="5"/>
  <c r="B240" i="5"/>
  <c r="H240" i="5" s="1"/>
  <c r="G239" i="5"/>
  <c r="F239" i="5"/>
  <c r="E239" i="5"/>
  <c r="D239" i="5"/>
  <c r="C239" i="5"/>
  <c r="B239" i="5"/>
  <c r="H239" i="5" s="1"/>
  <c r="G238" i="5"/>
  <c r="F238" i="5"/>
  <c r="E238" i="5"/>
  <c r="D238" i="5"/>
  <c r="C238" i="5"/>
  <c r="B238" i="5"/>
  <c r="H238" i="5" s="1"/>
  <c r="G237" i="5"/>
  <c r="F237" i="5"/>
  <c r="E237" i="5"/>
  <c r="D237" i="5"/>
  <c r="C237" i="5"/>
  <c r="B237" i="5"/>
  <c r="H237" i="5" s="1"/>
  <c r="G236" i="5"/>
  <c r="F236" i="5"/>
  <c r="E236" i="5"/>
  <c r="D236" i="5"/>
  <c r="C236" i="5"/>
  <c r="B236" i="5"/>
  <c r="H236" i="5" s="1"/>
  <c r="G235" i="5"/>
  <c r="F235" i="5"/>
  <c r="E235" i="5"/>
  <c r="D235" i="5"/>
  <c r="C235" i="5"/>
  <c r="B235" i="5"/>
  <c r="H235" i="5" s="1"/>
  <c r="G234" i="5"/>
  <c r="F234" i="5"/>
  <c r="E234" i="5"/>
  <c r="D234" i="5"/>
  <c r="C234" i="5"/>
  <c r="B234" i="5"/>
  <c r="H234" i="5" s="1"/>
  <c r="G233" i="5"/>
  <c r="F233" i="5"/>
  <c r="E233" i="5"/>
  <c r="D233" i="5"/>
  <c r="C233" i="5"/>
  <c r="B233" i="5"/>
  <c r="H233" i="5" s="1"/>
  <c r="G232" i="5"/>
  <c r="F232" i="5"/>
  <c r="E232" i="5"/>
  <c r="D232" i="5"/>
  <c r="C232" i="5"/>
  <c r="B232" i="5"/>
  <c r="H232" i="5" s="1"/>
  <c r="G231" i="5"/>
  <c r="F231" i="5"/>
  <c r="E231" i="5"/>
  <c r="D231" i="5"/>
  <c r="C231" i="5"/>
  <c r="B231" i="5"/>
  <c r="H231" i="5" s="1"/>
  <c r="G230" i="5"/>
  <c r="F230" i="5"/>
  <c r="E230" i="5"/>
  <c r="D230" i="5"/>
  <c r="C230" i="5"/>
  <c r="B230" i="5"/>
  <c r="H230" i="5" s="1"/>
  <c r="G229" i="5"/>
  <c r="F229" i="5"/>
  <c r="E229" i="5"/>
  <c r="D229" i="5"/>
  <c r="C229" i="5"/>
  <c r="B229" i="5"/>
  <c r="H229" i="5" s="1"/>
  <c r="G228" i="5"/>
  <c r="F228" i="5"/>
  <c r="E228" i="5"/>
  <c r="D228" i="5"/>
  <c r="C228" i="5"/>
  <c r="B228" i="5"/>
  <c r="H228" i="5" s="1"/>
  <c r="G227" i="5"/>
  <c r="F227" i="5"/>
  <c r="E227" i="5"/>
  <c r="D227" i="5"/>
  <c r="C227" i="5"/>
  <c r="B227" i="5"/>
  <c r="H227" i="5" s="1"/>
  <c r="G226" i="5"/>
  <c r="F226" i="5"/>
  <c r="E226" i="5"/>
  <c r="D226" i="5"/>
  <c r="C226" i="5"/>
  <c r="B226" i="5"/>
  <c r="H226" i="5" s="1"/>
  <c r="G225" i="5"/>
  <c r="F225" i="5"/>
  <c r="E225" i="5"/>
  <c r="D225" i="5"/>
  <c r="C225" i="5"/>
  <c r="B225" i="5"/>
  <c r="H225" i="5" s="1"/>
  <c r="G224" i="5"/>
  <c r="F224" i="5"/>
  <c r="E224" i="5"/>
  <c r="D224" i="5"/>
  <c r="C224" i="5"/>
  <c r="B224" i="5"/>
  <c r="H224" i="5" s="1"/>
  <c r="G223" i="5"/>
  <c r="F223" i="5"/>
  <c r="E223" i="5"/>
  <c r="D223" i="5"/>
  <c r="C223" i="5"/>
  <c r="B223" i="5"/>
  <c r="H223" i="5" s="1"/>
  <c r="G222" i="5"/>
  <c r="F222" i="5"/>
  <c r="E222" i="5"/>
  <c r="D222" i="5"/>
  <c r="C222" i="5"/>
  <c r="B222" i="5"/>
  <c r="H222" i="5" s="1"/>
  <c r="G221" i="5"/>
  <c r="F221" i="5"/>
  <c r="E221" i="5"/>
  <c r="D221" i="5"/>
  <c r="C221" i="5"/>
  <c r="B221" i="5"/>
  <c r="H221" i="5" s="1"/>
  <c r="G220" i="5"/>
  <c r="F220" i="5"/>
  <c r="E220" i="5"/>
  <c r="D220" i="5"/>
  <c r="C220" i="5"/>
  <c r="B220" i="5"/>
  <c r="H220" i="5" s="1"/>
  <c r="G219" i="5"/>
  <c r="F219" i="5"/>
  <c r="E219" i="5"/>
  <c r="D219" i="5"/>
  <c r="C219" i="5"/>
  <c r="B219" i="5"/>
  <c r="H219" i="5" s="1"/>
  <c r="G218" i="5"/>
  <c r="F218" i="5"/>
  <c r="E218" i="5"/>
  <c r="D218" i="5"/>
  <c r="C218" i="5"/>
  <c r="B218" i="5"/>
  <c r="H218" i="5" s="1"/>
  <c r="G217" i="5"/>
  <c r="F217" i="5"/>
  <c r="E217" i="5"/>
  <c r="D217" i="5"/>
  <c r="C217" i="5"/>
  <c r="B217" i="5"/>
  <c r="H217" i="5" s="1"/>
  <c r="G216" i="5"/>
  <c r="F216" i="5"/>
  <c r="E216" i="5"/>
  <c r="D216" i="5"/>
  <c r="C216" i="5"/>
  <c r="B216" i="5"/>
  <c r="H216" i="5" s="1"/>
  <c r="G215" i="5"/>
  <c r="F215" i="5"/>
  <c r="E215" i="5"/>
  <c r="D215" i="5"/>
  <c r="C215" i="5"/>
  <c r="B215" i="5"/>
  <c r="H215" i="5" s="1"/>
  <c r="G214" i="5"/>
  <c r="F214" i="5"/>
  <c r="E214" i="5"/>
  <c r="D214" i="5"/>
  <c r="C214" i="5"/>
  <c r="B214" i="5"/>
  <c r="H214" i="5" s="1"/>
  <c r="G213" i="5"/>
  <c r="F213" i="5"/>
  <c r="E213" i="5"/>
  <c r="D213" i="5"/>
  <c r="C213" i="5"/>
  <c r="B213" i="5"/>
  <c r="H213" i="5" s="1"/>
  <c r="G212" i="5"/>
  <c r="F212" i="5"/>
  <c r="E212" i="5"/>
  <c r="D212" i="5"/>
  <c r="C212" i="5"/>
  <c r="B212" i="5"/>
  <c r="H212" i="5" s="1"/>
  <c r="G211" i="5"/>
  <c r="F211" i="5"/>
  <c r="E211" i="5"/>
  <c r="D211" i="5"/>
  <c r="C211" i="5"/>
  <c r="B211" i="5"/>
  <c r="H211" i="5" s="1"/>
  <c r="G210" i="5"/>
  <c r="F210" i="5"/>
  <c r="E210" i="5"/>
  <c r="D210" i="5"/>
  <c r="C210" i="5"/>
  <c r="B210" i="5"/>
  <c r="H210" i="5" s="1"/>
  <c r="G209" i="5"/>
  <c r="F209" i="5"/>
  <c r="E209" i="5"/>
  <c r="D209" i="5"/>
  <c r="C209" i="5"/>
  <c r="B209" i="5"/>
  <c r="H209" i="5" s="1"/>
  <c r="G208" i="5"/>
  <c r="F208" i="5"/>
  <c r="E208" i="5"/>
  <c r="D208" i="5"/>
  <c r="C208" i="5"/>
  <c r="B208" i="5"/>
  <c r="H208" i="5" s="1"/>
  <c r="G207" i="5"/>
  <c r="F207" i="5"/>
  <c r="E207" i="5"/>
  <c r="D207" i="5"/>
  <c r="C207" i="5"/>
  <c r="B207" i="5"/>
  <c r="H207" i="5" s="1"/>
  <c r="G206" i="5"/>
  <c r="F206" i="5"/>
  <c r="E206" i="5"/>
  <c r="D206" i="5"/>
  <c r="C206" i="5"/>
  <c r="B206" i="5"/>
  <c r="H206" i="5" s="1"/>
  <c r="G205" i="5"/>
  <c r="F205" i="5"/>
  <c r="E205" i="5"/>
  <c r="D205" i="5"/>
  <c r="C205" i="5"/>
  <c r="B205" i="5"/>
  <c r="H205" i="5" s="1"/>
  <c r="G204" i="5"/>
  <c r="F204" i="5"/>
  <c r="E204" i="5"/>
  <c r="D204" i="5"/>
  <c r="C204" i="5"/>
  <c r="B204" i="5"/>
  <c r="H204" i="5" s="1"/>
  <c r="G203" i="5"/>
  <c r="F203" i="5"/>
  <c r="E203" i="5"/>
  <c r="D203" i="5"/>
  <c r="C203" i="5"/>
  <c r="B203" i="5"/>
  <c r="H203" i="5" s="1"/>
  <c r="G202" i="5"/>
  <c r="F202" i="5"/>
  <c r="E202" i="5"/>
  <c r="D202" i="5"/>
  <c r="C202" i="5"/>
  <c r="B202" i="5"/>
  <c r="H202" i="5" s="1"/>
  <c r="G201" i="5"/>
  <c r="F201" i="5"/>
  <c r="E201" i="5"/>
  <c r="D201" i="5"/>
  <c r="C201" i="5"/>
  <c r="B201" i="5"/>
  <c r="H201" i="5" s="1"/>
  <c r="G200" i="5"/>
  <c r="F200" i="5"/>
  <c r="E200" i="5"/>
  <c r="D200" i="5"/>
  <c r="C200" i="5"/>
  <c r="B200" i="5"/>
  <c r="H200" i="5" s="1"/>
  <c r="G199" i="5"/>
  <c r="F199" i="5"/>
  <c r="E199" i="5"/>
  <c r="D199" i="5"/>
  <c r="C199" i="5"/>
  <c r="B199" i="5"/>
  <c r="H199" i="5" s="1"/>
  <c r="G198" i="5"/>
  <c r="F198" i="5"/>
  <c r="E198" i="5"/>
  <c r="D198" i="5"/>
  <c r="C198" i="5"/>
  <c r="B198" i="5"/>
  <c r="H198" i="5" s="1"/>
  <c r="G197" i="5"/>
  <c r="F197" i="5"/>
  <c r="E197" i="5"/>
  <c r="D197" i="5"/>
  <c r="C197" i="5"/>
  <c r="B197" i="5"/>
  <c r="H197" i="5" s="1"/>
  <c r="G196" i="5"/>
  <c r="F196" i="5"/>
  <c r="E196" i="5"/>
  <c r="D196" i="5"/>
  <c r="C196" i="5"/>
  <c r="B196" i="5"/>
  <c r="H196" i="5" s="1"/>
  <c r="G195" i="5"/>
  <c r="F195" i="5"/>
  <c r="E195" i="5"/>
  <c r="D195" i="5"/>
  <c r="C195" i="5"/>
  <c r="B195" i="5"/>
  <c r="H195" i="5" s="1"/>
  <c r="G194" i="5"/>
  <c r="F194" i="5"/>
  <c r="E194" i="5"/>
  <c r="D194" i="5"/>
  <c r="C194" i="5"/>
  <c r="B194" i="5"/>
  <c r="H194" i="5" s="1"/>
  <c r="G193" i="5"/>
  <c r="F193" i="5"/>
  <c r="E193" i="5"/>
  <c r="D193" i="5"/>
  <c r="C193" i="5"/>
  <c r="B193" i="5"/>
  <c r="H193" i="5" s="1"/>
  <c r="G192" i="5"/>
  <c r="F192" i="5"/>
  <c r="E192" i="5"/>
  <c r="D192" i="5"/>
  <c r="C192" i="5"/>
  <c r="B192" i="5"/>
  <c r="H192" i="5" s="1"/>
  <c r="G191" i="5"/>
  <c r="F191" i="5"/>
  <c r="E191" i="5"/>
  <c r="D191" i="5"/>
  <c r="C191" i="5"/>
  <c r="B191" i="5"/>
  <c r="H191" i="5" s="1"/>
  <c r="G190" i="5"/>
  <c r="F190" i="5"/>
  <c r="E190" i="5"/>
  <c r="D190" i="5"/>
  <c r="C190" i="5"/>
  <c r="B190" i="5"/>
  <c r="H190" i="5" s="1"/>
  <c r="G189" i="5"/>
  <c r="F189" i="5"/>
  <c r="E189" i="5"/>
  <c r="D189" i="5"/>
  <c r="C189" i="5"/>
  <c r="B189" i="5"/>
  <c r="H189" i="5" s="1"/>
  <c r="G188" i="5"/>
  <c r="F188" i="5"/>
  <c r="E188" i="5"/>
  <c r="D188" i="5"/>
  <c r="C188" i="5"/>
  <c r="B188" i="5"/>
  <c r="H188" i="5" s="1"/>
  <c r="G187" i="5"/>
  <c r="F187" i="5"/>
  <c r="E187" i="5"/>
  <c r="D187" i="5"/>
  <c r="C187" i="5"/>
  <c r="B187" i="5"/>
  <c r="H187" i="5" s="1"/>
  <c r="G186" i="5"/>
  <c r="F186" i="5"/>
  <c r="E186" i="5"/>
  <c r="D186" i="5"/>
  <c r="C186" i="5"/>
  <c r="B186" i="5"/>
  <c r="H186" i="5" s="1"/>
  <c r="G185" i="5"/>
  <c r="F185" i="5"/>
  <c r="E185" i="5"/>
  <c r="D185" i="5"/>
  <c r="C185" i="5"/>
  <c r="B185" i="5"/>
  <c r="H185" i="5" s="1"/>
  <c r="G184" i="5"/>
  <c r="F184" i="5"/>
  <c r="E184" i="5"/>
  <c r="D184" i="5"/>
  <c r="C184" i="5"/>
  <c r="B184" i="5"/>
  <c r="H184" i="5" s="1"/>
  <c r="G183" i="5"/>
  <c r="F183" i="5"/>
  <c r="E183" i="5"/>
  <c r="D183" i="5"/>
  <c r="C183" i="5"/>
  <c r="B183" i="5"/>
  <c r="H183" i="5" s="1"/>
  <c r="G182" i="5"/>
  <c r="F182" i="5"/>
  <c r="E182" i="5"/>
  <c r="D182" i="5"/>
  <c r="C182" i="5"/>
  <c r="B182" i="5"/>
  <c r="H182" i="5" s="1"/>
  <c r="G181" i="5"/>
  <c r="F181" i="5"/>
  <c r="E181" i="5"/>
  <c r="D181" i="5"/>
  <c r="C181" i="5"/>
  <c r="B181" i="5"/>
  <c r="H181" i="5" s="1"/>
  <c r="G180" i="5"/>
  <c r="F180" i="5"/>
  <c r="E180" i="5"/>
  <c r="D180" i="5"/>
  <c r="C180" i="5"/>
  <c r="B180" i="5"/>
  <c r="H180" i="5" s="1"/>
  <c r="G179" i="5"/>
  <c r="F179" i="5"/>
  <c r="E179" i="5"/>
  <c r="D179" i="5"/>
  <c r="C179" i="5"/>
  <c r="B179" i="5"/>
  <c r="H179" i="5" s="1"/>
  <c r="G178" i="5"/>
  <c r="F178" i="5"/>
  <c r="E178" i="5"/>
  <c r="D178" i="5"/>
  <c r="C178" i="5"/>
  <c r="B178" i="5"/>
  <c r="H178" i="5" s="1"/>
  <c r="G177" i="5"/>
  <c r="F177" i="5"/>
  <c r="E177" i="5"/>
  <c r="D177" i="5"/>
  <c r="C177" i="5"/>
  <c r="B177" i="5"/>
  <c r="H177" i="5" s="1"/>
  <c r="G176" i="5"/>
  <c r="F176" i="5"/>
  <c r="E176" i="5"/>
  <c r="D176" i="5"/>
  <c r="C176" i="5"/>
  <c r="B176" i="5"/>
  <c r="H176" i="5" s="1"/>
  <c r="G175" i="5"/>
  <c r="F175" i="5"/>
  <c r="E175" i="5"/>
  <c r="D175" i="5"/>
  <c r="C175" i="5"/>
  <c r="B175" i="5"/>
  <c r="H175" i="5" s="1"/>
  <c r="G174" i="5"/>
  <c r="F174" i="5"/>
  <c r="E174" i="5"/>
  <c r="D174" i="5"/>
  <c r="C174" i="5"/>
  <c r="B174" i="5"/>
  <c r="H174" i="5" s="1"/>
  <c r="G173" i="5"/>
  <c r="F173" i="5"/>
  <c r="E173" i="5"/>
  <c r="D173" i="5"/>
  <c r="C173" i="5"/>
  <c r="B173" i="5"/>
  <c r="H173" i="5" s="1"/>
  <c r="G172" i="5"/>
  <c r="F172" i="5"/>
  <c r="E172" i="5"/>
  <c r="D172" i="5"/>
  <c r="C172" i="5"/>
  <c r="B172" i="5"/>
  <c r="H172" i="5" s="1"/>
  <c r="G171" i="5"/>
  <c r="F171" i="5"/>
  <c r="E171" i="5"/>
  <c r="D171" i="5"/>
  <c r="C171" i="5"/>
  <c r="B171" i="5"/>
  <c r="H171" i="5" s="1"/>
  <c r="G170" i="5"/>
  <c r="F170" i="5"/>
  <c r="E170" i="5"/>
  <c r="D170" i="5"/>
  <c r="C170" i="5"/>
  <c r="B170" i="5"/>
  <c r="H170" i="5" s="1"/>
  <c r="G169" i="5"/>
  <c r="F169" i="5"/>
  <c r="E169" i="5"/>
  <c r="D169" i="5"/>
  <c r="C169" i="5"/>
  <c r="B169" i="5"/>
  <c r="H169" i="5" s="1"/>
  <c r="G168" i="5"/>
  <c r="F168" i="5"/>
  <c r="E168" i="5"/>
  <c r="D168" i="5"/>
  <c r="C168" i="5"/>
  <c r="B168" i="5"/>
  <c r="H168" i="5" s="1"/>
  <c r="G167" i="5"/>
  <c r="F167" i="5"/>
  <c r="E167" i="5"/>
  <c r="D167" i="5"/>
  <c r="C167" i="5"/>
  <c r="B167" i="5"/>
  <c r="H167" i="5" s="1"/>
  <c r="G166" i="5"/>
  <c r="F166" i="5"/>
  <c r="E166" i="5"/>
  <c r="D166" i="5"/>
  <c r="C166" i="5"/>
  <c r="B166" i="5"/>
  <c r="H166" i="5" s="1"/>
  <c r="G165" i="5"/>
  <c r="F165" i="5"/>
  <c r="E165" i="5"/>
  <c r="D165" i="5"/>
  <c r="C165" i="5"/>
  <c r="B165" i="5"/>
  <c r="H165" i="5" s="1"/>
  <c r="G164" i="5"/>
  <c r="F164" i="5"/>
  <c r="E164" i="5"/>
  <c r="D164" i="5"/>
  <c r="C164" i="5"/>
  <c r="B164" i="5"/>
  <c r="H164" i="5" s="1"/>
  <c r="G163" i="5"/>
  <c r="F163" i="5"/>
  <c r="E163" i="5"/>
  <c r="D163" i="5"/>
  <c r="C163" i="5"/>
  <c r="B163" i="5"/>
  <c r="H163" i="5" s="1"/>
  <c r="G162" i="5"/>
  <c r="F162" i="5"/>
  <c r="E162" i="5"/>
  <c r="D162" i="5"/>
  <c r="C162" i="5"/>
  <c r="B162" i="5"/>
  <c r="H162" i="5" s="1"/>
  <c r="G161" i="5"/>
  <c r="F161" i="5"/>
  <c r="E161" i="5"/>
  <c r="D161" i="5"/>
  <c r="C161" i="5"/>
  <c r="B161" i="5"/>
  <c r="H161" i="5" s="1"/>
  <c r="G160" i="5"/>
  <c r="F160" i="5"/>
  <c r="E160" i="5"/>
  <c r="D160" i="5"/>
  <c r="C160" i="5"/>
  <c r="B160" i="5"/>
  <c r="H160" i="5" s="1"/>
  <c r="G159" i="5"/>
  <c r="F159" i="5"/>
  <c r="E159" i="5"/>
  <c r="D159" i="5"/>
  <c r="C159" i="5"/>
  <c r="B159" i="5"/>
  <c r="H159" i="5" s="1"/>
  <c r="G158" i="5"/>
  <c r="F158" i="5"/>
  <c r="E158" i="5"/>
  <c r="D158" i="5"/>
  <c r="C158" i="5"/>
  <c r="B158" i="5"/>
  <c r="H158" i="5" s="1"/>
  <c r="G157" i="5"/>
  <c r="F157" i="5"/>
  <c r="E157" i="5"/>
  <c r="D157" i="5"/>
  <c r="C157" i="5"/>
  <c r="B157" i="5"/>
  <c r="H157" i="5" s="1"/>
  <c r="G156" i="5"/>
  <c r="F156" i="5"/>
  <c r="E156" i="5"/>
  <c r="D156" i="5"/>
  <c r="C156" i="5"/>
  <c r="B156" i="5"/>
  <c r="H156" i="5" s="1"/>
  <c r="G155" i="5"/>
  <c r="F155" i="5"/>
  <c r="E155" i="5"/>
  <c r="D155" i="5"/>
  <c r="C155" i="5"/>
  <c r="B155" i="5"/>
  <c r="H155" i="5" s="1"/>
  <c r="G154" i="5"/>
  <c r="F154" i="5"/>
  <c r="E154" i="5"/>
  <c r="D154" i="5"/>
  <c r="C154" i="5"/>
  <c r="B154" i="5"/>
  <c r="H154" i="5" s="1"/>
  <c r="G153" i="5"/>
  <c r="F153" i="5"/>
  <c r="E153" i="5"/>
  <c r="D153" i="5"/>
  <c r="C153" i="5"/>
  <c r="B153" i="5"/>
  <c r="H153" i="5" s="1"/>
  <c r="G152" i="5"/>
  <c r="F152" i="5"/>
  <c r="E152" i="5"/>
  <c r="D152" i="5"/>
  <c r="C152" i="5"/>
  <c r="B152" i="5"/>
  <c r="H152" i="5" s="1"/>
  <c r="G151" i="5"/>
  <c r="F151" i="5"/>
  <c r="E151" i="5"/>
  <c r="D151" i="5"/>
  <c r="C151" i="5"/>
  <c r="B151" i="5"/>
  <c r="H151" i="5" s="1"/>
  <c r="G150" i="5"/>
  <c r="F150" i="5"/>
  <c r="E150" i="5"/>
  <c r="D150" i="5"/>
  <c r="C150" i="5"/>
  <c r="B150" i="5"/>
  <c r="H150" i="5" s="1"/>
  <c r="G149" i="5"/>
  <c r="F149" i="5"/>
  <c r="E149" i="5"/>
  <c r="D149" i="5"/>
  <c r="C149" i="5"/>
  <c r="B149" i="5"/>
  <c r="H149" i="5" s="1"/>
  <c r="G148" i="5"/>
  <c r="G286" i="5" s="1"/>
  <c r="F148" i="5"/>
  <c r="F286" i="5" s="1"/>
  <c r="E148" i="5"/>
  <c r="E286" i="5" s="1"/>
  <c r="D148" i="5"/>
  <c r="D286" i="5" s="1"/>
  <c r="C148" i="5"/>
  <c r="C286" i="5" s="1"/>
  <c r="B148" i="5"/>
  <c r="G142" i="5"/>
  <c r="G428" i="5" s="1"/>
  <c r="F142" i="5"/>
  <c r="F428" i="5" s="1"/>
  <c r="E142" i="5"/>
  <c r="E428" i="5" s="1"/>
  <c r="D142" i="5"/>
  <c r="D428" i="5" s="1"/>
  <c r="C142" i="5"/>
  <c r="C428" i="5" s="1"/>
  <c r="B142" i="5"/>
  <c r="G141" i="5"/>
  <c r="G427" i="5" s="1"/>
  <c r="F141" i="5"/>
  <c r="F427" i="5" s="1"/>
  <c r="E141" i="5"/>
  <c r="E427" i="5" s="1"/>
  <c r="D141" i="5"/>
  <c r="D427" i="5" s="1"/>
  <c r="C141" i="5"/>
  <c r="C427" i="5" s="1"/>
  <c r="B141" i="5"/>
  <c r="G140" i="5"/>
  <c r="G426" i="5" s="1"/>
  <c r="F140" i="5"/>
  <c r="F426" i="5" s="1"/>
  <c r="E140" i="5"/>
  <c r="E426" i="5" s="1"/>
  <c r="D140" i="5"/>
  <c r="D426" i="5" s="1"/>
  <c r="C140" i="5"/>
  <c r="C426" i="5" s="1"/>
  <c r="B140" i="5"/>
  <c r="G139" i="5"/>
  <c r="G425" i="5" s="1"/>
  <c r="F139" i="5"/>
  <c r="F425" i="5" s="1"/>
  <c r="E139" i="5"/>
  <c r="E425" i="5" s="1"/>
  <c r="D139" i="5"/>
  <c r="D425" i="5" s="1"/>
  <c r="C139" i="5"/>
  <c r="C425" i="5" s="1"/>
  <c r="B139" i="5"/>
  <c r="G138" i="5"/>
  <c r="G424" i="5" s="1"/>
  <c r="F138" i="5"/>
  <c r="F424" i="5" s="1"/>
  <c r="E138" i="5"/>
  <c r="E424" i="5" s="1"/>
  <c r="D138" i="5"/>
  <c r="D424" i="5" s="1"/>
  <c r="C138" i="5"/>
  <c r="C424" i="5" s="1"/>
  <c r="B138" i="5"/>
  <c r="G137" i="5"/>
  <c r="G423" i="5" s="1"/>
  <c r="F137" i="5"/>
  <c r="F423" i="5" s="1"/>
  <c r="E137" i="5"/>
  <c r="E423" i="5" s="1"/>
  <c r="D137" i="5"/>
  <c r="D423" i="5" s="1"/>
  <c r="C137" i="5"/>
  <c r="C423" i="5" s="1"/>
  <c r="B137" i="5"/>
  <c r="G136" i="5"/>
  <c r="G422" i="5" s="1"/>
  <c r="F136" i="5"/>
  <c r="F422" i="5" s="1"/>
  <c r="E136" i="5"/>
  <c r="E422" i="5" s="1"/>
  <c r="D136" i="5"/>
  <c r="D422" i="5" s="1"/>
  <c r="C136" i="5"/>
  <c r="C422" i="5" s="1"/>
  <c r="B136" i="5"/>
  <c r="G135" i="5"/>
  <c r="G421" i="5" s="1"/>
  <c r="F135" i="5"/>
  <c r="F421" i="5" s="1"/>
  <c r="E135" i="5"/>
  <c r="E421" i="5" s="1"/>
  <c r="D135" i="5"/>
  <c r="D421" i="5" s="1"/>
  <c r="C135" i="5"/>
  <c r="C421" i="5" s="1"/>
  <c r="B135" i="5"/>
  <c r="G134" i="5"/>
  <c r="G420" i="5" s="1"/>
  <c r="F134" i="5"/>
  <c r="F420" i="5" s="1"/>
  <c r="E134" i="5"/>
  <c r="E420" i="5" s="1"/>
  <c r="D134" i="5"/>
  <c r="D420" i="5" s="1"/>
  <c r="C134" i="5"/>
  <c r="C420" i="5" s="1"/>
  <c r="B134" i="5"/>
  <c r="G133" i="5"/>
  <c r="G419" i="5" s="1"/>
  <c r="F133" i="5"/>
  <c r="F419" i="5" s="1"/>
  <c r="E133" i="5"/>
  <c r="E419" i="5" s="1"/>
  <c r="D133" i="5"/>
  <c r="D419" i="5" s="1"/>
  <c r="C133" i="5"/>
  <c r="C419" i="5" s="1"/>
  <c r="B133" i="5"/>
  <c r="G132" i="5"/>
  <c r="G418" i="5" s="1"/>
  <c r="F132" i="5"/>
  <c r="F418" i="5" s="1"/>
  <c r="E132" i="5"/>
  <c r="E418" i="5" s="1"/>
  <c r="D132" i="5"/>
  <c r="D418" i="5" s="1"/>
  <c r="C132" i="5"/>
  <c r="C418" i="5" s="1"/>
  <c r="B132" i="5"/>
  <c r="G131" i="5"/>
  <c r="G417" i="5" s="1"/>
  <c r="F131" i="5"/>
  <c r="F417" i="5" s="1"/>
  <c r="E131" i="5"/>
  <c r="E417" i="5" s="1"/>
  <c r="D131" i="5"/>
  <c r="D417" i="5" s="1"/>
  <c r="C131" i="5"/>
  <c r="C417" i="5" s="1"/>
  <c r="B131" i="5"/>
  <c r="G130" i="5"/>
  <c r="G416" i="5" s="1"/>
  <c r="F130" i="5"/>
  <c r="F416" i="5" s="1"/>
  <c r="E130" i="5"/>
  <c r="E416" i="5" s="1"/>
  <c r="D130" i="5"/>
  <c r="D416" i="5" s="1"/>
  <c r="C130" i="5"/>
  <c r="C416" i="5" s="1"/>
  <c r="B130" i="5"/>
  <c r="G129" i="5"/>
  <c r="G415" i="5" s="1"/>
  <c r="F129" i="5"/>
  <c r="F415" i="5" s="1"/>
  <c r="E129" i="5"/>
  <c r="E415" i="5" s="1"/>
  <c r="D129" i="5"/>
  <c r="D415" i="5" s="1"/>
  <c r="C129" i="5"/>
  <c r="C415" i="5" s="1"/>
  <c r="B129" i="5"/>
  <c r="G128" i="5"/>
  <c r="G414" i="5" s="1"/>
  <c r="F128" i="5"/>
  <c r="F414" i="5" s="1"/>
  <c r="E128" i="5"/>
  <c r="E414" i="5" s="1"/>
  <c r="D128" i="5"/>
  <c r="D414" i="5" s="1"/>
  <c r="C128" i="5"/>
  <c r="C414" i="5" s="1"/>
  <c r="B128" i="5"/>
  <c r="G127" i="5"/>
  <c r="G413" i="5" s="1"/>
  <c r="F127" i="5"/>
  <c r="F413" i="5" s="1"/>
  <c r="E127" i="5"/>
  <c r="E413" i="5" s="1"/>
  <c r="D127" i="5"/>
  <c r="D413" i="5" s="1"/>
  <c r="C127" i="5"/>
  <c r="C413" i="5" s="1"/>
  <c r="B127" i="5"/>
  <c r="G126" i="5"/>
  <c r="G412" i="5" s="1"/>
  <c r="F126" i="5"/>
  <c r="F412" i="5" s="1"/>
  <c r="E126" i="5"/>
  <c r="E412" i="5" s="1"/>
  <c r="D126" i="5"/>
  <c r="D412" i="5" s="1"/>
  <c r="C126" i="5"/>
  <c r="C412" i="5" s="1"/>
  <c r="B126" i="5"/>
  <c r="G125" i="5"/>
  <c r="G411" i="5" s="1"/>
  <c r="F125" i="5"/>
  <c r="F411" i="5" s="1"/>
  <c r="E125" i="5"/>
  <c r="E411" i="5" s="1"/>
  <c r="D125" i="5"/>
  <c r="D411" i="5" s="1"/>
  <c r="C125" i="5"/>
  <c r="C411" i="5" s="1"/>
  <c r="B125" i="5"/>
  <c r="G124" i="5"/>
  <c r="G410" i="5" s="1"/>
  <c r="F124" i="5"/>
  <c r="F410" i="5" s="1"/>
  <c r="E124" i="5"/>
  <c r="E410" i="5" s="1"/>
  <c r="D124" i="5"/>
  <c r="D410" i="5" s="1"/>
  <c r="C124" i="5"/>
  <c r="C410" i="5" s="1"/>
  <c r="B124" i="5"/>
  <c r="G123" i="5"/>
  <c r="G409" i="5" s="1"/>
  <c r="F123" i="5"/>
  <c r="F409" i="5" s="1"/>
  <c r="E123" i="5"/>
  <c r="E409" i="5" s="1"/>
  <c r="D123" i="5"/>
  <c r="D409" i="5" s="1"/>
  <c r="C123" i="5"/>
  <c r="C409" i="5" s="1"/>
  <c r="B123" i="5"/>
  <c r="G122" i="5"/>
  <c r="G408" i="5" s="1"/>
  <c r="F122" i="5"/>
  <c r="F408" i="5" s="1"/>
  <c r="E122" i="5"/>
  <c r="E408" i="5" s="1"/>
  <c r="D122" i="5"/>
  <c r="D408" i="5" s="1"/>
  <c r="C122" i="5"/>
  <c r="C408" i="5" s="1"/>
  <c r="B122" i="5"/>
  <c r="G121" i="5"/>
  <c r="G407" i="5" s="1"/>
  <c r="F121" i="5"/>
  <c r="F407" i="5" s="1"/>
  <c r="E121" i="5"/>
  <c r="E407" i="5" s="1"/>
  <c r="D121" i="5"/>
  <c r="D407" i="5" s="1"/>
  <c r="C121" i="5"/>
  <c r="C407" i="5" s="1"/>
  <c r="B121" i="5"/>
  <c r="G120" i="5"/>
  <c r="G406" i="5" s="1"/>
  <c r="F120" i="5"/>
  <c r="F406" i="5" s="1"/>
  <c r="E120" i="5"/>
  <c r="E406" i="5" s="1"/>
  <c r="D120" i="5"/>
  <c r="D406" i="5" s="1"/>
  <c r="C120" i="5"/>
  <c r="C406" i="5" s="1"/>
  <c r="B120" i="5"/>
  <c r="G119" i="5"/>
  <c r="G405" i="5" s="1"/>
  <c r="F119" i="5"/>
  <c r="F405" i="5" s="1"/>
  <c r="E119" i="5"/>
  <c r="E405" i="5" s="1"/>
  <c r="D119" i="5"/>
  <c r="D405" i="5" s="1"/>
  <c r="C119" i="5"/>
  <c r="C405" i="5" s="1"/>
  <c r="B119" i="5"/>
  <c r="G118" i="5"/>
  <c r="G404" i="5" s="1"/>
  <c r="F118" i="5"/>
  <c r="F404" i="5" s="1"/>
  <c r="E118" i="5"/>
  <c r="E404" i="5" s="1"/>
  <c r="D118" i="5"/>
  <c r="D404" i="5" s="1"/>
  <c r="C118" i="5"/>
  <c r="C404" i="5" s="1"/>
  <c r="B118" i="5"/>
  <c r="G117" i="5"/>
  <c r="G403" i="5" s="1"/>
  <c r="F117" i="5"/>
  <c r="F403" i="5" s="1"/>
  <c r="E117" i="5"/>
  <c r="E403" i="5" s="1"/>
  <c r="D117" i="5"/>
  <c r="D403" i="5" s="1"/>
  <c r="C117" i="5"/>
  <c r="C403" i="5" s="1"/>
  <c r="B117" i="5"/>
  <c r="G116" i="5"/>
  <c r="G402" i="5" s="1"/>
  <c r="F116" i="5"/>
  <c r="F402" i="5" s="1"/>
  <c r="E116" i="5"/>
  <c r="E402" i="5" s="1"/>
  <c r="D116" i="5"/>
  <c r="D402" i="5" s="1"/>
  <c r="C116" i="5"/>
  <c r="C402" i="5" s="1"/>
  <c r="B116" i="5"/>
  <c r="G115" i="5"/>
  <c r="G401" i="5" s="1"/>
  <c r="F115" i="5"/>
  <c r="F401" i="5" s="1"/>
  <c r="E115" i="5"/>
  <c r="E401" i="5" s="1"/>
  <c r="D115" i="5"/>
  <c r="D401" i="5" s="1"/>
  <c r="C115" i="5"/>
  <c r="C401" i="5" s="1"/>
  <c r="B115" i="5"/>
  <c r="G114" i="5"/>
  <c r="G400" i="5" s="1"/>
  <c r="F114" i="5"/>
  <c r="F400" i="5" s="1"/>
  <c r="E114" i="5"/>
  <c r="E400" i="5" s="1"/>
  <c r="D114" i="5"/>
  <c r="D400" i="5" s="1"/>
  <c r="C114" i="5"/>
  <c r="C400" i="5" s="1"/>
  <c r="B114" i="5"/>
  <c r="G113" i="5"/>
  <c r="G399" i="5" s="1"/>
  <c r="F113" i="5"/>
  <c r="F399" i="5" s="1"/>
  <c r="E113" i="5"/>
  <c r="E399" i="5" s="1"/>
  <c r="D113" i="5"/>
  <c r="D399" i="5" s="1"/>
  <c r="C113" i="5"/>
  <c r="C399" i="5" s="1"/>
  <c r="B113" i="5"/>
  <c r="H112" i="5"/>
  <c r="H398" i="5" s="1"/>
  <c r="G112" i="5"/>
  <c r="G398" i="5" s="1"/>
  <c r="F112" i="5"/>
  <c r="F398" i="5" s="1"/>
  <c r="E112" i="5"/>
  <c r="E398" i="5" s="1"/>
  <c r="D112" i="5"/>
  <c r="D398" i="5" s="1"/>
  <c r="C112" i="5"/>
  <c r="C398" i="5" s="1"/>
  <c r="B112" i="5"/>
  <c r="B398" i="5" s="1"/>
  <c r="G111" i="5"/>
  <c r="G397" i="5" s="1"/>
  <c r="F111" i="5"/>
  <c r="F397" i="5" s="1"/>
  <c r="E111" i="5"/>
  <c r="E397" i="5" s="1"/>
  <c r="D111" i="5"/>
  <c r="D397" i="5" s="1"/>
  <c r="C111" i="5"/>
  <c r="C397" i="5" s="1"/>
  <c r="B111" i="5"/>
  <c r="G110" i="5"/>
  <c r="G396" i="5" s="1"/>
  <c r="F110" i="5"/>
  <c r="F396" i="5" s="1"/>
  <c r="E110" i="5"/>
  <c r="E396" i="5" s="1"/>
  <c r="D110" i="5"/>
  <c r="D396" i="5" s="1"/>
  <c r="C110" i="5"/>
  <c r="C396" i="5" s="1"/>
  <c r="B110" i="5"/>
  <c r="G109" i="5"/>
  <c r="G395" i="5" s="1"/>
  <c r="F109" i="5"/>
  <c r="F395" i="5" s="1"/>
  <c r="E109" i="5"/>
  <c r="E395" i="5" s="1"/>
  <c r="D109" i="5"/>
  <c r="D395" i="5" s="1"/>
  <c r="C109" i="5"/>
  <c r="C395" i="5" s="1"/>
  <c r="B109" i="5"/>
  <c r="G108" i="5"/>
  <c r="G394" i="5" s="1"/>
  <c r="F108" i="5"/>
  <c r="F394" i="5" s="1"/>
  <c r="E108" i="5"/>
  <c r="E394" i="5" s="1"/>
  <c r="D108" i="5"/>
  <c r="D394" i="5" s="1"/>
  <c r="C108" i="5"/>
  <c r="C394" i="5" s="1"/>
  <c r="B108" i="5"/>
  <c r="G107" i="5"/>
  <c r="G393" i="5" s="1"/>
  <c r="F107" i="5"/>
  <c r="F393" i="5" s="1"/>
  <c r="E107" i="5"/>
  <c r="E393" i="5" s="1"/>
  <c r="D107" i="5"/>
  <c r="D393" i="5" s="1"/>
  <c r="C107" i="5"/>
  <c r="C393" i="5" s="1"/>
  <c r="B107" i="5"/>
  <c r="G106" i="5"/>
  <c r="G392" i="5" s="1"/>
  <c r="F106" i="5"/>
  <c r="F392" i="5" s="1"/>
  <c r="E106" i="5"/>
  <c r="E392" i="5" s="1"/>
  <c r="D106" i="5"/>
  <c r="D392" i="5" s="1"/>
  <c r="C106" i="5"/>
  <c r="C392" i="5" s="1"/>
  <c r="B106" i="5"/>
  <c r="G105" i="5"/>
  <c r="G391" i="5" s="1"/>
  <c r="F105" i="5"/>
  <c r="F391" i="5" s="1"/>
  <c r="E105" i="5"/>
  <c r="E391" i="5" s="1"/>
  <c r="D105" i="5"/>
  <c r="D391" i="5" s="1"/>
  <c r="C105" i="5"/>
  <c r="C391" i="5" s="1"/>
  <c r="B105" i="5"/>
  <c r="G104" i="5"/>
  <c r="G390" i="5" s="1"/>
  <c r="F104" i="5"/>
  <c r="F390" i="5" s="1"/>
  <c r="E104" i="5"/>
  <c r="E390" i="5" s="1"/>
  <c r="D104" i="5"/>
  <c r="D390" i="5" s="1"/>
  <c r="C104" i="5"/>
  <c r="C390" i="5" s="1"/>
  <c r="B104" i="5"/>
  <c r="G103" i="5"/>
  <c r="G389" i="5" s="1"/>
  <c r="F103" i="5"/>
  <c r="F389" i="5" s="1"/>
  <c r="E103" i="5"/>
  <c r="E389" i="5" s="1"/>
  <c r="D103" i="5"/>
  <c r="D389" i="5" s="1"/>
  <c r="C103" i="5"/>
  <c r="C389" i="5" s="1"/>
  <c r="B103" i="5"/>
  <c r="G102" i="5"/>
  <c r="G388" i="5" s="1"/>
  <c r="F102" i="5"/>
  <c r="F388" i="5" s="1"/>
  <c r="E102" i="5"/>
  <c r="E388" i="5" s="1"/>
  <c r="D102" i="5"/>
  <c r="D388" i="5" s="1"/>
  <c r="C102" i="5"/>
  <c r="C388" i="5" s="1"/>
  <c r="B102" i="5"/>
  <c r="G101" i="5"/>
  <c r="G387" i="5" s="1"/>
  <c r="F101" i="5"/>
  <c r="F387" i="5" s="1"/>
  <c r="E101" i="5"/>
  <c r="E387" i="5" s="1"/>
  <c r="D101" i="5"/>
  <c r="D387" i="5" s="1"/>
  <c r="C101" i="5"/>
  <c r="C387" i="5" s="1"/>
  <c r="B101" i="5"/>
  <c r="G100" i="5"/>
  <c r="G386" i="5" s="1"/>
  <c r="F100" i="5"/>
  <c r="F386" i="5" s="1"/>
  <c r="E100" i="5"/>
  <c r="E386" i="5" s="1"/>
  <c r="D100" i="5"/>
  <c r="D386" i="5" s="1"/>
  <c r="C100" i="5"/>
  <c r="C386" i="5" s="1"/>
  <c r="B100" i="5"/>
  <c r="G99" i="5"/>
  <c r="G385" i="5" s="1"/>
  <c r="F99" i="5"/>
  <c r="F385" i="5" s="1"/>
  <c r="E99" i="5"/>
  <c r="E385" i="5" s="1"/>
  <c r="D99" i="5"/>
  <c r="D385" i="5" s="1"/>
  <c r="C99" i="5"/>
  <c r="C385" i="5" s="1"/>
  <c r="B99" i="5"/>
  <c r="G98" i="5"/>
  <c r="G384" i="5" s="1"/>
  <c r="F98" i="5"/>
  <c r="F384" i="5" s="1"/>
  <c r="E98" i="5"/>
  <c r="E384" i="5" s="1"/>
  <c r="D98" i="5"/>
  <c r="D384" i="5" s="1"/>
  <c r="C98" i="5"/>
  <c r="C384" i="5" s="1"/>
  <c r="B98" i="5"/>
  <c r="G97" i="5"/>
  <c r="G383" i="5" s="1"/>
  <c r="F97" i="5"/>
  <c r="F383" i="5" s="1"/>
  <c r="E97" i="5"/>
  <c r="E383" i="5" s="1"/>
  <c r="D97" i="5"/>
  <c r="D383" i="5" s="1"/>
  <c r="C97" i="5"/>
  <c r="C383" i="5" s="1"/>
  <c r="B97" i="5"/>
  <c r="G96" i="5"/>
  <c r="G382" i="5" s="1"/>
  <c r="F96" i="5"/>
  <c r="F382" i="5" s="1"/>
  <c r="E96" i="5"/>
  <c r="E382" i="5" s="1"/>
  <c r="D96" i="5"/>
  <c r="D382" i="5" s="1"/>
  <c r="C96" i="5"/>
  <c r="C382" i="5" s="1"/>
  <c r="B96" i="5"/>
  <c r="G95" i="5"/>
  <c r="G381" i="5" s="1"/>
  <c r="F95" i="5"/>
  <c r="F381" i="5" s="1"/>
  <c r="E95" i="5"/>
  <c r="E381" i="5" s="1"/>
  <c r="D95" i="5"/>
  <c r="D381" i="5" s="1"/>
  <c r="C95" i="5"/>
  <c r="C381" i="5" s="1"/>
  <c r="B95" i="5"/>
  <c r="G94" i="5"/>
  <c r="G380" i="5" s="1"/>
  <c r="F94" i="5"/>
  <c r="F380" i="5" s="1"/>
  <c r="E94" i="5"/>
  <c r="E380" i="5" s="1"/>
  <c r="D94" i="5"/>
  <c r="D380" i="5" s="1"/>
  <c r="C94" i="5"/>
  <c r="C380" i="5" s="1"/>
  <c r="B94" i="5"/>
  <c r="G93" i="5"/>
  <c r="G379" i="5" s="1"/>
  <c r="F93" i="5"/>
  <c r="F379" i="5" s="1"/>
  <c r="E93" i="5"/>
  <c r="E379" i="5" s="1"/>
  <c r="D93" i="5"/>
  <c r="D379" i="5" s="1"/>
  <c r="C93" i="5"/>
  <c r="C379" i="5" s="1"/>
  <c r="B93" i="5"/>
  <c r="G92" i="5"/>
  <c r="G378" i="5" s="1"/>
  <c r="F92" i="5"/>
  <c r="F378" i="5" s="1"/>
  <c r="E92" i="5"/>
  <c r="E378" i="5" s="1"/>
  <c r="D92" i="5"/>
  <c r="D378" i="5" s="1"/>
  <c r="C92" i="5"/>
  <c r="C378" i="5" s="1"/>
  <c r="B92" i="5"/>
  <c r="G91" i="5"/>
  <c r="G377" i="5" s="1"/>
  <c r="F91" i="5"/>
  <c r="F377" i="5" s="1"/>
  <c r="E91" i="5"/>
  <c r="E377" i="5" s="1"/>
  <c r="D91" i="5"/>
  <c r="D377" i="5" s="1"/>
  <c r="C91" i="5"/>
  <c r="C377" i="5" s="1"/>
  <c r="B91" i="5"/>
  <c r="G90" i="5"/>
  <c r="G376" i="5" s="1"/>
  <c r="F90" i="5"/>
  <c r="F376" i="5" s="1"/>
  <c r="E90" i="5"/>
  <c r="E376" i="5" s="1"/>
  <c r="D90" i="5"/>
  <c r="D376" i="5" s="1"/>
  <c r="C90" i="5"/>
  <c r="C376" i="5" s="1"/>
  <c r="B90" i="5"/>
  <c r="G89" i="5"/>
  <c r="G375" i="5" s="1"/>
  <c r="F89" i="5"/>
  <c r="F375" i="5" s="1"/>
  <c r="E89" i="5"/>
  <c r="E375" i="5" s="1"/>
  <c r="D89" i="5"/>
  <c r="D375" i="5" s="1"/>
  <c r="C89" i="5"/>
  <c r="C375" i="5" s="1"/>
  <c r="B89" i="5"/>
  <c r="G88" i="5"/>
  <c r="G374" i="5" s="1"/>
  <c r="F88" i="5"/>
  <c r="F374" i="5" s="1"/>
  <c r="E88" i="5"/>
  <c r="E374" i="5" s="1"/>
  <c r="D88" i="5"/>
  <c r="D374" i="5" s="1"/>
  <c r="C88" i="5"/>
  <c r="C374" i="5" s="1"/>
  <c r="B88" i="5"/>
  <c r="G87" i="5"/>
  <c r="G373" i="5" s="1"/>
  <c r="F87" i="5"/>
  <c r="F373" i="5" s="1"/>
  <c r="E87" i="5"/>
  <c r="E373" i="5" s="1"/>
  <c r="D87" i="5"/>
  <c r="D373" i="5" s="1"/>
  <c r="C87" i="5"/>
  <c r="C373" i="5" s="1"/>
  <c r="B87" i="5"/>
  <c r="G86" i="5"/>
  <c r="G372" i="5" s="1"/>
  <c r="F86" i="5"/>
  <c r="F372" i="5" s="1"/>
  <c r="E86" i="5"/>
  <c r="E372" i="5" s="1"/>
  <c r="D86" i="5"/>
  <c r="D372" i="5" s="1"/>
  <c r="C86" i="5"/>
  <c r="C372" i="5" s="1"/>
  <c r="B86" i="5"/>
  <c r="G85" i="5"/>
  <c r="G371" i="5" s="1"/>
  <c r="F85" i="5"/>
  <c r="F371" i="5" s="1"/>
  <c r="E85" i="5"/>
  <c r="E371" i="5" s="1"/>
  <c r="D85" i="5"/>
  <c r="D371" i="5" s="1"/>
  <c r="C85" i="5"/>
  <c r="C371" i="5" s="1"/>
  <c r="B85" i="5"/>
  <c r="G84" i="5"/>
  <c r="G370" i="5" s="1"/>
  <c r="F84" i="5"/>
  <c r="F370" i="5" s="1"/>
  <c r="E84" i="5"/>
  <c r="E370" i="5" s="1"/>
  <c r="D84" i="5"/>
  <c r="D370" i="5" s="1"/>
  <c r="C84" i="5"/>
  <c r="C370" i="5" s="1"/>
  <c r="B84" i="5"/>
  <c r="G83" i="5"/>
  <c r="G369" i="5" s="1"/>
  <c r="F83" i="5"/>
  <c r="F369" i="5" s="1"/>
  <c r="E83" i="5"/>
  <c r="E369" i="5" s="1"/>
  <c r="D83" i="5"/>
  <c r="D369" i="5" s="1"/>
  <c r="C83" i="5"/>
  <c r="C369" i="5" s="1"/>
  <c r="B83" i="5"/>
  <c r="G82" i="5"/>
  <c r="G368" i="5" s="1"/>
  <c r="F82" i="5"/>
  <c r="F368" i="5" s="1"/>
  <c r="E82" i="5"/>
  <c r="E368" i="5" s="1"/>
  <c r="D82" i="5"/>
  <c r="D368" i="5" s="1"/>
  <c r="C82" i="5"/>
  <c r="C368" i="5" s="1"/>
  <c r="B82" i="5"/>
  <c r="G81" i="5"/>
  <c r="G367" i="5" s="1"/>
  <c r="F81" i="5"/>
  <c r="F367" i="5" s="1"/>
  <c r="E81" i="5"/>
  <c r="E367" i="5" s="1"/>
  <c r="D81" i="5"/>
  <c r="D367" i="5" s="1"/>
  <c r="C81" i="5"/>
  <c r="C367" i="5" s="1"/>
  <c r="B81" i="5"/>
  <c r="G80" i="5"/>
  <c r="G366" i="5" s="1"/>
  <c r="F80" i="5"/>
  <c r="F366" i="5" s="1"/>
  <c r="E80" i="5"/>
  <c r="E366" i="5" s="1"/>
  <c r="D80" i="5"/>
  <c r="D366" i="5" s="1"/>
  <c r="C80" i="5"/>
  <c r="C366" i="5" s="1"/>
  <c r="B80" i="5"/>
  <c r="G79" i="5"/>
  <c r="G365" i="5" s="1"/>
  <c r="F79" i="5"/>
  <c r="F365" i="5" s="1"/>
  <c r="E79" i="5"/>
  <c r="E365" i="5" s="1"/>
  <c r="D79" i="5"/>
  <c r="D365" i="5" s="1"/>
  <c r="C79" i="5"/>
  <c r="C365" i="5" s="1"/>
  <c r="B79" i="5"/>
  <c r="G78" i="5"/>
  <c r="G364" i="5" s="1"/>
  <c r="F78" i="5"/>
  <c r="F364" i="5" s="1"/>
  <c r="E78" i="5"/>
  <c r="E364" i="5" s="1"/>
  <c r="D78" i="5"/>
  <c r="D364" i="5" s="1"/>
  <c r="C78" i="5"/>
  <c r="C364" i="5" s="1"/>
  <c r="B78" i="5"/>
  <c r="G77" i="5"/>
  <c r="G363" i="5" s="1"/>
  <c r="F77" i="5"/>
  <c r="F363" i="5" s="1"/>
  <c r="E77" i="5"/>
  <c r="E363" i="5" s="1"/>
  <c r="D77" i="5"/>
  <c r="D363" i="5" s="1"/>
  <c r="C77" i="5"/>
  <c r="C363" i="5" s="1"/>
  <c r="B77" i="5"/>
  <c r="G76" i="5"/>
  <c r="G362" i="5" s="1"/>
  <c r="F76" i="5"/>
  <c r="F362" i="5" s="1"/>
  <c r="E76" i="5"/>
  <c r="E362" i="5" s="1"/>
  <c r="D76" i="5"/>
  <c r="D362" i="5" s="1"/>
  <c r="C76" i="5"/>
  <c r="C362" i="5" s="1"/>
  <c r="B76" i="5"/>
  <c r="G75" i="5"/>
  <c r="G361" i="5" s="1"/>
  <c r="F75" i="5"/>
  <c r="F361" i="5" s="1"/>
  <c r="E75" i="5"/>
  <c r="E361" i="5" s="1"/>
  <c r="D75" i="5"/>
  <c r="D361" i="5" s="1"/>
  <c r="C75" i="5"/>
  <c r="C361" i="5" s="1"/>
  <c r="B75" i="5"/>
  <c r="G74" i="5"/>
  <c r="G360" i="5" s="1"/>
  <c r="F74" i="5"/>
  <c r="F360" i="5" s="1"/>
  <c r="E74" i="5"/>
  <c r="E360" i="5" s="1"/>
  <c r="D74" i="5"/>
  <c r="D360" i="5" s="1"/>
  <c r="C74" i="5"/>
  <c r="C360" i="5" s="1"/>
  <c r="B74" i="5"/>
  <c r="G73" i="5"/>
  <c r="G359" i="5" s="1"/>
  <c r="F73" i="5"/>
  <c r="F359" i="5" s="1"/>
  <c r="E73" i="5"/>
  <c r="E359" i="5" s="1"/>
  <c r="D73" i="5"/>
  <c r="D359" i="5" s="1"/>
  <c r="C73" i="5"/>
  <c r="C359" i="5" s="1"/>
  <c r="B73" i="5"/>
  <c r="G72" i="5"/>
  <c r="G358" i="5" s="1"/>
  <c r="F72" i="5"/>
  <c r="F358" i="5" s="1"/>
  <c r="E72" i="5"/>
  <c r="E358" i="5" s="1"/>
  <c r="D72" i="5"/>
  <c r="D358" i="5" s="1"/>
  <c r="C72" i="5"/>
  <c r="C358" i="5" s="1"/>
  <c r="B72" i="5"/>
  <c r="G71" i="5"/>
  <c r="G357" i="5" s="1"/>
  <c r="F71" i="5"/>
  <c r="F357" i="5" s="1"/>
  <c r="E71" i="5"/>
  <c r="E357" i="5" s="1"/>
  <c r="D71" i="5"/>
  <c r="D357" i="5" s="1"/>
  <c r="C71" i="5"/>
  <c r="C357" i="5" s="1"/>
  <c r="B71" i="5"/>
  <c r="G70" i="5"/>
  <c r="G356" i="5" s="1"/>
  <c r="F70" i="5"/>
  <c r="F356" i="5" s="1"/>
  <c r="E70" i="5"/>
  <c r="E356" i="5" s="1"/>
  <c r="D70" i="5"/>
  <c r="D356" i="5" s="1"/>
  <c r="C70" i="5"/>
  <c r="C356" i="5" s="1"/>
  <c r="B70" i="5"/>
  <c r="G69" i="5"/>
  <c r="G355" i="5" s="1"/>
  <c r="F69" i="5"/>
  <c r="F355" i="5" s="1"/>
  <c r="E69" i="5"/>
  <c r="E355" i="5" s="1"/>
  <c r="D69" i="5"/>
  <c r="D355" i="5" s="1"/>
  <c r="C69" i="5"/>
  <c r="C355" i="5" s="1"/>
  <c r="B69" i="5"/>
  <c r="G68" i="5"/>
  <c r="G354" i="5" s="1"/>
  <c r="F68" i="5"/>
  <c r="F354" i="5" s="1"/>
  <c r="E68" i="5"/>
  <c r="E354" i="5" s="1"/>
  <c r="D68" i="5"/>
  <c r="D354" i="5" s="1"/>
  <c r="C68" i="5"/>
  <c r="C354" i="5" s="1"/>
  <c r="B68" i="5"/>
  <c r="G67" i="5"/>
  <c r="G353" i="5" s="1"/>
  <c r="F67" i="5"/>
  <c r="F353" i="5" s="1"/>
  <c r="E67" i="5"/>
  <c r="E353" i="5" s="1"/>
  <c r="D67" i="5"/>
  <c r="D353" i="5" s="1"/>
  <c r="C67" i="5"/>
  <c r="C353" i="5" s="1"/>
  <c r="B67" i="5"/>
  <c r="G66" i="5"/>
  <c r="G352" i="5" s="1"/>
  <c r="F66" i="5"/>
  <c r="F352" i="5" s="1"/>
  <c r="E66" i="5"/>
  <c r="E352" i="5" s="1"/>
  <c r="D66" i="5"/>
  <c r="D352" i="5" s="1"/>
  <c r="C66" i="5"/>
  <c r="C352" i="5" s="1"/>
  <c r="B66" i="5"/>
  <c r="G65" i="5"/>
  <c r="G351" i="5" s="1"/>
  <c r="F65" i="5"/>
  <c r="F351" i="5" s="1"/>
  <c r="E65" i="5"/>
  <c r="E351" i="5" s="1"/>
  <c r="D65" i="5"/>
  <c r="D351" i="5" s="1"/>
  <c r="C65" i="5"/>
  <c r="C351" i="5" s="1"/>
  <c r="B65" i="5"/>
  <c r="G64" i="5"/>
  <c r="G350" i="5" s="1"/>
  <c r="F64" i="5"/>
  <c r="F350" i="5" s="1"/>
  <c r="E64" i="5"/>
  <c r="E350" i="5" s="1"/>
  <c r="D64" i="5"/>
  <c r="D350" i="5" s="1"/>
  <c r="C64" i="5"/>
  <c r="C350" i="5" s="1"/>
  <c r="B64" i="5"/>
  <c r="G63" i="5"/>
  <c r="G349" i="5" s="1"/>
  <c r="F63" i="5"/>
  <c r="F349" i="5" s="1"/>
  <c r="E63" i="5"/>
  <c r="E349" i="5" s="1"/>
  <c r="D63" i="5"/>
  <c r="D349" i="5" s="1"/>
  <c r="C63" i="5"/>
  <c r="C349" i="5" s="1"/>
  <c r="B63" i="5"/>
  <c r="G62" i="5"/>
  <c r="G348" i="5" s="1"/>
  <c r="F62" i="5"/>
  <c r="F348" i="5" s="1"/>
  <c r="E62" i="5"/>
  <c r="E348" i="5" s="1"/>
  <c r="D62" i="5"/>
  <c r="D348" i="5" s="1"/>
  <c r="C62" i="5"/>
  <c r="C348" i="5" s="1"/>
  <c r="B62" i="5"/>
  <c r="G61" i="5"/>
  <c r="G347" i="5" s="1"/>
  <c r="F61" i="5"/>
  <c r="F347" i="5" s="1"/>
  <c r="E61" i="5"/>
  <c r="E347" i="5" s="1"/>
  <c r="D61" i="5"/>
  <c r="D347" i="5" s="1"/>
  <c r="C61" i="5"/>
  <c r="C347" i="5" s="1"/>
  <c r="B61" i="5"/>
  <c r="G60" i="5"/>
  <c r="G346" i="5" s="1"/>
  <c r="F60" i="5"/>
  <c r="F346" i="5" s="1"/>
  <c r="E60" i="5"/>
  <c r="E346" i="5" s="1"/>
  <c r="D60" i="5"/>
  <c r="D346" i="5" s="1"/>
  <c r="C60" i="5"/>
  <c r="C346" i="5" s="1"/>
  <c r="B60" i="5"/>
  <c r="G59" i="5"/>
  <c r="G345" i="5" s="1"/>
  <c r="F59" i="5"/>
  <c r="F345" i="5" s="1"/>
  <c r="E59" i="5"/>
  <c r="E345" i="5" s="1"/>
  <c r="D59" i="5"/>
  <c r="D345" i="5" s="1"/>
  <c r="C59" i="5"/>
  <c r="C345" i="5" s="1"/>
  <c r="B59" i="5"/>
  <c r="G58" i="5"/>
  <c r="G344" i="5" s="1"/>
  <c r="F58" i="5"/>
  <c r="F344" i="5" s="1"/>
  <c r="E58" i="5"/>
  <c r="E344" i="5" s="1"/>
  <c r="D58" i="5"/>
  <c r="D344" i="5" s="1"/>
  <c r="C58" i="5"/>
  <c r="C344" i="5" s="1"/>
  <c r="B58" i="5"/>
  <c r="G57" i="5"/>
  <c r="G343" i="5" s="1"/>
  <c r="F57" i="5"/>
  <c r="F343" i="5" s="1"/>
  <c r="E57" i="5"/>
  <c r="E343" i="5" s="1"/>
  <c r="D57" i="5"/>
  <c r="D343" i="5" s="1"/>
  <c r="C57" i="5"/>
  <c r="C343" i="5" s="1"/>
  <c r="B57" i="5"/>
  <c r="G56" i="5"/>
  <c r="G342" i="5" s="1"/>
  <c r="F56" i="5"/>
  <c r="F342" i="5" s="1"/>
  <c r="E56" i="5"/>
  <c r="E342" i="5" s="1"/>
  <c r="D56" i="5"/>
  <c r="D342" i="5" s="1"/>
  <c r="C56" i="5"/>
  <c r="C342" i="5" s="1"/>
  <c r="B56" i="5"/>
  <c r="G55" i="5"/>
  <c r="G341" i="5" s="1"/>
  <c r="F55" i="5"/>
  <c r="F341" i="5" s="1"/>
  <c r="E55" i="5"/>
  <c r="E341" i="5" s="1"/>
  <c r="D55" i="5"/>
  <c r="D341" i="5" s="1"/>
  <c r="C55" i="5"/>
  <c r="C341" i="5" s="1"/>
  <c r="B55" i="5"/>
  <c r="G54" i="5"/>
  <c r="G340" i="5" s="1"/>
  <c r="F54" i="5"/>
  <c r="F340" i="5" s="1"/>
  <c r="E54" i="5"/>
  <c r="E340" i="5" s="1"/>
  <c r="D54" i="5"/>
  <c r="D340" i="5" s="1"/>
  <c r="C54" i="5"/>
  <c r="C340" i="5" s="1"/>
  <c r="B54" i="5"/>
  <c r="G53" i="5"/>
  <c r="G339" i="5" s="1"/>
  <c r="F53" i="5"/>
  <c r="F339" i="5" s="1"/>
  <c r="E53" i="5"/>
  <c r="E339" i="5" s="1"/>
  <c r="D53" i="5"/>
  <c r="D339" i="5" s="1"/>
  <c r="C53" i="5"/>
  <c r="C339" i="5" s="1"/>
  <c r="B53" i="5"/>
  <c r="G52" i="5"/>
  <c r="G338" i="5" s="1"/>
  <c r="F52" i="5"/>
  <c r="F338" i="5" s="1"/>
  <c r="E52" i="5"/>
  <c r="E338" i="5" s="1"/>
  <c r="D52" i="5"/>
  <c r="D338" i="5" s="1"/>
  <c r="C52" i="5"/>
  <c r="C338" i="5" s="1"/>
  <c r="B52" i="5"/>
  <c r="G51" i="5"/>
  <c r="G337" i="5" s="1"/>
  <c r="F51" i="5"/>
  <c r="F337" i="5" s="1"/>
  <c r="E51" i="5"/>
  <c r="E337" i="5" s="1"/>
  <c r="D51" i="5"/>
  <c r="D337" i="5" s="1"/>
  <c r="C51" i="5"/>
  <c r="C337" i="5" s="1"/>
  <c r="B51" i="5"/>
  <c r="G50" i="5"/>
  <c r="G336" i="5" s="1"/>
  <c r="F50" i="5"/>
  <c r="F336" i="5" s="1"/>
  <c r="E50" i="5"/>
  <c r="E336" i="5" s="1"/>
  <c r="D50" i="5"/>
  <c r="D336" i="5" s="1"/>
  <c r="C50" i="5"/>
  <c r="C336" i="5" s="1"/>
  <c r="B50" i="5"/>
  <c r="G49" i="5"/>
  <c r="G335" i="5" s="1"/>
  <c r="F49" i="5"/>
  <c r="F335" i="5" s="1"/>
  <c r="E49" i="5"/>
  <c r="E335" i="5" s="1"/>
  <c r="D49" i="5"/>
  <c r="D335" i="5" s="1"/>
  <c r="C49" i="5"/>
  <c r="C335" i="5" s="1"/>
  <c r="B49" i="5"/>
  <c r="G48" i="5"/>
  <c r="G334" i="5" s="1"/>
  <c r="F48" i="5"/>
  <c r="F334" i="5" s="1"/>
  <c r="E48" i="5"/>
  <c r="E334" i="5" s="1"/>
  <c r="D48" i="5"/>
  <c r="D334" i="5" s="1"/>
  <c r="C48" i="5"/>
  <c r="C334" i="5" s="1"/>
  <c r="B48" i="5"/>
  <c r="G47" i="5"/>
  <c r="G333" i="5" s="1"/>
  <c r="F47" i="5"/>
  <c r="F333" i="5" s="1"/>
  <c r="E47" i="5"/>
  <c r="E333" i="5" s="1"/>
  <c r="D47" i="5"/>
  <c r="D333" i="5" s="1"/>
  <c r="C47" i="5"/>
  <c r="C333" i="5" s="1"/>
  <c r="B47" i="5"/>
  <c r="G46" i="5"/>
  <c r="G332" i="5" s="1"/>
  <c r="F46" i="5"/>
  <c r="F332" i="5" s="1"/>
  <c r="E46" i="5"/>
  <c r="E332" i="5" s="1"/>
  <c r="D46" i="5"/>
  <c r="D332" i="5" s="1"/>
  <c r="C46" i="5"/>
  <c r="C332" i="5" s="1"/>
  <c r="B46" i="5"/>
  <c r="G45" i="5"/>
  <c r="G331" i="5" s="1"/>
  <c r="F45" i="5"/>
  <c r="F331" i="5" s="1"/>
  <c r="E45" i="5"/>
  <c r="E331" i="5" s="1"/>
  <c r="D45" i="5"/>
  <c r="D331" i="5" s="1"/>
  <c r="C45" i="5"/>
  <c r="C331" i="5" s="1"/>
  <c r="B45" i="5"/>
  <c r="G44" i="5"/>
  <c r="G330" i="5" s="1"/>
  <c r="F44" i="5"/>
  <c r="F330" i="5" s="1"/>
  <c r="E44" i="5"/>
  <c r="E330" i="5" s="1"/>
  <c r="D44" i="5"/>
  <c r="D330" i="5" s="1"/>
  <c r="C44" i="5"/>
  <c r="C330" i="5" s="1"/>
  <c r="B44" i="5"/>
  <c r="G43" i="5"/>
  <c r="G329" i="5" s="1"/>
  <c r="F43" i="5"/>
  <c r="F329" i="5" s="1"/>
  <c r="E43" i="5"/>
  <c r="E329" i="5" s="1"/>
  <c r="D43" i="5"/>
  <c r="D329" i="5" s="1"/>
  <c r="C43" i="5"/>
  <c r="C329" i="5" s="1"/>
  <c r="B43" i="5"/>
  <c r="G42" i="5"/>
  <c r="G328" i="5" s="1"/>
  <c r="F42" i="5"/>
  <c r="F328" i="5" s="1"/>
  <c r="E42" i="5"/>
  <c r="E328" i="5" s="1"/>
  <c r="D42" i="5"/>
  <c r="D328" i="5" s="1"/>
  <c r="C42" i="5"/>
  <c r="C328" i="5" s="1"/>
  <c r="B42" i="5"/>
  <c r="G41" i="5"/>
  <c r="G327" i="5" s="1"/>
  <c r="F41" i="5"/>
  <c r="F327" i="5" s="1"/>
  <c r="E41" i="5"/>
  <c r="E327" i="5" s="1"/>
  <c r="D41" i="5"/>
  <c r="D327" i="5" s="1"/>
  <c r="C41" i="5"/>
  <c r="C327" i="5" s="1"/>
  <c r="B41" i="5"/>
  <c r="G40" i="5"/>
  <c r="G326" i="5" s="1"/>
  <c r="F40" i="5"/>
  <c r="F326" i="5" s="1"/>
  <c r="E40" i="5"/>
  <c r="E326" i="5" s="1"/>
  <c r="D40" i="5"/>
  <c r="D326" i="5" s="1"/>
  <c r="C40" i="5"/>
  <c r="C326" i="5" s="1"/>
  <c r="B40" i="5"/>
  <c r="G39" i="5"/>
  <c r="G325" i="5" s="1"/>
  <c r="F39" i="5"/>
  <c r="F325" i="5" s="1"/>
  <c r="E39" i="5"/>
  <c r="E325" i="5" s="1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C193" i="4" s="1"/>
  <c r="B165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C161" i="4" s="1"/>
  <c r="B133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C129" i="4" s="1"/>
  <c r="B101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C97" i="4" s="1"/>
  <c r="B69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C65" i="4" s="1"/>
  <c r="B37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C33" i="4" s="1"/>
  <c r="B5" i="4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C193" i="3" s="1"/>
  <c r="B165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C161" i="3" s="1"/>
  <c r="B133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C129" i="3" s="1"/>
  <c r="B101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C97" i="3" s="1"/>
  <c r="B69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C65" i="3" s="1"/>
  <c r="B37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C33" i="3" s="1"/>
  <c r="B5" i="3"/>
  <c r="F29" i="2"/>
  <c r="E29" i="2"/>
  <c r="D29" i="2"/>
  <c r="F28" i="2"/>
  <c r="E28" i="2"/>
  <c r="D28" i="2"/>
  <c r="F27" i="2"/>
  <c r="F30" i="2" s="1"/>
  <c r="E27" i="2"/>
  <c r="E30" i="2" s="1"/>
  <c r="D27" i="2"/>
  <c r="D30" i="2" s="1"/>
  <c r="F25" i="2"/>
  <c r="E25" i="2"/>
  <c r="D25" i="2"/>
  <c r="F24" i="2"/>
  <c r="E24" i="2"/>
  <c r="D24" i="2"/>
  <c r="F23" i="2"/>
  <c r="F26" i="2" s="1"/>
  <c r="E23" i="2"/>
  <c r="E26" i="2" s="1"/>
  <c r="D23" i="2"/>
  <c r="D26" i="2" s="1"/>
  <c r="F21" i="2"/>
  <c r="E21" i="2"/>
  <c r="D21" i="2"/>
  <c r="F20" i="2"/>
  <c r="E20" i="2"/>
  <c r="D20" i="2"/>
  <c r="F19" i="2"/>
  <c r="F22" i="2" s="1"/>
  <c r="E19" i="2"/>
  <c r="E22" i="2" s="1"/>
  <c r="D19" i="2"/>
  <c r="D22" i="2" s="1"/>
  <c r="F17" i="2"/>
  <c r="E17" i="2"/>
  <c r="D17" i="2"/>
  <c r="F16" i="2"/>
  <c r="E16" i="2"/>
  <c r="D16" i="2"/>
  <c r="F15" i="2"/>
  <c r="F18" i="2" s="1"/>
  <c r="F32" i="2" s="1"/>
  <c r="E15" i="2"/>
  <c r="E18" i="2" s="1"/>
  <c r="E32" i="2" s="1"/>
  <c r="D15" i="2"/>
  <c r="D18" i="2" s="1"/>
  <c r="D32" i="2" s="1"/>
  <c r="G43" i="1"/>
  <c r="F43" i="1"/>
  <c r="E43" i="1"/>
  <c r="D43" i="1"/>
  <c r="C43" i="1"/>
  <c r="B43" i="1"/>
  <c r="G42" i="1"/>
  <c r="F42" i="1"/>
  <c r="E42" i="1"/>
  <c r="D42" i="1"/>
  <c r="C42" i="1"/>
  <c r="B42" i="1"/>
  <c r="G41" i="1"/>
  <c r="F41" i="1"/>
  <c r="E41" i="1"/>
  <c r="D41" i="1"/>
  <c r="C41" i="1"/>
  <c r="B41" i="1"/>
  <c r="G40" i="1"/>
  <c r="F40" i="1"/>
  <c r="E40" i="1"/>
  <c r="D40" i="1"/>
  <c r="C40" i="1"/>
  <c r="B40" i="1"/>
  <c r="G39" i="1"/>
  <c r="F39" i="1"/>
  <c r="E39" i="1"/>
  <c r="D39" i="1"/>
  <c r="C39" i="1"/>
  <c r="B39" i="1"/>
  <c r="G38" i="1"/>
  <c r="F38" i="1"/>
  <c r="E38" i="1"/>
  <c r="D38" i="1"/>
  <c r="C38" i="1"/>
  <c r="B38" i="1"/>
  <c r="G37" i="1"/>
  <c r="F37" i="1"/>
  <c r="E37" i="1"/>
  <c r="D37" i="1"/>
  <c r="C37" i="1"/>
  <c r="B37" i="1"/>
  <c r="G36" i="1"/>
  <c r="F36" i="1"/>
  <c r="E36" i="1"/>
  <c r="D36" i="1"/>
  <c r="C36" i="1"/>
  <c r="B36" i="1"/>
  <c r="G35" i="1"/>
  <c r="F35" i="1"/>
  <c r="E35" i="1"/>
  <c r="D35" i="1"/>
  <c r="C35" i="1"/>
  <c r="B35" i="1"/>
  <c r="G34" i="1"/>
  <c r="F34" i="1"/>
  <c r="E34" i="1"/>
  <c r="D34" i="1"/>
  <c r="C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B29" i="1"/>
  <c r="G28" i="1"/>
  <c r="F28" i="1"/>
  <c r="E28" i="1"/>
  <c r="D28" i="1"/>
  <c r="C28" i="1"/>
  <c r="B28" i="1"/>
  <c r="G27" i="1"/>
  <c r="F27" i="1"/>
  <c r="E27" i="1"/>
  <c r="D27" i="1"/>
  <c r="C27" i="1"/>
  <c r="B27" i="1"/>
  <c r="G26" i="1"/>
  <c r="F26" i="1"/>
  <c r="E26" i="1"/>
  <c r="D26" i="1"/>
  <c r="C26" i="1"/>
  <c r="B26" i="1"/>
  <c r="G25" i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G21" i="1"/>
  <c r="F21" i="1"/>
  <c r="E21" i="1"/>
  <c r="D21" i="1"/>
  <c r="C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F18" i="1"/>
  <c r="E18" i="1"/>
  <c r="D18" i="1"/>
  <c r="C18" i="1"/>
  <c r="B18" i="1"/>
  <c r="G17" i="1"/>
  <c r="F17" i="1"/>
  <c r="E17" i="1"/>
  <c r="D17" i="1"/>
  <c r="C17" i="1"/>
  <c r="B17" i="1"/>
  <c r="G16" i="1"/>
  <c r="G44" i="1" s="1"/>
  <c r="F16" i="1"/>
  <c r="F44" i="1" s="1"/>
  <c r="E16" i="1"/>
  <c r="E44" i="1" s="1"/>
  <c r="D16" i="1"/>
  <c r="D44" i="1" s="1"/>
  <c r="C16" i="1"/>
  <c r="C44" i="1" s="1"/>
  <c r="B16" i="1"/>
  <c r="B44" i="1" s="1"/>
  <c r="F7" i="1"/>
  <c r="E7" i="1"/>
  <c r="D7" i="1"/>
  <c r="C7" i="1"/>
  <c r="F6" i="1"/>
  <c r="E6" i="1"/>
  <c r="D6" i="1"/>
  <c r="B10" i="1" s="1"/>
  <c r="C6" i="1"/>
  <c r="F5" i="1"/>
  <c r="E5" i="1"/>
  <c r="D5" i="1"/>
  <c r="B9" i="1" s="1"/>
  <c r="B11" i="1" s="1"/>
  <c r="C5" i="1"/>
  <c r="F4" i="1"/>
  <c r="E4" i="1"/>
  <c r="D4" i="1"/>
  <c r="C4" i="1"/>
  <c r="G142" i="10"/>
  <c r="F142" i="10"/>
  <c r="F285" i="10" s="1"/>
  <c r="E142" i="10"/>
  <c r="E285" i="10" s="1"/>
  <c r="D142" i="10"/>
  <c r="D285" i="10" s="1"/>
  <c r="C142" i="10"/>
  <c r="C285" i="10" s="1"/>
  <c r="B142" i="10"/>
  <c r="G141" i="10"/>
  <c r="F141" i="10"/>
  <c r="F284" i="10" s="1"/>
  <c r="E141" i="10"/>
  <c r="E284" i="10" s="1"/>
  <c r="D141" i="10"/>
  <c r="D284" i="10" s="1"/>
  <c r="C141" i="10"/>
  <c r="C284" i="10" s="1"/>
  <c r="B141" i="10"/>
  <c r="G140" i="10"/>
  <c r="F140" i="10"/>
  <c r="F283" i="10" s="1"/>
  <c r="E140" i="10"/>
  <c r="E283" i="10" s="1"/>
  <c r="D140" i="10"/>
  <c r="D283" i="10" s="1"/>
  <c r="C140" i="10"/>
  <c r="C283" i="10" s="1"/>
  <c r="B140" i="10"/>
  <c r="G139" i="10"/>
  <c r="F139" i="10"/>
  <c r="F282" i="10" s="1"/>
  <c r="E139" i="10"/>
  <c r="E282" i="10" s="1"/>
  <c r="D139" i="10"/>
  <c r="D282" i="10" s="1"/>
  <c r="C139" i="10"/>
  <c r="C282" i="10" s="1"/>
  <c r="B139" i="10"/>
  <c r="G138" i="10"/>
  <c r="F138" i="10"/>
  <c r="F281" i="10" s="1"/>
  <c r="E138" i="10"/>
  <c r="E281" i="10" s="1"/>
  <c r="D138" i="10"/>
  <c r="D281" i="10" s="1"/>
  <c r="C138" i="10"/>
  <c r="C281" i="10" s="1"/>
  <c r="B138" i="10"/>
  <c r="G137" i="10"/>
  <c r="F137" i="10"/>
  <c r="F280" i="10" s="1"/>
  <c r="E137" i="10"/>
  <c r="E280" i="10" s="1"/>
  <c r="D137" i="10"/>
  <c r="D280" i="10" s="1"/>
  <c r="C137" i="10"/>
  <c r="C280" i="10" s="1"/>
  <c r="B137" i="10"/>
  <c r="G136" i="10"/>
  <c r="F136" i="10"/>
  <c r="F279" i="10" s="1"/>
  <c r="E136" i="10"/>
  <c r="E279" i="10" s="1"/>
  <c r="D136" i="10"/>
  <c r="D279" i="10" s="1"/>
  <c r="C136" i="10"/>
  <c r="C279" i="10" s="1"/>
  <c r="B136" i="10"/>
  <c r="G135" i="10"/>
  <c r="F135" i="10"/>
  <c r="F278" i="10" s="1"/>
  <c r="E135" i="10"/>
  <c r="E278" i="10" s="1"/>
  <c r="D135" i="10"/>
  <c r="D278" i="10" s="1"/>
  <c r="C135" i="10"/>
  <c r="C278" i="10" s="1"/>
  <c r="B135" i="10"/>
  <c r="G134" i="10"/>
  <c r="F134" i="10"/>
  <c r="F277" i="10" s="1"/>
  <c r="E134" i="10"/>
  <c r="E277" i="10" s="1"/>
  <c r="D134" i="10"/>
  <c r="D277" i="10" s="1"/>
  <c r="C134" i="10"/>
  <c r="C277" i="10" s="1"/>
  <c r="B134" i="10"/>
  <c r="G133" i="10"/>
  <c r="F133" i="10"/>
  <c r="F276" i="10" s="1"/>
  <c r="E133" i="10"/>
  <c r="E276" i="10" s="1"/>
  <c r="D133" i="10"/>
  <c r="D276" i="10" s="1"/>
  <c r="C133" i="10"/>
  <c r="C276" i="10" s="1"/>
  <c r="B133" i="10"/>
  <c r="G132" i="10"/>
  <c r="F132" i="10"/>
  <c r="F275" i="10" s="1"/>
  <c r="E132" i="10"/>
  <c r="E275" i="10" s="1"/>
  <c r="D132" i="10"/>
  <c r="D275" i="10" s="1"/>
  <c r="C132" i="10"/>
  <c r="C275" i="10" s="1"/>
  <c r="B132" i="10"/>
  <c r="G131" i="10"/>
  <c r="F131" i="10"/>
  <c r="F274" i="10" s="1"/>
  <c r="E131" i="10"/>
  <c r="E274" i="10" s="1"/>
  <c r="D131" i="10"/>
  <c r="D274" i="10" s="1"/>
  <c r="C131" i="10"/>
  <c r="C274" i="10" s="1"/>
  <c r="B131" i="10"/>
  <c r="G130" i="10"/>
  <c r="F130" i="10"/>
  <c r="F273" i="10" s="1"/>
  <c r="E130" i="10"/>
  <c r="E273" i="10" s="1"/>
  <c r="D130" i="10"/>
  <c r="D273" i="10" s="1"/>
  <c r="C130" i="10"/>
  <c r="C273" i="10" s="1"/>
  <c r="B130" i="10"/>
  <c r="G129" i="10"/>
  <c r="F129" i="10"/>
  <c r="F272" i="10" s="1"/>
  <c r="E129" i="10"/>
  <c r="E272" i="10" s="1"/>
  <c r="D129" i="10"/>
  <c r="D272" i="10" s="1"/>
  <c r="C129" i="10"/>
  <c r="C272" i="10" s="1"/>
  <c r="B129" i="10"/>
  <c r="G128" i="10"/>
  <c r="F128" i="10"/>
  <c r="F271" i="10" s="1"/>
  <c r="E128" i="10"/>
  <c r="E271" i="10" s="1"/>
  <c r="D128" i="10"/>
  <c r="D271" i="10" s="1"/>
  <c r="C128" i="10"/>
  <c r="C271" i="10" s="1"/>
  <c r="B128" i="10"/>
  <c r="G127" i="10"/>
  <c r="F127" i="10"/>
  <c r="F270" i="10" s="1"/>
  <c r="E127" i="10"/>
  <c r="E270" i="10" s="1"/>
  <c r="D127" i="10"/>
  <c r="D270" i="10" s="1"/>
  <c r="C127" i="10"/>
  <c r="C270" i="10" s="1"/>
  <c r="B127" i="10"/>
  <c r="G126" i="10"/>
  <c r="F126" i="10"/>
  <c r="F269" i="10" s="1"/>
  <c r="E126" i="10"/>
  <c r="E269" i="10" s="1"/>
  <c r="D126" i="10"/>
  <c r="D269" i="10" s="1"/>
  <c r="C126" i="10"/>
  <c r="C269" i="10" s="1"/>
  <c r="B126" i="10"/>
  <c r="G125" i="10"/>
  <c r="F125" i="10"/>
  <c r="F268" i="10" s="1"/>
  <c r="E125" i="10"/>
  <c r="E268" i="10" s="1"/>
  <c r="D125" i="10"/>
  <c r="D268" i="10" s="1"/>
  <c r="C125" i="10"/>
  <c r="C268" i="10" s="1"/>
  <c r="B125" i="10"/>
  <c r="G124" i="10"/>
  <c r="F124" i="10"/>
  <c r="F267" i="10" s="1"/>
  <c r="E124" i="10"/>
  <c r="E267" i="10" s="1"/>
  <c r="D124" i="10"/>
  <c r="D267" i="10" s="1"/>
  <c r="C124" i="10"/>
  <c r="C267" i="10" s="1"/>
  <c r="B124" i="10"/>
  <c r="G123" i="10"/>
  <c r="F123" i="10"/>
  <c r="F266" i="10" s="1"/>
  <c r="E123" i="10"/>
  <c r="E266" i="10" s="1"/>
  <c r="D123" i="10"/>
  <c r="D266" i="10" s="1"/>
  <c r="C123" i="10"/>
  <c r="C266" i="10" s="1"/>
  <c r="B123" i="10"/>
  <c r="G122" i="10"/>
  <c r="F122" i="10"/>
  <c r="F265" i="10" s="1"/>
  <c r="E122" i="10"/>
  <c r="E265" i="10" s="1"/>
  <c r="D122" i="10"/>
  <c r="D265" i="10" s="1"/>
  <c r="C122" i="10"/>
  <c r="C265" i="10" s="1"/>
  <c r="B122" i="10"/>
  <c r="G121" i="10"/>
  <c r="F121" i="10"/>
  <c r="F264" i="10" s="1"/>
  <c r="E121" i="10"/>
  <c r="E264" i="10" s="1"/>
  <c r="D121" i="10"/>
  <c r="D264" i="10" s="1"/>
  <c r="C121" i="10"/>
  <c r="C264" i="10" s="1"/>
  <c r="B121" i="10"/>
  <c r="G120" i="10"/>
  <c r="F120" i="10"/>
  <c r="F263" i="10" s="1"/>
  <c r="E120" i="10"/>
  <c r="E263" i="10" s="1"/>
  <c r="D120" i="10"/>
  <c r="D263" i="10" s="1"/>
  <c r="C120" i="10"/>
  <c r="C263" i="10" s="1"/>
  <c r="B120" i="10"/>
  <c r="G119" i="10"/>
  <c r="F119" i="10"/>
  <c r="F262" i="10" s="1"/>
  <c r="E119" i="10"/>
  <c r="E262" i="10" s="1"/>
  <c r="D119" i="10"/>
  <c r="D262" i="10" s="1"/>
  <c r="C119" i="10"/>
  <c r="C262" i="10" s="1"/>
  <c r="B119" i="10"/>
  <c r="G118" i="10"/>
  <c r="F118" i="10"/>
  <c r="F261" i="10" s="1"/>
  <c r="E118" i="10"/>
  <c r="E261" i="10" s="1"/>
  <c r="D118" i="10"/>
  <c r="D261" i="10" s="1"/>
  <c r="C118" i="10"/>
  <c r="C261" i="10" s="1"/>
  <c r="B118" i="10"/>
  <c r="G117" i="10"/>
  <c r="F117" i="10"/>
  <c r="F260" i="10" s="1"/>
  <c r="E117" i="10"/>
  <c r="E260" i="10" s="1"/>
  <c r="D117" i="10"/>
  <c r="D260" i="10" s="1"/>
  <c r="C117" i="10"/>
  <c r="C260" i="10" s="1"/>
  <c r="B117" i="10"/>
  <c r="G116" i="10"/>
  <c r="F116" i="10"/>
  <c r="F259" i="10" s="1"/>
  <c r="E116" i="10"/>
  <c r="E259" i="10" s="1"/>
  <c r="D116" i="10"/>
  <c r="D259" i="10" s="1"/>
  <c r="C116" i="10"/>
  <c r="C259" i="10" s="1"/>
  <c r="B116" i="10"/>
  <c r="G115" i="10"/>
  <c r="F115" i="10"/>
  <c r="F258" i="10" s="1"/>
  <c r="E115" i="10"/>
  <c r="E258" i="10" s="1"/>
  <c r="D115" i="10"/>
  <c r="D258" i="10" s="1"/>
  <c r="C115" i="10"/>
  <c r="C258" i="10" s="1"/>
  <c r="B115" i="10"/>
  <c r="G114" i="10"/>
  <c r="F114" i="10"/>
  <c r="F257" i="10" s="1"/>
  <c r="E114" i="10"/>
  <c r="E257" i="10" s="1"/>
  <c r="D114" i="10"/>
  <c r="D257" i="10" s="1"/>
  <c r="C114" i="10"/>
  <c r="C257" i="10" s="1"/>
  <c r="B114" i="10"/>
  <c r="G113" i="10"/>
  <c r="F113" i="10"/>
  <c r="F256" i="10" s="1"/>
  <c r="E113" i="10"/>
  <c r="E256" i="10" s="1"/>
  <c r="D113" i="10"/>
  <c r="D256" i="10" s="1"/>
  <c r="C113" i="10"/>
  <c r="C256" i="10" s="1"/>
  <c r="B113" i="10"/>
  <c r="G112" i="10"/>
  <c r="F112" i="10"/>
  <c r="F255" i="10" s="1"/>
  <c r="E112" i="10"/>
  <c r="E255" i="10" s="1"/>
  <c r="D112" i="10"/>
  <c r="D255" i="10" s="1"/>
  <c r="C112" i="10"/>
  <c r="C255" i="10" s="1"/>
  <c r="B112" i="10"/>
  <c r="G111" i="10"/>
  <c r="F111" i="10"/>
  <c r="F254" i="10" s="1"/>
  <c r="E111" i="10"/>
  <c r="E254" i="10" s="1"/>
  <c r="D111" i="10"/>
  <c r="D254" i="10" s="1"/>
  <c r="C111" i="10"/>
  <c r="C254" i="10" s="1"/>
  <c r="B111" i="10"/>
  <c r="G110" i="10"/>
  <c r="F110" i="10"/>
  <c r="F253" i="10" s="1"/>
  <c r="E110" i="10"/>
  <c r="E253" i="10" s="1"/>
  <c r="D110" i="10"/>
  <c r="D253" i="10" s="1"/>
  <c r="C110" i="10"/>
  <c r="C253" i="10" s="1"/>
  <c r="B110" i="10"/>
  <c r="G109" i="10"/>
  <c r="F109" i="10"/>
  <c r="F252" i="10" s="1"/>
  <c r="E109" i="10"/>
  <c r="E252" i="10" s="1"/>
  <c r="D109" i="10"/>
  <c r="D252" i="10" s="1"/>
  <c r="C109" i="10"/>
  <c r="C252" i="10" s="1"/>
  <c r="B109" i="10"/>
  <c r="G108" i="10"/>
  <c r="F108" i="10"/>
  <c r="F251" i="10" s="1"/>
  <c r="E108" i="10"/>
  <c r="E251" i="10" s="1"/>
  <c r="D108" i="10"/>
  <c r="D251" i="10" s="1"/>
  <c r="C108" i="10"/>
  <c r="C251" i="10" s="1"/>
  <c r="B108" i="10"/>
  <c r="G107" i="10"/>
  <c r="F107" i="10"/>
  <c r="F250" i="10" s="1"/>
  <c r="E107" i="10"/>
  <c r="E250" i="10" s="1"/>
  <c r="D107" i="10"/>
  <c r="D250" i="10" s="1"/>
  <c r="C107" i="10"/>
  <c r="C250" i="10" s="1"/>
  <c r="B107" i="10"/>
  <c r="G106" i="10"/>
  <c r="F106" i="10"/>
  <c r="F249" i="10" s="1"/>
  <c r="E106" i="10"/>
  <c r="E249" i="10" s="1"/>
  <c r="D106" i="10"/>
  <c r="D249" i="10" s="1"/>
  <c r="C106" i="10"/>
  <c r="C249" i="10" s="1"/>
  <c r="B106" i="10"/>
  <c r="G105" i="10"/>
  <c r="F105" i="10"/>
  <c r="F248" i="10" s="1"/>
  <c r="E105" i="10"/>
  <c r="E248" i="10" s="1"/>
  <c r="D105" i="10"/>
  <c r="D248" i="10" s="1"/>
  <c r="C105" i="10"/>
  <c r="C248" i="10" s="1"/>
  <c r="B105" i="10"/>
  <c r="G104" i="10"/>
  <c r="F104" i="10"/>
  <c r="F247" i="10" s="1"/>
  <c r="E104" i="10"/>
  <c r="E247" i="10" s="1"/>
  <c r="D104" i="10"/>
  <c r="D247" i="10" s="1"/>
  <c r="C104" i="10"/>
  <c r="C247" i="10" s="1"/>
  <c r="B104" i="10"/>
  <c r="G103" i="10"/>
  <c r="F103" i="10"/>
  <c r="F246" i="10" s="1"/>
  <c r="E103" i="10"/>
  <c r="E246" i="10" s="1"/>
  <c r="D103" i="10"/>
  <c r="D246" i="10" s="1"/>
  <c r="C103" i="10"/>
  <c r="C246" i="10" s="1"/>
  <c r="B103" i="10"/>
  <c r="G102" i="10"/>
  <c r="F102" i="10"/>
  <c r="F245" i="10" s="1"/>
  <c r="E102" i="10"/>
  <c r="E245" i="10" s="1"/>
  <c r="D102" i="10"/>
  <c r="D245" i="10" s="1"/>
  <c r="C102" i="10"/>
  <c r="C245" i="10" s="1"/>
  <c r="B102" i="10"/>
  <c r="G101" i="10"/>
  <c r="F101" i="10"/>
  <c r="F244" i="10" s="1"/>
  <c r="E101" i="10"/>
  <c r="E244" i="10" s="1"/>
  <c r="D101" i="10"/>
  <c r="D244" i="10" s="1"/>
  <c r="C101" i="10"/>
  <c r="C244" i="10" s="1"/>
  <c r="B101" i="10"/>
  <c r="G100" i="10"/>
  <c r="F100" i="10"/>
  <c r="F243" i="10" s="1"/>
  <c r="E100" i="10"/>
  <c r="E243" i="10" s="1"/>
  <c r="D100" i="10"/>
  <c r="D243" i="10" s="1"/>
  <c r="C100" i="10"/>
  <c r="C243" i="10" s="1"/>
  <c r="B100" i="10"/>
  <c r="G99" i="10"/>
  <c r="F99" i="10"/>
  <c r="F242" i="10" s="1"/>
  <c r="E99" i="10"/>
  <c r="E242" i="10" s="1"/>
  <c r="D99" i="10"/>
  <c r="D242" i="10" s="1"/>
  <c r="C99" i="10"/>
  <c r="C242" i="10" s="1"/>
  <c r="B99" i="10"/>
  <c r="G98" i="10"/>
  <c r="F98" i="10"/>
  <c r="F241" i="10" s="1"/>
  <c r="E98" i="10"/>
  <c r="E241" i="10" s="1"/>
  <c r="D98" i="10"/>
  <c r="D241" i="10" s="1"/>
  <c r="C98" i="10"/>
  <c r="C241" i="10" s="1"/>
  <c r="B98" i="10"/>
  <c r="G97" i="10"/>
  <c r="F97" i="10"/>
  <c r="F240" i="10" s="1"/>
  <c r="E97" i="10"/>
  <c r="E240" i="10" s="1"/>
  <c r="D97" i="10"/>
  <c r="D240" i="10" s="1"/>
  <c r="C97" i="10"/>
  <c r="C240" i="10" s="1"/>
  <c r="B97" i="10"/>
  <c r="G96" i="10"/>
  <c r="F96" i="10"/>
  <c r="F239" i="10" s="1"/>
  <c r="E96" i="10"/>
  <c r="E239" i="10" s="1"/>
  <c r="D96" i="10"/>
  <c r="D239" i="10" s="1"/>
  <c r="C96" i="10"/>
  <c r="C239" i="10" s="1"/>
  <c r="B96" i="10"/>
  <c r="G95" i="10"/>
  <c r="F95" i="10"/>
  <c r="F238" i="10" s="1"/>
  <c r="E95" i="10"/>
  <c r="E238" i="10" s="1"/>
  <c r="D95" i="10"/>
  <c r="D238" i="10" s="1"/>
  <c r="C95" i="10"/>
  <c r="C238" i="10" s="1"/>
  <c r="B95" i="10"/>
  <c r="G94" i="10"/>
  <c r="F94" i="10"/>
  <c r="F237" i="10" s="1"/>
  <c r="E94" i="10"/>
  <c r="E237" i="10" s="1"/>
  <c r="D94" i="10"/>
  <c r="D237" i="10" s="1"/>
  <c r="C94" i="10"/>
  <c r="C237" i="10" s="1"/>
  <c r="B94" i="10"/>
  <c r="G93" i="10"/>
  <c r="F93" i="10"/>
  <c r="F236" i="10" s="1"/>
  <c r="E93" i="10"/>
  <c r="E236" i="10" s="1"/>
  <c r="D93" i="10"/>
  <c r="D236" i="10" s="1"/>
  <c r="C93" i="10"/>
  <c r="C236" i="10" s="1"/>
  <c r="B93" i="10"/>
  <c r="G92" i="10"/>
  <c r="F92" i="10"/>
  <c r="F235" i="10" s="1"/>
  <c r="E92" i="10"/>
  <c r="E235" i="10" s="1"/>
  <c r="D92" i="10"/>
  <c r="D235" i="10" s="1"/>
  <c r="C92" i="10"/>
  <c r="C235" i="10" s="1"/>
  <c r="B92" i="10"/>
  <c r="G91" i="10"/>
  <c r="F91" i="10"/>
  <c r="F234" i="10" s="1"/>
  <c r="E91" i="10"/>
  <c r="E234" i="10" s="1"/>
  <c r="D91" i="10"/>
  <c r="D234" i="10" s="1"/>
  <c r="C91" i="10"/>
  <c r="C234" i="10" s="1"/>
  <c r="B91" i="10"/>
  <c r="G90" i="10"/>
  <c r="F90" i="10"/>
  <c r="F233" i="10" s="1"/>
  <c r="E90" i="10"/>
  <c r="E233" i="10" s="1"/>
  <c r="D90" i="10"/>
  <c r="D233" i="10" s="1"/>
  <c r="C90" i="10"/>
  <c r="C233" i="10" s="1"/>
  <c r="B90" i="10"/>
  <c r="G89" i="10"/>
  <c r="F89" i="10"/>
  <c r="F232" i="10" s="1"/>
  <c r="E89" i="10"/>
  <c r="E232" i="10" s="1"/>
  <c r="D89" i="10"/>
  <c r="D232" i="10" s="1"/>
  <c r="C89" i="10"/>
  <c r="C232" i="10" s="1"/>
  <c r="B89" i="10"/>
  <c r="G88" i="10"/>
  <c r="F88" i="10"/>
  <c r="F231" i="10" s="1"/>
  <c r="E88" i="10"/>
  <c r="E231" i="10" s="1"/>
  <c r="D88" i="10"/>
  <c r="D231" i="10" s="1"/>
  <c r="C88" i="10"/>
  <c r="C231" i="10" s="1"/>
  <c r="B88" i="10"/>
  <c r="G87" i="10"/>
  <c r="F87" i="10"/>
  <c r="F230" i="10" s="1"/>
  <c r="E87" i="10"/>
  <c r="E230" i="10" s="1"/>
  <c r="D87" i="10"/>
  <c r="D230" i="10" s="1"/>
  <c r="C87" i="10"/>
  <c r="C230" i="10" s="1"/>
  <c r="B87" i="10"/>
  <c r="G86" i="10"/>
  <c r="F86" i="10"/>
  <c r="F229" i="10" s="1"/>
  <c r="E86" i="10"/>
  <c r="E229" i="10" s="1"/>
  <c r="D86" i="10"/>
  <c r="D229" i="10" s="1"/>
  <c r="C86" i="10"/>
  <c r="C229" i="10" s="1"/>
  <c r="B86" i="10"/>
  <c r="G85" i="10"/>
  <c r="F85" i="10"/>
  <c r="F228" i="10" s="1"/>
  <c r="E85" i="10"/>
  <c r="E228" i="10" s="1"/>
  <c r="D85" i="10"/>
  <c r="D228" i="10" s="1"/>
  <c r="C85" i="10"/>
  <c r="C228" i="10" s="1"/>
  <c r="B85" i="10"/>
  <c r="G84" i="10"/>
  <c r="F84" i="10"/>
  <c r="F227" i="10" s="1"/>
  <c r="E84" i="10"/>
  <c r="E227" i="10" s="1"/>
  <c r="D84" i="10"/>
  <c r="D227" i="10" s="1"/>
  <c r="C84" i="10"/>
  <c r="C227" i="10" s="1"/>
  <c r="B84" i="10"/>
  <c r="G83" i="10"/>
  <c r="F83" i="10"/>
  <c r="F226" i="10" s="1"/>
  <c r="E83" i="10"/>
  <c r="E226" i="10" s="1"/>
  <c r="D83" i="10"/>
  <c r="D226" i="10" s="1"/>
  <c r="C83" i="10"/>
  <c r="C226" i="10" s="1"/>
  <c r="B83" i="10"/>
  <c r="G82" i="10"/>
  <c r="F82" i="10"/>
  <c r="F225" i="10" s="1"/>
  <c r="E82" i="10"/>
  <c r="E225" i="10" s="1"/>
  <c r="D82" i="10"/>
  <c r="D225" i="10" s="1"/>
  <c r="C82" i="10"/>
  <c r="C225" i="10" s="1"/>
  <c r="B82" i="10"/>
  <c r="G81" i="10"/>
  <c r="F81" i="10"/>
  <c r="F224" i="10" s="1"/>
  <c r="E81" i="10"/>
  <c r="E224" i="10" s="1"/>
  <c r="D81" i="10"/>
  <c r="D224" i="10" s="1"/>
  <c r="C81" i="10"/>
  <c r="C224" i="10" s="1"/>
  <c r="B81" i="10"/>
  <c r="G80" i="10"/>
  <c r="F80" i="10"/>
  <c r="F223" i="10" s="1"/>
  <c r="E80" i="10"/>
  <c r="E223" i="10" s="1"/>
  <c r="D80" i="10"/>
  <c r="D223" i="10" s="1"/>
  <c r="C80" i="10"/>
  <c r="C223" i="10" s="1"/>
  <c r="B80" i="10"/>
  <c r="G79" i="10"/>
  <c r="F79" i="10"/>
  <c r="F222" i="10" s="1"/>
  <c r="E79" i="10"/>
  <c r="E222" i="10" s="1"/>
  <c r="D79" i="10"/>
  <c r="D222" i="10" s="1"/>
  <c r="C79" i="10"/>
  <c r="C222" i="10" s="1"/>
  <c r="B79" i="10"/>
  <c r="G78" i="10"/>
  <c r="F78" i="10"/>
  <c r="F221" i="10" s="1"/>
  <c r="E78" i="10"/>
  <c r="E221" i="10" s="1"/>
  <c r="D78" i="10"/>
  <c r="D221" i="10" s="1"/>
  <c r="C78" i="10"/>
  <c r="C221" i="10" s="1"/>
  <c r="B78" i="10"/>
  <c r="G77" i="10"/>
  <c r="F77" i="10"/>
  <c r="F220" i="10" s="1"/>
  <c r="E77" i="10"/>
  <c r="E220" i="10" s="1"/>
  <c r="D77" i="10"/>
  <c r="D220" i="10" s="1"/>
  <c r="C77" i="10"/>
  <c r="C220" i="10" s="1"/>
  <c r="B77" i="10"/>
  <c r="G76" i="10"/>
  <c r="F76" i="10"/>
  <c r="F219" i="10" s="1"/>
  <c r="E76" i="10"/>
  <c r="E219" i="10" s="1"/>
  <c r="D76" i="10"/>
  <c r="D219" i="10" s="1"/>
  <c r="C76" i="10"/>
  <c r="C219" i="10" s="1"/>
  <c r="B76" i="10"/>
  <c r="G75" i="10"/>
  <c r="F75" i="10"/>
  <c r="F218" i="10" s="1"/>
  <c r="E75" i="10"/>
  <c r="E218" i="10" s="1"/>
  <c r="D75" i="10"/>
  <c r="D218" i="10" s="1"/>
  <c r="C75" i="10"/>
  <c r="C218" i="10" s="1"/>
  <c r="B75" i="10"/>
  <c r="G74" i="10"/>
  <c r="F74" i="10"/>
  <c r="F217" i="10" s="1"/>
  <c r="E74" i="10"/>
  <c r="E217" i="10" s="1"/>
  <c r="D74" i="10"/>
  <c r="D217" i="10" s="1"/>
  <c r="C74" i="10"/>
  <c r="C217" i="10" s="1"/>
  <c r="B74" i="10"/>
  <c r="G73" i="10"/>
  <c r="F73" i="10"/>
  <c r="F216" i="10" s="1"/>
  <c r="E73" i="10"/>
  <c r="E216" i="10" s="1"/>
  <c r="D73" i="10"/>
  <c r="D216" i="10" s="1"/>
  <c r="C73" i="10"/>
  <c r="C216" i="10" s="1"/>
  <c r="B73" i="10"/>
  <c r="G72" i="10"/>
  <c r="F72" i="10"/>
  <c r="F215" i="10" s="1"/>
  <c r="E72" i="10"/>
  <c r="E215" i="10" s="1"/>
  <c r="D72" i="10"/>
  <c r="D215" i="10" s="1"/>
  <c r="C72" i="10"/>
  <c r="C215" i="10" s="1"/>
  <c r="B72" i="10"/>
  <c r="G71" i="10"/>
  <c r="F71" i="10"/>
  <c r="F214" i="10" s="1"/>
  <c r="E71" i="10"/>
  <c r="E214" i="10" s="1"/>
  <c r="D71" i="10"/>
  <c r="D214" i="10" s="1"/>
  <c r="C71" i="10"/>
  <c r="C214" i="10" s="1"/>
  <c r="B71" i="10"/>
  <c r="G70" i="10"/>
  <c r="F70" i="10"/>
  <c r="F213" i="10" s="1"/>
  <c r="E70" i="10"/>
  <c r="E213" i="10" s="1"/>
  <c r="D70" i="10"/>
  <c r="D213" i="10" s="1"/>
  <c r="C70" i="10"/>
  <c r="C213" i="10" s="1"/>
  <c r="B70" i="10"/>
  <c r="G69" i="10"/>
  <c r="F69" i="10"/>
  <c r="F212" i="10" s="1"/>
  <c r="E69" i="10"/>
  <c r="E212" i="10" s="1"/>
  <c r="D69" i="10"/>
  <c r="D212" i="10" s="1"/>
  <c r="C69" i="10"/>
  <c r="C212" i="10" s="1"/>
  <c r="B69" i="10"/>
  <c r="G68" i="10"/>
  <c r="F68" i="10"/>
  <c r="F211" i="10" s="1"/>
  <c r="E68" i="10"/>
  <c r="E211" i="10" s="1"/>
  <c r="D68" i="10"/>
  <c r="D211" i="10" s="1"/>
  <c r="C68" i="10"/>
  <c r="C211" i="10" s="1"/>
  <c r="B68" i="10"/>
  <c r="G67" i="10"/>
  <c r="F67" i="10"/>
  <c r="F210" i="10" s="1"/>
  <c r="E67" i="10"/>
  <c r="E210" i="10" s="1"/>
  <c r="D67" i="10"/>
  <c r="D210" i="10" s="1"/>
  <c r="C67" i="10"/>
  <c r="C210" i="10" s="1"/>
  <c r="B67" i="10"/>
  <c r="G66" i="10"/>
  <c r="F66" i="10"/>
  <c r="F209" i="10" s="1"/>
  <c r="E66" i="10"/>
  <c r="E209" i="10" s="1"/>
  <c r="D66" i="10"/>
  <c r="D209" i="10" s="1"/>
  <c r="C66" i="10"/>
  <c r="C209" i="10" s="1"/>
  <c r="B66" i="10"/>
  <c r="G65" i="10"/>
  <c r="F65" i="10"/>
  <c r="F208" i="10" s="1"/>
  <c r="E65" i="10"/>
  <c r="E208" i="10" s="1"/>
  <c r="D65" i="10"/>
  <c r="D208" i="10" s="1"/>
  <c r="C65" i="10"/>
  <c r="C208" i="10" s="1"/>
  <c r="B65" i="10"/>
  <c r="G64" i="10"/>
  <c r="F64" i="10"/>
  <c r="F207" i="10" s="1"/>
  <c r="E64" i="10"/>
  <c r="E207" i="10" s="1"/>
  <c r="D64" i="10"/>
  <c r="D207" i="10" s="1"/>
  <c r="C64" i="10"/>
  <c r="C207" i="10" s="1"/>
  <c r="B64" i="10"/>
  <c r="G63" i="10"/>
  <c r="F63" i="10"/>
  <c r="F206" i="10" s="1"/>
  <c r="E63" i="10"/>
  <c r="E206" i="10" s="1"/>
  <c r="D63" i="10"/>
  <c r="D206" i="10" s="1"/>
  <c r="C63" i="10"/>
  <c r="C206" i="10" s="1"/>
  <c r="B63" i="10"/>
  <c r="G62" i="10"/>
  <c r="F62" i="10"/>
  <c r="F205" i="10" s="1"/>
  <c r="E62" i="10"/>
  <c r="E205" i="10" s="1"/>
  <c r="D62" i="10"/>
  <c r="D205" i="10" s="1"/>
  <c r="C62" i="10"/>
  <c r="C205" i="10" s="1"/>
  <c r="B62" i="10"/>
  <c r="G61" i="10"/>
  <c r="F61" i="10"/>
  <c r="F204" i="10" s="1"/>
  <c r="E61" i="10"/>
  <c r="E204" i="10" s="1"/>
  <c r="D61" i="10"/>
  <c r="D204" i="10" s="1"/>
  <c r="C61" i="10"/>
  <c r="C204" i="10" s="1"/>
  <c r="B61" i="10"/>
  <c r="G60" i="10"/>
  <c r="F60" i="10"/>
  <c r="F203" i="10" s="1"/>
  <c r="E60" i="10"/>
  <c r="E203" i="10" s="1"/>
  <c r="D60" i="10"/>
  <c r="D203" i="10" s="1"/>
  <c r="C60" i="10"/>
  <c r="C203" i="10" s="1"/>
  <c r="B60" i="10"/>
  <c r="G59" i="10"/>
  <c r="F59" i="10"/>
  <c r="F202" i="10" s="1"/>
  <c r="E59" i="10"/>
  <c r="E202" i="10" s="1"/>
  <c r="D59" i="10"/>
  <c r="D202" i="10" s="1"/>
  <c r="C59" i="10"/>
  <c r="C202" i="10" s="1"/>
  <c r="B59" i="10"/>
  <c r="G58" i="10"/>
  <c r="F58" i="10"/>
  <c r="F201" i="10" s="1"/>
  <c r="E58" i="10"/>
  <c r="E201" i="10" s="1"/>
  <c r="D58" i="10"/>
  <c r="D201" i="10" s="1"/>
  <c r="C58" i="10"/>
  <c r="C201" i="10" s="1"/>
  <c r="B58" i="10"/>
  <c r="G57" i="10"/>
  <c r="F57" i="10"/>
  <c r="F200" i="10" s="1"/>
  <c r="E57" i="10"/>
  <c r="E200" i="10" s="1"/>
  <c r="D57" i="10"/>
  <c r="D200" i="10" s="1"/>
  <c r="C57" i="10"/>
  <c r="C200" i="10" s="1"/>
  <c r="B57" i="10"/>
  <c r="G56" i="10"/>
  <c r="F56" i="10"/>
  <c r="F199" i="10" s="1"/>
  <c r="E56" i="10"/>
  <c r="E199" i="10" s="1"/>
  <c r="D56" i="10"/>
  <c r="D199" i="10" s="1"/>
  <c r="C56" i="10"/>
  <c r="C199" i="10" s="1"/>
  <c r="B56" i="10"/>
  <c r="G55" i="10"/>
  <c r="F55" i="10"/>
  <c r="F198" i="10" s="1"/>
  <c r="E55" i="10"/>
  <c r="E198" i="10" s="1"/>
  <c r="D55" i="10"/>
  <c r="D198" i="10" s="1"/>
  <c r="C55" i="10"/>
  <c r="C198" i="10" s="1"/>
  <c r="B55" i="10"/>
  <c r="G54" i="10"/>
  <c r="F54" i="10"/>
  <c r="F197" i="10" s="1"/>
  <c r="E54" i="10"/>
  <c r="E197" i="10" s="1"/>
  <c r="D54" i="10"/>
  <c r="D197" i="10" s="1"/>
  <c r="C54" i="10"/>
  <c r="C197" i="10" s="1"/>
  <c r="B54" i="10"/>
  <c r="G53" i="10"/>
  <c r="F53" i="10"/>
  <c r="F196" i="10" s="1"/>
  <c r="E53" i="10"/>
  <c r="E196" i="10" s="1"/>
  <c r="D53" i="10"/>
  <c r="D196" i="10" s="1"/>
  <c r="C53" i="10"/>
  <c r="C196" i="10" s="1"/>
  <c r="B53" i="10"/>
  <c r="G52" i="10"/>
  <c r="F52" i="10"/>
  <c r="F195" i="10" s="1"/>
  <c r="E52" i="10"/>
  <c r="E195" i="10" s="1"/>
  <c r="D52" i="10"/>
  <c r="D195" i="10" s="1"/>
  <c r="C52" i="10"/>
  <c r="C195" i="10" s="1"/>
  <c r="B52" i="10"/>
  <c r="G51" i="10"/>
  <c r="F51" i="10"/>
  <c r="F194" i="10" s="1"/>
  <c r="E51" i="10"/>
  <c r="E194" i="10" s="1"/>
  <c r="D51" i="10"/>
  <c r="D194" i="10" s="1"/>
  <c r="C51" i="10"/>
  <c r="C194" i="10" s="1"/>
  <c r="B51" i="10"/>
  <c r="G50" i="10"/>
  <c r="F50" i="10"/>
  <c r="F193" i="10" s="1"/>
  <c r="E50" i="10"/>
  <c r="E193" i="10" s="1"/>
  <c r="D50" i="10"/>
  <c r="D193" i="10" s="1"/>
  <c r="C50" i="10"/>
  <c r="C193" i="10" s="1"/>
  <c r="B50" i="10"/>
  <c r="G49" i="10"/>
  <c r="F49" i="10"/>
  <c r="F192" i="10" s="1"/>
  <c r="E49" i="10"/>
  <c r="E192" i="10" s="1"/>
  <c r="D49" i="10"/>
  <c r="D192" i="10" s="1"/>
  <c r="C49" i="10"/>
  <c r="C192" i="10" s="1"/>
  <c r="B49" i="10"/>
  <c r="G48" i="10"/>
  <c r="F48" i="10"/>
  <c r="F191" i="10" s="1"/>
  <c r="E48" i="10"/>
  <c r="E191" i="10" s="1"/>
  <c r="D48" i="10"/>
  <c r="D191" i="10" s="1"/>
  <c r="C48" i="10"/>
  <c r="C191" i="10" s="1"/>
  <c r="B48" i="10"/>
  <c r="G47" i="10"/>
  <c r="F47" i="10"/>
  <c r="F190" i="10" s="1"/>
  <c r="E47" i="10"/>
  <c r="E190" i="10" s="1"/>
  <c r="D47" i="10"/>
  <c r="D190" i="10" s="1"/>
  <c r="C47" i="10"/>
  <c r="C190" i="10" s="1"/>
  <c r="B47" i="10"/>
  <c r="G46" i="10"/>
  <c r="F46" i="10"/>
  <c r="F189" i="10" s="1"/>
  <c r="E46" i="10"/>
  <c r="E189" i="10" s="1"/>
  <c r="D46" i="10"/>
  <c r="D189" i="10" s="1"/>
  <c r="C46" i="10"/>
  <c r="C189" i="10" s="1"/>
  <c r="B46" i="10"/>
  <c r="G45" i="10"/>
  <c r="F45" i="10"/>
  <c r="F188" i="10" s="1"/>
  <c r="E45" i="10"/>
  <c r="E188" i="10" s="1"/>
  <c r="D45" i="10"/>
  <c r="D188" i="10" s="1"/>
  <c r="C45" i="10"/>
  <c r="C188" i="10" s="1"/>
  <c r="B45" i="10"/>
  <c r="G44" i="10"/>
  <c r="F44" i="10"/>
  <c r="F187" i="10" s="1"/>
  <c r="E44" i="10"/>
  <c r="E187" i="10" s="1"/>
  <c r="D44" i="10"/>
  <c r="D187" i="10" s="1"/>
  <c r="C44" i="10"/>
  <c r="C187" i="10" s="1"/>
  <c r="B44" i="10"/>
  <c r="G43" i="10"/>
  <c r="F43" i="10"/>
  <c r="F186" i="10" s="1"/>
  <c r="E43" i="10"/>
  <c r="E186" i="10" s="1"/>
  <c r="D43" i="10"/>
  <c r="D186" i="10" s="1"/>
  <c r="C43" i="10"/>
  <c r="C186" i="10" s="1"/>
  <c r="B43" i="10"/>
  <c r="G42" i="10"/>
  <c r="F42" i="10"/>
  <c r="F185" i="10" s="1"/>
  <c r="E42" i="10"/>
  <c r="E185" i="10" s="1"/>
  <c r="D42" i="10"/>
  <c r="D185" i="10" s="1"/>
  <c r="C42" i="10"/>
  <c r="C185" i="10" s="1"/>
  <c r="B42" i="10"/>
  <c r="G41" i="10"/>
  <c r="F41" i="10"/>
  <c r="F184" i="10" s="1"/>
  <c r="E41" i="10"/>
  <c r="E184" i="10" s="1"/>
  <c r="D41" i="10"/>
  <c r="D184" i="10" s="1"/>
  <c r="C41" i="10"/>
  <c r="C184" i="10" s="1"/>
  <c r="B41" i="10"/>
  <c r="G40" i="10"/>
  <c r="F40" i="10"/>
  <c r="F183" i="10" s="1"/>
  <c r="E40" i="10"/>
  <c r="E183" i="10" s="1"/>
  <c r="D40" i="10"/>
  <c r="D183" i="10" s="1"/>
  <c r="C40" i="10"/>
  <c r="C183" i="10" s="1"/>
  <c r="B40" i="10"/>
  <c r="G39" i="10"/>
  <c r="F39" i="10"/>
  <c r="F182" i="10" s="1"/>
  <c r="E39" i="10"/>
  <c r="E182" i="10" s="1"/>
  <c r="D39" i="10"/>
  <c r="D182" i="10" s="1"/>
  <c r="C39" i="10"/>
  <c r="C182" i="10" s="1"/>
  <c r="B39" i="10"/>
  <c r="G38" i="10"/>
  <c r="F38" i="10"/>
  <c r="F181" i="10" s="1"/>
  <c r="E38" i="10"/>
  <c r="E181" i="10" s="1"/>
  <c r="D38" i="10"/>
  <c r="D181" i="10" s="1"/>
  <c r="C38" i="10"/>
  <c r="C181" i="10" s="1"/>
  <c r="B38" i="10"/>
  <c r="G37" i="10"/>
  <c r="F37" i="10"/>
  <c r="F180" i="10" s="1"/>
  <c r="E37" i="10"/>
  <c r="E180" i="10" s="1"/>
  <c r="D37" i="10"/>
  <c r="D180" i="10" s="1"/>
  <c r="C37" i="10"/>
  <c r="C180" i="10" s="1"/>
  <c r="B37" i="10"/>
  <c r="G36" i="10"/>
  <c r="F36" i="10"/>
  <c r="F179" i="10" s="1"/>
  <c r="E36" i="10"/>
  <c r="E179" i="10" s="1"/>
  <c r="D36" i="10"/>
  <c r="D179" i="10" s="1"/>
  <c r="C36" i="10"/>
  <c r="C179" i="10" s="1"/>
  <c r="B36" i="10"/>
  <c r="G35" i="10"/>
  <c r="F35" i="10"/>
  <c r="F178" i="10" s="1"/>
  <c r="E35" i="10"/>
  <c r="E178" i="10" s="1"/>
  <c r="D35" i="10"/>
  <c r="D178" i="10" s="1"/>
  <c r="C35" i="10"/>
  <c r="C178" i="10" s="1"/>
  <c r="B35" i="10"/>
  <c r="G34" i="10"/>
  <c r="F34" i="10"/>
  <c r="F177" i="10" s="1"/>
  <c r="E34" i="10"/>
  <c r="E177" i="10" s="1"/>
  <c r="D34" i="10"/>
  <c r="D177" i="10" s="1"/>
  <c r="C34" i="10"/>
  <c r="C177" i="10" s="1"/>
  <c r="B34" i="10"/>
  <c r="G33" i="10"/>
  <c r="F33" i="10"/>
  <c r="F176" i="10" s="1"/>
  <c r="E33" i="10"/>
  <c r="E176" i="10" s="1"/>
  <c r="D33" i="10"/>
  <c r="D176" i="10" s="1"/>
  <c r="C33" i="10"/>
  <c r="C176" i="10" s="1"/>
  <c r="B33" i="10"/>
  <c r="G32" i="10"/>
  <c r="F32" i="10"/>
  <c r="F175" i="10" s="1"/>
  <c r="E32" i="10"/>
  <c r="E175" i="10" s="1"/>
  <c r="D32" i="10"/>
  <c r="D175" i="10" s="1"/>
  <c r="C32" i="10"/>
  <c r="C175" i="10" s="1"/>
  <c r="B32" i="10"/>
  <c r="G31" i="10"/>
  <c r="F31" i="10"/>
  <c r="F174" i="10" s="1"/>
  <c r="E31" i="10"/>
  <c r="E174" i="10" s="1"/>
  <c r="D31" i="10"/>
  <c r="D174" i="10" s="1"/>
  <c r="C31" i="10"/>
  <c r="C174" i="10" s="1"/>
  <c r="B31" i="10"/>
  <c r="G30" i="10"/>
  <c r="F30" i="10"/>
  <c r="F173" i="10" s="1"/>
  <c r="E30" i="10"/>
  <c r="E173" i="10" s="1"/>
  <c r="D30" i="10"/>
  <c r="D173" i="10" s="1"/>
  <c r="C30" i="10"/>
  <c r="C173" i="10" s="1"/>
  <c r="B30" i="10"/>
  <c r="G29" i="10"/>
  <c r="F29" i="10"/>
  <c r="F172" i="10" s="1"/>
  <c r="E29" i="10"/>
  <c r="E172" i="10" s="1"/>
  <c r="D29" i="10"/>
  <c r="D172" i="10" s="1"/>
  <c r="C29" i="10"/>
  <c r="C172" i="10" s="1"/>
  <c r="B29" i="10"/>
  <c r="G28" i="10"/>
  <c r="F28" i="10"/>
  <c r="F171" i="10" s="1"/>
  <c r="E28" i="10"/>
  <c r="E171" i="10" s="1"/>
  <c r="D28" i="10"/>
  <c r="D171" i="10" s="1"/>
  <c r="C28" i="10"/>
  <c r="C171" i="10" s="1"/>
  <c r="B28" i="10"/>
  <c r="G27" i="10"/>
  <c r="F27" i="10"/>
  <c r="F170" i="10" s="1"/>
  <c r="E27" i="10"/>
  <c r="E170" i="10" s="1"/>
  <c r="D27" i="10"/>
  <c r="D170" i="10" s="1"/>
  <c r="C27" i="10"/>
  <c r="C170" i="10" s="1"/>
  <c r="B27" i="10"/>
  <c r="G26" i="10"/>
  <c r="F26" i="10"/>
  <c r="F169" i="10" s="1"/>
  <c r="E26" i="10"/>
  <c r="E169" i="10" s="1"/>
  <c r="D26" i="10"/>
  <c r="D169" i="10" s="1"/>
  <c r="C26" i="10"/>
  <c r="C169" i="10" s="1"/>
  <c r="B26" i="10"/>
  <c r="G25" i="10"/>
  <c r="F25" i="10"/>
  <c r="F168" i="10" s="1"/>
  <c r="E25" i="10"/>
  <c r="E168" i="10" s="1"/>
  <c r="D25" i="10"/>
  <c r="D168" i="10" s="1"/>
  <c r="C25" i="10"/>
  <c r="C168" i="10" s="1"/>
  <c r="B25" i="10"/>
  <c r="G24" i="10"/>
  <c r="F24" i="10"/>
  <c r="F167" i="10" s="1"/>
  <c r="E24" i="10"/>
  <c r="E167" i="10" s="1"/>
  <c r="D24" i="10"/>
  <c r="D167" i="10" s="1"/>
  <c r="C24" i="10"/>
  <c r="C167" i="10" s="1"/>
  <c r="B24" i="10"/>
  <c r="G23" i="10"/>
  <c r="F23" i="10"/>
  <c r="F166" i="10" s="1"/>
  <c r="E23" i="10"/>
  <c r="E166" i="10" s="1"/>
  <c r="D23" i="10"/>
  <c r="D166" i="10" s="1"/>
  <c r="C23" i="10"/>
  <c r="C166" i="10" s="1"/>
  <c r="B23" i="10"/>
  <c r="G22" i="10"/>
  <c r="F22" i="10"/>
  <c r="F165" i="10" s="1"/>
  <c r="E22" i="10"/>
  <c r="E165" i="10" s="1"/>
  <c r="D22" i="10"/>
  <c r="D165" i="10" s="1"/>
  <c r="C22" i="10"/>
  <c r="C165" i="10" s="1"/>
  <c r="B22" i="10"/>
  <c r="G21" i="10"/>
  <c r="F21" i="10"/>
  <c r="F164" i="10" s="1"/>
  <c r="E21" i="10"/>
  <c r="E164" i="10" s="1"/>
  <c r="D21" i="10"/>
  <c r="D164" i="10" s="1"/>
  <c r="C21" i="10"/>
  <c r="C164" i="10" s="1"/>
  <c r="B21" i="10"/>
  <c r="G20" i="10"/>
  <c r="F20" i="10"/>
  <c r="F163" i="10" s="1"/>
  <c r="E20" i="10"/>
  <c r="E163" i="10" s="1"/>
  <c r="D20" i="10"/>
  <c r="D163" i="10" s="1"/>
  <c r="C20" i="10"/>
  <c r="C163" i="10" s="1"/>
  <c r="B20" i="10"/>
  <c r="G19" i="10"/>
  <c r="F19" i="10"/>
  <c r="F162" i="10" s="1"/>
  <c r="E19" i="10"/>
  <c r="E162" i="10" s="1"/>
  <c r="D19" i="10"/>
  <c r="D162" i="10" s="1"/>
  <c r="C19" i="10"/>
  <c r="C162" i="10" s="1"/>
  <c r="B19" i="10"/>
  <c r="G18" i="10"/>
  <c r="F18" i="10"/>
  <c r="F161" i="10" s="1"/>
  <c r="E18" i="10"/>
  <c r="E161" i="10" s="1"/>
  <c r="D18" i="10"/>
  <c r="D161" i="10" s="1"/>
  <c r="C18" i="10"/>
  <c r="C161" i="10" s="1"/>
  <c r="B18" i="10"/>
  <c r="G17" i="10"/>
  <c r="F17" i="10"/>
  <c r="F160" i="10" s="1"/>
  <c r="E17" i="10"/>
  <c r="E160" i="10" s="1"/>
  <c r="D17" i="10"/>
  <c r="D160" i="10" s="1"/>
  <c r="C17" i="10"/>
  <c r="C160" i="10" s="1"/>
  <c r="B17" i="10"/>
  <c r="G16" i="10"/>
  <c r="F16" i="10"/>
  <c r="F159" i="10" s="1"/>
  <c r="E16" i="10"/>
  <c r="E159" i="10" s="1"/>
  <c r="D16" i="10"/>
  <c r="D159" i="10" s="1"/>
  <c r="C16" i="10"/>
  <c r="C159" i="10" s="1"/>
  <c r="B16" i="10"/>
  <c r="G15" i="10"/>
  <c r="F15" i="10"/>
  <c r="F158" i="10" s="1"/>
  <c r="E15" i="10"/>
  <c r="E158" i="10" s="1"/>
  <c r="D15" i="10"/>
  <c r="D158" i="10" s="1"/>
  <c r="C15" i="10"/>
  <c r="C158" i="10" s="1"/>
  <c r="B15" i="10"/>
  <c r="G14" i="10"/>
  <c r="F14" i="10"/>
  <c r="F157" i="10" s="1"/>
  <c r="E14" i="10"/>
  <c r="E157" i="10" s="1"/>
  <c r="D14" i="10"/>
  <c r="D157" i="10" s="1"/>
  <c r="C14" i="10"/>
  <c r="C157" i="10" s="1"/>
  <c r="B14" i="10"/>
  <c r="G13" i="10"/>
  <c r="F13" i="10"/>
  <c r="F156" i="10" s="1"/>
  <c r="E13" i="10"/>
  <c r="E156" i="10" s="1"/>
  <c r="D13" i="10"/>
  <c r="D156" i="10" s="1"/>
  <c r="C13" i="10"/>
  <c r="C156" i="10" s="1"/>
  <c r="B13" i="10"/>
  <c r="G12" i="10"/>
  <c r="F12" i="10"/>
  <c r="F155" i="10" s="1"/>
  <c r="E12" i="10"/>
  <c r="E155" i="10" s="1"/>
  <c r="D12" i="10"/>
  <c r="D155" i="10" s="1"/>
  <c r="C12" i="10"/>
  <c r="C155" i="10" s="1"/>
  <c r="B12" i="10"/>
  <c r="G11" i="10"/>
  <c r="F11" i="10"/>
  <c r="F154" i="10" s="1"/>
  <c r="E11" i="10"/>
  <c r="E154" i="10" s="1"/>
  <c r="D11" i="10"/>
  <c r="D154" i="10" s="1"/>
  <c r="C11" i="10"/>
  <c r="C154" i="10" s="1"/>
  <c r="B11" i="10"/>
  <c r="G10" i="10"/>
  <c r="F10" i="10"/>
  <c r="F153" i="10" s="1"/>
  <c r="E10" i="10"/>
  <c r="E153" i="10" s="1"/>
  <c r="D10" i="10"/>
  <c r="D153" i="10" s="1"/>
  <c r="C10" i="10"/>
  <c r="C153" i="10" s="1"/>
  <c r="B10" i="10"/>
  <c r="G9" i="10"/>
  <c r="F9" i="10"/>
  <c r="F152" i="10" s="1"/>
  <c r="E9" i="10"/>
  <c r="E152" i="10" s="1"/>
  <c r="D9" i="10"/>
  <c r="D152" i="10" s="1"/>
  <c r="C9" i="10"/>
  <c r="C152" i="10" s="1"/>
  <c r="B9" i="10"/>
  <c r="G8" i="10"/>
  <c r="F8" i="10"/>
  <c r="F151" i="10" s="1"/>
  <c r="E8" i="10"/>
  <c r="E151" i="10" s="1"/>
  <c r="D8" i="10"/>
  <c r="D151" i="10" s="1"/>
  <c r="C8" i="10"/>
  <c r="C151" i="10" s="1"/>
  <c r="B8" i="10"/>
  <c r="G7" i="10"/>
  <c r="F7" i="10"/>
  <c r="F150" i="10" s="1"/>
  <c r="E7" i="10"/>
  <c r="E150" i="10" s="1"/>
  <c r="D7" i="10"/>
  <c r="D150" i="10" s="1"/>
  <c r="C7" i="10"/>
  <c r="C150" i="10" s="1"/>
  <c r="B7" i="10"/>
  <c r="G6" i="10"/>
  <c r="F6" i="10"/>
  <c r="F149" i="10" s="1"/>
  <c r="E6" i="10"/>
  <c r="E149" i="10" s="1"/>
  <c r="D6" i="10"/>
  <c r="D149" i="10" s="1"/>
  <c r="C6" i="10"/>
  <c r="C149" i="10" s="1"/>
  <c r="B6" i="10"/>
  <c r="G5" i="10"/>
  <c r="G143" i="10" s="1"/>
  <c r="F5" i="10"/>
  <c r="E5" i="10"/>
  <c r="D5" i="10"/>
  <c r="C5" i="10"/>
  <c r="B5" i="10"/>
  <c r="B9" i="14" l="1"/>
  <c r="C3" i="12"/>
  <c r="C9" i="12" s="1"/>
  <c r="B11" i="13"/>
  <c r="B4" i="12"/>
  <c r="E4" i="12" s="1"/>
  <c r="F4" i="12" s="1"/>
  <c r="B9" i="12"/>
  <c r="E9" i="12" s="1"/>
  <c r="F9" i="12" s="1"/>
  <c r="E3" i="12"/>
  <c r="F3" i="12" s="1"/>
  <c r="J285" i="11"/>
  <c r="I285" i="11"/>
  <c r="H285" i="11"/>
  <c r="K285" i="11"/>
  <c r="B285" i="11"/>
  <c r="L285" i="11"/>
  <c r="H142" i="11"/>
  <c r="H141" i="11"/>
  <c r="L284" i="11"/>
  <c r="K284" i="11"/>
  <c r="J284" i="11"/>
  <c r="I284" i="11"/>
  <c r="H284" i="11"/>
  <c r="B284" i="11"/>
  <c r="H140" i="11"/>
  <c r="I283" i="11"/>
  <c r="B283" i="11"/>
  <c r="L283" i="11"/>
  <c r="H283" i="11"/>
  <c r="K283" i="11"/>
  <c r="J283" i="11"/>
  <c r="L282" i="11"/>
  <c r="K282" i="11"/>
  <c r="J282" i="11"/>
  <c r="I282" i="11"/>
  <c r="H282" i="11"/>
  <c r="B282" i="11"/>
  <c r="H139" i="11"/>
  <c r="H138" i="11"/>
  <c r="B281" i="11"/>
  <c r="H281" i="11"/>
  <c r="I281" i="11"/>
  <c r="J281" i="11"/>
  <c r="K281" i="11"/>
  <c r="L281" i="11"/>
  <c r="L280" i="11"/>
  <c r="K280" i="11"/>
  <c r="J280" i="11"/>
  <c r="I280" i="11"/>
  <c r="H280" i="11"/>
  <c r="B280" i="11"/>
  <c r="H137" i="11"/>
  <c r="H136" i="11"/>
  <c r="H279" i="11"/>
  <c r="I279" i="11"/>
  <c r="J279" i="11"/>
  <c r="B279" i="11"/>
  <c r="K279" i="11"/>
  <c r="L279" i="11"/>
  <c r="K278" i="11"/>
  <c r="B278" i="11"/>
  <c r="L278" i="11"/>
  <c r="H278" i="11"/>
  <c r="H135" i="11"/>
  <c r="I278" i="11"/>
  <c r="J278" i="11"/>
  <c r="L277" i="11"/>
  <c r="K277" i="11"/>
  <c r="J277" i="11"/>
  <c r="H134" i="11"/>
  <c r="B277" i="11"/>
  <c r="H277" i="11"/>
  <c r="I277" i="11"/>
  <c r="K276" i="11"/>
  <c r="B276" i="11"/>
  <c r="I276" i="11"/>
  <c r="H276" i="11"/>
  <c r="H133" i="11"/>
  <c r="J276" i="11"/>
  <c r="L276" i="11"/>
  <c r="B275" i="11"/>
  <c r="I275" i="11"/>
  <c r="H132" i="11"/>
  <c r="H275" i="11"/>
  <c r="J275" i="11"/>
  <c r="K275" i="11"/>
  <c r="L275" i="11"/>
  <c r="B274" i="11"/>
  <c r="H274" i="11"/>
  <c r="I274" i="11"/>
  <c r="H131" i="11"/>
  <c r="K274" i="11"/>
  <c r="L274" i="11"/>
  <c r="J274" i="11"/>
  <c r="H130" i="11"/>
  <c r="L273" i="11"/>
  <c r="K273" i="11"/>
  <c r="J273" i="11"/>
  <c r="I273" i="11"/>
  <c r="H273" i="11"/>
  <c r="B273" i="11"/>
  <c r="L272" i="11"/>
  <c r="I272" i="11"/>
  <c r="H129" i="11"/>
  <c r="J272" i="11"/>
  <c r="K272" i="11"/>
  <c r="B272" i="11"/>
  <c r="H272" i="11"/>
  <c r="B271" i="11"/>
  <c r="H271" i="11"/>
  <c r="I271" i="11"/>
  <c r="J271" i="11"/>
  <c r="K271" i="11"/>
  <c r="L271" i="11"/>
  <c r="H128" i="11"/>
  <c r="I270" i="11"/>
  <c r="J270" i="11"/>
  <c r="H127" i="11"/>
  <c r="L270" i="11"/>
  <c r="K270" i="11"/>
  <c r="H270" i="11"/>
  <c r="B270" i="11"/>
  <c r="B269" i="11"/>
  <c r="L269" i="11"/>
  <c r="K269" i="11"/>
  <c r="J269" i="11"/>
  <c r="I269" i="11"/>
  <c r="H269" i="11"/>
  <c r="H126" i="11"/>
  <c r="H268" i="11"/>
  <c r="I268" i="11"/>
  <c r="J268" i="11"/>
  <c r="K268" i="11"/>
  <c r="B268" i="11"/>
  <c r="L268" i="11"/>
  <c r="H125" i="11"/>
  <c r="L267" i="11"/>
  <c r="H124" i="11"/>
  <c r="K267" i="11"/>
  <c r="B267" i="11"/>
  <c r="H267" i="11"/>
  <c r="I267" i="11"/>
  <c r="J267" i="11"/>
  <c r="H123" i="11"/>
  <c r="B266" i="11"/>
  <c r="H266" i="11"/>
  <c r="I266" i="11"/>
  <c r="J266" i="11"/>
  <c r="K266" i="11"/>
  <c r="L266" i="11"/>
  <c r="B265" i="11"/>
  <c r="H265" i="11"/>
  <c r="I265" i="11"/>
  <c r="K265" i="11"/>
  <c r="H122" i="11"/>
  <c r="L265" i="11"/>
  <c r="J265" i="11"/>
  <c r="I264" i="11"/>
  <c r="L264" i="11"/>
  <c r="K264" i="11"/>
  <c r="B264" i="11"/>
  <c r="H121" i="11"/>
  <c r="J264" i="11"/>
  <c r="H264" i="11"/>
  <c r="L263" i="11"/>
  <c r="K263" i="11"/>
  <c r="J263" i="11"/>
  <c r="I263" i="11"/>
  <c r="H263" i="11"/>
  <c r="B263" i="11"/>
  <c r="H120" i="11"/>
  <c r="B262" i="11"/>
  <c r="J262" i="11"/>
  <c r="K262" i="11"/>
  <c r="L262" i="11"/>
  <c r="I262" i="11"/>
  <c r="H262" i="11"/>
  <c r="H119" i="11"/>
  <c r="B261" i="11"/>
  <c r="H261" i="11"/>
  <c r="H118" i="11"/>
  <c r="I261" i="11"/>
  <c r="J261" i="11"/>
  <c r="K261" i="11"/>
  <c r="L261" i="11"/>
  <c r="J260" i="11"/>
  <c r="H117" i="11"/>
  <c r="B260" i="11"/>
  <c r="K260" i="11"/>
  <c r="I260" i="11"/>
  <c r="L260" i="11"/>
  <c r="H260" i="11"/>
  <c r="B259" i="11"/>
  <c r="H116" i="11"/>
  <c r="L259" i="11"/>
  <c r="K259" i="11"/>
  <c r="J259" i="11"/>
  <c r="I259" i="11"/>
  <c r="H259" i="11"/>
  <c r="L258" i="11"/>
  <c r="H115" i="11"/>
  <c r="B258" i="11"/>
  <c r="H258" i="11"/>
  <c r="I258" i="11"/>
  <c r="J258" i="11"/>
  <c r="K258" i="11"/>
  <c r="H114" i="11"/>
  <c r="B257" i="11"/>
  <c r="L257" i="11"/>
  <c r="H257" i="11"/>
  <c r="I257" i="11"/>
  <c r="J257" i="11"/>
  <c r="K257" i="11"/>
  <c r="H113" i="11"/>
  <c r="B256" i="11"/>
  <c r="H256" i="11"/>
  <c r="I256" i="11"/>
  <c r="J256" i="11"/>
  <c r="K256" i="11"/>
  <c r="L256" i="11"/>
  <c r="L255" i="11"/>
  <c r="B255" i="11"/>
  <c r="H255" i="11"/>
  <c r="I255" i="11"/>
  <c r="J255" i="11"/>
  <c r="K255" i="11"/>
  <c r="H112" i="11"/>
  <c r="L254" i="11"/>
  <c r="K254" i="11"/>
  <c r="J254" i="11"/>
  <c r="I254" i="11"/>
  <c r="H254" i="11"/>
  <c r="B254" i="11"/>
  <c r="H111" i="11"/>
  <c r="B253" i="11"/>
  <c r="L253" i="11"/>
  <c r="K253" i="11"/>
  <c r="J253" i="11"/>
  <c r="I253" i="11"/>
  <c r="H253" i="11"/>
  <c r="H110" i="11"/>
  <c r="H252" i="11"/>
  <c r="I252" i="11"/>
  <c r="J252" i="11"/>
  <c r="H109" i="11"/>
  <c r="K252" i="11"/>
  <c r="L252" i="11"/>
  <c r="B252" i="11"/>
  <c r="K251" i="11"/>
  <c r="H108" i="11"/>
  <c r="H251" i="11"/>
  <c r="L251" i="11"/>
  <c r="B251" i="11"/>
  <c r="I251" i="11"/>
  <c r="J251" i="11"/>
  <c r="H107" i="11"/>
  <c r="B250" i="11"/>
  <c r="H250" i="11"/>
  <c r="I250" i="11"/>
  <c r="J250" i="11"/>
  <c r="K250" i="11"/>
  <c r="L250" i="11"/>
  <c r="L249" i="11"/>
  <c r="I249" i="11"/>
  <c r="B249" i="11"/>
  <c r="H106" i="11"/>
  <c r="K249" i="11"/>
  <c r="H249" i="11"/>
  <c r="J249" i="11"/>
  <c r="J248" i="11"/>
  <c r="H105" i="11"/>
  <c r="L248" i="11"/>
  <c r="K248" i="11"/>
  <c r="B248" i="11"/>
  <c r="H248" i="11"/>
  <c r="I248" i="11"/>
  <c r="B247" i="11"/>
  <c r="H247" i="11"/>
  <c r="I247" i="11"/>
  <c r="J247" i="11"/>
  <c r="K247" i="11"/>
  <c r="L247" i="11"/>
  <c r="H104" i="11"/>
  <c r="B246" i="11"/>
  <c r="L246" i="11"/>
  <c r="K246" i="11"/>
  <c r="J246" i="11"/>
  <c r="I246" i="11"/>
  <c r="H246" i="11"/>
  <c r="H103" i="11"/>
  <c r="L245" i="11"/>
  <c r="H245" i="11"/>
  <c r="H102" i="11"/>
  <c r="I245" i="11"/>
  <c r="J245" i="11"/>
  <c r="K245" i="11"/>
  <c r="B245" i="11"/>
  <c r="K244" i="11"/>
  <c r="B244" i="11"/>
  <c r="I244" i="11"/>
  <c r="H244" i="11"/>
  <c r="J244" i="11"/>
  <c r="H101" i="11"/>
  <c r="L244" i="11"/>
  <c r="K243" i="11"/>
  <c r="L243" i="11"/>
  <c r="B243" i="11"/>
  <c r="H100" i="11"/>
  <c r="H243" i="11"/>
  <c r="I243" i="11"/>
  <c r="J243" i="11"/>
  <c r="B242" i="11"/>
  <c r="H242" i="11"/>
  <c r="I242" i="11"/>
  <c r="J242" i="11"/>
  <c r="K242" i="11"/>
  <c r="L242" i="11"/>
  <c r="H99" i="11"/>
  <c r="H241" i="11"/>
  <c r="L241" i="11"/>
  <c r="K241" i="11"/>
  <c r="J241" i="11"/>
  <c r="I241" i="11"/>
  <c r="H98" i="11"/>
  <c r="B241" i="11"/>
  <c r="K240" i="11"/>
  <c r="J240" i="11"/>
  <c r="L240" i="11"/>
  <c r="H97" i="11"/>
  <c r="I240" i="11"/>
  <c r="H240" i="11"/>
  <c r="B240" i="11"/>
  <c r="H96" i="11"/>
  <c r="L239" i="11"/>
  <c r="K239" i="11"/>
  <c r="J239" i="11"/>
  <c r="I239" i="11"/>
  <c r="H239" i="11"/>
  <c r="B239" i="11"/>
  <c r="H95" i="11"/>
  <c r="H238" i="11"/>
  <c r="I238" i="11"/>
  <c r="J238" i="11"/>
  <c r="K238" i="11"/>
  <c r="L238" i="11"/>
  <c r="B238" i="11"/>
  <c r="J237" i="11"/>
  <c r="H237" i="11"/>
  <c r="I237" i="11"/>
  <c r="K237" i="11"/>
  <c r="L237" i="11"/>
  <c r="B237" i="11"/>
  <c r="H94" i="11"/>
  <c r="B236" i="11"/>
  <c r="H93" i="11"/>
  <c r="L236" i="11"/>
  <c r="K236" i="11"/>
  <c r="J236" i="11"/>
  <c r="I236" i="11"/>
  <c r="H236" i="11"/>
  <c r="L235" i="11"/>
  <c r="K235" i="11"/>
  <c r="J235" i="11"/>
  <c r="I235" i="11"/>
  <c r="H235" i="11"/>
  <c r="B235" i="11"/>
  <c r="H92" i="11"/>
  <c r="K234" i="11"/>
  <c r="B234" i="11"/>
  <c r="H91" i="11"/>
  <c r="L234" i="11"/>
  <c r="H234" i="11"/>
  <c r="I234" i="11"/>
  <c r="J234" i="11"/>
  <c r="L233" i="11"/>
  <c r="B233" i="11"/>
  <c r="H233" i="11"/>
  <c r="H90" i="11"/>
  <c r="J233" i="11"/>
  <c r="K233" i="11"/>
  <c r="I233" i="11"/>
  <c r="L232" i="11"/>
  <c r="K232" i="11"/>
  <c r="I232" i="11"/>
  <c r="H232" i="11"/>
  <c r="B232" i="11"/>
  <c r="H89" i="11"/>
  <c r="J232" i="11"/>
  <c r="H88" i="11"/>
  <c r="L231" i="11"/>
  <c r="K231" i="11"/>
  <c r="J231" i="11"/>
  <c r="I231" i="11"/>
  <c r="H231" i="11"/>
  <c r="B231" i="11"/>
  <c r="B230" i="11"/>
  <c r="H87" i="11"/>
  <c r="L230" i="11"/>
  <c r="K230" i="11"/>
  <c r="J230" i="11"/>
  <c r="I230" i="11"/>
  <c r="H230" i="11"/>
  <c r="H86" i="11"/>
  <c r="L229" i="11"/>
  <c r="K229" i="11"/>
  <c r="J229" i="11"/>
  <c r="I229" i="11"/>
  <c r="H229" i="11"/>
  <c r="B229" i="11"/>
  <c r="H85" i="11"/>
  <c r="L228" i="11"/>
  <c r="K228" i="11"/>
  <c r="J228" i="11"/>
  <c r="I228" i="11"/>
  <c r="H228" i="11"/>
  <c r="B228" i="11"/>
  <c r="H84" i="11"/>
  <c r="B227" i="11"/>
  <c r="H227" i="11"/>
  <c r="I227" i="11"/>
  <c r="J227" i="11"/>
  <c r="K227" i="11"/>
  <c r="L227" i="11"/>
  <c r="H83" i="11"/>
  <c r="L226" i="11"/>
  <c r="K226" i="11"/>
  <c r="J226" i="11"/>
  <c r="I226" i="11"/>
  <c r="H226" i="11"/>
  <c r="B226" i="11"/>
  <c r="J225" i="11"/>
  <c r="H82" i="11"/>
  <c r="L225" i="11"/>
  <c r="K225" i="11"/>
  <c r="B225" i="11"/>
  <c r="H225" i="11"/>
  <c r="I225" i="11"/>
  <c r="B224" i="11"/>
  <c r="H224" i="11"/>
  <c r="I224" i="11"/>
  <c r="J224" i="11"/>
  <c r="K224" i="11"/>
  <c r="L224" i="11"/>
  <c r="H81" i="11"/>
  <c r="H80" i="11"/>
  <c r="L223" i="11"/>
  <c r="K223" i="11"/>
  <c r="J223" i="11"/>
  <c r="I223" i="11"/>
  <c r="H223" i="11"/>
  <c r="B223" i="11"/>
  <c r="H222" i="11"/>
  <c r="H79" i="11"/>
  <c r="L222" i="11"/>
  <c r="K222" i="11"/>
  <c r="J222" i="11"/>
  <c r="I222" i="11"/>
  <c r="B222" i="11"/>
  <c r="H78" i="11"/>
  <c r="L221" i="11"/>
  <c r="K221" i="11"/>
  <c r="J221" i="11"/>
  <c r="I221" i="11"/>
  <c r="H221" i="11"/>
  <c r="B221" i="11"/>
  <c r="I220" i="11"/>
  <c r="K220" i="11"/>
  <c r="L220" i="11"/>
  <c r="B220" i="11"/>
  <c r="H77" i="11"/>
  <c r="H220" i="11"/>
  <c r="J220" i="11"/>
  <c r="H219" i="11"/>
  <c r="J219" i="11"/>
  <c r="B219" i="11"/>
  <c r="H76" i="11"/>
  <c r="I219" i="11"/>
  <c r="L219" i="11"/>
  <c r="K219" i="11"/>
  <c r="L218" i="11"/>
  <c r="K218" i="11"/>
  <c r="J218" i="11"/>
  <c r="I218" i="11"/>
  <c r="H218" i="11"/>
  <c r="B218" i="11"/>
  <c r="H75" i="11"/>
  <c r="J217" i="11"/>
  <c r="B217" i="11"/>
  <c r="H217" i="11"/>
  <c r="I217" i="11"/>
  <c r="K217" i="11"/>
  <c r="L217" i="11"/>
  <c r="H74" i="11"/>
  <c r="H73" i="11"/>
  <c r="H216" i="11"/>
  <c r="B216" i="11"/>
  <c r="L216" i="11"/>
  <c r="K216" i="11"/>
  <c r="J216" i="11"/>
  <c r="I216" i="11"/>
  <c r="H72" i="11"/>
  <c r="B215" i="11"/>
  <c r="H215" i="11"/>
  <c r="I215" i="11"/>
  <c r="J215" i="11"/>
  <c r="K215" i="11"/>
  <c r="L215" i="11"/>
  <c r="B214" i="11"/>
  <c r="H214" i="11"/>
  <c r="I214" i="11"/>
  <c r="J214" i="11"/>
  <c r="K214" i="11"/>
  <c r="L214" i="11"/>
  <c r="H71" i="11"/>
  <c r="B213" i="11"/>
  <c r="L213" i="11"/>
  <c r="K213" i="11"/>
  <c r="J213" i="11"/>
  <c r="I213" i="11"/>
  <c r="H213" i="11"/>
  <c r="H70" i="11"/>
  <c r="H69" i="11"/>
  <c r="L212" i="11"/>
  <c r="K212" i="11"/>
  <c r="J212" i="11"/>
  <c r="I212" i="11"/>
  <c r="H212" i="11"/>
  <c r="B212" i="11"/>
  <c r="L211" i="11"/>
  <c r="H68" i="11"/>
  <c r="B211" i="11"/>
  <c r="H211" i="11"/>
  <c r="I211" i="11"/>
  <c r="J211" i="11"/>
  <c r="K211" i="11"/>
  <c r="H67" i="11"/>
  <c r="H210" i="11"/>
  <c r="I210" i="11"/>
  <c r="J210" i="11"/>
  <c r="K210" i="11"/>
  <c r="L210" i="11"/>
  <c r="B210" i="11"/>
  <c r="H209" i="11"/>
  <c r="H66" i="11"/>
  <c r="I209" i="11"/>
  <c r="L209" i="11"/>
  <c r="B209" i="11"/>
  <c r="K209" i="11"/>
  <c r="J209" i="11"/>
  <c r="H65" i="11"/>
  <c r="I208" i="11"/>
  <c r="H208" i="11"/>
  <c r="J208" i="11"/>
  <c r="K208" i="11"/>
  <c r="L208" i="11"/>
  <c r="B208" i="11"/>
  <c r="K207" i="11"/>
  <c r="B207" i="11"/>
  <c r="H64" i="11"/>
  <c r="I207" i="11"/>
  <c r="J207" i="11"/>
  <c r="H207" i="11"/>
  <c r="L207" i="11"/>
  <c r="J206" i="11"/>
  <c r="H63" i="11"/>
  <c r="I206" i="11"/>
  <c r="H206" i="11"/>
  <c r="K206" i="11"/>
  <c r="L206" i="11"/>
  <c r="B206" i="11"/>
  <c r="H205" i="11"/>
  <c r="H62" i="11"/>
  <c r="B205" i="11"/>
  <c r="L205" i="11"/>
  <c r="K205" i="11"/>
  <c r="J205" i="11"/>
  <c r="I205" i="11"/>
  <c r="L204" i="11"/>
  <c r="B204" i="11"/>
  <c r="K204" i="11"/>
  <c r="J204" i="11"/>
  <c r="H61" i="11"/>
  <c r="I204" i="11"/>
  <c r="H204" i="11"/>
  <c r="H60" i="11"/>
  <c r="B203" i="11"/>
  <c r="L203" i="11"/>
  <c r="K203" i="11"/>
  <c r="J203" i="11"/>
  <c r="I203" i="11"/>
  <c r="H203" i="11"/>
  <c r="B202" i="11"/>
  <c r="H202" i="11"/>
  <c r="H59" i="11"/>
  <c r="I202" i="11"/>
  <c r="J202" i="11"/>
  <c r="L202" i="11"/>
  <c r="K202" i="11"/>
  <c r="J201" i="11"/>
  <c r="H58" i="11"/>
  <c r="I201" i="11"/>
  <c r="H201" i="11"/>
  <c r="K201" i="11"/>
  <c r="B201" i="11"/>
  <c r="L201" i="11"/>
  <c r="H57" i="11"/>
  <c r="L200" i="11"/>
  <c r="K200" i="11"/>
  <c r="J200" i="11"/>
  <c r="I200" i="11"/>
  <c r="H200" i="11"/>
  <c r="B200" i="11"/>
  <c r="B199" i="11"/>
  <c r="H199" i="11"/>
  <c r="I199" i="11"/>
  <c r="J199" i="11"/>
  <c r="K199" i="11"/>
  <c r="L199" i="11"/>
  <c r="H56" i="11"/>
  <c r="H198" i="11"/>
  <c r="I198" i="11"/>
  <c r="J198" i="11"/>
  <c r="H55" i="11"/>
  <c r="K198" i="11"/>
  <c r="L198" i="11"/>
  <c r="B198" i="11"/>
  <c r="I197" i="11"/>
  <c r="J197" i="11"/>
  <c r="L197" i="11"/>
  <c r="H54" i="11"/>
  <c r="K197" i="11"/>
  <c r="B197" i="11"/>
  <c r="H197" i="11"/>
  <c r="H196" i="11"/>
  <c r="H53" i="11"/>
  <c r="L196" i="11"/>
  <c r="K196" i="11"/>
  <c r="J196" i="11"/>
  <c r="I196" i="11"/>
  <c r="B196" i="11"/>
  <c r="L195" i="11"/>
  <c r="K195" i="11"/>
  <c r="J195" i="11"/>
  <c r="I195" i="11"/>
  <c r="H195" i="11"/>
  <c r="B195" i="11"/>
  <c r="H52" i="11"/>
  <c r="B194" i="11"/>
  <c r="L194" i="11"/>
  <c r="K194" i="11"/>
  <c r="J194" i="11"/>
  <c r="I194" i="11"/>
  <c r="H194" i="11"/>
  <c r="H51" i="11"/>
  <c r="K193" i="11"/>
  <c r="H50" i="11"/>
  <c r="L193" i="11"/>
  <c r="J193" i="11"/>
  <c r="I193" i="11"/>
  <c r="H193" i="11"/>
  <c r="B193" i="11"/>
  <c r="K192" i="11"/>
  <c r="J192" i="11"/>
  <c r="I192" i="11"/>
  <c r="H192" i="11"/>
  <c r="L192" i="11"/>
  <c r="H49" i="11"/>
  <c r="B192" i="11"/>
  <c r="H48" i="11"/>
  <c r="B191" i="11"/>
  <c r="H191" i="11"/>
  <c r="I191" i="11"/>
  <c r="J191" i="11"/>
  <c r="K191" i="11"/>
  <c r="L191" i="11"/>
  <c r="H47" i="11"/>
  <c r="K190" i="11"/>
  <c r="J190" i="11"/>
  <c r="I190" i="11"/>
  <c r="H190" i="11"/>
  <c r="B190" i="11"/>
  <c r="L190" i="11"/>
  <c r="H189" i="11"/>
  <c r="I189" i="11"/>
  <c r="J189" i="11"/>
  <c r="K189" i="11"/>
  <c r="L189" i="11"/>
  <c r="B189" i="11"/>
  <c r="H46" i="11"/>
  <c r="L188" i="11"/>
  <c r="K188" i="11"/>
  <c r="J188" i="11"/>
  <c r="I188" i="11"/>
  <c r="H188" i="11"/>
  <c r="H45" i="11"/>
  <c r="B188" i="11"/>
  <c r="L187" i="11"/>
  <c r="K187" i="11"/>
  <c r="J187" i="11"/>
  <c r="I187" i="11"/>
  <c r="H187" i="11"/>
  <c r="B187" i="11"/>
  <c r="H44" i="11"/>
  <c r="L186" i="11"/>
  <c r="K186" i="11"/>
  <c r="H43" i="11"/>
  <c r="J186" i="11"/>
  <c r="I186" i="11"/>
  <c r="H186" i="11"/>
  <c r="B186" i="11"/>
  <c r="J185" i="11"/>
  <c r="H185" i="11"/>
  <c r="I185" i="11"/>
  <c r="K185" i="11"/>
  <c r="L185" i="11"/>
  <c r="B185" i="11"/>
  <c r="H42" i="11"/>
  <c r="L184" i="11"/>
  <c r="K184" i="11"/>
  <c r="J184" i="11"/>
  <c r="I184" i="11"/>
  <c r="H184" i="11"/>
  <c r="H41" i="11"/>
  <c r="B184" i="11"/>
  <c r="L183" i="11"/>
  <c r="B183" i="11"/>
  <c r="H40" i="11"/>
  <c r="J183" i="11"/>
  <c r="K183" i="11"/>
  <c r="I183" i="11"/>
  <c r="H183" i="11"/>
  <c r="J182" i="11"/>
  <c r="L182" i="11"/>
  <c r="K182" i="11"/>
  <c r="I182" i="11"/>
  <c r="H39" i="11"/>
  <c r="B182" i="11"/>
  <c r="H182" i="11"/>
  <c r="L181" i="11"/>
  <c r="K181" i="11"/>
  <c r="J181" i="11"/>
  <c r="I181" i="11"/>
  <c r="H181" i="11"/>
  <c r="B181" i="11"/>
  <c r="H38" i="11"/>
  <c r="B180" i="11"/>
  <c r="H37" i="11"/>
  <c r="H180" i="11"/>
  <c r="I180" i="11"/>
  <c r="J180" i="11"/>
  <c r="K180" i="11"/>
  <c r="L180" i="11"/>
  <c r="K179" i="11"/>
  <c r="J179" i="11"/>
  <c r="I179" i="11"/>
  <c r="H179" i="11"/>
  <c r="B179" i="11"/>
  <c r="H36" i="11"/>
  <c r="L179" i="11"/>
  <c r="L178" i="11"/>
  <c r="B178" i="11"/>
  <c r="H35" i="11"/>
  <c r="H178" i="11"/>
  <c r="I178" i="11"/>
  <c r="J178" i="11"/>
  <c r="K178" i="11"/>
  <c r="H34" i="11"/>
  <c r="J177" i="11"/>
  <c r="I177" i="11"/>
  <c r="H177" i="11"/>
  <c r="K177" i="11"/>
  <c r="L177" i="11"/>
  <c r="B177" i="11"/>
  <c r="B176" i="11"/>
  <c r="H33" i="11"/>
  <c r="L176" i="11"/>
  <c r="K176" i="11"/>
  <c r="J176" i="11"/>
  <c r="I176" i="11"/>
  <c r="H176" i="11"/>
  <c r="L175" i="11"/>
  <c r="K175" i="11"/>
  <c r="J175" i="11"/>
  <c r="I175" i="11"/>
  <c r="H175" i="11"/>
  <c r="H32" i="11"/>
  <c r="B175" i="11"/>
  <c r="I174" i="11"/>
  <c r="L174" i="11"/>
  <c r="K174" i="11"/>
  <c r="J174" i="11"/>
  <c r="B174" i="11"/>
  <c r="H31" i="11"/>
  <c r="H174" i="11"/>
  <c r="B173" i="11"/>
  <c r="H30" i="11"/>
  <c r="L172" i="11"/>
  <c r="J172" i="11"/>
  <c r="I172" i="11"/>
  <c r="H172" i="11"/>
  <c r="B172" i="11"/>
  <c r="H29" i="11"/>
  <c r="K172" i="11"/>
  <c r="B171" i="11"/>
  <c r="H171" i="11"/>
  <c r="I171" i="11"/>
  <c r="J171" i="11"/>
  <c r="K171" i="11"/>
  <c r="H28" i="11"/>
  <c r="L171" i="11"/>
  <c r="L170" i="11"/>
  <c r="K170" i="11"/>
  <c r="J170" i="11"/>
  <c r="I170" i="11"/>
  <c r="H170" i="11"/>
  <c r="B170" i="11"/>
  <c r="H27" i="11"/>
  <c r="H26" i="11"/>
  <c r="L169" i="11"/>
  <c r="K169" i="11"/>
  <c r="J169" i="11"/>
  <c r="I169" i="11"/>
  <c r="H169" i="11"/>
  <c r="B169" i="11"/>
  <c r="B168" i="11"/>
  <c r="L168" i="11"/>
  <c r="K168" i="11"/>
  <c r="J168" i="11"/>
  <c r="I168" i="11"/>
  <c r="H168" i="11"/>
  <c r="H25" i="11"/>
  <c r="I167" i="11"/>
  <c r="K167" i="11"/>
  <c r="B167" i="11"/>
  <c r="H24" i="11"/>
  <c r="H167" i="11"/>
  <c r="J167" i="11"/>
  <c r="L167" i="11"/>
  <c r="H23" i="11"/>
  <c r="B166" i="11"/>
  <c r="H166" i="11"/>
  <c r="I166" i="11"/>
  <c r="J166" i="11"/>
  <c r="K166" i="11"/>
  <c r="L166" i="11"/>
  <c r="H165" i="11"/>
  <c r="I165" i="11"/>
  <c r="J165" i="11"/>
  <c r="B165" i="11"/>
  <c r="K165" i="11"/>
  <c r="H22" i="11"/>
  <c r="L165" i="11"/>
  <c r="K164" i="11"/>
  <c r="J164" i="11"/>
  <c r="I164" i="11"/>
  <c r="H164" i="11"/>
  <c r="B164" i="11"/>
  <c r="H21" i="11"/>
  <c r="L164" i="11"/>
  <c r="K163" i="11"/>
  <c r="B163" i="11"/>
  <c r="J163" i="11"/>
  <c r="H20" i="11"/>
  <c r="I163" i="11"/>
  <c r="H163" i="11"/>
  <c r="L163" i="11"/>
  <c r="H19" i="11"/>
  <c r="L162" i="11"/>
  <c r="K162" i="11"/>
  <c r="J162" i="11"/>
  <c r="I162" i="11"/>
  <c r="H162" i="11"/>
  <c r="B162" i="11"/>
  <c r="L161" i="11"/>
  <c r="I161" i="11"/>
  <c r="H161" i="11"/>
  <c r="J161" i="11"/>
  <c r="K161" i="11"/>
  <c r="H18" i="11"/>
  <c r="B161" i="11"/>
  <c r="H17" i="11"/>
  <c r="L160" i="11"/>
  <c r="K160" i="11"/>
  <c r="J160" i="11"/>
  <c r="I160" i="11"/>
  <c r="H160" i="11"/>
  <c r="B160" i="11"/>
  <c r="L159" i="11"/>
  <c r="K159" i="11"/>
  <c r="J159" i="11"/>
  <c r="I159" i="11"/>
  <c r="H159" i="11"/>
  <c r="H16" i="11"/>
  <c r="B159" i="11"/>
  <c r="L158" i="11"/>
  <c r="K158" i="11"/>
  <c r="J158" i="11"/>
  <c r="I158" i="11"/>
  <c r="H158" i="11"/>
  <c r="B158" i="11"/>
  <c r="H15" i="11"/>
  <c r="H14" i="11"/>
  <c r="K157" i="11"/>
  <c r="J157" i="11"/>
  <c r="I157" i="11"/>
  <c r="H157" i="11"/>
  <c r="B157" i="11"/>
  <c r="L157" i="11"/>
  <c r="I156" i="11"/>
  <c r="H156" i="11"/>
  <c r="B156" i="11"/>
  <c r="J156" i="11"/>
  <c r="K156" i="11"/>
  <c r="L156" i="11"/>
  <c r="H13" i="11"/>
  <c r="I155" i="11"/>
  <c r="B155" i="11"/>
  <c r="H155" i="11"/>
  <c r="J155" i="11"/>
  <c r="K155" i="11"/>
  <c r="L155" i="11"/>
  <c r="H12" i="11"/>
  <c r="H11" i="11"/>
  <c r="H154" i="11"/>
  <c r="B154" i="11"/>
  <c r="L154" i="11"/>
  <c r="K154" i="11"/>
  <c r="J154" i="11"/>
  <c r="I154" i="11"/>
  <c r="I153" i="11"/>
  <c r="B153" i="11"/>
  <c r="L153" i="11"/>
  <c r="K153" i="11"/>
  <c r="J153" i="11"/>
  <c r="H10" i="11"/>
  <c r="H153" i="11"/>
  <c r="H9" i="11"/>
  <c r="L152" i="11"/>
  <c r="K152" i="11"/>
  <c r="J152" i="11"/>
  <c r="I152" i="11"/>
  <c r="H152" i="11"/>
  <c r="B152" i="11"/>
  <c r="H151" i="11"/>
  <c r="L151" i="11"/>
  <c r="K151" i="11"/>
  <c r="J151" i="11"/>
  <c r="I151" i="11"/>
  <c r="H8" i="11"/>
  <c r="B151" i="11"/>
  <c r="H7" i="11"/>
  <c r="L150" i="11"/>
  <c r="K150" i="11"/>
  <c r="I150" i="11"/>
  <c r="H150" i="11"/>
  <c r="B150" i="11"/>
  <c r="J150" i="11"/>
  <c r="I149" i="11"/>
  <c r="H149" i="11"/>
  <c r="J149" i="11"/>
  <c r="K149" i="11"/>
  <c r="L149" i="11"/>
  <c r="B149" i="11"/>
  <c r="H6" i="11"/>
  <c r="F148" i="11"/>
  <c r="F286" i="11" s="1"/>
  <c r="F143" i="11"/>
  <c r="E148" i="11"/>
  <c r="E286" i="11" s="1"/>
  <c r="E143" i="11"/>
  <c r="D143" i="11"/>
  <c r="D148" i="11"/>
  <c r="D286" i="11" s="1"/>
  <c r="C143" i="11"/>
  <c r="C148" i="11"/>
  <c r="C286" i="11" s="1"/>
  <c r="H5" i="11"/>
  <c r="B143" i="11"/>
  <c r="B148" i="11"/>
  <c r="H148" i="11"/>
  <c r="I148" i="11"/>
  <c r="J148" i="11"/>
  <c r="K148" i="11"/>
  <c r="L148" i="11"/>
  <c r="D131" i="9"/>
  <c r="E131" i="9"/>
  <c r="D130" i="9"/>
  <c r="E130" i="9"/>
  <c r="E129" i="9"/>
  <c r="D129" i="9"/>
  <c r="D128" i="9"/>
  <c r="E128" i="9"/>
  <c r="E127" i="9"/>
  <c r="D127" i="9"/>
  <c r="D126" i="9"/>
  <c r="E126" i="9"/>
  <c r="D125" i="9"/>
  <c r="E125" i="9"/>
  <c r="D124" i="9"/>
  <c r="E124" i="9"/>
  <c r="D123" i="9"/>
  <c r="E123" i="9"/>
  <c r="E122" i="9"/>
  <c r="D122" i="9"/>
  <c r="E121" i="9"/>
  <c r="D121" i="9"/>
  <c r="E120" i="9"/>
  <c r="D120" i="9"/>
  <c r="E119" i="9"/>
  <c r="D119" i="9"/>
  <c r="D118" i="9"/>
  <c r="E118" i="9"/>
  <c r="D117" i="9"/>
  <c r="E117" i="9"/>
  <c r="E116" i="9"/>
  <c r="D116" i="9"/>
  <c r="E115" i="9"/>
  <c r="D115" i="9"/>
  <c r="D114" i="9"/>
  <c r="E114" i="9"/>
  <c r="D113" i="9"/>
  <c r="E113" i="9"/>
  <c r="E112" i="9"/>
  <c r="D112" i="9"/>
  <c r="E111" i="9"/>
  <c r="D111" i="9"/>
  <c r="E110" i="9"/>
  <c r="D110" i="9"/>
  <c r="E109" i="9"/>
  <c r="D109" i="9"/>
  <c r="E108" i="9"/>
  <c r="D108" i="9"/>
  <c r="D107" i="9"/>
  <c r="E107" i="9"/>
  <c r="E106" i="9"/>
  <c r="D106" i="9"/>
  <c r="E105" i="9"/>
  <c r="D105" i="9"/>
  <c r="D104" i="9"/>
  <c r="B132" i="9"/>
  <c r="E104" i="9"/>
  <c r="E98" i="9"/>
  <c r="D98" i="9"/>
  <c r="E97" i="9"/>
  <c r="D97" i="9"/>
  <c r="E96" i="9"/>
  <c r="D96" i="9"/>
  <c r="E95" i="9"/>
  <c r="D95" i="9"/>
  <c r="D94" i="9"/>
  <c r="E94" i="9"/>
  <c r="E93" i="9"/>
  <c r="D93" i="9"/>
  <c r="D92" i="9"/>
  <c r="E92" i="9"/>
  <c r="D91" i="9"/>
  <c r="E91" i="9"/>
  <c r="E90" i="9"/>
  <c r="D90" i="9"/>
  <c r="D89" i="9"/>
  <c r="E89" i="9"/>
  <c r="D88" i="9"/>
  <c r="E88" i="9"/>
  <c r="E87" i="9"/>
  <c r="D87" i="9"/>
  <c r="D86" i="9"/>
  <c r="E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D74" i="9"/>
  <c r="E74" i="9"/>
  <c r="E73" i="9"/>
  <c r="D73" i="9"/>
  <c r="E72" i="9"/>
  <c r="D72" i="9"/>
  <c r="E71" i="9"/>
  <c r="B99" i="9"/>
  <c r="D71" i="9"/>
  <c r="D65" i="9"/>
  <c r="E65" i="9"/>
  <c r="D64" i="9"/>
  <c r="E64" i="9"/>
  <c r="D63" i="9"/>
  <c r="E63" i="9"/>
  <c r="E62" i="9"/>
  <c r="D62" i="9"/>
  <c r="E61" i="9"/>
  <c r="D61" i="9"/>
  <c r="D60" i="9"/>
  <c r="E60" i="9"/>
  <c r="E59" i="9"/>
  <c r="D59" i="9"/>
  <c r="E58" i="9"/>
  <c r="D58" i="9"/>
  <c r="E57" i="9"/>
  <c r="D57" i="9"/>
  <c r="D56" i="9"/>
  <c r="E56" i="9"/>
  <c r="D55" i="9"/>
  <c r="E55" i="9"/>
  <c r="D54" i="9"/>
  <c r="E54" i="9"/>
  <c r="D53" i="9"/>
  <c r="E53" i="9"/>
  <c r="D52" i="9"/>
  <c r="E52" i="9"/>
  <c r="D51" i="9"/>
  <c r="E51" i="9"/>
  <c r="E50" i="9"/>
  <c r="D50" i="9"/>
  <c r="E49" i="9"/>
  <c r="D49" i="9"/>
  <c r="D48" i="9"/>
  <c r="E48" i="9"/>
  <c r="D47" i="9"/>
  <c r="E47" i="9"/>
  <c r="D46" i="9"/>
  <c r="E46" i="9"/>
  <c r="D45" i="9"/>
  <c r="E45" i="9"/>
  <c r="D44" i="9"/>
  <c r="E44" i="9"/>
  <c r="D43" i="9"/>
  <c r="E43" i="9"/>
  <c r="D42" i="9"/>
  <c r="E42" i="9"/>
  <c r="E41" i="9"/>
  <c r="D41" i="9"/>
  <c r="D40" i="9"/>
  <c r="E40" i="9"/>
  <c r="D39" i="9"/>
  <c r="E39" i="9"/>
  <c r="D38" i="9"/>
  <c r="E38" i="9"/>
  <c r="B66" i="9"/>
  <c r="H98" i="9"/>
  <c r="H65" i="9"/>
  <c r="H131" i="9"/>
  <c r="I98" i="9"/>
  <c r="D32" i="9"/>
  <c r="I131" i="9"/>
  <c r="G131" i="9"/>
  <c r="I65" i="9"/>
  <c r="G65" i="9"/>
  <c r="E32" i="9"/>
  <c r="G98" i="9"/>
  <c r="H64" i="9"/>
  <c r="H97" i="9"/>
  <c r="H130" i="9"/>
  <c r="I130" i="9"/>
  <c r="I97" i="9"/>
  <c r="D31" i="9"/>
  <c r="G130" i="9"/>
  <c r="E31" i="9"/>
  <c r="G97" i="9"/>
  <c r="G64" i="9"/>
  <c r="I64" i="9"/>
  <c r="H63" i="9"/>
  <c r="H96" i="9"/>
  <c r="H129" i="9"/>
  <c r="D30" i="9"/>
  <c r="G96" i="9"/>
  <c r="E30" i="9"/>
  <c r="G63" i="9"/>
  <c r="I63" i="9"/>
  <c r="G129" i="9"/>
  <c r="I96" i="9"/>
  <c r="I129" i="9"/>
  <c r="H95" i="9"/>
  <c r="H128" i="9"/>
  <c r="H62" i="9"/>
  <c r="G62" i="9"/>
  <c r="I128" i="9"/>
  <c r="G128" i="9"/>
  <c r="I62" i="9"/>
  <c r="D29" i="9"/>
  <c r="I95" i="9"/>
  <c r="E29" i="9"/>
  <c r="G95" i="9"/>
  <c r="H61" i="9"/>
  <c r="H94" i="9"/>
  <c r="H127" i="9"/>
  <c r="I94" i="9"/>
  <c r="I61" i="9"/>
  <c r="G94" i="9"/>
  <c r="G61" i="9"/>
  <c r="G127" i="9"/>
  <c r="E28" i="9"/>
  <c r="I127" i="9"/>
  <c r="D28" i="9"/>
  <c r="H126" i="9"/>
  <c r="H60" i="9"/>
  <c r="H93" i="9"/>
  <c r="I126" i="9"/>
  <c r="I60" i="9"/>
  <c r="G126" i="9"/>
  <c r="G60" i="9"/>
  <c r="D27" i="9"/>
  <c r="G93" i="9"/>
  <c r="E27" i="9"/>
  <c r="I93" i="9"/>
  <c r="H125" i="9"/>
  <c r="H59" i="9"/>
  <c r="H92" i="9"/>
  <c r="D26" i="9"/>
  <c r="G92" i="9"/>
  <c r="G59" i="9"/>
  <c r="I59" i="9"/>
  <c r="G125" i="9"/>
  <c r="I125" i="9"/>
  <c r="I92" i="9"/>
  <c r="E26" i="9"/>
  <c r="H91" i="9"/>
  <c r="H124" i="9"/>
  <c r="H58" i="9"/>
  <c r="G58" i="9"/>
  <c r="I91" i="9"/>
  <c r="I58" i="9"/>
  <c r="G124" i="9"/>
  <c r="I124" i="9"/>
  <c r="G91" i="9"/>
  <c r="D25" i="9"/>
  <c r="E25" i="9"/>
  <c r="H90" i="9"/>
  <c r="H123" i="9"/>
  <c r="H57" i="9"/>
  <c r="E24" i="9"/>
  <c r="D24" i="9"/>
  <c r="G90" i="9"/>
  <c r="I57" i="9"/>
  <c r="G123" i="9"/>
  <c r="I123" i="9"/>
  <c r="G57" i="9"/>
  <c r="I90" i="9"/>
  <c r="H89" i="9"/>
  <c r="H122" i="9"/>
  <c r="H56" i="9"/>
  <c r="G89" i="9"/>
  <c r="G122" i="9"/>
  <c r="I89" i="9"/>
  <c r="E23" i="9"/>
  <c r="I122" i="9"/>
  <c r="I56" i="9"/>
  <c r="D23" i="9"/>
  <c r="G56" i="9"/>
  <c r="H55" i="9"/>
  <c r="H88" i="9"/>
  <c r="H121" i="9"/>
  <c r="D22" i="9"/>
  <c r="E22" i="9"/>
  <c r="I121" i="9"/>
  <c r="G55" i="9"/>
  <c r="I55" i="9"/>
  <c r="G88" i="9"/>
  <c r="G121" i="9"/>
  <c r="I88" i="9"/>
  <c r="H54" i="9"/>
  <c r="H87" i="9"/>
  <c r="H120" i="9"/>
  <c r="G120" i="9"/>
  <c r="G87" i="9"/>
  <c r="I120" i="9"/>
  <c r="I54" i="9"/>
  <c r="D21" i="9"/>
  <c r="G54" i="9"/>
  <c r="E21" i="9"/>
  <c r="I87" i="9"/>
  <c r="H53" i="9"/>
  <c r="H119" i="9"/>
  <c r="H86" i="9"/>
  <c r="I119" i="9"/>
  <c r="E20" i="9"/>
  <c r="G53" i="9"/>
  <c r="I86" i="9"/>
  <c r="G119" i="9"/>
  <c r="G86" i="9"/>
  <c r="D20" i="9"/>
  <c r="I53" i="9"/>
  <c r="H52" i="9"/>
  <c r="H118" i="9"/>
  <c r="H85" i="9"/>
  <c r="G118" i="9"/>
  <c r="I52" i="9"/>
  <c r="D19" i="9"/>
  <c r="I118" i="9"/>
  <c r="E19" i="9"/>
  <c r="G85" i="9"/>
  <c r="I85" i="9"/>
  <c r="G52" i="9"/>
  <c r="H51" i="9"/>
  <c r="H84" i="9"/>
  <c r="H117" i="9"/>
  <c r="G84" i="9"/>
  <c r="I84" i="9"/>
  <c r="G51" i="9"/>
  <c r="I51" i="9"/>
  <c r="E18" i="9"/>
  <c r="D18" i="9"/>
  <c r="G117" i="9"/>
  <c r="I117" i="9"/>
  <c r="H50" i="9"/>
  <c r="H116" i="9"/>
  <c r="H83" i="9"/>
  <c r="I83" i="9"/>
  <c r="D17" i="9"/>
  <c r="E17" i="9"/>
  <c r="I116" i="9"/>
  <c r="G116" i="9"/>
  <c r="I50" i="9"/>
  <c r="G83" i="9"/>
  <c r="G50" i="9"/>
  <c r="H115" i="9"/>
  <c r="H49" i="9"/>
  <c r="H82" i="9"/>
  <c r="G49" i="9"/>
  <c r="I115" i="9"/>
  <c r="D16" i="9"/>
  <c r="E16" i="9"/>
  <c r="G115" i="9"/>
  <c r="I49" i="9"/>
  <c r="I82" i="9"/>
  <c r="G82" i="9"/>
  <c r="H114" i="9"/>
  <c r="H81" i="9"/>
  <c r="H48" i="9"/>
  <c r="G114" i="9"/>
  <c r="D15" i="9"/>
  <c r="E15" i="9"/>
  <c r="I114" i="9"/>
  <c r="G81" i="9"/>
  <c r="I48" i="9"/>
  <c r="G48" i="9"/>
  <c r="I81" i="9"/>
  <c r="H113" i="9"/>
  <c r="H80" i="9"/>
  <c r="H47" i="9"/>
  <c r="G113" i="9"/>
  <c r="I47" i="9"/>
  <c r="G47" i="9"/>
  <c r="I80" i="9"/>
  <c r="G80" i="9"/>
  <c r="E14" i="9"/>
  <c r="I113" i="9"/>
  <c r="D14" i="9"/>
  <c r="H46" i="9"/>
  <c r="H79" i="9"/>
  <c r="H112" i="9"/>
  <c r="E13" i="9"/>
  <c r="D13" i="9"/>
  <c r="G79" i="9"/>
  <c r="G112" i="9"/>
  <c r="I79" i="9"/>
  <c r="I112" i="9"/>
  <c r="G46" i="9"/>
  <c r="I46" i="9"/>
  <c r="H111" i="9"/>
  <c r="H45" i="9"/>
  <c r="H78" i="9"/>
  <c r="G111" i="9"/>
  <c r="I45" i="9"/>
  <c r="G45" i="9"/>
  <c r="D12" i="9"/>
  <c r="G78" i="9"/>
  <c r="E12" i="9"/>
  <c r="I78" i="9"/>
  <c r="I111" i="9"/>
  <c r="H110" i="9"/>
  <c r="H77" i="9"/>
  <c r="H44" i="9"/>
  <c r="I44" i="9"/>
  <c r="E11" i="9"/>
  <c r="G110" i="9"/>
  <c r="I77" i="9"/>
  <c r="D11" i="9"/>
  <c r="G77" i="9"/>
  <c r="I110" i="9"/>
  <c r="G44" i="9"/>
  <c r="H109" i="9"/>
  <c r="H76" i="9"/>
  <c r="H43" i="9"/>
  <c r="G43" i="9"/>
  <c r="G109" i="9"/>
  <c r="I109" i="9"/>
  <c r="I76" i="9"/>
  <c r="G76" i="9"/>
  <c r="I43" i="9"/>
  <c r="D10" i="9"/>
  <c r="E10" i="9"/>
  <c r="H108" i="9"/>
  <c r="H75" i="9"/>
  <c r="H42" i="9"/>
  <c r="D9" i="9"/>
  <c r="I75" i="9"/>
  <c r="I108" i="9"/>
  <c r="E9" i="9"/>
  <c r="G42" i="9"/>
  <c r="I42" i="9"/>
  <c r="G108" i="9"/>
  <c r="G75" i="9"/>
  <c r="H74" i="9"/>
  <c r="H41" i="9"/>
  <c r="H107" i="9"/>
  <c r="G41" i="9"/>
  <c r="I41" i="9"/>
  <c r="E8" i="9"/>
  <c r="D8" i="9"/>
  <c r="I107" i="9"/>
  <c r="G107" i="9"/>
  <c r="I74" i="9"/>
  <c r="G74" i="9"/>
  <c r="H40" i="9"/>
  <c r="H106" i="9"/>
  <c r="H73" i="9"/>
  <c r="G40" i="9"/>
  <c r="G106" i="9"/>
  <c r="I106" i="9"/>
  <c r="G73" i="9"/>
  <c r="D7" i="9"/>
  <c r="E7" i="9"/>
  <c r="I73" i="9"/>
  <c r="I40" i="9"/>
  <c r="H72" i="9"/>
  <c r="H105" i="9"/>
  <c r="H39" i="9"/>
  <c r="G72" i="9"/>
  <c r="I72" i="9"/>
  <c r="G105" i="9"/>
  <c r="I105" i="9"/>
  <c r="D6" i="9"/>
  <c r="E6" i="9"/>
  <c r="G39" i="9"/>
  <c r="I39" i="9"/>
  <c r="H104" i="9"/>
  <c r="H71" i="9"/>
  <c r="H38" i="9"/>
  <c r="C33" i="9"/>
  <c r="B33" i="9"/>
  <c r="E5" i="9"/>
  <c r="G38" i="9"/>
  <c r="D5" i="9"/>
  <c r="I71" i="9"/>
  <c r="G71" i="9"/>
  <c r="G104" i="9"/>
  <c r="I104" i="9"/>
  <c r="I38" i="9"/>
  <c r="D98" i="8"/>
  <c r="E98" i="8"/>
  <c r="D97" i="8"/>
  <c r="E97" i="8"/>
  <c r="D96" i="8"/>
  <c r="E96" i="8"/>
  <c r="D95" i="8"/>
  <c r="E95" i="8"/>
  <c r="D94" i="8"/>
  <c r="E94" i="8"/>
  <c r="D93" i="8"/>
  <c r="E93" i="8"/>
  <c r="D92" i="8"/>
  <c r="E92" i="8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E83" i="8"/>
  <c r="D83" i="8"/>
  <c r="E82" i="8"/>
  <c r="D82" i="8"/>
  <c r="E81" i="8"/>
  <c r="D81" i="8"/>
  <c r="E80" i="8"/>
  <c r="D80" i="8"/>
  <c r="E79" i="8"/>
  <c r="D79" i="8"/>
  <c r="E78" i="8"/>
  <c r="D78" i="8"/>
  <c r="E77" i="8"/>
  <c r="D77" i="8"/>
  <c r="E76" i="8"/>
  <c r="D76" i="8"/>
  <c r="E75" i="8"/>
  <c r="D75" i="8"/>
  <c r="E74" i="8"/>
  <c r="D74" i="8"/>
  <c r="E73" i="8"/>
  <c r="D73" i="8"/>
  <c r="E72" i="8"/>
  <c r="D72" i="8"/>
  <c r="D71" i="8"/>
  <c r="E71" i="8"/>
  <c r="B99" i="8"/>
  <c r="E65" i="8"/>
  <c r="D65" i="8"/>
  <c r="E64" i="8"/>
  <c r="D64" i="8"/>
  <c r="E63" i="8"/>
  <c r="D63" i="8"/>
  <c r="E62" i="8"/>
  <c r="D62" i="8"/>
  <c r="E61" i="8"/>
  <c r="D61" i="8"/>
  <c r="E60" i="8"/>
  <c r="D60" i="8"/>
  <c r="D59" i="8"/>
  <c r="E59" i="8"/>
  <c r="D58" i="8"/>
  <c r="E58" i="8"/>
  <c r="D57" i="8"/>
  <c r="E57" i="8"/>
  <c r="E56" i="8"/>
  <c r="D56" i="8"/>
  <c r="E55" i="8"/>
  <c r="D55" i="8"/>
  <c r="E54" i="8"/>
  <c r="D54" i="8"/>
  <c r="E53" i="8"/>
  <c r="D53" i="8"/>
  <c r="E52" i="8"/>
  <c r="D52" i="8"/>
  <c r="E51" i="8"/>
  <c r="D51" i="8"/>
  <c r="D50" i="8"/>
  <c r="E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D42" i="8"/>
  <c r="E42" i="8"/>
  <c r="D41" i="8"/>
  <c r="E41" i="8"/>
  <c r="D40" i="8"/>
  <c r="E40" i="8"/>
  <c r="D39" i="8"/>
  <c r="E39" i="8"/>
  <c r="E38" i="8"/>
  <c r="B66" i="8"/>
  <c r="D38" i="8"/>
  <c r="E32" i="8"/>
  <c r="D32" i="8"/>
  <c r="E31" i="8"/>
  <c r="D31" i="8"/>
  <c r="E30" i="8"/>
  <c r="D30" i="8"/>
  <c r="E29" i="8"/>
  <c r="D29" i="8"/>
  <c r="E28" i="8"/>
  <c r="D28" i="8"/>
  <c r="D27" i="8"/>
  <c r="E27" i="8"/>
  <c r="E26" i="8"/>
  <c r="D26" i="8"/>
  <c r="E25" i="8"/>
  <c r="D25" i="8"/>
  <c r="E24" i="8"/>
  <c r="D24" i="8"/>
  <c r="E23" i="8"/>
  <c r="D23" i="8"/>
  <c r="E22" i="8"/>
  <c r="D22" i="8"/>
  <c r="E21" i="8"/>
  <c r="D21" i="8"/>
  <c r="D20" i="8"/>
  <c r="E20" i="8"/>
  <c r="D19" i="8"/>
  <c r="E19" i="8"/>
  <c r="E18" i="8"/>
  <c r="D18" i="8"/>
  <c r="E17" i="8"/>
  <c r="D17" i="8"/>
  <c r="E16" i="8"/>
  <c r="D16" i="8"/>
  <c r="E15" i="8"/>
  <c r="D15" i="8"/>
  <c r="E14" i="8"/>
  <c r="D14" i="8"/>
  <c r="E13" i="8"/>
  <c r="D13" i="8"/>
  <c r="D12" i="8"/>
  <c r="E12" i="8"/>
  <c r="D11" i="8"/>
  <c r="E11" i="8"/>
  <c r="D10" i="8"/>
  <c r="E10" i="8"/>
  <c r="E9" i="8"/>
  <c r="D9" i="8"/>
  <c r="D8" i="8"/>
  <c r="E8" i="8"/>
  <c r="D7" i="8"/>
  <c r="E7" i="8"/>
  <c r="E6" i="8"/>
  <c r="D6" i="8"/>
  <c r="B33" i="8"/>
  <c r="E5" i="8"/>
  <c r="D5" i="8"/>
  <c r="H148" i="7"/>
  <c r="H286" i="7" s="1"/>
  <c r="B286" i="7"/>
  <c r="H428" i="7"/>
  <c r="H571" i="7"/>
  <c r="H427" i="7"/>
  <c r="H570" i="7"/>
  <c r="H426" i="7"/>
  <c r="H569" i="7"/>
  <c r="H425" i="7"/>
  <c r="H568" i="7"/>
  <c r="H424" i="7"/>
  <c r="H567" i="7"/>
  <c r="H423" i="7"/>
  <c r="H566" i="7"/>
  <c r="H422" i="7"/>
  <c r="H565" i="7"/>
  <c r="H421" i="7"/>
  <c r="H564" i="7"/>
  <c r="H420" i="7"/>
  <c r="H563" i="7"/>
  <c r="H419" i="7"/>
  <c r="H562" i="7"/>
  <c r="H418" i="7"/>
  <c r="H561" i="7"/>
  <c r="H417" i="7"/>
  <c r="H560" i="7"/>
  <c r="H416" i="7"/>
  <c r="H559" i="7"/>
  <c r="H415" i="7"/>
  <c r="H558" i="7"/>
  <c r="H414" i="7"/>
  <c r="H557" i="7"/>
  <c r="H413" i="7"/>
  <c r="H556" i="7"/>
  <c r="H412" i="7"/>
  <c r="H555" i="7"/>
  <c r="H411" i="7"/>
  <c r="H554" i="7"/>
  <c r="H410" i="7"/>
  <c r="H553" i="7"/>
  <c r="H409" i="7"/>
  <c r="H552" i="7"/>
  <c r="H408" i="7"/>
  <c r="H551" i="7"/>
  <c r="H407" i="7"/>
  <c r="H550" i="7"/>
  <c r="H406" i="7"/>
  <c r="H549" i="7"/>
  <c r="H405" i="7"/>
  <c r="H548" i="7"/>
  <c r="H404" i="7"/>
  <c r="H547" i="7"/>
  <c r="H403" i="7"/>
  <c r="H546" i="7"/>
  <c r="H402" i="7"/>
  <c r="H545" i="7"/>
  <c r="H401" i="7"/>
  <c r="H544" i="7"/>
  <c r="H400" i="7"/>
  <c r="H543" i="7"/>
  <c r="H399" i="7"/>
  <c r="H542" i="7"/>
  <c r="H398" i="7"/>
  <c r="H541" i="7"/>
  <c r="H397" i="7"/>
  <c r="H540" i="7"/>
  <c r="H396" i="7"/>
  <c r="H539" i="7"/>
  <c r="H395" i="7"/>
  <c r="H538" i="7"/>
  <c r="H394" i="7"/>
  <c r="H537" i="7"/>
  <c r="H393" i="7"/>
  <c r="H536" i="7"/>
  <c r="H392" i="7"/>
  <c r="H535" i="7"/>
  <c r="H391" i="7"/>
  <c r="H534" i="7"/>
  <c r="H390" i="7"/>
  <c r="H533" i="7"/>
  <c r="H389" i="7"/>
  <c r="H532" i="7"/>
  <c r="H388" i="7"/>
  <c r="H531" i="7"/>
  <c r="H387" i="7"/>
  <c r="H530" i="7"/>
  <c r="H386" i="7"/>
  <c r="H529" i="7"/>
  <c r="H385" i="7"/>
  <c r="H528" i="7"/>
  <c r="H384" i="7"/>
  <c r="H527" i="7"/>
  <c r="H383" i="7"/>
  <c r="H526" i="7"/>
  <c r="H382" i="7"/>
  <c r="H525" i="7"/>
  <c r="H381" i="7"/>
  <c r="H524" i="7"/>
  <c r="H380" i="7"/>
  <c r="H523" i="7"/>
  <c r="H379" i="7"/>
  <c r="H522" i="7"/>
  <c r="B378" i="7"/>
  <c r="H92" i="7"/>
  <c r="H91" i="7"/>
  <c r="B377" i="7"/>
  <c r="H90" i="7"/>
  <c r="B376" i="7"/>
  <c r="F518" i="7"/>
  <c r="F375" i="7"/>
  <c r="E518" i="7"/>
  <c r="E375" i="7"/>
  <c r="D518" i="7"/>
  <c r="D375" i="7"/>
  <c r="C518" i="7"/>
  <c r="C375" i="7"/>
  <c r="B375" i="7"/>
  <c r="H89" i="7"/>
  <c r="B518" i="7"/>
  <c r="G517" i="7"/>
  <c r="G374" i="7"/>
  <c r="F517" i="7"/>
  <c r="F374" i="7"/>
  <c r="E374" i="7"/>
  <c r="E517" i="7"/>
  <c r="D374" i="7"/>
  <c r="D517" i="7"/>
  <c r="C517" i="7"/>
  <c r="C374" i="7"/>
  <c r="H88" i="7"/>
  <c r="B517" i="7"/>
  <c r="B374" i="7"/>
  <c r="G516" i="7"/>
  <c r="G373" i="7"/>
  <c r="F516" i="7"/>
  <c r="F373" i="7"/>
  <c r="E516" i="7"/>
  <c r="E373" i="7"/>
  <c r="D516" i="7"/>
  <c r="D373" i="7"/>
  <c r="C373" i="7"/>
  <c r="C516" i="7"/>
  <c r="B516" i="7"/>
  <c r="H87" i="7"/>
  <c r="B373" i="7"/>
  <c r="G515" i="7"/>
  <c r="G372" i="7"/>
  <c r="F515" i="7"/>
  <c r="F372" i="7"/>
  <c r="E372" i="7"/>
  <c r="E515" i="7"/>
  <c r="D372" i="7"/>
  <c r="D515" i="7"/>
  <c r="C372" i="7"/>
  <c r="C515" i="7"/>
  <c r="B372" i="7"/>
  <c r="H86" i="7"/>
  <c r="B515" i="7"/>
  <c r="G371" i="7"/>
  <c r="G514" i="7"/>
  <c r="F371" i="7"/>
  <c r="F514" i="7"/>
  <c r="E371" i="7"/>
  <c r="E514" i="7"/>
  <c r="D371" i="7"/>
  <c r="D514" i="7"/>
  <c r="C514" i="7"/>
  <c r="C371" i="7"/>
  <c r="B514" i="7"/>
  <c r="H85" i="7"/>
  <c r="B371" i="7"/>
  <c r="G513" i="7"/>
  <c r="G370" i="7"/>
  <c r="F513" i="7"/>
  <c r="F370" i="7"/>
  <c r="E513" i="7"/>
  <c r="E370" i="7"/>
  <c r="D370" i="7"/>
  <c r="D513" i="7"/>
  <c r="C370" i="7"/>
  <c r="C513" i="7"/>
  <c r="B513" i="7"/>
  <c r="B370" i="7"/>
  <c r="H84" i="7"/>
  <c r="G512" i="7"/>
  <c r="G369" i="7"/>
  <c r="F512" i="7"/>
  <c r="F369" i="7"/>
  <c r="E512" i="7"/>
  <c r="E369" i="7"/>
  <c r="D512" i="7"/>
  <c r="D369" i="7"/>
  <c r="C512" i="7"/>
  <c r="C369" i="7"/>
  <c r="B512" i="7"/>
  <c r="H83" i="7"/>
  <c r="B369" i="7"/>
  <c r="G368" i="7"/>
  <c r="G511" i="7"/>
  <c r="F511" i="7"/>
  <c r="F368" i="7"/>
  <c r="E368" i="7"/>
  <c r="E511" i="7"/>
  <c r="D511" i="7"/>
  <c r="D368" i="7"/>
  <c r="C511" i="7"/>
  <c r="C368" i="7"/>
  <c r="B511" i="7"/>
  <c r="H82" i="7"/>
  <c r="B368" i="7"/>
  <c r="G367" i="7"/>
  <c r="G510" i="7"/>
  <c r="F367" i="7"/>
  <c r="F510" i="7"/>
  <c r="E367" i="7"/>
  <c r="E510" i="7"/>
  <c r="D367" i="7"/>
  <c r="D510" i="7"/>
  <c r="C367" i="7"/>
  <c r="C510" i="7"/>
  <c r="B367" i="7"/>
  <c r="H81" i="7"/>
  <c r="B510" i="7"/>
  <c r="G509" i="7"/>
  <c r="G366" i="7"/>
  <c r="F366" i="7"/>
  <c r="F509" i="7"/>
  <c r="E509" i="7"/>
  <c r="E366" i="7"/>
  <c r="D366" i="7"/>
  <c r="D509" i="7"/>
  <c r="C509" i="7"/>
  <c r="C366" i="7"/>
  <c r="B509" i="7"/>
  <c r="B366" i="7"/>
  <c r="H80" i="7"/>
  <c r="G365" i="7"/>
  <c r="G508" i="7"/>
  <c r="F508" i="7"/>
  <c r="F365" i="7"/>
  <c r="E508" i="7"/>
  <c r="E365" i="7"/>
  <c r="D365" i="7"/>
  <c r="D508" i="7"/>
  <c r="C508" i="7"/>
  <c r="C365" i="7"/>
  <c r="B365" i="7"/>
  <c r="H79" i="7"/>
  <c r="B508" i="7"/>
  <c r="G364" i="7"/>
  <c r="G507" i="7"/>
  <c r="F507" i="7"/>
  <c r="F364" i="7"/>
  <c r="E507" i="7"/>
  <c r="E364" i="7"/>
  <c r="D507" i="7"/>
  <c r="D364" i="7"/>
  <c r="C507" i="7"/>
  <c r="C364" i="7"/>
  <c r="B364" i="7"/>
  <c r="B507" i="7"/>
  <c r="H78" i="7"/>
  <c r="G363" i="7"/>
  <c r="G506" i="7"/>
  <c r="F363" i="7"/>
  <c r="F506" i="7"/>
  <c r="E363" i="7"/>
  <c r="E506" i="7"/>
  <c r="D363" i="7"/>
  <c r="D506" i="7"/>
  <c r="C363" i="7"/>
  <c r="C506" i="7"/>
  <c r="H77" i="7"/>
  <c r="B363" i="7"/>
  <c r="B506" i="7"/>
  <c r="G505" i="7"/>
  <c r="G362" i="7"/>
  <c r="F362" i="7"/>
  <c r="F505" i="7"/>
  <c r="E362" i="7"/>
  <c r="E505" i="7"/>
  <c r="D362" i="7"/>
  <c r="D505" i="7"/>
  <c r="C362" i="7"/>
  <c r="C505" i="7"/>
  <c r="H76" i="7"/>
  <c r="B362" i="7"/>
  <c r="B505" i="7"/>
  <c r="G361" i="7"/>
  <c r="G504" i="7"/>
  <c r="F361" i="7"/>
  <c r="F504" i="7"/>
  <c r="E361" i="7"/>
  <c r="E504" i="7"/>
  <c r="D361" i="7"/>
  <c r="D504" i="7"/>
  <c r="C361" i="7"/>
  <c r="C504" i="7"/>
  <c r="B361" i="7"/>
  <c r="H75" i="7"/>
  <c r="B504" i="7"/>
  <c r="G503" i="7"/>
  <c r="G360" i="7"/>
  <c r="F503" i="7"/>
  <c r="F360" i="7"/>
  <c r="E503" i="7"/>
  <c r="E360" i="7"/>
  <c r="D503" i="7"/>
  <c r="D360" i="7"/>
  <c r="C503" i="7"/>
  <c r="C360" i="7"/>
  <c r="H74" i="7"/>
  <c r="B503" i="7"/>
  <c r="B360" i="7"/>
  <c r="G502" i="7"/>
  <c r="G359" i="7"/>
  <c r="F502" i="7"/>
  <c r="F359" i="7"/>
  <c r="E502" i="7"/>
  <c r="E359" i="7"/>
  <c r="D502" i="7"/>
  <c r="D359" i="7"/>
  <c r="C359" i="7"/>
  <c r="C502" i="7"/>
  <c r="B359" i="7"/>
  <c r="H73" i="7"/>
  <c r="B502" i="7"/>
  <c r="G358" i="7"/>
  <c r="G501" i="7"/>
  <c r="F501" i="7"/>
  <c r="F358" i="7"/>
  <c r="E358" i="7"/>
  <c r="E501" i="7"/>
  <c r="D358" i="7"/>
  <c r="D501" i="7"/>
  <c r="C358" i="7"/>
  <c r="C501" i="7"/>
  <c r="H72" i="7"/>
  <c r="B358" i="7"/>
  <c r="B501" i="7"/>
  <c r="G500" i="7"/>
  <c r="G357" i="7"/>
  <c r="F500" i="7"/>
  <c r="F357" i="7"/>
  <c r="E500" i="7"/>
  <c r="E357" i="7"/>
  <c r="D500" i="7"/>
  <c r="D357" i="7"/>
  <c r="C500" i="7"/>
  <c r="C357" i="7"/>
  <c r="B500" i="7"/>
  <c r="H71" i="7"/>
  <c r="B357" i="7"/>
  <c r="G499" i="7"/>
  <c r="G356" i="7"/>
  <c r="F499" i="7"/>
  <c r="F356" i="7"/>
  <c r="E356" i="7"/>
  <c r="E499" i="7"/>
  <c r="D356" i="7"/>
  <c r="D499" i="7"/>
  <c r="C499" i="7"/>
  <c r="C356" i="7"/>
  <c r="B499" i="7"/>
  <c r="H70" i="7"/>
  <c r="B356" i="7"/>
  <c r="G498" i="7"/>
  <c r="G355" i="7"/>
  <c r="F498" i="7"/>
  <c r="F355" i="7"/>
  <c r="E498" i="7"/>
  <c r="E355" i="7"/>
  <c r="D355" i="7"/>
  <c r="D498" i="7"/>
  <c r="C355" i="7"/>
  <c r="C498" i="7"/>
  <c r="B355" i="7"/>
  <c r="B498" i="7"/>
  <c r="H69" i="7"/>
  <c r="G497" i="7"/>
  <c r="G354" i="7"/>
  <c r="F354" i="7"/>
  <c r="F497" i="7"/>
  <c r="E354" i="7"/>
  <c r="E497" i="7"/>
  <c r="D354" i="7"/>
  <c r="D497" i="7"/>
  <c r="C497" i="7"/>
  <c r="C354" i="7"/>
  <c r="B354" i="7"/>
  <c r="H68" i="7"/>
  <c r="B497" i="7"/>
  <c r="G496" i="7"/>
  <c r="G353" i="7"/>
  <c r="F353" i="7"/>
  <c r="F496" i="7"/>
  <c r="E353" i="7"/>
  <c r="E496" i="7"/>
  <c r="D353" i="7"/>
  <c r="D496" i="7"/>
  <c r="C353" i="7"/>
  <c r="C496" i="7"/>
  <c r="B496" i="7"/>
  <c r="H67" i="7"/>
  <c r="B353" i="7"/>
  <c r="G495" i="7"/>
  <c r="G352" i="7"/>
  <c r="F495" i="7"/>
  <c r="F352" i="7"/>
  <c r="E495" i="7"/>
  <c r="E352" i="7"/>
  <c r="D495" i="7"/>
  <c r="D352" i="7"/>
  <c r="C495" i="7"/>
  <c r="C352" i="7"/>
  <c r="B352" i="7"/>
  <c r="H66" i="7"/>
  <c r="B495" i="7"/>
  <c r="G494" i="7"/>
  <c r="G351" i="7"/>
  <c r="F494" i="7"/>
  <c r="F351" i="7"/>
  <c r="E494" i="7"/>
  <c r="E351" i="7"/>
  <c r="D494" i="7"/>
  <c r="D351" i="7"/>
  <c r="C494" i="7"/>
  <c r="C351" i="7"/>
  <c r="B351" i="7"/>
  <c r="B494" i="7"/>
  <c r="H65" i="7"/>
  <c r="G493" i="7"/>
  <c r="G350" i="7"/>
  <c r="F493" i="7"/>
  <c r="F350" i="7"/>
  <c r="E350" i="7"/>
  <c r="E493" i="7"/>
  <c r="D350" i="7"/>
  <c r="D493" i="7"/>
  <c r="C350" i="7"/>
  <c r="C493" i="7"/>
  <c r="B493" i="7"/>
  <c r="H64" i="7"/>
  <c r="B350" i="7"/>
  <c r="G349" i="7"/>
  <c r="G492" i="7"/>
  <c r="F492" i="7"/>
  <c r="F349" i="7"/>
  <c r="E492" i="7"/>
  <c r="E349" i="7"/>
  <c r="D349" i="7"/>
  <c r="D492" i="7"/>
  <c r="C492" i="7"/>
  <c r="C349" i="7"/>
  <c r="B492" i="7"/>
  <c r="H63" i="7"/>
  <c r="B349" i="7"/>
  <c r="G491" i="7"/>
  <c r="G348" i="7"/>
  <c r="F491" i="7"/>
  <c r="F348" i="7"/>
  <c r="E491" i="7"/>
  <c r="E348" i="7"/>
  <c r="D491" i="7"/>
  <c r="D348" i="7"/>
  <c r="C491" i="7"/>
  <c r="C348" i="7"/>
  <c r="B348" i="7"/>
  <c r="B491" i="7"/>
  <c r="H62" i="7"/>
  <c r="G347" i="7"/>
  <c r="G490" i="7"/>
  <c r="F347" i="7"/>
  <c r="F490" i="7"/>
  <c r="E490" i="7"/>
  <c r="E347" i="7"/>
  <c r="D490" i="7"/>
  <c r="D347" i="7"/>
  <c r="C490" i="7"/>
  <c r="C347" i="7"/>
  <c r="H61" i="7"/>
  <c r="B490" i="7"/>
  <c r="B347" i="7"/>
  <c r="G489" i="7"/>
  <c r="G346" i="7"/>
  <c r="F489" i="7"/>
  <c r="F346" i="7"/>
  <c r="E489" i="7"/>
  <c r="E346" i="7"/>
  <c r="D346" i="7"/>
  <c r="D489" i="7"/>
  <c r="C489" i="7"/>
  <c r="C346" i="7"/>
  <c r="H60" i="7"/>
  <c r="B346" i="7"/>
  <c r="B489" i="7"/>
  <c r="G345" i="7"/>
  <c r="G488" i="7"/>
  <c r="F345" i="7"/>
  <c r="F488" i="7"/>
  <c r="E488" i="7"/>
  <c r="E345" i="7"/>
  <c r="D345" i="7"/>
  <c r="D488" i="7"/>
  <c r="C345" i="7"/>
  <c r="C488" i="7"/>
  <c r="B345" i="7"/>
  <c r="B488" i="7"/>
  <c r="H59" i="7"/>
  <c r="G344" i="7"/>
  <c r="G487" i="7"/>
  <c r="F487" i="7"/>
  <c r="F344" i="7"/>
  <c r="E487" i="7"/>
  <c r="E344" i="7"/>
  <c r="D487" i="7"/>
  <c r="D344" i="7"/>
  <c r="C487" i="7"/>
  <c r="C344" i="7"/>
  <c r="B487" i="7"/>
  <c r="H58" i="7"/>
  <c r="B344" i="7"/>
  <c r="G343" i="7"/>
  <c r="G486" i="7"/>
  <c r="F343" i="7"/>
  <c r="F486" i="7"/>
  <c r="E343" i="7"/>
  <c r="E486" i="7"/>
  <c r="D343" i="7"/>
  <c r="D486" i="7"/>
  <c r="C343" i="7"/>
  <c r="C486" i="7"/>
  <c r="B486" i="7"/>
  <c r="H57" i="7"/>
  <c r="B343" i="7"/>
  <c r="G342" i="7"/>
  <c r="G485" i="7"/>
  <c r="F485" i="7"/>
  <c r="F342" i="7"/>
  <c r="E342" i="7"/>
  <c r="E485" i="7"/>
  <c r="D342" i="7"/>
  <c r="D485" i="7"/>
  <c r="C342" i="7"/>
  <c r="C485" i="7"/>
  <c r="B342" i="7"/>
  <c r="B485" i="7"/>
  <c r="H56" i="7"/>
  <c r="G341" i="7"/>
  <c r="G484" i="7"/>
  <c r="F341" i="7"/>
  <c r="F484" i="7"/>
  <c r="E341" i="7"/>
  <c r="E484" i="7"/>
  <c r="D484" i="7"/>
  <c r="D341" i="7"/>
  <c r="C484" i="7"/>
  <c r="C341" i="7"/>
  <c r="B484" i="7"/>
  <c r="B341" i="7"/>
  <c r="H55" i="7"/>
  <c r="G483" i="7"/>
  <c r="G340" i="7"/>
  <c r="F340" i="7"/>
  <c r="F483" i="7"/>
  <c r="E340" i="7"/>
  <c r="E483" i="7"/>
  <c r="D483" i="7"/>
  <c r="D340" i="7"/>
  <c r="C483" i="7"/>
  <c r="C340" i="7"/>
  <c r="B483" i="7"/>
  <c r="B340" i="7"/>
  <c r="H54" i="7"/>
  <c r="G339" i="7"/>
  <c r="G482" i="7"/>
  <c r="F482" i="7"/>
  <c r="F339" i="7"/>
  <c r="E339" i="7"/>
  <c r="E482" i="7"/>
  <c r="D339" i="7"/>
  <c r="D482" i="7"/>
  <c r="C482" i="7"/>
  <c r="C339" i="7"/>
  <c r="B482" i="7"/>
  <c r="B339" i="7"/>
  <c r="H53" i="7"/>
  <c r="G481" i="7"/>
  <c r="G338" i="7"/>
  <c r="F481" i="7"/>
  <c r="F338" i="7"/>
  <c r="E481" i="7"/>
  <c r="E338" i="7"/>
  <c r="D338" i="7"/>
  <c r="D481" i="7"/>
  <c r="C481" i="7"/>
  <c r="C338" i="7"/>
  <c r="B338" i="7"/>
  <c r="H52" i="7"/>
  <c r="B481" i="7"/>
  <c r="G337" i="7"/>
  <c r="G480" i="7"/>
  <c r="F337" i="7"/>
  <c r="F480" i="7"/>
  <c r="E337" i="7"/>
  <c r="E480" i="7"/>
  <c r="D480" i="7"/>
  <c r="D337" i="7"/>
  <c r="C480" i="7"/>
  <c r="C337" i="7"/>
  <c r="H51" i="7"/>
  <c r="B480" i="7"/>
  <c r="B337" i="7"/>
  <c r="G479" i="7"/>
  <c r="G336" i="7"/>
  <c r="F336" i="7"/>
  <c r="F479" i="7"/>
  <c r="E479" i="7"/>
  <c r="E336" i="7"/>
  <c r="D479" i="7"/>
  <c r="D336" i="7"/>
  <c r="C479" i="7"/>
  <c r="C336" i="7"/>
  <c r="B479" i="7"/>
  <c r="H50" i="7"/>
  <c r="B336" i="7"/>
  <c r="G478" i="7"/>
  <c r="G335" i="7"/>
  <c r="F335" i="7"/>
  <c r="F478" i="7"/>
  <c r="E335" i="7"/>
  <c r="E478" i="7"/>
  <c r="D335" i="7"/>
  <c r="D478" i="7"/>
  <c r="C335" i="7"/>
  <c r="C478" i="7"/>
  <c r="B478" i="7"/>
  <c r="H49" i="7"/>
  <c r="B335" i="7"/>
  <c r="G334" i="7"/>
  <c r="G477" i="7"/>
  <c r="F334" i="7"/>
  <c r="F477" i="7"/>
  <c r="E334" i="7"/>
  <c r="E477" i="7"/>
  <c r="D334" i="7"/>
  <c r="D477" i="7"/>
  <c r="C334" i="7"/>
  <c r="C477" i="7"/>
  <c r="H48" i="7"/>
  <c r="B334" i="7"/>
  <c r="B477" i="7"/>
  <c r="G333" i="7"/>
  <c r="G476" i="7"/>
  <c r="F333" i="7"/>
  <c r="F476" i="7"/>
  <c r="E476" i="7"/>
  <c r="E333" i="7"/>
  <c r="D333" i="7"/>
  <c r="D476" i="7"/>
  <c r="C333" i="7"/>
  <c r="C476" i="7"/>
  <c r="H47" i="7"/>
  <c r="B476" i="7"/>
  <c r="B333" i="7"/>
  <c r="G475" i="7"/>
  <c r="G332" i="7"/>
  <c r="F475" i="7"/>
  <c r="F332" i="7"/>
  <c r="E475" i="7"/>
  <c r="E332" i="7"/>
  <c r="D475" i="7"/>
  <c r="D332" i="7"/>
  <c r="C475" i="7"/>
  <c r="C332" i="7"/>
  <c r="B475" i="7"/>
  <c r="B332" i="7"/>
  <c r="H46" i="7"/>
  <c r="G331" i="7"/>
  <c r="G474" i="7"/>
  <c r="F331" i="7"/>
  <c r="F474" i="7"/>
  <c r="E331" i="7"/>
  <c r="E474" i="7"/>
  <c r="D331" i="7"/>
  <c r="D474" i="7"/>
  <c r="C331" i="7"/>
  <c r="C474" i="7"/>
  <c r="B331" i="7"/>
  <c r="B474" i="7"/>
  <c r="H45" i="7"/>
  <c r="G330" i="7"/>
  <c r="G473" i="7"/>
  <c r="F473" i="7"/>
  <c r="F330" i="7"/>
  <c r="E473" i="7"/>
  <c r="E330" i="7"/>
  <c r="D330" i="7"/>
  <c r="D473" i="7"/>
  <c r="C330" i="7"/>
  <c r="C473" i="7"/>
  <c r="B330" i="7"/>
  <c r="H44" i="7"/>
  <c r="B473" i="7"/>
  <c r="G329" i="7"/>
  <c r="G472" i="7"/>
  <c r="F329" i="7"/>
  <c r="F472" i="7"/>
  <c r="E329" i="7"/>
  <c r="E472" i="7"/>
  <c r="D472" i="7"/>
  <c r="D329" i="7"/>
  <c r="C472" i="7"/>
  <c r="C329" i="7"/>
  <c r="H43" i="7"/>
  <c r="B472" i="7"/>
  <c r="B329" i="7"/>
  <c r="G471" i="7"/>
  <c r="G328" i="7"/>
  <c r="F471" i="7"/>
  <c r="F328" i="7"/>
  <c r="E471" i="7"/>
  <c r="E328" i="7"/>
  <c r="D328" i="7"/>
  <c r="D471" i="7"/>
  <c r="C328" i="7"/>
  <c r="C471" i="7"/>
  <c r="B328" i="7"/>
  <c r="B471" i="7"/>
  <c r="H42" i="7"/>
  <c r="G327" i="7"/>
  <c r="G470" i="7"/>
  <c r="F327" i="7"/>
  <c r="F470" i="7"/>
  <c r="E327" i="7"/>
  <c r="E470" i="7"/>
  <c r="D470" i="7"/>
  <c r="D327" i="7"/>
  <c r="C470" i="7"/>
  <c r="C327" i="7"/>
  <c r="B327" i="7"/>
  <c r="H41" i="7"/>
  <c r="B470" i="7"/>
  <c r="G326" i="7"/>
  <c r="G469" i="7"/>
  <c r="F326" i="7"/>
  <c r="F469" i="7"/>
  <c r="E326" i="7"/>
  <c r="E469" i="7"/>
  <c r="D469" i="7"/>
  <c r="D326" i="7"/>
  <c r="C469" i="7"/>
  <c r="C326" i="7"/>
  <c r="H40" i="7"/>
  <c r="B326" i="7"/>
  <c r="B469" i="7"/>
  <c r="G468" i="7"/>
  <c r="G325" i="7"/>
  <c r="F325" i="7"/>
  <c r="F468" i="7"/>
  <c r="E325" i="7"/>
  <c r="E468" i="7"/>
  <c r="D468" i="7"/>
  <c r="D325" i="7"/>
  <c r="C325" i="7"/>
  <c r="C468" i="7"/>
  <c r="H39" i="7"/>
  <c r="B325" i="7"/>
  <c r="B468" i="7"/>
  <c r="G324" i="7"/>
  <c r="G467" i="7"/>
  <c r="F324" i="7"/>
  <c r="F467" i="7"/>
  <c r="E324" i="7"/>
  <c r="E467" i="7"/>
  <c r="D324" i="7"/>
  <c r="D467" i="7"/>
  <c r="C467" i="7"/>
  <c r="C324" i="7"/>
  <c r="H38" i="7"/>
  <c r="B467" i="7"/>
  <c r="B324" i="7"/>
  <c r="G466" i="7"/>
  <c r="G323" i="7"/>
  <c r="F323" i="7"/>
  <c r="F466" i="7"/>
  <c r="E323" i="7"/>
  <c r="E466" i="7"/>
  <c r="D323" i="7"/>
  <c r="D466" i="7"/>
  <c r="C466" i="7"/>
  <c r="C323" i="7"/>
  <c r="B466" i="7"/>
  <c r="H37" i="7"/>
  <c r="B323" i="7"/>
  <c r="G465" i="7"/>
  <c r="G322" i="7"/>
  <c r="F465" i="7"/>
  <c r="F322" i="7"/>
  <c r="E465" i="7"/>
  <c r="E322" i="7"/>
  <c r="D322" i="7"/>
  <c r="D465" i="7"/>
  <c r="C465" i="7"/>
  <c r="C322" i="7"/>
  <c r="B322" i="7"/>
  <c r="H36" i="7"/>
  <c r="B465" i="7"/>
  <c r="G464" i="7"/>
  <c r="G321" i="7"/>
  <c r="F321" i="7"/>
  <c r="F464" i="7"/>
  <c r="E321" i="7"/>
  <c r="E464" i="7"/>
  <c r="D321" i="7"/>
  <c r="D464" i="7"/>
  <c r="C464" i="7"/>
  <c r="C321" i="7"/>
  <c r="H35" i="7"/>
  <c r="B321" i="7"/>
  <c r="B464" i="7"/>
  <c r="G320" i="7"/>
  <c r="G463" i="7"/>
  <c r="F463" i="7"/>
  <c r="F320" i="7"/>
  <c r="E320" i="7"/>
  <c r="E463" i="7"/>
  <c r="D463" i="7"/>
  <c r="D320" i="7"/>
  <c r="C320" i="7"/>
  <c r="C463" i="7"/>
  <c r="H34" i="7"/>
  <c r="B463" i="7"/>
  <c r="B320" i="7"/>
  <c r="G319" i="7"/>
  <c r="G462" i="7"/>
  <c r="F319" i="7"/>
  <c r="F462" i="7"/>
  <c r="E319" i="7"/>
  <c r="E462" i="7"/>
  <c r="D319" i="7"/>
  <c r="D462" i="7"/>
  <c r="C319" i="7"/>
  <c r="C462" i="7"/>
  <c r="B319" i="7"/>
  <c r="B462" i="7"/>
  <c r="H33" i="7"/>
  <c r="G318" i="7"/>
  <c r="G461" i="7"/>
  <c r="F318" i="7"/>
  <c r="F461" i="7"/>
  <c r="E318" i="7"/>
  <c r="E461" i="7"/>
  <c r="D461" i="7"/>
  <c r="D318" i="7"/>
  <c r="C461" i="7"/>
  <c r="C318" i="7"/>
  <c r="B461" i="7"/>
  <c r="H32" i="7"/>
  <c r="B318" i="7"/>
  <c r="G460" i="7"/>
  <c r="G317" i="7"/>
  <c r="F460" i="7"/>
  <c r="F317" i="7"/>
  <c r="E317" i="7"/>
  <c r="E460" i="7"/>
  <c r="D317" i="7"/>
  <c r="D460" i="7"/>
  <c r="C317" i="7"/>
  <c r="C460" i="7"/>
  <c r="B317" i="7"/>
  <c r="B460" i="7"/>
  <c r="H31" i="7"/>
  <c r="G459" i="7"/>
  <c r="G316" i="7"/>
  <c r="F316" i="7"/>
  <c r="F459" i="7"/>
  <c r="E316" i="7"/>
  <c r="E459" i="7"/>
  <c r="D316" i="7"/>
  <c r="D459" i="7"/>
  <c r="C316" i="7"/>
  <c r="C459" i="7"/>
  <c r="B316" i="7"/>
  <c r="B459" i="7"/>
  <c r="H30" i="7"/>
  <c r="G315" i="7"/>
  <c r="G458" i="7"/>
  <c r="F315" i="7"/>
  <c r="F458" i="7"/>
  <c r="E458" i="7"/>
  <c r="E315" i="7"/>
  <c r="D458" i="7"/>
  <c r="D315" i="7"/>
  <c r="C458" i="7"/>
  <c r="C315" i="7"/>
  <c r="B458" i="7"/>
  <c r="H29" i="7"/>
  <c r="B315" i="7"/>
  <c r="G457" i="7"/>
  <c r="G314" i="7"/>
  <c r="F457" i="7"/>
  <c r="F314" i="7"/>
  <c r="E314" i="7"/>
  <c r="E457" i="7"/>
  <c r="D457" i="7"/>
  <c r="D143" i="7"/>
  <c r="D314" i="7"/>
  <c r="C143" i="7"/>
  <c r="C457" i="7"/>
  <c r="C314" i="7"/>
  <c r="B143" i="7"/>
  <c r="B314" i="7"/>
  <c r="B457" i="7"/>
  <c r="H28" i="7"/>
  <c r="G313" i="7"/>
  <c r="G456" i="7"/>
  <c r="G143" i="7"/>
  <c r="F456" i="7"/>
  <c r="F143" i="7"/>
  <c r="F313" i="7"/>
  <c r="E143" i="7"/>
  <c r="H27" i="7"/>
  <c r="E313" i="7"/>
  <c r="E456" i="7"/>
  <c r="B312" i="7"/>
  <c r="H26" i="7"/>
  <c r="H25" i="7"/>
  <c r="B311" i="7"/>
  <c r="B310" i="7"/>
  <c r="H24" i="7"/>
  <c r="B309" i="7"/>
  <c r="H23" i="7"/>
  <c r="B308" i="7"/>
  <c r="H22" i="7"/>
  <c r="B307" i="7"/>
  <c r="H21" i="7"/>
  <c r="H20" i="7"/>
  <c r="B306" i="7"/>
  <c r="B305" i="7"/>
  <c r="H19" i="7"/>
  <c r="B304" i="7"/>
  <c r="H18" i="7"/>
  <c r="B303" i="7"/>
  <c r="H17" i="7"/>
  <c r="B302" i="7"/>
  <c r="H16" i="7"/>
  <c r="B301" i="7"/>
  <c r="H15" i="7"/>
  <c r="B300" i="7"/>
  <c r="H14" i="7"/>
  <c r="B299" i="7"/>
  <c r="H13" i="7"/>
  <c r="H12" i="7"/>
  <c r="B298" i="7"/>
  <c r="B297" i="7"/>
  <c r="H11" i="7"/>
  <c r="H10" i="7"/>
  <c r="B296" i="7"/>
  <c r="B295" i="7"/>
  <c r="H9" i="7"/>
  <c r="H8" i="7"/>
  <c r="B294" i="7"/>
  <c r="H7" i="7"/>
  <c r="B293" i="7"/>
  <c r="H6" i="7"/>
  <c r="B292" i="7"/>
  <c r="B291" i="7"/>
  <c r="H5" i="7"/>
  <c r="B286" i="6"/>
  <c r="H148" i="6"/>
  <c r="H286" i="6" s="1"/>
  <c r="G428" i="6"/>
  <c r="G571" i="6"/>
  <c r="F571" i="6"/>
  <c r="F428" i="6"/>
  <c r="E428" i="6"/>
  <c r="E571" i="6"/>
  <c r="D428" i="6"/>
  <c r="D571" i="6"/>
  <c r="C571" i="6"/>
  <c r="C428" i="6"/>
  <c r="B571" i="6"/>
  <c r="H142" i="6"/>
  <c r="B428" i="6"/>
  <c r="G427" i="6"/>
  <c r="G570" i="6"/>
  <c r="F427" i="6"/>
  <c r="F570" i="6"/>
  <c r="E427" i="6"/>
  <c r="E570" i="6"/>
  <c r="D427" i="6"/>
  <c r="D570" i="6"/>
  <c r="C427" i="6"/>
  <c r="C570" i="6"/>
  <c r="B427" i="6"/>
  <c r="H141" i="6"/>
  <c r="B570" i="6"/>
  <c r="G426" i="6"/>
  <c r="G569" i="6"/>
  <c r="F569" i="6"/>
  <c r="F426" i="6"/>
  <c r="E569" i="6"/>
  <c r="E426" i="6"/>
  <c r="D426" i="6"/>
  <c r="D569" i="6"/>
  <c r="C569" i="6"/>
  <c r="C426" i="6"/>
  <c r="B569" i="6"/>
  <c r="H140" i="6"/>
  <c r="B426" i="6"/>
  <c r="G568" i="6"/>
  <c r="G425" i="6"/>
  <c r="F568" i="6"/>
  <c r="F425" i="6"/>
  <c r="E568" i="6"/>
  <c r="E425" i="6"/>
  <c r="D568" i="6"/>
  <c r="D425" i="6"/>
  <c r="C568" i="6"/>
  <c r="C425" i="6"/>
  <c r="B568" i="6"/>
  <c r="H139" i="6"/>
  <c r="B425" i="6"/>
  <c r="G424" i="6"/>
  <c r="G567" i="6"/>
  <c r="F567" i="6"/>
  <c r="F424" i="6"/>
  <c r="E567" i="6"/>
  <c r="E424" i="6"/>
  <c r="D424" i="6"/>
  <c r="D567" i="6"/>
  <c r="C424" i="6"/>
  <c r="C567" i="6"/>
  <c r="B567" i="6"/>
  <c r="H138" i="6"/>
  <c r="B424" i="6"/>
  <c r="G566" i="6"/>
  <c r="G423" i="6"/>
  <c r="F423" i="6"/>
  <c r="F566" i="6"/>
  <c r="E423" i="6"/>
  <c r="E566" i="6"/>
  <c r="D423" i="6"/>
  <c r="D566" i="6"/>
  <c r="C423" i="6"/>
  <c r="C566" i="6"/>
  <c r="B423" i="6"/>
  <c r="B566" i="6"/>
  <c r="H137" i="6"/>
  <c r="G422" i="6"/>
  <c r="G565" i="6"/>
  <c r="F422" i="6"/>
  <c r="F565" i="6"/>
  <c r="E422" i="6"/>
  <c r="E565" i="6"/>
  <c r="D422" i="6"/>
  <c r="D565" i="6"/>
  <c r="C422" i="6"/>
  <c r="C565" i="6"/>
  <c r="B565" i="6"/>
  <c r="H136" i="6"/>
  <c r="B422" i="6"/>
  <c r="G421" i="6"/>
  <c r="G564" i="6"/>
  <c r="F564" i="6"/>
  <c r="F421" i="6"/>
  <c r="E421" i="6"/>
  <c r="E564" i="6"/>
  <c r="D421" i="6"/>
  <c r="D564" i="6"/>
  <c r="C564" i="6"/>
  <c r="C421" i="6"/>
  <c r="B421" i="6"/>
  <c r="B564" i="6"/>
  <c r="H135" i="6"/>
  <c r="G420" i="6"/>
  <c r="G563" i="6"/>
  <c r="F563" i="6"/>
  <c r="F420" i="6"/>
  <c r="E420" i="6"/>
  <c r="E563" i="6"/>
  <c r="D420" i="6"/>
  <c r="D563" i="6"/>
  <c r="C563" i="6"/>
  <c r="C420" i="6"/>
  <c r="B563" i="6"/>
  <c r="B420" i="6"/>
  <c r="H134" i="6"/>
  <c r="G419" i="6"/>
  <c r="G562" i="6"/>
  <c r="F419" i="6"/>
  <c r="F562" i="6"/>
  <c r="E562" i="6"/>
  <c r="E419" i="6"/>
  <c r="D419" i="6"/>
  <c r="D562" i="6"/>
  <c r="C419" i="6"/>
  <c r="C562" i="6"/>
  <c r="B419" i="6"/>
  <c r="B562" i="6"/>
  <c r="H133" i="6"/>
  <c r="G418" i="6"/>
  <c r="G561" i="6"/>
  <c r="F418" i="6"/>
  <c r="F561" i="6"/>
  <c r="E418" i="6"/>
  <c r="E561" i="6"/>
  <c r="D418" i="6"/>
  <c r="D561" i="6"/>
  <c r="C418" i="6"/>
  <c r="C561" i="6"/>
  <c r="B418" i="6"/>
  <c r="H132" i="6"/>
  <c r="B561" i="6"/>
  <c r="G417" i="6"/>
  <c r="G560" i="6"/>
  <c r="F417" i="6"/>
  <c r="F560" i="6"/>
  <c r="E417" i="6"/>
  <c r="E560" i="6"/>
  <c r="D417" i="6"/>
  <c r="D560" i="6"/>
  <c r="C417" i="6"/>
  <c r="C560" i="6"/>
  <c r="H131" i="6"/>
  <c r="B417" i="6"/>
  <c r="B560" i="6"/>
  <c r="G559" i="6"/>
  <c r="G416" i="6"/>
  <c r="F416" i="6"/>
  <c r="F559" i="6"/>
  <c r="E416" i="6"/>
  <c r="E559" i="6"/>
  <c r="D416" i="6"/>
  <c r="D559" i="6"/>
  <c r="C416" i="6"/>
  <c r="C559" i="6"/>
  <c r="H130" i="6"/>
  <c r="B416" i="6"/>
  <c r="B559" i="6"/>
  <c r="G415" i="6"/>
  <c r="G558" i="6"/>
  <c r="F558" i="6"/>
  <c r="F415" i="6"/>
  <c r="E558" i="6"/>
  <c r="E415" i="6"/>
  <c r="D415" i="6"/>
  <c r="D558" i="6"/>
  <c r="C415" i="6"/>
  <c r="C558" i="6"/>
  <c r="B415" i="6"/>
  <c r="B558" i="6"/>
  <c r="H129" i="6"/>
  <c r="G414" i="6"/>
  <c r="G557" i="6"/>
  <c r="F557" i="6"/>
  <c r="F414" i="6"/>
  <c r="E557" i="6"/>
  <c r="E414" i="6"/>
  <c r="D557" i="6"/>
  <c r="D414" i="6"/>
  <c r="C557" i="6"/>
  <c r="C414" i="6"/>
  <c r="B557" i="6"/>
  <c r="B414" i="6"/>
  <c r="H128" i="6"/>
  <c r="G556" i="6"/>
  <c r="G413" i="6"/>
  <c r="F556" i="6"/>
  <c r="F413" i="6"/>
  <c r="E556" i="6"/>
  <c r="E413" i="6"/>
  <c r="D413" i="6"/>
  <c r="D556" i="6"/>
  <c r="C556" i="6"/>
  <c r="C413" i="6"/>
  <c r="H127" i="6"/>
  <c r="B556" i="6"/>
  <c r="B413" i="6"/>
  <c r="G555" i="6"/>
  <c r="G412" i="6"/>
  <c r="F412" i="6"/>
  <c r="F555" i="6"/>
  <c r="E412" i="6"/>
  <c r="E555" i="6"/>
  <c r="D412" i="6"/>
  <c r="D555" i="6"/>
  <c r="C555" i="6"/>
  <c r="C412" i="6"/>
  <c r="B555" i="6"/>
  <c r="H126" i="6"/>
  <c r="B412" i="6"/>
  <c r="G554" i="6"/>
  <c r="G411" i="6"/>
  <c r="F554" i="6"/>
  <c r="F411" i="6"/>
  <c r="E554" i="6"/>
  <c r="E411" i="6"/>
  <c r="D554" i="6"/>
  <c r="D411" i="6"/>
  <c r="C554" i="6"/>
  <c r="C411" i="6"/>
  <c r="B411" i="6"/>
  <c r="B554" i="6"/>
  <c r="H125" i="6"/>
  <c r="G553" i="6"/>
  <c r="G410" i="6"/>
  <c r="F553" i="6"/>
  <c r="F410" i="6"/>
  <c r="E553" i="6"/>
  <c r="E410" i="6"/>
  <c r="D553" i="6"/>
  <c r="D410" i="6"/>
  <c r="C553" i="6"/>
  <c r="C410" i="6"/>
  <c r="H124" i="6"/>
  <c r="B553" i="6"/>
  <c r="B410" i="6"/>
  <c r="G552" i="6"/>
  <c r="G409" i="6"/>
  <c r="F409" i="6"/>
  <c r="F552" i="6"/>
  <c r="E409" i="6"/>
  <c r="E552" i="6"/>
  <c r="D409" i="6"/>
  <c r="D552" i="6"/>
  <c r="C409" i="6"/>
  <c r="C552" i="6"/>
  <c r="B409" i="6"/>
  <c r="H123" i="6"/>
  <c r="B552" i="6"/>
  <c r="G408" i="6"/>
  <c r="G551" i="6"/>
  <c r="F551" i="6"/>
  <c r="F408" i="6"/>
  <c r="E551" i="6"/>
  <c r="E408" i="6"/>
  <c r="D551" i="6"/>
  <c r="D408" i="6"/>
  <c r="C408" i="6"/>
  <c r="C551" i="6"/>
  <c r="B408" i="6"/>
  <c r="H122" i="6"/>
  <c r="B551" i="6"/>
  <c r="G407" i="6"/>
  <c r="G550" i="6"/>
  <c r="F407" i="6"/>
  <c r="F550" i="6"/>
  <c r="E550" i="6"/>
  <c r="E407" i="6"/>
  <c r="D550" i="6"/>
  <c r="D407" i="6"/>
  <c r="C550" i="6"/>
  <c r="C407" i="6"/>
  <c r="B550" i="6"/>
  <c r="H121" i="6"/>
  <c r="B407" i="6"/>
  <c r="G406" i="6"/>
  <c r="G549" i="6"/>
  <c r="F549" i="6"/>
  <c r="F406" i="6"/>
  <c r="E549" i="6"/>
  <c r="E406" i="6"/>
  <c r="D406" i="6"/>
  <c r="D549" i="6"/>
  <c r="C549" i="6"/>
  <c r="C406" i="6"/>
  <c r="H120" i="6"/>
  <c r="B549" i="6"/>
  <c r="B406" i="6"/>
  <c r="G548" i="6"/>
  <c r="G405" i="6"/>
  <c r="F548" i="6"/>
  <c r="F405" i="6"/>
  <c r="E548" i="6"/>
  <c r="E405" i="6"/>
  <c r="D548" i="6"/>
  <c r="D405" i="6"/>
  <c r="C548" i="6"/>
  <c r="C405" i="6"/>
  <c r="B548" i="6"/>
  <c r="H119" i="6"/>
  <c r="B405" i="6"/>
  <c r="G547" i="6"/>
  <c r="G404" i="6"/>
  <c r="F547" i="6"/>
  <c r="F404" i="6"/>
  <c r="E404" i="6"/>
  <c r="E547" i="6"/>
  <c r="D404" i="6"/>
  <c r="D547" i="6"/>
  <c r="C547" i="6"/>
  <c r="C404" i="6"/>
  <c r="B547" i="6"/>
  <c r="H118" i="6"/>
  <c r="B404" i="6"/>
  <c r="G546" i="6"/>
  <c r="G403" i="6"/>
  <c r="F403" i="6"/>
  <c r="F546" i="6"/>
  <c r="E403" i="6"/>
  <c r="E546" i="6"/>
  <c r="D403" i="6"/>
  <c r="D546" i="6"/>
  <c r="C403" i="6"/>
  <c r="C546" i="6"/>
  <c r="B403" i="6"/>
  <c r="H117" i="6"/>
  <c r="B546" i="6"/>
  <c r="G545" i="6"/>
  <c r="G402" i="6"/>
  <c r="F402" i="6"/>
  <c r="F545" i="6"/>
  <c r="E545" i="6"/>
  <c r="E402" i="6"/>
  <c r="D545" i="6"/>
  <c r="D402" i="6"/>
  <c r="C545" i="6"/>
  <c r="C402" i="6"/>
  <c r="H116" i="6"/>
  <c r="B545" i="6"/>
  <c r="B402" i="6"/>
  <c r="G544" i="6"/>
  <c r="G401" i="6"/>
  <c r="F544" i="6"/>
  <c r="F401" i="6"/>
  <c r="E401" i="6"/>
  <c r="E544" i="6"/>
  <c r="D544" i="6"/>
  <c r="D401" i="6"/>
  <c r="C401" i="6"/>
  <c r="C544" i="6"/>
  <c r="B401" i="6"/>
  <c r="B544" i="6"/>
  <c r="H115" i="6"/>
  <c r="G543" i="6"/>
  <c r="G400" i="6"/>
  <c r="F543" i="6"/>
  <c r="F400" i="6"/>
  <c r="E543" i="6"/>
  <c r="E400" i="6"/>
  <c r="D543" i="6"/>
  <c r="D400" i="6"/>
  <c r="C543" i="6"/>
  <c r="C400" i="6"/>
  <c r="H114" i="6"/>
  <c r="B543" i="6"/>
  <c r="B400" i="6"/>
  <c r="G542" i="6"/>
  <c r="G399" i="6"/>
  <c r="F542" i="6"/>
  <c r="F399" i="6"/>
  <c r="E399" i="6"/>
  <c r="E542" i="6"/>
  <c r="D542" i="6"/>
  <c r="D399" i="6"/>
  <c r="C542" i="6"/>
  <c r="C399" i="6"/>
  <c r="H113" i="6"/>
  <c r="B542" i="6"/>
  <c r="B399" i="6"/>
  <c r="G541" i="6"/>
  <c r="G398" i="6"/>
  <c r="F541" i="6"/>
  <c r="F398" i="6"/>
  <c r="E541" i="6"/>
  <c r="E398" i="6"/>
  <c r="D541" i="6"/>
  <c r="D398" i="6"/>
  <c r="C398" i="6"/>
  <c r="C541" i="6"/>
  <c r="B398" i="6"/>
  <c r="B541" i="6"/>
  <c r="H112" i="6"/>
  <c r="G397" i="6"/>
  <c r="G540" i="6"/>
  <c r="F540" i="6"/>
  <c r="F397" i="6"/>
  <c r="E540" i="6"/>
  <c r="E397" i="6"/>
  <c r="D540" i="6"/>
  <c r="D397" i="6"/>
  <c r="C540" i="6"/>
  <c r="C397" i="6"/>
  <c r="B397" i="6"/>
  <c r="H111" i="6"/>
  <c r="B540" i="6"/>
  <c r="G396" i="6"/>
  <c r="G539" i="6"/>
  <c r="F396" i="6"/>
  <c r="F539" i="6"/>
  <c r="E396" i="6"/>
  <c r="E539" i="6"/>
  <c r="D539" i="6"/>
  <c r="D396" i="6"/>
  <c r="C539" i="6"/>
  <c r="C396" i="6"/>
  <c r="B539" i="6"/>
  <c r="B396" i="6"/>
  <c r="H110" i="6"/>
  <c r="G395" i="6"/>
  <c r="G538" i="6"/>
  <c r="F395" i="6"/>
  <c r="F538" i="6"/>
  <c r="E395" i="6"/>
  <c r="E538" i="6"/>
  <c r="D538" i="6"/>
  <c r="D395" i="6"/>
  <c r="C395" i="6"/>
  <c r="C538" i="6"/>
  <c r="B538" i="6"/>
  <c r="B395" i="6"/>
  <c r="H109" i="6"/>
  <c r="G537" i="6"/>
  <c r="G394" i="6"/>
  <c r="F537" i="6"/>
  <c r="F394" i="6"/>
  <c r="E537" i="6"/>
  <c r="E394" i="6"/>
  <c r="D394" i="6"/>
  <c r="D537" i="6"/>
  <c r="C537" i="6"/>
  <c r="C394" i="6"/>
  <c r="B537" i="6"/>
  <c r="B394" i="6"/>
  <c r="H108" i="6"/>
  <c r="G536" i="6"/>
  <c r="G393" i="6"/>
  <c r="F393" i="6"/>
  <c r="F536" i="6"/>
  <c r="E393" i="6"/>
  <c r="E536" i="6"/>
  <c r="D393" i="6"/>
  <c r="D536" i="6"/>
  <c r="C393" i="6"/>
  <c r="C536" i="6"/>
  <c r="H107" i="6"/>
  <c r="B536" i="6"/>
  <c r="B393" i="6"/>
  <c r="G535" i="6"/>
  <c r="G392" i="6"/>
  <c r="F535" i="6"/>
  <c r="F392" i="6"/>
  <c r="E392" i="6"/>
  <c r="E535" i="6"/>
  <c r="D392" i="6"/>
  <c r="D535" i="6"/>
  <c r="C392" i="6"/>
  <c r="C535" i="6"/>
  <c r="B392" i="6"/>
  <c r="H106" i="6"/>
  <c r="B535" i="6"/>
  <c r="G391" i="6"/>
  <c r="G534" i="6"/>
  <c r="F391" i="6"/>
  <c r="F534" i="6"/>
  <c r="E534" i="6"/>
  <c r="E391" i="6"/>
  <c r="D391" i="6"/>
  <c r="D534" i="6"/>
  <c r="C391" i="6"/>
  <c r="C534" i="6"/>
  <c r="H105" i="6"/>
  <c r="B534" i="6"/>
  <c r="B391" i="6"/>
  <c r="G533" i="6"/>
  <c r="G390" i="6"/>
  <c r="F533" i="6"/>
  <c r="F390" i="6"/>
  <c r="E533" i="6"/>
  <c r="E390" i="6"/>
  <c r="D533" i="6"/>
  <c r="D390" i="6"/>
  <c r="C533" i="6"/>
  <c r="C390" i="6"/>
  <c r="B390" i="6"/>
  <c r="H104" i="6"/>
  <c r="B533" i="6"/>
  <c r="G532" i="6"/>
  <c r="G389" i="6"/>
  <c r="F389" i="6"/>
  <c r="F532" i="6"/>
  <c r="E389" i="6"/>
  <c r="E532" i="6"/>
  <c r="D389" i="6"/>
  <c r="D532" i="6"/>
  <c r="C389" i="6"/>
  <c r="C532" i="6"/>
  <c r="H103" i="6"/>
  <c r="B532" i="6"/>
  <c r="B389" i="6"/>
  <c r="G531" i="6"/>
  <c r="G388" i="6"/>
  <c r="F531" i="6"/>
  <c r="F388" i="6"/>
  <c r="E531" i="6"/>
  <c r="E388" i="6"/>
  <c r="D388" i="6"/>
  <c r="D531" i="6"/>
  <c r="C388" i="6"/>
  <c r="C531" i="6"/>
  <c r="B388" i="6"/>
  <c r="H102" i="6"/>
  <c r="B531" i="6"/>
  <c r="G387" i="6"/>
  <c r="G530" i="6"/>
  <c r="F387" i="6"/>
  <c r="F530" i="6"/>
  <c r="E530" i="6"/>
  <c r="E387" i="6"/>
  <c r="D530" i="6"/>
  <c r="D387" i="6"/>
  <c r="C387" i="6"/>
  <c r="C530" i="6"/>
  <c r="B530" i="6"/>
  <c r="H101" i="6"/>
  <c r="B387" i="6"/>
  <c r="G386" i="6"/>
  <c r="G529" i="6"/>
  <c r="F386" i="6"/>
  <c r="F529" i="6"/>
  <c r="E386" i="6"/>
  <c r="E529" i="6"/>
  <c r="D386" i="6"/>
  <c r="D529" i="6"/>
  <c r="C529" i="6"/>
  <c r="C386" i="6"/>
  <c r="B529" i="6"/>
  <c r="B386" i="6"/>
  <c r="H100" i="6"/>
  <c r="G385" i="6"/>
  <c r="G528" i="6"/>
  <c r="F528" i="6"/>
  <c r="F385" i="6"/>
  <c r="E385" i="6"/>
  <c r="E528" i="6"/>
  <c r="D528" i="6"/>
  <c r="D385" i="6"/>
  <c r="C528" i="6"/>
  <c r="C385" i="6"/>
  <c r="B528" i="6"/>
  <c r="H99" i="6"/>
  <c r="B385" i="6"/>
  <c r="G527" i="6"/>
  <c r="G384" i="6"/>
  <c r="F527" i="6"/>
  <c r="F384" i="6"/>
  <c r="E527" i="6"/>
  <c r="E384" i="6"/>
  <c r="D384" i="6"/>
  <c r="D527" i="6"/>
  <c r="C527" i="6"/>
  <c r="C384" i="6"/>
  <c r="H98" i="6"/>
  <c r="B384" i="6"/>
  <c r="B527" i="6"/>
  <c r="G383" i="6"/>
  <c r="G526" i="6"/>
  <c r="F383" i="6"/>
  <c r="F526" i="6"/>
  <c r="E383" i="6"/>
  <c r="E526" i="6"/>
  <c r="D383" i="6"/>
  <c r="D526" i="6"/>
  <c r="C383" i="6"/>
  <c r="C526" i="6"/>
  <c r="H97" i="6"/>
  <c r="B383" i="6"/>
  <c r="B526" i="6"/>
  <c r="G382" i="6"/>
  <c r="G525" i="6"/>
  <c r="F525" i="6"/>
  <c r="F382" i="6"/>
  <c r="E382" i="6"/>
  <c r="E525" i="6"/>
  <c r="D525" i="6"/>
  <c r="D382" i="6"/>
  <c r="C382" i="6"/>
  <c r="C525" i="6"/>
  <c r="B525" i="6"/>
  <c r="H96" i="6"/>
  <c r="B382" i="6"/>
  <c r="G381" i="6"/>
  <c r="G524" i="6"/>
  <c r="F381" i="6"/>
  <c r="F524" i="6"/>
  <c r="E381" i="6"/>
  <c r="E524" i="6"/>
  <c r="D524" i="6"/>
  <c r="D381" i="6"/>
  <c r="C524" i="6"/>
  <c r="C381" i="6"/>
  <c r="H95" i="6"/>
  <c r="B524" i="6"/>
  <c r="B381" i="6"/>
  <c r="G380" i="6"/>
  <c r="G523" i="6"/>
  <c r="F523" i="6"/>
  <c r="F380" i="6"/>
  <c r="E523" i="6"/>
  <c r="E380" i="6"/>
  <c r="D523" i="6"/>
  <c r="D380" i="6"/>
  <c r="C380" i="6"/>
  <c r="C523" i="6"/>
  <c r="B380" i="6"/>
  <c r="B523" i="6"/>
  <c r="H94" i="6"/>
  <c r="G379" i="6"/>
  <c r="G522" i="6"/>
  <c r="F379" i="6"/>
  <c r="F522" i="6"/>
  <c r="E379" i="6"/>
  <c r="E522" i="6"/>
  <c r="D379" i="6"/>
  <c r="D522" i="6"/>
  <c r="C379" i="6"/>
  <c r="C522" i="6"/>
  <c r="B379" i="6"/>
  <c r="B522" i="6"/>
  <c r="H93" i="6"/>
  <c r="G378" i="6"/>
  <c r="G521" i="6"/>
  <c r="F521" i="6"/>
  <c r="F378" i="6"/>
  <c r="E378" i="6"/>
  <c r="E521" i="6"/>
  <c r="D521" i="6"/>
  <c r="D378" i="6"/>
  <c r="C521" i="6"/>
  <c r="C378" i="6"/>
  <c r="B378" i="6"/>
  <c r="H92" i="6"/>
  <c r="B521" i="6"/>
  <c r="G377" i="6"/>
  <c r="G520" i="6"/>
  <c r="F520" i="6"/>
  <c r="F377" i="6"/>
  <c r="E377" i="6"/>
  <c r="E520" i="6"/>
  <c r="D377" i="6"/>
  <c r="D520" i="6"/>
  <c r="C377" i="6"/>
  <c r="C520" i="6"/>
  <c r="B377" i="6"/>
  <c r="B520" i="6"/>
  <c r="H91" i="6"/>
  <c r="G376" i="6"/>
  <c r="G519" i="6"/>
  <c r="F376" i="6"/>
  <c r="F519" i="6"/>
  <c r="E519" i="6"/>
  <c r="E376" i="6"/>
  <c r="D519" i="6"/>
  <c r="D376" i="6"/>
  <c r="C519" i="6"/>
  <c r="C376" i="6"/>
  <c r="H90" i="6"/>
  <c r="B519" i="6"/>
  <c r="B376" i="6"/>
  <c r="G375" i="6"/>
  <c r="G518" i="6"/>
  <c r="F518" i="6"/>
  <c r="F375" i="6"/>
  <c r="E375" i="6"/>
  <c r="E518" i="6"/>
  <c r="D518" i="6"/>
  <c r="D375" i="6"/>
  <c r="C375" i="6"/>
  <c r="C518" i="6"/>
  <c r="B375" i="6"/>
  <c r="H89" i="6"/>
  <c r="B518" i="6"/>
  <c r="G517" i="6"/>
  <c r="G374" i="6"/>
  <c r="F517" i="6"/>
  <c r="F374" i="6"/>
  <c r="E517" i="6"/>
  <c r="E374" i="6"/>
  <c r="D374" i="6"/>
  <c r="D517" i="6"/>
  <c r="C517" i="6"/>
  <c r="C374" i="6"/>
  <c r="H88" i="6"/>
  <c r="B517" i="6"/>
  <c r="B374" i="6"/>
  <c r="G516" i="6"/>
  <c r="G373" i="6"/>
  <c r="F516" i="6"/>
  <c r="F373" i="6"/>
  <c r="E516" i="6"/>
  <c r="E373" i="6"/>
  <c r="D516" i="6"/>
  <c r="D373" i="6"/>
  <c r="C516" i="6"/>
  <c r="C373" i="6"/>
  <c r="B516" i="6"/>
  <c r="H87" i="6"/>
  <c r="B373" i="6"/>
  <c r="G372" i="6"/>
  <c r="G515" i="6"/>
  <c r="F515" i="6"/>
  <c r="F372" i="6"/>
  <c r="E515" i="6"/>
  <c r="E372" i="6"/>
  <c r="D515" i="6"/>
  <c r="D372" i="6"/>
  <c r="C372" i="6"/>
  <c r="C515" i="6"/>
  <c r="B515" i="6"/>
  <c r="H86" i="6"/>
  <c r="B372" i="6"/>
  <c r="G514" i="6"/>
  <c r="G371" i="6"/>
  <c r="F371" i="6"/>
  <c r="F514" i="6"/>
  <c r="E514" i="6"/>
  <c r="E371" i="6"/>
  <c r="D514" i="6"/>
  <c r="D371" i="6"/>
  <c r="C514" i="6"/>
  <c r="C371" i="6"/>
  <c r="H85" i="6"/>
  <c r="B514" i="6"/>
  <c r="B371" i="6"/>
  <c r="G513" i="6"/>
  <c r="G370" i="6"/>
  <c r="F370" i="6"/>
  <c r="F513" i="6"/>
  <c r="E513" i="6"/>
  <c r="E370" i="6"/>
  <c r="D370" i="6"/>
  <c r="D513" i="6"/>
  <c r="C370" i="6"/>
  <c r="C513" i="6"/>
  <c r="B513" i="6"/>
  <c r="H84" i="6"/>
  <c r="B370" i="6"/>
  <c r="G369" i="6"/>
  <c r="G512" i="6"/>
  <c r="F512" i="6"/>
  <c r="F369" i="6"/>
  <c r="E512" i="6"/>
  <c r="E369" i="6"/>
  <c r="D369" i="6"/>
  <c r="D512" i="6"/>
  <c r="C512" i="6"/>
  <c r="C369" i="6"/>
  <c r="B369" i="6"/>
  <c r="B512" i="6"/>
  <c r="H83" i="6"/>
  <c r="G368" i="6"/>
  <c r="G511" i="6"/>
  <c r="F511" i="6"/>
  <c r="F368" i="6"/>
  <c r="E511" i="6"/>
  <c r="E368" i="6"/>
  <c r="D511" i="6"/>
  <c r="D368" i="6"/>
  <c r="C511" i="6"/>
  <c r="C368" i="6"/>
  <c r="B511" i="6"/>
  <c r="H82" i="6"/>
  <c r="B368" i="6"/>
  <c r="G510" i="6"/>
  <c r="G367" i="6"/>
  <c r="F367" i="6"/>
  <c r="F510" i="6"/>
  <c r="E510" i="6"/>
  <c r="E367" i="6"/>
  <c r="D510" i="6"/>
  <c r="D367" i="6"/>
  <c r="C510" i="6"/>
  <c r="C367" i="6"/>
  <c r="H81" i="6"/>
  <c r="B367" i="6"/>
  <c r="B510" i="6"/>
  <c r="G366" i="6"/>
  <c r="G509" i="6"/>
  <c r="F366" i="6"/>
  <c r="F509" i="6"/>
  <c r="E366" i="6"/>
  <c r="E509" i="6"/>
  <c r="D366" i="6"/>
  <c r="D509" i="6"/>
  <c r="C366" i="6"/>
  <c r="C509" i="6"/>
  <c r="B509" i="6"/>
  <c r="B366" i="6"/>
  <c r="H80" i="6"/>
  <c r="G508" i="6"/>
  <c r="G365" i="6"/>
  <c r="F365" i="6"/>
  <c r="F508" i="6"/>
  <c r="E508" i="6"/>
  <c r="E365" i="6"/>
  <c r="D508" i="6"/>
  <c r="D365" i="6"/>
  <c r="C508" i="6"/>
  <c r="C365" i="6"/>
  <c r="H79" i="6"/>
  <c r="B508" i="6"/>
  <c r="B365" i="6"/>
  <c r="G364" i="6"/>
  <c r="G507" i="6"/>
  <c r="F507" i="6"/>
  <c r="F364" i="6"/>
  <c r="E507" i="6"/>
  <c r="E364" i="6"/>
  <c r="D507" i="6"/>
  <c r="D364" i="6"/>
  <c r="C507" i="6"/>
  <c r="C364" i="6"/>
  <c r="H78" i="6"/>
  <c r="B507" i="6"/>
  <c r="B364" i="6"/>
  <c r="G506" i="6"/>
  <c r="G363" i="6"/>
  <c r="F363" i="6"/>
  <c r="F506" i="6"/>
  <c r="E506" i="6"/>
  <c r="E363" i="6"/>
  <c r="D506" i="6"/>
  <c r="D363" i="6"/>
  <c r="C363" i="6"/>
  <c r="C506" i="6"/>
  <c r="H77" i="6"/>
  <c r="B363" i="6"/>
  <c r="B506" i="6"/>
  <c r="G362" i="6"/>
  <c r="G505" i="6"/>
  <c r="F362" i="6"/>
  <c r="F505" i="6"/>
  <c r="E362" i="6"/>
  <c r="E505" i="6"/>
  <c r="D362" i="6"/>
  <c r="D505" i="6"/>
  <c r="C362" i="6"/>
  <c r="C505" i="6"/>
  <c r="H76" i="6"/>
  <c r="B362" i="6"/>
  <c r="B505" i="6"/>
  <c r="G504" i="6"/>
  <c r="G361" i="6"/>
  <c r="F361" i="6"/>
  <c r="F504" i="6"/>
  <c r="E504" i="6"/>
  <c r="E361" i="6"/>
  <c r="D504" i="6"/>
  <c r="D361" i="6"/>
  <c r="C361" i="6"/>
  <c r="C504" i="6"/>
  <c r="B504" i="6"/>
  <c r="H75" i="6"/>
  <c r="B361" i="6"/>
  <c r="G503" i="6"/>
  <c r="G360" i="6"/>
  <c r="F503" i="6"/>
  <c r="F360" i="6"/>
  <c r="E503" i="6"/>
  <c r="E360" i="6"/>
  <c r="D503" i="6"/>
  <c r="D360" i="6"/>
  <c r="C503" i="6"/>
  <c r="C360" i="6"/>
  <c r="B503" i="6"/>
  <c r="H74" i="6"/>
  <c r="B360" i="6"/>
  <c r="G502" i="6"/>
  <c r="G359" i="6"/>
  <c r="F502" i="6"/>
  <c r="F359" i="6"/>
  <c r="E502" i="6"/>
  <c r="E359" i="6"/>
  <c r="D359" i="6"/>
  <c r="D502" i="6"/>
  <c r="C359" i="6"/>
  <c r="C502" i="6"/>
  <c r="B359" i="6"/>
  <c r="H73" i="6"/>
  <c r="B502" i="6"/>
  <c r="G358" i="6"/>
  <c r="G501" i="6"/>
  <c r="F358" i="6"/>
  <c r="F501" i="6"/>
  <c r="E501" i="6"/>
  <c r="E358" i="6"/>
  <c r="D501" i="6"/>
  <c r="D358" i="6"/>
  <c r="C501" i="6"/>
  <c r="C358" i="6"/>
  <c r="H72" i="6"/>
  <c r="B358" i="6"/>
  <c r="B501" i="6"/>
  <c r="G357" i="6"/>
  <c r="G500" i="6"/>
  <c r="F500" i="6"/>
  <c r="F357" i="6"/>
  <c r="E500" i="6"/>
  <c r="E357" i="6"/>
  <c r="D500" i="6"/>
  <c r="D357" i="6"/>
  <c r="C500" i="6"/>
  <c r="C357" i="6"/>
  <c r="H71" i="6"/>
  <c r="B500" i="6"/>
  <c r="B357" i="6"/>
  <c r="G356" i="6"/>
  <c r="G499" i="6"/>
  <c r="F356" i="6"/>
  <c r="F499" i="6"/>
  <c r="E499" i="6"/>
  <c r="E356" i="6"/>
  <c r="D356" i="6"/>
  <c r="D499" i="6"/>
  <c r="C356" i="6"/>
  <c r="C499" i="6"/>
  <c r="B356" i="6"/>
  <c r="H70" i="6"/>
  <c r="B499" i="6"/>
  <c r="G355" i="6"/>
  <c r="G498" i="6"/>
  <c r="F355" i="6"/>
  <c r="F498" i="6"/>
  <c r="E498" i="6"/>
  <c r="E355" i="6"/>
  <c r="D498" i="6"/>
  <c r="D355" i="6"/>
  <c r="C355" i="6"/>
  <c r="C498" i="6"/>
  <c r="H69" i="6"/>
  <c r="B355" i="6"/>
  <c r="B498" i="6"/>
  <c r="G354" i="6"/>
  <c r="G497" i="6"/>
  <c r="F354" i="6"/>
  <c r="F497" i="6"/>
  <c r="E497" i="6"/>
  <c r="E354" i="6"/>
  <c r="D354" i="6"/>
  <c r="D497" i="6"/>
  <c r="C497" i="6"/>
  <c r="C354" i="6"/>
  <c r="B497" i="6"/>
  <c r="H68" i="6"/>
  <c r="B354" i="6"/>
  <c r="G496" i="6"/>
  <c r="G353" i="6"/>
  <c r="F496" i="6"/>
  <c r="F353" i="6"/>
  <c r="E496" i="6"/>
  <c r="E353" i="6"/>
  <c r="D496" i="6"/>
  <c r="D353" i="6"/>
  <c r="C353" i="6"/>
  <c r="C496" i="6"/>
  <c r="H67" i="6"/>
  <c r="B496" i="6"/>
  <c r="B353" i="6"/>
  <c r="G495" i="6"/>
  <c r="G352" i="6"/>
  <c r="F495" i="6"/>
  <c r="F352" i="6"/>
  <c r="E495" i="6"/>
  <c r="E352" i="6"/>
  <c r="D352" i="6"/>
  <c r="D495" i="6"/>
  <c r="C352" i="6"/>
  <c r="C495" i="6"/>
  <c r="H66" i="6"/>
  <c r="B352" i="6"/>
  <c r="B495" i="6"/>
  <c r="G351" i="6"/>
  <c r="G494" i="6"/>
  <c r="F351" i="6"/>
  <c r="F494" i="6"/>
  <c r="E351" i="6"/>
  <c r="E494" i="6"/>
  <c r="D494" i="6"/>
  <c r="D351" i="6"/>
  <c r="C494" i="6"/>
  <c r="C351" i="6"/>
  <c r="H65" i="6"/>
  <c r="B351" i="6"/>
  <c r="B494" i="6"/>
  <c r="G350" i="6"/>
  <c r="G493" i="6"/>
  <c r="F493" i="6"/>
  <c r="F350" i="6"/>
  <c r="E493" i="6"/>
  <c r="E350" i="6"/>
  <c r="D493" i="6"/>
  <c r="D350" i="6"/>
  <c r="C493" i="6"/>
  <c r="C350" i="6"/>
  <c r="B493" i="6"/>
  <c r="H64" i="6"/>
  <c r="B350" i="6"/>
  <c r="G492" i="6"/>
  <c r="G349" i="6"/>
  <c r="F349" i="6"/>
  <c r="F492" i="6"/>
  <c r="E492" i="6"/>
  <c r="E349" i="6"/>
  <c r="D349" i="6"/>
  <c r="D492" i="6"/>
  <c r="C349" i="6"/>
  <c r="C492" i="6"/>
  <c r="B349" i="6"/>
  <c r="B492" i="6"/>
  <c r="H63" i="6"/>
  <c r="G491" i="6"/>
  <c r="G348" i="6"/>
  <c r="F348" i="6"/>
  <c r="F491" i="6"/>
  <c r="E348" i="6"/>
  <c r="E491" i="6"/>
  <c r="D491" i="6"/>
  <c r="D348" i="6"/>
  <c r="C491" i="6"/>
  <c r="C348" i="6"/>
  <c r="H62" i="6"/>
  <c r="B491" i="6"/>
  <c r="B348" i="6"/>
  <c r="G490" i="6"/>
  <c r="G347" i="6"/>
  <c r="F490" i="6"/>
  <c r="F347" i="6"/>
  <c r="E490" i="6"/>
  <c r="E347" i="6"/>
  <c r="D490" i="6"/>
  <c r="D347" i="6"/>
  <c r="C490" i="6"/>
  <c r="C347" i="6"/>
  <c r="B490" i="6"/>
  <c r="B347" i="6"/>
  <c r="H61" i="6"/>
  <c r="G489" i="6"/>
  <c r="G346" i="6"/>
  <c r="F346" i="6"/>
  <c r="F489" i="6"/>
  <c r="E346" i="6"/>
  <c r="E489" i="6"/>
  <c r="D489" i="6"/>
  <c r="D346" i="6"/>
  <c r="C346" i="6"/>
  <c r="C489" i="6"/>
  <c r="H60" i="6"/>
  <c r="B346" i="6"/>
  <c r="B489" i="6"/>
  <c r="G345" i="6"/>
  <c r="G488" i="6"/>
  <c r="F488" i="6"/>
  <c r="F345" i="6"/>
  <c r="E345" i="6"/>
  <c r="E488" i="6"/>
  <c r="D345" i="6"/>
  <c r="D488" i="6"/>
  <c r="C488" i="6"/>
  <c r="C345" i="6"/>
  <c r="H59" i="6"/>
  <c r="B488" i="6"/>
  <c r="B345" i="6"/>
  <c r="G344" i="6"/>
  <c r="G487" i="6"/>
  <c r="F487" i="6"/>
  <c r="F344" i="6"/>
  <c r="E344" i="6"/>
  <c r="E487" i="6"/>
  <c r="D344" i="6"/>
  <c r="D487" i="6"/>
  <c r="C344" i="6"/>
  <c r="C487" i="6"/>
  <c r="B344" i="6"/>
  <c r="B487" i="6"/>
  <c r="H58" i="6"/>
  <c r="G343" i="6"/>
  <c r="G486" i="6"/>
  <c r="F343" i="6"/>
  <c r="F486" i="6"/>
  <c r="E343" i="6"/>
  <c r="E486" i="6"/>
  <c r="D486" i="6"/>
  <c r="D343" i="6"/>
  <c r="C486" i="6"/>
  <c r="C343" i="6"/>
  <c r="B343" i="6"/>
  <c r="B486" i="6"/>
  <c r="H57" i="6"/>
  <c r="G342" i="6"/>
  <c r="G485" i="6"/>
  <c r="F485" i="6"/>
  <c r="F342" i="6"/>
  <c r="E485" i="6"/>
  <c r="E342" i="6"/>
  <c r="D342" i="6"/>
  <c r="D485" i="6"/>
  <c r="C485" i="6"/>
  <c r="C342" i="6"/>
  <c r="B485" i="6"/>
  <c r="H56" i="6"/>
  <c r="B342" i="6"/>
  <c r="G484" i="6"/>
  <c r="G341" i="6"/>
  <c r="F484" i="6"/>
  <c r="F341" i="6"/>
  <c r="E484" i="6"/>
  <c r="E341" i="6"/>
  <c r="D484" i="6"/>
  <c r="D341" i="6"/>
  <c r="C341" i="6"/>
  <c r="C484" i="6"/>
  <c r="B484" i="6"/>
  <c r="H55" i="6"/>
  <c r="B341" i="6"/>
  <c r="G483" i="6"/>
  <c r="G340" i="6"/>
  <c r="F483" i="6"/>
  <c r="F340" i="6"/>
  <c r="E483" i="6"/>
  <c r="E340" i="6"/>
  <c r="D483" i="6"/>
  <c r="D340" i="6"/>
  <c r="C340" i="6"/>
  <c r="C483" i="6"/>
  <c r="H54" i="6"/>
  <c r="B483" i="6"/>
  <c r="B340" i="6"/>
  <c r="G339" i="6"/>
  <c r="G482" i="6"/>
  <c r="F339" i="6"/>
  <c r="F482" i="6"/>
  <c r="E482" i="6"/>
  <c r="E339" i="6"/>
  <c r="D339" i="6"/>
  <c r="D482" i="6"/>
  <c r="C339" i="6"/>
  <c r="C482" i="6"/>
  <c r="B339" i="6"/>
  <c r="B482" i="6"/>
  <c r="H53" i="6"/>
  <c r="G338" i="6"/>
  <c r="G481" i="6"/>
  <c r="F338" i="6"/>
  <c r="F481" i="6"/>
  <c r="E338" i="6"/>
  <c r="E481" i="6"/>
  <c r="D338" i="6"/>
  <c r="D481" i="6"/>
  <c r="C338" i="6"/>
  <c r="C481" i="6"/>
  <c r="H52" i="6"/>
  <c r="B338" i="6"/>
  <c r="B481" i="6"/>
  <c r="G337" i="6"/>
  <c r="G480" i="6"/>
  <c r="F480" i="6"/>
  <c r="F337" i="6"/>
  <c r="E480" i="6"/>
  <c r="E337" i="6"/>
  <c r="D480" i="6"/>
  <c r="D337" i="6"/>
  <c r="C480" i="6"/>
  <c r="C337" i="6"/>
  <c r="B480" i="6"/>
  <c r="H51" i="6"/>
  <c r="B337" i="6"/>
  <c r="G336" i="6"/>
  <c r="G479" i="6"/>
  <c r="F479" i="6"/>
  <c r="F336" i="6"/>
  <c r="E336" i="6"/>
  <c r="E479" i="6"/>
  <c r="D336" i="6"/>
  <c r="D479" i="6"/>
  <c r="C479" i="6"/>
  <c r="C336" i="6"/>
  <c r="H50" i="6"/>
  <c r="B479" i="6"/>
  <c r="B336" i="6"/>
  <c r="G335" i="6"/>
  <c r="G478" i="6"/>
  <c r="F335" i="6"/>
  <c r="F478" i="6"/>
  <c r="E335" i="6"/>
  <c r="E478" i="6"/>
  <c r="D335" i="6"/>
  <c r="D478" i="6"/>
  <c r="C335" i="6"/>
  <c r="C478" i="6"/>
  <c r="H49" i="6"/>
  <c r="B335" i="6"/>
  <c r="B478" i="6"/>
  <c r="G334" i="6"/>
  <c r="G477" i="6"/>
  <c r="F334" i="6"/>
  <c r="F477" i="6"/>
  <c r="E334" i="6"/>
  <c r="E477" i="6"/>
  <c r="D334" i="6"/>
  <c r="D477" i="6"/>
  <c r="C334" i="6"/>
  <c r="C477" i="6"/>
  <c r="H48" i="6"/>
  <c r="B334" i="6"/>
  <c r="B477" i="6"/>
  <c r="G476" i="6"/>
  <c r="G333" i="6"/>
  <c r="F476" i="6"/>
  <c r="F333" i="6"/>
  <c r="E476" i="6"/>
  <c r="E333" i="6"/>
  <c r="D476" i="6"/>
  <c r="D333" i="6"/>
  <c r="C333" i="6"/>
  <c r="C476" i="6"/>
  <c r="H47" i="6"/>
  <c r="B476" i="6"/>
  <c r="B333" i="6"/>
  <c r="G475" i="6"/>
  <c r="G332" i="6"/>
  <c r="F475" i="6"/>
  <c r="F332" i="6"/>
  <c r="E475" i="6"/>
  <c r="E332" i="6"/>
  <c r="D475" i="6"/>
  <c r="D332" i="6"/>
  <c r="C475" i="6"/>
  <c r="C332" i="6"/>
  <c r="H46" i="6"/>
  <c r="B332" i="6"/>
  <c r="B475" i="6"/>
  <c r="G331" i="6"/>
  <c r="G474" i="6"/>
  <c r="F331" i="6"/>
  <c r="F474" i="6"/>
  <c r="E331" i="6"/>
  <c r="E474" i="6"/>
  <c r="D331" i="6"/>
  <c r="D474" i="6"/>
  <c r="C331" i="6"/>
  <c r="C474" i="6"/>
  <c r="B474" i="6"/>
  <c r="B331" i="6"/>
  <c r="H45" i="6"/>
  <c r="G473" i="6"/>
  <c r="G330" i="6"/>
  <c r="F330" i="6"/>
  <c r="F473" i="6"/>
  <c r="E330" i="6"/>
  <c r="E473" i="6"/>
  <c r="D330" i="6"/>
  <c r="D473" i="6"/>
  <c r="C473" i="6"/>
  <c r="C330" i="6"/>
  <c r="H44" i="6"/>
  <c r="B473" i="6"/>
  <c r="B330" i="6"/>
  <c r="G472" i="6"/>
  <c r="G329" i="6"/>
  <c r="F472" i="6"/>
  <c r="F329" i="6"/>
  <c r="E472" i="6"/>
  <c r="E329" i="6"/>
  <c r="D472" i="6"/>
  <c r="D329" i="6"/>
  <c r="C472" i="6"/>
  <c r="C329" i="6"/>
  <c r="B472" i="6"/>
  <c r="H43" i="6"/>
  <c r="B329" i="6"/>
  <c r="G471" i="6"/>
  <c r="G328" i="6"/>
  <c r="F471" i="6"/>
  <c r="F328" i="6"/>
  <c r="E328" i="6"/>
  <c r="E471" i="6"/>
  <c r="D471" i="6"/>
  <c r="D328" i="6"/>
  <c r="C328" i="6"/>
  <c r="C471" i="6"/>
  <c r="B471" i="6"/>
  <c r="H42" i="6"/>
  <c r="B328" i="6"/>
  <c r="G470" i="6"/>
  <c r="G327" i="6"/>
  <c r="F470" i="6"/>
  <c r="F327" i="6"/>
  <c r="E470" i="6"/>
  <c r="E327" i="6"/>
  <c r="D327" i="6"/>
  <c r="D470" i="6"/>
  <c r="C327" i="6"/>
  <c r="C470" i="6"/>
  <c r="H41" i="6"/>
  <c r="B470" i="6"/>
  <c r="B327" i="6"/>
  <c r="G326" i="6"/>
  <c r="G469" i="6"/>
  <c r="F469" i="6"/>
  <c r="F326" i="6"/>
  <c r="E469" i="6"/>
  <c r="E326" i="6"/>
  <c r="D469" i="6"/>
  <c r="D326" i="6"/>
  <c r="C469" i="6"/>
  <c r="C326" i="6"/>
  <c r="H40" i="6"/>
  <c r="B469" i="6"/>
  <c r="B326" i="6"/>
  <c r="G468" i="6"/>
  <c r="G325" i="6"/>
  <c r="F468" i="6"/>
  <c r="F325" i="6"/>
  <c r="E468" i="6"/>
  <c r="E325" i="6"/>
  <c r="D325" i="6"/>
  <c r="D468" i="6"/>
  <c r="C325" i="6"/>
  <c r="C468" i="6"/>
  <c r="B325" i="6"/>
  <c r="H39" i="6"/>
  <c r="B468" i="6"/>
  <c r="G324" i="6"/>
  <c r="G467" i="6"/>
  <c r="F467" i="6"/>
  <c r="F324" i="6"/>
  <c r="E467" i="6"/>
  <c r="E324" i="6"/>
  <c r="D467" i="6"/>
  <c r="D324" i="6"/>
  <c r="C467" i="6"/>
  <c r="C324" i="6"/>
  <c r="H38" i="6"/>
  <c r="B324" i="6"/>
  <c r="B467" i="6"/>
  <c r="G323" i="6"/>
  <c r="G466" i="6"/>
  <c r="F323" i="6"/>
  <c r="F466" i="6"/>
  <c r="E323" i="6"/>
  <c r="E466" i="6"/>
  <c r="D466" i="6"/>
  <c r="D323" i="6"/>
  <c r="C466" i="6"/>
  <c r="C323" i="6"/>
  <c r="B466" i="6"/>
  <c r="B323" i="6"/>
  <c r="H37" i="6"/>
  <c r="G322" i="6"/>
  <c r="G465" i="6"/>
  <c r="F465" i="6"/>
  <c r="F322" i="6"/>
  <c r="E465" i="6"/>
  <c r="E322" i="6"/>
  <c r="D322" i="6"/>
  <c r="D465" i="6"/>
  <c r="C465" i="6"/>
  <c r="C322" i="6"/>
  <c r="B465" i="6"/>
  <c r="B322" i="6"/>
  <c r="H36" i="6"/>
  <c r="G464" i="6"/>
  <c r="G321" i="6"/>
  <c r="F321" i="6"/>
  <c r="F464" i="6"/>
  <c r="E464" i="6"/>
  <c r="E321" i="6"/>
  <c r="D321" i="6"/>
  <c r="D464" i="6"/>
  <c r="C321" i="6"/>
  <c r="C464" i="6"/>
  <c r="B321" i="6"/>
  <c r="H35" i="6"/>
  <c r="B464" i="6"/>
  <c r="G320" i="6"/>
  <c r="G463" i="6"/>
  <c r="F320" i="6"/>
  <c r="F463" i="6"/>
  <c r="E320" i="6"/>
  <c r="E463" i="6"/>
  <c r="D320" i="6"/>
  <c r="D463" i="6"/>
  <c r="C463" i="6"/>
  <c r="C320" i="6"/>
  <c r="H34" i="6"/>
  <c r="B463" i="6"/>
  <c r="B320" i="6"/>
  <c r="G462" i="6"/>
  <c r="G319" i="6"/>
  <c r="F462" i="6"/>
  <c r="F319" i="6"/>
  <c r="E462" i="6"/>
  <c r="E319" i="6"/>
  <c r="D462" i="6"/>
  <c r="D319" i="6"/>
  <c r="C462" i="6"/>
  <c r="C319" i="6"/>
  <c r="B462" i="6"/>
  <c r="H33" i="6"/>
  <c r="B319" i="6"/>
  <c r="G461" i="6"/>
  <c r="G318" i="6"/>
  <c r="F461" i="6"/>
  <c r="F318" i="6"/>
  <c r="E318" i="6"/>
  <c r="E461" i="6"/>
  <c r="D318" i="6"/>
  <c r="D461" i="6"/>
  <c r="C318" i="6"/>
  <c r="C461" i="6"/>
  <c r="B461" i="6"/>
  <c r="H32" i="6"/>
  <c r="B318" i="6"/>
  <c r="G460" i="6"/>
  <c r="G317" i="6"/>
  <c r="F460" i="6"/>
  <c r="F317" i="6"/>
  <c r="E460" i="6"/>
  <c r="E317" i="6"/>
  <c r="D460" i="6"/>
  <c r="D317" i="6"/>
  <c r="C317" i="6"/>
  <c r="C460" i="6"/>
  <c r="H31" i="6"/>
  <c r="B317" i="6"/>
  <c r="B460" i="6"/>
  <c r="G459" i="6"/>
  <c r="G316" i="6"/>
  <c r="F316" i="6"/>
  <c r="F459" i="6"/>
  <c r="E316" i="6"/>
  <c r="E459" i="6"/>
  <c r="D316" i="6"/>
  <c r="D459" i="6"/>
  <c r="C459" i="6"/>
  <c r="C316" i="6"/>
  <c r="H30" i="6"/>
  <c r="B316" i="6"/>
  <c r="B459" i="6"/>
  <c r="G315" i="6"/>
  <c r="G458" i="6"/>
  <c r="F315" i="6"/>
  <c r="F458" i="6"/>
  <c r="E458" i="6"/>
  <c r="E315" i="6"/>
  <c r="D315" i="6"/>
  <c r="D458" i="6"/>
  <c r="C315" i="6"/>
  <c r="C458" i="6"/>
  <c r="B315" i="6"/>
  <c r="B458" i="6"/>
  <c r="H29" i="6"/>
  <c r="G457" i="6"/>
  <c r="G314" i="6"/>
  <c r="F457" i="6"/>
  <c r="F314" i="6"/>
  <c r="E314" i="6"/>
  <c r="E457" i="6"/>
  <c r="D314" i="6"/>
  <c r="D457" i="6"/>
  <c r="C457" i="6"/>
  <c r="C314" i="6"/>
  <c r="H28" i="6"/>
  <c r="B457" i="6"/>
  <c r="B314" i="6"/>
  <c r="G456" i="6"/>
  <c r="G313" i="6"/>
  <c r="F313" i="6"/>
  <c r="F456" i="6"/>
  <c r="E313" i="6"/>
  <c r="E456" i="6"/>
  <c r="D313" i="6"/>
  <c r="D456" i="6"/>
  <c r="C313" i="6"/>
  <c r="C456" i="6"/>
  <c r="H27" i="6"/>
  <c r="B313" i="6"/>
  <c r="B456" i="6"/>
  <c r="G312" i="6"/>
  <c r="G455" i="6"/>
  <c r="F455" i="6"/>
  <c r="F312" i="6"/>
  <c r="E312" i="6"/>
  <c r="E455" i="6"/>
  <c r="D312" i="6"/>
  <c r="D455" i="6"/>
  <c r="C312" i="6"/>
  <c r="C455" i="6"/>
  <c r="B312" i="6"/>
  <c r="B455" i="6"/>
  <c r="H26" i="6"/>
  <c r="G311" i="6"/>
  <c r="G454" i="6"/>
  <c r="F454" i="6"/>
  <c r="F311" i="6"/>
  <c r="E311" i="6"/>
  <c r="E454" i="6"/>
  <c r="D311" i="6"/>
  <c r="D454" i="6"/>
  <c r="C311" i="6"/>
  <c r="C454" i="6"/>
  <c r="B454" i="6"/>
  <c r="B311" i="6"/>
  <c r="H25" i="6"/>
  <c r="G310" i="6"/>
  <c r="G453" i="6"/>
  <c r="F453" i="6"/>
  <c r="F310" i="6"/>
  <c r="E453" i="6"/>
  <c r="E310" i="6"/>
  <c r="D453" i="6"/>
  <c r="D310" i="6"/>
  <c r="C453" i="6"/>
  <c r="C310" i="6"/>
  <c r="B453" i="6"/>
  <c r="B310" i="6"/>
  <c r="H24" i="6"/>
  <c r="G309" i="6"/>
  <c r="G452" i="6"/>
  <c r="F309" i="6"/>
  <c r="F452" i="6"/>
  <c r="E309" i="6"/>
  <c r="E452" i="6"/>
  <c r="D452" i="6"/>
  <c r="D309" i="6"/>
  <c r="C309" i="6"/>
  <c r="C452" i="6"/>
  <c r="B309" i="6"/>
  <c r="H23" i="6"/>
  <c r="B452" i="6"/>
  <c r="G451" i="6"/>
  <c r="G308" i="6"/>
  <c r="F451" i="6"/>
  <c r="F308" i="6"/>
  <c r="E451" i="6"/>
  <c r="E308" i="6"/>
  <c r="D451" i="6"/>
  <c r="D308" i="6"/>
  <c r="C451" i="6"/>
  <c r="C308" i="6"/>
  <c r="B308" i="6"/>
  <c r="B451" i="6"/>
  <c r="H22" i="6"/>
  <c r="G450" i="6"/>
  <c r="G307" i="6"/>
  <c r="F307" i="6"/>
  <c r="F450" i="6"/>
  <c r="E307" i="6"/>
  <c r="E450" i="6"/>
  <c r="D307" i="6"/>
  <c r="D450" i="6"/>
  <c r="C450" i="6"/>
  <c r="C307" i="6"/>
  <c r="B450" i="6"/>
  <c r="B307" i="6"/>
  <c r="H21" i="6"/>
  <c r="G306" i="6"/>
  <c r="G449" i="6"/>
  <c r="F306" i="6"/>
  <c r="F449" i="6"/>
  <c r="E306" i="6"/>
  <c r="E449" i="6"/>
  <c r="D306" i="6"/>
  <c r="D449" i="6"/>
  <c r="C306" i="6"/>
  <c r="C449" i="6"/>
  <c r="B306" i="6"/>
  <c r="H20" i="6"/>
  <c r="B449" i="6"/>
  <c r="G305" i="6"/>
  <c r="G448" i="6"/>
  <c r="F305" i="6"/>
  <c r="F448" i="6"/>
  <c r="E305" i="6"/>
  <c r="E448" i="6"/>
  <c r="D305" i="6"/>
  <c r="D448" i="6"/>
  <c r="C305" i="6"/>
  <c r="C448" i="6"/>
  <c r="B448" i="6"/>
  <c r="B305" i="6"/>
  <c r="H19" i="6"/>
  <c r="G447" i="6"/>
  <c r="G304" i="6"/>
  <c r="F447" i="6"/>
  <c r="F304" i="6"/>
  <c r="E447" i="6"/>
  <c r="E304" i="6"/>
  <c r="D447" i="6"/>
  <c r="D304" i="6"/>
  <c r="C447" i="6"/>
  <c r="C304" i="6"/>
  <c r="B447" i="6"/>
  <c r="B304" i="6"/>
  <c r="H18" i="6"/>
  <c r="G303" i="6"/>
  <c r="G446" i="6"/>
  <c r="F446" i="6"/>
  <c r="F303" i="6"/>
  <c r="E303" i="6"/>
  <c r="E446" i="6"/>
  <c r="D303" i="6"/>
  <c r="D446" i="6"/>
  <c r="C303" i="6"/>
  <c r="C446" i="6"/>
  <c r="B303" i="6"/>
  <c r="B446" i="6"/>
  <c r="H17" i="6"/>
  <c r="G445" i="6"/>
  <c r="G302" i="6"/>
  <c r="F302" i="6"/>
  <c r="F445" i="6"/>
  <c r="E302" i="6"/>
  <c r="E445" i="6"/>
  <c r="D302" i="6"/>
  <c r="D445" i="6"/>
  <c r="C302" i="6"/>
  <c r="C445" i="6"/>
  <c r="B302" i="6"/>
  <c r="H16" i="6"/>
  <c r="B445" i="6"/>
  <c r="G444" i="6"/>
  <c r="G301" i="6"/>
  <c r="F444" i="6"/>
  <c r="F301" i="6"/>
  <c r="E444" i="6"/>
  <c r="E301" i="6"/>
  <c r="D444" i="6"/>
  <c r="D301" i="6"/>
  <c r="C444" i="6"/>
  <c r="C301" i="6"/>
  <c r="H15" i="6"/>
  <c r="B444" i="6"/>
  <c r="B301" i="6"/>
  <c r="G300" i="6"/>
  <c r="G443" i="6"/>
  <c r="F443" i="6"/>
  <c r="F300" i="6"/>
  <c r="E300" i="6"/>
  <c r="E443" i="6"/>
  <c r="D300" i="6"/>
  <c r="D443" i="6"/>
  <c r="C443" i="6"/>
  <c r="C300" i="6"/>
  <c r="B300" i="6"/>
  <c r="H14" i="6"/>
  <c r="B443" i="6"/>
  <c r="G442" i="6"/>
  <c r="G299" i="6"/>
  <c r="F442" i="6"/>
  <c r="F299" i="6"/>
  <c r="E299" i="6"/>
  <c r="E442" i="6"/>
  <c r="D299" i="6"/>
  <c r="D442" i="6"/>
  <c r="C299" i="6"/>
  <c r="C442" i="6"/>
  <c r="B442" i="6"/>
  <c r="B299" i="6"/>
  <c r="H13" i="6"/>
  <c r="G441" i="6"/>
  <c r="G298" i="6"/>
  <c r="F441" i="6"/>
  <c r="F298" i="6"/>
  <c r="E441" i="6"/>
  <c r="E298" i="6"/>
  <c r="D441" i="6"/>
  <c r="D298" i="6"/>
  <c r="C441" i="6"/>
  <c r="C298" i="6"/>
  <c r="H12" i="6"/>
  <c r="B441" i="6"/>
  <c r="B298" i="6"/>
  <c r="G297" i="6"/>
  <c r="G440" i="6"/>
  <c r="F297" i="6"/>
  <c r="F440" i="6"/>
  <c r="E297" i="6"/>
  <c r="E440" i="6"/>
  <c r="D297" i="6"/>
  <c r="D440" i="6"/>
  <c r="C297" i="6"/>
  <c r="C440" i="6"/>
  <c r="B297" i="6"/>
  <c r="B440" i="6"/>
  <c r="H11" i="6"/>
  <c r="G439" i="6"/>
  <c r="G296" i="6"/>
  <c r="F296" i="6"/>
  <c r="F439" i="6"/>
  <c r="E296" i="6"/>
  <c r="E439" i="6"/>
  <c r="D296" i="6"/>
  <c r="D439" i="6"/>
  <c r="C439" i="6"/>
  <c r="C296" i="6"/>
  <c r="H10" i="6"/>
  <c r="B439" i="6"/>
  <c r="B296" i="6"/>
  <c r="G438" i="6"/>
  <c r="G295" i="6"/>
  <c r="F438" i="6"/>
  <c r="F295" i="6"/>
  <c r="E438" i="6"/>
  <c r="E295" i="6"/>
  <c r="D438" i="6"/>
  <c r="D295" i="6"/>
  <c r="C438" i="6"/>
  <c r="C295" i="6"/>
  <c r="H9" i="6"/>
  <c r="B438" i="6"/>
  <c r="B295" i="6"/>
  <c r="G437" i="6"/>
  <c r="G294" i="6"/>
  <c r="F294" i="6"/>
  <c r="F437" i="6"/>
  <c r="E294" i="6"/>
  <c r="E437" i="6"/>
  <c r="D294" i="6"/>
  <c r="D437" i="6"/>
  <c r="C294" i="6"/>
  <c r="C437" i="6"/>
  <c r="B294" i="6"/>
  <c r="B437" i="6"/>
  <c r="H8" i="6"/>
  <c r="G293" i="6"/>
  <c r="G436" i="6"/>
  <c r="F293" i="6"/>
  <c r="F436" i="6"/>
  <c r="E293" i="6"/>
  <c r="E436" i="6"/>
  <c r="D293" i="6"/>
  <c r="D436" i="6"/>
  <c r="C293" i="6"/>
  <c r="C436" i="6"/>
  <c r="B293" i="6"/>
  <c r="H7" i="6"/>
  <c r="B436" i="6"/>
  <c r="G435" i="6"/>
  <c r="G292" i="6"/>
  <c r="F435" i="6"/>
  <c r="F292" i="6"/>
  <c r="E435" i="6"/>
  <c r="E292" i="6"/>
  <c r="D435" i="6"/>
  <c r="D292" i="6"/>
  <c r="C435" i="6"/>
  <c r="C292" i="6"/>
  <c r="B292" i="6"/>
  <c r="B435" i="6"/>
  <c r="H6" i="6"/>
  <c r="G143" i="6"/>
  <c r="G291" i="6"/>
  <c r="G434" i="6"/>
  <c r="F291" i="6"/>
  <c r="F434" i="6"/>
  <c r="F143" i="6"/>
  <c r="E143" i="6"/>
  <c r="E291" i="6"/>
  <c r="E434" i="6"/>
  <c r="D434" i="6"/>
  <c r="D291" i="6"/>
  <c r="D143" i="6"/>
  <c r="C143" i="6"/>
  <c r="C434" i="6"/>
  <c r="C291" i="6"/>
  <c r="B143" i="6"/>
  <c r="B291" i="6"/>
  <c r="B434" i="6"/>
  <c r="H5" i="6"/>
  <c r="H148" i="5"/>
  <c r="H286" i="5" s="1"/>
  <c r="B286" i="5"/>
  <c r="B428" i="5"/>
  <c r="H142" i="5"/>
  <c r="B427" i="5"/>
  <c r="H141" i="5"/>
  <c r="B426" i="5"/>
  <c r="H140" i="5"/>
  <c r="H139" i="5"/>
  <c r="B425" i="5"/>
  <c r="B424" i="5"/>
  <c r="H138" i="5"/>
  <c r="H137" i="5"/>
  <c r="B423" i="5"/>
  <c r="B422" i="5"/>
  <c r="H136" i="5"/>
  <c r="B421" i="5"/>
  <c r="H135" i="5"/>
  <c r="B420" i="5"/>
  <c r="H134" i="5"/>
  <c r="B419" i="5"/>
  <c r="H133" i="5"/>
  <c r="H132" i="5"/>
  <c r="B418" i="5"/>
  <c r="H131" i="5"/>
  <c r="B417" i="5"/>
  <c r="H130" i="5"/>
  <c r="B416" i="5"/>
  <c r="B415" i="5"/>
  <c r="H129" i="5"/>
  <c r="B414" i="5"/>
  <c r="H128" i="5"/>
  <c r="H127" i="5"/>
  <c r="B413" i="5"/>
  <c r="B412" i="5"/>
  <c r="H126" i="5"/>
  <c r="B411" i="5"/>
  <c r="H125" i="5"/>
  <c r="B410" i="5"/>
  <c r="H124" i="5"/>
  <c r="B409" i="5"/>
  <c r="H123" i="5"/>
  <c r="B408" i="5"/>
  <c r="H122" i="5"/>
  <c r="B407" i="5"/>
  <c r="H121" i="5"/>
  <c r="B406" i="5"/>
  <c r="H120" i="5"/>
  <c r="B405" i="5"/>
  <c r="H119" i="5"/>
  <c r="B404" i="5"/>
  <c r="H118" i="5"/>
  <c r="B403" i="5"/>
  <c r="H117" i="5"/>
  <c r="B402" i="5"/>
  <c r="H116" i="5"/>
  <c r="B401" i="5"/>
  <c r="H115" i="5"/>
  <c r="H114" i="5"/>
  <c r="B400" i="5"/>
  <c r="B399" i="5"/>
  <c r="H113" i="5"/>
  <c r="B397" i="5"/>
  <c r="H111" i="5"/>
  <c r="B396" i="5"/>
  <c r="H110" i="5"/>
  <c r="H109" i="5"/>
  <c r="B395" i="5"/>
  <c r="B394" i="5"/>
  <c r="H108" i="5"/>
  <c r="H107" i="5"/>
  <c r="B393" i="5"/>
  <c r="B392" i="5"/>
  <c r="H106" i="5"/>
  <c r="B391" i="5"/>
  <c r="H105" i="5"/>
  <c r="H104" i="5"/>
  <c r="B390" i="5"/>
  <c r="B389" i="5"/>
  <c r="H103" i="5"/>
  <c r="H102" i="5"/>
  <c r="B388" i="5"/>
  <c r="H101" i="5"/>
  <c r="B387" i="5"/>
  <c r="B386" i="5"/>
  <c r="H100" i="5"/>
  <c r="H99" i="5"/>
  <c r="B385" i="5"/>
  <c r="H98" i="5"/>
  <c r="B384" i="5"/>
  <c r="B383" i="5"/>
  <c r="H97" i="5"/>
  <c r="H96" i="5"/>
  <c r="B382" i="5"/>
  <c r="B381" i="5"/>
  <c r="H95" i="5"/>
  <c r="B380" i="5"/>
  <c r="H94" i="5"/>
  <c r="B379" i="5"/>
  <c r="H93" i="5"/>
  <c r="B378" i="5"/>
  <c r="H92" i="5"/>
  <c r="B377" i="5"/>
  <c r="H91" i="5"/>
  <c r="H90" i="5"/>
  <c r="B376" i="5"/>
  <c r="B375" i="5"/>
  <c r="H89" i="5"/>
  <c r="B374" i="5"/>
  <c r="H88" i="5"/>
  <c r="H87" i="5"/>
  <c r="B373" i="5"/>
  <c r="B372" i="5"/>
  <c r="H86" i="5"/>
  <c r="B371" i="5"/>
  <c r="H85" i="5"/>
  <c r="H84" i="5"/>
  <c r="B370" i="5"/>
  <c r="B369" i="5"/>
  <c r="H83" i="5"/>
  <c r="B368" i="5"/>
  <c r="H82" i="5"/>
  <c r="B367" i="5"/>
  <c r="H81" i="5"/>
  <c r="B366" i="5"/>
  <c r="H80" i="5"/>
  <c r="B365" i="5"/>
  <c r="H79" i="5"/>
  <c r="B364" i="5"/>
  <c r="H78" i="5"/>
  <c r="H77" i="5"/>
  <c r="B363" i="5"/>
  <c r="H76" i="5"/>
  <c r="B362" i="5"/>
  <c r="B361" i="5"/>
  <c r="H75" i="5"/>
  <c r="B360" i="5"/>
  <c r="H74" i="5"/>
  <c r="H73" i="5"/>
  <c r="B359" i="5"/>
  <c r="B358" i="5"/>
  <c r="H72" i="5"/>
  <c r="H71" i="5"/>
  <c r="B357" i="5"/>
  <c r="B356" i="5"/>
  <c r="H70" i="5"/>
  <c r="H69" i="5"/>
  <c r="B355" i="5"/>
  <c r="B354" i="5"/>
  <c r="H68" i="5"/>
  <c r="H67" i="5"/>
  <c r="B353" i="5"/>
  <c r="H66" i="5"/>
  <c r="B352" i="5"/>
  <c r="H65" i="5"/>
  <c r="B351" i="5"/>
  <c r="B350" i="5"/>
  <c r="H64" i="5"/>
  <c r="B349" i="5"/>
  <c r="H63" i="5"/>
  <c r="B348" i="5"/>
  <c r="H62" i="5"/>
  <c r="H61" i="5"/>
  <c r="B347" i="5"/>
  <c r="H60" i="5"/>
  <c r="B346" i="5"/>
  <c r="H59" i="5"/>
  <c r="B345" i="5"/>
  <c r="H58" i="5"/>
  <c r="B344" i="5"/>
  <c r="B343" i="5"/>
  <c r="H57" i="5"/>
  <c r="B342" i="5"/>
  <c r="H56" i="5"/>
  <c r="B341" i="5"/>
  <c r="H55" i="5"/>
  <c r="B340" i="5"/>
  <c r="H54" i="5"/>
  <c r="H53" i="5"/>
  <c r="B339" i="5"/>
  <c r="H52" i="5"/>
  <c r="B338" i="5"/>
  <c r="H51" i="5"/>
  <c r="B337" i="5"/>
  <c r="B336" i="5"/>
  <c r="H50" i="5"/>
  <c r="B335" i="5"/>
  <c r="H49" i="5"/>
  <c r="B334" i="5"/>
  <c r="H48" i="5"/>
  <c r="B333" i="5"/>
  <c r="H47" i="5"/>
  <c r="B332" i="5"/>
  <c r="H46" i="5"/>
  <c r="B331" i="5"/>
  <c r="H45" i="5"/>
  <c r="H44" i="5"/>
  <c r="B330" i="5"/>
  <c r="H43" i="5"/>
  <c r="B329" i="5"/>
  <c r="B328" i="5"/>
  <c r="H42" i="5"/>
  <c r="H41" i="5"/>
  <c r="B327" i="5"/>
  <c r="H40" i="5"/>
  <c r="B326" i="5"/>
  <c r="D325" i="5"/>
  <c r="D468" i="5"/>
  <c r="C325" i="5"/>
  <c r="C468" i="5"/>
  <c r="B325" i="5"/>
  <c r="B468" i="5"/>
  <c r="H39" i="5"/>
  <c r="G467" i="5"/>
  <c r="G324" i="5"/>
  <c r="F467" i="5"/>
  <c r="F324" i="5"/>
  <c r="E324" i="5"/>
  <c r="E467" i="5"/>
  <c r="D467" i="5"/>
  <c r="D324" i="5"/>
  <c r="C467" i="5"/>
  <c r="C324" i="5"/>
  <c r="H38" i="5"/>
  <c r="B467" i="5"/>
  <c r="B324" i="5"/>
  <c r="G466" i="5"/>
  <c r="G323" i="5"/>
  <c r="F466" i="5"/>
  <c r="F323" i="5"/>
  <c r="E466" i="5"/>
  <c r="E323" i="5"/>
  <c r="D466" i="5"/>
  <c r="D323" i="5"/>
  <c r="C466" i="5"/>
  <c r="C323" i="5"/>
  <c r="B323" i="5"/>
  <c r="H37" i="5"/>
  <c r="B466" i="5"/>
  <c r="G465" i="5"/>
  <c r="G322" i="5"/>
  <c r="F322" i="5"/>
  <c r="F465" i="5"/>
  <c r="E322" i="5"/>
  <c r="E465" i="5"/>
  <c r="D465" i="5"/>
  <c r="D322" i="5"/>
  <c r="C465" i="5"/>
  <c r="C322" i="5"/>
  <c r="B322" i="5"/>
  <c r="B465" i="5"/>
  <c r="H36" i="5"/>
  <c r="G321" i="5"/>
  <c r="G464" i="5"/>
  <c r="F321" i="5"/>
  <c r="F464" i="5"/>
  <c r="E321" i="5"/>
  <c r="E464" i="5"/>
  <c r="D321" i="5"/>
  <c r="D464" i="5"/>
  <c r="C464" i="5"/>
  <c r="C321" i="5"/>
  <c r="B321" i="5"/>
  <c r="B464" i="5"/>
  <c r="H35" i="5"/>
  <c r="G463" i="5"/>
  <c r="G320" i="5"/>
  <c r="F463" i="5"/>
  <c r="F320" i="5"/>
  <c r="E463" i="5"/>
  <c r="E320" i="5"/>
  <c r="D320" i="5"/>
  <c r="D463" i="5"/>
  <c r="C320" i="5"/>
  <c r="C463" i="5"/>
  <c r="H34" i="5"/>
  <c r="B320" i="5"/>
  <c r="B463" i="5"/>
  <c r="G319" i="5"/>
  <c r="G462" i="5"/>
  <c r="F462" i="5"/>
  <c r="F319" i="5"/>
  <c r="E319" i="5"/>
  <c r="E462" i="5"/>
  <c r="D319" i="5"/>
  <c r="D462" i="5"/>
  <c r="C319" i="5"/>
  <c r="C462" i="5"/>
  <c r="B319" i="5"/>
  <c r="H33" i="5"/>
  <c r="B462" i="5"/>
  <c r="G461" i="5"/>
  <c r="G318" i="5"/>
  <c r="F318" i="5"/>
  <c r="F461" i="5"/>
  <c r="E318" i="5"/>
  <c r="E461" i="5"/>
  <c r="D318" i="5"/>
  <c r="D461" i="5"/>
  <c r="C461" i="5"/>
  <c r="C318" i="5"/>
  <c r="H32" i="5"/>
  <c r="B318" i="5"/>
  <c r="B461" i="5"/>
  <c r="G317" i="5"/>
  <c r="G460" i="5"/>
  <c r="F317" i="5"/>
  <c r="F460" i="5"/>
  <c r="E317" i="5"/>
  <c r="E460" i="5"/>
  <c r="D317" i="5"/>
  <c r="D460" i="5"/>
  <c r="C460" i="5"/>
  <c r="C317" i="5"/>
  <c r="B460" i="5"/>
  <c r="B317" i="5"/>
  <c r="H31" i="5"/>
  <c r="G459" i="5"/>
  <c r="G316" i="5"/>
  <c r="F459" i="5"/>
  <c r="F316" i="5"/>
  <c r="E316" i="5"/>
  <c r="E459" i="5"/>
  <c r="D316" i="5"/>
  <c r="D459" i="5"/>
  <c r="C316" i="5"/>
  <c r="C459" i="5"/>
  <c r="H30" i="5"/>
  <c r="B316" i="5"/>
  <c r="B459" i="5"/>
  <c r="G458" i="5"/>
  <c r="G315" i="5"/>
  <c r="F315" i="5"/>
  <c r="F458" i="5"/>
  <c r="E315" i="5"/>
  <c r="E458" i="5"/>
  <c r="D315" i="5"/>
  <c r="D458" i="5"/>
  <c r="C458" i="5"/>
  <c r="C315" i="5"/>
  <c r="B458" i="5"/>
  <c r="H29" i="5"/>
  <c r="B315" i="5"/>
  <c r="G457" i="5"/>
  <c r="G314" i="5"/>
  <c r="F457" i="5"/>
  <c r="F314" i="5"/>
  <c r="E457" i="5"/>
  <c r="E314" i="5"/>
  <c r="D457" i="5"/>
  <c r="D314" i="5"/>
  <c r="C457" i="5"/>
  <c r="C314" i="5"/>
  <c r="B314" i="5"/>
  <c r="H28" i="5"/>
  <c r="B457" i="5"/>
  <c r="G456" i="5"/>
  <c r="G313" i="5"/>
  <c r="F456" i="5"/>
  <c r="F313" i="5"/>
  <c r="E456" i="5"/>
  <c r="E313" i="5"/>
  <c r="D456" i="5"/>
  <c r="D313" i="5"/>
  <c r="C456" i="5"/>
  <c r="C313" i="5"/>
  <c r="B313" i="5"/>
  <c r="H27" i="5"/>
  <c r="B456" i="5"/>
  <c r="G312" i="5"/>
  <c r="G455" i="5"/>
  <c r="F455" i="5"/>
  <c r="F312" i="5"/>
  <c r="E455" i="5"/>
  <c r="E312" i="5"/>
  <c r="D455" i="5"/>
  <c r="D312" i="5"/>
  <c r="C455" i="5"/>
  <c r="C312" i="5"/>
  <c r="B455" i="5"/>
  <c r="B312" i="5"/>
  <c r="H26" i="5"/>
  <c r="G311" i="5"/>
  <c r="G454" i="5"/>
  <c r="F311" i="5"/>
  <c r="F454" i="5"/>
  <c r="E311" i="5"/>
  <c r="E454" i="5"/>
  <c r="D311" i="5"/>
  <c r="D454" i="5"/>
  <c r="C311" i="5"/>
  <c r="C454" i="5"/>
  <c r="H25" i="5"/>
  <c r="B454" i="5"/>
  <c r="B311" i="5"/>
  <c r="G453" i="5"/>
  <c r="G310" i="5"/>
  <c r="F453" i="5"/>
  <c r="F310" i="5"/>
  <c r="E453" i="5"/>
  <c r="E310" i="5"/>
  <c r="D310" i="5"/>
  <c r="D453" i="5"/>
  <c r="C453" i="5"/>
  <c r="C310" i="5"/>
  <c r="H24" i="5"/>
  <c r="B453" i="5"/>
  <c r="B310" i="5"/>
  <c r="G452" i="5"/>
  <c r="G309" i="5"/>
  <c r="F452" i="5"/>
  <c r="F309" i="5"/>
  <c r="E309" i="5"/>
  <c r="E452" i="5"/>
  <c r="D309" i="5"/>
  <c r="D452" i="5"/>
  <c r="C452" i="5"/>
  <c r="C309" i="5"/>
  <c r="H23" i="5"/>
  <c r="B309" i="5"/>
  <c r="B452" i="5"/>
  <c r="G451" i="5"/>
  <c r="G308" i="5"/>
  <c r="F308" i="5"/>
  <c r="F451" i="5"/>
  <c r="E308" i="5"/>
  <c r="E451" i="5"/>
  <c r="D451" i="5"/>
  <c r="D308" i="5"/>
  <c r="C451" i="5"/>
  <c r="C308" i="5"/>
  <c r="H22" i="5"/>
  <c r="B451" i="5"/>
  <c r="B308" i="5"/>
  <c r="G450" i="5"/>
  <c r="G307" i="5"/>
  <c r="F307" i="5"/>
  <c r="F450" i="5"/>
  <c r="E450" i="5"/>
  <c r="E307" i="5"/>
  <c r="D307" i="5"/>
  <c r="D450" i="5"/>
  <c r="C307" i="5"/>
  <c r="C450" i="5"/>
  <c r="B450" i="5"/>
  <c r="H21" i="5"/>
  <c r="B307" i="5"/>
  <c r="G306" i="5"/>
  <c r="G449" i="5"/>
  <c r="F306" i="5"/>
  <c r="F449" i="5"/>
  <c r="E306" i="5"/>
  <c r="E449" i="5"/>
  <c r="D306" i="5"/>
  <c r="D449" i="5"/>
  <c r="C306" i="5"/>
  <c r="C449" i="5"/>
  <c r="B449" i="5"/>
  <c r="B306" i="5"/>
  <c r="H20" i="5"/>
  <c r="G448" i="5"/>
  <c r="G305" i="5"/>
  <c r="F305" i="5"/>
  <c r="F448" i="5"/>
  <c r="E448" i="5"/>
  <c r="E305" i="5"/>
  <c r="D305" i="5"/>
  <c r="D448" i="5"/>
  <c r="C305" i="5"/>
  <c r="C448" i="5"/>
  <c r="H19" i="5"/>
  <c r="B448" i="5"/>
  <c r="B305" i="5"/>
  <c r="G447" i="5"/>
  <c r="G304" i="5"/>
  <c r="F304" i="5"/>
  <c r="F447" i="5"/>
  <c r="E447" i="5"/>
  <c r="E304" i="5"/>
  <c r="D447" i="5"/>
  <c r="D304" i="5"/>
  <c r="C304" i="5"/>
  <c r="C447" i="5"/>
  <c r="B304" i="5"/>
  <c r="H18" i="5"/>
  <c r="B447" i="5"/>
  <c r="G303" i="5"/>
  <c r="G446" i="5"/>
  <c r="F446" i="5"/>
  <c r="F303" i="5"/>
  <c r="E303" i="5"/>
  <c r="E446" i="5"/>
  <c r="D303" i="5"/>
  <c r="D446" i="5"/>
  <c r="C303" i="5"/>
  <c r="C446" i="5"/>
  <c r="B303" i="5"/>
  <c r="H17" i="5"/>
  <c r="B446" i="5"/>
  <c r="G302" i="5"/>
  <c r="G445" i="5"/>
  <c r="F302" i="5"/>
  <c r="F445" i="5"/>
  <c r="E302" i="5"/>
  <c r="E445" i="5"/>
  <c r="D302" i="5"/>
  <c r="D445" i="5"/>
  <c r="C302" i="5"/>
  <c r="C445" i="5"/>
  <c r="B445" i="5"/>
  <c r="H16" i="5"/>
  <c r="B302" i="5"/>
  <c r="G444" i="5"/>
  <c r="G301" i="5"/>
  <c r="F444" i="5"/>
  <c r="F301" i="5"/>
  <c r="E301" i="5"/>
  <c r="E444" i="5"/>
  <c r="D444" i="5"/>
  <c r="D301" i="5"/>
  <c r="C444" i="5"/>
  <c r="C301" i="5"/>
  <c r="B301" i="5"/>
  <c r="B444" i="5"/>
  <c r="H15" i="5"/>
  <c r="G300" i="5"/>
  <c r="G443" i="5"/>
  <c r="F300" i="5"/>
  <c r="F443" i="5"/>
  <c r="E443" i="5"/>
  <c r="E300" i="5"/>
  <c r="D443" i="5"/>
  <c r="D300" i="5"/>
  <c r="C443" i="5"/>
  <c r="C300" i="5"/>
  <c r="H14" i="5"/>
  <c r="B300" i="5"/>
  <c r="B443" i="5"/>
  <c r="G299" i="5"/>
  <c r="G442" i="5"/>
  <c r="F442" i="5"/>
  <c r="F299" i="5"/>
  <c r="E442" i="5"/>
  <c r="E299" i="5"/>
  <c r="D299" i="5"/>
  <c r="D442" i="5"/>
  <c r="C299" i="5"/>
  <c r="C442" i="5"/>
  <c r="H13" i="5"/>
  <c r="B299" i="5"/>
  <c r="B442" i="5"/>
  <c r="G298" i="5"/>
  <c r="G441" i="5"/>
  <c r="F298" i="5"/>
  <c r="F441" i="5"/>
  <c r="E441" i="5"/>
  <c r="E298" i="5"/>
  <c r="D298" i="5"/>
  <c r="D441" i="5"/>
  <c r="C298" i="5"/>
  <c r="C441" i="5"/>
  <c r="H12" i="5"/>
  <c r="B298" i="5"/>
  <c r="B441" i="5"/>
  <c r="G440" i="5"/>
  <c r="G297" i="5"/>
  <c r="F297" i="5"/>
  <c r="F440" i="5"/>
  <c r="E297" i="5"/>
  <c r="E440" i="5"/>
  <c r="D297" i="5"/>
  <c r="D440" i="5"/>
  <c r="C297" i="5"/>
  <c r="C440" i="5"/>
  <c r="H11" i="5"/>
  <c r="B297" i="5"/>
  <c r="B440" i="5"/>
  <c r="G296" i="5"/>
  <c r="G439" i="5"/>
  <c r="F296" i="5"/>
  <c r="F439" i="5"/>
  <c r="E296" i="5"/>
  <c r="E439" i="5"/>
  <c r="D296" i="5"/>
  <c r="D439" i="5"/>
  <c r="C439" i="5"/>
  <c r="C296" i="5"/>
  <c r="H10" i="5"/>
  <c r="B439" i="5"/>
  <c r="B296" i="5"/>
  <c r="G438" i="5"/>
  <c r="G295" i="5"/>
  <c r="F295" i="5"/>
  <c r="F438" i="5"/>
  <c r="E438" i="5"/>
  <c r="E295" i="5"/>
  <c r="D438" i="5"/>
  <c r="D295" i="5"/>
  <c r="C438" i="5"/>
  <c r="C295" i="5"/>
  <c r="B438" i="5"/>
  <c r="B295" i="5"/>
  <c r="H9" i="5"/>
  <c r="G437" i="5"/>
  <c r="G294" i="5"/>
  <c r="F437" i="5"/>
  <c r="F294" i="5"/>
  <c r="E437" i="5"/>
  <c r="E294" i="5"/>
  <c r="D437" i="5"/>
  <c r="D294" i="5"/>
  <c r="C437" i="5"/>
  <c r="C294" i="5"/>
  <c r="H8" i="5"/>
  <c r="B437" i="5"/>
  <c r="B294" i="5"/>
  <c r="G436" i="5"/>
  <c r="G293" i="5"/>
  <c r="F293" i="5"/>
  <c r="F436" i="5"/>
  <c r="E293" i="5"/>
  <c r="E436" i="5"/>
  <c r="D293" i="5"/>
  <c r="D436" i="5"/>
  <c r="C436" i="5"/>
  <c r="C293" i="5"/>
  <c r="H7" i="5"/>
  <c r="B293" i="5"/>
  <c r="B436" i="5"/>
  <c r="G292" i="5"/>
  <c r="G435" i="5"/>
  <c r="F435" i="5"/>
  <c r="F292" i="5"/>
  <c r="E435" i="5"/>
  <c r="E292" i="5"/>
  <c r="D435" i="5"/>
  <c r="D292" i="5"/>
  <c r="C435" i="5"/>
  <c r="C292" i="5"/>
  <c r="B435" i="5"/>
  <c r="H6" i="5"/>
  <c r="B292" i="5"/>
  <c r="G434" i="5"/>
  <c r="G291" i="5"/>
  <c r="G143" i="5"/>
  <c r="F434" i="5"/>
  <c r="F291" i="5"/>
  <c r="F143" i="5"/>
  <c r="E434" i="5"/>
  <c r="E291" i="5"/>
  <c r="E143" i="5"/>
  <c r="D291" i="5"/>
  <c r="D143" i="5"/>
  <c r="D434" i="5"/>
  <c r="C143" i="5"/>
  <c r="C291" i="5"/>
  <c r="C434" i="5"/>
  <c r="B143" i="5"/>
  <c r="H5" i="5"/>
  <c r="B291" i="5"/>
  <c r="B434" i="5"/>
  <c r="D192" i="4"/>
  <c r="E192" i="4"/>
  <c r="D191" i="4"/>
  <c r="E191" i="4"/>
  <c r="D190" i="4"/>
  <c r="E190" i="4"/>
  <c r="D189" i="4"/>
  <c r="E189" i="4"/>
  <c r="E188" i="4"/>
  <c r="D188" i="4"/>
  <c r="D187" i="4"/>
  <c r="E187" i="4"/>
  <c r="D186" i="4"/>
  <c r="E186" i="4"/>
  <c r="E185" i="4"/>
  <c r="D185" i="4"/>
  <c r="E184" i="4"/>
  <c r="D184" i="4"/>
  <c r="E183" i="4"/>
  <c r="D183" i="4"/>
  <c r="E182" i="4"/>
  <c r="D182" i="4"/>
  <c r="D181" i="4"/>
  <c r="E181" i="4"/>
  <c r="E180" i="4"/>
  <c r="D180" i="4"/>
  <c r="E179" i="4"/>
  <c r="D179" i="4"/>
  <c r="E178" i="4"/>
  <c r="D178" i="4"/>
  <c r="D177" i="4"/>
  <c r="E177" i="4"/>
  <c r="D176" i="4"/>
  <c r="E176" i="4"/>
  <c r="E175" i="4"/>
  <c r="D175" i="4"/>
  <c r="D174" i="4"/>
  <c r="E174" i="4"/>
  <c r="E173" i="4"/>
  <c r="D173" i="4"/>
  <c r="D172" i="4"/>
  <c r="E172" i="4"/>
  <c r="D171" i="4"/>
  <c r="E171" i="4"/>
  <c r="D170" i="4"/>
  <c r="E170" i="4"/>
  <c r="E169" i="4"/>
  <c r="D169" i="4"/>
  <c r="E168" i="4"/>
  <c r="D168" i="4"/>
  <c r="D167" i="4"/>
  <c r="E167" i="4"/>
  <c r="E166" i="4"/>
  <c r="D166" i="4"/>
  <c r="B193" i="4"/>
  <c r="E165" i="4"/>
  <c r="D165" i="4"/>
  <c r="D160" i="4"/>
  <c r="E160" i="4"/>
  <c r="D159" i="4"/>
  <c r="E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D150" i="4"/>
  <c r="E150" i="4"/>
  <c r="E149" i="4"/>
  <c r="D149" i="4"/>
  <c r="D148" i="4"/>
  <c r="E148" i="4"/>
  <c r="E147" i="4"/>
  <c r="D147" i="4"/>
  <c r="E146" i="4"/>
  <c r="D146" i="4"/>
  <c r="E145" i="4"/>
  <c r="D145" i="4"/>
  <c r="D144" i="4"/>
  <c r="E144" i="4"/>
  <c r="D143" i="4"/>
  <c r="E143" i="4"/>
  <c r="D142" i="4"/>
  <c r="E142" i="4"/>
  <c r="D141" i="4"/>
  <c r="E141" i="4"/>
  <c r="E140" i="4"/>
  <c r="D140" i="4"/>
  <c r="D139" i="4"/>
  <c r="E139" i="4"/>
  <c r="D138" i="4"/>
  <c r="E138" i="4"/>
  <c r="D137" i="4"/>
  <c r="E137" i="4"/>
  <c r="D136" i="4"/>
  <c r="E136" i="4"/>
  <c r="D135" i="4"/>
  <c r="E135" i="4"/>
  <c r="E134" i="4"/>
  <c r="D134" i="4"/>
  <c r="E133" i="4"/>
  <c r="D133" i="4"/>
  <c r="B161" i="4"/>
  <c r="E128" i="4"/>
  <c r="D128" i="4"/>
  <c r="E127" i="4"/>
  <c r="D127" i="4"/>
  <c r="E126" i="4"/>
  <c r="D126" i="4"/>
  <c r="E125" i="4"/>
  <c r="D125" i="4"/>
  <c r="D124" i="4"/>
  <c r="E124" i="4"/>
  <c r="E123" i="4"/>
  <c r="D123" i="4"/>
  <c r="E122" i="4"/>
  <c r="D122" i="4"/>
  <c r="E121" i="4"/>
  <c r="D121" i="4"/>
  <c r="E120" i="4"/>
  <c r="D120" i="4"/>
  <c r="D119" i="4"/>
  <c r="E119" i="4"/>
  <c r="E118" i="4"/>
  <c r="D118" i="4"/>
  <c r="E117" i="4"/>
  <c r="D117" i="4"/>
  <c r="E116" i="4"/>
  <c r="D116" i="4"/>
  <c r="E115" i="4"/>
  <c r="D115" i="4"/>
  <c r="D114" i="4"/>
  <c r="E114" i="4"/>
  <c r="E113" i="4"/>
  <c r="D113" i="4"/>
  <c r="D112" i="4"/>
  <c r="E112" i="4"/>
  <c r="E111" i="4"/>
  <c r="D111" i="4"/>
  <c r="D110" i="4"/>
  <c r="E110" i="4"/>
  <c r="D109" i="4"/>
  <c r="E109" i="4"/>
  <c r="D108" i="4"/>
  <c r="E108" i="4"/>
  <c r="E107" i="4"/>
  <c r="D107" i="4"/>
  <c r="D106" i="4"/>
  <c r="E106" i="4"/>
  <c r="D105" i="4"/>
  <c r="E105" i="4"/>
  <c r="D104" i="4"/>
  <c r="E104" i="4"/>
  <c r="E103" i="4"/>
  <c r="D103" i="4"/>
  <c r="D102" i="4"/>
  <c r="E102" i="4"/>
  <c r="D101" i="4"/>
  <c r="E101" i="4"/>
  <c r="B129" i="4"/>
  <c r="D96" i="4"/>
  <c r="E96" i="4"/>
  <c r="E95" i="4"/>
  <c r="D95" i="4"/>
  <c r="E94" i="4"/>
  <c r="D94" i="4"/>
  <c r="D93" i="4"/>
  <c r="E93" i="4"/>
  <c r="E92" i="4"/>
  <c r="D92" i="4"/>
  <c r="D91" i="4"/>
  <c r="E91" i="4"/>
  <c r="E90" i="4"/>
  <c r="D90" i="4"/>
  <c r="E89" i="4"/>
  <c r="D89" i="4"/>
  <c r="E88" i="4"/>
  <c r="D88" i="4"/>
  <c r="D87" i="4"/>
  <c r="E87" i="4"/>
  <c r="E86" i="4"/>
  <c r="D86" i="4"/>
  <c r="D85" i="4"/>
  <c r="E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D74" i="4"/>
  <c r="E74" i="4"/>
  <c r="E73" i="4"/>
  <c r="D73" i="4"/>
  <c r="D72" i="4"/>
  <c r="E72" i="4"/>
  <c r="D71" i="4"/>
  <c r="E71" i="4"/>
  <c r="D70" i="4"/>
  <c r="E70" i="4"/>
  <c r="D69" i="4"/>
  <c r="E69" i="4"/>
  <c r="B97" i="4"/>
  <c r="D64" i="4"/>
  <c r="E64" i="4"/>
  <c r="E63" i="4"/>
  <c r="D63" i="4"/>
  <c r="E62" i="4"/>
  <c r="D62" i="4"/>
  <c r="D61" i="4"/>
  <c r="E61" i="4"/>
  <c r="D60" i="4"/>
  <c r="E60" i="4"/>
  <c r="D59" i="4"/>
  <c r="E59" i="4"/>
  <c r="D58" i="4"/>
  <c r="E58" i="4"/>
  <c r="D57" i="4"/>
  <c r="E57" i="4"/>
  <c r="D56" i="4"/>
  <c r="E56" i="4"/>
  <c r="D55" i="4"/>
  <c r="E55" i="4"/>
  <c r="D54" i="4"/>
  <c r="E54" i="4"/>
  <c r="E53" i="4"/>
  <c r="D53" i="4"/>
  <c r="D52" i="4"/>
  <c r="E52" i="4"/>
  <c r="E51" i="4"/>
  <c r="D51" i="4"/>
  <c r="E50" i="4"/>
  <c r="D50" i="4"/>
  <c r="D49" i="4"/>
  <c r="E49" i="4"/>
  <c r="D48" i="4"/>
  <c r="E48" i="4"/>
  <c r="D47" i="4"/>
  <c r="E47" i="4"/>
  <c r="D46" i="4"/>
  <c r="E46" i="4"/>
  <c r="D45" i="4"/>
  <c r="E45" i="4"/>
  <c r="E44" i="4"/>
  <c r="D44" i="4"/>
  <c r="E43" i="4"/>
  <c r="D43" i="4"/>
  <c r="D42" i="4"/>
  <c r="E42" i="4"/>
  <c r="E41" i="4"/>
  <c r="D41" i="4"/>
  <c r="E40" i="4"/>
  <c r="D40" i="4"/>
  <c r="D39" i="4"/>
  <c r="E39" i="4"/>
  <c r="E38" i="4"/>
  <c r="D38" i="4"/>
  <c r="E37" i="4"/>
  <c r="D37" i="4"/>
  <c r="B65" i="4"/>
  <c r="E32" i="4"/>
  <c r="D32" i="4"/>
  <c r="D31" i="4"/>
  <c r="E31" i="4"/>
  <c r="E30" i="4"/>
  <c r="D30" i="4"/>
  <c r="D29" i="4"/>
  <c r="E29" i="4"/>
  <c r="E28" i="4"/>
  <c r="D28" i="4"/>
  <c r="D27" i="4"/>
  <c r="E27" i="4"/>
  <c r="E26" i="4"/>
  <c r="D26" i="4"/>
  <c r="D25" i="4"/>
  <c r="E25" i="4"/>
  <c r="E24" i="4"/>
  <c r="D24" i="4"/>
  <c r="E23" i="4"/>
  <c r="D23" i="4"/>
  <c r="E22" i="4"/>
  <c r="D22" i="4"/>
  <c r="D21" i="4"/>
  <c r="E21" i="4"/>
  <c r="D20" i="4"/>
  <c r="E20" i="4"/>
  <c r="D19" i="4"/>
  <c r="E19" i="4"/>
  <c r="D18" i="4"/>
  <c r="E18" i="4"/>
  <c r="D17" i="4"/>
  <c r="E17" i="4"/>
  <c r="D16" i="4"/>
  <c r="E16" i="4"/>
  <c r="E15" i="4"/>
  <c r="D15" i="4"/>
  <c r="E14" i="4"/>
  <c r="D14" i="4"/>
  <c r="E13" i="4"/>
  <c r="D13" i="4"/>
  <c r="D12" i="4"/>
  <c r="E12" i="4"/>
  <c r="E11" i="4"/>
  <c r="D11" i="4"/>
  <c r="E10" i="4"/>
  <c r="D10" i="4"/>
  <c r="E9" i="4"/>
  <c r="D9" i="4"/>
  <c r="E8" i="4"/>
  <c r="D8" i="4"/>
  <c r="D7" i="4"/>
  <c r="E7" i="4"/>
  <c r="D6" i="4"/>
  <c r="E6" i="4"/>
  <c r="D5" i="4"/>
  <c r="E5" i="4"/>
  <c r="B33" i="4"/>
  <c r="D192" i="3"/>
  <c r="E192" i="3"/>
  <c r="D191" i="3"/>
  <c r="E191" i="3"/>
  <c r="D190" i="3"/>
  <c r="E190" i="3"/>
  <c r="D189" i="3"/>
  <c r="E189" i="3"/>
  <c r="D188" i="3"/>
  <c r="E188" i="3"/>
  <c r="E187" i="3"/>
  <c r="D187" i="3"/>
  <c r="E186" i="3"/>
  <c r="D186" i="3"/>
  <c r="E185" i="3"/>
  <c r="D185" i="3"/>
  <c r="E184" i="3"/>
  <c r="D184" i="3"/>
  <c r="E183" i="3"/>
  <c r="D183" i="3"/>
  <c r="E182" i="3"/>
  <c r="D182" i="3"/>
  <c r="E181" i="3"/>
  <c r="D181" i="3"/>
  <c r="E180" i="3"/>
  <c r="D180" i="3"/>
  <c r="D179" i="3"/>
  <c r="E179" i="3"/>
  <c r="E178" i="3"/>
  <c r="D178" i="3"/>
  <c r="D177" i="3"/>
  <c r="E177" i="3"/>
  <c r="E176" i="3"/>
  <c r="D176" i="3"/>
  <c r="D175" i="3"/>
  <c r="E175" i="3"/>
  <c r="E174" i="3"/>
  <c r="D174" i="3"/>
  <c r="D173" i="3"/>
  <c r="E173" i="3"/>
  <c r="E172" i="3"/>
  <c r="D172" i="3"/>
  <c r="E171" i="3"/>
  <c r="D171" i="3"/>
  <c r="E170" i="3"/>
  <c r="D170" i="3"/>
  <c r="E169" i="3"/>
  <c r="D169" i="3"/>
  <c r="E168" i="3"/>
  <c r="D168" i="3"/>
  <c r="E167" i="3"/>
  <c r="D167" i="3"/>
  <c r="E166" i="3"/>
  <c r="D166" i="3"/>
  <c r="D165" i="3"/>
  <c r="B193" i="3"/>
  <c r="E165" i="3"/>
  <c r="D160" i="3"/>
  <c r="E160" i="3"/>
  <c r="D159" i="3"/>
  <c r="E159" i="3"/>
  <c r="E158" i="3"/>
  <c r="D158" i="3"/>
  <c r="E157" i="3"/>
  <c r="D157" i="3"/>
  <c r="E156" i="3"/>
  <c r="D156" i="3"/>
  <c r="E155" i="3"/>
  <c r="D155" i="3"/>
  <c r="E154" i="3"/>
  <c r="D154" i="3"/>
  <c r="E153" i="3"/>
  <c r="D153" i="3"/>
  <c r="E152" i="3"/>
  <c r="D152" i="3"/>
  <c r="D151" i="3"/>
  <c r="E151" i="3"/>
  <c r="E150" i="3"/>
  <c r="D150" i="3"/>
  <c r="D149" i="3"/>
  <c r="E149" i="3"/>
  <c r="E148" i="3"/>
  <c r="D148" i="3"/>
  <c r="D147" i="3"/>
  <c r="E147" i="3"/>
  <c r="E146" i="3"/>
  <c r="D146" i="3"/>
  <c r="D145" i="3"/>
  <c r="E145" i="3"/>
  <c r="D144" i="3"/>
  <c r="E144" i="3"/>
  <c r="E143" i="3"/>
  <c r="D143" i="3"/>
  <c r="D142" i="3"/>
  <c r="E142" i="3"/>
  <c r="D141" i="3"/>
  <c r="E141" i="3"/>
  <c r="D140" i="3"/>
  <c r="E140" i="3"/>
  <c r="E139" i="3"/>
  <c r="D139" i="3"/>
  <c r="D138" i="3"/>
  <c r="E138" i="3"/>
  <c r="D137" i="3"/>
  <c r="E137" i="3"/>
  <c r="E136" i="3"/>
  <c r="D136" i="3"/>
  <c r="E135" i="3"/>
  <c r="D135" i="3"/>
  <c r="E134" i="3"/>
  <c r="D134" i="3"/>
  <c r="E133" i="3"/>
  <c r="B161" i="3"/>
  <c r="D133" i="3"/>
  <c r="E128" i="3"/>
  <c r="D128" i="3"/>
  <c r="D127" i="3"/>
  <c r="E127" i="3"/>
  <c r="E126" i="3"/>
  <c r="D126" i="3"/>
  <c r="D125" i="3"/>
  <c r="E125" i="3"/>
  <c r="E124" i="3"/>
  <c r="D124" i="3"/>
  <c r="D123" i="3"/>
  <c r="E123" i="3"/>
  <c r="D122" i="3"/>
  <c r="E122" i="3"/>
  <c r="E121" i="3"/>
  <c r="D121" i="3"/>
  <c r="D120" i="3"/>
  <c r="E120" i="3"/>
  <c r="E119" i="3"/>
  <c r="D119" i="3"/>
  <c r="E118" i="3"/>
  <c r="D118" i="3"/>
  <c r="E117" i="3"/>
  <c r="D117" i="3"/>
  <c r="E116" i="3"/>
  <c r="D116" i="3"/>
  <c r="D115" i="3"/>
  <c r="E115" i="3"/>
  <c r="E114" i="3"/>
  <c r="D114" i="3"/>
  <c r="D113" i="3"/>
  <c r="E113" i="3"/>
  <c r="D112" i="3"/>
  <c r="E112" i="3"/>
  <c r="E111" i="3"/>
  <c r="D111" i="3"/>
  <c r="E110" i="3"/>
  <c r="D110" i="3"/>
  <c r="E109" i="3"/>
  <c r="D109" i="3"/>
  <c r="D108" i="3"/>
  <c r="E108" i="3"/>
  <c r="E107" i="3"/>
  <c r="D107" i="3"/>
  <c r="E106" i="3"/>
  <c r="D106" i="3"/>
  <c r="E105" i="3"/>
  <c r="D105" i="3"/>
  <c r="E104" i="3"/>
  <c r="D104" i="3"/>
  <c r="D103" i="3"/>
  <c r="E103" i="3"/>
  <c r="D102" i="3"/>
  <c r="E102" i="3"/>
  <c r="E101" i="3"/>
  <c r="B129" i="3"/>
  <c r="D101" i="3"/>
  <c r="D96" i="3"/>
  <c r="E96" i="3"/>
  <c r="D95" i="3"/>
  <c r="E95" i="3"/>
  <c r="D94" i="3"/>
  <c r="E94" i="3"/>
  <c r="E93" i="3"/>
  <c r="D93" i="3"/>
  <c r="D92" i="3"/>
  <c r="E92" i="3"/>
  <c r="D91" i="3"/>
  <c r="E91" i="3"/>
  <c r="D90" i="3"/>
  <c r="E90" i="3"/>
  <c r="D89" i="3"/>
  <c r="E89" i="3"/>
  <c r="D88" i="3"/>
  <c r="E88" i="3"/>
  <c r="E87" i="3"/>
  <c r="D87" i="3"/>
  <c r="D86" i="3"/>
  <c r="E86" i="3"/>
  <c r="E85" i="3"/>
  <c r="D85" i="3"/>
  <c r="D84" i="3"/>
  <c r="E84" i="3"/>
  <c r="E83" i="3"/>
  <c r="D83" i="3"/>
  <c r="E82" i="3"/>
  <c r="D82" i="3"/>
  <c r="E81" i="3"/>
  <c r="D81" i="3"/>
  <c r="E80" i="3"/>
  <c r="D80" i="3"/>
  <c r="E79" i="3"/>
  <c r="D79" i="3"/>
  <c r="D78" i="3"/>
  <c r="E78" i="3"/>
  <c r="D77" i="3"/>
  <c r="E77" i="3"/>
  <c r="D76" i="3"/>
  <c r="E76" i="3"/>
  <c r="D75" i="3"/>
  <c r="E75" i="3"/>
  <c r="E74" i="3"/>
  <c r="D74" i="3"/>
  <c r="E73" i="3"/>
  <c r="D73" i="3"/>
  <c r="D72" i="3"/>
  <c r="E72" i="3"/>
  <c r="D71" i="3"/>
  <c r="E71" i="3"/>
  <c r="D70" i="3"/>
  <c r="E70" i="3"/>
  <c r="B97" i="3"/>
  <c r="D69" i="3"/>
  <c r="E69" i="3"/>
  <c r="D64" i="3"/>
  <c r="E64" i="3"/>
  <c r="D63" i="3"/>
  <c r="E63" i="3"/>
  <c r="D62" i="3"/>
  <c r="E62" i="3"/>
  <c r="E61" i="3"/>
  <c r="D61" i="3"/>
  <c r="E60" i="3"/>
  <c r="D60" i="3"/>
  <c r="D59" i="3"/>
  <c r="E59" i="3"/>
  <c r="D58" i="3"/>
  <c r="E58" i="3"/>
  <c r="D57" i="3"/>
  <c r="E57" i="3"/>
  <c r="D56" i="3"/>
  <c r="E56" i="3"/>
  <c r="D55" i="3"/>
  <c r="E55" i="3"/>
  <c r="D54" i="3"/>
  <c r="E54" i="3"/>
  <c r="E53" i="3"/>
  <c r="D53" i="3"/>
  <c r="D52" i="3"/>
  <c r="E52" i="3"/>
  <c r="D51" i="3"/>
  <c r="E51" i="3"/>
  <c r="D50" i="3"/>
  <c r="E50" i="3"/>
  <c r="D49" i="3"/>
  <c r="E49" i="3"/>
  <c r="D48" i="3"/>
  <c r="E48" i="3"/>
  <c r="E47" i="3"/>
  <c r="D47" i="3"/>
  <c r="D46" i="3"/>
  <c r="E46" i="3"/>
  <c r="D45" i="3"/>
  <c r="E45" i="3"/>
  <c r="E44" i="3"/>
  <c r="D44" i="3"/>
  <c r="D43" i="3"/>
  <c r="E43" i="3"/>
  <c r="D42" i="3"/>
  <c r="E42" i="3"/>
  <c r="D41" i="3"/>
  <c r="E41" i="3"/>
  <c r="D40" i="3"/>
  <c r="E40" i="3"/>
  <c r="D39" i="3"/>
  <c r="E39" i="3"/>
  <c r="E38" i="3"/>
  <c r="D38" i="3"/>
  <c r="E37" i="3"/>
  <c r="D37" i="3"/>
  <c r="B65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D25" i="3"/>
  <c r="E25" i="3"/>
  <c r="E24" i="3"/>
  <c r="D24" i="3"/>
  <c r="E23" i="3"/>
  <c r="D23" i="3"/>
  <c r="E22" i="3"/>
  <c r="D22" i="3"/>
  <c r="E21" i="3"/>
  <c r="D21" i="3"/>
  <c r="D20" i="3"/>
  <c r="E20" i="3"/>
  <c r="D19" i="3"/>
  <c r="E19" i="3"/>
  <c r="E18" i="3"/>
  <c r="D18" i="3"/>
  <c r="E17" i="3"/>
  <c r="D17" i="3"/>
  <c r="E16" i="3"/>
  <c r="D16" i="3"/>
  <c r="E15" i="3"/>
  <c r="D15" i="3"/>
  <c r="E14" i="3"/>
  <c r="D14" i="3"/>
  <c r="D13" i="3"/>
  <c r="E13" i="3"/>
  <c r="E12" i="3"/>
  <c r="D12" i="3"/>
  <c r="E11" i="3"/>
  <c r="D11" i="3"/>
  <c r="E10" i="3"/>
  <c r="D10" i="3"/>
  <c r="D9" i="3"/>
  <c r="E9" i="3"/>
  <c r="D8" i="3"/>
  <c r="E8" i="3"/>
  <c r="D7" i="3"/>
  <c r="E7" i="3"/>
  <c r="E6" i="3"/>
  <c r="D6" i="3"/>
  <c r="E5" i="3"/>
  <c r="D5" i="3"/>
  <c r="B33" i="3"/>
  <c r="G32" i="2"/>
  <c r="G15" i="2"/>
  <c r="G16" i="2"/>
  <c r="G17" i="2"/>
  <c r="G18" i="2"/>
  <c r="G19" i="2"/>
  <c r="G21" i="2"/>
  <c r="G22" i="2"/>
  <c r="G23" i="2"/>
  <c r="G24" i="2"/>
  <c r="G25" i="2"/>
  <c r="G26" i="2"/>
  <c r="G28" i="2"/>
  <c r="G20" i="2"/>
  <c r="G27" i="2"/>
  <c r="G29" i="2"/>
  <c r="G30" i="2"/>
  <c r="H142" i="10"/>
  <c r="B285" i="10"/>
  <c r="H285" i="10"/>
  <c r="I285" i="10"/>
  <c r="J285" i="10"/>
  <c r="K285" i="10"/>
  <c r="L285" i="10"/>
  <c r="H141" i="10"/>
  <c r="J284" i="10"/>
  <c r="K284" i="10"/>
  <c r="L284" i="10"/>
  <c r="H284" i="10"/>
  <c r="B284" i="10"/>
  <c r="I284" i="10"/>
  <c r="K283" i="10"/>
  <c r="H140" i="10"/>
  <c r="H283" i="10"/>
  <c r="I283" i="10"/>
  <c r="J283" i="10"/>
  <c r="B283" i="10"/>
  <c r="L283" i="10"/>
  <c r="H139" i="10"/>
  <c r="L282" i="10"/>
  <c r="B282" i="10"/>
  <c r="H282" i="10"/>
  <c r="K282" i="10"/>
  <c r="I282" i="10"/>
  <c r="J282" i="10"/>
  <c r="L281" i="10"/>
  <c r="I281" i="10"/>
  <c r="H281" i="10"/>
  <c r="B281" i="10"/>
  <c r="J281" i="10"/>
  <c r="H138" i="10"/>
  <c r="K281" i="10"/>
  <c r="L280" i="10"/>
  <c r="H280" i="10"/>
  <c r="B280" i="10"/>
  <c r="J280" i="10"/>
  <c r="I280" i="10"/>
  <c r="H137" i="10"/>
  <c r="K280" i="10"/>
  <c r="B279" i="10"/>
  <c r="H279" i="10"/>
  <c r="H136" i="10"/>
  <c r="J279" i="10"/>
  <c r="K279" i="10"/>
  <c r="L279" i="10"/>
  <c r="I279" i="10"/>
  <c r="B278" i="10"/>
  <c r="L278" i="10"/>
  <c r="K278" i="10"/>
  <c r="J278" i="10"/>
  <c r="H278" i="10"/>
  <c r="H135" i="10"/>
  <c r="I278" i="10"/>
  <c r="I277" i="10"/>
  <c r="J277" i="10"/>
  <c r="K277" i="10"/>
  <c r="H134" i="10"/>
  <c r="L277" i="10"/>
  <c r="B277" i="10"/>
  <c r="H277" i="10"/>
  <c r="H276" i="10"/>
  <c r="B276" i="10"/>
  <c r="I276" i="10"/>
  <c r="J276" i="10"/>
  <c r="H133" i="10"/>
  <c r="K276" i="10"/>
  <c r="L276" i="10"/>
  <c r="J275" i="10"/>
  <c r="K275" i="10"/>
  <c r="I275" i="10"/>
  <c r="L275" i="10"/>
  <c r="H132" i="10"/>
  <c r="H275" i="10"/>
  <c r="B275" i="10"/>
  <c r="L274" i="10"/>
  <c r="K274" i="10"/>
  <c r="J274" i="10"/>
  <c r="I274" i="10"/>
  <c r="H274" i="10"/>
  <c r="H131" i="10"/>
  <c r="B274" i="10"/>
  <c r="H273" i="10"/>
  <c r="I273" i="10"/>
  <c r="J273" i="10"/>
  <c r="K273" i="10"/>
  <c r="B273" i="10"/>
  <c r="L273" i="10"/>
  <c r="H130" i="10"/>
  <c r="J272" i="10"/>
  <c r="B272" i="10"/>
  <c r="L272" i="10"/>
  <c r="H129" i="10"/>
  <c r="K272" i="10"/>
  <c r="H272" i="10"/>
  <c r="I272" i="10"/>
  <c r="B271" i="10"/>
  <c r="K271" i="10"/>
  <c r="H128" i="10"/>
  <c r="L271" i="10"/>
  <c r="H271" i="10"/>
  <c r="I271" i="10"/>
  <c r="J271" i="10"/>
  <c r="B270" i="10"/>
  <c r="H270" i="10"/>
  <c r="I270" i="10"/>
  <c r="H127" i="10"/>
  <c r="J270" i="10"/>
  <c r="K270" i="10"/>
  <c r="L270" i="10"/>
  <c r="H269" i="10"/>
  <c r="L269" i="10"/>
  <c r="K269" i="10"/>
  <c r="J269" i="10"/>
  <c r="I269" i="10"/>
  <c r="B269" i="10"/>
  <c r="H126" i="10"/>
  <c r="L268" i="10"/>
  <c r="K268" i="10"/>
  <c r="J268" i="10"/>
  <c r="I268" i="10"/>
  <c r="H268" i="10"/>
  <c r="B268" i="10"/>
  <c r="H125" i="10"/>
  <c r="I267" i="10"/>
  <c r="J267" i="10"/>
  <c r="B267" i="10"/>
  <c r="L267" i="10"/>
  <c r="H124" i="10"/>
  <c r="H267" i="10"/>
  <c r="K267" i="10"/>
  <c r="J266" i="10"/>
  <c r="B266" i="10"/>
  <c r="H123" i="10"/>
  <c r="L266" i="10"/>
  <c r="K266" i="10"/>
  <c r="I266" i="10"/>
  <c r="H266" i="10"/>
  <c r="H265" i="10"/>
  <c r="L265" i="10"/>
  <c r="B265" i="10"/>
  <c r="K265" i="10"/>
  <c r="J265" i="10"/>
  <c r="H122" i="10"/>
  <c r="I265" i="10"/>
  <c r="J264" i="10"/>
  <c r="B264" i="10"/>
  <c r="I264" i="10"/>
  <c r="L264" i="10"/>
  <c r="H264" i="10"/>
  <c r="K264" i="10"/>
  <c r="H121" i="10"/>
  <c r="K263" i="10"/>
  <c r="J263" i="10"/>
  <c r="I263" i="10"/>
  <c r="L263" i="10"/>
  <c r="H263" i="10"/>
  <c r="B263" i="10"/>
  <c r="H120" i="10"/>
  <c r="B262" i="10"/>
  <c r="H119" i="10"/>
  <c r="H262" i="10"/>
  <c r="I262" i="10"/>
  <c r="J262" i="10"/>
  <c r="K262" i="10"/>
  <c r="L262" i="10"/>
  <c r="B261" i="10"/>
  <c r="H261" i="10"/>
  <c r="I261" i="10"/>
  <c r="J261" i="10"/>
  <c r="H118" i="10"/>
  <c r="K261" i="10"/>
  <c r="L261" i="10"/>
  <c r="B260" i="10"/>
  <c r="H260" i="10"/>
  <c r="I260" i="10"/>
  <c r="J260" i="10"/>
  <c r="K260" i="10"/>
  <c r="H117" i="10"/>
  <c r="L260" i="10"/>
  <c r="K259" i="10"/>
  <c r="H116" i="10"/>
  <c r="B259" i="10"/>
  <c r="L259" i="10"/>
  <c r="J259" i="10"/>
  <c r="I259" i="10"/>
  <c r="H259" i="10"/>
  <c r="H115" i="10"/>
  <c r="L258" i="10"/>
  <c r="J258" i="10"/>
  <c r="I258" i="10"/>
  <c r="H258" i="10"/>
  <c r="K258" i="10"/>
  <c r="B258" i="10"/>
  <c r="H114" i="10"/>
  <c r="H257" i="10"/>
  <c r="I257" i="10"/>
  <c r="J257" i="10"/>
  <c r="K257" i="10"/>
  <c r="L257" i="10"/>
  <c r="B257" i="10"/>
  <c r="L256" i="10"/>
  <c r="K256" i="10"/>
  <c r="J256" i="10"/>
  <c r="I256" i="10"/>
  <c r="H113" i="10"/>
  <c r="H256" i="10"/>
  <c r="B256" i="10"/>
  <c r="L255" i="10"/>
  <c r="H112" i="10"/>
  <c r="K255" i="10"/>
  <c r="J255" i="10"/>
  <c r="I255" i="10"/>
  <c r="H255" i="10"/>
  <c r="B255" i="10"/>
  <c r="H111" i="10"/>
  <c r="B254" i="10"/>
  <c r="H254" i="10"/>
  <c r="I254" i="10"/>
  <c r="J254" i="10"/>
  <c r="K254" i="10"/>
  <c r="L254" i="10"/>
  <c r="J253" i="10"/>
  <c r="H253" i="10"/>
  <c r="I253" i="10"/>
  <c r="L253" i="10"/>
  <c r="B253" i="10"/>
  <c r="K253" i="10"/>
  <c r="H110" i="10"/>
  <c r="J252" i="10"/>
  <c r="K252" i="10"/>
  <c r="H252" i="10"/>
  <c r="L252" i="10"/>
  <c r="I252" i="10"/>
  <c r="B252" i="10"/>
  <c r="H109" i="10"/>
  <c r="L251" i="10"/>
  <c r="K251" i="10"/>
  <c r="J251" i="10"/>
  <c r="I251" i="10"/>
  <c r="H108" i="10"/>
  <c r="H251" i="10"/>
  <c r="B251" i="10"/>
  <c r="B250" i="10"/>
  <c r="H250" i="10"/>
  <c r="I250" i="10"/>
  <c r="J250" i="10"/>
  <c r="K250" i="10"/>
  <c r="L250" i="10"/>
  <c r="H107" i="10"/>
  <c r="L249" i="10"/>
  <c r="K249" i="10"/>
  <c r="J249" i="10"/>
  <c r="I249" i="10"/>
  <c r="H249" i="10"/>
  <c r="H106" i="10"/>
  <c r="B249" i="10"/>
  <c r="L248" i="10"/>
  <c r="K248" i="10"/>
  <c r="H248" i="10"/>
  <c r="I248" i="10"/>
  <c r="J248" i="10"/>
  <c r="H105" i="10"/>
  <c r="B248" i="10"/>
  <c r="H104" i="10"/>
  <c r="L247" i="10"/>
  <c r="K247" i="10"/>
  <c r="J247" i="10"/>
  <c r="I247" i="10"/>
  <c r="H247" i="10"/>
  <c r="B247" i="10"/>
  <c r="I246" i="10"/>
  <c r="H246" i="10"/>
  <c r="J246" i="10"/>
  <c r="K246" i="10"/>
  <c r="L246" i="10"/>
  <c r="H103" i="10"/>
  <c r="B246" i="10"/>
  <c r="H102" i="10"/>
  <c r="L245" i="10"/>
  <c r="K245" i="10"/>
  <c r="J245" i="10"/>
  <c r="I245" i="10"/>
  <c r="H245" i="10"/>
  <c r="B245" i="10"/>
  <c r="H244" i="10"/>
  <c r="H101" i="10"/>
  <c r="B244" i="10"/>
  <c r="I244" i="10"/>
  <c r="J244" i="10"/>
  <c r="K244" i="10"/>
  <c r="L244" i="10"/>
  <c r="H100" i="10"/>
  <c r="L243" i="10"/>
  <c r="K243" i="10"/>
  <c r="J243" i="10"/>
  <c r="I243" i="10"/>
  <c r="H243" i="10"/>
  <c r="B243" i="10"/>
  <c r="B242" i="10"/>
  <c r="J242" i="10"/>
  <c r="I242" i="10"/>
  <c r="H242" i="10"/>
  <c r="K242" i="10"/>
  <c r="L242" i="10"/>
  <c r="H99" i="10"/>
  <c r="J241" i="10"/>
  <c r="L241" i="10"/>
  <c r="I241" i="10"/>
  <c r="H241" i="10"/>
  <c r="B241" i="10"/>
  <c r="H98" i="10"/>
  <c r="K241" i="10"/>
  <c r="H240" i="10"/>
  <c r="I240" i="10"/>
  <c r="J240" i="10"/>
  <c r="B240" i="10"/>
  <c r="K240" i="10"/>
  <c r="H97" i="10"/>
  <c r="L240" i="10"/>
  <c r="B239" i="10"/>
  <c r="H239" i="10"/>
  <c r="I239" i="10"/>
  <c r="J239" i="10"/>
  <c r="H96" i="10"/>
  <c r="K239" i="10"/>
  <c r="L239" i="10"/>
  <c r="H238" i="10"/>
  <c r="H95" i="10"/>
  <c r="J238" i="10"/>
  <c r="L238" i="10"/>
  <c r="K238" i="10"/>
  <c r="I238" i="10"/>
  <c r="B238" i="10"/>
  <c r="H94" i="10"/>
  <c r="H237" i="10"/>
  <c r="I237" i="10"/>
  <c r="J237" i="10"/>
  <c r="K237" i="10"/>
  <c r="L237" i="10"/>
  <c r="B237" i="10"/>
  <c r="J236" i="10"/>
  <c r="K236" i="10"/>
  <c r="I236" i="10"/>
  <c r="H236" i="10"/>
  <c r="B236" i="10"/>
  <c r="L236" i="10"/>
  <c r="H93" i="10"/>
  <c r="I235" i="10"/>
  <c r="H92" i="10"/>
  <c r="J235" i="10"/>
  <c r="K235" i="10"/>
  <c r="L235" i="10"/>
  <c r="H235" i="10"/>
  <c r="B235" i="10"/>
  <c r="H91" i="10"/>
  <c r="B234" i="10"/>
  <c r="H234" i="10"/>
  <c r="I234" i="10"/>
  <c r="J234" i="10"/>
  <c r="K234" i="10"/>
  <c r="L234" i="10"/>
  <c r="B233" i="10"/>
  <c r="K233" i="10"/>
  <c r="J233" i="10"/>
  <c r="I233" i="10"/>
  <c r="H233" i="10"/>
  <c r="H90" i="10"/>
  <c r="L233" i="10"/>
  <c r="H232" i="10"/>
  <c r="L232" i="10"/>
  <c r="K232" i="10"/>
  <c r="I232" i="10"/>
  <c r="J232" i="10"/>
  <c r="B232" i="10"/>
  <c r="H89" i="10"/>
  <c r="K231" i="10"/>
  <c r="L231" i="10"/>
  <c r="J231" i="10"/>
  <c r="I231" i="10"/>
  <c r="H231" i="10"/>
  <c r="B231" i="10"/>
  <c r="H88" i="10"/>
  <c r="L230" i="10"/>
  <c r="H230" i="10"/>
  <c r="H87" i="10"/>
  <c r="K230" i="10"/>
  <c r="J230" i="10"/>
  <c r="I230" i="10"/>
  <c r="B230" i="10"/>
  <c r="H86" i="10"/>
  <c r="L229" i="10"/>
  <c r="K229" i="10"/>
  <c r="J229" i="10"/>
  <c r="I229" i="10"/>
  <c r="H229" i="10"/>
  <c r="B229" i="10"/>
  <c r="B228" i="10"/>
  <c r="H85" i="10"/>
  <c r="H228" i="10"/>
  <c r="I228" i="10"/>
  <c r="J228" i="10"/>
  <c r="K228" i="10"/>
  <c r="L228" i="10"/>
  <c r="H227" i="10"/>
  <c r="I227" i="10"/>
  <c r="J227" i="10"/>
  <c r="K227" i="10"/>
  <c r="L227" i="10"/>
  <c r="B227" i="10"/>
  <c r="H84" i="10"/>
  <c r="H226" i="10"/>
  <c r="I226" i="10"/>
  <c r="J226" i="10"/>
  <c r="B226" i="10"/>
  <c r="H83" i="10"/>
  <c r="L226" i="10"/>
  <c r="K226" i="10"/>
  <c r="H225" i="10"/>
  <c r="I225" i="10"/>
  <c r="J225" i="10"/>
  <c r="K225" i="10"/>
  <c r="H82" i="10"/>
  <c r="L225" i="10"/>
  <c r="B225" i="10"/>
  <c r="K224" i="10"/>
  <c r="H81" i="10"/>
  <c r="J224" i="10"/>
  <c r="I224" i="10"/>
  <c r="H224" i="10"/>
  <c r="B224" i="10"/>
  <c r="L224" i="10"/>
  <c r="J223" i="10"/>
  <c r="I223" i="10"/>
  <c r="H223" i="10"/>
  <c r="H80" i="10"/>
  <c r="K223" i="10"/>
  <c r="L223" i="10"/>
  <c r="B223" i="10"/>
  <c r="H79" i="10"/>
  <c r="L222" i="10"/>
  <c r="K222" i="10"/>
  <c r="J222" i="10"/>
  <c r="I222" i="10"/>
  <c r="H222" i="10"/>
  <c r="B222" i="10"/>
  <c r="K221" i="10"/>
  <c r="J221" i="10"/>
  <c r="I221" i="10"/>
  <c r="H221" i="10"/>
  <c r="L221" i="10"/>
  <c r="H78" i="10"/>
  <c r="B221" i="10"/>
  <c r="K220" i="10"/>
  <c r="J220" i="10"/>
  <c r="I220" i="10"/>
  <c r="H220" i="10"/>
  <c r="B220" i="10"/>
  <c r="L220" i="10"/>
  <c r="H77" i="10"/>
  <c r="L219" i="10"/>
  <c r="K219" i="10"/>
  <c r="J219" i="10"/>
  <c r="I219" i="10"/>
  <c r="H219" i="10"/>
  <c r="B219" i="10"/>
  <c r="H76" i="10"/>
  <c r="H218" i="10"/>
  <c r="I218" i="10"/>
  <c r="H75" i="10"/>
  <c r="J218" i="10"/>
  <c r="B218" i="10"/>
  <c r="L218" i="10"/>
  <c r="K218" i="10"/>
  <c r="K217" i="10"/>
  <c r="I217" i="10"/>
  <c r="H217" i="10"/>
  <c r="L217" i="10"/>
  <c r="J217" i="10"/>
  <c r="H74" i="10"/>
  <c r="B217" i="10"/>
  <c r="H73" i="10"/>
  <c r="B216" i="10"/>
  <c r="L216" i="10"/>
  <c r="K216" i="10"/>
  <c r="J216" i="10"/>
  <c r="I216" i="10"/>
  <c r="H216" i="10"/>
  <c r="L215" i="10"/>
  <c r="K215" i="10"/>
  <c r="J215" i="10"/>
  <c r="I215" i="10"/>
  <c r="H215" i="10"/>
  <c r="H72" i="10"/>
  <c r="B215" i="10"/>
  <c r="I214" i="10"/>
  <c r="H214" i="10"/>
  <c r="K214" i="10"/>
  <c r="J214" i="10"/>
  <c r="L214" i="10"/>
  <c r="H71" i="10"/>
  <c r="B214" i="10"/>
  <c r="H70" i="10"/>
  <c r="L213" i="10"/>
  <c r="K213" i="10"/>
  <c r="J213" i="10"/>
  <c r="I213" i="10"/>
  <c r="H213" i="10"/>
  <c r="B213" i="10"/>
  <c r="H69" i="10"/>
  <c r="B212" i="10"/>
  <c r="L212" i="10"/>
  <c r="K212" i="10"/>
  <c r="J212" i="10"/>
  <c r="I212" i="10"/>
  <c r="H212" i="10"/>
  <c r="H68" i="10"/>
  <c r="L211" i="10"/>
  <c r="K211" i="10"/>
  <c r="J211" i="10"/>
  <c r="I211" i="10"/>
  <c r="H211" i="10"/>
  <c r="B211" i="10"/>
  <c r="B210" i="10"/>
  <c r="L210" i="10"/>
  <c r="K210" i="10"/>
  <c r="J210" i="10"/>
  <c r="I210" i="10"/>
  <c r="H210" i="10"/>
  <c r="H67" i="10"/>
  <c r="H66" i="10"/>
  <c r="L209" i="10"/>
  <c r="K209" i="10"/>
  <c r="J209" i="10"/>
  <c r="I209" i="10"/>
  <c r="H209" i="10"/>
  <c r="B209" i="10"/>
  <c r="K208" i="10"/>
  <c r="J208" i="10"/>
  <c r="I208" i="10"/>
  <c r="H208" i="10"/>
  <c r="L208" i="10"/>
  <c r="H65" i="10"/>
  <c r="B208" i="10"/>
  <c r="L207" i="10"/>
  <c r="K207" i="10"/>
  <c r="J207" i="10"/>
  <c r="I207" i="10"/>
  <c r="H207" i="10"/>
  <c r="H64" i="10"/>
  <c r="B207" i="10"/>
  <c r="K206" i="10"/>
  <c r="J206" i="10"/>
  <c r="I206" i="10"/>
  <c r="B206" i="10"/>
  <c r="H206" i="10"/>
  <c r="L206" i="10"/>
  <c r="H63" i="10"/>
  <c r="L205" i="10"/>
  <c r="K205" i="10"/>
  <c r="J205" i="10"/>
  <c r="I205" i="10"/>
  <c r="H205" i="10"/>
  <c r="B205" i="10"/>
  <c r="H62" i="10"/>
  <c r="K204" i="10"/>
  <c r="B204" i="10"/>
  <c r="H204" i="10"/>
  <c r="I204" i="10"/>
  <c r="H61" i="10"/>
  <c r="J204" i="10"/>
  <c r="L204" i="10"/>
  <c r="K203" i="10"/>
  <c r="L203" i="10"/>
  <c r="I203" i="10"/>
  <c r="H203" i="10"/>
  <c r="B203" i="10"/>
  <c r="J203" i="10"/>
  <c r="H60" i="10"/>
  <c r="H59" i="10"/>
  <c r="L202" i="10"/>
  <c r="K202" i="10"/>
  <c r="J202" i="10"/>
  <c r="I202" i="10"/>
  <c r="H202" i="10"/>
  <c r="B202" i="10"/>
  <c r="L201" i="10"/>
  <c r="H201" i="10"/>
  <c r="I201" i="10"/>
  <c r="J201" i="10"/>
  <c r="B201" i="10"/>
  <c r="K201" i="10"/>
  <c r="H58" i="10"/>
  <c r="K200" i="10"/>
  <c r="H57" i="10"/>
  <c r="I200" i="10"/>
  <c r="J200" i="10"/>
  <c r="L200" i="10"/>
  <c r="H200" i="10"/>
  <c r="B200" i="10"/>
  <c r="H56" i="10"/>
  <c r="L199" i="10"/>
  <c r="K199" i="10"/>
  <c r="J199" i="10"/>
  <c r="I199" i="10"/>
  <c r="H199" i="10"/>
  <c r="B199" i="10"/>
  <c r="H55" i="10"/>
  <c r="H198" i="10"/>
  <c r="I198" i="10"/>
  <c r="J198" i="10"/>
  <c r="K198" i="10"/>
  <c r="L198" i="10"/>
  <c r="B198" i="10"/>
  <c r="H197" i="10"/>
  <c r="K197" i="10"/>
  <c r="J197" i="10"/>
  <c r="I197" i="10"/>
  <c r="B197" i="10"/>
  <c r="L197" i="10"/>
  <c r="H54" i="10"/>
  <c r="L196" i="10"/>
  <c r="K196" i="10"/>
  <c r="J196" i="10"/>
  <c r="I196" i="10"/>
  <c r="H196" i="10"/>
  <c r="B196" i="10"/>
  <c r="H53" i="10"/>
  <c r="H195" i="10"/>
  <c r="I195" i="10"/>
  <c r="J195" i="10"/>
  <c r="H52" i="10"/>
  <c r="L195" i="10"/>
  <c r="B195" i="10"/>
  <c r="K195" i="10"/>
  <c r="K194" i="10"/>
  <c r="L194" i="10"/>
  <c r="B194" i="10"/>
  <c r="H51" i="10"/>
  <c r="H194" i="10"/>
  <c r="I194" i="10"/>
  <c r="J194" i="10"/>
  <c r="H50" i="10"/>
  <c r="B193" i="10"/>
  <c r="H193" i="10"/>
  <c r="I193" i="10"/>
  <c r="J193" i="10"/>
  <c r="K193" i="10"/>
  <c r="L193" i="10"/>
  <c r="J192" i="10"/>
  <c r="L192" i="10"/>
  <c r="B192" i="10"/>
  <c r="H192" i="10"/>
  <c r="H49" i="10"/>
  <c r="I192" i="10"/>
  <c r="K192" i="10"/>
  <c r="B191" i="10"/>
  <c r="H191" i="10"/>
  <c r="I191" i="10"/>
  <c r="J191" i="10"/>
  <c r="K191" i="10"/>
  <c r="L191" i="10"/>
  <c r="H48" i="10"/>
  <c r="I190" i="10"/>
  <c r="J190" i="10"/>
  <c r="K190" i="10"/>
  <c r="L190" i="10"/>
  <c r="H190" i="10"/>
  <c r="B190" i="10"/>
  <c r="H47" i="10"/>
  <c r="H189" i="10"/>
  <c r="B189" i="10"/>
  <c r="L189" i="10"/>
  <c r="I189" i="10"/>
  <c r="K189" i="10"/>
  <c r="J189" i="10"/>
  <c r="H46" i="10"/>
  <c r="H45" i="10"/>
  <c r="B188" i="10"/>
  <c r="H188" i="10"/>
  <c r="L188" i="10"/>
  <c r="K188" i="10"/>
  <c r="J188" i="10"/>
  <c r="I188" i="10"/>
  <c r="H44" i="10"/>
  <c r="L187" i="10"/>
  <c r="K187" i="10"/>
  <c r="J187" i="10"/>
  <c r="I187" i="10"/>
  <c r="H187" i="10"/>
  <c r="B187" i="10"/>
  <c r="B186" i="10"/>
  <c r="H43" i="10"/>
  <c r="H186" i="10"/>
  <c r="I186" i="10"/>
  <c r="J186" i="10"/>
  <c r="K186" i="10"/>
  <c r="L186" i="10"/>
  <c r="L185" i="10"/>
  <c r="H185" i="10"/>
  <c r="B185" i="10"/>
  <c r="H42" i="10"/>
  <c r="K185" i="10"/>
  <c r="I185" i="10"/>
  <c r="J185" i="10"/>
  <c r="H184" i="10"/>
  <c r="I184" i="10"/>
  <c r="B184" i="10"/>
  <c r="J184" i="10"/>
  <c r="K184" i="10"/>
  <c r="L184" i="10"/>
  <c r="H41" i="10"/>
  <c r="L183" i="10"/>
  <c r="J183" i="10"/>
  <c r="I183" i="10"/>
  <c r="H183" i="10"/>
  <c r="H40" i="10"/>
  <c r="B183" i="10"/>
  <c r="K183" i="10"/>
  <c r="I182" i="10"/>
  <c r="K182" i="10"/>
  <c r="L182" i="10"/>
  <c r="H182" i="10"/>
  <c r="B182" i="10"/>
  <c r="H39" i="10"/>
  <c r="J182" i="10"/>
  <c r="H38" i="10"/>
  <c r="L181" i="10"/>
  <c r="K181" i="10"/>
  <c r="J181" i="10"/>
  <c r="I181" i="10"/>
  <c r="H181" i="10"/>
  <c r="B181" i="10"/>
  <c r="K180" i="10"/>
  <c r="L180" i="10"/>
  <c r="J180" i="10"/>
  <c r="I180" i="10"/>
  <c r="H180" i="10"/>
  <c r="B180" i="10"/>
  <c r="H37" i="10"/>
  <c r="B179" i="10"/>
  <c r="L179" i="10"/>
  <c r="H36" i="10"/>
  <c r="K179" i="10"/>
  <c r="J179" i="10"/>
  <c r="I179" i="10"/>
  <c r="H179" i="10"/>
  <c r="I178" i="10"/>
  <c r="B178" i="10"/>
  <c r="L178" i="10"/>
  <c r="H178" i="10"/>
  <c r="H35" i="10"/>
  <c r="K178" i="10"/>
  <c r="J178" i="10"/>
  <c r="I177" i="10"/>
  <c r="J177" i="10"/>
  <c r="H177" i="10"/>
  <c r="B177" i="10"/>
  <c r="L177" i="10"/>
  <c r="H34" i="10"/>
  <c r="K177" i="10"/>
  <c r="H33" i="10"/>
  <c r="L176" i="10"/>
  <c r="K176" i="10"/>
  <c r="J176" i="10"/>
  <c r="I176" i="10"/>
  <c r="H176" i="10"/>
  <c r="B176" i="10"/>
  <c r="L175" i="10"/>
  <c r="H175" i="10"/>
  <c r="I175" i="10"/>
  <c r="J175" i="10"/>
  <c r="K175" i="10"/>
  <c r="H32" i="10"/>
  <c r="B175" i="10"/>
  <c r="H174" i="10"/>
  <c r="I174" i="10"/>
  <c r="J174" i="10"/>
  <c r="K174" i="10"/>
  <c r="L174" i="10"/>
  <c r="B174" i="10"/>
  <c r="H31" i="10"/>
  <c r="J173" i="10"/>
  <c r="I173" i="10"/>
  <c r="H173" i="10"/>
  <c r="B173" i="10"/>
  <c r="L173" i="10"/>
  <c r="H30" i="10"/>
  <c r="K173" i="10"/>
  <c r="H172" i="10"/>
  <c r="I172" i="10"/>
  <c r="B172" i="10"/>
  <c r="K172" i="10"/>
  <c r="H29" i="10"/>
  <c r="L172" i="10"/>
  <c r="J172" i="10"/>
  <c r="I171" i="10"/>
  <c r="J171" i="10"/>
  <c r="L171" i="10"/>
  <c r="K171" i="10"/>
  <c r="H28" i="10"/>
  <c r="H171" i="10"/>
  <c r="B171" i="10"/>
  <c r="B170" i="10"/>
  <c r="H170" i="10"/>
  <c r="I170" i="10"/>
  <c r="J170" i="10"/>
  <c r="K170" i="10"/>
  <c r="L170" i="10"/>
  <c r="H27" i="10"/>
  <c r="J169" i="10"/>
  <c r="K169" i="10"/>
  <c r="L169" i="10"/>
  <c r="I169" i="10"/>
  <c r="H169" i="10"/>
  <c r="B169" i="10"/>
  <c r="H26" i="10"/>
  <c r="L168" i="10"/>
  <c r="J168" i="10"/>
  <c r="H25" i="10"/>
  <c r="B168" i="10"/>
  <c r="I168" i="10"/>
  <c r="H168" i="10"/>
  <c r="K168" i="10"/>
  <c r="H24" i="10"/>
  <c r="L167" i="10"/>
  <c r="K167" i="10"/>
  <c r="J167" i="10"/>
  <c r="I167" i="10"/>
  <c r="H167" i="10"/>
  <c r="B167" i="10"/>
  <c r="H23" i="10"/>
  <c r="H166" i="10"/>
  <c r="I166" i="10"/>
  <c r="J166" i="10"/>
  <c r="B166" i="10"/>
  <c r="K166" i="10"/>
  <c r="L166" i="10"/>
  <c r="L165" i="10"/>
  <c r="K165" i="10"/>
  <c r="H22" i="10"/>
  <c r="J165" i="10"/>
  <c r="I165" i="10"/>
  <c r="H165" i="10"/>
  <c r="B165" i="10"/>
  <c r="H21" i="10"/>
  <c r="L164" i="10"/>
  <c r="B164" i="10"/>
  <c r="I164" i="10"/>
  <c r="J164" i="10"/>
  <c r="K164" i="10"/>
  <c r="H164" i="10"/>
  <c r="H20" i="10"/>
  <c r="B163" i="10"/>
  <c r="H163" i="10"/>
  <c r="I163" i="10"/>
  <c r="J163" i="10"/>
  <c r="K163" i="10"/>
  <c r="L163" i="10"/>
  <c r="I162" i="10"/>
  <c r="B162" i="10"/>
  <c r="H19" i="10"/>
  <c r="H162" i="10"/>
  <c r="J162" i="10"/>
  <c r="K162" i="10"/>
  <c r="L162" i="10"/>
  <c r="H161" i="10"/>
  <c r="I161" i="10"/>
  <c r="H18" i="10"/>
  <c r="L161" i="10"/>
  <c r="K161" i="10"/>
  <c r="J161" i="10"/>
  <c r="B161" i="10"/>
  <c r="J160" i="10"/>
  <c r="B160" i="10"/>
  <c r="L160" i="10"/>
  <c r="K160" i="10"/>
  <c r="H17" i="10"/>
  <c r="H160" i="10"/>
  <c r="I160" i="10"/>
  <c r="H159" i="10"/>
  <c r="B159" i="10"/>
  <c r="I159" i="10"/>
  <c r="H16" i="10"/>
  <c r="J159" i="10"/>
  <c r="K159" i="10"/>
  <c r="L159" i="10"/>
  <c r="L158" i="10"/>
  <c r="K158" i="10"/>
  <c r="J158" i="10"/>
  <c r="I158" i="10"/>
  <c r="H15" i="10"/>
  <c r="B158" i="10"/>
  <c r="H158" i="10"/>
  <c r="L157" i="10"/>
  <c r="J157" i="10"/>
  <c r="K157" i="10"/>
  <c r="H14" i="10"/>
  <c r="I157" i="10"/>
  <c r="H157" i="10"/>
  <c r="B157" i="10"/>
  <c r="B156" i="10"/>
  <c r="H13" i="10"/>
  <c r="L156" i="10"/>
  <c r="K156" i="10"/>
  <c r="J156" i="10"/>
  <c r="I156" i="10"/>
  <c r="H156" i="10"/>
  <c r="L155" i="10"/>
  <c r="K155" i="10"/>
  <c r="J155" i="10"/>
  <c r="I155" i="10"/>
  <c r="H155" i="10"/>
  <c r="B155" i="10"/>
  <c r="H12" i="10"/>
  <c r="L154" i="10"/>
  <c r="K154" i="10"/>
  <c r="J154" i="10"/>
  <c r="H11" i="10"/>
  <c r="I154" i="10"/>
  <c r="H154" i="10"/>
  <c r="B154" i="10"/>
  <c r="I153" i="10"/>
  <c r="H153" i="10"/>
  <c r="J153" i="10"/>
  <c r="K153" i="10"/>
  <c r="L153" i="10"/>
  <c r="H10" i="10"/>
  <c r="B153" i="10"/>
  <c r="J152" i="10"/>
  <c r="K152" i="10"/>
  <c r="L152" i="10"/>
  <c r="I152" i="10"/>
  <c r="H152" i="10"/>
  <c r="B152" i="10"/>
  <c r="H9" i="10"/>
  <c r="J151" i="10"/>
  <c r="K151" i="10"/>
  <c r="H151" i="10"/>
  <c r="H8" i="10"/>
  <c r="B151" i="10"/>
  <c r="L151" i="10"/>
  <c r="I151" i="10"/>
  <c r="K150" i="10"/>
  <c r="H7" i="10"/>
  <c r="H150" i="10"/>
  <c r="B150" i="10"/>
  <c r="L150" i="10"/>
  <c r="J150" i="10"/>
  <c r="I150" i="10"/>
  <c r="L149" i="10"/>
  <c r="K149" i="10"/>
  <c r="J149" i="10"/>
  <c r="I149" i="10"/>
  <c r="H149" i="10"/>
  <c r="B149" i="10"/>
  <c r="H6" i="10"/>
  <c r="F143" i="10"/>
  <c r="F148" i="10"/>
  <c r="F286" i="10" s="1"/>
  <c r="E143" i="10"/>
  <c r="E148" i="10"/>
  <c r="E286" i="10" s="1"/>
  <c r="D148" i="10"/>
  <c r="D286" i="10" s="1"/>
  <c r="D143" i="10"/>
  <c r="C148" i="10"/>
  <c r="C286" i="10" s="1"/>
  <c r="C143" i="10"/>
  <c r="H148" i="10"/>
  <c r="H286" i="10" s="1"/>
  <c r="B148" i="10"/>
  <c r="B286" i="10" s="1"/>
  <c r="I148" i="10"/>
  <c r="I286" i="10" s="1"/>
  <c r="H5" i="10"/>
  <c r="H143" i="10" s="1"/>
  <c r="J148" i="10"/>
  <c r="J286" i="10" s="1"/>
  <c r="K148" i="10"/>
  <c r="K286" i="10" s="1"/>
  <c r="L148" i="10"/>
  <c r="L286" i="10" s="1"/>
  <c r="B143" i="10"/>
  <c r="D132" i="9" l="1"/>
  <c r="E132" i="9"/>
  <c r="D99" i="9"/>
  <c r="E99" i="9"/>
  <c r="D66" i="9"/>
  <c r="E66" i="9"/>
  <c r="H66" i="9"/>
  <c r="H99" i="9"/>
  <c r="H132" i="9"/>
  <c r="D33" i="9"/>
  <c r="E33" i="9"/>
  <c r="G66" i="9"/>
  <c r="I66" i="9"/>
  <c r="G99" i="9"/>
  <c r="I99" i="9"/>
  <c r="G132" i="9"/>
  <c r="I132" i="9"/>
  <c r="D99" i="8"/>
  <c r="E99" i="8"/>
  <c r="D66" i="8"/>
  <c r="E66" i="8"/>
  <c r="D33" i="8"/>
  <c r="E33" i="8"/>
  <c r="H378" i="7"/>
  <c r="H521" i="7"/>
  <c r="H377" i="7"/>
  <c r="H520" i="7"/>
  <c r="H376" i="7"/>
  <c r="H519" i="7"/>
  <c r="H375" i="7"/>
  <c r="H518" i="7"/>
  <c r="H517" i="7"/>
  <c r="H374" i="7"/>
  <c r="H373" i="7"/>
  <c r="H516" i="7"/>
  <c r="H515" i="7"/>
  <c r="H372" i="7"/>
  <c r="H514" i="7"/>
  <c r="H371" i="7"/>
  <c r="H370" i="7"/>
  <c r="H513" i="7"/>
  <c r="H512" i="7"/>
  <c r="H369" i="7"/>
  <c r="H511" i="7"/>
  <c r="H368" i="7"/>
  <c r="H510" i="7"/>
  <c r="H367" i="7"/>
  <c r="H509" i="7"/>
  <c r="H366" i="7"/>
  <c r="H508" i="7"/>
  <c r="H365" i="7"/>
  <c r="H364" i="7"/>
  <c r="H507" i="7"/>
  <c r="H506" i="7"/>
  <c r="H363" i="7"/>
  <c r="H505" i="7"/>
  <c r="H362" i="7"/>
  <c r="H361" i="7"/>
  <c r="H504" i="7"/>
  <c r="H503" i="7"/>
  <c r="H360" i="7"/>
  <c r="H502" i="7"/>
  <c r="H359" i="7"/>
  <c r="H358" i="7"/>
  <c r="H501" i="7"/>
  <c r="H500" i="7"/>
  <c r="H357" i="7"/>
  <c r="H499" i="7"/>
  <c r="H356" i="7"/>
  <c r="H498" i="7"/>
  <c r="H355" i="7"/>
  <c r="H354" i="7"/>
  <c r="H497" i="7"/>
  <c r="H496" i="7"/>
  <c r="H353" i="7"/>
  <c r="H495" i="7"/>
  <c r="H352" i="7"/>
  <c r="H494" i="7"/>
  <c r="H351" i="7"/>
  <c r="H350" i="7"/>
  <c r="H493" i="7"/>
  <c r="H492" i="7"/>
  <c r="H349" i="7"/>
  <c r="H491" i="7"/>
  <c r="H348" i="7"/>
  <c r="H347" i="7"/>
  <c r="H490" i="7"/>
  <c r="H489" i="7"/>
  <c r="H346" i="7"/>
  <c r="H488" i="7"/>
  <c r="H345" i="7"/>
  <c r="H487" i="7"/>
  <c r="H344" i="7"/>
  <c r="H343" i="7"/>
  <c r="H486" i="7"/>
  <c r="H485" i="7"/>
  <c r="H342" i="7"/>
  <c r="H484" i="7"/>
  <c r="H341" i="7"/>
  <c r="H483" i="7"/>
  <c r="H340" i="7"/>
  <c r="H339" i="7"/>
  <c r="H482" i="7"/>
  <c r="H481" i="7"/>
  <c r="H338" i="7"/>
  <c r="H337" i="7"/>
  <c r="H480" i="7"/>
  <c r="H336" i="7"/>
  <c r="H479" i="7"/>
  <c r="H478" i="7"/>
  <c r="H335" i="7"/>
  <c r="H477" i="7"/>
  <c r="H334" i="7"/>
  <c r="H476" i="7"/>
  <c r="H333" i="7"/>
  <c r="H475" i="7"/>
  <c r="H332" i="7"/>
  <c r="H474" i="7"/>
  <c r="H331" i="7"/>
  <c r="H473" i="7"/>
  <c r="H330" i="7"/>
  <c r="H472" i="7"/>
  <c r="H329" i="7"/>
  <c r="H471" i="7"/>
  <c r="H328" i="7"/>
  <c r="H470" i="7"/>
  <c r="H327" i="7"/>
  <c r="H469" i="7"/>
  <c r="H326" i="7"/>
  <c r="H468" i="7"/>
  <c r="H325" i="7"/>
  <c r="H467" i="7"/>
  <c r="H324" i="7"/>
  <c r="H466" i="7"/>
  <c r="H323" i="7"/>
  <c r="H465" i="7"/>
  <c r="H322" i="7"/>
  <c r="H464" i="7"/>
  <c r="H321" i="7"/>
  <c r="H320" i="7"/>
  <c r="H463" i="7"/>
  <c r="H462" i="7"/>
  <c r="H319" i="7"/>
  <c r="H318" i="7"/>
  <c r="H461" i="7"/>
  <c r="H460" i="7"/>
  <c r="H317" i="7"/>
  <c r="H316" i="7"/>
  <c r="H459" i="7"/>
  <c r="H315" i="7"/>
  <c r="H458" i="7"/>
  <c r="D429" i="7"/>
  <c r="D572" i="7"/>
  <c r="C429" i="7"/>
  <c r="C572" i="7"/>
  <c r="B429" i="7"/>
  <c r="B572" i="7"/>
  <c r="H457" i="7"/>
  <c r="H314" i="7"/>
  <c r="G429" i="7"/>
  <c r="G572" i="7"/>
  <c r="F429" i="7"/>
  <c r="F572" i="7"/>
  <c r="E429" i="7"/>
  <c r="E572" i="7"/>
  <c r="H456" i="7"/>
  <c r="H313" i="7"/>
  <c r="H312" i="7"/>
  <c r="H455" i="7"/>
  <c r="H311" i="7"/>
  <c r="H454" i="7"/>
  <c r="H310" i="7"/>
  <c r="H453" i="7"/>
  <c r="H309" i="7"/>
  <c r="H452" i="7"/>
  <c r="H308" i="7"/>
  <c r="H451" i="7"/>
  <c r="H307" i="7"/>
  <c r="H450" i="7"/>
  <c r="H306" i="7"/>
  <c r="H449" i="7"/>
  <c r="H305" i="7"/>
  <c r="H448" i="7"/>
  <c r="H304" i="7"/>
  <c r="H447" i="7"/>
  <c r="H303" i="7"/>
  <c r="H446" i="7"/>
  <c r="H302" i="7"/>
  <c r="H445" i="7"/>
  <c r="H301" i="7"/>
  <c r="H444" i="7"/>
  <c r="H300" i="7"/>
  <c r="H443" i="7"/>
  <c r="H299" i="7"/>
  <c r="H442" i="7"/>
  <c r="H298" i="7"/>
  <c r="H441" i="7"/>
  <c r="H297" i="7"/>
  <c r="H440" i="7"/>
  <c r="H296" i="7"/>
  <c r="H439" i="7"/>
  <c r="H295" i="7"/>
  <c r="H438" i="7"/>
  <c r="H294" i="7"/>
  <c r="H437" i="7"/>
  <c r="H293" i="7"/>
  <c r="H436" i="7"/>
  <c r="H292" i="7"/>
  <c r="H435" i="7"/>
  <c r="H143" i="7"/>
  <c r="H291" i="7"/>
  <c r="H434" i="7"/>
  <c r="H428" i="6"/>
  <c r="H571" i="6"/>
  <c r="H427" i="6"/>
  <c r="H570" i="6"/>
  <c r="H426" i="6"/>
  <c r="H569" i="6"/>
  <c r="H425" i="6"/>
  <c r="H568" i="6"/>
  <c r="H424" i="6"/>
  <c r="H567" i="6"/>
  <c r="H423" i="6"/>
  <c r="H566" i="6"/>
  <c r="H422" i="6"/>
  <c r="H565" i="6"/>
  <c r="H421" i="6"/>
  <c r="H564" i="6"/>
  <c r="H420" i="6"/>
  <c r="H563" i="6"/>
  <c r="H419" i="6"/>
  <c r="H562" i="6"/>
  <c r="H418" i="6"/>
  <c r="H561" i="6"/>
  <c r="H417" i="6"/>
  <c r="H560" i="6"/>
  <c r="H416" i="6"/>
  <c r="H559" i="6"/>
  <c r="H415" i="6"/>
  <c r="H558" i="6"/>
  <c r="H414" i="6"/>
  <c r="H557" i="6"/>
  <c r="H413" i="6"/>
  <c r="H556" i="6"/>
  <c r="H412" i="6"/>
  <c r="H555" i="6"/>
  <c r="H411" i="6"/>
  <c r="H554" i="6"/>
  <c r="H410" i="6"/>
  <c r="H553" i="6"/>
  <c r="H409" i="6"/>
  <c r="H552" i="6"/>
  <c r="H408" i="6"/>
  <c r="H551" i="6"/>
  <c r="H407" i="6"/>
  <c r="H550" i="6"/>
  <c r="H406" i="6"/>
  <c r="H549" i="6"/>
  <c r="H405" i="6"/>
  <c r="H548" i="6"/>
  <c r="H404" i="6"/>
  <c r="H547" i="6"/>
  <c r="H403" i="6"/>
  <c r="H546" i="6"/>
  <c r="H402" i="6"/>
  <c r="H545" i="6"/>
  <c r="H401" i="6"/>
  <c r="H544" i="6"/>
  <c r="H400" i="6"/>
  <c r="H543" i="6"/>
  <c r="H399" i="6"/>
  <c r="H542" i="6"/>
  <c r="H398" i="6"/>
  <c r="H541" i="6"/>
  <c r="H397" i="6"/>
  <c r="H540" i="6"/>
  <c r="H396" i="6"/>
  <c r="H539" i="6"/>
  <c r="H395" i="6"/>
  <c r="H538" i="6"/>
  <c r="H394" i="6"/>
  <c r="H537" i="6"/>
  <c r="H393" i="6"/>
  <c r="H536" i="6"/>
  <c r="H392" i="6"/>
  <c r="H535" i="6"/>
  <c r="H391" i="6"/>
  <c r="H534" i="6"/>
  <c r="H390" i="6"/>
  <c r="H533" i="6"/>
  <c r="H389" i="6"/>
  <c r="H532" i="6"/>
  <c r="H388" i="6"/>
  <c r="H531" i="6"/>
  <c r="H387" i="6"/>
  <c r="H530" i="6"/>
  <c r="H386" i="6"/>
  <c r="H529" i="6"/>
  <c r="H385" i="6"/>
  <c r="H528" i="6"/>
  <c r="H384" i="6"/>
  <c r="H527" i="6"/>
  <c r="H383" i="6"/>
  <c r="H526" i="6"/>
  <c r="H382" i="6"/>
  <c r="H525" i="6"/>
  <c r="H381" i="6"/>
  <c r="H524" i="6"/>
  <c r="H380" i="6"/>
  <c r="H523" i="6"/>
  <c r="H379" i="6"/>
  <c r="H522" i="6"/>
  <c r="H378" i="6"/>
  <c r="H521" i="6"/>
  <c r="H377" i="6"/>
  <c r="H520" i="6"/>
  <c r="H376" i="6"/>
  <c r="H519" i="6"/>
  <c r="H375" i="6"/>
  <c r="H518" i="6"/>
  <c r="H374" i="6"/>
  <c r="H517" i="6"/>
  <c r="H373" i="6"/>
  <c r="H516" i="6"/>
  <c r="H372" i="6"/>
  <c r="H515" i="6"/>
  <c r="H371" i="6"/>
  <c r="H514" i="6"/>
  <c r="H370" i="6"/>
  <c r="H513" i="6"/>
  <c r="H369" i="6"/>
  <c r="H512" i="6"/>
  <c r="H368" i="6"/>
  <c r="H511" i="6"/>
  <c r="H367" i="6"/>
  <c r="H510" i="6"/>
  <c r="H366" i="6"/>
  <c r="H509" i="6"/>
  <c r="H365" i="6"/>
  <c r="H508" i="6"/>
  <c r="H364" i="6"/>
  <c r="H507" i="6"/>
  <c r="H363" i="6"/>
  <c r="H506" i="6"/>
  <c r="H362" i="6"/>
  <c r="H505" i="6"/>
  <c r="H361" i="6"/>
  <c r="H504" i="6"/>
  <c r="H360" i="6"/>
  <c r="H503" i="6"/>
  <c r="H359" i="6"/>
  <c r="H502" i="6"/>
  <c r="H358" i="6"/>
  <c r="H501" i="6"/>
  <c r="H357" i="6"/>
  <c r="H500" i="6"/>
  <c r="H356" i="6"/>
  <c r="H499" i="6"/>
  <c r="H355" i="6"/>
  <c r="H498" i="6"/>
  <c r="H354" i="6"/>
  <c r="H497" i="6"/>
  <c r="H353" i="6"/>
  <c r="H496" i="6"/>
  <c r="H352" i="6"/>
  <c r="H495" i="6"/>
  <c r="H351" i="6"/>
  <c r="H494" i="6"/>
  <c r="H350" i="6"/>
  <c r="H493" i="6"/>
  <c r="H349" i="6"/>
  <c r="H492" i="6"/>
  <c r="H348" i="6"/>
  <c r="H491" i="6"/>
  <c r="H347" i="6"/>
  <c r="H490" i="6"/>
  <c r="H346" i="6"/>
  <c r="H489" i="6"/>
  <c r="H345" i="6"/>
  <c r="H488" i="6"/>
  <c r="H344" i="6"/>
  <c r="H487" i="6"/>
  <c r="H343" i="6"/>
  <c r="H486" i="6"/>
  <c r="H342" i="6"/>
  <c r="H485" i="6"/>
  <c r="H341" i="6"/>
  <c r="H484" i="6"/>
  <c r="H340" i="6"/>
  <c r="H483" i="6"/>
  <c r="H339" i="6"/>
  <c r="H482" i="6"/>
  <c r="H338" i="6"/>
  <c r="H481" i="6"/>
  <c r="H337" i="6"/>
  <c r="H480" i="6"/>
  <c r="H336" i="6"/>
  <c r="H479" i="6"/>
  <c r="H335" i="6"/>
  <c r="H478" i="6"/>
  <c r="H334" i="6"/>
  <c r="H477" i="6"/>
  <c r="H333" i="6"/>
  <c r="H476" i="6"/>
  <c r="H332" i="6"/>
  <c r="H475" i="6"/>
  <c r="H331" i="6"/>
  <c r="H474" i="6"/>
  <c r="H330" i="6"/>
  <c r="H473" i="6"/>
  <c r="H329" i="6"/>
  <c r="H472" i="6"/>
  <c r="H328" i="6"/>
  <c r="H471" i="6"/>
  <c r="H327" i="6"/>
  <c r="H470" i="6"/>
  <c r="H326" i="6"/>
  <c r="H469" i="6"/>
  <c r="H325" i="6"/>
  <c r="H468" i="6"/>
  <c r="H324" i="6"/>
  <c r="H467" i="6"/>
  <c r="H323" i="6"/>
  <c r="H466" i="6"/>
  <c r="H322" i="6"/>
  <c r="H465" i="6"/>
  <c r="H321" i="6"/>
  <c r="H464" i="6"/>
  <c r="H320" i="6"/>
  <c r="H463" i="6"/>
  <c r="H319" i="6"/>
  <c r="H462" i="6"/>
  <c r="H318" i="6"/>
  <c r="H461" i="6"/>
  <c r="H317" i="6"/>
  <c r="H460" i="6"/>
  <c r="H316" i="6"/>
  <c r="H459" i="6"/>
  <c r="H315" i="6"/>
  <c r="H458" i="6"/>
  <c r="H314" i="6"/>
  <c r="H457" i="6"/>
  <c r="H313" i="6"/>
  <c r="H456" i="6"/>
  <c r="H312" i="6"/>
  <c r="H455" i="6"/>
  <c r="H311" i="6"/>
  <c r="H454" i="6"/>
  <c r="H310" i="6"/>
  <c r="H453" i="6"/>
  <c r="H309" i="6"/>
  <c r="H452" i="6"/>
  <c r="H308" i="6"/>
  <c r="H451" i="6"/>
  <c r="H307" i="6"/>
  <c r="H450" i="6"/>
  <c r="H306" i="6"/>
  <c r="H449" i="6"/>
  <c r="H305" i="6"/>
  <c r="H448" i="6"/>
  <c r="H304" i="6"/>
  <c r="H447" i="6"/>
  <c r="H303" i="6"/>
  <c r="H446" i="6"/>
  <c r="H302" i="6"/>
  <c r="H445" i="6"/>
  <c r="H301" i="6"/>
  <c r="H444" i="6"/>
  <c r="H300" i="6"/>
  <c r="H443" i="6"/>
  <c r="H299" i="6"/>
  <c r="H442" i="6"/>
  <c r="H298" i="6"/>
  <c r="H441" i="6"/>
  <c r="H297" i="6"/>
  <c r="H440" i="6"/>
  <c r="H296" i="6"/>
  <c r="H439" i="6"/>
  <c r="H295" i="6"/>
  <c r="H438" i="6"/>
  <c r="H294" i="6"/>
  <c r="H437" i="6"/>
  <c r="H293" i="6"/>
  <c r="H436" i="6"/>
  <c r="H292" i="6"/>
  <c r="H435" i="6"/>
  <c r="G429" i="6"/>
  <c r="G572" i="6"/>
  <c r="G576" i="6"/>
  <c r="G577" i="6"/>
  <c r="G578" i="6"/>
  <c r="G579" i="6"/>
  <c r="F576" i="6"/>
  <c r="F577" i="6"/>
  <c r="F578" i="6"/>
  <c r="F579" i="6"/>
  <c r="F429" i="6"/>
  <c r="F572" i="6"/>
  <c r="E429" i="6"/>
  <c r="E572" i="6"/>
  <c r="E576" i="6"/>
  <c r="E577" i="6"/>
  <c r="E578" i="6"/>
  <c r="E579" i="6"/>
  <c r="D576" i="6"/>
  <c r="D577" i="6"/>
  <c r="D578" i="6"/>
  <c r="D579" i="6"/>
  <c r="D429" i="6"/>
  <c r="D572" i="6"/>
  <c r="C429" i="6"/>
  <c r="C572" i="6"/>
  <c r="C576" i="6"/>
  <c r="C577" i="6"/>
  <c r="C578" i="6"/>
  <c r="C579" i="6"/>
  <c r="B429" i="6"/>
  <c r="B572" i="6"/>
  <c r="B576" i="6"/>
  <c r="B577" i="6"/>
  <c r="B578" i="6"/>
  <c r="B579" i="6"/>
  <c r="H143" i="6"/>
  <c r="H291" i="6"/>
  <c r="H434" i="6"/>
  <c r="H428" i="5"/>
  <c r="H571" i="5"/>
  <c r="H427" i="5"/>
  <c r="H570" i="5"/>
  <c r="H426" i="5"/>
  <c r="H569" i="5"/>
  <c r="H425" i="5"/>
  <c r="H568" i="5"/>
  <c r="H424" i="5"/>
  <c r="H567" i="5"/>
  <c r="H423" i="5"/>
  <c r="H566" i="5"/>
  <c r="H422" i="5"/>
  <c r="H565" i="5"/>
  <c r="H421" i="5"/>
  <c r="H564" i="5"/>
  <c r="H420" i="5"/>
  <c r="H563" i="5"/>
  <c r="H419" i="5"/>
  <c r="H562" i="5"/>
  <c r="H418" i="5"/>
  <c r="H561" i="5"/>
  <c r="H417" i="5"/>
  <c r="H560" i="5"/>
  <c r="H416" i="5"/>
  <c r="H559" i="5"/>
  <c r="H415" i="5"/>
  <c r="H558" i="5"/>
  <c r="H414" i="5"/>
  <c r="H557" i="5"/>
  <c r="H413" i="5"/>
  <c r="H556" i="5"/>
  <c r="H412" i="5"/>
  <c r="H555" i="5"/>
  <c r="H411" i="5"/>
  <c r="H554" i="5"/>
  <c r="H410" i="5"/>
  <c r="H553" i="5"/>
  <c r="H409" i="5"/>
  <c r="H552" i="5"/>
  <c r="H408" i="5"/>
  <c r="H551" i="5"/>
  <c r="H407" i="5"/>
  <c r="H550" i="5"/>
  <c r="H406" i="5"/>
  <c r="H549" i="5"/>
  <c r="H405" i="5"/>
  <c r="H548" i="5"/>
  <c r="H404" i="5"/>
  <c r="H547" i="5"/>
  <c r="H403" i="5"/>
  <c r="H546" i="5"/>
  <c r="H402" i="5"/>
  <c r="H545" i="5"/>
  <c r="H401" i="5"/>
  <c r="H544" i="5"/>
  <c r="H400" i="5"/>
  <c r="H543" i="5"/>
  <c r="H399" i="5"/>
  <c r="H542" i="5"/>
  <c r="H397" i="5"/>
  <c r="H540" i="5"/>
  <c r="H396" i="5"/>
  <c r="H539" i="5"/>
  <c r="H395" i="5"/>
  <c r="H538" i="5"/>
  <c r="H394" i="5"/>
  <c r="H537" i="5"/>
  <c r="H393" i="5"/>
  <c r="H536" i="5"/>
  <c r="H392" i="5"/>
  <c r="H535" i="5"/>
  <c r="H391" i="5"/>
  <c r="H534" i="5"/>
  <c r="H390" i="5"/>
  <c r="H533" i="5"/>
  <c r="H389" i="5"/>
  <c r="H532" i="5"/>
  <c r="H388" i="5"/>
  <c r="H531" i="5"/>
  <c r="H387" i="5"/>
  <c r="H530" i="5"/>
  <c r="H386" i="5"/>
  <c r="H529" i="5"/>
  <c r="H385" i="5"/>
  <c r="H528" i="5"/>
  <c r="H384" i="5"/>
  <c r="H527" i="5"/>
  <c r="H383" i="5"/>
  <c r="H526" i="5"/>
  <c r="H382" i="5"/>
  <c r="H525" i="5"/>
  <c r="H381" i="5"/>
  <c r="H524" i="5"/>
  <c r="H380" i="5"/>
  <c r="H523" i="5"/>
  <c r="H379" i="5"/>
  <c r="H522" i="5"/>
  <c r="H378" i="5"/>
  <c r="H521" i="5"/>
  <c r="H377" i="5"/>
  <c r="H520" i="5"/>
  <c r="H376" i="5"/>
  <c r="H519" i="5"/>
  <c r="H375" i="5"/>
  <c r="H518" i="5"/>
  <c r="H374" i="5"/>
  <c r="H517" i="5"/>
  <c r="H373" i="5"/>
  <c r="H516" i="5"/>
  <c r="H372" i="5"/>
  <c r="H515" i="5"/>
  <c r="H371" i="5"/>
  <c r="H514" i="5"/>
  <c r="H370" i="5"/>
  <c r="H513" i="5"/>
  <c r="H369" i="5"/>
  <c r="H512" i="5"/>
  <c r="H368" i="5"/>
  <c r="H511" i="5"/>
  <c r="H367" i="5"/>
  <c r="H510" i="5"/>
  <c r="H366" i="5"/>
  <c r="H509" i="5"/>
  <c r="H365" i="5"/>
  <c r="H508" i="5"/>
  <c r="H364" i="5"/>
  <c r="H507" i="5"/>
  <c r="H363" i="5"/>
  <c r="H506" i="5"/>
  <c r="H362" i="5"/>
  <c r="H505" i="5"/>
  <c r="H361" i="5"/>
  <c r="H504" i="5"/>
  <c r="H360" i="5"/>
  <c r="H503" i="5"/>
  <c r="H359" i="5"/>
  <c r="H502" i="5"/>
  <c r="H358" i="5"/>
  <c r="H501" i="5"/>
  <c r="H357" i="5"/>
  <c r="H500" i="5"/>
  <c r="H356" i="5"/>
  <c r="H499" i="5"/>
  <c r="H355" i="5"/>
  <c r="H498" i="5"/>
  <c r="H354" i="5"/>
  <c r="H497" i="5"/>
  <c r="H353" i="5"/>
  <c r="H496" i="5"/>
  <c r="H352" i="5"/>
  <c r="H495" i="5"/>
  <c r="H351" i="5"/>
  <c r="H494" i="5"/>
  <c r="H350" i="5"/>
  <c r="H493" i="5"/>
  <c r="H349" i="5"/>
  <c r="H492" i="5"/>
  <c r="H348" i="5"/>
  <c r="H491" i="5"/>
  <c r="H347" i="5"/>
  <c r="H490" i="5"/>
  <c r="H346" i="5"/>
  <c r="H489" i="5"/>
  <c r="H345" i="5"/>
  <c r="H488" i="5"/>
  <c r="H344" i="5"/>
  <c r="H487" i="5"/>
  <c r="H343" i="5"/>
  <c r="H486" i="5"/>
  <c r="H342" i="5"/>
  <c r="H485" i="5"/>
  <c r="H341" i="5"/>
  <c r="H484" i="5"/>
  <c r="H340" i="5"/>
  <c r="H483" i="5"/>
  <c r="H339" i="5"/>
  <c r="H482" i="5"/>
  <c r="H338" i="5"/>
  <c r="H481" i="5"/>
  <c r="H337" i="5"/>
  <c r="H480" i="5"/>
  <c r="H336" i="5"/>
  <c r="H479" i="5"/>
  <c r="H335" i="5"/>
  <c r="H478" i="5"/>
  <c r="H334" i="5"/>
  <c r="H477" i="5"/>
  <c r="H333" i="5"/>
  <c r="H476" i="5"/>
  <c r="H332" i="5"/>
  <c r="H475" i="5"/>
  <c r="H331" i="5"/>
  <c r="H474" i="5"/>
  <c r="H330" i="5"/>
  <c r="H473" i="5"/>
  <c r="H329" i="5"/>
  <c r="H472" i="5"/>
  <c r="H328" i="5"/>
  <c r="H471" i="5"/>
  <c r="H327" i="5"/>
  <c r="H470" i="5"/>
  <c r="H326" i="5"/>
  <c r="H469" i="5"/>
  <c r="H325" i="5"/>
  <c r="H468" i="5"/>
  <c r="H324" i="5"/>
  <c r="H467" i="5"/>
  <c r="H323" i="5"/>
  <c r="H466" i="5"/>
  <c r="H322" i="5"/>
  <c r="H465" i="5"/>
  <c r="H321" i="5"/>
  <c r="H464" i="5"/>
  <c r="H320" i="5"/>
  <c r="H463" i="5"/>
  <c r="H319" i="5"/>
  <c r="H462" i="5"/>
  <c r="H318" i="5"/>
  <c r="H461" i="5"/>
  <c r="H317" i="5"/>
  <c r="H460" i="5"/>
  <c r="H316" i="5"/>
  <c r="H459" i="5"/>
  <c r="H315" i="5"/>
  <c r="H458" i="5"/>
  <c r="H314" i="5"/>
  <c r="H457" i="5"/>
  <c r="H313" i="5"/>
  <c r="H456" i="5"/>
  <c r="H312" i="5"/>
  <c r="H455" i="5"/>
  <c r="H311" i="5"/>
  <c r="H454" i="5"/>
  <c r="H310" i="5"/>
  <c r="H453" i="5"/>
  <c r="H309" i="5"/>
  <c r="H452" i="5"/>
  <c r="H308" i="5"/>
  <c r="H451" i="5"/>
  <c r="H307" i="5"/>
  <c r="H450" i="5"/>
  <c r="H306" i="5"/>
  <c r="H449" i="5"/>
  <c r="H305" i="5"/>
  <c r="H448" i="5"/>
  <c r="H304" i="5"/>
  <c r="H447" i="5"/>
  <c r="H303" i="5"/>
  <c r="H446" i="5"/>
  <c r="H302" i="5"/>
  <c r="H445" i="5"/>
  <c r="H301" i="5"/>
  <c r="H444" i="5"/>
  <c r="H300" i="5"/>
  <c r="H443" i="5"/>
  <c r="H299" i="5"/>
  <c r="H442" i="5"/>
  <c r="H298" i="5"/>
  <c r="H441" i="5"/>
  <c r="H297" i="5"/>
  <c r="H440" i="5"/>
  <c r="H296" i="5"/>
  <c r="H439" i="5"/>
  <c r="H295" i="5"/>
  <c r="H438" i="5"/>
  <c r="H294" i="5"/>
  <c r="H437" i="5"/>
  <c r="H293" i="5"/>
  <c r="H436" i="5"/>
  <c r="H292" i="5"/>
  <c r="H435" i="5"/>
  <c r="G429" i="5"/>
  <c r="G572" i="5"/>
  <c r="F429" i="5"/>
  <c r="F572" i="5"/>
  <c r="E429" i="5"/>
  <c r="E572" i="5"/>
  <c r="D429" i="5"/>
  <c r="D572" i="5"/>
  <c r="C429" i="5"/>
  <c r="C572" i="5"/>
  <c r="B429" i="5"/>
  <c r="B572" i="5"/>
  <c r="H143" i="5"/>
  <c r="H291" i="5"/>
  <c r="H434" i="5"/>
  <c r="D193" i="4"/>
  <c r="E193" i="4"/>
  <c r="E161" i="4"/>
  <c r="D161" i="4"/>
  <c r="D129" i="4"/>
  <c r="E129" i="4"/>
  <c r="D97" i="4"/>
  <c r="E97" i="4"/>
  <c r="D65" i="4"/>
  <c r="E65" i="4"/>
  <c r="D33" i="4"/>
  <c r="E33" i="4"/>
  <c r="D193" i="3"/>
  <c r="E193" i="3"/>
  <c r="D161" i="3"/>
  <c r="E161" i="3"/>
  <c r="D129" i="3"/>
  <c r="E129" i="3"/>
  <c r="D97" i="3"/>
  <c r="E97" i="3"/>
  <c r="D65" i="3"/>
  <c r="E65" i="3"/>
  <c r="D33" i="3"/>
  <c r="E33" i="3"/>
  <c r="H143" i="11"/>
  <c r="B286" i="11"/>
  <c r="H286" i="11"/>
  <c r="J286" i="11"/>
  <c r="K286" i="11"/>
  <c r="L286" i="11"/>
  <c r="H429" i="7" l="1"/>
  <c r="H572" i="7"/>
  <c r="H429" i="6"/>
  <c r="H572" i="6"/>
  <c r="H576" i="6"/>
  <c r="H577" i="6"/>
  <c r="H578" i="6"/>
  <c r="H579" i="6"/>
  <c r="H429" i="5"/>
  <c r="H572" i="5"/>
</calcChain>
</file>

<file path=xl/sharedStrings.xml><?xml version="1.0" encoding="utf-8"?>
<sst xmlns="http://schemas.openxmlformats.org/spreadsheetml/2006/main" count="59060" uniqueCount="626">
  <si>
    <t>Week × Day — Total Premium Turnover NSE+BSE (INR Bn) and Day-wise Composition (Sep-2025 onwards, live)</t>
  </si>
  <si>
    <t>Cuts / Scope</t>
  </si>
  <si>
    <t>Combined NSE+BSE, ALL expiry types: top table = week x trade-day premium matrix (INR Bn); below = day-wise composition of each week's Mon-Fri premium (all weeks; a day is blank only if untraded); right = grouped composition Mon+Tue / Wed+Thu / Friday, shown only for weeks where all 5 days traded.</t>
  </si>
  <si>
    <t>Index Options</t>
  </si>
  <si>
    <t>Yes</t>
  </si>
  <si>
    <t>Total Premium Turnover — NSE+BSE (INR Bn)</t>
  </si>
  <si>
    <t>Stock Options</t>
  </si>
  <si>
    <t>No</t>
  </si>
  <si>
    <t>Trade Week-Month-Year</t>
  </si>
  <si>
    <t>Monday</t>
  </si>
  <si>
    <t>Tuesday</t>
  </si>
  <si>
    <t>Wednesday</t>
  </si>
  <si>
    <t>Thursday</t>
  </si>
  <si>
    <t>Friday</t>
  </si>
  <si>
    <t>Sunday</t>
  </si>
  <si>
    <t>Total</t>
  </si>
  <si>
    <t>Index Futures</t>
  </si>
  <si>
    <t>Week1-Sep-2025</t>
  </si>
  <si>
    <t>NSE</t>
  </si>
  <si>
    <t>Week2-Sep-2025</t>
  </si>
  <si>
    <t>BSE</t>
  </si>
  <si>
    <t>Week3-Sep-2025</t>
  </si>
  <si>
    <t>NIFTY Index</t>
  </si>
  <si>
    <t>Week4-Sep-2025</t>
  </si>
  <si>
    <t>Other NSE Indices</t>
  </si>
  <si>
    <t>Week5-Sep-2025</t>
  </si>
  <si>
    <t>SENSEX Index</t>
  </si>
  <si>
    <t>Week1-Oct-2025</t>
  </si>
  <si>
    <t>Other BSE Indices</t>
  </si>
  <si>
    <t>Week2-Oct-2025</t>
  </si>
  <si>
    <t>Expiry Type 2 - Weekly</t>
  </si>
  <si>
    <t>Week3-Oct-2025</t>
  </si>
  <si>
    <t>Expiry Type 2 - MDAW</t>
  </si>
  <si>
    <t>Week4-Oct-2025</t>
  </si>
  <si>
    <t>Expiry Type 2 - Monthly</t>
  </si>
  <si>
    <t>Week5-Oct-2025</t>
  </si>
  <si>
    <t>Week1-Nov-2025</t>
  </si>
  <si>
    <t>Week2-Nov-2025</t>
  </si>
  <si>
    <t>Week3-Nov-2025</t>
  </si>
  <si>
    <t>Week4-Nov-2025</t>
  </si>
  <si>
    <t>Week5-Nov-2025</t>
  </si>
  <si>
    <t>Week1-Dec-2025</t>
  </si>
  <si>
    <t>Week2-Dec-2025</t>
  </si>
  <si>
    <t>Week3-Dec-2025</t>
  </si>
  <si>
    <t>Week4-Dec-2025</t>
  </si>
  <si>
    <t>Week5-Dec-2025</t>
  </si>
  <si>
    <t>Week1-Jan-2026</t>
  </si>
  <si>
    <t>Week2-Jan-2026</t>
  </si>
  <si>
    <t>Week3-Jan-2026</t>
  </si>
  <si>
    <t>Week4-Jan-2026</t>
  </si>
  <si>
    <t>Week5-Jan-2026</t>
  </si>
  <si>
    <t>Week1-Feb-2026</t>
  </si>
  <si>
    <t>Week2-Feb-2026</t>
  </si>
  <si>
    <t>Week3-Feb-2026</t>
  </si>
  <si>
    <t>Week4-Feb-2026</t>
  </si>
  <si>
    <t>Week1-Mar-2026</t>
  </si>
  <si>
    <t>Week2-Mar-2026</t>
  </si>
  <si>
    <t>Week3-Mar-2026</t>
  </si>
  <si>
    <t>Week4-Mar-2026</t>
  </si>
  <si>
    <t>Week5-Mar-2026</t>
  </si>
  <si>
    <t>Week1-Apr-2026</t>
  </si>
  <si>
    <t>Week2-Apr-2026</t>
  </si>
  <si>
    <t>Week3-Apr-2026</t>
  </si>
  <si>
    <t>Week4-Apr-2026</t>
  </si>
  <si>
    <t>Week5-Apr-2026</t>
  </si>
  <si>
    <t>Week1-May-2026</t>
  </si>
  <si>
    <t>Week2-May-2026</t>
  </si>
  <si>
    <t>Week3-May-2026</t>
  </si>
  <si>
    <t>Week4-May-2026</t>
  </si>
  <si>
    <t>Week5-May-2026</t>
  </si>
  <si>
    <t>Week1-Jun-2026</t>
  </si>
  <si>
    <t>Week2-Jun-2026</t>
  </si>
  <si>
    <t>Week3-Jun-2026</t>
  </si>
  <si>
    <t>Week4-Jun-2026</t>
  </si>
  <si>
    <t>Week5-Jun-2026</t>
  </si>
  <si>
    <t>Week1-Jul-2026</t>
  </si>
  <si>
    <t>Week2-Jul-2026</t>
  </si>
  <si>
    <t>Week3-Jul-2026</t>
  </si>
  <si>
    <t>Week4-Jul-2026</t>
  </si>
  <si>
    <t>Week5-Jul-2026</t>
  </si>
  <si>
    <t>Week1-Aug-2026</t>
  </si>
  <si>
    <t>Week2-Aug-2026</t>
  </si>
  <si>
    <t>Week3-Aug-2026</t>
  </si>
  <si>
    <t>Week4-Aug-2026</t>
  </si>
  <si>
    <t>Week5-Aug-2026</t>
  </si>
  <si>
    <t>Week1-Sep-2026</t>
  </si>
  <si>
    <t>Week2-Sep-2026</t>
  </si>
  <si>
    <t>Week3-Sep-2026</t>
  </si>
  <si>
    <t>Week4-Sep-2026</t>
  </si>
  <si>
    <t>Week5-Sep-2026</t>
  </si>
  <si>
    <t>Week1-Oct-2026</t>
  </si>
  <si>
    <t>Week2-Oct-2026</t>
  </si>
  <si>
    <t>Week3-Oct-2026</t>
  </si>
  <si>
    <t>Week4-Oct-2026</t>
  </si>
  <si>
    <t>Week5-Oct-2026</t>
  </si>
  <si>
    <t>Week1-Nov-2026</t>
  </si>
  <si>
    <t>Week2-Nov-2026</t>
  </si>
  <si>
    <t>Week3-Nov-2026</t>
  </si>
  <si>
    <t>Week4-Nov-2026</t>
  </si>
  <si>
    <t>Week5-Nov-2026</t>
  </si>
  <si>
    <t>Week1-Dec-2026</t>
  </si>
  <si>
    <t>Week2-Dec-2026</t>
  </si>
  <si>
    <t>Week3-Dec-2026</t>
  </si>
  <si>
    <t>Week4-Dec-2026</t>
  </si>
  <si>
    <t>Week5-Dec-2026</t>
  </si>
  <si>
    <t>Week1-Jan-2027</t>
  </si>
  <si>
    <t>Week2-Jan-2027</t>
  </si>
  <si>
    <t>Week3-Jan-2027</t>
  </si>
  <si>
    <t>Week4-Jan-2027</t>
  </si>
  <si>
    <t>Week5-Jan-2027</t>
  </si>
  <si>
    <t>Week1-Feb-2027</t>
  </si>
  <si>
    <t>Week2-Feb-2027</t>
  </si>
  <si>
    <t>Week3-Feb-2027</t>
  </si>
  <si>
    <t>Week4-Feb-2027</t>
  </si>
  <si>
    <t>Week1-Mar-2027</t>
  </si>
  <si>
    <t>Week2-Mar-2027</t>
  </si>
  <si>
    <t>Week3-Mar-2027</t>
  </si>
  <si>
    <t>Week4-Mar-2027</t>
  </si>
  <si>
    <t>Week5-Mar-2027</t>
  </si>
  <si>
    <t>Week1-Apr-2027</t>
  </si>
  <si>
    <t>Week2-Apr-2027</t>
  </si>
  <si>
    <t>Week3-Apr-2027</t>
  </si>
  <si>
    <t>Week4-Apr-2027</t>
  </si>
  <si>
    <t>Week5-Apr-2027</t>
  </si>
  <si>
    <t>Week1-May-2027</t>
  </si>
  <si>
    <t>Week2-May-2027</t>
  </si>
  <si>
    <t>Week3-May-2027</t>
  </si>
  <si>
    <t>Week4-May-2027</t>
  </si>
  <si>
    <t>Week5-May-2027</t>
  </si>
  <si>
    <t>Week1-Jun-2027</t>
  </si>
  <si>
    <t>Week2-Jun-2027</t>
  </si>
  <si>
    <t>Week3-Jun-2027</t>
  </si>
  <si>
    <t>Week4-Jun-2027</t>
  </si>
  <si>
    <t>Week5-Jun-2027</t>
  </si>
  <si>
    <t>Week1-Jul-2027</t>
  </si>
  <si>
    <t>Week2-Jul-2027</t>
  </si>
  <si>
    <t>Week3-Jul-2027</t>
  </si>
  <si>
    <t>Week4-Jul-2027</t>
  </si>
  <si>
    <t>Week5-Jul-2027</t>
  </si>
  <si>
    <t>Week1-Aug-2027</t>
  </si>
  <si>
    <t>Week2-Aug-2027</t>
  </si>
  <si>
    <t>Week3-Aug-2027</t>
  </si>
  <si>
    <t>Week4-Aug-2027</t>
  </si>
  <si>
    <t>Week5-Aug-2027</t>
  </si>
  <si>
    <t>Week1-Sep-2027</t>
  </si>
  <si>
    <t>Week2-Sep-2027</t>
  </si>
  <si>
    <t>Week3-Sep-2027</t>
  </si>
  <si>
    <t>Week4-Sep-2027</t>
  </si>
  <si>
    <t>Week5-Sep-2027</t>
  </si>
  <si>
    <t>Week1-Oct-2027</t>
  </si>
  <si>
    <t>Week2-Oct-2027</t>
  </si>
  <si>
    <t>Week3-Oct-2027</t>
  </si>
  <si>
    <t>Week4-Oct-2027</t>
  </si>
  <si>
    <t>Week5-Oct-2027</t>
  </si>
  <si>
    <t>Week1-Nov-2027</t>
  </si>
  <si>
    <t>Week2-Nov-2027</t>
  </si>
  <si>
    <t>Week3-Nov-2027</t>
  </si>
  <si>
    <t>Week4-Nov-2027</t>
  </si>
  <si>
    <t>Week5-Nov-2027</t>
  </si>
  <si>
    <t>Week1-Dec-2027</t>
  </si>
  <si>
    <t>Week2-Dec-2027</t>
  </si>
  <si>
    <t>Week3-Dec-2027</t>
  </si>
  <si>
    <t>Week4-Dec-2027</t>
  </si>
  <si>
    <t>Week5-Dec-2027</t>
  </si>
  <si>
    <t>Day-wise Composition of Weekly Premium (Mon-Fri; complete weeks only)</t>
  </si>
  <si>
    <t>Day Composition (complete 5-day weeks only)</t>
  </si>
  <si>
    <t>Average (complete weeks)</t>
  </si>
  <si>
    <t>Quality Check — Exchanges Monthly Weekly Expiry (MASTER FILE)</t>
  </si>
  <si>
    <t>Exchange</t>
  </si>
  <si>
    <t>Sheet</t>
  </si>
  <si>
    <t>Data From</t>
  </si>
  <si>
    <t>Data To</t>
  </si>
  <si>
    <t>Data Rows</t>
  </si>
  <si>
    <t>Premium Turnover (INR Bn)</t>
  </si>
  <si>
    <t>Data Sources</t>
  </si>
  <si>
    <t>NSE - NIFTY Index Options</t>
  </si>
  <si>
    <t>NSE: F&amp;O contract-wise archives (Security-wise Price Volume data) - https://www.nseindia.com/report-detail/fo_eq_security (API: nseindia.com/api/historicalOR/foCPV, instrumentType=OPTIDX; NIFTY, BANKNIFTY, FINNIFTY, MIDCPNIFTY, NIFTYNXT50)</t>
  </si>
  <si>
    <t>NSE - Other Index Options</t>
  </si>
  <si>
    <t>BSE: Derivatives historical archives - https://www.bseindia.com/markets/derivatives/derireports/derihistorical (API: api.bseindia.com/BseIndiaAPI, Product_Type=IO; SENSEX + other index options)</t>
  </si>
  <si>
    <t>BSE - SENSEX Index Options</t>
  </si>
  <si>
    <t>Units: raw API turnover in INR lakh, converted to INR Bn (divided by 10,000). Contracts: NSE = traded qty / market lot; BSE = as reported.</t>
  </si>
  <si>
    <t>BSE - Other Index Options</t>
  </si>
  <si>
    <t>Validation: BSE daily aggregates reconciled against BSE consolidated product-wise report (0 mismatches, tolerance 0.5%); NSE verified internally (contracts x lot x underlying = notional).</t>
  </si>
  <si>
    <t>Extraction scripts: nse_options_expiry.py / bse_options_expiry.py in the project's Python Files folder.</t>
  </si>
  <si>
    <t>NSE data updated through:</t>
  </si>
  <si>
    <t>BSE data updated through:</t>
  </si>
  <si>
    <t>NSE &amp; BSE end dates aligned?</t>
  </si>
  <si>
    <t>Master file created:</t>
  </si>
  <si>
    <t>Last data refresh:</t>
  </si>
  <si>
    <t>Monthly Totals (live — populates as data is updated)</t>
  </si>
  <si>
    <t>Month</t>
  </si>
  <si>
    <t>NSE - Number of Contracts</t>
  </si>
  <si>
    <t>NSE - Notional Turnover (INR Bn)</t>
  </si>
  <si>
    <t>NSE - Premium Turnover (INR Bn)</t>
  </si>
  <si>
    <t>BSE - Number of Contracts</t>
  </si>
  <si>
    <t>BSE - Notional Turnover (INR Bn)</t>
  </si>
  <si>
    <t>BSE - Premium Turnover (INR Bn)</t>
  </si>
  <si>
    <t>DATASET OVERVIEW — NSE &amp; BSE Index Options, Expiry-wise Daily Premium Turnover</t>
  </si>
  <si>
    <t>Orientation page: what this dataset contains, how it is cut, and where to find each view. All figures below are live formulas.</t>
  </si>
  <si>
    <t>About the data</t>
  </si>
  <si>
    <t>Granularity:</t>
  </si>
  <si>
    <t>One row per Trade Date × Expiry Date per sheet; calls and puts combined. Columns: dates, day names, week/month labels, expiry classifications, Contracts, Notional &amp; Premium Turnover.</t>
  </si>
  <si>
    <t>Coverage:</t>
  </si>
  <si>
    <t>INDEX OPTIONS ONLY (no stock options, no futures). NSE: NIFTY + other indices (BANKNIFTY, FINNIFTY, MIDCPNIFTY, NIFTYNXT50). BSE: SENSEX + other BSE indices.</t>
  </si>
  <si>
    <t>Period:</t>
  </si>
  <si>
    <t>01-Sep-2025 onwards. NSE updated through: see Quality Check B9; BSE through: Quality Check B10. Includes special Sunday sessions and Muhurat trading.</t>
  </si>
  <si>
    <t>Units:</t>
  </si>
  <si>
    <t>Turnover in INR Bn (1 Bn = 100 crore). Raw exchange data arrives in INR lakh and is converted (÷10,000).</t>
  </si>
  <si>
    <t>Expiry calendar:</t>
  </si>
  <si>
    <t>NSE expiries fall on Tuesday (Monday when Tuesday is a holiday). BSE expiries fall on Thursday (Wednesday when shifted). NIFTY &amp; SENSEX have weekly + monthly contracts; all other indices are monthly-only.</t>
  </si>
  <si>
    <t>Expiry Type:</t>
  </si>
  <si>
    <t>Monthly - &lt;day&gt; if the expiry date is in the last 7 days of its month (the month's final contract), else Weekly - &lt;day&gt;.</t>
  </si>
  <si>
    <t>Expiry Type 2:</t>
  </si>
  <si>
    <t>Same as Expiry Type, except a Monthly contract trading within 6 days of its own expiry becomes MDAW - &lt;day&gt; (Monthly acting As Weekly, i.e. the front contract of expiry week). MDAW applies only to NIFTY &amp; SENSEX; other-index sheets keep Expiry Type as-is.</t>
  </si>
  <si>
    <t>Segment matrix — full period totals (live)</t>
  </si>
  <si>
    <t>Expiry Type 2 Cut</t>
  </si>
  <si>
    <t>Contracts</t>
  </si>
  <si>
    <t>Notional Turnover (INR Bn)</t>
  </si>
  <si>
    <t>% of Grand Premium</t>
  </si>
  <si>
    <t>NIFTY Index Options</t>
  </si>
  <si>
    <t>Weekly</t>
  </si>
  <si>
    <t>MDAW</t>
  </si>
  <si>
    <t>Monthly</t>
  </si>
  <si>
    <t>NIFTY Index Options — Total</t>
  </si>
  <si>
    <t>Other Index Options</t>
  </si>
  <si>
    <t>Other Index Options — Total</t>
  </si>
  <si>
    <t>SENSEX Index Options</t>
  </si>
  <si>
    <t>SENSEX Index Options — Total</t>
  </si>
  <si>
    <t>GRAND TOTAL</t>
  </si>
  <si>
    <t>Sheet guide</t>
  </si>
  <si>
    <t>Quality Check</t>
  </si>
  <si>
    <t>Data currency per sheet, NSE/BSE alignment flag, monthly totals, data sources.</t>
  </si>
  <si>
    <t>Analysis1</t>
  </si>
  <si>
    <t>Monthly premium by trade day (6 tables, Mon-Fri + Sunday), NSE vs BSE + market share. All expiry types.</t>
  </si>
  <si>
    <t>Analysis2</t>
  </si>
  <si>
    <t>Same as Analysis1 but weekly-expiry contracts only.</t>
  </si>
  <si>
    <t>Analysis3</t>
  </si>
  <si>
    <t>Week-level premium by trade day: NSE / BSE premium &amp; share matrices. All expiry types.</t>
  </si>
  <si>
    <t>Analysis4</t>
  </si>
  <si>
    <t>Week-level matrices, Weekly + MDAW premium only.</t>
  </si>
  <si>
    <t>Analysis5</t>
  </si>
  <si>
    <t>Week-level matrices, Monthly premium only.</t>
  </si>
  <si>
    <t>Analysis6</t>
  </si>
  <si>
    <t>Overall monthly NSE vs BSE: three tables (All / Weekly+MDAW / Monthly).</t>
  </si>
  <si>
    <t>Analysis7</t>
  </si>
  <si>
    <t>Overall monthly NSE vs BSE: four tables (All / Weekly / MDAW / Monthly) + composition of each cut as % of All (NSE, BSE, combined).</t>
  </si>
  <si>
    <t>Analysis8</t>
  </si>
  <si>
    <t>Combined NSE+BSE week × day premium matrix + day-wise weekly composition + Mon+Tue / Wed+Thu / Fri grouping. All expiry types.</t>
  </si>
  <si>
    <t>Analysis9</t>
  </si>
  <si>
    <t>Same as Analysis8 but Weekly + MDAW only.</t>
  </si>
  <si>
    <t>Overall Summary / NSE Summary / BSE Summary</t>
  </si>
  <si>
    <t>Himank's own pivot-based summary tabs (month-filtered day-wise views).</t>
  </si>
  <si>
    <t>4 data sheets</t>
  </si>
  <si>
    <t>Raw aggregated data (12 columns) — one per exchange × underlying group; everything above is formula-driven from these.</t>
  </si>
  <si>
    <t>Premium Turnover Time Series by Trade Day — NSE vs BSE (Sep-2025 onwards, live — populates as master data is updated)</t>
  </si>
  <si>
    <t>Index options premium turnover (INR Bn) per month, one table per trade day (Mon-Fri + Sunday special sessions): NSE (NIFTY + other indices) vs BSE (SENSEX + other indices) with market share. ALL expiry types. Data: NSE &amp; BSE contract-level archives, Sep-2025 onwards; live formulas — future months are blank and grouped (click + to expand).</t>
  </si>
  <si>
    <t>Monday Trade Day</t>
  </si>
  <si>
    <t>NSE Premium Turnover (INR Bn)</t>
  </si>
  <si>
    <t>BSE Premium Turnover (INR Bn)</t>
  </si>
  <si>
    <t>NSE Market Share</t>
  </si>
  <si>
    <t>BSE Market Share</t>
  </si>
  <si>
    <t>Tuesday Trade Day</t>
  </si>
  <si>
    <t>Wednesday Trade Day</t>
  </si>
  <si>
    <t>Thursday Trade Day</t>
  </si>
  <si>
    <t>Friday Trade Day</t>
  </si>
  <si>
    <t>Sunday Trade Day</t>
  </si>
  <si>
    <t>Premium Turnover Time Series by Trade Day — NSE vs BSE, WEEKLY expiries only (Sep-2025 onwards, live — populates as master data is updated)</t>
  </si>
  <si>
    <t>Same layout as Analysis1 (monthly premium by trade day, NSE vs BSE, INR Bn) but WEEKLY EXPIRIES ONLY (Expiry Type = Weekly); monthly-expiry contracts are excluded. Live formulas; future months grouped.</t>
  </si>
  <si>
    <t>Weekly Time Series by Trade Day — NSE vs BSE Premium Turnover &amp; Market Share (Sep-2025 onwards, live)</t>
  </si>
  <si>
    <t>Week-level view (rows = Trade Week-Month-Year, Week1 = days 1-7 of the month): four matrices — NSE premium (INR Bn), BSE premium, NSE market share, BSE market share — split by trade day. ALL expiry types. Live; future weeks grouped.</t>
  </si>
  <si>
    <t>Weekly Time Series by Trade Day — NSE vs BSE (all index options), Expiry Type 2 = Weekly + MDAW (Sep-2025 onwards, live)</t>
  </si>
  <si>
    <t>Same week x day matrices as Analysis3 but only WEEKLY + MDAW premium (Expiry Type 2). MDAW = a monthly contract trading within 6 days of its expiry, i.e. acting as the front weekly (tagged on NIFTY &amp; SENSEX only).</t>
  </si>
  <si>
    <t>Mean</t>
  </si>
  <si>
    <t>SD</t>
  </si>
  <si>
    <t>Max</t>
  </si>
  <si>
    <t>Min</t>
  </si>
  <si>
    <t>Weekly Time Series by Trade Day — NSE vs BSE (all index options), Expiry Type 2 = Monthly (Sep-2025 onwards, live)</t>
  </si>
  <si>
    <t xml:space="preserve">Same week x day matrices as Analysis3 but only MONTHLY premium (Expiry Type 2 = Monthly, i.e. monthly contracts trading MORE than 6 days before expiry). </t>
  </si>
  <si>
    <t>Overall Monthly — NSE vs BSE (all index options) Premium Turnover &amp; Market Share by Expiry Type 2 (Sep-2025 onwards, live)</t>
  </si>
  <si>
    <t>Overall level (no day split): monthly NSE vs BSE premium (INR Bn) &amp; market share in three tables — All expiry types / Weekly+MDAW combined / Monthly (by Expiry Type 2). MDAW = a monthly contract trading within 6 days of its expiry, i.e. acting as the front weekly (tagged on NIFTY &amp; SENSEX only).</t>
  </si>
  <si>
    <t>All Expiry Types</t>
  </si>
  <si>
    <t>Weekly + MDAW (Expiry Type 2)</t>
  </si>
  <si>
    <t>Monthly (Expiry Type 2)</t>
  </si>
  <si>
    <t>Overall Monthly — NSE vs BSE Premium Turnover &amp; Market Share: All / Weekly / MDAW / Monthly (Sep-2025 onwards, live)</t>
  </si>
  <si>
    <t>Overall level: monthly NSE vs BSE premium (INR Bn) &amp; market share in four tables — All / Weekly / MDAW / Monthly (Expiry Type 2 cuts). Right side: each cut as % of the same month's All-expiry premium — for NSE, BSE, and combined (NSE+BSE). MDAW = a monthly contract trading within 6 days of its expiry, i.e. acting as the front weekly (tagged on NIFTY &amp; SENSEX only).</t>
  </si>
  <si>
    <t>Weekly (Expiry Type 2)</t>
  </si>
  <si>
    <t>Composition — % of All Expiry Premium</t>
  </si>
  <si>
    <t>NSE - % of NSE Total</t>
  </si>
  <si>
    <t>BSE - % of BSE Total</t>
  </si>
  <si>
    <t>Total - % of Total (NSE+BSE)</t>
  </si>
  <si>
    <t>MDAW (Expiry Type 2)</t>
  </si>
  <si>
    <t>Week × Day — WEEKLY + MDAW Premium Turnover NSE+BSE (INR Bn) and Day-wise Composition (Sep-2025 onwards, live)</t>
  </si>
  <si>
    <t>Same structure as Analysis8 but WEEKLY + MDAW premium only (Expiry Type 2; Monthly excluded). MDAW = a monthly contract trading within 6 days of its expiry, i.e. acting as the front weekly (tagged on NIFTY &amp; SENSEX only).</t>
  </si>
  <si>
    <t>Weekly + MDAW Premium Turnover — NSE+BSE (INR Bn)</t>
  </si>
  <si>
    <t>Day-wise Composition of Weekly+MDAW Premium (Mon-Fri; all weeks)</t>
  </si>
  <si>
    <t>Total Index Options</t>
  </si>
  <si>
    <t>Premium Turnover</t>
  </si>
  <si>
    <t>Trade Month - Year</t>
  </si>
  <si>
    <t>Other index Options</t>
  </si>
  <si>
    <t>Row Labels</t>
  </si>
  <si>
    <t>Sum of Premium Turnover (INR Bn)</t>
  </si>
  <si>
    <t>Grand Total</t>
  </si>
  <si>
    <t>NIFTY Options</t>
  </si>
  <si>
    <t>Other Index options</t>
  </si>
  <si>
    <t>Trade Date</t>
  </si>
  <si>
    <t>Trade Day</t>
  </si>
  <si>
    <t>Expiry Date</t>
  </si>
  <si>
    <t>Expiry Day</t>
  </si>
  <si>
    <t>Expiry Type</t>
  </si>
  <si>
    <t>Expiry Type 2</t>
  </si>
  <si>
    <t>Expiry Month Offset</t>
  </si>
  <si>
    <t>Number of Contracts</t>
  </si>
  <si>
    <t>01-Sep-2025</t>
  </si>
  <si>
    <t>02-Sep-2025</t>
  </si>
  <si>
    <t>Weekly - Tuesday</t>
  </si>
  <si>
    <t>Same Month Expiry</t>
  </si>
  <si>
    <t>09-Sep-2025</t>
  </si>
  <si>
    <t>16-Sep-2025</t>
  </si>
  <si>
    <t>23-Sep-2025</t>
  </si>
  <si>
    <t>30-Sep-2025</t>
  </si>
  <si>
    <t>Monthly - Tuesday</t>
  </si>
  <si>
    <t>28-Oct-2025</t>
  </si>
  <si>
    <t>Month+1 Expiry</t>
  </si>
  <si>
    <t>25-Nov-2025</t>
  </si>
  <si>
    <t>Month+2 Expiry</t>
  </si>
  <si>
    <t>30-Dec-2025</t>
  </si>
  <si>
    <t>Month+3 Expiry</t>
  </si>
  <si>
    <t>31-Mar-2026</t>
  </si>
  <si>
    <t>Month+6 Expiry</t>
  </si>
  <si>
    <t>30-Jun-2026</t>
  </si>
  <si>
    <t>Month+9 Expiry</t>
  </si>
  <si>
    <t>29-Dec-2026</t>
  </si>
  <si>
    <t>Month+15 Expiry</t>
  </si>
  <si>
    <t>29-Jun-2027</t>
  </si>
  <si>
    <t>Month+21 Expiry</t>
  </si>
  <si>
    <t>28-Dec-2027</t>
  </si>
  <si>
    <t>Month+27 Expiry</t>
  </si>
  <si>
    <t>27-Jun-2028</t>
  </si>
  <si>
    <t>Month+33 Expiry</t>
  </si>
  <si>
    <t>26-Dec-2028</t>
  </si>
  <si>
    <t>Month+39 Expiry</t>
  </si>
  <si>
    <t>26-Jun-2029</t>
  </si>
  <si>
    <t>Month+45 Expiry</t>
  </si>
  <si>
    <t>24-Dec-2029</t>
  </si>
  <si>
    <t>Weekly - Monday</t>
  </si>
  <si>
    <t>Month+51 Expiry</t>
  </si>
  <si>
    <t>25-Jun-2030</t>
  </si>
  <si>
    <t>Month+57 Expiry</t>
  </si>
  <si>
    <t>03-Sep-2025</t>
  </si>
  <si>
    <t>07-Oct-2025</t>
  </si>
  <si>
    <t>04-Sep-2025</t>
  </si>
  <si>
    <t>05-Sep-2025</t>
  </si>
  <si>
    <t>08-Sep-2025</t>
  </si>
  <si>
    <t>10-Sep-2025</t>
  </si>
  <si>
    <t>14-Oct-2025</t>
  </si>
  <si>
    <t>11-Sep-2025</t>
  </si>
  <si>
    <t>12-Sep-2025</t>
  </si>
  <si>
    <t>15-Sep-2025</t>
  </si>
  <si>
    <t>17-Sep-2025</t>
  </si>
  <si>
    <t>20-Oct-2025</t>
  </si>
  <si>
    <t>18-Sep-2025</t>
  </si>
  <si>
    <t>19-Sep-2025</t>
  </si>
  <si>
    <t>22-Sep-2025</t>
  </si>
  <si>
    <t>24-Sep-2025</t>
  </si>
  <si>
    <t>MDAW - Tuesday</t>
  </si>
  <si>
    <t>04-Nov-2025</t>
  </si>
  <si>
    <t>25-Sep-2025</t>
  </si>
  <si>
    <t>26-Sep-2025</t>
  </si>
  <si>
    <t>29-Sep-2025</t>
  </si>
  <si>
    <t>01-Oct-2025</t>
  </si>
  <si>
    <t>Month+5 Expiry</t>
  </si>
  <si>
    <t>Month+8 Expiry</t>
  </si>
  <si>
    <t>29-Sep-2026</t>
  </si>
  <si>
    <t>Month+11 Expiry</t>
  </si>
  <si>
    <t>Month+14 Expiry</t>
  </si>
  <si>
    <t>Month+20 Expiry</t>
  </si>
  <si>
    <t>Month+26 Expiry</t>
  </si>
  <si>
    <t>Month+32 Expiry</t>
  </si>
  <si>
    <t>Month+38 Expiry</t>
  </si>
  <si>
    <t>Month+44 Expiry</t>
  </si>
  <si>
    <t>Month+50 Expiry</t>
  </si>
  <si>
    <t>Month+56 Expiry</t>
  </si>
  <si>
    <t>03-Oct-2025</t>
  </si>
  <si>
    <t>06-Oct-2025</t>
  </si>
  <si>
    <t>08-Oct-2025</t>
  </si>
  <si>
    <t>11-Nov-2025</t>
  </si>
  <si>
    <t>09-Oct-2025</t>
  </si>
  <si>
    <t>10-Oct-2025</t>
  </si>
  <si>
    <t>13-Oct-2025</t>
  </si>
  <si>
    <t>15-Oct-2025</t>
  </si>
  <si>
    <t>18-Nov-2025</t>
  </si>
  <si>
    <t>16-Oct-2025</t>
  </si>
  <si>
    <t>17-Oct-2025</t>
  </si>
  <si>
    <t>21-Oct-2025</t>
  </si>
  <si>
    <t>02-Dec-2025</t>
  </si>
  <si>
    <t>23-Oct-2025</t>
  </si>
  <si>
    <t>24-Oct-2025</t>
  </si>
  <si>
    <t>27-Oct-2025</t>
  </si>
  <si>
    <t>29-Oct-2025</t>
  </si>
  <si>
    <t>27-Jan-2026</t>
  </si>
  <si>
    <t>30-Oct-2025</t>
  </si>
  <si>
    <t>31-Oct-2025</t>
  </si>
  <si>
    <t>03-Nov-2025</t>
  </si>
  <si>
    <t>Month+4 Expiry</t>
  </si>
  <si>
    <t>Month+7 Expiry</t>
  </si>
  <si>
    <t>Month+10 Expiry</t>
  </si>
  <si>
    <t>Month+13 Expiry</t>
  </si>
  <si>
    <t>Month+19 Expiry</t>
  </si>
  <si>
    <t>Month+25 Expiry</t>
  </si>
  <si>
    <t>Month+31 Expiry</t>
  </si>
  <si>
    <t>Month+37 Expiry</t>
  </si>
  <si>
    <t>Month+43 Expiry</t>
  </si>
  <si>
    <t>Month+49 Expiry</t>
  </si>
  <si>
    <t>Month+55 Expiry</t>
  </si>
  <si>
    <t>06-Nov-2025</t>
  </si>
  <si>
    <t>09-Dec-2025</t>
  </si>
  <si>
    <t>07-Nov-2025</t>
  </si>
  <si>
    <t>10-Nov-2025</t>
  </si>
  <si>
    <t>12-Nov-2025</t>
  </si>
  <si>
    <t>16-Dec-2025</t>
  </si>
  <si>
    <t>13-Nov-2025</t>
  </si>
  <si>
    <t>14-Nov-2025</t>
  </si>
  <si>
    <t>17-Nov-2025</t>
  </si>
  <si>
    <t>19-Nov-2025</t>
  </si>
  <si>
    <t>23-Dec-2025</t>
  </si>
  <si>
    <t>20-Nov-2025</t>
  </si>
  <si>
    <t>21-Nov-2025</t>
  </si>
  <si>
    <t>24-Nov-2025</t>
  </si>
  <si>
    <t>26-Nov-2025</t>
  </si>
  <si>
    <t>24-Feb-2026</t>
  </si>
  <si>
    <t>27-Nov-2025</t>
  </si>
  <si>
    <t>28-Nov-2025</t>
  </si>
  <si>
    <t>01-Dec-2025</t>
  </si>
  <si>
    <t>Month+12 Expiry</t>
  </si>
  <si>
    <t>Month+18 Expiry</t>
  </si>
  <si>
    <t>Month+24 Expiry</t>
  </si>
  <si>
    <t>Month+30 Expiry</t>
  </si>
  <si>
    <t>Month+36 Expiry</t>
  </si>
  <si>
    <t>Month+42 Expiry</t>
  </si>
  <si>
    <t>Month+48 Expiry</t>
  </si>
  <si>
    <t>Month+54 Expiry</t>
  </si>
  <si>
    <t>03-Dec-2025</t>
  </si>
  <si>
    <t>06-Jan-2026</t>
  </si>
  <si>
    <t>04-Dec-2025</t>
  </si>
  <si>
    <t>05-Dec-2025</t>
  </si>
  <si>
    <t>08-Dec-2025</t>
  </si>
  <si>
    <t>10-Dec-2025</t>
  </si>
  <si>
    <t>13-Jan-2026</t>
  </si>
  <si>
    <t>11-Dec-2025</t>
  </si>
  <si>
    <t>12-Dec-2025</t>
  </si>
  <si>
    <t>15-Dec-2025</t>
  </si>
  <si>
    <t>17-Dec-2025</t>
  </si>
  <si>
    <t>20-Jan-2026</t>
  </si>
  <si>
    <t>18-Dec-2025</t>
  </si>
  <si>
    <t>19-Dec-2025</t>
  </si>
  <si>
    <t>22-Dec-2025</t>
  </si>
  <si>
    <t>24-Dec-2025</t>
  </si>
  <si>
    <t>03-Feb-2026</t>
  </si>
  <si>
    <t>26-Dec-2025</t>
  </si>
  <si>
    <t>29-Dec-2025</t>
  </si>
  <si>
    <t>30-Mar-2026</t>
  </si>
  <si>
    <t>Monthly - Monday</t>
  </si>
  <si>
    <t>31-Dec-2025</t>
  </si>
  <si>
    <t>31-Dec-2030</t>
  </si>
  <si>
    <t>Month+60 Expiry</t>
  </si>
  <si>
    <t>01-Jan-2026</t>
  </si>
  <si>
    <t>Month+17 Expiry</t>
  </si>
  <si>
    <t>Month+23 Expiry</t>
  </si>
  <si>
    <t>Month+29 Expiry</t>
  </si>
  <si>
    <t>Month+35 Expiry</t>
  </si>
  <si>
    <t>Month+41 Expiry</t>
  </si>
  <si>
    <t>Month+47 Expiry</t>
  </si>
  <si>
    <t>Month+53 Expiry</t>
  </si>
  <si>
    <t>Month+59 Expiry</t>
  </si>
  <si>
    <t>02-Jan-2026</t>
  </si>
  <si>
    <t>05-Jan-2026</t>
  </si>
  <si>
    <t>07-Jan-2026</t>
  </si>
  <si>
    <t>10-Feb-2026</t>
  </si>
  <si>
    <t>08-Jan-2026</t>
  </si>
  <si>
    <t>09-Jan-2026</t>
  </si>
  <si>
    <t>12-Jan-2026</t>
  </si>
  <si>
    <t>14-Jan-2026</t>
  </si>
  <si>
    <t>17-Feb-2026</t>
  </si>
  <si>
    <t>16-Jan-2026</t>
  </si>
  <si>
    <t>19-Jan-2026</t>
  </si>
  <si>
    <t>21-Jan-2026</t>
  </si>
  <si>
    <t>02-Mar-2026</t>
  </si>
  <si>
    <t>22-Jan-2026</t>
  </si>
  <si>
    <t>23-Jan-2026</t>
  </si>
  <si>
    <t>28-Jan-2026</t>
  </si>
  <si>
    <t>28-Apr-2026</t>
  </si>
  <si>
    <t>29-Jan-2026</t>
  </si>
  <si>
    <t>30-Jan-2026</t>
  </si>
  <si>
    <t>01-Feb-2026</t>
  </si>
  <si>
    <t>Month+16 Expiry</t>
  </si>
  <si>
    <t>Month+22 Expiry</t>
  </si>
  <si>
    <t>Month+28 Expiry</t>
  </si>
  <si>
    <t>Month+34 Expiry</t>
  </si>
  <si>
    <t>Month+40 Expiry</t>
  </si>
  <si>
    <t>Month+46 Expiry</t>
  </si>
  <si>
    <t>Month+52 Expiry</t>
  </si>
  <si>
    <t>Month+58 Expiry</t>
  </si>
  <si>
    <t>02-Feb-2026</t>
  </si>
  <si>
    <t>04-Feb-2026</t>
  </si>
  <si>
    <t>10-Mar-2026</t>
  </si>
  <si>
    <t>05-Feb-2026</t>
  </si>
  <si>
    <t>06-Feb-2026</t>
  </si>
  <si>
    <t>09-Feb-2026</t>
  </si>
  <si>
    <t>11-Feb-2026</t>
  </si>
  <si>
    <t>17-Mar-2026</t>
  </si>
  <si>
    <t>12-Feb-2026</t>
  </si>
  <si>
    <t>13-Feb-2026</t>
  </si>
  <si>
    <t>16-Feb-2026</t>
  </si>
  <si>
    <t>18-Feb-2026</t>
  </si>
  <si>
    <t>24-Mar-2026</t>
  </si>
  <si>
    <t>19-Feb-2026</t>
  </si>
  <si>
    <t>20-Feb-2026</t>
  </si>
  <si>
    <t>23-Feb-2026</t>
  </si>
  <si>
    <t>25-Feb-2026</t>
  </si>
  <si>
    <t>26-May-2026</t>
  </si>
  <si>
    <t>26-Feb-2026</t>
  </si>
  <si>
    <t>27-Feb-2026</t>
  </si>
  <si>
    <t>04-Mar-2026</t>
  </si>
  <si>
    <t>07-Apr-2026</t>
  </si>
  <si>
    <t>05-Mar-2026</t>
  </si>
  <si>
    <t>06-Mar-2026</t>
  </si>
  <si>
    <t>09-Mar-2026</t>
  </si>
  <si>
    <t>11-Mar-2026</t>
  </si>
  <si>
    <t>13-Apr-2026</t>
  </si>
  <si>
    <t>12-Mar-2026</t>
  </si>
  <si>
    <t>13-Mar-2026</t>
  </si>
  <si>
    <t>16-Mar-2026</t>
  </si>
  <si>
    <t>18-Mar-2026</t>
  </si>
  <si>
    <t>21-Apr-2026</t>
  </si>
  <si>
    <t>19-Mar-2026</t>
  </si>
  <si>
    <t>20-Mar-2026</t>
  </si>
  <si>
    <t>23-Mar-2026</t>
  </si>
  <si>
    <t>MDAW - Monday</t>
  </si>
  <si>
    <t>25-Mar-2026</t>
  </si>
  <si>
    <t>05-May-2026</t>
  </si>
  <si>
    <t>27-Mar-2026</t>
  </si>
  <si>
    <t>01-Apr-2026</t>
  </si>
  <si>
    <t>30-Mar-2027</t>
  </si>
  <si>
    <t>02-Apr-2026</t>
  </si>
  <si>
    <t>06-Apr-2026</t>
  </si>
  <si>
    <t>08-Apr-2026</t>
  </si>
  <si>
    <t>12-May-2026</t>
  </si>
  <si>
    <t>09-Apr-2026</t>
  </si>
  <si>
    <t>10-Apr-2026</t>
  </si>
  <si>
    <t>15-Apr-2026</t>
  </si>
  <si>
    <t>19-May-2026</t>
  </si>
  <si>
    <t>16-Apr-2026</t>
  </si>
  <si>
    <t>17-Apr-2026</t>
  </si>
  <si>
    <t>20-Apr-2026</t>
  </si>
  <si>
    <t>22-Apr-2026</t>
  </si>
  <si>
    <t>02-Jun-2026</t>
  </si>
  <si>
    <t>23-Apr-2026</t>
  </si>
  <si>
    <t>24-Apr-2026</t>
  </si>
  <si>
    <t>27-Apr-2026</t>
  </si>
  <si>
    <t>29-Apr-2026</t>
  </si>
  <si>
    <t>28-Jul-2026</t>
  </si>
  <si>
    <t>30-Apr-2026</t>
  </si>
  <si>
    <t>04-May-2026</t>
  </si>
  <si>
    <t>06-May-2026</t>
  </si>
  <si>
    <t>09-Jun-2026</t>
  </si>
  <si>
    <t>07-May-2026</t>
  </si>
  <si>
    <t>08-May-2026</t>
  </si>
  <si>
    <t>11-May-2026</t>
  </si>
  <si>
    <t>13-May-2026</t>
  </si>
  <si>
    <t>16-Jun-2026</t>
  </si>
  <si>
    <t>14-May-2026</t>
  </si>
  <si>
    <t>15-May-2026</t>
  </si>
  <si>
    <t>18-May-2026</t>
  </si>
  <si>
    <t>20-May-2026</t>
  </si>
  <si>
    <t>23-Jun-2026</t>
  </si>
  <si>
    <t>21-May-2026</t>
  </si>
  <si>
    <t>22-May-2026</t>
  </si>
  <si>
    <t>25-May-2026</t>
  </si>
  <si>
    <t>27-May-2026</t>
  </si>
  <si>
    <t>25-Aug-2026</t>
  </si>
  <si>
    <t>29-May-2026</t>
  </si>
  <si>
    <t>01-Jun-2026</t>
  </si>
  <si>
    <t>03-Jun-2026</t>
  </si>
  <si>
    <t>07-Jul-2026</t>
  </si>
  <si>
    <t>04-Jun-2026</t>
  </si>
  <si>
    <t>05-Jun-2026</t>
  </si>
  <si>
    <t>08-Jun-2026</t>
  </si>
  <si>
    <t>10-Jun-2026</t>
  </si>
  <si>
    <t>14-Jul-2026</t>
  </si>
  <si>
    <t>11-Jun-2026</t>
  </si>
  <si>
    <t>12-Jun-2026</t>
  </si>
  <si>
    <t>15-Jun-2026</t>
  </si>
  <si>
    <t>17-Jun-2026</t>
  </si>
  <si>
    <t>21-Jul-2026</t>
  </si>
  <si>
    <t>18-Jun-2026</t>
  </si>
  <si>
    <t>19-Jun-2026</t>
  </si>
  <si>
    <t>22-Jun-2026</t>
  </si>
  <si>
    <t>24-Jun-2026</t>
  </si>
  <si>
    <t>04-Aug-2026</t>
  </si>
  <si>
    <t>25-Jun-2026</t>
  </si>
  <si>
    <t>29-Jun-2026</t>
  </si>
  <si>
    <t>01-Jul-2026</t>
  </si>
  <si>
    <t>24-Jun-2031</t>
  </si>
  <si>
    <t>02-Jul-2026</t>
  </si>
  <si>
    <t>03-Jul-2026</t>
  </si>
  <si>
    <t>06-Jul-2026</t>
  </si>
  <si>
    <t>08-Jul-2026</t>
  </si>
  <si>
    <t>11-Aug-2026</t>
  </si>
  <si>
    <t>09-Jul-2026</t>
  </si>
  <si>
    <t>10-Jul-2026</t>
  </si>
  <si>
    <t>13-Jul-2026</t>
  </si>
  <si>
    <t>15-Jul-2026</t>
  </si>
  <si>
    <t>18-Aug-2026</t>
  </si>
  <si>
    <t>16-Jul-2026</t>
  </si>
  <si>
    <t>17-Jul-2026</t>
  </si>
  <si>
    <t>Weekly - Thursday</t>
  </si>
  <si>
    <t>Monthly - Thursday</t>
  </si>
  <si>
    <t>Weekly - Wednesday</t>
  </si>
  <si>
    <t>MDAW - Thursday</t>
  </si>
  <si>
    <t>15-Jan-2026</t>
  </si>
  <si>
    <t>Monthly - Wednesday</t>
  </si>
  <si>
    <t>MDAW - Wednesday</t>
  </si>
  <si>
    <t>30-Jul-2026</t>
  </si>
  <si>
    <t>23-Jul-2026</t>
  </si>
  <si>
    <t>27-Aug-2026</t>
  </si>
  <si>
    <t>06-Aug-2026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</si>
</sst>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mmm\-yyyy"/>
    <numFmt numFmtId="167" formatCode="0.0%"/>
    <numFmt numFmtId="168" formatCode="dd\-mmm\-yyyy"/>
  </numFmts>
  <fonts count="2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  <font>
      <i/>
      <sz val="12"/>
      <color rgb="FF808080"/>
      <name val="Aptos Narrow"/>
    </font>
    <font>
      <b/>
      <sz val="12"/>
      <name val="Aptos Narrow"/>
    </font>
    <font>
      <sz val="12"/>
      <name val="Aptos Narrow"/>
    </font>
    <font>
      <b/>
      <sz val="13"/>
      <name val="Aptos Narrow"/>
    </font>
    <font>
      <i/>
      <sz val="12"/>
      <color rgb="FF808080"/>
      <name val="Aptos Narrow"/>
    </font>
    <font>
      <b/>
      <sz val="12"/>
      <name val="Aptos Narrow"/>
    </font>
    <font>
      <b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43" fontId="2" fillId="0" borderId="0"/>
    <xf numFmtId="43" fontId="4" fillId="0" borderId="0"/>
    <xf numFmtId="9" fontId="4" fillId="0" borderId="0"/>
  </cellStyleXfs>
  <cellXfs count="62">
    <xf numFmtId="0" fontId="0" fillId="0" borderId="0" xfId="0"/>
    <xf numFmtId="0" fontId="3" fillId="0" borderId="0" xfId="1" applyFont="1"/>
    <xf numFmtId="0" fontId="2" fillId="0" borderId="0" xfId="1" applyAlignment="1">
      <alignment horizontal="left"/>
    </xf>
    <xf numFmtId="164" fontId="0" fillId="0" borderId="0" xfId="2" applyNumberFormat="1" applyFont="1"/>
    <xf numFmtId="0" fontId="2" fillId="0" borderId="0" xfId="1"/>
    <xf numFmtId="0" fontId="3" fillId="0" borderId="0" xfId="1" applyFont="1" applyAlignment="1">
      <alignment horizontal="left"/>
    </xf>
    <xf numFmtId="165" fontId="3" fillId="0" borderId="0" xfId="2" applyNumberFormat="1" applyFont="1"/>
    <xf numFmtId="4" fontId="2" fillId="0" borderId="0" xfId="1" applyNumberFormat="1"/>
    <xf numFmtId="164" fontId="2" fillId="0" borderId="0" xfId="1" applyNumberFormat="1"/>
    <xf numFmtId="164" fontId="3" fillId="0" borderId="0" xfId="1" applyNumberFormat="1" applyFont="1"/>
    <xf numFmtId="0" fontId="1" fillId="0" borderId="0" xfId="0" applyFont="1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5" fillId="0" borderId="0" xfId="1" applyFont="1"/>
    <xf numFmtId="0" fontId="6" fillId="0" borderId="0" xfId="0" applyFont="1"/>
    <xf numFmtId="0" fontId="7" fillId="0" borderId="0" xfId="0" applyFont="1"/>
    <xf numFmtId="164" fontId="7" fillId="0" borderId="0" xfId="3" applyNumberFormat="1" applyFont="1"/>
    <xf numFmtId="164" fontId="6" fillId="0" borderId="0" xfId="0" applyNumberFormat="1" applyFont="1"/>
    <xf numFmtId="9" fontId="7" fillId="0" borderId="0" xfId="4" applyFont="1"/>
    <xf numFmtId="9" fontId="7" fillId="2" borderId="0" xfId="4" applyFont="1" applyFill="1"/>
    <xf numFmtId="166" fontId="0" fillId="0" borderId="0" xfId="0" applyNumberFormat="1" applyAlignment="1">
      <alignment horizontal="left"/>
    </xf>
    <xf numFmtId="17" fontId="6" fillId="0" borderId="0" xfId="0" applyNumberFormat="1" applyFont="1"/>
    <xf numFmtId="166" fontId="0" fillId="0" borderId="0" xfId="0" applyNumberFormat="1"/>
    <xf numFmtId="3" fontId="0" fillId="0" borderId="0" xfId="0" applyNumberFormat="1"/>
    <xf numFmtId="4" fontId="0" fillId="0" borderId="0" xfId="0" applyNumberFormat="1"/>
    <xf numFmtId="167" fontId="0" fillId="0" borderId="0" xfId="0" applyNumberFormat="1"/>
    <xf numFmtId="0" fontId="8" fillId="0" borderId="0" xfId="0" applyFont="1"/>
    <xf numFmtId="3" fontId="8" fillId="0" borderId="0" xfId="0" applyNumberFormat="1" applyFont="1"/>
    <xf numFmtId="4" fontId="8" fillId="0" borderId="0" xfId="0" applyNumberFormat="1" applyFont="1"/>
    <xf numFmtId="167" fontId="8" fillId="0" borderId="0" xfId="0" applyNumberFormat="1" applyFont="1"/>
    <xf numFmtId="0" fontId="9" fillId="0" borderId="0" xfId="0" applyFont="1"/>
    <xf numFmtId="4" fontId="9" fillId="0" borderId="0" xfId="0" applyNumberFormat="1" applyFont="1"/>
    <xf numFmtId="167" fontId="9" fillId="0" borderId="0" xfId="0" applyNumberFormat="1" applyFont="1"/>
    <xf numFmtId="168" fontId="0" fillId="0" borderId="0" xfId="0" applyNumberFormat="1"/>
    <xf numFmtId="0" fontId="10" fillId="0" borderId="0" xfId="0" applyFont="1"/>
    <xf numFmtId="4" fontId="10" fillId="0" borderId="0" xfId="0" applyNumberFormat="1" applyFont="1"/>
    <xf numFmtId="167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4" fontId="14" fillId="0" borderId="0" xfId="0" applyNumberFormat="1" applyFont="1"/>
    <xf numFmtId="167" fontId="14" fillId="0" borderId="0" xfId="0" applyNumberFormat="1" applyFont="1"/>
    <xf numFmtId="0" fontId="15" fillId="0" borderId="0" xfId="0" applyFont="1"/>
    <xf numFmtId="4" fontId="15" fillId="0" borderId="0" xfId="0" applyNumberFormat="1" applyFont="1"/>
    <xf numFmtId="167" fontId="15" fillId="0" borderId="0" xfId="0" applyNumberFormat="1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3" fontId="21" fillId="0" borderId="0" xfId="0" applyNumberFormat="1" applyFont="1"/>
    <xf numFmtId="4" fontId="21" fillId="0" borderId="0" xfId="0" applyNumberFormat="1" applyFont="1"/>
    <xf numFmtId="167" fontId="21" fillId="0" borderId="0" xfId="0" applyNumberFormat="1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/>
    <xf numFmtId="167" fontId="22" fillId="0" borderId="0" xfId="0" applyNumberFormat="1" applyFont="1"/>
  </cellXfs>
  <cellStyles count="5">
    <cellStyle name="Comma" xfId="3" builtinId="3"/>
    <cellStyle name="Comma 2" xfId="2" xr:uid="{00000000-0005-0000-0000-000002000000}"/>
    <cellStyle name="Normal" xfId="0" builtinId="0"/>
    <cellStyle name="Normal 2" xfId="1" xr:uid="{00000000-0005-0000-0000-000001000000}"/>
    <cellStyle name="Per cent" xfId="4" builtinId="5"/>
  </cellStyles>
  <dxfs count="16"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  <dxf>
      <numFmt numFmtId="166" formatCode="mmm\-yyyy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imank Sangai" refreshedDate="46224.357386574076" createdVersion="8" refreshedVersion="8" minRefreshableVersion="3" recordCount="1302" xr:uid="{00000000-000A-0000-FFFF-FFFF2F000000}">
  <cacheSource type="worksheet">
    <worksheetSource ref="A1:L1303" sheet="NSE - Other Index Options"/>
  </cacheSource>
  <cacheFields count="12">
    <cacheField name="Trade Date" numFmtId="0">
      <sharedItems/>
    </cacheField>
    <cacheField name="Trade Day" numFmtId="0">
      <sharedItems count="6">
        <s v="Monday"/>
        <s v="Tuesday"/>
        <s v="Wednesday"/>
        <s v="Thursday"/>
        <s v="Friday"/>
        <s v="Sunday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7-02T00:00:00" count="11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numFmtId="0">
      <sharedItems/>
    </cacheField>
    <cacheField name="Expiry Day" numFmtId="0">
      <sharedItems/>
    </cacheField>
    <cacheField name="Expiry Type" numFmtId="0">
      <sharedItems/>
    </cacheField>
    <cacheField name="Expiry Type 2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96694212"/>
    </cacheField>
    <cacheField name="Notional Turnover (INR Bn)" numFmtId="4">
      <sharedItems containsSemiMixedTypes="0" containsString="0" containsNumber="1" minValue="0" maxValue="174516.37229999999"/>
    </cacheField>
    <cacheField name="Premium Turnover (INR Bn)" numFmtId="4">
      <sharedItems containsSemiMixedTypes="0" containsString="0" containsNumber="1" minValue="0" maxValue="180.16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imank Sangai" refreshedDate="46224.3573869213" createdVersion="8" refreshedVersion="8" minRefreshableVersion="3" recordCount="3906" xr:uid="{00000000-000A-0000-FFFF-FFFF2A000000}">
  <cacheSource type="worksheet">
    <worksheetSource ref="A1:L3907" sheet="NSE - NIFTY Index Options"/>
  </cacheSource>
  <cacheFields count="12">
    <cacheField name="Trade Date" numFmtId="0">
      <sharedItems/>
    </cacheField>
    <cacheField name="Trade Day" numFmtId="0">
      <sharedItems count="6">
        <s v="Monday"/>
        <s v="Tuesday"/>
        <s v="Wednesday"/>
        <s v="Thursday"/>
        <s v="Friday"/>
        <s v="Sunday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7-02T00:00:00" count="11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numFmtId="0">
      <sharedItems/>
    </cacheField>
    <cacheField name="Expiry Day" numFmtId="0">
      <sharedItems/>
    </cacheField>
    <cacheField name="Expiry Type" numFmtId="0">
      <sharedItems/>
    </cacheField>
    <cacheField name="Expiry Type 2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494349594"/>
    </cacheField>
    <cacheField name="Notional Turnover (INR Bn)" numFmtId="4">
      <sharedItems containsSemiMixedTypes="0" containsString="0" containsNumber="1" minValue="0" maxValue="763109.41830000002"/>
    </cacheField>
    <cacheField name="Premium Turnover (INR Bn)" numFmtId="4">
      <sharedItems containsSemiMixedTypes="0" containsString="0" containsNumber="1" minValue="0" maxValue="978.7119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imank Sangai" refreshedDate="46224.3573869213" createdVersion="8" refreshedVersion="8" minRefreshableVersion="3" recordCount="396" xr:uid="{00000000-000A-0000-FFFF-FFFF25000000}">
  <cacheSource type="worksheet">
    <worksheetSource ref="A1:L397" sheet="BSE - Other Index Options"/>
  </cacheSource>
  <cacheFields count="12">
    <cacheField name="Trade Date" numFmtId="0">
      <sharedItems/>
    </cacheField>
    <cacheField name="Trade Day" numFmtId="0">
      <sharedItems containsBlank="1" count="7">
        <s v="Monday"/>
        <s v="Tuesday"/>
        <s v="Wednesday"/>
        <s v="Thursday"/>
        <s v="Friday"/>
        <s v="Sunday"/>
        <m u="1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7-02T00:00:00" count="11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numFmtId="0">
      <sharedItems/>
    </cacheField>
    <cacheField name="Expiry Day" numFmtId="0">
      <sharedItems/>
    </cacheField>
    <cacheField name="Expiry Type" numFmtId="0">
      <sharedItems/>
    </cacheField>
    <cacheField name="Expiry Type 2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6959031"/>
    </cacheField>
    <cacheField name="Notional Turnover (INR Bn)" numFmtId="4">
      <sharedItems containsSemiMixedTypes="0" containsString="0" containsNumber="1" minValue="0" maxValue="13738.8487"/>
    </cacheField>
    <cacheField name="Premium Turnover (INR Bn)" numFmtId="4">
      <sharedItems containsSemiMixedTypes="0" containsString="0" containsNumber="1" minValue="0" maxValue="11.94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imank Sangai" refreshedDate="46224.357387152777" createdVersion="8" refreshedVersion="8" minRefreshableVersion="3" recordCount="1402" xr:uid="{00000000-000A-0000-FFFF-FFFF20000000}">
  <cacheSource type="worksheet">
    <worksheetSource ref="A1:L1403" sheet="BSE - SENSEX Index Options"/>
  </cacheSource>
  <cacheFields count="12">
    <cacheField name="Trade Date" numFmtId="0">
      <sharedItems/>
    </cacheField>
    <cacheField name="Trade Day" numFmtId="0">
      <sharedItems containsBlank="1" count="7">
        <s v="Monday"/>
        <s v="Tuesday"/>
        <s v="Wednesday"/>
        <s v="Thursday"/>
        <s v="Friday"/>
        <s v="Sunday"/>
        <m u="1"/>
      </sharedItems>
    </cacheField>
    <cacheField name="Trade Week-Month-Year" numFmtId="0">
      <sharedItems/>
    </cacheField>
    <cacheField name="Trade Month - Year" numFmtId="166">
      <sharedItems containsSemiMixedTypes="0" containsNonDate="0" containsDate="1" containsString="0" minDate="2025-09-01T00:00:00" maxDate="2026-07-02T00:00:00" count="11"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</cacheField>
    <cacheField name="Expiry Date" numFmtId="0">
      <sharedItems/>
    </cacheField>
    <cacheField name="Expiry Day" numFmtId="0">
      <sharedItems/>
    </cacheField>
    <cacheField name="Expiry Type" numFmtId="0">
      <sharedItems/>
    </cacheField>
    <cacheField name="Expiry Type 2" numFmtId="0">
      <sharedItems/>
    </cacheField>
    <cacheField name="Expiry Month Offset" numFmtId="0">
      <sharedItems/>
    </cacheField>
    <cacheField name="Number of Contracts" numFmtId="3">
      <sharedItems containsSemiMixedTypes="0" containsString="0" containsNumber="1" containsInteger="1" minValue="0" maxValue="623890211"/>
    </cacheField>
    <cacheField name="Notional Turnover (INR Bn)" numFmtId="4">
      <sharedItems containsSemiMixedTypes="0" containsString="0" containsNumber="1" minValue="0" maxValue="993243.16879999998"/>
    </cacheField>
    <cacheField name="Premium Turnover (INR Bn)" numFmtId="4">
      <sharedItems containsSemiMixedTypes="0" containsString="0" containsNumber="1" minValue="0" maxValue="832.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2">
  <r>
    <s v="01-Sep-2025"/>
    <x v="0"/>
    <s v="Week1-Sep-2025"/>
    <x v="0"/>
    <s v="30-Sep-2025"/>
    <s v="Tuesday"/>
    <s v="Monthly - Tuesday"/>
    <s v="Monthly - Tuesday"/>
    <s v="Same Month Expiry"/>
    <n v="2038762"/>
    <n v="3884.4164999999998"/>
    <n v="32.6023"/>
  </r>
  <r>
    <s v="01-Sep-2025"/>
    <x v="0"/>
    <s v="Week1-Sep-2025"/>
    <x v="0"/>
    <s v="28-Oct-2025"/>
    <s v="Tuesday"/>
    <s v="Monthly - Tuesday"/>
    <s v="Monthly - Tuesday"/>
    <s v="Month+1 Expiry"/>
    <n v="17731"/>
    <n v="34.126300000000001"/>
    <n v="0.30659999999999998"/>
  </r>
  <r>
    <s v="01-Sep-2025"/>
    <x v="0"/>
    <s v="Week1-Sep-2025"/>
    <x v="0"/>
    <s v="25-Nov-2025"/>
    <s v="Tuesday"/>
    <s v="Monthly - Tuesday"/>
    <s v="Monthly - Tuesday"/>
    <s v="Month+2 Expiry"/>
    <n v="382"/>
    <n v="0.74260000000000004"/>
    <n v="1.5699999999999999E-2"/>
  </r>
  <r>
    <s v="01-Sep-2025"/>
    <x v="0"/>
    <s v="Week1-Sep-2025"/>
    <x v="0"/>
    <s v="30-Dec-2025"/>
    <s v="Tuesday"/>
    <s v="Monthly - Tuesday"/>
    <s v="Monthly - Tuesday"/>
    <s v="Month+3 Expiry"/>
    <n v="3133"/>
    <n v="6.1669"/>
    <n v="8.5099999999999995E-2"/>
  </r>
  <r>
    <s v="01-Sep-2025"/>
    <x v="0"/>
    <s v="Week1-Sep-2025"/>
    <x v="0"/>
    <s v="31-Mar-2026"/>
    <s v="Tuesday"/>
    <s v="Monthly - Tuesday"/>
    <s v="Monthly - Tuesday"/>
    <s v="Month+6 Expiry"/>
    <n v="123"/>
    <n v="0.25750000000000001"/>
    <n v="4.1000000000000003E-3"/>
  </r>
  <r>
    <s v="01-Sep-2025"/>
    <x v="0"/>
    <s v="Week1-Sep-2025"/>
    <x v="0"/>
    <s v="30-Jun-2026"/>
    <s v="Tuesday"/>
    <s v="Monthly - Tuesday"/>
    <s v="Monthly - Tuesday"/>
    <s v="Month+9 Expiry"/>
    <n v="0"/>
    <n v="0"/>
    <n v="0"/>
  </r>
  <r>
    <s v="02-Sep-2025"/>
    <x v="1"/>
    <s v="Week1-Sep-2025"/>
    <x v="0"/>
    <s v="30-Sep-2025"/>
    <s v="Tuesday"/>
    <s v="Monthly - Tuesday"/>
    <s v="Monthly - Tuesday"/>
    <s v="Same Month Expiry"/>
    <n v="2335453"/>
    <n v="4447.3157000000001"/>
    <n v="37.392299999999999"/>
  </r>
  <r>
    <s v="02-Sep-2025"/>
    <x v="1"/>
    <s v="Week1-Sep-2025"/>
    <x v="0"/>
    <s v="28-Oct-2025"/>
    <s v="Tuesday"/>
    <s v="Monthly - Tuesday"/>
    <s v="Monthly - Tuesday"/>
    <s v="Month+1 Expiry"/>
    <n v="25566"/>
    <n v="49.349699999999999"/>
    <n v="0.48370000000000002"/>
  </r>
  <r>
    <s v="02-Sep-2025"/>
    <x v="1"/>
    <s v="Week1-Sep-2025"/>
    <x v="0"/>
    <s v="25-Nov-2025"/>
    <s v="Tuesday"/>
    <s v="Monthly - Tuesday"/>
    <s v="Monthly - Tuesday"/>
    <s v="Month+2 Expiry"/>
    <n v="633"/>
    <n v="1.2279"/>
    <n v="2.5000000000000001E-2"/>
  </r>
  <r>
    <s v="02-Sep-2025"/>
    <x v="1"/>
    <s v="Week1-Sep-2025"/>
    <x v="0"/>
    <s v="30-Dec-2025"/>
    <s v="Tuesday"/>
    <s v="Monthly - Tuesday"/>
    <s v="Monthly - Tuesday"/>
    <s v="Month+3 Expiry"/>
    <n v="3041"/>
    <n v="6.0114000000000001"/>
    <n v="8.4000000000000005E-2"/>
  </r>
  <r>
    <s v="02-Sep-2025"/>
    <x v="1"/>
    <s v="Week1-Sep-2025"/>
    <x v="0"/>
    <s v="31-Mar-2026"/>
    <s v="Tuesday"/>
    <s v="Monthly - Tuesday"/>
    <s v="Monthly - Tuesday"/>
    <s v="Month+6 Expiry"/>
    <n v="130"/>
    <n v="0.27189999999999998"/>
    <n v="4.1999999999999997E-3"/>
  </r>
  <r>
    <s v="02-Sep-2025"/>
    <x v="1"/>
    <s v="Week1-Sep-2025"/>
    <x v="0"/>
    <s v="30-Jun-2026"/>
    <s v="Tuesday"/>
    <s v="Monthly - Tuesday"/>
    <s v="Monthly - Tuesday"/>
    <s v="Month+9 Expiry"/>
    <n v="0"/>
    <n v="0"/>
    <n v="0"/>
  </r>
  <r>
    <s v="03-Sep-2025"/>
    <x v="2"/>
    <s v="Week1-Sep-2025"/>
    <x v="0"/>
    <s v="30-Sep-2025"/>
    <s v="Tuesday"/>
    <s v="Monthly - Tuesday"/>
    <s v="Monthly - Tuesday"/>
    <s v="Same Month Expiry"/>
    <n v="2543972"/>
    <n v="4839.8017"/>
    <n v="40.356400000000001"/>
  </r>
  <r>
    <s v="03-Sep-2025"/>
    <x v="2"/>
    <s v="Week1-Sep-2025"/>
    <x v="0"/>
    <s v="28-Oct-2025"/>
    <s v="Tuesday"/>
    <s v="Monthly - Tuesday"/>
    <s v="Monthly - Tuesday"/>
    <s v="Month+1 Expiry"/>
    <n v="29423"/>
    <n v="56.808799999999998"/>
    <n v="0.47589999999999999"/>
  </r>
  <r>
    <s v="03-Sep-2025"/>
    <x v="2"/>
    <s v="Week1-Sep-2025"/>
    <x v="0"/>
    <s v="25-Nov-2025"/>
    <s v="Tuesday"/>
    <s v="Monthly - Tuesday"/>
    <s v="Monthly - Tuesday"/>
    <s v="Month+2 Expiry"/>
    <n v="1324"/>
    <n v="2.5655999999999999"/>
    <n v="5.5199999999999999E-2"/>
  </r>
  <r>
    <s v="03-Sep-2025"/>
    <x v="2"/>
    <s v="Week1-Sep-2025"/>
    <x v="0"/>
    <s v="30-Dec-2025"/>
    <s v="Tuesday"/>
    <s v="Monthly - Tuesday"/>
    <s v="Monthly - Tuesday"/>
    <s v="Month+3 Expiry"/>
    <n v="3953"/>
    <n v="7.8925000000000001"/>
    <n v="0.1201"/>
  </r>
  <r>
    <s v="03-Sep-2025"/>
    <x v="2"/>
    <s v="Week1-Sep-2025"/>
    <x v="0"/>
    <s v="31-Mar-2026"/>
    <s v="Tuesday"/>
    <s v="Monthly - Tuesday"/>
    <s v="Monthly - Tuesday"/>
    <s v="Month+6 Expiry"/>
    <n v="138"/>
    <n v="0.28699999999999998"/>
    <n v="4.8999999999999998E-3"/>
  </r>
  <r>
    <s v="03-Sep-2025"/>
    <x v="2"/>
    <s v="Week1-Sep-2025"/>
    <x v="0"/>
    <s v="30-Jun-2026"/>
    <s v="Tuesday"/>
    <s v="Monthly - Tuesday"/>
    <s v="Monthly - Tuesday"/>
    <s v="Month+9 Expiry"/>
    <n v="0"/>
    <n v="0"/>
    <n v="0"/>
  </r>
  <r>
    <s v="04-Sep-2025"/>
    <x v="3"/>
    <s v="Week1-Sep-2025"/>
    <x v="0"/>
    <s v="30-Sep-2025"/>
    <s v="Tuesday"/>
    <s v="Monthly - Tuesday"/>
    <s v="Monthly - Tuesday"/>
    <s v="Same Month Expiry"/>
    <n v="2537028"/>
    <n v="4848.7147000000004"/>
    <n v="37.414700000000003"/>
  </r>
  <r>
    <s v="04-Sep-2025"/>
    <x v="3"/>
    <s v="Week1-Sep-2025"/>
    <x v="0"/>
    <s v="28-Oct-2025"/>
    <s v="Tuesday"/>
    <s v="Monthly - Tuesday"/>
    <s v="Monthly - Tuesday"/>
    <s v="Month+1 Expiry"/>
    <n v="23723"/>
    <n v="45.772799999999997"/>
    <n v="0.47610000000000002"/>
  </r>
  <r>
    <s v="04-Sep-2025"/>
    <x v="3"/>
    <s v="Week1-Sep-2025"/>
    <x v="0"/>
    <s v="25-Nov-2025"/>
    <s v="Tuesday"/>
    <s v="Monthly - Tuesday"/>
    <s v="Monthly - Tuesday"/>
    <s v="Month+2 Expiry"/>
    <n v="710"/>
    <n v="1.3714"/>
    <n v="2.87E-2"/>
  </r>
  <r>
    <s v="04-Sep-2025"/>
    <x v="3"/>
    <s v="Week1-Sep-2025"/>
    <x v="0"/>
    <s v="30-Dec-2025"/>
    <s v="Tuesday"/>
    <s v="Monthly - Tuesday"/>
    <s v="Monthly - Tuesday"/>
    <s v="Month+3 Expiry"/>
    <n v="3065"/>
    <n v="6.0011000000000001"/>
    <n v="9.4500000000000001E-2"/>
  </r>
  <r>
    <s v="04-Sep-2025"/>
    <x v="3"/>
    <s v="Week1-Sep-2025"/>
    <x v="0"/>
    <s v="31-Mar-2026"/>
    <s v="Tuesday"/>
    <s v="Monthly - Tuesday"/>
    <s v="Monthly - Tuesday"/>
    <s v="Month+6 Expiry"/>
    <n v="92"/>
    <n v="0.19159999999999999"/>
    <n v="3.3E-3"/>
  </r>
  <r>
    <s v="04-Sep-2025"/>
    <x v="3"/>
    <s v="Week1-Sep-2025"/>
    <x v="0"/>
    <s v="30-Jun-2026"/>
    <s v="Tuesday"/>
    <s v="Monthly - Tuesday"/>
    <s v="Monthly - Tuesday"/>
    <s v="Month+9 Expiry"/>
    <n v="0"/>
    <n v="0"/>
    <n v="0"/>
  </r>
  <r>
    <s v="05-Sep-2025"/>
    <x v="4"/>
    <s v="Week1-Sep-2025"/>
    <x v="0"/>
    <s v="30-Sep-2025"/>
    <s v="Tuesday"/>
    <s v="Monthly - Tuesday"/>
    <s v="Monthly - Tuesday"/>
    <s v="Same Month Expiry"/>
    <n v="2889341"/>
    <n v="5507.8203999999996"/>
    <n v="41.694200000000002"/>
  </r>
  <r>
    <s v="05-Sep-2025"/>
    <x v="4"/>
    <s v="Week1-Sep-2025"/>
    <x v="0"/>
    <s v="28-Oct-2025"/>
    <s v="Tuesday"/>
    <s v="Monthly - Tuesday"/>
    <s v="Monthly - Tuesday"/>
    <s v="Month+1 Expiry"/>
    <n v="33458"/>
    <n v="64.560400000000001"/>
    <n v="0.73340000000000005"/>
  </r>
  <r>
    <s v="05-Sep-2025"/>
    <x v="4"/>
    <s v="Week1-Sep-2025"/>
    <x v="0"/>
    <s v="25-Nov-2025"/>
    <s v="Tuesday"/>
    <s v="Monthly - Tuesday"/>
    <s v="Monthly - Tuesday"/>
    <s v="Month+2 Expiry"/>
    <n v="722"/>
    <n v="1.3985000000000001"/>
    <n v="3.1300000000000001E-2"/>
  </r>
  <r>
    <s v="05-Sep-2025"/>
    <x v="4"/>
    <s v="Week1-Sep-2025"/>
    <x v="0"/>
    <s v="30-Dec-2025"/>
    <s v="Tuesday"/>
    <s v="Monthly - Tuesday"/>
    <s v="Monthly - Tuesday"/>
    <s v="Month+3 Expiry"/>
    <n v="1986"/>
    <n v="3.9685000000000001"/>
    <n v="6.1800000000000001E-2"/>
  </r>
  <r>
    <s v="05-Sep-2025"/>
    <x v="4"/>
    <s v="Week1-Sep-2025"/>
    <x v="0"/>
    <s v="31-Mar-2026"/>
    <s v="Tuesday"/>
    <s v="Monthly - Tuesday"/>
    <s v="Monthly - Tuesday"/>
    <s v="Month+6 Expiry"/>
    <n v="77"/>
    <n v="0.1615"/>
    <n v="2.0999999999999999E-3"/>
  </r>
  <r>
    <s v="05-Sep-2025"/>
    <x v="4"/>
    <s v="Week1-Sep-2025"/>
    <x v="0"/>
    <s v="30-Jun-2026"/>
    <s v="Tuesday"/>
    <s v="Monthly - Tuesday"/>
    <s v="Monthly - Tuesday"/>
    <s v="Month+9 Expiry"/>
    <n v="0"/>
    <n v="0"/>
    <n v="0"/>
  </r>
  <r>
    <s v="08-Sep-2025"/>
    <x v="0"/>
    <s v="Week2-Sep-2025"/>
    <x v="0"/>
    <s v="30-Sep-2025"/>
    <s v="Tuesday"/>
    <s v="Monthly - Tuesday"/>
    <s v="Monthly - Tuesday"/>
    <s v="Same Month Expiry"/>
    <n v="2772664"/>
    <n v="5289.4227000000001"/>
    <n v="37.314"/>
  </r>
  <r>
    <s v="08-Sep-2025"/>
    <x v="0"/>
    <s v="Week2-Sep-2025"/>
    <x v="0"/>
    <s v="28-Oct-2025"/>
    <s v="Tuesday"/>
    <s v="Monthly - Tuesday"/>
    <s v="Monthly - Tuesday"/>
    <s v="Month+1 Expiry"/>
    <n v="23556"/>
    <n v="45.249899999999997"/>
    <n v="0.46350000000000002"/>
  </r>
  <r>
    <s v="08-Sep-2025"/>
    <x v="0"/>
    <s v="Week2-Sep-2025"/>
    <x v="0"/>
    <s v="25-Nov-2025"/>
    <s v="Tuesday"/>
    <s v="Monthly - Tuesday"/>
    <s v="Monthly - Tuesday"/>
    <s v="Month+2 Expiry"/>
    <n v="723"/>
    <n v="1.3796999999999999"/>
    <n v="2.1999999999999999E-2"/>
  </r>
  <r>
    <s v="08-Sep-2025"/>
    <x v="0"/>
    <s v="Week2-Sep-2025"/>
    <x v="0"/>
    <s v="30-Dec-2025"/>
    <s v="Tuesday"/>
    <s v="Monthly - Tuesday"/>
    <s v="Monthly - Tuesday"/>
    <s v="Month+3 Expiry"/>
    <n v="2328"/>
    <n v="4.5147000000000004"/>
    <n v="6.8000000000000005E-2"/>
  </r>
  <r>
    <s v="08-Sep-2025"/>
    <x v="0"/>
    <s v="Week2-Sep-2025"/>
    <x v="0"/>
    <s v="31-Mar-2026"/>
    <s v="Tuesday"/>
    <s v="Monthly - Tuesday"/>
    <s v="Monthly - Tuesday"/>
    <s v="Month+6 Expiry"/>
    <n v="123"/>
    <n v="0.2576"/>
    <n v="3.8999999999999998E-3"/>
  </r>
  <r>
    <s v="08-Sep-2025"/>
    <x v="0"/>
    <s v="Week2-Sep-2025"/>
    <x v="0"/>
    <s v="30-Jun-2026"/>
    <s v="Tuesday"/>
    <s v="Monthly - Tuesday"/>
    <s v="Monthly - Tuesday"/>
    <s v="Month+9 Expiry"/>
    <n v="0"/>
    <n v="0"/>
    <n v="0"/>
  </r>
  <r>
    <s v="09-Sep-2025"/>
    <x v="1"/>
    <s v="Week2-Sep-2025"/>
    <x v="0"/>
    <s v="30-Sep-2025"/>
    <s v="Tuesday"/>
    <s v="Monthly - Tuesday"/>
    <s v="Monthly - Tuesday"/>
    <s v="Same Month Expiry"/>
    <n v="2184553"/>
    <n v="4162.4389000000001"/>
    <n v="29.582899999999999"/>
  </r>
  <r>
    <s v="09-Sep-2025"/>
    <x v="1"/>
    <s v="Week2-Sep-2025"/>
    <x v="0"/>
    <s v="28-Oct-2025"/>
    <s v="Tuesday"/>
    <s v="Monthly - Tuesday"/>
    <s v="Monthly - Tuesday"/>
    <s v="Month+1 Expiry"/>
    <n v="20360"/>
    <n v="39.1389"/>
    <n v="0.31459999999999999"/>
  </r>
  <r>
    <s v="09-Sep-2025"/>
    <x v="1"/>
    <s v="Week2-Sep-2025"/>
    <x v="0"/>
    <s v="25-Nov-2025"/>
    <s v="Tuesday"/>
    <s v="Monthly - Tuesday"/>
    <s v="Monthly - Tuesday"/>
    <s v="Month+2 Expiry"/>
    <n v="577"/>
    <n v="1.1223000000000001"/>
    <n v="1.3899999999999999E-2"/>
  </r>
  <r>
    <s v="09-Sep-2025"/>
    <x v="1"/>
    <s v="Week2-Sep-2025"/>
    <x v="0"/>
    <s v="30-Dec-2025"/>
    <s v="Tuesday"/>
    <s v="Monthly - Tuesday"/>
    <s v="Monthly - Tuesday"/>
    <s v="Month+3 Expiry"/>
    <n v="1049"/>
    <n v="2.0594999999999999"/>
    <n v="3.1E-2"/>
  </r>
  <r>
    <s v="09-Sep-2025"/>
    <x v="1"/>
    <s v="Week2-Sep-2025"/>
    <x v="0"/>
    <s v="31-Mar-2026"/>
    <s v="Tuesday"/>
    <s v="Monthly - Tuesday"/>
    <s v="Monthly - Tuesday"/>
    <s v="Month+6 Expiry"/>
    <n v="17"/>
    <n v="3.5700000000000003E-2"/>
    <n v="5.0000000000000001E-4"/>
  </r>
  <r>
    <s v="09-Sep-2025"/>
    <x v="1"/>
    <s v="Week2-Sep-2025"/>
    <x v="0"/>
    <s v="30-Jun-2026"/>
    <s v="Tuesday"/>
    <s v="Monthly - Tuesday"/>
    <s v="Monthly - Tuesday"/>
    <s v="Month+9 Expiry"/>
    <n v="0"/>
    <n v="0"/>
    <n v="0"/>
  </r>
  <r>
    <s v="10-Sep-2025"/>
    <x v="2"/>
    <s v="Week2-Sep-2025"/>
    <x v="0"/>
    <s v="30-Sep-2025"/>
    <s v="Tuesday"/>
    <s v="Monthly - Tuesday"/>
    <s v="Monthly - Tuesday"/>
    <s v="Same Month Expiry"/>
    <n v="2977307"/>
    <n v="5695.0636000000004"/>
    <n v="39.542200000000001"/>
  </r>
  <r>
    <s v="10-Sep-2025"/>
    <x v="2"/>
    <s v="Week2-Sep-2025"/>
    <x v="0"/>
    <s v="28-Oct-2025"/>
    <s v="Tuesday"/>
    <s v="Monthly - Tuesday"/>
    <s v="Monthly - Tuesday"/>
    <s v="Month+1 Expiry"/>
    <n v="35141"/>
    <n v="67.677499999999995"/>
    <n v="0.62709999999999999"/>
  </r>
  <r>
    <s v="10-Sep-2025"/>
    <x v="2"/>
    <s v="Week2-Sep-2025"/>
    <x v="0"/>
    <s v="25-Nov-2025"/>
    <s v="Tuesday"/>
    <s v="Monthly - Tuesday"/>
    <s v="Monthly - Tuesday"/>
    <s v="Month+2 Expiry"/>
    <n v="1391"/>
    <n v="2.69"/>
    <n v="3.2599999999999997E-2"/>
  </r>
  <r>
    <s v="10-Sep-2025"/>
    <x v="2"/>
    <s v="Week2-Sep-2025"/>
    <x v="0"/>
    <s v="30-Dec-2025"/>
    <s v="Tuesday"/>
    <s v="Monthly - Tuesday"/>
    <s v="Monthly - Tuesday"/>
    <s v="Month+3 Expiry"/>
    <n v="3275"/>
    <n v="6.4036999999999997"/>
    <n v="0.1023"/>
  </r>
  <r>
    <s v="10-Sep-2025"/>
    <x v="2"/>
    <s v="Week2-Sep-2025"/>
    <x v="0"/>
    <s v="31-Mar-2026"/>
    <s v="Tuesday"/>
    <s v="Monthly - Tuesday"/>
    <s v="Monthly - Tuesday"/>
    <s v="Month+6 Expiry"/>
    <n v="198"/>
    <n v="0.41739999999999999"/>
    <n v="5.7000000000000002E-3"/>
  </r>
  <r>
    <s v="10-Sep-2025"/>
    <x v="2"/>
    <s v="Week2-Sep-2025"/>
    <x v="0"/>
    <s v="30-Jun-2026"/>
    <s v="Tuesday"/>
    <s v="Monthly - Tuesday"/>
    <s v="Monthly - Tuesday"/>
    <s v="Month+9 Expiry"/>
    <n v="0"/>
    <n v="0"/>
    <n v="0"/>
  </r>
  <r>
    <s v="11-Sep-2025"/>
    <x v="3"/>
    <s v="Week2-Sep-2025"/>
    <x v="0"/>
    <s v="30-Sep-2025"/>
    <s v="Tuesday"/>
    <s v="Monthly - Tuesday"/>
    <s v="Monthly - Tuesday"/>
    <s v="Same Month Expiry"/>
    <n v="2376862"/>
    <n v="4557.5159999999996"/>
    <n v="29.335799999999999"/>
  </r>
  <r>
    <s v="11-Sep-2025"/>
    <x v="3"/>
    <s v="Week2-Sep-2025"/>
    <x v="0"/>
    <s v="28-Oct-2025"/>
    <s v="Tuesday"/>
    <s v="Monthly - Tuesday"/>
    <s v="Monthly - Tuesday"/>
    <s v="Month+1 Expiry"/>
    <n v="28274"/>
    <n v="54.367699999999999"/>
    <n v="0.45519999999999999"/>
  </r>
  <r>
    <s v="11-Sep-2025"/>
    <x v="3"/>
    <s v="Week2-Sep-2025"/>
    <x v="0"/>
    <s v="25-Nov-2025"/>
    <s v="Tuesday"/>
    <s v="Monthly - Tuesday"/>
    <s v="Monthly - Tuesday"/>
    <s v="Month+2 Expiry"/>
    <n v="976"/>
    <n v="1.8797999999999999"/>
    <n v="1.8800000000000001E-2"/>
  </r>
  <r>
    <s v="11-Sep-2025"/>
    <x v="3"/>
    <s v="Week2-Sep-2025"/>
    <x v="0"/>
    <s v="30-Dec-2025"/>
    <s v="Tuesday"/>
    <s v="Monthly - Tuesday"/>
    <s v="Monthly - Tuesday"/>
    <s v="Month+3 Expiry"/>
    <n v="1450"/>
    <n v="2.8330000000000002"/>
    <n v="4.24E-2"/>
  </r>
  <r>
    <s v="11-Sep-2025"/>
    <x v="3"/>
    <s v="Week2-Sep-2025"/>
    <x v="0"/>
    <s v="31-Mar-2026"/>
    <s v="Tuesday"/>
    <s v="Monthly - Tuesday"/>
    <s v="Monthly - Tuesday"/>
    <s v="Month+6 Expiry"/>
    <n v="36"/>
    <n v="7.6300000000000007E-2"/>
    <n v="8.9999999999999998E-4"/>
  </r>
  <r>
    <s v="11-Sep-2025"/>
    <x v="3"/>
    <s v="Week2-Sep-2025"/>
    <x v="0"/>
    <s v="30-Jun-2026"/>
    <s v="Tuesday"/>
    <s v="Monthly - Tuesday"/>
    <s v="Monthly - Tuesday"/>
    <s v="Month+9 Expiry"/>
    <n v="0"/>
    <n v="0"/>
    <n v="0"/>
  </r>
  <r>
    <s v="12-Sep-2025"/>
    <x v="4"/>
    <s v="Week2-Sep-2025"/>
    <x v="0"/>
    <s v="30-Sep-2025"/>
    <s v="Tuesday"/>
    <s v="Monthly - Tuesday"/>
    <s v="Monthly - Tuesday"/>
    <s v="Same Month Expiry"/>
    <n v="2574698"/>
    <n v="4935.0398999999998"/>
    <n v="30.7807"/>
  </r>
  <r>
    <s v="12-Sep-2025"/>
    <x v="4"/>
    <s v="Week2-Sep-2025"/>
    <x v="0"/>
    <s v="28-Oct-2025"/>
    <s v="Tuesday"/>
    <s v="Monthly - Tuesday"/>
    <s v="Monthly - Tuesday"/>
    <s v="Month+1 Expiry"/>
    <n v="42978"/>
    <n v="83.004900000000006"/>
    <n v="0.56699999999999995"/>
  </r>
  <r>
    <s v="12-Sep-2025"/>
    <x v="4"/>
    <s v="Week2-Sep-2025"/>
    <x v="0"/>
    <s v="25-Nov-2025"/>
    <s v="Tuesday"/>
    <s v="Monthly - Tuesday"/>
    <s v="Monthly - Tuesday"/>
    <s v="Month+2 Expiry"/>
    <n v="1864"/>
    <n v="3.5590000000000002"/>
    <n v="3.56E-2"/>
  </r>
  <r>
    <s v="12-Sep-2025"/>
    <x v="4"/>
    <s v="Week2-Sep-2025"/>
    <x v="0"/>
    <s v="30-Dec-2025"/>
    <s v="Tuesday"/>
    <s v="Monthly - Tuesday"/>
    <s v="Monthly - Tuesday"/>
    <s v="Month+3 Expiry"/>
    <n v="2649"/>
    <n v="5.2831999999999999"/>
    <n v="7.9799999999999996E-2"/>
  </r>
  <r>
    <s v="12-Sep-2025"/>
    <x v="4"/>
    <s v="Week2-Sep-2025"/>
    <x v="0"/>
    <s v="31-Mar-2026"/>
    <s v="Tuesday"/>
    <s v="Monthly - Tuesday"/>
    <s v="Monthly - Tuesday"/>
    <s v="Month+6 Expiry"/>
    <n v="35"/>
    <n v="7.4200000000000002E-2"/>
    <n v="8.9999999999999998E-4"/>
  </r>
  <r>
    <s v="12-Sep-2025"/>
    <x v="4"/>
    <s v="Week2-Sep-2025"/>
    <x v="0"/>
    <s v="30-Jun-2026"/>
    <s v="Tuesday"/>
    <s v="Monthly - Tuesday"/>
    <s v="Monthly - Tuesday"/>
    <s v="Month+9 Expiry"/>
    <n v="0"/>
    <n v="0"/>
    <n v="0"/>
  </r>
  <r>
    <s v="15-Sep-2025"/>
    <x v="0"/>
    <s v="Week3-Sep-2025"/>
    <x v="0"/>
    <s v="30-Sep-2025"/>
    <s v="Tuesday"/>
    <s v="Monthly - Tuesday"/>
    <s v="Monthly - Tuesday"/>
    <s v="Same Month Expiry"/>
    <n v="2447180"/>
    <n v="4718.6185999999998"/>
    <n v="27.5124"/>
  </r>
  <r>
    <s v="15-Sep-2025"/>
    <x v="0"/>
    <s v="Week3-Sep-2025"/>
    <x v="0"/>
    <s v="28-Oct-2025"/>
    <s v="Tuesday"/>
    <s v="Monthly - Tuesday"/>
    <s v="Monthly - Tuesday"/>
    <s v="Month+1 Expiry"/>
    <n v="49449"/>
    <n v="95.777600000000007"/>
    <n v="0.84089999999999998"/>
  </r>
  <r>
    <s v="15-Sep-2025"/>
    <x v="0"/>
    <s v="Week3-Sep-2025"/>
    <x v="0"/>
    <s v="25-Nov-2025"/>
    <s v="Tuesday"/>
    <s v="Monthly - Tuesday"/>
    <s v="Monthly - Tuesday"/>
    <s v="Month+2 Expiry"/>
    <n v="2231"/>
    <n v="4.2550999999999997"/>
    <n v="3.6400000000000002E-2"/>
  </r>
  <r>
    <s v="15-Sep-2025"/>
    <x v="0"/>
    <s v="Week3-Sep-2025"/>
    <x v="0"/>
    <s v="30-Dec-2025"/>
    <s v="Tuesday"/>
    <s v="Monthly - Tuesday"/>
    <s v="Monthly - Tuesday"/>
    <s v="Month+3 Expiry"/>
    <n v="1971"/>
    <n v="3.9013"/>
    <n v="6.13E-2"/>
  </r>
  <r>
    <s v="15-Sep-2025"/>
    <x v="0"/>
    <s v="Week3-Sep-2025"/>
    <x v="0"/>
    <s v="31-Mar-2026"/>
    <s v="Tuesday"/>
    <s v="Monthly - Tuesday"/>
    <s v="Monthly - Tuesday"/>
    <s v="Month+6 Expiry"/>
    <n v="16"/>
    <n v="3.3099999999999997E-2"/>
    <n v="8.0000000000000004E-4"/>
  </r>
  <r>
    <s v="15-Sep-2025"/>
    <x v="0"/>
    <s v="Week3-Sep-2025"/>
    <x v="0"/>
    <s v="30-Jun-2026"/>
    <s v="Tuesday"/>
    <s v="Monthly - Tuesday"/>
    <s v="Monthly - Tuesday"/>
    <s v="Month+9 Expiry"/>
    <n v="0"/>
    <n v="0"/>
    <n v="0"/>
  </r>
  <r>
    <s v="16-Sep-2025"/>
    <x v="1"/>
    <s v="Week3-Sep-2025"/>
    <x v="0"/>
    <s v="30-Sep-2025"/>
    <s v="Tuesday"/>
    <s v="Monthly - Tuesday"/>
    <s v="Monthly - Tuesday"/>
    <s v="Same Month Expiry"/>
    <n v="2920520"/>
    <n v="5633.0640999999996"/>
    <n v="30.754200000000001"/>
  </r>
  <r>
    <s v="16-Sep-2025"/>
    <x v="1"/>
    <s v="Week3-Sep-2025"/>
    <x v="0"/>
    <s v="28-Oct-2025"/>
    <s v="Tuesday"/>
    <s v="Monthly - Tuesday"/>
    <s v="Monthly - Tuesday"/>
    <s v="Month+1 Expiry"/>
    <n v="105859"/>
    <n v="207.99879999999999"/>
    <n v="2.0344000000000002"/>
  </r>
  <r>
    <s v="16-Sep-2025"/>
    <x v="1"/>
    <s v="Week3-Sep-2025"/>
    <x v="0"/>
    <s v="25-Nov-2025"/>
    <s v="Tuesday"/>
    <s v="Monthly - Tuesday"/>
    <s v="Monthly - Tuesday"/>
    <s v="Month+2 Expiry"/>
    <n v="2986"/>
    <n v="5.7988999999999997"/>
    <n v="6.3500000000000001E-2"/>
  </r>
  <r>
    <s v="16-Sep-2025"/>
    <x v="1"/>
    <s v="Week3-Sep-2025"/>
    <x v="0"/>
    <s v="30-Dec-2025"/>
    <s v="Tuesday"/>
    <s v="Monthly - Tuesday"/>
    <s v="Monthly - Tuesday"/>
    <s v="Month+3 Expiry"/>
    <n v="2875"/>
    <n v="5.6326000000000001"/>
    <n v="8.2000000000000003E-2"/>
  </r>
  <r>
    <s v="16-Sep-2025"/>
    <x v="1"/>
    <s v="Week3-Sep-2025"/>
    <x v="0"/>
    <s v="31-Mar-2026"/>
    <s v="Tuesday"/>
    <s v="Monthly - Tuesday"/>
    <s v="Monthly - Tuesday"/>
    <s v="Month+6 Expiry"/>
    <n v="24"/>
    <n v="5.04E-2"/>
    <n v="1E-3"/>
  </r>
  <r>
    <s v="16-Sep-2025"/>
    <x v="1"/>
    <s v="Week3-Sep-2025"/>
    <x v="0"/>
    <s v="30-Jun-2026"/>
    <s v="Tuesday"/>
    <s v="Monthly - Tuesday"/>
    <s v="Monthly - Tuesday"/>
    <s v="Month+9 Expiry"/>
    <n v="0"/>
    <n v="0"/>
    <n v="0"/>
  </r>
  <r>
    <s v="17-Sep-2025"/>
    <x v="2"/>
    <s v="Week3-Sep-2025"/>
    <x v="0"/>
    <s v="30-Sep-2025"/>
    <s v="Tuesday"/>
    <s v="Monthly - Tuesday"/>
    <s v="Monthly - Tuesday"/>
    <s v="Same Month Expiry"/>
    <n v="3892571"/>
    <n v="7563.0427"/>
    <n v="37.890999999999998"/>
  </r>
  <r>
    <s v="17-Sep-2025"/>
    <x v="2"/>
    <s v="Week3-Sep-2025"/>
    <x v="0"/>
    <s v="28-Oct-2025"/>
    <s v="Tuesday"/>
    <s v="Monthly - Tuesday"/>
    <s v="Monthly - Tuesday"/>
    <s v="Month+1 Expiry"/>
    <n v="157463"/>
    <n v="310.35930000000002"/>
    <n v="2.7606999999999999"/>
  </r>
  <r>
    <s v="17-Sep-2025"/>
    <x v="2"/>
    <s v="Week3-Sep-2025"/>
    <x v="0"/>
    <s v="25-Nov-2025"/>
    <s v="Tuesday"/>
    <s v="Monthly - Tuesday"/>
    <s v="Monthly - Tuesday"/>
    <s v="Month+2 Expiry"/>
    <n v="3342"/>
    <n v="6.4661999999999997"/>
    <n v="7.3899999999999993E-2"/>
  </r>
  <r>
    <s v="17-Sep-2025"/>
    <x v="2"/>
    <s v="Week3-Sep-2025"/>
    <x v="0"/>
    <s v="30-Dec-2025"/>
    <s v="Tuesday"/>
    <s v="Monthly - Tuesday"/>
    <s v="Monthly - Tuesday"/>
    <s v="Month+3 Expiry"/>
    <n v="4108"/>
    <n v="8.1449999999999996"/>
    <n v="0.11269999999999999"/>
  </r>
  <r>
    <s v="17-Sep-2025"/>
    <x v="2"/>
    <s v="Week3-Sep-2025"/>
    <x v="0"/>
    <s v="31-Mar-2026"/>
    <s v="Tuesday"/>
    <s v="Monthly - Tuesday"/>
    <s v="Monthly - Tuesday"/>
    <s v="Month+6 Expiry"/>
    <n v="70"/>
    <n v="0.1459"/>
    <n v="3.3999999999999998E-3"/>
  </r>
  <r>
    <s v="17-Sep-2025"/>
    <x v="2"/>
    <s v="Week3-Sep-2025"/>
    <x v="0"/>
    <s v="30-Jun-2026"/>
    <s v="Tuesday"/>
    <s v="Monthly - Tuesday"/>
    <s v="Monthly - Tuesday"/>
    <s v="Month+9 Expiry"/>
    <n v="0"/>
    <n v="0"/>
    <n v="0"/>
  </r>
  <r>
    <s v="18-Sep-2025"/>
    <x v="3"/>
    <s v="Week3-Sep-2025"/>
    <x v="0"/>
    <s v="30-Sep-2025"/>
    <s v="Tuesday"/>
    <s v="Monthly - Tuesday"/>
    <s v="Monthly - Tuesday"/>
    <s v="Same Month Expiry"/>
    <n v="4534462"/>
    <n v="8811.8642999999993"/>
    <n v="42.165500000000002"/>
  </r>
  <r>
    <s v="18-Sep-2025"/>
    <x v="3"/>
    <s v="Week3-Sep-2025"/>
    <x v="0"/>
    <s v="28-Oct-2025"/>
    <s v="Tuesday"/>
    <s v="Monthly - Tuesday"/>
    <s v="Monthly - Tuesday"/>
    <s v="Month+1 Expiry"/>
    <n v="131399"/>
    <n v="258.26490000000001"/>
    <n v="2.2279"/>
  </r>
  <r>
    <s v="18-Sep-2025"/>
    <x v="3"/>
    <s v="Week3-Sep-2025"/>
    <x v="0"/>
    <s v="25-Nov-2025"/>
    <s v="Tuesday"/>
    <s v="Monthly - Tuesday"/>
    <s v="Monthly - Tuesday"/>
    <s v="Month+2 Expiry"/>
    <n v="4016"/>
    <n v="7.7850000000000001"/>
    <n v="8.3900000000000002E-2"/>
  </r>
  <r>
    <s v="18-Sep-2025"/>
    <x v="3"/>
    <s v="Week3-Sep-2025"/>
    <x v="0"/>
    <s v="30-Dec-2025"/>
    <s v="Tuesday"/>
    <s v="Monthly - Tuesday"/>
    <s v="Monthly - Tuesday"/>
    <s v="Month+3 Expiry"/>
    <n v="4726"/>
    <n v="9.3293999999999997"/>
    <n v="0.11849999999999999"/>
  </r>
  <r>
    <s v="18-Sep-2025"/>
    <x v="3"/>
    <s v="Week3-Sep-2025"/>
    <x v="0"/>
    <s v="31-Mar-2026"/>
    <s v="Tuesday"/>
    <s v="Monthly - Tuesday"/>
    <s v="Monthly - Tuesday"/>
    <s v="Month+6 Expiry"/>
    <n v="155"/>
    <n v="0.32390000000000002"/>
    <n v="7.7999999999999996E-3"/>
  </r>
  <r>
    <s v="18-Sep-2025"/>
    <x v="3"/>
    <s v="Week3-Sep-2025"/>
    <x v="0"/>
    <s v="30-Jun-2026"/>
    <s v="Tuesday"/>
    <s v="Monthly - Tuesday"/>
    <s v="Monthly - Tuesday"/>
    <s v="Month+9 Expiry"/>
    <n v="0"/>
    <n v="0"/>
    <n v="0"/>
  </r>
  <r>
    <s v="19-Sep-2025"/>
    <x v="4"/>
    <s v="Week3-Sep-2025"/>
    <x v="0"/>
    <s v="30-Sep-2025"/>
    <s v="Tuesday"/>
    <s v="Monthly - Tuesday"/>
    <s v="Monthly - Tuesday"/>
    <s v="Same Month Expiry"/>
    <n v="4276939"/>
    <n v="8294.0681999999997"/>
    <n v="37.678800000000003"/>
  </r>
  <r>
    <s v="19-Sep-2025"/>
    <x v="4"/>
    <s v="Week3-Sep-2025"/>
    <x v="0"/>
    <s v="28-Oct-2025"/>
    <s v="Tuesday"/>
    <s v="Monthly - Tuesday"/>
    <s v="Monthly - Tuesday"/>
    <s v="Month+1 Expiry"/>
    <n v="95212"/>
    <n v="186.67250000000001"/>
    <n v="1.5823"/>
  </r>
  <r>
    <s v="19-Sep-2025"/>
    <x v="4"/>
    <s v="Week3-Sep-2025"/>
    <x v="0"/>
    <s v="25-Nov-2025"/>
    <s v="Tuesday"/>
    <s v="Monthly - Tuesday"/>
    <s v="Monthly - Tuesday"/>
    <s v="Month+2 Expiry"/>
    <n v="2021"/>
    <n v="3.9344999999999999"/>
    <n v="3.9300000000000002E-2"/>
  </r>
  <r>
    <s v="19-Sep-2025"/>
    <x v="4"/>
    <s v="Week3-Sep-2025"/>
    <x v="0"/>
    <s v="30-Dec-2025"/>
    <s v="Tuesday"/>
    <s v="Monthly - Tuesday"/>
    <s v="Monthly - Tuesday"/>
    <s v="Month+3 Expiry"/>
    <n v="1793"/>
    <n v="3.5728"/>
    <n v="4.7199999999999999E-2"/>
  </r>
  <r>
    <s v="19-Sep-2025"/>
    <x v="4"/>
    <s v="Week3-Sep-2025"/>
    <x v="0"/>
    <s v="31-Mar-2026"/>
    <s v="Tuesday"/>
    <s v="Monthly - Tuesday"/>
    <s v="Monthly - Tuesday"/>
    <s v="Month+6 Expiry"/>
    <n v="87"/>
    <n v="0.18160000000000001"/>
    <n v="4.4000000000000003E-3"/>
  </r>
  <r>
    <s v="19-Sep-2025"/>
    <x v="4"/>
    <s v="Week3-Sep-2025"/>
    <x v="0"/>
    <s v="30-Jun-2026"/>
    <s v="Tuesday"/>
    <s v="Monthly - Tuesday"/>
    <s v="Monthly - Tuesday"/>
    <s v="Month+9 Expiry"/>
    <n v="0"/>
    <n v="0"/>
    <n v="0"/>
  </r>
  <r>
    <s v="22-Sep-2025"/>
    <x v="0"/>
    <s v="Week4-Sep-2025"/>
    <x v="0"/>
    <s v="30-Sep-2025"/>
    <s v="Tuesday"/>
    <s v="Monthly - Tuesday"/>
    <s v="Monthly - Tuesday"/>
    <s v="Same Month Expiry"/>
    <n v="4695908"/>
    <n v="9110.0845000000008"/>
    <n v="38.440800000000003"/>
  </r>
  <r>
    <s v="22-Sep-2025"/>
    <x v="0"/>
    <s v="Week4-Sep-2025"/>
    <x v="0"/>
    <s v="28-Oct-2025"/>
    <s v="Tuesday"/>
    <s v="Monthly - Tuesday"/>
    <s v="Monthly - Tuesday"/>
    <s v="Month+1 Expiry"/>
    <n v="136773"/>
    <n v="267.76609999999999"/>
    <n v="2.2623000000000002"/>
  </r>
  <r>
    <s v="22-Sep-2025"/>
    <x v="0"/>
    <s v="Week4-Sep-2025"/>
    <x v="0"/>
    <s v="25-Nov-2025"/>
    <s v="Tuesday"/>
    <s v="Monthly - Tuesday"/>
    <s v="Monthly - Tuesday"/>
    <s v="Month+2 Expiry"/>
    <n v="3032"/>
    <n v="5.9029999999999996"/>
    <n v="5.9499999999999997E-2"/>
  </r>
  <r>
    <s v="22-Sep-2025"/>
    <x v="0"/>
    <s v="Week4-Sep-2025"/>
    <x v="0"/>
    <s v="30-Dec-2025"/>
    <s v="Tuesday"/>
    <s v="Monthly - Tuesday"/>
    <s v="Monthly - Tuesday"/>
    <s v="Month+3 Expiry"/>
    <n v="1819"/>
    <n v="3.6093000000000002"/>
    <n v="3.9600000000000003E-2"/>
  </r>
  <r>
    <s v="22-Sep-2025"/>
    <x v="0"/>
    <s v="Week4-Sep-2025"/>
    <x v="0"/>
    <s v="31-Mar-2026"/>
    <s v="Tuesday"/>
    <s v="Monthly - Tuesday"/>
    <s v="Monthly - Tuesday"/>
    <s v="Month+6 Expiry"/>
    <n v="34"/>
    <n v="7.0300000000000001E-2"/>
    <n v="2.0999999999999999E-3"/>
  </r>
  <r>
    <s v="22-Sep-2025"/>
    <x v="0"/>
    <s v="Week4-Sep-2025"/>
    <x v="0"/>
    <s v="30-Jun-2026"/>
    <s v="Tuesday"/>
    <s v="Monthly - Tuesday"/>
    <s v="Monthly - Tuesday"/>
    <s v="Month+9 Expiry"/>
    <n v="0"/>
    <n v="0"/>
    <n v="0"/>
  </r>
  <r>
    <s v="23-Sep-2025"/>
    <x v="1"/>
    <s v="Week4-Sep-2025"/>
    <x v="0"/>
    <s v="30-Sep-2025"/>
    <s v="Tuesday"/>
    <s v="Monthly - Tuesday"/>
    <s v="Monthly - Tuesday"/>
    <s v="Same Month Expiry"/>
    <n v="5254990"/>
    <n v="10179.5141"/>
    <n v="39.7639"/>
  </r>
  <r>
    <s v="23-Sep-2025"/>
    <x v="1"/>
    <s v="Week4-Sep-2025"/>
    <x v="0"/>
    <s v="28-Oct-2025"/>
    <s v="Tuesday"/>
    <s v="Monthly - Tuesday"/>
    <s v="Monthly - Tuesday"/>
    <s v="Month+1 Expiry"/>
    <n v="162251"/>
    <n v="317.6968"/>
    <n v="2.6865999999999999"/>
  </r>
  <r>
    <s v="23-Sep-2025"/>
    <x v="1"/>
    <s v="Week4-Sep-2025"/>
    <x v="0"/>
    <s v="25-Nov-2025"/>
    <s v="Tuesday"/>
    <s v="Monthly - Tuesday"/>
    <s v="Monthly - Tuesday"/>
    <s v="Month+2 Expiry"/>
    <n v="3541"/>
    <n v="6.8985000000000003"/>
    <n v="6.7100000000000007E-2"/>
  </r>
  <r>
    <s v="23-Sep-2025"/>
    <x v="1"/>
    <s v="Week4-Sep-2025"/>
    <x v="0"/>
    <s v="30-Dec-2025"/>
    <s v="Tuesday"/>
    <s v="Monthly - Tuesday"/>
    <s v="Monthly - Tuesday"/>
    <s v="Month+3 Expiry"/>
    <n v="2155"/>
    <n v="4.2961"/>
    <n v="5.4899999999999997E-2"/>
  </r>
  <r>
    <s v="23-Sep-2025"/>
    <x v="1"/>
    <s v="Week4-Sep-2025"/>
    <x v="0"/>
    <s v="31-Mar-2026"/>
    <s v="Tuesday"/>
    <s v="Monthly - Tuesday"/>
    <s v="Monthly - Tuesday"/>
    <s v="Month+6 Expiry"/>
    <n v="201"/>
    <n v="0.4153"/>
    <n v="1.24E-2"/>
  </r>
  <r>
    <s v="23-Sep-2025"/>
    <x v="1"/>
    <s v="Week4-Sep-2025"/>
    <x v="0"/>
    <s v="30-Jun-2026"/>
    <s v="Tuesday"/>
    <s v="Monthly - Tuesday"/>
    <s v="Monthly - Tuesday"/>
    <s v="Month+9 Expiry"/>
    <n v="0"/>
    <n v="0"/>
    <n v="0"/>
  </r>
  <r>
    <s v="24-Sep-2025"/>
    <x v="2"/>
    <s v="Week4-Sep-2025"/>
    <x v="0"/>
    <s v="30-Sep-2025"/>
    <s v="Tuesday"/>
    <s v="Monthly - Tuesday"/>
    <s v="Monthly - Tuesday"/>
    <s v="Same Month Expiry"/>
    <n v="8230927"/>
    <n v="15880.9611"/>
    <n v="53.120199999999997"/>
  </r>
  <r>
    <s v="24-Sep-2025"/>
    <x v="2"/>
    <s v="Week4-Sep-2025"/>
    <x v="0"/>
    <s v="28-Oct-2025"/>
    <s v="Tuesday"/>
    <s v="Monthly - Tuesday"/>
    <s v="Monthly - Tuesday"/>
    <s v="Month+1 Expiry"/>
    <n v="210834"/>
    <n v="412.2724"/>
    <n v="3.5888"/>
  </r>
  <r>
    <s v="24-Sep-2025"/>
    <x v="2"/>
    <s v="Week4-Sep-2025"/>
    <x v="0"/>
    <s v="25-Nov-2025"/>
    <s v="Tuesday"/>
    <s v="Monthly - Tuesday"/>
    <s v="Monthly - Tuesday"/>
    <s v="Month+2 Expiry"/>
    <n v="4862"/>
    <n v="9.4643999999999995"/>
    <n v="8.5500000000000007E-2"/>
  </r>
  <r>
    <s v="24-Sep-2025"/>
    <x v="2"/>
    <s v="Week4-Sep-2025"/>
    <x v="0"/>
    <s v="30-Dec-2025"/>
    <s v="Tuesday"/>
    <s v="Monthly - Tuesday"/>
    <s v="Monthly - Tuesday"/>
    <s v="Month+3 Expiry"/>
    <n v="2084"/>
    <n v="4.1544999999999996"/>
    <n v="4.8399999999999999E-2"/>
  </r>
  <r>
    <s v="24-Sep-2025"/>
    <x v="2"/>
    <s v="Week4-Sep-2025"/>
    <x v="0"/>
    <s v="31-Mar-2026"/>
    <s v="Tuesday"/>
    <s v="Monthly - Tuesday"/>
    <s v="Monthly - Tuesday"/>
    <s v="Month+6 Expiry"/>
    <n v="100"/>
    <n v="0.20710000000000001"/>
    <n v="6.1000000000000004E-3"/>
  </r>
  <r>
    <s v="24-Sep-2025"/>
    <x v="2"/>
    <s v="Week4-Sep-2025"/>
    <x v="0"/>
    <s v="30-Jun-2026"/>
    <s v="Tuesday"/>
    <s v="Monthly - Tuesday"/>
    <s v="Monthly - Tuesday"/>
    <s v="Month+9 Expiry"/>
    <n v="0"/>
    <n v="0"/>
    <n v="0"/>
  </r>
  <r>
    <s v="25-Sep-2025"/>
    <x v="3"/>
    <s v="Week4-Sep-2025"/>
    <x v="0"/>
    <s v="30-Sep-2025"/>
    <s v="Tuesday"/>
    <s v="Monthly - Tuesday"/>
    <s v="Monthly - Tuesday"/>
    <s v="Same Month Expiry"/>
    <n v="8655021"/>
    <n v="16673.168000000001"/>
    <n v="50.699300000000001"/>
  </r>
  <r>
    <s v="25-Sep-2025"/>
    <x v="3"/>
    <s v="Week4-Sep-2025"/>
    <x v="0"/>
    <s v="28-Oct-2025"/>
    <s v="Tuesday"/>
    <s v="Monthly - Tuesday"/>
    <s v="Monthly - Tuesday"/>
    <s v="Month+1 Expiry"/>
    <n v="229999"/>
    <n v="447.33139999999997"/>
    <n v="4.1256000000000004"/>
  </r>
  <r>
    <s v="25-Sep-2025"/>
    <x v="3"/>
    <s v="Week4-Sep-2025"/>
    <x v="0"/>
    <s v="25-Nov-2025"/>
    <s v="Tuesday"/>
    <s v="Monthly - Tuesday"/>
    <s v="Monthly - Tuesday"/>
    <s v="Month+2 Expiry"/>
    <n v="4065"/>
    <n v="7.8798000000000004"/>
    <n v="7.5999999999999998E-2"/>
  </r>
  <r>
    <s v="25-Sep-2025"/>
    <x v="3"/>
    <s v="Week4-Sep-2025"/>
    <x v="0"/>
    <s v="30-Dec-2025"/>
    <s v="Tuesday"/>
    <s v="Monthly - Tuesday"/>
    <s v="Monthly - Tuesday"/>
    <s v="Month+3 Expiry"/>
    <n v="1708"/>
    <n v="3.4037000000000002"/>
    <n v="4.3400000000000001E-2"/>
  </r>
  <r>
    <s v="25-Sep-2025"/>
    <x v="3"/>
    <s v="Week4-Sep-2025"/>
    <x v="0"/>
    <s v="31-Mar-2026"/>
    <s v="Tuesday"/>
    <s v="Monthly - Tuesday"/>
    <s v="Monthly - Tuesday"/>
    <s v="Month+6 Expiry"/>
    <n v="93"/>
    <n v="0.193"/>
    <n v="5.0000000000000001E-3"/>
  </r>
  <r>
    <s v="25-Sep-2025"/>
    <x v="3"/>
    <s v="Week4-Sep-2025"/>
    <x v="0"/>
    <s v="30-Jun-2026"/>
    <s v="Tuesday"/>
    <s v="Monthly - Tuesday"/>
    <s v="Monthly - Tuesday"/>
    <s v="Month+9 Expiry"/>
    <n v="0"/>
    <n v="0"/>
    <n v="0"/>
  </r>
  <r>
    <s v="26-Sep-2025"/>
    <x v="4"/>
    <s v="Week4-Sep-2025"/>
    <x v="0"/>
    <s v="30-Sep-2025"/>
    <s v="Tuesday"/>
    <s v="Monthly - Tuesday"/>
    <s v="Monthly - Tuesday"/>
    <s v="Same Month Expiry"/>
    <n v="15559407"/>
    <n v="29538.8334"/>
    <n v="79.798199999999994"/>
  </r>
  <r>
    <s v="26-Sep-2025"/>
    <x v="4"/>
    <s v="Week4-Sep-2025"/>
    <x v="0"/>
    <s v="28-Oct-2025"/>
    <s v="Tuesday"/>
    <s v="Monthly - Tuesday"/>
    <s v="Monthly - Tuesday"/>
    <s v="Month+1 Expiry"/>
    <n v="458425"/>
    <n v="887.95399999999995"/>
    <n v="8.0238999999999994"/>
  </r>
  <r>
    <s v="26-Sep-2025"/>
    <x v="4"/>
    <s v="Week4-Sep-2025"/>
    <x v="0"/>
    <s v="25-Nov-2025"/>
    <s v="Tuesday"/>
    <s v="Monthly - Tuesday"/>
    <s v="Monthly - Tuesday"/>
    <s v="Month+2 Expiry"/>
    <n v="12857"/>
    <n v="25.048200000000001"/>
    <n v="0.2656"/>
  </r>
  <r>
    <s v="26-Sep-2025"/>
    <x v="4"/>
    <s v="Week4-Sep-2025"/>
    <x v="0"/>
    <s v="30-Dec-2025"/>
    <s v="Tuesday"/>
    <s v="Monthly - Tuesday"/>
    <s v="Monthly - Tuesday"/>
    <s v="Month+3 Expiry"/>
    <n v="5665"/>
    <n v="11.2906"/>
    <n v="0.15090000000000001"/>
  </r>
  <r>
    <s v="26-Sep-2025"/>
    <x v="4"/>
    <s v="Week4-Sep-2025"/>
    <x v="0"/>
    <s v="31-Mar-2026"/>
    <s v="Tuesday"/>
    <s v="Monthly - Tuesday"/>
    <s v="Monthly - Tuesday"/>
    <s v="Month+6 Expiry"/>
    <n v="201"/>
    <n v="0.42059999999999997"/>
    <n v="7.1999999999999998E-3"/>
  </r>
  <r>
    <s v="26-Sep-2025"/>
    <x v="4"/>
    <s v="Week4-Sep-2025"/>
    <x v="0"/>
    <s v="30-Jun-2026"/>
    <s v="Tuesday"/>
    <s v="Monthly - Tuesday"/>
    <s v="Monthly - Tuesday"/>
    <s v="Month+9 Expiry"/>
    <n v="0"/>
    <n v="0"/>
    <n v="0"/>
  </r>
  <r>
    <s v="29-Sep-2025"/>
    <x v="0"/>
    <s v="Week5-Sep-2025"/>
    <x v="0"/>
    <s v="30-Sep-2025"/>
    <s v="Tuesday"/>
    <s v="Monthly - Tuesday"/>
    <s v="Monthly - Tuesday"/>
    <s v="Same Month Expiry"/>
    <n v="27075109"/>
    <n v="51067.5075"/>
    <n v="108.0776"/>
  </r>
  <r>
    <s v="29-Sep-2025"/>
    <x v="0"/>
    <s v="Week5-Sep-2025"/>
    <x v="0"/>
    <s v="28-Oct-2025"/>
    <s v="Tuesday"/>
    <s v="Monthly - Tuesday"/>
    <s v="Monthly - Tuesday"/>
    <s v="Month+1 Expiry"/>
    <n v="502600"/>
    <n v="971.23860000000002"/>
    <n v="9.3674999999999997"/>
  </r>
  <r>
    <s v="29-Sep-2025"/>
    <x v="0"/>
    <s v="Week5-Sep-2025"/>
    <x v="0"/>
    <s v="25-Nov-2025"/>
    <s v="Tuesday"/>
    <s v="Monthly - Tuesday"/>
    <s v="Monthly - Tuesday"/>
    <s v="Month+2 Expiry"/>
    <n v="9914"/>
    <n v="19.2653"/>
    <n v="0.20830000000000001"/>
  </r>
  <r>
    <s v="29-Sep-2025"/>
    <x v="0"/>
    <s v="Week5-Sep-2025"/>
    <x v="0"/>
    <s v="30-Dec-2025"/>
    <s v="Tuesday"/>
    <s v="Monthly - Tuesday"/>
    <s v="Monthly - Tuesday"/>
    <s v="Month+3 Expiry"/>
    <n v="3166"/>
    <n v="6.3169000000000004"/>
    <n v="8.4599999999999995E-2"/>
  </r>
  <r>
    <s v="29-Sep-2025"/>
    <x v="0"/>
    <s v="Week5-Sep-2025"/>
    <x v="0"/>
    <s v="31-Mar-2026"/>
    <s v="Tuesday"/>
    <s v="Monthly - Tuesday"/>
    <s v="Monthly - Tuesday"/>
    <s v="Month+6 Expiry"/>
    <n v="118"/>
    <n v="0.2465"/>
    <n v="4.1000000000000003E-3"/>
  </r>
  <r>
    <s v="29-Sep-2025"/>
    <x v="0"/>
    <s v="Week5-Sep-2025"/>
    <x v="0"/>
    <s v="30-Jun-2026"/>
    <s v="Tuesday"/>
    <s v="Monthly - Tuesday"/>
    <s v="Monthly - Tuesday"/>
    <s v="Month+9 Expiry"/>
    <n v="0"/>
    <n v="0"/>
    <n v="0"/>
  </r>
  <r>
    <s v="30-Sep-2025"/>
    <x v="1"/>
    <s v="Week5-Sep-2025"/>
    <x v="0"/>
    <s v="30-Sep-2025"/>
    <s v="Tuesday"/>
    <s v="Monthly - Tuesday"/>
    <s v="Monthly - Tuesday"/>
    <s v="Same Month Expiry"/>
    <n v="77935545"/>
    <n v="146734.56909999999"/>
    <n v="144.70099999999999"/>
  </r>
  <r>
    <s v="30-Sep-2025"/>
    <x v="1"/>
    <s v="Week5-Sep-2025"/>
    <x v="0"/>
    <s v="28-Oct-2025"/>
    <s v="Tuesday"/>
    <s v="Monthly - Tuesday"/>
    <s v="Monthly - Tuesday"/>
    <s v="Month+1 Expiry"/>
    <n v="703306"/>
    <n v="1355.1976999999999"/>
    <n v="11.797499999999999"/>
  </r>
  <r>
    <s v="30-Sep-2025"/>
    <x v="1"/>
    <s v="Week5-Sep-2025"/>
    <x v="0"/>
    <s v="25-Nov-2025"/>
    <s v="Tuesday"/>
    <s v="Monthly - Tuesday"/>
    <s v="Monthly - Tuesday"/>
    <s v="Month+2 Expiry"/>
    <n v="7401"/>
    <n v="14.314299999999999"/>
    <n v="0.1646"/>
  </r>
  <r>
    <s v="30-Sep-2025"/>
    <x v="1"/>
    <s v="Week5-Sep-2025"/>
    <x v="0"/>
    <s v="30-Dec-2025"/>
    <s v="Tuesday"/>
    <s v="Monthly - Tuesday"/>
    <s v="Monthly - Tuesday"/>
    <s v="Month+3 Expiry"/>
    <n v="2577"/>
    <n v="5.1074000000000002"/>
    <n v="8.3599999999999994E-2"/>
  </r>
  <r>
    <s v="30-Sep-2025"/>
    <x v="1"/>
    <s v="Week5-Sep-2025"/>
    <x v="0"/>
    <s v="31-Mar-2026"/>
    <s v="Tuesday"/>
    <s v="Monthly - Tuesday"/>
    <s v="Monthly - Tuesday"/>
    <s v="Month+6 Expiry"/>
    <n v="79"/>
    <n v="0.16470000000000001"/>
    <n v="3.0000000000000001E-3"/>
  </r>
  <r>
    <s v="30-Sep-2025"/>
    <x v="1"/>
    <s v="Week5-Sep-2025"/>
    <x v="0"/>
    <s v="30-Jun-2026"/>
    <s v="Tuesday"/>
    <s v="Monthly - Tuesday"/>
    <s v="Monthly - Tuesday"/>
    <s v="Month+9 Expiry"/>
    <n v="0"/>
    <n v="0"/>
    <n v="0"/>
  </r>
  <r>
    <s v="01-Oct-2025"/>
    <x v="2"/>
    <s v="Week1-Oct-2025"/>
    <x v="1"/>
    <s v="28-Oct-2025"/>
    <s v="Tuesday"/>
    <s v="Monthly - Tuesday"/>
    <s v="Monthly - Tuesday"/>
    <s v="Same Month Expiry"/>
    <n v="3418398"/>
    <n v="6622.7030000000004"/>
    <n v="50.384799999999998"/>
  </r>
  <r>
    <s v="01-Oct-2025"/>
    <x v="2"/>
    <s v="Week1-Oct-2025"/>
    <x v="1"/>
    <s v="25-Nov-2025"/>
    <s v="Tuesday"/>
    <s v="Monthly - Tuesday"/>
    <s v="Monthly - Tuesday"/>
    <s v="Month+1 Expiry"/>
    <n v="23611"/>
    <n v="46.085599999999999"/>
    <n v="0.51619999999999999"/>
  </r>
  <r>
    <s v="01-Oct-2025"/>
    <x v="2"/>
    <s v="Week1-Oct-2025"/>
    <x v="1"/>
    <s v="30-Dec-2025"/>
    <s v="Tuesday"/>
    <s v="Monthly - Tuesday"/>
    <s v="Monthly - Tuesday"/>
    <s v="Month+2 Expiry"/>
    <n v="6012"/>
    <n v="12.002800000000001"/>
    <n v="0.1618"/>
  </r>
  <r>
    <s v="01-Oct-2025"/>
    <x v="2"/>
    <s v="Week1-Oct-2025"/>
    <x v="1"/>
    <s v="31-Mar-2026"/>
    <s v="Tuesday"/>
    <s v="Monthly - Tuesday"/>
    <s v="Monthly - Tuesday"/>
    <s v="Month+5 Expiry"/>
    <n v="185"/>
    <n v="0.38800000000000001"/>
    <n v="6.7000000000000002E-3"/>
  </r>
  <r>
    <s v="01-Oct-2025"/>
    <x v="2"/>
    <s v="Week1-Oct-2025"/>
    <x v="1"/>
    <s v="30-Jun-2026"/>
    <s v="Tuesday"/>
    <s v="Monthly - Tuesday"/>
    <s v="Monthly - Tuesday"/>
    <s v="Month+8 Expiry"/>
    <n v="0"/>
    <n v="0"/>
    <n v="0"/>
  </r>
  <r>
    <s v="01-Oct-2025"/>
    <x v="2"/>
    <s v="Week1-Oct-2025"/>
    <x v="1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28-Oct-2025"/>
    <s v="Tuesday"/>
    <s v="Monthly - Tuesday"/>
    <s v="Monthly - Tuesday"/>
    <s v="Same Month Expiry"/>
    <n v="2480760"/>
    <n v="4817.4318999999996"/>
    <n v="35.597299999999997"/>
  </r>
  <r>
    <s v="03-Oct-2025"/>
    <x v="4"/>
    <s v="Week1-Oct-2025"/>
    <x v="1"/>
    <s v="25-Nov-2025"/>
    <s v="Tuesday"/>
    <s v="Monthly - Tuesday"/>
    <s v="Monthly - Tuesday"/>
    <s v="Month+1 Expiry"/>
    <n v="24070"/>
    <n v="46.779699999999998"/>
    <n v="0.44719999999999999"/>
  </r>
  <r>
    <s v="03-Oct-2025"/>
    <x v="4"/>
    <s v="Week1-Oct-2025"/>
    <x v="1"/>
    <s v="30-Dec-2025"/>
    <s v="Tuesday"/>
    <s v="Monthly - Tuesday"/>
    <s v="Monthly - Tuesday"/>
    <s v="Month+2 Expiry"/>
    <n v="4540"/>
    <n v="8.9644999999999992"/>
    <n v="0.1183"/>
  </r>
  <r>
    <s v="03-Oct-2025"/>
    <x v="4"/>
    <s v="Week1-Oct-2025"/>
    <x v="1"/>
    <s v="31-Mar-2026"/>
    <s v="Tuesday"/>
    <s v="Monthly - Tuesday"/>
    <s v="Monthly - Tuesday"/>
    <s v="Month+5 Expiry"/>
    <n v="55"/>
    <n v="0.1144"/>
    <n v="2.5999999999999999E-3"/>
  </r>
  <r>
    <s v="03-Oct-2025"/>
    <x v="4"/>
    <s v="Week1-Oct-2025"/>
    <x v="1"/>
    <s v="30-Jun-2026"/>
    <s v="Tuesday"/>
    <s v="Monthly - Tuesday"/>
    <s v="Monthly - Tuesday"/>
    <s v="Month+8 Expiry"/>
    <n v="0"/>
    <n v="0"/>
    <n v="0"/>
  </r>
  <r>
    <s v="03-Oct-2025"/>
    <x v="4"/>
    <s v="Week1-Oct-2025"/>
    <x v="1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28-Oct-2025"/>
    <s v="Tuesday"/>
    <s v="Monthly - Tuesday"/>
    <s v="Monthly - Tuesday"/>
    <s v="Same Month Expiry"/>
    <n v="2876686"/>
    <n v="5617.0956999999999"/>
    <n v="36.074800000000003"/>
  </r>
  <r>
    <s v="06-Oct-2025"/>
    <x v="0"/>
    <s v="Week1-Oct-2025"/>
    <x v="1"/>
    <s v="25-Nov-2025"/>
    <s v="Tuesday"/>
    <s v="Monthly - Tuesday"/>
    <s v="Monthly - Tuesday"/>
    <s v="Month+1 Expiry"/>
    <n v="35975"/>
    <n v="70.574299999999994"/>
    <n v="0.66659999999999997"/>
  </r>
  <r>
    <s v="06-Oct-2025"/>
    <x v="0"/>
    <s v="Week1-Oct-2025"/>
    <x v="1"/>
    <s v="30-Dec-2025"/>
    <s v="Tuesday"/>
    <s v="Monthly - Tuesday"/>
    <s v="Monthly - Tuesday"/>
    <s v="Month+2 Expiry"/>
    <n v="9736"/>
    <n v="19.134499999999999"/>
    <n v="0.2422"/>
  </r>
  <r>
    <s v="06-Oct-2025"/>
    <x v="0"/>
    <s v="Week1-Oct-2025"/>
    <x v="1"/>
    <s v="31-Mar-2026"/>
    <s v="Tuesday"/>
    <s v="Monthly - Tuesday"/>
    <s v="Monthly - Tuesday"/>
    <s v="Month+5 Expiry"/>
    <n v="164"/>
    <n v="0.3422"/>
    <n v="8.0999999999999996E-3"/>
  </r>
  <r>
    <s v="06-Oct-2025"/>
    <x v="0"/>
    <s v="Week1-Oct-2025"/>
    <x v="1"/>
    <s v="30-Jun-2026"/>
    <s v="Tuesday"/>
    <s v="Monthly - Tuesday"/>
    <s v="Monthly - Tuesday"/>
    <s v="Month+8 Expiry"/>
    <n v="0"/>
    <n v="0"/>
    <n v="0"/>
  </r>
  <r>
    <s v="06-Oct-2025"/>
    <x v="0"/>
    <s v="Week1-Oct-2025"/>
    <x v="1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28-Oct-2025"/>
    <s v="Tuesday"/>
    <s v="Monthly - Tuesday"/>
    <s v="Monthly - Tuesday"/>
    <s v="Same Month Expiry"/>
    <n v="2903786"/>
    <n v="5708.1585999999998"/>
    <n v="37.703200000000002"/>
  </r>
  <r>
    <s v="07-Oct-2025"/>
    <x v="1"/>
    <s v="Week1-Oct-2025"/>
    <x v="1"/>
    <s v="25-Nov-2025"/>
    <s v="Tuesday"/>
    <s v="Monthly - Tuesday"/>
    <s v="Monthly - Tuesday"/>
    <s v="Month+1 Expiry"/>
    <n v="40257"/>
    <n v="80.281499999999994"/>
    <n v="0.75970000000000004"/>
  </r>
  <r>
    <s v="07-Oct-2025"/>
    <x v="1"/>
    <s v="Week1-Oct-2025"/>
    <x v="1"/>
    <s v="30-Dec-2025"/>
    <s v="Tuesday"/>
    <s v="Monthly - Tuesday"/>
    <s v="Monthly - Tuesday"/>
    <s v="Month+2 Expiry"/>
    <n v="6664"/>
    <n v="13.2879"/>
    <n v="0.14030000000000001"/>
  </r>
  <r>
    <s v="07-Oct-2025"/>
    <x v="1"/>
    <s v="Week1-Oct-2025"/>
    <x v="1"/>
    <s v="31-Mar-2026"/>
    <s v="Tuesday"/>
    <s v="Monthly - Tuesday"/>
    <s v="Monthly - Tuesday"/>
    <s v="Month+5 Expiry"/>
    <n v="245"/>
    <n v="0.51219999999999999"/>
    <n v="1.23E-2"/>
  </r>
  <r>
    <s v="07-Oct-2025"/>
    <x v="1"/>
    <s v="Week1-Oct-2025"/>
    <x v="1"/>
    <s v="30-Jun-2026"/>
    <s v="Tuesday"/>
    <s v="Monthly - Tuesday"/>
    <s v="Monthly - Tuesday"/>
    <s v="Month+8 Expiry"/>
    <n v="0"/>
    <n v="0"/>
    <n v="0"/>
  </r>
  <r>
    <s v="07-Oct-2025"/>
    <x v="1"/>
    <s v="Week1-Oct-2025"/>
    <x v="1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28-Oct-2025"/>
    <s v="Tuesday"/>
    <s v="Monthly - Tuesday"/>
    <s v="Monthly - Tuesday"/>
    <s v="Same Month Expiry"/>
    <n v="3420593"/>
    <n v="6713.9898999999996"/>
    <n v="44.200499999999998"/>
  </r>
  <r>
    <s v="08-Oct-2025"/>
    <x v="2"/>
    <s v="Week2-Oct-2025"/>
    <x v="1"/>
    <s v="25-Nov-2025"/>
    <s v="Tuesday"/>
    <s v="Monthly - Tuesday"/>
    <s v="Monthly - Tuesday"/>
    <s v="Month+1 Expiry"/>
    <n v="43425"/>
    <n v="86.406800000000004"/>
    <n v="0.86980000000000002"/>
  </r>
  <r>
    <s v="08-Oct-2025"/>
    <x v="2"/>
    <s v="Week2-Oct-2025"/>
    <x v="1"/>
    <s v="30-Dec-2025"/>
    <s v="Tuesday"/>
    <s v="Monthly - Tuesday"/>
    <s v="Monthly - Tuesday"/>
    <s v="Month+2 Expiry"/>
    <n v="4411"/>
    <n v="8.7859999999999996"/>
    <n v="0.1043"/>
  </r>
  <r>
    <s v="08-Oct-2025"/>
    <x v="2"/>
    <s v="Week2-Oct-2025"/>
    <x v="1"/>
    <s v="31-Mar-2026"/>
    <s v="Tuesday"/>
    <s v="Monthly - Tuesday"/>
    <s v="Monthly - Tuesday"/>
    <s v="Month+5 Expiry"/>
    <n v="119"/>
    <n v="0.24979999999999999"/>
    <n v="5.0000000000000001E-3"/>
  </r>
  <r>
    <s v="08-Oct-2025"/>
    <x v="2"/>
    <s v="Week2-Oct-2025"/>
    <x v="1"/>
    <s v="30-Jun-2026"/>
    <s v="Tuesday"/>
    <s v="Monthly - Tuesday"/>
    <s v="Monthly - Tuesday"/>
    <s v="Month+8 Expiry"/>
    <n v="0"/>
    <n v="0"/>
    <n v="0"/>
  </r>
  <r>
    <s v="08-Oct-2025"/>
    <x v="2"/>
    <s v="Week2-Oct-2025"/>
    <x v="1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28-Oct-2025"/>
    <s v="Tuesday"/>
    <s v="Monthly - Tuesday"/>
    <s v="Monthly - Tuesday"/>
    <s v="Same Month Expiry"/>
    <n v="2616312"/>
    <n v="5139.0998"/>
    <n v="34.121299999999998"/>
  </r>
  <r>
    <s v="09-Oct-2025"/>
    <x v="3"/>
    <s v="Week2-Oct-2025"/>
    <x v="1"/>
    <s v="25-Nov-2025"/>
    <s v="Tuesday"/>
    <s v="Monthly - Tuesday"/>
    <s v="Monthly - Tuesday"/>
    <s v="Month+1 Expiry"/>
    <n v="26557"/>
    <n v="52.886400000000002"/>
    <n v="0.52739999999999998"/>
  </r>
  <r>
    <s v="09-Oct-2025"/>
    <x v="3"/>
    <s v="Week2-Oct-2025"/>
    <x v="1"/>
    <s v="30-Dec-2025"/>
    <s v="Tuesday"/>
    <s v="Monthly - Tuesday"/>
    <s v="Monthly - Tuesday"/>
    <s v="Month+2 Expiry"/>
    <n v="2323"/>
    <n v="4.6176000000000004"/>
    <n v="5.2699999999999997E-2"/>
  </r>
  <r>
    <s v="09-Oct-2025"/>
    <x v="3"/>
    <s v="Week2-Oct-2025"/>
    <x v="1"/>
    <s v="31-Mar-2026"/>
    <s v="Tuesday"/>
    <s v="Monthly - Tuesday"/>
    <s v="Monthly - Tuesday"/>
    <s v="Month+5 Expiry"/>
    <n v="159"/>
    <n v="0.33110000000000001"/>
    <n v="7.9000000000000008E-3"/>
  </r>
  <r>
    <s v="09-Oct-2025"/>
    <x v="3"/>
    <s v="Week2-Oct-2025"/>
    <x v="1"/>
    <s v="30-Jun-2026"/>
    <s v="Tuesday"/>
    <s v="Monthly - Tuesday"/>
    <s v="Monthly - Tuesday"/>
    <s v="Month+8 Expiry"/>
    <n v="0"/>
    <n v="0"/>
    <n v="0"/>
  </r>
  <r>
    <s v="09-Oct-2025"/>
    <x v="3"/>
    <s v="Week2-Oct-2025"/>
    <x v="1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28-Oct-2025"/>
    <s v="Tuesday"/>
    <s v="Monthly - Tuesday"/>
    <s v="Monthly - Tuesday"/>
    <s v="Same Month Expiry"/>
    <n v="3637423"/>
    <n v="7191.7763999999997"/>
    <n v="42.392000000000003"/>
  </r>
  <r>
    <s v="10-Oct-2025"/>
    <x v="4"/>
    <s v="Week2-Oct-2025"/>
    <x v="1"/>
    <s v="25-Nov-2025"/>
    <s v="Tuesday"/>
    <s v="Monthly - Tuesday"/>
    <s v="Monthly - Tuesday"/>
    <s v="Month+1 Expiry"/>
    <n v="66068"/>
    <n v="131.5625"/>
    <n v="1.2456"/>
  </r>
  <r>
    <s v="10-Oct-2025"/>
    <x v="4"/>
    <s v="Week2-Oct-2025"/>
    <x v="1"/>
    <s v="30-Dec-2025"/>
    <s v="Tuesday"/>
    <s v="Monthly - Tuesday"/>
    <s v="Monthly - Tuesday"/>
    <s v="Month+2 Expiry"/>
    <n v="9440"/>
    <n v="18.8216"/>
    <n v="0.21299999999999999"/>
  </r>
  <r>
    <s v="10-Oct-2025"/>
    <x v="4"/>
    <s v="Week2-Oct-2025"/>
    <x v="1"/>
    <s v="31-Mar-2026"/>
    <s v="Tuesday"/>
    <s v="Monthly - Tuesday"/>
    <s v="Monthly - Tuesday"/>
    <s v="Month+5 Expiry"/>
    <n v="540"/>
    <n v="1.1283000000000001"/>
    <n v="2.5499999999999998E-2"/>
  </r>
  <r>
    <s v="10-Oct-2025"/>
    <x v="4"/>
    <s v="Week2-Oct-2025"/>
    <x v="1"/>
    <s v="30-Jun-2026"/>
    <s v="Tuesday"/>
    <s v="Monthly - Tuesday"/>
    <s v="Monthly - Tuesday"/>
    <s v="Month+8 Expiry"/>
    <n v="0"/>
    <n v="0"/>
    <n v="0"/>
  </r>
  <r>
    <s v="10-Oct-2025"/>
    <x v="4"/>
    <s v="Week2-Oct-2025"/>
    <x v="1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28-Oct-2025"/>
    <s v="Tuesday"/>
    <s v="Monthly - Tuesday"/>
    <s v="Monthly - Tuesday"/>
    <s v="Same Month Expiry"/>
    <n v="3390928"/>
    <n v="6700.4335000000001"/>
    <n v="40.916600000000003"/>
  </r>
  <r>
    <s v="13-Oct-2025"/>
    <x v="0"/>
    <s v="Week2-Oct-2025"/>
    <x v="1"/>
    <s v="25-Nov-2025"/>
    <s v="Tuesday"/>
    <s v="Monthly - Tuesday"/>
    <s v="Monthly - Tuesday"/>
    <s v="Month+1 Expiry"/>
    <n v="52287"/>
    <n v="104.2625"/>
    <n v="1.0547"/>
  </r>
  <r>
    <s v="13-Oct-2025"/>
    <x v="0"/>
    <s v="Week2-Oct-2025"/>
    <x v="1"/>
    <s v="30-Dec-2025"/>
    <s v="Tuesday"/>
    <s v="Monthly - Tuesday"/>
    <s v="Monthly - Tuesday"/>
    <s v="Month+2 Expiry"/>
    <n v="10215"/>
    <n v="20.553699999999999"/>
    <n v="0.30830000000000002"/>
  </r>
  <r>
    <s v="13-Oct-2025"/>
    <x v="0"/>
    <s v="Week2-Oct-2025"/>
    <x v="1"/>
    <s v="31-Mar-2026"/>
    <s v="Tuesday"/>
    <s v="Monthly - Tuesday"/>
    <s v="Monthly - Tuesday"/>
    <s v="Month+5 Expiry"/>
    <n v="3616"/>
    <n v="7.3704999999999998"/>
    <n v="0.13880000000000001"/>
  </r>
  <r>
    <s v="13-Oct-2025"/>
    <x v="0"/>
    <s v="Week2-Oct-2025"/>
    <x v="1"/>
    <s v="30-Jun-2026"/>
    <s v="Tuesday"/>
    <s v="Monthly - Tuesday"/>
    <s v="Monthly - Tuesday"/>
    <s v="Month+8 Expiry"/>
    <n v="0"/>
    <n v="0"/>
    <n v="0"/>
  </r>
  <r>
    <s v="13-Oct-2025"/>
    <x v="0"/>
    <s v="Week2-Oct-2025"/>
    <x v="1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28-Oct-2025"/>
    <s v="Tuesday"/>
    <s v="Monthly - Tuesday"/>
    <s v="Monthly - Tuesday"/>
    <s v="Same Month Expiry"/>
    <n v="3317035"/>
    <n v="6539.17"/>
    <n v="39.321800000000003"/>
  </r>
  <r>
    <s v="14-Oct-2025"/>
    <x v="1"/>
    <s v="Week2-Oct-2025"/>
    <x v="1"/>
    <s v="25-Nov-2025"/>
    <s v="Tuesday"/>
    <s v="Monthly - Tuesday"/>
    <s v="Monthly - Tuesday"/>
    <s v="Month+1 Expiry"/>
    <n v="50425"/>
    <n v="100.42230000000001"/>
    <n v="0.96619999999999995"/>
  </r>
  <r>
    <s v="14-Oct-2025"/>
    <x v="1"/>
    <s v="Week2-Oct-2025"/>
    <x v="1"/>
    <s v="30-Dec-2025"/>
    <s v="Tuesday"/>
    <s v="Monthly - Tuesday"/>
    <s v="Monthly - Tuesday"/>
    <s v="Month+2 Expiry"/>
    <n v="4720"/>
    <n v="9.3785000000000007"/>
    <n v="0.12"/>
  </r>
  <r>
    <s v="14-Oct-2025"/>
    <x v="1"/>
    <s v="Week2-Oct-2025"/>
    <x v="1"/>
    <s v="31-Mar-2026"/>
    <s v="Tuesday"/>
    <s v="Monthly - Tuesday"/>
    <s v="Monthly - Tuesday"/>
    <s v="Month+5 Expiry"/>
    <n v="258"/>
    <n v="0.53459999999999996"/>
    <n v="1.1299999999999999E-2"/>
  </r>
  <r>
    <s v="14-Oct-2025"/>
    <x v="1"/>
    <s v="Week2-Oct-2025"/>
    <x v="1"/>
    <s v="30-Jun-2026"/>
    <s v="Tuesday"/>
    <s v="Monthly - Tuesday"/>
    <s v="Monthly - Tuesday"/>
    <s v="Month+8 Expiry"/>
    <n v="0"/>
    <n v="0"/>
    <n v="0"/>
  </r>
  <r>
    <s v="14-Oct-2025"/>
    <x v="1"/>
    <s v="Week2-Oct-2025"/>
    <x v="1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28-Oct-2025"/>
    <s v="Tuesday"/>
    <s v="Monthly - Tuesday"/>
    <s v="Monthly - Tuesday"/>
    <s v="Same Month Expiry"/>
    <n v="3566936"/>
    <n v="7047.3134"/>
    <n v="39.457799999999999"/>
  </r>
  <r>
    <s v="15-Oct-2025"/>
    <x v="2"/>
    <s v="Week3-Oct-2025"/>
    <x v="1"/>
    <s v="25-Nov-2025"/>
    <s v="Tuesday"/>
    <s v="Monthly - Tuesday"/>
    <s v="Monthly - Tuesday"/>
    <s v="Month+1 Expiry"/>
    <n v="79388"/>
    <n v="158.44450000000001"/>
    <n v="1.4318"/>
  </r>
  <r>
    <s v="15-Oct-2025"/>
    <x v="2"/>
    <s v="Week3-Oct-2025"/>
    <x v="1"/>
    <s v="30-Dec-2025"/>
    <s v="Tuesday"/>
    <s v="Monthly - Tuesday"/>
    <s v="Monthly - Tuesday"/>
    <s v="Month+2 Expiry"/>
    <n v="7735"/>
    <n v="15.4627"/>
    <n v="0.20910000000000001"/>
  </r>
  <r>
    <s v="15-Oct-2025"/>
    <x v="2"/>
    <s v="Week3-Oct-2025"/>
    <x v="1"/>
    <s v="31-Mar-2026"/>
    <s v="Tuesday"/>
    <s v="Monthly - Tuesday"/>
    <s v="Monthly - Tuesday"/>
    <s v="Month+5 Expiry"/>
    <n v="1158"/>
    <n v="2.3677000000000001"/>
    <n v="4.0899999999999999E-2"/>
  </r>
  <r>
    <s v="15-Oct-2025"/>
    <x v="2"/>
    <s v="Week3-Oct-2025"/>
    <x v="1"/>
    <s v="30-Jun-2026"/>
    <s v="Tuesday"/>
    <s v="Monthly - Tuesday"/>
    <s v="Monthly - Tuesday"/>
    <s v="Month+8 Expiry"/>
    <n v="0"/>
    <n v="0"/>
    <n v="0"/>
  </r>
  <r>
    <s v="15-Oct-2025"/>
    <x v="2"/>
    <s v="Week3-Oct-2025"/>
    <x v="1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28-Oct-2025"/>
    <s v="Tuesday"/>
    <s v="Monthly - Tuesday"/>
    <s v="Monthly - Tuesday"/>
    <s v="Same Month Expiry"/>
    <n v="4449066"/>
    <n v="8836.4423999999999"/>
    <n v="44.833799999999997"/>
  </r>
  <r>
    <s v="16-Oct-2025"/>
    <x v="3"/>
    <s v="Week3-Oct-2025"/>
    <x v="1"/>
    <s v="25-Nov-2025"/>
    <s v="Tuesday"/>
    <s v="Monthly - Tuesday"/>
    <s v="Monthly - Tuesday"/>
    <s v="Month+1 Expiry"/>
    <n v="157673"/>
    <n v="318.30439999999999"/>
    <n v="3.2265000000000001"/>
  </r>
  <r>
    <s v="16-Oct-2025"/>
    <x v="3"/>
    <s v="Week3-Oct-2025"/>
    <x v="1"/>
    <s v="30-Dec-2025"/>
    <s v="Tuesday"/>
    <s v="Monthly - Tuesday"/>
    <s v="Monthly - Tuesday"/>
    <s v="Month+2 Expiry"/>
    <n v="16458"/>
    <n v="33.235199999999999"/>
    <n v="0.44890000000000002"/>
  </r>
  <r>
    <s v="16-Oct-2025"/>
    <x v="3"/>
    <s v="Week3-Oct-2025"/>
    <x v="1"/>
    <s v="31-Mar-2026"/>
    <s v="Tuesday"/>
    <s v="Monthly - Tuesday"/>
    <s v="Monthly - Tuesday"/>
    <s v="Month+5 Expiry"/>
    <n v="836"/>
    <n v="1.7277"/>
    <n v="3.6799999999999999E-2"/>
  </r>
  <r>
    <s v="16-Oct-2025"/>
    <x v="3"/>
    <s v="Week3-Oct-2025"/>
    <x v="1"/>
    <s v="30-Jun-2026"/>
    <s v="Tuesday"/>
    <s v="Monthly - Tuesday"/>
    <s v="Monthly - Tuesday"/>
    <s v="Month+8 Expiry"/>
    <n v="0"/>
    <n v="0"/>
    <n v="0"/>
  </r>
  <r>
    <s v="16-Oct-2025"/>
    <x v="3"/>
    <s v="Week3-Oct-2025"/>
    <x v="1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28-Oct-2025"/>
    <s v="Tuesday"/>
    <s v="Monthly - Tuesday"/>
    <s v="Monthly - Tuesday"/>
    <s v="Same Month Expiry"/>
    <n v="6181755"/>
    <n v="12374.944"/>
    <n v="65.326099999999997"/>
  </r>
  <r>
    <s v="17-Oct-2025"/>
    <x v="4"/>
    <s v="Week3-Oct-2025"/>
    <x v="1"/>
    <s v="25-Nov-2025"/>
    <s v="Tuesday"/>
    <s v="Monthly - Tuesday"/>
    <s v="Monthly - Tuesday"/>
    <s v="Month+1 Expiry"/>
    <n v="215289"/>
    <n v="438.90179999999998"/>
    <n v="4.3731"/>
  </r>
  <r>
    <s v="17-Oct-2025"/>
    <x v="4"/>
    <s v="Week3-Oct-2025"/>
    <x v="1"/>
    <s v="30-Dec-2025"/>
    <s v="Tuesday"/>
    <s v="Monthly - Tuesday"/>
    <s v="Monthly - Tuesday"/>
    <s v="Month+2 Expiry"/>
    <n v="18041"/>
    <n v="36.412399999999998"/>
    <n v="0.43590000000000001"/>
  </r>
  <r>
    <s v="17-Oct-2025"/>
    <x v="4"/>
    <s v="Week3-Oct-2025"/>
    <x v="1"/>
    <s v="31-Mar-2026"/>
    <s v="Tuesday"/>
    <s v="Monthly - Tuesday"/>
    <s v="Monthly - Tuesday"/>
    <s v="Month+5 Expiry"/>
    <n v="1090"/>
    <n v="2.2418"/>
    <n v="4.8000000000000001E-2"/>
  </r>
  <r>
    <s v="17-Oct-2025"/>
    <x v="4"/>
    <s v="Week3-Oct-2025"/>
    <x v="1"/>
    <s v="30-Jun-2026"/>
    <s v="Tuesday"/>
    <s v="Monthly - Tuesday"/>
    <s v="Monthly - Tuesday"/>
    <s v="Month+8 Expiry"/>
    <n v="0"/>
    <n v="0"/>
    <n v="0"/>
  </r>
  <r>
    <s v="17-Oct-2025"/>
    <x v="4"/>
    <s v="Week3-Oct-2025"/>
    <x v="1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28-Oct-2025"/>
    <s v="Tuesday"/>
    <s v="Monthly - Tuesday"/>
    <s v="Monthly - Tuesday"/>
    <s v="Same Month Expiry"/>
    <n v="5438752"/>
    <n v="10907.9588"/>
    <n v="44.952100000000002"/>
  </r>
  <r>
    <s v="20-Oct-2025"/>
    <x v="0"/>
    <s v="Week3-Oct-2025"/>
    <x v="1"/>
    <s v="25-Nov-2025"/>
    <s v="Tuesday"/>
    <s v="Monthly - Tuesday"/>
    <s v="Monthly - Tuesday"/>
    <s v="Month+1 Expiry"/>
    <n v="225269"/>
    <n v="459.23009999999999"/>
    <n v="4.2267000000000001"/>
  </r>
  <r>
    <s v="20-Oct-2025"/>
    <x v="0"/>
    <s v="Week3-Oct-2025"/>
    <x v="1"/>
    <s v="30-Dec-2025"/>
    <s v="Tuesday"/>
    <s v="Monthly - Tuesday"/>
    <s v="Monthly - Tuesday"/>
    <s v="Month+2 Expiry"/>
    <n v="16214"/>
    <n v="32.975999999999999"/>
    <n v="0.4325"/>
  </r>
  <r>
    <s v="20-Oct-2025"/>
    <x v="0"/>
    <s v="Week3-Oct-2025"/>
    <x v="1"/>
    <s v="31-Mar-2026"/>
    <s v="Tuesday"/>
    <s v="Monthly - Tuesday"/>
    <s v="Monthly - Tuesday"/>
    <s v="Month+5 Expiry"/>
    <n v="1405"/>
    <n v="2.8831000000000002"/>
    <n v="5.4600000000000003E-2"/>
  </r>
  <r>
    <s v="20-Oct-2025"/>
    <x v="0"/>
    <s v="Week3-Oct-2025"/>
    <x v="1"/>
    <s v="30-Jun-2026"/>
    <s v="Tuesday"/>
    <s v="Monthly - Tuesday"/>
    <s v="Monthly - Tuesday"/>
    <s v="Month+8 Expiry"/>
    <n v="0"/>
    <n v="0"/>
    <n v="0"/>
  </r>
  <r>
    <s v="20-Oct-2025"/>
    <x v="0"/>
    <s v="Week3-Oct-2025"/>
    <x v="1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28-Oct-2025"/>
    <s v="Tuesday"/>
    <s v="Monthly - Tuesday"/>
    <s v="Monthly - Tuesday"/>
    <s v="Same Month Expiry"/>
    <n v="1267899"/>
    <n v="2544.1669999999999"/>
    <n v="7.8329000000000004"/>
  </r>
  <r>
    <s v="21-Oct-2025"/>
    <x v="1"/>
    <s v="Week3-Oct-2025"/>
    <x v="1"/>
    <s v="25-Nov-2025"/>
    <s v="Tuesday"/>
    <s v="Monthly - Tuesday"/>
    <s v="Monthly - Tuesday"/>
    <s v="Month+1 Expiry"/>
    <n v="35546"/>
    <n v="72.338300000000004"/>
    <n v="0.70309999999999995"/>
  </r>
  <r>
    <s v="21-Oct-2025"/>
    <x v="1"/>
    <s v="Week3-Oct-2025"/>
    <x v="1"/>
    <s v="30-Dec-2025"/>
    <s v="Tuesday"/>
    <s v="Monthly - Tuesday"/>
    <s v="Monthly - Tuesday"/>
    <s v="Month+2 Expiry"/>
    <n v="1915"/>
    <n v="3.8871000000000002"/>
    <n v="4.7899999999999998E-2"/>
  </r>
  <r>
    <s v="21-Oct-2025"/>
    <x v="1"/>
    <s v="Week3-Oct-2025"/>
    <x v="1"/>
    <s v="31-Mar-2026"/>
    <s v="Tuesday"/>
    <s v="Monthly - Tuesday"/>
    <s v="Monthly - Tuesday"/>
    <s v="Month+5 Expiry"/>
    <n v="114"/>
    <n v="0.23119999999999999"/>
    <n v="3.5999999999999999E-3"/>
  </r>
  <r>
    <s v="21-Oct-2025"/>
    <x v="1"/>
    <s v="Week3-Oct-2025"/>
    <x v="1"/>
    <s v="30-Jun-2026"/>
    <s v="Tuesday"/>
    <s v="Monthly - Tuesday"/>
    <s v="Monthly - Tuesday"/>
    <s v="Month+8 Expiry"/>
    <n v="0"/>
    <n v="0"/>
    <n v="0"/>
  </r>
  <r>
    <s v="21-Oct-2025"/>
    <x v="1"/>
    <s v="Week3-Oct-2025"/>
    <x v="1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28-Oct-2025"/>
    <s v="Tuesday"/>
    <s v="Monthly - Tuesday"/>
    <s v="Monthly - Tuesday"/>
    <s v="Same Month Expiry"/>
    <n v="8673940"/>
    <n v="17499.277699999999"/>
    <n v="57.359099999999998"/>
  </r>
  <r>
    <s v="23-Oct-2025"/>
    <x v="3"/>
    <s v="Week4-Oct-2025"/>
    <x v="1"/>
    <s v="25-Nov-2025"/>
    <s v="Tuesday"/>
    <s v="Monthly - Tuesday"/>
    <s v="Monthly - Tuesday"/>
    <s v="Month+1 Expiry"/>
    <n v="395163"/>
    <n v="809.14859999999999"/>
    <n v="8.6211000000000002"/>
  </r>
  <r>
    <s v="23-Oct-2025"/>
    <x v="3"/>
    <s v="Week4-Oct-2025"/>
    <x v="1"/>
    <s v="30-Dec-2025"/>
    <s v="Tuesday"/>
    <s v="Monthly - Tuesday"/>
    <s v="Monthly - Tuesday"/>
    <s v="Month+2 Expiry"/>
    <n v="21545"/>
    <n v="43.766100000000002"/>
    <n v="0.57509999999999994"/>
  </r>
  <r>
    <s v="23-Oct-2025"/>
    <x v="3"/>
    <s v="Week4-Oct-2025"/>
    <x v="1"/>
    <s v="31-Mar-2026"/>
    <s v="Tuesday"/>
    <s v="Monthly - Tuesday"/>
    <s v="Monthly - Tuesday"/>
    <s v="Month+5 Expiry"/>
    <n v="948"/>
    <n v="1.9397"/>
    <n v="3.2000000000000001E-2"/>
  </r>
  <r>
    <s v="23-Oct-2025"/>
    <x v="3"/>
    <s v="Week4-Oct-2025"/>
    <x v="1"/>
    <s v="30-Jun-2026"/>
    <s v="Tuesday"/>
    <s v="Monthly - Tuesday"/>
    <s v="Monthly - Tuesday"/>
    <s v="Month+8 Expiry"/>
    <n v="0"/>
    <n v="0"/>
    <n v="0"/>
  </r>
  <r>
    <s v="23-Oct-2025"/>
    <x v="3"/>
    <s v="Week4-Oct-2025"/>
    <x v="1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28-Oct-2025"/>
    <s v="Tuesday"/>
    <s v="Monthly - Tuesday"/>
    <s v="Monthly - Tuesday"/>
    <s v="Same Month Expiry"/>
    <n v="15507859"/>
    <n v="31011.6741"/>
    <n v="86.970600000000005"/>
  </r>
  <r>
    <s v="24-Oct-2025"/>
    <x v="4"/>
    <s v="Week4-Oct-2025"/>
    <x v="1"/>
    <s v="25-Nov-2025"/>
    <s v="Tuesday"/>
    <s v="Monthly - Tuesday"/>
    <s v="Monthly - Tuesday"/>
    <s v="Month+1 Expiry"/>
    <n v="469846"/>
    <n v="957.16070000000002"/>
    <n v="9.8287999999999993"/>
  </r>
  <r>
    <s v="24-Oct-2025"/>
    <x v="4"/>
    <s v="Week4-Oct-2025"/>
    <x v="1"/>
    <s v="30-Dec-2025"/>
    <s v="Tuesday"/>
    <s v="Monthly - Tuesday"/>
    <s v="Monthly - Tuesday"/>
    <s v="Month+2 Expiry"/>
    <n v="19045"/>
    <n v="38.981900000000003"/>
    <n v="0.52680000000000005"/>
  </r>
  <r>
    <s v="24-Oct-2025"/>
    <x v="4"/>
    <s v="Week4-Oct-2025"/>
    <x v="1"/>
    <s v="31-Mar-2026"/>
    <s v="Tuesday"/>
    <s v="Monthly - Tuesday"/>
    <s v="Monthly - Tuesday"/>
    <s v="Month+5 Expiry"/>
    <n v="868"/>
    <n v="1.7867"/>
    <n v="3.2899999999999999E-2"/>
  </r>
  <r>
    <s v="24-Oct-2025"/>
    <x v="4"/>
    <s v="Week4-Oct-2025"/>
    <x v="1"/>
    <s v="30-Jun-2026"/>
    <s v="Tuesday"/>
    <s v="Monthly - Tuesday"/>
    <s v="Monthly - Tuesday"/>
    <s v="Month+8 Expiry"/>
    <n v="0"/>
    <n v="0"/>
    <n v="0"/>
  </r>
  <r>
    <s v="24-Oct-2025"/>
    <x v="4"/>
    <s v="Week4-Oct-2025"/>
    <x v="1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28-Oct-2025"/>
    <s v="Tuesday"/>
    <s v="Monthly - Tuesday"/>
    <s v="Monthly - Tuesday"/>
    <s v="Same Month Expiry"/>
    <n v="20633717"/>
    <n v="41419.0311"/>
    <n v="92.092399999999998"/>
  </r>
  <r>
    <s v="27-Oct-2025"/>
    <x v="0"/>
    <s v="Week4-Oct-2025"/>
    <x v="1"/>
    <s v="25-Nov-2025"/>
    <s v="Tuesday"/>
    <s v="Monthly - Tuesday"/>
    <s v="Monthly - Tuesday"/>
    <s v="Month+1 Expiry"/>
    <n v="524563"/>
    <n v="1071.4396999999999"/>
    <n v="10.9108"/>
  </r>
  <r>
    <s v="27-Oct-2025"/>
    <x v="0"/>
    <s v="Week4-Oct-2025"/>
    <x v="1"/>
    <s v="30-Dec-2025"/>
    <s v="Tuesday"/>
    <s v="Monthly - Tuesday"/>
    <s v="Monthly - Tuesday"/>
    <s v="Month+2 Expiry"/>
    <n v="19469"/>
    <n v="39.698599999999999"/>
    <n v="0.51329999999999998"/>
  </r>
  <r>
    <s v="27-Oct-2025"/>
    <x v="0"/>
    <s v="Week4-Oct-2025"/>
    <x v="1"/>
    <s v="31-Mar-2026"/>
    <s v="Tuesday"/>
    <s v="Monthly - Tuesday"/>
    <s v="Monthly - Tuesday"/>
    <s v="Month+5 Expiry"/>
    <n v="428"/>
    <n v="0.86699999999999999"/>
    <n v="1.52E-2"/>
  </r>
  <r>
    <s v="27-Oct-2025"/>
    <x v="0"/>
    <s v="Week4-Oct-2025"/>
    <x v="1"/>
    <s v="30-Jun-2026"/>
    <s v="Tuesday"/>
    <s v="Monthly - Tuesday"/>
    <s v="Monthly - Tuesday"/>
    <s v="Month+8 Expiry"/>
    <n v="0"/>
    <n v="0"/>
    <n v="0"/>
  </r>
  <r>
    <s v="27-Oct-2025"/>
    <x v="0"/>
    <s v="Week4-Oct-2025"/>
    <x v="1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28-Oct-2025"/>
    <s v="Tuesday"/>
    <s v="Monthly - Tuesday"/>
    <s v="Monthly - Tuesday"/>
    <s v="Same Month Expiry"/>
    <n v="87083272"/>
    <n v="174516.37229999999"/>
    <n v="174.07380000000001"/>
  </r>
  <r>
    <s v="28-Oct-2025"/>
    <x v="1"/>
    <s v="Week4-Oct-2025"/>
    <x v="1"/>
    <s v="25-Nov-2025"/>
    <s v="Tuesday"/>
    <s v="Monthly - Tuesday"/>
    <s v="Monthly - Tuesday"/>
    <s v="Month+1 Expiry"/>
    <n v="1161369"/>
    <n v="2374.4517000000001"/>
    <n v="22.0947"/>
  </r>
  <r>
    <s v="28-Oct-2025"/>
    <x v="1"/>
    <s v="Week4-Oct-2025"/>
    <x v="1"/>
    <s v="30-Dec-2025"/>
    <s v="Tuesday"/>
    <s v="Monthly - Tuesday"/>
    <s v="Monthly - Tuesday"/>
    <s v="Month+2 Expiry"/>
    <n v="23664"/>
    <n v="48.736600000000003"/>
    <n v="0.73350000000000004"/>
  </r>
  <r>
    <s v="28-Oct-2025"/>
    <x v="1"/>
    <s v="Week4-Oct-2025"/>
    <x v="1"/>
    <s v="31-Mar-2026"/>
    <s v="Tuesday"/>
    <s v="Monthly - Tuesday"/>
    <s v="Monthly - Tuesday"/>
    <s v="Month+5 Expiry"/>
    <n v="638"/>
    <n v="1.3148"/>
    <n v="2.5399999999999999E-2"/>
  </r>
  <r>
    <s v="28-Oct-2025"/>
    <x v="1"/>
    <s v="Week4-Oct-2025"/>
    <x v="1"/>
    <s v="30-Jun-2026"/>
    <s v="Tuesday"/>
    <s v="Monthly - Tuesday"/>
    <s v="Monthly - Tuesday"/>
    <s v="Month+8 Expiry"/>
    <n v="0"/>
    <n v="0"/>
    <n v="0"/>
  </r>
  <r>
    <s v="28-Oct-2025"/>
    <x v="1"/>
    <s v="Week4-Oct-2025"/>
    <x v="1"/>
    <s v="29-Sep-2026"/>
    <s v="Tuesday"/>
    <s v="Monthly - Tuesday"/>
    <s v="Monthly - Tuesday"/>
    <s v="Month+11 Expiry"/>
    <n v="0"/>
    <n v="0"/>
    <n v="0"/>
  </r>
  <r>
    <s v="29-Oct-2025"/>
    <x v="2"/>
    <s v="Week5-Oct-2025"/>
    <x v="1"/>
    <s v="25-Nov-2025"/>
    <s v="Tuesday"/>
    <s v="Monthly - Tuesday"/>
    <s v="Monthly - Tuesday"/>
    <s v="Month+1 Expiry"/>
    <n v="2212302"/>
    <n v="4533.5092000000004"/>
    <n v="39.933"/>
  </r>
  <r>
    <s v="29-Oct-2025"/>
    <x v="2"/>
    <s v="Week5-Oct-2025"/>
    <x v="1"/>
    <s v="30-Dec-2025"/>
    <s v="Tuesday"/>
    <s v="Monthly - Tuesday"/>
    <s v="Monthly - Tuesday"/>
    <s v="Month+2 Expiry"/>
    <n v="24422"/>
    <n v="50.1036"/>
    <n v="0.57820000000000005"/>
  </r>
  <r>
    <s v="29-Oct-2025"/>
    <x v="2"/>
    <s v="Week5-Oct-2025"/>
    <x v="1"/>
    <s v="27-Jan-2026"/>
    <s v="Tuesday"/>
    <s v="Monthly - Tuesday"/>
    <s v="Monthly - Tuesday"/>
    <s v="Month+3 Expiry"/>
    <n v="86"/>
    <n v="0.1527"/>
    <n v="4.0000000000000001E-3"/>
  </r>
  <r>
    <s v="29-Oct-2025"/>
    <x v="2"/>
    <s v="Week5-Oct-2025"/>
    <x v="1"/>
    <s v="31-Mar-2026"/>
    <s v="Tuesday"/>
    <s v="Monthly - Tuesday"/>
    <s v="Monthly - Tuesday"/>
    <s v="Month+5 Expiry"/>
    <n v="550"/>
    <n v="1.1346000000000001"/>
    <n v="2.1899999999999999E-2"/>
  </r>
  <r>
    <s v="29-Oct-2025"/>
    <x v="2"/>
    <s v="Week5-Oct-2025"/>
    <x v="1"/>
    <s v="30-Jun-2026"/>
    <s v="Tuesday"/>
    <s v="Monthly - Tuesday"/>
    <s v="Monthly - Tuesday"/>
    <s v="Month+8 Expiry"/>
    <n v="0"/>
    <n v="0"/>
    <n v="0"/>
  </r>
  <r>
    <s v="29-Oct-2025"/>
    <x v="2"/>
    <s v="Week5-Oct-2025"/>
    <x v="1"/>
    <s v="29-Sep-2026"/>
    <s v="Tuesday"/>
    <s v="Monthly - Tuesday"/>
    <s v="Monthly - Tuesday"/>
    <s v="Month+11 Expiry"/>
    <n v="0"/>
    <n v="0"/>
    <n v="0"/>
  </r>
  <r>
    <s v="30-Oct-2025"/>
    <x v="3"/>
    <s v="Week5-Oct-2025"/>
    <x v="1"/>
    <s v="25-Nov-2025"/>
    <s v="Tuesday"/>
    <s v="Monthly - Tuesday"/>
    <s v="Monthly - Tuesday"/>
    <s v="Month+1 Expiry"/>
    <n v="1949720"/>
    <n v="3994.3843999999999"/>
    <n v="34.494500000000002"/>
  </r>
  <r>
    <s v="30-Oct-2025"/>
    <x v="3"/>
    <s v="Week5-Oct-2025"/>
    <x v="1"/>
    <s v="30-Dec-2025"/>
    <s v="Tuesday"/>
    <s v="Monthly - Tuesday"/>
    <s v="Monthly - Tuesday"/>
    <s v="Month+2 Expiry"/>
    <n v="20662"/>
    <n v="42.178199999999997"/>
    <n v="0.4723"/>
  </r>
  <r>
    <s v="30-Oct-2025"/>
    <x v="3"/>
    <s v="Week5-Oct-2025"/>
    <x v="1"/>
    <s v="27-Jan-2026"/>
    <s v="Tuesday"/>
    <s v="Monthly - Tuesday"/>
    <s v="Monthly - Tuesday"/>
    <s v="Month+3 Expiry"/>
    <n v="292"/>
    <n v="0.50529999999999997"/>
    <n v="7.1000000000000004E-3"/>
  </r>
  <r>
    <s v="30-Oct-2025"/>
    <x v="3"/>
    <s v="Week5-Oct-2025"/>
    <x v="1"/>
    <s v="31-Mar-2026"/>
    <s v="Tuesday"/>
    <s v="Monthly - Tuesday"/>
    <s v="Monthly - Tuesday"/>
    <s v="Month+5 Expiry"/>
    <n v="1572"/>
    <n v="3.1757"/>
    <n v="4.7699999999999999E-2"/>
  </r>
  <r>
    <s v="30-Oct-2025"/>
    <x v="3"/>
    <s v="Week5-Oct-2025"/>
    <x v="1"/>
    <s v="30-Jun-2026"/>
    <s v="Tuesday"/>
    <s v="Monthly - Tuesday"/>
    <s v="Monthly - Tuesday"/>
    <s v="Month+8 Expiry"/>
    <n v="0"/>
    <n v="0"/>
    <n v="0"/>
  </r>
  <r>
    <s v="30-Oct-2025"/>
    <x v="3"/>
    <s v="Week5-Oct-2025"/>
    <x v="1"/>
    <s v="29-Sep-2026"/>
    <s v="Tuesday"/>
    <s v="Monthly - Tuesday"/>
    <s v="Monthly - Tuesday"/>
    <s v="Month+11 Expiry"/>
    <n v="0"/>
    <n v="0"/>
    <n v="0"/>
  </r>
  <r>
    <s v="31-Oct-2025"/>
    <x v="4"/>
    <s v="Week5-Oct-2025"/>
    <x v="1"/>
    <s v="25-Nov-2025"/>
    <s v="Tuesday"/>
    <s v="Monthly - Tuesday"/>
    <s v="Monthly - Tuesday"/>
    <s v="Month+1 Expiry"/>
    <n v="2569744"/>
    <n v="5245.7317999999996"/>
    <n v="44.901600000000002"/>
  </r>
  <r>
    <s v="31-Oct-2025"/>
    <x v="4"/>
    <s v="Week5-Oct-2025"/>
    <x v="1"/>
    <s v="30-Dec-2025"/>
    <s v="Tuesday"/>
    <s v="Monthly - Tuesday"/>
    <s v="Monthly - Tuesday"/>
    <s v="Month+2 Expiry"/>
    <n v="30409"/>
    <n v="62.976399999999998"/>
    <n v="0.7359"/>
  </r>
  <r>
    <s v="31-Oct-2025"/>
    <x v="4"/>
    <s v="Week5-Oct-2025"/>
    <x v="1"/>
    <s v="27-Jan-2026"/>
    <s v="Tuesday"/>
    <s v="Monthly - Tuesday"/>
    <s v="Monthly - Tuesday"/>
    <s v="Month+3 Expiry"/>
    <n v="427"/>
    <n v="0.73340000000000005"/>
    <n v="8.9999999999999993E-3"/>
  </r>
  <r>
    <s v="31-Oct-2025"/>
    <x v="4"/>
    <s v="Week5-Oct-2025"/>
    <x v="1"/>
    <s v="31-Mar-2026"/>
    <s v="Tuesday"/>
    <s v="Monthly - Tuesday"/>
    <s v="Monthly - Tuesday"/>
    <s v="Month+5 Expiry"/>
    <n v="538"/>
    <n v="1.0946"/>
    <n v="1.8800000000000001E-2"/>
  </r>
  <r>
    <s v="31-Oct-2025"/>
    <x v="4"/>
    <s v="Week5-Oct-2025"/>
    <x v="1"/>
    <s v="30-Jun-2026"/>
    <s v="Tuesday"/>
    <s v="Monthly - Tuesday"/>
    <s v="Monthly - Tuesday"/>
    <s v="Month+8 Expiry"/>
    <n v="0"/>
    <n v="0"/>
    <n v="0"/>
  </r>
  <r>
    <s v="31-Oct-2025"/>
    <x v="4"/>
    <s v="Week5-Oct-2025"/>
    <x v="1"/>
    <s v="29-Sep-2026"/>
    <s v="Tuesday"/>
    <s v="Monthly - Tuesday"/>
    <s v="Monthly - Tuesday"/>
    <s v="Month+11 Expiry"/>
    <n v="0"/>
    <n v="0"/>
    <n v="0"/>
  </r>
  <r>
    <s v="03-Nov-2025"/>
    <x v="0"/>
    <s v="Week1-Nov-2025"/>
    <x v="2"/>
    <s v="25-Nov-2025"/>
    <s v="Tuesday"/>
    <s v="Monthly - Tuesday"/>
    <s v="Monthly - Tuesday"/>
    <s v="Same Month Expiry"/>
    <n v="2228380"/>
    <n v="4560.7056000000002"/>
    <n v="37.634599999999999"/>
  </r>
  <r>
    <s v="03-Nov-2025"/>
    <x v="0"/>
    <s v="Week1-Nov-2025"/>
    <x v="2"/>
    <s v="30-Dec-2025"/>
    <s v="Tuesday"/>
    <s v="Monthly - Tuesday"/>
    <s v="Monthly - Tuesday"/>
    <s v="Month+1 Expiry"/>
    <n v="27468"/>
    <n v="56.414099999999998"/>
    <n v="0.59050000000000002"/>
  </r>
  <r>
    <s v="03-Nov-2025"/>
    <x v="0"/>
    <s v="Week1-Nov-2025"/>
    <x v="2"/>
    <s v="27-Jan-2026"/>
    <s v="Tuesday"/>
    <s v="Monthly - Tuesday"/>
    <s v="Monthly - Tuesday"/>
    <s v="Month+2 Expiry"/>
    <n v="351"/>
    <n v="0.60250000000000004"/>
    <n v="6.4999999999999997E-3"/>
  </r>
  <r>
    <s v="03-Nov-2025"/>
    <x v="0"/>
    <s v="Week1-Nov-2025"/>
    <x v="2"/>
    <s v="31-Mar-2026"/>
    <s v="Tuesday"/>
    <s v="Monthly - Tuesday"/>
    <s v="Monthly - Tuesday"/>
    <s v="Month+4 Expiry"/>
    <n v="474"/>
    <n v="0.9879"/>
    <n v="2.1100000000000001E-2"/>
  </r>
  <r>
    <s v="03-Nov-2025"/>
    <x v="0"/>
    <s v="Week1-Nov-2025"/>
    <x v="2"/>
    <s v="30-Jun-2026"/>
    <s v="Tuesday"/>
    <s v="Monthly - Tuesday"/>
    <s v="Monthly - Tuesday"/>
    <s v="Month+7 Expiry"/>
    <n v="0"/>
    <n v="0"/>
    <n v="0"/>
  </r>
  <r>
    <s v="03-Nov-2025"/>
    <x v="0"/>
    <s v="Week1-Nov-2025"/>
    <x v="2"/>
    <s v="29-Sep-2026"/>
    <s v="Tuesday"/>
    <s v="Monthly - Tuesday"/>
    <s v="Monthly - Tuesday"/>
    <s v="Month+10 Expiry"/>
    <n v="0"/>
    <n v="0"/>
    <n v="0"/>
  </r>
  <r>
    <s v="04-Nov-2025"/>
    <x v="1"/>
    <s v="Week1-Nov-2025"/>
    <x v="2"/>
    <s v="25-Nov-2025"/>
    <s v="Tuesday"/>
    <s v="Monthly - Tuesday"/>
    <s v="Monthly - Tuesday"/>
    <s v="Same Month Expiry"/>
    <n v="1994174"/>
    <n v="4075.2826"/>
    <n v="31.5015"/>
  </r>
  <r>
    <s v="04-Nov-2025"/>
    <x v="1"/>
    <s v="Week1-Nov-2025"/>
    <x v="2"/>
    <s v="30-Dec-2025"/>
    <s v="Tuesday"/>
    <s v="Monthly - Tuesday"/>
    <s v="Monthly - Tuesday"/>
    <s v="Month+1 Expiry"/>
    <n v="28187"/>
    <n v="57.8767"/>
    <n v="0.55149999999999999"/>
  </r>
  <r>
    <s v="04-Nov-2025"/>
    <x v="1"/>
    <s v="Week1-Nov-2025"/>
    <x v="2"/>
    <s v="27-Jan-2026"/>
    <s v="Tuesday"/>
    <s v="Monthly - Tuesday"/>
    <s v="Monthly - Tuesday"/>
    <s v="Month+2 Expiry"/>
    <n v="320"/>
    <n v="0.54820000000000002"/>
    <n v="5.7999999999999996E-3"/>
  </r>
  <r>
    <s v="04-Nov-2025"/>
    <x v="1"/>
    <s v="Week1-Nov-2025"/>
    <x v="2"/>
    <s v="31-Mar-2026"/>
    <s v="Tuesday"/>
    <s v="Monthly - Tuesday"/>
    <s v="Monthly - Tuesday"/>
    <s v="Month+4 Expiry"/>
    <n v="203"/>
    <n v="0.41639999999999999"/>
    <n v="8.0000000000000002E-3"/>
  </r>
  <r>
    <s v="04-Nov-2025"/>
    <x v="1"/>
    <s v="Week1-Nov-2025"/>
    <x v="2"/>
    <s v="30-Jun-2026"/>
    <s v="Tuesday"/>
    <s v="Monthly - Tuesday"/>
    <s v="Monthly - Tuesday"/>
    <s v="Month+7 Expiry"/>
    <n v="0"/>
    <n v="0"/>
    <n v="0"/>
  </r>
  <r>
    <s v="04-Nov-2025"/>
    <x v="1"/>
    <s v="Week1-Nov-2025"/>
    <x v="2"/>
    <s v="29-Sep-2026"/>
    <s v="Tuesday"/>
    <s v="Monthly - Tuesday"/>
    <s v="Monthly - Tuesday"/>
    <s v="Month+10 Expiry"/>
    <n v="0"/>
    <n v="0"/>
    <n v="0"/>
  </r>
  <r>
    <s v="06-Nov-2025"/>
    <x v="3"/>
    <s v="Week1-Nov-2025"/>
    <x v="2"/>
    <s v="25-Nov-2025"/>
    <s v="Tuesday"/>
    <s v="Monthly - Tuesday"/>
    <s v="Monthly - Tuesday"/>
    <s v="Same Month Expiry"/>
    <n v="2186489"/>
    <n v="4438.1484"/>
    <n v="33.457299999999996"/>
  </r>
  <r>
    <s v="06-Nov-2025"/>
    <x v="3"/>
    <s v="Week1-Nov-2025"/>
    <x v="2"/>
    <s v="30-Dec-2025"/>
    <s v="Tuesday"/>
    <s v="Monthly - Tuesday"/>
    <s v="Monthly - Tuesday"/>
    <s v="Month+1 Expiry"/>
    <n v="38633"/>
    <n v="79.377099999999999"/>
    <n v="0.73740000000000006"/>
  </r>
  <r>
    <s v="06-Nov-2025"/>
    <x v="3"/>
    <s v="Week1-Nov-2025"/>
    <x v="2"/>
    <s v="27-Jan-2026"/>
    <s v="Tuesday"/>
    <s v="Monthly - Tuesday"/>
    <s v="Monthly - Tuesday"/>
    <s v="Month+2 Expiry"/>
    <n v="831"/>
    <n v="1.4427000000000001"/>
    <n v="1.8700000000000001E-2"/>
  </r>
  <r>
    <s v="06-Nov-2025"/>
    <x v="3"/>
    <s v="Week1-Nov-2025"/>
    <x v="2"/>
    <s v="31-Mar-2026"/>
    <s v="Tuesday"/>
    <s v="Monthly - Tuesday"/>
    <s v="Monthly - Tuesday"/>
    <s v="Month+4 Expiry"/>
    <n v="296"/>
    <n v="0.60950000000000004"/>
    <n v="1.09E-2"/>
  </r>
  <r>
    <s v="06-Nov-2025"/>
    <x v="3"/>
    <s v="Week1-Nov-2025"/>
    <x v="2"/>
    <s v="30-Jun-2026"/>
    <s v="Tuesday"/>
    <s v="Monthly - Tuesday"/>
    <s v="Monthly - Tuesday"/>
    <s v="Month+7 Expiry"/>
    <n v="0"/>
    <n v="0"/>
    <n v="0"/>
  </r>
  <r>
    <s v="06-Nov-2025"/>
    <x v="3"/>
    <s v="Week1-Nov-2025"/>
    <x v="2"/>
    <s v="29-Sep-2026"/>
    <s v="Tuesday"/>
    <s v="Monthly - Tuesday"/>
    <s v="Monthly - Tuesday"/>
    <s v="Month+10 Expiry"/>
    <n v="0"/>
    <n v="0"/>
    <n v="0"/>
  </r>
  <r>
    <s v="07-Nov-2025"/>
    <x v="4"/>
    <s v="Week1-Nov-2025"/>
    <x v="2"/>
    <s v="25-Nov-2025"/>
    <s v="Tuesday"/>
    <s v="Monthly - Tuesday"/>
    <s v="Monthly - Tuesday"/>
    <s v="Same Month Expiry"/>
    <n v="3649590"/>
    <n v="7404.2228999999998"/>
    <n v="52.744100000000003"/>
  </r>
  <r>
    <s v="07-Nov-2025"/>
    <x v="4"/>
    <s v="Week1-Nov-2025"/>
    <x v="2"/>
    <s v="30-Dec-2025"/>
    <s v="Tuesday"/>
    <s v="Monthly - Tuesday"/>
    <s v="Monthly - Tuesday"/>
    <s v="Month+1 Expiry"/>
    <n v="77834"/>
    <n v="159.47620000000001"/>
    <n v="1.403"/>
  </r>
  <r>
    <s v="07-Nov-2025"/>
    <x v="4"/>
    <s v="Week1-Nov-2025"/>
    <x v="2"/>
    <s v="27-Jan-2026"/>
    <s v="Tuesday"/>
    <s v="Monthly - Tuesday"/>
    <s v="Monthly - Tuesday"/>
    <s v="Month+2 Expiry"/>
    <n v="3310"/>
    <n v="5.6548999999999996"/>
    <n v="6.4100000000000004E-2"/>
  </r>
  <r>
    <s v="07-Nov-2025"/>
    <x v="4"/>
    <s v="Week1-Nov-2025"/>
    <x v="2"/>
    <s v="31-Mar-2026"/>
    <s v="Tuesday"/>
    <s v="Monthly - Tuesday"/>
    <s v="Monthly - Tuesday"/>
    <s v="Month+4 Expiry"/>
    <n v="695"/>
    <n v="1.4105000000000001"/>
    <n v="2.2100000000000002E-2"/>
  </r>
  <r>
    <s v="07-Nov-2025"/>
    <x v="4"/>
    <s v="Week1-Nov-2025"/>
    <x v="2"/>
    <s v="30-Jun-2026"/>
    <s v="Tuesday"/>
    <s v="Monthly - Tuesday"/>
    <s v="Monthly - Tuesday"/>
    <s v="Month+7 Expiry"/>
    <n v="0"/>
    <n v="0"/>
    <n v="0"/>
  </r>
  <r>
    <s v="07-Nov-2025"/>
    <x v="4"/>
    <s v="Week1-Nov-2025"/>
    <x v="2"/>
    <s v="29-Sep-2026"/>
    <s v="Tuesday"/>
    <s v="Monthly - Tuesday"/>
    <s v="Monthly - Tuesday"/>
    <s v="Month+10 Expiry"/>
    <n v="0"/>
    <n v="0"/>
    <n v="0"/>
  </r>
  <r>
    <s v="10-Nov-2025"/>
    <x v="0"/>
    <s v="Week2-Nov-2025"/>
    <x v="2"/>
    <s v="25-Nov-2025"/>
    <s v="Tuesday"/>
    <s v="Monthly - Tuesday"/>
    <s v="Monthly - Tuesday"/>
    <s v="Same Month Expiry"/>
    <n v="2241174"/>
    <n v="4558.8152"/>
    <n v="31.664000000000001"/>
  </r>
  <r>
    <s v="10-Nov-2025"/>
    <x v="0"/>
    <s v="Week2-Nov-2025"/>
    <x v="2"/>
    <s v="30-Dec-2025"/>
    <s v="Tuesday"/>
    <s v="Monthly - Tuesday"/>
    <s v="Monthly - Tuesday"/>
    <s v="Month+1 Expiry"/>
    <n v="33783"/>
    <n v="68.611199999999997"/>
    <n v="0.56430000000000002"/>
  </r>
  <r>
    <s v="10-Nov-2025"/>
    <x v="0"/>
    <s v="Week2-Nov-2025"/>
    <x v="2"/>
    <s v="27-Jan-2026"/>
    <s v="Tuesday"/>
    <s v="Monthly - Tuesday"/>
    <s v="Monthly - Tuesday"/>
    <s v="Month+2 Expiry"/>
    <n v="1569"/>
    <n v="2.7334999999999998"/>
    <n v="3.7699999999999997E-2"/>
  </r>
  <r>
    <s v="10-Nov-2025"/>
    <x v="0"/>
    <s v="Week2-Nov-2025"/>
    <x v="2"/>
    <s v="31-Mar-2026"/>
    <s v="Tuesday"/>
    <s v="Monthly - Tuesday"/>
    <s v="Monthly - Tuesday"/>
    <s v="Month+4 Expiry"/>
    <n v="301"/>
    <n v="0.61899999999999999"/>
    <n v="1.06E-2"/>
  </r>
  <r>
    <s v="10-Nov-2025"/>
    <x v="0"/>
    <s v="Week2-Nov-2025"/>
    <x v="2"/>
    <s v="30-Jun-2026"/>
    <s v="Tuesday"/>
    <s v="Monthly - Tuesday"/>
    <s v="Monthly - Tuesday"/>
    <s v="Month+7 Expiry"/>
    <n v="0"/>
    <n v="0"/>
    <n v="0"/>
  </r>
  <r>
    <s v="10-Nov-2025"/>
    <x v="0"/>
    <s v="Week2-Nov-2025"/>
    <x v="2"/>
    <s v="29-Sep-2026"/>
    <s v="Tuesday"/>
    <s v="Monthly - Tuesday"/>
    <s v="Monthly - Tuesday"/>
    <s v="Month+10 Expiry"/>
    <n v="0"/>
    <n v="0"/>
    <n v="0"/>
  </r>
  <r>
    <s v="11-Nov-2025"/>
    <x v="1"/>
    <s v="Week2-Nov-2025"/>
    <x v="2"/>
    <s v="25-Nov-2025"/>
    <s v="Tuesday"/>
    <s v="Monthly - Tuesday"/>
    <s v="Monthly - Tuesday"/>
    <s v="Same Month Expiry"/>
    <n v="2918580"/>
    <n v="5918.5083000000004"/>
    <n v="40.4773"/>
  </r>
  <r>
    <s v="11-Nov-2025"/>
    <x v="1"/>
    <s v="Week2-Nov-2025"/>
    <x v="2"/>
    <s v="30-Dec-2025"/>
    <s v="Tuesday"/>
    <s v="Monthly - Tuesday"/>
    <s v="Monthly - Tuesday"/>
    <s v="Month+1 Expiry"/>
    <n v="52106"/>
    <n v="106.8488"/>
    <n v="1.008"/>
  </r>
  <r>
    <s v="11-Nov-2025"/>
    <x v="1"/>
    <s v="Week2-Nov-2025"/>
    <x v="2"/>
    <s v="27-Jan-2026"/>
    <s v="Tuesday"/>
    <s v="Monthly - Tuesday"/>
    <s v="Monthly - Tuesday"/>
    <s v="Month+2 Expiry"/>
    <n v="2356"/>
    <n v="4.0816999999999997"/>
    <n v="5.0799999999999998E-2"/>
  </r>
  <r>
    <s v="11-Nov-2025"/>
    <x v="1"/>
    <s v="Week2-Nov-2025"/>
    <x v="2"/>
    <s v="31-Mar-2026"/>
    <s v="Tuesday"/>
    <s v="Monthly - Tuesday"/>
    <s v="Monthly - Tuesday"/>
    <s v="Month+4 Expiry"/>
    <n v="533"/>
    <n v="1.0925"/>
    <n v="1.7999999999999999E-2"/>
  </r>
  <r>
    <s v="11-Nov-2025"/>
    <x v="1"/>
    <s v="Week2-Nov-2025"/>
    <x v="2"/>
    <s v="30-Jun-2026"/>
    <s v="Tuesday"/>
    <s v="Monthly - Tuesday"/>
    <s v="Monthly - Tuesday"/>
    <s v="Month+7 Expiry"/>
    <n v="0"/>
    <n v="0"/>
    <n v="0"/>
  </r>
  <r>
    <s v="11-Nov-2025"/>
    <x v="1"/>
    <s v="Week2-Nov-2025"/>
    <x v="2"/>
    <s v="29-Sep-2026"/>
    <s v="Tuesday"/>
    <s v="Monthly - Tuesday"/>
    <s v="Monthly - Tuesday"/>
    <s v="Month+10 Expiry"/>
    <n v="0"/>
    <n v="0"/>
    <n v="0"/>
  </r>
  <r>
    <s v="12-Nov-2025"/>
    <x v="2"/>
    <s v="Week2-Nov-2025"/>
    <x v="2"/>
    <s v="25-Nov-2025"/>
    <s v="Tuesday"/>
    <s v="Monthly - Tuesday"/>
    <s v="Monthly - Tuesday"/>
    <s v="Same Month Expiry"/>
    <n v="2822988"/>
    <n v="5744.3681999999999"/>
    <n v="37.165399999999998"/>
  </r>
  <r>
    <s v="12-Nov-2025"/>
    <x v="2"/>
    <s v="Week2-Nov-2025"/>
    <x v="2"/>
    <s v="30-Dec-2025"/>
    <s v="Tuesday"/>
    <s v="Monthly - Tuesday"/>
    <s v="Monthly - Tuesday"/>
    <s v="Month+1 Expiry"/>
    <n v="60386"/>
    <n v="122.3852"/>
    <n v="1.0429999999999999"/>
  </r>
  <r>
    <s v="12-Nov-2025"/>
    <x v="2"/>
    <s v="Week2-Nov-2025"/>
    <x v="2"/>
    <s v="27-Jan-2026"/>
    <s v="Tuesday"/>
    <s v="Monthly - Tuesday"/>
    <s v="Monthly - Tuesday"/>
    <s v="Month+2 Expiry"/>
    <n v="2598"/>
    <n v="4.4729999999999999"/>
    <n v="4.7E-2"/>
  </r>
  <r>
    <s v="12-Nov-2025"/>
    <x v="2"/>
    <s v="Week2-Nov-2025"/>
    <x v="2"/>
    <s v="31-Mar-2026"/>
    <s v="Tuesday"/>
    <s v="Monthly - Tuesday"/>
    <s v="Monthly - Tuesday"/>
    <s v="Month+4 Expiry"/>
    <n v="491"/>
    <n v="1.0057"/>
    <n v="1.5800000000000002E-2"/>
  </r>
  <r>
    <s v="12-Nov-2025"/>
    <x v="2"/>
    <s v="Week2-Nov-2025"/>
    <x v="2"/>
    <s v="30-Jun-2026"/>
    <s v="Tuesday"/>
    <s v="Monthly - Tuesday"/>
    <s v="Monthly - Tuesday"/>
    <s v="Month+7 Expiry"/>
    <n v="0"/>
    <n v="0"/>
    <n v="0"/>
  </r>
  <r>
    <s v="12-Nov-2025"/>
    <x v="2"/>
    <s v="Week2-Nov-2025"/>
    <x v="2"/>
    <s v="29-Sep-2026"/>
    <s v="Tuesday"/>
    <s v="Monthly - Tuesday"/>
    <s v="Monthly - Tuesday"/>
    <s v="Month+10 Expiry"/>
    <n v="0"/>
    <n v="0"/>
    <n v="0"/>
  </r>
  <r>
    <s v="13-Nov-2025"/>
    <x v="3"/>
    <s v="Week2-Nov-2025"/>
    <x v="2"/>
    <s v="25-Nov-2025"/>
    <s v="Tuesday"/>
    <s v="Monthly - Tuesday"/>
    <s v="Monthly - Tuesday"/>
    <s v="Same Month Expiry"/>
    <n v="3111743"/>
    <n v="6363.0502999999999"/>
    <n v="39.591299999999997"/>
  </r>
  <r>
    <s v="13-Nov-2025"/>
    <x v="3"/>
    <s v="Week2-Nov-2025"/>
    <x v="2"/>
    <s v="30-Dec-2025"/>
    <s v="Tuesday"/>
    <s v="Monthly - Tuesday"/>
    <s v="Monthly - Tuesday"/>
    <s v="Month+1 Expiry"/>
    <n v="72337"/>
    <n v="148.73159999999999"/>
    <n v="1.3986000000000001"/>
  </r>
  <r>
    <s v="13-Nov-2025"/>
    <x v="3"/>
    <s v="Week2-Nov-2025"/>
    <x v="2"/>
    <s v="27-Jan-2026"/>
    <s v="Tuesday"/>
    <s v="Monthly - Tuesday"/>
    <s v="Monthly - Tuesday"/>
    <s v="Month+2 Expiry"/>
    <n v="4137"/>
    <n v="7.2949999999999999"/>
    <n v="0.109"/>
  </r>
  <r>
    <s v="13-Nov-2025"/>
    <x v="3"/>
    <s v="Week2-Nov-2025"/>
    <x v="2"/>
    <s v="31-Mar-2026"/>
    <s v="Tuesday"/>
    <s v="Monthly - Tuesday"/>
    <s v="Monthly - Tuesday"/>
    <s v="Month+4 Expiry"/>
    <n v="767"/>
    <n v="1.5644"/>
    <n v="2.3E-2"/>
  </r>
  <r>
    <s v="13-Nov-2025"/>
    <x v="3"/>
    <s v="Week2-Nov-2025"/>
    <x v="2"/>
    <s v="30-Jun-2026"/>
    <s v="Tuesday"/>
    <s v="Monthly - Tuesday"/>
    <s v="Monthly - Tuesday"/>
    <s v="Month+7 Expiry"/>
    <n v="0"/>
    <n v="0"/>
    <n v="0"/>
  </r>
  <r>
    <s v="13-Nov-2025"/>
    <x v="3"/>
    <s v="Week2-Nov-2025"/>
    <x v="2"/>
    <s v="29-Sep-2026"/>
    <s v="Tuesday"/>
    <s v="Monthly - Tuesday"/>
    <s v="Monthly - Tuesday"/>
    <s v="Month+10 Expiry"/>
    <n v="0"/>
    <n v="0"/>
    <n v="0"/>
  </r>
  <r>
    <s v="14-Nov-2025"/>
    <x v="4"/>
    <s v="Week2-Nov-2025"/>
    <x v="2"/>
    <s v="25-Nov-2025"/>
    <s v="Tuesday"/>
    <s v="Monthly - Tuesday"/>
    <s v="Monthly - Tuesday"/>
    <s v="Same Month Expiry"/>
    <n v="3462484"/>
    <n v="7079.8050000000003"/>
    <n v="41.436399999999999"/>
  </r>
  <r>
    <s v="14-Nov-2025"/>
    <x v="4"/>
    <s v="Week2-Nov-2025"/>
    <x v="2"/>
    <s v="30-Dec-2025"/>
    <s v="Tuesday"/>
    <s v="Monthly - Tuesday"/>
    <s v="Monthly - Tuesday"/>
    <s v="Month+1 Expiry"/>
    <n v="68514"/>
    <n v="140.89269999999999"/>
    <n v="1.331"/>
  </r>
  <r>
    <s v="14-Nov-2025"/>
    <x v="4"/>
    <s v="Week2-Nov-2025"/>
    <x v="2"/>
    <s v="27-Jan-2026"/>
    <s v="Tuesday"/>
    <s v="Monthly - Tuesday"/>
    <s v="Monthly - Tuesday"/>
    <s v="Month+2 Expiry"/>
    <n v="2813"/>
    <n v="4.9642999999999997"/>
    <n v="7.4399999999999994E-2"/>
  </r>
  <r>
    <s v="14-Nov-2025"/>
    <x v="4"/>
    <s v="Week2-Nov-2025"/>
    <x v="2"/>
    <s v="31-Mar-2026"/>
    <s v="Tuesday"/>
    <s v="Monthly - Tuesday"/>
    <s v="Monthly - Tuesday"/>
    <s v="Month+4 Expiry"/>
    <n v="740"/>
    <n v="1.5206"/>
    <n v="2.5999999999999999E-2"/>
  </r>
  <r>
    <s v="14-Nov-2025"/>
    <x v="4"/>
    <s v="Week2-Nov-2025"/>
    <x v="2"/>
    <s v="30-Jun-2026"/>
    <s v="Tuesday"/>
    <s v="Monthly - Tuesday"/>
    <s v="Monthly - Tuesday"/>
    <s v="Month+7 Expiry"/>
    <n v="0"/>
    <n v="0"/>
    <n v="0"/>
  </r>
  <r>
    <s v="14-Nov-2025"/>
    <x v="4"/>
    <s v="Week2-Nov-2025"/>
    <x v="2"/>
    <s v="29-Sep-2026"/>
    <s v="Tuesday"/>
    <s v="Monthly - Tuesday"/>
    <s v="Monthly - Tuesday"/>
    <s v="Month+10 Expiry"/>
    <n v="0"/>
    <n v="0"/>
    <n v="0"/>
  </r>
  <r>
    <s v="17-Nov-2025"/>
    <x v="0"/>
    <s v="Week3-Nov-2025"/>
    <x v="2"/>
    <s v="25-Nov-2025"/>
    <s v="Tuesday"/>
    <s v="Monthly - Tuesday"/>
    <s v="Monthly - Tuesday"/>
    <s v="Same Month Expiry"/>
    <n v="3637020"/>
    <n v="7453.5479999999998"/>
    <n v="38.0717"/>
  </r>
  <r>
    <s v="17-Nov-2025"/>
    <x v="0"/>
    <s v="Week3-Nov-2025"/>
    <x v="2"/>
    <s v="30-Dec-2025"/>
    <s v="Tuesday"/>
    <s v="Monthly - Tuesday"/>
    <s v="Monthly - Tuesday"/>
    <s v="Month+1 Expiry"/>
    <n v="156925"/>
    <n v="324.91520000000003"/>
    <n v="3.3285"/>
  </r>
  <r>
    <s v="17-Nov-2025"/>
    <x v="0"/>
    <s v="Week3-Nov-2025"/>
    <x v="2"/>
    <s v="27-Jan-2026"/>
    <s v="Tuesday"/>
    <s v="Monthly - Tuesday"/>
    <s v="Monthly - Tuesday"/>
    <s v="Month+2 Expiry"/>
    <n v="3892"/>
    <n v="6.8327"/>
    <n v="8.9099999999999999E-2"/>
  </r>
  <r>
    <s v="17-Nov-2025"/>
    <x v="0"/>
    <s v="Week3-Nov-2025"/>
    <x v="2"/>
    <s v="31-Mar-2026"/>
    <s v="Tuesday"/>
    <s v="Monthly - Tuesday"/>
    <s v="Monthly - Tuesday"/>
    <s v="Month+4 Expiry"/>
    <n v="2128"/>
    <n v="4.3968999999999996"/>
    <n v="8.3299999999999999E-2"/>
  </r>
  <r>
    <s v="17-Nov-2025"/>
    <x v="0"/>
    <s v="Week3-Nov-2025"/>
    <x v="2"/>
    <s v="30-Jun-2026"/>
    <s v="Tuesday"/>
    <s v="Monthly - Tuesday"/>
    <s v="Monthly - Tuesday"/>
    <s v="Month+7 Expiry"/>
    <n v="0"/>
    <n v="0"/>
    <n v="0"/>
  </r>
  <r>
    <s v="17-Nov-2025"/>
    <x v="0"/>
    <s v="Week3-Nov-2025"/>
    <x v="2"/>
    <s v="29-Sep-2026"/>
    <s v="Tuesday"/>
    <s v="Monthly - Tuesday"/>
    <s v="Monthly - Tuesday"/>
    <s v="Month+10 Expiry"/>
    <n v="0"/>
    <n v="0"/>
    <n v="0"/>
  </r>
  <r>
    <s v="18-Nov-2025"/>
    <x v="1"/>
    <s v="Week3-Nov-2025"/>
    <x v="2"/>
    <s v="25-Nov-2025"/>
    <s v="Tuesday"/>
    <s v="Monthly - Tuesday"/>
    <s v="Monthly - Tuesday"/>
    <s v="Same Month Expiry"/>
    <n v="3898075"/>
    <n v="7995.4787999999999"/>
    <n v="37.1648"/>
  </r>
  <r>
    <s v="18-Nov-2025"/>
    <x v="1"/>
    <s v="Week3-Nov-2025"/>
    <x v="2"/>
    <s v="30-Dec-2025"/>
    <s v="Tuesday"/>
    <s v="Monthly - Tuesday"/>
    <s v="Monthly - Tuesday"/>
    <s v="Month+1 Expiry"/>
    <n v="123004"/>
    <n v="254.95349999999999"/>
    <n v="2.6882000000000001"/>
  </r>
  <r>
    <s v="18-Nov-2025"/>
    <x v="1"/>
    <s v="Week3-Nov-2025"/>
    <x v="2"/>
    <s v="27-Jan-2026"/>
    <s v="Tuesday"/>
    <s v="Monthly - Tuesday"/>
    <s v="Monthly - Tuesday"/>
    <s v="Month+2 Expiry"/>
    <n v="4143"/>
    <n v="7.2995000000000001"/>
    <n v="9.4600000000000004E-2"/>
  </r>
  <r>
    <s v="18-Nov-2025"/>
    <x v="1"/>
    <s v="Week3-Nov-2025"/>
    <x v="2"/>
    <s v="31-Mar-2026"/>
    <s v="Tuesday"/>
    <s v="Monthly - Tuesday"/>
    <s v="Monthly - Tuesday"/>
    <s v="Month+4 Expiry"/>
    <n v="1542"/>
    <n v="3.1600999999999999"/>
    <n v="5.2999999999999999E-2"/>
  </r>
  <r>
    <s v="18-Nov-2025"/>
    <x v="1"/>
    <s v="Week3-Nov-2025"/>
    <x v="2"/>
    <s v="30-Jun-2026"/>
    <s v="Tuesday"/>
    <s v="Monthly - Tuesday"/>
    <s v="Monthly - Tuesday"/>
    <s v="Month+7 Expiry"/>
    <n v="0"/>
    <n v="0"/>
    <n v="0"/>
  </r>
  <r>
    <s v="18-Nov-2025"/>
    <x v="1"/>
    <s v="Week3-Nov-2025"/>
    <x v="2"/>
    <s v="29-Sep-2026"/>
    <s v="Tuesday"/>
    <s v="Monthly - Tuesday"/>
    <s v="Monthly - Tuesday"/>
    <s v="Month+10 Expiry"/>
    <n v="0"/>
    <n v="0"/>
    <n v="0"/>
  </r>
  <r>
    <s v="19-Nov-2025"/>
    <x v="2"/>
    <s v="Week3-Nov-2025"/>
    <x v="2"/>
    <s v="25-Nov-2025"/>
    <s v="Tuesday"/>
    <s v="Monthly - Tuesday"/>
    <s v="Monthly - Tuesday"/>
    <s v="Same Month Expiry"/>
    <n v="6053709"/>
    <n v="12387.7747"/>
    <n v="50.8172"/>
  </r>
  <r>
    <s v="19-Nov-2025"/>
    <x v="2"/>
    <s v="Week3-Nov-2025"/>
    <x v="2"/>
    <s v="30-Dec-2025"/>
    <s v="Tuesday"/>
    <s v="Monthly - Tuesday"/>
    <s v="Monthly - Tuesday"/>
    <s v="Month+1 Expiry"/>
    <n v="199504"/>
    <n v="415.40350000000001"/>
    <n v="4.3254999999999999"/>
  </r>
  <r>
    <s v="19-Nov-2025"/>
    <x v="2"/>
    <s v="Week3-Nov-2025"/>
    <x v="2"/>
    <s v="27-Jan-2026"/>
    <s v="Tuesday"/>
    <s v="Monthly - Tuesday"/>
    <s v="Monthly - Tuesday"/>
    <s v="Month+2 Expiry"/>
    <n v="6526"/>
    <n v="11.6014"/>
    <n v="0.15870000000000001"/>
  </r>
  <r>
    <s v="19-Nov-2025"/>
    <x v="2"/>
    <s v="Week3-Nov-2025"/>
    <x v="2"/>
    <s v="31-Mar-2026"/>
    <s v="Tuesday"/>
    <s v="Monthly - Tuesday"/>
    <s v="Monthly - Tuesday"/>
    <s v="Month+4 Expiry"/>
    <n v="1988"/>
    <n v="4.2024999999999997"/>
    <n v="9.5799999999999996E-2"/>
  </r>
  <r>
    <s v="19-Nov-2025"/>
    <x v="2"/>
    <s v="Week3-Nov-2025"/>
    <x v="2"/>
    <s v="30-Jun-2026"/>
    <s v="Tuesday"/>
    <s v="Monthly - Tuesday"/>
    <s v="Monthly - Tuesday"/>
    <s v="Month+7 Expiry"/>
    <n v="0"/>
    <n v="0"/>
    <n v="0"/>
  </r>
  <r>
    <s v="19-Nov-2025"/>
    <x v="2"/>
    <s v="Week3-Nov-2025"/>
    <x v="2"/>
    <s v="29-Sep-2026"/>
    <s v="Tuesday"/>
    <s v="Monthly - Tuesday"/>
    <s v="Monthly - Tuesday"/>
    <s v="Month+10 Expiry"/>
    <n v="0"/>
    <n v="0"/>
    <n v="0"/>
  </r>
  <r>
    <s v="20-Nov-2025"/>
    <x v="3"/>
    <s v="Week3-Nov-2025"/>
    <x v="2"/>
    <s v="25-Nov-2025"/>
    <s v="Tuesday"/>
    <s v="Monthly - Tuesday"/>
    <s v="Monthly - Tuesday"/>
    <s v="Same Month Expiry"/>
    <n v="5656595"/>
    <n v="11582.252899999999"/>
    <n v="39.439799999999998"/>
  </r>
  <r>
    <s v="20-Nov-2025"/>
    <x v="3"/>
    <s v="Week3-Nov-2025"/>
    <x v="2"/>
    <s v="30-Dec-2025"/>
    <s v="Tuesday"/>
    <s v="Monthly - Tuesday"/>
    <s v="Monthly - Tuesday"/>
    <s v="Month+1 Expiry"/>
    <n v="207429"/>
    <n v="431.9024"/>
    <n v="4.7164000000000001"/>
  </r>
  <r>
    <s v="20-Nov-2025"/>
    <x v="3"/>
    <s v="Week3-Nov-2025"/>
    <x v="2"/>
    <s v="27-Jan-2026"/>
    <s v="Tuesday"/>
    <s v="Monthly - Tuesday"/>
    <s v="Monthly - Tuesday"/>
    <s v="Month+2 Expiry"/>
    <n v="6413"/>
    <n v="11.4207"/>
    <n v="0.1701"/>
  </r>
  <r>
    <s v="20-Nov-2025"/>
    <x v="3"/>
    <s v="Week3-Nov-2025"/>
    <x v="2"/>
    <s v="31-Mar-2026"/>
    <s v="Tuesday"/>
    <s v="Monthly - Tuesday"/>
    <s v="Monthly - Tuesday"/>
    <s v="Month+4 Expiry"/>
    <n v="3035"/>
    <n v="6.3734000000000002"/>
    <n v="0.1283"/>
  </r>
  <r>
    <s v="20-Nov-2025"/>
    <x v="3"/>
    <s v="Week3-Nov-2025"/>
    <x v="2"/>
    <s v="30-Jun-2026"/>
    <s v="Tuesday"/>
    <s v="Monthly - Tuesday"/>
    <s v="Monthly - Tuesday"/>
    <s v="Month+7 Expiry"/>
    <n v="0"/>
    <n v="0"/>
    <n v="0"/>
  </r>
  <r>
    <s v="20-Nov-2025"/>
    <x v="3"/>
    <s v="Week3-Nov-2025"/>
    <x v="2"/>
    <s v="29-Sep-2026"/>
    <s v="Tuesday"/>
    <s v="Monthly - Tuesday"/>
    <s v="Monthly - Tuesday"/>
    <s v="Month+10 Expiry"/>
    <n v="0"/>
    <n v="0"/>
    <n v="0"/>
  </r>
  <r>
    <s v="21-Nov-2025"/>
    <x v="4"/>
    <s v="Week3-Nov-2025"/>
    <x v="2"/>
    <s v="25-Nov-2025"/>
    <s v="Tuesday"/>
    <s v="Monthly - Tuesday"/>
    <s v="Monthly - Tuesday"/>
    <s v="Same Month Expiry"/>
    <n v="10692487"/>
    <n v="21899.304700000001"/>
    <n v="64.995800000000003"/>
  </r>
  <r>
    <s v="21-Nov-2025"/>
    <x v="4"/>
    <s v="Week3-Nov-2025"/>
    <x v="2"/>
    <s v="30-Dec-2025"/>
    <s v="Tuesday"/>
    <s v="Monthly - Tuesday"/>
    <s v="Monthly - Tuesday"/>
    <s v="Month+1 Expiry"/>
    <n v="359705"/>
    <n v="747.15049999999997"/>
    <n v="7.8521000000000001"/>
  </r>
  <r>
    <s v="21-Nov-2025"/>
    <x v="4"/>
    <s v="Week3-Nov-2025"/>
    <x v="2"/>
    <s v="27-Jan-2026"/>
    <s v="Tuesday"/>
    <s v="Monthly - Tuesday"/>
    <s v="Monthly - Tuesday"/>
    <s v="Month+2 Expiry"/>
    <n v="9417"/>
    <n v="16.907599999999999"/>
    <n v="0.25119999999999998"/>
  </r>
  <r>
    <s v="21-Nov-2025"/>
    <x v="4"/>
    <s v="Week3-Nov-2025"/>
    <x v="2"/>
    <s v="31-Mar-2026"/>
    <s v="Tuesday"/>
    <s v="Monthly - Tuesday"/>
    <s v="Monthly - Tuesday"/>
    <s v="Month+4 Expiry"/>
    <n v="1699"/>
    <n v="3.5116000000000001"/>
    <n v="5.6000000000000001E-2"/>
  </r>
  <r>
    <s v="21-Nov-2025"/>
    <x v="4"/>
    <s v="Week3-Nov-2025"/>
    <x v="2"/>
    <s v="30-Jun-2026"/>
    <s v="Tuesday"/>
    <s v="Monthly - Tuesday"/>
    <s v="Monthly - Tuesday"/>
    <s v="Month+7 Expiry"/>
    <n v="0"/>
    <n v="0"/>
    <n v="0"/>
  </r>
  <r>
    <s v="21-Nov-2025"/>
    <x v="4"/>
    <s v="Week3-Nov-2025"/>
    <x v="2"/>
    <s v="29-Sep-2026"/>
    <s v="Tuesday"/>
    <s v="Monthly - Tuesday"/>
    <s v="Monthly - Tuesday"/>
    <s v="Month+10 Expiry"/>
    <n v="0"/>
    <n v="0"/>
    <n v="0"/>
  </r>
  <r>
    <s v="24-Nov-2025"/>
    <x v="0"/>
    <s v="Week4-Nov-2025"/>
    <x v="2"/>
    <s v="25-Nov-2025"/>
    <s v="Tuesday"/>
    <s v="Monthly - Tuesday"/>
    <s v="Monthly - Tuesday"/>
    <s v="Same Month Expiry"/>
    <n v="19567412"/>
    <n v="40015.1014"/>
    <n v="85.853099999999998"/>
  </r>
  <r>
    <s v="24-Nov-2025"/>
    <x v="0"/>
    <s v="Week4-Nov-2025"/>
    <x v="2"/>
    <s v="30-Dec-2025"/>
    <s v="Tuesday"/>
    <s v="Monthly - Tuesday"/>
    <s v="Monthly - Tuesday"/>
    <s v="Month+1 Expiry"/>
    <n v="424184"/>
    <n v="885.01940000000002"/>
    <n v="9.8070000000000004"/>
  </r>
  <r>
    <s v="24-Nov-2025"/>
    <x v="0"/>
    <s v="Week4-Nov-2025"/>
    <x v="2"/>
    <s v="27-Jan-2026"/>
    <s v="Tuesday"/>
    <s v="Monthly - Tuesday"/>
    <s v="Monthly - Tuesday"/>
    <s v="Month+2 Expiry"/>
    <n v="6842"/>
    <n v="12.2058"/>
    <n v="0.1565"/>
  </r>
  <r>
    <s v="24-Nov-2025"/>
    <x v="0"/>
    <s v="Week4-Nov-2025"/>
    <x v="2"/>
    <s v="31-Mar-2026"/>
    <s v="Tuesday"/>
    <s v="Monthly - Tuesday"/>
    <s v="Monthly - Tuesday"/>
    <s v="Month+4 Expiry"/>
    <n v="1087"/>
    <n v="2.2831000000000001"/>
    <n v="4.3299999999999998E-2"/>
  </r>
  <r>
    <s v="24-Nov-2025"/>
    <x v="0"/>
    <s v="Week4-Nov-2025"/>
    <x v="2"/>
    <s v="30-Jun-2026"/>
    <s v="Tuesday"/>
    <s v="Monthly - Tuesday"/>
    <s v="Monthly - Tuesday"/>
    <s v="Month+7 Expiry"/>
    <n v="0"/>
    <n v="0"/>
    <n v="0"/>
  </r>
  <r>
    <s v="24-Nov-2025"/>
    <x v="0"/>
    <s v="Week4-Nov-2025"/>
    <x v="2"/>
    <s v="29-Sep-2026"/>
    <s v="Tuesday"/>
    <s v="Monthly - Tuesday"/>
    <s v="Monthly - Tuesday"/>
    <s v="Month+10 Expiry"/>
    <n v="0"/>
    <n v="0"/>
    <n v="0"/>
  </r>
  <r>
    <s v="25-Nov-2025"/>
    <x v="1"/>
    <s v="Week4-Nov-2025"/>
    <x v="2"/>
    <s v="25-Nov-2025"/>
    <s v="Tuesday"/>
    <s v="Monthly - Tuesday"/>
    <s v="Monthly - Tuesday"/>
    <s v="Same Month Expiry"/>
    <n v="79305371"/>
    <n v="161746.66099999999"/>
    <n v="151.4041"/>
  </r>
  <r>
    <s v="25-Nov-2025"/>
    <x v="1"/>
    <s v="Week4-Nov-2025"/>
    <x v="2"/>
    <s v="30-Dec-2025"/>
    <s v="Tuesday"/>
    <s v="Monthly - Tuesday"/>
    <s v="Monthly - Tuesday"/>
    <s v="Month+1 Expiry"/>
    <n v="722792"/>
    <n v="1503.8092999999999"/>
    <n v="15.235200000000001"/>
  </r>
  <r>
    <s v="25-Nov-2025"/>
    <x v="1"/>
    <s v="Week4-Nov-2025"/>
    <x v="2"/>
    <s v="27-Jan-2026"/>
    <s v="Tuesday"/>
    <s v="Monthly - Tuesday"/>
    <s v="Monthly - Tuesday"/>
    <s v="Month+2 Expiry"/>
    <n v="8387"/>
    <n v="15.080299999999999"/>
    <n v="0.18440000000000001"/>
  </r>
  <r>
    <s v="25-Nov-2025"/>
    <x v="1"/>
    <s v="Week4-Nov-2025"/>
    <x v="2"/>
    <s v="31-Mar-2026"/>
    <s v="Tuesday"/>
    <s v="Monthly - Tuesday"/>
    <s v="Monthly - Tuesday"/>
    <s v="Month+4 Expiry"/>
    <n v="919"/>
    <n v="1.9265000000000001"/>
    <n v="3.8300000000000001E-2"/>
  </r>
  <r>
    <s v="25-Nov-2025"/>
    <x v="1"/>
    <s v="Week4-Nov-2025"/>
    <x v="2"/>
    <s v="30-Jun-2026"/>
    <s v="Tuesday"/>
    <s v="Monthly - Tuesday"/>
    <s v="Monthly - Tuesday"/>
    <s v="Month+7 Expiry"/>
    <n v="0"/>
    <n v="0"/>
    <n v="0"/>
  </r>
  <r>
    <s v="25-Nov-2025"/>
    <x v="1"/>
    <s v="Week4-Nov-2025"/>
    <x v="2"/>
    <s v="29-Sep-2026"/>
    <s v="Tuesday"/>
    <s v="Monthly - Tuesday"/>
    <s v="Monthly - Tuesday"/>
    <s v="Month+10 Expiry"/>
    <n v="0"/>
    <n v="0"/>
    <n v="0"/>
  </r>
  <r>
    <s v="26-Nov-2025"/>
    <x v="2"/>
    <s v="Week4-Nov-2025"/>
    <x v="2"/>
    <s v="30-Dec-2025"/>
    <s v="Tuesday"/>
    <s v="Monthly - Tuesday"/>
    <s v="Monthly - Tuesday"/>
    <s v="Month+1 Expiry"/>
    <n v="2110443"/>
    <n v="4410.6045000000004"/>
    <n v="39.159500000000001"/>
  </r>
  <r>
    <s v="26-Nov-2025"/>
    <x v="2"/>
    <s v="Week4-Nov-2025"/>
    <x v="2"/>
    <s v="27-Jan-2026"/>
    <s v="Tuesday"/>
    <s v="Monthly - Tuesday"/>
    <s v="Monthly - Tuesday"/>
    <s v="Month+2 Expiry"/>
    <n v="19811"/>
    <n v="35.672800000000002"/>
    <n v="0.44690000000000002"/>
  </r>
  <r>
    <s v="26-Nov-2025"/>
    <x v="2"/>
    <s v="Week4-Nov-2025"/>
    <x v="2"/>
    <s v="24-Feb-2026"/>
    <s v="Tuesday"/>
    <s v="Monthly - Tuesday"/>
    <s v="Monthly - Tuesday"/>
    <s v="Month+3 Expiry"/>
    <n v="159"/>
    <n v="0.28000000000000003"/>
    <n v="5.3E-3"/>
  </r>
  <r>
    <s v="26-Nov-2025"/>
    <x v="2"/>
    <s v="Week4-Nov-2025"/>
    <x v="2"/>
    <s v="31-Mar-2026"/>
    <s v="Tuesday"/>
    <s v="Monthly - Tuesday"/>
    <s v="Monthly - Tuesday"/>
    <s v="Month+4 Expiry"/>
    <n v="2433"/>
    <n v="5.0532000000000004"/>
    <n v="7.9200000000000007E-2"/>
  </r>
  <r>
    <s v="26-Nov-2025"/>
    <x v="2"/>
    <s v="Week4-Nov-2025"/>
    <x v="2"/>
    <s v="30-Jun-2026"/>
    <s v="Tuesday"/>
    <s v="Monthly - Tuesday"/>
    <s v="Monthly - Tuesday"/>
    <s v="Month+7 Expiry"/>
    <n v="0"/>
    <n v="0"/>
    <n v="0"/>
  </r>
  <r>
    <s v="26-Nov-2025"/>
    <x v="2"/>
    <s v="Week4-Nov-2025"/>
    <x v="2"/>
    <s v="29-Sep-2026"/>
    <s v="Tuesday"/>
    <s v="Monthly - Tuesday"/>
    <s v="Monthly - Tuesday"/>
    <s v="Month+10 Expiry"/>
    <n v="0"/>
    <n v="0"/>
    <n v="0"/>
  </r>
  <r>
    <s v="27-Nov-2025"/>
    <x v="3"/>
    <s v="Week4-Nov-2025"/>
    <x v="2"/>
    <s v="30-Dec-2025"/>
    <s v="Tuesday"/>
    <s v="Monthly - Tuesday"/>
    <s v="Monthly - Tuesday"/>
    <s v="Month+1 Expiry"/>
    <n v="2075050"/>
    <n v="4355.7078000000001"/>
    <n v="40.504399999999997"/>
  </r>
  <r>
    <s v="27-Nov-2025"/>
    <x v="3"/>
    <s v="Week4-Nov-2025"/>
    <x v="2"/>
    <s v="27-Jan-2026"/>
    <s v="Tuesday"/>
    <s v="Monthly - Tuesday"/>
    <s v="Monthly - Tuesday"/>
    <s v="Month+2 Expiry"/>
    <n v="21635"/>
    <n v="38.7577"/>
    <n v="0.4778"/>
  </r>
  <r>
    <s v="27-Nov-2025"/>
    <x v="3"/>
    <s v="Week4-Nov-2025"/>
    <x v="2"/>
    <s v="24-Feb-2026"/>
    <s v="Tuesday"/>
    <s v="Monthly - Tuesday"/>
    <s v="Monthly - Tuesday"/>
    <s v="Month+3 Expiry"/>
    <n v="263"/>
    <n v="0.47149999999999997"/>
    <n v="7.9000000000000008E-3"/>
  </r>
  <r>
    <s v="27-Nov-2025"/>
    <x v="3"/>
    <s v="Week4-Nov-2025"/>
    <x v="2"/>
    <s v="31-Mar-2026"/>
    <s v="Tuesday"/>
    <s v="Monthly - Tuesday"/>
    <s v="Monthly - Tuesday"/>
    <s v="Month+4 Expiry"/>
    <n v="1803"/>
    <n v="3.7631999999999999"/>
    <n v="6.1800000000000001E-2"/>
  </r>
  <r>
    <s v="27-Nov-2025"/>
    <x v="3"/>
    <s v="Week4-Nov-2025"/>
    <x v="2"/>
    <s v="30-Jun-2026"/>
    <s v="Tuesday"/>
    <s v="Monthly - Tuesday"/>
    <s v="Monthly - Tuesday"/>
    <s v="Month+7 Expiry"/>
    <n v="0"/>
    <n v="0"/>
    <n v="0"/>
  </r>
  <r>
    <s v="27-Nov-2025"/>
    <x v="3"/>
    <s v="Week4-Nov-2025"/>
    <x v="2"/>
    <s v="29-Sep-2026"/>
    <s v="Tuesday"/>
    <s v="Monthly - Tuesday"/>
    <s v="Monthly - Tuesday"/>
    <s v="Month+10 Expiry"/>
    <n v="0"/>
    <n v="0"/>
    <n v="0"/>
  </r>
  <r>
    <s v="28-Nov-2025"/>
    <x v="4"/>
    <s v="Week4-Nov-2025"/>
    <x v="2"/>
    <s v="30-Dec-2025"/>
    <s v="Tuesday"/>
    <s v="Monthly - Tuesday"/>
    <s v="Monthly - Tuesday"/>
    <s v="Month+1 Expiry"/>
    <n v="1708304"/>
    <n v="3582.4951999999998"/>
    <n v="31.600200000000001"/>
  </r>
  <r>
    <s v="28-Nov-2025"/>
    <x v="4"/>
    <s v="Week4-Nov-2025"/>
    <x v="2"/>
    <s v="27-Jan-2026"/>
    <s v="Tuesday"/>
    <s v="Monthly - Tuesday"/>
    <s v="Monthly - Tuesday"/>
    <s v="Month+2 Expiry"/>
    <n v="15141"/>
    <n v="27.346399999999999"/>
    <n v="0.35749999999999998"/>
  </r>
  <r>
    <s v="28-Nov-2025"/>
    <x v="4"/>
    <s v="Week4-Nov-2025"/>
    <x v="2"/>
    <s v="24-Feb-2026"/>
    <s v="Tuesday"/>
    <s v="Monthly - Tuesday"/>
    <s v="Monthly - Tuesday"/>
    <s v="Month+3 Expiry"/>
    <n v="254"/>
    <n v="0.46329999999999999"/>
    <n v="8.8999999999999999E-3"/>
  </r>
  <r>
    <s v="28-Nov-2025"/>
    <x v="4"/>
    <s v="Week4-Nov-2025"/>
    <x v="2"/>
    <s v="31-Mar-2026"/>
    <s v="Tuesday"/>
    <s v="Monthly - Tuesday"/>
    <s v="Monthly - Tuesday"/>
    <s v="Month+4 Expiry"/>
    <n v="1989"/>
    <n v="4.1246999999999998"/>
    <n v="5.8200000000000002E-2"/>
  </r>
  <r>
    <s v="28-Nov-2025"/>
    <x v="4"/>
    <s v="Week4-Nov-2025"/>
    <x v="2"/>
    <s v="30-Jun-2026"/>
    <s v="Tuesday"/>
    <s v="Monthly - Tuesday"/>
    <s v="Monthly - Tuesday"/>
    <s v="Month+7 Expiry"/>
    <n v="0"/>
    <n v="0"/>
    <n v="0"/>
  </r>
  <r>
    <s v="28-Nov-2025"/>
    <x v="4"/>
    <s v="Week4-Nov-2025"/>
    <x v="2"/>
    <s v="29-Sep-2026"/>
    <s v="Tuesday"/>
    <s v="Monthly - Tuesday"/>
    <s v="Monthly - Tuesday"/>
    <s v="Month+10 Expiry"/>
    <n v="0"/>
    <n v="0"/>
    <n v="0"/>
  </r>
  <r>
    <s v="01-Dec-2025"/>
    <x v="0"/>
    <s v="Week1-Dec-2025"/>
    <x v="3"/>
    <s v="30-Dec-2025"/>
    <s v="Tuesday"/>
    <s v="Monthly - Tuesday"/>
    <s v="Monthly - Tuesday"/>
    <s v="Same Month Expiry"/>
    <n v="2279487"/>
    <n v="4797.7946000000002"/>
    <n v="40.022399999999998"/>
  </r>
  <r>
    <s v="01-Dec-2025"/>
    <x v="0"/>
    <s v="Week1-Dec-2025"/>
    <x v="3"/>
    <s v="27-Jan-2026"/>
    <s v="Tuesday"/>
    <s v="Monthly - Tuesday"/>
    <s v="Monthly - Tuesday"/>
    <s v="Month+1 Expiry"/>
    <n v="24325"/>
    <n v="44.268500000000003"/>
    <n v="0.50290000000000001"/>
  </r>
  <r>
    <s v="01-Dec-2025"/>
    <x v="0"/>
    <s v="Week1-Dec-2025"/>
    <x v="3"/>
    <s v="24-Feb-2026"/>
    <s v="Tuesday"/>
    <s v="Monthly - Tuesday"/>
    <s v="Monthly - Tuesday"/>
    <s v="Month+2 Expiry"/>
    <n v="1275"/>
    <n v="2.2589000000000001"/>
    <n v="2.7400000000000001E-2"/>
  </r>
  <r>
    <s v="01-Dec-2025"/>
    <x v="0"/>
    <s v="Week1-Dec-2025"/>
    <x v="3"/>
    <s v="31-Mar-2026"/>
    <s v="Tuesday"/>
    <s v="Monthly - Tuesday"/>
    <s v="Monthly - Tuesday"/>
    <s v="Month+3 Expiry"/>
    <n v="8334"/>
    <n v="17.165500000000002"/>
    <n v="0.20280000000000001"/>
  </r>
  <r>
    <s v="01-Dec-2025"/>
    <x v="0"/>
    <s v="Week1-Dec-2025"/>
    <x v="3"/>
    <s v="30-Jun-2026"/>
    <s v="Tuesday"/>
    <s v="Monthly - Tuesday"/>
    <s v="Monthly - Tuesday"/>
    <s v="Month+6 Expiry"/>
    <n v="0"/>
    <n v="0"/>
    <n v="0"/>
  </r>
  <r>
    <s v="01-Dec-2025"/>
    <x v="0"/>
    <s v="Week1-Dec-2025"/>
    <x v="3"/>
    <s v="29-Sep-2026"/>
    <s v="Tuesday"/>
    <s v="Monthly - Tuesday"/>
    <s v="Monthly - Tuesday"/>
    <s v="Month+9 Expiry"/>
    <n v="0"/>
    <n v="0"/>
    <n v="0"/>
  </r>
  <r>
    <s v="02-Dec-2025"/>
    <x v="1"/>
    <s v="Week1-Dec-2025"/>
    <x v="3"/>
    <s v="30-Dec-2025"/>
    <s v="Tuesday"/>
    <s v="Monthly - Tuesday"/>
    <s v="Monthly - Tuesday"/>
    <s v="Same Month Expiry"/>
    <n v="1916768"/>
    <n v="4007.9852999999998"/>
    <n v="34.154800000000002"/>
  </r>
  <r>
    <s v="02-Dec-2025"/>
    <x v="1"/>
    <s v="Week1-Dec-2025"/>
    <x v="3"/>
    <s v="27-Jan-2026"/>
    <s v="Tuesday"/>
    <s v="Monthly - Tuesday"/>
    <s v="Monthly - Tuesday"/>
    <s v="Month+1 Expiry"/>
    <n v="18854"/>
    <n v="34.319499999999998"/>
    <n v="0.41610000000000003"/>
  </r>
  <r>
    <s v="02-Dec-2025"/>
    <x v="1"/>
    <s v="Week1-Dec-2025"/>
    <x v="3"/>
    <s v="24-Feb-2026"/>
    <s v="Tuesday"/>
    <s v="Monthly - Tuesday"/>
    <s v="Monthly - Tuesday"/>
    <s v="Month+2 Expiry"/>
    <n v="971"/>
    <n v="1.7423999999999999"/>
    <n v="2.2200000000000001E-2"/>
  </r>
  <r>
    <s v="02-Dec-2025"/>
    <x v="1"/>
    <s v="Week1-Dec-2025"/>
    <x v="3"/>
    <s v="31-Mar-2026"/>
    <s v="Tuesday"/>
    <s v="Monthly - Tuesday"/>
    <s v="Monthly - Tuesday"/>
    <s v="Month+3 Expiry"/>
    <n v="1683"/>
    <n v="3.5467"/>
    <n v="6.8900000000000003E-2"/>
  </r>
  <r>
    <s v="02-Dec-2025"/>
    <x v="1"/>
    <s v="Week1-Dec-2025"/>
    <x v="3"/>
    <s v="30-Jun-2026"/>
    <s v="Tuesday"/>
    <s v="Monthly - Tuesday"/>
    <s v="Monthly - Tuesday"/>
    <s v="Month+6 Expiry"/>
    <n v="0"/>
    <n v="0"/>
    <n v="0"/>
  </r>
  <r>
    <s v="02-Dec-2025"/>
    <x v="1"/>
    <s v="Week1-Dec-2025"/>
    <x v="3"/>
    <s v="29-Sep-2026"/>
    <s v="Tuesday"/>
    <s v="Monthly - Tuesday"/>
    <s v="Monthly - Tuesday"/>
    <s v="Month+9 Expiry"/>
    <n v="0"/>
    <n v="0"/>
    <n v="0"/>
  </r>
  <r>
    <s v="03-Dec-2025"/>
    <x v="2"/>
    <s v="Week1-Dec-2025"/>
    <x v="3"/>
    <s v="30-Dec-2025"/>
    <s v="Tuesday"/>
    <s v="Monthly - Tuesday"/>
    <s v="Monthly - Tuesday"/>
    <s v="Same Month Expiry"/>
    <n v="2431052"/>
    <n v="5070.0182000000004"/>
    <n v="40.240699999999997"/>
  </r>
  <r>
    <s v="03-Dec-2025"/>
    <x v="2"/>
    <s v="Week1-Dec-2025"/>
    <x v="3"/>
    <s v="27-Jan-2026"/>
    <s v="Tuesday"/>
    <s v="Monthly - Tuesday"/>
    <s v="Monthly - Tuesday"/>
    <s v="Month+1 Expiry"/>
    <n v="29815"/>
    <n v="54.000500000000002"/>
    <n v="0.54900000000000004"/>
  </r>
  <r>
    <s v="03-Dec-2025"/>
    <x v="2"/>
    <s v="Week1-Dec-2025"/>
    <x v="3"/>
    <s v="24-Feb-2026"/>
    <s v="Tuesday"/>
    <s v="Monthly - Tuesday"/>
    <s v="Monthly - Tuesday"/>
    <s v="Month+2 Expiry"/>
    <n v="1192"/>
    <n v="2.1194000000000002"/>
    <n v="2.4E-2"/>
  </r>
  <r>
    <s v="03-Dec-2025"/>
    <x v="2"/>
    <s v="Week1-Dec-2025"/>
    <x v="3"/>
    <s v="31-Mar-2026"/>
    <s v="Tuesday"/>
    <s v="Monthly - Tuesday"/>
    <s v="Monthly - Tuesday"/>
    <s v="Month+3 Expiry"/>
    <n v="2903"/>
    <n v="6.0395000000000003"/>
    <n v="9.7699999999999995E-2"/>
  </r>
  <r>
    <s v="03-Dec-2025"/>
    <x v="2"/>
    <s v="Week1-Dec-2025"/>
    <x v="3"/>
    <s v="30-Jun-2026"/>
    <s v="Tuesday"/>
    <s v="Monthly - Tuesday"/>
    <s v="Monthly - Tuesday"/>
    <s v="Month+6 Expiry"/>
    <n v="0"/>
    <n v="0"/>
    <n v="0"/>
  </r>
  <r>
    <s v="03-Dec-2025"/>
    <x v="2"/>
    <s v="Week1-Dec-2025"/>
    <x v="3"/>
    <s v="29-Sep-2026"/>
    <s v="Tuesday"/>
    <s v="Monthly - Tuesday"/>
    <s v="Monthly - Tuesday"/>
    <s v="Month+9 Expiry"/>
    <n v="0"/>
    <n v="0"/>
    <n v="0"/>
  </r>
  <r>
    <s v="04-Dec-2025"/>
    <x v="3"/>
    <s v="Week1-Dec-2025"/>
    <x v="3"/>
    <s v="30-Dec-2025"/>
    <s v="Tuesday"/>
    <s v="Monthly - Tuesday"/>
    <s v="Monthly - Tuesday"/>
    <s v="Same Month Expiry"/>
    <n v="1959814"/>
    <n v="4089.3638000000001"/>
    <n v="32.977600000000002"/>
  </r>
  <r>
    <s v="04-Dec-2025"/>
    <x v="3"/>
    <s v="Week1-Dec-2025"/>
    <x v="3"/>
    <s v="27-Jan-2026"/>
    <s v="Tuesday"/>
    <s v="Monthly - Tuesday"/>
    <s v="Monthly - Tuesday"/>
    <s v="Month+1 Expiry"/>
    <n v="16349"/>
    <n v="29.594799999999999"/>
    <n v="0.32390000000000002"/>
  </r>
  <r>
    <s v="04-Dec-2025"/>
    <x v="3"/>
    <s v="Week1-Dec-2025"/>
    <x v="3"/>
    <s v="24-Feb-2026"/>
    <s v="Tuesday"/>
    <s v="Monthly - Tuesday"/>
    <s v="Monthly - Tuesday"/>
    <s v="Month+2 Expiry"/>
    <n v="1569"/>
    <n v="2.8635000000000002"/>
    <n v="3.3599999999999998E-2"/>
  </r>
  <r>
    <s v="04-Dec-2025"/>
    <x v="3"/>
    <s v="Week1-Dec-2025"/>
    <x v="3"/>
    <s v="31-Mar-2026"/>
    <s v="Tuesday"/>
    <s v="Monthly - Tuesday"/>
    <s v="Monthly - Tuesday"/>
    <s v="Month+3 Expiry"/>
    <n v="1050"/>
    <n v="2.1880000000000002"/>
    <n v="3.5099999999999999E-2"/>
  </r>
  <r>
    <s v="04-Dec-2025"/>
    <x v="3"/>
    <s v="Week1-Dec-2025"/>
    <x v="3"/>
    <s v="30-Jun-2026"/>
    <s v="Tuesday"/>
    <s v="Monthly - Tuesday"/>
    <s v="Monthly - Tuesday"/>
    <s v="Month+6 Expiry"/>
    <n v="0"/>
    <n v="0"/>
    <n v="0"/>
  </r>
  <r>
    <s v="04-Dec-2025"/>
    <x v="3"/>
    <s v="Week1-Dec-2025"/>
    <x v="3"/>
    <s v="29-Sep-2026"/>
    <s v="Tuesday"/>
    <s v="Monthly - Tuesday"/>
    <s v="Monthly - Tuesday"/>
    <s v="Month+9 Expiry"/>
    <n v="0"/>
    <n v="0"/>
    <n v="0"/>
  </r>
  <r>
    <s v="05-Dec-2025"/>
    <x v="4"/>
    <s v="Week1-Dec-2025"/>
    <x v="3"/>
    <s v="30-Dec-2025"/>
    <s v="Tuesday"/>
    <s v="Monthly - Tuesday"/>
    <s v="Monthly - Tuesday"/>
    <s v="Same Month Expiry"/>
    <n v="3058190"/>
    <n v="6396.9836999999998"/>
    <n v="46.946800000000003"/>
  </r>
  <r>
    <s v="05-Dec-2025"/>
    <x v="4"/>
    <s v="Week1-Dec-2025"/>
    <x v="3"/>
    <s v="27-Jan-2026"/>
    <s v="Tuesday"/>
    <s v="Monthly - Tuesday"/>
    <s v="Monthly - Tuesday"/>
    <s v="Month+1 Expiry"/>
    <n v="53615"/>
    <n v="95.951899999999995"/>
    <n v="0.93230000000000002"/>
  </r>
  <r>
    <s v="05-Dec-2025"/>
    <x v="4"/>
    <s v="Week1-Dec-2025"/>
    <x v="3"/>
    <s v="24-Feb-2026"/>
    <s v="Tuesday"/>
    <s v="Monthly - Tuesday"/>
    <s v="Monthly - Tuesday"/>
    <s v="Month+2 Expiry"/>
    <n v="1466"/>
    <n v="2.6097999999999999"/>
    <n v="2.6800000000000001E-2"/>
  </r>
  <r>
    <s v="05-Dec-2025"/>
    <x v="4"/>
    <s v="Week1-Dec-2025"/>
    <x v="3"/>
    <s v="31-Mar-2026"/>
    <s v="Tuesday"/>
    <s v="Monthly - Tuesday"/>
    <s v="Monthly - Tuesday"/>
    <s v="Month+3 Expiry"/>
    <n v="1893"/>
    <n v="3.9146000000000001"/>
    <n v="4.9200000000000001E-2"/>
  </r>
  <r>
    <s v="05-Dec-2025"/>
    <x v="4"/>
    <s v="Week1-Dec-2025"/>
    <x v="3"/>
    <s v="30-Jun-2026"/>
    <s v="Tuesday"/>
    <s v="Monthly - Tuesday"/>
    <s v="Monthly - Tuesday"/>
    <s v="Month+6 Expiry"/>
    <n v="0"/>
    <n v="0"/>
    <n v="0"/>
  </r>
  <r>
    <s v="05-Dec-2025"/>
    <x v="4"/>
    <s v="Week1-Dec-2025"/>
    <x v="3"/>
    <s v="29-Sep-2026"/>
    <s v="Tuesday"/>
    <s v="Monthly - Tuesday"/>
    <s v="Monthly - Tuesday"/>
    <s v="Month+9 Expiry"/>
    <n v="0"/>
    <n v="0"/>
    <n v="0"/>
  </r>
  <r>
    <s v="08-Dec-2025"/>
    <x v="0"/>
    <s v="Week2-Dec-2025"/>
    <x v="3"/>
    <s v="30-Dec-2025"/>
    <s v="Tuesday"/>
    <s v="Monthly - Tuesday"/>
    <s v="Monthly - Tuesday"/>
    <s v="Same Month Expiry"/>
    <n v="2909142"/>
    <n v="6061.2430999999997"/>
    <n v="43.143099999999997"/>
  </r>
  <r>
    <s v="08-Dec-2025"/>
    <x v="0"/>
    <s v="Week2-Dec-2025"/>
    <x v="3"/>
    <s v="27-Jan-2026"/>
    <s v="Tuesday"/>
    <s v="Monthly - Tuesday"/>
    <s v="Monthly - Tuesday"/>
    <s v="Month+1 Expiry"/>
    <n v="58358"/>
    <n v="105.87309999999999"/>
    <n v="1.34"/>
  </r>
  <r>
    <s v="08-Dec-2025"/>
    <x v="0"/>
    <s v="Week2-Dec-2025"/>
    <x v="3"/>
    <s v="24-Feb-2026"/>
    <s v="Tuesday"/>
    <s v="Monthly - Tuesday"/>
    <s v="Monthly - Tuesday"/>
    <s v="Month+2 Expiry"/>
    <n v="2710"/>
    <n v="4.8841000000000001"/>
    <n v="5.2499999999999998E-2"/>
  </r>
  <r>
    <s v="08-Dec-2025"/>
    <x v="0"/>
    <s v="Week2-Dec-2025"/>
    <x v="3"/>
    <s v="31-Mar-2026"/>
    <s v="Tuesday"/>
    <s v="Monthly - Tuesday"/>
    <s v="Monthly - Tuesday"/>
    <s v="Month+3 Expiry"/>
    <n v="1565"/>
    <n v="3.2873000000000001"/>
    <n v="5.6399999999999999E-2"/>
  </r>
  <r>
    <s v="08-Dec-2025"/>
    <x v="0"/>
    <s v="Week2-Dec-2025"/>
    <x v="3"/>
    <s v="30-Jun-2026"/>
    <s v="Tuesday"/>
    <s v="Monthly - Tuesday"/>
    <s v="Monthly - Tuesday"/>
    <s v="Month+6 Expiry"/>
    <n v="0"/>
    <n v="0"/>
    <n v="0"/>
  </r>
  <r>
    <s v="08-Dec-2025"/>
    <x v="0"/>
    <s v="Week2-Dec-2025"/>
    <x v="3"/>
    <s v="29-Sep-2026"/>
    <s v="Tuesday"/>
    <s v="Monthly - Tuesday"/>
    <s v="Monthly - Tuesday"/>
    <s v="Month+9 Expiry"/>
    <n v="0"/>
    <n v="0"/>
    <n v="0"/>
  </r>
  <r>
    <s v="09-Dec-2025"/>
    <x v="1"/>
    <s v="Week2-Dec-2025"/>
    <x v="3"/>
    <s v="30-Dec-2025"/>
    <s v="Tuesday"/>
    <s v="Monthly - Tuesday"/>
    <s v="Monthly - Tuesday"/>
    <s v="Same Month Expiry"/>
    <n v="2848895"/>
    <n v="5918.9615000000003"/>
    <n v="41.070399999999999"/>
  </r>
  <r>
    <s v="09-Dec-2025"/>
    <x v="1"/>
    <s v="Week2-Dec-2025"/>
    <x v="3"/>
    <s v="27-Jan-2026"/>
    <s v="Tuesday"/>
    <s v="Monthly - Tuesday"/>
    <s v="Monthly - Tuesday"/>
    <s v="Month+1 Expiry"/>
    <n v="69626"/>
    <n v="125.8603"/>
    <n v="1.7098"/>
  </r>
  <r>
    <s v="09-Dec-2025"/>
    <x v="1"/>
    <s v="Week2-Dec-2025"/>
    <x v="3"/>
    <s v="24-Feb-2026"/>
    <s v="Tuesday"/>
    <s v="Monthly - Tuesday"/>
    <s v="Monthly - Tuesday"/>
    <s v="Month+2 Expiry"/>
    <n v="2255"/>
    <n v="3.9958999999999998"/>
    <n v="4.1799999999999997E-2"/>
  </r>
  <r>
    <s v="09-Dec-2025"/>
    <x v="1"/>
    <s v="Week2-Dec-2025"/>
    <x v="3"/>
    <s v="31-Mar-2026"/>
    <s v="Tuesday"/>
    <s v="Monthly - Tuesday"/>
    <s v="Monthly - Tuesday"/>
    <s v="Month+3 Expiry"/>
    <n v="1983"/>
    <n v="4.1555"/>
    <n v="8.6800000000000002E-2"/>
  </r>
  <r>
    <s v="09-Dec-2025"/>
    <x v="1"/>
    <s v="Week2-Dec-2025"/>
    <x v="3"/>
    <s v="30-Jun-2026"/>
    <s v="Tuesday"/>
    <s v="Monthly - Tuesday"/>
    <s v="Monthly - Tuesday"/>
    <s v="Month+6 Expiry"/>
    <n v="0"/>
    <n v="0"/>
    <n v="0"/>
  </r>
  <r>
    <s v="09-Dec-2025"/>
    <x v="1"/>
    <s v="Week2-Dec-2025"/>
    <x v="3"/>
    <s v="29-Sep-2026"/>
    <s v="Tuesday"/>
    <s v="Monthly - Tuesday"/>
    <s v="Monthly - Tuesday"/>
    <s v="Month+9 Expiry"/>
    <n v="0"/>
    <n v="0"/>
    <n v="0"/>
  </r>
  <r>
    <s v="10-Dec-2025"/>
    <x v="2"/>
    <s v="Week2-Dec-2025"/>
    <x v="3"/>
    <s v="30-Dec-2025"/>
    <s v="Tuesday"/>
    <s v="Monthly - Tuesday"/>
    <s v="Monthly - Tuesday"/>
    <s v="Same Month Expiry"/>
    <n v="2906344"/>
    <n v="6034.8236999999999"/>
    <n v="41.308599999999998"/>
  </r>
  <r>
    <s v="10-Dec-2025"/>
    <x v="2"/>
    <s v="Week2-Dec-2025"/>
    <x v="3"/>
    <s v="27-Jan-2026"/>
    <s v="Tuesday"/>
    <s v="Monthly - Tuesday"/>
    <s v="Monthly - Tuesday"/>
    <s v="Month+1 Expiry"/>
    <n v="57094"/>
    <n v="103.08580000000001"/>
    <n v="1.1902999999999999"/>
  </r>
  <r>
    <s v="10-Dec-2025"/>
    <x v="2"/>
    <s v="Week2-Dec-2025"/>
    <x v="3"/>
    <s v="24-Feb-2026"/>
    <s v="Tuesday"/>
    <s v="Monthly - Tuesday"/>
    <s v="Monthly - Tuesday"/>
    <s v="Month+2 Expiry"/>
    <n v="3361"/>
    <n v="6.0274000000000001"/>
    <n v="7.3800000000000004E-2"/>
  </r>
  <r>
    <s v="10-Dec-2025"/>
    <x v="2"/>
    <s v="Week2-Dec-2025"/>
    <x v="3"/>
    <s v="31-Mar-2026"/>
    <s v="Tuesday"/>
    <s v="Monthly - Tuesday"/>
    <s v="Monthly - Tuesday"/>
    <s v="Month+3 Expiry"/>
    <n v="2156"/>
    <n v="4.4218999999999999"/>
    <n v="6.1199999999999997E-2"/>
  </r>
  <r>
    <s v="10-Dec-2025"/>
    <x v="2"/>
    <s v="Week2-Dec-2025"/>
    <x v="3"/>
    <s v="30-Jun-2026"/>
    <s v="Tuesday"/>
    <s v="Monthly - Tuesday"/>
    <s v="Monthly - Tuesday"/>
    <s v="Month+6 Expiry"/>
    <n v="0"/>
    <n v="0"/>
    <n v="0"/>
  </r>
  <r>
    <s v="10-Dec-2025"/>
    <x v="2"/>
    <s v="Week2-Dec-2025"/>
    <x v="3"/>
    <s v="29-Sep-2026"/>
    <s v="Tuesday"/>
    <s v="Monthly - Tuesday"/>
    <s v="Monthly - Tuesday"/>
    <s v="Month+9 Expiry"/>
    <n v="0"/>
    <n v="0"/>
    <n v="0"/>
  </r>
  <r>
    <s v="11-Dec-2025"/>
    <x v="3"/>
    <s v="Week2-Dec-2025"/>
    <x v="3"/>
    <s v="30-Dec-2025"/>
    <s v="Tuesday"/>
    <s v="Monthly - Tuesday"/>
    <s v="Monthly - Tuesday"/>
    <s v="Same Month Expiry"/>
    <n v="3034560"/>
    <n v="6294.1980999999996"/>
    <n v="41.137900000000002"/>
  </r>
  <r>
    <s v="11-Dec-2025"/>
    <x v="3"/>
    <s v="Week2-Dec-2025"/>
    <x v="3"/>
    <s v="27-Jan-2026"/>
    <s v="Tuesday"/>
    <s v="Monthly - Tuesday"/>
    <s v="Monthly - Tuesday"/>
    <s v="Month+1 Expiry"/>
    <n v="72786"/>
    <n v="131.58609999999999"/>
    <n v="1.6395999999999999"/>
  </r>
  <r>
    <s v="11-Dec-2025"/>
    <x v="3"/>
    <s v="Week2-Dec-2025"/>
    <x v="3"/>
    <s v="24-Feb-2026"/>
    <s v="Tuesday"/>
    <s v="Monthly - Tuesday"/>
    <s v="Monthly - Tuesday"/>
    <s v="Month+2 Expiry"/>
    <n v="3137"/>
    <n v="5.6497999999999999"/>
    <n v="5.9900000000000002E-2"/>
  </r>
  <r>
    <s v="11-Dec-2025"/>
    <x v="3"/>
    <s v="Week2-Dec-2025"/>
    <x v="3"/>
    <s v="31-Mar-2026"/>
    <s v="Tuesday"/>
    <s v="Monthly - Tuesday"/>
    <s v="Monthly - Tuesday"/>
    <s v="Month+3 Expiry"/>
    <n v="1024"/>
    <n v="2.14"/>
    <n v="3.5299999999999998E-2"/>
  </r>
  <r>
    <s v="11-Dec-2025"/>
    <x v="3"/>
    <s v="Week2-Dec-2025"/>
    <x v="3"/>
    <s v="30-Jun-2026"/>
    <s v="Tuesday"/>
    <s v="Monthly - Tuesday"/>
    <s v="Monthly - Tuesday"/>
    <s v="Month+6 Expiry"/>
    <n v="0"/>
    <n v="0"/>
    <n v="0"/>
  </r>
  <r>
    <s v="11-Dec-2025"/>
    <x v="3"/>
    <s v="Week2-Dec-2025"/>
    <x v="3"/>
    <s v="29-Sep-2026"/>
    <s v="Tuesday"/>
    <s v="Monthly - Tuesday"/>
    <s v="Monthly - Tuesday"/>
    <s v="Month+9 Expiry"/>
    <n v="0"/>
    <n v="0"/>
    <n v="0"/>
  </r>
  <r>
    <s v="12-Dec-2025"/>
    <x v="4"/>
    <s v="Week2-Dec-2025"/>
    <x v="3"/>
    <s v="30-Dec-2025"/>
    <s v="Tuesday"/>
    <s v="Monthly - Tuesday"/>
    <s v="Monthly - Tuesday"/>
    <s v="Same Month Expiry"/>
    <n v="2840229"/>
    <n v="5898.0155999999997"/>
    <n v="36.741700000000002"/>
  </r>
  <r>
    <s v="12-Dec-2025"/>
    <x v="4"/>
    <s v="Week2-Dec-2025"/>
    <x v="3"/>
    <s v="27-Jan-2026"/>
    <s v="Tuesday"/>
    <s v="Monthly - Tuesday"/>
    <s v="Monthly - Tuesday"/>
    <s v="Month+1 Expiry"/>
    <n v="56415"/>
    <n v="101.85469999999999"/>
    <n v="1.1126"/>
  </r>
  <r>
    <s v="12-Dec-2025"/>
    <x v="4"/>
    <s v="Week2-Dec-2025"/>
    <x v="3"/>
    <s v="24-Feb-2026"/>
    <s v="Tuesday"/>
    <s v="Monthly - Tuesday"/>
    <s v="Monthly - Tuesday"/>
    <s v="Month+2 Expiry"/>
    <n v="2244"/>
    <n v="4.0286999999999997"/>
    <n v="4.1399999999999999E-2"/>
  </r>
  <r>
    <s v="12-Dec-2025"/>
    <x v="4"/>
    <s v="Week2-Dec-2025"/>
    <x v="3"/>
    <s v="31-Mar-2026"/>
    <s v="Tuesday"/>
    <s v="Monthly - Tuesday"/>
    <s v="Monthly - Tuesday"/>
    <s v="Month+3 Expiry"/>
    <n v="557"/>
    <n v="1.1605000000000001"/>
    <n v="1.9400000000000001E-2"/>
  </r>
  <r>
    <s v="12-Dec-2025"/>
    <x v="4"/>
    <s v="Week2-Dec-2025"/>
    <x v="3"/>
    <s v="30-Jun-2026"/>
    <s v="Tuesday"/>
    <s v="Monthly - Tuesday"/>
    <s v="Monthly - Tuesday"/>
    <s v="Month+6 Expiry"/>
    <n v="0"/>
    <n v="0"/>
    <n v="0"/>
  </r>
  <r>
    <s v="12-Dec-2025"/>
    <x v="4"/>
    <s v="Week2-Dec-2025"/>
    <x v="3"/>
    <s v="29-Sep-2026"/>
    <s v="Tuesday"/>
    <s v="Monthly - Tuesday"/>
    <s v="Monthly - Tuesday"/>
    <s v="Month+9 Expiry"/>
    <n v="0"/>
    <n v="0"/>
    <n v="0"/>
  </r>
  <r>
    <s v="15-Dec-2025"/>
    <x v="0"/>
    <s v="Week3-Dec-2025"/>
    <x v="3"/>
    <s v="30-Dec-2025"/>
    <s v="Tuesday"/>
    <s v="Monthly - Tuesday"/>
    <s v="Monthly - Tuesday"/>
    <s v="Same Month Expiry"/>
    <n v="2655527"/>
    <n v="5520.0560999999998"/>
    <n v="31.847799999999999"/>
  </r>
  <r>
    <s v="15-Dec-2025"/>
    <x v="0"/>
    <s v="Week3-Dec-2025"/>
    <x v="3"/>
    <s v="27-Jan-2026"/>
    <s v="Tuesday"/>
    <s v="Monthly - Tuesday"/>
    <s v="Monthly - Tuesday"/>
    <s v="Month+1 Expiry"/>
    <n v="59568"/>
    <n v="107.61150000000001"/>
    <n v="1.1172"/>
  </r>
  <r>
    <s v="15-Dec-2025"/>
    <x v="0"/>
    <s v="Week3-Dec-2025"/>
    <x v="3"/>
    <s v="24-Feb-2026"/>
    <s v="Tuesday"/>
    <s v="Monthly - Tuesday"/>
    <s v="Monthly - Tuesday"/>
    <s v="Month+2 Expiry"/>
    <n v="2465"/>
    <n v="4.4353999999999996"/>
    <n v="4.6899999999999997E-2"/>
  </r>
  <r>
    <s v="15-Dec-2025"/>
    <x v="0"/>
    <s v="Week3-Dec-2025"/>
    <x v="3"/>
    <s v="31-Mar-2026"/>
    <s v="Tuesday"/>
    <s v="Monthly - Tuesday"/>
    <s v="Monthly - Tuesday"/>
    <s v="Month+3 Expiry"/>
    <n v="634"/>
    <n v="1.3226"/>
    <n v="2.1100000000000001E-2"/>
  </r>
  <r>
    <s v="15-Dec-2025"/>
    <x v="0"/>
    <s v="Week3-Dec-2025"/>
    <x v="3"/>
    <s v="30-Jun-2026"/>
    <s v="Tuesday"/>
    <s v="Monthly - Tuesday"/>
    <s v="Monthly - Tuesday"/>
    <s v="Month+6 Expiry"/>
    <n v="0"/>
    <n v="0"/>
    <n v="0"/>
  </r>
  <r>
    <s v="15-Dec-2025"/>
    <x v="0"/>
    <s v="Week3-Dec-2025"/>
    <x v="3"/>
    <s v="29-Sep-2026"/>
    <s v="Tuesday"/>
    <s v="Monthly - Tuesday"/>
    <s v="Monthly - Tuesday"/>
    <s v="Month+9 Expiry"/>
    <n v="0"/>
    <n v="0"/>
    <n v="0"/>
  </r>
  <r>
    <s v="16-Dec-2025"/>
    <x v="1"/>
    <s v="Week3-Dec-2025"/>
    <x v="3"/>
    <s v="30-Dec-2025"/>
    <s v="Tuesday"/>
    <s v="Monthly - Tuesday"/>
    <s v="Monthly - Tuesday"/>
    <s v="Same Month Expiry"/>
    <n v="2787074"/>
    <n v="5781.1746999999996"/>
    <n v="32.615299999999998"/>
  </r>
  <r>
    <s v="16-Dec-2025"/>
    <x v="1"/>
    <s v="Week3-Dec-2025"/>
    <x v="3"/>
    <s v="27-Jan-2026"/>
    <s v="Tuesday"/>
    <s v="Monthly - Tuesday"/>
    <s v="Monthly - Tuesday"/>
    <s v="Month+1 Expiry"/>
    <n v="57880"/>
    <n v="104.37179999999999"/>
    <n v="1.1117999999999999"/>
  </r>
  <r>
    <s v="16-Dec-2025"/>
    <x v="1"/>
    <s v="Week3-Dec-2025"/>
    <x v="3"/>
    <s v="24-Feb-2026"/>
    <s v="Tuesday"/>
    <s v="Monthly - Tuesday"/>
    <s v="Monthly - Tuesday"/>
    <s v="Month+2 Expiry"/>
    <n v="3458"/>
    <n v="6.2468000000000004"/>
    <n v="6.6299999999999998E-2"/>
  </r>
  <r>
    <s v="16-Dec-2025"/>
    <x v="1"/>
    <s v="Week3-Dec-2025"/>
    <x v="3"/>
    <s v="31-Mar-2026"/>
    <s v="Tuesday"/>
    <s v="Monthly - Tuesday"/>
    <s v="Monthly - Tuesday"/>
    <s v="Month+3 Expiry"/>
    <n v="1009"/>
    <n v="2.0733000000000001"/>
    <n v="2.5499999999999998E-2"/>
  </r>
  <r>
    <s v="16-Dec-2025"/>
    <x v="1"/>
    <s v="Week3-Dec-2025"/>
    <x v="3"/>
    <s v="30-Jun-2026"/>
    <s v="Tuesday"/>
    <s v="Monthly - Tuesday"/>
    <s v="Monthly - Tuesday"/>
    <s v="Month+6 Expiry"/>
    <n v="0"/>
    <n v="0"/>
    <n v="0"/>
  </r>
  <r>
    <s v="16-Dec-2025"/>
    <x v="1"/>
    <s v="Week3-Dec-2025"/>
    <x v="3"/>
    <s v="29-Sep-2026"/>
    <s v="Tuesday"/>
    <s v="Monthly - Tuesday"/>
    <s v="Monthly - Tuesday"/>
    <s v="Month+9 Expiry"/>
    <n v="0"/>
    <n v="0"/>
    <n v="0"/>
  </r>
  <r>
    <s v="17-Dec-2025"/>
    <x v="2"/>
    <s v="Week3-Dec-2025"/>
    <x v="3"/>
    <s v="30-Dec-2025"/>
    <s v="Tuesday"/>
    <s v="Monthly - Tuesday"/>
    <s v="Monthly - Tuesday"/>
    <s v="Same Month Expiry"/>
    <n v="3053525"/>
    <n v="6308.2952999999998"/>
    <n v="33.4114"/>
  </r>
  <r>
    <s v="17-Dec-2025"/>
    <x v="2"/>
    <s v="Week3-Dec-2025"/>
    <x v="3"/>
    <s v="27-Jan-2026"/>
    <s v="Tuesday"/>
    <s v="Monthly - Tuesday"/>
    <s v="Monthly - Tuesday"/>
    <s v="Month+1 Expiry"/>
    <n v="80732"/>
    <n v="145.30789999999999"/>
    <n v="1.6156999999999999"/>
  </r>
  <r>
    <s v="17-Dec-2025"/>
    <x v="2"/>
    <s v="Week3-Dec-2025"/>
    <x v="3"/>
    <s v="24-Feb-2026"/>
    <s v="Tuesday"/>
    <s v="Monthly - Tuesday"/>
    <s v="Monthly - Tuesday"/>
    <s v="Month+2 Expiry"/>
    <n v="3475"/>
    <n v="6.2903000000000002"/>
    <n v="7.5399999999999995E-2"/>
  </r>
  <r>
    <s v="17-Dec-2025"/>
    <x v="2"/>
    <s v="Week3-Dec-2025"/>
    <x v="3"/>
    <s v="31-Mar-2026"/>
    <s v="Tuesday"/>
    <s v="Monthly - Tuesday"/>
    <s v="Monthly - Tuesday"/>
    <s v="Month+3 Expiry"/>
    <n v="678"/>
    <n v="1.4289000000000001"/>
    <n v="2.7900000000000001E-2"/>
  </r>
  <r>
    <s v="17-Dec-2025"/>
    <x v="2"/>
    <s v="Week3-Dec-2025"/>
    <x v="3"/>
    <s v="30-Jun-2026"/>
    <s v="Tuesday"/>
    <s v="Monthly - Tuesday"/>
    <s v="Monthly - Tuesday"/>
    <s v="Month+6 Expiry"/>
    <n v="0"/>
    <n v="0"/>
    <n v="0"/>
  </r>
  <r>
    <s v="17-Dec-2025"/>
    <x v="2"/>
    <s v="Week3-Dec-2025"/>
    <x v="3"/>
    <s v="29-Sep-2026"/>
    <s v="Tuesday"/>
    <s v="Monthly - Tuesday"/>
    <s v="Monthly - Tuesday"/>
    <s v="Month+9 Expiry"/>
    <n v="0"/>
    <n v="0"/>
    <n v="0"/>
  </r>
  <r>
    <s v="18-Dec-2025"/>
    <x v="3"/>
    <s v="Week3-Dec-2025"/>
    <x v="3"/>
    <s v="30-Dec-2025"/>
    <s v="Tuesday"/>
    <s v="Monthly - Tuesday"/>
    <s v="Monthly - Tuesday"/>
    <s v="Same Month Expiry"/>
    <n v="3644058"/>
    <n v="7524.2512999999999"/>
    <n v="37.314300000000003"/>
  </r>
  <r>
    <s v="18-Dec-2025"/>
    <x v="3"/>
    <s v="Week3-Dec-2025"/>
    <x v="3"/>
    <s v="27-Jan-2026"/>
    <s v="Tuesday"/>
    <s v="Monthly - Tuesday"/>
    <s v="Monthly - Tuesday"/>
    <s v="Month+1 Expiry"/>
    <n v="130966"/>
    <n v="234.56819999999999"/>
    <n v="2.3967999999999998"/>
  </r>
  <r>
    <s v="18-Dec-2025"/>
    <x v="3"/>
    <s v="Week3-Dec-2025"/>
    <x v="3"/>
    <s v="24-Feb-2026"/>
    <s v="Tuesday"/>
    <s v="Monthly - Tuesday"/>
    <s v="Monthly - Tuesday"/>
    <s v="Month+2 Expiry"/>
    <n v="3173"/>
    <n v="5.6935000000000002"/>
    <n v="6.3600000000000004E-2"/>
  </r>
  <r>
    <s v="18-Dec-2025"/>
    <x v="3"/>
    <s v="Week3-Dec-2025"/>
    <x v="3"/>
    <s v="31-Mar-2026"/>
    <s v="Tuesday"/>
    <s v="Monthly - Tuesday"/>
    <s v="Monthly - Tuesday"/>
    <s v="Month+3 Expiry"/>
    <n v="779"/>
    <n v="1.6266"/>
    <n v="2.5700000000000001E-2"/>
  </r>
  <r>
    <s v="18-Dec-2025"/>
    <x v="3"/>
    <s v="Week3-Dec-2025"/>
    <x v="3"/>
    <s v="30-Jun-2026"/>
    <s v="Tuesday"/>
    <s v="Monthly - Tuesday"/>
    <s v="Monthly - Tuesday"/>
    <s v="Month+6 Expiry"/>
    <n v="0"/>
    <n v="0"/>
    <n v="0"/>
  </r>
  <r>
    <s v="18-Dec-2025"/>
    <x v="3"/>
    <s v="Week3-Dec-2025"/>
    <x v="3"/>
    <s v="29-Sep-2026"/>
    <s v="Tuesday"/>
    <s v="Monthly - Tuesday"/>
    <s v="Monthly - Tuesday"/>
    <s v="Month+9 Expiry"/>
    <n v="0"/>
    <n v="0"/>
    <n v="0"/>
  </r>
  <r>
    <s v="19-Dec-2025"/>
    <x v="4"/>
    <s v="Week3-Dec-2025"/>
    <x v="3"/>
    <s v="30-Dec-2025"/>
    <s v="Tuesday"/>
    <s v="Monthly - Tuesday"/>
    <s v="Monthly - Tuesday"/>
    <s v="Same Month Expiry"/>
    <n v="3605550"/>
    <n v="7427.5734000000002"/>
    <n v="34.7288"/>
  </r>
  <r>
    <s v="19-Dec-2025"/>
    <x v="4"/>
    <s v="Week3-Dec-2025"/>
    <x v="3"/>
    <s v="27-Jan-2026"/>
    <s v="Tuesday"/>
    <s v="Monthly - Tuesday"/>
    <s v="Monthly - Tuesday"/>
    <s v="Month+1 Expiry"/>
    <n v="102550"/>
    <n v="183.857"/>
    <n v="1.8371999999999999"/>
  </r>
  <r>
    <s v="19-Dec-2025"/>
    <x v="4"/>
    <s v="Week3-Dec-2025"/>
    <x v="3"/>
    <s v="24-Feb-2026"/>
    <s v="Tuesday"/>
    <s v="Monthly - Tuesday"/>
    <s v="Monthly - Tuesday"/>
    <s v="Month+2 Expiry"/>
    <n v="2940"/>
    <n v="5.2923999999999998"/>
    <n v="5.6099999999999997E-2"/>
  </r>
  <r>
    <s v="19-Dec-2025"/>
    <x v="4"/>
    <s v="Week3-Dec-2025"/>
    <x v="3"/>
    <s v="31-Mar-2026"/>
    <s v="Tuesday"/>
    <s v="Monthly - Tuesday"/>
    <s v="Monthly - Tuesday"/>
    <s v="Month+3 Expiry"/>
    <n v="614"/>
    <n v="1.2753000000000001"/>
    <n v="2.0299999999999999E-2"/>
  </r>
  <r>
    <s v="19-Dec-2025"/>
    <x v="4"/>
    <s v="Week3-Dec-2025"/>
    <x v="3"/>
    <s v="30-Jun-2026"/>
    <s v="Tuesday"/>
    <s v="Monthly - Tuesday"/>
    <s v="Monthly - Tuesday"/>
    <s v="Month+6 Expiry"/>
    <n v="0"/>
    <n v="0"/>
    <n v="0"/>
  </r>
  <r>
    <s v="19-Dec-2025"/>
    <x v="4"/>
    <s v="Week3-Dec-2025"/>
    <x v="3"/>
    <s v="29-Sep-2026"/>
    <s v="Tuesday"/>
    <s v="Monthly - Tuesday"/>
    <s v="Monthly - Tuesday"/>
    <s v="Month+9 Expiry"/>
    <n v="0"/>
    <n v="0"/>
    <n v="0"/>
  </r>
  <r>
    <s v="22-Dec-2025"/>
    <x v="0"/>
    <s v="Week4-Dec-2025"/>
    <x v="3"/>
    <s v="30-Dec-2025"/>
    <s v="Tuesday"/>
    <s v="Monthly - Tuesday"/>
    <s v="Monthly - Tuesday"/>
    <s v="Same Month Expiry"/>
    <n v="3028061"/>
    <n v="6235.5816999999997"/>
    <n v="25.965599999999998"/>
  </r>
  <r>
    <s v="22-Dec-2025"/>
    <x v="0"/>
    <s v="Week4-Dec-2025"/>
    <x v="3"/>
    <s v="27-Jan-2026"/>
    <s v="Tuesday"/>
    <s v="Monthly - Tuesday"/>
    <s v="Monthly - Tuesday"/>
    <s v="Month+1 Expiry"/>
    <n v="114264"/>
    <n v="204.69450000000001"/>
    <n v="1.867"/>
  </r>
  <r>
    <s v="22-Dec-2025"/>
    <x v="0"/>
    <s v="Week4-Dec-2025"/>
    <x v="3"/>
    <s v="24-Feb-2026"/>
    <s v="Tuesday"/>
    <s v="Monthly - Tuesday"/>
    <s v="Monthly - Tuesday"/>
    <s v="Month+2 Expiry"/>
    <n v="4171"/>
    <n v="7.4309000000000003"/>
    <n v="6.13E-2"/>
  </r>
  <r>
    <s v="22-Dec-2025"/>
    <x v="0"/>
    <s v="Week4-Dec-2025"/>
    <x v="3"/>
    <s v="31-Mar-2026"/>
    <s v="Tuesday"/>
    <s v="Monthly - Tuesday"/>
    <s v="Monthly - Tuesday"/>
    <s v="Month+3 Expiry"/>
    <n v="769"/>
    <n v="1.5934999999999999"/>
    <n v="2.8299999999999999E-2"/>
  </r>
  <r>
    <s v="22-Dec-2025"/>
    <x v="0"/>
    <s v="Week4-Dec-2025"/>
    <x v="3"/>
    <s v="30-Jun-2026"/>
    <s v="Tuesday"/>
    <s v="Monthly - Tuesday"/>
    <s v="Monthly - Tuesday"/>
    <s v="Month+6 Expiry"/>
    <n v="0"/>
    <n v="0"/>
    <n v="0"/>
  </r>
  <r>
    <s v="22-Dec-2025"/>
    <x v="0"/>
    <s v="Week4-Dec-2025"/>
    <x v="3"/>
    <s v="29-Sep-2026"/>
    <s v="Tuesday"/>
    <s v="Monthly - Tuesday"/>
    <s v="Monthly - Tuesday"/>
    <s v="Month+9 Expiry"/>
    <n v="0"/>
    <n v="0"/>
    <n v="0"/>
  </r>
  <r>
    <s v="23-Dec-2025"/>
    <x v="1"/>
    <s v="Week4-Dec-2025"/>
    <x v="3"/>
    <s v="30-Dec-2025"/>
    <s v="Tuesday"/>
    <s v="Monthly - Tuesday"/>
    <s v="Monthly - Tuesday"/>
    <s v="Same Month Expiry"/>
    <n v="3342654"/>
    <n v="6890.1031999999996"/>
    <n v="23.227799999999998"/>
  </r>
  <r>
    <s v="23-Dec-2025"/>
    <x v="1"/>
    <s v="Week4-Dec-2025"/>
    <x v="3"/>
    <s v="27-Jan-2026"/>
    <s v="Tuesday"/>
    <s v="Monthly - Tuesday"/>
    <s v="Monthly - Tuesday"/>
    <s v="Month+1 Expiry"/>
    <n v="103825"/>
    <n v="186.1183"/>
    <n v="1.6577999999999999"/>
  </r>
  <r>
    <s v="23-Dec-2025"/>
    <x v="1"/>
    <s v="Week4-Dec-2025"/>
    <x v="3"/>
    <s v="24-Feb-2026"/>
    <s v="Tuesday"/>
    <s v="Monthly - Tuesday"/>
    <s v="Monthly - Tuesday"/>
    <s v="Month+2 Expiry"/>
    <n v="3727"/>
    <n v="6.6414"/>
    <n v="6.4699999999999994E-2"/>
  </r>
  <r>
    <s v="23-Dec-2025"/>
    <x v="1"/>
    <s v="Week4-Dec-2025"/>
    <x v="3"/>
    <s v="31-Mar-2026"/>
    <s v="Tuesday"/>
    <s v="Monthly - Tuesday"/>
    <s v="Monthly - Tuesday"/>
    <s v="Month+3 Expiry"/>
    <n v="1528"/>
    <n v="3.1606000000000001"/>
    <n v="4.8599999999999997E-2"/>
  </r>
  <r>
    <s v="23-Dec-2025"/>
    <x v="1"/>
    <s v="Week4-Dec-2025"/>
    <x v="3"/>
    <s v="30-Jun-2026"/>
    <s v="Tuesday"/>
    <s v="Monthly - Tuesday"/>
    <s v="Monthly - Tuesday"/>
    <s v="Month+6 Expiry"/>
    <n v="0"/>
    <n v="0"/>
    <n v="0"/>
  </r>
  <r>
    <s v="23-Dec-2025"/>
    <x v="1"/>
    <s v="Week4-Dec-2025"/>
    <x v="3"/>
    <s v="29-Sep-2026"/>
    <s v="Tuesday"/>
    <s v="Monthly - Tuesday"/>
    <s v="Monthly - Tuesday"/>
    <s v="Month+9 Expiry"/>
    <n v="0"/>
    <n v="0"/>
    <n v="0"/>
  </r>
  <r>
    <s v="24-Dec-2025"/>
    <x v="2"/>
    <s v="Week4-Dec-2025"/>
    <x v="3"/>
    <s v="30-Dec-2025"/>
    <s v="Tuesday"/>
    <s v="Monthly - Tuesday"/>
    <s v="Monthly - Tuesday"/>
    <s v="Same Month Expiry"/>
    <n v="6051130"/>
    <n v="12460.177100000001"/>
    <n v="32.374499999999998"/>
  </r>
  <r>
    <s v="24-Dec-2025"/>
    <x v="2"/>
    <s v="Week4-Dec-2025"/>
    <x v="3"/>
    <s v="27-Jan-2026"/>
    <s v="Tuesday"/>
    <s v="Monthly - Tuesday"/>
    <s v="Monthly - Tuesday"/>
    <s v="Month+1 Expiry"/>
    <n v="183087"/>
    <n v="328.10660000000001"/>
    <n v="2.9802"/>
  </r>
  <r>
    <s v="24-Dec-2025"/>
    <x v="2"/>
    <s v="Week4-Dec-2025"/>
    <x v="3"/>
    <s v="24-Feb-2026"/>
    <s v="Tuesday"/>
    <s v="Monthly - Tuesday"/>
    <s v="Monthly - Tuesday"/>
    <s v="Month+2 Expiry"/>
    <n v="6487"/>
    <n v="11.697100000000001"/>
    <n v="0.1201"/>
  </r>
  <r>
    <s v="24-Dec-2025"/>
    <x v="2"/>
    <s v="Week4-Dec-2025"/>
    <x v="3"/>
    <s v="31-Mar-2026"/>
    <s v="Tuesday"/>
    <s v="Monthly - Tuesday"/>
    <s v="Monthly - Tuesday"/>
    <s v="Month+3 Expiry"/>
    <n v="1812"/>
    <n v="3.8454000000000002"/>
    <n v="7.2499999999999995E-2"/>
  </r>
  <r>
    <s v="24-Dec-2025"/>
    <x v="2"/>
    <s v="Week4-Dec-2025"/>
    <x v="3"/>
    <s v="30-Jun-2026"/>
    <s v="Tuesday"/>
    <s v="Monthly - Tuesday"/>
    <s v="Monthly - Tuesday"/>
    <s v="Month+6 Expiry"/>
    <n v="0"/>
    <n v="0"/>
    <n v="0"/>
  </r>
  <r>
    <s v="24-Dec-2025"/>
    <x v="2"/>
    <s v="Week4-Dec-2025"/>
    <x v="3"/>
    <s v="29-Sep-2026"/>
    <s v="Tuesday"/>
    <s v="Monthly - Tuesday"/>
    <s v="Monthly - Tuesday"/>
    <s v="Month+9 Expiry"/>
    <n v="0"/>
    <n v="0"/>
    <n v="0"/>
  </r>
  <r>
    <s v="26-Dec-2025"/>
    <x v="4"/>
    <s v="Week4-Dec-2025"/>
    <x v="3"/>
    <s v="30-Dec-2025"/>
    <s v="Tuesday"/>
    <s v="Monthly - Tuesday"/>
    <s v="Monthly - Tuesday"/>
    <s v="Same Month Expiry"/>
    <n v="9201123"/>
    <n v="18815.8161"/>
    <n v="40.266100000000002"/>
  </r>
  <r>
    <s v="26-Dec-2025"/>
    <x v="4"/>
    <s v="Week4-Dec-2025"/>
    <x v="3"/>
    <s v="27-Jan-2026"/>
    <s v="Tuesday"/>
    <s v="Monthly - Tuesday"/>
    <s v="Monthly - Tuesday"/>
    <s v="Month+1 Expiry"/>
    <n v="260010"/>
    <n v="465.46609999999998"/>
    <n v="4.4732000000000003"/>
  </r>
  <r>
    <s v="26-Dec-2025"/>
    <x v="4"/>
    <s v="Week4-Dec-2025"/>
    <x v="3"/>
    <s v="24-Feb-2026"/>
    <s v="Tuesday"/>
    <s v="Monthly - Tuesday"/>
    <s v="Monthly - Tuesday"/>
    <s v="Month+2 Expiry"/>
    <n v="10395"/>
    <n v="18.6006"/>
    <n v="0.17979999999999999"/>
  </r>
  <r>
    <s v="26-Dec-2025"/>
    <x v="4"/>
    <s v="Week4-Dec-2025"/>
    <x v="3"/>
    <s v="31-Mar-2026"/>
    <s v="Tuesday"/>
    <s v="Monthly - Tuesday"/>
    <s v="Monthly - Tuesday"/>
    <s v="Month+3 Expiry"/>
    <n v="1782"/>
    <n v="3.7052"/>
    <n v="5.9400000000000001E-2"/>
  </r>
  <r>
    <s v="26-Dec-2025"/>
    <x v="4"/>
    <s v="Week4-Dec-2025"/>
    <x v="3"/>
    <s v="30-Jun-2026"/>
    <s v="Tuesday"/>
    <s v="Monthly - Tuesday"/>
    <s v="Monthly - Tuesday"/>
    <s v="Month+6 Expiry"/>
    <n v="0"/>
    <n v="0"/>
    <n v="0"/>
  </r>
  <r>
    <s v="26-Dec-2025"/>
    <x v="4"/>
    <s v="Week4-Dec-2025"/>
    <x v="3"/>
    <s v="29-Sep-2026"/>
    <s v="Tuesday"/>
    <s v="Monthly - Tuesday"/>
    <s v="Monthly - Tuesday"/>
    <s v="Month+9 Expiry"/>
    <n v="0"/>
    <n v="0"/>
    <n v="0"/>
  </r>
  <r>
    <s v="29-Dec-2025"/>
    <x v="0"/>
    <s v="Week5-Dec-2025"/>
    <x v="3"/>
    <s v="30-Dec-2025"/>
    <s v="Tuesday"/>
    <s v="Monthly - Tuesday"/>
    <s v="Monthly - Tuesday"/>
    <s v="Same Month Expiry"/>
    <n v="17345726"/>
    <n v="35369.256399999998"/>
    <n v="56.528700000000001"/>
  </r>
  <r>
    <s v="29-Dec-2025"/>
    <x v="0"/>
    <s v="Week5-Dec-2025"/>
    <x v="3"/>
    <s v="27-Jan-2026"/>
    <s v="Tuesday"/>
    <s v="Monthly - Tuesday"/>
    <s v="Monthly - Tuesday"/>
    <s v="Month+1 Expiry"/>
    <n v="363743"/>
    <n v="650.42809999999997"/>
    <n v="6.4892000000000003"/>
  </r>
  <r>
    <s v="29-Dec-2025"/>
    <x v="0"/>
    <s v="Week5-Dec-2025"/>
    <x v="3"/>
    <s v="24-Feb-2026"/>
    <s v="Tuesday"/>
    <s v="Monthly - Tuesday"/>
    <s v="Monthly - Tuesday"/>
    <s v="Month+2 Expiry"/>
    <n v="15249"/>
    <n v="27.0915"/>
    <n v="0.2339"/>
  </r>
  <r>
    <s v="29-Dec-2025"/>
    <x v="0"/>
    <s v="Week5-Dec-2025"/>
    <x v="3"/>
    <s v="30-Mar-2026"/>
    <s v="Monday"/>
    <s v="Monthly - Monday"/>
    <s v="Monthly - Monday"/>
    <s v="Month+3 Expiry"/>
    <n v="4448"/>
    <n v="9.1615000000000002"/>
    <n v="0.14899999999999999"/>
  </r>
  <r>
    <s v="29-Dec-2025"/>
    <x v="0"/>
    <s v="Week5-Dec-2025"/>
    <x v="3"/>
    <s v="30-Jun-2026"/>
    <s v="Tuesday"/>
    <s v="Monthly - Tuesday"/>
    <s v="Monthly - Tuesday"/>
    <s v="Month+6 Expiry"/>
    <n v="0"/>
    <n v="0"/>
    <n v="0"/>
  </r>
  <r>
    <s v="29-Dec-2025"/>
    <x v="0"/>
    <s v="Week5-Dec-2025"/>
    <x v="3"/>
    <s v="29-Sep-2026"/>
    <s v="Tuesday"/>
    <s v="Monthly - Tuesday"/>
    <s v="Monthly - Tuesday"/>
    <s v="Month+9 Expiry"/>
    <n v="0"/>
    <n v="0"/>
    <n v="0"/>
  </r>
  <r>
    <s v="30-Dec-2025"/>
    <x v="1"/>
    <s v="Week5-Dec-2025"/>
    <x v="3"/>
    <s v="30-Dec-2025"/>
    <s v="Tuesday"/>
    <s v="Monthly - Tuesday"/>
    <s v="Monthly - Tuesday"/>
    <s v="Same Month Expiry"/>
    <n v="78603896"/>
    <n v="160321.2023"/>
    <n v="131.01230000000001"/>
  </r>
  <r>
    <s v="30-Dec-2025"/>
    <x v="1"/>
    <s v="Week5-Dec-2025"/>
    <x v="3"/>
    <s v="27-Jan-2026"/>
    <s v="Tuesday"/>
    <s v="Monthly - Tuesday"/>
    <s v="Monthly - Tuesday"/>
    <s v="Month+1 Expiry"/>
    <n v="765819"/>
    <n v="1363.3819000000001"/>
    <n v="12.102399999999999"/>
  </r>
  <r>
    <s v="30-Dec-2025"/>
    <x v="1"/>
    <s v="Week5-Dec-2025"/>
    <x v="3"/>
    <s v="24-Feb-2026"/>
    <s v="Tuesday"/>
    <s v="Monthly - Tuesday"/>
    <s v="Monthly - Tuesday"/>
    <s v="Month+2 Expiry"/>
    <n v="12656"/>
    <n v="22.803599999999999"/>
    <n v="0.23430000000000001"/>
  </r>
  <r>
    <s v="30-Dec-2025"/>
    <x v="1"/>
    <s v="Week5-Dec-2025"/>
    <x v="3"/>
    <s v="30-Mar-2026"/>
    <s v="Monday"/>
    <s v="Monthly - Monday"/>
    <s v="Monthly - Monday"/>
    <s v="Month+3 Expiry"/>
    <n v="4061"/>
    <n v="8.4295000000000009"/>
    <n v="0.1191"/>
  </r>
  <r>
    <s v="30-Dec-2025"/>
    <x v="1"/>
    <s v="Week5-Dec-2025"/>
    <x v="3"/>
    <s v="30-Jun-2026"/>
    <s v="Tuesday"/>
    <s v="Monthly - Tuesday"/>
    <s v="Monthly - Tuesday"/>
    <s v="Month+6 Expiry"/>
    <n v="0"/>
    <n v="0"/>
    <n v="0"/>
  </r>
  <r>
    <s v="30-Dec-2025"/>
    <x v="1"/>
    <s v="Week5-Dec-2025"/>
    <x v="3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27-Jan-2026"/>
    <s v="Tuesday"/>
    <s v="Monthly - Tuesday"/>
    <s v="Monthly - Tuesday"/>
    <s v="Month+1 Expiry"/>
    <n v="2192565"/>
    <n v="3925.0769"/>
    <n v="28.581900000000001"/>
  </r>
  <r>
    <s v="31-Dec-2025"/>
    <x v="2"/>
    <s v="Week5-Dec-2025"/>
    <x v="3"/>
    <s v="24-Feb-2026"/>
    <s v="Tuesday"/>
    <s v="Monthly - Tuesday"/>
    <s v="Monthly - Tuesday"/>
    <s v="Month+2 Expiry"/>
    <n v="27378"/>
    <n v="49.631300000000003"/>
    <n v="0.45279999999999998"/>
  </r>
  <r>
    <s v="31-Dec-2025"/>
    <x v="2"/>
    <s v="Week5-Dec-2025"/>
    <x v="3"/>
    <s v="30-Mar-2026"/>
    <s v="Monday"/>
    <s v="Monthly - Monday"/>
    <s v="Monthly - Monday"/>
    <s v="Month+3 Expiry"/>
    <n v="7104"/>
    <n v="12.917400000000001"/>
    <n v="0.2014"/>
  </r>
  <r>
    <s v="31-Dec-2025"/>
    <x v="2"/>
    <s v="Week5-Dec-2025"/>
    <x v="3"/>
    <s v="30-Jun-2026"/>
    <s v="Tuesday"/>
    <s v="Monthly - Tuesday"/>
    <s v="Monthly - Tuesday"/>
    <s v="Month+6 Expiry"/>
    <n v="0"/>
    <n v="0"/>
    <n v="0"/>
  </r>
  <r>
    <s v="31-Dec-2025"/>
    <x v="2"/>
    <s v="Week5-Dec-2025"/>
    <x v="3"/>
    <s v="29-Sep-2026"/>
    <s v="Tuesday"/>
    <s v="Monthly - Tuesday"/>
    <s v="Monthly - Tuesday"/>
    <s v="Month+9 Expiry"/>
    <n v="0"/>
    <n v="0"/>
    <n v="0"/>
  </r>
  <r>
    <s v="31-Dec-2025"/>
    <x v="2"/>
    <s v="Week5-Dec-2025"/>
    <x v="3"/>
    <s v="29-Dec-2026"/>
    <s v="Tuesday"/>
    <s v="Monthly - Tuesday"/>
    <s v="Monthly - Tuesday"/>
    <s v="Month+12 Expiry"/>
    <n v="0"/>
    <n v="0"/>
    <n v="0"/>
  </r>
  <r>
    <s v="01-Jan-2026"/>
    <x v="3"/>
    <s v="Week1-Jan-2026"/>
    <x v="4"/>
    <s v="27-Jan-2026"/>
    <s v="Tuesday"/>
    <s v="Monthly - Tuesday"/>
    <s v="Monthly - Tuesday"/>
    <s v="Same Month Expiry"/>
    <n v="1218064"/>
    <n v="2177.2118"/>
    <n v="15.9139"/>
  </r>
  <r>
    <s v="01-Jan-2026"/>
    <x v="3"/>
    <s v="Week1-Jan-2026"/>
    <x v="4"/>
    <s v="24-Feb-2026"/>
    <s v="Tuesday"/>
    <s v="Monthly - Tuesday"/>
    <s v="Monthly - Tuesday"/>
    <s v="Month+1 Expiry"/>
    <n v="11460"/>
    <n v="20.703399999999998"/>
    <n v="0.20930000000000001"/>
  </r>
  <r>
    <s v="01-Jan-2026"/>
    <x v="3"/>
    <s v="Week1-Jan-2026"/>
    <x v="4"/>
    <s v="30-Mar-2026"/>
    <s v="Monday"/>
    <s v="Monthly - Monday"/>
    <s v="Monthly - Monday"/>
    <s v="Month+2 Expiry"/>
    <n v="1868"/>
    <n v="3.3504"/>
    <n v="4.0300000000000002E-2"/>
  </r>
  <r>
    <s v="01-Jan-2026"/>
    <x v="3"/>
    <s v="Week1-Jan-2026"/>
    <x v="4"/>
    <s v="30-Jun-2026"/>
    <s v="Tuesday"/>
    <s v="Monthly - Tuesday"/>
    <s v="Monthly - Tuesday"/>
    <s v="Month+5 Expiry"/>
    <n v="0"/>
    <n v="0"/>
    <n v="0"/>
  </r>
  <r>
    <s v="01-Jan-2026"/>
    <x v="3"/>
    <s v="Week1-Jan-2026"/>
    <x v="4"/>
    <s v="29-Sep-2026"/>
    <s v="Tuesday"/>
    <s v="Monthly - Tuesday"/>
    <s v="Monthly - Tuesday"/>
    <s v="Month+8 Expiry"/>
    <n v="0"/>
    <n v="0"/>
    <n v="0"/>
  </r>
  <r>
    <s v="01-Jan-2026"/>
    <x v="3"/>
    <s v="Week1-Jan-2026"/>
    <x v="4"/>
    <s v="29-Dec-2026"/>
    <s v="Tuesday"/>
    <s v="Monthly - Tuesday"/>
    <s v="Monthly - Tuesday"/>
    <s v="Month+11 Expiry"/>
    <n v="0"/>
    <n v="0"/>
    <n v="0"/>
  </r>
  <r>
    <s v="02-Jan-2026"/>
    <x v="4"/>
    <s v="Week1-Jan-2026"/>
    <x v="4"/>
    <s v="27-Jan-2026"/>
    <s v="Tuesday"/>
    <s v="Monthly - Tuesday"/>
    <s v="Monthly - Tuesday"/>
    <s v="Same Month Expiry"/>
    <n v="2233318"/>
    <n v="4015.0790999999999"/>
    <n v="28.035900000000002"/>
  </r>
  <r>
    <s v="02-Jan-2026"/>
    <x v="4"/>
    <s v="Week1-Jan-2026"/>
    <x v="4"/>
    <s v="24-Feb-2026"/>
    <s v="Tuesday"/>
    <s v="Monthly - Tuesday"/>
    <s v="Monthly - Tuesday"/>
    <s v="Month+1 Expiry"/>
    <n v="31896"/>
    <n v="57.970100000000002"/>
    <n v="0.57599999999999996"/>
  </r>
  <r>
    <s v="02-Jan-2026"/>
    <x v="4"/>
    <s v="Week1-Jan-2026"/>
    <x v="4"/>
    <s v="30-Mar-2026"/>
    <s v="Monday"/>
    <s v="Monthly - Monday"/>
    <s v="Monthly - Monday"/>
    <s v="Month+2 Expiry"/>
    <n v="6090"/>
    <n v="11.0708"/>
    <n v="0.15890000000000001"/>
  </r>
  <r>
    <s v="02-Jan-2026"/>
    <x v="4"/>
    <s v="Week1-Jan-2026"/>
    <x v="4"/>
    <s v="30-Jun-2026"/>
    <s v="Tuesday"/>
    <s v="Monthly - Tuesday"/>
    <s v="Monthly - Tuesday"/>
    <s v="Month+5 Expiry"/>
    <n v="0"/>
    <n v="0"/>
    <n v="0"/>
  </r>
  <r>
    <s v="02-Jan-2026"/>
    <x v="4"/>
    <s v="Week1-Jan-2026"/>
    <x v="4"/>
    <s v="29-Sep-2026"/>
    <s v="Tuesday"/>
    <s v="Monthly - Tuesday"/>
    <s v="Monthly - Tuesday"/>
    <s v="Month+8 Expiry"/>
    <n v="0"/>
    <n v="0"/>
    <n v="0"/>
  </r>
  <r>
    <s v="02-Jan-2026"/>
    <x v="4"/>
    <s v="Week1-Jan-2026"/>
    <x v="4"/>
    <s v="29-Dec-2026"/>
    <s v="Tuesday"/>
    <s v="Monthly - Tuesday"/>
    <s v="Monthly - Tuesday"/>
    <s v="Month+11 Expiry"/>
    <n v="0"/>
    <n v="0"/>
    <n v="0"/>
  </r>
  <r>
    <s v="05-Jan-2026"/>
    <x v="0"/>
    <s v="Week1-Jan-2026"/>
    <x v="4"/>
    <s v="27-Jan-2026"/>
    <s v="Tuesday"/>
    <s v="Monthly - Tuesday"/>
    <s v="Monthly - Tuesday"/>
    <s v="Same Month Expiry"/>
    <n v="2557337"/>
    <n v="4614.8139000000001"/>
    <n v="31.1752"/>
  </r>
  <r>
    <s v="05-Jan-2026"/>
    <x v="0"/>
    <s v="Week1-Jan-2026"/>
    <x v="4"/>
    <s v="24-Feb-2026"/>
    <s v="Tuesday"/>
    <s v="Monthly - Tuesday"/>
    <s v="Monthly - Tuesday"/>
    <s v="Month+1 Expiry"/>
    <n v="26875"/>
    <n v="48.899500000000003"/>
    <n v="0.4874"/>
  </r>
  <r>
    <s v="05-Jan-2026"/>
    <x v="0"/>
    <s v="Week1-Jan-2026"/>
    <x v="4"/>
    <s v="30-Mar-2026"/>
    <s v="Monday"/>
    <s v="Monthly - Monday"/>
    <s v="Monthly - Monday"/>
    <s v="Month+2 Expiry"/>
    <n v="6279"/>
    <n v="11.494999999999999"/>
    <n v="0.15010000000000001"/>
  </r>
  <r>
    <s v="05-Jan-2026"/>
    <x v="0"/>
    <s v="Week1-Jan-2026"/>
    <x v="4"/>
    <s v="30-Jun-2026"/>
    <s v="Tuesday"/>
    <s v="Monthly - Tuesday"/>
    <s v="Monthly - Tuesday"/>
    <s v="Month+5 Expiry"/>
    <n v="0"/>
    <n v="0"/>
    <n v="0"/>
  </r>
  <r>
    <s v="05-Jan-2026"/>
    <x v="0"/>
    <s v="Week1-Jan-2026"/>
    <x v="4"/>
    <s v="29-Sep-2026"/>
    <s v="Tuesday"/>
    <s v="Monthly - Tuesday"/>
    <s v="Monthly - Tuesday"/>
    <s v="Month+8 Expiry"/>
    <n v="0"/>
    <n v="0"/>
    <n v="0"/>
  </r>
  <r>
    <s v="05-Jan-2026"/>
    <x v="0"/>
    <s v="Week1-Jan-2026"/>
    <x v="4"/>
    <s v="29-Dec-2026"/>
    <s v="Tuesday"/>
    <s v="Monthly - Tuesday"/>
    <s v="Monthly - Tuesday"/>
    <s v="Month+11 Expiry"/>
    <n v="0"/>
    <n v="0"/>
    <n v="0"/>
  </r>
  <r>
    <s v="06-Jan-2026"/>
    <x v="1"/>
    <s v="Week1-Jan-2026"/>
    <x v="4"/>
    <s v="27-Jan-2026"/>
    <s v="Tuesday"/>
    <s v="Monthly - Tuesday"/>
    <s v="Monthly - Tuesday"/>
    <s v="Same Month Expiry"/>
    <n v="2102559"/>
    <n v="3794.1032"/>
    <n v="25.726900000000001"/>
  </r>
  <r>
    <s v="06-Jan-2026"/>
    <x v="1"/>
    <s v="Week1-Jan-2026"/>
    <x v="4"/>
    <s v="24-Feb-2026"/>
    <s v="Tuesday"/>
    <s v="Monthly - Tuesday"/>
    <s v="Monthly - Tuesday"/>
    <s v="Month+1 Expiry"/>
    <n v="27710"/>
    <n v="50.062199999999997"/>
    <n v="0.42499999999999999"/>
  </r>
  <r>
    <s v="06-Jan-2026"/>
    <x v="1"/>
    <s v="Week1-Jan-2026"/>
    <x v="4"/>
    <s v="30-Mar-2026"/>
    <s v="Monday"/>
    <s v="Monthly - Monday"/>
    <s v="Monthly - Monday"/>
    <s v="Month+2 Expiry"/>
    <n v="3017"/>
    <n v="5.5016999999999996"/>
    <n v="6.9099999999999995E-2"/>
  </r>
  <r>
    <s v="06-Jan-2026"/>
    <x v="1"/>
    <s v="Week1-Jan-2026"/>
    <x v="4"/>
    <s v="30-Jun-2026"/>
    <s v="Tuesday"/>
    <s v="Monthly - Tuesday"/>
    <s v="Monthly - Tuesday"/>
    <s v="Month+5 Expiry"/>
    <n v="0"/>
    <n v="0"/>
    <n v="0"/>
  </r>
  <r>
    <s v="06-Jan-2026"/>
    <x v="1"/>
    <s v="Week1-Jan-2026"/>
    <x v="4"/>
    <s v="29-Sep-2026"/>
    <s v="Tuesday"/>
    <s v="Monthly - Tuesday"/>
    <s v="Monthly - Tuesday"/>
    <s v="Month+8 Expiry"/>
    <n v="0"/>
    <n v="0"/>
    <n v="0"/>
  </r>
  <r>
    <s v="06-Jan-2026"/>
    <x v="1"/>
    <s v="Week1-Jan-2026"/>
    <x v="4"/>
    <s v="29-Dec-2026"/>
    <s v="Tuesday"/>
    <s v="Monthly - Tuesday"/>
    <s v="Monthly - Tuesday"/>
    <s v="Month+11 Expiry"/>
    <n v="0"/>
    <n v="0"/>
    <n v="0"/>
  </r>
  <r>
    <s v="07-Jan-2026"/>
    <x v="2"/>
    <s v="Week1-Jan-2026"/>
    <x v="4"/>
    <s v="27-Jan-2026"/>
    <s v="Tuesday"/>
    <s v="Monthly - Tuesday"/>
    <s v="Monthly - Tuesday"/>
    <s v="Same Month Expiry"/>
    <n v="2284207"/>
    <n v="4099.6239999999998"/>
    <n v="27.534500000000001"/>
  </r>
  <r>
    <s v="07-Jan-2026"/>
    <x v="2"/>
    <s v="Week1-Jan-2026"/>
    <x v="4"/>
    <s v="24-Feb-2026"/>
    <s v="Tuesday"/>
    <s v="Monthly - Tuesday"/>
    <s v="Monthly - Tuesday"/>
    <s v="Month+1 Expiry"/>
    <n v="26715"/>
    <n v="48.520699999999998"/>
    <n v="0.48170000000000002"/>
  </r>
  <r>
    <s v="07-Jan-2026"/>
    <x v="2"/>
    <s v="Week1-Jan-2026"/>
    <x v="4"/>
    <s v="30-Mar-2026"/>
    <s v="Monday"/>
    <s v="Monthly - Monday"/>
    <s v="Monthly - Monday"/>
    <s v="Month+2 Expiry"/>
    <n v="3455"/>
    <n v="6.2252000000000001"/>
    <n v="7.4399999999999994E-2"/>
  </r>
  <r>
    <s v="07-Jan-2026"/>
    <x v="2"/>
    <s v="Week1-Jan-2026"/>
    <x v="4"/>
    <s v="30-Jun-2026"/>
    <s v="Tuesday"/>
    <s v="Monthly - Tuesday"/>
    <s v="Monthly - Tuesday"/>
    <s v="Month+5 Expiry"/>
    <n v="0"/>
    <n v="0"/>
    <n v="0"/>
  </r>
  <r>
    <s v="07-Jan-2026"/>
    <x v="2"/>
    <s v="Week1-Jan-2026"/>
    <x v="4"/>
    <s v="29-Sep-2026"/>
    <s v="Tuesday"/>
    <s v="Monthly - Tuesday"/>
    <s v="Monthly - Tuesday"/>
    <s v="Month+8 Expiry"/>
    <n v="0"/>
    <n v="0"/>
    <n v="0"/>
  </r>
  <r>
    <s v="07-Jan-2026"/>
    <x v="2"/>
    <s v="Week1-Jan-2026"/>
    <x v="4"/>
    <s v="29-Dec-2026"/>
    <s v="Tuesday"/>
    <s v="Monthly - Tuesday"/>
    <s v="Monthly - Tuesday"/>
    <s v="Month+11 Expiry"/>
    <n v="0"/>
    <n v="0"/>
    <n v="0"/>
  </r>
  <r>
    <s v="08-Jan-2026"/>
    <x v="3"/>
    <s v="Week2-Jan-2026"/>
    <x v="4"/>
    <s v="27-Jan-2026"/>
    <s v="Tuesday"/>
    <s v="Monthly - Tuesday"/>
    <s v="Monthly - Tuesday"/>
    <s v="Same Month Expiry"/>
    <n v="3139153"/>
    <n v="5616.4440000000004"/>
    <n v="36.013199999999998"/>
  </r>
  <r>
    <s v="08-Jan-2026"/>
    <x v="3"/>
    <s v="Week2-Jan-2026"/>
    <x v="4"/>
    <s v="24-Feb-2026"/>
    <s v="Tuesday"/>
    <s v="Monthly - Tuesday"/>
    <s v="Monthly - Tuesday"/>
    <s v="Month+1 Expiry"/>
    <n v="40476"/>
    <n v="73.503699999999995"/>
    <n v="0.80320000000000003"/>
  </r>
  <r>
    <s v="08-Jan-2026"/>
    <x v="3"/>
    <s v="Week2-Jan-2026"/>
    <x v="4"/>
    <s v="30-Mar-2026"/>
    <s v="Monday"/>
    <s v="Monthly - Monday"/>
    <s v="Monthly - Monday"/>
    <s v="Month+2 Expiry"/>
    <n v="5459"/>
    <n v="9.8262999999999998"/>
    <n v="0.1239"/>
  </r>
  <r>
    <s v="08-Jan-2026"/>
    <x v="3"/>
    <s v="Week2-Jan-2026"/>
    <x v="4"/>
    <s v="30-Jun-2026"/>
    <s v="Tuesday"/>
    <s v="Monthly - Tuesday"/>
    <s v="Monthly - Tuesday"/>
    <s v="Month+5 Expiry"/>
    <n v="0"/>
    <n v="0"/>
    <n v="0"/>
  </r>
  <r>
    <s v="08-Jan-2026"/>
    <x v="3"/>
    <s v="Week2-Jan-2026"/>
    <x v="4"/>
    <s v="29-Sep-2026"/>
    <s v="Tuesday"/>
    <s v="Monthly - Tuesday"/>
    <s v="Monthly - Tuesday"/>
    <s v="Month+8 Expiry"/>
    <n v="0"/>
    <n v="0"/>
    <n v="0"/>
  </r>
  <r>
    <s v="08-Jan-2026"/>
    <x v="3"/>
    <s v="Week2-Jan-2026"/>
    <x v="4"/>
    <s v="29-Dec-2026"/>
    <s v="Tuesday"/>
    <s v="Monthly - Tuesday"/>
    <s v="Monthly - Tuesday"/>
    <s v="Month+11 Expiry"/>
    <n v="0"/>
    <n v="0"/>
    <n v="0"/>
  </r>
  <r>
    <s v="09-Jan-2026"/>
    <x v="4"/>
    <s v="Week2-Jan-2026"/>
    <x v="4"/>
    <s v="27-Jan-2026"/>
    <s v="Tuesday"/>
    <s v="Monthly - Tuesday"/>
    <s v="Monthly - Tuesday"/>
    <s v="Same Month Expiry"/>
    <n v="3354589"/>
    <n v="5968.3697000000002"/>
    <n v="38.391100000000002"/>
  </r>
  <r>
    <s v="09-Jan-2026"/>
    <x v="4"/>
    <s v="Week2-Jan-2026"/>
    <x v="4"/>
    <s v="24-Feb-2026"/>
    <s v="Tuesday"/>
    <s v="Monthly - Tuesday"/>
    <s v="Monthly - Tuesday"/>
    <s v="Month+1 Expiry"/>
    <n v="50797"/>
    <n v="91.394499999999994"/>
    <n v="0.98060000000000003"/>
  </r>
  <r>
    <s v="09-Jan-2026"/>
    <x v="4"/>
    <s v="Week2-Jan-2026"/>
    <x v="4"/>
    <s v="30-Mar-2026"/>
    <s v="Monday"/>
    <s v="Monthly - Monday"/>
    <s v="Monthly - Monday"/>
    <s v="Month+2 Expiry"/>
    <n v="6876"/>
    <n v="12.355"/>
    <n v="0.1439"/>
  </r>
  <r>
    <s v="09-Jan-2026"/>
    <x v="4"/>
    <s v="Week2-Jan-2026"/>
    <x v="4"/>
    <s v="30-Jun-2026"/>
    <s v="Tuesday"/>
    <s v="Monthly - Tuesday"/>
    <s v="Monthly - Tuesday"/>
    <s v="Month+5 Expiry"/>
    <n v="0"/>
    <n v="0"/>
    <n v="0"/>
  </r>
  <r>
    <s v="09-Jan-2026"/>
    <x v="4"/>
    <s v="Week2-Jan-2026"/>
    <x v="4"/>
    <s v="29-Sep-2026"/>
    <s v="Tuesday"/>
    <s v="Monthly - Tuesday"/>
    <s v="Monthly - Tuesday"/>
    <s v="Month+8 Expiry"/>
    <n v="0"/>
    <n v="0"/>
    <n v="0"/>
  </r>
  <r>
    <s v="09-Jan-2026"/>
    <x v="4"/>
    <s v="Week2-Jan-2026"/>
    <x v="4"/>
    <s v="29-Dec-2026"/>
    <s v="Tuesday"/>
    <s v="Monthly - Tuesday"/>
    <s v="Monthly - Tuesday"/>
    <s v="Month+11 Expiry"/>
    <n v="0"/>
    <n v="0"/>
    <n v="0"/>
  </r>
  <r>
    <s v="12-Jan-2026"/>
    <x v="0"/>
    <s v="Week2-Jan-2026"/>
    <x v="4"/>
    <s v="27-Jan-2026"/>
    <s v="Tuesday"/>
    <s v="Monthly - Tuesday"/>
    <s v="Monthly - Tuesday"/>
    <s v="Same Month Expiry"/>
    <n v="3762037"/>
    <n v="6674.6142"/>
    <n v="42.5627"/>
  </r>
  <r>
    <s v="12-Jan-2026"/>
    <x v="0"/>
    <s v="Week2-Jan-2026"/>
    <x v="4"/>
    <s v="24-Feb-2026"/>
    <s v="Tuesday"/>
    <s v="Monthly - Tuesday"/>
    <s v="Monthly - Tuesday"/>
    <s v="Month+1 Expiry"/>
    <n v="55544"/>
    <n v="100.327"/>
    <n v="1.1241000000000001"/>
  </r>
  <r>
    <s v="12-Jan-2026"/>
    <x v="0"/>
    <s v="Week2-Jan-2026"/>
    <x v="4"/>
    <s v="30-Mar-2026"/>
    <s v="Monday"/>
    <s v="Monthly - Monday"/>
    <s v="Monthly - Monday"/>
    <s v="Month+2 Expiry"/>
    <n v="7322"/>
    <n v="13.2247"/>
    <n v="0.1875"/>
  </r>
  <r>
    <s v="12-Jan-2026"/>
    <x v="0"/>
    <s v="Week2-Jan-2026"/>
    <x v="4"/>
    <s v="30-Jun-2026"/>
    <s v="Tuesday"/>
    <s v="Monthly - Tuesday"/>
    <s v="Monthly - Tuesday"/>
    <s v="Month+5 Expiry"/>
    <n v="0"/>
    <n v="0"/>
    <n v="0"/>
  </r>
  <r>
    <s v="12-Jan-2026"/>
    <x v="0"/>
    <s v="Week2-Jan-2026"/>
    <x v="4"/>
    <s v="29-Sep-2026"/>
    <s v="Tuesday"/>
    <s v="Monthly - Tuesday"/>
    <s v="Monthly - Tuesday"/>
    <s v="Month+8 Expiry"/>
    <n v="0"/>
    <n v="0"/>
    <n v="0"/>
  </r>
  <r>
    <s v="12-Jan-2026"/>
    <x v="0"/>
    <s v="Week2-Jan-2026"/>
    <x v="4"/>
    <s v="29-Dec-2026"/>
    <s v="Tuesday"/>
    <s v="Monthly - Tuesday"/>
    <s v="Monthly - Tuesday"/>
    <s v="Month+11 Expiry"/>
    <n v="0"/>
    <n v="0"/>
    <n v="0"/>
  </r>
  <r>
    <s v="13-Jan-2026"/>
    <x v="1"/>
    <s v="Week2-Jan-2026"/>
    <x v="4"/>
    <s v="27-Jan-2026"/>
    <s v="Tuesday"/>
    <s v="Monthly - Tuesday"/>
    <s v="Monthly - Tuesday"/>
    <s v="Same Month Expiry"/>
    <n v="3238380"/>
    <n v="5766.9733999999999"/>
    <n v="37.243400000000001"/>
  </r>
  <r>
    <s v="13-Jan-2026"/>
    <x v="1"/>
    <s v="Week2-Jan-2026"/>
    <x v="4"/>
    <s v="24-Feb-2026"/>
    <s v="Tuesday"/>
    <s v="Monthly - Tuesday"/>
    <s v="Monthly - Tuesday"/>
    <s v="Month+1 Expiry"/>
    <n v="49313"/>
    <n v="89.471500000000006"/>
    <n v="0.95960000000000001"/>
  </r>
  <r>
    <s v="13-Jan-2026"/>
    <x v="1"/>
    <s v="Week2-Jan-2026"/>
    <x v="4"/>
    <s v="30-Mar-2026"/>
    <s v="Monday"/>
    <s v="Monthly - Monday"/>
    <s v="Monthly - Monday"/>
    <s v="Month+2 Expiry"/>
    <n v="4454"/>
    <n v="7.9715999999999996"/>
    <n v="0.1017"/>
  </r>
  <r>
    <s v="13-Jan-2026"/>
    <x v="1"/>
    <s v="Week2-Jan-2026"/>
    <x v="4"/>
    <s v="30-Jun-2026"/>
    <s v="Tuesday"/>
    <s v="Monthly - Tuesday"/>
    <s v="Monthly - Tuesday"/>
    <s v="Month+5 Expiry"/>
    <n v="0"/>
    <n v="0"/>
    <n v="0"/>
  </r>
  <r>
    <s v="13-Jan-2026"/>
    <x v="1"/>
    <s v="Week2-Jan-2026"/>
    <x v="4"/>
    <s v="29-Sep-2026"/>
    <s v="Tuesday"/>
    <s v="Monthly - Tuesday"/>
    <s v="Monthly - Tuesday"/>
    <s v="Month+8 Expiry"/>
    <n v="0"/>
    <n v="0"/>
    <n v="0"/>
  </r>
  <r>
    <s v="13-Jan-2026"/>
    <x v="1"/>
    <s v="Week2-Jan-2026"/>
    <x v="4"/>
    <s v="29-Dec-2026"/>
    <s v="Tuesday"/>
    <s v="Monthly - Tuesday"/>
    <s v="Monthly - Tuesday"/>
    <s v="Month+11 Expiry"/>
    <n v="0"/>
    <n v="0"/>
    <n v="0"/>
  </r>
  <r>
    <s v="14-Jan-2026"/>
    <x v="2"/>
    <s v="Week2-Jan-2026"/>
    <x v="4"/>
    <s v="27-Jan-2026"/>
    <s v="Tuesday"/>
    <s v="Monthly - Tuesday"/>
    <s v="Monthly - Tuesday"/>
    <s v="Same Month Expiry"/>
    <n v="3079585"/>
    <n v="5497.3337000000001"/>
    <n v="32.767099999999999"/>
  </r>
  <r>
    <s v="14-Jan-2026"/>
    <x v="2"/>
    <s v="Week2-Jan-2026"/>
    <x v="4"/>
    <s v="24-Feb-2026"/>
    <s v="Tuesday"/>
    <s v="Monthly - Tuesday"/>
    <s v="Monthly - Tuesday"/>
    <s v="Month+1 Expiry"/>
    <n v="39092"/>
    <n v="70.892300000000006"/>
    <n v="0.68879999999999997"/>
  </r>
  <r>
    <s v="14-Jan-2026"/>
    <x v="2"/>
    <s v="Week2-Jan-2026"/>
    <x v="4"/>
    <s v="30-Mar-2026"/>
    <s v="Monday"/>
    <s v="Monthly - Monday"/>
    <s v="Monthly - Monday"/>
    <s v="Month+2 Expiry"/>
    <n v="4347"/>
    <n v="7.7900999999999998"/>
    <n v="9.6600000000000005E-2"/>
  </r>
  <r>
    <s v="14-Jan-2026"/>
    <x v="2"/>
    <s v="Week2-Jan-2026"/>
    <x v="4"/>
    <s v="30-Jun-2026"/>
    <s v="Tuesday"/>
    <s v="Monthly - Tuesday"/>
    <s v="Monthly - Tuesday"/>
    <s v="Month+5 Expiry"/>
    <n v="0"/>
    <n v="0"/>
    <n v="0"/>
  </r>
  <r>
    <s v="14-Jan-2026"/>
    <x v="2"/>
    <s v="Week2-Jan-2026"/>
    <x v="4"/>
    <s v="29-Sep-2026"/>
    <s v="Tuesday"/>
    <s v="Monthly - Tuesday"/>
    <s v="Monthly - Tuesday"/>
    <s v="Month+8 Expiry"/>
    <n v="0"/>
    <n v="0"/>
    <n v="0"/>
  </r>
  <r>
    <s v="14-Jan-2026"/>
    <x v="2"/>
    <s v="Week2-Jan-2026"/>
    <x v="4"/>
    <s v="29-Dec-2026"/>
    <s v="Tuesday"/>
    <s v="Monthly - Tuesday"/>
    <s v="Monthly - Tuesday"/>
    <s v="Month+11 Expiry"/>
    <n v="0"/>
    <n v="0"/>
    <n v="0"/>
  </r>
  <r>
    <s v="16-Jan-2026"/>
    <x v="4"/>
    <s v="Week3-Jan-2026"/>
    <x v="4"/>
    <s v="27-Jan-2026"/>
    <s v="Tuesday"/>
    <s v="Monthly - Tuesday"/>
    <s v="Monthly - Tuesday"/>
    <s v="Same Month Expiry"/>
    <n v="4031567"/>
    <n v="7200.0263000000004"/>
    <n v="39.031199999999998"/>
  </r>
  <r>
    <s v="16-Jan-2026"/>
    <x v="4"/>
    <s v="Week3-Jan-2026"/>
    <x v="4"/>
    <s v="24-Feb-2026"/>
    <s v="Tuesday"/>
    <s v="Monthly - Tuesday"/>
    <s v="Monthly - Tuesday"/>
    <s v="Month+1 Expiry"/>
    <n v="101397"/>
    <n v="184.1165"/>
    <n v="2.1661000000000001"/>
  </r>
  <r>
    <s v="16-Jan-2026"/>
    <x v="4"/>
    <s v="Week3-Jan-2026"/>
    <x v="4"/>
    <s v="30-Mar-2026"/>
    <s v="Monday"/>
    <s v="Monthly - Monday"/>
    <s v="Monthly - Monday"/>
    <s v="Month+2 Expiry"/>
    <n v="8143"/>
    <n v="14.6256"/>
    <n v="0.20169999999999999"/>
  </r>
  <r>
    <s v="16-Jan-2026"/>
    <x v="4"/>
    <s v="Week3-Jan-2026"/>
    <x v="4"/>
    <s v="30-Jun-2026"/>
    <s v="Tuesday"/>
    <s v="Monthly - Tuesday"/>
    <s v="Monthly - Tuesday"/>
    <s v="Month+5 Expiry"/>
    <n v="0"/>
    <n v="0"/>
    <n v="0"/>
  </r>
  <r>
    <s v="16-Jan-2026"/>
    <x v="4"/>
    <s v="Week3-Jan-2026"/>
    <x v="4"/>
    <s v="29-Sep-2026"/>
    <s v="Tuesday"/>
    <s v="Monthly - Tuesday"/>
    <s v="Monthly - Tuesday"/>
    <s v="Month+8 Expiry"/>
    <n v="0"/>
    <n v="0"/>
    <n v="0"/>
  </r>
  <r>
    <s v="16-Jan-2026"/>
    <x v="4"/>
    <s v="Week3-Jan-2026"/>
    <x v="4"/>
    <s v="29-Dec-2026"/>
    <s v="Tuesday"/>
    <s v="Monthly - Tuesday"/>
    <s v="Monthly - Tuesday"/>
    <s v="Month+11 Expiry"/>
    <n v="0"/>
    <n v="0"/>
    <n v="0"/>
  </r>
  <r>
    <s v="19-Jan-2026"/>
    <x v="0"/>
    <s v="Week3-Jan-2026"/>
    <x v="4"/>
    <s v="27-Jan-2026"/>
    <s v="Tuesday"/>
    <s v="Monthly - Tuesday"/>
    <s v="Monthly - Tuesday"/>
    <s v="Same Month Expiry"/>
    <n v="4658716"/>
    <n v="8304.6455000000005"/>
    <n v="36.506100000000004"/>
  </r>
  <r>
    <s v="19-Jan-2026"/>
    <x v="0"/>
    <s v="Week3-Jan-2026"/>
    <x v="4"/>
    <s v="24-Feb-2026"/>
    <s v="Tuesday"/>
    <s v="Monthly - Tuesday"/>
    <s v="Monthly - Tuesday"/>
    <s v="Month+1 Expiry"/>
    <n v="155196"/>
    <n v="282.24349999999998"/>
    <n v="3.1913"/>
  </r>
  <r>
    <s v="19-Jan-2026"/>
    <x v="0"/>
    <s v="Week3-Jan-2026"/>
    <x v="4"/>
    <s v="30-Mar-2026"/>
    <s v="Monday"/>
    <s v="Monthly - Monday"/>
    <s v="Monthly - Monday"/>
    <s v="Month+2 Expiry"/>
    <n v="7648"/>
    <n v="13.8489"/>
    <n v="0.158"/>
  </r>
  <r>
    <s v="19-Jan-2026"/>
    <x v="0"/>
    <s v="Week3-Jan-2026"/>
    <x v="4"/>
    <s v="30-Jun-2026"/>
    <s v="Tuesday"/>
    <s v="Monthly - Tuesday"/>
    <s v="Monthly - Tuesday"/>
    <s v="Month+5 Expiry"/>
    <n v="0"/>
    <n v="0"/>
    <n v="0"/>
  </r>
  <r>
    <s v="19-Jan-2026"/>
    <x v="0"/>
    <s v="Week3-Jan-2026"/>
    <x v="4"/>
    <s v="29-Sep-2026"/>
    <s v="Tuesday"/>
    <s v="Monthly - Tuesday"/>
    <s v="Monthly - Tuesday"/>
    <s v="Month+8 Expiry"/>
    <n v="0"/>
    <n v="0"/>
    <n v="0"/>
  </r>
  <r>
    <s v="19-Jan-2026"/>
    <x v="0"/>
    <s v="Week3-Jan-2026"/>
    <x v="4"/>
    <s v="29-Dec-2026"/>
    <s v="Tuesday"/>
    <s v="Monthly - Tuesday"/>
    <s v="Monthly - Tuesday"/>
    <s v="Month+11 Expiry"/>
    <n v="0"/>
    <n v="0"/>
    <n v="0"/>
  </r>
  <r>
    <s v="20-Jan-2026"/>
    <x v="1"/>
    <s v="Week3-Jan-2026"/>
    <x v="4"/>
    <s v="27-Jan-2026"/>
    <s v="Tuesday"/>
    <s v="Monthly - Tuesday"/>
    <s v="Monthly - Tuesday"/>
    <s v="Same Month Expiry"/>
    <n v="5101235"/>
    <n v="9015.57"/>
    <n v="38.460099999999997"/>
  </r>
  <r>
    <s v="20-Jan-2026"/>
    <x v="1"/>
    <s v="Week3-Jan-2026"/>
    <x v="4"/>
    <s v="24-Feb-2026"/>
    <s v="Tuesday"/>
    <s v="Monthly - Tuesday"/>
    <s v="Monthly - Tuesday"/>
    <s v="Month+1 Expiry"/>
    <n v="195951"/>
    <n v="354.99250000000001"/>
    <n v="4.3072999999999997"/>
  </r>
  <r>
    <s v="20-Jan-2026"/>
    <x v="1"/>
    <s v="Week3-Jan-2026"/>
    <x v="4"/>
    <s v="30-Mar-2026"/>
    <s v="Monday"/>
    <s v="Monthly - Monday"/>
    <s v="Monthly - Monday"/>
    <s v="Month+2 Expiry"/>
    <n v="10843"/>
    <n v="19.677900000000001"/>
    <n v="0.23419999999999999"/>
  </r>
  <r>
    <s v="20-Jan-2026"/>
    <x v="1"/>
    <s v="Week3-Jan-2026"/>
    <x v="4"/>
    <s v="30-Jun-2026"/>
    <s v="Tuesday"/>
    <s v="Monthly - Tuesday"/>
    <s v="Monthly - Tuesday"/>
    <s v="Month+5 Expiry"/>
    <n v="1"/>
    <n v="1.9E-3"/>
    <n v="2.0000000000000001E-4"/>
  </r>
  <r>
    <s v="20-Jan-2026"/>
    <x v="1"/>
    <s v="Week3-Jan-2026"/>
    <x v="4"/>
    <s v="29-Sep-2026"/>
    <s v="Tuesday"/>
    <s v="Monthly - Tuesday"/>
    <s v="Monthly - Tuesday"/>
    <s v="Month+8 Expiry"/>
    <n v="0"/>
    <n v="0"/>
    <n v="0"/>
  </r>
  <r>
    <s v="20-Jan-2026"/>
    <x v="1"/>
    <s v="Week3-Jan-2026"/>
    <x v="4"/>
    <s v="29-Dec-2026"/>
    <s v="Tuesday"/>
    <s v="Monthly - Tuesday"/>
    <s v="Monthly - Tuesday"/>
    <s v="Month+11 Expiry"/>
    <n v="0"/>
    <n v="0"/>
    <n v="0"/>
  </r>
  <r>
    <s v="21-Jan-2026"/>
    <x v="2"/>
    <s v="Week3-Jan-2026"/>
    <x v="4"/>
    <s v="27-Jan-2026"/>
    <s v="Tuesday"/>
    <s v="Monthly - Tuesday"/>
    <s v="Monthly - Tuesday"/>
    <s v="Same Month Expiry"/>
    <n v="12414213"/>
    <n v="21724.615300000001"/>
    <n v="84.836299999999994"/>
  </r>
  <r>
    <s v="21-Jan-2026"/>
    <x v="2"/>
    <s v="Week3-Jan-2026"/>
    <x v="4"/>
    <s v="24-Feb-2026"/>
    <s v="Tuesday"/>
    <s v="Monthly - Tuesday"/>
    <s v="Monthly - Tuesday"/>
    <s v="Month+1 Expiry"/>
    <n v="372901"/>
    <n v="667.61040000000003"/>
    <n v="7.5471000000000004"/>
  </r>
  <r>
    <s v="21-Jan-2026"/>
    <x v="2"/>
    <s v="Week3-Jan-2026"/>
    <x v="4"/>
    <s v="30-Mar-2026"/>
    <s v="Monday"/>
    <s v="Monthly - Monday"/>
    <s v="Monthly - Monday"/>
    <s v="Month+2 Expiry"/>
    <n v="37571"/>
    <n v="67.338800000000006"/>
    <n v="0.92230000000000001"/>
  </r>
  <r>
    <s v="21-Jan-2026"/>
    <x v="2"/>
    <s v="Week3-Jan-2026"/>
    <x v="4"/>
    <s v="30-Jun-2026"/>
    <s v="Tuesday"/>
    <s v="Monthly - Tuesday"/>
    <s v="Monthly - Tuesday"/>
    <s v="Month+5 Expiry"/>
    <n v="0"/>
    <n v="0"/>
    <n v="0"/>
  </r>
  <r>
    <s v="21-Jan-2026"/>
    <x v="2"/>
    <s v="Week3-Jan-2026"/>
    <x v="4"/>
    <s v="29-Sep-2026"/>
    <s v="Tuesday"/>
    <s v="Monthly - Tuesday"/>
    <s v="Monthly - Tuesday"/>
    <s v="Month+8 Expiry"/>
    <n v="0"/>
    <n v="0"/>
    <n v="0"/>
  </r>
  <r>
    <s v="21-Jan-2026"/>
    <x v="2"/>
    <s v="Week3-Jan-2026"/>
    <x v="4"/>
    <s v="29-Dec-2026"/>
    <s v="Tuesday"/>
    <s v="Monthly - Tuesday"/>
    <s v="Monthly - Tuesday"/>
    <s v="Month+11 Expiry"/>
    <n v="0"/>
    <n v="0"/>
    <n v="0"/>
  </r>
  <r>
    <s v="22-Jan-2026"/>
    <x v="3"/>
    <s v="Week4-Jan-2026"/>
    <x v="4"/>
    <s v="27-Jan-2026"/>
    <s v="Tuesday"/>
    <s v="Monthly - Tuesday"/>
    <s v="Monthly - Tuesday"/>
    <s v="Same Month Expiry"/>
    <n v="9418009"/>
    <n v="16540.254000000001"/>
    <n v="62.583500000000001"/>
  </r>
  <r>
    <s v="22-Jan-2026"/>
    <x v="3"/>
    <s v="Week4-Jan-2026"/>
    <x v="4"/>
    <s v="24-Feb-2026"/>
    <s v="Tuesday"/>
    <s v="Monthly - Tuesday"/>
    <s v="Monthly - Tuesday"/>
    <s v="Month+1 Expiry"/>
    <n v="287934"/>
    <n v="515.52369999999996"/>
    <n v="5.984"/>
  </r>
  <r>
    <s v="22-Jan-2026"/>
    <x v="3"/>
    <s v="Week4-Jan-2026"/>
    <x v="4"/>
    <s v="30-Mar-2026"/>
    <s v="Monday"/>
    <s v="Monthly - Monday"/>
    <s v="Monthly - Monday"/>
    <s v="Month+2 Expiry"/>
    <n v="19189"/>
    <n v="34.304699999999997"/>
    <n v="0.45850000000000002"/>
  </r>
  <r>
    <s v="22-Jan-2026"/>
    <x v="3"/>
    <s v="Week4-Jan-2026"/>
    <x v="4"/>
    <s v="30-Jun-2026"/>
    <s v="Tuesday"/>
    <s v="Monthly - Tuesday"/>
    <s v="Monthly - Tuesday"/>
    <s v="Month+5 Expiry"/>
    <n v="1"/>
    <n v="1.8E-3"/>
    <n v="0"/>
  </r>
  <r>
    <s v="22-Jan-2026"/>
    <x v="3"/>
    <s v="Week4-Jan-2026"/>
    <x v="4"/>
    <s v="29-Sep-2026"/>
    <s v="Tuesday"/>
    <s v="Monthly - Tuesday"/>
    <s v="Monthly - Tuesday"/>
    <s v="Month+8 Expiry"/>
    <n v="0"/>
    <n v="0"/>
    <n v="0"/>
  </r>
  <r>
    <s v="22-Jan-2026"/>
    <x v="3"/>
    <s v="Week4-Jan-2026"/>
    <x v="4"/>
    <s v="29-Dec-2026"/>
    <s v="Tuesday"/>
    <s v="Monthly - Tuesday"/>
    <s v="Monthly - Tuesday"/>
    <s v="Month+11 Expiry"/>
    <n v="0"/>
    <n v="0"/>
    <n v="0"/>
  </r>
  <r>
    <s v="23-Jan-2026"/>
    <x v="4"/>
    <s v="Week4-Jan-2026"/>
    <x v="4"/>
    <s v="27-Jan-2026"/>
    <s v="Tuesday"/>
    <s v="Monthly - Tuesday"/>
    <s v="Monthly - Tuesday"/>
    <s v="Same Month Expiry"/>
    <n v="18445823"/>
    <n v="32235.9071"/>
    <n v="102.5214"/>
  </r>
  <r>
    <s v="23-Jan-2026"/>
    <x v="4"/>
    <s v="Week4-Jan-2026"/>
    <x v="4"/>
    <s v="24-Feb-2026"/>
    <s v="Tuesday"/>
    <s v="Monthly - Tuesday"/>
    <s v="Monthly - Tuesday"/>
    <s v="Month+1 Expiry"/>
    <n v="391805"/>
    <n v="702.69939999999997"/>
    <n v="9.1316000000000006"/>
  </r>
  <r>
    <s v="23-Jan-2026"/>
    <x v="4"/>
    <s v="Week4-Jan-2026"/>
    <x v="4"/>
    <s v="30-Mar-2026"/>
    <s v="Monday"/>
    <s v="Monthly - Monday"/>
    <s v="Monthly - Monday"/>
    <s v="Month+2 Expiry"/>
    <n v="17636"/>
    <n v="31.787400000000002"/>
    <n v="0.51790000000000003"/>
  </r>
  <r>
    <s v="23-Jan-2026"/>
    <x v="4"/>
    <s v="Week4-Jan-2026"/>
    <x v="4"/>
    <s v="30-Jun-2026"/>
    <s v="Tuesday"/>
    <s v="Monthly - Tuesday"/>
    <s v="Monthly - Tuesday"/>
    <s v="Month+5 Expiry"/>
    <n v="1"/>
    <n v="1.8E-3"/>
    <n v="0"/>
  </r>
  <r>
    <s v="23-Jan-2026"/>
    <x v="4"/>
    <s v="Week4-Jan-2026"/>
    <x v="4"/>
    <s v="29-Sep-2026"/>
    <s v="Tuesday"/>
    <s v="Monthly - Tuesday"/>
    <s v="Monthly - Tuesday"/>
    <s v="Month+8 Expiry"/>
    <n v="0"/>
    <n v="0"/>
    <n v="0"/>
  </r>
  <r>
    <s v="23-Jan-2026"/>
    <x v="4"/>
    <s v="Week4-Jan-2026"/>
    <x v="4"/>
    <s v="29-Dec-2026"/>
    <s v="Tuesday"/>
    <s v="Monthly - Tuesday"/>
    <s v="Monthly - Tuesday"/>
    <s v="Month+11 Expiry"/>
    <n v="0"/>
    <n v="0"/>
    <n v="0"/>
  </r>
  <r>
    <s v="27-Jan-2026"/>
    <x v="1"/>
    <s v="Week4-Jan-2026"/>
    <x v="4"/>
    <s v="27-Jan-2026"/>
    <s v="Tuesday"/>
    <s v="Monthly - Tuesday"/>
    <s v="Monthly - Tuesday"/>
    <s v="Same Month Expiry"/>
    <n v="89044441"/>
    <n v="154787.01439999999"/>
    <n v="180.1661"/>
  </r>
  <r>
    <s v="27-Jan-2026"/>
    <x v="1"/>
    <s v="Week4-Jan-2026"/>
    <x v="4"/>
    <s v="24-Feb-2026"/>
    <s v="Tuesday"/>
    <s v="Monthly - Tuesday"/>
    <s v="Monthly - Tuesday"/>
    <s v="Month+1 Expiry"/>
    <n v="825718"/>
    <n v="1469.6984"/>
    <n v="17.976700000000001"/>
  </r>
  <r>
    <s v="27-Jan-2026"/>
    <x v="1"/>
    <s v="Week4-Jan-2026"/>
    <x v="4"/>
    <s v="30-Mar-2026"/>
    <s v="Monday"/>
    <s v="Monthly - Monday"/>
    <s v="Monthly - Monday"/>
    <s v="Month+2 Expiry"/>
    <n v="24215"/>
    <n v="43.698"/>
    <n v="0.61729999999999996"/>
  </r>
  <r>
    <s v="27-Jan-2026"/>
    <x v="1"/>
    <s v="Week4-Jan-2026"/>
    <x v="4"/>
    <s v="30-Jun-2026"/>
    <s v="Tuesday"/>
    <s v="Monthly - Tuesday"/>
    <s v="Monthly - Tuesday"/>
    <s v="Month+5 Expiry"/>
    <n v="21"/>
    <n v="3.7499999999999999E-2"/>
    <n v="6.9999999999999999E-4"/>
  </r>
  <r>
    <s v="27-Jan-2026"/>
    <x v="1"/>
    <s v="Week4-Jan-2026"/>
    <x v="4"/>
    <s v="29-Sep-2026"/>
    <s v="Tuesday"/>
    <s v="Monthly - Tuesday"/>
    <s v="Monthly - Tuesday"/>
    <s v="Month+8 Expiry"/>
    <n v="0"/>
    <n v="0"/>
    <n v="0"/>
  </r>
  <r>
    <s v="27-Jan-2026"/>
    <x v="1"/>
    <s v="Week4-Jan-2026"/>
    <x v="4"/>
    <s v="29-Dec-2026"/>
    <s v="Tuesday"/>
    <s v="Monthly - Tuesday"/>
    <s v="Monthly - Tuesday"/>
    <s v="Month+11 Expiry"/>
    <n v="0"/>
    <n v="0"/>
    <n v="0"/>
  </r>
  <r>
    <s v="28-Jan-2026"/>
    <x v="2"/>
    <s v="Week4-Jan-2026"/>
    <x v="4"/>
    <s v="24-Feb-2026"/>
    <s v="Tuesday"/>
    <s v="Monthly - Tuesday"/>
    <s v="Monthly - Tuesday"/>
    <s v="Month+1 Expiry"/>
    <n v="2041946"/>
    <n v="3646.5282000000002"/>
    <n v="38.386699999999998"/>
  </r>
  <r>
    <s v="28-Jan-2026"/>
    <x v="2"/>
    <s v="Week4-Jan-2026"/>
    <x v="4"/>
    <s v="30-Mar-2026"/>
    <s v="Monday"/>
    <s v="Monthly - Monday"/>
    <s v="Monthly - Monday"/>
    <s v="Month+2 Expiry"/>
    <n v="24716"/>
    <n v="44.257199999999997"/>
    <n v="0.53910000000000002"/>
  </r>
  <r>
    <s v="28-Jan-2026"/>
    <x v="2"/>
    <s v="Week4-Jan-2026"/>
    <x v="4"/>
    <s v="28-Apr-2026"/>
    <s v="Tuesday"/>
    <s v="Monthly - Tuesday"/>
    <s v="Monthly - Tuesday"/>
    <s v="Month+3 Expiry"/>
    <n v="159"/>
    <n v="0.28179999999999999"/>
    <n v="4.4000000000000003E-3"/>
  </r>
  <r>
    <s v="28-Jan-2026"/>
    <x v="2"/>
    <s v="Week4-Jan-2026"/>
    <x v="4"/>
    <s v="30-Jun-2026"/>
    <s v="Tuesday"/>
    <s v="Monthly - Tuesday"/>
    <s v="Monthly - Tuesday"/>
    <s v="Month+5 Expiry"/>
    <n v="14"/>
    <n v="2.5000000000000001E-2"/>
    <n v="4.0000000000000002E-4"/>
  </r>
  <r>
    <s v="28-Jan-2026"/>
    <x v="2"/>
    <s v="Week4-Jan-2026"/>
    <x v="4"/>
    <s v="29-Sep-2026"/>
    <s v="Tuesday"/>
    <s v="Monthly - Tuesday"/>
    <s v="Monthly - Tuesday"/>
    <s v="Month+8 Expiry"/>
    <n v="0"/>
    <n v="0"/>
    <n v="0"/>
  </r>
  <r>
    <s v="28-Jan-2026"/>
    <x v="2"/>
    <s v="Week4-Jan-2026"/>
    <x v="4"/>
    <s v="29-Dec-2026"/>
    <s v="Tuesday"/>
    <s v="Monthly - Tuesday"/>
    <s v="Monthly - Tuesday"/>
    <s v="Month+11 Expiry"/>
    <n v="0"/>
    <n v="0"/>
    <n v="0"/>
  </r>
  <r>
    <s v="29-Jan-2026"/>
    <x v="3"/>
    <s v="Week5-Jan-2026"/>
    <x v="4"/>
    <s v="24-Feb-2026"/>
    <s v="Tuesday"/>
    <s v="Monthly - Tuesday"/>
    <s v="Monthly - Tuesday"/>
    <s v="Month+1 Expiry"/>
    <n v="1883204"/>
    <n v="3374.6448999999998"/>
    <n v="35.042499999999997"/>
  </r>
  <r>
    <s v="29-Jan-2026"/>
    <x v="3"/>
    <s v="Week5-Jan-2026"/>
    <x v="4"/>
    <s v="30-Mar-2026"/>
    <s v="Monday"/>
    <s v="Monthly - Monday"/>
    <s v="Monthly - Monday"/>
    <s v="Month+2 Expiry"/>
    <n v="27686"/>
    <n v="49.8626"/>
    <n v="0.55689999999999995"/>
  </r>
  <r>
    <s v="29-Jan-2026"/>
    <x v="3"/>
    <s v="Week5-Jan-2026"/>
    <x v="4"/>
    <s v="28-Apr-2026"/>
    <s v="Tuesday"/>
    <s v="Monthly - Tuesday"/>
    <s v="Monthly - Tuesday"/>
    <s v="Month+3 Expiry"/>
    <n v="320"/>
    <n v="0.58220000000000005"/>
    <n v="1.03E-2"/>
  </r>
  <r>
    <s v="29-Jan-2026"/>
    <x v="3"/>
    <s v="Week5-Jan-2026"/>
    <x v="4"/>
    <s v="30-Jun-2026"/>
    <s v="Tuesday"/>
    <s v="Monthly - Tuesday"/>
    <s v="Monthly - Tuesday"/>
    <s v="Month+5 Expiry"/>
    <n v="11"/>
    <n v="1.9599999999999999E-2"/>
    <n v="2.9999999999999997E-4"/>
  </r>
  <r>
    <s v="29-Jan-2026"/>
    <x v="3"/>
    <s v="Week5-Jan-2026"/>
    <x v="4"/>
    <s v="29-Sep-2026"/>
    <s v="Tuesday"/>
    <s v="Monthly - Tuesday"/>
    <s v="Monthly - Tuesday"/>
    <s v="Month+8 Expiry"/>
    <n v="0"/>
    <n v="0"/>
    <n v="0"/>
  </r>
  <r>
    <s v="29-Jan-2026"/>
    <x v="3"/>
    <s v="Week5-Jan-2026"/>
    <x v="4"/>
    <s v="29-Dec-2026"/>
    <s v="Tuesday"/>
    <s v="Monthly - Tuesday"/>
    <s v="Monthly - Tuesday"/>
    <s v="Month+11 Expiry"/>
    <n v="0"/>
    <n v="0"/>
    <n v="0"/>
  </r>
  <r>
    <s v="30-Jan-2026"/>
    <x v="4"/>
    <s v="Week5-Jan-2026"/>
    <x v="4"/>
    <s v="24-Feb-2026"/>
    <s v="Tuesday"/>
    <s v="Monthly - Tuesday"/>
    <s v="Monthly - Tuesday"/>
    <s v="Month+1 Expiry"/>
    <n v="2224337"/>
    <n v="3982.4355999999998"/>
    <n v="40.3795"/>
  </r>
  <r>
    <s v="30-Jan-2026"/>
    <x v="4"/>
    <s v="Week5-Jan-2026"/>
    <x v="4"/>
    <s v="30-Mar-2026"/>
    <s v="Monday"/>
    <s v="Monthly - Monday"/>
    <s v="Monthly - Monday"/>
    <s v="Month+2 Expiry"/>
    <n v="25777"/>
    <n v="46.682000000000002"/>
    <n v="0.59519999999999995"/>
  </r>
  <r>
    <s v="30-Jan-2026"/>
    <x v="4"/>
    <s v="Week5-Jan-2026"/>
    <x v="4"/>
    <s v="28-Apr-2026"/>
    <s v="Tuesday"/>
    <s v="Monthly - Tuesday"/>
    <s v="Monthly - Tuesday"/>
    <s v="Month+3 Expiry"/>
    <n v="487"/>
    <n v="0.88849999999999996"/>
    <n v="1.7500000000000002E-2"/>
  </r>
  <r>
    <s v="30-Jan-2026"/>
    <x v="4"/>
    <s v="Week5-Jan-2026"/>
    <x v="4"/>
    <s v="30-Jun-2026"/>
    <s v="Tuesday"/>
    <s v="Monthly - Tuesday"/>
    <s v="Monthly - Tuesday"/>
    <s v="Month+5 Expiry"/>
    <n v="11"/>
    <n v="1.9599999999999999E-2"/>
    <n v="2.9999999999999997E-4"/>
  </r>
  <r>
    <s v="30-Jan-2026"/>
    <x v="4"/>
    <s v="Week5-Jan-2026"/>
    <x v="4"/>
    <s v="29-Sep-2026"/>
    <s v="Tuesday"/>
    <s v="Monthly - Tuesday"/>
    <s v="Monthly - Tuesday"/>
    <s v="Month+8 Expiry"/>
    <n v="0"/>
    <n v="0"/>
    <n v="0"/>
  </r>
  <r>
    <s v="30-Jan-2026"/>
    <x v="4"/>
    <s v="Week5-Jan-2026"/>
    <x v="4"/>
    <s v="29-Dec-2026"/>
    <s v="Tuesday"/>
    <s v="Monthly - Tuesday"/>
    <s v="Monthly - Tuesday"/>
    <s v="Month+11 Expiry"/>
    <n v="0"/>
    <n v="0"/>
    <n v="0"/>
  </r>
  <r>
    <s v="01-Feb-2026"/>
    <x v="5"/>
    <s v="Week1-Feb-2026"/>
    <x v="5"/>
    <s v="24-Feb-2026"/>
    <s v="Tuesday"/>
    <s v="Monthly - Tuesday"/>
    <s v="Monthly - Tuesday"/>
    <s v="Same Month Expiry"/>
    <n v="4014589"/>
    <n v="7173.3755000000001"/>
    <n v="63.354399999999998"/>
  </r>
  <r>
    <s v="01-Feb-2026"/>
    <x v="5"/>
    <s v="Week1-Feb-2026"/>
    <x v="5"/>
    <s v="30-Mar-2026"/>
    <s v="Monday"/>
    <s v="Monthly - Monday"/>
    <s v="Monthly - Monday"/>
    <s v="Month+1 Expiry"/>
    <n v="67953"/>
    <n v="122.64790000000001"/>
    <n v="1.5190999999999999"/>
  </r>
  <r>
    <s v="01-Feb-2026"/>
    <x v="5"/>
    <s v="Week1-Feb-2026"/>
    <x v="5"/>
    <s v="28-Apr-2026"/>
    <s v="Tuesday"/>
    <s v="Monthly - Tuesday"/>
    <s v="Monthly - Tuesday"/>
    <s v="Month+2 Expiry"/>
    <n v="750"/>
    <n v="1.3668"/>
    <n v="2.5999999999999999E-2"/>
  </r>
  <r>
    <s v="01-Feb-2026"/>
    <x v="5"/>
    <s v="Week1-Feb-2026"/>
    <x v="5"/>
    <s v="30-Jun-2026"/>
    <s v="Tuesday"/>
    <s v="Monthly - Tuesday"/>
    <s v="Monthly - Tuesday"/>
    <s v="Month+4 Expiry"/>
    <n v="43"/>
    <n v="7.6899999999999996E-2"/>
    <n v="1.4E-3"/>
  </r>
  <r>
    <s v="01-Feb-2026"/>
    <x v="5"/>
    <s v="Week1-Feb-2026"/>
    <x v="5"/>
    <s v="29-Sep-2026"/>
    <s v="Tuesday"/>
    <s v="Monthly - Tuesday"/>
    <s v="Monthly - Tuesday"/>
    <s v="Month+7 Expiry"/>
    <n v="0"/>
    <n v="0"/>
    <n v="0"/>
  </r>
  <r>
    <s v="01-Feb-2026"/>
    <x v="5"/>
    <s v="Week1-Feb-2026"/>
    <x v="5"/>
    <s v="29-Dec-2026"/>
    <s v="Tuesday"/>
    <s v="Monthly - Tuesday"/>
    <s v="Monthly - Tuesday"/>
    <s v="Month+10 Expiry"/>
    <n v="0"/>
    <n v="0"/>
    <n v="0"/>
  </r>
  <r>
    <s v="02-Feb-2026"/>
    <x v="0"/>
    <s v="Week1-Feb-2026"/>
    <x v="5"/>
    <s v="24-Feb-2026"/>
    <s v="Tuesday"/>
    <s v="Monthly - Tuesday"/>
    <s v="Monthly - Tuesday"/>
    <s v="Same Month Expiry"/>
    <n v="2941021"/>
    <n v="5185.9157999999998"/>
    <n v="46.790500000000002"/>
  </r>
  <r>
    <s v="02-Feb-2026"/>
    <x v="0"/>
    <s v="Week1-Feb-2026"/>
    <x v="5"/>
    <s v="30-Mar-2026"/>
    <s v="Monday"/>
    <s v="Monthly - Monday"/>
    <s v="Monthly - Monday"/>
    <s v="Month+1 Expiry"/>
    <n v="55122"/>
    <n v="98.680400000000006"/>
    <n v="1.2341"/>
  </r>
  <r>
    <s v="02-Feb-2026"/>
    <x v="0"/>
    <s v="Week1-Feb-2026"/>
    <x v="5"/>
    <s v="28-Apr-2026"/>
    <s v="Tuesday"/>
    <s v="Monthly - Tuesday"/>
    <s v="Monthly - Tuesday"/>
    <s v="Month+2 Expiry"/>
    <n v="1483"/>
    <n v="2.6798000000000002"/>
    <n v="4.1500000000000002E-2"/>
  </r>
  <r>
    <s v="02-Feb-2026"/>
    <x v="0"/>
    <s v="Week1-Feb-2026"/>
    <x v="5"/>
    <s v="30-Jun-2026"/>
    <s v="Tuesday"/>
    <s v="Monthly - Tuesday"/>
    <s v="Monthly - Tuesday"/>
    <s v="Month+4 Expiry"/>
    <n v="44"/>
    <n v="7.8899999999999998E-2"/>
    <n v="1.6999999999999999E-3"/>
  </r>
  <r>
    <s v="02-Feb-2026"/>
    <x v="0"/>
    <s v="Week1-Feb-2026"/>
    <x v="5"/>
    <s v="29-Sep-2026"/>
    <s v="Tuesday"/>
    <s v="Monthly - Tuesday"/>
    <s v="Monthly - Tuesday"/>
    <s v="Month+7 Expiry"/>
    <n v="0"/>
    <n v="0"/>
    <n v="0"/>
  </r>
  <r>
    <s v="02-Feb-2026"/>
    <x v="0"/>
    <s v="Week1-Feb-2026"/>
    <x v="5"/>
    <s v="29-Dec-2026"/>
    <s v="Tuesday"/>
    <s v="Monthly - Tuesday"/>
    <s v="Monthly - Tuesday"/>
    <s v="Month+10 Expiry"/>
    <n v="0"/>
    <n v="0"/>
    <n v="0"/>
  </r>
  <r>
    <s v="03-Feb-2026"/>
    <x v="1"/>
    <s v="Week1-Feb-2026"/>
    <x v="5"/>
    <s v="24-Feb-2026"/>
    <s v="Tuesday"/>
    <s v="Monthly - Tuesday"/>
    <s v="Monthly - Tuesday"/>
    <s v="Same Month Expiry"/>
    <n v="3282380"/>
    <n v="5878.9196000000002"/>
    <n v="51.100900000000003"/>
  </r>
  <r>
    <s v="03-Feb-2026"/>
    <x v="1"/>
    <s v="Week1-Feb-2026"/>
    <x v="5"/>
    <s v="30-Mar-2026"/>
    <s v="Monday"/>
    <s v="Monthly - Monday"/>
    <s v="Monthly - Monday"/>
    <s v="Month+1 Expiry"/>
    <n v="85238"/>
    <n v="155.3794"/>
    <n v="2.0396000000000001"/>
  </r>
  <r>
    <s v="03-Feb-2026"/>
    <x v="1"/>
    <s v="Week1-Feb-2026"/>
    <x v="5"/>
    <s v="28-Apr-2026"/>
    <s v="Tuesday"/>
    <s v="Monthly - Tuesday"/>
    <s v="Monthly - Tuesday"/>
    <s v="Month+2 Expiry"/>
    <n v="1405"/>
    <n v="2.5750000000000002"/>
    <n v="4.6199999999999998E-2"/>
  </r>
  <r>
    <s v="03-Feb-2026"/>
    <x v="1"/>
    <s v="Week1-Feb-2026"/>
    <x v="5"/>
    <s v="30-Jun-2026"/>
    <s v="Tuesday"/>
    <s v="Monthly - Tuesday"/>
    <s v="Monthly - Tuesday"/>
    <s v="Month+4 Expiry"/>
    <n v="40"/>
    <n v="7.1300000000000002E-2"/>
    <n v="1.1000000000000001E-3"/>
  </r>
  <r>
    <s v="03-Feb-2026"/>
    <x v="1"/>
    <s v="Week1-Feb-2026"/>
    <x v="5"/>
    <s v="29-Sep-2026"/>
    <s v="Tuesday"/>
    <s v="Monthly - Tuesday"/>
    <s v="Monthly - Tuesday"/>
    <s v="Month+7 Expiry"/>
    <n v="0"/>
    <n v="0"/>
    <n v="0"/>
  </r>
  <r>
    <s v="03-Feb-2026"/>
    <x v="1"/>
    <s v="Week1-Feb-2026"/>
    <x v="5"/>
    <s v="29-Dec-2026"/>
    <s v="Tuesday"/>
    <s v="Monthly - Tuesday"/>
    <s v="Monthly - Tuesday"/>
    <s v="Month+10 Expiry"/>
    <n v="0"/>
    <n v="0"/>
    <n v="0"/>
  </r>
  <r>
    <s v="04-Feb-2026"/>
    <x v="2"/>
    <s v="Week1-Feb-2026"/>
    <x v="5"/>
    <s v="24-Feb-2026"/>
    <s v="Tuesday"/>
    <s v="Monthly - Tuesday"/>
    <s v="Monthly - Tuesday"/>
    <s v="Same Month Expiry"/>
    <n v="2276529"/>
    <n v="4097.0879000000004"/>
    <n v="32.824800000000003"/>
  </r>
  <r>
    <s v="04-Feb-2026"/>
    <x v="2"/>
    <s v="Week1-Feb-2026"/>
    <x v="5"/>
    <s v="30-Mar-2026"/>
    <s v="Monday"/>
    <s v="Monthly - Monday"/>
    <s v="Monthly - Monday"/>
    <s v="Month+1 Expiry"/>
    <n v="44167"/>
    <n v="79.462599999999995"/>
    <n v="0.81569999999999998"/>
  </r>
  <r>
    <s v="04-Feb-2026"/>
    <x v="2"/>
    <s v="Week1-Feb-2026"/>
    <x v="5"/>
    <s v="28-Apr-2026"/>
    <s v="Tuesday"/>
    <s v="Monthly - Tuesday"/>
    <s v="Monthly - Tuesday"/>
    <s v="Month+2 Expiry"/>
    <n v="1768"/>
    <n v="3.2021000000000002"/>
    <n v="4.7199999999999999E-2"/>
  </r>
  <r>
    <s v="04-Feb-2026"/>
    <x v="2"/>
    <s v="Week1-Feb-2026"/>
    <x v="5"/>
    <s v="30-Jun-2026"/>
    <s v="Tuesday"/>
    <s v="Monthly - Tuesday"/>
    <s v="Monthly - Tuesday"/>
    <s v="Month+4 Expiry"/>
    <n v="52"/>
    <n v="9.4100000000000003E-2"/>
    <n v="2.8E-3"/>
  </r>
  <r>
    <s v="04-Feb-2026"/>
    <x v="2"/>
    <s v="Week1-Feb-2026"/>
    <x v="5"/>
    <s v="29-Sep-2026"/>
    <s v="Tuesday"/>
    <s v="Monthly - Tuesday"/>
    <s v="Monthly - Tuesday"/>
    <s v="Month+7 Expiry"/>
    <n v="0"/>
    <n v="0"/>
    <n v="0"/>
  </r>
  <r>
    <s v="04-Feb-2026"/>
    <x v="2"/>
    <s v="Week1-Feb-2026"/>
    <x v="5"/>
    <s v="29-Dec-2026"/>
    <s v="Tuesday"/>
    <s v="Monthly - Tuesday"/>
    <s v="Monthly - Tuesday"/>
    <s v="Month+10 Expiry"/>
    <n v="0"/>
    <n v="0"/>
    <n v="0"/>
  </r>
  <r>
    <s v="05-Feb-2026"/>
    <x v="3"/>
    <s v="Week1-Feb-2026"/>
    <x v="5"/>
    <s v="24-Feb-2026"/>
    <s v="Tuesday"/>
    <s v="Monthly - Tuesday"/>
    <s v="Monthly - Tuesday"/>
    <s v="Same Month Expiry"/>
    <n v="1900416"/>
    <n v="3419.8134"/>
    <n v="26.500900000000001"/>
  </r>
  <r>
    <s v="05-Feb-2026"/>
    <x v="3"/>
    <s v="Week1-Feb-2026"/>
    <x v="5"/>
    <s v="30-Mar-2026"/>
    <s v="Monday"/>
    <s v="Monthly - Monday"/>
    <s v="Monthly - Monday"/>
    <s v="Month+1 Expiry"/>
    <n v="28610"/>
    <n v="52.056399999999996"/>
    <n v="0.53559999999999997"/>
  </r>
  <r>
    <s v="05-Feb-2026"/>
    <x v="3"/>
    <s v="Week1-Feb-2026"/>
    <x v="5"/>
    <s v="28-Apr-2026"/>
    <s v="Tuesday"/>
    <s v="Monthly - Tuesday"/>
    <s v="Monthly - Tuesday"/>
    <s v="Month+2 Expiry"/>
    <n v="1227"/>
    <n v="2.2219000000000002"/>
    <n v="3.1199999999999999E-2"/>
  </r>
  <r>
    <s v="05-Feb-2026"/>
    <x v="3"/>
    <s v="Week1-Feb-2026"/>
    <x v="5"/>
    <s v="30-Jun-2026"/>
    <s v="Tuesday"/>
    <s v="Monthly - Tuesday"/>
    <s v="Monthly - Tuesday"/>
    <s v="Month+4 Expiry"/>
    <n v="35"/>
    <n v="6.2799999999999995E-2"/>
    <n v="1.2999999999999999E-3"/>
  </r>
  <r>
    <s v="05-Feb-2026"/>
    <x v="3"/>
    <s v="Week1-Feb-2026"/>
    <x v="5"/>
    <s v="29-Sep-2026"/>
    <s v="Tuesday"/>
    <s v="Monthly - Tuesday"/>
    <s v="Monthly - Tuesday"/>
    <s v="Month+7 Expiry"/>
    <n v="0"/>
    <n v="0"/>
    <n v="0"/>
  </r>
  <r>
    <s v="05-Feb-2026"/>
    <x v="3"/>
    <s v="Week1-Feb-2026"/>
    <x v="5"/>
    <s v="29-Dec-2026"/>
    <s v="Tuesday"/>
    <s v="Monthly - Tuesday"/>
    <s v="Monthly - Tuesday"/>
    <s v="Month+10 Expiry"/>
    <n v="0"/>
    <n v="0"/>
    <n v="0"/>
  </r>
  <r>
    <s v="06-Feb-2026"/>
    <x v="4"/>
    <s v="Week1-Feb-2026"/>
    <x v="5"/>
    <s v="24-Feb-2026"/>
    <s v="Tuesday"/>
    <s v="Monthly - Tuesday"/>
    <s v="Monthly - Tuesday"/>
    <s v="Same Month Expiry"/>
    <n v="3206221"/>
    <n v="5767.5596999999998"/>
    <n v="40.935099999999998"/>
  </r>
  <r>
    <s v="06-Feb-2026"/>
    <x v="4"/>
    <s v="Week1-Feb-2026"/>
    <x v="5"/>
    <s v="30-Mar-2026"/>
    <s v="Monday"/>
    <s v="Monthly - Monday"/>
    <s v="Monthly - Monday"/>
    <s v="Month+1 Expiry"/>
    <n v="46668"/>
    <n v="84.729500000000002"/>
    <n v="0.88619999999999999"/>
  </r>
  <r>
    <s v="06-Feb-2026"/>
    <x v="4"/>
    <s v="Week1-Feb-2026"/>
    <x v="5"/>
    <s v="28-Apr-2026"/>
    <s v="Tuesday"/>
    <s v="Monthly - Tuesday"/>
    <s v="Monthly - Tuesday"/>
    <s v="Month+2 Expiry"/>
    <n v="2290"/>
    <n v="4.1725000000000003"/>
    <n v="5.1700000000000003E-2"/>
  </r>
  <r>
    <s v="06-Feb-2026"/>
    <x v="4"/>
    <s v="Week1-Feb-2026"/>
    <x v="5"/>
    <s v="30-Jun-2026"/>
    <s v="Tuesday"/>
    <s v="Monthly - Tuesday"/>
    <s v="Monthly - Tuesday"/>
    <s v="Month+4 Expiry"/>
    <n v="44"/>
    <n v="7.8600000000000003E-2"/>
    <n v="1.4E-3"/>
  </r>
  <r>
    <s v="06-Feb-2026"/>
    <x v="4"/>
    <s v="Week1-Feb-2026"/>
    <x v="5"/>
    <s v="29-Sep-2026"/>
    <s v="Tuesday"/>
    <s v="Monthly - Tuesday"/>
    <s v="Monthly - Tuesday"/>
    <s v="Month+7 Expiry"/>
    <n v="0"/>
    <n v="0"/>
    <n v="0"/>
  </r>
  <r>
    <s v="06-Feb-2026"/>
    <x v="4"/>
    <s v="Week1-Feb-2026"/>
    <x v="5"/>
    <s v="29-Dec-2026"/>
    <s v="Tuesday"/>
    <s v="Monthly - Tuesday"/>
    <s v="Monthly - Tuesday"/>
    <s v="Month+10 Expiry"/>
    <n v="0"/>
    <n v="0"/>
    <n v="0"/>
  </r>
  <r>
    <s v="09-Feb-2026"/>
    <x v="0"/>
    <s v="Week2-Feb-2026"/>
    <x v="5"/>
    <s v="24-Feb-2026"/>
    <s v="Tuesday"/>
    <s v="Monthly - Tuesday"/>
    <s v="Monthly - Tuesday"/>
    <s v="Same Month Expiry"/>
    <n v="2427088"/>
    <n v="4373.6500999999998"/>
    <n v="28.009499999999999"/>
  </r>
  <r>
    <s v="09-Feb-2026"/>
    <x v="0"/>
    <s v="Week2-Feb-2026"/>
    <x v="5"/>
    <s v="30-Mar-2026"/>
    <s v="Monday"/>
    <s v="Monthly - Monday"/>
    <s v="Monthly - Monday"/>
    <s v="Month+1 Expiry"/>
    <n v="56574"/>
    <n v="102.8533"/>
    <n v="1.0963000000000001"/>
  </r>
  <r>
    <s v="09-Feb-2026"/>
    <x v="0"/>
    <s v="Week2-Feb-2026"/>
    <x v="5"/>
    <s v="28-Apr-2026"/>
    <s v="Tuesday"/>
    <s v="Monthly - Tuesday"/>
    <s v="Monthly - Tuesday"/>
    <s v="Month+2 Expiry"/>
    <n v="5815"/>
    <n v="10.6526"/>
    <n v="0.13880000000000001"/>
  </r>
  <r>
    <s v="09-Feb-2026"/>
    <x v="0"/>
    <s v="Week2-Feb-2026"/>
    <x v="5"/>
    <s v="30-Jun-2026"/>
    <s v="Tuesday"/>
    <s v="Monthly - Tuesday"/>
    <s v="Monthly - Tuesday"/>
    <s v="Month+4 Expiry"/>
    <n v="78"/>
    <n v="0.14050000000000001"/>
    <n v="2.5000000000000001E-3"/>
  </r>
  <r>
    <s v="09-Feb-2026"/>
    <x v="0"/>
    <s v="Week2-Feb-2026"/>
    <x v="5"/>
    <s v="29-Sep-2026"/>
    <s v="Tuesday"/>
    <s v="Monthly - Tuesday"/>
    <s v="Monthly - Tuesday"/>
    <s v="Month+7 Expiry"/>
    <n v="0"/>
    <n v="0"/>
    <n v="0"/>
  </r>
  <r>
    <s v="09-Feb-2026"/>
    <x v="0"/>
    <s v="Week2-Feb-2026"/>
    <x v="5"/>
    <s v="29-Dec-2026"/>
    <s v="Tuesday"/>
    <s v="Monthly - Tuesday"/>
    <s v="Monthly - Tuesday"/>
    <s v="Month+10 Expiry"/>
    <n v="0"/>
    <n v="0"/>
    <n v="0"/>
  </r>
  <r>
    <s v="10-Feb-2026"/>
    <x v="1"/>
    <s v="Week2-Feb-2026"/>
    <x v="5"/>
    <s v="24-Feb-2026"/>
    <s v="Tuesday"/>
    <s v="Monthly - Tuesday"/>
    <s v="Monthly - Tuesday"/>
    <s v="Same Month Expiry"/>
    <n v="2052558"/>
    <n v="3708.6684"/>
    <n v="22.4575"/>
  </r>
  <r>
    <s v="10-Feb-2026"/>
    <x v="1"/>
    <s v="Week2-Feb-2026"/>
    <x v="5"/>
    <s v="30-Mar-2026"/>
    <s v="Monday"/>
    <s v="Monthly - Monday"/>
    <s v="Monthly - Monday"/>
    <s v="Month+1 Expiry"/>
    <n v="45749"/>
    <n v="82.794200000000004"/>
    <n v="0.76500000000000001"/>
  </r>
  <r>
    <s v="10-Feb-2026"/>
    <x v="1"/>
    <s v="Week2-Feb-2026"/>
    <x v="5"/>
    <s v="28-Apr-2026"/>
    <s v="Tuesday"/>
    <s v="Monthly - Tuesday"/>
    <s v="Monthly - Tuesday"/>
    <s v="Month+2 Expiry"/>
    <n v="2784"/>
    <n v="5.1111000000000004"/>
    <n v="6.1400000000000003E-2"/>
  </r>
  <r>
    <s v="10-Feb-2026"/>
    <x v="1"/>
    <s v="Week2-Feb-2026"/>
    <x v="5"/>
    <s v="30-Jun-2026"/>
    <s v="Tuesday"/>
    <s v="Monthly - Tuesday"/>
    <s v="Monthly - Tuesday"/>
    <s v="Month+4 Expiry"/>
    <n v="72"/>
    <n v="0.1288"/>
    <n v="1.6000000000000001E-3"/>
  </r>
  <r>
    <s v="10-Feb-2026"/>
    <x v="1"/>
    <s v="Week2-Feb-2026"/>
    <x v="5"/>
    <s v="29-Sep-2026"/>
    <s v="Tuesday"/>
    <s v="Monthly - Tuesday"/>
    <s v="Monthly - Tuesday"/>
    <s v="Month+7 Expiry"/>
    <n v="0"/>
    <n v="0"/>
    <n v="0"/>
  </r>
  <r>
    <s v="10-Feb-2026"/>
    <x v="1"/>
    <s v="Week2-Feb-2026"/>
    <x v="5"/>
    <s v="29-Dec-2026"/>
    <s v="Tuesday"/>
    <s v="Monthly - Tuesday"/>
    <s v="Monthly - Tuesday"/>
    <s v="Month+10 Expiry"/>
    <n v="0"/>
    <n v="0"/>
    <n v="0"/>
  </r>
  <r>
    <s v="11-Feb-2026"/>
    <x v="2"/>
    <s v="Week2-Feb-2026"/>
    <x v="5"/>
    <s v="24-Feb-2026"/>
    <s v="Tuesday"/>
    <s v="Monthly - Tuesday"/>
    <s v="Monthly - Tuesday"/>
    <s v="Same Month Expiry"/>
    <n v="2490815"/>
    <n v="4505.4309000000003"/>
    <n v="25.485900000000001"/>
  </r>
  <r>
    <s v="11-Feb-2026"/>
    <x v="2"/>
    <s v="Week2-Feb-2026"/>
    <x v="5"/>
    <s v="30-Mar-2026"/>
    <s v="Monday"/>
    <s v="Monthly - Monday"/>
    <s v="Monthly - Monday"/>
    <s v="Month+1 Expiry"/>
    <n v="48893"/>
    <n v="88.879199999999997"/>
    <n v="0.79769999999999996"/>
  </r>
  <r>
    <s v="11-Feb-2026"/>
    <x v="2"/>
    <s v="Week2-Feb-2026"/>
    <x v="5"/>
    <s v="28-Apr-2026"/>
    <s v="Tuesday"/>
    <s v="Monthly - Tuesday"/>
    <s v="Monthly - Tuesday"/>
    <s v="Month+2 Expiry"/>
    <n v="2539"/>
    <n v="4.6151"/>
    <n v="5.0599999999999999E-2"/>
  </r>
  <r>
    <s v="11-Feb-2026"/>
    <x v="2"/>
    <s v="Week2-Feb-2026"/>
    <x v="5"/>
    <s v="30-Jun-2026"/>
    <s v="Tuesday"/>
    <s v="Monthly - Tuesday"/>
    <s v="Monthly - Tuesday"/>
    <s v="Month+4 Expiry"/>
    <n v="109"/>
    <n v="0.19750000000000001"/>
    <n v="2.8E-3"/>
  </r>
  <r>
    <s v="11-Feb-2026"/>
    <x v="2"/>
    <s v="Week2-Feb-2026"/>
    <x v="5"/>
    <s v="29-Sep-2026"/>
    <s v="Tuesday"/>
    <s v="Monthly - Tuesday"/>
    <s v="Monthly - Tuesday"/>
    <s v="Month+7 Expiry"/>
    <n v="0"/>
    <n v="0"/>
    <n v="0"/>
  </r>
  <r>
    <s v="11-Feb-2026"/>
    <x v="2"/>
    <s v="Week2-Feb-2026"/>
    <x v="5"/>
    <s v="29-Dec-2026"/>
    <s v="Tuesday"/>
    <s v="Monthly - Tuesday"/>
    <s v="Monthly - Tuesday"/>
    <s v="Month+10 Expiry"/>
    <n v="0"/>
    <n v="0"/>
    <n v="0"/>
  </r>
  <r>
    <s v="12-Feb-2026"/>
    <x v="3"/>
    <s v="Week2-Feb-2026"/>
    <x v="5"/>
    <s v="24-Feb-2026"/>
    <s v="Tuesday"/>
    <s v="Monthly - Tuesday"/>
    <s v="Monthly - Tuesday"/>
    <s v="Same Month Expiry"/>
    <n v="2534040"/>
    <n v="4586.6391999999996"/>
    <n v="25.476700000000001"/>
  </r>
  <r>
    <s v="12-Feb-2026"/>
    <x v="3"/>
    <s v="Week2-Feb-2026"/>
    <x v="5"/>
    <s v="30-Mar-2026"/>
    <s v="Monday"/>
    <s v="Monthly - Monday"/>
    <s v="Monthly - Monday"/>
    <s v="Month+1 Expiry"/>
    <n v="54955"/>
    <n v="98.847899999999996"/>
    <n v="0.86429999999999996"/>
  </r>
  <r>
    <s v="12-Feb-2026"/>
    <x v="3"/>
    <s v="Week2-Feb-2026"/>
    <x v="5"/>
    <s v="28-Apr-2026"/>
    <s v="Tuesday"/>
    <s v="Monthly - Tuesday"/>
    <s v="Monthly - Tuesday"/>
    <s v="Month+2 Expiry"/>
    <n v="3366"/>
    <n v="6.1487999999999996"/>
    <n v="7.7200000000000005E-2"/>
  </r>
  <r>
    <s v="12-Feb-2026"/>
    <x v="3"/>
    <s v="Week2-Feb-2026"/>
    <x v="5"/>
    <s v="30-Jun-2026"/>
    <s v="Tuesday"/>
    <s v="Monthly - Tuesday"/>
    <s v="Monthly - Tuesday"/>
    <s v="Month+4 Expiry"/>
    <n v="59"/>
    <n v="0.10589999999999999"/>
    <n v="1.2999999999999999E-3"/>
  </r>
  <r>
    <s v="12-Feb-2026"/>
    <x v="3"/>
    <s v="Week2-Feb-2026"/>
    <x v="5"/>
    <s v="29-Sep-2026"/>
    <s v="Tuesday"/>
    <s v="Monthly - Tuesday"/>
    <s v="Monthly - Tuesday"/>
    <s v="Month+7 Expiry"/>
    <n v="0"/>
    <n v="0"/>
    <n v="0"/>
  </r>
  <r>
    <s v="12-Feb-2026"/>
    <x v="3"/>
    <s v="Week2-Feb-2026"/>
    <x v="5"/>
    <s v="29-Dec-2026"/>
    <s v="Tuesday"/>
    <s v="Monthly - Tuesday"/>
    <s v="Monthly - Tuesday"/>
    <s v="Month+10 Expiry"/>
    <n v="0"/>
    <n v="0"/>
    <n v="0"/>
  </r>
  <r>
    <s v="13-Feb-2026"/>
    <x v="4"/>
    <s v="Week2-Feb-2026"/>
    <x v="5"/>
    <s v="24-Feb-2026"/>
    <s v="Tuesday"/>
    <s v="Monthly - Tuesday"/>
    <s v="Monthly - Tuesday"/>
    <s v="Same Month Expiry"/>
    <n v="3531486"/>
    <n v="6349.5141999999996"/>
    <n v="34.476500000000001"/>
  </r>
  <r>
    <s v="13-Feb-2026"/>
    <x v="4"/>
    <s v="Week2-Feb-2026"/>
    <x v="5"/>
    <s v="30-Mar-2026"/>
    <s v="Monday"/>
    <s v="Monthly - Monday"/>
    <s v="Monthly - Monday"/>
    <s v="Month+1 Expiry"/>
    <n v="102674"/>
    <n v="186.65459999999999"/>
    <n v="1.7657"/>
  </r>
  <r>
    <s v="13-Feb-2026"/>
    <x v="4"/>
    <s v="Week2-Feb-2026"/>
    <x v="5"/>
    <s v="28-Apr-2026"/>
    <s v="Tuesday"/>
    <s v="Monthly - Tuesday"/>
    <s v="Monthly - Tuesday"/>
    <s v="Month+2 Expiry"/>
    <n v="5415"/>
    <n v="9.7994000000000003"/>
    <n v="9.7500000000000003E-2"/>
  </r>
  <r>
    <s v="13-Feb-2026"/>
    <x v="4"/>
    <s v="Week2-Feb-2026"/>
    <x v="5"/>
    <s v="30-Jun-2026"/>
    <s v="Tuesday"/>
    <s v="Monthly - Tuesday"/>
    <s v="Monthly - Tuesday"/>
    <s v="Month+4 Expiry"/>
    <n v="123"/>
    <n v="0.2228"/>
    <n v="3.3999999999999998E-3"/>
  </r>
  <r>
    <s v="13-Feb-2026"/>
    <x v="4"/>
    <s v="Week2-Feb-2026"/>
    <x v="5"/>
    <s v="29-Sep-2026"/>
    <s v="Tuesday"/>
    <s v="Monthly - Tuesday"/>
    <s v="Monthly - Tuesday"/>
    <s v="Month+7 Expiry"/>
    <n v="0"/>
    <n v="0"/>
    <n v="0"/>
  </r>
  <r>
    <s v="13-Feb-2026"/>
    <x v="4"/>
    <s v="Week2-Feb-2026"/>
    <x v="5"/>
    <s v="29-Dec-2026"/>
    <s v="Tuesday"/>
    <s v="Monthly - Tuesday"/>
    <s v="Monthly - Tuesday"/>
    <s v="Month+10 Expiry"/>
    <n v="0"/>
    <n v="0"/>
    <n v="0"/>
  </r>
  <r>
    <s v="16-Feb-2026"/>
    <x v="0"/>
    <s v="Week3-Feb-2026"/>
    <x v="5"/>
    <s v="24-Feb-2026"/>
    <s v="Tuesday"/>
    <s v="Monthly - Tuesday"/>
    <s v="Monthly - Tuesday"/>
    <s v="Same Month Expiry"/>
    <n v="4350327"/>
    <n v="7864.8047999999999"/>
    <n v="41.177199999999999"/>
  </r>
  <r>
    <s v="16-Feb-2026"/>
    <x v="0"/>
    <s v="Week3-Feb-2026"/>
    <x v="5"/>
    <s v="30-Mar-2026"/>
    <s v="Monday"/>
    <s v="Monthly - Monday"/>
    <s v="Monthly - Monday"/>
    <s v="Month+1 Expiry"/>
    <n v="132760"/>
    <n v="241.7946"/>
    <n v="2.4651999999999998"/>
  </r>
  <r>
    <s v="16-Feb-2026"/>
    <x v="0"/>
    <s v="Week3-Feb-2026"/>
    <x v="5"/>
    <s v="28-Apr-2026"/>
    <s v="Tuesday"/>
    <s v="Monthly - Tuesday"/>
    <s v="Monthly - Tuesday"/>
    <s v="Month+2 Expiry"/>
    <n v="7394"/>
    <n v="13.588699999999999"/>
    <n v="0.182"/>
  </r>
  <r>
    <s v="16-Feb-2026"/>
    <x v="0"/>
    <s v="Week3-Feb-2026"/>
    <x v="5"/>
    <s v="30-Jun-2026"/>
    <s v="Tuesday"/>
    <s v="Monthly - Tuesday"/>
    <s v="Monthly - Tuesday"/>
    <s v="Month+4 Expiry"/>
    <n v="176"/>
    <n v="0.32100000000000001"/>
    <n v="5.4999999999999997E-3"/>
  </r>
  <r>
    <s v="16-Feb-2026"/>
    <x v="0"/>
    <s v="Week3-Feb-2026"/>
    <x v="5"/>
    <s v="29-Sep-2026"/>
    <s v="Tuesday"/>
    <s v="Monthly - Tuesday"/>
    <s v="Monthly - Tuesday"/>
    <s v="Month+7 Expiry"/>
    <n v="0"/>
    <n v="0"/>
    <n v="0"/>
  </r>
  <r>
    <s v="16-Feb-2026"/>
    <x v="0"/>
    <s v="Week3-Feb-2026"/>
    <x v="5"/>
    <s v="29-Dec-2026"/>
    <s v="Tuesday"/>
    <s v="Monthly - Tuesday"/>
    <s v="Monthly - Tuesday"/>
    <s v="Month+10 Expiry"/>
    <n v="0"/>
    <n v="0"/>
    <n v="0"/>
  </r>
  <r>
    <s v="17-Feb-2026"/>
    <x v="1"/>
    <s v="Week3-Feb-2026"/>
    <x v="5"/>
    <s v="24-Feb-2026"/>
    <s v="Tuesday"/>
    <s v="Monthly - Tuesday"/>
    <s v="Monthly - Tuesday"/>
    <s v="Same Month Expiry"/>
    <n v="4695879"/>
    <n v="8499.4480999999996"/>
    <n v="39.168300000000002"/>
  </r>
  <r>
    <s v="17-Feb-2026"/>
    <x v="1"/>
    <s v="Week3-Feb-2026"/>
    <x v="5"/>
    <s v="30-Mar-2026"/>
    <s v="Monday"/>
    <s v="Monthly - Monday"/>
    <s v="Monthly - Monday"/>
    <s v="Month+1 Expiry"/>
    <n v="181804"/>
    <n v="333.70690000000002"/>
    <n v="3.6591"/>
  </r>
  <r>
    <s v="17-Feb-2026"/>
    <x v="1"/>
    <s v="Week3-Feb-2026"/>
    <x v="5"/>
    <s v="28-Apr-2026"/>
    <s v="Tuesday"/>
    <s v="Monthly - Tuesday"/>
    <s v="Monthly - Tuesday"/>
    <s v="Month+2 Expiry"/>
    <n v="7836"/>
    <n v="14.435600000000001"/>
    <n v="0.18990000000000001"/>
  </r>
  <r>
    <s v="17-Feb-2026"/>
    <x v="1"/>
    <s v="Week3-Feb-2026"/>
    <x v="5"/>
    <s v="30-Jun-2026"/>
    <s v="Tuesday"/>
    <s v="Monthly - Tuesday"/>
    <s v="Monthly - Tuesday"/>
    <s v="Month+4 Expiry"/>
    <n v="205"/>
    <n v="0.37119999999999997"/>
    <n v="5.4999999999999997E-3"/>
  </r>
  <r>
    <s v="17-Feb-2026"/>
    <x v="1"/>
    <s v="Week3-Feb-2026"/>
    <x v="5"/>
    <s v="29-Sep-2026"/>
    <s v="Tuesday"/>
    <s v="Monthly - Tuesday"/>
    <s v="Monthly - Tuesday"/>
    <s v="Month+7 Expiry"/>
    <n v="0"/>
    <n v="0"/>
    <n v="0"/>
  </r>
  <r>
    <s v="17-Feb-2026"/>
    <x v="1"/>
    <s v="Week3-Feb-2026"/>
    <x v="5"/>
    <s v="29-Dec-2026"/>
    <s v="Tuesday"/>
    <s v="Monthly - Tuesday"/>
    <s v="Monthly - Tuesday"/>
    <s v="Month+10 Expiry"/>
    <n v="0"/>
    <n v="0"/>
    <n v="0"/>
  </r>
  <r>
    <s v="18-Feb-2026"/>
    <x v="2"/>
    <s v="Week3-Feb-2026"/>
    <x v="5"/>
    <s v="24-Feb-2026"/>
    <s v="Tuesday"/>
    <s v="Monthly - Tuesday"/>
    <s v="Monthly - Tuesday"/>
    <s v="Same Month Expiry"/>
    <n v="6187632"/>
    <n v="11201.2294"/>
    <n v="42.384300000000003"/>
  </r>
  <r>
    <s v="18-Feb-2026"/>
    <x v="2"/>
    <s v="Week3-Feb-2026"/>
    <x v="5"/>
    <s v="30-Mar-2026"/>
    <s v="Monday"/>
    <s v="Monthly - Monday"/>
    <s v="Monthly - Monday"/>
    <s v="Month+1 Expiry"/>
    <n v="238935"/>
    <n v="438.01080000000002"/>
    <n v="4.1657000000000002"/>
  </r>
  <r>
    <s v="18-Feb-2026"/>
    <x v="2"/>
    <s v="Week3-Feb-2026"/>
    <x v="5"/>
    <s v="28-Apr-2026"/>
    <s v="Tuesday"/>
    <s v="Monthly - Tuesday"/>
    <s v="Monthly - Tuesday"/>
    <s v="Month+2 Expiry"/>
    <n v="9490"/>
    <n v="17.517299999999999"/>
    <n v="0.25040000000000001"/>
  </r>
  <r>
    <s v="18-Feb-2026"/>
    <x v="2"/>
    <s v="Week3-Feb-2026"/>
    <x v="5"/>
    <s v="30-Jun-2026"/>
    <s v="Tuesday"/>
    <s v="Monthly - Tuesday"/>
    <s v="Monthly - Tuesday"/>
    <s v="Month+4 Expiry"/>
    <n v="204"/>
    <n v="0.37190000000000001"/>
    <n v="7.4000000000000003E-3"/>
  </r>
  <r>
    <s v="18-Feb-2026"/>
    <x v="2"/>
    <s v="Week3-Feb-2026"/>
    <x v="5"/>
    <s v="29-Sep-2026"/>
    <s v="Tuesday"/>
    <s v="Monthly - Tuesday"/>
    <s v="Monthly - Tuesday"/>
    <s v="Month+7 Expiry"/>
    <n v="0"/>
    <n v="0"/>
    <n v="0"/>
  </r>
  <r>
    <s v="18-Feb-2026"/>
    <x v="2"/>
    <s v="Week3-Feb-2026"/>
    <x v="5"/>
    <s v="29-Dec-2026"/>
    <s v="Tuesday"/>
    <s v="Monthly - Tuesday"/>
    <s v="Monthly - Tuesday"/>
    <s v="Month+10 Expiry"/>
    <n v="0"/>
    <n v="0"/>
    <n v="0"/>
  </r>
  <r>
    <s v="19-Feb-2026"/>
    <x v="3"/>
    <s v="Week3-Feb-2026"/>
    <x v="5"/>
    <s v="24-Feb-2026"/>
    <s v="Tuesday"/>
    <s v="Monthly - Tuesday"/>
    <s v="Monthly - Tuesday"/>
    <s v="Same Month Expiry"/>
    <n v="7927108"/>
    <n v="14295.356299999999"/>
    <n v="49.919600000000003"/>
  </r>
  <r>
    <s v="19-Feb-2026"/>
    <x v="3"/>
    <s v="Week3-Feb-2026"/>
    <x v="5"/>
    <s v="30-Mar-2026"/>
    <s v="Monday"/>
    <s v="Monthly - Monday"/>
    <s v="Monthly - Monday"/>
    <s v="Month+1 Expiry"/>
    <n v="378952"/>
    <n v="697.36630000000002"/>
    <n v="7.4025999999999996"/>
  </r>
  <r>
    <s v="19-Feb-2026"/>
    <x v="3"/>
    <s v="Week3-Feb-2026"/>
    <x v="5"/>
    <s v="28-Apr-2026"/>
    <s v="Tuesday"/>
    <s v="Monthly - Tuesday"/>
    <s v="Monthly - Tuesday"/>
    <s v="Month+2 Expiry"/>
    <n v="14971"/>
    <n v="27.5702"/>
    <n v="0.38179999999999997"/>
  </r>
  <r>
    <s v="19-Feb-2026"/>
    <x v="3"/>
    <s v="Week3-Feb-2026"/>
    <x v="5"/>
    <s v="30-Jun-2026"/>
    <s v="Tuesday"/>
    <s v="Monthly - Tuesday"/>
    <s v="Monthly - Tuesday"/>
    <s v="Month+4 Expiry"/>
    <n v="352"/>
    <n v="0.64390000000000003"/>
    <n v="1.26E-2"/>
  </r>
  <r>
    <s v="19-Feb-2026"/>
    <x v="3"/>
    <s v="Week3-Feb-2026"/>
    <x v="5"/>
    <s v="29-Sep-2026"/>
    <s v="Tuesday"/>
    <s v="Monthly - Tuesday"/>
    <s v="Monthly - Tuesday"/>
    <s v="Month+7 Expiry"/>
    <n v="0"/>
    <n v="0"/>
    <n v="0"/>
  </r>
  <r>
    <s v="19-Feb-2026"/>
    <x v="3"/>
    <s v="Week3-Feb-2026"/>
    <x v="5"/>
    <s v="29-Dec-2026"/>
    <s v="Tuesday"/>
    <s v="Monthly - Tuesday"/>
    <s v="Monthly - Tuesday"/>
    <s v="Month+10 Expiry"/>
    <n v="0"/>
    <n v="0"/>
    <n v="0"/>
  </r>
  <r>
    <s v="20-Feb-2026"/>
    <x v="4"/>
    <s v="Week3-Feb-2026"/>
    <x v="5"/>
    <s v="24-Feb-2026"/>
    <s v="Tuesday"/>
    <s v="Monthly - Tuesday"/>
    <s v="Monthly - Tuesday"/>
    <s v="Same Month Expiry"/>
    <n v="12680554"/>
    <n v="23027.309099999999"/>
    <n v="85.5929"/>
  </r>
  <r>
    <s v="20-Feb-2026"/>
    <x v="4"/>
    <s v="Week3-Feb-2026"/>
    <x v="5"/>
    <s v="30-Mar-2026"/>
    <s v="Monday"/>
    <s v="Monthly - Monday"/>
    <s v="Monthly - Monday"/>
    <s v="Month+1 Expiry"/>
    <n v="408308"/>
    <n v="750.78949999999998"/>
    <n v="8.2664000000000009"/>
  </r>
  <r>
    <s v="20-Feb-2026"/>
    <x v="4"/>
    <s v="Week3-Feb-2026"/>
    <x v="5"/>
    <s v="28-Apr-2026"/>
    <s v="Tuesday"/>
    <s v="Monthly - Tuesday"/>
    <s v="Monthly - Tuesday"/>
    <s v="Month+2 Expiry"/>
    <n v="11033"/>
    <n v="20.270399999999999"/>
    <n v="0.2797"/>
  </r>
  <r>
    <s v="20-Feb-2026"/>
    <x v="4"/>
    <s v="Week3-Feb-2026"/>
    <x v="5"/>
    <s v="30-Jun-2026"/>
    <s v="Tuesday"/>
    <s v="Monthly - Tuesday"/>
    <s v="Monthly - Tuesday"/>
    <s v="Month+4 Expiry"/>
    <n v="306"/>
    <n v="0.56089999999999995"/>
    <n v="1.1299999999999999E-2"/>
  </r>
  <r>
    <s v="20-Feb-2026"/>
    <x v="4"/>
    <s v="Week3-Feb-2026"/>
    <x v="5"/>
    <s v="29-Sep-2026"/>
    <s v="Tuesday"/>
    <s v="Monthly - Tuesday"/>
    <s v="Monthly - Tuesday"/>
    <s v="Month+7 Expiry"/>
    <n v="0"/>
    <n v="0"/>
    <n v="0"/>
  </r>
  <r>
    <s v="20-Feb-2026"/>
    <x v="4"/>
    <s v="Week3-Feb-2026"/>
    <x v="5"/>
    <s v="29-Dec-2026"/>
    <s v="Tuesday"/>
    <s v="Monthly - Tuesday"/>
    <s v="Monthly - Tuesday"/>
    <s v="Month+10 Expiry"/>
    <n v="0"/>
    <n v="0"/>
    <n v="0"/>
  </r>
  <r>
    <s v="23-Feb-2026"/>
    <x v="0"/>
    <s v="Week4-Feb-2026"/>
    <x v="5"/>
    <s v="24-Feb-2026"/>
    <s v="Tuesday"/>
    <s v="Monthly - Tuesday"/>
    <s v="Monthly - Tuesday"/>
    <s v="Same Month Expiry"/>
    <n v="18965791"/>
    <n v="34370.5432"/>
    <n v="96.691500000000005"/>
  </r>
  <r>
    <s v="23-Feb-2026"/>
    <x v="0"/>
    <s v="Week4-Feb-2026"/>
    <x v="5"/>
    <s v="30-Mar-2026"/>
    <s v="Monday"/>
    <s v="Monthly - Monday"/>
    <s v="Monthly - Monday"/>
    <s v="Month+1 Expiry"/>
    <n v="423329"/>
    <n v="780.38239999999996"/>
    <n v="9.6454000000000004"/>
  </r>
  <r>
    <s v="23-Feb-2026"/>
    <x v="0"/>
    <s v="Week4-Feb-2026"/>
    <x v="5"/>
    <s v="28-Apr-2026"/>
    <s v="Tuesday"/>
    <s v="Monthly - Tuesday"/>
    <s v="Monthly - Tuesday"/>
    <s v="Month+2 Expiry"/>
    <n v="10642"/>
    <n v="19.6311"/>
    <n v="0.27179999999999999"/>
  </r>
  <r>
    <s v="23-Feb-2026"/>
    <x v="0"/>
    <s v="Week4-Feb-2026"/>
    <x v="5"/>
    <s v="30-Jun-2026"/>
    <s v="Tuesday"/>
    <s v="Monthly - Tuesday"/>
    <s v="Monthly - Tuesday"/>
    <s v="Month+4 Expiry"/>
    <n v="150"/>
    <n v="0.2747"/>
    <n v="6.0000000000000001E-3"/>
  </r>
  <r>
    <s v="23-Feb-2026"/>
    <x v="0"/>
    <s v="Week4-Feb-2026"/>
    <x v="5"/>
    <s v="29-Sep-2026"/>
    <s v="Tuesday"/>
    <s v="Monthly - Tuesday"/>
    <s v="Monthly - Tuesday"/>
    <s v="Month+7 Expiry"/>
    <n v="0"/>
    <n v="0"/>
    <n v="0"/>
  </r>
  <r>
    <s v="23-Feb-2026"/>
    <x v="0"/>
    <s v="Week4-Feb-2026"/>
    <x v="5"/>
    <s v="29-Dec-2026"/>
    <s v="Tuesday"/>
    <s v="Monthly - Tuesday"/>
    <s v="Monthly - Tuesday"/>
    <s v="Month+10 Expiry"/>
    <n v="0"/>
    <n v="0"/>
    <n v="0"/>
  </r>
  <r>
    <s v="24-Feb-2026"/>
    <x v="1"/>
    <s v="Week4-Feb-2026"/>
    <x v="5"/>
    <s v="24-Feb-2026"/>
    <s v="Tuesday"/>
    <s v="Monthly - Tuesday"/>
    <s v="Monthly - Tuesday"/>
    <s v="Same Month Expiry"/>
    <n v="90988108"/>
    <n v="164406.7164"/>
    <n v="169.81909999999999"/>
  </r>
  <r>
    <s v="24-Feb-2026"/>
    <x v="1"/>
    <s v="Week4-Feb-2026"/>
    <x v="5"/>
    <s v="30-Mar-2026"/>
    <s v="Monday"/>
    <s v="Monthly - Monday"/>
    <s v="Monthly - Monday"/>
    <s v="Month+1 Expiry"/>
    <n v="895039"/>
    <n v="1644.1347000000001"/>
    <n v="18.069299999999998"/>
  </r>
  <r>
    <s v="24-Feb-2026"/>
    <x v="1"/>
    <s v="Week4-Feb-2026"/>
    <x v="5"/>
    <s v="28-Apr-2026"/>
    <s v="Tuesday"/>
    <s v="Monthly - Tuesday"/>
    <s v="Monthly - Tuesday"/>
    <s v="Month+2 Expiry"/>
    <n v="15753"/>
    <n v="29.1145"/>
    <n v="0.378"/>
  </r>
  <r>
    <s v="24-Feb-2026"/>
    <x v="1"/>
    <s v="Week4-Feb-2026"/>
    <x v="5"/>
    <s v="30-Jun-2026"/>
    <s v="Tuesday"/>
    <s v="Monthly - Tuesday"/>
    <s v="Monthly - Tuesday"/>
    <s v="Month+4 Expiry"/>
    <n v="268"/>
    <n v="0.48949999999999999"/>
    <n v="1.03E-2"/>
  </r>
  <r>
    <s v="24-Feb-2026"/>
    <x v="1"/>
    <s v="Week4-Feb-2026"/>
    <x v="5"/>
    <s v="29-Sep-2026"/>
    <s v="Tuesday"/>
    <s v="Monthly - Tuesday"/>
    <s v="Monthly - Tuesday"/>
    <s v="Month+7 Expiry"/>
    <n v="0"/>
    <n v="0"/>
    <n v="0"/>
  </r>
  <r>
    <s v="24-Feb-2026"/>
    <x v="1"/>
    <s v="Week4-Feb-2026"/>
    <x v="5"/>
    <s v="29-Dec-2026"/>
    <s v="Tuesday"/>
    <s v="Monthly - Tuesday"/>
    <s v="Monthly - Tuesday"/>
    <s v="Month+10 Expiry"/>
    <n v="0"/>
    <n v="0"/>
    <n v="0"/>
  </r>
  <r>
    <s v="25-Feb-2026"/>
    <x v="2"/>
    <s v="Week4-Feb-2026"/>
    <x v="5"/>
    <s v="30-Mar-2026"/>
    <s v="Monday"/>
    <s v="Monthly - Monday"/>
    <s v="Monthly - Monday"/>
    <s v="Month+1 Expiry"/>
    <n v="1954093"/>
    <n v="3580.4693000000002"/>
    <n v="35.1357"/>
  </r>
  <r>
    <s v="25-Feb-2026"/>
    <x v="2"/>
    <s v="Week4-Feb-2026"/>
    <x v="5"/>
    <s v="28-Apr-2026"/>
    <s v="Tuesday"/>
    <s v="Monthly - Tuesday"/>
    <s v="Monthly - Tuesday"/>
    <s v="Month+2 Expiry"/>
    <n v="18789"/>
    <n v="34.661499999999997"/>
    <n v="0.43790000000000001"/>
  </r>
  <r>
    <s v="25-Feb-2026"/>
    <x v="2"/>
    <s v="Week4-Feb-2026"/>
    <x v="5"/>
    <s v="26-May-2026"/>
    <s v="Tuesday"/>
    <s v="Monthly - Tuesday"/>
    <s v="Monthly - Tuesday"/>
    <s v="Month+3 Expiry"/>
    <n v="370"/>
    <n v="0.66759999999999997"/>
    <n v="9.4000000000000004E-3"/>
  </r>
  <r>
    <s v="25-Feb-2026"/>
    <x v="2"/>
    <s v="Week4-Feb-2026"/>
    <x v="5"/>
    <s v="30-Jun-2026"/>
    <s v="Tuesday"/>
    <s v="Monthly - Tuesday"/>
    <s v="Monthly - Tuesday"/>
    <s v="Month+4 Expiry"/>
    <n v="242"/>
    <n v="0.44080000000000003"/>
    <n v="8.3000000000000001E-3"/>
  </r>
  <r>
    <s v="25-Feb-2026"/>
    <x v="2"/>
    <s v="Week4-Feb-2026"/>
    <x v="5"/>
    <s v="29-Sep-2026"/>
    <s v="Tuesday"/>
    <s v="Monthly - Tuesday"/>
    <s v="Monthly - Tuesday"/>
    <s v="Month+7 Expiry"/>
    <n v="0"/>
    <n v="0"/>
    <n v="0"/>
  </r>
  <r>
    <s v="25-Feb-2026"/>
    <x v="2"/>
    <s v="Week4-Feb-2026"/>
    <x v="5"/>
    <s v="29-Dec-2026"/>
    <s v="Tuesday"/>
    <s v="Monthly - Tuesday"/>
    <s v="Monthly - Tuesday"/>
    <s v="Month+10 Expiry"/>
    <n v="0"/>
    <n v="0"/>
    <n v="0"/>
  </r>
  <r>
    <s v="26-Feb-2026"/>
    <x v="3"/>
    <s v="Week4-Feb-2026"/>
    <x v="5"/>
    <s v="30-Mar-2026"/>
    <s v="Monday"/>
    <s v="Monthly - Monday"/>
    <s v="Monthly - Monday"/>
    <s v="Month+1 Expiry"/>
    <n v="1640894"/>
    <n v="2998.4391000000001"/>
    <n v="29.356400000000001"/>
  </r>
  <r>
    <s v="26-Feb-2026"/>
    <x v="3"/>
    <s v="Week4-Feb-2026"/>
    <x v="5"/>
    <s v="28-Apr-2026"/>
    <s v="Tuesday"/>
    <s v="Monthly - Tuesday"/>
    <s v="Monthly - Tuesday"/>
    <s v="Month+2 Expiry"/>
    <n v="17189"/>
    <n v="31.5213"/>
    <n v="0.36770000000000003"/>
  </r>
  <r>
    <s v="26-Feb-2026"/>
    <x v="3"/>
    <s v="Week4-Feb-2026"/>
    <x v="5"/>
    <s v="26-May-2026"/>
    <s v="Tuesday"/>
    <s v="Monthly - Tuesday"/>
    <s v="Monthly - Tuesday"/>
    <s v="Month+3 Expiry"/>
    <n v="936"/>
    <n v="1.7143999999999999"/>
    <n v="2.6700000000000002E-2"/>
  </r>
  <r>
    <s v="26-Feb-2026"/>
    <x v="3"/>
    <s v="Week4-Feb-2026"/>
    <x v="5"/>
    <s v="30-Jun-2026"/>
    <s v="Tuesday"/>
    <s v="Monthly - Tuesday"/>
    <s v="Monthly - Tuesday"/>
    <s v="Month+4 Expiry"/>
    <n v="186"/>
    <n v="0.33739999999999998"/>
    <n v="5.4999999999999997E-3"/>
  </r>
  <r>
    <s v="26-Feb-2026"/>
    <x v="3"/>
    <s v="Week4-Feb-2026"/>
    <x v="5"/>
    <s v="29-Sep-2026"/>
    <s v="Tuesday"/>
    <s v="Monthly - Tuesday"/>
    <s v="Monthly - Tuesday"/>
    <s v="Month+7 Expiry"/>
    <n v="0"/>
    <n v="0"/>
    <n v="0"/>
  </r>
  <r>
    <s v="26-Feb-2026"/>
    <x v="3"/>
    <s v="Week4-Feb-2026"/>
    <x v="5"/>
    <s v="29-Dec-2026"/>
    <s v="Tuesday"/>
    <s v="Monthly - Tuesday"/>
    <s v="Monthly - Tuesday"/>
    <s v="Month+10 Expiry"/>
    <n v="0"/>
    <n v="0"/>
    <n v="0"/>
  </r>
  <r>
    <s v="27-Feb-2026"/>
    <x v="4"/>
    <s v="Week4-Feb-2026"/>
    <x v="5"/>
    <s v="30-Mar-2026"/>
    <s v="Monday"/>
    <s v="Monthly - Monday"/>
    <s v="Monthly - Monday"/>
    <s v="Month+1 Expiry"/>
    <n v="2217864"/>
    <n v="4039.5065"/>
    <n v="38.6631"/>
  </r>
  <r>
    <s v="27-Feb-2026"/>
    <x v="4"/>
    <s v="Week4-Feb-2026"/>
    <x v="5"/>
    <s v="28-Apr-2026"/>
    <s v="Tuesday"/>
    <s v="Monthly - Tuesday"/>
    <s v="Monthly - Tuesday"/>
    <s v="Month+2 Expiry"/>
    <n v="25813"/>
    <n v="47.544699999999999"/>
    <n v="0.57740000000000002"/>
  </r>
  <r>
    <s v="27-Feb-2026"/>
    <x v="4"/>
    <s v="Week4-Feb-2026"/>
    <x v="5"/>
    <s v="26-May-2026"/>
    <s v="Tuesday"/>
    <s v="Monthly - Tuesday"/>
    <s v="Monthly - Tuesday"/>
    <s v="Month+3 Expiry"/>
    <n v="2404"/>
    <n v="4.4069000000000003"/>
    <n v="7.0499999999999993E-2"/>
  </r>
  <r>
    <s v="27-Feb-2026"/>
    <x v="4"/>
    <s v="Week4-Feb-2026"/>
    <x v="5"/>
    <s v="30-Jun-2026"/>
    <s v="Tuesday"/>
    <s v="Monthly - Tuesday"/>
    <s v="Monthly - Tuesday"/>
    <s v="Month+4 Expiry"/>
    <n v="329"/>
    <n v="0.59750000000000003"/>
    <n v="1.0999999999999999E-2"/>
  </r>
  <r>
    <s v="27-Feb-2026"/>
    <x v="4"/>
    <s v="Week4-Feb-2026"/>
    <x v="5"/>
    <s v="29-Sep-2026"/>
    <s v="Tuesday"/>
    <s v="Monthly - Tuesday"/>
    <s v="Monthly - Tuesday"/>
    <s v="Month+7 Expiry"/>
    <n v="0"/>
    <n v="0"/>
    <n v="0"/>
  </r>
  <r>
    <s v="27-Feb-2026"/>
    <x v="4"/>
    <s v="Week4-Feb-2026"/>
    <x v="5"/>
    <s v="29-Dec-2026"/>
    <s v="Tuesday"/>
    <s v="Monthly - Tuesday"/>
    <s v="Monthly - Tuesday"/>
    <s v="Month+10 Expiry"/>
    <n v="0"/>
    <n v="0"/>
    <n v="0"/>
  </r>
  <r>
    <s v="02-Mar-2026"/>
    <x v="0"/>
    <s v="Week1-Mar-2026"/>
    <x v="6"/>
    <s v="30-Mar-2026"/>
    <s v="Monday"/>
    <s v="Monthly - Monday"/>
    <s v="Monthly - Monday"/>
    <s v="Same Month Expiry"/>
    <n v="2903983"/>
    <n v="5223.7280000000001"/>
    <n v="50.525399999999998"/>
  </r>
  <r>
    <s v="02-Mar-2026"/>
    <x v="0"/>
    <s v="Week1-Mar-2026"/>
    <x v="6"/>
    <s v="28-Apr-2026"/>
    <s v="Tuesday"/>
    <s v="Monthly - Tuesday"/>
    <s v="Monthly - Tuesday"/>
    <s v="Month+1 Expiry"/>
    <n v="77490"/>
    <n v="141.35849999999999"/>
    <n v="1.9388000000000001"/>
  </r>
  <r>
    <s v="02-Mar-2026"/>
    <x v="0"/>
    <s v="Week1-Mar-2026"/>
    <x v="6"/>
    <s v="26-May-2026"/>
    <s v="Tuesday"/>
    <s v="Monthly - Tuesday"/>
    <s v="Monthly - Tuesday"/>
    <s v="Month+2 Expiry"/>
    <n v="3791"/>
    <n v="6.9306999999999999"/>
    <n v="0.1192"/>
  </r>
  <r>
    <s v="02-Mar-2026"/>
    <x v="0"/>
    <s v="Week1-Mar-2026"/>
    <x v="6"/>
    <s v="30-Jun-2026"/>
    <s v="Tuesday"/>
    <s v="Monthly - Tuesday"/>
    <s v="Monthly - Tuesday"/>
    <s v="Month+3 Expiry"/>
    <n v="739"/>
    <n v="1.3464"/>
    <n v="2.7699999999999999E-2"/>
  </r>
  <r>
    <s v="02-Mar-2026"/>
    <x v="0"/>
    <s v="Week1-Mar-2026"/>
    <x v="6"/>
    <s v="29-Sep-2026"/>
    <s v="Tuesday"/>
    <s v="Monthly - Tuesday"/>
    <s v="Monthly - Tuesday"/>
    <s v="Month+6 Expiry"/>
    <n v="0"/>
    <n v="0"/>
    <n v="0"/>
  </r>
  <r>
    <s v="02-Mar-2026"/>
    <x v="0"/>
    <s v="Week1-Mar-2026"/>
    <x v="6"/>
    <s v="29-Dec-2026"/>
    <s v="Tuesday"/>
    <s v="Monthly - Tuesday"/>
    <s v="Monthly - Tuesday"/>
    <s v="Month+9 Expiry"/>
    <n v="0"/>
    <n v="0"/>
    <n v="0"/>
  </r>
  <r>
    <s v="04-Mar-2026"/>
    <x v="2"/>
    <s v="Week1-Mar-2026"/>
    <x v="6"/>
    <s v="30-Mar-2026"/>
    <s v="Monday"/>
    <s v="Monthly - Monday"/>
    <s v="Monthly - Monday"/>
    <s v="Same Month Expiry"/>
    <n v="2933995"/>
    <n v="5212.5290999999997"/>
    <n v="62.528399999999998"/>
  </r>
  <r>
    <s v="04-Mar-2026"/>
    <x v="2"/>
    <s v="Week1-Mar-2026"/>
    <x v="6"/>
    <s v="28-Apr-2026"/>
    <s v="Tuesday"/>
    <s v="Monthly - Tuesday"/>
    <s v="Monthly - Tuesday"/>
    <s v="Month+1 Expiry"/>
    <n v="68047"/>
    <n v="122.8518"/>
    <n v="2.0493000000000001"/>
  </r>
  <r>
    <s v="04-Mar-2026"/>
    <x v="2"/>
    <s v="Week1-Mar-2026"/>
    <x v="6"/>
    <s v="26-May-2026"/>
    <s v="Tuesday"/>
    <s v="Monthly - Tuesday"/>
    <s v="Monthly - Tuesday"/>
    <s v="Month+2 Expiry"/>
    <n v="5848"/>
    <n v="10.680300000000001"/>
    <n v="0.22459999999999999"/>
  </r>
  <r>
    <s v="04-Mar-2026"/>
    <x v="2"/>
    <s v="Week1-Mar-2026"/>
    <x v="6"/>
    <s v="30-Jun-2026"/>
    <s v="Tuesday"/>
    <s v="Monthly - Tuesday"/>
    <s v="Monthly - Tuesday"/>
    <s v="Month+3 Expiry"/>
    <n v="871"/>
    <n v="1.6055999999999999"/>
    <n v="3.78E-2"/>
  </r>
  <r>
    <s v="04-Mar-2026"/>
    <x v="2"/>
    <s v="Week1-Mar-2026"/>
    <x v="6"/>
    <s v="29-Sep-2026"/>
    <s v="Tuesday"/>
    <s v="Monthly - Tuesday"/>
    <s v="Monthly - Tuesday"/>
    <s v="Month+6 Expiry"/>
    <n v="0"/>
    <n v="0"/>
    <n v="0"/>
  </r>
  <r>
    <s v="04-Mar-2026"/>
    <x v="2"/>
    <s v="Week1-Mar-2026"/>
    <x v="6"/>
    <s v="29-Dec-2026"/>
    <s v="Tuesday"/>
    <s v="Monthly - Tuesday"/>
    <s v="Monthly - Tuesday"/>
    <s v="Month+9 Expiry"/>
    <n v="0"/>
    <n v="0"/>
    <n v="0"/>
  </r>
  <r>
    <s v="05-Mar-2026"/>
    <x v="3"/>
    <s v="Week1-Mar-2026"/>
    <x v="6"/>
    <s v="30-Mar-2026"/>
    <s v="Monday"/>
    <s v="Monthly - Monday"/>
    <s v="Monthly - Monday"/>
    <s v="Same Month Expiry"/>
    <n v="2837637"/>
    <n v="5052.8977000000004"/>
    <n v="54.106699999999996"/>
  </r>
  <r>
    <s v="05-Mar-2026"/>
    <x v="3"/>
    <s v="Week1-Mar-2026"/>
    <x v="6"/>
    <s v="28-Apr-2026"/>
    <s v="Tuesday"/>
    <s v="Monthly - Tuesday"/>
    <s v="Monthly - Tuesday"/>
    <s v="Month+1 Expiry"/>
    <n v="82730"/>
    <n v="149.99019999999999"/>
    <n v="2.3873000000000002"/>
  </r>
  <r>
    <s v="05-Mar-2026"/>
    <x v="3"/>
    <s v="Week1-Mar-2026"/>
    <x v="6"/>
    <s v="26-May-2026"/>
    <s v="Tuesday"/>
    <s v="Monthly - Tuesday"/>
    <s v="Monthly - Tuesday"/>
    <s v="Month+2 Expiry"/>
    <n v="3869"/>
    <n v="7.0822000000000003"/>
    <n v="0.1208"/>
  </r>
  <r>
    <s v="05-Mar-2026"/>
    <x v="3"/>
    <s v="Week1-Mar-2026"/>
    <x v="6"/>
    <s v="30-Jun-2026"/>
    <s v="Tuesday"/>
    <s v="Monthly - Tuesday"/>
    <s v="Monthly - Tuesday"/>
    <s v="Month+3 Expiry"/>
    <n v="764"/>
    <n v="1.4060999999999999"/>
    <n v="2.9399999999999999E-2"/>
  </r>
  <r>
    <s v="05-Mar-2026"/>
    <x v="3"/>
    <s v="Week1-Mar-2026"/>
    <x v="6"/>
    <s v="29-Sep-2026"/>
    <s v="Tuesday"/>
    <s v="Monthly - Tuesday"/>
    <s v="Monthly - Tuesday"/>
    <s v="Month+6 Expiry"/>
    <n v="0"/>
    <n v="0"/>
    <n v="0"/>
  </r>
  <r>
    <s v="05-Mar-2026"/>
    <x v="3"/>
    <s v="Week1-Mar-2026"/>
    <x v="6"/>
    <s v="29-Dec-2026"/>
    <s v="Tuesday"/>
    <s v="Monthly - Tuesday"/>
    <s v="Monthly - Tuesday"/>
    <s v="Month+9 Expiry"/>
    <n v="0"/>
    <n v="0"/>
    <n v="0"/>
  </r>
  <r>
    <s v="06-Mar-2026"/>
    <x v="4"/>
    <s v="Week1-Mar-2026"/>
    <x v="6"/>
    <s v="30-Mar-2026"/>
    <s v="Monday"/>
    <s v="Monthly - Monday"/>
    <s v="Monthly - Monday"/>
    <s v="Same Month Expiry"/>
    <n v="2866522"/>
    <n v="5049.9652999999998"/>
    <n v="58.589799999999997"/>
  </r>
  <r>
    <s v="06-Mar-2026"/>
    <x v="4"/>
    <s v="Week1-Mar-2026"/>
    <x v="6"/>
    <s v="28-Apr-2026"/>
    <s v="Tuesday"/>
    <s v="Monthly - Tuesday"/>
    <s v="Monthly - Tuesday"/>
    <s v="Month+1 Expiry"/>
    <n v="90120"/>
    <n v="162.87289999999999"/>
    <n v="2.589"/>
  </r>
  <r>
    <s v="06-Mar-2026"/>
    <x v="4"/>
    <s v="Week1-Mar-2026"/>
    <x v="6"/>
    <s v="26-May-2026"/>
    <s v="Tuesday"/>
    <s v="Monthly - Tuesday"/>
    <s v="Monthly - Tuesday"/>
    <s v="Month+2 Expiry"/>
    <n v="4256"/>
    <n v="7.7239000000000004"/>
    <n v="0.1535"/>
  </r>
  <r>
    <s v="06-Mar-2026"/>
    <x v="4"/>
    <s v="Week1-Mar-2026"/>
    <x v="6"/>
    <s v="30-Jun-2026"/>
    <s v="Tuesday"/>
    <s v="Monthly - Tuesday"/>
    <s v="Monthly - Tuesday"/>
    <s v="Month+3 Expiry"/>
    <n v="916"/>
    <n v="1.6778"/>
    <n v="3.3099999999999997E-2"/>
  </r>
  <r>
    <s v="06-Mar-2026"/>
    <x v="4"/>
    <s v="Week1-Mar-2026"/>
    <x v="6"/>
    <s v="29-Sep-2026"/>
    <s v="Tuesday"/>
    <s v="Monthly - Tuesday"/>
    <s v="Monthly - Tuesday"/>
    <s v="Month+6 Expiry"/>
    <n v="0"/>
    <n v="0"/>
    <n v="0"/>
  </r>
  <r>
    <s v="06-Mar-2026"/>
    <x v="4"/>
    <s v="Week1-Mar-2026"/>
    <x v="6"/>
    <s v="29-Dec-2026"/>
    <s v="Tuesday"/>
    <s v="Monthly - Tuesday"/>
    <s v="Monthly - Tuesday"/>
    <s v="Month+9 Expiry"/>
    <n v="0"/>
    <n v="0"/>
    <n v="0"/>
  </r>
  <r>
    <s v="09-Mar-2026"/>
    <x v="0"/>
    <s v="Week2-Mar-2026"/>
    <x v="6"/>
    <s v="30-Mar-2026"/>
    <s v="Monday"/>
    <s v="Monthly - Monday"/>
    <s v="Monthly - Monday"/>
    <s v="Same Month Expiry"/>
    <n v="2888911"/>
    <n v="5001.9083000000001"/>
    <n v="72.264099999999999"/>
  </r>
  <r>
    <s v="09-Mar-2026"/>
    <x v="0"/>
    <s v="Week2-Mar-2026"/>
    <x v="6"/>
    <s v="28-Apr-2026"/>
    <s v="Tuesday"/>
    <s v="Monthly - Tuesday"/>
    <s v="Monthly - Tuesday"/>
    <s v="Month+1 Expiry"/>
    <n v="125757"/>
    <n v="224.70169999999999"/>
    <n v="4.2352999999999996"/>
  </r>
  <r>
    <s v="09-Mar-2026"/>
    <x v="0"/>
    <s v="Week2-Mar-2026"/>
    <x v="6"/>
    <s v="26-May-2026"/>
    <s v="Tuesday"/>
    <s v="Monthly - Tuesday"/>
    <s v="Monthly - Tuesday"/>
    <s v="Month+2 Expiry"/>
    <n v="6838"/>
    <n v="12.2645"/>
    <n v="0.30719999999999997"/>
  </r>
  <r>
    <s v="09-Mar-2026"/>
    <x v="0"/>
    <s v="Week2-Mar-2026"/>
    <x v="6"/>
    <s v="30-Jun-2026"/>
    <s v="Tuesday"/>
    <s v="Monthly - Tuesday"/>
    <s v="Monthly - Tuesday"/>
    <s v="Month+3 Expiry"/>
    <n v="2798"/>
    <n v="5.0152000000000001"/>
    <n v="0.1125"/>
  </r>
  <r>
    <s v="09-Mar-2026"/>
    <x v="0"/>
    <s v="Week2-Mar-2026"/>
    <x v="6"/>
    <s v="29-Sep-2026"/>
    <s v="Tuesday"/>
    <s v="Monthly - Tuesday"/>
    <s v="Monthly - Tuesday"/>
    <s v="Month+6 Expiry"/>
    <n v="0"/>
    <n v="0"/>
    <n v="0"/>
  </r>
  <r>
    <s v="09-Mar-2026"/>
    <x v="0"/>
    <s v="Week2-Mar-2026"/>
    <x v="6"/>
    <s v="29-Dec-2026"/>
    <s v="Tuesday"/>
    <s v="Monthly - Tuesday"/>
    <s v="Monthly - Tuesday"/>
    <s v="Month+9 Expiry"/>
    <n v="0"/>
    <n v="0"/>
    <n v="0"/>
  </r>
  <r>
    <s v="10-Mar-2026"/>
    <x v="1"/>
    <s v="Week2-Mar-2026"/>
    <x v="6"/>
    <s v="30-Mar-2026"/>
    <s v="Monday"/>
    <s v="Monthly - Monday"/>
    <s v="Monthly - Monday"/>
    <s v="Same Month Expiry"/>
    <n v="2451975"/>
    <n v="4244.7376999999997"/>
    <n v="49.3932"/>
  </r>
  <r>
    <s v="10-Mar-2026"/>
    <x v="1"/>
    <s v="Week2-Mar-2026"/>
    <x v="6"/>
    <s v="28-Apr-2026"/>
    <s v="Tuesday"/>
    <s v="Monthly - Tuesday"/>
    <s v="Monthly - Tuesday"/>
    <s v="Month+1 Expiry"/>
    <n v="114144"/>
    <n v="205.5598"/>
    <n v="3.7164000000000001"/>
  </r>
  <r>
    <s v="10-Mar-2026"/>
    <x v="1"/>
    <s v="Week2-Mar-2026"/>
    <x v="6"/>
    <s v="26-May-2026"/>
    <s v="Tuesday"/>
    <s v="Monthly - Tuesday"/>
    <s v="Monthly - Tuesday"/>
    <s v="Month+2 Expiry"/>
    <n v="4678"/>
    <n v="8.4330999999999996"/>
    <n v="0.15490000000000001"/>
  </r>
  <r>
    <s v="10-Mar-2026"/>
    <x v="1"/>
    <s v="Week2-Mar-2026"/>
    <x v="6"/>
    <s v="30-Jun-2026"/>
    <s v="Tuesday"/>
    <s v="Monthly - Tuesday"/>
    <s v="Monthly - Tuesday"/>
    <s v="Month+3 Expiry"/>
    <n v="1351"/>
    <n v="2.4594"/>
    <n v="4.2900000000000001E-2"/>
  </r>
  <r>
    <s v="10-Mar-2026"/>
    <x v="1"/>
    <s v="Week2-Mar-2026"/>
    <x v="6"/>
    <s v="29-Sep-2026"/>
    <s v="Tuesday"/>
    <s v="Monthly - Tuesday"/>
    <s v="Monthly - Tuesday"/>
    <s v="Month+6 Expiry"/>
    <n v="0"/>
    <n v="0"/>
    <n v="0"/>
  </r>
  <r>
    <s v="10-Mar-2026"/>
    <x v="1"/>
    <s v="Week2-Mar-2026"/>
    <x v="6"/>
    <s v="29-Dec-2026"/>
    <s v="Tuesday"/>
    <s v="Monthly - Tuesday"/>
    <s v="Monthly - Tuesday"/>
    <s v="Month+9 Expiry"/>
    <n v="0"/>
    <n v="0"/>
    <n v="0"/>
  </r>
  <r>
    <s v="11-Mar-2026"/>
    <x v="2"/>
    <s v="Week2-Mar-2026"/>
    <x v="6"/>
    <s v="30-Mar-2026"/>
    <s v="Monday"/>
    <s v="Monthly - Monday"/>
    <s v="Monthly - Monday"/>
    <s v="Same Month Expiry"/>
    <n v="2588800"/>
    <n v="4457.8353999999999"/>
    <n v="51.429600000000001"/>
  </r>
  <r>
    <s v="11-Mar-2026"/>
    <x v="2"/>
    <s v="Week2-Mar-2026"/>
    <x v="6"/>
    <s v="28-Apr-2026"/>
    <s v="Tuesday"/>
    <s v="Monthly - Tuesday"/>
    <s v="Monthly - Tuesday"/>
    <s v="Month+1 Expiry"/>
    <n v="138782"/>
    <n v="247.49270000000001"/>
    <n v="4.3228999999999997"/>
  </r>
  <r>
    <s v="11-Mar-2026"/>
    <x v="2"/>
    <s v="Week2-Mar-2026"/>
    <x v="6"/>
    <s v="26-May-2026"/>
    <s v="Tuesday"/>
    <s v="Monthly - Tuesday"/>
    <s v="Monthly - Tuesday"/>
    <s v="Month+2 Expiry"/>
    <n v="6964"/>
    <n v="12.5123"/>
    <n v="0.23810000000000001"/>
  </r>
  <r>
    <s v="11-Mar-2026"/>
    <x v="2"/>
    <s v="Week2-Mar-2026"/>
    <x v="6"/>
    <s v="30-Jun-2026"/>
    <s v="Tuesday"/>
    <s v="Monthly - Tuesday"/>
    <s v="Monthly - Tuesday"/>
    <s v="Month+3 Expiry"/>
    <n v="1586"/>
    <n v="2.8689"/>
    <n v="5.6000000000000001E-2"/>
  </r>
  <r>
    <s v="11-Mar-2026"/>
    <x v="2"/>
    <s v="Week2-Mar-2026"/>
    <x v="6"/>
    <s v="29-Sep-2026"/>
    <s v="Tuesday"/>
    <s v="Monthly - Tuesday"/>
    <s v="Monthly - Tuesday"/>
    <s v="Month+6 Expiry"/>
    <n v="0"/>
    <n v="0"/>
    <n v="0"/>
  </r>
  <r>
    <s v="11-Mar-2026"/>
    <x v="2"/>
    <s v="Week2-Mar-2026"/>
    <x v="6"/>
    <s v="29-Dec-2026"/>
    <s v="Tuesday"/>
    <s v="Monthly - Tuesday"/>
    <s v="Monthly - Tuesday"/>
    <s v="Month+9 Expiry"/>
    <n v="0"/>
    <n v="0"/>
    <n v="0"/>
  </r>
  <r>
    <s v="12-Mar-2026"/>
    <x v="3"/>
    <s v="Week2-Mar-2026"/>
    <x v="6"/>
    <s v="30-Mar-2026"/>
    <s v="Monday"/>
    <s v="Monthly - Monday"/>
    <s v="Monthly - Monday"/>
    <s v="Same Month Expiry"/>
    <n v="2622396"/>
    <n v="4454.5483999999997"/>
    <n v="53.642699999999998"/>
  </r>
  <r>
    <s v="12-Mar-2026"/>
    <x v="3"/>
    <s v="Week2-Mar-2026"/>
    <x v="6"/>
    <s v="28-Apr-2026"/>
    <s v="Tuesday"/>
    <s v="Monthly - Tuesday"/>
    <s v="Monthly - Tuesday"/>
    <s v="Month+1 Expiry"/>
    <n v="116200"/>
    <n v="204.80340000000001"/>
    <n v="3.8403"/>
  </r>
  <r>
    <s v="12-Mar-2026"/>
    <x v="3"/>
    <s v="Week2-Mar-2026"/>
    <x v="6"/>
    <s v="26-May-2026"/>
    <s v="Tuesday"/>
    <s v="Monthly - Tuesday"/>
    <s v="Monthly - Tuesday"/>
    <s v="Month+2 Expiry"/>
    <n v="6475"/>
    <n v="11.3903"/>
    <n v="0.26250000000000001"/>
  </r>
  <r>
    <s v="12-Mar-2026"/>
    <x v="3"/>
    <s v="Week2-Mar-2026"/>
    <x v="6"/>
    <s v="30-Jun-2026"/>
    <s v="Tuesday"/>
    <s v="Monthly - Tuesday"/>
    <s v="Monthly - Tuesday"/>
    <s v="Month+3 Expiry"/>
    <n v="1155"/>
    <n v="2.0785999999999998"/>
    <n v="3.7900000000000003E-2"/>
  </r>
  <r>
    <s v="12-Mar-2026"/>
    <x v="3"/>
    <s v="Week2-Mar-2026"/>
    <x v="6"/>
    <s v="29-Sep-2026"/>
    <s v="Tuesday"/>
    <s v="Monthly - Tuesday"/>
    <s v="Monthly - Tuesday"/>
    <s v="Month+6 Expiry"/>
    <n v="0"/>
    <n v="0"/>
    <n v="0"/>
  </r>
  <r>
    <s v="12-Mar-2026"/>
    <x v="3"/>
    <s v="Week2-Mar-2026"/>
    <x v="6"/>
    <s v="29-Dec-2026"/>
    <s v="Tuesday"/>
    <s v="Monthly - Tuesday"/>
    <s v="Monthly - Tuesday"/>
    <s v="Month+9 Expiry"/>
    <n v="0"/>
    <n v="0"/>
    <n v="0"/>
  </r>
  <r>
    <s v="13-Mar-2026"/>
    <x v="4"/>
    <s v="Week2-Mar-2026"/>
    <x v="6"/>
    <s v="30-Mar-2026"/>
    <s v="Monday"/>
    <s v="Monthly - Monday"/>
    <s v="Monthly - Monday"/>
    <s v="Same Month Expiry"/>
    <n v="3217131"/>
    <n v="5360.8559999999998"/>
    <n v="70.756200000000007"/>
  </r>
  <r>
    <s v="13-Mar-2026"/>
    <x v="4"/>
    <s v="Week2-Mar-2026"/>
    <x v="6"/>
    <s v="28-Apr-2026"/>
    <s v="Tuesday"/>
    <s v="Monthly - Tuesday"/>
    <s v="Monthly - Tuesday"/>
    <s v="Month+1 Expiry"/>
    <n v="160765"/>
    <n v="280.48849999999999"/>
    <n v="5.3209"/>
  </r>
  <r>
    <s v="13-Mar-2026"/>
    <x v="4"/>
    <s v="Week2-Mar-2026"/>
    <x v="6"/>
    <s v="26-May-2026"/>
    <s v="Tuesday"/>
    <s v="Monthly - Tuesday"/>
    <s v="Monthly - Tuesday"/>
    <s v="Month+2 Expiry"/>
    <n v="9073"/>
    <n v="15.956899999999999"/>
    <n v="0.33160000000000001"/>
  </r>
  <r>
    <s v="13-Mar-2026"/>
    <x v="4"/>
    <s v="Week2-Mar-2026"/>
    <x v="6"/>
    <s v="30-Jun-2026"/>
    <s v="Tuesday"/>
    <s v="Monthly - Tuesday"/>
    <s v="Monthly - Tuesday"/>
    <s v="Month+3 Expiry"/>
    <n v="2729"/>
    <n v="4.9566999999999997"/>
    <n v="9.1499999999999998E-2"/>
  </r>
  <r>
    <s v="13-Mar-2026"/>
    <x v="4"/>
    <s v="Week2-Mar-2026"/>
    <x v="6"/>
    <s v="29-Sep-2026"/>
    <s v="Tuesday"/>
    <s v="Monthly - Tuesday"/>
    <s v="Monthly - Tuesday"/>
    <s v="Month+6 Expiry"/>
    <n v="0"/>
    <n v="0"/>
    <n v="0"/>
  </r>
  <r>
    <s v="13-Mar-2026"/>
    <x v="4"/>
    <s v="Week2-Mar-2026"/>
    <x v="6"/>
    <s v="29-Dec-2026"/>
    <s v="Tuesday"/>
    <s v="Monthly - Tuesday"/>
    <s v="Monthly - Tuesday"/>
    <s v="Month+9 Expiry"/>
    <n v="0"/>
    <n v="0"/>
    <n v="0"/>
  </r>
  <r>
    <s v="16-Mar-2026"/>
    <x v="0"/>
    <s v="Week3-Mar-2026"/>
    <x v="6"/>
    <s v="30-Mar-2026"/>
    <s v="Monday"/>
    <s v="Monthly - Monday"/>
    <s v="Monthly - Monday"/>
    <s v="Same Month Expiry"/>
    <n v="3269610"/>
    <n v="5433.5412999999999"/>
    <n v="65.536199999999994"/>
  </r>
  <r>
    <s v="16-Mar-2026"/>
    <x v="0"/>
    <s v="Week3-Mar-2026"/>
    <x v="6"/>
    <s v="28-Apr-2026"/>
    <s v="Tuesday"/>
    <s v="Monthly - Tuesday"/>
    <s v="Monthly - Tuesday"/>
    <s v="Month+1 Expiry"/>
    <n v="129880"/>
    <n v="227.49860000000001"/>
    <n v="4.1715999999999998"/>
  </r>
  <r>
    <s v="16-Mar-2026"/>
    <x v="0"/>
    <s v="Week3-Mar-2026"/>
    <x v="6"/>
    <s v="26-May-2026"/>
    <s v="Tuesday"/>
    <s v="Monthly - Tuesday"/>
    <s v="Monthly - Tuesday"/>
    <s v="Month+2 Expiry"/>
    <n v="9942"/>
    <n v="17.7425"/>
    <n v="0.4516"/>
  </r>
  <r>
    <s v="16-Mar-2026"/>
    <x v="0"/>
    <s v="Week3-Mar-2026"/>
    <x v="6"/>
    <s v="30-Jun-2026"/>
    <s v="Tuesday"/>
    <s v="Monthly - Tuesday"/>
    <s v="Monthly - Tuesday"/>
    <s v="Month+3 Expiry"/>
    <n v="1452"/>
    <n v="2.6509"/>
    <n v="5.8700000000000002E-2"/>
  </r>
  <r>
    <s v="16-Mar-2026"/>
    <x v="0"/>
    <s v="Week3-Mar-2026"/>
    <x v="6"/>
    <s v="29-Sep-2026"/>
    <s v="Tuesday"/>
    <s v="Monthly - Tuesday"/>
    <s v="Monthly - Tuesday"/>
    <s v="Month+6 Expiry"/>
    <n v="0"/>
    <n v="0"/>
    <n v="0"/>
  </r>
  <r>
    <s v="16-Mar-2026"/>
    <x v="0"/>
    <s v="Week3-Mar-2026"/>
    <x v="6"/>
    <s v="29-Dec-2026"/>
    <s v="Tuesday"/>
    <s v="Monthly - Tuesday"/>
    <s v="Monthly - Tuesday"/>
    <s v="Month+9 Expiry"/>
    <n v="0"/>
    <n v="0"/>
    <n v="0"/>
  </r>
  <r>
    <s v="17-Mar-2026"/>
    <x v="1"/>
    <s v="Week3-Mar-2026"/>
    <x v="6"/>
    <s v="30-Mar-2026"/>
    <s v="Monday"/>
    <s v="Monthly - Monday"/>
    <s v="Monthly - Monday"/>
    <s v="Same Month Expiry"/>
    <n v="2770487"/>
    <n v="4602.2111000000004"/>
    <n v="49.174199999999999"/>
  </r>
  <r>
    <s v="17-Mar-2026"/>
    <x v="1"/>
    <s v="Week3-Mar-2026"/>
    <x v="6"/>
    <s v="28-Apr-2026"/>
    <s v="Tuesday"/>
    <s v="Monthly - Tuesday"/>
    <s v="Monthly - Tuesday"/>
    <s v="Month+1 Expiry"/>
    <n v="153010"/>
    <n v="274.66410000000002"/>
    <n v="5.3409000000000004"/>
  </r>
  <r>
    <s v="17-Mar-2026"/>
    <x v="1"/>
    <s v="Week3-Mar-2026"/>
    <x v="6"/>
    <s v="26-May-2026"/>
    <s v="Tuesday"/>
    <s v="Monthly - Tuesday"/>
    <s v="Monthly - Tuesday"/>
    <s v="Month+2 Expiry"/>
    <n v="7194"/>
    <n v="12.6707"/>
    <n v="0.22"/>
  </r>
  <r>
    <s v="17-Mar-2026"/>
    <x v="1"/>
    <s v="Week3-Mar-2026"/>
    <x v="6"/>
    <s v="30-Jun-2026"/>
    <s v="Tuesday"/>
    <s v="Monthly - Tuesday"/>
    <s v="Monthly - Tuesday"/>
    <s v="Month+3 Expiry"/>
    <n v="2282"/>
    <n v="4.1639999999999997"/>
    <n v="0.151"/>
  </r>
  <r>
    <s v="17-Mar-2026"/>
    <x v="1"/>
    <s v="Week3-Mar-2026"/>
    <x v="6"/>
    <s v="29-Sep-2026"/>
    <s v="Tuesday"/>
    <s v="Monthly - Tuesday"/>
    <s v="Monthly - Tuesday"/>
    <s v="Month+6 Expiry"/>
    <n v="0"/>
    <n v="0"/>
    <n v="0"/>
  </r>
  <r>
    <s v="17-Mar-2026"/>
    <x v="1"/>
    <s v="Week3-Mar-2026"/>
    <x v="6"/>
    <s v="29-Dec-2026"/>
    <s v="Tuesday"/>
    <s v="Monthly - Tuesday"/>
    <s v="Monthly - Tuesday"/>
    <s v="Month+9 Expiry"/>
    <n v="0"/>
    <n v="0"/>
    <n v="0"/>
  </r>
  <r>
    <s v="18-Mar-2026"/>
    <x v="2"/>
    <s v="Week3-Mar-2026"/>
    <x v="6"/>
    <s v="30-Mar-2026"/>
    <s v="Monday"/>
    <s v="Monthly - Monday"/>
    <s v="Monthly - Monday"/>
    <s v="Same Month Expiry"/>
    <n v="3507101"/>
    <n v="5850.308"/>
    <n v="49.211799999999997"/>
  </r>
  <r>
    <s v="18-Mar-2026"/>
    <x v="2"/>
    <s v="Week3-Mar-2026"/>
    <x v="6"/>
    <s v="28-Apr-2026"/>
    <s v="Tuesday"/>
    <s v="Monthly - Tuesday"/>
    <s v="Monthly - Tuesday"/>
    <s v="Month+1 Expiry"/>
    <n v="182675"/>
    <n v="327.57979999999998"/>
    <n v="7.234"/>
  </r>
  <r>
    <s v="18-Mar-2026"/>
    <x v="2"/>
    <s v="Week3-Mar-2026"/>
    <x v="6"/>
    <s v="26-May-2026"/>
    <s v="Tuesday"/>
    <s v="Monthly - Tuesday"/>
    <s v="Monthly - Tuesday"/>
    <s v="Month+2 Expiry"/>
    <n v="9872"/>
    <n v="17.382400000000001"/>
    <n v="0.35060000000000002"/>
  </r>
  <r>
    <s v="18-Mar-2026"/>
    <x v="2"/>
    <s v="Week3-Mar-2026"/>
    <x v="6"/>
    <s v="30-Jun-2026"/>
    <s v="Tuesday"/>
    <s v="Monthly - Tuesday"/>
    <s v="Monthly - Tuesday"/>
    <s v="Month+3 Expiry"/>
    <n v="2915"/>
    <n v="5.3167"/>
    <n v="0.18090000000000001"/>
  </r>
  <r>
    <s v="18-Mar-2026"/>
    <x v="2"/>
    <s v="Week3-Mar-2026"/>
    <x v="6"/>
    <s v="29-Sep-2026"/>
    <s v="Tuesday"/>
    <s v="Monthly - Tuesday"/>
    <s v="Monthly - Tuesday"/>
    <s v="Month+6 Expiry"/>
    <n v="0"/>
    <n v="0"/>
    <n v="0"/>
  </r>
  <r>
    <s v="18-Mar-2026"/>
    <x v="2"/>
    <s v="Week3-Mar-2026"/>
    <x v="6"/>
    <s v="29-Dec-2026"/>
    <s v="Tuesday"/>
    <s v="Monthly - Tuesday"/>
    <s v="Monthly - Tuesday"/>
    <s v="Month+9 Expiry"/>
    <n v="0"/>
    <n v="0"/>
    <n v="0"/>
  </r>
  <r>
    <s v="19-Mar-2026"/>
    <x v="3"/>
    <s v="Week3-Mar-2026"/>
    <x v="6"/>
    <s v="30-Mar-2026"/>
    <s v="Monday"/>
    <s v="Monthly - Monday"/>
    <s v="Monthly - Monday"/>
    <s v="Same Month Expiry"/>
    <n v="4382804"/>
    <n v="7183.3244999999997"/>
    <n v="66.857200000000006"/>
  </r>
  <r>
    <s v="19-Mar-2026"/>
    <x v="3"/>
    <s v="Week3-Mar-2026"/>
    <x v="6"/>
    <s v="28-Apr-2026"/>
    <s v="Tuesday"/>
    <s v="Monthly - Tuesday"/>
    <s v="Monthly - Tuesday"/>
    <s v="Month+1 Expiry"/>
    <n v="211453"/>
    <n v="364.51799999999997"/>
    <n v="6.0435999999999996"/>
  </r>
  <r>
    <s v="19-Mar-2026"/>
    <x v="3"/>
    <s v="Week3-Mar-2026"/>
    <x v="6"/>
    <s v="26-May-2026"/>
    <s v="Tuesday"/>
    <s v="Monthly - Tuesday"/>
    <s v="Monthly - Tuesday"/>
    <s v="Month+2 Expiry"/>
    <n v="13023"/>
    <n v="22.3078"/>
    <n v="0.4098"/>
  </r>
  <r>
    <s v="19-Mar-2026"/>
    <x v="3"/>
    <s v="Week3-Mar-2026"/>
    <x v="6"/>
    <s v="30-Jun-2026"/>
    <s v="Tuesday"/>
    <s v="Monthly - Tuesday"/>
    <s v="Monthly - Tuesday"/>
    <s v="Month+3 Expiry"/>
    <n v="2651"/>
    <n v="4.7575000000000003"/>
    <n v="9.9199999999999997E-2"/>
  </r>
  <r>
    <s v="19-Mar-2026"/>
    <x v="3"/>
    <s v="Week3-Mar-2026"/>
    <x v="6"/>
    <s v="29-Sep-2026"/>
    <s v="Tuesday"/>
    <s v="Monthly - Tuesday"/>
    <s v="Monthly - Tuesday"/>
    <s v="Month+6 Expiry"/>
    <n v="0"/>
    <n v="0"/>
    <n v="0"/>
  </r>
  <r>
    <s v="19-Mar-2026"/>
    <x v="3"/>
    <s v="Week3-Mar-2026"/>
    <x v="6"/>
    <s v="29-Dec-2026"/>
    <s v="Tuesday"/>
    <s v="Monthly - Tuesday"/>
    <s v="Monthly - Tuesday"/>
    <s v="Month+9 Expiry"/>
    <n v="0"/>
    <n v="0"/>
    <n v="0"/>
  </r>
  <r>
    <s v="20-Mar-2026"/>
    <x v="4"/>
    <s v="Week3-Mar-2026"/>
    <x v="6"/>
    <s v="30-Mar-2026"/>
    <s v="Monday"/>
    <s v="Monthly - Monday"/>
    <s v="Monthly - Monday"/>
    <s v="Same Month Expiry"/>
    <n v="4159763"/>
    <n v="6813.4328999999998"/>
    <n v="68.953400000000002"/>
  </r>
  <r>
    <s v="20-Mar-2026"/>
    <x v="4"/>
    <s v="Week3-Mar-2026"/>
    <x v="6"/>
    <s v="28-Apr-2026"/>
    <s v="Tuesday"/>
    <s v="Monthly - Tuesday"/>
    <s v="Monthly - Tuesday"/>
    <s v="Month+1 Expiry"/>
    <n v="164907"/>
    <n v="283.33170000000001"/>
    <n v="5.2058"/>
  </r>
  <r>
    <s v="20-Mar-2026"/>
    <x v="4"/>
    <s v="Week3-Mar-2026"/>
    <x v="6"/>
    <s v="26-May-2026"/>
    <s v="Tuesday"/>
    <s v="Monthly - Tuesday"/>
    <s v="Monthly - Tuesday"/>
    <s v="Month+2 Expiry"/>
    <n v="11759"/>
    <n v="20.388999999999999"/>
    <n v="0.36049999999999999"/>
  </r>
  <r>
    <s v="20-Mar-2026"/>
    <x v="4"/>
    <s v="Week3-Mar-2026"/>
    <x v="6"/>
    <s v="30-Jun-2026"/>
    <s v="Tuesday"/>
    <s v="Monthly - Tuesday"/>
    <s v="Monthly - Tuesday"/>
    <s v="Month+3 Expiry"/>
    <n v="5460"/>
    <n v="9.9419000000000004"/>
    <n v="0.40899999999999997"/>
  </r>
  <r>
    <s v="20-Mar-2026"/>
    <x v="4"/>
    <s v="Week3-Mar-2026"/>
    <x v="6"/>
    <s v="29-Sep-2026"/>
    <s v="Tuesday"/>
    <s v="Monthly - Tuesday"/>
    <s v="Monthly - Tuesday"/>
    <s v="Month+6 Expiry"/>
    <n v="0"/>
    <n v="0"/>
    <n v="0"/>
  </r>
  <r>
    <s v="20-Mar-2026"/>
    <x v="4"/>
    <s v="Week3-Mar-2026"/>
    <x v="6"/>
    <s v="29-Dec-2026"/>
    <s v="Tuesday"/>
    <s v="Monthly - Tuesday"/>
    <s v="Monthly - Tuesday"/>
    <s v="Month+9 Expiry"/>
    <n v="0"/>
    <n v="0"/>
    <n v="0"/>
  </r>
  <r>
    <s v="23-Mar-2026"/>
    <x v="0"/>
    <s v="Week4-Mar-2026"/>
    <x v="6"/>
    <s v="30-Mar-2026"/>
    <s v="Monday"/>
    <s v="Monthly - Monday"/>
    <s v="Monthly - Monday"/>
    <s v="Same Month Expiry"/>
    <n v="4418333"/>
    <n v="7061.7502999999997"/>
    <n v="82.384600000000006"/>
  </r>
  <r>
    <s v="23-Mar-2026"/>
    <x v="0"/>
    <s v="Week4-Mar-2026"/>
    <x v="6"/>
    <s v="28-Apr-2026"/>
    <s v="Tuesday"/>
    <s v="Monthly - Tuesday"/>
    <s v="Monthly - Tuesday"/>
    <s v="Month+1 Expiry"/>
    <n v="239462"/>
    <n v="406.77600000000001"/>
    <n v="9.6424000000000003"/>
  </r>
  <r>
    <s v="23-Mar-2026"/>
    <x v="0"/>
    <s v="Week4-Mar-2026"/>
    <x v="6"/>
    <s v="26-May-2026"/>
    <s v="Tuesday"/>
    <s v="Monthly - Tuesday"/>
    <s v="Monthly - Tuesday"/>
    <s v="Month+2 Expiry"/>
    <n v="17769"/>
    <n v="30.3721"/>
    <n v="0.74170000000000003"/>
  </r>
  <r>
    <s v="23-Mar-2026"/>
    <x v="0"/>
    <s v="Week4-Mar-2026"/>
    <x v="6"/>
    <s v="30-Jun-2026"/>
    <s v="Tuesday"/>
    <s v="Monthly - Tuesday"/>
    <s v="Monthly - Tuesday"/>
    <s v="Month+3 Expiry"/>
    <n v="4014"/>
    <n v="7.1333000000000002"/>
    <n v="0.20710000000000001"/>
  </r>
  <r>
    <s v="23-Mar-2026"/>
    <x v="0"/>
    <s v="Week4-Mar-2026"/>
    <x v="6"/>
    <s v="29-Sep-2026"/>
    <s v="Tuesday"/>
    <s v="Monthly - Tuesday"/>
    <s v="Monthly - Tuesday"/>
    <s v="Month+6 Expiry"/>
    <n v="0"/>
    <n v="0"/>
    <n v="0"/>
  </r>
  <r>
    <s v="23-Mar-2026"/>
    <x v="0"/>
    <s v="Week4-Mar-2026"/>
    <x v="6"/>
    <s v="29-Dec-2026"/>
    <s v="Tuesday"/>
    <s v="Monthly - Tuesday"/>
    <s v="Monthly - Tuesday"/>
    <s v="Month+9 Expiry"/>
    <n v="0"/>
    <n v="0"/>
    <n v="0"/>
  </r>
  <r>
    <s v="24-Mar-2026"/>
    <x v="1"/>
    <s v="Week4-Mar-2026"/>
    <x v="6"/>
    <s v="30-Mar-2026"/>
    <s v="Monday"/>
    <s v="Monthly - Monday"/>
    <s v="Monthly - Monday"/>
    <s v="Same Month Expiry"/>
    <n v="4968343"/>
    <n v="7941.5122000000001"/>
    <n v="75.52"/>
  </r>
  <r>
    <s v="24-Mar-2026"/>
    <x v="1"/>
    <s v="Week4-Mar-2026"/>
    <x v="6"/>
    <s v="28-Apr-2026"/>
    <s v="Tuesday"/>
    <s v="Monthly - Tuesday"/>
    <s v="Monthly - Tuesday"/>
    <s v="Month+1 Expiry"/>
    <n v="200927"/>
    <n v="338.3519"/>
    <n v="7.9711999999999996"/>
  </r>
  <r>
    <s v="24-Mar-2026"/>
    <x v="1"/>
    <s v="Week4-Mar-2026"/>
    <x v="6"/>
    <s v="26-May-2026"/>
    <s v="Tuesday"/>
    <s v="Monthly - Tuesday"/>
    <s v="Monthly - Tuesday"/>
    <s v="Month+2 Expiry"/>
    <n v="11386"/>
    <n v="19.3261"/>
    <n v="0.53180000000000005"/>
  </r>
  <r>
    <s v="24-Mar-2026"/>
    <x v="1"/>
    <s v="Week4-Mar-2026"/>
    <x v="6"/>
    <s v="30-Jun-2026"/>
    <s v="Tuesday"/>
    <s v="Monthly - Tuesday"/>
    <s v="Monthly - Tuesday"/>
    <s v="Month+3 Expiry"/>
    <n v="2948"/>
    <n v="5.3137999999999996"/>
    <n v="0.1862"/>
  </r>
  <r>
    <s v="24-Mar-2026"/>
    <x v="1"/>
    <s v="Week4-Mar-2026"/>
    <x v="6"/>
    <s v="29-Sep-2026"/>
    <s v="Tuesday"/>
    <s v="Monthly - Tuesday"/>
    <s v="Monthly - Tuesday"/>
    <s v="Month+6 Expiry"/>
    <n v="0"/>
    <n v="0"/>
    <n v="0"/>
  </r>
  <r>
    <s v="24-Mar-2026"/>
    <x v="1"/>
    <s v="Week4-Mar-2026"/>
    <x v="6"/>
    <s v="29-Dec-2026"/>
    <s v="Tuesday"/>
    <s v="Monthly - Tuesday"/>
    <s v="Monthly - Tuesday"/>
    <s v="Month+9 Expiry"/>
    <n v="0"/>
    <n v="0"/>
    <n v="0"/>
  </r>
  <r>
    <s v="25-Mar-2026"/>
    <x v="2"/>
    <s v="Week4-Mar-2026"/>
    <x v="6"/>
    <s v="30-Mar-2026"/>
    <s v="Monday"/>
    <s v="Monthly - Monday"/>
    <s v="Monthly - Monday"/>
    <s v="Same Month Expiry"/>
    <n v="4979362"/>
    <n v="8068.3544000000002"/>
    <n v="61.499499999999998"/>
  </r>
  <r>
    <s v="25-Mar-2026"/>
    <x v="2"/>
    <s v="Week4-Mar-2026"/>
    <x v="6"/>
    <s v="28-Apr-2026"/>
    <s v="Tuesday"/>
    <s v="Monthly - Tuesday"/>
    <s v="Monthly - Tuesday"/>
    <s v="Month+1 Expiry"/>
    <n v="293040"/>
    <n v="492.21109999999999"/>
    <n v="10.279199999999999"/>
  </r>
  <r>
    <s v="25-Mar-2026"/>
    <x v="2"/>
    <s v="Week4-Mar-2026"/>
    <x v="6"/>
    <s v="26-May-2026"/>
    <s v="Tuesday"/>
    <s v="Monthly - Tuesday"/>
    <s v="Monthly - Tuesday"/>
    <s v="Month+2 Expiry"/>
    <n v="14940"/>
    <n v="25.819400000000002"/>
    <n v="0.68240000000000001"/>
  </r>
  <r>
    <s v="25-Mar-2026"/>
    <x v="2"/>
    <s v="Week4-Mar-2026"/>
    <x v="6"/>
    <s v="30-Jun-2026"/>
    <s v="Tuesday"/>
    <s v="Monthly - Tuesday"/>
    <s v="Monthly - Tuesday"/>
    <s v="Month+3 Expiry"/>
    <n v="3858"/>
    <n v="7.0750000000000002"/>
    <n v="0.30259999999999998"/>
  </r>
  <r>
    <s v="25-Mar-2026"/>
    <x v="2"/>
    <s v="Week4-Mar-2026"/>
    <x v="6"/>
    <s v="29-Sep-2026"/>
    <s v="Tuesday"/>
    <s v="Monthly - Tuesday"/>
    <s v="Monthly - Tuesday"/>
    <s v="Month+6 Expiry"/>
    <n v="0"/>
    <n v="0"/>
    <n v="0"/>
  </r>
  <r>
    <s v="25-Mar-2026"/>
    <x v="2"/>
    <s v="Week4-Mar-2026"/>
    <x v="6"/>
    <s v="29-Dec-2026"/>
    <s v="Tuesday"/>
    <s v="Monthly - Tuesday"/>
    <s v="Monthly - Tuesday"/>
    <s v="Month+9 Expiry"/>
    <n v="0"/>
    <n v="0"/>
    <n v="0"/>
  </r>
  <r>
    <s v="27-Mar-2026"/>
    <x v="4"/>
    <s v="Week4-Mar-2026"/>
    <x v="6"/>
    <s v="30-Mar-2026"/>
    <s v="Monday"/>
    <s v="Monthly - Monday"/>
    <s v="Monthly - Monday"/>
    <s v="Same Month Expiry"/>
    <n v="9232979"/>
    <n v="14675.280199999999"/>
    <n v="87.628299999999996"/>
  </r>
  <r>
    <s v="27-Mar-2026"/>
    <x v="4"/>
    <s v="Week4-Mar-2026"/>
    <x v="6"/>
    <s v="28-Apr-2026"/>
    <s v="Tuesday"/>
    <s v="Monthly - Tuesday"/>
    <s v="Monthly - Tuesday"/>
    <s v="Month+1 Expiry"/>
    <n v="408018"/>
    <n v="694.74429999999995"/>
    <n v="16.843499999999999"/>
  </r>
  <r>
    <s v="27-Mar-2026"/>
    <x v="4"/>
    <s v="Week4-Mar-2026"/>
    <x v="6"/>
    <s v="26-May-2026"/>
    <s v="Tuesday"/>
    <s v="Monthly - Tuesday"/>
    <s v="Monthly - Tuesday"/>
    <s v="Month+2 Expiry"/>
    <n v="15100"/>
    <n v="25.888400000000001"/>
    <n v="0.65859999999999996"/>
  </r>
  <r>
    <s v="27-Mar-2026"/>
    <x v="4"/>
    <s v="Week4-Mar-2026"/>
    <x v="6"/>
    <s v="30-Jun-2026"/>
    <s v="Tuesday"/>
    <s v="Monthly - Tuesday"/>
    <s v="Monthly - Tuesday"/>
    <s v="Month+3 Expiry"/>
    <n v="2727"/>
    <n v="4.8914999999999997"/>
    <n v="0.1474"/>
  </r>
  <r>
    <s v="27-Mar-2026"/>
    <x v="4"/>
    <s v="Week4-Mar-2026"/>
    <x v="6"/>
    <s v="29-Sep-2026"/>
    <s v="Tuesday"/>
    <s v="Monthly - Tuesday"/>
    <s v="Monthly - Tuesday"/>
    <s v="Month+6 Expiry"/>
    <n v="0"/>
    <n v="0"/>
    <n v="0"/>
  </r>
  <r>
    <s v="27-Mar-2026"/>
    <x v="4"/>
    <s v="Week4-Mar-2026"/>
    <x v="6"/>
    <s v="29-Dec-2026"/>
    <s v="Tuesday"/>
    <s v="Monthly - Tuesday"/>
    <s v="Monthly - Tuesday"/>
    <s v="Month+9 Expiry"/>
    <n v="0"/>
    <n v="0"/>
    <n v="0"/>
  </r>
  <r>
    <s v="30-Mar-2026"/>
    <x v="0"/>
    <s v="Week5-Mar-2026"/>
    <x v="6"/>
    <s v="30-Mar-2026"/>
    <s v="Monday"/>
    <s v="Monthly - Monday"/>
    <s v="Monthly - Monday"/>
    <s v="Same Month Expiry"/>
    <n v="74523432"/>
    <n v="113487.03230000001"/>
    <n v="176.447"/>
  </r>
  <r>
    <s v="30-Mar-2026"/>
    <x v="0"/>
    <s v="Week5-Mar-2026"/>
    <x v="6"/>
    <s v="28-Apr-2026"/>
    <s v="Tuesday"/>
    <s v="Monthly - Tuesday"/>
    <s v="Monthly - Tuesday"/>
    <s v="Month+1 Expiry"/>
    <n v="740519"/>
    <n v="1208.5879"/>
    <n v="29.276800000000001"/>
  </r>
  <r>
    <s v="30-Mar-2026"/>
    <x v="0"/>
    <s v="Week5-Mar-2026"/>
    <x v="6"/>
    <s v="26-May-2026"/>
    <s v="Tuesday"/>
    <s v="Monthly - Tuesday"/>
    <s v="Monthly - Tuesday"/>
    <s v="Month+2 Expiry"/>
    <n v="26898"/>
    <n v="45.427700000000002"/>
    <n v="1.2522"/>
  </r>
  <r>
    <s v="30-Mar-2026"/>
    <x v="0"/>
    <s v="Week5-Mar-2026"/>
    <x v="6"/>
    <s v="30-Jun-2026"/>
    <s v="Tuesday"/>
    <s v="Monthly - Tuesday"/>
    <s v="Monthly - Tuesday"/>
    <s v="Month+3 Expiry"/>
    <n v="4799"/>
    <n v="8.3140999999999998"/>
    <n v="0.21790000000000001"/>
  </r>
  <r>
    <s v="30-Mar-2026"/>
    <x v="0"/>
    <s v="Week5-Mar-2026"/>
    <x v="6"/>
    <s v="29-Sep-2026"/>
    <s v="Tuesday"/>
    <s v="Monthly - Tuesday"/>
    <s v="Monthly - Tuesday"/>
    <s v="Month+6 Expiry"/>
    <n v="0"/>
    <n v="0"/>
    <n v="0"/>
  </r>
  <r>
    <s v="30-Mar-2026"/>
    <x v="0"/>
    <s v="Week5-Mar-2026"/>
    <x v="6"/>
    <s v="29-Dec-2026"/>
    <s v="Tuesday"/>
    <s v="Monthly - Tuesday"/>
    <s v="Monthly - Tuesday"/>
    <s v="Month+9 Expiry"/>
    <n v="0"/>
    <n v="0"/>
    <n v="0"/>
  </r>
  <r>
    <s v="01-Apr-2026"/>
    <x v="2"/>
    <s v="Week1-Apr-2026"/>
    <x v="7"/>
    <s v="28-Apr-2026"/>
    <s v="Tuesday"/>
    <s v="Monthly - Tuesday"/>
    <s v="Monthly - Tuesday"/>
    <s v="Same Month Expiry"/>
    <n v="1701252"/>
    <n v="2768.6102000000001"/>
    <n v="47.8962"/>
  </r>
  <r>
    <s v="01-Apr-2026"/>
    <x v="2"/>
    <s v="Week1-Apr-2026"/>
    <x v="7"/>
    <s v="26-May-2026"/>
    <s v="Tuesday"/>
    <s v="Monthly - Tuesday"/>
    <s v="Monthly - Tuesday"/>
    <s v="Month+1 Expiry"/>
    <n v="25312"/>
    <n v="42.4236"/>
    <n v="1.0649"/>
  </r>
  <r>
    <s v="01-Apr-2026"/>
    <x v="2"/>
    <s v="Week1-Apr-2026"/>
    <x v="7"/>
    <s v="30-Jun-2026"/>
    <s v="Tuesday"/>
    <s v="Monthly - Tuesday"/>
    <s v="Monthly - Tuesday"/>
    <s v="Month+2 Expiry"/>
    <n v="5844"/>
    <n v="10.1244"/>
    <n v="0.24260000000000001"/>
  </r>
  <r>
    <s v="01-Apr-2026"/>
    <x v="2"/>
    <s v="Week1-Apr-2026"/>
    <x v="7"/>
    <s v="29-Sep-2026"/>
    <s v="Tuesday"/>
    <s v="Monthly - Tuesday"/>
    <s v="Monthly - Tuesday"/>
    <s v="Month+5 Expiry"/>
    <n v="0"/>
    <n v="0"/>
    <n v="0"/>
  </r>
  <r>
    <s v="01-Apr-2026"/>
    <x v="2"/>
    <s v="Week1-Apr-2026"/>
    <x v="7"/>
    <s v="29-Dec-2026"/>
    <s v="Tuesday"/>
    <s v="Monthly - Tuesday"/>
    <s v="Monthly - Tuesday"/>
    <s v="Month+8 Expiry"/>
    <n v="0"/>
    <n v="0"/>
    <n v="0"/>
  </r>
  <r>
    <s v="01-Apr-2026"/>
    <x v="2"/>
    <s v="Week1-Apr-2026"/>
    <x v="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28-Apr-2026"/>
    <s v="Tuesday"/>
    <s v="Monthly - Tuesday"/>
    <s v="Monthly - Tuesday"/>
    <s v="Same Month Expiry"/>
    <n v="1780823"/>
    <n v="2860.0895999999998"/>
    <n v="51.780999999999999"/>
  </r>
  <r>
    <s v="02-Apr-2026"/>
    <x v="3"/>
    <s v="Week1-Apr-2026"/>
    <x v="7"/>
    <s v="26-May-2026"/>
    <s v="Tuesday"/>
    <s v="Monthly - Tuesday"/>
    <s v="Monthly - Tuesday"/>
    <s v="Month+1 Expiry"/>
    <n v="29372"/>
    <n v="48.674199999999999"/>
    <n v="1.0620000000000001"/>
  </r>
  <r>
    <s v="02-Apr-2026"/>
    <x v="3"/>
    <s v="Week1-Apr-2026"/>
    <x v="7"/>
    <s v="30-Jun-2026"/>
    <s v="Tuesday"/>
    <s v="Monthly - Tuesday"/>
    <s v="Monthly - Tuesday"/>
    <s v="Month+2 Expiry"/>
    <n v="5892"/>
    <n v="10.228999999999999"/>
    <n v="0.38979999999999998"/>
  </r>
  <r>
    <s v="02-Apr-2026"/>
    <x v="3"/>
    <s v="Week1-Apr-2026"/>
    <x v="7"/>
    <s v="29-Sep-2026"/>
    <s v="Tuesday"/>
    <s v="Monthly - Tuesday"/>
    <s v="Monthly - Tuesday"/>
    <s v="Month+5 Expiry"/>
    <n v="0"/>
    <n v="0"/>
    <n v="0"/>
  </r>
  <r>
    <s v="02-Apr-2026"/>
    <x v="3"/>
    <s v="Week1-Apr-2026"/>
    <x v="7"/>
    <s v="29-Dec-2026"/>
    <s v="Tuesday"/>
    <s v="Monthly - Tuesday"/>
    <s v="Monthly - Tuesday"/>
    <s v="Month+8 Expiry"/>
    <n v="0"/>
    <n v="0"/>
    <n v="0"/>
  </r>
  <r>
    <s v="02-Apr-2026"/>
    <x v="3"/>
    <s v="Week1-Apr-2026"/>
    <x v="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28-Apr-2026"/>
    <s v="Tuesday"/>
    <s v="Monthly - Tuesday"/>
    <s v="Monthly - Tuesday"/>
    <s v="Same Month Expiry"/>
    <n v="1792247"/>
    <n v="2892.4875999999999"/>
    <n v="51.256700000000002"/>
  </r>
  <r>
    <s v="06-Apr-2026"/>
    <x v="0"/>
    <s v="Week1-Apr-2026"/>
    <x v="7"/>
    <s v="26-May-2026"/>
    <s v="Tuesday"/>
    <s v="Monthly - Tuesday"/>
    <s v="Monthly - Tuesday"/>
    <s v="Month+1 Expiry"/>
    <n v="28665"/>
    <n v="47.610100000000003"/>
    <n v="0.9415"/>
  </r>
  <r>
    <s v="06-Apr-2026"/>
    <x v="0"/>
    <s v="Week1-Apr-2026"/>
    <x v="7"/>
    <s v="30-Jun-2026"/>
    <s v="Tuesday"/>
    <s v="Monthly - Tuesday"/>
    <s v="Monthly - Tuesday"/>
    <s v="Month+2 Expiry"/>
    <n v="8025"/>
    <n v="13.5914"/>
    <n v="0.3745"/>
  </r>
  <r>
    <s v="06-Apr-2026"/>
    <x v="0"/>
    <s v="Week1-Apr-2026"/>
    <x v="7"/>
    <s v="29-Sep-2026"/>
    <s v="Tuesday"/>
    <s v="Monthly - Tuesday"/>
    <s v="Monthly - Tuesday"/>
    <s v="Month+5 Expiry"/>
    <n v="0"/>
    <n v="0"/>
    <n v="0"/>
  </r>
  <r>
    <s v="06-Apr-2026"/>
    <x v="0"/>
    <s v="Week1-Apr-2026"/>
    <x v="7"/>
    <s v="29-Dec-2026"/>
    <s v="Tuesday"/>
    <s v="Monthly - Tuesday"/>
    <s v="Monthly - Tuesday"/>
    <s v="Month+8 Expiry"/>
    <n v="0"/>
    <n v="0"/>
    <n v="0"/>
  </r>
  <r>
    <s v="06-Apr-2026"/>
    <x v="0"/>
    <s v="Week1-Apr-2026"/>
    <x v="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28-Apr-2026"/>
    <s v="Tuesday"/>
    <s v="Monthly - Tuesday"/>
    <s v="Monthly - Tuesday"/>
    <s v="Same Month Expiry"/>
    <n v="1394871"/>
    <n v="2256.6729999999998"/>
    <n v="36.864899999999999"/>
  </r>
  <r>
    <s v="07-Apr-2026"/>
    <x v="1"/>
    <s v="Week1-Apr-2026"/>
    <x v="7"/>
    <s v="26-May-2026"/>
    <s v="Tuesday"/>
    <s v="Monthly - Tuesday"/>
    <s v="Monthly - Tuesday"/>
    <s v="Month+1 Expiry"/>
    <n v="23434"/>
    <n v="39.480200000000004"/>
    <n v="0.6109"/>
  </r>
  <r>
    <s v="07-Apr-2026"/>
    <x v="1"/>
    <s v="Week1-Apr-2026"/>
    <x v="7"/>
    <s v="30-Jun-2026"/>
    <s v="Tuesday"/>
    <s v="Monthly - Tuesday"/>
    <s v="Monthly - Tuesday"/>
    <s v="Month+2 Expiry"/>
    <n v="5400"/>
    <n v="9.1611999999999991"/>
    <n v="0.221"/>
  </r>
  <r>
    <s v="07-Apr-2026"/>
    <x v="1"/>
    <s v="Week1-Apr-2026"/>
    <x v="7"/>
    <s v="29-Sep-2026"/>
    <s v="Tuesday"/>
    <s v="Monthly - Tuesday"/>
    <s v="Monthly - Tuesday"/>
    <s v="Month+5 Expiry"/>
    <n v="0"/>
    <n v="0"/>
    <n v="0"/>
  </r>
  <r>
    <s v="07-Apr-2026"/>
    <x v="1"/>
    <s v="Week1-Apr-2026"/>
    <x v="7"/>
    <s v="29-Dec-2026"/>
    <s v="Tuesday"/>
    <s v="Monthly - Tuesday"/>
    <s v="Monthly - Tuesday"/>
    <s v="Month+8 Expiry"/>
    <n v="0"/>
    <n v="0"/>
    <n v="0"/>
  </r>
  <r>
    <s v="07-Apr-2026"/>
    <x v="1"/>
    <s v="Week1-Apr-2026"/>
    <x v="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28-Apr-2026"/>
    <s v="Tuesday"/>
    <s v="Monthly - Tuesday"/>
    <s v="Monthly - Tuesday"/>
    <s v="Same Month Expiry"/>
    <n v="2950592"/>
    <n v="4932.6234000000004"/>
    <n v="53.201500000000003"/>
  </r>
  <r>
    <s v="08-Apr-2026"/>
    <x v="2"/>
    <s v="Week2-Apr-2026"/>
    <x v="7"/>
    <s v="26-May-2026"/>
    <s v="Tuesday"/>
    <s v="Monthly - Tuesday"/>
    <s v="Monthly - Tuesday"/>
    <s v="Month+1 Expiry"/>
    <n v="81961"/>
    <n v="140.15049999999999"/>
    <n v="2.5247000000000002"/>
  </r>
  <r>
    <s v="08-Apr-2026"/>
    <x v="2"/>
    <s v="Week2-Apr-2026"/>
    <x v="7"/>
    <s v="30-Jun-2026"/>
    <s v="Tuesday"/>
    <s v="Monthly - Tuesday"/>
    <s v="Monthly - Tuesday"/>
    <s v="Month+2 Expiry"/>
    <n v="20085"/>
    <n v="33.585999999999999"/>
    <n v="0.62549999999999994"/>
  </r>
  <r>
    <s v="08-Apr-2026"/>
    <x v="2"/>
    <s v="Week2-Apr-2026"/>
    <x v="7"/>
    <s v="29-Sep-2026"/>
    <s v="Tuesday"/>
    <s v="Monthly - Tuesday"/>
    <s v="Monthly - Tuesday"/>
    <s v="Month+5 Expiry"/>
    <n v="0"/>
    <n v="0"/>
    <n v="0"/>
  </r>
  <r>
    <s v="08-Apr-2026"/>
    <x v="2"/>
    <s v="Week2-Apr-2026"/>
    <x v="7"/>
    <s v="29-Dec-2026"/>
    <s v="Tuesday"/>
    <s v="Monthly - Tuesday"/>
    <s v="Monthly - Tuesday"/>
    <s v="Month+8 Expiry"/>
    <n v="0"/>
    <n v="0"/>
    <n v="0"/>
  </r>
  <r>
    <s v="08-Apr-2026"/>
    <x v="2"/>
    <s v="Week2-Apr-2026"/>
    <x v="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28-Apr-2026"/>
    <s v="Tuesday"/>
    <s v="Monthly - Tuesday"/>
    <s v="Monthly - Tuesday"/>
    <s v="Same Month Expiry"/>
    <n v="2260289"/>
    <n v="3792.7788999999998"/>
    <n v="47.605499999999999"/>
  </r>
  <r>
    <s v="09-Apr-2026"/>
    <x v="3"/>
    <s v="Week2-Apr-2026"/>
    <x v="7"/>
    <s v="26-May-2026"/>
    <s v="Tuesday"/>
    <s v="Monthly - Tuesday"/>
    <s v="Monthly - Tuesday"/>
    <s v="Month+1 Expiry"/>
    <n v="64228"/>
    <n v="109.93219999999999"/>
    <n v="2.1217999999999999"/>
  </r>
  <r>
    <s v="09-Apr-2026"/>
    <x v="3"/>
    <s v="Week2-Apr-2026"/>
    <x v="7"/>
    <s v="30-Jun-2026"/>
    <s v="Tuesday"/>
    <s v="Monthly - Tuesday"/>
    <s v="Monthly - Tuesday"/>
    <s v="Month+2 Expiry"/>
    <n v="14046"/>
    <n v="23.0288"/>
    <n v="0.4037"/>
  </r>
  <r>
    <s v="09-Apr-2026"/>
    <x v="3"/>
    <s v="Week2-Apr-2026"/>
    <x v="7"/>
    <s v="29-Sep-2026"/>
    <s v="Tuesday"/>
    <s v="Monthly - Tuesday"/>
    <s v="Monthly - Tuesday"/>
    <s v="Month+5 Expiry"/>
    <n v="0"/>
    <n v="0"/>
    <n v="0"/>
  </r>
  <r>
    <s v="09-Apr-2026"/>
    <x v="3"/>
    <s v="Week2-Apr-2026"/>
    <x v="7"/>
    <s v="29-Dec-2026"/>
    <s v="Tuesday"/>
    <s v="Monthly - Tuesday"/>
    <s v="Monthly - Tuesday"/>
    <s v="Month+8 Expiry"/>
    <n v="0"/>
    <n v="0"/>
    <n v="0"/>
  </r>
  <r>
    <s v="09-Apr-2026"/>
    <x v="3"/>
    <s v="Week2-Apr-2026"/>
    <x v="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28-Apr-2026"/>
    <s v="Tuesday"/>
    <s v="Monthly - Tuesday"/>
    <s v="Monthly - Tuesday"/>
    <s v="Same Month Expiry"/>
    <n v="2333048"/>
    <n v="3937.8099000000002"/>
    <n v="42.236699999999999"/>
  </r>
  <r>
    <s v="10-Apr-2026"/>
    <x v="4"/>
    <s v="Week2-Apr-2026"/>
    <x v="7"/>
    <s v="26-May-2026"/>
    <s v="Tuesday"/>
    <s v="Monthly - Tuesday"/>
    <s v="Monthly - Tuesday"/>
    <s v="Month+1 Expiry"/>
    <n v="67641"/>
    <n v="116.65309999999999"/>
    <n v="2.2397"/>
  </r>
  <r>
    <s v="10-Apr-2026"/>
    <x v="4"/>
    <s v="Week2-Apr-2026"/>
    <x v="7"/>
    <s v="30-Jun-2026"/>
    <s v="Tuesday"/>
    <s v="Monthly - Tuesday"/>
    <s v="Monthly - Tuesday"/>
    <s v="Month+2 Expiry"/>
    <n v="7886"/>
    <n v="13.675700000000001"/>
    <n v="0.25059999999999999"/>
  </r>
  <r>
    <s v="10-Apr-2026"/>
    <x v="4"/>
    <s v="Week2-Apr-2026"/>
    <x v="7"/>
    <s v="29-Sep-2026"/>
    <s v="Tuesday"/>
    <s v="Monthly - Tuesday"/>
    <s v="Monthly - Tuesday"/>
    <s v="Month+5 Expiry"/>
    <n v="0"/>
    <n v="0"/>
    <n v="0"/>
  </r>
  <r>
    <s v="10-Apr-2026"/>
    <x v="4"/>
    <s v="Week2-Apr-2026"/>
    <x v="7"/>
    <s v="29-Dec-2026"/>
    <s v="Tuesday"/>
    <s v="Monthly - Tuesday"/>
    <s v="Monthly - Tuesday"/>
    <s v="Month+8 Expiry"/>
    <n v="0"/>
    <n v="0"/>
    <n v="0"/>
  </r>
  <r>
    <s v="10-Apr-2026"/>
    <x v="4"/>
    <s v="Week2-Apr-2026"/>
    <x v="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28-Apr-2026"/>
    <s v="Tuesday"/>
    <s v="Monthly - Tuesday"/>
    <s v="Monthly - Tuesday"/>
    <s v="Same Month Expiry"/>
    <n v="2385883"/>
    <n v="4002.7957999999999"/>
    <n v="42.800400000000003"/>
  </r>
  <r>
    <s v="13-Apr-2026"/>
    <x v="0"/>
    <s v="Week2-Apr-2026"/>
    <x v="7"/>
    <s v="26-May-2026"/>
    <s v="Tuesday"/>
    <s v="Monthly - Tuesday"/>
    <s v="Monthly - Tuesday"/>
    <s v="Month+1 Expiry"/>
    <n v="135820"/>
    <n v="239.7971"/>
    <n v="3.3325"/>
  </r>
  <r>
    <s v="13-Apr-2026"/>
    <x v="0"/>
    <s v="Week2-Apr-2026"/>
    <x v="7"/>
    <s v="30-Jun-2026"/>
    <s v="Tuesday"/>
    <s v="Monthly - Tuesday"/>
    <s v="Monthly - Tuesday"/>
    <s v="Month+2 Expiry"/>
    <n v="13438"/>
    <n v="23.343699999999998"/>
    <n v="0.39600000000000002"/>
  </r>
  <r>
    <s v="13-Apr-2026"/>
    <x v="0"/>
    <s v="Week2-Apr-2026"/>
    <x v="7"/>
    <s v="29-Sep-2026"/>
    <s v="Tuesday"/>
    <s v="Monthly - Tuesday"/>
    <s v="Monthly - Tuesday"/>
    <s v="Month+5 Expiry"/>
    <n v="0"/>
    <n v="0"/>
    <n v="0"/>
  </r>
  <r>
    <s v="13-Apr-2026"/>
    <x v="0"/>
    <s v="Week2-Apr-2026"/>
    <x v="7"/>
    <s v="29-Dec-2026"/>
    <s v="Tuesday"/>
    <s v="Monthly - Tuesday"/>
    <s v="Monthly - Tuesday"/>
    <s v="Month+8 Expiry"/>
    <n v="0"/>
    <n v="0"/>
    <n v="0"/>
  </r>
  <r>
    <s v="13-Apr-2026"/>
    <x v="0"/>
    <s v="Week2-Apr-2026"/>
    <x v="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28-Apr-2026"/>
    <s v="Tuesday"/>
    <s v="Monthly - Tuesday"/>
    <s v="Monthly - Tuesday"/>
    <s v="Same Month Expiry"/>
    <n v="2656328"/>
    <n v="4481.5077000000001"/>
    <n v="41.7455"/>
  </r>
  <r>
    <s v="15-Apr-2026"/>
    <x v="2"/>
    <s v="Week3-Apr-2026"/>
    <x v="7"/>
    <s v="26-May-2026"/>
    <s v="Tuesday"/>
    <s v="Monthly - Tuesday"/>
    <s v="Monthly - Tuesday"/>
    <s v="Month+1 Expiry"/>
    <n v="147651"/>
    <n v="258.661"/>
    <n v="4.9611000000000001"/>
  </r>
  <r>
    <s v="15-Apr-2026"/>
    <x v="2"/>
    <s v="Week3-Apr-2026"/>
    <x v="7"/>
    <s v="30-Jun-2026"/>
    <s v="Tuesday"/>
    <s v="Monthly - Tuesday"/>
    <s v="Monthly - Tuesday"/>
    <s v="Month+2 Expiry"/>
    <n v="12414"/>
    <n v="21.1937"/>
    <n v="0.35310000000000002"/>
  </r>
  <r>
    <s v="15-Apr-2026"/>
    <x v="2"/>
    <s v="Week3-Apr-2026"/>
    <x v="7"/>
    <s v="29-Sep-2026"/>
    <s v="Tuesday"/>
    <s v="Monthly - Tuesday"/>
    <s v="Monthly - Tuesday"/>
    <s v="Month+5 Expiry"/>
    <n v="0"/>
    <n v="0"/>
    <n v="0"/>
  </r>
  <r>
    <s v="15-Apr-2026"/>
    <x v="2"/>
    <s v="Week3-Apr-2026"/>
    <x v="7"/>
    <s v="29-Dec-2026"/>
    <s v="Tuesday"/>
    <s v="Monthly - Tuesday"/>
    <s v="Monthly - Tuesday"/>
    <s v="Month+8 Expiry"/>
    <n v="0"/>
    <n v="0"/>
    <n v="0"/>
  </r>
  <r>
    <s v="15-Apr-2026"/>
    <x v="2"/>
    <s v="Week3-Apr-2026"/>
    <x v="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28-Apr-2026"/>
    <s v="Tuesday"/>
    <s v="Monthly - Tuesday"/>
    <s v="Monthly - Tuesday"/>
    <s v="Same Month Expiry"/>
    <n v="2664316"/>
    <n v="4509.6769999999997"/>
    <n v="41.377699999999997"/>
  </r>
  <r>
    <s v="16-Apr-2026"/>
    <x v="3"/>
    <s v="Week3-Apr-2026"/>
    <x v="7"/>
    <s v="26-May-2026"/>
    <s v="Tuesday"/>
    <s v="Monthly - Tuesday"/>
    <s v="Monthly - Tuesday"/>
    <s v="Month+1 Expiry"/>
    <n v="117117"/>
    <n v="207.03710000000001"/>
    <n v="3.2896000000000001"/>
  </r>
  <r>
    <s v="16-Apr-2026"/>
    <x v="3"/>
    <s v="Week3-Apr-2026"/>
    <x v="7"/>
    <s v="30-Jun-2026"/>
    <s v="Tuesday"/>
    <s v="Monthly - Tuesday"/>
    <s v="Monthly - Tuesday"/>
    <s v="Month+2 Expiry"/>
    <n v="9648"/>
    <n v="16.765599999999999"/>
    <n v="0.25890000000000002"/>
  </r>
  <r>
    <s v="16-Apr-2026"/>
    <x v="3"/>
    <s v="Week3-Apr-2026"/>
    <x v="7"/>
    <s v="29-Sep-2026"/>
    <s v="Tuesday"/>
    <s v="Monthly - Tuesday"/>
    <s v="Monthly - Tuesday"/>
    <s v="Month+5 Expiry"/>
    <n v="0"/>
    <n v="0"/>
    <n v="0"/>
  </r>
  <r>
    <s v="16-Apr-2026"/>
    <x v="3"/>
    <s v="Week3-Apr-2026"/>
    <x v="7"/>
    <s v="29-Dec-2026"/>
    <s v="Tuesday"/>
    <s v="Monthly - Tuesday"/>
    <s v="Monthly - Tuesday"/>
    <s v="Month+8 Expiry"/>
    <n v="0"/>
    <n v="0"/>
    <n v="0"/>
  </r>
  <r>
    <s v="16-Apr-2026"/>
    <x v="3"/>
    <s v="Week3-Apr-2026"/>
    <x v="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28-Apr-2026"/>
    <s v="Tuesday"/>
    <s v="Monthly - Tuesday"/>
    <s v="Monthly - Tuesday"/>
    <s v="Same Month Expiry"/>
    <n v="2695208"/>
    <n v="4543.2434000000003"/>
    <n v="35.761899999999997"/>
  </r>
  <r>
    <s v="17-Apr-2026"/>
    <x v="4"/>
    <s v="Week3-Apr-2026"/>
    <x v="7"/>
    <s v="26-May-2026"/>
    <s v="Tuesday"/>
    <s v="Monthly - Tuesday"/>
    <s v="Monthly - Tuesday"/>
    <s v="Month+1 Expiry"/>
    <n v="132661"/>
    <n v="232.1285"/>
    <n v="3.1768000000000001"/>
  </r>
  <r>
    <s v="17-Apr-2026"/>
    <x v="4"/>
    <s v="Week3-Apr-2026"/>
    <x v="7"/>
    <s v="30-Jun-2026"/>
    <s v="Tuesday"/>
    <s v="Monthly - Tuesday"/>
    <s v="Monthly - Tuesday"/>
    <s v="Month+2 Expiry"/>
    <n v="10165"/>
    <n v="17.492100000000001"/>
    <n v="0.27110000000000001"/>
  </r>
  <r>
    <s v="17-Apr-2026"/>
    <x v="4"/>
    <s v="Week3-Apr-2026"/>
    <x v="7"/>
    <s v="29-Sep-2026"/>
    <s v="Tuesday"/>
    <s v="Monthly - Tuesday"/>
    <s v="Monthly - Tuesday"/>
    <s v="Month+5 Expiry"/>
    <n v="0"/>
    <n v="0"/>
    <n v="0"/>
  </r>
  <r>
    <s v="17-Apr-2026"/>
    <x v="4"/>
    <s v="Week3-Apr-2026"/>
    <x v="7"/>
    <s v="29-Dec-2026"/>
    <s v="Tuesday"/>
    <s v="Monthly - Tuesday"/>
    <s v="Monthly - Tuesday"/>
    <s v="Month+8 Expiry"/>
    <n v="0"/>
    <n v="0"/>
    <n v="0"/>
  </r>
  <r>
    <s v="17-Apr-2026"/>
    <x v="4"/>
    <s v="Week3-Apr-2026"/>
    <x v="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28-Apr-2026"/>
    <s v="Tuesday"/>
    <s v="Monthly - Tuesday"/>
    <s v="Monthly - Tuesday"/>
    <s v="Same Month Expiry"/>
    <n v="3666502"/>
    <n v="6226.2012999999997"/>
    <n v="44.209200000000003"/>
  </r>
  <r>
    <s v="20-Apr-2026"/>
    <x v="0"/>
    <s v="Week3-Apr-2026"/>
    <x v="7"/>
    <s v="26-May-2026"/>
    <s v="Tuesday"/>
    <s v="Monthly - Tuesday"/>
    <s v="Monthly - Tuesday"/>
    <s v="Month+1 Expiry"/>
    <n v="180150"/>
    <n v="314.80380000000002"/>
    <n v="3.9954000000000001"/>
  </r>
  <r>
    <s v="20-Apr-2026"/>
    <x v="0"/>
    <s v="Week3-Apr-2026"/>
    <x v="7"/>
    <s v="30-Jun-2026"/>
    <s v="Tuesday"/>
    <s v="Monthly - Tuesday"/>
    <s v="Monthly - Tuesday"/>
    <s v="Month+2 Expiry"/>
    <n v="15269"/>
    <n v="26.785399999999999"/>
    <n v="0.51449999999999996"/>
  </r>
  <r>
    <s v="20-Apr-2026"/>
    <x v="0"/>
    <s v="Week3-Apr-2026"/>
    <x v="7"/>
    <s v="29-Sep-2026"/>
    <s v="Tuesday"/>
    <s v="Monthly - Tuesday"/>
    <s v="Monthly - Tuesday"/>
    <s v="Month+5 Expiry"/>
    <n v="0"/>
    <n v="0"/>
    <n v="0"/>
  </r>
  <r>
    <s v="20-Apr-2026"/>
    <x v="0"/>
    <s v="Week3-Apr-2026"/>
    <x v="7"/>
    <s v="29-Dec-2026"/>
    <s v="Tuesday"/>
    <s v="Monthly - Tuesday"/>
    <s v="Monthly - Tuesday"/>
    <s v="Month+8 Expiry"/>
    <n v="0"/>
    <n v="0"/>
    <n v="0"/>
  </r>
  <r>
    <s v="20-Apr-2026"/>
    <x v="0"/>
    <s v="Week3-Apr-2026"/>
    <x v="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28-Apr-2026"/>
    <s v="Tuesday"/>
    <s v="Monthly - Tuesday"/>
    <s v="Monthly - Tuesday"/>
    <s v="Same Month Expiry"/>
    <n v="2989722"/>
    <n v="5064.6264000000001"/>
    <n v="33.921100000000003"/>
  </r>
  <r>
    <s v="21-Apr-2026"/>
    <x v="1"/>
    <s v="Week3-Apr-2026"/>
    <x v="7"/>
    <s v="26-May-2026"/>
    <s v="Tuesday"/>
    <s v="Monthly - Tuesday"/>
    <s v="Monthly - Tuesday"/>
    <s v="Month+1 Expiry"/>
    <n v="179279"/>
    <n v="313.55340000000001"/>
    <n v="4.1459000000000001"/>
  </r>
  <r>
    <s v="21-Apr-2026"/>
    <x v="1"/>
    <s v="Week3-Apr-2026"/>
    <x v="7"/>
    <s v="30-Jun-2026"/>
    <s v="Tuesday"/>
    <s v="Monthly - Tuesday"/>
    <s v="Monthly - Tuesday"/>
    <s v="Month+2 Expiry"/>
    <n v="12233"/>
    <n v="21.186499999999999"/>
    <n v="0.37369999999999998"/>
  </r>
  <r>
    <s v="21-Apr-2026"/>
    <x v="1"/>
    <s v="Week3-Apr-2026"/>
    <x v="7"/>
    <s v="29-Sep-2026"/>
    <s v="Tuesday"/>
    <s v="Monthly - Tuesday"/>
    <s v="Monthly - Tuesday"/>
    <s v="Month+5 Expiry"/>
    <n v="0"/>
    <n v="0"/>
    <n v="0"/>
  </r>
  <r>
    <s v="21-Apr-2026"/>
    <x v="1"/>
    <s v="Week3-Apr-2026"/>
    <x v="7"/>
    <s v="29-Dec-2026"/>
    <s v="Tuesday"/>
    <s v="Monthly - Tuesday"/>
    <s v="Monthly - Tuesday"/>
    <s v="Month+8 Expiry"/>
    <n v="0"/>
    <n v="0"/>
    <n v="0"/>
  </r>
  <r>
    <s v="21-Apr-2026"/>
    <x v="1"/>
    <s v="Week3-Apr-2026"/>
    <x v="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28-Apr-2026"/>
    <s v="Tuesday"/>
    <s v="Monthly - Tuesday"/>
    <s v="Monthly - Tuesday"/>
    <s v="Same Month Expiry"/>
    <n v="4046063"/>
    <n v="6912.3694999999998"/>
    <n v="41.680199999999999"/>
  </r>
  <r>
    <s v="22-Apr-2026"/>
    <x v="2"/>
    <s v="Week4-Apr-2026"/>
    <x v="7"/>
    <s v="26-May-2026"/>
    <s v="Tuesday"/>
    <s v="Monthly - Tuesday"/>
    <s v="Monthly - Tuesday"/>
    <s v="Month+1 Expiry"/>
    <n v="177749"/>
    <n v="307.50020000000001"/>
    <n v="3.9546999999999999"/>
  </r>
  <r>
    <s v="22-Apr-2026"/>
    <x v="2"/>
    <s v="Week4-Apr-2026"/>
    <x v="7"/>
    <s v="30-Jun-2026"/>
    <s v="Tuesday"/>
    <s v="Monthly - Tuesday"/>
    <s v="Monthly - Tuesday"/>
    <s v="Month+2 Expiry"/>
    <n v="9273"/>
    <n v="16.140599999999999"/>
    <n v="0.28439999999999999"/>
  </r>
  <r>
    <s v="22-Apr-2026"/>
    <x v="2"/>
    <s v="Week4-Apr-2026"/>
    <x v="7"/>
    <s v="29-Sep-2026"/>
    <s v="Tuesday"/>
    <s v="Monthly - Tuesday"/>
    <s v="Monthly - Tuesday"/>
    <s v="Month+5 Expiry"/>
    <n v="31"/>
    <n v="5.79E-2"/>
    <n v="1.6999999999999999E-3"/>
  </r>
  <r>
    <s v="22-Apr-2026"/>
    <x v="2"/>
    <s v="Week4-Apr-2026"/>
    <x v="7"/>
    <s v="29-Dec-2026"/>
    <s v="Tuesday"/>
    <s v="Monthly - Tuesday"/>
    <s v="Monthly - Tuesday"/>
    <s v="Month+8 Expiry"/>
    <n v="0"/>
    <n v="0"/>
    <n v="0"/>
  </r>
  <r>
    <s v="22-Apr-2026"/>
    <x v="2"/>
    <s v="Week4-Apr-2026"/>
    <x v="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28-Apr-2026"/>
    <s v="Tuesday"/>
    <s v="Monthly - Tuesday"/>
    <s v="Monthly - Tuesday"/>
    <s v="Same Month Expiry"/>
    <n v="4408079"/>
    <n v="7509.2336999999998"/>
    <n v="38.491900000000001"/>
  </r>
  <r>
    <s v="23-Apr-2026"/>
    <x v="3"/>
    <s v="Week4-Apr-2026"/>
    <x v="7"/>
    <s v="26-May-2026"/>
    <s v="Tuesday"/>
    <s v="Monthly - Tuesday"/>
    <s v="Monthly - Tuesday"/>
    <s v="Month+1 Expiry"/>
    <n v="223671"/>
    <n v="390.19549999999998"/>
    <n v="5.1703999999999999"/>
  </r>
  <r>
    <s v="23-Apr-2026"/>
    <x v="3"/>
    <s v="Week4-Apr-2026"/>
    <x v="7"/>
    <s v="30-Jun-2026"/>
    <s v="Tuesday"/>
    <s v="Monthly - Tuesday"/>
    <s v="Monthly - Tuesday"/>
    <s v="Month+2 Expiry"/>
    <n v="12076"/>
    <n v="21.01"/>
    <n v="0.38829999999999998"/>
  </r>
  <r>
    <s v="23-Apr-2026"/>
    <x v="3"/>
    <s v="Week4-Apr-2026"/>
    <x v="7"/>
    <s v="29-Sep-2026"/>
    <s v="Tuesday"/>
    <s v="Monthly - Tuesday"/>
    <s v="Monthly - Tuesday"/>
    <s v="Month+5 Expiry"/>
    <n v="96"/>
    <n v="0.1598"/>
    <n v="3.0000000000000001E-3"/>
  </r>
  <r>
    <s v="23-Apr-2026"/>
    <x v="3"/>
    <s v="Week4-Apr-2026"/>
    <x v="7"/>
    <s v="29-Dec-2026"/>
    <s v="Tuesday"/>
    <s v="Monthly - Tuesday"/>
    <s v="Monthly - Tuesday"/>
    <s v="Month+8 Expiry"/>
    <n v="0"/>
    <n v="0"/>
    <n v="0"/>
  </r>
  <r>
    <s v="23-Apr-2026"/>
    <x v="3"/>
    <s v="Week4-Apr-2026"/>
    <x v="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28-Apr-2026"/>
    <s v="Tuesday"/>
    <s v="Monthly - Tuesday"/>
    <s v="Monthly - Tuesday"/>
    <s v="Same Month Expiry"/>
    <n v="8502479"/>
    <n v="14358.267400000001"/>
    <n v="67.690399999999997"/>
  </r>
  <r>
    <s v="24-Apr-2026"/>
    <x v="4"/>
    <s v="Week4-Apr-2026"/>
    <x v="7"/>
    <s v="26-May-2026"/>
    <s v="Tuesday"/>
    <s v="Monthly - Tuesday"/>
    <s v="Monthly - Tuesday"/>
    <s v="Month+1 Expiry"/>
    <n v="225336"/>
    <n v="389.04579999999999"/>
    <n v="5.6458000000000004"/>
  </r>
  <r>
    <s v="24-Apr-2026"/>
    <x v="4"/>
    <s v="Week4-Apr-2026"/>
    <x v="7"/>
    <s v="30-Jun-2026"/>
    <s v="Tuesday"/>
    <s v="Monthly - Tuesday"/>
    <s v="Monthly - Tuesday"/>
    <s v="Month+2 Expiry"/>
    <n v="14634"/>
    <n v="25.6617"/>
    <n v="0.42830000000000001"/>
  </r>
  <r>
    <s v="24-Apr-2026"/>
    <x v="4"/>
    <s v="Week4-Apr-2026"/>
    <x v="7"/>
    <s v="29-Sep-2026"/>
    <s v="Tuesday"/>
    <s v="Monthly - Tuesday"/>
    <s v="Monthly - Tuesday"/>
    <s v="Month+5 Expiry"/>
    <n v="83"/>
    <n v="0.14829999999999999"/>
    <n v="2.8999999999999998E-3"/>
  </r>
  <r>
    <s v="24-Apr-2026"/>
    <x v="4"/>
    <s v="Week4-Apr-2026"/>
    <x v="7"/>
    <s v="29-Dec-2026"/>
    <s v="Tuesday"/>
    <s v="Monthly - Tuesday"/>
    <s v="Monthly - Tuesday"/>
    <s v="Month+8 Expiry"/>
    <n v="0"/>
    <n v="0"/>
    <n v="0"/>
  </r>
  <r>
    <s v="24-Apr-2026"/>
    <x v="4"/>
    <s v="Week4-Apr-2026"/>
    <x v="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28-Apr-2026"/>
    <s v="Tuesday"/>
    <s v="Monthly - Tuesday"/>
    <s v="Monthly - Tuesday"/>
    <s v="Same Month Expiry"/>
    <n v="16838175"/>
    <n v="28419.917000000001"/>
    <n v="82.237300000000005"/>
  </r>
  <r>
    <s v="27-Apr-2026"/>
    <x v="0"/>
    <s v="Week4-Apr-2026"/>
    <x v="7"/>
    <s v="26-May-2026"/>
    <s v="Tuesday"/>
    <s v="Monthly - Tuesday"/>
    <s v="Monthly - Tuesday"/>
    <s v="Month+1 Expiry"/>
    <n v="336365"/>
    <n v="579.92409999999995"/>
    <n v="9.3862000000000005"/>
  </r>
  <r>
    <s v="27-Apr-2026"/>
    <x v="0"/>
    <s v="Week4-Apr-2026"/>
    <x v="7"/>
    <s v="30-Jun-2026"/>
    <s v="Tuesday"/>
    <s v="Monthly - Tuesday"/>
    <s v="Monthly - Tuesday"/>
    <s v="Month+2 Expiry"/>
    <n v="11984"/>
    <n v="20.884799999999998"/>
    <n v="0.4446"/>
  </r>
  <r>
    <s v="27-Apr-2026"/>
    <x v="0"/>
    <s v="Week4-Apr-2026"/>
    <x v="7"/>
    <s v="29-Sep-2026"/>
    <s v="Tuesday"/>
    <s v="Monthly - Tuesday"/>
    <s v="Monthly - Tuesday"/>
    <s v="Month+5 Expiry"/>
    <n v="72"/>
    <n v="0.1241"/>
    <n v="2.3E-3"/>
  </r>
  <r>
    <s v="27-Apr-2026"/>
    <x v="0"/>
    <s v="Week4-Apr-2026"/>
    <x v="7"/>
    <s v="29-Dec-2026"/>
    <s v="Tuesday"/>
    <s v="Monthly - Tuesday"/>
    <s v="Monthly - Tuesday"/>
    <s v="Month+8 Expiry"/>
    <n v="0"/>
    <n v="0"/>
    <n v="0"/>
  </r>
  <r>
    <s v="27-Apr-2026"/>
    <x v="0"/>
    <s v="Week4-Apr-2026"/>
    <x v="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28-Apr-2026"/>
    <s v="Tuesday"/>
    <s v="Monthly - Tuesday"/>
    <s v="Monthly - Tuesday"/>
    <s v="Same Month Expiry"/>
    <n v="91759485"/>
    <n v="153286.21189999999"/>
    <n v="144.22900000000001"/>
  </r>
  <r>
    <s v="28-Apr-2026"/>
    <x v="1"/>
    <s v="Week4-Apr-2026"/>
    <x v="7"/>
    <s v="26-May-2026"/>
    <s v="Tuesday"/>
    <s v="Monthly - Tuesday"/>
    <s v="Monthly - Tuesday"/>
    <s v="Month+1 Expiry"/>
    <n v="735866"/>
    <n v="1256.8362"/>
    <n v="17.029199999999999"/>
  </r>
  <r>
    <s v="28-Apr-2026"/>
    <x v="1"/>
    <s v="Week4-Apr-2026"/>
    <x v="7"/>
    <s v="30-Jun-2026"/>
    <s v="Tuesday"/>
    <s v="Monthly - Tuesday"/>
    <s v="Monthly - Tuesday"/>
    <s v="Month+2 Expiry"/>
    <n v="24881"/>
    <n v="42.822099999999999"/>
    <n v="0.82569999999999999"/>
  </r>
  <r>
    <s v="28-Apr-2026"/>
    <x v="1"/>
    <s v="Week4-Apr-2026"/>
    <x v="7"/>
    <s v="29-Sep-2026"/>
    <s v="Tuesday"/>
    <s v="Monthly - Tuesday"/>
    <s v="Monthly - Tuesday"/>
    <s v="Month+5 Expiry"/>
    <n v="85"/>
    <n v="0.14499999999999999"/>
    <n v="3.0999999999999999E-3"/>
  </r>
  <r>
    <s v="28-Apr-2026"/>
    <x v="1"/>
    <s v="Week4-Apr-2026"/>
    <x v="7"/>
    <s v="29-Dec-2026"/>
    <s v="Tuesday"/>
    <s v="Monthly - Tuesday"/>
    <s v="Monthly - Tuesday"/>
    <s v="Month+8 Expiry"/>
    <n v="3"/>
    <n v="5.4000000000000003E-3"/>
    <n v="2.0000000000000001E-4"/>
  </r>
  <r>
    <s v="28-Apr-2026"/>
    <x v="1"/>
    <s v="Week4-Apr-2026"/>
    <x v="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26-May-2026"/>
    <s v="Tuesday"/>
    <s v="Monthly - Tuesday"/>
    <s v="Monthly - Tuesday"/>
    <s v="Month+1 Expiry"/>
    <n v="1895212"/>
    <n v="3228.9081999999999"/>
    <n v="39.679699999999997"/>
  </r>
  <r>
    <s v="29-Apr-2026"/>
    <x v="2"/>
    <s v="Week5-Apr-2026"/>
    <x v="7"/>
    <s v="30-Jun-2026"/>
    <s v="Tuesday"/>
    <s v="Monthly - Tuesday"/>
    <s v="Monthly - Tuesday"/>
    <s v="Month+2 Expiry"/>
    <n v="33169"/>
    <n v="56.653500000000001"/>
    <n v="0.8518"/>
  </r>
  <r>
    <s v="29-Apr-2026"/>
    <x v="2"/>
    <s v="Week5-Apr-2026"/>
    <x v="7"/>
    <s v="28-Jul-2026"/>
    <s v="Tuesday"/>
    <s v="Monthly - Tuesday"/>
    <s v="Monthly - Tuesday"/>
    <s v="Month+3 Expiry"/>
    <n v="443"/>
    <n v="0.75380000000000003"/>
    <n v="2.1299999999999999E-2"/>
  </r>
  <r>
    <s v="29-Apr-2026"/>
    <x v="2"/>
    <s v="Week5-Apr-2026"/>
    <x v="7"/>
    <s v="29-Sep-2026"/>
    <s v="Tuesday"/>
    <s v="Monthly - Tuesday"/>
    <s v="Monthly - Tuesday"/>
    <s v="Month+5 Expiry"/>
    <n v="250"/>
    <n v="0.44290000000000002"/>
    <n v="9.1000000000000004E-3"/>
  </r>
  <r>
    <s v="29-Apr-2026"/>
    <x v="2"/>
    <s v="Week5-Apr-2026"/>
    <x v="7"/>
    <s v="29-Dec-2026"/>
    <s v="Tuesday"/>
    <s v="Monthly - Tuesday"/>
    <s v="Monthly - Tuesday"/>
    <s v="Month+8 Expiry"/>
    <n v="8"/>
    <n v="1.14E-2"/>
    <n v="1E-4"/>
  </r>
  <r>
    <s v="29-Apr-2026"/>
    <x v="2"/>
    <s v="Week5-Apr-2026"/>
    <x v="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26-May-2026"/>
    <s v="Tuesday"/>
    <s v="Monthly - Tuesday"/>
    <s v="Monthly - Tuesday"/>
    <s v="Month+1 Expiry"/>
    <n v="1712831"/>
    <n v="2877.1678000000002"/>
    <n v="37.660400000000003"/>
  </r>
  <r>
    <s v="30-Apr-2026"/>
    <x v="3"/>
    <s v="Week5-Apr-2026"/>
    <x v="7"/>
    <s v="30-Jun-2026"/>
    <s v="Tuesday"/>
    <s v="Monthly - Tuesday"/>
    <s v="Monthly - Tuesday"/>
    <s v="Month+2 Expiry"/>
    <n v="30370"/>
    <n v="51.827399999999997"/>
    <n v="0.86550000000000005"/>
  </r>
  <r>
    <s v="30-Apr-2026"/>
    <x v="3"/>
    <s v="Week5-Apr-2026"/>
    <x v="7"/>
    <s v="28-Jul-2026"/>
    <s v="Tuesday"/>
    <s v="Monthly - Tuesday"/>
    <s v="Monthly - Tuesday"/>
    <s v="Month+3 Expiry"/>
    <n v="1064"/>
    <n v="1.7926"/>
    <n v="5.1200000000000002E-2"/>
  </r>
  <r>
    <s v="30-Apr-2026"/>
    <x v="3"/>
    <s v="Week5-Apr-2026"/>
    <x v="7"/>
    <s v="29-Sep-2026"/>
    <s v="Tuesday"/>
    <s v="Monthly - Tuesday"/>
    <s v="Monthly - Tuesday"/>
    <s v="Month+5 Expiry"/>
    <n v="389"/>
    <n v="0.67910000000000004"/>
    <n v="1.4200000000000001E-2"/>
  </r>
  <r>
    <s v="30-Apr-2026"/>
    <x v="3"/>
    <s v="Week5-Apr-2026"/>
    <x v="7"/>
    <s v="29-Dec-2026"/>
    <s v="Tuesday"/>
    <s v="Monthly - Tuesday"/>
    <s v="Monthly - Tuesday"/>
    <s v="Month+8 Expiry"/>
    <n v="0"/>
    <n v="0"/>
    <n v="0"/>
  </r>
  <r>
    <s v="30-Apr-2026"/>
    <x v="3"/>
    <s v="Week5-Apr-2026"/>
    <x v="7"/>
    <s v="30-Mar-2027"/>
    <s v="Tuesday"/>
    <s v="Monthly - Tuesday"/>
    <s v="Monthly - Tuesday"/>
    <s v="Month+11 Expiry"/>
    <n v="0"/>
    <n v="0"/>
    <n v="0"/>
  </r>
  <r>
    <s v="04-May-2026"/>
    <x v="0"/>
    <s v="Week1-May-2026"/>
    <x v="8"/>
    <s v="26-May-2026"/>
    <s v="Tuesday"/>
    <s v="Monthly - Tuesday"/>
    <s v="Monthly - Tuesday"/>
    <s v="Same Month Expiry"/>
    <n v="1767544"/>
    <n v="2987.0088000000001"/>
    <n v="34.9621"/>
  </r>
  <r>
    <s v="04-May-2026"/>
    <x v="0"/>
    <s v="Week1-May-2026"/>
    <x v="8"/>
    <s v="30-Jun-2026"/>
    <s v="Tuesday"/>
    <s v="Monthly - Tuesday"/>
    <s v="Monthly - Tuesday"/>
    <s v="Month+1 Expiry"/>
    <n v="33202"/>
    <n v="57.578899999999997"/>
    <n v="0.73899999999999999"/>
  </r>
  <r>
    <s v="04-May-2026"/>
    <x v="0"/>
    <s v="Week1-May-2026"/>
    <x v="8"/>
    <s v="28-Jul-2026"/>
    <s v="Tuesday"/>
    <s v="Monthly - Tuesday"/>
    <s v="Monthly - Tuesday"/>
    <s v="Month+2 Expiry"/>
    <n v="1352"/>
    <n v="2.2995000000000001"/>
    <n v="5.7799999999999997E-2"/>
  </r>
  <r>
    <s v="04-May-2026"/>
    <x v="0"/>
    <s v="Week1-May-2026"/>
    <x v="8"/>
    <s v="29-Sep-2026"/>
    <s v="Tuesday"/>
    <s v="Monthly - Tuesday"/>
    <s v="Monthly - Tuesday"/>
    <s v="Month+4 Expiry"/>
    <n v="201"/>
    <n v="0.3488"/>
    <n v="6.6E-3"/>
  </r>
  <r>
    <s v="04-May-2026"/>
    <x v="0"/>
    <s v="Week1-May-2026"/>
    <x v="8"/>
    <s v="29-Dec-2026"/>
    <s v="Tuesday"/>
    <s v="Monthly - Tuesday"/>
    <s v="Monthly - Tuesday"/>
    <s v="Month+7 Expiry"/>
    <n v="0"/>
    <n v="0"/>
    <n v="0"/>
  </r>
  <r>
    <s v="04-May-2026"/>
    <x v="0"/>
    <s v="Week1-May-2026"/>
    <x v="8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26-May-2026"/>
    <s v="Tuesday"/>
    <s v="Monthly - Tuesday"/>
    <s v="Monthly - Tuesday"/>
    <s v="Same Month Expiry"/>
    <n v="1802314"/>
    <n v="3020.2696000000001"/>
    <n v="35.2089"/>
  </r>
  <r>
    <s v="05-May-2026"/>
    <x v="1"/>
    <s v="Week1-May-2026"/>
    <x v="8"/>
    <s v="30-Jun-2026"/>
    <s v="Tuesday"/>
    <s v="Monthly - Tuesday"/>
    <s v="Monthly - Tuesday"/>
    <s v="Month+1 Expiry"/>
    <n v="37015"/>
    <n v="63.818800000000003"/>
    <n v="0.80579999999999996"/>
  </r>
  <r>
    <s v="05-May-2026"/>
    <x v="1"/>
    <s v="Week1-May-2026"/>
    <x v="8"/>
    <s v="28-Jul-2026"/>
    <s v="Tuesday"/>
    <s v="Monthly - Tuesday"/>
    <s v="Monthly - Tuesday"/>
    <s v="Month+2 Expiry"/>
    <n v="1540"/>
    <n v="2.5950000000000002"/>
    <n v="5.6800000000000003E-2"/>
  </r>
  <r>
    <s v="05-May-2026"/>
    <x v="1"/>
    <s v="Week1-May-2026"/>
    <x v="8"/>
    <s v="29-Sep-2026"/>
    <s v="Tuesday"/>
    <s v="Monthly - Tuesday"/>
    <s v="Monthly - Tuesday"/>
    <s v="Month+4 Expiry"/>
    <n v="231"/>
    <n v="0.40639999999999998"/>
    <n v="8.3000000000000001E-3"/>
  </r>
  <r>
    <s v="05-May-2026"/>
    <x v="1"/>
    <s v="Week1-May-2026"/>
    <x v="8"/>
    <s v="29-Dec-2026"/>
    <s v="Tuesday"/>
    <s v="Monthly - Tuesday"/>
    <s v="Monthly - Tuesday"/>
    <s v="Month+7 Expiry"/>
    <n v="1"/>
    <n v="1.8E-3"/>
    <n v="1E-4"/>
  </r>
  <r>
    <s v="05-May-2026"/>
    <x v="1"/>
    <s v="Week1-May-2026"/>
    <x v="8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26-May-2026"/>
    <s v="Tuesday"/>
    <s v="Monthly - Tuesday"/>
    <s v="Monthly - Tuesday"/>
    <s v="Same Month Expiry"/>
    <n v="3044751"/>
    <n v="5122.9405999999999"/>
    <n v="53.968699999999998"/>
  </r>
  <r>
    <s v="06-May-2026"/>
    <x v="2"/>
    <s v="Week1-May-2026"/>
    <x v="8"/>
    <s v="30-Jun-2026"/>
    <s v="Tuesday"/>
    <s v="Monthly - Tuesday"/>
    <s v="Monthly - Tuesday"/>
    <s v="Month+1 Expiry"/>
    <n v="86772"/>
    <n v="147.09360000000001"/>
    <n v="1.7706"/>
  </r>
  <r>
    <s v="06-May-2026"/>
    <x v="2"/>
    <s v="Week1-May-2026"/>
    <x v="8"/>
    <s v="28-Jul-2026"/>
    <s v="Tuesday"/>
    <s v="Monthly - Tuesday"/>
    <s v="Monthly - Tuesday"/>
    <s v="Month+2 Expiry"/>
    <n v="4341"/>
    <n v="7.4398999999999997"/>
    <n v="0.1787"/>
  </r>
  <r>
    <s v="06-May-2026"/>
    <x v="2"/>
    <s v="Week1-May-2026"/>
    <x v="8"/>
    <s v="29-Sep-2026"/>
    <s v="Tuesday"/>
    <s v="Monthly - Tuesday"/>
    <s v="Monthly - Tuesday"/>
    <s v="Month+4 Expiry"/>
    <n v="432"/>
    <n v="0.74950000000000006"/>
    <n v="1.6899999999999998E-2"/>
  </r>
  <r>
    <s v="06-May-2026"/>
    <x v="2"/>
    <s v="Week1-May-2026"/>
    <x v="8"/>
    <s v="29-Dec-2026"/>
    <s v="Tuesday"/>
    <s v="Monthly - Tuesday"/>
    <s v="Monthly - Tuesday"/>
    <s v="Month+7 Expiry"/>
    <n v="12"/>
    <n v="1.83E-2"/>
    <n v="5.0000000000000001E-4"/>
  </r>
  <r>
    <s v="06-May-2026"/>
    <x v="2"/>
    <s v="Week1-May-2026"/>
    <x v="8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26-May-2026"/>
    <s v="Tuesday"/>
    <s v="Monthly - Tuesday"/>
    <s v="Monthly - Tuesday"/>
    <s v="Same Month Expiry"/>
    <n v="2146088"/>
    <n v="3660.7044999999998"/>
    <n v="38.247399999999999"/>
  </r>
  <r>
    <s v="07-May-2026"/>
    <x v="3"/>
    <s v="Week1-May-2026"/>
    <x v="8"/>
    <s v="30-Jun-2026"/>
    <s v="Tuesday"/>
    <s v="Monthly - Tuesday"/>
    <s v="Monthly - Tuesday"/>
    <s v="Month+1 Expiry"/>
    <n v="40308"/>
    <n v="68.614000000000004"/>
    <n v="0.92220000000000002"/>
  </r>
  <r>
    <s v="07-May-2026"/>
    <x v="3"/>
    <s v="Week1-May-2026"/>
    <x v="8"/>
    <s v="28-Jul-2026"/>
    <s v="Tuesday"/>
    <s v="Monthly - Tuesday"/>
    <s v="Monthly - Tuesday"/>
    <s v="Month+2 Expiry"/>
    <n v="2085"/>
    <n v="3.5055000000000001"/>
    <n v="7.1800000000000003E-2"/>
  </r>
  <r>
    <s v="07-May-2026"/>
    <x v="3"/>
    <s v="Week1-May-2026"/>
    <x v="8"/>
    <s v="29-Sep-2026"/>
    <s v="Tuesday"/>
    <s v="Monthly - Tuesday"/>
    <s v="Monthly - Tuesday"/>
    <s v="Month+4 Expiry"/>
    <n v="340"/>
    <n v="0.59409999999999996"/>
    <n v="1.2200000000000001E-2"/>
  </r>
  <r>
    <s v="07-May-2026"/>
    <x v="3"/>
    <s v="Week1-May-2026"/>
    <x v="8"/>
    <s v="29-Dec-2026"/>
    <s v="Tuesday"/>
    <s v="Monthly - Tuesday"/>
    <s v="Monthly - Tuesday"/>
    <s v="Month+7 Expiry"/>
    <n v="30"/>
    <n v="4.1399999999999999E-2"/>
    <n v="4.0000000000000002E-4"/>
  </r>
  <r>
    <s v="07-May-2026"/>
    <x v="3"/>
    <s v="Week1-May-2026"/>
    <x v="8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26-May-2026"/>
    <s v="Tuesday"/>
    <s v="Monthly - Tuesday"/>
    <s v="Monthly - Tuesday"/>
    <s v="Same Month Expiry"/>
    <n v="2286129"/>
    <n v="3860.5965999999999"/>
    <n v="38.729799999999997"/>
  </r>
  <r>
    <s v="08-May-2026"/>
    <x v="4"/>
    <s v="Week2-May-2026"/>
    <x v="8"/>
    <s v="30-Jun-2026"/>
    <s v="Tuesday"/>
    <s v="Monthly - Tuesday"/>
    <s v="Monthly - Tuesday"/>
    <s v="Month+1 Expiry"/>
    <n v="41757"/>
    <n v="70.858099999999993"/>
    <n v="0.92569999999999997"/>
  </r>
  <r>
    <s v="08-May-2026"/>
    <x v="4"/>
    <s v="Week2-May-2026"/>
    <x v="8"/>
    <s v="28-Jul-2026"/>
    <s v="Tuesday"/>
    <s v="Monthly - Tuesday"/>
    <s v="Monthly - Tuesday"/>
    <s v="Month+2 Expiry"/>
    <n v="3861"/>
    <n v="6.6361999999999997"/>
    <n v="0.153"/>
  </r>
  <r>
    <s v="08-May-2026"/>
    <x v="4"/>
    <s v="Week2-May-2026"/>
    <x v="8"/>
    <s v="29-Sep-2026"/>
    <s v="Tuesday"/>
    <s v="Monthly - Tuesday"/>
    <s v="Monthly - Tuesday"/>
    <s v="Month+4 Expiry"/>
    <n v="260"/>
    <n v="0.45319999999999999"/>
    <n v="9.7999999999999997E-3"/>
  </r>
  <r>
    <s v="08-May-2026"/>
    <x v="4"/>
    <s v="Week2-May-2026"/>
    <x v="8"/>
    <s v="29-Dec-2026"/>
    <s v="Tuesday"/>
    <s v="Monthly - Tuesday"/>
    <s v="Monthly - Tuesday"/>
    <s v="Month+7 Expiry"/>
    <n v="19"/>
    <n v="2.58E-2"/>
    <n v="2.0000000000000001E-4"/>
  </r>
  <r>
    <s v="08-May-2026"/>
    <x v="4"/>
    <s v="Week2-May-2026"/>
    <x v="8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26-May-2026"/>
    <s v="Tuesday"/>
    <s v="Monthly - Tuesday"/>
    <s v="Monthly - Tuesday"/>
    <s v="Same Month Expiry"/>
    <n v="2634472"/>
    <n v="4413.5415000000003"/>
    <n v="43.338000000000001"/>
  </r>
  <r>
    <s v="11-May-2026"/>
    <x v="0"/>
    <s v="Week2-May-2026"/>
    <x v="8"/>
    <s v="30-Jun-2026"/>
    <s v="Tuesday"/>
    <s v="Monthly - Tuesday"/>
    <s v="Monthly - Tuesday"/>
    <s v="Month+1 Expiry"/>
    <n v="64400"/>
    <n v="110.3122"/>
    <n v="1.4211"/>
  </r>
  <r>
    <s v="11-May-2026"/>
    <x v="0"/>
    <s v="Week2-May-2026"/>
    <x v="8"/>
    <s v="28-Jul-2026"/>
    <s v="Tuesday"/>
    <s v="Monthly - Tuesday"/>
    <s v="Monthly - Tuesday"/>
    <s v="Month+2 Expiry"/>
    <n v="4072"/>
    <n v="6.9409999999999998"/>
    <n v="0.15570000000000001"/>
  </r>
  <r>
    <s v="11-May-2026"/>
    <x v="0"/>
    <s v="Week2-May-2026"/>
    <x v="8"/>
    <s v="29-Sep-2026"/>
    <s v="Tuesday"/>
    <s v="Monthly - Tuesday"/>
    <s v="Monthly - Tuesday"/>
    <s v="Month+4 Expiry"/>
    <n v="443"/>
    <n v="0.76339999999999997"/>
    <n v="1.47E-2"/>
  </r>
  <r>
    <s v="11-May-2026"/>
    <x v="0"/>
    <s v="Week2-May-2026"/>
    <x v="8"/>
    <s v="29-Dec-2026"/>
    <s v="Tuesday"/>
    <s v="Monthly - Tuesday"/>
    <s v="Monthly - Tuesday"/>
    <s v="Month+7 Expiry"/>
    <n v="0"/>
    <n v="0"/>
    <n v="0"/>
  </r>
  <r>
    <s v="11-May-2026"/>
    <x v="0"/>
    <s v="Week2-May-2026"/>
    <x v="8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26-May-2026"/>
    <s v="Tuesday"/>
    <s v="Monthly - Tuesday"/>
    <s v="Monthly - Tuesday"/>
    <s v="Same Month Expiry"/>
    <n v="2490093"/>
    <n v="4137.5950999999995"/>
    <n v="41.085599999999999"/>
  </r>
  <r>
    <s v="12-May-2026"/>
    <x v="1"/>
    <s v="Week2-May-2026"/>
    <x v="8"/>
    <s v="30-Jun-2026"/>
    <s v="Tuesday"/>
    <s v="Monthly - Tuesday"/>
    <s v="Monthly - Tuesday"/>
    <s v="Month+1 Expiry"/>
    <n v="73595"/>
    <n v="124.1664"/>
    <n v="1.8205"/>
  </r>
  <r>
    <s v="12-May-2026"/>
    <x v="1"/>
    <s v="Week2-May-2026"/>
    <x v="8"/>
    <s v="28-Jul-2026"/>
    <s v="Tuesday"/>
    <s v="Monthly - Tuesday"/>
    <s v="Monthly - Tuesday"/>
    <s v="Month+2 Expiry"/>
    <n v="5661"/>
    <n v="9.4934999999999992"/>
    <n v="0.2291"/>
  </r>
  <r>
    <s v="12-May-2026"/>
    <x v="1"/>
    <s v="Week2-May-2026"/>
    <x v="8"/>
    <s v="29-Sep-2026"/>
    <s v="Tuesday"/>
    <s v="Monthly - Tuesday"/>
    <s v="Monthly - Tuesday"/>
    <s v="Month+4 Expiry"/>
    <n v="493"/>
    <n v="0.85399999999999998"/>
    <n v="1.8100000000000002E-2"/>
  </r>
  <r>
    <s v="12-May-2026"/>
    <x v="1"/>
    <s v="Week2-May-2026"/>
    <x v="8"/>
    <s v="29-Dec-2026"/>
    <s v="Tuesday"/>
    <s v="Monthly - Tuesday"/>
    <s v="Monthly - Tuesday"/>
    <s v="Month+7 Expiry"/>
    <n v="1"/>
    <n v="1.5E-3"/>
    <n v="0"/>
  </r>
  <r>
    <s v="12-May-2026"/>
    <x v="1"/>
    <s v="Week2-May-2026"/>
    <x v="8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26-May-2026"/>
    <s v="Tuesday"/>
    <s v="Monthly - Tuesday"/>
    <s v="Monthly - Tuesday"/>
    <s v="Same Month Expiry"/>
    <n v="2989323"/>
    <n v="4928.5698000000002"/>
    <n v="49.600099999999998"/>
  </r>
  <r>
    <s v="13-May-2026"/>
    <x v="2"/>
    <s v="Week2-May-2026"/>
    <x v="8"/>
    <s v="30-Jun-2026"/>
    <s v="Tuesday"/>
    <s v="Monthly - Tuesday"/>
    <s v="Monthly - Tuesday"/>
    <s v="Month+1 Expiry"/>
    <n v="79357"/>
    <n v="134.40180000000001"/>
    <n v="1.9886999999999999"/>
  </r>
  <r>
    <s v="13-May-2026"/>
    <x v="2"/>
    <s v="Week2-May-2026"/>
    <x v="8"/>
    <s v="28-Jul-2026"/>
    <s v="Tuesday"/>
    <s v="Monthly - Tuesday"/>
    <s v="Monthly - Tuesday"/>
    <s v="Month+2 Expiry"/>
    <n v="4106"/>
    <n v="6.9549000000000003"/>
    <n v="0.1749"/>
  </r>
  <r>
    <s v="13-May-2026"/>
    <x v="2"/>
    <s v="Week2-May-2026"/>
    <x v="8"/>
    <s v="29-Sep-2026"/>
    <s v="Tuesday"/>
    <s v="Monthly - Tuesday"/>
    <s v="Monthly - Tuesday"/>
    <s v="Month+4 Expiry"/>
    <n v="394"/>
    <n v="0.67749999999999999"/>
    <n v="1.3299999999999999E-2"/>
  </r>
  <r>
    <s v="13-May-2026"/>
    <x v="2"/>
    <s v="Week2-May-2026"/>
    <x v="8"/>
    <s v="29-Dec-2026"/>
    <s v="Tuesday"/>
    <s v="Monthly - Tuesday"/>
    <s v="Monthly - Tuesday"/>
    <s v="Month+7 Expiry"/>
    <n v="1"/>
    <n v="1.5E-3"/>
    <n v="0"/>
  </r>
  <r>
    <s v="13-May-2026"/>
    <x v="2"/>
    <s v="Week2-May-2026"/>
    <x v="8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26-May-2026"/>
    <s v="Tuesday"/>
    <s v="Monthly - Tuesday"/>
    <s v="Monthly - Tuesday"/>
    <s v="Same Month Expiry"/>
    <n v="3187916"/>
    <n v="5263.3860999999997"/>
    <n v="48.761299999999999"/>
  </r>
  <r>
    <s v="14-May-2026"/>
    <x v="3"/>
    <s v="Week2-May-2026"/>
    <x v="8"/>
    <s v="30-Jun-2026"/>
    <s v="Tuesday"/>
    <s v="Monthly - Tuesday"/>
    <s v="Monthly - Tuesday"/>
    <s v="Month+1 Expiry"/>
    <n v="85290"/>
    <n v="144.77889999999999"/>
    <n v="1.9490000000000001"/>
  </r>
  <r>
    <s v="14-May-2026"/>
    <x v="3"/>
    <s v="Week2-May-2026"/>
    <x v="8"/>
    <s v="28-Jul-2026"/>
    <s v="Tuesday"/>
    <s v="Monthly - Tuesday"/>
    <s v="Monthly - Tuesday"/>
    <s v="Month+2 Expiry"/>
    <n v="4184"/>
    <n v="7.1"/>
    <n v="0.16919999999999999"/>
  </r>
  <r>
    <s v="14-May-2026"/>
    <x v="3"/>
    <s v="Week2-May-2026"/>
    <x v="8"/>
    <s v="29-Sep-2026"/>
    <s v="Tuesday"/>
    <s v="Monthly - Tuesday"/>
    <s v="Monthly - Tuesday"/>
    <s v="Month+4 Expiry"/>
    <n v="303"/>
    <n v="0.52059999999999995"/>
    <n v="1.0200000000000001E-2"/>
  </r>
  <r>
    <s v="14-May-2026"/>
    <x v="3"/>
    <s v="Week2-May-2026"/>
    <x v="8"/>
    <s v="29-Dec-2026"/>
    <s v="Tuesday"/>
    <s v="Monthly - Tuesday"/>
    <s v="Monthly - Tuesday"/>
    <s v="Month+7 Expiry"/>
    <n v="6"/>
    <n v="1.0500000000000001E-2"/>
    <n v="5.9999999999999995E-4"/>
  </r>
  <r>
    <s v="14-May-2026"/>
    <x v="3"/>
    <s v="Week2-May-2026"/>
    <x v="8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26-May-2026"/>
    <s v="Tuesday"/>
    <s v="Monthly - Tuesday"/>
    <s v="Monthly - Tuesday"/>
    <s v="Same Month Expiry"/>
    <n v="3112842"/>
    <n v="5152.4679999999998"/>
    <n v="45.862699999999997"/>
  </r>
  <r>
    <s v="15-May-2026"/>
    <x v="4"/>
    <s v="Week3-May-2026"/>
    <x v="8"/>
    <s v="30-Jun-2026"/>
    <s v="Tuesday"/>
    <s v="Monthly - Tuesday"/>
    <s v="Monthly - Tuesday"/>
    <s v="Month+1 Expiry"/>
    <n v="175767"/>
    <n v="309.4049"/>
    <n v="3.0546000000000002"/>
  </r>
  <r>
    <s v="15-May-2026"/>
    <x v="4"/>
    <s v="Week3-May-2026"/>
    <x v="8"/>
    <s v="28-Jul-2026"/>
    <s v="Tuesday"/>
    <s v="Monthly - Tuesday"/>
    <s v="Monthly - Tuesday"/>
    <s v="Month+2 Expiry"/>
    <n v="5173"/>
    <n v="8.8726000000000003"/>
    <n v="0.1883"/>
  </r>
  <r>
    <s v="15-May-2026"/>
    <x v="4"/>
    <s v="Week3-May-2026"/>
    <x v="8"/>
    <s v="29-Sep-2026"/>
    <s v="Tuesday"/>
    <s v="Monthly - Tuesday"/>
    <s v="Monthly - Tuesday"/>
    <s v="Month+4 Expiry"/>
    <n v="266"/>
    <n v="0.46550000000000002"/>
    <n v="8.0999999999999996E-3"/>
  </r>
  <r>
    <s v="15-May-2026"/>
    <x v="4"/>
    <s v="Week3-May-2026"/>
    <x v="8"/>
    <s v="29-Dec-2026"/>
    <s v="Tuesday"/>
    <s v="Monthly - Tuesday"/>
    <s v="Monthly - Tuesday"/>
    <s v="Month+7 Expiry"/>
    <n v="14"/>
    <n v="2.4899999999999999E-2"/>
    <n v="1E-3"/>
  </r>
  <r>
    <s v="15-May-2026"/>
    <x v="4"/>
    <s v="Week3-May-2026"/>
    <x v="8"/>
    <s v="30-Mar-2027"/>
    <s v="Tuesday"/>
    <s v="Monthly - Tuesday"/>
    <s v="Monthly - Tuesday"/>
    <s v="Month+10 Expiry"/>
    <n v="0"/>
    <n v="0"/>
    <n v="0"/>
  </r>
  <r>
    <s v="18-May-2026"/>
    <x v="0"/>
    <s v="Week3-May-2026"/>
    <x v="8"/>
    <s v="26-May-2026"/>
    <s v="Tuesday"/>
    <s v="Monthly - Tuesday"/>
    <s v="Monthly - Tuesday"/>
    <s v="Same Month Expiry"/>
    <n v="3798263"/>
    <n v="6225.8678"/>
    <n v="51.797499999999999"/>
  </r>
  <r>
    <s v="18-May-2026"/>
    <x v="0"/>
    <s v="Week3-May-2026"/>
    <x v="8"/>
    <s v="30-Jun-2026"/>
    <s v="Tuesday"/>
    <s v="Monthly - Tuesday"/>
    <s v="Monthly - Tuesday"/>
    <s v="Month+1 Expiry"/>
    <n v="202314"/>
    <n v="350.93970000000002"/>
    <n v="4.7636000000000003"/>
  </r>
  <r>
    <s v="18-May-2026"/>
    <x v="0"/>
    <s v="Week3-May-2026"/>
    <x v="8"/>
    <s v="28-Jul-2026"/>
    <s v="Tuesday"/>
    <s v="Monthly - Tuesday"/>
    <s v="Monthly - Tuesday"/>
    <s v="Month+2 Expiry"/>
    <n v="6807"/>
    <n v="11.506600000000001"/>
    <n v="0.2233"/>
  </r>
  <r>
    <s v="18-May-2026"/>
    <x v="0"/>
    <s v="Week3-May-2026"/>
    <x v="8"/>
    <s v="29-Sep-2026"/>
    <s v="Tuesday"/>
    <s v="Monthly - Tuesday"/>
    <s v="Monthly - Tuesday"/>
    <s v="Month+4 Expiry"/>
    <n v="464"/>
    <n v="0.79800000000000004"/>
    <n v="1.67E-2"/>
  </r>
  <r>
    <s v="18-May-2026"/>
    <x v="0"/>
    <s v="Week3-May-2026"/>
    <x v="8"/>
    <s v="29-Dec-2026"/>
    <s v="Tuesday"/>
    <s v="Monthly - Tuesday"/>
    <s v="Monthly - Tuesday"/>
    <s v="Month+7 Expiry"/>
    <n v="15"/>
    <n v="2.5399999999999999E-2"/>
    <n v="1.1000000000000001E-3"/>
  </r>
  <r>
    <s v="18-May-2026"/>
    <x v="0"/>
    <s v="Week3-May-2026"/>
    <x v="8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26-May-2026"/>
    <s v="Tuesday"/>
    <s v="Monthly - Tuesday"/>
    <s v="Monthly - Tuesday"/>
    <s v="Same Month Expiry"/>
    <n v="3135913"/>
    <n v="5133.9570000000003"/>
    <n v="36.667200000000001"/>
  </r>
  <r>
    <s v="19-May-2026"/>
    <x v="1"/>
    <s v="Week3-May-2026"/>
    <x v="8"/>
    <s v="30-Jun-2026"/>
    <s v="Tuesday"/>
    <s v="Monthly - Tuesday"/>
    <s v="Monthly - Tuesday"/>
    <s v="Month+1 Expiry"/>
    <n v="149854"/>
    <n v="262.71269999999998"/>
    <n v="3.35"/>
  </r>
  <r>
    <s v="19-May-2026"/>
    <x v="1"/>
    <s v="Week3-May-2026"/>
    <x v="8"/>
    <s v="28-Jul-2026"/>
    <s v="Tuesday"/>
    <s v="Monthly - Tuesday"/>
    <s v="Monthly - Tuesday"/>
    <s v="Month+2 Expiry"/>
    <n v="2913"/>
    <n v="4.9424000000000001"/>
    <n v="0.1095"/>
  </r>
  <r>
    <s v="19-May-2026"/>
    <x v="1"/>
    <s v="Week3-May-2026"/>
    <x v="8"/>
    <s v="29-Sep-2026"/>
    <s v="Tuesday"/>
    <s v="Monthly - Tuesday"/>
    <s v="Monthly - Tuesday"/>
    <s v="Month+4 Expiry"/>
    <n v="185"/>
    <n v="0.31640000000000001"/>
    <n v="7.0000000000000001E-3"/>
  </r>
  <r>
    <s v="19-May-2026"/>
    <x v="1"/>
    <s v="Week3-May-2026"/>
    <x v="8"/>
    <s v="29-Dec-2026"/>
    <s v="Tuesday"/>
    <s v="Monthly - Tuesday"/>
    <s v="Monthly - Tuesday"/>
    <s v="Month+7 Expiry"/>
    <n v="26"/>
    <n v="4.2999999999999997E-2"/>
    <n v="1.1000000000000001E-3"/>
  </r>
  <r>
    <s v="19-May-2026"/>
    <x v="1"/>
    <s v="Week3-May-2026"/>
    <x v="8"/>
    <s v="30-Mar-2027"/>
    <s v="Tuesday"/>
    <s v="Monthly - Tuesday"/>
    <s v="Monthly - Tuesday"/>
    <s v="Month+10 Expiry"/>
    <n v="0"/>
    <n v="0"/>
    <n v="0"/>
  </r>
  <r>
    <s v="20-May-2026"/>
    <x v="2"/>
    <s v="Week3-May-2026"/>
    <x v="8"/>
    <s v="26-May-2026"/>
    <s v="Tuesday"/>
    <s v="Monthly - Tuesday"/>
    <s v="Monthly - Tuesday"/>
    <s v="Same Month Expiry"/>
    <n v="5188850"/>
    <n v="8450.8330000000005"/>
    <n v="53.395099999999999"/>
  </r>
  <r>
    <s v="20-May-2026"/>
    <x v="2"/>
    <s v="Week3-May-2026"/>
    <x v="8"/>
    <s v="30-Jun-2026"/>
    <s v="Tuesday"/>
    <s v="Monthly - Tuesday"/>
    <s v="Monthly - Tuesday"/>
    <s v="Month+1 Expiry"/>
    <n v="221112"/>
    <n v="381.03890000000001"/>
    <n v="5.7342000000000004"/>
  </r>
  <r>
    <s v="20-May-2026"/>
    <x v="2"/>
    <s v="Week3-May-2026"/>
    <x v="8"/>
    <s v="28-Jul-2026"/>
    <s v="Tuesday"/>
    <s v="Monthly - Tuesday"/>
    <s v="Monthly - Tuesday"/>
    <s v="Month+2 Expiry"/>
    <n v="6345"/>
    <n v="10.597200000000001"/>
    <n v="0.22309999999999999"/>
  </r>
  <r>
    <s v="20-May-2026"/>
    <x v="2"/>
    <s v="Week3-May-2026"/>
    <x v="8"/>
    <s v="29-Sep-2026"/>
    <s v="Tuesday"/>
    <s v="Monthly - Tuesday"/>
    <s v="Monthly - Tuesday"/>
    <s v="Month+4 Expiry"/>
    <n v="517"/>
    <n v="0.88929999999999998"/>
    <n v="1.9400000000000001E-2"/>
  </r>
  <r>
    <s v="20-May-2026"/>
    <x v="2"/>
    <s v="Week3-May-2026"/>
    <x v="8"/>
    <s v="29-Dec-2026"/>
    <s v="Tuesday"/>
    <s v="Monthly - Tuesday"/>
    <s v="Monthly - Tuesday"/>
    <s v="Month+7 Expiry"/>
    <n v="21"/>
    <n v="3.56E-2"/>
    <n v="1.4E-3"/>
  </r>
  <r>
    <s v="20-May-2026"/>
    <x v="2"/>
    <s v="Week3-May-2026"/>
    <x v="8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26-May-2026"/>
    <s v="Tuesday"/>
    <s v="Monthly - Tuesday"/>
    <s v="Monthly - Tuesday"/>
    <s v="Same Month Expiry"/>
    <n v="5824458"/>
    <n v="9498.6651000000002"/>
    <n v="48.572800000000001"/>
  </r>
  <r>
    <s v="21-May-2026"/>
    <x v="3"/>
    <s v="Week3-May-2026"/>
    <x v="8"/>
    <s v="30-Jun-2026"/>
    <s v="Tuesday"/>
    <s v="Monthly - Tuesday"/>
    <s v="Monthly - Tuesday"/>
    <s v="Month+1 Expiry"/>
    <n v="250807"/>
    <n v="426.77929999999998"/>
    <n v="6.4572000000000003"/>
  </r>
  <r>
    <s v="21-May-2026"/>
    <x v="3"/>
    <s v="Week3-May-2026"/>
    <x v="8"/>
    <s v="28-Jul-2026"/>
    <s v="Tuesday"/>
    <s v="Monthly - Tuesday"/>
    <s v="Monthly - Tuesday"/>
    <s v="Month+2 Expiry"/>
    <n v="6595"/>
    <n v="11.119199999999999"/>
    <n v="0.22789999999999999"/>
  </r>
  <r>
    <s v="21-May-2026"/>
    <x v="3"/>
    <s v="Week3-May-2026"/>
    <x v="8"/>
    <s v="29-Sep-2026"/>
    <s v="Tuesday"/>
    <s v="Monthly - Tuesday"/>
    <s v="Monthly - Tuesday"/>
    <s v="Month+4 Expiry"/>
    <n v="502"/>
    <n v="0.86250000000000004"/>
    <n v="2.2100000000000002E-2"/>
  </r>
  <r>
    <s v="21-May-2026"/>
    <x v="3"/>
    <s v="Week3-May-2026"/>
    <x v="8"/>
    <s v="29-Dec-2026"/>
    <s v="Tuesday"/>
    <s v="Monthly - Tuesday"/>
    <s v="Monthly - Tuesday"/>
    <s v="Month+7 Expiry"/>
    <n v="19"/>
    <n v="3.2399999999999998E-2"/>
    <n v="1.1000000000000001E-3"/>
  </r>
  <r>
    <s v="21-May-2026"/>
    <x v="3"/>
    <s v="Week3-May-2026"/>
    <x v="8"/>
    <s v="30-Mar-2027"/>
    <s v="Tuesday"/>
    <s v="Monthly - Tuesday"/>
    <s v="Monthly - Tuesday"/>
    <s v="Month+10 Expiry"/>
    <n v="0"/>
    <n v="0"/>
    <n v="0"/>
  </r>
  <r>
    <s v="22-May-2026"/>
    <x v="4"/>
    <s v="Week4-May-2026"/>
    <x v="8"/>
    <s v="26-May-2026"/>
    <s v="Tuesday"/>
    <s v="Monthly - Tuesday"/>
    <s v="Monthly - Tuesday"/>
    <s v="Same Month Expiry"/>
    <n v="9184146"/>
    <n v="15033.8902"/>
    <n v="67.343000000000004"/>
  </r>
  <r>
    <s v="22-May-2026"/>
    <x v="4"/>
    <s v="Week4-May-2026"/>
    <x v="8"/>
    <s v="30-Jun-2026"/>
    <s v="Tuesday"/>
    <s v="Monthly - Tuesday"/>
    <s v="Monthly - Tuesday"/>
    <s v="Month+1 Expiry"/>
    <n v="352471"/>
    <n v="597.90009999999995"/>
    <n v="9.7730999999999995"/>
  </r>
  <r>
    <s v="22-May-2026"/>
    <x v="4"/>
    <s v="Week4-May-2026"/>
    <x v="8"/>
    <s v="28-Jul-2026"/>
    <s v="Tuesday"/>
    <s v="Monthly - Tuesday"/>
    <s v="Monthly - Tuesday"/>
    <s v="Month+2 Expiry"/>
    <n v="8441"/>
    <n v="14.249499999999999"/>
    <n v="0.24129999999999999"/>
  </r>
  <r>
    <s v="22-May-2026"/>
    <x v="4"/>
    <s v="Week4-May-2026"/>
    <x v="8"/>
    <s v="29-Sep-2026"/>
    <s v="Tuesday"/>
    <s v="Monthly - Tuesday"/>
    <s v="Monthly - Tuesday"/>
    <s v="Month+4 Expiry"/>
    <n v="668"/>
    <n v="1.1576"/>
    <n v="2.0500000000000001E-2"/>
  </r>
  <r>
    <s v="22-May-2026"/>
    <x v="4"/>
    <s v="Week4-May-2026"/>
    <x v="8"/>
    <s v="29-Dec-2026"/>
    <s v="Tuesday"/>
    <s v="Monthly - Tuesday"/>
    <s v="Monthly - Tuesday"/>
    <s v="Month+7 Expiry"/>
    <n v="62"/>
    <n v="0.1105"/>
    <n v="3.8E-3"/>
  </r>
  <r>
    <s v="22-May-2026"/>
    <x v="4"/>
    <s v="Week4-May-2026"/>
    <x v="8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26-May-2026"/>
    <s v="Tuesday"/>
    <s v="Monthly - Tuesday"/>
    <s v="Monthly - Tuesday"/>
    <s v="Same Month Expiry"/>
    <n v="16090631"/>
    <n v="26655.903699999999"/>
    <n v="79.577399999999997"/>
  </r>
  <r>
    <s v="25-May-2026"/>
    <x v="0"/>
    <s v="Week4-May-2026"/>
    <x v="8"/>
    <s v="30-Jun-2026"/>
    <s v="Tuesday"/>
    <s v="Monthly - Tuesday"/>
    <s v="Monthly - Tuesday"/>
    <s v="Month+1 Expiry"/>
    <n v="571878"/>
    <n v="962.79920000000004"/>
    <n v="13.8522"/>
  </r>
  <r>
    <s v="25-May-2026"/>
    <x v="0"/>
    <s v="Week4-May-2026"/>
    <x v="8"/>
    <s v="28-Jul-2026"/>
    <s v="Tuesday"/>
    <s v="Monthly - Tuesday"/>
    <s v="Monthly - Tuesday"/>
    <s v="Month+2 Expiry"/>
    <n v="18692"/>
    <n v="30.7746"/>
    <n v="0.45979999999999999"/>
  </r>
  <r>
    <s v="25-May-2026"/>
    <x v="0"/>
    <s v="Week4-May-2026"/>
    <x v="8"/>
    <s v="29-Sep-2026"/>
    <s v="Tuesday"/>
    <s v="Monthly - Tuesday"/>
    <s v="Monthly - Tuesday"/>
    <s v="Month+4 Expiry"/>
    <n v="1803"/>
    <n v="3.1854"/>
    <n v="4.87E-2"/>
  </r>
  <r>
    <s v="25-May-2026"/>
    <x v="0"/>
    <s v="Week4-May-2026"/>
    <x v="8"/>
    <s v="29-Dec-2026"/>
    <s v="Tuesday"/>
    <s v="Monthly - Tuesday"/>
    <s v="Monthly - Tuesday"/>
    <s v="Month+7 Expiry"/>
    <n v="50"/>
    <n v="8.9599999999999999E-2"/>
    <n v="3.0000000000000001E-3"/>
  </r>
  <r>
    <s v="25-May-2026"/>
    <x v="0"/>
    <s v="Week4-May-2026"/>
    <x v="8"/>
    <s v="30-Mar-2027"/>
    <s v="Tuesday"/>
    <s v="Monthly - Tuesday"/>
    <s v="Monthly - Tuesday"/>
    <s v="Month+10 Expiry"/>
    <n v="0"/>
    <n v="0"/>
    <n v="0"/>
  </r>
  <r>
    <s v="26-May-2026"/>
    <x v="1"/>
    <s v="Week4-May-2026"/>
    <x v="8"/>
    <s v="26-May-2026"/>
    <s v="Tuesday"/>
    <s v="Monthly - Tuesday"/>
    <s v="Monthly - Tuesday"/>
    <s v="Same Month Expiry"/>
    <n v="96694212"/>
    <n v="160619.5662"/>
    <n v="176.14349999999999"/>
  </r>
  <r>
    <s v="26-May-2026"/>
    <x v="1"/>
    <s v="Week4-May-2026"/>
    <x v="8"/>
    <s v="30-Jun-2026"/>
    <s v="Tuesday"/>
    <s v="Monthly - Tuesday"/>
    <s v="Monthly - Tuesday"/>
    <s v="Month+1 Expiry"/>
    <n v="711453"/>
    <n v="1203.5129999999999"/>
    <n v="16.8689"/>
  </r>
  <r>
    <s v="26-May-2026"/>
    <x v="1"/>
    <s v="Week4-May-2026"/>
    <x v="8"/>
    <s v="28-Jul-2026"/>
    <s v="Tuesday"/>
    <s v="Monthly - Tuesday"/>
    <s v="Monthly - Tuesday"/>
    <s v="Month+2 Expiry"/>
    <n v="18448"/>
    <n v="30.671500000000002"/>
    <n v="0.38159999999999999"/>
  </r>
  <r>
    <s v="26-May-2026"/>
    <x v="1"/>
    <s v="Week4-May-2026"/>
    <x v="8"/>
    <s v="29-Sep-2026"/>
    <s v="Tuesday"/>
    <s v="Monthly - Tuesday"/>
    <s v="Monthly - Tuesday"/>
    <s v="Month+4 Expiry"/>
    <n v="854"/>
    <n v="1.4826999999999999"/>
    <n v="2.5600000000000001E-2"/>
  </r>
  <r>
    <s v="26-May-2026"/>
    <x v="1"/>
    <s v="Week4-May-2026"/>
    <x v="8"/>
    <s v="29-Dec-2026"/>
    <s v="Tuesday"/>
    <s v="Monthly - Tuesday"/>
    <s v="Monthly - Tuesday"/>
    <s v="Month+7 Expiry"/>
    <n v="21"/>
    <n v="3.6299999999999999E-2"/>
    <n v="1.1000000000000001E-3"/>
  </r>
  <r>
    <s v="26-May-2026"/>
    <x v="1"/>
    <s v="Week4-May-2026"/>
    <x v="8"/>
    <s v="30-Mar-2027"/>
    <s v="Tuesday"/>
    <s v="Monthly - Tuesday"/>
    <s v="Monthly - Tuesday"/>
    <s v="Month+10 Expiry"/>
    <n v="0"/>
    <n v="0"/>
    <n v="0"/>
  </r>
  <r>
    <s v="27-May-2026"/>
    <x v="2"/>
    <s v="Week4-May-2026"/>
    <x v="8"/>
    <s v="30-Jun-2026"/>
    <s v="Tuesday"/>
    <s v="Monthly - Tuesday"/>
    <s v="Monthly - Tuesday"/>
    <s v="Month+1 Expiry"/>
    <n v="1543898"/>
    <n v="2607.9209000000001"/>
    <n v="33.117699999999999"/>
  </r>
  <r>
    <s v="27-May-2026"/>
    <x v="2"/>
    <s v="Week4-May-2026"/>
    <x v="8"/>
    <s v="28-Jul-2026"/>
    <s v="Tuesday"/>
    <s v="Monthly - Tuesday"/>
    <s v="Monthly - Tuesday"/>
    <s v="Month+2 Expiry"/>
    <n v="20273"/>
    <n v="33.354599999999998"/>
    <n v="0.39240000000000003"/>
  </r>
  <r>
    <s v="27-May-2026"/>
    <x v="2"/>
    <s v="Week4-May-2026"/>
    <x v="8"/>
    <s v="25-Aug-2026"/>
    <s v="Tuesday"/>
    <s v="Monthly - Tuesday"/>
    <s v="Monthly - Tuesday"/>
    <s v="Month+3 Expiry"/>
    <n v="375"/>
    <n v="0.62350000000000005"/>
    <n v="1.3100000000000001E-2"/>
  </r>
  <r>
    <s v="27-May-2026"/>
    <x v="2"/>
    <s v="Week4-May-2026"/>
    <x v="8"/>
    <s v="29-Sep-2026"/>
    <s v="Tuesday"/>
    <s v="Monthly - Tuesday"/>
    <s v="Monthly - Tuesday"/>
    <s v="Month+4 Expiry"/>
    <n v="743"/>
    <n v="1.286"/>
    <n v="2.5999999999999999E-2"/>
  </r>
  <r>
    <s v="27-May-2026"/>
    <x v="2"/>
    <s v="Week4-May-2026"/>
    <x v="8"/>
    <s v="29-Dec-2026"/>
    <s v="Tuesday"/>
    <s v="Monthly - Tuesday"/>
    <s v="Monthly - Tuesday"/>
    <s v="Month+7 Expiry"/>
    <n v="46"/>
    <n v="7.7499999999999999E-2"/>
    <n v="2.0999999999999999E-3"/>
  </r>
  <r>
    <s v="27-May-2026"/>
    <x v="2"/>
    <s v="Week4-May-2026"/>
    <x v="8"/>
    <s v="30-Mar-2027"/>
    <s v="Tuesday"/>
    <s v="Monthly - Tuesday"/>
    <s v="Monthly - Tuesday"/>
    <s v="Month+10 Expiry"/>
    <n v="0"/>
    <n v="0"/>
    <n v="0"/>
  </r>
  <r>
    <s v="29-May-2026"/>
    <x v="4"/>
    <s v="Week5-May-2026"/>
    <x v="8"/>
    <s v="30-Jun-2026"/>
    <s v="Tuesday"/>
    <s v="Monthly - Tuesday"/>
    <s v="Monthly - Tuesday"/>
    <s v="Month+1 Expiry"/>
    <n v="2073141"/>
    <n v="3482.1716999999999"/>
    <n v="43.532899999999998"/>
  </r>
  <r>
    <s v="29-May-2026"/>
    <x v="4"/>
    <s v="Week5-May-2026"/>
    <x v="8"/>
    <s v="28-Jul-2026"/>
    <s v="Tuesday"/>
    <s v="Monthly - Tuesday"/>
    <s v="Monthly - Tuesday"/>
    <s v="Month+2 Expiry"/>
    <n v="28947"/>
    <n v="49.094900000000003"/>
    <n v="0.8135"/>
  </r>
  <r>
    <s v="29-May-2026"/>
    <x v="4"/>
    <s v="Week5-May-2026"/>
    <x v="8"/>
    <s v="25-Aug-2026"/>
    <s v="Tuesday"/>
    <s v="Monthly - Tuesday"/>
    <s v="Monthly - Tuesday"/>
    <s v="Month+3 Expiry"/>
    <n v="877"/>
    <n v="1.4601999999999999"/>
    <n v="2.8299999999999999E-2"/>
  </r>
  <r>
    <s v="29-May-2026"/>
    <x v="4"/>
    <s v="Week5-May-2026"/>
    <x v="8"/>
    <s v="29-Sep-2026"/>
    <s v="Tuesday"/>
    <s v="Monthly - Tuesday"/>
    <s v="Monthly - Tuesday"/>
    <s v="Month+4 Expiry"/>
    <n v="1085"/>
    <n v="1.8913"/>
    <n v="3.4000000000000002E-2"/>
  </r>
  <r>
    <s v="29-May-2026"/>
    <x v="4"/>
    <s v="Week5-May-2026"/>
    <x v="8"/>
    <s v="29-Dec-2026"/>
    <s v="Tuesday"/>
    <s v="Monthly - Tuesday"/>
    <s v="Monthly - Tuesday"/>
    <s v="Month+7 Expiry"/>
    <n v="33"/>
    <n v="5.5199999999999999E-2"/>
    <n v="1.4E-3"/>
  </r>
  <r>
    <s v="29-May-2026"/>
    <x v="4"/>
    <s v="Week5-May-2026"/>
    <x v="8"/>
    <s v="30-Mar-2027"/>
    <s v="Tuesday"/>
    <s v="Monthly - Tuesday"/>
    <s v="Monthly - Tuesday"/>
    <s v="Month+10 Expiry"/>
    <n v="0"/>
    <n v="0"/>
    <n v="0"/>
  </r>
  <r>
    <s v="01-Jun-2026"/>
    <x v="0"/>
    <s v="Week1-Jun-2026"/>
    <x v="9"/>
    <s v="30-Jun-2026"/>
    <s v="Tuesday"/>
    <s v="Monthly - Tuesday"/>
    <s v="Monthly - Tuesday"/>
    <s v="Same Month Expiry"/>
    <n v="2087116"/>
    <n v="3488.3622999999998"/>
    <n v="41.517600000000002"/>
  </r>
  <r>
    <s v="01-Jun-2026"/>
    <x v="0"/>
    <s v="Week1-Jun-2026"/>
    <x v="9"/>
    <s v="28-Jul-2026"/>
    <s v="Tuesday"/>
    <s v="Monthly - Tuesday"/>
    <s v="Monthly - Tuesday"/>
    <s v="Month+1 Expiry"/>
    <n v="83895"/>
    <n v="147.65270000000001"/>
    <n v="0.87160000000000004"/>
  </r>
  <r>
    <s v="01-Jun-2026"/>
    <x v="0"/>
    <s v="Week1-Jun-2026"/>
    <x v="9"/>
    <s v="25-Aug-2026"/>
    <s v="Tuesday"/>
    <s v="Monthly - Tuesday"/>
    <s v="Monthly - Tuesday"/>
    <s v="Month+2 Expiry"/>
    <n v="1769"/>
    <n v="2.9685000000000001"/>
    <n v="7.5399999999999995E-2"/>
  </r>
  <r>
    <s v="01-Jun-2026"/>
    <x v="0"/>
    <s v="Week1-Jun-2026"/>
    <x v="9"/>
    <s v="29-Sep-2026"/>
    <s v="Tuesday"/>
    <s v="Monthly - Tuesday"/>
    <s v="Monthly - Tuesday"/>
    <s v="Month+3 Expiry"/>
    <n v="2500"/>
    <n v="4.4104999999999999"/>
    <n v="9.5600000000000004E-2"/>
  </r>
  <r>
    <s v="01-Jun-2026"/>
    <x v="0"/>
    <s v="Week1-Jun-2026"/>
    <x v="9"/>
    <s v="29-Dec-2026"/>
    <s v="Tuesday"/>
    <s v="Monthly - Tuesday"/>
    <s v="Monthly - Tuesday"/>
    <s v="Month+6 Expiry"/>
    <n v="33"/>
    <n v="5.4399999999999997E-2"/>
    <n v="1.1000000000000001E-3"/>
  </r>
  <r>
    <s v="01-Jun-2026"/>
    <x v="0"/>
    <s v="Week1-Jun-2026"/>
    <x v="9"/>
    <s v="30-Mar-2027"/>
    <s v="Tuesday"/>
    <s v="Monthly - Tuesday"/>
    <s v="Monthly - Tuesday"/>
    <s v="Month+9 Expiry"/>
    <n v="0"/>
    <n v="0"/>
    <n v="0"/>
  </r>
  <r>
    <s v="02-Jun-2026"/>
    <x v="1"/>
    <s v="Week1-Jun-2026"/>
    <x v="9"/>
    <s v="30-Jun-2026"/>
    <s v="Tuesday"/>
    <s v="Monthly - Tuesday"/>
    <s v="Monthly - Tuesday"/>
    <s v="Same Month Expiry"/>
    <n v="1957882"/>
    <n v="3240.4425999999999"/>
    <n v="40.282600000000002"/>
  </r>
  <r>
    <s v="02-Jun-2026"/>
    <x v="1"/>
    <s v="Week1-Jun-2026"/>
    <x v="9"/>
    <s v="28-Jul-2026"/>
    <s v="Tuesday"/>
    <s v="Monthly - Tuesday"/>
    <s v="Monthly - Tuesday"/>
    <s v="Month+1 Expiry"/>
    <n v="39495"/>
    <n v="67.113799999999998"/>
    <n v="0.73780000000000001"/>
  </r>
  <r>
    <s v="02-Jun-2026"/>
    <x v="1"/>
    <s v="Week1-Jun-2026"/>
    <x v="9"/>
    <s v="25-Aug-2026"/>
    <s v="Tuesday"/>
    <s v="Monthly - Tuesday"/>
    <s v="Monthly - Tuesday"/>
    <s v="Month+2 Expiry"/>
    <n v="1730"/>
    <n v="2.948"/>
    <n v="6.1800000000000001E-2"/>
  </r>
  <r>
    <s v="02-Jun-2026"/>
    <x v="1"/>
    <s v="Week1-Jun-2026"/>
    <x v="9"/>
    <s v="29-Sep-2026"/>
    <s v="Tuesday"/>
    <s v="Monthly - Tuesday"/>
    <s v="Monthly - Tuesday"/>
    <s v="Month+3 Expiry"/>
    <n v="2027"/>
    <n v="3.5526"/>
    <n v="7.0599999999999996E-2"/>
  </r>
  <r>
    <s v="02-Jun-2026"/>
    <x v="1"/>
    <s v="Week1-Jun-2026"/>
    <x v="9"/>
    <s v="29-Dec-2026"/>
    <s v="Tuesday"/>
    <s v="Monthly - Tuesday"/>
    <s v="Monthly - Tuesday"/>
    <s v="Month+6 Expiry"/>
    <n v="47"/>
    <n v="8.4500000000000006E-2"/>
    <n v="1.9E-3"/>
  </r>
  <r>
    <s v="02-Jun-2026"/>
    <x v="1"/>
    <s v="Week1-Jun-2026"/>
    <x v="9"/>
    <s v="30-Mar-2027"/>
    <s v="Tuesday"/>
    <s v="Monthly - Tuesday"/>
    <s v="Monthly - Tuesday"/>
    <s v="Month+9 Expiry"/>
    <n v="0"/>
    <n v="0"/>
    <n v="0"/>
  </r>
  <r>
    <s v="03-Jun-2026"/>
    <x v="2"/>
    <s v="Week1-Jun-2026"/>
    <x v="9"/>
    <s v="30-Jun-2026"/>
    <s v="Tuesday"/>
    <s v="Monthly - Tuesday"/>
    <s v="Monthly - Tuesday"/>
    <s v="Same Month Expiry"/>
    <n v="2574159"/>
    <n v="4270.5074999999997"/>
    <n v="52.829099999999997"/>
  </r>
  <r>
    <s v="03-Jun-2026"/>
    <x v="2"/>
    <s v="Week1-Jun-2026"/>
    <x v="9"/>
    <s v="28-Jul-2026"/>
    <s v="Tuesday"/>
    <s v="Monthly - Tuesday"/>
    <s v="Monthly - Tuesday"/>
    <s v="Month+1 Expiry"/>
    <n v="58330"/>
    <n v="98.796000000000006"/>
    <n v="1.1459999999999999"/>
  </r>
  <r>
    <s v="03-Jun-2026"/>
    <x v="2"/>
    <s v="Week1-Jun-2026"/>
    <x v="9"/>
    <s v="25-Aug-2026"/>
    <s v="Tuesday"/>
    <s v="Monthly - Tuesday"/>
    <s v="Monthly - Tuesday"/>
    <s v="Month+2 Expiry"/>
    <n v="2635"/>
    <n v="4.4825999999999997"/>
    <n v="8.4500000000000006E-2"/>
  </r>
  <r>
    <s v="03-Jun-2026"/>
    <x v="2"/>
    <s v="Week1-Jun-2026"/>
    <x v="9"/>
    <s v="29-Sep-2026"/>
    <s v="Tuesday"/>
    <s v="Monthly - Tuesday"/>
    <s v="Monthly - Tuesday"/>
    <s v="Month+3 Expiry"/>
    <n v="1774"/>
    <n v="3.0948000000000002"/>
    <n v="6.4899999999999999E-2"/>
  </r>
  <r>
    <s v="03-Jun-2026"/>
    <x v="2"/>
    <s v="Week1-Jun-2026"/>
    <x v="9"/>
    <s v="29-Dec-2026"/>
    <s v="Tuesday"/>
    <s v="Monthly - Tuesday"/>
    <s v="Monthly - Tuesday"/>
    <s v="Month+6 Expiry"/>
    <n v="64"/>
    <n v="0.1145"/>
    <n v="2.8999999999999998E-3"/>
  </r>
  <r>
    <s v="03-Jun-2026"/>
    <x v="2"/>
    <s v="Week1-Jun-2026"/>
    <x v="9"/>
    <s v="30-Mar-2027"/>
    <s v="Tuesday"/>
    <s v="Monthly - Tuesday"/>
    <s v="Monthly - Tuesday"/>
    <s v="Month+9 Expiry"/>
    <n v="0"/>
    <n v="0"/>
    <n v="0"/>
  </r>
  <r>
    <s v="04-Jun-2026"/>
    <x v="3"/>
    <s v="Week1-Jun-2026"/>
    <x v="9"/>
    <s v="30-Jun-2026"/>
    <s v="Tuesday"/>
    <s v="Monthly - Tuesday"/>
    <s v="Monthly - Tuesday"/>
    <s v="Same Month Expiry"/>
    <n v="1805357"/>
    <n v="3012.7035000000001"/>
    <n v="37.825699999999998"/>
  </r>
  <r>
    <s v="04-Jun-2026"/>
    <x v="3"/>
    <s v="Week1-Jun-2026"/>
    <x v="9"/>
    <s v="28-Jul-2026"/>
    <s v="Tuesday"/>
    <s v="Monthly - Tuesday"/>
    <s v="Monthly - Tuesday"/>
    <s v="Month+1 Expiry"/>
    <n v="25161"/>
    <n v="42.799700000000001"/>
    <n v="0.53839999999999999"/>
  </r>
  <r>
    <s v="04-Jun-2026"/>
    <x v="3"/>
    <s v="Week1-Jun-2026"/>
    <x v="9"/>
    <s v="25-Aug-2026"/>
    <s v="Tuesday"/>
    <s v="Monthly - Tuesday"/>
    <s v="Monthly - Tuesday"/>
    <s v="Month+2 Expiry"/>
    <n v="1206"/>
    <n v="2.0381999999999998"/>
    <n v="3.6999999999999998E-2"/>
  </r>
  <r>
    <s v="04-Jun-2026"/>
    <x v="3"/>
    <s v="Week1-Jun-2026"/>
    <x v="9"/>
    <s v="29-Sep-2026"/>
    <s v="Tuesday"/>
    <s v="Monthly - Tuesday"/>
    <s v="Monthly - Tuesday"/>
    <s v="Month+3 Expiry"/>
    <n v="995"/>
    <n v="1.7343999999999999"/>
    <n v="4.2999999999999997E-2"/>
  </r>
  <r>
    <s v="04-Jun-2026"/>
    <x v="3"/>
    <s v="Week1-Jun-2026"/>
    <x v="9"/>
    <s v="29-Dec-2026"/>
    <s v="Tuesday"/>
    <s v="Monthly - Tuesday"/>
    <s v="Monthly - Tuesday"/>
    <s v="Month+6 Expiry"/>
    <n v="92"/>
    <n v="0.1694"/>
    <n v="4.3E-3"/>
  </r>
  <r>
    <s v="04-Jun-2026"/>
    <x v="3"/>
    <s v="Week1-Jun-2026"/>
    <x v="9"/>
    <s v="30-Mar-2027"/>
    <s v="Tuesday"/>
    <s v="Monthly - Tuesday"/>
    <s v="Monthly - Tuesday"/>
    <s v="Month+9 Expiry"/>
    <n v="0"/>
    <n v="0"/>
    <n v="0"/>
  </r>
  <r>
    <s v="05-Jun-2026"/>
    <x v="4"/>
    <s v="Week1-Jun-2026"/>
    <x v="9"/>
    <s v="30-Jun-2026"/>
    <s v="Tuesday"/>
    <s v="Monthly - Tuesday"/>
    <s v="Monthly - Tuesday"/>
    <s v="Same Month Expiry"/>
    <n v="2821084"/>
    <n v="4711.0051999999996"/>
    <n v="59.195099999999996"/>
  </r>
  <r>
    <s v="05-Jun-2026"/>
    <x v="4"/>
    <s v="Week1-Jun-2026"/>
    <x v="9"/>
    <s v="28-Jul-2026"/>
    <s v="Tuesday"/>
    <s v="Monthly - Tuesday"/>
    <s v="Monthly - Tuesday"/>
    <s v="Month+1 Expiry"/>
    <n v="55903"/>
    <n v="95.086500000000001"/>
    <n v="1.1684000000000001"/>
  </r>
  <r>
    <s v="05-Jun-2026"/>
    <x v="4"/>
    <s v="Week1-Jun-2026"/>
    <x v="9"/>
    <s v="25-Aug-2026"/>
    <s v="Tuesday"/>
    <s v="Monthly - Tuesday"/>
    <s v="Monthly - Tuesday"/>
    <s v="Month+2 Expiry"/>
    <n v="1450"/>
    <n v="2.4462999999999999"/>
    <n v="5.2699999999999997E-2"/>
  </r>
  <r>
    <s v="05-Jun-2026"/>
    <x v="4"/>
    <s v="Week1-Jun-2026"/>
    <x v="9"/>
    <s v="29-Sep-2026"/>
    <s v="Tuesday"/>
    <s v="Monthly - Tuesday"/>
    <s v="Monthly - Tuesday"/>
    <s v="Month+3 Expiry"/>
    <n v="1001"/>
    <n v="1.7152000000000001"/>
    <n v="3.6999999999999998E-2"/>
  </r>
  <r>
    <s v="05-Jun-2026"/>
    <x v="4"/>
    <s v="Week1-Jun-2026"/>
    <x v="9"/>
    <s v="29-Dec-2026"/>
    <s v="Tuesday"/>
    <s v="Monthly - Tuesday"/>
    <s v="Monthly - Tuesday"/>
    <s v="Month+6 Expiry"/>
    <n v="113"/>
    <n v="0.2054"/>
    <n v="5.1000000000000004E-3"/>
  </r>
  <r>
    <s v="05-Jun-2026"/>
    <x v="4"/>
    <s v="Week1-Jun-2026"/>
    <x v="9"/>
    <s v="30-Mar-2027"/>
    <s v="Tuesday"/>
    <s v="Monthly - Tuesday"/>
    <s v="Monthly - Tuesday"/>
    <s v="Month+9 Expiry"/>
    <n v="0"/>
    <n v="0"/>
    <n v="0"/>
  </r>
  <r>
    <s v="08-Jun-2026"/>
    <x v="0"/>
    <s v="Week2-Jun-2026"/>
    <x v="9"/>
    <s v="30-Jun-2026"/>
    <s v="Tuesday"/>
    <s v="Monthly - Tuesday"/>
    <s v="Monthly - Tuesday"/>
    <s v="Same Month Expiry"/>
    <n v="2052438"/>
    <n v="3411.1772000000001"/>
    <n v="42.608699999999999"/>
  </r>
  <r>
    <s v="08-Jun-2026"/>
    <x v="0"/>
    <s v="Week2-Jun-2026"/>
    <x v="9"/>
    <s v="28-Jul-2026"/>
    <s v="Tuesday"/>
    <s v="Monthly - Tuesday"/>
    <s v="Monthly - Tuesday"/>
    <s v="Month+1 Expiry"/>
    <n v="37591"/>
    <n v="64.278300000000002"/>
    <n v="0.7258"/>
  </r>
  <r>
    <s v="08-Jun-2026"/>
    <x v="0"/>
    <s v="Week2-Jun-2026"/>
    <x v="9"/>
    <s v="25-Aug-2026"/>
    <s v="Tuesday"/>
    <s v="Monthly - Tuesday"/>
    <s v="Monthly - Tuesday"/>
    <s v="Month+2 Expiry"/>
    <n v="1172"/>
    <n v="1.9858"/>
    <n v="3.8300000000000001E-2"/>
  </r>
  <r>
    <s v="08-Jun-2026"/>
    <x v="0"/>
    <s v="Week2-Jun-2026"/>
    <x v="9"/>
    <s v="29-Sep-2026"/>
    <s v="Tuesday"/>
    <s v="Monthly - Tuesday"/>
    <s v="Monthly - Tuesday"/>
    <s v="Month+3 Expiry"/>
    <n v="1104"/>
    <n v="1.9501999999999999"/>
    <n v="3.3700000000000001E-2"/>
  </r>
  <r>
    <s v="08-Jun-2026"/>
    <x v="0"/>
    <s v="Week2-Jun-2026"/>
    <x v="9"/>
    <s v="29-Dec-2026"/>
    <s v="Tuesday"/>
    <s v="Monthly - Tuesday"/>
    <s v="Monthly - Tuesday"/>
    <s v="Month+6 Expiry"/>
    <n v="37"/>
    <n v="6.6299999999999998E-2"/>
    <n v="1.5E-3"/>
  </r>
  <r>
    <s v="08-Jun-2026"/>
    <x v="0"/>
    <s v="Week2-Jun-2026"/>
    <x v="9"/>
    <s v="30-Mar-2027"/>
    <s v="Tuesday"/>
    <s v="Monthly - Tuesday"/>
    <s v="Monthly - Tuesday"/>
    <s v="Month+9 Expiry"/>
    <n v="0"/>
    <n v="0"/>
    <n v="0"/>
  </r>
  <r>
    <s v="09-Jun-2026"/>
    <x v="1"/>
    <s v="Week2-Jun-2026"/>
    <x v="9"/>
    <s v="30-Jun-2026"/>
    <s v="Tuesday"/>
    <s v="Monthly - Tuesday"/>
    <s v="Monthly - Tuesday"/>
    <s v="Same Month Expiry"/>
    <n v="2449924"/>
    <n v="4094.7469999999998"/>
    <n v="46.099600000000002"/>
  </r>
  <r>
    <s v="09-Jun-2026"/>
    <x v="1"/>
    <s v="Week2-Jun-2026"/>
    <x v="9"/>
    <s v="28-Jul-2026"/>
    <s v="Tuesday"/>
    <s v="Monthly - Tuesday"/>
    <s v="Monthly - Tuesday"/>
    <s v="Month+1 Expiry"/>
    <n v="65975"/>
    <n v="114.0521"/>
    <n v="2.0552000000000001"/>
  </r>
  <r>
    <s v="09-Jun-2026"/>
    <x v="1"/>
    <s v="Week2-Jun-2026"/>
    <x v="9"/>
    <s v="25-Aug-2026"/>
    <s v="Tuesday"/>
    <s v="Monthly - Tuesday"/>
    <s v="Monthly - Tuesday"/>
    <s v="Month+2 Expiry"/>
    <n v="2406"/>
    <n v="4.1208999999999998"/>
    <n v="6.3600000000000004E-2"/>
  </r>
  <r>
    <s v="09-Jun-2026"/>
    <x v="1"/>
    <s v="Week2-Jun-2026"/>
    <x v="9"/>
    <s v="29-Sep-2026"/>
    <s v="Tuesday"/>
    <s v="Monthly - Tuesday"/>
    <s v="Monthly - Tuesday"/>
    <s v="Month+3 Expiry"/>
    <n v="1189"/>
    <n v="2.0623"/>
    <n v="4.0599999999999997E-2"/>
  </r>
  <r>
    <s v="09-Jun-2026"/>
    <x v="1"/>
    <s v="Week2-Jun-2026"/>
    <x v="9"/>
    <s v="29-Dec-2026"/>
    <s v="Tuesday"/>
    <s v="Monthly - Tuesday"/>
    <s v="Monthly - Tuesday"/>
    <s v="Month+6 Expiry"/>
    <n v="54"/>
    <n v="9.3799999999999994E-2"/>
    <n v="2.3E-3"/>
  </r>
  <r>
    <s v="09-Jun-2026"/>
    <x v="1"/>
    <s v="Week2-Jun-2026"/>
    <x v="9"/>
    <s v="30-Mar-2027"/>
    <s v="Tuesday"/>
    <s v="Monthly - Tuesday"/>
    <s v="Monthly - Tuesday"/>
    <s v="Month+9 Expiry"/>
    <n v="0"/>
    <n v="0"/>
    <n v="0"/>
  </r>
  <r>
    <s v="10-Jun-2026"/>
    <x v="2"/>
    <s v="Week2-Jun-2026"/>
    <x v="9"/>
    <s v="30-Jun-2026"/>
    <s v="Tuesday"/>
    <s v="Monthly - Tuesday"/>
    <s v="Monthly - Tuesday"/>
    <s v="Same Month Expiry"/>
    <n v="2183426"/>
    <n v="3670.8768"/>
    <n v="41.080800000000004"/>
  </r>
  <r>
    <s v="10-Jun-2026"/>
    <x v="2"/>
    <s v="Week2-Jun-2026"/>
    <x v="9"/>
    <s v="28-Jul-2026"/>
    <s v="Tuesday"/>
    <s v="Monthly - Tuesday"/>
    <s v="Monthly - Tuesday"/>
    <s v="Month+1 Expiry"/>
    <n v="79845"/>
    <n v="138.72550000000001"/>
    <n v="2.2307000000000001"/>
  </r>
  <r>
    <s v="10-Jun-2026"/>
    <x v="2"/>
    <s v="Week2-Jun-2026"/>
    <x v="9"/>
    <s v="25-Aug-2026"/>
    <s v="Tuesday"/>
    <s v="Monthly - Tuesday"/>
    <s v="Monthly - Tuesday"/>
    <s v="Month+2 Expiry"/>
    <n v="3055"/>
    <n v="5.2126000000000001"/>
    <n v="9.7900000000000001E-2"/>
  </r>
  <r>
    <s v="10-Jun-2026"/>
    <x v="2"/>
    <s v="Week2-Jun-2026"/>
    <x v="9"/>
    <s v="29-Sep-2026"/>
    <s v="Tuesday"/>
    <s v="Monthly - Tuesday"/>
    <s v="Monthly - Tuesday"/>
    <s v="Month+3 Expiry"/>
    <n v="1691"/>
    <n v="2.9441999999999999"/>
    <n v="7.1900000000000006E-2"/>
  </r>
  <r>
    <s v="10-Jun-2026"/>
    <x v="2"/>
    <s v="Week2-Jun-2026"/>
    <x v="9"/>
    <s v="29-Dec-2026"/>
    <s v="Tuesday"/>
    <s v="Monthly - Tuesday"/>
    <s v="Monthly - Tuesday"/>
    <s v="Month+6 Expiry"/>
    <n v="46"/>
    <n v="8.0699999999999994E-2"/>
    <n v="2.8E-3"/>
  </r>
  <r>
    <s v="10-Jun-2026"/>
    <x v="2"/>
    <s v="Week2-Jun-2026"/>
    <x v="9"/>
    <s v="30-Mar-2027"/>
    <s v="Tuesday"/>
    <s v="Monthly - Tuesday"/>
    <s v="Monthly - Tuesday"/>
    <s v="Month+9 Expiry"/>
    <n v="0"/>
    <n v="0"/>
    <n v="0"/>
  </r>
  <r>
    <s v="11-Jun-2026"/>
    <x v="3"/>
    <s v="Week2-Jun-2026"/>
    <x v="9"/>
    <s v="30-Jun-2026"/>
    <s v="Tuesday"/>
    <s v="Monthly - Tuesday"/>
    <s v="Monthly - Tuesday"/>
    <s v="Same Month Expiry"/>
    <n v="2259732"/>
    <n v="3809.4895000000001"/>
    <n v="40.085599999999999"/>
  </r>
  <r>
    <s v="11-Jun-2026"/>
    <x v="3"/>
    <s v="Week2-Jun-2026"/>
    <x v="9"/>
    <s v="28-Jul-2026"/>
    <s v="Tuesday"/>
    <s v="Monthly - Tuesday"/>
    <s v="Monthly - Tuesday"/>
    <s v="Month+1 Expiry"/>
    <n v="65775"/>
    <n v="114.7093"/>
    <n v="2.1793999999999998"/>
  </r>
  <r>
    <s v="11-Jun-2026"/>
    <x v="3"/>
    <s v="Week2-Jun-2026"/>
    <x v="9"/>
    <s v="25-Aug-2026"/>
    <s v="Tuesday"/>
    <s v="Monthly - Tuesday"/>
    <s v="Monthly - Tuesday"/>
    <s v="Month+2 Expiry"/>
    <n v="3126"/>
    <n v="5.2956000000000003"/>
    <n v="8.6400000000000005E-2"/>
  </r>
  <r>
    <s v="11-Jun-2026"/>
    <x v="3"/>
    <s v="Week2-Jun-2026"/>
    <x v="9"/>
    <s v="29-Sep-2026"/>
    <s v="Tuesday"/>
    <s v="Monthly - Tuesday"/>
    <s v="Monthly - Tuesday"/>
    <s v="Month+3 Expiry"/>
    <n v="1332"/>
    <n v="2.3296999999999999"/>
    <n v="5.1999999999999998E-2"/>
  </r>
  <r>
    <s v="11-Jun-2026"/>
    <x v="3"/>
    <s v="Week2-Jun-2026"/>
    <x v="9"/>
    <s v="29-Dec-2026"/>
    <s v="Tuesday"/>
    <s v="Monthly - Tuesday"/>
    <s v="Monthly - Tuesday"/>
    <s v="Month+6 Expiry"/>
    <n v="43"/>
    <n v="7.4099999999999999E-2"/>
    <n v="1.6999999999999999E-3"/>
  </r>
  <r>
    <s v="11-Jun-2026"/>
    <x v="3"/>
    <s v="Week2-Jun-2026"/>
    <x v="9"/>
    <s v="30-Mar-2027"/>
    <s v="Tuesday"/>
    <s v="Monthly - Tuesday"/>
    <s v="Monthly - Tuesday"/>
    <s v="Month+9 Expiry"/>
    <n v="0"/>
    <n v="0"/>
    <n v="0"/>
  </r>
  <r>
    <s v="12-Jun-2026"/>
    <x v="4"/>
    <s v="Week2-Jun-2026"/>
    <x v="9"/>
    <s v="30-Jun-2026"/>
    <s v="Tuesday"/>
    <s v="Monthly - Tuesday"/>
    <s v="Monthly - Tuesday"/>
    <s v="Same Month Expiry"/>
    <n v="3673301"/>
    <n v="6241.9111999999996"/>
    <n v="54.5199"/>
  </r>
  <r>
    <s v="12-Jun-2026"/>
    <x v="4"/>
    <s v="Week2-Jun-2026"/>
    <x v="9"/>
    <s v="28-Jul-2026"/>
    <s v="Tuesday"/>
    <s v="Monthly - Tuesday"/>
    <s v="Monthly - Tuesday"/>
    <s v="Month+1 Expiry"/>
    <n v="154892"/>
    <n v="267.97140000000002"/>
    <n v="4.1115000000000004"/>
  </r>
  <r>
    <s v="12-Jun-2026"/>
    <x v="4"/>
    <s v="Week2-Jun-2026"/>
    <x v="9"/>
    <s v="25-Aug-2026"/>
    <s v="Tuesday"/>
    <s v="Monthly - Tuesday"/>
    <s v="Monthly - Tuesday"/>
    <s v="Month+2 Expiry"/>
    <n v="6353"/>
    <n v="10.736800000000001"/>
    <n v="0.1847"/>
  </r>
  <r>
    <s v="12-Jun-2026"/>
    <x v="4"/>
    <s v="Week2-Jun-2026"/>
    <x v="9"/>
    <s v="29-Sep-2026"/>
    <s v="Tuesday"/>
    <s v="Monthly - Tuesday"/>
    <s v="Monthly - Tuesday"/>
    <s v="Month+3 Expiry"/>
    <n v="3419"/>
    <n v="5.9124999999999996"/>
    <n v="0.1085"/>
  </r>
  <r>
    <s v="12-Jun-2026"/>
    <x v="4"/>
    <s v="Week2-Jun-2026"/>
    <x v="9"/>
    <s v="29-Dec-2026"/>
    <s v="Tuesday"/>
    <s v="Monthly - Tuesday"/>
    <s v="Monthly - Tuesday"/>
    <s v="Month+6 Expiry"/>
    <n v="175"/>
    <n v="0.28820000000000001"/>
    <n v="6.1999999999999998E-3"/>
  </r>
  <r>
    <s v="12-Jun-2026"/>
    <x v="4"/>
    <s v="Week2-Jun-2026"/>
    <x v="9"/>
    <s v="30-Mar-2027"/>
    <s v="Tuesday"/>
    <s v="Monthly - Tuesday"/>
    <s v="Monthly - Tuesday"/>
    <s v="Month+9 Expiry"/>
    <n v="0"/>
    <n v="0"/>
    <n v="0"/>
  </r>
  <r>
    <s v="15-Jun-2026"/>
    <x v="0"/>
    <s v="Week3-Jun-2026"/>
    <x v="9"/>
    <s v="30-Jun-2026"/>
    <s v="Tuesday"/>
    <s v="Monthly - Tuesday"/>
    <s v="Monthly - Tuesday"/>
    <s v="Same Month Expiry"/>
    <n v="2832594"/>
    <n v="4873.6336000000001"/>
    <n v="38.670299999999997"/>
  </r>
  <r>
    <s v="15-Jun-2026"/>
    <x v="0"/>
    <s v="Week3-Jun-2026"/>
    <x v="9"/>
    <s v="28-Jul-2026"/>
    <s v="Tuesday"/>
    <s v="Monthly - Tuesday"/>
    <s v="Monthly - Tuesday"/>
    <s v="Month+1 Expiry"/>
    <n v="146089"/>
    <n v="253.22810000000001"/>
    <n v="3.1623000000000001"/>
  </r>
  <r>
    <s v="15-Jun-2026"/>
    <x v="0"/>
    <s v="Week3-Jun-2026"/>
    <x v="9"/>
    <s v="25-Aug-2026"/>
    <s v="Tuesday"/>
    <s v="Monthly - Tuesday"/>
    <s v="Monthly - Tuesday"/>
    <s v="Month+2 Expiry"/>
    <n v="6355"/>
    <n v="10.8513"/>
    <n v="0.1767"/>
  </r>
  <r>
    <s v="15-Jun-2026"/>
    <x v="0"/>
    <s v="Week3-Jun-2026"/>
    <x v="9"/>
    <s v="29-Sep-2026"/>
    <s v="Tuesday"/>
    <s v="Monthly - Tuesday"/>
    <s v="Monthly - Tuesday"/>
    <s v="Month+3 Expiry"/>
    <n v="2628"/>
    <n v="4.5773999999999999"/>
    <n v="8.8400000000000006E-2"/>
  </r>
  <r>
    <s v="15-Jun-2026"/>
    <x v="0"/>
    <s v="Week3-Jun-2026"/>
    <x v="9"/>
    <s v="29-Dec-2026"/>
    <s v="Tuesday"/>
    <s v="Monthly - Tuesday"/>
    <s v="Monthly - Tuesday"/>
    <s v="Month+6 Expiry"/>
    <n v="204"/>
    <n v="0.36130000000000001"/>
    <n v="9.5999999999999992E-3"/>
  </r>
  <r>
    <s v="15-Jun-2026"/>
    <x v="0"/>
    <s v="Week3-Jun-2026"/>
    <x v="9"/>
    <s v="30-Mar-2027"/>
    <s v="Tuesday"/>
    <s v="Monthly - Tuesday"/>
    <s v="Monthly - Tuesday"/>
    <s v="Month+9 Expiry"/>
    <n v="0"/>
    <n v="0"/>
    <n v="0"/>
  </r>
  <r>
    <s v="16-Jun-2026"/>
    <x v="1"/>
    <s v="Week3-Jun-2026"/>
    <x v="9"/>
    <s v="30-Jun-2026"/>
    <s v="Tuesday"/>
    <s v="Monthly - Tuesday"/>
    <s v="Monthly - Tuesday"/>
    <s v="Same Month Expiry"/>
    <n v="2103004"/>
    <n v="3615.3211999999999"/>
    <n v="27.478999999999999"/>
  </r>
  <r>
    <s v="16-Jun-2026"/>
    <x v="1"/>
    <s v="Week3-Jun-2026"/>
    <x v="9"/>
    <s v="28-Jul-2026"/>
    <s v="Tuesday"/>
    <s v="Monthly - Tuesday"/>
    <s v="Monthly - Tuesday"/>
    <s v="Month+1 Expiry"/>
    <n v="83078"/>
    <n v="142.78049999999999"/>
    <n v="1.5375000000000001"/>
  </r>
  <r>
    <s v="16-Jun-2026"/>
    <x v="1"/>
    <s v="Week3-Jun-2026"/>
    <x v="9"/>
    <s v="25-Aug-2026"/>
    <s v="Tuesday"/>
    <s v="Monthly - Tuesday"/>
    <s v="Monthly - Tuesday"/>
    <s v="Month+2 Expiry"/>
    <n v="3424"/>
    <n v="5.8406000000000002"/>
    <n v="8.9599999999999999E-2"/>
  </r>
  <r>
    <s v="16-Jun-2026"/>
    <x v="1"/>
    <s v="Week3-Jun-2026"/>
    <x v="9"/>
    <s v="29-Sep-2026"/>
    <s v="Tuesday"/>
    <s v="Monthly - Tuesday"/>
    <s v="Monthly - Tuesday"/>
    <s v="Month+3 Expiry"/>
    <n v="1724"/>
    <n v="3.0796000000000001"/>
    <n v="6.13E-2"/>
  </r>
  <r>
    <s v="16-Jun-2026"/>
    <x v="1"/>
    <s v="Week3-Jun-2026"/>
    <x v="9"/>
    <s v="29-Dec-2026"/>
    <s v="Tuesday"/>
    <s v="Monthly - Tuesday"/>
    <s v="Monthly - Tuesday"/>
    <s v="Month+6 Expiry"/>
    <n v="135"/>
    <n v="0.2397"/>
    <n v="5.7999999999999996E-3"/>
  </r>
  <r>
    <s v="16-Jun-2026"/>
    <x v="1"/>
    <s v="Week3-Jun-2026"/>
    <x v="9"/>
    <s v="30-Mar-2027"/>
    <s v="Tuesday"/>
    <s v="Monthly - Tuesday"/>
    <s v="Monthly - Tuesday"/>
    <s v="Month+9 Expiry"/>
    <n v="1"/>
    <n v="1.9E-3"/>
    <n v="1E-4"/>
  </r>
  <r>
    <s v="17-Jun-2026"/>
    <x v="2"/>
    <s v="Week3-Jun-2026"/>
    <x v="9"/>
    <s v="30-Jun-2026"/>
    <s v="Tuesday"/>
    <s v="Monthly - Tuesday"/>
    <s v="Monthly - Tuesday"/>
    <s v="Same Month Expiry"/>
    <n v="2389751"/>
    <n v="4115.6734999999999"/>
    <n v="29.802499999999998"/>
  </r>
  <r>
    <s v="17-Jun-2026"/>
    <x v="2"/>
    <s v="Week3-Jun-2026"/>
    <x v="9"/>
    <s v="28-Jul-2026"/>
    <s v="Tuesday"/>
    <s v="Monthly - Tuesday"/>
    <s v="Monthly - Tuesday"/>
    <s v="Month+1 Expiry"/>
    <n v="84520"/>
    <n v="145.62960000000001"/>
    <n v="1.4996"/>
  </r>
  <r>
    <s v="17-Jun-2026"/>
    <x v="2"/>
    <s v="Week3-Jun-2026"/>
    <x v="9"/>
    <s v="25-Aug-2026"/>
    <s v="Tuesday"/>
    <s v="Monthly - Tuesday"/>
    <s v="Monthly - Tuesday"/>
    <s v="Month+2 Expiry"/>
    <n v="5306"/>
    <n v="9.2319999999999993"/>
    <n v="0.1603"/>
  </r>
  <r>
    <s v="17-Jun-2026"/>
    <x v="2"/>
    <s v="Week3-Jun-2026"/>
    <x v="9"/>
    <s v="29-Sep-2026"/>
    <s v="Tuesday"/>
    <s v="Monthly - Tuesday"/>
    <s v="Monthly - Tuesday"/>
    <s v="Month+3 Expiry"/>
    <n v="1376"/>
    <n v="2.4394"/>
    <n v="4.3999999999999997E-2"/>
  </r>
  <r>
    <s v="17-Jun-2026"/>
    <x v="2"/>
    <s v="Week3-Jun-2026"/>
    <x v="9"/>
    <s v="29-Dec-2026"/>
    <s v="Tuesday"/>
    <s v="Monthly - Tuesday"/>
    <s v="Monthly - Tuesday"/>
    <s v="Month+6 Expiry"/>
    <n v="255"/>
    <n v="0.45100000000000001"/>
    <n v="1.01E-2"/>
  </r>
  <r>
    <s v="17-Jun-2026"/>
    <x v="2"/>
    <s v="Week3-Jun-2026"/>
    <x v="9"/>
    <s v="30-Mar-2027"/>
    <s v="Tuesday"/>
    <s v="Monthly - Tuesday"/>
    <s v="Monthly - Tuesday"/>
    <s v="Month+9 Expiry"/>
    <n v="3"/>
    <n v="5.7999999999999996E-3"/>
    <n v="2.0000000000000001E-4"/>
  </r>
  <r>
    <s v="18-Jun-2026"/>
    <x v="3"/>
    <s v="Week3-Jun-2026"/>
    <x v="9"/>
    <s v="30-Jun-2026"/>
    <s v="Tuesday"/>
    <s v="Monthly - Tuesday"/>
    <s v="Monthly - Tuesday"/>
    <s v="Same Month Expiry"/>
    <n v="2908467"/>
    <n v="5015.7318999999998"/>
    <n v="30.853000000000002"/>
  </r>
  <r>
    <s v="18-Jun-2026"/>
    <x v="3"/>
    <s v="Week3-Jun-2026"/>
    <x v="9"/>
    <s v="28-Jul-2026"/>
    <s v="Tuesday"/>
    <s v="Monthly - Tuesday"/>
    <s v="Monthly - Tuesday"/>
    <s v="Month+1 Expiry"/>
    <n v="131734"/>
    <n v="229.5376"/>
    <n v="2.3231000000000002"/>
  </r>
  <r>
    <s v="18-Jun-2026"/>
    <x v="3"/>
    <s v="Week3-Jun-2026"/>
    <x v="9"/>
    <s v="25-Aug-2026"/>
    <s v="Tuesday"/>
    <s v="Monthly - Tuesday"/>
    <s v="Monthly - Tuesday"/>
    <s v="Month+2 Expiry"/>
    <n v="10641"/>
    <n v="18.581800000000001"/>
    <n v="0.29409999999999997"/>
  </r>
  <r>
    <s v="18-Jun-2026"/>
    <x v="3"/>
    <s v="Week3-Jun-2026"/>
    <x v="9"/>
    <s v="29-Sep-2026"/>
    <s v="Tuesday"/>
    <s v="Monthly - Tuesday"/>
    <s v="Monthly - Tuesday"/>
    <s v="Month+3 Expiry"/>
    <n v="1499"/>
    <n v="2.6141000000000001"/>
    <n v="4.6199999999999998E-2"/>
  </r>
  <r>
    <s v="18-Jun-2026"/>
    <x v="3"/>
    <s v="Week3-Jun-2026"/>
    <x v="9"/>
    <s v="29-Dec-2026"/>
    <s v="Tuesday"/>
    <s v="Monthly - Tuesday"/>
    <s v="Monthly - Tuesday"/>
    <s v="Month+6 Expiry"/>
    <n v="266"/>
    <n v="0.47589999999999999"/>
    <n v="1.0999999999999999E-2"/>
  </r>
  <r>
    <s v="18-Jun-2026"/>
    <x v="3"/>
    <s v="Week3-Jun-2026"/>
    <x v="9"/>
    <s v="30-Mar-2027"/>
    <s v="Tuesday"/>
    <s v="Monthly - Tuesday"/>
    <s v="Monthly - Tuesday"/>
    <s v="Month+9 Expiry"/>
    <n v="0"/>
    <n v="0"/>
    <n v="0"/>
  </r>
  <r>
    <s v="19-Jun-2026"/>
    <x v="4"/>
    <s v="Week3-Jun-2026"/>
    <x v="9"/>
    <s v="30-Jun-2026"/>
    <s v="Tuesday"/>
    <s v="Monthly - Tuesday"/>
    <s v="Monthly - Tuesday"/>
    <s v="Same Month Expiry"/>
    <n v="3249146"/>
    <n v="5630.6912000000002"/>
    <n v="34.151200000000003"/>
  </r>
  <r>
    <s v="19-Jun-2026"/>
    <x v="4"/>
    <s v="Week3-Jun-2026"/>
    <x v="9"/>
    <s v="28-Jul-2026"/>
    <s v="Tuesday"/>
    <s v="Monthly - Tuesday"/>
    <s v="Monthly - Tuesday"/>
    <s v="Month+1 Expiry"/>
    <n v="125510"/>
    <n v="218.84979999999999"/>
    <n v="2.1366999999999998"/>
  </r>
  <r>
    <s v="19-Jun-2026"/>
    <x v="4"/>
    <s v="Week3-Jun-2026"/>
    <x v="9"/>
    <s v="25-Aug-2026"/>
    <s v="Tuesday"/>
    <s v="Monthly - Tuesday"/>
    <s v="Monthly - Tuesday"/>
    <s v="Month+2 Expiry"/>
    <n v="5251"/>
    <n v="9.1875"/>
    <n v="0.14799999999999999"/>
  </r>
  <r>
    <s v="19-Jun-2026"/>
    <x v="4"/>
    <s v="Week3-Jun-2026"/>
    <x v="9"/>
    <s v="29-Sep-2026"/>
    <s v="Tuesday"/>
    <s v="Monthly - Tuesday"/>
    <s v="Monthly - Tuesday"/>
    <s v="Month+3 Expiry"/>
    <n v="2582"/>
    <n v="4.2869999999999999"/>
    <n v="5.8700000000000002E-2"/>
  </r>
  <r>
    <s v="19-Jun-2026"/>
    <x v="4"/>
    <s v="Week3-Jun-2026"/>
    <x v="9"/>
    <s v="29-Dec-2026"/>
    <s v="Tuesday"/>
    <s v="Monthly - Tuesday"/>
    <s v="Monthly - Tuesday"/>
    <s v="Month+6 Expiry"/>
    <n v="38"/>
    <n v="6.5699999999999995E-2"/>
    <n v="1.5E-3"/>
  </r>
  <r>
    <s v="19-Jun-2026"/>
    <x v="4"/>
    <s v="Week3-Jun-2026"/>
    <x v="9"/>
    <s v="30-Mar-2027"/>
    <s v="Tuesday"/>
    <s v="Monthly - Tuesday"/>
    <s v="Monthly - Tuesday"/>
    <s v="Month+9 Expiry"/>
    <n v="0"/>
    <n v="0"/>
    <n v="0"/>
  </r>
  <r>
    <s v="22-Jun-2026"/>
    <x v="0"/>
    <s v="Week4-Jun-2026"/>
    <x v="9"/>
    <s v="30-Jun-2026"/>
    <s v="Tuesday"/>
    <s v="Monthly - Tuesday"/>
    <s v="Monthly - Tuesday"/>
    <s v="Same Month Expiry"/>
    <n v="2948751"/>
    <n v="5118.6138000000001"/>
    <n v="24.2791"/>
  </r>
  <r>
    <s v="22-Jun-2026"/>
    <x v="0"/>
    <s v="Week4-Jun-2026"/>
    <x v="9"/>
    <s v="28-Jul-2026"/>
    <s v="Tuesday"/>
    <s v="Monthly - Tuesday"/>
    <s v="Monthly - Tuesday"/>
    <s v="Month+1 Expiry"/>
    <n v="108355"/>
    <n v="188.88210000000001"/>
    <n v="2.0009000000000001"/>
  </r>
  <r>
    <s v="22-Jun-2026"/>
    <x v="0"/>
    <s v="Week4-Jun-2026"/>
    <x v="9"/>
    <s v="25-Aug-2026"/>
    <s v="Tuesday"/>
    <s v="Monthly - Tuesday"/>
    <s v="Monthly - Tuesday"/>
    <s v="Month+2 Expiry"/>
    <n v="7799"/>
    <n v="13.6616"/>
    <n v="0.22270000000000001"/>
  </r>
  <r>
    <s v="22-Jun-2026"/>
    <x v="0"/>
    <s v="Week4-Jun-2026"/>
    <x v="9"/>
    <s v="29-Sep-2026"/>
    <s v="Tuesday"/>
    <s v="Monthly - Tuesday"/>
    <s v="Monthly - Tuesday"/>
    <s v="Month+3 Expiry"/>
    <n v="1375"/>
    <n v="2.3717000000000001"/>
    <n v="3.5999999999999997E-2"/>
  </r>
  <r>
    <s v="22-Jun-2026"/>
    <x v="0"/>
    <s v="Week4-Jun-2026"/>
    <x v="9"/>
    <s v="29-Dec-2026"/>
    <s v="Tuesday"/>
    <s v="Monthly - Tuesday"/>
    <s v="Monthly - Tuesday"/>
    <s v="Month+6 Expiry"/>
    <n v="43"/>
    <n v="7.3899999999999993E-2"/>
    <n v="1.8E-3"/>
  </r>
  <r>
    <s v="22-Jun-2026"/>
    <x v="0"/>
    <s v="Week4-Jun-2026"/>
    <x v="9"/>
    <s v="30-Mar-2027"/>
    <s v="Tuesday"/>
    <s v="Monthly - Tuesday"/>
    <s v="Monthly - Tuesday"/>
    <s v="Month+9 Expiry"/>
    <n v="0"/>
    <n v="0"/>
    <n v="0"/>
  </r>
  <r>
    <s v="23-Jun-2026"/>
    <x v="1"/>
    <s v="Week4-Jun-2026"/>
    <x v="9"/>
    <s v="30-Jun-2026"/>
    <s v="Tuesday"/>
    <s v="Monthly - Tuesday"/>
    <s v="Monthly - Tuesday"/>
    <s v="Same Month Expiry"/>
    <n v="5162520"/>
    <n v="8931.8145999999997"/>
    <n v="38.002699999999997"/>
  </r>
  <r>
    <s v="23-Jun-2026"/>
    <x v="1"/>
    <s v="Week4-Jun-2026"/>
    <x v="9"/>
    <s v="28-Jul-2026"/>
    <s v="Tuesday"/>
    <s v="Monthly - Tuesday"/>
    <s v="Monthly - Tuesday"/>
    <s v="Month+1 Expiry"/>
    <n v="224292"/>
    <n v="391.70620000000002"/>
    <n v="4.3316999999999997"/>
  </r>
  <r>
    <s v="23-Jun-2026"/>
    <x v="1"/>
    <s v="Week4-Jun-2026"/>
    <x v="9"/>
    <s v="25-Aug-2026"/>
    <s v="Tuesday"/>
    <s v="Monthly - Tuesday"/>
    <s v="Monthly - Tuesday"/>
    <s v="Month+2 Expiry"/>
    <n v="8782"/>
    <n v="15.2753"/>
    <n v="0.2072"/>
  </r>
  <r>
    <s v="23-Jun-2026"/>
    <x v="1"/>
    <s v="Week4-Jun-2026"/>
    <x v="9"/>
    <s v="29-Sep-2026"/>
    <s v="Tuesday"/>
    <s v="Monthly - Tuesday"/>
    <s v="Monthly - Tuesday"/>
    <s v="Month+3 Expiry"/>
    <n v="2117"/>
    <n v="3.6846000000000001"/>
    <n v="5.1499999999999997E-2"/>
  </r>
  <r>
    <s v="23-Jun-2026"/>
    <x v="1"/>
    <s v="Week4-Jun-2026"/>
    <x v="9"/>
    <s v="29-Dec-2026"/>
    <s v="Tuesday"/>
    <s v="Monthly - Tuesday"/>
    <s v="Monthly - Tuesday"/>
    <s v="Month+6 Expiry"/>
    <n v="117"/>
    <n v="0.20039999999999999"/>
    <n v="4.1999999999999997E-3"/>
  </r>
  <r>
    <s v="23-Jun-2026"/>
    <x v="1"/>
    <s v="Week4-Jun-2026"/>
    <x v="9"/>
    <s v="30-Mar-2027"/>
    <s v="Tuesday"/>
    <s v="Monthly - Tuesday"/>
    <s v="Monthly - Tuesday"/>
    <s v="Month+9 Expiry"/>
    <n v="0"/>
    <n v="0"/>
    <n v="0"/>
  </r>
  <r>
    <s v="24-Jun-2026"/>
    <x v="2"/>
    <s v="Week4-Jun-2026"/>
    <x v="9"/>
    <s v="30-Jun-2026"/>
    <s v="Tuesday"/>
    <s v="Monthly - Tuesday"/>
    <s v="Monthly - Tuesday"/>
    <s v="Same Month Expiry"/>
    <n v="6810780"/>
    <n v="11826.2377"/>
    <n v="53.362099999999998"/>
  </r>
  <r>
    <s v="24-Jun-2026"/>
    <x v="2"/>
    <s v="Week4-Jun-2026"/>
    <x v="9"/>
    <s v="28-Jul-2026"/>
    <s v="Tuesday"/>
    <s v="Monthly - Tuesday"/>
    <s v="Monthly - Tuesday"/>
    <s v="Month+1 Expiry"/>
    <n v="322276"/>
    <n v="567.38549999999998"/>
    <n v="6.7182000000000004"/>
  </r>
  <r>
    <s v="24-Jun-2026"/>
    <x v="2"/>
    <s v="Week4-Jun-2026"/>
    <x v="9"/>
    <s v="25-Aug-2026"/>
    <s v="Tuesday"/>
    <s v="Monthly - Tuesday"/>
    <s v="Monthly - Tuesday"/>
    <s v="Month+2 Expiry"/>
    <n v="11399"/>
    <n v="20.179200000000002"/>
    <n v="0.3095"/>
  </r>
  <r>
    <s v="24-Jun-2026"/>
    <x v="2"/>
    <s v="Week4-Jun-2026"/>
    <x v="9"/>
    <s v="29-Sep-2026"/>
    <s v="Tuesday"/>
    <s v="Monthly - Tuesday"/>
    <s v="Monthly - Tuesday"/>
    <s v="Month+3 Expiry"/>
    <n v="1741"/>
    <n v="3.0562"/>
    <n v="5.6800000000000003E-2"/>
  </r>
  <r>
    <s v="24-Jun-2026"/>
    <x v="2"/>
    <s v="Week4-Jun-2026"/>
    <x v="9"/>
    <s v="29-Dec-2026"/>
    <s v="Tuesday"/>
    <s v="Monthly - Tuesday"/>
    <s v="Monthly - Tuesday"/>
    <s v="Month+6 Expiry"/>
    <n v="267"/>
    <n v="0.4657"/>
    <n v="1.12E-2"/>
  </r>
  <r>
    <s v="24-Jun-2026"/>
    <x v="2"/>
    <s v="Week4-Jun-2026"/>
    <x v="9"/>
    <s v="30-Mar-2027"/>
    <s v="Tuesday"/>
    <s v="Monthly - Tuesday"/>
    <s v="Monthly - Tuesday"/>
    <s v="Month+9 Expiry"/>
    <n v="0"/>
    <n v="0"/>
    <n v="0"/>
  </r>
  <r>
    <s v="25-Jun-2026"/>
    <x v="3"/>
    <s v="Week4-Jun-2026"/>
    <x v="9"/>
    <s v="30-Jun-2026"/>
    <s v="Tuesday"/>
    <s v="Monthly - Tuesday"/>
    <s v="Monthly - Tuesday"/>
    <s v="Same Month Expiry"/>
    <n v="6781654"/>
    <n v="11837.8601"/>
    <n v="39.367100000000001"/>
  </r>
  <r>
    <s v="25-Jun-2026"/>
    <x v="3"/>
    <s v="Week4-Jun-2026"/>
    <x v="9"/>
    <s v="28-Jul-2026"/>
    <s v="Tuesday"/>
    <s v="Monthly - Tuesday"/>
    <s v="Monthly - Tuesday"/>
    <s v="Month+1 Expiry"/>
    <n v="403951"/>
    <n v="713.90300000000002"/>
    <n v="8.3112999999999992"/>
  </r>
  <r>
    <s v="25-Jun-2026"/>
    <x v="3"/>
    <s v="Week4-Jun-2026"/>
    <x v="9"/>
    <s v="25-Aug-2026"/>
    <s v="Tuesday"/>
    <s v="Monthly - Tuesday"/>
    <s v="Monthly - Tuesday"/>
    <s v="Month+2 Expiry"/>
    <n v="16063"/>
    <n v="28.366800000000001"/>
    <n v="0.38569999999999999"/>
  </r>
  <r>
    <s v="25-Jun-2026"/>
    <x v="3"/>
    <s v="Week4-Jun-2026"/>
    <x v="9"/>
    <s v="29-Sep-2026"/>
    <s v="Tuesday"/>
    <s v="Monthly - Tuesday"/>
    <s v="Monthly - Tuesday"/>
    <s v="Month+3 Expiry"/>
    <n v="3623"/>
    <n v="6.4183000000000003"/>
    <n v="0.11020000000000001"/>
  </r>
  <r>
    <s v="25-Jun-2026"/>
    <x v="3"/>
    <s v="Week4-Jun-2026"/>
    <x v="9"/>
    <s v="29-Dec-2026"/>
    <s v="Tuesday"/>
    <s v="Monthly - Tuesday"/>
    <s v="Monthly - Tuesday"/>
    <s v="Month+6 Expiry"/>
    <n v="133"/>
    <n v="0.23069999999999999"/>
    <n v="5.1000000000000004E-3"/>
  </r>
  <r>
    <s v="25-Jun-2026"/>
    <x v="3"/>
    <s v="Week4-Jun-2026"/>
    <x v="9"/>
    <s v="30-Mar-2027"/>
    <s v="Tuesday"/>
    <s v="Monthly - Tuesday"/>
    <s v="Monthly - Tuesday"/>
    <s v="Month+9 Expiry"/>
    <n v="0"/>
    <n v="0"/>
    <n v="0"/>
  </r>
  <r>
    <s v="29-Jun-2026"/>
    <x v="0"/>
    <s v="Week5-Jun-2026"/>
    <x v="9"/>
    <s v="30-Jun-2026"/>
    <s v="Tuesday"/>
    <s v="Monthly - Tuesday"/>
    <s v="Monthly - Tuesday"/>
    <s v="Same Month Expiry"/>
    <n v="22572112"/>
    <n v="39225.1855"/>
    <n v="99.525800000000004"/>
  </r>
  <r>
    <s v="29-Jun-2026"/>
    <x v="0"/>
    <s v="Week5-Jun-2026"/>
    <x v="9"/>
    <s v="28-Jul-2026"/>
    <s v="Tuesday"/>
    <s v="Monthly - Tuesday"/>
    <s v="Monthly - Tuesday"/>
    <s v="Month+1 Expiry"/>
    <n v="475306"/>
    <n v="840.37840000000006"/>
    <n v="10.8086"/>
  </r>
  <r>
    <s v="29-Jun-2026"/>
    <x v="0"/>
    <s v="Week5-Jun-2026"/>
    <x v="9"/>
    <s v="25-Aug-2026"/>
    <s v="Tuesday"/>
    <s v="Monthly - Tuesday"/>
    <s v="Monthly - Tuesday"/>
    <s v="Month+2 Expiry"/>
    <n v="14064"/>
    <n v="24.536300000000001"/>
    <n v="0.33879999999999999"/>
  </r>
  <r>
    <s v="29-Jun-2026"/>
    <x v="0"/>
    <s v="Week5-Jun-2026"/>
    <x v="9"/>
    <s v="29-Sep-2026"/>
    <s v="Tuesday"/>
    <s v="Monthly - Tuesday"/>
    <s v="Monthly - Tuesday"/>
    <s v="Month+3 Expiry"/>
    <n v="1399"/>
    <n v="2.4601000000000002"/>
    <n v="4.4999999999999998E-2"/>
  </r>
  <r>
    <s v="29-Jun-2026"/>
    <x v="0"/>
    <s v="Week5-Jun-2026"/>
    <x v="9"/>
    <s v="29-Dec-2026"/>
    <s v="Tuesday"/>
    <s v="Monthly - Tuesday"/>
    <s v="Monthly - Tuesday"/>
    <s v="Month+6 Expiry"/>
    <n v="62"/>
    <n v="0.1069"/>
    <n v="2.3E-3"/>
  </r>
  <r>
    <s v="29-Jun-2026"/>
    <x v="0"/>
    <s v="Week5-Jun-2026"/>
    <x v="9"/>
    <s v="30-Mar-2027"/>
    <s v="Tuesday"/>
    <s v="Monthly - Tuesday"/>
    <s v="Monthly - Tuesday"/>
    <s v="Month+9 Expiry"/>
    <n v="0"/>
    <n v="0"/>
    <n v="0"/>
  </r>
  <r>
    <s v="30-Jun-2026"/>
    <x v="1"/>
    <s v="Week5-Jun-2026"/>
    <x v="9"/>
    <s v="30-Jun-2026"/>
    <s v="Tuesday"/>
    <s v="Monthly - Tuesday"/>
    <s v="Monthly - Tuesday"/>
    <s v="Same Month Expiry"/>
    <n v="90608397"/>
    <n v="156713.79449999999"/>
    <n v="165.7756"/>
  </r>
  <r>
    <s v="30-Jun-2026"/>
    <x v="1"/>
    <s v="Week5-Jun-2026"/>
    <x v="9"/>
    <s v="28-Jul-2026"/>
    <s v="Tuesday"/>
    <s v="Monthly - Tuesday"/>
    <s v="Monthly - Tuesday"/>
    <s v="Month+1 Expiry"/>
    <n v="658052"/>
    <n v="1157.6016"/>
    <n v="14.3916"/>
  </r>
  <r>
    <s v="30-Jun-2026"/>
    <x v="1"/>
    <s v="Week5-Jun-2026"/>
    <x v="9"/>
    <s v="25-Aug-2026"/>
    <s v="Tuesday"/>
    <s v="Monthly - Tuesday"/>
    <s v="Monthly - Tuesday"/>
    <s v="Month+2 Expiry"/>
    <n v="11039"/>
    <n v="19.373799999999999"/>
    <n v="0.31730000000000003"/>
  </r>
  <r>
    <s v="30-Jun-2026"/>
    <x v="1"/>
    <s v="Week5-Jun-2026"/>
    <x v="9"/>
    <s v="29-Sep-2026"/>
    <s v="Tuesday"/>
    <s v="Monthly - Tuesday"/>
    <s v="Monthly - Tuesday"/>
    <s v="Month+3 Expiry"/>
    <n v="1586"/>
    <n v="2.8342999999999998"/>
    <n v="4.7800000000000002E-2"/>
  </r>
  <r>
    <s v="30-Jun-2026"/>
    <x v="1"/>
    <s v="Week5-Jun-2026"/>
    <x v="9"/>
    <s v="29-Dec-2026"/>
    <s v="Tuesday"/>
    <s v="Monthly - Tuesday"/>
    <s v="Monthly - Tuesday"/>
    <s v="Month+6 Expiry"/>
    <n v="72"/>
    <n v="0.12859999999999999"/>
    <n v="3.8999999999999998E-3"/>
  </r>
  <r>
    <s v="30-Jun-2026"/>
    <x v="1"/>
    <s v="Week5-Jun-2026"/>
    <x v="9"/>
    <s v="30-Mar-2027"/>
    <s v="Tuesday"/>
    <s v="Monthly - Tuesday"/>
    <s v="Monthly - Tuesday"/>
    <s v="Month+9 Expiry"/>
    <n v="0"/>
    <n v="0"/>
    <n v="0"/>
  </r>
  <r>
    <s v="01-Jul-2026"/>
    <x v="2"/>
    <s v="Week1-Jul-2026"/>
    <x v="10"/>
    <s v="28-Jul-2026"/>
    <s v="Tuesday"/>
    <s v="Monthly - Tuesday"/>
    <s v="Monthly - Tuesday"/>
    <s v="Same Month Expiry"/>
    <n v="1531718"/>
    <n v="2691.6388000000002"/>
    <n v="27.755700000000001"/>
  </r>
  <r>
    <s v="01-Jul-2026"/>
    <x v="2"/>
    <s v="Week1-Jul-2026"/>
    <x v="10"/>
    <s v="25-Aug-2026"/>
    <s v="Tuesday"/>
    <s v="Monthly - Tuesday"/>
    <s v="Monthly - Tuesday"/>
    <s v="Month+1 Expiry"/>
    <n v="15430"/>
    <n v="26.691500000000001"/>
    <n v="0.34389999999999998"/>
  </r>
  <r>
    <s v="01-Jul-2026"/>
    <x v="2"/>
    <s v="Week1-Jul-2026"/>
    <x v="10"/>
    <s v="29-Sep-2026"/>
    <s v="Tuesday"/>
    <s v="Monthly - Tuesday"/>
    <s v="Monthly - Tuesday"/>
    <s v="Month+2 Expiry"/>
    <n v="3290"/>
    <n v="5.6258999999999997"/>
    <n v="7.5300000000000006E-2"/>
  </r>
  <r>
    <s v="01-Jul-2026"/>
    <x v="2"/>
    <s v="Week1-Jul-2026"/>
    <x v="10"/>
    <s v="29-Dec-2026"/>
    <s v="Tuesday"/>
    <s v="Monthly - Tuesday"/>
    <s v="Monthly - Tuesday"/>
    <s v="Month+5 Expiry"/>
    <n v="681"/>
    <n v="0.96760000000000002"/>
    <n v="6.6E-3"/>
  </r>
  <r>
    <s v="01-Jul-2026"/>
    <x v="2"/>
    <s v="Week1-Jul-2026"/>
    <x v="10"/>
    <s v="30-Mar-2027"/>
    <s v="Tuesday"/>
    <s v="Monthly - Tuesday"/>
    <s v="Monthly - Tuesday"/>
    <s v="Month+8 Expiry"/>
    <n v="0"/>
    <n v="0"/>
    <n v="0"/>
  </r>
  <r>
    <s v="01-Jul-2026"/>
    <x v="2"/>
    <s v="Week1-Jul-2026"/>
    <x v="10"/>
    <s v="29-Jun-2027"/>
    <s v="Tuesday"/>
    <s v="Monthly - Tuesday"/>
    <s v="Monthly - Tuesday"/>
    <s v="Month+11 Expiry"/>
    <n v="0"/>
    <n v="0"/>
    <n v="0"/>
  </r>
  <r>
    <s v="02-Jul-2026"/>
    <x v="3"/>
    <s v="Week1-Jul-2026"/>
    <x v="10"/>
    <s v="28-Jul-2026"/>
    <s v="Tuesday"/>
    <s v="Monthly - Tuesday"/>
    <s v="Monthly - Tuesday"/>
    <s v="Same Month Expiry"/>
    <n v="1501955"/>
    <n v="2644.0387000000001"/>
    <n v="27.055900000000001"/>
  </r>
  <r>
    <s v="02-Jul-2026"/>
    <x v="3"/>
    <s v="Week1-Jul-2026"/>
    <x v="10"/>
    <s v="25-Aug-2026"/>
    <s v="Tuesday"/>
    <s v="Monthly - Tuesday"/>
    <s v="Monthly - Tuesday"/>
    <s v="Month+1 Expiry"/>
    <n v="16533"/>
    <n v="29.1449"/>
    <n v="0.40300000000000002"/>
  </r>
  <r>
    <s v="02-Jul-2026"/>
    <x v="3"/>
    <s v="Week1-Jul-2026"/>
    <x v="10"/>
    <s v="29-Sep-2026"/>
    <s v="Tuesday"/>
    <s v="Monthly - Tuesday"/>
    <s v="Monthly - Tuesday"/>
    <s v="Month+2 Expiry"/>
    <n v="2461"/>
    <n v="4.1771000000000003"/>
    <n v="5.6000000000000001E-2"/>
  </r>
  <r>
    <s v="02-Jul-2026"/>
    <x v="3"/>
    <s v="Week1-Jul-2026"/>
    <x v="10"/>
    <s v="29-Dec-2026"/>
    <s v="Tuesday"/>
    <s v="Monthly - Tuesday"/>
    <s v="Monthly - Tuesday"/>
    <s v="Month+5 Expiry"/>
    <n v="130"/>
    <n v="0.2233"/>
    <n v="4.4000000000000003E-3"/>
  </r>
  <r>
    <s v="02-Jul-2026"/>
    <x v="3"/>
    <s v="Week1-Jul-2026"/>
    <x v="10"/>
    <s v="30-Mar-2027"/>
    <s v="Tuesday"/>
    <s v="Monthly - Tuesday"/>
    <s v="Monthly - Tuesday"/>
    <s v="Month+8 Expiry"/>
    <n v="0"/>
    <n v="0"/>
    <n v="0"/>
  </r>
  <r>
    <s v="02-Jul-2026"/>
    <x v="3"/>
    <s v="Week1-Jul-2026"/>
    <x v="10"/>
    <s v="29-Jun-2027"/>
    <s v="Tuesday"/>
    <s v="Monthly - Tuesday"/>
    <s v="Monthly - Tuesday"/>
    <s v="Month+11 Expiry"/>
    <n v="0"/>
    <n v="0"/>
    <n v="0"/>
  </r>
  <r>
    <s v="03-Jul-2026"/>
    <x v="4"/>
    <s v="Week1-Jul-2026"/>
    <x v="10"/>
    <s v="28-Jul-2026"/>
    <s v="Tuesday"/>
    <s v="Monthly - Tuesday"/>
    <s v="Monthly - Tuesday"/>
    <s v="Same Month Expiry"/>
    <n v="1623313"/>
    <n v="2862.6442000000002"/>
    <n v="28.8871"/>
  </r>
  <r>
    <s v="03-Jul-2026"/>
    <x v="4"/>
    <s v="Week1-Jul-2026"/>
    <x v="10"/>
    <s v="25-Aug-2026"/>
    <s v="Tuesday"/>
    <s v="Monthly - Tuesday"/>
    <s v="Monthly - Tuesday"/>
    <s v="Month+1 Expiry"/>
    <n v="23323"/>
    <n v="40.940800000000003"/>
    <n v="0.58409999999999995"/>
  </r>
  <r>
    <s v="03-Jul-2026"/>
    <x v="4"/>
    <s v="Week1-Jul-2026"/>
    <x v="10"/>
    <s v="29-Sep-2026"/>
    <s v="Tuesday"/>
    <s v="Monthly - Tuesday"/>
    <s v="Monthly - Tuesday"/>
    <s v="Month+2 Expiry"/>
    <n v="3664"/>
    <n v="6.3765000000000001"/>
    <n v="0.1178"/>
  </r>
  <r>
    <s v="03-Jul-2026"/>
    <x v="4"/>
    <s v="Week1-Jul-2026"/>
    <x v="10"/>
    <s v="29-Dec-2026"/>
    <s v="Tuesday"/>
    <s v="Monthly - Tuesday"/>
    <s v="Monthly - Tuesday"/>
    <s v="Month+5 Expiry"/>
    <n v="95"/>
    <n v="0.1641"/>
    <n v="3.3999999999999998E-3"/>
  </r>
  <r>
    <s v="03-Jul-2026"/>
    <x v="4"/>
    <s v="Week1-Jul-2026"/>
    <x v="10"/>
    <s v="30-Mar-2027"/>
    <s v="Tuesday"/>
    <s v="Monthly - Tuesday"/>
    <s v="Monthly - Tuesday"/>
    <s v="Month+8 Expiry"/>
    <n v="0"/>
    <n v="0"/>
    <n v="0"/>
  </r>
  <r>
    <s v="03-Jul-2026"/>
    <x v="4"/>
    <s v="Week1-Jul-2026"/>
    <x v="10"/>
    <s v="29-Jun-2027"/>
    <s v="Tuesday"/>
    <s v="Monthly - Tuesday"/>
    <s v="Monthly - Tuesday"/>
    <s v="Month+11 Expiry"/>
    <n v="0"/>
    <n v="0"/>
    <n v="0"/>
  </r>
  <r>
    <s v="06-Jul-2026"/>
    <x v="0"/>
    <s v="Week1-Jul-2026"/>
    <x v="10"/>
    <s v="28-Jul-2026"/>
    <s v="Tuesday"/>
    <s v="Monthly - Tuesday"/>
    <s v="Monthly - Tuesday"/>
    <s v="Same Month Expiry"/>
    <n v="1652760"/>
    <n v="2921.7287000000001"/>
    <n v="25.8063"/>
  </r>
  <r>
    <s v="06-Jul-2026"/>
    <x v="0"/>
    <s v="Week1-Jul-2026"/>
    <x v="10"/>
    <s v="25-Aug-2026"/>
    <s v="Tuesday"/>
    <s v="Monthly - Tuesday"/>
    <s v="Monthly - Tuesday"/>
    <s v="Month+1 Expiry"/>
    <n v="23715"/>
    <n v="41.213299999999997"/>
    <n v="0.46710000000000002"/>
  </r>
  <r>
    <s v="06-Jul-2026"/>
    <x v="0"/>
    <s v="Week1-Jul-2026"/>
    <x v="10"/>
    <s v="29-Sep-2026"/>
    <s v="Tuesday"/>
    <s v="Monthly - Tuesday"/>
    <s v="Monthly - Tuesday"/>
    <s v="Month+2 Expiry"/>
    <n v="3246"/>
    <n v="5.6929999999999996"/>
    <n v="9.5000000000000001E-2"/>
  </r>
  <r>
    <s v="06-Jul-2026"/>
    <x v="0"/>
    <s v="Week1-Jul-2026"/>
    <x v="10"/>
    <s v="29-Dec-2026"/>
    <s v="Tuesday"/>
    <s v="Monthly - Tuesday"/>
    <s v="Monthly - Tuesday"/>
    <s v="Month+5 Expiry"/>
    <n v="205"/>
    <n v="0.34860000000000002"/>
    <n v="6.1000000000000004E-3"/>
  </r>
  <r>
    <s v="06-Jul-2026"/>
    <x v="0"/>
    <s v="Week1-Jul-2026"/>
    <x v="10"/>
    <s v="30-Mar-2027"/>
    <s v="Tuesday"/>
    <s v="Monthly - Tuesday"/>
    <s v="Monthly - Tuesday"/>
    <s v="Month+8 Expiry"/>
    <n v="0"/>
    <n v="0"/>
    <n v="0"/>
  </r>
  <r>
    <s v="06-Jul-2026"/>
    <x v="0"/>
    <s v="Week1-Jul-2026"/>
    <x v="10"/>
    <s v="29-Jun-2027"/>
    <s v="Tuesday"/>
    <s v="Monthly - Tuesday"/>
    <s v="Monthly - Tuesday"/>
    <s v="Month+11 Expiry"/>
    <n v="0"/>
    <n v="0"/>
    <n v="0"/>
  </r>
  <r>
    <s v="07-Jul-2026"/>
    <x v="1"/>
    <s v="Week1-Jul-2026"/>
    <x v="10"/>
    <s v="28-Jul-2026"/>
    <s v="Tuesday"/>
    <s v="Monthly - Tuesday"/>
    <s v="Monthly - Tuesday"/>
    <s v="Same Month Expiry"/>
    <n v="1591088"/>
    <n v="2806.7100999999998"/>
    <n v="22.774699999999999"/>
  </r>
  <r>
    <s v="07-Jul-2026"/>
    <x v="1"/>
    <s v="Week1-Jul-2026"/>
    <x v="10"/>
    <s v="25-Aug-2026"/>
    <s v="Tuesday"/>
    <s v="Monthly - Tuesday"/>
    <s v="Monthly - Tuesday"/>
    <s v="Month+1 Expiry"/>
    <n v="19016"/>
    <n v="33.4512"/>
    <n v="0.3871"/>
  </r>
  <r>
    <s v="07-Jul-2026"/>
    <x v="1"/>
    <s v="Week1-Jul-2026"/>
    <x v="10"/>
    <s v="29-Sep-2026"/>
    <s v="Tuesday"/>
    <s v="Monthly - Tuesday"/>
    <s v="Monthly - Tuesday"/>
    <s v="Month+2 Expiry"/>
    <n v="2629"/>
    <n v="4.5960999999999999"/>
    <n v="7.2400000000000006E-2"/>
  </r>
  <r>
    <s v="07-Jul-2026"/>
    <x v="1"/>
    <s v="Week1-Jul-2026"/>
    <x v="10"/>
    <s v="29-Dec-2026"/>
    <s v="Tuesday"/>
    <s v="Monthly - Tuesday"/>
    <s v="Monthly - Tuesday"/>
    <s v="Month+5 Expiry"/>
    <n v="154"/>
    <n v="0.26590000000000003"/>
    <n v="5.0000000000000001E-3"/>
  </r>
  <r>
    <s v="07-Jul-2026"/>
    <x v="1"/>
    <s v="Week1-Jul-2026"/>
    <x v="10"/>
    <s v="30-Mar-2027"/>
    <s v="Tuesday"/>
    <s v="Monthly - Tuesday"/>
    <s v="Monthly - Tuesday"/>
    <s v="Month+8 Expiry"/>
    <n v="0"/>
    <n v="0"/>
    <n v="0"/>
  </r>
  <r>
    <s v="07-Jul-2026"/>
    <x v="1"/>
    <s v="Week1-Jul-2026"/>
    <x v="10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28-Jul-2026"/>
    <s v="Tuesday"/>
    <s v="Monthly - Tuesday"/>
    <s v="Monthly - Tuesday"/>
    <s v="Same Month Expiry"/>
    <n v="3176686"/>
    <n v="5530.4036999999998"/>
    <n v="47.427399999999999"/>
  </r>
  <r>
    <s v="08-Jul-2026"/>
    <x v="2"/>
    <s v="Week2-Jul-2026"/>
    <x v="10"/>
    <s v="25-Aug-2026"/>
    <s v="Tuesday"/>
    <s v="Monthly - Tuesday"/>
    <s v="Monthly - Tuesday"/>
    <s v="Month+1 Expiry"/>
    <n v="71715"/>
    <n v="125.602"/>
    <n v="1.7156"/>
  </r>
  <r>
    <s v="08-Jul-2026"/>
    <x v="2"/>
    <s v="Week2-Jul-2026"/>
    <x v="10"/>
    <s v="29-Sep-2026"/>
    <s v="Tuesday"/>
    <s v="Monthly - Tuesday"/>
    <s v="Monthly - Tuesday"/>
    <s v="Month+2 Expiry"/>
    <n v="9458"/>
    <n v="16.523700000000002"/>
    <n v="0.26079999999999998"/>
  </r>
  <r>
    <s v="08-Jul-2026"/>
    <x v="2"/>
    <s v="Week2-Jul-2026"/>
    <x v="10"/>
    <s v="29-Dec-2026"/>
    <s v="Tuesday"/>
    <s v="Monthly - Tuesday"/>
    <s v="Monthly - Tuesday"/>
    <s v="Month+5 Expiry"/>
    <n v="724"/>
    <n v="1.2332000000000001"/>
    <n v="2.69E-2"/>
  </r>
  <r>
    <s v="08-Jul-2026"/>
    <x v="2"/>
    <s v="Week2-Jul-2026"/>
    <x v="10"/>
    <s v="30-Mar-2027"/>
    <s v="Tuesday"/>
    <s v="Monthly - Tuesday"/>
    <s v="Monthly - Tuesday"/>
    <s v="Month+8 Expiry"/>
    <n v="0"/>
    <n v="0"/>
    <n v="0"/>
  </r>
  <r>
    <s v="08-Jul-2026"/>
    <x v="2"/>
    <s v="Week2-Jul-2026"/>
    <x v="10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28-Jul-2026"/>
    <s v="Tuesday"/>
    <s v="Monthly - Tuesday"/>
    <s v="Monthly - Tuesday"/>
    <s v="Same Month Expiry"/>
    <n v="2188933"/>
    <n v="3807.0281"/>
    <n v="32.4544"/>
  </r>
  <r>
    <s v="09-Jul-2026"/>
    <x v="3"/>
    <s v="Week2-Jul-2026"/>
    <x v="10"/>
    <s v="25-Aug-2026"/>
    <s v="Tuesday"/>
    <s v="Monthly - Tuesday"/>
    <s v="Monthly - Tuesday"/>
    <s v="Month+1 Expiry"/>
    <n v="34068"/>
    <n v="59.138500000000001"/>
    <n v="0.77100000000000002"/>
  </r>
  <r>
    <s v="09-Jul-2026"/>
    <x v="3"/>
    <s v="Week2-Jul-2026"/>
    <x v="10"/>
    <s v="29-Sep-2026"/>
    <s v="Tuesday"/>
    <s v="Monthly - Tuesday"/>
    <s v="Monthly - Tuesday"/>
    <s v="Month+2 Expiry"/>
    <n v="6847"/>
    <n v="12.0556"/>
    <n v="0.19900000000000001"/>
  </r>
  <r>
    <s v="09-Jul-2026"/>
    <x v="3"/>
    <s v="Week2-Jul-2026"/>
    <x v="10"/>
    <s v="29-Dec-2026"/>
    <s v="Tuesday"/>
    <s v="Monthly - Tuesday"/>
    <s v="Monthly - Tuesday"/>
    <s v="Month+5 Expiry"/>
    <n v="354"/>
    <n v="0.62129999999999996"/>
    <n v="1.34E-2"/>
  </r>
  <r>
    <s v="09-Jul-2026"/>
    <x v="3"/>
    <s v="Week2-Jul-2026"/>
    <x v="10"/>
    <s v="30-Mar-2027"/>
    <s v="Tuesday"/>
    <s v="Monthly - Tuesday"/>
    <s v="Monthly - Tuesday"/>
    <s v="Month+8 Expiry"/>
    <n v="0"/>
    <n v="0"/>
    <n v="0"/>
  </r>
  <r>
    <s v="09-Jul-2026"/>
    <x v="3"/>
    <s v="Week2-Jul-2026"/>
    <x v="10"/>
    <s v="29-Jun-2027"/>
    <s v="Tuesday"/>
    <s v="Monthly - Tuesday"/>
    <s v="Monthly - Tuesday"/>
    <s v="Month+11 Expiry"/>
    <n v="0"/>
    <n v="0"/>
    <n v="0"/>
  </r>
  <r>
    <s v="10-Jul-2026"/>
    <x v="4"/>
    <s v="Week2-Jul-2026"/>
    <x v="10"/>
    <s v="28-Jul-2026"/>
    <s v="Tuesday"/>
    <s v="Monthly - Tuesday"/>
    <s v="Monthly - Tuesday"/>
    <s v="Same Month Expiry"/>
    <n v="2142493"/>
    <n v="3757.6858999999999"/>
    <n v="31.044699999999999"/>
  </r>
  <r>
    <s v="10-Jul-2026"/>
    <x v="4"/>
    <s v="Week2-Jul-2026"/>
    <x v="10"/>
    <s v="25-Aug-2026"/>
    <s v="Tuesday"/>
    <s v="Monthly - Tuesday"/>
    <s v="Monthly - Tuesday"/>
    <s v="Month+1 Expiry"/>
    <n v="35759"/>
    <n v="62.640500000000003"/>
    <n v="0.77690000000000003"/>
  </r>
  <r>
    <s v="10-Jul-2026"/>
    <x v="4"/>
    <s v="Week2-Jul-2026"/>
    <x v="10"/>
    <s v="29-Sep-2026"/>
    <s v="Tuesday"/>
    <s v="Monthly - Tuesday"/>
    <s v="Monthly - Tuesday"/>
    <s v="Month+2 Expiry"/>
    <n v="4917"/>
    <n v="8.7097999999999995"/>
    <n v="0.14169999999999999"/>
  </r>
  <r>
    <s v="10-Jul-2026"/>
    <x v="4"/>
    <s v="Week2-Jul-2026"/>
    <x v="10"/>
    <s v="29-Dec-2026"/>
    <s v="Tuesday"/>
    <s v="Monthly - Tuesday"/>
    <s v="Monthly - Tuesday"/>
    <s v="Month+5 Expiry"/>
    <n v="258"/>
    <n v="0.46250000000000002"/>
    <n v="9.4999999999999998E-3"/>
  </r>
  <r>
    <s v="10-Jul-2026"/>
    <x v="4"/>
    <s v="Week2-Jul-2026"/>
    <x v="10"/>
    <s v="30-Mar-2027"/>
    <s v="Tuesday"/>
    <s v="Monthly - Tuesday"/>
    <s v="Monthly - Tuesday"/>
    <s v="Month+8 Expiry"/>
    <n v="1"/>
    <n v="1.9E-3"/>
    <n v="1E-4"/>
  </r>
  <r>
    <s v="10-Jul-2026"/>
    <x v="4"/>
    <s v="Week2-Jul-2026"/>
    <x v="10"/>
    <s v="29-Jun-2027"/>
    <s v="Tuesday"/>
    <s v="Monthly - Tuesday"/>
    <s v="Monthly - Tuesday"/>
    <s v="Month+11 Expiry"/>
    <n v="0"/>
    <n v="0"/>
    <n v="0"/>
  </r>
  <r>
    <s v="13-Jul-2026"/>
    <x v="0"/>
    <s v="Week2-Jul-2026"/>
    <x v="10"/>
    <s v="28-Jul-2026"/>
    <s v="Tuesday"/>
    <s v="Monthly - Tuesday"/>
    <s v="Monthly - Tuesday"/>
    <s v="Same Month Expiry"/>
    <n v="2380345"/>
    <n v="4185.2061000000003"/>
    <n v="33.8626"/>
  </r>
  <r>
    <s v="13-Jul-2026"/>
    <x v="0"/>
    <s v="Week2-Jul-2026"/>
    <x v="10"/>
    <s v="25-Aug-2026"/>
    <s v="Tuesday"/>
    <s v="Monthly - Tuesday"/>
    <s v="Monthly - Tuesday"/>
    <s v="Month+1 Expiry"/>
    <n v="50242"/>
    <n v="87.456599999999995"/>
    <n v="1.0186999999999999"/>
  </r>
  <r>
    <s v="13-Jul-2026"/>
    <x v="0"/>
    <s v="Week2-Jul-2026"/>
    <x v="10"/>
    <s v="29-Sep-2026"/>
    <s v="Tuesday"/>
    <s v="Monthly - Tuesday"/>
    <s v="Monthly - Tuesday"/>
    <s v="Month+2 Expiry"/>
    <n v="4849"/>
    <n v="8.4870000000000001"/>
    <n v="0.13020000000000001"/>
  </r>
  <r>
    <s v="13-Jul-2026"/>
    <x v="0"/>
    <s v="Week2-Jul-2026"/>
    <x v="10"/>
    <s v="29-Dec-2026"/>
    <s v="Tuesday"/>
    <s v="Monthly - Tuesday"/>
    <s v="Monthly - Tuesday"/>
    <s v="Month+5 Expiry"/>
    <n v="347"/>
    <n v="0.62939999999999996"/>
    <n v="1.7600000000000001E-2"/>
  </r>
  <r>
    <s v="13-Jul-2026"/>
    <x v="0"/>
    <s v="Week2-Jul-2026"/>
    <x v="10"/>
    <s v="30-Mar-2027"/>
    <s v="Tuesday"/>
    <s v="Monthly - Tuesday"/>
    <s v="Monthly - Tuesday"/>
    <s v="Month+8 Expiry"/>
    <n v="0"/>
    <n v="0"/>
    <n v="0"/>
  </r>
  <r>
    <s v="13-Jul-2026"/>
    <x v="0"/>
    <s v="Week2-Jul-2026"/>
    <x v="10"/>
    <s v="29-Jun-2027"/>
    <s v="Tuesday"/>
    <s v="Monthly - Tuesday"/>
    <s v="Monthly - Tuesday"/>
    <s v="Month+11 Expiry"/>
    <n v="0"/>
    <n v="0"/>
    <n v="0"/>
  </r>
  <r>
    <s v="14-Jul-2026"/>
    <x v="1"/>
    <s v="Week2-Jul-2026"/>
    <x v="10"/>
    <s v="28-Jul-2026"/>
    <s v="Tuesday"/>
    <s v="Monthly - Tuesday"/>
    <s v="Monthly - Tuesday"/>
    <s v="Same Month Expiry"/>
    <n v="2153750"/>
    <n v="3764.1958"/>
    <n v="30.782599999999999"/>
  </r>
  <r>
    <s v="14-Jul-2026"/>
    <x v="1"/>
    <s v="Week2-Jul-2026"/>
    <x v="10"/>
    <s v="25-Aug-2026"/>
    <s v="Tuesday"/>
    <s v="Monthly - Tuesday"/>
    <s v="Monthly - Tuesday"/>
    <s v="Month+1 Expiry"/>
    <n v="57610"/>
    <n v="100.9769"/>
    <n v="1.2810999999999999"/>
  </r>
  <r>
    <s v="14-Jul-2026"/>
    <x v="1"/>
    <s v="Week2-Jul-2026"/>
    <x v="10"/>
    <s v="29-Sep-2026"/>
    <s v="Tuesday"/>
    <s v="Monthly - Tuesday"/>
    <s v="Monthly - Tuesday"/>
    <s v="Month+2 Expiry"/>
    <n v="6204"/>
    <n v="10.89"/>
    <n v="0.15310000000000001"/>
  </r>
  <r>
    <s v="14-Jul-2026"/>
    <x v="1"/>
    <s v="Week2-Jul-2026"/>
    <x v="10"/>
    <s v="29-Dec-2026"/>
    <s v="Tuesday"/>
    <s v="Monthly - Tuesday"/>
    <s v="Monthly - Tuesday"/>
    <s v="Month+5 Expiry"/>
    <n v="286"/>
    <n v="0.50770000000000004"/>
    <n v="1.17E-2"/>
  </r>
  <r>
    <s v="14-Jul-2026"/>
    <x v="1"/>
    <s v="Week2-Jul-2026"/>
    <x v="10"/>
    <s v="30-Mar-2027"/>
    <s v="Tuesday"/>
    <s v="Monthly - Tuesday"/>
    <s v="Monthly - Tuesday"/>
    <s v="Month+8 Expiry"/>
    <n v="0"/>
    <n v="0"/>
    <n v="0"/>
  </r>
  <r>
    <s v="14-Jul-2026"/>
    <x v="1"/>
    <s v="Week2-Jul-2026"/>
    <x v="10"/>
    <s v="29-Jun-2027"/>
    <s v="Tuesday"/>
    <s v="Monthly - Tuesday"/>
    <s v="Monthly - Tuesday"/>
    <s v="Month+11 Expiry"/>
    <n v="0"/>
    <n v="0"/>
    <n v="0"/>
  </r>
  <r>
    <s v="15-Jul-2026"/>
    <x v="2"/>
    <s v="Week3-Jul-2026"/>
    <x v="10"/>
    <s v="28-Jul-2026"/>
    <s v="Tuesday"/>
    <s v="Monthly - Tuesday"/>
    <s v="Monthly - Tuesday"/>
    <s v="Same Month Expiry"/>
    <n v="2730976"/>
    <n v="4775.9997999999996"/>
    <n v="37.757800000000003"/>
  </r>
  <r>
    <s v="15-Jul-2026"/>
    <x v="2"/>
    <s v="Week3-Jul-2026"/>
    <x v="10"/>
    <s v="25-Aug-2026"/>
    <s v="Tuesday"/>
    <s v="Monthly - Tuesday"/>
    <s v="Monthly - Tuesday"/>
    <s v="Month+1 Expiry"/>
    <n v="67095"/>
    <n v="117.91"/>
    <n v="1.3605"/>
  </r>
  <r>
    <s v="15-Jul-2026"/>
    <x v="2"/>
    <s v="Week3-Jul-2026"/>
    <x v="10"/>
    <s v="29-Sep-2026"/>
    <s v="Tuesday"/>
    <s v="Monthly - Tuesday"/>
    <s v="Monthly - Tuesday"/>
    <s v="Month+2 Expiry"/>
    <n v="7256"/>
    <n v="12.6785"/>
    <n v="0.1862"/>
  </r>
  <r>
    <s v="15-Jul-2026"/>
    <x v="2"/>
    <s v="Week3-Jul-2026"/>
    <x v="10"/>
    <s v="29-Dec-2026"/>
    <s v="Tuesday"/>
    <s v="Monthly - Tuesday"/>
    <s v="Monthly - Tuesday"/>
    <s v="Month+5 Expiry"/>
    <n v="285"/>
    <n v="0.49259999999999998"/>
    <n v="1.01E-2"/>
  </r>
  <r>
    <s v="15-Jul-2026"/>
    <x v="2"/>
    <s v="Week3-Jul-2026"/>
    <x v="10"/>
    <s v="30-Mar-2027"/>
    <s v="Tuesday"/>
    <s v="Monthly - Tuesday"/>
    <s v="Monthly - Tuesday"/>
    <s v="Month+8 Expiry"/>
    <n v="0"/>
    <n v="0"/>
    <n v="0"/>
  </r>
  <r>
    <s v="15-Jul-2026"/>
    <x v="2"/>
    <s v="Week3-Jul-2026"/>
    <x v="10"/>
    <s v="29-Jun-2027"/>
    <s v="Tuesday"/>
    <s v="Monthly - Tuesday"/>
    <s v="Monthly - Tuesday"/>
    <s v="Month+11 Expiry"/>
    <n v="0"/>
    <n v="0"/>
    <n v="0"/>
  </r>
  <r>
    <s v="16-Jul-2026"/>
    <x v="3"/>
    <s v="Week3-Jul-2026"/>
    <x v="10"/>
    <s v="28-Jul-2026"/>
    <s v="Tuesday"/>
    <s v="Monthly - Tuesday"/>
    <s v="Monthly - Tuesday"/>
    <s v="Same Month Expiry"/>
    <n v="2047625"/>
    <n v="3580.5421999999999"/>
    <n v="26.381699999999999"/>
  </r>
  <r>
    <s v="16-Jul-2026"/>
    <x v="3"/>
    <s v="Week3-Jul-2026"/>
    <x v="10"/>
    <s v="25-Aug-2026"/>
    <s v="Tuesday"/>
    <s v="Monthly - Tuesday"/>
    <s v="Monthly - Tuesday"/>
    <s v="Month+1 Expiry"/>
    <n v="41598"/>
    <n v="72.984899999999996"/>
    <n v="0.94240000000000002"/>
  </r>
  <r>
    <s v="16-Jul-2026"/>
    <x v="3"/>
    <s v="Week3-Jul-2026"/>
    <x v="10"/>
    <s v="29-Sep-2026"/>
    <s v="Tuesday"/>
    <s v="Monthly - Tuesday"/>
    <s v="Monthly - Tuesday"/>
    <s v="Month+2 Expiry"/>
    <n v="6745"/>
    <n v="11.874700000000001"/>
    <n v="0.18390000000000001"/>
  </r>
  <r>
    <s v="16-Jul-2026"/>
    <x v="3"/>
    <s v="Week3-Jul-2026"/>
    <x v="10"/>
    <s v="29-Dec-2026"/>
    <s v="Tuesday"/>
    <s v="Monthly - Tuesday"/>
    <s v="Monthly - Tuesday"/>
    <s v="Month+5 Expiry"/>
    <n v="212"/>
    <n v="0.37230000000000002"/>
    <n v="8.3000000000000001E-3"/>
  </r>
  <r>
    <s v="16-Jul-2026"/>
    <x v="3"/>
    <s v="Week3-Jul-2026"/>
    <x v="10"/>
    <s v="30-Mar-2027"/>
    <s v="Tuesday"/>
    <s v="Monthly - Tuesday"/>
    <s v="Monthly - Tuesday"/>
    <s v="Month+8 Expiry"/>
    <n v="2"/>
    <n v="3.8999999999999998E-3"/>
    <n v="1E-4"/>
  </r>
  <r>
    <s v="16-Jul-2026"/>
    <x v="3"/>
    <s v="Week3-Jul-2026"/>
    <x v="10"/>
    <s v="29-Jun-2027"/>
    <s v="Tuesday"/>
    <s v="Monthly - Tuesday"/>
    <s v="Monthly - Tuesday"/>
    <s v="Month+11 Expiry"/>
    <n v="0"/>
    <n v="0"/>
    <n v="0"/>
  </r>
  <r>
    <s v="17-Jul-2026"/>
    <x v="4"/>
    <s v="Week3-Jul-2026"/>
    <x v="10"/>
    <s v="28-Jul-2026"/>
    <s v="Tuesday"/>
    <s v="Monthly - Tuesday"/>
    <s v="Monthly - Tuesday"/>
    <s v="Same Month Expiry"/>
    <n v="3541356"/>
    <n v="6210.8685999999998"/>
    <n v="42.636299999999999"/>
  </r>
  <r>
    <s v="17-Jul-2026"/>
    <x v="4"/>
    <s v="Week3-Jul-2026"/>
    <x v="10"/>
    <s v="25-Aug-2026"/>
    <s v="Tuesday"/>
    <s v="Monthly - Tuesday"/>
    <s v="Monthly - Tuesday"/>
    <s v="Month+1 Expiry"/>
    <n v="97657"/>
    <n v="171.71209999999999"/>
    <n v="2.0861999999999998"/>
  </r>
  <r>
    <s v="17-Jul-2026"/>
    <x v="4"/>
    <s v="Week3-Jul-2026"/>
    <x v="10"/>
    <s v="29-Sep-2026"/>
    <s v="Tuesday"/>
    <s v="Monthly - Tuesday"/>
    <s v="Monthly - Tuesday"/>
    <s v="Month+2 Expiry"/>
    <n v="9989"/>
    <n v="17.508299999999998"/>
    <n v="0.2271"/>
  </r>
  <r>
    <s v="17-Jul-2026"/>
    <x v="4"/>
    <s v="Week3-Jul-2026"/>
    <x v="10"/>
    <s v="29-Dec-2026"/>
    <s v="Tuesday"/>
    <s v="Monthly - Tuesday"/>
    <s v="Monthly - Tuesday"/>
    <s v="Month+5 Expiry"/>
    <n v="651"/>
    <n v="1.1138999999999999"/>
    <n v="1.9900000000000001E-2"/>
  </r>
  <r>
    <s v="17-Jul-2026"/>
    <x v="4"/>
    <s v="Week3-Jul-2026"/>
    <x v="10"/>
    <s v="30-Mar-2027"/>
    <s v="Tuesday"/>
    <s v="Monthly - Tuesday"/>
    <s v="Monthly - Tuesday"/>
    <s v="Month+8 Expiry"/>
    <n v="2"/>
    <n v="3.8999999999999998E-3"/>
    <n v="1E-4"/>
  </r>
  <r>
    <s v="17-Jul-2026"/>
    <x v="4"/>
    <s v="Week3-Jul-2026"/>
    <x v="10"/>
    <s v="29-Jun-2027"/>
    <s v="Tuesday"/>
    <s v="Monthly - Tuesday"/>
    <s v="Monthly - Tuesday"/>
    <s v="Month+11 Expiry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6">
  <r>
    <s v="01-Sep-2025"/>
    <x v="0"/>
    <s v="Week1-Sep-2025"/>
    <x v="0"/>
    <s v="02-Sep-2025"/>
    <s v="Tuesday"/>
    <s v="Weekly - Tuesday"/>
    <s v="Weekly - Tuesday"/>
    <s v="Same Month Expiry"/>
    <n v="106028868"/>
    <n v="195611.32380000001"/>
    <n v="320.47469999999998"/>
  </r>
  <r>
    <s v="01-Sep-2025"/>
    <x v="0"/>
    <s v="Week1-Sep-2025"/>
    <x v="0"/>
    <s v="09-Sep-2025"/>
    <s v="Tuesday"/>
    <s v="Weekly - Tuesday"/>
    <s v="Weekly - Tuesday"/>
    <s v="Same Month Expiry"/>
    <n v="4029784"/>
    <n v="7452.1597000000002"/>
    <n v="20.513400000000001"/>
  </r>
  <r>
    <s v="01-Sep-2025"/>
    <x v="0"/>
    <s v="Week1-Sep-2025"/>
    <x v="0"/>
    <s v="16-Sep-2025"/>
    <s v="Tuesday"/>
    <s v="Weekly - Tuesday"/>
    <s v="Weekly - Tuesday"/>
    <s v="Same Month Expiry"/>
    <n v="180472"/>
    <n v="334.83640000000003"/>
    <n v="1.2927"/>
  </r>
  <r>
    <s v="01-Sep-2025"/>
    <x v="0"/>
    <s v="Week1-Sep-2025"/>
    <x v="0"/>
    <s v="23-Sep-2025"/>
    <s v="Tuesday"/>
    <s v="Weekly - Tuesday"/>
    <s v="Weekly - Tuesday"/>
    <s v="Same Month Expiry"/>
    <n v="12809"/>
    <n v="23.7925"/>
    <n v="0.1222"/>
  </r>
  <r>
    <s v="01-Sep-2025"/>
    <x v="0"/>
    <s v="Week1-Sep-2025"/>
    <x v="0"/>
    <s v="30-Sep-2025"/>
    <s v="Tuesday"/>
    <s v="Monthly - Tuesday"/>
    <s v="Monthly - Tuesday"/>
    <s v="Same Month Expiry"/>
    <n v="937540"/>
    <n v="1745.4459999999999"/>
    <n v="11.742800000000001"/>
  </r>
  <r>
    <s v="01-Sep-2025"/>
    <x v="0"/>
    <s v="Week1-Sep-2025"/>
    <x v="0"/>
    <s v="28-Oct-2025"/>
    <s v="Tuesday"/>
    <s v="Monthly - Tuesday"/>
    <s v="Monthly - Tuesday"/>
    <s v="Month+1 Expiry"/>
    <n v="92526"/>
    <n v="173.13329999999999"/>
    <n v="1.5933999999999999"/>
  </r>
  <r>
    <s v="01-Sep-2025"/>
    <x v="0"/>
    <s v="Week1-Sep-2025"/>
    <x v="0"/>
    <s v="25-Nov-2025"/>
    <s v="Tuesday"/>
    <s v="Monthly - Tuesday"/>
    <s v="Monthly - Tuesday"/>
    <s v="Month+2 Expiry"/>
    <n v="12947"/>
    <n v="24.1647"/>
    <n v="0.31380000000000002"/>
  </r>
  <r>
    <s v="01-Sep-2025"/>
    <x v="0"/>
    <s v="Week1-Sep-2025"/>
    <x v="0"/>
    <s v="30-Dec-2025"/>
    <s v="Tuesday"/>
    <s v="Monthly - Tuesday"/>
    <s v="Monthly - Tuesday"/>
    <s v="Month+3 Expiry"/>
    <n v="47888"/>
    <n v="91.837199999999996"/>
    <n v="1.5443"/>
  </r>
  <r>
    <s v="01-Sep-2025"/>
    <x v="0"/>
    <s v="Week1-Sep-2025"/>
    <x v="0"/>
    <s v="31-Mar-2026"/>
    <s v="Tuesday"/>
    <s v="Monthly - Tuesday"/>
    <s v="Monthly - Tuesday"/>
    <s v="Month+6 Expiry"/>
    <n v="7389"/>
    <n v="14.341100000000001"/>
    <n v="0.26840000000000003"/>
  </r>
  <r>
    <s v="01-Sep-2025"/>
    <x v="0"/>
    <s v="Week1-Sep-2025"/>
    <x v="0"/>
    <s v="30-Jun-2026"/>
    <s v="Tuesday"/>
    <s v="Monthly - Tuesday"/>
    <s v="Monthly - Tuesday"/>
    <s v="Month+9 Expiry"/>
    <n v="98"/>
    <n v="0.18390000000000001"/>
    <n v="4.8999999999999998E-3"/>
  </r>
  <r>
    <s v="01-Sep-2025"/>
    <x v="0"/>
    <s v="Week1-Sep-2025"/>
    <x v="0"/>
    <s v="29-Dec-2026"/>
    <s v="Tuesday"/>
    <s v="Monthly - Tuesday"/>
    <s v="Monthly - Tuesday"/>
    <s v="Month+15 Expiry"/>
    <n v="625"/>
    <n v="1.2643"/>
    <n v="5.1299999999999998E-2"/>
  </r>
  <r>
    <s v="01-Sep-2025"/>
    <x v="0"/>
    <s v="Week1-Sep-2025"/>
    <x v="0"/>
    <s v="29-Jun-2027"/>
    <s v="Tuesday"/>
    <s v="Monthly - Tuesday"/>
    <s v="Monthly - Tuesday"/>
    <s v="Month+21 Expiry"/>
    <n v="0"/>
    <n v="0"/>
    <n v="0"/>
  </r>
  <r>
    <s v="01-Sep-2025"/>
    <x v="0"/>
    <s v="Week1-Sep-2025"/>
    <x v="0"/>
    <s v="28-Dec-2027"/>
    <s v="Tuesday"/>
    <s v="Monthly - Tuesday"/>
    <s v="Monthly - Tuesday"/>
    <s v="Month+27 Expiry"/>
    <n v="1"/>
    <n v="1.8E-3"/>
    <n v="0"/>
  </r>
  <r>
    <s v="01-Sep-2025"/>
    <x v="0"/>
    <s v="Week1-Sep-2025"/>
    <x v="0"/>
    <s v="27-Jun-2028"/>
    <s v="Tuesday"/>
    <s v="Monthly - Tuesday"/>
    <s v="Monthly - Tuesday"/>
    <s v="Month+33 Expiry"/>
    <n v="4"/>
    <n v="6.7000000000000002E-3"/>
    <n v="1E-4"/>
  </r>
  <r>
    <s v="01-Sep-2025"/>
    <x v="0"/>
    <s v="Week1-Sep-2025"/>
    <x v="0"/>
    <s v="26-Dec-2028"/>
    <s v="Tuesday"/>
    <s v="Monthly - Tuesday"/>
    <s v="Monthly - Tuesday"/>
    <s v="Month+39 Expiry"/>
    <n v="14"/>
    <n v="2.52E-2"/>
    <n v="6.9999999999999999E-4"/>
  </r>
  <r>
    <s v="01-Sep-2025"/>
    <x v="0"/>
    <s v="Week1-Sep-2025"/>
    <x v="0"/>
    <s v="26-Jun-2029"/>
    <s v="Tuesday"/>
    <s v="Monthly - Tuesday"/>
    <s v="Monthly - Tuesday"/>
    <s v="Month+45 Expiry"/>
    <n v="0"/>
    <n v="0"/>
    <n v="0"/>
  </r>
  <r>
    <s v="01-Sep-2025"/>
    <x v="0"/>
    <s v="Week1-Sep-2025"/>
    <x v="0"/>
    <s v="24-Dec-2029"/>
    <s v="Monday"/>
    <s v="Weekly - Monday"/>
    <s v="Weekly - Monday"/>
    <s v="Month+51 Expiry"/>
    <n v="0"/>
    <n v="0"/>
    <n v="0"/>
  </r>
  <r>
    <s v="01-Sep-2025"/>
    <x v="0"/>
    <s v="Week1-Sep-2025"/>
    <x v="0"/>
    <s v="25-Jun-2030"/>
    <s v="Tuesday"/>
    <s v="Monthly - Tuesday"/>
    <s v="Monthly - Tuesday"/>
    <s v="Month+57 Expiry"/>
    <n v="0"/>
    <n v="0"/>
    <n v="0"/>
  </r>
  <r>
    <s v="02-Sep-2025"/>
    <x v="1"/>
    <s v="Week1-Sep-2025"/>
    <x v="0"/>
    <s v="02-Sep-2025"/>
    <s v="Tuesday"/>
    <s v="Weekly - Tuesday"/>
    <s v="Weekly - Tuesday"/>
    <s v="Same Month Expiry"/>
    <n v="345607365"/>
    <n v="639129.05610000005"/>
    <n v="563.61800000000005"/>
  </r>
  <r>
    <s v="02-Sep-2025"/>
    <x v="1"/>
    <s v="Week1-Sep-2025"/>
    <x v="0"/>
    <s v="09-Sep-2025"/>
    <s v="Tuesday"/>
    <s v="Weekly - Tuesday"/>
    <s v="Weekly - Tuesday"/>
    <s v="Same Month Expiry"/>
    <n v="11437491"/>
    <n v="21205.713899999999"/>
    <n v="61.599200000000003"/>
  </r>
  <r>
    <s v="02-Sep-2025"/>
    <x v="1"/>
    <s v="Week1-Sep-2025"/>
    <x v="0"/>
    <s v="16-Sep-2025"/>
    <s v="Tuesday"/>
    <s v="Weekly - Tuesday"/>
    <s v="Weekly - Tuesday"/>
    <s v="Same Month Expiry"/>
    <n v="407592"/>
    <n v="756.21950000000004"/>
    <n v="2.9828000000000001"/>
  </r>
  <r>
    <s v="02-Sep-2025"/>
    <x v="1"/>
    <s v="Week1-Sep-2025"/>
    <x v="0"/>
    <s v="23-Sep-2025"/>
    <s v="Tuesday"/>
    <s v="Weekly - Tuesday"/>
    <s v="Weekly - Tuesday"/>
    <s v="Same Month Expiry"/>
    <n v="23137"/>
    <n v="42.990699999999997"/>
    <n v="0.23089999999999999"/>
  </r>
  <r>
    <s v="02-Sep-2025"/>
    <x v="1"/>
    <s v="Week1-Sep-2025"/>
    <x v="0"/>
    <s v="30-Sep-2025"/>
    <s v="Tuesday"/>
    <s v="Monthly - Tuesday"/>
    <s v="Monthly - Tuesday"/>
    <s v="Same Month Expiry"/>
    <n v="1258468"/>
    <n v="2348.7395000000001"/>
    <n v="16.260400000000001"/>
  </r>
  <r>
    <s v="02-Sep-2025"/>
    <x v="1"/>
    <s v="Week1-Sep-2025"/>
    <x v="0"/>
    <s v="28-Oct-2025"/>
    <s v="Tuesday"/>
    <s v="Monthly - Tuesday"/>
    <s v="Monthly - Tuesday"/>
    <s v="Month+1 Expiry"/>
    <n v="142317"/>
    <n v="265.83240000000001"/>
    <n v="2.0135000000000001"/>
  </r>
  <r>
    <s v="02-Sep-2025"/>
    <x v="1"/>
    <s v="Week1-Sep-2025"/>
    <x v="0"/>
    <s v="25-Nov-2025"/>
    <s v="Tuesday"/>
    <s v="Monthly - Tuesday"/>
    <s v="Monthly - Tuesday"/>
    <s v="Month+2 Expiry"/>
    <n v="32847"/>
    <n v="61.0075"/>
    <n v="0.59430000000000005"/>
  </r>
  <r>
    <s v="02-Sep-2025"/>
    <x v="1"/>
    <s v="Week1-Sep-2025"/>
    <x v="0"/>
    <s v="30-Dec-2025"/>
    <s v="Tuesday"/>
    <s v="Monthly - Tuesday"/>
    <s v="Monthly - Tuesday"/>
    <s v="Month+3 Expiry"/>
    <n v="50509"/>
    <n v="95.570499999999996"/>
    <n v="1.4688000000000001"/>
  </r>
  <r>
    <s v="02-Sep-2025"/>
    <x v="1"/>
    <s v="Week1-Sep-2025"/>
    <x v="0"/>
    <s v="31-Mar-2026"/>
    <s v="Tuesday"/>
    <s v="Monthly - Tuesday"/>
    <s v="Monthly - Tuesday"/>
    <s v="Month+6 Expiry"/>
    <n v="8237"/>
    <n v="16.072500000000002"/>
    <n v="0.32229999999999998"/>
  </r>
  <r>
    <s v="02-Sep-2025"/>
    <x v="1"/>
    <s v="Week1-Sep-2025"/>
    <x v="0"/>
    <s v="30-Jun-2026"/>
    <s v="Tuesday"/>
    <s v="Monthly - Tuesday"/>
    <s v="Monthly - Tuesday"/>
    <s v="Month+9 Expiry"/>
    <n v="64"/>
    <n v="0.1217"/>
    <n v="3.5000000000000001E-3"/>
  </r>
  <r>
    <s v="02-Sep-2025"/>
    <x v="1"/>
    <s v="Week1-Sep-2025"/>
    <x v="0"/>
    <s v="29-Dec-2026"/>
    <s v="Tuesday"/>
    <s v="Monthly - Tuesday"/>
    <s v="Monthly - Tuesday"/>
    <s v="Month+15 Expiry"/>
    <n v="425"/>
    <n v="0.81699999999999995"/>
    <n v="2.6499999999999999E-2"/>
  </r>
  <r>
    <s v="02-Sep-2025"/>
    <x v="1"/>
    <s v="Week1-Sep-2025"/>
    <x v="0"/>
    <s v="29-Jun-2027"/>
    <s v="Tuesday"/>
    <s v="Monthly - Tuesday"/>
    <s v="Monthly - Tuesday"/>
    <s v="Month+21 Expiry"/>
    <n v="0"/>
    <n v="0"/>
    <n v="0"/>
  </r>
  <r>
    <s v="02-Sep-2025"/>
    <x v="1"/>
    <s v="Week1-Sep-2025"/>
    <x v="0"/>
    <s v="28-Dec-2027"/>
    <s v="Tuesday"/>
    <s v="Monthly - Tuesday"/>
    <s v="Monthly - Tuesday"/>
    <s v="Month+27 Expiry"/>
    <n v="1"/>
    <n v="2.2000000000000001E-3"/>
    <n v="2.0000000000000001E-4"/>
  </r>
  <r>
    <s v="02-Sep-2025"/>
    <x v="1"/>
    <s v="Week1-Sep-2025"/>
    <x v="0"/>
    <s v="27-Jun-2028"/>
    <s v="Tuesday"/>
    <s v="Monthly - Tuesday"/>
    <s v="Monthly - Tuesday"/>
    <s v="Month+33 Expiry"/>
    <n v="0"/>
    <n v="0"/>
    <n v="0"/>
  </r>
  <r>
    <s v="02-Sep-2025"/>
    <x v="1"/>
    <s v="Week1-Sep-2025"/>
    <x v="0"/>
    <s v="26-Dec-2028"/>
    <s v="Tuesday"/>
    <s v="Monthly - Tuesday"/>
    <s v="Monthly - Tuesday"/>
    <s v="Month+39 Expiry"/>
    <n v="0"/>
    <n v="0"/>
    <n v="0"/>
  </r>
  <r>
    <s v="02-Sep-2025"/>
    <x v="1"/>
    <s v="Week1-Sep-2025"/>
    <x v="0"/>
    <s v="26-Jun-2029"/>
    <s v="Tuesday"/>
    <s v="Monthly - Tuesday"/>
    <s v="Monthly - Tuesday"/>
    <s v="Month+45 Expiry"/>
    <n v="0"/>
    <n v="0"/>
    <n v="0"/>
  </r>
  <r>
    <s v="02-Sep-2025"/>
    <x v="1"/>
    <s v="Week1-Sep-2025"/>
    <x v="0"/>
    <s v="24-Dec-2029"/>
    <s v="Monday"/>
    <s v="Weekly - Monday"/>
    <s v="Weekly - Monday"/>
    <s v="Month+51 Expiry"/>
    <n v="0"/>
    <n v="0"/>
    <n v="0"/>
  </r>
  <r>
    <s v="02-Sep-2025"/>
    <x v="1"/>
    <s v="Week1-Sep-2025"/>
    <x v="0"/>
    <s v="25-Jun-2030"/>
    <s v="Tuesday"/>
    <s v="Monthly - Tuesday"/>
    <s v="Monthly - Tuesday"/>
    <s v="Month+57 Expiry"/>
    <n v="0"/>
    <n v="0"/>
    <n v="0"/>
  </r>
  <r>
    <s v="03-Sep-2025"/>
    <x v="2"/>
    <s v="Week1-Sep-2025"/>
    <x v="0"/>
    <s v="09-Sep-2025"/>
    <s v="Tuesday"/>
    <s v="Weekly - Tuesday"/>
    <s v="Weekly - Tuesday"/>
    <s v="Same Month Expiry"/>
    <n v="58381775"/>
    <n v="108094.5012"/>
    <n v="309.37329999999997"/>
  </r>
  <r>
    <s v="03-Sep-2025"/>
    <x v="2"/>
    <s v="Week1-Sep-2025"/>
    <x v="0"/>
    <s v="16-Sep-2025"/>
    <s v="Tuesday"/>
    <s v="Weekly - Tuesday"/>
    <s v="Weekly - Tuesday"/>
    <s v="Same Month Expiry"/>
    <n v="944724"/>
    <n v="1752.9338"/>
    <n v="6.0377000000000001"/>
  </r>
  <r>
    <s v="03-Sep-2025"/>
    <x v="2"/>
    <s v="Week1-Sep-2025"/>
    <x v="0"/>
    <s v="23-Sep-2025"/>
    <s v="Tuesday"/>
    <s v="Weekly - Tuesday"/>
    <s v="Weekly - Tuesday"/>
    <s v="Same Month Expiry"/>
    <n v="45649"/>
    <n v="85.338300000000004"/>
    <n v="0.41170000000000001"/>
  </r>
  <r>
    <s v="03-Sep-2025"/>
    <x v="2"/>
    <s v="Week1-Sep-2025"/>
    <x v="0"/>
    <s v="30-Sep-2025"/>
    <s v="Tuesday"/>
    <s v="Monthly - Tuesday"/>
    <s v="Monthly - Tuesday"/>
    <s v="Same Month Expiry"/>
    <n v="970036"/>
    <n v="1811.0163"/>
    <n v="11.6074"/>
  </r>
  <r>
    <s v="03-Sep-2025"/>
    <x v="2"/>
    <s v="Week1-Sep-2025"/>
    <x v="0"/>
    <s v="07-Oct-2025"/>
    <s v="Tuesday"/>
    <s v="Weekly - Tuesday"/>
    <s v="Weekly - Tuesday"/>
    <s v="Month+1 Expiry"/>
    <n v="928"/>
    <n v="1.722"/>
    <n v="2.1999999999999999E-2"/>
  </r>
  <r>
    <s v="03-Sep-2025"/>
    <x v="2"/>
    <s v="Week1-Sep-2025"/>
    <x v="0"/>
    <s v="28-Oct-2025"/>
    <s v="Tuesday"/>
    <s v="Monthly - Tuesday"/>
    <s v="Monthly - Tuesday"/>
    <s v="Month+1 Expiry"/>
    <n v="131634"/>
    <n v="246.2167"/>
    <n v="1.6684000000000001"/>
  </r>
  <r>
    <s v="03-Sep-2025"/>
    <x v="2"/>
    <s v="Week1-Sep-2025"/>
    <x v="0"/>
    <s v="25-Nov-2025"/>
    <s v="Tuesday"/>
    <s v="Monthly - Tuesday"/>
    <s v="Monthly - Tuesday"/>
    <s v="Month+2 Expiry"/>
    <n v="20810"/>
    <n v="39.129600000000003"/>
    <n v="0.36249999999999999"/>
  </r>
  <r>
    <s v="03-Sep-2025"/>
    <x v="2"/>
    <s v="Week1-Sep-2025"/>
    <x v="0"/>
    <s v="30-Dec-2025"/>
    <s v="Tuesday"/>
    <s v="Monthly - Tuesday"/>
    <s v="Monthly - Tuesday"/>
    <s v="Month+3 Expiry"/>
    <n v="40731"/>
    <n v="77.344800000000006"/>
    <n v="1.0103"/>
  </r>
  <r>
    <s v="03-Sep-2025"/>
    <x v="2"/>
    <s v="Week1-Sep-2025"/>
    <x v="0"/>
    <s v="31-Mar-2026"/>
    <s v="Tuesday"/>
    <s v="Monthly - Tuesday"/>
    <s v="Monthly - Tuesday"/>
    <s v="Month+6 Expiry"/>
    <n v="5689"/>
    <n v="11.0238"/>
    <n v="0.18779999999999999"/>
  </r>
  <r>
    <s v="03-Sep-2025"/>
    <x v="2"/>
    <s v="Week1-Sep-2025"/>
    <x v="0"/>
    <s v="30-Jun-2026"/>
    <s v="Tuesday"/>
    <s v="Monthly - Tuesday"/>
    <s v="Monthly - Tuesday"/>
    <s v="Month+9 Expiry"/>
    <n v="4722"/>
    <n v="7.1074999999999999"/>
    <n v="1.5599999999999999E-2"/>
  </r>
  <r>
    <s v="03-Sep-2025"/>
    <x v="2"/>
    <s v="Week1-Sep-2025"/>
    <x v="0"/>
    <s v="29-Dec-2026"/>
    <s v="Tuesday"/>
    <s v="Monthly - Tuesday"/>
    <s v="Monthly - Tuesday"/>
    <s v="Month+15 Expiry"/>
    <n v="437"/>
    <n v="0.87819999999999998"/>
    <n v="3.1300000000000001E-2"/>
  </r>
  <r>
    <s v="03-Sep-2025"/>
    <x v="2"/>
    <s v="Week1-Sep-2025"/>
    <x v="0"/>
    <s v="29-Jun-2027"/>
    <s v="Tuesday"/>
    <s v="Monthly - Tuesday"/>
    <s v="Monthly - Tuesday"/>
    <s v="Month+21 Expiry"/>
    <n v="0"/>
    <n v="0"/>
    <n v="0"/>
  </r>
  <r>
    <s v="03-Sep-2025"/>
    <x v="2"/>
    <s v="Week1-Sep-2025"/>
    <x v="0"/>
    <s v="28-Dec-2027"/>
    <s v="Tuesday"/>
    <s v="Monthly - Tuesday"/>
    <s v="Monthly - Tuesday"/>
    <s v="Month+27 Expiry"/>
    <n v="16"/>
    <n v="2.9000000000000001E-2"/>
    <n v="1E-3"/>
  </r>
  <r>
    <s v="03-Sep-2025"/>
    <x v="2"/>
    <s v="Week1-Sep-2025"/>
    <x v="0"/>
    <s v="27-Jun-2028"/>
    <s v="Tuesday"/>
    <s v="Monthly - Tuesday"/>
    <s v="Monthly - Tuesday"/>
    <s v="Month+33 Expiry"/>
    <n v="0"/>
    <n v="0"/>
    <n v="0"/>
  </r>
  <r>
    <s v="03-Sep-2025"/>
    <x v="2"/>
    <s v="Week1-Sep-2025"/>
    <x v="0"/>
    <s v="26-Dec-2028"/>
    <s v="Tuesday"/>
    <s v="Monthly - Tuesday"/>
    <s v="Monthly - Tuesday"/>
    <s v="Month+39 Expiry"/>
    <n v="1"/>
    <n v="2E-3"/>
    <n v="1E-4"/>
  </r>
  <r>
    <s v="03-Sep-2025"/>
    <x v="2"/>
    <s v="Week1-Sep-2025"/>
    <x v="0"/>
    <s v="26-Jun-2029"/>
    <s v="Tuesday"/>
    <s v="Monthly - Tuesday"/>
    <s v="Monthly - Tuesday"/>
    <s v="Month+45 Expiry"/>
    <n v="0"/>
    <n v="0"/>
    <n v="0"/>
  </r>
  <r>
    <s v="03-Sep-2025"/>
    <x v="2"/>
    <s v="Week1-Sep-2025"/>
    <x v="0"/>
    <s v="24-Dec-2029"/>
    <s v="Monday"/>
    <s v="Weekly - Monday"/>
    <s v="Weekly - Monday"/>
    <s v="Month+51 Expiry"/>
    <n v="0"/>
    <n v="0"/>
    <n v="0"/>
  </r>
  <r>
    <s v="03-Sep-2025"/>
    <x v="2"/>
    <s v="Week1-Sep-2025"/>
    <x v="0"/>
    <s v="25-Jun-2030"/>
    <s v="Tuesday"/>
    <s v="Monthly - Tuesday"/>
    <s v="Monthly - Tuesday"/>
    <s v="Month+57 Expiry"/>
    <n v="0"/>
    <n v="0"/>
    <n v="0"/>
  </r>
  <r>
    <s v="04-Sep-2025"/>
    <x v="3"/>
    <s v="Week1-Sep-2025"/>
    <x v="0"/>
    <s v="09-Sep-2025"/>
    <s v="Tuesday"/>
    <s v="Weekly - Tuesday"/>
    <s v="Weekly - Tuesday"/>
    <s v="Same Month Expiry"/>
    <n v="69893914"/>
    <n v="130374.2359"/>
    <n v="315.14060000000001"/>
  </r>
  <r>
    <s v="04-Sep-2025"/>
    <x v="3"/>
    <s v="Week1-Sep-2025"/>
    <x v="0"/>
    <s v="16-Sep-2025"/>
    <s v="Tuesday"/>
    <s v="Weekly - Tuesday"/>
    <s v="Weekly - Tuesday"/>
    <s v="Same Month Expiry"/>
    <n v="1970946"/>
    <n v="3688.3204000000001"/>
    <n v="12.689399999999999"/>
  </r>
  <r>
    <s v="04-Sep-2025"/>
    <x v="3"/>
    <s v="Week1-Sep-2025"/>
    <x v="0"/>
    <s v="23-Sep-2025"/>
    <s v="Tuesday"/>
    <s v="Weekly - Tuesday"/>
    <s v="Weekly - Tuesday"/>
    <s v="Same Month Expiry"/>
    <n v="81233"/>
    <n v="152.35910000000001"/>
    <n v="0.74729999999999996"/>
  </r>
  <r>
    <s v="04-Sep-2025"/>
    <x v="3"/>
    <s v="Week1-Sep-2025"/>
    <x v="0"/>
    <s v="30-Sep-2025"/>
    <s v="Tuesday"/>
    <s v="Monthly - Tuesday"/>
    <s v="Monthly - Tuesday"/>
    <s v="Same Month Expiry"/>
    <n v="1438666"/>
    <n v="2692.5288"/>
    <n v="16.425799999999999"/>
  </r>
  <r>
    <s v="04-Sep-2025"/>
    <x v="3"/>
    <s v="Week1-Sep-2025"/>
    <x v="0"/>
    <s v="07-Oct-2025"/>
    <s v="Tuesday"/>
    <s v="Weekly - Tuesday"/>
    <s v="Weekly - Tuesday"/>
    <s v="Month+1 Expiry"/>
    <n v="2435"/>
    <n v="4.6002999999999998"/>
    <n v="3.6600000000000001E-2"/>
  </r>
  <r>
    <s v="04-Sep-2025"/>
    <x v="3"/>
    <s v="Week1-Sep-2025"/>
    <x v="0"/>
    <s v="28-Oct-2025"/>
    <s v="Tuesday"/>
    <s v="Monthly - Tuesday"/>
    <s v="Monthly - Tuesday"/>
    <s v="Month+1 Expiry"/>
    <n v="173860"/>
    <n v="325.68540000000002"/>
    <n v="2.7425000000000002"/>
  </r>
  <r>
    <s v="04-Sep-2025"/>
    <x v="3"/>
    <s v="Week1-Sep-2025"/>
    <x v="0"/>
    <s v="25-Nov-2025"/>
    <s v="Tuesday"/>
    <s v="Monthly - Tuesday"/>
    <s v="Monthly - Tuesday"/>
    <s v="Month+2 Expiry"/>
    <n v="22847"/>
    <n v="42.725700000000003"/>
    <n v="0.44990000000000002"/>
  </r>
  <r>
    <s v="04-Sep-2025"/>
    <x v="3"/>
    <s v="Week1-Sep-2025"/>
    <x v="0"/>
    <s v="30-Dec-2025"/>
    <s v="Tuesday"/>
    <s v="Monthly - Tuesday"/>
    <s v="Monthly - Tuesday"/>
    <s v="Month+3 Expiry"/>
    <n v="60015"/>
    <n v="113.0429"/>
    <n v="1.5056"/>
  </r>
  <r>
    <s v="04-Sep-2025"/>
    <x v="3"/>
    <s v="Week1-Sep-2025"/>
    <x v="0"/>
    <s v="31-Mar-2026"/>
    <s v="Tuesday"/>
    <s v="Monthly - Tuesday"/>
    <s v="Monthly - Tuesday"/>
    <s v="Month+6 Expiry"/>
    <n v="8607"/>
    <n v="16.8536"/>
    <n v="0.28989999999999999"/>
  </r>
  <r>
    <s v="04-Sep-2025"/>
    <x v="3"/>
    <s v="Week1-Sep-2025"/>
    <x v="0"/>
    <s v="30-Jun-2026"/>
    <s v="Tuesday"/>
    <s v="Monthly - Tuesday"/>
    <s v="Monthly - Tuesday"/>
    <s v="Month+9 Expiry"/>
    <n v="91"/>
    <n v="0.16869999999999999"/>
    <n v="4.4999999999999997E-3"/>
  </r>
  <r>
    <s v="04-Sep-2025"/>
    <x v="3"/>
    <s v="Week1-Sep-2025"/>
    <x v="0"/>
    <s v="29-Dec-2026"/>
    <s v="Tuesday"/>
    <s v="Monthly - Tuesday"/>
    <s v="Monthly - Tuesday"/>
    <s v="Month+15 Expiry"/>
    <n v="520"/>
    <n v="1.0149999999999999"/>
    <n v="3.56E-2"/>
  </r>
  <r>
    <s v="04-Sep-2025"/>
    <x v="3"/>
    <s v="Week1-Sep-2025"/>
    <x v="0"/>
    <s v="29-Jun-2027"/>
    <s v="Tuesday"/>
    <s v="Monthly - Tuesday"/>
    <s v="Monthly - Tuesday"/>
    <s v="Month+21 Expiry"/>
    <n v="0"/>
    <n v="0"/>
    <n v="0"/>
  </r>
  <r>
    <s v="04-Sep-2025"/>
    <x v="3"/>
    <s v="Week1-Sep-2025"/>
    <x v="0"/>
    <s v="28-Dec-2027"/>
    <s v="Tuesday"/>
    <s v="Monthly - Tuesday"/>
    <s v="Monthly - Tuesday"/>
    <s v="Month+27 Expiry"/>
    <n v="1"/>
    <n v="1.6000000000000001E-3"/>
    <n v="0"/>
  </r>
  <r>
    <s v="04-Sep-2025"/>
    <x v="3"/>
    <s v="Week1-Sep-2025"/>
    <x v="0"/>
    <s v="27-Jun-2028"/>
    <s v="Tuesday"/>
    <s v="Monthly - Tuesday"/>
    <s v="Monthly - Tuesday"/>
    <s v="Month+33 Expiry"/>
    <n v="0"/>
    <n v="0"/>
    <n v="0"/>
  </r>
  <r>
    <s v="04-Sep-2025"/>
    <x v="3"/>
    <s v="Week1-Sep-2025"/>
    <x v="0"/>
    <s v="26-Dec-2028"/>
    <s v="Tuesday"/>
    <s v="Monthly - Tuesday"/>
    <s v="Monthly - Tuesday"/>
    <s v="Month+39 Expiry"/>
    <n v="1"/>
    <n v="1.9E-3"/>
    <n v="1E-4"/>
  </r>
  <r>
    <s v="04-Sep-2025"/>
    <x v="3"/>
    <s v="Week1-Sep-2025"/>
    <x v="0"/>
    <s v="26-Jun-2029"/>
    <s v="Tuesday"/>
    <s v="Monthly - Tuesday"/>
    <s v="Monthly - Tuesday"/>
    <s v="Month+45 Expiry"/>
    <n v="0"/>
    <n v="0"/>
    <n v="0"/>
  </r>
  <r>
    <s v="04-Sep-2025"/>
    <x v="3"/>
    <s v="Week1-Sep-2025"/>
    <x v="0"/>
    <s v="24-Dec-2029"/>
    <s v="Monday"/>
    <s v="Weekly - Monday"/>
    <s v="Weekly - Monday"/>
    <s v="Month+51 Expiry"/>
    <n v="0"/>
    <n v="0"/>
    <n v="0"/>
  </r>
  <r>
    <s v="04-Sep-2025"/>
    <x v="3"/>
    <s v="Week1-Sep-2025"/>
    <x v="0"/>
    <s v="25-Jun-2030"/>
    <s v="Tuesday"/>
    <s v="Monthly - Tuesday"/>
    <s v="Monthly - Tuesday"/>
    <s v="Month+57 Expiry"/>
    <n v="0"/>
    <n v="0"/>
    <n v="0"/>
  </r>
  <r>
    <s v="05-Sep-2025"/>
    <x v="4"/>
    <s v="Week1-Sep-2025"/>
    <x v="0"/>
    <s v="09-Sep-2025"/>
    <s v="Tuesday"/>
    <s v="Weekly - Tuesday"/>
    <s v="Weekly - Tuesday"/>
    <s v="Same Month Expiry"/>
    <n v="120034823"/>
    <n v="223147.09899999999"/>
    <n v="450.08839999999998"/>
  </r>
  <r>
    <s v="05-Sep-2025"/>
    <x v="4"/>
    <s v="Week1-Sep-2025"/>
    <x v="0"/>
    <s v="16-Sep-2025"/>
    <s v="Tuesday"/>
    <s v="Weekly - Tuesday"/>
    <s v="Weekly - Tuesday"/>
    <s v="Same Month Expiry"/>
    <n v="3091445"/>
    <n v="5755.9976999999999"/>
    <n v="18.5899"/>
  </r>
  <r>
    <s v="05-Sep-2025"/>
    <x v="4"/>
    <s v="Week1-Sep-2025"/>
    <x v="0"/>
    <s v="23-Sep-2025"/>
    <s v="Tuesday"/>
    <s v="Weekly - Tuesday"/>
    <s v="Weekly - Tuesday"/>
    <s v="Same Month Expiry"/>
    <n v="103549"/>
    <n v="192.94919999999999"/>
    <n v="0.96379999999999999"/>
  </r>
  <r>
    <s v="05-Sep-2025"/>
    <x v="4"/>
    <s v="Week1-Sep-2025"/>
    <x v="0"/>
    <s v="30-Sep-2025"/>
    <s v="Tuesday"/>
    <s v="Monthly - Tuesday"/>
    <s v="Monthly - Tuesday"/>
    <s v="Same Month Expiry"/>
    <n v="1320053"/>
    <n v="2467.1444999999999"/>
    <n v="14.6244"/>
  </r>
  <r>
    <s v="05-Sep-2025"/>
    <x v="4"/>
    <s v="Week1-Sep-2025"/>
    <x v="0"/>
    <s v="07-Oct-2025"/>
    <s v="Tuesday"/>
    <s v="Weekly - Tuesday"/>
    <s v="Weekly - Tuesday"/>
    <s v="Month+1 Expiry"/>
    <n v="4045"/>
    <n v="7.7525000000000004"/>
    <n v="3.44E-2"/>
  </r>
  <r>
    <s v="05-Sep-2025"/>
    <x v="4"/>
    <s v="Week1-Sep-2025"/>
    <x v="0"/>
    <s v="28-Oct-2025"/>
    <s v="Tuesday"/>
    <s v="Monthly - Tuesday"/>
    <s v="Monthly - Tuesday"/>
    <s v="Month+1 Expiry"/>
    <n v="158050"/>
    <n v="297.59100000000001"/>
    <n v="2.2562000000000002"/>
  </r>
  <r>
    <s v="05-Sep-2025"/>
    <x v="4"/>
    <s v="Week1-Sep-2025"/>
    <x v="0"/>
    <s v="25-Nov-2025"/>
    <s v="Tuesday"/>
    <s v="Monthly - Tuesday"/>
    <s v="Monthly - Tuesday"/>
    <s v="Month+2 Expiry"/>
    <n v="19933"/>
    <n v="37.150500000000001"/>
    <n v="0.36880000000000002"/>
  </r>
  <r>
    <s v="05-Sep-2025"/>
    <x v="4"/>
    <s v="Week1-Sep-2025"/>
    <x v="0"/>
    <s v="30-Dec-2025"/>
    <s v="Tuesday"/>
    <s v="Monthly - Tuesday"/>
    <s v="Monthly - Tuesday"/>
    <s v="Month+3 Expiry"/>
    <n v="51322"/>
    <n v="96.429100000000005"/>
    <n v="1.2153"/>
  </r>
  <r>
    <s v="05-Sep-2025"/>
    <x v="4"/>
    <s v="Week1-Sep-2025"/>
    <x v="0"/>
    <s v="31-Mar-2026"/>
    <s v="Tuesday"/>
    <s v="Monthly - Tuesday"/>
    <s v="Monthly - Tuesday"/>
    <s v="Month+6 Expiry"/>
    <n v="7751"/>
    <n v="15.214"/>
    <n v="0.248"/>
  </r>
  <r>
    <s v="05-Sep-2025"/>
    <x v="4"/>
    <s v="Week1-Sep-2025"/>
    <x v="0"/>
    <s v="30-Jun-2026"/>
    <s v="Tuesday"/>
    <s v="Monthly - Tuesday"/>
    <s v="Monthly - Tuesday"/>
    <s v="Month+9 Expiry"/>
    <n v="57"/>
    <n v="0.10630000000000001"/>
    <n v="3.0000000000000001E-3"/>
  </r>
  <r>
    <s v="05-Sep-2025"/>
    <x v="4"/>
    <s v="Week1-Sep-2025"/>
    <x v="0"/>
    <s v="29-Dec-2026"/>
    <s v="Tuesday"/>
    <s v="Monthly - Tuesday"/>
    <s v="Monthly - Tuesday"/>
    <s v="Month+15 Expiry"/>
    <n v="486"/>
    <n v="0.93340000000000001"/>
    <n v="3.1699999999999999E-2"/>
  </r>
  <r>
    <s v="05-Sep-2025"/>
    <x v="4"/>
    <s v="Week1-Sep-2025"/>
    <x v="0"/>
    <s v="29-Jun-2027"/>
    <s v="Tuesday"/>
    <s v="Monthly - Tuesday"/>
    <s v="Monthly - Tuesday"/>
    <s v="Month+21 Expiry"/>
    <n v="0"/>
    <n v="0"/>
    <n v="0"/>
  </r>
  <r>
    <s v="05-Sep-2025"/>
    <x v="4"/>
    <s v="Week1-Sep-2025"/>
    <x v="0"/>
    <s v="28-Dec-2027"/>
    <s v="Tuesday"/>
    <s v="Monthly - Tuesday"/>
    <s v="Monthly - Tuesday"/>
    <s v="Month+27 Expiry"/>
    <n v="0"/>
    <n v="0"/>
    <n v="0"/>
  </r>
  <r>
    <s v="05-Sep-2025"/>
    <x v="4"/>
    <s v="Week1-Sep-2025"/>
    <x v="0"/>
    <s v="27-Jun-2028"/>
    <s v="Tuesday"/>
    <s v="Monthly - Tuesday"/>
    <s v="Monthly - Tuesday"/>
    <s v="Month+33 Expiry"/>
    <n v="0"/>
    <n v="0"/>
    <n v="0"/>
  </r>
  <r>
    <s v="05-Sep-2025"/>
    <x v="4"/>
    <s v="Week1-Sep-2025"/>
    <x v="0"/>
    <s v="26-Dec-2028"/>
    <s v="Tuesday"/>
    <s v="Monthly - Tuesday"/>
    <s v="Monthly - Tuesday"/>
    <s v="Month+39 Expiry"/>
    <n v="1"/>
    <n v="2E-3"/>
    <n v="1E-4"/>
  </r>
  <r>
    <s v="05-Sep-2025"/>
    <x v="4"/>
    <s v="Week1-Sep-2025"/>
    <x v="0"/>
    <s v="26-Jun-2029"/>
    <s v="Tuesday"/>
    <s v="Monthly - Tuesday"/>
    <s v="Monthly - Tuesday"/>
    <s v="Month+45 Expiry"/>
    <n v="0"/>
    <n v="0"/>
    <n v="0"/>
  </r>
  <r>
    <s v="05-Sep-2025"/>
    <x v="4"/>
    <s v="Week1-Sep-2025"/>
    <x v="0"/>
    <s v="24-Dec-2029"/>
    <s v="Monday"/>
    <s v="Weekly - Monday"/>
    <s v="Weekly - Monday"/>
    <s v="Month+51 Expiry"/>
    <n v="4"/>
    <n v="7.1000000000000004E-3"/>
    <n v="2.0000000000000001E-4"/>
  </r>
  <r>
    <s v="05-Sep-2025"/>
    <x v="4"/>
    <s v="Week1-Sep-2025"/>
    <x v="0"/>
    <s v="25-Jun-2030"/>
    <s v="Tuesday"/>
    <s v="Monthly - Tuesday"/>
    <s v="Monthly - Tuesday"/>
    <s v="Month+57 Expiry"/>
    <n v="0"/>
    <n v="0"/>
    <n v="0"/>
  </r>
  <r>
    <s v="08-Sep-2025"/>
    <x v="0"/>
    <s v="Week2-Sep-2025"/>
    <x v="0"/>
    <s v="09-Sep-2025"/>
    <s v="Tuesday"/>
    <s v="Weekly - Tuesday"/>
    <s v="Weekly - Tuesday"/>
    <s v="Same Month Expiry"/>
    <n v="130935873"/>
    <n v="244001.69760000001"/>
    <n v="391.10649999999998"/>
  </r>
  <r>
    <s v="08-Sep-2025"/>
    <x v="0"/>
    <s v="Week2-Sep-2025"/>
    <x v="0"/>
    <s v="16-Sep-2025"/>
    <s v="Tuesday"/>
    <s v="Weekly - Tuesday"/>
    <s v="Weekly - Tuesday"/>
    <s v="Same Month Expiry"/>
    <n v="4524032"/>
    <n v="8435.0972999999994"/>
    <n v="23.1981"/>
  </r>
  <r>
    <s v="08-Sep-2025"/>
    <x v="0"/>
    <s v="Week2-Sep-2025"/>
    <x v="0"/>
    <s v="23-Sep-2025"/>
    <s v="Tuesday"/>
    <s v="Weekly - Tuesday"/>
    <s v="Weekly - Tuesday"/>
    <s v="Same Month Expiry"/>
    <n v="184275"/>
    <n v="344.15769999999998"/>
    <n v="1.4291"/>
  </r>
  <r>
    <s v="08-Sep-2025"/>
    <x v="0"/>
    <s v="Week2-Sep-2025"/>
    <x v="0"/>
    <s v="30-Sep-2025"/>
    <s v="Tuesday"/>
    <s v="Monthly - Tuesday"/>
    <s v="Monthly - Tuesday"/>
    <s v="Same Month Expiry"/>
    <n v="1103535"/>
    <n v="2062.9652000000001"/>
    <n v="11.8416"/>
  </r>
  <r>
    <s v="08-Sep-2025"/>
    <x v="0"/>
    <s v="Week2-Sep-2025"/>
    <x v="0"/>
    <s v="07-Oct-2025"/>
    <s v="Tuesday"/>
    <s v="Weekly - Tuesday"/>
    <s v="Weekly - Tuesday"/>
    <s v="Month+1 Expiry"/>
    <n v="5457"/>
    <n v="10.385199999999999"/>
    <n v="7.3200000000000001E-2"/>
  </r>
  <r>
    <s v="08-Sep-2025"/>
    <x v="0"/>
    <s v="Week2-Sep-2025"/>
    <x v="0"/>
    <s v="28-Oct-2025"/>
    <s v="Tuesday"/>
    <s v="Monthly - Tuesday"/>
    <s v="Monthly - Tuesday"/>
    <s v="Month+1 Expiry"/>
    <n v="133776"/>
    <n v="249.7167"/>
    <n v="1.5739000000000001"/>
  </r>
  <r>
    <s v="08-Sep-2025"/>
    <x v="0"/>
    <s v="Week2-Sep-2025"/>
    <x v="0"/>
    <s v="25-Nov-2025"/>
    <s v="Tuesday"/>
    <s v="Monthly - Tuesday"/>
    <s v="Monthly - Tuesday"/>
    <s v="Month+2 Expiry"/>
    <n v="23514"/>
    <n v="43.850999999999999"/>
    <n v="0.40179999999999999"/>
  </r>
  <r>
    <s v="08-Sep-2025"/>
    <x v="0"/>
    <s v="Week2-Sep-2025"/>
    <x v="0"/>
    <s v="30-Dec-2025"/>
    <s v="Tuesday"/>
    <s v="Monthly - Tuesday"/>
    <s v="Monthly - Tuesday"/>
    <s v="Month+3 Expiry"/>
    <n v="44818"/>
    <n v="84.030699999999996"/>
    <n v="1.0965"/>
  </r>
  <r>
    <s v="08-Sep-2025"/>
    <x v="0"/>
    <s v="Week2-Sep-2025"/>
    <x v="0"/>
    <s v="31-Mar-2026"/>
    <s v="Tuesday"/>
    <s v="Monthly - Tuesday"/>
    <s v="Monthly - Tuesday"/>
    <s v="Month+6 Expiry"/>
    <n v="7598"/>
    <n v="14.585599999999999"/>
    <n v="0.2487"/>
  </r>
  <r>
    <s v="08-Sep-2025"/>
    <x v="0"/>
    <s v="Week2-Sep-2025"/>
    <x v="0"/>
    <s v="30-Jun-2026"/>
    <s v="Tuesday"/>
    <s v="Monthly - Tuesday"/>
    <s v="Monthly - Tuesday"/>
    <s v="Month+9 Expiry"/>
    <n v="165"/>
    <n v="0.31080000000000002"/>
    <n v="9.4000000000000004E-3"/>
  </r>
  <r>
    <s v="08-Sep-2025"/>
    <x v="0"/>
    <s v="Week2-Sep-2025"/>
    <x v="0"/>
    <s v="29-Dec-2026"/>
    <s v="Tuesday"/>
    <s v="Monthly - Tuesday"/>
    <s v="Monthly - Tuesday"/>
    <s v="Month+15 Expiry"/>
    <n v="692"/>
    <n v="1.4104000000000001"/>
    <n v="4.9399999999999999E-2"/>
  </r>
  <r>
    <s v="08-Sep-2025"/>
    <x v="0"/>
    <s v="Week2-Sep-2025"/>
    <x v="0"/>
    <s v="29-Jun-2027"/>
    <s v="Tuesday"/>
    <s v="Monthly - Tuesday"/>
    <s v="Monthly - Tuesday"/>
    <s v="Month+21 Expiry"/>
    <n v="0"/>
    <n v="0"/>
    <n v="0"/>
  </r>
  <r>
    <s v="08-Sep-2025"/>
    <x v="0"/>
    <s v="Week2-Sep-2025"/>
    <x v="0"/>
    <s v="28-Dec-2027"/>
    <s v="Tuesday"/>
    <s v="Monthly - Tuesday"/>
    <s v="Monthly - Tuesday"/>
    <s v="Month+27 Expiry"/>
    <n v="18"/>
    <n v="3.4099999999999998E-2"/>
    <n v="1.1999999999999999E-3"/>
  </r>
  <r>
    <s v="08-Sep-2025"/>
    <x v="0"/>
    <s v="Week2-Sep-2025"/>
    <x v="0"/>
    <s v="27-Jun-2028"/>
    <s v="Tuesday"/>
    <s v="Monthly - Tuesday"/>
    <s v="Monthly - Tuesday"/>
    <s v="Month+33 Expiry"/>
    <n v="0"/>
    <n v="0"/>
    <n v="0"/>
  </r>
  <r>
    <s v="08-Sep-2025"/>
    <x v="0"/>
    <s v="Week2-Sep-2025"/>
    <x v="0"/>
    <s v="26-Dec-2028"/>
    <s v="Tuesday"/>
    <s v="Monthly - Tuesday"/>
    <s v="Monthly - Tuesday"/>
    <s v="Month+39 Expiry"/>
    <n v="0"/>
    <n v="0"/>
    <n v="0"/>
  </r>
  <r>
    <s v="08-Sep-2025"/>
    <x v="0"/>
    <s v="Week2-Sep-2025"/>
    <x v="0"/>
    <s v="26-Jun-2029"/>
    <s v="Tuesday"/>
    <s v="Monthly - Tuesday"/>
    <s v="Monthly - Tuesday"/>
    <s v="Month+45 Expiry"/>
    <n v="0"/>
    <n v="0"/>
    <n v="0"/>
  </r>
  <r>
    <s v="08-Sep-2025"/>
    <x v="0"/>
    <s v="Week2-Sep-2025"/>
    <x v="0"/>
    <s v="24-Dec-2029"/>
    <s v="Monday"/>
    <s v="Weekly - Monday"/>
    <s v="Weekly - Monday"/>
    <s v="Month+51 Expiry"/>
    <n v="0"/>
    <n v="0"/>
    <n v="0"/>
  </r>
  <r>
    <s v="08-Sep-2025"/>
    <x v="0"/>
    <s v="Week2-Sep-2025"/>
    <x v="0"/>
    <s v="25-Jun-2030"/>
    <s v="Tuesday"/>
    <s v="Monthly - Tuesday"/>
    <s v="Monthly - Tuesday"/>
    <s v="Month+57 Expiry"/>
    <n v="0"/>
    <n v="0"/>
    <n v="0"/>
  </r>
  <r>
    <s v="09-Sep-2025"/>
    <x v="1"/>
    <s v="Week2-Sep-2025"/>
    <x v="0"/>
    <s v="09-Sep-2025"/>
    <s v="Tuesday"/>
    <s v="Weekly - Tuesday"/>
    <s v="Weekly - Tuesday"/>
    <s v="Same Month Expiry"/>
    <n v="261389801"/>
    <n v="487267.6262"/>
    <n v="434.03199999999998"/>
  </r>
  <r>
    <s v="09-Sep-2025"/>
    <x v="1"/>
    <s v="Week2-Sep-2025"/>
    <x v="0"/>
    <s v="16-Sep-2025"/>
    <s v="Tuesday"/>
    <s v="Weekly - Tuesday"/>
    <s v="Weekly - Tuesday"/>
    <s v="Same Month Expiry"/>
    <n v="7566681"/>
    <n v="14145.847100000001"/>
    <n v="40.427300000000002"/>
  </r>
  <r>
    <s v="09-Sep-2025"/>
    <x v="1"/>
    <s v="Week2-Sep-2025"/>
    <x v="0"/>
    <s v="23-Sep-2025"/>
    <s v="Tuesday"/>
    <s v="Weekly - Tuesday"/>
    <s v="Weekly - Tuesday"/>
    <s v="Same Month Expiry"/>
    <n v="217221"/>
    <n v="406.5249"/>
    <n v="1.67"/>
  </r>
  <r>
    <s v="09-Sep-2025"/>
    <x v="1"/>
    <s v="Week2-Sep-2025"/>
    <x v="0"/>
    <s v="30-Sep-2025"/>
    <s v="Tuesday"/>
    <s v="Monthly - Tuesday"/>
    <s v="Monthly - Tuesday"/>
    <s v="Same Month Expiry"/>
    <n v="803333"/>
    <n v="1502.6478"/>
    <n v="8.6722999999999999"/>
  </r>
  <r>
    <s v="09-Sep-2025"/>
    <x v="1"/>
    <s v="Week2-Sep-2025"/>
    <x v="0"/>
    <s v="07-Oct-2025"/>
    <s v="Tuesday"/>
    <s v="Weekly - Tuesday"/>
    <s v="Weekly - Tuesday"/>
    <s v="Month+1 Expiry"/>
    <n v="3236"/>
    <n v="6.1074000000000002"/>
    <n v="4.0399999999999998E-2"/>
  </r>
  <r>
    <s v="09-Sep-2025"/>
    <x v="1"/>
    <s v="Week2-Sep-2025"/>
    <x v="0"/>
    <s v="28-Oct-2025"/>
    <s v="Tuesday"/>
    <s v="Monthly - Tuesday"/>
    <s v="Monthly - Tuesday"/>
    <s v="Month+1 Expiry"/>
    <n v="103493"/>
    <n v="195.59989999999999"/>
    <n v="1.1781999999999999"/>
  </r>
  <r>
    <s v="09-Sep-2025"/>
    <x v="1"/>
    <s v="Week2-Sep-2025"/>
    <x v="0"/>
    <s v="25-Nov-2025"/>
    <s v="Tuesday"/>
    <s v="Monthly - Tuesday"/>
    <s v="Monthly - Tuesday"/>
    <s v="Month+2 Expiry"/>
    <n v="18191"/>
    <n v="33.703600000000002"/>
    <n v="0.25259999999999999"/>
  </r>
  <r>
    <s v="09-Sep-2025"/>
    <x v="1"/>
    <s v="Week2-Sep-2025"/>
    <x v="0"/>
    <s v="30-Dec-2025"/>
    <s v="Tuesday"/>
    <s v="Monthly - Tuesday"/>
    <s v="Monthly - Tuesday"/>
    <s v="Month+3 Expiry"/>
    <n v="34213"/>
    <n v="63.875399999999999"/>
    <n v="0.98350000000000004"/>
  </r>
  <r>
    <s v="09-Sep-2025"/>
    <x v="1"/>
    <s v="Week2-Sep-2025"/>
    <x v="0"/>
    <s v="31-Mar-2026"/>
    <s v="Tuesday"/>
    <s v="Monthly - Tuesday"/>
    <s v="Monthly - Tuesday"/>
    <s v="Month+6 Expiry"/>
    <n v="6404"/>
    <n v="12.3033"/>
    <n v="0.2099"/>
  </r>
  <r>
    <s v="09-Sep-2025"/>
    <x v="1"/>
    <s v="Week2-Sep-2025"/>
    <x v="0"/>
    <s v="30-Jun-2026"/>
    <s v="Tuesday"/>
    <s v="Monthly - Tuesday"/>
    <s v="Monthly - Tuesday"/>
    <s v="Month+9 Expiry"/>
    <n v="60"/>
    <n v="0.1168"/>
    <n v="3.8E-3"/>
  </r>
  <r>
    <s v="09-Sep-2025"/>
    <x v="1"/>
    <s v="Week2-Sep-2025"/>
    <x v="0"/>
    <s v="29-Dec-2026"/>
    <s v="Tuesday"/>
    <s v="Monthly - Tuesday"/>
    <s v="Monthly - Tuesday"/>
    <s v="Month+15 Expiry"/>
    <n v="424"/>
    <n v="0.85980000000000001"/>
    <n v="3.0499999999999999E-2"/>
  </r>
  <r>
    <s v="09-Sep-2025"/>
    <x v="1"/>
    <s v="Week2-Sep-2025"/>
    <x v="0"/>
    <s v="29-Jun-2027"/>
    <s v="Tuesday"/>
    <s v="Monthly - Tuesday"/>
    <s v="Monthly - Tuesday"/>
    <s v="Month+21 Expiry"/>
    <n v="0"/>
    <n v="0"/>
    <n v="0"/>
  </r>
  <r>
    <s v="09-Sep-2025"/>
    <x v="1"/>
    <s v="Week2-Sep-2025"/>
    <x v="0"/>
    <s v="28-Dec-2027"/>
    <s v="Tuesday"/>
    <s v="Monthly - Tuesday"/>
    <s v="Monthly - Tuesday"/>
    <s v="Month+27 Expiry"/>
    <n v="3"/>
    <n v="5.5999999999999999E-3"/>
    <n v="2.0000000000000001E-4"/>
  </r>
  <r>
    <s v="09-Sep-2025"/>
    <x v="1"/>
    <s v="Week2-Sep-2025"/>
    <x v="0"/>
    <s v="27-Jun-2028"/>
    <s v="Tuesday"/>
    <s v="Monthly - Tuesday"/>
    <s v="Monthly - Tuesday"/>
    <s v="Month+33 Expiry"/>
    <n v="0"/>
    <n v="0"/>
    <n v="0"/>
  </r>
  <r>
    <s v="09-Sep-2025"/>
    <x v="1"/>
    <s v="Week2-Sep-2025"/>
    <x v="0"/>
    <s v="26-Dec-2028"/>
    <s v="Tuesday"/>
    <s v="Monthly - Tuesday"/>
    <s v="Monthly - Tuesday"/>
    <s v="Month+39 Expiry"/>
    <n v="0"/>
    <n v="0"/>
    <n v="0"/>
  </r>
  <r>
    <s v="09-Sep-2025"/>
    <x v="1"/>
    <s v="Week2-Sep-2025"/>
    <x v="0"/>
    <s v="26-Jun-2029"/>
    <s v="Tuesday"/>
    <s v="Monthly - Tuesday"/>
    <s v="Monthly - Tuesday"/>
    <s v="Month+45 Expiry"/>
    <n v="0"/>
    <n v="0"/>
    <n v="0"/>
  </r>
  <r>
    <s v="09-Sep-2025"/>
    <x v="1"/>
    <s v="Week2-Sep-2025"/>
    <x v="0"/>
    <s v="24-Dec-2029"/>
    <s v="Monday"/>
    <s v="Weekly - Monday"/>
    <s v="Weekly - Monday"/>
    <s v="Month+51 Expiry"/>
    <n v="0"/>
    <n v="0"/>
    <n v="0"/>
  </r>
  <r>
    <s v="09-Sep-2025"/>
    <x v="1"/>
    <s v="Week2-Sep-2025"/>
    <x v="0"/>
    <s v="25-Jun-2030"/>
    <s v="Tuesday"/>
    <s v="Monthly - Tuesday"/>
    <s v="Monthly - Tuesday"/>
    <s v="Month+57 Expiry"/>
    <n v="0"/>
    <n v="0"/>
    <n v="0"/>
  </r>
  <r>
    <s v="10-Sep-2025"/>
    <x v="2"/>
    <s v="Week2-Sep-2025"/>
    <x v="0"/>
    <s v="16-Sep-2025"/>
    <s v="Tuesday"/>
    <s v="Weekly - Tuesday"/>
    <s v="Weekly - Tuesday"/>
    <s v="Same Month Expiry"/>
    <n v="48764604"/>
    <n v="91660.712299999999"/>
    <n v="258.1875"/>
  </r>
  <r>
    <s v="10-Sep-2025"/>
    <x v="2"/>
    <s v="Week2-Sep-2025"/>
    <x v="0"/>
    <s v="23-Sep-2025"/>
    <s v="Tuesday"/>
    <s v="Weekly - Tuesday"/>
    <s v="Weekly - Tuesday"/>
    <s v="Same Month Expiry"/>
    <n v="860660"/>
    <n v="1617.6422"/>
    <n v="5.9519000000000002"/>
  </r>
  <r>
    <s v="10-Sep-2025"/>
    <x v="2"/>
    <s v="Week2-Sep-2025"/>
    <x v="0"/>
    <s v="30-Sep-2025"/>
    <s v="Tuesday"/>
    <s v="Monthly - Tuesday"/>
    <s v="Monthly - Tuesday"/>
    <s v="Same Month Expiry"/>
    <n v="1405153"/>
    <n v="2635.6644000000001"/>
    <n v="14.1882"/>
  </r>
  <r>
    <s v="10-Sep-2025"/>
    <x v="2"/>
    <s v="Week2-Sep-2025"/>
    <x v="0"/>
    <s v="07-Oct-2025"/>
    <s v="Tuesday"/>
    <s v="Weekly - Tuesday"/>
    <s v="Weekly - Tuesday"/>
    <s v="Month+1 Expiry"/>
    <n v="11846"/>
    <n v="22.524100000000001"/>
    <n v="0.157"/>
  </r>
  <r>
    <s v="10-Sep-2025"/>
    <x v="2"/>
    <s v="Week2-Sep-2025"/>
    <x v="0"/>
    <s v="14-Oct-2025"/>
    <s v="Tuesday"/>
    <s v="Weekly - Tuesday"/>
    <s v="Weekly - Tuesday"/>
    <s v="Month+1 Expiry"/>
    <n v="441"/>
    <n v="0.8397"/>
    <n v="8.2000000000000007E-3"/>
  </r>
  <r>
    <s v="10-Sep-2025"/>
    <x v="2"/>
    <s v="Week2-Sep-2025"/>
    <x v="0"/>
    <s v="28-Oct-2025"/>
    <s v="Tuesday"/>
    <s v="Monthly - Tuesday"/>
    <s v="Monthly - Tuesday"/>
    <s v="Month+1 Expiry"/>
    <n v="176317"/>
    <n v="330.67160000000001"/>
    <n v="2.42"/>
  </r>
  <r>
    <s v="10-Sep-2025"/>
    <x v="2"/>
    <s v="Week2-Sep-2025"/>
    <x v="0"/>
    <s v="25-Nov-2025"/>
    <s v="Tuesday"/>
    <s v="Monthly - Tuesday"/>
    <s v="Monthly - Tuesday"/>
    <s v="Month+2 Expiry"/>
    <n v="36969"/>
    <n v="69.75"/>
    <n v="0.76570000000000005"/>
  </r>
  <r>
    <s v="10-Sep-2025"/>
    <x v="2"/>
    <s v="Week2-Sep-2025"/>
    <x v="0"/>
    <s v="30-Dec-2025"/>
    <s v="Tuesday"/>
    <s v="Monthly - Tuesday"/>
    <s v="Monthly - Tuesday"/>
    <s v="Month+3 Expiry"/>
    <n v="63476"/>
    <n v="120.5557"/>
    <n v="1.7367999999999999"/>
  </r>
  <r>
    <s v="10-Sep-2025"/>
    <x v="2"/>
    <s v="Week2-Sep-2025"/>
    <x v="0"/>
    <s v="31-Mar-2026"/>
    <s v="Tuesday"/>
    <s v="Monthly - Tuesday"/>
    <s v="Monthly - Tuesday"/>
    <s v="Month+6 Expiry"/>
    <n v="21994"/>
    <n v="42.155099999999997"/>
    <n v="0.5847"/>
  </r>
  <r>
    <s v="10-Sep-2025"/>
    <x v="2"/>
    <s v="Week2-Sep-2025"/>
    <x v="0"/>
    <s v="30-Jun-2026"/>
    <s v="Tuesday"/>
    <s v="Monthly - Tuesday"/>
    <s v="Monthly - Tuesday"/>
    <s v="Month+9 Expiry"/>
    <n v="150"/>
    <n v="0.29020000000000001"/>
    <n v="8.8000000000000005E-3"/>
  </r>
  <r>
    <s v="10-Sep-2025"/>
    <x v="2"/>
    <s v="Week2-Sep-2025"/>
    <x v="0"/>
    <s v="29-Dec-2026"/>
    <s v="Tuesday"/>
    <s v="Monthly - Tuesday"/>
    <s v="Monthly - Tuesday"/>
    <s v="Month+15 Expiry"/>
    <n v="847"/>
    <n v="1.7079"/>
    <n v="5.6899999999999999E-2"/>
  </r>
  <r>
    <s v="10-Sep-2025"/>
    <x v="2"/>
    <s v="Week2-Sep-2025"/>
    <x v="0"/>
    <s v="29-Jun-2027"/>
    <s v="Tuesday"/>
    <s v="Monthly - Tuesday"/>
    <s v="Monthly - Tuesday"/>
    <s v="Month+21 Expiry"/>
    <n v="0"/>
    <n v="0"/>
    <n v="0"/>
  </r>
  <r>
    <s v="10-Sep-2025"/>
    <x v="2"/>
    <s v="Week2-Sep-2025"/>
    <x v="0"/>
    <s v="28-Dec-2027"/>
    <s v="Tuesday"/>
    <s v="Monthly - Tuesday"/>
    <s v="Monthly - Tuesday"/>
    <s v="Month+27 Expiry"/>
    <n v="24"/>
    <n v="4.3999999999999997E-2"/>
    <n v="1.4E-3"/>
  </r>
  <r>
    <s v="10-Sep-2025"/>
    <x v="2"/>
    <s v="Week2-Sep-2025"/>
    <x v="0"/>
    <s v="27-Jun-2028"/>
    <s v="Tuesday"/>
    <s v="Monthly - Tuesday"/>
    <s v="Monthly - Tuesday"/>
    <s v="Month+33 Expiry"/>
    <n v="0"/>
    <n v="0"/>
    <n v="0"/>
  </r>
  <r>
    <s v="10-Sep-2025"/>
    <x v="2"/>
    <s v="Week2-Sep-2025"/>
    <x v="0"/>
    <s v="26-Dec-2028"/>
    <s v="Tuesday"/>
    <s v="Monthly - Tuesday"/>
    <s v="Monthly - Tuesday"/>
    <s v="Month+39 Expiry"/>
    <n v="0"/>
    <n v="0"/>
    <n v="0"/>
  </r>
  <r>
    <s v="10-Sep-2025"/>
    <x v="2"/>
    <s v="Week2-Sep-2025"/>
    <x v="0"/>
    <s v="26-Jun-2029"/>
    <s v="Tuesday"/>
    <s v="Monthly - Tuesday"/>
    <s v="Monthly - Tuesday"/>
    <s v="Month+45 Expiry"/>
    <n v="0"/>
    <n v="0"/>
    <n v="0"/>
  </r>
  <r>
    <s v="10-Sep-2025"/>
    <x v="2"/>
    <s v="Week2-Sep-2025"/>
    <x v="0"/>
    <s v="24-Dec-2029"/>
    <s v="Monday"/>
    <s v="Weekly - Monday"/>
    <s v="Weekly - Monday"/>
    <s v="Month+51 Expiry"/>
    <n v="3"/>
    <n v="5.3E-3"/>
    <n v="2.0000000000000001E-4"/>
  </r>
  <r>
    <s v="10-Sep-2025"/>
    <x v="2"/>
    <s v="Week2-Sep-2025"/>
    <x v="0"/>
    <s v="25-Jun-2030"/>
    <s v="Tuesday"/>
    <s v="Monthly - Tuesday"/>
    <s v="Monthly - Tuesday"/>
    <s v="Month+57 Expiry"/>
    <n v="0"/>
    <n v="0"/>
    <n v="0"/>
  </r>
  <r>
    <s v="11-Sep-2025"/>
    <x v="3"/>
    <s v="Week2-Sep-2025"/>
    <x v="0"/>
    <s v="16-Sep-2025"/>
    <s v="Tuesday"/>
    <s v="Weekly - Tuesday"/>
    <s v="Weekly - Tuesday"/>
    <s v="Same Month Expiry"/>
    <n v="39565538"/>
    <n v="74287.847999999998"/>
    <n v="169.53530000000001"/>
  </r>
  <r>
    <s v="11-Sep-2025"/>
    <x v="3"/>
    <s v="Week2-Sep-2025"/>
    <x v="0"/>
    <s v="23-Sep-2025"/>
    <s v="Tuesday"/>
    <s v="Weekly - Tuesday"/>
    <s v="Weekly - Tuesday"/>
    <s v="Same Month Expiry"/>
    <n v="849629"/>
    <n v="1594.9236000000001"/>
    <n v="5.4195000000000002"/>
  </r>
  <r>
    <s v="11-Sep-2025"/>
    <x v="3"/>
    <s v="Week2-Sep-2025"/>
    <x v="0"/>
    <s v="30-Sep-2025"/>
    <s v="Tuesday"/>
    <s v="Monthly - Tuesday"/>
    <s v="Monthly - Tuesday"/>
    <s v="Same Month Expiry"/>
    <n v="799508"/>
    <n v="1499.1251999999999"/>
    <n v="7.5692000000000004"/>
  </r>
  <r>
    <s v="11-Sep-2025"/>
    <x v="3"/>
    <s v="Week2-Sep-2025"/>
    <x v="0"/>
    <s v="07-Oct-2025"/>
    <s v="Tuesday"/>
    <s v="Weekly - Tuesday"/>
    <s v="Weekly - Tuesday"/>
    <s v="Month+1 Expiry"/>
    <n v="9729"/>
    <n v="18.592700000000001"/>
    <n v="9.6199999999999994E-2"/>
  </r>
  <r>
    <s v="11-Sep-2025"/>
    <x v="3"/>
    <s v="Week2-Sep-2025"/>
    <x v="0"/>
    <s v="14-Oct-2025"/>
    <s v="Tuesday"/>
    <s v="Weekly - Tuesday"/>
    <s v="Weekly - Tuesday"/>
    <s v="Month+1 Expiry"/>
    <n v="913"/>
    <n v="1.7316"/>
    <n v="1.8100000000000002E-2"/>
  </r>
  <r>
    <s v="11-Sep-2025"/>
    <x v="3"/>
    <s v="Week2-Sep-2025"/>
    <x v="0"/>
    <s v="28-Oct-2025"/>
    <s v="Tuesday"/>
    <s v="Monthly - Tuesday"/>
    <s v="Monthly - Tuesday"/>
    <s v="Month+1 Expiry"/>
    <n v="107810"/>
    <n v="203.0016"/>
    <n v="1.4732000000000001"/>
  </r>
  <r>
    <s v="11-Sep-2025"/>
    <x v="3"/>
    <s v="Week2-Sep-2025"/>
    <x v="0"/>
    <s v="25-Nov-2025"/>
    <s v="Tuesday"/>
    <s v="Monthly - Tuesday"/>
    <s v="Monthly - Tuesday"/>
    <s v="Month+2 Expiry"/>
    <n v="19263"/>
    <n v="35.963999999999999"/>
    <n v="0.34250000000000003"/>
  </r>
  <r>
    <s v="11-Sep-2025"/>
    <x v="3"/>
    <s v="Week2-Sep-2025"/>
    <x v="0"/>
    <s v="30-Dec-2025"/>
    <s v="Tuesday"/>
    <s v="Monthly - Tuesday"/>
    <s v="Monthly - Tuesday"/>
    <s v="Month+3 Expiry"/>
    <n v="36831"/>
    <n v="68.995099999999994"/>
    <n v="0.89900000000000002"/>
  </r>
  <r>
    <s v="11-Sep-2025"/>
    <x v="3"/>
    <s v="Week2-Sep-2025"/>
    <x v="0"/>
    <s v="31-Mar-2026"/>
    <s v="Tuesday"/>
    <s v="Monthly - Tuesday"/>
    <s v="Monthly - Tuesday"/>
    <s v="Month+6 Expiry"/>
    <n v="9470"/>
    <n v="17.712299999999999"/>
    <n v="0.22439999999999999"/>
  </r>
  <r>
    <s v="11-Sep-2025"/>
    <x v="3"/>
    <s v="Week2-Sep-2025"/>
    <x v="0"/>
    <s v="30-Jun-2026"/>
    <s v="Tuesday"/>
    <s v="Monthly - Tuesday"/>
    <s v="Monthly - Tuesday"/>
    <s v="Month+9 Expiry"/>
    <n v="192"/>
    <n v="0.33360000000000001"/>
    <n v="4.7000000000000002E-3"/>
  </r>
  <r>
    <s v="11-Sep-2025"/>
    <x v="3"/>
    <s v="Week2-Sep-2025"/>
    <x v="0"/>
    <s v="29-Dec-2026"/>
    <s v="Tuesday"/>
    <s v="Monthly - Tuesday"/>
    <s v="Monthly - Tuesday"/>
    <s v="Month+15 Expiry"/>
    <n v="892"/>
    <n v="1.8041"/>
    <n v="5.1200000000000002E-2"/>
  </r>
  <r>
    <s v="11-Sep-2025"/>
    <x v="3"/>
    <s v="Week2-Sep-2025"/>
    <x v="0"/>
    <s v="29-Jun-2027"/>
    <s v="Tuesday"/>
    <s v="Monthly - Tuesday"/>
    <s v="Monthly - Tuesday"/>
    <s v="Month+21 Expiry"/>
    <n v="4"/>
    <n v="6.4000000000000003E-3"/>
    <n v="1E-4"/>
  </r>
  <r>
    <s v="11-Sep-2025"/>
    <x v="3"/>
    <s v="Week2-Sep-2025"/>
    <x v="0"/>
    <s v="28-Dec-2027"/>
    <s v="Tuesday"/>
    <s v="Monthly - Tuesday"/>
    <s v="Monthly - Tuesday"/>
    <s v="Month+27 Expiry"/>
    <n v="30"/>
    <n v="4.4999999999999998E-2"/>
    <n v="6.9999999999999999E-4"/>
  </r>
  <r>
    <s v="11-Sep-2025"/>
    <x v="3"/>
    <s v="Week2-Sep-2025"/>
    <x v="0"/>
    <s v="27-Jun-2028"/>
    <s v="Tuesday"/>
    <s v="Monthly - Tuesday"/>
    <s v="Monthly - Tuesday"/>
    <s v="Month+33 Expiry"/>
    <n v="0"/>
    <n v="0"/>
    <n v="0"/>
  </r>
  <r>
    <s v="11-Sep-2025"/>
    <x v="3"/>
    <s v="Week2-Sep-2025"/>
    <x v="0"/>
    <s v="26-Dec-2028"/>
    <s v="Tuesday"/>
    <s v="Monthly - Tuesday"/>
    <s v="Monthly - Tuesday"/>
    <s v="Month+39 Expiry"/>
    <n v="3"/>
    <n v="4.7000000000000002E-3"/>
    <n v="1E-4"/>
  </r>
  <r>
    <s v="11-Sep-2025"/>
    <x v="3"/>
    <s v="Week2-Sep-2025"/>
    <x v="0"/>
    <s v="26-Jun-2029"/>
    <s v="Tuesday"/>
    <s v="Monthly - Tuesday"/>
    <s v="Monthly - Tuesday"/>
    <s v="Month+45 Expiry"/>
    <n v="0"/>
    <n v="0"/>
    <n v="0"/>
  </r>
  <r>
    <s v="11-Sep-2025"/>
    <x v="3"/>
    <s v="Week2-Sep-2025"/>
    <x v="0"/>
    <s v="24-Dec-2029"/>
    <s v="Monday"/>
    <s v="Weekly - Monday"/>
    <s v="Weekly - Monday"/>
    <s v="Month+51 Expiry"/>
    <n v="0"/>
    <n v="0"/>
    <n v="0"/>
  </r>
  <r>
    <s v="11-Sep-2025"/>
    <x v="3"/>
    <s v="Week2-Sep-2025"/>
    <x v="0"/>
    <s v="25-Jun-2030"/>
    <s v="Tuesday"/>
    <s v="Monthly - Tuesday"/>
    <s v="Monthly - Tuesday"/>
    <s v="Month+57 Expiry"/>
    <n v="0"/>
    <n v="0"/>
    <n v="0"/>
  </r>
  <r>
    <s v="12-Sep-2025"/>
    <x v="4"/>
    <s v="Week2-Sep-2025"/>
    <x v="0"/>
    <s v="16-Sep-2025"/>
    <s v="Tuesday"/>
    <s v="Weekly - Tuesday"/>
    <s v="Weekly - Tuesday"/>
    <s v="Same Month Expiry"/>
    <n v="63575606"/>
    <n v="119624.54369999999"/>
    <n v="232.1662"/>
  </r>
  <r>
    <s v="12-Sep-2025"/>
    <x v="4"/>
    <s v="Week2-Sep-2025"/>
    <x v="0"/>
    <s v="23-Sep-2025"/>
    <s v="Tuesday"/>
    <s v="Weekly - Tuesday"/>
    <s v="Weekly - Tuesday"/>
    <s v="Same Month Expiry"/>
    <n v="1601449"/>
    <n v="3020.7447999999999"/>
    <n v="9.4604999999999997"/>
  </r>
  <r>
    <s v="12-Sep-2025"/>
    <x v="4"/>
    <s v="Week2-Sep-2025"/>
    <x v="0"/>
    <s v="30-Sep-2025"/>
    <s v="Tuesday"/>
    <s v="Monthly - Tuesday"/>
    <s v="Monthly - Tuesday"/>
    <s v="Same Month Expiry"/>
    <n v="1308003"/>
    <n v="2460.2730999999999"/>
    <n v="11.7441"/>
  </r>
  <r>
    <s v="12-Sep-2025"/>
    <x v="4"/>
    <s v="Week2-Sep-2025"/>
    <x v="0"/>
    <s v="07-Oct-2025"/>
    <s v="Tuesday"/>
    <s v="Weekly - Tuesday"/>
    <s v="Weekly - Tuesday"/>
    <s v="Month+1 Expiry"/>
    <n v="14879"/>
    <n v="28.329000000000001"/>
    <n v="0.1459"/>
  </r>
  <r>
    <s v="12-Sep-2025"/>
    <x v="4"/>
    <s v="Week2-Sep-2025"/>
    <x v="0"/>
    <s v="14-Oct-2025"/>
    <s v="Tuesday"/>
    <s v="Weekly - Tuesday"/>
    <s v="Weekly - Tuesday"/>
    <s v="Month+1 Expiry"/>
    <n v="1097"/>
    <n v="2.0952999999999999"/>
    <n v="1.7899999999999999E-2"/>
  </r>
  <r>
    <s v="12-Sep-2025"/>
    <x v="4"/>
    <s v="Week2-Sep-2025"/>
    <x v="0"/>
    <s v="28-Oct-2025"/>
    <s v="Tuesday"/>
    <s v="Monthly - Tuesday"/>
    <s v="Monthly - Tuesday"/>
    <s v="Month+1 Expiry"/>
    <n v="203404"/>
    <n v="382.54160000000002"/>
    <n v="2.4971999999999999"/>
  </r>
  <r>
    <s v="12-Sep-2025"/>
    <x v="4"/>
    <s v="Week2-Sep-2025"/>
    <x v="0"/>
    <s v="25-Nov-2025"/>
    <s v="Tuesday"/>
    <s v="Monthly - Tuesday"/>
    <s v="Monthly - Tuesday"/>
    <s v="Month+2 Expiry"/>
    <n v="42937"/>
    <n v="81.384699999999995"/>
    <n v="0.81859999999999999"/>
  </r>
  <r>
    <s v="12-Sep-2025"/>
    <x v="4"/>
    <s v="Week2-Sep-2025"/>
    <x v="0"/>
    <s v="30-Dec-2025"/>
    <s v="Tuesday"/>
    <s v="Monthly - Tuesday"/>
    <s v="Monthly - Tuesday"/>
    <s v="Month+3 Expiry"/>
    <n v="49135"/>
    <n v="92.525599999999997"/>
    <n v="1.3335999999999999"/>
  </r>
  <r>
    <s v="12-Sep-2025"/>
    <x v="4"/>
    <s v="Week2-Sep-2025"/>
    <x v="0"/>
    <s v="31-Mar-2026"/>
    <s v="Tuesday"/>
    <s v="Monthly - Tuesday"/>
    <s v="Monthly - Tuesday"/>
    <s v="Month+6 Expiry"/>
    <n v="15010"/>
    <n v="28.8598"/>
    <n v="0.40570000000000001"/>
  </r>
  <r>
    <s v="12-Sep-2025"/>
    <x v="4"/>
    <s v="Week2-Sep-2025"/>
    <x v="0"/>
    <s v="30-Jun-2026"/>
    <s v="Tuesday"/>
    <s v="Monthly - Tuesday"/>
    <s v="Monthly - Tuesday"/>
    <s v="Month+9 Expiry"/>
    <n v="371"/>
    <n v="0.68789999999999996"/>
    <n v="1.2800000000000001E-2"/>
  </r>
  <r>
    <s v="12-Sep-2025"/>
    <x v="4"/>
    <s v="Week2-Sep-2025"/>
    <x v="0"/>
    <s v="29-Dec-2026"/>
    <s v="Tuesday"/>
    <s v="Monthly - Tuesday"/>
    <s v="Monthly - Tuesday"/>
    <s v="Month+15 Expiry"/>
    <n v="1083"/>
    <n v="2.2052"/>
    <n v="6.9500000000000006E-2"/>
  </r>
  <r>
    <s v="12-Sep-2025"/>
    <x v="4"/>
    <s v="Week2-Sep-2025"/>
    <x v="0"/>
    <s v="29-Jun-2027"/>
    <s v="Tuesday"/>
    <s v="Monthly - Tuesday"/>
    <s v="Monthly - Tuesday"/>
    <s v="Month+21 Expiry"/>
    <n v="0"/>
    <n v="0"/>
    <n v="0"/>
  </r>
  <r>
    <s v="12-Sep-2025"/>
    <x v="4"/>
    <s v="Week2-Sep-2025"/>
    <x v="0"/>
    <s v="28-Dec-2027"/>
    <s v="Tuesday"/>
    <s v="Monthly - Tuesday"/>
    <s v="Monthly - Tuesday"/>
    <s v="Month+27 Expiry"/>
    <n v="12"/>
    <n v="2.3199999999999998E-2"/>
    <n v="8.9999999999999998E-4"/>
  </r>
  <r>
    <s v="12-Sep-2025"/>
    <x v="4"/>
    <s v="Week2-Sep-2025"/>
    <x v="0"/>
    <s v="27-Jun-2028"/>
    <s v="Tuesday"/>
    <s v="Monthly - Tuesday"/>
    <s v="Monthly - Tuesday"/>
    <s v="Month+33 Expiry"/>
    <n v="0"/>
    <n v="0"/>
    <n v="0"/>
  </r>
  <r>
    <s v="12-Sep-2025"/>
    <x v="4"/>
    <s v="Week2-Sep-2025"/>
    <x v="0"/>
    <s v="26-Dec-2028"/>
    <s v="Tuesday"/>
    <s v="Monthly - Tuesday"/>
    <s v="Monthly - Tuesday"/>
    <s v="Month+39 Expiry"/>
    <n v="1"/>
    <n v="2E-3"/>
    <n v="1E-4"/>
  </r>
  <r>
    <s v="12-Sep-2025"/>
    <x v="4"/>
    <s v="Week2-Sep-2025"/>
    <x v="0"/>
    <s v="26-Jun-2029"/>
    <s v="Tuesday"/>
    <s v="Monthly - Tuesday"/>
    <s v="Monthly - Tuesday"/>
    <s v="Month+45 Expiry"/>
    <n v="0"/>
    <n v="0"/>
    <n v="0"/>
  </r>
  <r>
    <s v="12-Sep-2025"/>
    <x v="4"/>
    <s v="Week2-Sep-2025"/>
    <x v="0"/>
    <s v="24-Dec-2029"/>
    <s v="Monday"/>
    <s v="Weekly - Monday"/>
    <s v="Weekly - Monday"/>
    <s v="Month+51 Expiry"/>
    <n v="0"/>
    <n v="0"/>
    <n v="0"/>
  </r>
  <r>
    <s v="12-Sep-2025"/>
    <x v="4"/>
    <s v="Week2-Sep-2025"/>
    <x v="0"/>
    <s v="25-Jun-2030"/>
    <s v="Tuesday"/>
    <s v="Monthly - Tuesday"/>
    <s v="Monthly - Tuesday"/>
    <s v="Month+57 Expiry"/>
    <n v="0"/>
    <n v="0"/>
    <n v="0"/>
  </r>
  <r>
    <s v="15-Sep-2025"/>
    <x v="0"/>
    <s v="Week3-Sep-2025"/>
    <x v="0"/>
    <s v="16-Sep-2025"/>
    <s v="Tuesday"/>
    <s v="Weekly - Tuesday"/>
    <s v="Weekly - Tuesday"/>
    <s v="Same Month Expiry"/>
    <n v="86803783"/>
    <n v="163462.3057"/>
    <n v="239.49940000000001"/>
  </r>
  <r>
    <s v="15-Sep-2025"/>
    <x v="0"/>
    <s v="Week3-Sep-2025"/>
    <x v="0"/>
    <s v="23-Sep-2025"/>
    <s v="Tuesday"/>
    <s v="Weekly - Tuesday"/>
    <s v="Weekly - Tuesday"/>
    <s v="Same Month Expiry"/>
    <n v="3165579"/>
    <n v="5970.3122000000003"/>
    <n v="14.867000000000001"/>
  </r>
  <r>
    <s v="15-Sep-2025"/>
    <x v="0"/>
    <s v="Week3-Sep-2025"/>
    <x v="0"/>
    <s v="30-Sep-2025"/>
    <s v="Tuesday"/>
    <s v="Monthly - Tuesday"/>
    <s v="Monthly - Tuesday"/>
    <s v="Same Month Expiry"/>
    <n v="952976"/>
    <n v="1791.5852"/>
    <n v="7.9764999999999997"/>
  </r>
  <r>
    <s v="15-Sep-2025"/>
    <x v="0"/>
    <s v="Week3-Sep-2025"/>
    <x v="0"/>
    <s v="07-Oct-2025"/>
    <s v="Tuesday"/>
    <s v="Weekly - Tuesday"/>
    <s v="Weekly - Tuesday"/>
    <s v="Month+1 Expiry"/>
    <n v="12129"/>
    <n v="23.075399999999998"/>
    <n v="0.1111"/>
  </r>
  <r>
    <s v="15-Sep-2025"/>
    <x v="0"/>
    <s v="Week3-Sep-2025"/>
    <x v="0"/>
    <s v="14-Oct-2025"/>
    <s v="Tuesday"/>
    <s v="Weekly - Tuesday"/>
    <s v="Weekly - Tuesday"/>
    <s v="Month+1 Expiry"/>
    <n v="1131"/>
    <n v="2.1613000000000002"/>
    <n v="1.6400000000000001E-2"/>
  </r>
  <r>
    <s v="15-Sep-2025"/>
    <x v="0"/>
    <s v="Week3-Sep-2025"/>
    <x v="0"/>
    <s v="28-Oct-2025"/>
    <s v="Tuesday"/>
    <s v="Monthly - Tuesday"/>
    <s v="Monthly - Tuesday"/>
    <s v="Month+1 Expiry"/>
    <n v="141320"/>
    <n v="267.47399999999999"/>
    <n v="1.8696999999999999"/>
  </r>
  <r>
    <s v="15-Sep-2025"/>
    <x v="0"/>
    <s v="Week3-Sep-2025"/>
    <x v="0"/>
    <s v="25-Nov-2025"/>
    <s v="Tuesday"/>
    <s v="Monthly - Tuesday"/>
    <s v="Monthly - Tuesday"/>
    <s v="Month+2 Expiry"/>
    <n v="23786"/>
    <n v="44.836500000000001"/>
    <n v="0.44650000000000001"/>
  </r>
  <r>
    <s v="15-Sep-2025"/>
    <x v="0"/>
    <s v="Week3-Sep-2025"/>
    <x v="0"/>
    <s v="30-Dec-2025"/>
    <s v="Tuesday"/>
    <s v="Monthly - Tuesday"/>
    <s v="Monthly - Tuesday"/>
    <s v="Month+3 Expiry"/>
    <n v="32834"/>
    <n v="61.900100000000002"/>
    <n v="0.91979999999999995"/>
  </r>
  <r>
    <s v="15-Sep-2025"/>
    <x v="0"/>
    <s v="Week3-Sep-2025"/>
    <x v="0"/>
    <s v="31-Mar-2026"/>
    <s v="Tuesday"/>
    <s v="Monthly - Tuesday"/>
    <s v="Monthly - Tuesday"/>
    <s v="Month+6 Expiry"/>
    <n v="10002"/>
    <n v="19.715399999999999"/>
    <n v="0.32050000000000001"/>
  </r>
  <r>
    <s v="15-Sep-2025"/>
    <x v="0"/>
    <s v="Week3-Sep-2025"/>
    <x v="0"/>
    <s v="30-Jun-2026"/>
    <s v="Tuesday"/>
    <s v="Monthly - Tuesday"/>
    <s v="Monthly - Tuesday"/>
    <s v="Month+9 Expiry"/>
    <n v="253"/>
    <n v="0.47899999999999998"/>
    <n v="1.03E-2"/>
  </r>
  <r>
    <s v="15-Sep-2025"/>
    <x v="0"/>
    <s v="Week3-Sep-2025"/>
    <x v="0"/>
    <s v="29-Dec-2026"/>
    <s v="Tuesday"/>
    <s v="Monthly - Tuesday"/>
    <s v="Monthly - Tuesday"/>
    <s v="Month+15 Expiry"/>
    <n v="916"/>
    <n v="1.8258000000000001"/>
    <n v="5.57E-2"/>
  </r>
  <r>
    <s v="15-Sep-2025"/>
    <x v="0"/>
    <s v="Week3-Sep-2025"/>
    <x v="0"/>
    <s v="29-Jun-2027"/>
    <s v="Tuesday"/>
    <s v="Monthly - Tuesday"/>
    <s v="Monthly - Tuesday"/>
    <s v="Month+21 Expiry"/>
    <n v="0"/>
    <n v="0"/>
    <n v="0"/>
  </r>
  <r>
    <s v="15-Sep-2025"/>
    <x v="0"/>
    <s v="Week3-Sep-2025"/>
    <x v="0"/>
    <s v="28-Dec-2027"/>
    <s v="Tuesday"/>
    <s v="Monthly - Tuesday"/>
    <s v="Monthly - Tuesday"/>
    <s v="Month+27 Expiry"/>
    <n v="3"/>
    <n v="5.7999999999999996E-3"/>
    <n v="2.0000000000000001E-4"/>
  </r>
  <r>
    <s v="15-Sep-2025"/>
    <x v="0"/>
    <s v="Week3-Sep-2025"/>
    <x v="0"/>
    <s v="27-Jun-2028"/>
    <s v="Tuesday"/>
    <s v="Monthly - Tuesday"/>
    <s v="Monthly - Tuesday"/>
    <s v="Month+33 Expiry"/>
    <n v="0"/>
    <n v="0"/>
    <n v="0"/>
  </r>
  <r>
    <s v="15-Sep-2025"/>
    <x v="0"/>
    <s v="Week3-Sep-2025"/>
    <x v="0"/>
    <s v="26-Dec-2028"/>
    <s v="Tuesday"/>
    <s v="Monthly - Tuesday"/>
    <s v="Monthly - Tuesday"/>
    <s v="Month+39 Expiry"/>
    <n v="1"/>
    <n v="2E-3"/>
    <n v="1E-4"/>
  </r>
  <r>
    <s v="15-Sep-2025"/>
    <x v="0"/>
    <s v="Week3-Sep-2025"/>
    <x v="0"/>
    <s v="26-Jun-2029"/>
    <s v="Tuesday"/>
    <s v="Monthly - Tuesday"/>
    <s v="Monthly - Tuesday"/>
    <s v="Month+45 Expiry"/>
    <n v="0"/>
    <n v="0"/>
    <n v="0"/>
  </r>
  <r>
    <s v="15-Sep-2025"/>
    <x v="0"/>
    <s v="Week3-Sep-2025"/>
    <x v="0"/>
    <s v="24-Dec-2029"/>
    <s v="Monday"/>
    <s v="Weekly - Monday"/>
    <s v="Weekly - Monday"/>
    <s v="Month+51 Expiry"/>
    <n v="0"/>
    <n v="0"/>
    <n v="0"/>
  </r>
  <r>
    <s v="15-Sep-2025"/>
    <x v="0"/>
    <s v="Week3-Sep-2025"/>
    <x v="0"/>
    <s v="25-Jun-2030"/>
    <s v="Tuesday"/>
    <s v="Monthly - Tuesday"/>
    <s v="Monthly - Tuesday"/>
    <s v="Month+57 Expiry"/>
    <n v="0"/>
    <n v="0"/>
    <n v="0"/>
  </r>
  <r>
    <s v="16-Sep-2025"/>
    <x v="1"/>
    <s v="Week3-Sep-2025"/>
    <x v="0"/>
    <s v="16-Sep-2025"/>
    <s v="Tuesday"/>
    <s v="Weekly - Tuesday"/>
    <s v="Weekly - Tuesday"/>
    <s v="Same Month Expiry"/>
    <n v="233518289"/>
    <n v="440688.7597"/>
    <n v="345.1635"/>
  </r>
  <r>
    <s v="16-Sep-2025"/>
    <x v="1"/>
    <s v="Week3-Sep-2025"/>
    <x v="0"/>
    <s v="23-Sep-2025"/>
    <s v="Tuesday"/>
    <s v="Weekly - Tuesday"/>
    <s v="Weekly - Tuesday"/>
    <s v="Same Month Expiry"/>
    <n v="8233050"/>
    <n v="15534.739100000001"/>
    <n v="42.278100000000002"/>
  </r>
  <r>
    <s v="16-Sep-2025"/>
    <x v="1"/>
    <s v="Week3-Sep-2025"/>
    <x v="0"/>
    <s v="30-Sep-2025"/>
    <s v="Tuesday"/>
    <s v="Monthly - Tuesday"/>
    <s v="Monthly - Tuesday"/>
    <s v="Same Month Expiry"/>
    <n v="1784357"/>
    <n v="3371.5897"/>
    <n v="15.3368"/>
  </r>
  <r>
    <s v="16-Sep-2025"/>
    <x v="1"/>
    <s v="Week3-Sep-2025"/>
    <x v="0"/>
    <s v="07-Oct-2025"/>
    <s v="Tuesday"/>
    <s v="Weekly - Tuesday"/>
    <s v="Weekly - Tuesday"/>
    <s v="Month+1 Expiry"/>
    <n v="30608"/>
    <n v="58.064599999999999"/>
    <n v="0.28960000000000002"/>
  </r>
  <r>
    <s v="16-Sep-2025"/>
    <x v="1"/>
    <s v="Week3-Sep-2025"/>
    <x v="0"/>
    <s v="14-Oct-2025"/>
    <s v="Tuesday"/>
    <s v="Weekly - Tuesday"/>
    <s v="Weekly - Tuesday"/>
    <s v="Month+1 Expiry"/>
    <n v="4362"/>
    <n v="8.3053000000000008"/>
    <n v="6.3100000000000003E-2"/>
  </r>
  <r>
    <s v="16-Sep-2025"/>
    <x v="1"/>
    <s v="Week3-Sep-2025"/>
    <x v="0"/>
    <s v="28-Oct-2025"/>
    <s v="Tuesday"/>
    <s v="Monthly - Tuesday"/>
    <s v="Monthly - Tuesday"/>
    <s v="Month+1 Expiry"/>
    <n v="232397"/>
    <n v="438.89710000000002"/>
    <n v="3.2037"/>
  </r>
  <r>
    <s v="16-Sep-2025"/>
    <x v="1"/>
    <s v="Week3-Sep-2025"/>
    <x v="0"/>
    <s v="25-Nov-2025"/>
    <s v="Tuesday"/>
    <s v="Monthly - Tuesday"/>
    <s v="Monthly - Tuesday"/>
    <s v="Month+2 Expiry"/>
    <n v="39790"/>
    <n v="74.556899999999999"/>
    <n v="0.65139999999999998"/>
  </r>
  <r>
    <s v="16-Sep-2025"/>
    <x v="1"/>
    <s v="Week3-Sep-2025"/>
    <x v="0"/>
    <s v="30-Dec-2025"/>
    <s v="Tuesday"/>
    <s v="Monthly - Tuesday"/>
    <s v="Monthly - Tuesday"/>
    <s v="Month+3 Expiry"/>
    <n v="58754"/>
    <n v="110.63120000000001"/>
    <n v="1.5627"/>
  </r>
  <r>
    <s v="16-Sep-2025"/>
    <x v="1"/>
    <s v="Week3-Sep-2025"/>
    <x v="0"/>
    <s v="31-Mar-2026"/>
    <s v="Tuesday"/>
    <s v="Monthly - Tuesday"/>
    <s v="Monthly - Tuesday"/>
    <s v="Month+6 Expiry"/>
    <n v="11081"/>
    <n v="21.593499999999999"/>
    <n v="0.4229"/>
  </r>
  <r>
    <s v="16-Sep-2025"/>
    <x v="1"/>
    <s v="Week3-Sep-2025"/>
    <x v="0"/>
    <s v="30-Jun-2026"/>
    <s v="Tuesday"/>
    <s v="Monthly - Tuesday"/>
    <s v="Monthly - Tuesday"/>
    <s v="Month+9 Expiry"/>
    <n v="370"/>
    <n v="0.7198"/>
    <n v="1.3599999999999999E-2"/>
  </r>
  <r>
    <s v="16-Sep-2025"/>
    <x v="1"/>
    <s v="Week3-Sep-2025"/>
    <x v="0"/>
    <s v="29-Dec-2026"/>
    <s v="Tuesday"/>
    <s v="Monthly - Tuesday"/>
    <s v="Monthly - Tuesday"/>
    <s v="Month+15 Expiry"/>
    <n v="1653"/>
    <n v="3.3062999999999998"/>
    <n v="0.1168"/>
  </r>
  <r>
    <s v="16-Sep-2025"/>
    <x v="1"/>
    <s v="Week3-Sep-2025"/>
    <x v="0"/>
    <s v="29-Jun-2027"/>
    <s v="Tuesday"/>
    <s v="Monthly - Tuesday"/>
    <s v="Monthly - Tuesday"/>
    <s v="Month+21 Expiry"/>
    <n v="0"/>
    <n v="0"/>
    <n v="0"/>
  </r>
  <r>
    <s v="16-Sep-2025"/>
    <x v="1"/>
    <s v="Week3-Sep-2025"/>
    <x v="0"/>
    <s v="28-Dec-2027"/>
    <s v="Tuesday"/>
    <s v="Monthly - Tuesday"/>
    <s v="Monthly - Tuesday"/>
    <s v="Month+27 Expiry"/>
    <n v="6"/>
    <n v="1.2E-2"/>
    <n v="5.0000000000000001E-4"/>
  </r>
  <r>
    <s v="16-Sep-2025"/>
    <x v="1"/>
    <s v="Week3-Sep-2025"/>
    <x v="0"/>
    <s v="27-Jun-2028"/>
    <s v="Tuesday"/>
    <s v="Monthly - Tuesday"/>
    <s v="Monthly - Tuesday"/>
    <s v="Month+33 Expiry"/>
    <n v="0"/>
    <n v="0"/>
    <n v="0"/>
  </r>
  <r>
    <s v="16-Sep-2025"/>
    <x v="1"/>
    <s v="Week3-Sep-2025"/>
    <x v="0"/>
    <s v="26-Dec-2028"/>
    <s v="Tuesday"/>
    <s v="Monthly - Tuesday"/>
    <s v="Monthly - Tuesday"/>
    <s v="Month+39 Expiry"/>
    <n v="106"/>
    <n v="0.25829999999999997"/>
    <n v="1.9800000000000002E-2"/>
  </r>
  <r>
    <s v="16-Sep-2025"/>
    <x v="1"/>
    <s v="Week3-Sep-2025"/>
    <x v="0"/>
    <s v="26-Jun-2029"/>
    <s v="Tuesday"/>
    <s v="Monthly - Tuesday"/>
    <s v="Monthly - Tuesday"/>
    <s v="Month+45 Expiry"/>
    <n v="0"/>
    <n v="0"/>
    <n v="0"/>
  </r>
  <r>
    <s v="16-Sep-2025"/>
    <x v="1"/>
    <s v="Week3-Sep-2025"/>
    <x v="0"/>
    <s v="24-Dec-2029"/>
    <s v="Monday"/>
    <s v="Weekly - Monday"/>
    <s v="Weekly - Monday"/>
    <s v="Month+51 Expiry"/>
    <n v="0"/>
    <n v="0"/>
    <n v="0"/>
  </r>
  <r>
    <s v="16-Sep-2025"/>
    <x v="1"/>
    <s v="Week3-Sep-2025"/>
    <x v="0"/>
    <s v="25-Jun-2030"/>
    <s v="Tuesday"/>
    <s v="Monthly - Tuesday"/>
    <s v="Monthly - Tuesday"/>
    <s v="Month+57 Expiry"/>
    <n v="0"/>
    <n v="0"/>
    <n v="0"/>
  </r>
  <r>
    <s v="17-Sep-2025"/>
    <x v="2"/>
    <s v="Week3-Sep-2025"/>
    <x v="0"/>
    <s v="23-Sep-2025"/>
    <s v="Tuesday"/>
    <s v="Weekly - Tuesday"/>
    <s v="Weekly - Tuesday"/>
    <s v="Same Month Expiry"/>
    <n v="38570402"/>
    <n v="73374.604600000006"/>
    <n v="194.1146"/>
  </r>
  <r>
    <s v="17-Sep-2025"/>
    <x v="2"/>
    <s v="Week3-Sep-2025"/>
    <x v="0"/>
    <s v="30-Sep-2025"/>
    <s v="Tuesday"/>
    <s v="Monthly - Tuesday"/>
    <s v="Monthly - Tuesday"/>
    <s v="Same Month Expiry"/>
    <n v="2322510"/>
    <n v="4409.6720999999998"/>
    <n v="17.184200000000001"/>
  </r>
  <r>
    <s v="17-Sep-2025"/>
    <x v="2"/>
    <s v="Week3-Sep-2025"/>
    <x v="0"/>
    <s v="07-Oct-2025"/>
    <s v="Tuesday"/>
    <s v="Weekly - Tuesday"/>
    <s v="Weekly - Tuesday"/>
    <s v="Month+1 Expiry"/>
    <n v="70322"/>
    <n v="134.7371"/>
    <n v="0.58909999999999996"/>
  </r>
  <r>
    <s v="17-Sep-2025"/>
    <x v="2"/>
    <s v="Week3-Sep-2025"/>
    <x v="0"/>
    <s v="14-Oct-2025"/>
    <s v="Tuesday"/>
    <s v="Weekly - Tuesday"/>
    <s v="Weekly - Tuesday"/>
    <s v="Month+1 Expiry"/>
    <n v="6116"/>
    <n v="11.7354"/>
    <n v="7.6100000000000001E-2"/>
  </r>
  <r>
    <s v="17-Sep-2025"/>
    <x v="2"/>
    <s v="Week3-Sep-2025"/>
    <x v="0"/>
    <s v="20-Oct-2025"/>
    <s v="Monday"/>
    <s v="Weekly - Monday"/>
    <s v="Weekly - Monday"/>
    <s v="Month+1 Expiry"/>
    <n v="119"/>
    <n v="0.2306"/>
    <n v="3.3E-3"/>
  </r>
  <r>
    <s v="17-Sep-2025"/>
    <x v="2"/>
    <s v="Week3-Sep-2025"/>
    <x v="0"/>
    <s v="28-Oct-2025"/>
    <s v="Tuesday"/>
    <s v="Monthly - Tuesday"/>
    <s v="Monthly - Tuesday"/>
    <s v="Month+1 Expiry"/>
    <n v="328795"/>
    <n v="623.9633"/>
    <n v="4.1151999999999997"/>
  </r>
  <r>
    <s v="17-Sep-2025"/>
    <x v="2"/>
    <s v="Week3-Sep-2025"/>
    <x v="0"/>
    <s v="25-Nov-2025"/>
    <s v="Tuesday"/>
    <s v="Monthly - Tuesday"/>
    <s v="Monthly - Tuesday"/>
    <s v="Month+2 Expiry"/>
    <n v="50854"/>
    <n v="96.292699999999996"/>
    <n v="0.94730000000000003"/>
  </r>
  <r>
    <s v="17-Sep-2025"/>
    <x v="2"/>
    <s v="Week3-Sep-2025"/>
    <x v="0"/>
    <s v="30-Dec-2025"/>
    <s v="Tuesday"/>
    <s v="Monthly - Tuesday"/>
    <s v="Monthly - Tuesday"/>
    <s v="Month+3 Expiry"/>
    <n v="69100"/>
    <n v="131.4864"/>
    <n v="1.7947"/>
  </r>
  <r>
    <s v="17-Sep-2025"/>
    <x v="2"/>
    <s v="Week3-Sep-2025"/>
    <x v="0"/>
    <s v="31-Mar-2026"/>
    <s v="Tuesday"/>
    <s v="Monthly - Tuesday"/>
    <s v="Monthly - Tuesday"/>
    <s v="Month+6 Expiry"/>
    <n v="15640"/>
    <n v="30.144200000000001"/>
    <n v="0.59350000000000003"/>
  </r>
  <r>
    <s v="17-Sep-2025"/>
    <x v="2"/>
    <s v="Week3-Sep-2025"/>
    <x v="0"/>
    <s v="30-Jun-2026"/>
    <s v="Tuesday"/>
    <s v="Monthly - Tuesday"/>
    <s v="Monthly - Tuesday"/>
    <s v="Month+9 Expiry"/>
    <n v="292"/>
    <n v="0.55230000000000001"/>
    <n v="1.37E-2"/>
  </r>
  <r>
    <s v="17-Sep-2025"/>
    <x v="2"/>
    <s v="Week3-Sep-2025"/>
    <x v="0"/>
    <s v="29-Dec-2026"/>
    <s v="Tuesday"/>
    <s v="Monthly - Tuesday"/>
    <s v="Monthly - Tuesday"/>
    <s v="Month+15 Expiry"/>
    <n v="1364"/>
    <n v="2.7016"/>
    <n v="8.7400000000000005E-2"/>
  </r>
  <r>
    <s v="17-Sep-2025"/>
    <x v="2"/>
    <s v="Week3-Sep-2025"/>
    <x v="0"/>
    <s v="29-Jun-2027"/>
    <s v="Tuesday"/>
    <s v="Monthly - Tuesday"/>
    <s v="Monthly - Tuesday"/>
    <s v="Month+21 Expiry"/>
    <n v="0"/>
    <n v="0"/>
    <n v="0"/>
  </r>
  <r>
    <s v="17-Sep-2025"/>
    <x v="2"/>
    <s v="Week3-Sep-2025"/>
    <x v="0"/>
    <s v="28-Dec-2027"/>
    <s v="Tuesday"/>
    <s v="Monthly - Tuesday"/>
    <s v="Monthly - Tuesday"/>
    <s v="Month+27 Expiry"/>
    <n v="11"/>
    <n v="2.1499999999999998E-2"/>
    <n v="8.0000000000000004E-4"/>
  </r>
  <r>
    <s v="17-Sep-2025"/>
    <x v="2"/>
    <s v="Week3-Sep-2025"/>
    <x v="0"/>
    <s v="27-Jun-2028"/>
    <s v="Tuesday"/>
    <s v="Monthly - Tuesday"/>
    <s v="Monthly - Tuesday"/>
    <s v="Month+33 Expiry"/>
    <n v="0"/>
    <n v="0"/>
    <n v="0"/>
  </r>
  <r>
    <s v="17-Sep-2025"/>
    <x v="2"/>
    <s v="Week3-Sep-2025"/>
    <x v="0"/>
    <s v="26-Dec-2028"/>
    <s v="Tuesday"/>
    <s v="Monthly - Tuesday"/>
    <s v="Monthly - Tuesday"/>
    <s v="Month+39 Expiry"/>
    <n v="213"/>
    <n v="0.51939999999999997"/>
    <n v="4.0500000000000001E-2"/>
  </r>
  <r>
    <s v="17-Sep-2025"/>
    <x v="2"/>
    <s v="Week3-Sep-2025"/>
    <x v="0"/>
    <s v="26-Jun-2029"/>
    <s v="Tuesday"/>
    <s v="Monthly - Tuesday"/>
    <s v="Monthly - Tuesday"/>
    <s v="Month+45 Expiry"/>
    <n v="0"/>
    <n v="0"/>
    <n v="0"/>
  </r>
  <r>
    <s v="17-Sep-2025"/>
    <x v="2"/>
    <s v="Week3-Sep-2025"/>
    <x v="0"/>
    <s v="24-Dec-2029"/>
    <s v="Monday"/>
    <s v="Weekly - Monday"/>
    <s v="Weekly - Monday"/>
    <s v="Month+51 Expiry"/>
    <n v="0"/>
    <n v="0"/>
    <n v="0"/>
  </r>
  <r>
    <s v="17-Sep-2025"/>
    <x v="2"/>
    <s v="Week3-Sep-2025"/>
    <x v="0"/>
    <s v="25-Jun-2030"/>
    <s v="Tuesday"/>
    <s v="Monthly - Tuesday"/>
    <s v="Monthly - Tuesday"/>
    <s v="Month+57 Expiry"/>
    <n v="0"/>
    <n v="0"/>
    <n v="0"/>
  </r>
  <r>
    <s v="18-Sep-2025"/>
    <x v="3"/>
    <s v="Week3-Sep-2025"/>
    <x v="0"/>
    <s v="23-Sep-2025"/>
    <s v="Tuesday"/>
    <s v="Weekly - Tuesday"/>
    <s v="Weekly - Tuesday"/>
    <s v="Same Month Expiry"/>
    <n v="48837235"/>
    <n v="93026.570200000002"/>
    <n v="188.7064"/>
  </r>
  <r>
    <s v="18-Sep-2025"/>
    <x v="3"/>
    <s v="Week3-Sep-2025"/>
    <x v="0"/>
    <s v="30-Sep-2025"/>
    <s v="Tuesday"/>
    <s v="Monthly - Tuesday"/>
    <s v="Monthly - Tuesday"/>
    <s v="Same Month Expiry"/>
    <n v="2866624"/>
    <n v="5457.2358000000004"/>
    <n v="19.170300000000001"/>
  </r>
  <r>
    <s v="18-Sep-2025"/>
    <x v="3"/>
    <s v="Week3-Sep-2025"/>
    <x v="0"/>
    <s v="07-Oct-2025"/>
    <s v="Tuesday"/>
    <s v="Weekly - Tuesday"/>
    <s v="Weekly - Tuesday"/>
    <s v="Month+1 Expiry"/>
    <n v="88457"/>
    <n v="169.29150000000001"/>
    <n v="0.75729999999999997"/>
  </r>
  <r>
    <s v="18-Sep-2025"/>
    <x v="3"/>
    <s v="Week3-Sep-2025"/>
    <x v="0"/>
    <s v="14-Oct-2025"/>
    <s v="Tuesday"/>
    <s v="Weekly - Tuesday"/>
    <s v="Weekly - Tuesday"/>
    <s v="Month+1 Expiry"/>
    <n v="7676"/>
    <n v="14.619"/>
    <n v="7.9899999999999999E-2"/>
  </r>
  <r>
    <s v="18-Sep-2025"/>
    <x v="3"/>
    <s v="Week3-Sep-2025"/>
    <x v="0"/>
    <s v="20-Oct-2025"/>
    <s v="Monday"/>
    <s v="Weekly - Monday"/>
    <s v="Weekly - Monday"/>
    <s v="Month+1 Expiry"/>
    <n v="494"/>
    <n v="0.95209999999999995"/>
    <n v="7.7999999999999996E-3"/>
  </r>
  <r>
    <s v="18-Sep-2025"/>
    <x v="3"/>
    <s v="Week3-Sep-2025"/>
    <x v="0"/>
    <s v="28-Oct-2025"/>
    <s v="Tuesday"/>
    <s v="Monthly - Tuesday"/>
    <s v="Monthly - Tuesday"/>
    <s v="Month+1 Expiry"/>
    <n v="308709"/>
    <n v="589.78539999999998"/>
    <n v="4.1040000000000001"/>
  </r>
  <r>
    <s v="18-Sep-2025"/>
    <x v="3"/>
    <s v="Week3-Sep-2025"/>
    <x v="0"/>
    <s v="25-Nov-2025"/>
    <s v="Tuesday"/>
    <s v="Monthly - Tuesday"/>
    <s v="Monthly - Tuesday"/>
    <s v="Month+2 Expiry"/>
    <n v="59149"/>
    <n v="112.5204"/>
    <n v="0.98319999999999996"/>
  </r>
  <r>
    <s v="18-Sep-2025"/>
    <x v="3"/>
    <s v="Week3-Sep-2025"/>
    <x v="0"/>
    <s v="30-Dec-2025"/>
    <s v="Tuesday"/>
    <s v="Monthly - Tuesday"/>
    <s v="Monthly - Tuesday"/>
    <s v="Month+3 Expiry"/>
    <n v="55098"/>
    <n v="105.32170000000001"/>
    <n v="1.3705000000000001"/>
  </r>
  <r>
    <s v="18-Sep-2025"/>
    <x v="3"/>
    <s v="Week3-Sep-2025"/>
    <x v="0"/>
    <s v="31-Mar-2026"/>
    <s v="Tuesday"/>
    <s v="Monthly - Tuesday"/>
    <s v="Monthly - Tuesday"/>
    <s v="Month+6 Expiry"/>
    <n v="12826"/>
    <n v="24.716899999999999"/>
    <n v="0.41770000000000002"/>
  </r>
  <r>
    <s v="18-Sep-2025"/>
    <x v="3"/>
    <s v="Week3-Sep-2025"/>
    <x v="0"/>
    <s v="30-Jun-2026"/>
    <s v="Tuesday"/>
    <s v="Monthly - Tuesday"/>
    <s v="Monthly - Tuesday"/>
    <s v="Month+9 Expiry"/>
    <n v="391"/>
    <n v="0.7359"/>
    <n v="1.52E-2"/>
  </r>
  <r>
    <s v="18-Sep-2025"/>
    <x v="3"/>
    <s v="Week3-Sep-2025"/>
    <x v="0"/>
    <s v="29-Dec-2026"/>
    <s v="Tuesday"/>
    <s v="Monthly - Tuesday"/>
    <s v="Monthly - Tuesday"/>
    <s v="Month+15 Expiry"/>
    <n v="1207"/>
    <n v="2.4398"/>
    <n v="7.8299999999999995E-2"/>
  </r>
  <r>
    <s v="18-Sep-2025"/>
    <x v="3"/>
    <s v="Week3-Sep-2025"/>
    <x v="0"/>
    <s v="29-Jun-2027"/>
    <s v="Tuesday"/>
    <s v="Monthly - Tuesday"/>
    <s v="Monthly - Tuesday"/>
    <s v="Month+21 Expiry"/>
    <n v="0"/>
    <n v="0"/>
    <n v="0"/>
  </r>
  <r>
    <s v="18-Sep-2025"/>
    <x v="3"/>
    <s v="Week3-Sep-2025"/>
    <x v="0"/>
    <s v="28-Dec-2027"/>
    <s v="Tuesday"/>
    <s v="Monthly - Tuesday"/>
    <s v="Monthly - Tuesday"/>
    <s v="Month+27 Expiry"/>
    <n v="8"/>
    <n v="1.5599999999999999E-2"/>
    <n v="5.9999999999999995E-4"/>
  </r>
  <r>
    <s v="18-Sep-2025"/>
    <x v="3"/>
    <s v="Week3-Sep-2025"/>
    <x v="0"/>
    <s v="27-Jun-2028"/>
    <s v="Tuesday"/>
    <s v="Monthly - Tuesday"/>
    <s v="Monthly - Tuesday"/>
    <s v="Month+33 Expiry"/>
    <n v="0"/>
    <n v="0"/>
    <n v="0"/>
  </r>
  <r>
    <s v="18-Sep-2025"/>
    <x v="3"/>
    <s v="Week3-Sep-2025"/>
    <x v="0"/>
    <s v="26-Dec-2028"/>
    <s v="Tuesday"/>
    <s v="Monthly - Tuesday"/>
    <s v="Monthly - Tuesday"/>
    <s v="Month+39 Expiry"/>
    <n v="2"/>
    <n v="3.8999999999999998E-3"/>
    <n v="2.0000000000000001E-4"/>
  </r>
  <r>
    <s v="18-Sep-2025"/>
    <x v="3"/>
    <s v="Week3-Sep-2025"/>
    <x v="0"/>
    <s v="26-Jun-2029"/>
    <s v="Tuesday"/>
    <s v="Monthly - Tuesday"/>
    <s v="Monthly - Tuesday"/>
    <s v="Month+45 Expiry"/>
    <n v="0"/>
    <n v="0"/>
    <n v="0"/>
  </r>
  <r>
    <s v="18-Sep-2025"/>
    <x v="3"/>
    <s v="Week3-Sep-2025"/>
    <x v="0"/>
    <s v="24-Dec-2029"/>
    <s v="Monday"/>
    <s v="Weekly - Monday"/>
    <s v="Weekly - Monday"/>
    <s v="Month+51 Expiry"/>
    <n v="3"/>
    <n v="6.0000000000000001E-3"/>
    <n v="2.9999999999999997E-4"/>
  </r>
  <r>
    <s v="18-Sep-2025"/>
    <x v="3"/>
    <s v="Week3-Sep-2025"/>
    <x v="0"/>
    <s v="25-Jun-2030"/>
    <s v="Tuesday"/>
    <s v="Monthly - Tuesday"/>
    <s v="Monthly - Tuesday"/>
    <s v="Month+57 Expiry"/>
    <n v="0"/>
    <n v="0"/>
    <n v="0"/>
  </r>
  <r>
    <s v="19-Sep-2025"/>
    <x v="4"/>
    <s v="Week3-Sep-2025"/>
    <x v="0"/>
    <s v="23-Sep-2025"/>
    <s v="Tuesday"/>
    <s v="Weekly - Tuesday"/>
    <s v="Weekly - Tuesday"/>
    <s v="Same Month Expiry"/>
    <n v="86606410"/>
    <n v="164865.72519999999"/>
    <n v="304.71690000000001"/>
  </r>
  <r>
    <s v="19-Sep-2025"/>
    <x v="4"/>
    <s v="Week3-Sep-2025"/>
    <x v="0"/>
    <s v="30-Sep-2025"/>
    <s v="Tuesday"/>
    <s v="Monthly - Tuesday"/>
    <s v="Monthly - Tuesday"/>
    <s v="Same Month Expiry"/>
    <n v="3690004"/>
    <n v="7037.7993999999999"/>
    <n v="23.738299999999999"/>
  </r>
  <r>
    <s v="19-Sep-2025"/>
    <x v="4"/>
    <s v="Week3-Sep-2025"/>
    <x v="0"/>
    <s v="07-Oct-2025"/>
    <s v="Tuesday"/>
    <s v="Weekly - Tuesday"/>
    <s v="Weekly - Tuesday"/>
    <s v="Month+1 Expiry"/>
    <n v="136603"/>
    <n v="261.47579999999999"/>
    <n v="1.1269"/>
  </r>
  <r>
    <s v="19-Sep-2025"/>
    <x v="4"/>
    <s v="Week3-Sep-2025"/>
    <x v="0"/>
    <s v="14-Oct-2025"/>
    <s v="Tuesday"/>
    <s v="Weekly - Tuesday"/>
    <s v="Weekly - Tuesday"/>
    <s v="Month+1 Expiry"/>
    <n v="9002"/>
    <n v="17.315999999999999"/>
    <n v="0.1045"/>
  </r>
  <r>
    <s v="19-Sep-2025"/>
    <x v="4"/>
    <s v="Week3-Sep-2025"/>
    <x v="0"/>
    <s v="20-Oct-2025"/>
    <s v="Monday"/>
    <s v="Weekly - Monday"/>
    <s v="Weekly - Monday"/>
    <s v="Month+1 Expiry"/>
    <n v="1736"/>
    <n v="3.3921000000000001"/>
    <n v="1.7899999999999999E-2"/>
  </r>
  <r>
    <s v="19-Sep-2025"/>
    <x v="4"/>
    <s v="Week3-Sep-2025"/>
    <x v="0"/>
    <s v="28-Oct-2025"/>
    <s v="Tuesday"/>
    <s v="Monthly - Tuesday"/>
    <s v="Monthly - Tuesday"/>
    <s v="Month+1 Expiry"/>
    <n v="282571"/>
    <n v="539.99810000000002"/>
    <n v="3.7187000000000001"/>
  </r>
  <r>
    <s v="19-Sep-2025"/>
    <x v="4"/>
    <s v="Week3-Sep-2025"/>
    <x v="0"/>
    <s v="25-Nov-2025"/>
    <s v="Tuesday"/>
    <s v="Monthly - Tuesday"/>
    <s v="Monthly - Tuesday"/>
    <s v="Month+2 Expiry"/>
    <n v="41072"/>
    <n v="78.129000000000005"/>
    <n v="0.68330000000000002"/>
  </r>
  <r>
    <s v="19-Sep-2025"/>
    <x v="4"/>
    <s v="Week3-Sep-2025"/>
    <x v="0"/>
    <s v="30-Dec-2025"/>
    <s v="Tuesday"/>
    <s v="Monthly - Tuesday"/>
    <s v="Monthly - Tuesday"/>
    <s v="Month+3 Expiry"/>
    <n v="40537"/>
    <n v="76.344399999999993"/>
    <n v="0.94099999999999995"/>
  </r>
  <r>
    <s v="19-Sep-2025"/>
    <x v="4"/>
    <s v="Week3-Sep-2025"/>
    <x v="0"/>
    <s v="31-Mar-2026"/>
    <s v="Tuesday"/>
    <s v="Monthly - Tuesday"/>
    <s v="Monthly - Tuesday"/>
    <s v="Month+6 Expiry"/>
    <n v="8262"/>
    <n v="15.644500000000001"/>
    <n v="0.25919999999999999"/>
  </r>
  <r>
    <s v="19-Sep-2025"/>
    <x v="4"/>
    <s v="Week3-Sep-2025"/>
    <x v="0"/>
    <s v="30-Jun-2026"/>
    <s v="Tuesday"/>
    <s v="Monthly - Tuesday"/>
    <s v="Monthly - Tuesday"/>
    <s v="Month+9 Expiry"/>
    <n v="243"/>
    <n v="0.45879999999999999"/>
    <n v="7.7999999999999996E-3"/>
  </r>
  <r>
    <s v="19-Sep-2025"/>
    <x v="4"/>
    <s v="Week3-Sep-2025"/>
    <x v="0"/>
    <s v="29-Dec-2026"/>
    <s v="Tuesday"/>
    <s v="Monthly - Tuesday"/>
    <s v="Monthly - Tuesday"/>
    <s v="Month+15 Expiry"/>
    <n v="895"/>
    <n v="1.7485999999999999"/>
    <n v="5.2900000000000003E-2"/>
  </r>
  <r>
    <s v="19-Sep-2025"/>
    <x v="4"/>
    <s v="Week3-Sep-2025"/>
    <x v="0"/>
    <s v="29-Jun-2027"/>
    <s v="Tuesday"/>
    <s v="Monthly - Tuesday"/>
    <s v="Monthly - Tuesday"/>
    <s v="Month+21 Expiry"/>
    <n v="0"/>
    <n v="0"/>
    <n v="0"/>
  </r>
  <r>
    <s v="19-Sep-2025"/>
    <x v="4"/>
    <s v="Week3-Sep-2025"/>
    <x v="0"/>
    <s v="28-Dec-2027"/>
    <s v="Tuesday"/>
    <s v="Monthly - Tuesday"/>
    <s v="Monthly - Tuesday"/>
    <s v="Month+27 Expiry"/>
    <n v="3"/>
    <n v="6.1000000000000004E-3"/>
    <n v="2.9999999999999997E-4"/>
  </r>
  <r>
    <s v="19-Sep-2025"/>
    <x v="4"/>
    <s v="Week3-Sep-2025"/>
    <x v="0"/>
    <s v="27-Jun-2028"/>
    <s v="Tuesday"/>
    <s v="Monthly - Tuesday"/>
    <s v="Monthly - Tuesday"/>
    <s v="Month+33 Expiry"/>
    <n v="0"/>
    <n v="0"/>
    <n v="0"/>
  </r>
  <r>
    <s v="19-Sep-2025"/>
    <x v="4"/>
    <s v="Week3-Sep-2025"/>
    <x v="0"/>
    <s v="26-Dec-2028"/>
    <s v="Tuesday"/>
    <s v="Monthly - Tuesday"/>
    <s v="Monthly - Tuesday"/>
    <s v="Month+39 Expiry"/>
    <n v="1"/>
    <n v="2E-3"/>
    <n v="1E-4"/>
  </r>
  <r>
    <s v="19-Sep-2025"/>
    <x v="4"/>
    <s v="Week3-Sep-2025"/>
    <x v="0"/>
    <s v="26-Jun-2029"/>
    <s v="Tuesday"/>
    <s v="Monthly - Tuesday"/>
    <s v="Monthly - Tuesday"/>
    <s v="Month+45 Expiry"/>
    <n v="1"/>
    <n v="2E-3"/>
    <n v="1E-4"/>
  </r>
  <r>
    <s v="19-Sep-2025"/>
    <x v="4"/>
    <s v="Week3-Sep-2025"/>
    <x v="0"/>
    <s v="24-Dec-2029"/>
    <s v="Monday"/>
    <s v="Weekly - Monday"/>
    <s v="Weekly - Monday"/>
    <s v="Month+51 Expiry"/>
    <n v="1"/>
    <n v="2E-3"/>
    <n v="1E-4"/>
  </r>
  <r>
    <s v="19-Sep-2025"/>
    <x v="4"/>
    <s v="Week3-Sep-2025"/>
    <x v="0"/>
    <s v="25-Jun-2030"/>
    <s v="Tuesday"/>
    <s v="Monthly - Tuesday"/>
    <s v="Monthly - Tuesday"/>
    <s v="Month+57 Expiry"/>
    <n v="0"/>
    <n v="0"/>
    <n v="0"/>
  </r>
  <r>
    <s v="22-Sep-2025"/>
    <x v="0"/>
    <s v="Week4-Sep-2025"/>
    <x v="0"/>
    <s v="23-Sep-2025"/>
    <s v="Tuesday"/>
    <s v="Weekly - Tuesday"/>
    <s v="Weekly - Tuesday"/>
    <s v="Same Month Expiry"/>
    <n v="121193325"/>
    <n v="230108.193"/>
    <n v="321.09910000000002"/>
  </r>
  <r>
    <s v="22-Sep-2025"/>
    <x v="0"/>
    <s v="Week4-Sep-2025"/>
    <x v="0"/>
    <s v="30-Sep-2025"/>
    <s v="Tuesday"/>
    <s v="Monthly - Tuesday"/>
    <s v="Monthly - Tuesday"/>
    <s v="Same Month Expiry"/>
    <n v="6090352"/>
    <n v="11607.549199999999"/>
    <n v="31.0746"/>
  </r>
  <r>
    <s v="22-Sep-2025"/>
    <x v="0"/>
    <s v="Week4-Sep-2025"/>
    <x v="0"/>
    <s v="07-Oct-2025"/>
    <s v="Tuesday"/>
    <s v="Weekly - Tuesday"/>
    <s v="Weekly - Tuesday"/>
    <s v="Month+1 Expiry"/>
    <n v="253425"/>
    <n v="483.7167"/>
    <n v="2.1078000000000001"/>
  </r>
  <r>
    <s v="22-Sep-2025"/>
    <x v="0"/>
    <s v="Week4-Sep-2025"/>
    <x v="0"/>
    <s v="14-Oct-2025"/>
    <s v="Tuesday"/>
    <s v="Weekly - Tuesday"/>
    <s v="Weekly - Tuesday"/>
    <s v="Month+1 Expiry"/>
    <n v="18706"/>
    <n v="35.8536"/>
    <n v="0.23330000000000001"/>
  </r>
  <r>
    <s v="22-Sep-2025"/>
    <x v="0"/>
    <s v="Week4-Sep-2025"/>
    <x v="0"/>
    <s v="20-Oct-2025"/>
    <s v="Monday"/>
    <s v="Weekly - Monday"/>
    <s v="Weekly - Monday"/>
    <s v="Month+1 Expiry"/>
    <n v="2965"/>
    <n v="5.7031999999999998"/>
    <n v="3.1300000000000001E-2"/>
  </r>
  <r>
    <s v="22-Sep-2025"/>
    <x v="0"/>
    <s v="Week4-Sep-2025"/>
    <x v="0"/>
    <s v="28-Oct-2025"/>
    <s v="Tuesday"/>
    <s v="Monthly - Tuesday"/>
    <s v="Monthly - Tuesday"/>
    <s v="Month+1 Expiry"/>
    <n v="363209"/>
    <n v="695.28599999999994"/>
    <n v="4.3711000000000002"/>
  </r>
  <r>
    <s v="22-Sep-2025"/>
    <x v="0"/>
    <s v="Week4-Sep-2025"/>
    <x v="0"/>
    <s v="25-Nov-2025"/>
    <s v="Tuesday"/>
    <s v="Monthly - Tuesday"/>
    <s v="Monthly - Tuesday"/>
    <s v="Month+2 Expiry"/>
    <n v="48895"/>
    <n v="93.367500000000007"/>
    <n v="0.69640000000000002"/>
  </r>
  <r>
    <s v="22-Sep-2025"/>
    <x v="0"/>
    <s v="Week4-Sep-2025"/>
    <x v="0"/>
    <s v="30-Dec-2025"/>
    <s v="Tuesday"/>
    <s v="Monthly - Tuesday"/>
    <s v="Monthly - Tuesday"/>
    <s v="Month+3 Expiry"/>
    <n v="49161"/>
    <n v="93.1203"/>
    <n v="1.7976000000000001"/>
  </r>
  <r>
    <s v="22-Sep-2025"/>
    <x v="0"/>
    <s v="Week4-Sep-2025"/>
    <x v="0"/>
    <s v="31-Mar-2026"/>
    <s v="Tuesday"/>
    <s v="Monthly - Tuesday"/>
    <s v="Monthly - Tuesday"/>
    <s v="Month+6 Expiry"/>
    <n v="11515"/>
    <n v="22.215699999999998"/>
    <n v="0.50670000000000004"/>
  </r>
  <r>
    <s v="22-Sep-2025"/>
    <x v="0"/>
    <s v="Week4-Sep-2025"/>
    <x v="0"/>
    <s v="30-Jun-2026"/>
    <s v="Tuesday"/>
    <s v="Monthly - Tuesday"/>
    <s v="Monthly - Tuesday"/>
    <s v="Month+9 Expiry"/>
    <n v="243"/>
    <n v="0.46139999999999998"/>
    <n v="7.4000000000000003E-3"/>
  </r>
  <r>
    <s v="22-Sep-2025"/>
    <x v="0"/>
    <s v="Week4-Sep-2025"/>
    <x v="0"/>
    <s v="29-Dec-2026"/>
    <s v="Tuesday"/>
    <s v="Monthly - Tuesday"/>
    <s v="Monthly - Tuesday"/>
    <s v="Month+15 Expiry"/>
    <n v="628"/>
    <n v="1.2446999999999999"/>
    <n v="4.4900000000000002E-2"/>
  </r>
  <r>
    <s v="22-Sep-2025"/>
    <x v="0"/>
    <s v="Week4-Sep-2025"/>
    <x v="0"/>
    <s v="29-Jun-2027"/>
    <s v="Tuesday"/>
    <s v="Monthly - Tuesday"/>
    <s v="Monthly - Tuesday"/>
    <s v="Month+21 Expiry"/>
    <n v="0"/>
    <n v="0"/>
    <n v="0"/>
  </r>
  <r>
    <s v="22-Sep-2025"/>
    <x v="0"/>
    <s v="Week4-Sep-2025"/>
    <x v="0"/>
    <s v="28-Dec-2027"/>
    <s v="Tuesday"/>
    <s v="Monthly - Tuesday"/>
    <s v="Monthly - Tuesday"/>
    <s v="Month+27 Expiry"/>
    <n v="0"/>
    <n v="0"/>
    <n v="0"/>
  </r>
  <r>
    <s v="22-Sep-2025"/>
    <x v="0"/>
    <s v="Week4-Sep-2025"/>
    <x v="0"/>
    <s v="27-Jun-2028"/>
    <s v="Tuesday"/>
    <s v="Monthly - Tuesday"/>
    <s v="Monthly - Tuesday"/>
    <s v="Month+33 Expiry"/>
    <n v="0"/>
    <n v="0"/>
    <n v="0"/>
  </r>
  <r>
    <s v="22-Sep-2025"/>
    <x v="0"/>
    <s v="Week4-Sep-2025"/>
    <x v="0"/>
    <s v="26-Dec-2028"/>
    <s v="Tuesday"/>
    <s v="Monthly - Tuesday"/>
    <s v="Monthly - Tuesday"/>
    <s v="Month+39 Expiry"/>
    <n v="0"/>
    <n v="0"/>
    <n v="0"/>
  </r>
  <r>
    <s v="22-Sep-2025"/>
    <x v="0"/>
    <s v="Week4-Sep-2025"/>
    <x v="0"/>
    <s v="26-Jun-2029"/>
    <s v="Tuesday"/>
    <s v="Monthly - Tuesday"/>
    <s v="Monthly - Tuesday"/>
    <s v="Month+45 Expiry"/>
    <n v="0"/>
    <n v="0"/>
    <n v="0"/>
  </r>
  <r>
    <s v="22-Sep-2025"/>
    <x v="0"/>
    <s v="Week4-Sep-2025"/>
    <x v="0"/>
    <s v="24-Dec-2029"/>
    <s v="Monday"/>
    <s v="Weekly - Monday"/>
    <s v="Weekly - Monday"/>
    <s v="Month+51 Expiry"/>
    <n v="0"/>
    <n v="0"/>
    <n v="0"/>
  </r>
  <r>
    <s v="22-Sep-2025"/>
    <x v="0"/>
    <s v="Week4-Sep-2025"/>
    <x v="0"/>
    <s v="25-Jun-2030"/>
    <s v="Tuesday"/>
    <s v="Monthly - Tuesday"/>
    <s v="Monthly - Tuesday"/>
    <s v="Month+57 Expiry"/>
    <n v="0"/>
    <n v="0"/>
    <n v="0"/>
  </r>
  <r>
    <s v="23-Sep-2025"/>
    <x v="1"/>
    <s v="Week4-Sep-2025"/>
    <x v="0"/>
    <s v="23-Sep-2025"/>
    <s v="Tuesday"/>
    <s v="Weekly - Tuesday"/>
    <s v="Weekly - Tuesday"/>
    <s v="Same Month Expiry"/>
    <n v="308437541"/>
    <n v="583595.16119999997"/>
    <n v="497.8365"/>
  </r>
  <r>
    <s v="23-Sep-2025"/>
    <x v="1"/>
    <s v="Week4-Sep-2025"/>
    <x v="0"/>
    <s v="30-Sep-2025"/>
    <s v="Tuesday"/>
    <s v="Monthly - Tuesday"/>
    <s v="Monthly - Tuesday"/>
    <s v="Same Month Expiry"/>
    <n v="11870233"/>
    <n v="22539.802899999999"/>
    <n v="63.889400000000002"/>
  </r>
  <r>
    <s v="23-Sep-2025"/>
    <x v="1"/>
    <s v="Week4-Sep-2025"/>
    <x v="0"/>
    <s v="07-Oct-2025"/>
    <s v="Tuesday"/>
    <s v="Weekly - Tuesday"/>
    <s v="Weekly - Tuesday"/>
    <s v="Month+1 Expiry"/>
    <n v="470301"/>
    <n v="895.67100000000005"/>
    <n v="4.1161000000000003"/>
  </r>
  <r>
    <s v="23-Sep-2025"/>
    <x v="1"/>
    <s v="Week4-Sep-2025"/>
    <x v="0"/>
    <s v="14-Oct-2025"/>
    <s v="Tuesday"/>
    <s v="Weekly - Tuesday"/>
    <s v="Weekly - Tuesday"/>
    <s v="Month+1 Expiry"/>
    <n v="27345"/>
    <n v="52.290300000000002"/>
    <n v="0.27850000000000003"/>
  </r>
  <r>
    <s v="23-Sep-2025"/>
    <x v="1"/>
    <s v="Week4-Sep-2025"/>
    <x v="0"/>
    <s v="20-Oct-2025"/>
    <s v="Monday"/>
    <s v="Weekly - Monday"/>
    <s v="Weekly - Monday"/>
    <s v="Month+1 Expiry"/>
    <n v="3652"/>
    <n v="7.0358000000000001"/>
    <n v="4.5900000000000003E-2"/>
  </r>
  <r>
    <s v="23-Sep-2025"/>
    <x v="1"/>
    <s v="Week4-Sep-2025"/>
    <x v="0"/>
    <s v="28-Oct-2025"/>
    <s v="Tuesday"/>
    <s v="Monthly - Tuesday"/>
    <s v="Monthly - Tuesday"/>
    <s v="Month+1 Expiry"/>
    <n v="488602"/>
    <n v="931.7876"/>
    <n v="6.6890999999999998"/>
  </r>
  <r>
    <s v="23-Sep-2025"/>
    <x v="1"/>
    <s v="Week4-Sep-2025"/>
    <x v="0"/>
    <s v="25-Nov-2025"/>
    <s v="Tuesday"/>
    <s v="Monthly - Tuesday"/>
    <s v="Monthly - Tuesday"/>
    <s v="Month+2 Expiry"/>
    <n v="51888"/>
    <n v="99.056100000000001"/>
    <n v="0.76670000000000005"/>
  </r>
  <r>
    <s v="23-Sep-2025"/>
    <x v="1"/>
    <s v="Week4-Sep-2025"/>
    <x v="0"/>
    <s v="30-Dec-2025"/>
    <s v="Tuesday"/>
    <s v="Monthly - Tuesday"/>
    <s v="Monthly - Tuesday"/>
    <s v="Month+3 Expiry"/>
    <n v="48230"/>
    <n v="92.869699999999995"/>
    <n v="1.8391"/>
  </r>
  <r>
    <s v="23-Sep-2025"/>
    <x v="1"/>
    <s v="Week4-Sep-2025"/>
    <x v="0"/>
    <s v="31-Mar-2026"/>
    <s v="Tuesday"/>
    <s v="Monthly - Tuesday"/>
    <s v="Monthly - Tuesday"/>
    <s v="Month+6 Expiry"/>
    <n v="14337"/>
    <n v="27.840299999999999"/>
    <n v="0.60950000000000004"/>
  </r>
  <r>
    <s v="23-Sep-2025"/>
    <x v="1"/>
    <s v="Week4-Sep-2025"/>
    <x v="0"/>
    <s v="30-Jun-2026"/>
    <s v="Tuesday"/>
    <s v="Monthly - Tuesday"/>
    <s v="Monthly - Tuesday"/>
    <s v="Month+9 Expiry"/>
    <n v="240"/>
    <n v="0.45040000000000002"/>
    <n v="7.7999999999999996E-3"/>
  </r>
  <r>
    <s v="23-Sep-2025"/>
    <x v="1"/>
    <s v="Week4-Sep-2025"/>
    <x v="0"/>
    <s v="29-Dec-2026"/>
    <s v="Tuesday"/>
    <s v="Monthly - Tuesday"/>
    <s v="Monthly - Tuesday"/>
    <s v="Month+15 Expiry"/>
    <n v="657"/>
    <n v="1.3221000000000001"/>
    <n v="4.5999999999999999E-2"/>
  </r>
  <r>
    <s v="23-Sep-2025"/>
    <x v="1"/>
    <s v="Week4-Sep-2025"/>
    <x v="0"/>
    <s v="29-Jun-2027"/>
    <s v="Tuesday"/>
    <s v="Monthly - Tuesday"/>
    <s v="Monthly - Tuesday"/>
    <s v="Month+21 Expiry"/>
    <n v="2"/>
    <n v="3.2000000000000002E-3"/>
    <n v="0"/>
  </r>
  <r>
    <s v="23-Sep-2025"/>
    <x v="1"/>
    <s v="Week4-Sep-2025"/>
    <x v="0"/>
    <s v="28-Dec-2027"/>
    <s v="Tuesday"/>
    <s v="Monthly - Tuesday"/>
    <s v="Monthly - Tuesday"/>
    <s v="Month+27 Expiry"/>
    <n v="2"/>
    <n v="3.7000000000000002E-3"/>
    <n v="1E-4"/>
  </r>
  <r>
    <s v="23-Sep-2025"/>
    <x v="1"/>
    <s v="Week4-Sep-2025"/>
    <x v="0"/>
    <s v="27-Jun-2028"/>
    <s v="Tuesday"/>
    <s v="Monthly - Tuesday"/>
    <s v="Monthly - Tuesday"/>
    <s v="Month+33 Expiry"/>
    <n v="0"/>
    <n v="0"/>
    <n v="0"/>
  </r>
  <r>
    <s v="23-Sep-2025"/>
    <x v="1"/>
    <s v="Week4-Sep-2025"/>
    <x v="0"/>
    <s v="26-Dec-2028"/>
    <s v="Tuesday"/>
    <s v="Monthly - Tuesday"/>
    <s v="Monthly - Tuesday"/>
    <s v="Month+39 Expiry"/>
    <n v="0"/>
    <n v="0"/>
    <n v="0"/>
  </r>
  <r>
    <s v="23-Sep-2025"/>
    <x v="1"/>
    <s v="Week4-Sep-2025"/>
    <x v="0"/>
    <s v="26-Jun-2029"/>
    <s v="Tuesday"/>
    <s v="Monthly - Tuesday"/>
    <s v="Monthly - Tuesday"/>
    <s v="Month+45 Expiry"/>
    <n v="0"/>
    <n v="0"/>
    <n v="0"/>
  </r>
  <r>
    <s v="23-Sep-2025"/>
    <x v="1"/>
    <s v="Week4-Sep-2025"/>
    <x v="0"/>
    <s v="24-Dec-2029"/>
    <s v="Monday"/>
    <s v="Weekly - Monday"/>
    <s v="Weekly - Monday"/>
    <s v="Month+51 Expiry"/>
    <n v="0"/>
    <n v="0"/>
    <n v="0"/>
  </r>
  <r>
    <s v="23-Sep-2025"/>
    <x v="1"/>
    <s v="Week4-Sep-2025"/>
    <x v="0"/>
    <s v="25-Jun-2030"/>
    <s v="Tuesday"/>
    <s v="Monthly - Tuesday"/>
    <s v="Monthly - Tuesday"/>
    <s v="Month+57 Expiry"/>
    <n v="0"/>
    <n v="0"/>
    <n v="0"/>
  </r>
  <r>
    <s v="24-Sep-2025"/>
    <x v="2"/>
    <s v="Week4-Sep-2025"/>
    <x v="0"/>
    <s v="30-Sep-2025"/>
    <s v="Tuesday"/>
    <s v="Monthly - Tuesday"/>
    <s v="MDAW - Tuesday"/>
    <s v="Same Month Expiry"/>
    <n v="52030968"/>
    <n v="98384.884600000005"/>
    <n v="262.06799999999998"/>
  </r>
  <r>
    <s v="24-Sep-2025"/>
    <x v="2"/>
    <s v="Week4-Sep-2025"/>
    <x v="0"/>
    <s v="07-Oct-2025"/>
    <s v="Tuesday"/>
    <s v="Weekly - Tuesday"/>
    <s v="Weekly - Tuesday"/>
    <s v="Month+1 Expiry"/>
    <n v="1304519"/>
    <n v="2474.3312999999998"/>
    <n v="9.9060000000000006"/>
  </r>
  <r>
    <s v="24-Sep-2025"/>
    <x v="2"/>
    <s v="Week4-Sep-2025"/>
    <x v="0"/>
    <s v="14-Oct-2025"/>
    <s v="Tuesday"/>
    <s v="Weekly - Tuesday"/>
    <s v="Weekly - Tuesday"/>
    <s v="Month+1 Expiry"/>
    <n v="67639"/>
    <n v="128.9205"/>
    <n v="0.66420000000000001"/>
  </r>
  <r>
    <s v="24-Sep-2025"/>
    <x v="2"/>
    <s v="Week4-Sep-2025"/>
    <x v="0"/>
    <s v="20-Oct-2025"/>
    <s v="Monday"/>
    <s v="Weekly - Monday"/>
    <s v="Weekly - Monday"/>
    <s v="Month+1 Expiry"/>
    <n v="8196"/>
    <n v="15.7387"/>
    <n v="9.1499999999999998E-2"/>
  </r>
  <r>
    <s v="24-Sep-2025"/>
    <x v="2"/>
    <s v="Week4-Sep-2025"/>
    <x v="0"/>
    <s v="28-Oct-2025"/>
    <s v="Tuesday"/>
    <s v="Monthly - Tuesday"/>
    <s v="Monthly - Tuesday"/>
    <s v="Month+1 Expiry"/>
    <n v="512105"/>
    <n v="975.14279999999997"/>
    <n v="7.1595000000000004"/>
  </r>
  <r>
    <s v="24-Sep-2025"/>
    <x v="2"/>
    <s v="Week4-Sep-2025"/>
    <x v="0"/>
    <s v="04-Nov-2025"/>
    <s v="Tuesday"/>
    <s v="Weekly - Tuesday"/>
    <s v="Weekly - Tuesday"/>
    <s v="Month+2 Expiry"/>
    <n v="206"/>
    <n v="0.40139999999999998"/>
    <n v="2.0999999999999999E-3"/>
  </r>
  <r>
    <s v="24-Sep-2025"/>
    <x v="2"/>
    <s v="Week4-Sep-2025"/>
    <x v="0"/>
    <s v="25-Nov-2025"/>
    <s v="Tuesday"/>
    <s v="Monthly - Tuesday"/>
    <s v="Monthly - Tuesday"/>
    <s v="Month+2 Expiry"/>
    <n v="46704"/>
    <n v="89.553899999999999"/>
    <n v="0.6734"/>
  </r>
  <r>
    <s v="24-Sep-2025"/>
    <x v="2"/>
    <s v="Week4-Sep-2025"/>
    <x v="0"/>
    <s v="30-Dec-2025"/>
    <s v="Tuesday"/>
    <s v="Monthly - Tuesday"/>
    <s v="Monthly - Tuesday"/>
    <s v="Month+3 Expiry"/>
    <n v="48983"/>
    <n v="95.031999999999996"/>
    <n v="1.9681999999999999"/>
  </r>
  <r>
    <s v="24-Sep-2025"/>
    <x v="2"/>
    <s v="Week4-Sep-2025"/>
    <x v="0"/>
    <s v="31-Mar-2026"/>
    <s v="Tuesday"/>
    <s v="Monthly - Tuesday"/>
    <s v="Monthly - Tuesday"/>
    <s v="Month+6 Expiry"/>
    <n v="12196"/>
    <n v="24.482299999999999"/>
    <n v="0.4975"/>
  </r>
  <r>
    <s v="24-Sep-2025"/>
    <x v="2"/>
    <s v="Week4-Sep-2025"/>
    <x v="0"/>
    <s v="30-Jun-2026"/>
    <s v="Tuesday"/>
    <s v="Monthly - Tuesday"/>
    <s v="Monthly - Tuesday"/>
    <s v="Month+9 Expiry"/>
    <n v="169"/>
    <n v="0.32469999999999999"/>
    <n v="7.0000000000000001E-3"/>
  </r>
  <r>
    <s v="24-Sep-2025"/>
    <x v="2"/>
    <s v="Week4-Sep-2025"/>
    <x v="0"/>
    <s v="29-Dec-2026"/>
    <s v="Tuesday"/>
    <s v="Monthly - Tuesday"/>
    <s v="Monthly - Tuesday"/>
    <s v="Month+15 Expiry"/>
    <n v="986"/>
    <n v="1.9722999999999999"/>
    <n v="7.3499999999999996E-2"/>
  </r>
  <r>
    <s v="24-Sep-2025"/>
    <x v="2"/>
    <s v="Week4-Sep-2025"/>
    <x v="0"/>
    <s v="29-Jun-2027"/>
    <s v="Tuesday"/>
    <s v="Monthly - Tuesday"/>
    <s v="Monthly - Tuesday"/>
    <s v="Month+21 Expiry"/>
    <n v="0"/>
    <n v="0"/>
    <n v="0"/>
  </r>
  <r>
    <s v="24-Sep-2025"/>
    <x v="2"/>
    <s v="Week4-Sep-2025"/>
    <x v="0"/>
    <s v="28-Dec-2027"/>
    <s v="Tuesday"/>
    <s v="Monthly - Tuesday"/>
    <s v="Monthly - Tuesday"/>
    <s v="Month+27 Expiry"/>
    <n v="5"/>
    <n v="9.5999999999999992E-3"/>
    <n v="2.9999999999999997E-4"/>
  </r>
  <r>
    <s v="24-Sep-2025"/>
    <x v="2"/>
    <s v="Week4-Sep-2025"/>
    <x v="0"/>
    <s v="27-Jun-2028"/>
    <s v="Tuesday"/>
    <s v="Monthly - Tuesday"/>
    <s v="Monthly - Tuesday"/>
    <s v="Month+33 Expiry"/>
    <n v="0"/>
    <n v="0"/>
    <n v="0"/>
  </r>
  <r>
    <s v="24-Sep-2025"/>
    <x v="2"/>
    <s v="Week4-Sep-2025"/>
    <x v="0"/>
    <s v="26-Dec-2028"/>
    <s v="Tuesday"/>
    <s v="Monthly - Tuesday"/>
    <s v="Monthly - Tuesday"/>
    <s v="Month+39 Expiry"/>
    <n v="1"/>
    <n v="2E-3"/>
    <n v="1E-4"/>
  </r>
  <r>
    <s v="24-Sep-2025"/>
    <x v="2"/>
    <s v="Week4-Sep-2025"/>
    <x v="0"/>
    <s v="26-Jun-2029"/>
    <s v="Tuesday"/>
    <s v="Monthly - Tuesday"/>
    <s v="Monthly - Tuesday"/>
    <s v="Month+45 Expiry"/>
    <n v="0"/>
    <n v="0"/>
    <n v="0"/>
  </r>
  <r>
    <s v="24-Sep-2025"/>
    <x v="2"/>
    <s v="Week4-Sep-2025"/>
    <x v="0"/>
    <s v="24-Dec-2029"/>
    <s v="Monday"/>
    <s v="Weekly - Monday"/>
    <s v="Weekly - Monday"/>
    <s v="Month+51 Expiry"/>
    <n v="0"/>
    <n v="0"/>
    <n v="0"/>
  </r>
  <r>
    <s v="24-Sep-2025"/>
    <x v="2"/>
    <s v="Week4-Sep-2025"/>
    <x v="0"/>
    <s v="25-Jun-2030"/>
    <s v="Tuesday"/>
    <s v="Monthly - Tuesday"/>
    <s v="Monthly - Tuesday"/>
    <s v="Month+57 Expiry"/>
    <n v="0"/>
    <n v="0"/>
    <n v="0"/>
  </r>
  <r>
    <s v="25-Sep-2025"/>
    <x v="3"/>
    <s v="Week4-Sep-2025"/>
    <x v="0"/>
    <s v="30-Sep-2025"/>
    <s v="Tuesday"/>
    <s v="Monthly - Tuesday"/>
    <s v="MDAW - Tuesday"/>
    <s v="Same Month Expiry"/>
    <n v="53729065"/>
    <n v="101408.36960000001"/>
    <n v="232.45339999999999"/>
  </r>
  <r>
    <s v="25-Sep-2025"/>
    <x v="3"/>
    <s v="Week4-Sep-2025"/>
    <x v="0"/>
    <s v="07-Oct-2025"/>
    <s v="Tuesday"/>
    <s v="Weekly - Tuesday"/>
    <s v="Weekly - Tuesday"/>
    <s v="Month+1 Expiry"/>
    <n v="1747807"/>
    <n v="3307.4447"/>
    <n v="13.274699999999999"/>
  </r>
  <r>
    <s v="25-Sep-2025"/>
    <x v="3"/>
    <s v="Week4-Sep-2025"/>
    <x v="0"/>
    <s v="14-Oct-2025"/>
    <s v="Tuesday"/>
    <s v="Weekly - Tuesday"/>
    <s v="Weekly - Tuesday"/>
    <s v="Month+1 Expiry"/>
    <n v="95792"/>
    <n v="181.625"/>
    <n v="0.94079999999999997"/>
  </r>
  <r>
    <s v="25-Sep-2025"/>
    <x v="3"/>
    <s v="Week4-Sep-2025"/>
    <x v="0"/>
    <s v="20-Oct-2025"/>
    <s v="Monday"/>
    <s v="Weekly - Monday"/>
    <s v="Weekly - Monday"/>
    <s v="Month+1 Expiry"/>
    <n v="12189"/>
    <n v="23.307099999999998"/>
    <n v="0.12609999999999999"/>
  </r>
  <r>
    <s v="25-Sep-2025"/>
    <x v="3"/>
    <s v="Week4-Sep-2025"/>
    <x v="0"/>
    <s v="28-Oct-2025"/>
    <s v="Tuesday"/>
    <s v="Monthly - Tuesday"/>
    <s v="Monthly - Tuesday"/>
    <s v="Month+1 Expiry"/>
    <n v="630100"/>
    <n v="1200.1432"/>
    <n v="8.3169000000000004"/>
  </r>
  <r>
    <s v="25-Sep-2025"/>
    <x v="3"/>
    <s v="Week4-Sep-2025"/>
    <x v="0"/>
    <s v="04-Nov-2025"/>
    <s v="Tuesday"/>
    <s v="Weekly - Tuesday"/>
    <s v="Weekly - Tuesday"/>
    <s v="Month+2 Expiry"/>
    <n v="189"/>
    <n v="0.36599999999999999"/>
    <n v="2.2000000000000001E-3"/>
  </r>
  <r>
    <s v="25-Sep-2025"/>
    <x v="3"/>
    <s v="Week4-Sep-2025"/>
    <x v="0"/>
    <s v="25-Nov-2025"/>
    <s v="Tuesday"/>
    <s v="Monthly - Tuesday"/>
    <s v="Monthly - Tuesday"/>
    <s v="Month+2 Expiry"/>
    <n v="63297"/>
    <n v="121.17140000000001"/>
    <n v="1.0587"/>
  </r>
  <r>
    <s v="25-Sep-2025"/>
    <x v="3"/>
    <s v="Week4-Sep-2025"/>
    <x v="0"/>
    <s v="30-Dec-2025"/>
    <s v="Tuesday"/>
    <s v="Monthly - Tuesday"/>
    <s v="Monthly - Tuesday"/>
    <s v="Month+3 Expiry"/>
    <n v="73200"/>
    <n v="140.9667"/>
    <n v="3.1223000000000001"/>
  </r>
  <r>
    <s v="25-Sep-2025"/>
    <x v="3"/>
    <s v="Week4-Sep-2025"/>
    <x v="0"/>
    <s v="31-Mar-2026"/>
    <s v="Tuesday"/>
    <s v="Monthly - Tuesday"/>
    <s v="Monthly - Tuesday"/>
    <s v="Month+6 Expiry"/>
    <n v="14701"/>
    <n v="28.953199999999999"/>
    <n v="0.58389999999999997"/>
  </r>
  <r>
    <s v="25-Sep-2025"/>
    <x v="3"/>
    <s v="Week4-Sep-2025"/>
    <x v="0"/>
    <s v="30-Jun-2026"/>
    <s v="Tuesday"/>
    <s v="Monthly - Tuesday"/>
    <s v="Monthly - Tuesday"/>
    <s v="Month+9 Expiry"/>
    <n v="592"/>
    <n v="1.1068"/>
    <n v="2.06E-2"/>
  </r>
  <r>
    <s v="25-Sep-2025"/>
    <x v="3"/>
    <s v="Week4-Sep-2025"/>
    <x v="0"/>
    <s v="29-Dec-2026"/>
    <s v="Tuesday"/>
    <s v="Monthly - Tuesday"/>
    <s v="Monthly - Tuesday"/>
    <s v="Month+15 Expiry"/>
    <n v="1576"/>
    <n v="2.9836"/>
    <n v="8.2100000000000006E-2"/>
  </r>
  <r>
    <s v="25-Sep-2025"/>
    <x v="3"/>
    <s v="Week4-Sep-2025"/>
    <x v="0"/>
    <s v="29-Jun-2027"/>
    <s v="Tuesday"/>
    <s v="Monthly - Tuesday"/>
    <s v="Monthly - Tuesday"/>
    <s v="Month+21 Expiry"/>
    <n v="0"/>
    <n v="0"/>
    <n v="0"/>
  </r>
  <r>
    <s v="25-Sep-2025"/>
    <x v="3"/>
    <s v="Week4-Sep-2025"/>
    <x v="0"/>
    <s v="28-Dec-2027"/>
    <s v="Tuesday"/>
    <s v="Monthly - Tuesday"/>
    <s v="Monthly - Tuesday"/>
    <s v="Month+27 Expiry"/>
    <n v="9"/>
    <n v="1.6500000000000001E-2"/>
    <n v="5.0000000000000001E-4"/>
  </r>
  <r>
    <s v="25-Sep-2025"/>
    <x v="3"/>
    <s v="Week4-Sep-2025"/>
    <x v="0"/>
    <s v="27-Jun-2028"/>
    <s v="Tuesday"/>
    <s v="Monthly - Tuesday"/>
    <s v="Monthly - Tuesday"/>
    <s v="Month+33 Expiry"/>
    <n v="0"/>
    <n v="0"/>
    <n v="0"/>
  </r>
  <r>
    <s v="25-Sep-2025"/>
    <x v="3"/>
    <s v="Week4-Sep-2025"/>
    <x v="0"/>
    <s v="26-Dec-2028"/>
    <s v="Tuesday"/>
    <s v="Monthly - Tuesday"/>
    <s v="Monthly - Tuesday"/>
    <s v="Month+39 Expiry"/>
    <n v="0"/>
    <n v="0"/>
    <n v="0"/>
  </r>
  <r>
    <s v="25-Sep-2025"/>
    <x v="3"/>
    <s v="Week4-Sep-2025"/>
    <x v="0"/>
    <s v="26-Jun-2029"/>
    <s v="Tuesday"/>
    <s v="Monthly - Tuesday"/>
    <s v="Monthly - Tuesday"/>
    <s v="Month+45 Expiry"/>
    <n v="0"/>
    <n v="0"/>
    <n v="0"/>
  </r>
  <r>
    <s v="25-Sep-2025"/>
    <x v="3"/>
    <s v="Week4-Sep-2025"/>
    <x v="0"/>
    <s v="24-Dec-2029"/>
    <s v="Monday"/>
    <s v="Weekly - Monday"/>
    <s v="Weekly - Monday"/>
    <s v="Month+51 Expiry"/>
    <n v="0"/>
    <n v="0"/>
    <n v="0"/>
  </r>
  <r>
    <s v="25-Sep-2025"/>
    <x v="3"/>
    <s v="Week4-Sep-2025"/>
    <x v="0"/>
    <s v="25-Jun-2030"/>
    <s v="Tuesday"/>
    <s v="Monthly - Tuesday"/>
    <s v="Monthly - Tuesday"/>
    <s v="Month+57 Expiry"/>
    <n v="0"/>
    <n v="0"/>
    <n v="0"/>
  </r>
  <r>
    <s v="26-Sep-2025"/>
    <x v="4"/>
    <s v="Week4-Sep-2025"/>
    <x v="0"/>
    <s v="30-Sep-2025"/>
    <s v="Tuesday"/>
    <s v="Monthly - Tuesday"/>
    <s v="MDAW - Tuesday"/>
    <s v="Same Month Expiry"/>
    <n v="99902311"/>
    <n v="186606.55590000001"/>
    <n v="392.79480000000001"/>
  </r>
  <r>
    <s v="26-Sep-2025"/>
    <x v="4"/>
    <s v="Week4-Sep-2025"/>
    <x v="0"/>
    <s v="07-Oct-2025"/>
    <s v="Tuesday"/>
    <s v="Weekly - Tuesday"/>
    <s v="Weekly - Tuesday"/>
    <s v="Month+1 Expiry"/>
    <n v="3007115"/>
    <n v="5636.4517999999998"/>
    <n v="21.572500000000002"/>
  </r>
  <r>
    <s v="26-Sep-2025"/>
    <x v="4"/>
    <s v="Week4-Sep-2025"/>
    <x v="0"/>
    <s v="14-Oct-2025"/>
    <s v="Tuesday"/>
    <s v="Weekly - Tuesday"/>
    <s v="Weekly - Tuesday"/>
    <s v="Month+1 Expiry"/>
    <n v="192790"/>
    <n v="362.96870000000001"/>
    <n v="2.0404"/>
  </r>
  <r>
    <s v="26-Sep-2025"/>
    <x v="4"/>
    <s v="Week4-Sep-2025"/>
    <x v="0"/>
    <s v="20-Oct-2025"/>
    <s v="Monday"/>
    <s v="Weekly - Monday"/>
    <s v="Weekly - Monday"/>
    <s v="Month+1 Expiry"/>
    <n v="22364"/>
    <n v="42.274500000000003"/>
    <n v="0.24440000000000001"/>
  </r>
  <r>
    <s v="26-Sep-2025"/>
    <x v="4"/>
    <s v="Week4-Sep-2025"/>
    <x v="0"/>
    <s v="28-Oct-2025"/>
    <s v="Tuesday"/>
    <s v="Monthly - Tuesday"/>
    <s v="Monthly - Tuesday"/>
    <s v="Month+1 Expiry"/>
    <n v="1011986"/>
    <n v="1908.1062999999999"/>
    <n v="13.9674"/>
  </r>
  <r>
    <s v="26-Sep-2025"/>
    <x v="4"/>
    <s v="Week4-Sep-2025"/>
    <x v="0"/>
    <s v="04-Nov-2025"/>
    <s v="Tuesday"/>
    <s v="Weekly - Tuesday"/>
    <s v="Weekly - Tuesday"/>
    <s v="Month+2 Expiry"/>
    <n v="532"/>
    <n v="1.0187999999999999"/>
    <n v="4.5999999999999999E-3"/>
  </r>
  <r>
    <s v="26-Sep-2025"/>
    <x v="4"/>
    <s v="Week4-Sep-2025"/>
    <x v="0"/>
    <s v="25-Nov-2025"/>
    <s v="Tuesday"/>
    <s v="Monthly - Tuesday"/>
    <s v="Monthly - Tuesday"/>
    <s v="Month+2 Expiry"/>
    <n v="132012"/>
    <n v="250.5976"/>
    <n v="2.0903999999999998"/>
  </r>
  <r>
    <s v="26-Sep-2025"/>
    <x v="4"/>
    <s v="Week4-Sep-2025"/>
    <x v="0"/>
    <s v="30-Dec-2025"/>
    <s v="Tuesday"/>
    <s v="Monthly - Tuesday"/>
    <s v="Monthly - Tuesday"/>
    <s v="Month+3 Expiry"/>
    <n v="106942"/>
    <n v="204.78870000000001"/>
    <n v="4.6764000000000001"/>
  </r>
  <r>
    <s v="26-Sep-2025"/>
    <x v="4"/>
    <s v="Week4-Sep-2025"/>
    <x v="0"/>
    <s v="31-Mar-2026"/>
    <s v="Tuesday"/>
    <s v="Monthly - Tuesday"/>
    <s v="Monthly - Tuesday"/>
    <s v="Month+6 Expiry"/>
    <n v="22082"/>
    <n v="42.690800000000003"/>
    <n v="0.84950000000000003"/>
  </r>
  <r>
    <s v="26-Sep-2025"/>
    <x v="4"/>
    <s v="Week4-Sep-2025"/>
    <x v="0"/>
    <s v="30-Jun-2026"/>
    <s v="Tuesday"/>
    <s v="Monthly - Tuesday"/>
    <s v="Monthly - Tuesday"/>
    <s v="Month+9 Expiry"/>
    <n v="753"/>
    <n v="1.4276"/>
    <n v="3.5200000000000002E-2"/>
  </r>
  <r>
    <s v="26-Sep-2025"/>
    <x v="4"/>
    <s v="Week4-Sep-2025"/>
    <x v="0"/>
    <s v="29-Dec-2026"/>
    <s v="Tuesday"/>
    <s v="Monthly - Tuesday"/>
    <s v="Monthly - Tuesday"/>
    <s v="Month+15 Expiry"/>
    <n v="1488"/>
    <n v="2.9508999999999999"/>
    <n v="0.10440000000000001"/>
  </r>
  <r>
    <s v="26-Sep-2025"/>
    <x v="4"/>
    <s v="Week4-Sep-2025"/>
    <x v="0"/>
    <s v="29-Jun-2027"/>
    <s v="Tuesday"/>
    <s v="Monthly - Tuesday"/>
    <s v="Monthly - Tuesday"/>
    <s v="Month+21 Expiry"/>
    <n v="0"/>
    <n v="0"/>
    <n v="0"/>
  </r>
  <r>
    <s v="26-Sep-2025"/>
    <x v="4"/>
    <s v="Week4-Sep-2025"/>
    <x v="0"/>
    <s v="28-Dec-2027"/>
    <s v="Tuesday"/>
    <s v="Monthly - Tuesday"/>
    <s v="Monthly - Tuesday"/>
    <s v="Month+27 Expiry"/>
    <n v="8"/>
    <n v="1.52E-2"/>
    <n v="6.9999999999999999E-4"/>
  </r>
  <r>
    <s v="26-Sep-2025"/>
    <x v="4"/>
    <s v="Week4-Sep-2025"/>
    <x v="0"/>
    <s v="27-Jun-2028"/>
    <s v="Tuesday"/>
    <s v="Monthly - Tuesday"/>
    <s v="Monthly - Tuesday"/>
    <s v="Month+33 Expiry"/>
    <n v="0"/>
    <n v="0"/>
    <n v="0"/>
  </r>
  <r>
    <s v="26-Sep-2025"/>
    <x v="4"/>
    <s v="Week4-Sep-2025"/>
    <x v="0"/>
    <s v="26-Dec-2028"/>
    <s v="Tuesday"/>
    <s v="Monthly - Tuesday"/>
    <s v="Monthly - Tuesday"/>
    <s v="Month+39 Expiry"/>
    <n v="5"/>
    <n v="9.1999999999999998E-3"/>
    <n v="2.9999999999999997E-4"/>
  </r>
  <r>
    <s v="26-Sep-2025"/>
    <x v="4"/>
    <s v="Week4-Sep-2025"/>
    <x v="0"/>
    <s v="26-Jun-2029"/>
    <s v="Tuesday"/>
    <s v="Monthly - Tuesday"/>
    <s v="Monthly - Tuesday"/>
    <s v="Month+45 Expiry"/>
    <n v="0"/>
    <n v="0"/>
    <n v="0"/>
  </r>
  <r>
    <s v="26-Sep-2025"/>
    <x v="4"/>
    <s v="Week4-Sep-2025"/>
    <x v="0"/>
    <s v="24-Dec-2029"/>
    <s v="Monday"/>
    <s v="Weekly - Monday"/>
    <s v="Weekly - Monday"/>
    <s v="Month+51 Expiry"/>
    <n v="2"/>
    <n v="3.5999999999999999E-3"/>
    <n v="1E-4"/>
  </r>
  <r>
    <s v="26-Sep-2025"/>
    <x v="4"/>
    <s v="Week4-Sep-2025"/>
    <x v="0"/>
    <s v="25-Jun-2030"/>
    <s v="Tuesday"/>
    <s v="Monthly - Tuesday"/>
    <s v="Monthly - Tuesday"/>
    <s v="Month+57 Expiry"/>
    <n v="0"/>
    <n v="0"/>
    <n v="0"/>
  </r>
  <r>
    <s v="29-Sep-2025"/>
    <x v="0"/>
    <s v="Week5-Sep-2025"/>
    <x v="0"/>
    <s v="30-Sep-2025"/>
    <s v="Tuesday"/>
    <s v="Monthly - Tuesday"/>
    <s v="MDAW - Tuesday"/>
    <s v="Same Month Expiry"/>
    <n v="147916079"/>
    <n v="274832.9117"/>
    <n v="447.34359999999998"/>
  </r>
  <r>
    <s v="29-Sep-2025"/>
    <x v="0"/>
    <s v="Week5-Sep-2025"/>
    <x v="0"/>
    <s v="07-Oct-2025"/>
    <s v="Tuesday"/>
    <s v="Weekly - Tuesday"/>
    <s v="Weekly - Tuesday"/>
    <s v="Month+1 Expiry"/>
    <n v="5759231"/>
    <n v="10759.5533"/>
    <n v="35.4221"/>
  </r>
  <r>
    <s v="29-Sep-2025"/>
    <x v="0"/>
    <s v="Week5-Sep-2025"/>
    <x v="0"/>
    <s v="14-Oct-2025"/>
    <s v="Tuesday"/>
    <s v="Weekly - Tuesday"/>
    <s v="Weekly - Tuesday"/>
    <s v="Month+1 Expiry"/>
    <n v="269709"/>
    <n v="505.16680000000002"/>
    <n v="2.5428000000000002"/>
  </r>
  <r>
    <s v="29-Sep-2025"/>
    <x v="0"/>
    <s v="Week5-Sep-2025"/>
    <x v="0"/>
    <s v="20-Oct-2025"/>
    <s v="Monday"/>
    <s v="Weekly - Monday"/>
    <s v="Weekly - Monday"/>
    <s v="Month+1 Expiry"/>
    <n v="23648"/>
    <n v="44.656399999999998"/>
    <n v="0.22670000000000001"/>
  </r>
  <r>
    <s v="29-Sep-2025"/>
    <x v="0"/>
    <s v="Week5-Sep-2025"/>
    <x v="0"/>
    <s v="28-Oct-2025"/>
    <s v="Tuesday"/>
    <s v="Monthly - Tuesday"/>
    <s v="Monthly - Tuesday"/>
    <s v="Month+1 Expiry"/>
    <n v="945288"/>
    <n v="1781.1871000000001"/>
    <n v="15.568300000000001"/>
  </r>
  <r>
    <s v="29-Sep-2025"/>
    <x v="0"/>
    <s v="Week5-Sep-2025"/>
    <x v="0"/>
    <s v="04-Nov-2025"/>
    <s v="Tuesday"/>
    <s v="Weekly - Tuesday"/>
    <s v="Weekly - Tuesday"/>
    <s v="Month+2 Expiry"/>
    <n v="588"/>
    <n v="1.1023000000000001"/>
    <n v="7.1999999999999998E-3"/>
  </r>
  <r>
    <s v="29-Sep-2025"/>
    <x v="0"/>
    <s v="Week5-Sep-2025"/>
    <x v="0"/>
    <s v="25-Nov-2025"/>
    <s v="Tuesday"/>
    <s v="Monthly - Tuesday"/>
    <s v="Monthly - Tuesday"/>
    <s v="Month+2 Expiry"/>
    <n v="97441"/>
    <n v="184.55410000000001"/>
    <n v="1.5388999999999999"/>
  </r>
  <r>
    <s v="29-Sep-2025"/>
    <x v="0"/>
    <s v="Week5-Sep-2025"/>
    <x v="0"/>
    <s v="30-Dec-2025"/>
    <s v="Tuesday"/>
    <s v="Monthly - Tuesday"/>
    <s v="Monthly - Tuesday"/>
    <s v="Month+3 Expiry"/>
    <n v="86763"/>
    <n v="166.90299999999999"/>
    <n v="4.2889999999999997"/>
  </r>
  <r>
    <s v="29-Sep-2025"/>
    <x v="0"/>
    <s v="Week5-Sep-2025"/>
    <x v="0"/>
    <s v="31-Mar-2026"/>
    <s v="Tuesday"/>
    <s v="Monthly - Tuesday"/>
    <s v="Monthly - Tuesday"/>
    <s v="Month+6 Expiry"/>
    <n v="13958"/>
    <n v="26.971900000000002"/>
    <n v="0.5161"/>
  </r>
  <r>
    <s v="29-Sep-2025"/>
    <x v="0"/>
    <s v="Week5-Sep-2025"/>
    <x v="0"/>
    <s v="30-Jun-2026"/>
    <s v="Tuesday"/>
    <s v="Monthly - Tuesday"/>
    <s v="Monthly - Tuesday"/>
    <s v="Month+9 Expiry"/>
    <n v="491"/>
    <n v="0.95760000000000001"/>
    <n v="2.53E-2"/>
  </r>
  <r>
    <s v="29-Sep-2025"/>
    <x v="0"/>
    <s v="Week5-Sep-2025"/>
    <x v="0"/>
    <s v="29-Dec-2026"/>
    <s v="Tuesday"/>
    <s v="Monthly - Tuesday"/>
    <s v="Monthly - Tuesday"/>
    <s v="Month+15 Expiry"/>
    <n v="719"/>
    <n v="1.4148000000000001"/>
    <n v="4.8800000000000003E-2"/>
  </r>
  <r>
    <s v="29-Sep-2025"/>
    <x v="0"/>
    <s v="Week5-Sep-2025"/>
    <x v="0"/>
    <s v="29-Jun-2027"/>
    <s v="Tuesday"/>
    <s v="Monthly - Tuesday"/>
    <s v="Monthly - Tuesday"/>
    <s v="Month+21 Expiry"/>
    <n v="0"/>
    <n v="0"/>
    <n v="0"/>
  </r>
  <r>
    <s v="29-Sep-2025"/>
    <x v="0"/>
    <s v="Week5-Sep-2025"/>
    <x v="0"/>
    <s v="28-Dec-2027"/>
    <s v="Tuesday"/>
    <s v="Monthly - Tuesday"/>
    <s v="Monthly - Tuesday"/>
    <s v="Month+27 Expiry"/>
    <n v="19"/>
    <n v="3.5499999999999997E-2"/>
    <n v="1.1999999999999999E-3"/>
  </r>
  <r>
    <s v="29-Sep-2025"/>
    <x v="0"/>
    <s v="Week5-Sep-2025"/>
    <x v="0"/>
    <s v="27-Jun-2028"/>
    <s v="Tuesday"/>
    <s v="Monthly - Tuesday"/>
    <s v="Monthly - Tuesday"/>
    <s v="Month+33 Expiry"/>
    <n v="0"/>
    <n v="0"/>
    <n v="0"/>
  </r>
  <r>
    <s v="29-Sep-2025"/>
    <x v="0"/>
    <s v="Week5-Sep-2025"/>
    <x v="0"/>
    <s v="26-Dec-2028"/>
    <s v="Tuesday"/>
    <s v="Monthly - Tuesday"/>
    <s v="Monthly - Tuesday"/>
    <s v="Month+39 Expiry"/>
    <n v="0"/>
    <n v="0"/>
    <n v="0"/>
  </r>
  <r>
    <s v="29-Sep-2025"/>
    <x v="0"/>
    <s v="Week5-Sep-2025"/>
    <x v="0"/>
    <s v="26-Jun-2029"/>
    <s v="Tuesday"/>
    <s v="Monthly - Tuesday"/>
    <s v="Monthly - Tuesday"/>
    <s v="Month+45 Expiry"/>
    <n v="0"/>
    <n v="0"/>
    <n v="0"/>
  </r>
  <r>
    <s v="29-Sep-2025"/>
    <x v="0"/>
    <s v="Week5-Sep-2025"/>
    <x v="0"/>
    <s v="24-Dec-2029"/>
    <s v="Monday"/>
    <s v="Weekly - Monday"/>
    <s v="Weekly - Monday"/>
    <s v="Month+51 Expiry"/>
    <n v="0"/>
    <n v="0"/>
    <n v="0"/>
  </r>
  <r>
    <s v="29-Sep-2025"/>
    <x v="0"/>
    <s v="Week5-Sep-2025"/>
    <x v="0"/>
    <s v="25-Jun-2030"/>
    <s v="Tuesday"/>
    <s v="Monthly - Tuesday"/>
    <s v="Monthly - Tuesday"/>
    <s v="Month+57 Expiry"/>
    <n v="0"/>
    <n v="0"/>
    <n v="0"/>
  </r>
  <r>
    <s v="30-Sep-2025"/>
    <x v="1"/>
    <s v="Week5-Sep-2025"/>
    <x v="0"/>
    <s v="30-Sep-2025"/>
    <s v="Tuesday"/>
    <s v="Monthly - Tuesday"/>
    <s v="MDAW - Tuesday"/>
    <s v="Same Month Expiry"/>
    <n v="259531734"/>
    <n v="480636.94900000002"/>
    <n v="446.38909999999998"/>
  </r>
  <r>
    <s v="30-Sep-2025"/>
    <x v="1"/>
    <s v="Week5-Sep-2025"/>
    <x v="0"/>
    <s v="07-Oct-2025"/>
    <s v="Tuesday"/>
    <s v="Weekly - Tuesday"/>
    <s v="Weekly - Tuesday"/>
    <s v="Month+1 Expiry"/>
    <n v="9735243"/>
    <n v="18145.2837"/>
    <n v="57.828299999999999"/>
  </r>
  <r>
    <s v="30-Sep-2025"/>
    <x v="1"/>
    <s v="Week5-Sep-2025"/>
    <x v="0"/>
    <s v="14-Oct-2025"/>
    <s v="Tuesday"/>
    <s v="Weekly - Tuesday"/>
    <s v="Weekly - Tuesday"/>
    <s v="Month+1 Expiry"/>
    <n v="384164"/>
    <n v="717.32449999999994"/>
    <n v="3.5466000000000002"/>
  </r>
  <r>
    <s v="30-Sep-2025"/>
    <x v="1"/>
    <s v="Week5-Sep-2025"/>
    <x v="0"/>
    <s v="20-Oct-2025"/>
    <s v="Monday"/>
    <s v="Weekly - Monday"/>
    <s v="Weekly - Monday"/>
    <s v="Month+1 Expiry"/>
    <n v="28319"/>
    <n v="53.083199999999998"/>
    <n v="0.27529999999999999"/>
  </r>
  <r>
    <s v="30-Sep-2025"/>
    <x v="1"/>
    <s v="Week5-Sep-2025"/>
    <x v="0"/>
    <s v="28-Oct-2025"/>
    <s v="Tuesday"/>
    <s v="Monthly - Tuesday"/>
    <s v="Monthly - Tuesday"/>
    <s v="Month+1 Expiry"/>
    <n v="1144811"/>
    <n v="2151.4976000000001"/>
    <n v="17.678100000000001"/>
  </r>
  <r>
    <s v="30-Sep-2025"/>
    <x v="1"/>
    <s v="Week5-Sep-2025"/>
    <x v="0"/>
    <s v="04-Nov-2025"/>
    <s v="Tuesday"/>
    <s v="Weekly - Tuesday"/>
    <s v="Weekly - Tuesday"/>
    <s v="Month+2 Expiry"/>
    <n v="501"/>
    <n v="0.94169999999999998"/>
    <n v="6.0000000000000001E-3"/>
  </r>
  <r>
    <s v="30-Sep-2025"/>
    <x v="1"/>
    <s v="Week5-Sep-2025"/>
    <x v="0"/>
    <s v="25-Nov-2025"/>
    <s v="Tuesday"/>
    <s v="Monthly - Tuesday"/>
    <s v="Monthly - Tuesday"/>
    <s v="Month+2 Expiry"/>
    <n v="87430"/>
    <n v="166.9332"/>
    <n v="1.3169999999999999"/>
  </r>
  <r>
    <s v="30-Sep-2025"/>
    <x v="1"/>
    <s v="Week5-Sep-2025"/>
    <x v="0"/>
    <s v="30-Dec-2025"/>
    <s v="Tuesday"/>
    <s v="Monthly - Tuesday"/>
    <s v="Monthly - Tuesday"/>
    <s v="Month+3 Expiry"/>
    <n v="71868"/>
    <n v="138.00280000000001"/>
    <n v="2.8357999999999999"/>
  </r>
  <r>
    <s v="30-Sep-2025"/>
    <x v="1"/>
    <s v="Week5-Sep-2025"/>
    <x v="0"/>
    <s v="31-Mar-2026"/>
    <s v="Tuesday"/>
    <s v="Monthly - Tuesday"/>
    <s v="Monthly - Tuesday"/>
    <s v="Month+6 Expiry"/>
    <n v="11478"/>
    <n v="22.2883"/>
    <n v="0.40500000000000003"/>
  </r>
  <r>
    <s v="30-Sep-2025"/>
    <x v="1"/>
    <s v="Week5-Sep-2025"/>
    <x v="0"/>
    <s v="30-Jun-2026"/>
    <s v="Tuesday"/>
    <s v="Monthly - Tuesday"/>
    <s v="Monthly - Tuesday"/>
    <s v="Month+9 Expiry"/>
    <n v="450"/>
    <n v="0.88219999999999998"/>
    <n v="2.5000000000000001E-2"/>
  </r>
  <r>
    <s v="30-Sep-2025"/>
    <x v="1"/>
    <s v="Week5-Sep-2025"/>
    <x v="0"/>
    <s v="29-Dec-2026"/>
    <s v="Tuesday"/>
    <s v="Monthly - Tuesday"/>
    <s v="Monthly - Tuesday"/>
    <s v="Month+15 Expiry"/>
    <n v="854"/>
    <n v="1.7373000000000001"/>
    <n v="6.7100000000000007E-2"/>
  </r>
  <r>
    <s v="30-Sep-2025"/>
    <x v="1"/>
    <s v="Week5-Sep-2025"/>
    <x v="0"/>
    <s v="29-Jun-2027"/>
    <s v="Tuesday"/>
    <s v="Monthly - Tuesday"/>
    <s v="Monthly - Tuesday"/>
    <s v="Month+21 Expiry"/>
    <n v="0"/>
    <n v="0"/>
    <n v="0"/>
  </r>
  <r>
    <s v="30-Sep-2025"/>
    <x v="1"/>
    <s v="Week5-Sep-2025"/>
    <x v="0"/>
    <s v="28-Dec-2027"/>
    <s v="Tuesday"/>
    <s v="Monthly - Tuesday"/>
    <s v="Monthly - Tuesday"/>
    <s v="Month+27 Expiry"/>
    <n v="19"/>
    <n v="2.9000000000000001E-2"/>
    <n v="5.0000000000000001E-4"/>
  </r>
  <r>
    <s v="30-Sep-2025"/>
    <x v="1"/>
    <s v="Week5-Sep-2025"/>
    <x v="0"/>
    <s v="27-Jun-2028"/>
    <s v="Tuesday"/>
    <s v="Monthly - Tuesday"/>
    <s v="Monthly - Tuesday"/>
    <s v="Month+33 Expiry"/>
    <n v="0"/>
    <n v="0"/>
    <n v="0"/>
  </r>
  <r>
    <s v="30-Sep-2025"/>
    <x v="1"/>
    <s v="Week5-Sep-2025"/>
    <x v="0"/>
    <s v="26-Dec-2028"/>
    <s v="Tuesday"/>
    <s v="Monthly - Tuesday"/>
    <s v="Monthly - Tuesday"/>
    <s v="Month+39 Expiry"/>
    <n v="11"/>
    <n v="2.1600000000000001E-2"/>
    <n v="8.9999999999999998E-4"/>
  </r>
  <r>
    <s v="30-Sep-2025"/>
    <x v="1"/>
    <s v="Week5-Sep-2025"/>
    <x v="0"/>
    <s v="26-Jun-2029"/>
    <s v="Tuesday"/>
    <s v="Monthly - Tuesday"/>
    <s v="Monthly - Tuesday"/>
    <s v="Month+45 Expiry"/>
    <n v="0"/>
    <n v="0"/>
    <n v="0"/>
  </r>
  <r>
    <s v="30-Sep-2025"/>
    <x v="1"/>
    <s v="Week5-Sep-2025"/>
    <x v="0"/>
    <s v="24-Dec-2029"/>
    <s v="Monday"/>
    <s v="Weekly - Monday"/>
    <s v="Weekly - Monday"/>
    <s v="Month+51 Expiry"/>
    <n v="1"/>
    <n v="2.0999999999999999E-3"/>
    <n v="1E-4"/>
  </r>
  <r>
    <s v="30-Sep-2025"/>
    <x v="1"/>
    <s v="Week5-Sep-2025"/>
    <x v="0"/>
    <s v="25-Jun-2030"/>
    <s v="Tuesday"/>
    <s v="Monthly - Tuesday"/>
    <s v="Monthly - Tuesday"/>
    <s v="Month+57 Expiry"/>
    <n v="0"/>
    <n v="0"/>
    <n v="0"/>
  </r>
  <r>
    <s v="01-Oct-2025"/>
    <x v="2"/>
    <s v="Week1-Oct-2025"/>
    <x v="1"/>
    <s v="07-Oct-2025"/>
    <s v="Tuesday"/>
    <s v="Weekly - Tuesday"/>
    <s v="Weekly - Tuesday"/>
    <s v="Same Month Expiry"/>
    <n v="57093533"/>
    <n v="106161.1632"/>
    <n v="270.50689999999997"/>
  </r>
  <r>
    <s v="01-Oct-2025"/>
    <x v="2"/>
    <s v="Week1-Oct-2025"/>
    <x v="1"/>
    <s v="14-Oct-2025"/>
    <s v="Tuesday"/>
    <s v="Weekly - Tuesday"/>
    <s v="Weekly - Tuesday"/>
    <s v="Same Month Expiry"/>
    <n v="1562101"/>
    <n v="2914.2114999999999"/>
    <n v="11.4358"/>
  </r>
  <r>
    <s v="01-Oct-2025"/>
    <x v="2"/>
    <s v="Week1-Oct-2025"/>
    <x v="1"/>
    <s v="20-Oct-2025"/>
    <s v="Monday"/>
    <s v="Weekly - Monday"/>
    <s v="Weekly - Monday"/>
    <s v="Same Month Expiry"/>
    <n v="69968"/>
    <n v="131.14949999999999"/>
    <n v="0.67500000000000004"/>
  </r>
  <r>
    <s v="01-Oct-2025"/>
    <x v="2"/>
    <s v="Week1-Oct-2025"/>
    <x v="1"/>
    <s v="28-Oct-2025"/>
    <s v="Tuesday"/>
    <s v="Monthly - Tuesday"/>
    <s v="Monthly - Tuesday"/>
    <s v="Same Month Expiry"/>
    <n v="1476361"/>
    <n v="2766.0961000000002"/>
    <n v="17.986599999999999"/>
  </r>
  <r>
    <s v="01-Oct-2025"/>
    <x v="2"/>
    <s v="Week1-Oct-2025"/>
    <x v="1"/>
    <s v="04-Nov-2025"/>
    <s v="Tuesday"/>
    <s v="Weekly - Tuesday"/>
    <s v="Weekly - Tuesday"/>
    <s v="Month+1 Expiry"/>
    <n v="1722"/>
    <n v="3.2351000000000001"/>
    <n v="2.0299999999999999E-2"/>
  </r>
  <r>
    <s v="01-Oct-2025"/>
    <x v="2"/>
    <s v="Week1-Oct-2025"/>
    <x v="1"/>
    <s v="25-Nov-2025"/>
    <s v="Tuesday"/>
    <s v="Monthly - Tuesday"/>
    <s v="Monthly - Tuesday"/>
    <s v="Month+1 Expiry"/>
    <n v="131267"/>
    <n v="247.9427"/>
    <n v="1.7585"/>
  </r>
  <r>
    <s v="01-Oct-2025"/>
    <x v="2"/>
    <s v="Week1-Oct-2025"/>
    <x v="1"/>
    <s v="30-Dec-2025"/>
    <s v="Tuesday"/>
    <s v="Monthly - Tuesday"/>
    <s v="Monthly - Tuesday"/>
    <s v="Month+2 Expiry"/>
    <n v="104980"/>
    <n v="199.31819999999999"/>
    <n v="2.7006000000000001"/>
  </r>
  <r>
    <s v="01-Oct-2025"/>
    <x v="2"/>
    <s v="Week1-Oct-2025"/>
    <x v="1"/>
    <s v="31-Mar-2026"/>
    <s v="Tuesday"/>
    <s v="Monthly - Tuesday"/>
    <s v="Monthly - Tuesday"/>
    <s v="Month+5 Expiry"/>
    <n v="17572"/>
    <n v="33.901299999999999"/>
    <n v="0.59660000000000002"/>
  </r>
  <r>
    <s v="01-Oct-2025"/>
    <x v="2"/>
    <s v="Week1-Oct-2025"/>
    <x v="1"/>
    <s v="30-Jun-2026"/>
    <s v="Tuesday"/>
    <s v="Monthly - Tuesday"/>
    <s v="Monthly - Tuesday"/>
    <s v="Month+8 Expiry"/>
    <n v="1395"/>
    <n v="2.7164999999999999"/>
    <n v="7.3899999999999993E-2"/>
  </r>
  <r>
    <s v="01-Oct-2025"/>
    <x v="2"/>
    <s v="Week1-Oct-2025"/>
    <x v="1"/>
    <s v="29-Sep-2026"/>
    <s v="Tuesday"/>
    <s v="Monthly - Tuesday"/>
    <s v="Monthly - Tuesday"/>
    <s v="Month+11 Expiry"/>
    <n v="0"/>
    <n v="0"/>
    <n v="0"/>
  </r>
  <r>
    <s v="01-Oct-2025"/>
    <x v="2"/>
    <s v="Week1-Oct-2025"/>
    <x v="1"/>
    <s v="29-Dec-2026"/>
    <s v="Tuesday"/>
    <s v="Monthly - Tuesday"/>
    <s v="Monthly - Tuesday"/>
    <s v="Month+14 Expiry"/>
    <n v="1044"/>
    <n v="2.0705"/>
    <n v="7.2599999999999998E-2"/>
  </r>
  <r>
    <s v="01-Oct-2025"/>
    <x v="2"/>
    <s v="Week1-Oct-2025"/>
    <x v="1"/>
    <s v="29-Jun-2027"/>
    <s v="Tuesday"/>
    <s v="Monthly - Tuesday"/>
    <s v="Monthly - Tuesday"/>
    <s v="Month+20 Expiry"/>
    <n v="2"/>
    <n v="3.2000000000000002E-3"/>
    <n v="0"/>
  </r>
  <r>
    <s v="01-Oct-2025"/>
    <x v="2"/>
    <s v="Week1-Oct-2025"/>
    <x v="1"/>
    <s v="28-Dec-2027"/>
    <s v="Tuesday"/>
    <s v="Monthly - Tuesday"/>
    <s v="Monthly - Tuesday"/>
    <s v="Month+26 Expiry"/>
    <n v="11"/>
    <n v="1.9699999999999999E-2"/>
    <n v="5.0000000000000001E-4"/>
  </r>
  <r>
    <s v="01-Oct-2025"/>
    <x v="2"/>
    <s v="Week1-Oct-2025"/>
    <x v="1"/>
    <s v="27-Jun-2028"/>
    <s v="Tuesday"/>
    <s v="Monthly - Tuesday"/>
    <s v="Monthly - Tuesday"/>
    <s v="Month+32 Expiry"/>
    <n v="0"/>
    <n v="0"/>
    <n v="0"/>
  </r>
  <r>
    <s v="01-Oct-2025"/>
    <x v="2"/>
    <s v="Week1-Oct-2025"/>
    <x v="1"/>
    <s v="26-Dec-2028"/>
    <s v="Tuesday"/>
    <s v="Monthly - Tuesday"/>
    <s v="Monthly - Tuesday"/>
    <s v="Month+38 Expiry"/>
    <n v="5"/>
    <n v="1.01E-2"/>
    <n v="5.0000000000000001E-4"/>
  </r>
  <r>
    <s v="01-Oct-2025"/>
    <x v="2"/>
    <s v="Week1-Oct-2025"/>
    <x v="1"/>
    <s v="26-Jun-2029"/>
    <s v="Tuesday"/>
    <s v="Monthly - Tuesday"/>
    <s v="Monthly - Tuesday"/>
    <s v="Month+44 Expiry"/>
    <n v="0"/>
    <n v="0"/>
    <n v="0"/>
  </r>
  <r>
    <s v="01-Oct-2025"/>
    <x v="2"/>
    <s v="Week1-Oct-2025"/>
    <x v="1"/>
    <s v="24-Dec-2029"/>
    <s v="Monday"/>
    <s v="Weekly - Monday"/>
    <s v="Weekly - Monday"/>
    <s v="Month+50 Expiry"/>
    <n v="0"/>
    <n v="0"/>
    <n v="0"/>
  </r>
  <r>
    <s v="01-Oct-2025"/>
    <x v="2"/>
    <s v="Week1-Oct-2025"/>
    <x v="1"/>
    <s v="25-Jun-2030"/>
    <s v="Tuesday"/>
    <s v="Monthly - Tuesday"/>
    <s v="Monthly - Tuesday"/>
    <s v="Month+56 Expiry"/>
    <n v="0"/>
    <n v="0"/>
    <n v="0"/>
  </r>
  <r>
    <s v="03-Oct-2025"/>
    <x v="4"/>
    <s v="Week1-Oct-2025"/>
    <x v="1"/>
    <s v="07-Oct-2025"/>
    <s v="Tuesday"/>
    <s v="Weekly - Tuesday"/>
    <s v="Weekly - Tuesday"/>
    <s v="Same Month Expiry"/>
    <n v="96091988"/>
    <n v="179166.22039999999"/>
    <n v="360.99770000000001"/>
  </r>
  <r>
    <s v="03-Oct-2025"/>
    <x v="4"/>
    <s v="Week1-Oct-2025"/>
    <x v="1"/>
    <s v="14-Oct-2025"/>
    <s v="Tuesday"/>
    <s v="Weekly - Tuesday"/>
    <s v="Weekly - Tuesday"/>
    <s v="Same Month Expiry"/>
    <n v="1998875"/>
    <n v="3738.1653999999999"/>
    <n v="12.200799999999999"/>
  </r>
  <r>
    <s v="03-Oct-2025"/>
    <x v="4"/>
    <s v="Week1-Oct-2025"/>
    <x v="1"/>
    <s v="20-Oct-2025"/>
    <s v="Monday"/>
    <s v="Weekly - Monday"/>
    <s v="Weekly - Monday"/>
    <s v="Same Month Expiry"/>
    <n v="107954"/>
    <n v="202.4913"/>
    <n v="0.8508"/>
  </r>
  <r>
    <s v="03-Oct-2025"/>
    <x v="4"/>
    <s v="Week1-Oct-2025"/>
    <x v="1"/>
    <s v="28-Oct-2025"/>
    <s v="Tuesday"/>
    <s v="Monthly - Tuesday"/>
    <s v="Monthly - Tuesday"/>
    <s v="Same Month Expiry"/>
    <n v="1055430"/>
    <n v="1980.1604"/>
    <n v="10.8071"/>
  </r>
  <r>
    <s v="03-Oct-2025"/>
    <x v="4"/>
    <s v="Week1-Oct-2025"/>
    <x v="1"/>
    <s v="04-Nov-2025"/>
    <s v="Tuesday"/>
    <s v="Weekly - Tuesday"/>
    <s v="Weekly - Tuesday"/>
    <s v="Month+1 Expiry"/>
    <n v="3288"/>
    <n v="6.2053000000000003"/>
    <n v="3.27E-2"/>
  </r>
  <r>
    <s v="03-Oct-2025"/>
    <x v="4"/>
    <s v="Week1-Oct-2025"/>
    <x v="1"/>
    <s v="25-Nov-2025"/>
    <s v="Tuesday"/>
    <s v="Monthly - Tuesday"/>
    <s v="Monthly - Tuesday"/>
    <s v="Month+1 Expiry"/>
    <n v="102465"/>
    <n v="194.3167"/>
    <n v="1.1460999999999999"/>
  </r>
  <r>
    <s v="03-Oct-2025"/>
    <x v="4"/>
    <s v="Week1-Oct-2025"/>
    <x v="1"/>
    <s v="30-Dec-2025"/>
    <s v="Tuesday"/>
    <s v="Monthly - Tuesday"/>
    <s v="Monthly - Tuesday"/>
    <s v="Month+2 Expiry"/>
    <n v="66987"/>
    <n v="124.8432"/>
    <n v="1.3096000000000001"/>
  </r>
  <r>
    <s v="03-Oct-2025"/>
    <x v="4"/>
    <s v="Week1-Oct-2025"/>
    <x v="1"/>
    <s v="31-Mar-2026"/>
    <s v="Tuesday"/>
    <s v="Monthly - Tuesday"/>
    <s v="Monthly - Tuesday"/>
    <s v="Month+5 Expiry"/>
    <n v="14897"/>
    <n v="29.024999999999999"/>
    <n v="0.5252"/>
  </r>
  <r>
    <s v="03-Oct-2025"/>
    <x v="4"/>
    <s v="Week1-Oct-2025"/>
    <x v="1"/>
    <s v="30-Jun-2026"/>
    <s v="Tuesday"/>
    <s v="Monthly - Tuesday"/>
    <s v="Monthly - Tuesday"/>
    <s v="Month+8 Expiry"/>
    <n v="1207"/>
    <n v="2.3502000000000001"/>
    <n v="5.5E-2"/>
  </r>
  <r>
    <s v="03-Oct-2025"/>
    <x v="4"/>
    <s v="Week1-Oct-2025"/>
    <x v="1"/>
    <s v="29-Sep-2026"/>
    <s v="Tuesday"/>
    <s v="Monthly - Tuesday"/>
    <s v="Monthly - Tuesday"/>
    <s v="Month+11 Expiry"/>
    <n v="0"/>
    <n v="0"/>
    <n v="0"/>
  </r>
  <r>
    <s v="03-Oct-2025"/>
    <x v="4"/>
    <s v="Week1-Oct-2025"/>
    <x v="1"/>
    <s v="29-Dec-2026"/>
    <s v="Tuesday"/>
    <s v="Monthly - Tuesday"/>
    <s v="Monthly - Tuesday"/>
    <s v="Month+14 Expiry"/>
    <n v="725"/>
    <n v="1.4551000000000001"/>
    <n v="4.8300000000000003E-2"/>
  </r>
  <r>
    <s v="03-Oct-2025"/>
    <x v="4"/>
    <s v="Week1-Oct-2025"/>
    <x v="1"/>
    <s v="29-Jun-2027"/>
    <s v="Tuesday"/>
    <s v="Monthly - Tuesday"/>
    <s v="Monthly - Tuesday"/>
    <s v="Month+20 Expiry"/>
    <n v="0"/>
    <n v="0"/>
    <n v="0"/>
  </r>
  <r>
    <s v="03-Oct-2025"/>
    <x v="4"/>
    <s v="Week1-Oct-2025"/>
    <x v="1"/>
    <s v="28-Dec-2027"/>
    <s v="Tuesday"/>
    <s v="Monthly - Tuesday"/>
    <s v="Monthly - Tuesday"/>
    <s v="Month+26 Expiry"/>
    <n v="4"/>
    <n v="7.4999999999999997E-3"/>
    <n v="2.9999999999999997E-4"/>
  </r>
  <r>
    <s v="03-Oct-2025"/>
    <x v="4"/>
    <s v="Week1-Oct-2025"/>
    <x v="1"/>
    <s v="27-Jun-2028"/>
    <s v="Tuesday"/>
    <s v="Monthly - Tuesday"/>
    <s v="Monthly - Tuesday"/>
    <s v="Month+32 Expiry"/>
    <n v="0"/>
    <n v="0"/>
    <n v="0"/>
  </r>
  <r>
    <s v="03-Oct-2025"/>
    <x v="4"/>
    <s v="Week1-Oct-2025"/>
    <x v="1"/>
    <s v="26-Dec-2028"/>
    <s v="Tuesday"/>
    <s v="Monthly - Tuesday"/>
    <s v="Monthly - Tuesday"/>
    <s v="Month+38 Expiry"/>
    <n v="0"/>
    <n v="0"/>
    <n v="0"/>
  </r>
  <r>
    <s v="03-Oct-2025"/>
    <x v="4"/>
    <s v="Week1-Oct-2025"/>
    <x v="1"/>
    <s v="26-Jun-2029"/>
    <s v="Tuesday"/>
    <s v="Monthly - Tuesday"/>
    <s v="Monthly - Tuesday"/>
    <s v="Month+44 Expiry"/>
    <n v="0"/>
    <n v="0"/>
    <n v="0"/>
  </r>
  <r>
    <s v="03-Oct-2025"/>
    <x v="4"/>
    <s v="Week1-Oct-2025"/>
    <x v="1"/>
    <s v="24-Dec-2029"/>
    <s v="Monday"/>
    <s v="Weekly - Monday"/>
    <s v="Weekly - Monday"/>
    <s v="Month+50 Expiry"/>
    <n v="0"/>
    <n v="0"/>
    <n v="0"/>
  </r>
  <r>
    <s v="03-Oct-2025"/>
    <x v="4"/>
    <s v="Week1-Oct-2025"/>
    <x v="1"/>
    <s v="25-Jun-2030"/>
    <s v="Tuesday"/>
    <s v="Monthly - Tuesday"/>
    <s v="Monthly - Tuesday"/>
    <s v="Month+56 Expiry"/>
    <n v="0"/>
    <n v="0"/>
    <n v="0"/>
  </r>
  <r>
    <s v="06-Oct-2025"/>
    <x v="0"/>
    <s v="Week1-Oct-2025"/>
    <x v="1"/>
    <s v="07-Oct-2025"/>
    <s v="Tuesday"/>
    <s v="Weekly - Tuesday"/>
    <s v="Weekly - Tuesday"/>
    <s v="Same Month Expiry"/>
    <n v="139433590"/>
    <n v="261207.81959999999"/>
    <n v="368.1044"/>
  </r>
  <r>
    <s v="06-Oct-2025"/>
    <x v="0"/>
    <s v="Week1-Oct-2025"/>
    <x v="1"/>
    <s v="14-Oct-2025"/>
    <s v="Tuesday"/>
    <s v="Weekly - Tuesday"/>
    <s v="Weekly - Tuesday"/>
    <s v="Same Month Expiry"/>
    <n v="4572736"/>
    <n v="8592.5524999999998"/>
    <n v="24.0243"/>
  </r>
  <r>
    <s v="06-Oct-2025"/>
    <x v="0"/>
    <s v="Week1-Oct-2025"/>
    <x v="1"/>
    <s v="20-Oct-2025"/>
    <s v="Monday"/>
    <s v="Weekly - Monday"/>
    <s v="Weekly - Monday"/>
    <s v="Same Month Expiry"/>
    <n v="241272"/>
    <n v="454.49020000000002"/>
    <n v="1.7531000000000001"/>
  </r>
  <r>
    <s v="06-Oct-2025"/>
    <x v="0"/>
    <s v="Week1-Oct-2025"/>
    <x v="1"/>
    <s v="28-Oct-2025"/>
    <s v="Tuesday"/>
    <s v="Monthly - Tuesday"/>
    <s v="Monthly - Tuesday"/>
    <s v="Same Month Expiry"/>
    <n v="1611903"/>
    <n v="3034.2343000000001"/>
    <n v="16.1967"/>
  </r>
  <r>
    <s v="06-Oct-2025"/>
    <x v="0"/>
    <s v="Week1-Oct-2025"/>
    <x v="1"/>
    <s v="04-Nov-2025"/>
    <s v="Tuesday"/>
    <s v="Weekly - Tuesday"/>
    <s v="Weekly - Tuesday"/>
    <s v="Month+1 Expiry"/>
    <n v="5546"/>
    <n v="10.4739"/>
    <n v="6.7199999999999996E-2"/>
  </r>
  <r>
    <s v="06-Oct-2025"/>
    <x v="0"/>
    <s v="Week1-Oct-2025"/>
    <x v="1"/>
    <s v="25-Nov-2025"/>
    <s v="Tuesday"/>
    <s v="Monthly - Tuesday"/>
    <s v="Monthly - Tuesday"/>
    <s v="Month+1 Expiry"/>
    <n v="147420"/>
    <n v="278.24099999999999"/>
    <n v="1.9195"/>
  </r>
  <r>
    <s v="06-Oct-2025"/>
    <x v="0"/>
    <s v="Week1-Oct-2025"/>
    <x v="1"/>
    <s v="30-Dec-2025"/>
    <s v="Tuesday"/>
    <s v="Monthly - Tuesday"/>
    <s v="Monthly - Tuesday"/>
    <s v="Month+2 Expiry"/>
    <n v="107070"/>
    <n v="199.2278"/>
    <n v="1.9614"/>
  </r>
  <r>
    <s v="06-Oct-2025"/>
    <x v="0"/>
    <s v="Week1-Oct-2025"/>
    <x v="1"/>
    <s v="31-Mar-2026"/>
    <s v="Tuesday"/>
    <s v="Monthly - Tuesday"/>
    <s v="Monthly - Tuesday"/>
    <s v="Month+5 Expiry"/>
    <n v="15433"/>
    <n v="29.610299999999999"/>
    <n v="0.49209999999999998"/>
  </r>
  <r>
    <s v="06-Oct-2025"/>
    <x v="0"/>
    <s v="Week1-Oct-2025"/>
    <x v="1"/>
    <s v="30-Jun-2026"/>
    <s v="Tuesday"/>
    <s v="Monthly - Tuesday"/>
    <s v="Monthly - Tuesday"/>
    <s v="Month+8 Expiry"/>
    <n v="2105"/>
    <n v="4.0965999999999996"/>
    <n v="9.3700000000000006E-2"/>
  </r>
  <r>
    <s v="06-Oct-2025"/>
    <x v="0"/>
    <s v="Week1-Oct-2025"/>
    <x v="1"/>
    <s v="29-Sep-2026"/>
    <s v="Tuesday"/>
    <s v="Monthly - Tuesday"/>
    <s v="Monthly - Tuesday"/>
    <s v="Month+11 Expiry"/>
    <n v="0"/>
    <n v="0"/>
    <n v="0"/>
  </r>
  <r>
    <s v="06-Oct-2025"/>
    <x v="0"/>
    <s v="Week1-Oct-2025"/>
    <x v="1"/>
    <s v="29-Dec-2026"/>
    <s v="Tuesday"/>
    <s v="Monthly - Tuesday"/>
    <s v="Monthly - Tuesday"/>
    <s v="Month+14 Expiry"/>
    <n v="1044"/>
    <n v="2.0859000000000001"/>
    <n v="6.7500000000000004E-2"/>
  </r>
  <r>
    <s v="06-Oct-2025"/>
    <x v="0"/>
    <s v="Week1-Oct-2025"/>
    <x v="1"/>
    <s v="29-Jun-2027"/>
    <s v="Tuesday"/>
    <s v="Monthly - Tuesday"/>
    <s v="Monthly - Tuesday"/>
    <s v="Month+20 Expiry"/>
    <n v="0"/>
    <n v="0"/>
    <n v="0"/>
  </r>
  <r>
    <s v="06-Oct-2025"/>
    <x v="0"/>
    <s v="Week1-Oct-2025"/>
    <x v="1"/>
    <s v="28-Dec-2027"/>
    <s v="Tuesday"/>
    <s v="Monthly - Tuesday"/>
    <s v="Monthly - Tuesday"/>
    <s v="Month+26 Expiry"/>
    <n v="0"/>
    <n v="0"/>
    <n v="0"/>
  </r>
  <r>
    <s v="06-Oct-2025"/>
    <x v="0"/>
    <s v="Week1-Oct-2025"/>
    <x v="1"/>
    <s v="27-Jun-2028"/>
    <s v="Tuesday"/>
    <s v="Monthly - Tuesday"/>
    <s v="Monthly - Tuesday"/>
    <s v="Month+32 Expiry"/>
    <n v="0"/>
    <n v="0"/>
    <n v="0"/>
  </r>
  <r>
    <s v="06-Oct-2025"/>
    <x v="0"/>
    <s v="Week1-Oct-2025"/>
    <x v="1"/>
    <s v="26-Dec-2028"/>
    <s v="Tuesday"/>
    <s v="Monthly - Tuesday"/>
    <s v="Monthly - Tuesday"/>
    <s v="Month+38 Expiry"/>
    <n v="2"/>
    <n v="3.3999999999999998E-3"/>
    <n v="1E-4"/>
  </r>
  <r>
    <s v="06-Oct-2025"/>
    <x v="0"/>
    <s v="Week1-Oct-2025"/>
    <x v="1"/>
    <s v="26-Jun-2029"/>
    <s v="Tuesday"/>
    <s v="Monthly - Tuesday"/>
    <s v="Monthly - Tuesday"/>
    <s v="Month+44 Expiry"/>
    <n v="0"/>
    <n v="0"/>
    <n v="0"/>
  </r>
  <r>
    <s v="06-Oct-2025"/>
    <x v="0"/>
    <s v="Week1-Oct-2025"/>
    <x v="1"/>
    <s v="24-Dec-2029"/>
    <s v="Monday"/>
    <s v="Weekly - Monday"/>
    <s v="Weekly - Monday"/>
    <s v="Month+50 Expiry"/>
    <n v="0"/>
    <n v="0"/>
    <n v="0"/>
  </r>
  <r>
    <s v="06-Oct-2025"/>
    <x v="0"/>
    <s v="Week1-Oct-2025"/>
    <x v="1"/>
    <s v="25-Jun-2030"/>
    <s v="Tuesday"/>
    <s v="Monthly - Tuesday"/>
    <s v="Monthly - Tuesday"/>
    <s v="Month+56 Expiry"/>
    <n v="0"/>
    <n v="0"/>
    <n v="0"/>
  </r>
  <r>
    <s v="07-Oct-2025"/>
    <x v="1"/>
    <s v="Week1-Oct-2025"/>
    <x v="1"/>
    <s v="07-Oct-2025"/>
    <s v="Tuesday"/>
    <s v="Weekly - Tuesday"/>
    <s v="Weekly - Tuesday"/>
    <s v="Same Month Expiry"/>
    <n v="331806540"/>
    <n v="626076.77789999999"/>
    <n v="524.78330000000005"/>
  </r>
  <r>
    <s v="07-Oct-2025"/>
    <x v="1"/>
    <s v="Week1-Oct-2025"/>
    <x v="1"/>
    <s v="14-Oct-2025"/>
    <s v="Tuesday"/>
    <s v="Weekly - Tuesday"/>
    <s v="Weekly - Tuesday"/>
    <s v="Same Month Expiry"/>
    <n v="11375836"/>
    <n v="21496.0723"/>
    <n v="55.673900000000003"/>
  </r>
  <r>
    <s v="07-Oct-2025"/>
    <x v="1"/>
    <s v="Week1-Oct-2025"/>
    <x v="1"/>
    <s v="20-Oct-2025"/>
    <s v="Monday"/>
    <s v="Weekly - Monday"/>
    <s v="Weekly - Monday"/>
    <s v="Same Month Expiry"/>
    <n v="416113"/>
    <n v="788.33609999999999"/>
    <n v="2.8330000000000002"/>
  </r>
  <r>
    <s v="07-Oct-2025"/>
    <x v="1"/>
    <s v="Week1-Oct-2025"/>
    <x v="1"/>
    <s v="28-Oct-2025"/>
    <s v="Tuesday"/>
    <s v="Monthly - Tuesday"/>
    <s v="Monthly - Tuesday"/>
    <s v="Same Month Expiry"/>
    <n v="1588259"/>
    <n v="3004.6619999999998"/>
    <n v="16.329499999999999"/>
  </r>
  <r>
    <s v="07-Oct-2025"/>
    <x v="1"/>
    <s v="Week1-Oct-2025"/>
    <x v="1"/>
    <s v="04-Nov-2025"/>
    <s v="Tuesday"/>
    <s v="Weekly - Tuesday"/>
    <s v="Weekly - Tuesday"/>
    <s v="Month+1 Expiry"/>
    <n v="6550"/>
    <n v="12.382"/>
    <n v="6.1499999999999999E-2"/>
  </r>
  <r>
    <s v="07-Oct-2025"/>
    <x v="1"/>
    <s v="Week1-Oct-2025"/>
    <x v="1"/>
    <s v="25-Nov-2025"/>
    <s v="Tuesday"/>
    <s v="Monthly - Tuesday"/>
    <s v="Monthly - Tuesday"/>
    <s v="Month+1 Expiry"/>
    <n v="160788"/>
    <n v="304.69880000000001"/>
    <n v="2.0175999999999998"/>
  </r>
  <r>
    <s v="07-Oct-2025"/>
    <x v="1"/>
    <s v="Week1-Oct-2025"/>
    <x v="1"/>
    <s v="30-Dec-2025"/>
    <s v="Tuesday"/>
    <s v="Monthly - Tuesday"/>
    <s v="Monthly - Tuesday"/>
    <s v="Month+2 Expiry"/>
    <n v="86974"/>
    <n v="164.82210000000001"/>
    <n v="1.9077999999999999"/>
  </r>
  <r>
    <s v="07-Oct-2025"/>
    <x v="1"/>
    <s v="Week1-Oct-2025"/>
    <x v="1"/>
    <s v="31-Mar-2026"/>
    <s v="Tuesday"/>
    <s v="Monthly - Tuesday"/>
    <s v="Monthly - Tuesday"/>
    <s v="Month+5 Expiry"/>
    <n v="13577"/>
    <n v="26.176400000000001"/>
    <n v="0.45860000000000001"/>
  </r>
  <r>
    <s v="07-Oct-2025"/>
    <x v="1"/>
    <s v="Week1-Oct-2025"/>
    <x v="1"/>
    <s v="30-Jun-2026"/>
    <s v="Tuesday"/>
    <s v="Monthly - Tuesday"/>
    <s v="Monthly - Tuesday"/>
    <s v="Month+8 Expiry"/>
    <n v="1089"/>
    <n v="2.0853999999999999"/>
    <n v="4.3900000000000002E-2"/>
  </r>
  <r>
    <s v="07-Oct-2025"/>
    <x v="1"/>
    <s v="Week1-Oct-2025"/>
    <x v="1"/>
    <s v="29-Sep-2026"/>
    <s v="Tuesday"/>
    <s v="Monthly - Tuesday"/>
    <s v="Monthly - Tuesday"/>
    <s v="Month+11 Expiry"/>
    <n v="0"/>
    <n v="0"/>
    <n v="0"/>
  </r>
  <r>
    <s v="07-Oct-2025"/>
    <x v="1"/>
    <s v="Week1-Oct-2025"/>
    <x v="1"/>
    <s v="29-Dec-2026"/>
    <s v="Tuesday"/>
    <s v="Monthly - Tuesday"/>
    <s v="Monthly - Tuesday"/>
    <s v="Month+14 Expiry"/>
    <n v="811"/>
    <n v="1.6218999999999999"/>
    <n v="5.9299999999999999E-2"/>
  </r>
  <r>
    <s v="07-Oct-2025"/>
    <x v="1"/>
    <s v="Week1-Oct-2025"/>
    <x v="1"/>
    <s v="29-Jun-2027"/>
    <s v="Tuesday"/>
    <s v="Monthly - Tuesday"/>
    <s v="Monthly - Tuesday"/>
    <s v="Month+20 Expiry"/>
    <n v="0"/>
    <n v="0"/>
    <n v="0"/>
  </r>
  <r>
    <s v="07-Oct-2025"/>
    <x v="1"/>
    <s v="Week1-Oct-2025"/>
    <x v="1"/>
    <s v="28-Dec-2027"/>
    <s v="Tuesday"/>
    <s v="Monthly - Tuesday"/>
    <s v="Monthly - Tuesday"/>
    <s v="Month+26 Expiry"/>
    <n v="2"/>
    <n v="3.8999999999999998E-3"/>
    <n v="1E-4"/>
  </r>
  <r>
    <s v="07-Oct-2025"/>
    <x v="1"/>
    <s v="Week1-Oct-2025"/>
    <x v="1"/>
    <s v="27-Jun-2028"/>
    <s v="Tuesday"/>
    <s v="Monthly - Tuesday"/>
    <s v="Monthly - Tuesday"/>
    <s v="Month+32 Expiry"/>
    <n v="0"/>
    <n v="0"/>
    <n v="0"/>
  </r>
  <r>
    <s v="07-Oct-2025"/>
    <x v="1"/>
    <s v="Week1-Oct-2025"/>
    <x v="1"/>
    <s v="26-Dec-2028"/>
    <s v="Tuesday"/>
    <s v="Monthly - Tuesday"/>
    <s v="Monthly - Tuesday"/>
    <s v="Month+38 Expiry"/>
    <n v="1"/>
    <n v="1.8E-3"/>
    <n v="0"/>
  </r>
  <r>
    <s v="07-Oct-2025"/>
    <x v="1"/>
    <s v="Week1-Oct-2025"/>
    <x v="1"/>
    <s v="26-Jun-2029"/>
    <s v="Tuesday"/>
    <s v="Monthly - Tuesday"/>
    <s v="Monthly - Tuesday"/>
    <s v="Month+44 Expiry"/>
    <n v="0"/>
    <n v="0"/>
    <n v="0"/>
  </r>
  <r>
    <s v="07-Oct-2025"/>
    <x v="1"/>
    <s v="Week1-Oct-2025"/>
    <x v="1"/>
    <s v="24-Dec-2029"/>
    <s v="Monday"/>
    <s v="Weekly - Monday"/>
    <s v="Weekly - Monday"/>
    <s v="Month+50 Expiry"/>
    <n v="0"/>
    <n v="0"/>
    <n v="0"/>
  </r>
  <r>
    <s v="07-Oct-2025"/>
    <x v="1"/>
    <s v="Week1-Oct-2025"/>
    <x v="1"/>
    <s v="25-Jun-2030"/>
    <s v="Tuesday"/>
    <s v="Monthly - Tuesday"/>
    <s v="Monthly - Tuesday"/>
    <s v="Month+56 Expiry"/>
    <n v="0"/>
    <n v="0"/>
    <n v="0"/>
  </r>
  <r>
    <s v="08-Oct-2025"/>
    <x v="2"/>
    <s v="Week2-Oct-2025"/>
    <x v="1"/>
    <s v="14-Oct-2025"/>
    <s v="Tuesday"/>
    <s v="Weekly - Tuesday"/>
    <s v="Weekly - Tuesday"/>
    <s v="Same Month Expiry"/>
    <n v="73976004"/>
    <n v="139782.8443"/>
    <n v="351.21640000000002"/>
  </r>
  <r>
    <s v="08-Oct-2025"/>
    <x v="2"/>
    <s v="Week2-Oct-2025"/>
    <x v="1"/>
    <s v="20-Oct-2025"/>
    <s v="Monday"/>
    <s v="Weekly - Monday"/>
    <s v="Weekly - Monday"/>
    <s v="Same Month Expiry"/>
    <n v="1234466"/>
    <n v="2337.4712"/>
    <n v="8.2868999999999993"/>
  </r>
  <r>
    <s v="08-Oct-2025"/>
    <x v="2"/>
    <s v="Week2-Oct-2025"/>
    <x v="1"/>
    <s v="28-Oct-2025"/>
    <s v="Tuesday"/>
    <s v="Monthly - Tuesday"/>
    <s v="Monthly - Tuesday"/>
    <s v="Same Month Expiry"/>
    <n v="1675658"/>
    <n v="3178.3429999999998"/>
    <n v="15.961600000000001"/>
  </r>
  <r>
    <s v="08-Oct-2025"/>
    <x v="2"/>
    <s v="Week2-Oct-2025"/>
    <x v="1"/>
    <s v="04-Nov-2025"/>
    <s v="Tuesday"/>
    <s v="Weekly - Tuesday"/>
    <s v="Weekly - Tuesday"/>
    <s v="Month+1 Expiry"/>
    <n v="10938"/>
    <n v="20.7059"/>
    <n v="0.13789999999999999"/>
  </r>
  <r>
    <s v="08-Oct-2025"/>
    <x v="2"/>
    <s v="Week2-Oct-2025"/>
    <x v="1"/>
    <s v="11-Nov-2025"/>
    <s v="Tuesday"/>
    <s v="Weekly - Tuesday"/>
    <s v="Weekly - Tuesday"/>
    <s v="Month+1 Expiry"/>
    <n v="436"/>
    <n v="0.82699999999999996"/>
    <n v="7.4000000000000003E-3"/>
  </r>
  <r>
    <s v="08-Oct-2025"/>
    <x v="2"/>
    <s v="Week2-Oct-2025"/>
    <x v="1"/>
    <s v="25-Nov-2025"/>
    <s v="Tuesday"/>
    <s v="Monthly - Tuesday"/>
    <s v="Monthly - Tuesday"/>
    <s v="Month+1 Expiry"/>
    <n v="168690"/>
    <n v="320.37779999999998"/>
    <n v="2.2395999999999998"/>
  </r>
  <r>
    <s v="08-Oct-2025"/>
    <x v="2"/>
    <s v="Week2-Oct-2025"/>
    <x v="1"/>
    <s v="30-Dec-2025"/>
    <s v="Tuesday"/>
    <s v="Monthly - Tuesday"/>
    <s v="Monthly - Tuesday"/>
    <s v="Month+2 Expiry"/>
    <n v="89038"/>
    <n v="167.64109999999999"/>
    <n v="1.6212"/>
  </r>
  <r>
    <s v="08-Oct-2025"/>
    <x v="2"/>
    <s v="Week2-Oct-2025"/>
    <x v="1"/>
    <s v="31-Mar-2026"/>
    <s v="Tuesday"/>
    <s v="Monthly - Tuesday"/>
    <s v="Monthly - Tuesday"/>
    <s v="Month+5 Expiry"/>
    <n v="10703"/>
    <n v="20.7485"/>
    <n v="0.32469999999999999"/>
  </r>
  <r>
    <s v="08-Oct-2025"/>
    <x v="2"/>
    <s v="Week2-Oct-2025"/>
    <x v="1"/>
    <s v="30-Jun-2026"/>
    <s v="Tuesday"/>
    <s v="Monthly - Tuesday"/>
    <s v="Monthly - Tuesday"/>
    <s v="Month+8 Expiry"/>
    <n v="2033"/>
    <n v="4.0015999999999998"/>
    <n v="0.1106"/>
  </r>
  <r>
    <s v="08-Oct-2025"/>
    <x v="2"/>
    <s v="Week2-Oct-2025"/>
    <x v="1"/>
    <s v="29-Sep-2026"/>
    <s v="Tuesday"/>
    <s v="Monthly - Tuesday"/>
    <s v="Monthly - Tuesday"/>
    <s v="Month+11 Expiry"/>
    <n v="0"/>
    <n v="0"/>
    <n v="0"/>
  </r>
  <r>
    <s v="08-Oct-2025"/>
    <x v="2"/>
    <s v="Week2-Oct-2025"/>
    <x v="1"/>
    <s v="29-Dec-2026"/>
    <s v="Tuesday"/>
    <s v="Monthly - Tuesday"/>
    <s v="Monthly - Tuesday"/>
    <s v="Month+14 Expiry"/>
    <n v="1918"/>
    <n v="3.8736000000000002"/>
    <n v="0.16109999999999999"/>
  </r>
  <r>
    <s v="08-Oct-2025"/>
    <x v="2"/>
    <s v="Week2-Oct-2025"/>
    <x v="1"/>
    <s v="29-Jun-2027"/>
    <s v="Tuesday"/>
    <s v="Monthly - Tuesday"/>
    <s v="Monthly - Tuesday"/>
    <s v="Month+20 Expiry"/>
    <n v="0"/>
    <n v="0"/>
    <n v="0"/>
  </r>
  <r>
    <s v="08-Oct-2025"/>
    <x v="2"/>
    <s v="Week2-Oct-2025"/>
    <x v="1"/>
    <s v="28-Dec-2027"/>
    <s v="Tuesday"/>
    <s v="Monthly - Tuesday"/>
    <s v="Monthly - Tuesday"/>
    <s v="Month+26 Expiry"/>
    <n v="0"/>
    <n v="0"/>
    <n v="0"/>
  </r>
  <r>
    <s v="08-Oct-2025"/>
    <x v="2"/>
    <s v="Week2-Oct-2025"/>
    <x v="1"/>
    <s v="27-Jun-2028"/>
    <s v="Tuesday"/>
    <s v="Monthly - Tuesday"/>
    <s v="Monthly - Tuesday"/>
    <s v="Month+32 Expiry"/>
    <n v="0"/>
    <n v="0"/>
    <n v="0"/>
  </r>
  <r>
    <s v="08-Oct-2025"/>
    <x v="2"/>
    <s v="Week2-Oct-2025"/>
    <x v="1"/>
    <s v="26-Dec-2028"/>
    <s v="Tuesday"/>
    <s v="Monthly - Tuesday"/>
    <s v="Monthly - Tuesday"/>
    <s v="Month+38 Expiry"/>
    <n v="0"/>
    <n v="0"/>
    <n v="0"/>
  </r>
  <r>
    <s v="08-Oct-2025"/>
    <x v="2"/>
    <s v="Week2-Oct-2025"/>
    <x v="1"/>
    <s v="26-Jun-2029"/>
    <s v="Tuesday"/>
    <s v="Monthly - Tuesday"/>
    <s v="Monthly - Tuesday"/>
    <s v="Month+44 Expiry"/>
    <n v="0"/>
    <n v="0"/>
    <n v="0"/>
  </r>
  <r>
    <s v="08-Oct-2025"/>
    <x v="2"/>
    <s v="Week2-Oct-2025"/>
    <x v="1"/>
    <s v="24-Dec-2029"/>
    <s v="Monday"/>
    <s v="Weekly - Monday"/>
    <s v="Weekly - Monday"/>
    <s v="Month+50 Expiry"/>
    <n v="0"/>
    <n v="0"/>
    <n v="0"/>
  </r>
  <r>
    <s v="08-Oct-2025"/>
    <x v="2"/>
    <s v="Week2-Oct-2025"/>
    <x v="1"/>
    <s v="25-Jun-2030"/>
    <s v="Tuesday"/>
    <s v="Monthly - Tuesday"/>
    <s v="Monthly - Tuesday"/>
    <s v="Month+56 Expiry"/>
    <n v="0"/>
    <n v="0"/>
    <n v="0"/>
  </r>
  <r>
    <s v="09-Oct-2025"/>
    <x v="3"/>
    <s v="Week2-Oct-2025"/>
    <x v="1"/>
    <s v="14-Oct-2025"/>
    <s v="Tuesday"/>
    <s v="Weekly - Tuesday"/>
    <s v="Weekly - Tuesday"/>
    <s v="Same Month Expiry"/>
    <n v="64315398"/>
    <n v="121430.0025"/>
    <n v="274.53960000000001"/>
  </r>
  <r>
    <s v="09-Oct-2025"/>
    <x v="3"/>
    <s v="Week2-Oct-2025"/>
    <x v="1"/>
    <s v="20-Oct-2025"/>
    <s v="Monday"/>
    <s v="Weekly - Monday"/>
    <s v="Weekly - Monday"/>
    <s v="Same Month Expiry"/>
    <n v="1418930"/>
    <n v="2687.4312"/>
    <n v="8.8711000000000002"/>
  </r>
  <r>
    <s v="09-Oct-2025"/>
    <x v="3"/>
    <s v="Week2-Oct-2025"/>
    <x v="1"/>
    <s v="28-Oct-2025"/>
    <s v="Tuesday"/>
    <s v="Monthly - Tuesday"/>
    <s v="Monthly - Tuesday"/>
    <s v="Same Month Expiry"/>
    <n v="1460975"/>
    <n v="2767.0556999999999"/>
    <n v="14.2293"/>
  </r>
  <r>
    <s v="09-Oct-2025"/>
    <x v="3"/>
    <s v="Week2-Oct-2025"/>
    <x v="1"/>
    <s v="04-Nov-2025"/>
    <s v="Tuesday"/>
    <s v="Weekly - Tuesday"/>
    <s v="Weekly - Tuesday"/>
    <s v="Month+1 Expiry"/>
    <n v="12400"/>
    <n v="23.6968"/>
    <n v="0.1326"/>
  </r>
  <r>
    <s v="09-Oct-2025"/>
    <x v="3"/>
    <s v="Week2-Oct-2025"/>
    <x v="1"/>
    <s v="11-Nov-2025"/>
    <s v="Tuesday"/>
    <s v="Weekly - Tuesday"/>
    <s v="Weekly - Tuesday"/>
    <s v="Month+1 Expiry"/>
    <n v="1549"/>
    <n v="2.9371"/>
    <n v="2.1299999999999999E-2"/>
  </r>
  <r>
    <s v="09-Oct-2025"/>
    <x v="3"/>
    <s v="Week2-Oct-2025"/>
    <x v="1"/>
    <s v="25-Nov-2025"/>
    <s v="Tuesday"/>
    <s v="Monthly - Tuesday"/>
    <s v="Monthly - Tuesday"/>
    <s v="Month+1 Expiry"/>
    <n v="184524"/>
    <n v="351.10550000000001"/>
    <n v="2.3355999999999999"/>
  </r>
  <r>
    <s v="09-Oct-2025"/>
    <x v="3"/>
    <s v="Week2-Oct-2025"/>
    <x v="1"/>
    <s v="30-Dec-2025"/>
    <s v="Tuesday"/>
    <s v="Monthly - Tuesday"/>
    <s v="Monthly - Tuesday"/>
    <s v="Month+2 Expiry"/>
    <n v="81705"/>
    <n v="155.00280000000001"/>
    <n v="1.8343"/>
  </r>
  <r>
    <s v="09-Oct-2025"/>
    <x v="3"/>
    <s v="Week2-Oct-2025"/>
    <x v="1"/>
    <s v="31-Mar-2026"/>
    <s v="Tuesday"/>
    <s v="Monthly - Tuesday"/>
    <s v="Monthly - Tuesday"/>
    <s v="Month+5 Expiry"/>
    <n v="10263"/>
    <n v="19.6647"/>
    <n v="0.26440000000000002"/>
  </r>
  <r>
    <s v="09-Oct-2025"/>
    <x v="3"/>
    <s v="Week2-Oct-2025"/>
    <x v="1"/>
    <s v="30-Jun-2026"/>
    <s v="Tuesday"/>
    <s v="Monthly - Tuesday"/>
    <s v="Monthly - Tuesday"/>
    <s v="Month+8 Expiry"/>
    <n v="1286"/>
    <n v="2.4537"/>
    <n v="5.5300000000000002E-2"/>
  </r>
  <r>
    <s v="09-Oct-2025"/>
    <x v="3"/>
    <s v="Week2-Oct-2025"/>
    <x v="1"/>
    <s v="29-Sep-2026"/>
    <s v="Tuesday"/>
    <s v="Monthly - Tuesday"/>
    <s v="Monthly - Tuesday"/>
    <s v="Month+11 Expiry"/>
    <n v="0"/>
    <n v="0"/>
    <n v="0"/>
  </r>
  <r>
    <s v="09-Oct-2025"/>
    <x v="3"/>
    <s v="Week2-Oct-2025"/>
    <x v="1"/>
    <s v="29-Dec-2026"/>
    <s v="Tuesday"/>
    <s v="Monthly - Tuesday"/>
    <s v="Monthly - Tuesday"/>
    <s v="Month+14 Expiry"/>
    <n v="1339"/>
    <n v="2.7149000000000001"/>
    <n v="0.11169999999999999"/>
  </r>
  <r>
    <s v="09-Oct-2025"/>
    <x v="3"/>
    <s v="Week2-Oct-2025"/>
    <x v="1"/>
    <s v="29-Jun-2027"/>
    <s v="Tuesday"/>
    <s v="Monthly - Tuesday"/>
    <s v="Monthly - Tuesday"/>
    <s v="Month+20 Expiry"/>
    <n v="0"/>
    <n v="0"/>
    <n v="0"/>
  </r>
  <r>
    <s v="09-Oct-2025"/>
    <x v="3"/>
    <s v="Week2-Oct-2025"/>
    <x v="1"/>
    <s v="28-Dec-2027"/>
    <s v="Tuesday"/>
    <s v="Monthly - Tuesday"/>
    <s v="Monthly - Tuesday"/>
    <s v="Month+26 Expiry"/>
    <n v="0"/>
    <n v="0"/>
    <n v="0"/>
  </r>
  <r>
    <s v="09-Oct-2025"/>
    <x v="3"/>
    <s v="Week2-Oct-2025"/>
    <x v="1"/>
    <s v="27-Jun-2028"/>
    <s v="Tuesday"/>
    <s v="Monthly - Tuesday"/>
    <s v="Monthly - Tuesday"/>
    <s v="Month+32 Expiry"/>
    <n v="0"/>
    <n v="0"/>
    <n v="0"/>
  </r>
  <r>
    <s v="09-Oct-2025"/>
    <x v="3"/>
    <s v="Week2-Oct-2025"/>
    <x v="1"/>
    <s v="26-Dec-2028"/>
    <s v="Tuesday"/>
    <s v="Monthly - Tuesday"/>
    <s v="Monthly - Tuesday"/>
    <s v="Month+38 Expiry"/>
    <n v="0"/>
    <n v="0"/>
    <n v="0"/>
  </r>
  <r>
    <s v="09-Oct-2025"/>
    <x v="3"/>
    <s v="Week2-Oct-2025"/>
    <x v="1"/>
    <s v="26-Jun-2029"/>
    <s v="Tuesday"/>
    <s v="Monthly - Tuesday"/>
    <s v="Monthly - Tuesday"/>
    <s v="Month+44 Expiry"/>
    <n v="0"/>
    <n v="0"/>
    <n v="0"/>
  </r>
  <r>
    <s v="09-Oct-2025"/>
    <x v="3"/>
    <s v="Week2-Oct-2025"/>
    <x v="1"/>
    <s v="24-Dec-2029"/>
    <s v="Monday"/>
    <s v="Weekly - Monday"/>
    <s v="Weekly - Monday"/>
    <s v="Month+50 Expiry"/>
    <n v="0"/>
    <n v="0"/>
    <n v="0"/>
  </r>
  <r>
    <s v="09-Oct-2025"/>
    <x v="3"/>
    <s v="Week2-Oct-2025"/>
    <x v="1"/>
    <s v="25-Jun-2030"/>
    <s v="Tuesday"/>
    <s v="Monthly - Tuesday"/>
    <s v="Monthly - Tuesday"/>
    <s v="Month+56 Expiry"/>
    <n v="0"/>
    <n v="0"/>
    <n v="0"/>
  </r>
  <r>
    <s v="10-Oct-2025"/>
    <x v="4"/>
    <s v="Week2-Oct-2025"/>
    <x v="1"/>
    <s v="14-Oct-2025"/>
    <s v="Tuesday"/>
    <s v="Weekly - Tuesday"/>
    <s v="Weekly - Tuesday"/>
    <s v="Same Month Expiry"/>
    <n v="93724570"/>
    <n v="177582.10980000001"/>
    <n v="366.85270000000003"/>
  </r>
  <r>
    <s v="10-Oct-2025"/>
    <x v="4"/>
    <s v="Week2-Oct-2025"/>
    <x v="1"/>
    <s v="20-Oct-2025"/>
    <s v="Monday"/>
    <s v="Weekly - Monday"/>
    <s v="Weekly - Monday"/>
    <s v="Same Month Expiry"/>
    <n v="2263147"/>
    <n v="4307.5806000000002"/>
    <n v="13.4345"/>
  </r>
  <r>
    <s v="10-Oct-2025"/>
    <x v="4"/>
    <s v="Week2-Oct-2025"/>
    <x v="1"/>
    <s v="28-Oct-2025"/>
    <s v="Tuesday"/>
    <s v="Monthly - Tuesday"/>
    <s v="Monthly - Tuesday"/>
    <s v="Same Month Expiry"/>
    <n v="1847985"/>
    <n v="3514.9546"/>
    <n v="17.757400000000001"/>
  </r>
  <r>
    <s v="10-Oct-2025"/>
    <x v="4"/>
    <s v="Week2-Oct-2025"/>
    <x v="1"/>
    <s v="04-Nov-2025"/>
    <s v="Tuesday"/>
    <s v="Weekly - Tuesday"/>
    <s v="Weekly - Tuesday"/>
    <s v="Month+1 Expiry"/>
    <n v="23117"/>
    <n v="44.16"/>
    <n v="0.2185"/>
  </r>
  <r>
    <s v="10-Oct-2025"/>
    <x v="4"/>
    <s v="Week2-Oct-2025"/>
    <x v="1"/>
    <s v="11-Nov-2025"/>
    <s v="Tuesday"/>
    <s v="Weekly - Tuesday"/>
    <s v="Weekly - Tuesday"/>
    <s v="Month+1 Expiry"/>
    <n v="2614"/>
    <n v="4.9954000000000001"/>
    <n v="3.5900000000000001E-2"/>
  </r>
  <r>
    <s v="10-Oct-2025"/>
    <x v="4"/>
    <s v="Week2-Oct-2025"/>
    <x v="1"/>
    <s v="25-Nov-2025"/>
    <s v="Tuesday"/>
    <s v="Monthly - Tuesday"/>
    <s v="Monthly - Tuesday"/>
    <s v="Month+1 Expiry"/>
    <n v="241260"/>
    <n v="458.95909999999998"/>
    <n v="3.4363000000000001"/>
  </r>
  <r>
    <s v="10-Oct-2025"/>
    <x v="4"/>
    <s v="Week2-Oct-2025"/>
    <x v="1"/>
    <s v="30-Dec-2025"/>
    <s v="Tuesday"/>
    <s v="Monthly - Tuesday"/>
    <s v="Monthly - Tuesday"/>
    <s v="Month+2 Expiry"/>
    <n v="128509"/>
    <n v="244.44929999999999"/>
    <n v="2.9237000000000002"/>
  </r>
  <r>
    <s v="10-Oct-2025"/>
    <x v="4"/>
    <s v="Week2-Oct-2025"/>
    <x v="1"/>
    <s v="31-Mar-2026"/>
    <s v="Tuesday"/>
    <s v="Monthly - Tuesday"/>
    <s v="Monthly - Tuesday"/>
    <s v="Month+5 Expiry"/>
    <n v="15312"/>
    <n v="29.473299999999998"/>
    <n v="0.45490000000000003"/>
  </r>
  <r>
    <s v="10-Oct-2025"/>
    <x v="4"/>
    <s v="Week2-Oct-2025"/>
    <x v="1"/>
    <s v="30-Jun-2026"/>
    <s v="Tuesday"/>
    <s v="Monthly - Tuesday"/>
    <s v="Monthly - Tuesday"/>
    <s v="Month+8 Expiry"/>
    <n v="1789"/>
    <n v="3.4601999999999999"/>
    <n v="7.7700000000000005E-2"/>
  </r>
  <r>
    <s v="10-Oct-2025"/>
    <x v="4"/>
    <s v="Week2-Oct-2025"/>
    <x v="1"/>
    <s v="29-Sep-2026"/>
    <s v="Tuesday"/>
    <s v="Monthly - Tuesday"/>
    <s v="Monthly - Tuesday"/>
    <s v="Month+11 Expiry"/>
    <n v="0"/>
    <n v="0"/>
    <n v="0"/>
  </r>
  <r>
    <s v="10-Oct-2025"/>
    <x v="4"/>
    <s v="Week2-Oct-2025"/>
    <x v="1"/>
    <s v="29-Dec-2026"/>
    <s v="Tuesday"/>
    <s v="Monthly - Tuesday"/>
    <s v="Monthly - Tuesday"/>
    <s v="Month+14 Expiry"/>
    <n v="1218"/>
    <n v="2.4436"/>
    <n v="8.14E-2"/>
  </r>
  <r>
    <s v="10-Oct-2025"/>
    <x v="4"/>
    <s v="Week2-Oct-2025"/>
    <x v="1"/>
    <s v="29-Jun-2027"/>
    <s v="Tuesday"/>
    <s v="Monthly - Tuesday"/>
    <s v="Monthly - Tuesday"/>
    <s v="Month+20 Expiry"/>
    <n v="0"/>
    <n v="0"/>
    <n v="0"/>
  </r>
  <r>
    <s v="10-Oct-2025"/>
    <x v="4"/>
    <s v="Week2-Oct-2025"/>
    <x v="1"/>
    <s v="28-Dec-2027"/>
    <s v="Tuesday"/>
    <s v="Monthly - Tuesday"/>
    <s v="Monthly - Tuesday"/>
    <s v="Month+26 Expiry"/>
    <n v="8"/>
    <n v="1.55E-2"/>
    <n v="5.9999999999999995E-4"/>
  </r>
  <r>
    <s v="10-Oct-2025"/>
    <x v="4"/>
    <s v="Week2-Oct-2025"/>
    <x v="1"/>
    <s v="27-Jun-2028"/>
    <s v="Tuesday"/>
    <s v="Monthly - Tuesday"/>
    <s v="Monthly - Tuesday"/>
    <s v="Month+32 Expiry"/>
    <n v="0"/>
    <n v="0"/>
    <n v="0"/>
  </r>
  <r>
    <s v="10-Oct-2025"/>
    <x v="4"/>
    <s v="Week2-Oct-2025"/>
    <x v="1"/>
    <s v="26-Dec-2028"/>
    <s v="Tuesday"/>
    <s v="Monthly - Tuesday"/>
    <s v="Monthly - Tuesday"/>
    <s v="Month+38 Expiry"/>
    <n v="1"/>
    <n v="2.3E-3"/>
    <n v="2.0000000000000001E-4"/>
  </r>
  <r>
    <s v="10-Oct-2025"/>
    <x v="4"/>
    <s v="Week2-Oct-2025"/>
    <x v="1"/>
    <s v="26-Jun-2029"/>
    <s v="Tuesday"/>
    <s v="Monthly - Tuesday"/>
    <s v="Monthly - Tuesday"/>
    <s v="Month+44 Expiry"/>
    <n v="0"/>
    <n v="0"/>
    <n v="0"/>
  </r>
  <r>
    <s v="10-Oct-2025"/>
    <x v="4"/>
    <s v="Week2-Oct-2025"/>
    <x v="1"/>
    <s v="24-Dec-2029"/>
    <s v="Monday"/>
    <s v="Weekly - Monday"/>
    <s v="Weekly - Monday"/>
    <s v="Month+50 Expiry"/>
    <n v="0"/>
    <n v="0"/>
    <n v="0"/>
  </r>
  <r>
    <s v="10-Oct-2025"/>
    <x v="4"/>
    <s v="Week2-Oct-2025"/>
    <x v="1"/>
    <s v="25-Jun-2030"/>
    <s v="Tuesday"/>
    <s v="Monthly - Tuesday"/>
    <s v="Monthly - Tuesday"/>
    <s v="Month+56 Expiry"/>
    <n v="0"/>
    <n v="0"/>
    <n v="0"/>
  </r>
  <r>
    <s v="13-Oct-2025"/>
    <x v="0"/>
    <s v="Week2-Oct-2025"/>
    <x v="1"/>
    <s v="14-Oct-2025"/>
    <s v="Tuesday"/>
    <s v="Weekly - Tuesday"/>
    <s v="Weekly - Tuesday"/>
    <s v="Same Month Expiry"/>
    <n v="128912031"/>
    <n v="243916.40419999999"/>
    <n v="402.89249999999998"/>
  </r>
  <r>
    <s v="13-Oct-2025"/>
    <x v="0"/>
    <s v="Week2-Oct-2025"/>
    <x v="1"/>
    <s v="20-Oct-2025"/>
    <s v="Monday"/>
    <s v="Weekly - Monday"/>
    <s v="Weekly - Monday"/>
    <s v="Same Month Expiry"/>
    <n v="4326911"/>
    <n v="8211.7806999999993"/>
    <n v="25.351900000000001"/>
  </r>
  <r>
    <s v="13-Oct-2025"/>
    <x v="0"/>
    <s v="Week2-Oct-2025"/>
    <x v="1"/>
    <s v="28-Oct-2025"/>
    <s v="Tuesday"/>
    <s v="Monthly - Tuesday"/>
    <s v="Monthly - Tuesday"/>
    <s v="Same Month Expiry"/>
    <n v="1830186"/>
    <n v="3477.4144999999999"/>
    <n v="17.684699999999999"/>
  </r>
  <r>
    <s v="13-Oct-2025"/>
    <x v="0"/>
    <s v="Week2-Oct-2025"/>
    <x v="1"/>
    <s v="04-Nov-2025"/>
    <s v="Tuesday"/>
    <s v="Weekly - Tuesday"/>
    <s v="Weekly - Tuesday"/>
    <s v="Month+1 Expiry"/>
    <n v="30856"/>
    <n v="58.722499999999997"/>
    <n v="0.32750000000000001"/>
  </r>
  <r>
    <s v="13-Oct-2025"/>
    <x v="0"/>
    <s v="Week2-Oct-2025"/>
    <x v="1"/>
    <s v="11-Nov-2025"/>
    <s v="Tuesday"/>
    <s v="Weekly - Tuesday"/>
    <s v="Weekly - Tuesday"/>
    <s v="Month+1 Expiry"/>
    <n v="4406"/>
    <n v="8.4286999999999992"/>
    <n v="5.4899999999999997E-2"/>
  </r>
  <r>
    <s v="13-Oct-2025"/>
    <x v="0"/>
    <s v="Week2-Oct-2025"/>
    <x v="1"/>
    <s v="25-Nov-2025"/>
    <s v="Tuesday"/>
    <s v="Monthly - Tuesday"/>
    <s v="Monthly - Tuesday"/>
    <s v="Month+1 Expiry"/>
    <n v="177422"/>
    <n v="336.80250000000001"/>
    <n v="2.1682999999999999"/>
  </r>
  <r>
    <s v="13-Oct-2025"/>
    <x v="0"/>
    <s v="Week2-Oct-2025"/>
    <x v="1"/>
    <s v="30-Dec-2025"/>
    <s v="Tuesday"/>
    <s v="Monthly - Tuesday"/>
    <s v="Monthly - Tuesday"/>
    <s v="Month+2 Expiry"/>
    <n v="89829"/>
    <n v="169.45609999999999"/>
    <n v="1.7515000000000001"/>
  </r>
  <r>
    <s v="13-Oct-2025"/>
    <x v="0"/>
    <s v="Week2-Oct-2025"/>
    <x v="1"/>
    <s v="31-Mar-2026"/>
    <s v="Tuesday"/>
    <s v="Monthly - Tuesday"/>
    <s v="Monthly - Tuesday"/>
    <s v="Month+5 Expiry"/>
    <n v="10943"/>
    <n v="21.200900000000001"/>
    <n v="0.35930000000000001"/>
  </r>
  <r>
    <s v="13-Oct-2025"/>
    <x v="0"/>
    <s v="Week2-Oct-2025"/>
    <x v="1"/>
    <s v="30-Jun-2026"/>
    <s v="Tuesday"/>
    <s v="Monthly - Tuesday"/>
    <s v="Monthly - Tuesday"/>
    <s v="Month+8 Expiry"/>
    <n v="1020"/>
    <n v="1.9696"/>
    <n v="4.3700000000000003E-2"/>
  </r>
  <r>
    <s v="13-Oct-2025"/>
    <x v="0"/>
    <s v="Week2-Oct-2025"/>
    <x v="1"/>
    <s v="29-Sep-2026"/>
    <s v="Tuesday"/>
    <s v="Monthly - Tuesday"/>
    <s v="Monthly - Tuesday"/>
    <s v="Month+11 Expiry"/>
    <n v="0"/>
    <n v="0"/>
    <n v="0"/>
  </r>
  <r>
    <s v="13-Oct-2025"/>
    <x v="0"/>
    <s v="Week2-Oct-2025"/>
    <x v="1"/>
    <s v="29-Dec-2026"/>
    <s v="Tuesday"/>
    <s v="Monthly - Tuesday"/>
    <s v="Monthly - Tuesday"/>
    <s v="Month+14 Expiry"/>
    <n v="867"/>
    <n v="1.7487999999999999"/>
    <n v="6.7199999999999996E-2"/>
  </r>
  <r>
    <s v="13-Oct-2025"/>
    <x v="0"/>
    <s v="Week2-Oct-2025"/>
    <x v="1"/>
    <s v="29-Jun-2027"/>
    <s v="Tuesday"/>
    <s v="Monthly - Tuesday"/>
    <s v="Monthly - Tuesday"/>
    <s v="Month+20 Expiry"/>
    <n v="0"/>
    <n v="0"/>
    <n v="0"/>
  </r>
  <r>
    <s v="13-Oct-2025"/>
    <x v="0"/>
    <s v="Week2-Oct-2025"/>
    <x v="1"/>
    <s v="28-Dec-2027"/>
    <s v="Tuesday"/>
    <s v="Monthly - Tuesday"/>
    <s v="Monthly - Tuesday"/>
    <s v="Month+26 Expiry"/>
    <n v="0"/>
    <n v="0"/>
    <n v="0"/>
  </r>
  <r>
    <s v="13-Oct-2025"/>
    <x v="0"/>
    <s v="Week2-Oct-2025"/>
    <x v="1"/>
    <s v="27-Jun-2028"/>
    <s v="Tuesday"/>
    <s v="Monthly - Tuesday"/>
    <s v="Monthly - Tuesday"/>
    <s v="Month+32 Expiry"/>
    <n v="0"/>
    <n v="0"/>
    <n v="0"/>
  </r>
  <r>
    <s v="13-Oct-2025"/>
    <x v="0"/>
    <s v="Week2-Oct-2025"/>
    <x v="1"/>
    <s v="26-Dec-2028"/>
    <s v="Tuesday"/>
    <s v="Monthly - Tuesday"/>
    <s v="Monthly - Tuesday"/>
    <s v="Month+38 Expiry"/>
    <n v="0"/>
    <n v="0"/>
    <n v="0"/>
  </r>
  <r>
    <s v="13-Oct-2025"/>
    <x v="0"/>
    <s v="Week2-Oct-2025"/>
    <x v="1"/>
    <s v="26-Jun-2029"/>
    <s v="Tuesday"/>
    <s v="Monthly - Tuesday"/>
    <s v="Monthly - Tuesday"/>
    <s v="Month+44 Expiry"/>
    <n v="0"/>
    <n v="0"/>
    <n v="0"/>
  </r>
  <r>
    <s v="13-Oct-2025"/>
    <x v="0"/>
    <s v="Week2-Oct-2025"/>
    <x v="1"/>
    <s v="24-Dec-2029"/>
    <s v="Monday"/>
    <s v="Weekly - Monday"/>
    <s v="Weekly - Monday"/>
    <s v="Month+50 Expiry"/>
    <n v="0"/>
    <n v="0"/>
    <n v="0"/>
  </r>
  <r>
    <s v="13-Oct-2025"/>
    <x v="0"/>
    <s v="Week2-Oct-2025"/>
    <x v="1"/>
    <s v="25-Jun-2030"/>
    <s v="Tuesday"/>
    <s v="Monthly - Tuesday"/>
    <s v="Monthly - Tuesday"/>
    <s v="Month+56 Expiry"/>
    <n v="0"/>
    <n v="0"/>
    <n v="0"/>
  </r>
  <r>
    <s v="14-Oct-2025"/>
    <x v="1"/>
    <s v="Week2-Oct-2025"/>
    <x v="1"/>
    <s v="14-Oct-2025"/>
    <s v="Tuesday"/>
    <s v="Weekly - Tuesday"/>
    <s v="Weekly - Tuesday"/>
    <s v="Same Month Expiry"/>
    <n v="344063307"/>
    <n v="650135.53379999998"/>
    <n v="586.07600000000002"/>
  </r>
  <r>
    <s v="14-Oct-2025"/>
    <x v="1"/>
    <s v="Week2-Oct-2025"/>
    <x v="1"/>
    <s v="20-Oct-2025"/>
    <s v="Monday"/>
    <s v="Weekly - Monday"/>
    <s v="Weekly - Monday"/>
    <s v="Same Month Expiry"/>
    <n v="12826860"/>
    <n v="24338.716499999999"/>
    <n v="68.794399999999996"/>
  </r>
  <r>
    <s v="14-Oct-2025"/>
    <x v="1"/>
    <s v="Week2-Oct-2025"/>
    <x v="1"/>
    <s v="28-Oct-2025"/>
    <s v="Tuesday"/>
    <s v="Monthly - Tuesday"/>
    <s v="Monthly - Tuesday"/>
    <s v="Same Month Expiry"/>
    <n v="2379900"/>
    <n v="4521.6440000000002"/>
    <n v="22.1281"/>
  </r>
  <r>
    <s v="14-Oct-2025"/>
    <x v="1"/>
    <s v="Week2-Oct-2025"/>
    <x v="1"/>
    <s v="04-Nov-2025"/>
    <s v="Tuesday"/>
    <s v="Weekly - Tuesday"/>
    <s v="Weekly - Tuesday"/>
    <s v="Month+1 Expiry"/>
    <n v="53967"/>
    <n v="103.1018"/>
    <n v="0.64659999999999995"/>
  </r>
  <r>
    <s v="14-Oct-2025"/>
    <x v="1"/>
    <s v="Week2-Oct-2025"/>
    <x v="1"/>
    <s v="11-Nov-2025"/>
    <s v="Tuesday"/>
    <s v="Weekly - Tuesday"/>
    <s v="Weekly - Tuesday"/>
    <s v="Month+1 Expiry"/>
    <n v="5727"/>
    <n v="10.9566"/>
    <n v="7.8E-2"/>
  </r>
  <r>
    <s v="14-Oct-2025"/>
    <x v="1"/>
    <s v="Week2-Oct-2025"/>
    <x v="1"/>
    <s v="25-Nov-2025"/>
    <s v="Tuesday"/>
    <s v="Monthly - Tuesday"/>
    <s v="Monthly - Tuesday"/>
    <s v="Month+1 Expiry"/>
    <n v="253773"/>
    <n v="484.59930000000003"/>
    <n v="3.5213000000000001"/>
  </r>
  <r>
    <s v="14-Oct-2025"/>
    <x v="1"/>
    <s v="Week2-Oct-2025"/>
    <x v="1"/>
    <s v="30-Dec-2025"/>
    <s v="Tuesday"/>
    <s v="Monthly - Tuesday"/>
    <s v="Monthly - Tuesday"/>
    <s v="Month+2 Expiry"/>
    <n v="122704"/>
    <n v="233.31200000000001"/>
    <n v="2.5215000000000001"/>
  </r>
  <r>
    <s v="14-Oct-2025"/>
    <x v="1"/>
    <s v="Week2-Oct-2025"/>
    <x v="1"/>
    <s v="31-Mar-2026"/>
    <s v="Tuesday"/>
    <s v="Monthly - Tuesday"/>
    <s v="Monthly - Tuesday"/>
    <s v="Month+5 Expiry"/>
    <n v="18052"/>
    <n v="34.881999999999998"/>
    <n v="0.66739999999999999"/>
  </r>
  <r>
    <s v="14-Oct-2025"/>
    <x v="1"/>
    <s v="Week2-Oct-2025"/>
    <x v="1"/>
    <s v="30-Jun-2026"/>
    <s v="Tuesday"/>
    <s v="Monthly - Tuesday"/>
    <s v="Monthly - Tuesday"/>
    <s v="Month+8 Expiry"/>
    <n v="1599"/>
    <n v="3.1461000000000001"/>
    <n v="7.46E-2"/>
  </r>
  <r>
    <s v="14-Oct-2025"/>
    <x v="1"/>
    <s v="Week2-Oct-2025"/>
    <x v="1"/>
    <s v="29-Sep-2026"/>
    <s v="Tuesday"/>
    <s v="Monthly - Tuesday"/>
    <s v="Monthly - Tuesday"/>
    <s v="Month+11 Expiry"/>
    <n v="0"/>
    <n v="0"/>
    <n v="0"/>
  </r>
  <r>
    <s v="14-Oct-2025"/>
    <x v="1"/>
    <s v="Week2-Oct-2025"/>
    <x v="1"/>
    <s v="29-Dec-2026"/>
    <s v="Tuesday"/>
    <s v="Monthly - Tuesday"/>
    <s v="Monthly - Tuesday"/>
    <s v="Month+14 Expiry"/>
    <n v="732"/>
    <n v="1.4684999999999999"/>
    <n v="5.5199999999999999E-2"/>
  </r>
  <r>
    <s v="14-Oct-2025"/>
    <x v="1"/>
    <s v="Week2-Oct-2025"/>
    <x v="1"/>
    <s v="29-Jun-2027"/>
    <s v="Tuesday"/>
    <s v="Monthly - Tuesday"/>
    <s v="Monthly - Tuesday"/>
    <s v="Month+20 Expiry"/>
    <n v="0"/>
    <n v="0"/>
    <n v="0"/>
  </r>
  <r>
    <s v="14-Oct-2025"/>
    <x v="1"/>
    <s v="Week2-Oct-2025"/>
    <x v="1"/>
    <s v="28-Dec-2027"/>
    <s v="Tuesday"/>
    <s v="Monthly - Tuesday"/>
    <s v="Monthly - Tuesday"/>
    <s v="Month+26 Expiry"/>
    <n v="0"/>
    <n v="0"/>
    <n v="0"/>
  </r>
  <r>
    <s v="14-Oct-2025"/>
    <x v="1"/>
    <s v="Week2-Oct-2025"/>
    <x v="1"/>
    <s v="27-Jun-2028"/>
    <s v="Tuesday"/>
    <s v="Monthly - Tuesday"/>
    <s v="Monthly - Tuesday"/>
    <s v="Month+32 Expiry"/>
    <n v="0"/>
    <n v="0"/>
    <n v="0"/>
  </r>
  <r>
    <s v="14-Oct-2025"/>
    <x v="1"/>
    <s v="Week2-Oct-2025"/>
    <x v="1"/>
    <s v="26-Dec-2028"/>
    <s v="Tuesday"/>
    <s v="Monthly - Tuesday"/>
    <s v="Monthly - Tuesday"/>
    <s v="Month+38 Expiry"/>
    <n v="0"/>
    <n v="0"/>
    <n v="0"/>
  </r>
  <r>
    <s v="14-Oct-2025"/>
    <x v="1"/>
    <s v="Week2-Oct-2025"/>
    <x v="1"/>
    <s v="26-Jun-2029"/>
    <s v="Tuesday"/>
    <s v="Monthly - Tuesday"/>
    <s v="Monthly - Tuesday"/>
    <s v="Month+44 Expiry"/>
    <n v="0"/>
    <n v="0"/>
    <n v="0"/>
  </r>
  <r>
    <s v="14-Oct-2025"/>
    <x v="1"/>
    <s v="Week2-Oct-2025"/>
    <x v="1"/>
    <s v="24-Dec-2029"/>
    <s v="Monday"/>
    <s v="Weekly - Monday"/>
    <s v="Weekly - Monday"/>
    <s v="Month+50 Expiry"/>
    <n v="0"/>
    <n v="0"/>
    <n v="0"/>
  </r>
  <r>
    <s v="14-Oct-2025"/>
    <x v="1"/>
    <s v="Week2-Oct-2025"/>
    <x v="1"/>
    <s v="25-Jun-2030"/>
    <s v="Tuesday"/>
    <s v="Monthly - Tuesday"/>
    <s v="Monthly - Tuesday"/>
    <s v="Month+56 Expiry"/>
    <n v="0"/>
    <n v="0"/>
    <n v="0"/>
  </r>
  <r>
    <s v="15-Oct-2025"/>
    <x v="2"/>
    <s v="Week3-Oct-2025"/>
    <x v="1"/>
    <s v="20-Oct-2025"/>
    <s v="Monday"/>
    <s v="Weekly - Monday"/>
    <s v="Weekly - Monday"/>
    <s v="Same Month Expiry"/>
    <n v="57350473"/>
    <n v="108997.20209999999"/>
    <n v="286.39479999999998"/>
  </r>
  <r>
    <s v="15-Oct-2025"/>
    <x v="2"/>
    <s v="Week3-Oct-2025"/>
    <x v="1"/>
    <s v="28-Oct-2025"/>
    <s v="Tuesday"/>
    <s v="Monthly - Tuesday"/>
    <s v="Monthly - Tuesday"/>
    <s v="Same Month Expiry"/>
    <n v="3191824"/>
    <n v="6067.817"/>
    <n v="25.957000000000001"/>
  </r>
  <r>
    <s v="15-Oct-2025"/>
    <x v="2"/>
    <s v="Week3-Oct-2025"/>
    <x v="1"/>
    <s v="04-Nov-2025"/>
    <s v="Tuesday"/>
    <s v="Weekly - Tuesday"/>
    <s v="Weekly - Tuesday"/>
    <s v="Month+1 Expiry"/>
    <n v="109413"/>
    <n v="209.22829999999999"/>
    <n v="1.1526000000000001"/>
  </r>
  <r>
    <s v="15-Oct-2025"/>
    <x v="2"/>
    <s v="Week3-Oct-2025"/>
    <x v="1"/>
    <s v="11-Nov-2025"/>
    <s v="Tuesday"/>
    <s v="Weekly - Tuesday"/>
    <s v="Weekly - Tuesday"/>
    <s v="Month+1 Expiry"/>
    <n v="10526"/>
    <n v="20.114000000000001"/>
    <n v="0.1368"/>
  </r>
  <r>
    <s v="15-Oct-2025"/>
    <x v="2"/>
    <s v="Week3-Oct-2025"/>
    <x v="1"/>
    <s v="18-Nov-2025"/>
    <s v="Tuesday"/>
    <s v="Weekly - Tuesday"/>
    <s v="Weekly - Tuesday"/>
    <s v="Month+1 Expiry"/>
    <n v="98"/>
    <n v="0.18940000000000001"/>
    <n v="1.5E-3"/>
  </r>
  <r>
    <s v="15-Oct-2025"/>
    <x v="2"/>
    <s v="Week3-Oct-2025"/>
    <x v="1"/>
    <s v="25-Nov-2025"/>
    <s v="Tuesday"/>
    <s v="Monthly - Tuesday"/>
    <s v="Monthly - Tuesday"/>
    <s v="Month+1 Expiry"/>
    <n v="356992"/>
    <n v="681.7133"/>
    <n v="4.8434999999999997"/>
  </r>
  <r>
    <s v="15-Oct-2025"/>
    <x v="2"/>
    <s v="Week3-Oct-2025"/>
    <x v="1"/>
    <s v="30-Dec-2025"/>
    <s v="Tuesday"/>
    <s v="Monthly - Tuesday"/>
    <s v="Monthly - Tuesday"/>
    <s v="Month+2 Expiry"/>
    <n v="121328"/>
    <n v="229.62780000000001"/>
    <n v="2.3837999999999999"/>
  </r>
  <r>
    <s v="15-Oct-2025"/>
    <x v="2"/>
    <s v="Week3-Oct-2025"/>
    <x v="1"/>
    <s v="31-Mar-2026"/>
    <s v="Tuesday"/>
    <s v="Monthly - Tuesday"/>
    <s v="Monthly - Tuesday"/>
    <s v="Month+5 Expiry"/>
    <n v="16265"/>
    <n v="31.305099999999999"/>
    <n v="0.54179999999999995"/>
  </r>
  <r>
    <s v="15-Oct-2025"/>
    <x v="2"/>
    <s v="Week3-Oct-2025"/>
    <x v="1"/>
    <s v="30-Jun-2026"/>
    <s v="Tuesday"/>
    <s v="Monthly - Tuesday"/>
    <s v="Monthly - Tuesday"/>
    <s v="Month+8 Expiry"/>
    <n v="6349"/>
    <n v="12.351599999999999"/>
    <n v="0.25109999999999999"/>
  </r>
  <r>
    <s v="15-Oct-2025"/>
    <x v="2"/>
    <s v="Week3-Oct-2025"/>
    <x v="1"/>
    <s v="29-Sep-2026"/>
    <s v="Tuesday"/>
    <s v="Monthly - Tuesday"/>
    <s v="Monthly - Tuesday"/>
    <s v="Month+11 Expiry"/>
    <n v="0"/>
    <n v="0"/>
    <n v="0"/>
  </r>
  <r>
    <s v="15-Oct-2025"/>
    <x v="2"/>
    <s v="Week3-Oct-2025"/>
    <x v="1"/>
    <s v="29-Dec-2026"/>
    <s v="Tuesday"/>
    <s v="Monthly - Tuesday"/>
    <s v="Monthly - Tuesday"/>
    <s v="Month+14 Expiry"/>
    <n v="1528"/>
    <n v="3.0798999999999999"/>
    <n v="0.1116"/>
  </r>
  <r>
    <s v="15-Oct-2025"/>
    <x v="2"/>
    <s v="Week3-Oct-2025"/>
    <x v="1"/>
    <s v="29-Jun-2027"/>
    <s v="Tuesday"/>
    <s v="Monthly - Tuesday"/>
    <s v="Monthly - Tuesday"/>
    <s v="Month+20 Expiry"/>
    <n v="0"/>
    <n v="0"/>
    <n v="0"/>
  </r>
  <r>
    <s v="15-Oct-2025"/>
    <x v="2"/>
    <s v="Week3-Oct-2025"/>
    <x v="1"/>
    <s v="28-Dec-2027"/>
    <s v="Tuesday"/>
    <s v="Monthly - Tuesday"/>
    <s v="Monthly - Tuesday"/>
    <s v="Month+26 Expiry"/>
    <n v="7"/>
    <n v="1.24E-2"/>
    <n v="2.9999999999999997E-4"/>
  </r>
  <r>
    <s v="15-Oct-2025"/>
    <x v="2"/>
    <s v="Week3-Oct-2025"/>
    <x v="1"/>
    <s v="27-Jun-2028"/>
    <s v="Tuesday"/>
    <s v="Monthly - Tuesday"/>
    <s v="Monthly - Tuesday"/>
    <s v="Month+32 Expiry"/>
    <n v="0"/>
    <n v="0"/>
    <n v="0"/>
  </r>
  <r>
    <s v="15-Oct-2025"/>
    <x v="2"/>
    <s v="Week3-Oct-2025"/>
    <x v="1"/>
    <s v="26-Dec-2028"/>
    <s v="Tuesday"/>
    <s v="Monthly - Tuesday"/>
    <s v="Monthly - Tuesday"/>
    <s v="Month+38 Expiry"/>
    <n v="0"/>
    <n v="0"/>
    <n v="0"/>
  </r>
  <r>
    <s v="15-Oct-2025"/>
    <x v="2"/>
    <s v="Week3-Oct-2025"/>
    <x v="1"/>
    <s v="26-Jun-2029"/>
    <s v="Tuesday"/>
    <s v="Monthly - Tuesday"/>
    <s v="Monthly - Tuesday"/>
    <s v="Month+44 Expiry"/>
    <n v="0"/>
    <n v="0"/>
    <n v="0"/>
  </r>
  <r>
    <s v="15-Oct-2025"/>
    <x v="2"/>
    <s v="Week3-Oct-2025"/>
    <x v="1"/>
    <s v="24-Dec-2029"/>
    <s v="Monday"/>
    <s v="Weekly - Monday"/>
    <s v="Weekly - Monday"/>
    <s v="Month+50 Expiry"/>
    <n v="0"/>
    <n v="0"/>
    <n v="0"/>
  </r>
  <r>
    <s v="15-Oct-2025"/>
    <x v="2"/>
    <s v="Week3-Oct-2025"/>
    <x v="1"/>
    <s v="25-Jun-2030"/>
    <s v="Tuesday"/>
    <s v="Monthly - Tuesday"/>
    <s v="Monthly - Tuesday"/>
    <s v="Month+56 Expiry"/>
    <n v="0"/>
    <n v="0"/>
    <n v="0"/>
  </r>
  <r>
    <s v="16-Oct-2025"/>
    <x v="3"/>
    <s v="Week3-Oct-2025"/>
    <x v="1"/>
    <s v="20-Oct-2025"/>
    <s v="Monday"/>
    <s v="Weekly - Monday"/>
    <s v="Weekly - Monday"/>
    <s v="Same Month Expiry"/>
    <n v="60901085"/>
    <n v="116377.02009999999"/>
    <n v="254.9451"/>
  </r>
  <r>
    <s v="16-Oct-2025"/>
    <x v="3"/>
    <s v="Week3-Oct-2025"/>
    <x v="1"/>
    <s v="28-Oct-2025"/>
    <s v="Tuesday"/>
    <s v="Monthly - Tuesday"/>
    <s v="Monthly - Tuesday"/>
    <s v="Same Month Expiry"/>
    <n v="4708456"/>
    <n v="9014.3523999999998"/>
    <n v="35.689500000000002"/>
  </r>
  <r>
    <s v="16-Oct-2025"/>
    <x v="3"/>
    <s v="Week3-Oct-2025"/>
    <x v="1"/>
    <s v="04-Nov-2025"/>
    <s v="Tuesday"/>
    <s v="Weekly - Tuesday"/>
    <s v="Weekly - Tuesday"/>
    <s v="Month+1 Expiry"/>
    <n v="174904"/>
    <n v="336.1893"/>
    <n v="1.8124"/>
  </r>
  <r>
    <s v="16-Oct-2025"/>
    <x v="3"/>
    <s v="Week3-Oct-2025"/>
    <x v="1"/>
    <s v="11-Nov-2025"/>
    <s v="Tuesday"/>
    <s v="Weekly - Tuesday"/>
    <s v="Weekly - Tuesday"/>
    <s v="Month+1 Expiry"/>
    <n v="23423"/>
    <n v="45.183700000000002"/>
    <n v="0.30299999999999999"/>
  </r>
  <r>
    <s v="16-Oct-2025"/>
    <x v="3"/>
    <s v="Week3-Oct-2025"/>
    <x v="1"/>
    <s v="18-Nov-2025"/>
    <s v="Tuesday"/>
    <s v="Weekly - Tuesday"/>
    <s v="Weekly - Tuesday"/>
    <s v="Month+1 Expiry"/>
    <n v="1957"/>
    <n v="3.8014000000000001"/>
    <n v="2.7400000000000001E-2"/>
  </r>
  <r>
    <s v="16-Oct-2025"/>
    <x v="3"/>
    <s v="Week3-Oct-2025"/>
    <x v="1"/>
    <s v="25-Nov-2025"/>
    <s v="Tuesday"/>
    <s v="Monthly - Tuesday"/>
    <s v="Monthly - Tuesday"/>
    <s v="Month+1 Expiry"/>
    <n v="489711"/>
    <n v="940.32360000000006"/>
    <n v="7.2803000000000004"/>
  </r>
  <r>
    <s v="16-Oct-2025"/>
    <x v="3"/>
    <s v="Week3-Oct-2025"/>
    <x v="1"/>
    <s v="30-Dec-2025"/>
    <s v="Tuesday"/>
    <s v="Monthly - Tuesday"/>
    <s v="Monthly - Tuesday"/>
    <s v="Month+2 Expiry"/>
    <n v="166754"/>
    <n v="320.5102"/>
    <n v="3.8601000000000001"/>
  </r>
  <r>
    <s v="16-Oct-2025"/>
    <x v="3"/>
    <s v="Week3-Oct-2025"/>
    <x v="1"/>
    <s v="31-Mar-2026"/>
    <s v="Tuesday"/>
    <s v="Monthly - Tuesday"/>
    <s v="Monthly - Tuesday"/>
    <s v="Month+5 Expiry"/>
    <n v="32304"/>
    <n v="64.180999999999997"/>
    <n v="0.95889999999999997"/>
  </r>
  <r>
    <s v="16-Oct-2025"/>
    <x v="3"/>
    <s v="Week3-Oct-2025"/>
    <x v="1"/>
    <s v="30-Jun-2026"/>
    <s v="Tuesday"/>
    <s v="Monthly - Tuesday"/>
    <s v="Monthly - Tuesday"/>
    <s v="Month+8 Expiry"/>
    <n v="7851"/>
    <n v="15.5562"/>
    <n v="0.39510000000000001"/>
  </r>
  <r>
    <s v="16-Oct-2025"/>
    <x v="3"/>
    <s v="Week3-Oct-2025"/>
    <x v="1"/>
    <s v="29-Sep-2026"/>
    <s v="Tuesday"/>
    <s v="Monthly - Tuesday"/>
    <s v="Monthly - Tuesday"/>
    <s v="Month+11 Expiry"/>
    <n v="0"/>
    <n v="0"/>
    <n v="0"/>
  </r>
  <r>
    <s v="16-Oct-2025"/>
    <x v="3"/>
    <s v="Week3-Oct-2025"/>
    <x v="1"/>
    <s v="29-Dec-2026"/>
    <s v="Tuesday"/>
    <s v="Monthly - Tuesday"/>
    <s v="Monthly - Tuesday"/>
    <s v="Month+14 Expiry"/>
    <n v="1843"/>
    <n v="3.7002000000000002"/>
    <n v="0.122"/>
  </r>
  <r>
    <s v="16-Oct-2025"/>
    <x v="3"/>
    <s v="Week3-Oct-2025"/>
    <x v="1"/>
    <s v="29-Jun-2027"/>
    <s v="Tuesday"/>
    <s v="Monthly - Tuesday"/>
    <s v="Monthly - Tuesday"/>
    <s v="Month+20 Expiry"/>
    <n v="2"/>
    <n v="3.2000000000000002E-3"/>
    <n v="0"/>
  </r>
  <r>
    <s v="16-Oct-2025"/>
    <x v="3"/>
    <s v="Week3-Oct-2025"/>
    <x v="1"/>
    <s v="28-Dec-2027"/>
    <s v="Tuesday"/>
    <s v="Monthly - Tuesday"/>
    <s v="Monthly - Tuesday"/>
    <s v="Month+26 Expiry"/>
    <n v="20"/>
    <n v="3.61E-2"/>
    <n v="8.9999999999999998E-4"/>
  </r>
  <r>
    <s v="16-Oct-2025"/>
    <x v="3"/>
    <s v="Week3-Oct-2025"/>
    <x v="1"/>
    <s v="27-Jun-2028"/>
    <s v="Tuesday"/>
    <s v="Monthly - Tuesday"/>
    <s v="Monthly - Tuesday"/>
    <s v="Month+32 Expiry"/>
    <n v="0"/>
    <n v="0"/>
    <n v="0"/>
  </r>
  <r>
    <s v="16-Oct-2025"/>
    <x v="3"/>
    <s v="Week3-Oct-2025"/>
    <x v="1"/>
    <s v="26-Dec-2028"/>
    <s v="Tuesday"/>
    <s v="Monthly - Tuesday"/>
    <s v="Monthly - Tuesday"/>
    <s v="Month+38 Expiry"/>
    <n v="1"/>
    <n v="2E-3"/>
    <n v="1E-4"/>
  </r>
  <r>
    <s v="16-Oct-2025"/>
    <x v="3"/>
    <s v="Week3-Oct-2025"/>
    <x v="1"/>
    <s v="26-Jun-2029"/>
    <s v="Tuesday"/>
    <s v="Monthly - Tuesday"/>
    <s v="Monthly - Tuesday"/>
    <s v="Month+44 Expiry"/>
    <n v="0"/>
    <n v="0"/>
    <n v="0"/>
  </r>
  <r>
    <s v="16-Oct-2025"/>
    <x v="3"/>
    <s v="Week3-Oct-2025"/>
    <x v="1"/>
    <s v="24-Dec-2029"/>
    <s v="Monday"/>
    <s v="Weekly - Monday"/>
    <s v="Weekly - Monday"/>
    <s v="Month+50 Expiry"/>
    <n v="106"/>
    <n v="0.26779999999999998"/>
    <n v="2.93E-2"/>
  </r>
  <r>
    <s v="16-Oct-2025"/>
    <x v="3"/>
    <s v="Week3-Oct-2025"/>
    <x v="1"/>
    <s v="25-Jun-2030"/>
    <s v="Tuesday"/>
    <s v="Monthly - Tuesday"/>
    <s v="Monthly - Tuesday"/>
    <s v="Month+56 Expiry"/>
    <n v="0"/>
    <n v="0"/>
    <n v="0"/>
  </r>
  <r>
    <s v="17-Oct-2025"/>
    <x v="4"/>
    <s v="Week3-Oct-2025"/>
    <x v="1"/>
    <s v="20-Oct-2025"/>
    <s v="Monday"/>
    <s v="Weekly - Monday"/>
    <s v="Weekly - Monday"/>
    <s v="Same Month Expiry"/>
    <n v="147465614"/>
    <n v="284301.39640000003"/>
    <n v="578.54390000000001"/>
  </r>
  <r>
    <s v="17-Oct-2025"/>
    <x v="4"/>
    <s v="Week3-Oct-2025"/>
    <x v="1"/>
    <s v="28-Oct-2025"/>
    <s v="Tuesday"/>
    <s v="Monthly - Tuesday"/>
    <s v="Monthly - Tuesday"/>
    <s v="Same Month Expiry"/>
    <n v="7867428"/>
    <n v="15190.8799"/>
    <n v="57.455100000000002"/>
  </r>
  <r>
    <s v="17-Oct-2025"/>
    <x v="4"/>
    <s v="Week3-Oct-2025"/>
    <x v="1"/>
    <s v="04-Nov-2025"/>
    <s v="Tuesday"/>
    <s v="Weekly - Tuesday"/>
    <s v="Weekly - Tuesday"/>
    <s v="Month+1 Expiry"/>
    <n v="363357"/>
    <n v="704.29790000000003"/>
    <n v="4.0369000000000002"/>
  </r>
  <r>
    <s v="17-Oct-2025"/>
    <x v="4"/>
    <s v="Week3-Oct-2025"/>
    <x v="1"/>
    <s v="11-Nov-2025"/>
    <s v="Tuesday"/>
    <s v="Weekly - Tuesday"/>
    <s v="Weekly - Tuesday"/>
    <s v="Month+1 Expiry"/>
    <n v="42802"/>
    <n v="83.046499999999995"/>
    <n v="0.56579999999999997"/>
  </r>
  <r>
    <s v="17-Oct-2025"/>
    <x v="4"/>
    <s v="Week3-Oct-2025"/>
    <x v="1"/>
    <s v="18-Nov-2025"/>
    <s v="Tuesday"/>
    <s v="Weekly - Tuesday"/>
    <s v="Weekly - Tuesday"/>
    <s v="Month+1 Expiry"/>
    <n v="5185"/>
    <n v="10.106"/>
    <n v="7.5300000000000006E-2"/>
  </r>
  <r>
    <s v="17-Oct-2025"/>
    <x v="4"/>
    <s v="Week3-Oct-2025"/>
    <x v="1"/>
    <s v="25-Nov-2025"/>
    <s v="Tuesday"/>
    <s v="Monthly - Tuesday"/>
    <s v="Monthly - Tuesday"/>
    <s v="Month+1 Expiry"/>
    <n v="677364"/>
    <n v="1309.1078"/>
    <n v="10.9795"/>
  </r>
  <r>
    <s v="17-Oct-2025"/>
    <x v="4"/>
    <s v="Week3-Oct-2025"/>
    <x v="1"/>
    <s v="30-Dec-2025"/>
    <s v="Tuesday"/>
    <s v="Monthly - Tuesday"/>
    <s v="Monthly - Tuesday"/>
    <s v="Month+2 Expiry"/>
    <n v="221702"/>
    <n v="427.1103"/>
    <n v="4.5305999999999997"/>
  </r>
  <r>
    <s v="17-Oct-2025"/>
    <x v="4"/>
    <s v="Week3-Oct-2025"/>
    <x v="1"/>
    <s v="31-Mar-2026"/>
    <s v="Tuesday"/>
    <s v="Monthly - Tuesday"/>
    <s v="Monthly - Tuesday"/>
    <s v="Month+5 Expiry"/>
    <n v="33762"/>
    <n v="66.966700000000003"/>
    <n v="1.2999000000000001"/>
  </r>
  <r>
    <s v="17-Oct-2025"/>
    <x v="4"/>
    <s v="Week3-Oct-2025"/>
    <x v="1"/>
    <s v="30-Jun-2026"/>
    <s v="Tuesday"/>
    <s v="Monthly - Tuesday"/>
    <s v="Monthly - Tuesday"/>
    <s v="Month+8 Expiry"/>
    <n v="5715"/>
    <n v="11.5038"/>
    <n v="0.31640000000000001"/>
  </r>
  <r>
    <s v="17-Oct-2025"/>
    <x v="4"/>
    <s v="Week3-Oct-2025"/>
    <x v="1"/>
    <s v="29-Sep-2026"/>
    <s v="Tuesday"/>
    <s v="Monthly - Tuesday"/>
    <s v="Monthly - Tuesday"/>
    <s v="Month+11 Expiry"/>
    <n v="0"/>
    <n v="0"/>
    <n v="0"/>
  </r>
  <r>
    <s v="17-Oct-2025"/>
    <x v="4"/>
    <s v="Week3-Oct-2025"/>
    <x v="1"/>
    <s v="29-Dec-2026"/>
    <s v="Tuesday"/>
    <s v="Monthly - Tuesday"/>
    <s v="Monthly - Tuesday"/>
    <s v="Month+14 Expiry"/>
    <n v="2143"/>
    <n v="4.3034999999999997"/>
    <n v="0.15090000000000001"/>
  </r>
  <r>
    <s v="17-Oct-2025"/>
    <x v="4"/>
    <s v="Week3-Oct-2025"/>
    <x v="1"/>
    <s v="29-Jun-2027"/>
    <s v="Tuesday"/>
    <s v="Monthly - Tuesday"/>
    <s v="Monthly - Tuesday"/>
    <s v="Month+20 Expiry"/>
    <n v="2"/>
    <n v="3.2000000000000002E-3"/>
    <n v="0"/>
  </r>
  <r>
    <s v="17-Oct-2025"/>
    <x v="4"/>
    <s v="Week3-Oct-2025"/>
    <x v="1"/>
    <s v="28-Dec-2027"/>
    <s v="Tuesday"/>
    <s v="Monthly - Tuesday"/>
    <s v="Monthly - Tuesday"/>
    <s v="Month+26 Expiry"/>
    <n v="2"/>
    <n v="2.3E-3"/>
    <n v="0"/>
  </r>
  <r>
    <s v="17-Oct-2025"/>
    <x v="4"/>
    <s v="Week3-Oct-2025"/>
    <x v="1"/>
    <s v="27-Jun-2028"/>
    <s v="Tuesday"/>
    <s v="Monthly - Tuesday"/>
    <s v="Monthly - Tuesday"/>
    <s v="Month+32 Expiry"/>
    <n v="0"/>
    <n v="0"/>
    <n v="0"/>
  </r>
  <r>
    <s v="17-Oct-2025"/>
    <x v="4"/>
    <s v="Week3-Oct-2025"/>
    <x v="1"/>
    <s v="26-Dec-2028"/>
    <s v="Tuesday"/>
    <s v="Monthly - Tuesday"/>
    <s v="Monthly - Tuesday"/>
    <s v="Month+38 Expiry"/>
    <n v="0"/>
    <n v="0"/>
    <n v="0"/>
  </r>
  <r>
    <s v="17-Oct-2025"/>
    <x v="4"/>
    <s v="Week3-Oct-2025"/>
    <x v="1"/>
    <s v="26-Jun-2029"/>
    <s v="Tuesday"/>
    <s v="Monthly - Tuesday"/>
    <s v="Monthly - Tuesday"/>
    <s v="Month+44 Expiry"/>
    <n v="0"/>
    <n v="0"/>
    <n v="0"/>
  </r>
  <r>
    <s v="17-Oct-2025"/>
    <x v="4"/>
    <s v="Week3-Oct-2025"/>
    <x v="1"/>
    <s v="24-Dec-2029"/>
    <s v="Monday"/>
    <s v="Weekly - Monday"/>
    <s v="Weekly - Monday"/>
    <s v="Month+50 Expiry"/>
    <n v="0"/>
    <n v="0"/>
    <n v="0"/>
  </r>
  <r>
    <s v="17-Oct-2025"/>
    <x v="4"/>
    <s v="Week3-Oct-2025"/>
    <x v="1"/>
    <s v="25-Jun-2030"/>
    <s v="Tuesday"/>
    <s v="Monthly - Tuesday"/>
    <s v="Monthly - Tuesday"/>
    <s v="Month+56 Expiry"/>
    <n v="0"/>
    <n v="0"/>
    <n v="0"/>
  </r>
  <r>
    <s v="20-Oct-2025"/>
    <x v="0"/>
    <s v="Week3-Oct-2025"/>
    <x v="1"/>
    <s v="20-Oct-2025"/>
    <s v="Monday"/>
    <s v="Weekly - Monday"/>
    <s v="Weekly - Monday"/>
    <s v="Same Month Expiry"/>
    <n v="311031142"/>
    <n v="603242.55590000004"/>
    <n v="538.24800000000005"/>
  </r>
  <r>
    <s v="20-Oct-2025"/>
    <x v="0"/>
    <s v="Week3-Oct-2025"/>
    <x v="1"/>
    <s v="28-Oct-2025"/>
    <s v="Tuesday"/>
    <s v="Monthly - Tuesday"/>
    <s v="Monthly - Tuesday"/>
    <s v="Same Month Expiry"/>
    <n v="12681176"/>
    <n v="24503.520199999999"/>
    <n v="76.790099999999995"/>
  </r>
  <r>
    <s v="20-Oct-2025"/>
    <x v="0"/>
    <s v="Week3-Oct-2025"/>
    <x v="1"/>
    <s v="04-Nov-2025"/>
    <s v="Tuesday"/>
    <s v="Weekly - Tuesday"/>
    <s v="Weekly - Tuesday"/>
    <s v="Month+1 Expiry"/>
    <n v="518155"/>
    <n v="1006.1168"/>
    <n v="4.8125"/>
  </r>
  <r>
    <s v="20-Oct-2025"/>
    <x v="0"/>
    <s v="Week3-Oct-2025"/>
    <x v="1"/>
    <s v="11-Nov-2025"/>
    <s v="Tuesday"/>
    <s v="Weekly - Tuesday"/>
    <s v="Weekly - Tuesday"/>
    <s v="Month+1 Expiry"/>
    <n v="54089"/>
    <n v="105.34139999999999"/>
    <n v="0.6593"/>
  </r>
  <r>
    <s v="20-Oct-2025"/>
    <x v="0"/>
    <s v="Week3-Oct-2025"/>
    <x v="1"/>
    <s v="18-Nov-2025"/>
    <s v="Tuesday"/>
    <s v="Weekly - Tuesday"/>
    <s v="Weekly - Tuesday"/>
    <s v="Month+1 Expiry"/>
    <n v="7350"/>
    <n v="14.2721"/>
    <n v="9.2799999999999994E-2"/>
  </r>
  <r>
    <s v="20-Oct-2025"/>
    <x v="0"/>
    <s v="Week3-Oct-2025"/>
    <x v="1"/>
    <s v="25-Nov-2025"/>
    <s v="Tuesday"/>
    <s v="Monthly - Tuesday"/>
    <s v="Monthly - Tuesday"/>
    <s v="Month+1 Expiry"/>
    <n v="566262"/>
    <n v="1095.5219999999999"/>
    <n v="8.8094999999999999"/>
  </r>
  <r>
    <s v="20-Oct-2025"/>
    <x v="0"/>
    <s v="Week3-Oct-2025"/>
    <x v="1"/>
    <s v="30-Dec-2025"/>
    <s v="Tuesday"/>
    <s v="Monthly - Tuesday"/>
    <s v="Monthly - Tuesday"/>
    <s v="Month+2 Expiry"/>
    <n v="206805"/>
    <n v="398.41180000000003"/>
    <n v="4.4295"/>
  </r>
  <r>
    <s v="20-Oct-2025"/>
    <x v="0"/>
    <s v="Week3-Oct-2025"/>
    <x v="1"/>
    <s v="31-Mar-2026"/>
    <s v="Tuesday"/>
    <s v="Monthly - Tuesday"/>
    <s v="Monthly - Tuesday"/>
    <s v="Month+5 Expiry"/>
    <n v="27904"/>
    <n v="55.457099999999997"/>
    <n v="0.99229999999999996"/>
  </r>
  <r>
    <s v="20-Oct-2025"/>
    <x v="0"/>
    <s v="Week3-Oct-2025"/>
    <x v="1"/>
    <s v="30-Jun-2026"/>
    <s v="Tuesday"/>
    <s v="Monthly - Tuesday"/>
    <s v="Monthly - Tuesday"/>
    <s v="Month+8 Expiry"/>
    <n v="6572"/>
    <n v="13.0557"/>
    <n v="0.3508"/>
  </r>
  <r>
    <s v="20-Oct-2025"/>
    <x v="0"/>
    <s v="Week3-Oct-2025"/>
    <x v="1"/>
    <s v="29-Sep-2026"/>
    <s v="Tuesday"/>
    <s v="Monthly - Tuesday"/>
    <s v="Monthly - Tuesday"/>
    <s v="Month+11 Expiry"/>
    <n v="0"/>
    <n v="0"/>
    <n v="0"/>
  </r>
  <r>
    <s v="20-Oct-2025"/>
    <x v="0"/>
    <s v="Week3-Oct-2025"/>
    <x v="1"/>
    <s v="29-Dec-2026"/>
    <s v="Tuesday"/>
    <s v="Monthly - Tuesday"/>
    <s v="Monthly - Tuesday"/>
    <s v="Month+14 Expiry"/>
    <n v="1764"/>
    <n v="3.5243000000000002"/>
    <n v="0.11409999999999999"/>
  </r>
  <r>
    <s v="20-Oct-2025"/>
    <x v="0"/>
    <s v="Week3-Oct-2025"/>
    <x v="1"/>
    <s v="29-Jun-2027"/>
    <s v="Tuesday"/>
    <s v="Monthly - Tuesday"/>
    <s v="Monthly - Tuesday"/>
    <s v="Month+20 Expiry"/>
    <n v="0"/>
    <n v="0"/>
    <n v="0"/>
  </r>
  <r>
    <s v="20-Oct-2025"/>
    <x v="0"/>
    <s v="Week3-Oct-2025"/>
    <x v="1"/>
    <s v="28-Dec-2027"/>
    <s v="Tuesday"/>
    <s v="Monthly - Tuesday"/>
    <s v="Monthly - Tuesday"/>
    <s v="Month+26 Expiry"/>
    <n v="0"/>
    <n v="0"/>
    <n v="0"/>
  </r>
  <r>
    <s v="20-Oct-2025"/>
    <x v="0"/>
    <s v="Week3-Oct-2025"/>
    <x v="1"/>
    <s v="27-Jun-2028"/>
    <s v="Tuesday"/>
    <s v="Monthly - Tuesday"/>
    <s v="Monthly - Tuesday"/>
    <s v="Month+32 Expiry"/>
    <n v="0"/>
    <n v="0"/>
    <n v="0"/>
  </r>
  <r>
    <s v="20-Oct-2025"/>
    <x v="0"/>
    <s v="Week3-Oct-2025"/>
    <x v="1"/>
    <s v="26-Dec-2028"/>
    <s v="Tuesday"/>
    <s v="Monthly - Tuesday"/>
    <s v="Monthly - Tuesday"/>
    <s v="Month+38 Expiry"/>
    <n v="5"/>
    <n v="1.01E-2"/>
    <n v="4.0000000000000002E-4"/>
  </r>
  <r>
    <s v="20-Oct-2025"/>
    <x v="0"/>
    <s v="Week3-Oct-2025"/>
    <x v="1"/>
    <s v="26-Jun-2029"/>
    <s v="Tuesday"/>
    <s v="Monthly - Tuesday"/>
    <s v="Monthly - Tuesday"/>
    <s v="Month+44 Expiry"/>
    <n v="0"/>
    <n v="0"/>
    <n v="0"/>
  </r>
  <r>
    <s v="20-Oct-2025"/>
    <x v="0"/>
    <s v="Week3-Oct-2025"/>
    <x v="1"/>
    <s v="24-Dec-2029"/>
    <s v="Monday"/>
    <s v="Weekly - Monday"/>
    <s v="Weekly - Monday"/>
    <s v="Month+50 Expiry"/>
    <n v="0"/>
    <n v="0"/>
    <n v="0"/>
  </r>
  <r>
    <s v="20-Oct-2025"/>
    <x v="0"/>
    <s v="Week3-Oct-2025"/>
    <x v="1"/>
    <s v="25-Jun-2030"/>
    <s v="Tuesday"/>
    <s v="Monthly - Tuesday"/>
    <s v="Monthly - Tuesday"/>
    <s v="Month+56 Expiry"/>
    <n v="0"/>
    <n v="0"/>
    <n v="0"/>
  </r>
  <r>
    <s v="21-Oct-2025"/>
    <x v="1"/>
    <s v="Week3-Oct-2025"/>
    <x v="1"/>
    <s v="28-Oct-2025"/>
    <s v="Tuesday"/>
    <s v="Monthly - Tuesday"/>
    <s v="Monthly - Tuesday"/>
    <s v="Same Month Expiry"/>
    <n v="11563142"/>
    <n v="22502.427100000001"/>
    <n v="54.332099999999997"/>
  </r>
  <r>
    <s v="21-Oct-2025"/>
    <x v="1"/>
    <s v="Week3-Oct-2025"/>
    <x v="1"/>
    <s v="04-Nov-2025"/>
    <s v="Tuesday"/>
    <s v="Weekly - Tuesday"/>
    <s v="Weekly - Tuesday"/>
    <s v="Month+1 Expiry"/>
    <n v="293585"/>
    <n v="573.23209999999995"/>
    <n v="2.6907999999999999"/>
  </r>
  <r>
    <s v="21-Oct-2025"/>
    <x v="1"/>
    <s v="Week3-Oct-2025"/>
    <x v="1"/>
    <s v="11-Nov-2025"/>
    <s v="Tuesday"/>
    <s v="Weekly - Tuesday"/>
    <s v="Weekly - Tuesday"/>
    <s v="Month+1 Expiry"/>
    <n v="19983"/>
    <n v="38.9938"/>
    <n v="0.20499999999999999"/>
  </r>
  <r>
    <s v="21-Oct-2025"/>
    <x v="1"/>
    <s v="Week3-Oct-2025"/>
    <x v="1"/>
    <s v="18-Nov-2025"/>
    <s v="Tuesday"/>
    <s v="Weekly - Tuesday"/>
    <s v="Weekly - Tuesday"/>
    <s v="Month+1 Expiry"/>
    <n v="2113"/>
    <n v="4.1028000000000002"/>
    <n v="2.4E-2"/>
  </r>
  <r>
    <s v="21-Oct-2025"/>
    <x v="1"/>
    <s v="Week3-Oct-2025"/>
    <x v="1"/>
    <s v="25-Nov-2025"/>
    <s v="Tuesday"/>
    <s v="Monthly - Tuesday"/>
    <s v="Monthly - Tuesday"/>
    <s v="Month+1 Expiry"/>
    <n v="118482"/>
    <n v="230.44040000000001"/>
    <n v="1.7419"/>
  </r>
  <r>
    <s v="21-Oct-2025"/>
    <x v="1"/>
    <s v="Week3-Oct-2025"/>
    <x v="1"/>
    <s v="02-Dec-2025"/>
    <s v="Tuesday"/>
    <s v="Weekly - Tuesday"/>
    <s v="Weekly - Tuesday"/>
    <s v="Month+2 Expiry"/>
    <n v="6"/>
    <n v="1.15E-2"/>
    <n v="1E-4"/>
  </r>
  <r>
    <s v="21-Oct-2025"/>
    <x v="1"/>
    <s v="Week3-Oct-2025"/>
    <x v="1"/>
    <s v="30-Dec-2025"/>
    <s v="Tuesday"/>
    <s v="Monthly - Tuesday"/>
    <s v="Monthly - Tuesday"/>
    <s v="Month+2 Expiry"/>
    <n v="32684"/>
    <n v="63.4587"/>
    <n v="0.64839999999999998"/>
  </r>
  <r>
    <s v="21-Oct-2025"/>
    <x v="1"/>
    <s v="Week3-Oct-2025"/>
    <x v="1"/>
    <s v="31-Mar-2026"/>
    <s v="Tuesday"/>
    <s v="Monthly - Tuesday"/>
    <s v="Monthly - Tuesday"/>
    <s v="Month+5 Expiry"/>
    <n v="4482"/>
    <n v="9.0226000000000006"/>
    <n v="0.13830000000000001"/>
  </r>
  <r>
    <s v="21-Oct-2025"/>
    <x v="1"/>
    <s v="Week3-Oct-2025"/>
    <x v="1"/>
    <s v="30-Jun-2026"/>
    <s v="Tuesday"/>
    <s v="Monthly - Tuesday"/>
    <s v="Monthly - Tuesday"/>
    <s v="Month+8 Expiry"/>
    <n v="966"/>
    <n v="1.9048"/>
    <n v="3.2899999999999999E-2"/>
  </r>
  <r>
    <s v="21-Oct-2025"/>
    <x v="1"/>
    <s v="Week3-Oct-2025"/>
    <x v="1"/>
    <s v="29-Sep-2026"/>
    <s v="Tuesday"/>
    <s v="Monthly - Tuesday"/>
    <s v="Monthly - Tuesday"/>
    <s v="Month+11 Expiry"/>
    <n v="0"/>
    <n v="0"/>
    <n v="0"/>
  </r>
  <r>
    <s v="21-Oct-2025"/>
    <x v="1"/>
    <s v="Week3-Oct-2025"/>
    <x v="1"/>
    <s v="29-Dec-2026"/>
    <s v="Tuesday"/>
    <s v="Monthly - Tuesday"/>
    <s v="Monthly - Tuesday"/>
    <s v="Month+14 Expiry"/>
    <n v="325"/>
    <n v="0.67449999999999999"/>
    <n v="2.3099999999999999E-2"/>
  </r>
  <r>
    <s v="21-Oct-2025"/>
    <x v="1"/>
    <s v="Week3-Oct-2025"/>
    <x v="1"/>
    <s v="29-Jun-2027"/>
    <s v="Tuesday"/>
    <s v="Monthly - Tuesday"/>
    <s v="Monthly - Tuesday"/>
    <s v="Month+20 Expiry"/>
    <n v="0"/>
    <n v="0"/>
    <n v="0"/>
  </r>
  <r>
    <s v="21-Oct-2025"/>
    <x v="1"/>
    <s v="Week3-Oct-2025"/>
    <x v="1"/>
    <s v="28-Dec-2027"/>
    <s v="Tuesday"/>
    <s v="Monthly - Tuesday"/>
    <s v="Monthly - Tuesday"/>
    <s v="Month+26 Expiry"/>
    <n v="0"/>
    <n v="0"/>
    <n v="0"/>
  </r>
  <r>
    <s v="21-Oct-2025"/>
    <x v="1"/>
    <s v="Week3-Oct-2025"/>
    <x v="1"/>
    <s v="27-Jun-2028"/>
    <s v="Tuesday"/>
    <s v="Monthly - Tuesday"/>
    <s v="Monthly - Tuesday"/>
    <s v="Month+32 Expiry"/>
    <n v="0"/>
    <n v="0"/>
    <n v="0"/>
  </r>
  <r>
    <s v="21-Oct-2025"/>
    <x v="1"/>
    <s v="Week3-Oct-2025"/>
    <x v="1"/>
    <s v="26-Dec-2028"/>
    <s v="Tuesday"/>
    <s v="Monthly - Tuesday"/>
    <s v="Monthly - Tuesday"/>
    <s v="Month+38 Expiry"/>
    <n v="0"/>
    <n v="0"/>
    <n v="0"/>
  </r>
  <r>
    <s v="21-Oct-2025"/>
    <x v="1"/>
    <s v="Week3-Oct-2025"/>
    <x v="1"/>
    <s v="26-Jun-2029"/>
    <s v="Tuesday"/>
    <s v="Monthly - Tuesday"/>
    <s v="Monthly - Tuesday"/>
    <s v="Month+44 Expiry"/>
    <n v="0"/>
    <n v="0"/>
    <n v="0"/>
  </r>
  <r>
    <s v="21-Oct-2025"/>
    <x v="1"/>
    <s v="Week3-Oct-2025"/>
    <x v="1"/>
    <s v="24-Dec-2029"/>
    <s v="Monday"/>
    <s v="Weekly - Monday"/>
    <s v="Weekly - Monday"/>
    <s v="Month+50 Expiry"/>
    <n v="0"/>
    <n v="0"/>
    <n v="0"/>
  </r>
  <r>
    <s v="21-Oct-2025"/>
    <x v="1"/>
    <s v="Week3-Oct-2025"/>
    <x v="1"/>
    <s v="25-Jun-2030"/>
    <s v="Tuesday"/>
    <s v="Monthly - Tuesday"/>
    <s v="Monthly - Tuesday"/>
    <s v="Month+56 Expiry"/>
    <n v="0"/>
    <n v="0"/>
    <n v="0"/>
  </r>
  <r>
    <s v="23-Oct-2025"/>
    <x v="3"/>
    <s v="Week4-Oct-2025"/>
    <x v="1"/>
    <s v="28-Oct-2025"/>
    <s v="Tuesday"/>
    <s v="Monthly - Tuesday"/>
    <s v="MDAW - Tuesday"/>
    <s v="Same Month Expiry"/>
    <n v="63610577"/>
    <n v="124163.21769999999"/>
    <n v="320.3655"/>
  </r>
  <r>
    <s v="23-Oct-2025"/>
    <x v="3"/>
    <s v="Week4-Oct-2025"/>
    <x v="1"/>
    <s v="04-Nov-2025"/>
    <s v="Tuesday"/>
    <s v="Weekly - Tuesday"/>
    <s v="Weekly - Tuesday"/>
    <s v="Month+1 Expiry"/>
    <n v="2560294"/>
    <n v="5031.7629999999999"/>
    <n v="21.993099999999998"/>
  </r>
  <r>
    <s v="23-Oct-2025"/>
    <x v="3"/>
    <s v="Week4-Oct-2025"/>
    <x v="1"/>
    <s v="11-Nov-2025"/>
    <s v="Tuesday"/>
    <s v="Weekly - Tuesday"/>
    <s v="Weekly - Tuesday"/>
    <s v="Month+1 Expiry"/>
    <n v="180008"/>
    <n v="354.64359999999999"/>
    <n v="2.1926000000000001"/>
  </r>
  <r>
    <s v="23-Oct-2025"/>
    <x v="3"/>
    <s v="Week4-Oct-2025"/>
    <x v="1"/>
    <s v="18-Nov-2025"/>
    <s v="Tuesday"/>
    <s v="Weekly - Tuesday"/>
    <s v="Weekly - Tuesday"/>
    <s v="Month+1 Expiry"/>
    <n v="19548"/>
    <n v="38.3566"/>
    <n v="0.24579999999999999"/>
  </r>
  <r>
    <s v="23-Oct-2025"/>
    <x v="3"/>
    <s v="Week4-Oct-2025"/>
    <x v="1"/>
    <s v="25-Nov-2025"/>
    <s v="Tuesday"/>
    <s v="Monthly - Tuesday"/>
    <s v="Monthly - Tuesday"/>
    <s v="Month+1 Expiry"/>
    <n v="911423"/>
    <n v="1774.9830999999999"/>
    <n v="13.714399999999999"/>
  </r>
  <r>
    <s v="23-Oct-2025"/>
    <x v="3"/>
    <s v="Week4-Oct-2025"/>
    <x v="1"/>
    <s v="02-Dec-2025"/>
    <s v="Tuesday"/>
    <s v="Weekly - Tuesday"/>
    <s v="Weekly - Tuesday"/>
    <s v="Month+2 Expiry"/>
    <n v="823"/>
    <n v="1.6152"/>
    <n v="1.5699999999999999E-2"/>
  </r>
  <r>
    <s v="23-Oct-2025"/>
    <x v="3"/>
    <s v="Week4-Oct-2025"/>
    <x v="1"/>
    <s v="30-Dec-2025"/>
    <s v="Tuesday"/>
    <s v="Monthly - Tuesday"/>
    <s v="Monthly - Tuesday"/>
    <s v="Month+2 Expiry"/>
    <n v="278799"/>
    <n v="540.46159999999998"/>
    <n v="5.5359999999999996"/>
  </r>
  <r>
    <s v="23-Oct-2025"/>
    <x v="3"/>
    <s v="Week4-Oct-2025"/>
    <x v="1"/>
    <s v="31-Mar-2026"/>
    <s v="Tuesday"/>
    <s v="Monthly - Tuesday"/>
    <s v="Monthly - Tuesday"/>
    <s v="Month+5 Expiry"/>
    <n v="33216"/>
    <n v="65.551299999999998"/>
    <n v="1.0107999999999999"/>
  </r>
  <r>
    <s v="23-Oct-2025"/>
    <x v="3"/>
    <s v="Week4-Oct-2025"/>
    <x v="1"/>
    <s v="30-Jun-2026"/>
    <s v="Tuesday"/>
    <s v="Monthly - Tuesday"/>
    <s v="Monthly - Tuesday"/>
    <s v="Month+8 Expiry"/>
    <n v="7074"/>
    <n v="14.3134"/>
    <n v="0.4304"/>
  </r>
  <r>
    <s v="23-Oct-2025"/>
    <x v="3"/>
    <s v="Week4-Oct-2025"/>
    <x v="1"/>
    <s v="29-Sep-2026"/>
    <s v="Tuesday"/>
    <s v="Monthly - Tuesday"/>
    <s v="Monthly - Tuesday"/>
    <s v="Month+11 Expiry"/>
    <n v="0"/>
    <n v="0"/>
    <n v="0"/>
  </r>
  <r>
    <s v="23-Oct-2025"/>
    <x v="3"/>
    <s v="Week4-Oct-2025"/>
    <x v="1"/>
    <s v="29-Dec-2026"/>
    <s v="Tuesday"/>
    <s v="Monthly - Tuesday"/>
    <s v="Monthly - Tuesday"/>
    <s v="Month+14 Expiry"/>
    <n v="3413"/>
    <n v="6.8646000000000003"/>
    <n v="0.2051"/>
  </r>
  <r>
    <s v="23-Oct-2025"/>
    <x v="3"/>
    <s v="Week4-Oct-2025"/>
    <x v="1"/>
    <s v="29-Jun-2027"/>
    <s v="Tuesday"/>
    <s v="Monthly - Tuesday"/>
    <s v="Monthly - Tuesday"/>
    <s v="Month+20 Expiry"/>
    <n v="0"/>
    <n v="0"/>
    <n v="0"/>
  </r>
  <r>
    <s v="23-Oct-2025"/>
    <x v="3"/>
    <s v="Week4-Oct-2025"/>
    <x v="1"/>
    <s v="28-Dec-2027"/>
    <s v="Tuesday"/>
    <s v="Monthly - Tuesday"/>
    <s v="Monthly - Tuesday"/>
    <s v="Month+26 Expiry"/>
    <n v="1"/>
    <n v="2E-3"/>
    <n v="1E-4"/>
  </r>
  <r>
    <s v="23-Oct-2025"/>
    <x v="3"/>
    <s v="Week4-Oct-2025"/>
    <x v="1"/>
    <s v="27-Jun-2028"/>
    <s v="Tuesday"/>
    <s v="Monthly - Tuesday"/>
    <s v="Monthly - Tuesday"/>
    <s v="Month+32 Expiry"/>
    <n v="0"/>
    <n v="0"/>
    <n v="0"/>
  </r>
  <r>
    <s v="23-Oct-2025"/>
    <x v="3"/>
    <s v="Week4-Oct-2025"/>
    <x v="1"/>
    <s v="26-Dec-2028"/>
    <s v="Tuesday"/>
    <s v="Monthly - Tuesday"/>
    <s v="Monthly - Tuesday"/>
    <s v="Month+38 Expiry"/>
    <n v="2"/>
    <n v="4.1000000000000003E-3"/>
    <n v="2.0000000000000001E-4"/>
  </r>
  <r>
    <s v="23-Oct-2025"/>
    <x v="3"/>
    <s v="Week4-Oct-2025"/>
    <x v="1"/>
    <s v="26-Jun-2029"/>
    <s v="Tuesday"/>
    <s v="Monthly - Tuesday"/>
    <s v="Monthly - Tuesday"/>
    <s v="Month+44 Expiry"/>
    <n v="0"/>
    <n v="0"/>
    <n v="0"/>
  </r>
  <r>
    <s v="23-Oct-2025"/>
    <x v="3"/>
    <s v="Week4-Oct-2025"/>
    <x v="1"/>
    <s v="24-Dec-2029"/>
    <s v="Monday"/>
    <s v="Weekly - Monday"/>
    <s v="Weekly - Monday"/>
    <s v="Month+50 Expiry"/>
    <n v="0"/>
    <n v="0"/>
    <n v="0"/>
  </r>
  <r>
    <s v="23-Oct-2025"/>
    <x v="3"/>
    <s v="Week4-Oct-2025"/>
    <x v="1"/>
    <s v="25-Jun-2030"/>
    <s v="Tuesday"/>
    <s v="Monthly - Tuesday"/>
    <s v="Monthly - Tuesday"/>
    <s v="Month+56 Expiry"/>
    <n v="0"/>
    <n v="0"/>
    <n v="0"/>
  </r>
  <r>
    <s v="24-Oct-2025"/>
    <x v="4"/>
    <s v="Week4-Oct-2025"/>
    <x v="1"/>
    <s v="28-Oct-2025"/>
    <s v="Tuesday"/>
    <s v="Monthly - Tuesday"/>
    <s v="MDAW - Tuesday"/>
    <s v="Same Month Expiry"/>
    <n v="116718152"/>
    <n v="226891.50839999999"/>
    <n v="512.33050000000003"/>
  </r>
  <r>
    <s v="24-Oct-2025"/>
    <x v="4"/>
    <s v="Week4-Oct-2025"/>
    <x v="1"/>
    <s v="04-Nov-2025"/>
    <s v="Tuesday"/>
    <s v="Weekly - Tuesday"/>
    <s v="Weekly - Tuesday"/>
    <s v="Month+1 Expiry"/>
    <n v="3354263"/>
    <n v="6558.5875999999998"/>
    <n v="25.857700000000001"/>
  </r>
  <r>
    <s v="24-Oct-2025"/>
    <x v="4"/>
    <s v="Week4-Oct-2025"/>
    <x v="1"/>
    <s v="11-Nov-2025"/>
    <s v="Tuesday"/>
    <s v="Weekly - Tuesday"/>
    <s v="Weekly - Tuesday"/>
    <s v="Month+1 Expiry"/>
    <n v="206646"/>
    <n v="405.21929999999998"/>
    <n v="2.2448999999999999"/>
  </r>
  <r>
    <s v="24-Oct-2025"/>
    <x v="4"/>
    <s v="Week4-Oct-2025"/>
    <x v="1"/>
    <s v="18-Nov-2025"/>
    <s v="Tuesday"/>
    <s v="Weekly - Tuesday"/>
    <s v="Weekly - Tuesday"/>
    <s v="Month+1 Expiry"/>
    <n v="20023"/>
    <n v="39.171599999999998"/>
    <n v="0.26269999999999999"/>
  </r>
  <r>
    <s v="24-Oct-2025"/>
    <x v="4"/>
    <s v="Week4-Oct-2025"/>
    <x v="1"/>
    <s v="25-Nov-2025"/>
    <s v="Tuesday"/>
    <s v="Monthly - Tuesday"/>
    <s v="Monthly - Tuesday"/>
    <s v="Month+1 Expiry"/>
    <n v="823504"/>
    <n v="1608.6217999999999"/>
    <n v="12.883900000000001"/>
  </r>
  <r>
    <s v="24-Oct-2025"/>
    <x v="4"/>
    <s v="Week4-Oct-2025"/>
    <x v="1"/>
    <s v="02-Dec-2025"/>
    <s v="Tuesday"/>
    <s v="Weekly - Tuesday"/>
    <s v="Weekly - Tuesday"/>
    <s v="Month+2 Expiry"/>
    <n v="1280"/>
    <n v="2.5173999999999999"/>
    <n v="2.1700000000000001E-2"/>
  </r>
  <r>
    <s v="24-Oct-2025"/>
    <x v="4"/>
    <s v="Week4-Oct-2025"/>
    <x v="1"/>
    <s v="30-Dec-2025"/>
    <s v="Tuesday"/>
    <s v="Monthly - Tuesday"/>
    <s v="Monthly - Tuesday"/>
    <s v="Month+2 Expiry"/>
    <n v="188476"/>
    <n v="368.74610000000001"/>
    <n v="3.5899000000000001"/>
  </r>
  <r>
    <s v="24-Oct-2025"/>
    <x v="4"/>
    <s v="Week4-Oct-2025"/>
    <x v="1"/>
    <s v="31-Mar-2026"/>
    <s v="Tuesday"/>
    <s v="Monthly - Tuesday"/>
    <s v="Monthly - Tuesday"/>
    <s v="Month+5 Expiry"/>
    <n v="20954"/>
    <n v="41.465000000000003"/>
    <n v="0.58550000000000002"/>
  </r>
  <r>
    <s v="24-Oct-2025"/>
    <x v="4"/>
    <s v="Week4-Oct-2025"/>
    <x v="1"/>
    <s v="30-Jun-2026"/>
    <s v="Tuesday"/>
    <s v="Monthly - Tuesday"/>
    <s v="Monthly - Tuesday"/>
    <s v="Month+8 Expiry"/>
    <n v="7618"/>
    <n v="14.3871"/>
    <n v="0.20200000000000001"/>
  </r>
  <r>
    <s v="24-Oct-2025"/>
    <x v="4"/>
    <s v="Week4-Oct-2025"/>
    <x v="1"/>
    <s v="29-Sep-2026"/>
    <s v="Tuesday"/>
    <s v="Monthly - Tuesday"/>
    <s v="Monthly - Tuesday"/>
    <s v="Month+11 Expiry"/>
    <n v="0"/>
    <n v="0"/>
    <n v="0"/>
  </r>
  <r>
    <s v="24-Oct-2025"/>
    <x v="4"/>
    <s v="Week4-Oct-2025"/>
    <x v="1"/>
    <s v="29-Dec-2026"/>
    <s v="Tuesday"/>
    <s v="Monthly - Tuesday"/>
    <s v="Monthly - Tuesday"/>
    <s v="Month+14 Expiry"/>
    <n v="2067"/>
    <n v="4.1074000000000002"/>
    <n v="0.1181"/>
  </r>
  <r>
    <s v="24-Oct-2025"/>
    <x v="4"/>
    <s v="Week4-Oct-2025"/>
    <x v="1"/>
    <s v="29-Jun-2027"/>
    <s v="Tuesday"/>
    <s v="Monthly - Tuesday"/>
    <s v="Monthly - Tuesday"/>
    <s v="Month+20 Expiry"/>
    <n v="0"/>
    <n v="0"/>
    <n v="0"/>
  </r>
  <r>
    <s v="24-Oct-2025"/>
    <x v="4"/>
    <s v="Week4-Oct-2025"/>
    <x v="1"/>
    <s v="28-Dec-2027"/>
    <s v="Tuesday"/>
    <s v="Monthly - Tuesday"/>
    <s v="Monthly - Tuesday"/>
    <s v="Month+26 Expiry"/>
    <n v="1"/>
    <n v="1.9E-3"/>
    <n v="1E-4"/>
  </r>
  <r>
    <s v="24-Oct-2025"/>
    <x v="4"/>
    <s v="Week4-Oct-2025"/>
    <x v="1"/>
    <s v="27-Jun-2028"/>
    <s v="Tuesday"/>
    <s v="Monthly - Tuesday"/>
    <s v="Monthly - Tuesday"/>
    <s v="Month+32 Expiry"/>
    <n v="0"/>
    <n v="0"/>
    <n v="0"/>
  </r>
  <r>
    <s v="24-Oct-2025"/>
    <x v="4"/>
    <s v="Week4-Oct-2025"/>
    <x v="1"/>
    <s v="26-Dec-2028"/>
    <s v="Tuesday"/>
    <s v="Monthly - Tuesday"/>
    <s v="Monthly - Tuesday"/>
    <s v="Month+38 Expiry"/>
    <n v="0"/>
    <n v="0"/>
    <n v="0"/>
  </r>
  <r>
    <s v="24-Oct-2025"/>
    <x v="4"/>
    <s v="Week4-Oct-2025"/>
    <x v="1"/>
    <s v="26-Jun-2029"/>
    <s v="Tuesday"/>
    <s v="Monthly - Tuesday"/>
    <s v="Monthly - Tuesday"/>
    <s v="Month+44 Expiry"/>
    <n v="0"/>
    <n v="0"/>
    <n v="0"/>
  </r>
  <r>
    <s v="24-Oct-2025"/>
    <x v="4"/>
    <s v="Week4-Oct-2025"/>
    <x v="1"/>
    <s v="24-Dec-2029"/>
    <s v="Monday"/>
    <s v="Weekly - Monday"/>
    <s v="Weekly - Monday"/>
    <s v="Month+50 Expiry"/>
    <n v="0"/>
    <n v="0"/>
    <n v="0"/>
  </r>
  <r>
    <s v="24-Oct-2025"/>
    <x v="4"/>
    <s v="Week4-Oct-2025"/>
    <x v="1"/>
    <s v="25-Jun-2030"/>
    <s v="Tuesday"/>
    <s v="Monthly - Tuesday"/>
    <s v="Monthly - Tuesday"/>
    <s v="Month+56 Expiry"/>
    <n v="0"/>
    <n v="0"/>
    <n v="0"/>
  </r>
  <r>
    <s v="27-Oct-2025"/>
    <x v="0"/>
    <s v="Week4-Oct-2025"/>
    <x v="1"/>
    <s v="28-Oct-2025"/>
    <s v="Tuesday"/>
    <s v="Monthly - Tuesday"/>
    <s v="MDAW - Tuesday"/>
    <s v="Same Month Expiry"/>
    <n v="124384858"/>
    <n v="242193.321"/>
    <n v="453.47039999999998"/>
  </r>
  <r>
    <s v="27-Oct-2025"/>
    <x v="0"/>
    <s v="Week4-Oct-2025"/>
    <x v="1"/>
    <s v="04-Nov-2025"/>
    <s v="Tuesday"/>
    <s v="Weekly - Tuesday"/>
    <s v="Weekly - Tuesday"/>
    <s v="Month+1 Expiry"/>
    <n v="4989759"/>
    <n v="9776.8474000000006"/>
    <n v="35.8232"/>
  </r>
  <r>
    <s v="27-Oct-2025"/>
    <x v="0"/>
    <s v="Week4-Oct-2025"/>
    <x v="1"/>
    <s v="11-Nov-2025"/>
    <s v="Tuesday"/>
    <s v="Weekly - Tuesday"/>
    <s v="Weekly - Tuesday"/>
    <s v="Month+1 Expiry"/>
    <n v="287074"/>
    <n v="564.2722"/>
    <n v="2.9491999999999998"/>
  </r>
  <r>
    <s v="27-Oct-2025"/>
    <x v="0"/>
    <s v="Week4-Oct-2025"/>
    <x v="1"/>
    <s v="18-Nov-2025"/>
    <s v="Tuesday"/>
    <s v="Weekly - Tuesday"/>
    <s v="Weekly - Tuesday"/>
    <s v="Month+1 Expiry"/>
    <n v="30684"/>
    <n v="60.568399999999997"/>
    <n v="0.35749999999999998"/>
  </r>
  <r>
    <s v="27-Oct-2025"/>
    <x v="0"/>
    <s v="Week4-Oct-2025"/>
    <x v="1"/>
    <s v="25-Nov-2025"/>
    <s v="Tuesday"/>
    <s v="Monthly - Tuesday"/>
    <s v="Monthly - Tuesday"/>
    <s v="Month+1 Expiry"/>
    <n v="1027928"/>
    <n v="2014.6102000000001"/>
    <n v="16.560500000000001"/>
  </r>
  <r>
    <s v="27-Oct-2025"/>
    <x v="0"/>
    <s v="Week4-Oct-2025"/>
    <x v="1"/>
    <s v="02-Dec-2025"/>
    <s v="Tuesday"/>
    <s v="Weekly - Tuesday"/>
    <s v="Weekly - Tuesday"/>
    <s v="Month+2 Expiry"/>
    <n v="2000"/>
    <n v="3.9514"/>
    <n v="3.4700000000000002E-2"/>
  </r>
  <r>
    <s v="27-Oct-2025"/>
    <x v="0"/>
    <s v="Week4-Oct-2025"/>
    <x v="1"/>
    <s v="30-Dec-2025"/>
    <s v="Tuesday"/>
    <s v="Monthly - Tuesday"/>
    <s v="Monthly - Tuesday"/>
    <s v="Month+2 Expiry"/>
    <n v="156428"/>
    <n v="305.66919999999999"/>
    <n v="3.3479000000000001"/>
  </r>
  <r>
    <s v="27-Oct-2025"/>
    <x v="0"/>
    <s v="Week4-Oct-2025"/>
    <x v="1"/>
    <s v="31-Mar-2026"/>
    <s v="Tuesday"/>
    <s v="Monthly - Tuesday"/>
    <s v="Monthly - Tuesday"/>
    <s v="Month+5 Expiry"/>
    <n v="25329"/>
    <n v="49.732999999999997"/>
    <n v="0.72270000000000001"/>
  </r>
  <r>
    <s v="27-Oct-2025"/>
    <x v="0"/>
    <s v="Week4-Oct-2025"/>
    <x v="1"/>
    <s v="30-Jun-2026"/>
    <s v="Tuesday"/>
    <s v="Monthly - Tuesday"/>
    <s v="Monthly - Tuesday"/>
    <s v="Month+8 Expiry"/>
    <n v="3914"/>
    <n v="7.5738000000000003"/>
    <n v="0.13420000000000001"/>
  </r>
  <r>
    <s v="27-Oct-2025"/>
    <x v="0"/>
    <s v="Week4-Oct-2025"/>
    <x v="1"/>
    <s v="29-Sep-2026"/>
    <s v="Tuesday"/>
    <s v="Monthly - Tuesday"/>
    <s v="Monthly - Tuesday"/>
    <s v="Month+11 Expiry"/>
    <n v="0"/>
    <n v="0"/>
    <n v="0"/>
  </r>
  <r>
    <s v="27-Oct-2025"/>
    <x v="0"/>
    <s v="Week4-Oct-2025"/>
    <x v="1"/>
    <s v="29-Dec-2026"/>
    <s v="Tuesday"/>
    <s v="Monthly - Tuesday"/>
    <s v="Monthly - Tuesday"/>
    <s v="Month+14 Expiry"/>
    <n v="2988"/>
    <n v="5.9070999999999998"/>
    <n v="0.15909999999999999"/>
  </r>
  <r>
    <s v="27-Oct-2025"/>
    <x v="0"/>
    <s v="Week4-Oct-2025"/>
    <x v="1"/>
    <s v="29-Jun-2027"/>
    <s v="Tuesday"/>
    <s v="Monthly - Tuesday"/>
    <s v="Monthly - Tuesday"/>
    <s v="Month+20 Expiry"/>
    <n v="0"/>
    <n v="0"/>
    <n v="0"/>
  </r>
  <r>
    <s v="27-Oct-2025"/>
    <x v="0"/>
    <s v="Week4-Oct-2025"/>
    <x v="1"/>
    <s v="28-Dec-2027"/>
    <s v="Tuesday"/>
    <s v="Monthly - Tuesday"/>
    <s v="Monthly - Tuesday"/>
    <s v="Month+26 Expiry"/>
    <n v="45"/>
    <n v="8.0500000000000002E-2"/>
    <n v="1.9E-3"/>
  </r>
  <r>
    <s v="27-Oct-2025"/>
    <x v="0"/>
    <s v="Week4-Oct-2025"/>
    <x v="1"/>
    <s v="27-Jun-2028"/>
    <s v="Tuesday"/>
    <s v="Monthly - Tuesday"/>
    <s v="Monthly - Tuesday"/>
    <s v="Month+32 Expiry"/>
    <n v="0"/>
    <n v="0"/>
    <n v="0"/>
  </r>
  <r>
    <s v="27-Oct-2025"/>
    <x v="0"/>
    <s v="Week4-Oct-2025"/>
    <x v="1"/>
    <s v="26-Dec-2028"/>
    <s v="Tuesday"/>
    <s v="Monthly - Tuesday"/>
    <s v="Monthly - Tuesday"/>
    <s v="Month+38 Expiry"/>
    <n v="6"/>
    <n v="1.21E-2"/>
    <n v="4.0000000000000002E-4"/>
  </r>
  <r>
    <s v="27-Oct-2025"/>
    <x v="0"/>
    <s v="Week4-Oct-2025"/>
    <x v="1"/>
    <s v="26-Jun-2029"/>
    <s v="Tuesday"/>
    <s v="Monthly - Tuesday"/>
    <s v="Monthly - Tuesday"/>
    <s v="Month+44 Expiry"/>
    <n v="0"/>
    <n v="0"/>
    <n v="0"/>
  </r>
  <r>
    <s v="27-Oct-2025"/>
    <x v="0"/>
    <s v="Week4-Oct-2025"/>
    <x v="1"/>
    <s v="24-Dec-2029"/>
    <s v="Monday"/>
    <s v="Weekly - Monday"/>
    <s v="Weekly - Monday"/>
    <s v="Month+50 Expiry"/>
    <n v="1"/>
    <n v="1.8E-3"/>
    <n v="0"/>
  </r>
  <r>
    <s v="27-Oct-2025"/>
    <x v="0"/>
    <s v="Week4-Oct-2025"/>
    <x v="1"/>
    <s v="25-Jun-2030"/>
    <s v="Tuesday"/>
    <s v="Monthly - Tuesday"/>
    <s v="Monthly - Tuesday"/>
    <s v="Month+56 Expiry"/>
    <n v="0"/>
    <n v="0"/>
    <n v="0"/>
  </r>
  <r>
    <s v="28-Oct-2025"/>
    <x v="1"/>
    <s v="Week4-Oct-2025"/>
    <x v="1"/>
    <s v="28-Oct-2025"/>
    <s v="Tuesday"/>
    <s v="Monthly - Tuesday"/>
    <s v="MDAW - Tuesday"/>
    <s v="Same Month Expiry"/>
    <n v="307497252"/>
    <n v="598194.92409999995"/>
    <n v="606.9393"/>
  </r>
  <r>
    <s v="28-Oct-2025"/>
    <x v="1"/>
    <s v="Week4-Oct-2025"/>
    <x v="1"/>
    <s v="04-Nov-2025"/>
    <s v="Tuesday"/>
    <s v="Weekly - Tuesday"/>
    <s v="Weekly - Tuesday"/>
    <s v="Month+1 Expiry"/>
    <n v="11689763"/>
    <n v="22840.014800000001"/>
    <n v="80.848299999999995"/>
  </r>
  <r>
    <s v="28-Oct-2025"/>
    <x v="1"/>
    <s v="Week4-Oct-2025"/>
    <x v="1"/>
    <s v="11-Nov-2025"/>
    <s v="Tuesday"/>
    <s v="Weekly - Tuesday"/>
    <s v="Weekly - Tuesday"/>
    <s v="Month+1 Expiry"/>
    <n v="513420"/>
    <n v="1006.3604"/>
    <n v="5.1829000000000001"/>
  </r>
  <r>
    <s v="28-Oct-2025"/>
    <x v="1"/>
    <s v="Week4-Oct-2025"/>
    <x v="1"/>
    <s v="18-Nov-2025"/>
    <s v="Tuesday"/>
    <s v="Weekly - Tuesday"/>
    <s v="Weekly - Tuesday"/>
    <s v="Month+1 Expiry"/>
    <n v="42332"/>
    <n v="83.275599999999997"/>
    <n v="0.4874"/>
  </r>
  <r>
    <s v="28-Oct-2025"/>
    <x v="1"/>
    <s v="Week4-Oct-2025"/>
    <x v="1"/>
    <s v="25-Nov-2025"/>
    <s v="Tuesday"/>
    <s v="Monthly - Tuesday"/>
    <s v="Monthly - Tuesday"/>
    <s v="Month+1 Expiry"/>
    <n v="1235485"/>
    <n v="2429.6817000000001"/>
    <n v="21.394200000000001"/>
  </r>
  <r>
    <s v="28-Oct-2025"/>
    <x v="1"/>
    <s v="Week4-Oct-2025"/>
    <x v="1"/>
    <s v="02-Dec-2025"/>
    <s v="Tuesday"/>
    <s v="Weekly - Tuesday"/>
    <s v="Weekly - Tuesday"/>
    <s v="Month+2 Expiry"/>
    <n v="2343"/>
    <n v="4.6266999999999996"/>
    <n v="4.4600000000000001E-2"/>
  </r>
  <r>
    <s v="28-Oct-2025"/>
    <x v="1"/>
    <s v="Week4-Oct-2025"/>
    <x v="1"/>
    <s v="30-Dec-2025"/>
    <s v="Tuesday"/>
    <s v="Monthly - Tuesday"/>
    <s v="Monthly - Tuesday"/>
    <s v="Month+2 Expiry"/>
    <n v="188460"/>
    <n v="367.02629999999999"/>
    <n v="3.8092000000000001"/>
  </r>
  <r>
    <s v="28-Oct-2025"/>
    <x v="1"/>
    <s v="Week4-Oct-2025"/>
    <x v="1"/>
    <s v="31-Mar-2026"/>
    <s v="Tuesday"/>
    <s v="Monthly - Tuesday"/>
    <s v="Monthly - Tuesday"/>
    <s v="Month+5 Expiry"/>
    <n v="25313"/>
    <n v="48.8919"/>
    <n v="0.65280000000000005"/>
  </r>
  <r>
    <s v="28-Oct-2025"/>
    <x v="1"/>
    <s v="Week4-Oct-2025"/>
    <x v="1"/>
    <s v="30-Jun-2026"/>
    <s v="Tuesday"/>
    <s v="Monthly - Tuesday"/>
    <s v="Monthly - Tuesday"/>
    <s v="Month+8 Expiry"/>
    <n v="6268"/>
    <n v="11.7151"/>
    <n v="0.1663"/>
  </r>
  <r>
    <s v="28-Oct-2025"/>
    <x v="1"/>
    <s v="Week4-Oct-2025"/>
    <x v="1"/>
    <s v="29-Sep-2026"/>
    <s v="Tuesday"/>
    <s v="Monthly - Tuesday"/>
    <s v="Monthly - Tuesday"/>
    <s v="Month+11 Expiry"/>
    <n v="0"/>
    <n v="0"/>
    <n v="0"/>
  </r>
  <r>
    <s v="28-Oct-2025"/>
    <x v="1"/>
    <s v="Week4-Oct-2025"/>
    <x v="1"/>
    <s v="29-Dec-2026"/>
    <s v="Tuesday"/>
    <s v="Monthly - Tuesday"/>
    <s v="Monthly - Tuesday"/>
    <s v="Month+14 Expiry"/>
    <n v="1741"/>
    <n v="3.4293999999999998"/>
    <n v="9.3200000000000005E-2"/>
  </r>
  <r>
    <s v="28-Oct-2025"/>
    <x v="1"/>
    <s v="Week4-Oct-2025"/>
    <x v="1"/>
    <s v="29-Jun-2027"/>
    <s v="Tuesday"/>
    <s v="Monthly - Tuesday"/>
    <s v="Monthly - Tuesday"/>
    <s v="Month+20 Expiry"/>
    <n v="0"/>
    <n v="0"/>
    <n v="0"/>
  </r>
  <r>
    <s v="28-Oct-2025"/>
    <x v="1"/>
    <s v="Week4-Oct-2025"/>
    <x v="1"/>
    <s v="28-Dec-2027"/>
    <s v="Tuesday"/>
    <s v="Monthly - Tuesday"/>
    <s v="Monthly - Tuesday"/>
    <s v="Month+26 Expiry"/>
    <n v="30"/>
    <n v="5.4100000000000002E-2"/>
    <n v="1.2999999999999999E-3"/>
  </r>
  <r>
    <s v="28-Oct-2025"/>
    <x v="1"/>
    <s v="Week4-Oct-2025"/>
    <x v="1"/>
    <s v="27-Jun-2028"/>
    <s v="Tuesday"/>
    <s v="Monthly - Tuesday"/>
    <s v="Monthly - Tuesday"/>
    <s v="Month+32 Expiry"/>
    <n v="0"/>
    <n v="0"/>
    <n v="0"/>
  </r>
  <r>
    <s v="28-Oct-2025"/>
    <x v="1"/>
    <s v="Week4-Oct-2025"/>
    <x v="1"/>
    <s v="26-Dec-2028"/>
    <s v="Tuesday"/>
    <s v="Monthly - Tuesday"/>
    <s v="Monthly - Tuesday"/>
    <s v="Month+38 Expiry"/>
    <n v="3"/>
    <n v="6.1000000000000004E-3"/>
    <n v="2.0000000000000001E-4"/>
  </r>
  <r>
    <s v="28-Oct-2025"/>
    <x v="1"/>
    <s v="Week4-Oct-2025"/>
    <x v="1"/>
    <s v="26-Jun-2029"/>
    <s v="Tuesday"/>
    <s v="Monthly - Tuesday"/>
    <s v="Monthly - Tuesday"/>
    <s v="Month+44 Expiry"/>
    <n v="0"/>
    <n v="0"/>
    <n v="0"/>
  </r>
  <r>
    <s v="28-Oct-2025"/>
    <x v="1"/>
    <s v="Week4-Oct-2025"/>
    <x v="1"/>
    <s v="24-Dec-2029"/>
    <s v="Monday"/>
    <s v="Weekly - Monday"/>
    <s v="Weekly - Monday"/>
    <s v="Month+50 Expiry"/>
    <n v="1"/>
    <n v="1.8E-3"/>
    <n v="0"/>
  </r>
  <r>
    <s v="28-Oct-2025"/>
    <x v="1"/>
    <s v="Week4-Oct-2025"/>
    <x v="1"/>
    <s v="25-Jun-2030"/>
    <s v="Tuesday"/>
    <s v="Monthly - Tuesday"/>
    <s v="Monthly - Tuesday"/>
    <s v="Month+56 Expiry"/>
    <n v="0"/>
    <n v="0"/>
    <n v="0"/>
  </r>
  <r>
    <s v="29-Oct-2025"/>
    <x v="2"/>
    <s v="Week5-Oct-2025"/>
    <x v="1"/>
    <s v="04-Nov-2025"/>
    <s v="Tuesday"/>
    <s v="Weekly - Tuesday"/>
    <s v="Weekly - Tuesday"/>
    <s v="Month+1 Expiry"/>
    <n v="48510836"/>
    <n v="95127.035999999993"/>
    <n v="323.85340000000002"/>
  </r>
  <r>
    <s v="29-Oct-2025"/>
    <x v="2"/>
    <s v="Week5-Oct-2025"/>
    <x v="1"/>
    <s v="11-Nov-2025"/>
    <s v="Tuesday"/>
    <s v="Weekly - Tuesday"/>
    <s v="Weekly - Tuesday"/>
    <s v="Month+1 Expiry"/>
    <n v="1082960"/>
    <n v="2127.5252"/>
    <n v="10.5526"/>
  </r>
  <r>
    <s v="29-Oct-2025"/>
    <x v="2"/>
    <s v="Week5-Oct-2025"/>
    <x v="1"/>
    <s v="18-Nov-2025"/>
    <s v="Tuesday"/>
    <s v="Weekly - Tuesday"/>
    <s v="Weekly - Tuesday"/>
    <s v="Month+1 Expiry"/>
    <n v="71069"/>
    <n v="140.07939999999999"/>
    <n v="0.89300000000000002"/>
  </r>
  <r>
    <s v="29-Oct-2025"/>
    <x v="2"/>
    <s v="Week5-Oct-2025"/>
    <x v="1"/>
    <s v="25-Nov-2025"/>
    <s v="Tuesday"/>
    <s v="Monthly - Tuesday"/>
    <s v="Monthly - Tuesday"/>
    <s v="Month+1 Expiry"/>
    <n v="1256875"/>
    <n v="2468.6246999999998"/>
    <n v="19.121300000000002"/>
  </r>
  <r>
    <s v="29-Oct-2025"/>
    <x v="2"/>
    <s v="Week5-Oct-2025"/>
    <x v="1"/>
    <s v="02-Dec-2025"/>
    <s v="Tuesday"/>
    <s v="Weekly - Tuesday"/>
    <s v="Weekly - Tuesday"/>
    <s v="Month+2 Expiry"/>
    <n v="7380"/>
    <n v="14.692299999999999"/>
    <n v="0.12809999999999999"/>
  </r>
  <r>
    <s v="29-Oct-2025"/>
    <x v="2"/>
    <s v="Week5-Oct-2025"/>
    <x v="1"/>
    <s v="30-Dec-2025"/>
    <s v="Tuesday"/>
    <s v="Monthly - Tuesday"/>
    <s v="Monthly - Tuesday"/>
    <s v="Month+2 Expiry"/>
    <n v="212059"/>
    <n v="413.40300000000002"/>
    <n v="3.8298999999999999"/>
  </r>
  <r>
    <s v="29-Oct-2025"/>
    <x v="2"/>
    <s v="Week5-Oct-2025"/>
    <x v="1"/>
    <s v="27-Jan-2026"/>
    <s v="Tuesday"/>
    <s v="Monthly - Tuesday"/>
    <s v="Monthly - Tuesday"/>
    <s v="Month+3 Expiry"/>
    <n v="18355"/>
    <n v="31.006599999999999"/>
    <n v="0.3271"/>
  </r>
  <r>
    <s v="29-Oct-2025"/>
    <x v="2"/>
    <s v="Week5-Oct-2025"/>
    <x v="1"/>
    <s v="31-Mar-2026"/>
    <s v="Tuesday"/>
    <s v="Monthly - Tuesday"/>
    <s v="Monthly - Tuesday"/>
    <s v="Month+5 Expiry"/>
    <n v="28487"/>
    <n v="55.329500000000003"/>
    <n v="0.76939999999999997"/>
  </r>
  <r>
    <s v="29-Oct-2025"/>
    <x v="2"/>
    <s v="Week5-Oct-2025"/>
    <x v="1"/>
    <s v="30-Jun-2026"/>
    <s v="Tuesday"/>
    <s v="Monthly - Tuesday"/>
    <s v="Monthly - Tuesday"/>
    <s v="Month+8 Expiry"/>
    <n v="5588"/>
    <n v="11.124700000000001"/>
    <n v="0.20250000000000001"/>
  </r>
  <r>
    <s v="29-Oct-2025"/>
    <x v="2"/>
    <s v="Week5-Oct-2025"/>
    <x v="1"/>
    <s v="29-Sep-2026"/>
    <s v="Tuesday"/>
    <s v="Monthly - Tuesday"/>
    <s v="Monthly - Tuesday"/>
    <s v="Month+11 Expiry"/>
    <n v="54"/>
    <n v="9.7900000000000001E-2"/>
    <n v="1E-3"/>
  </r>
  <r>
    <s v="29-Oct-2025"/>
    <x v="2"/>
    <s v="Week5-Oct-2025"/>
    <x v="1"/>
    <s v="29-Dec-2026"/>
    <s v="Tuesday"/>
    <s v="Monthly - Tuesday"/>
    <s v="Monthly - Tuesday"/>
    <s v="Month+14 Expiry"/>
    <n v="2689"/>
    <n v="5.1744000000000003"/>
    <n v="0.16350000000000001"/>
  </r>
  <r>
    <s v="29-Oct-2025"/>
    <x v="2"/>
    <s v="Week5-Oct-2025"/>
    <x v="1"/>
    <s v="29-Jun-2027"/>
    <s v="Tuesday"/>
    <s v="Monthly - Tuesday"/>
    <s v="Monthly - Tuesday"/>
    <s v="Month+20 Expiry"/>
    <n v="0"/>
    <n v="0"/>
    <n v="0"/>
  </r>
  <r>
    <s v="29-Oct-2025"/>
    <x v="2"/>
    <s v="Week5-Oct-2025"/>
    <x v="1"/>
    <s v="28-Dec-2027"/>
    <s v="Tuesday"/>
    <s v="Monthly - Tuesday"/>
    <s v="Monthly - Tuesday"/>
    <s v="Month+26 Expiry"/>
    <n v="10"/>
    <n v="1.54E-2"/>
    <n v="2.9999999999999997E-4"/>
  </r>
  <r>
    <s v="29-Oct-2025"/>
    <x v="2"/>
    <s v="Week5-Oct-2025"/>
    <x v="1"/>
    <s v="27-Jun-2028"/>
    <s v="Tuesday"/>
    <s v="Monthly - Tuesday"/>
    <s v="Monthly - Tuesday"/>
    <s v="Month+32 Expiry"/>
    <n v="0"/>
    <n v="0"/>
    <n v="0"/>
  </r>
  <r>
    <s v="29-Oct-2025"/>
    <x v="2"/>
    <s v="Week5-Oct-2025"/>
    <x v="1"/>
    <s v="26-Dec-2028"/>
    <s v="Tuesday"/>
    <s v="Monthly - Tuesday"/>
    <s v="Monthly - Tuesday"/>
    <s v="Month+38 Expiry"/>
    <n v="1"/>
    <n v="2E-3"/>
    <n v="1E-4"/>
  </r>
  <r>
    <s v="29-Oct-2025"/>
    <x v="2"/>
    <s v="Week5-Oct-2025"/>
    <x v="1"/>
    <s v="26-Jun-2029"/>
    <s v="Tuesday"/>
    <s v="Monthly - Tuesday"/>
    <s v="Monthly - Tuesday"/>
    <s v="Month+44 Expiry"/>
    <n v="0"/>
    <n v="0"/>
    <n v="0"/>
  </r>
  <r>
    <s v="29-Oct-2025"/>
    <x v="2"/>
    <s v="Week5-Oct-2025"/>
    <x v="1"/>
    <s v="24-Dec-2029"/>
    <s v="Monday"/>
    <s v="Weekly - Monday"/>
    <s v="Weekly - Monday"/>
    <s v="Month+50 Expiry"/>
    <n v="0"/>
    <n v="0"/>
    <n v="0"/>
  </r>
  <r>
    <s v="29-Oct-2025"/>
    <x v="2"/>
    <s v="Week5-Oct-2025"/>
    <x v="1"/>
    <s v="25-Jun-2030"/>
    <s v="Tuesday"/>
    <s v="Monthly - Tuesday"/>
    <s v="Monthly - Tuesday"/>
    <s v="Month+56 Expiry"/>
    <n v="0"/>
    <n v="0"/>
    <n v="0"/>
  </r>
  <r>
    <s v="30-Oct-2025"/>
    <x v="3"/>
    <s v="Week5-Oct-2025"/>
    <x v="1"/>
    <s v="04-Nov-2025"/>
    <s v="Tuesday"/>
    <s v="Weekly - Tuesday"/>
    <s v="Weekly - Tuesday"/>
    <s v="Month+1 Expiry"/>
    <n v="52560220"/>
    <n v="102830.8242"/>
    <n v="286.65679999999998"/>
  </r>
  <r>
    <s v="30-Oct-2025"/>
    <x v="3"/>
    <s v="Week5-Oct-2025"/>
    <x v="1"/>
    <s v="11-Nov-2025"/>
    <s v="Tuesday"/>
    <s v="Weekly - Tuesday"/>
    <s v="Weekly - Tuesday"/>
    <s v="Month+1 Expiry"/>
    <n v="1449290"/>
    <n v="2844.5491000000002"/>
    <n v="12.489000000000001"/>
  </r>
  <r>
    <s v="30-Oct-2025"/>
    <x v="3"/>
    <s v="Week5-Oct-2025"/>
    <x v="1"/>
    <s v="18-Nov-2025"/>
    <s v="Tuesday"/>
    <s v="Weekly - Tuesday"/>
    <s v="Weekly - Tuesday"/>
    <s v="Month+1 Expiry"/>
    <n v="84113"/>
    <n v="165.6559"/>
    <n v="0.92449999999999999"/>
  </r>
  <r>
    <s v="30-Oct-2025"/>
    <x v="3"/>
    <s v="Week5-Oct-2025"/>
    <x v="1"/>
    <s v="25-Nov-2025"/>
    <s v="Tuesday"/>
    <s v="Monthly - Tuesday"/>
    <s v="Monthly - Tuesday"/>
    <s v="Month+1 Expiry"/>
    <n v="1206538"/>
    <n v="2372.6658000000002"/>
    <n v="18.090299999999999"/>
  </r>
  <r>
    <s v="30-Oct-2025"/>
    <x v="3"/>
    <s v="Week5-Oct-2025"/>
    <x v="1"/>
    <s v="02-Dec-2025"/>
    <s v="Tuesday"/>
    <s v="Weekly - Tuesday"/>
    <s v="Weekly - Tuesday"/>
    <s v="Month+2 Expiry"/>
    <n v="5354"/>
    <n v="10.637499999999999"/>
    <n v="9.0700000000000003E-2"/>
  </r>
  <r>
    <s v="30-Oct-2025"/>
    <x v="3"/>
    <s v="Week5-Oct-2025"/>
    <x v="1"/>
    <s v="30-Dec-2025"/>
    <s v="Tuesday"/>
    <s v="Monthly - Tuesday"/>
    <s v="Monthly - Tuesday"/>
    <s v="Month+2 Expiry"/>
    <n v="160602"/>
    <n v="316.17809999999997"/>
    <n v="3.1724999999999999"/>
  </r>
  <r>
    <s v="30-Oct-2025"/>
    <x v="3"/>
    <s v="Week5-Oct-2025"/>
    <x v="1"/>
    <s v="27-Jan-2026"/>
    <s v="Tuesday"/>
    <s v="Monthly - Tuesday"/>
    <s v="Monthly - Tuesday"/>
    <s v="Month+3 Expiry"/>
    <n v="14161"/>
    <n v="24.0181"/>
    <n v="0.27250000000000002"/>
  </r>
  <r>
    <s v="30-Oct-2025"/>
    <x v="3"/>
    <s v="Week5-Oct-2025"/>
    <x v="1"/>
    <s v="31-Mar-2026"/>
    <s v="Tuesday"/>
    <s v="Monthly - Tuesday"/>
    <s v="Monthly - Tuesday"/>
    <s v="Month+5 Expiry"/>
    <n v="22497"/>
    <n v="43.968800000000002"/>
    <n v="0.59919999999999995"/>
  </r>
  <r>
    <s v="30-Oct-2025"/>
    <x v="3"/>
    <s v="Week5-Oct-2025"/>
    <x v="1"/>
    <s v="30-Jun-2026"/>
    <s v="Tuesday"/>
    <s v="Monthly - Tuesday"/>
    <s v="Monthly - Tuesday"/>
    <s v="Month+8 Expiry"/>
    <n v="4283"/>
    <n v="8.6897000000000002"/>
    <n v="0.1968"/>
  </r>
  <r>
    <s v="30-Oct-2025"/>
    <x v="3"/>
    <s v="Week5-Oct-2025"/>
    <x v="1"/>
    <s v="29-Sep-2026"/>
    <s v="Tuesday"/>
    <s v="Monthly - Tuesday"/>
    <s v="Monthly - Tuesday"/>
    <s v="Month+11 Expiry"/>
    <n v="80"/>
    <n v="0.14990000000000001"/>
    <n v="2.0999999999999999E-3"/>
  </r>
  <r>
    <s v="30-Oct-2025"/>
    <x v="3"/>
    <s v="Week5-Oct-2025"/>
    <x v="1"/>
    <s v="29-Dec-2026"/>
    <s v="Tuesday"/>
    <s v="Monthly - Tuesday"/>
    <s v="Monthly - Tuesday"/>
    <s v="Month+14 Expiry"/>
    <n v="1746"/>
    <n v="3.5177999999999998"/>
    <n v="0.11550000000000001"/>
  </r>
  <r>
    <s v="30-Oct-2025"/>
    <x v="3"/>
    <s v="Week5-Oct-2025"/>
    <x v="1"/>
    <s v="29-Jun-2027"/>
    <s v="Tuesday"/>
    <s v="Monthly - Tuesday"/>
    <s v="Monthly - Tuesday"/>
    <s v="Month+20 Expiry"/>
    <n v="0"/>
    <n v="0"/>
    <n v="0"/>
  </r>
  <r>
    <s v="30-Oct-2025"/>
    <x v="3"/>
    <s v="Week5-Oct-2025"/>
    <x v="1"/>
    <s v="28-Dec-2027"/>
    <s v="Tuesday"/>
    <s v="Monthly - Tuesday"/>
    <s v="Monthly - Tuesday"/>
    <s v="Month+26 Expiry"/>
    <n v="9"/>
    <n v="1.5699999999999999E-2"/>
    <n v="4.0000000000000002E-4"/>
  </r>
  <r>
    <s v="30-Oct-2025"/>
    <x v="3"/>
    <s v="Week5-Oct-2025"/>
    <x v="1"/>
    <s v="27-Jun-2028"/>
    <s v="Tuesday"/>
    <s v="Monthly - Tuesday"/>
    <s v="Monthly - Tuesday"/>
    <s v="Month+32 Expiry"/>
    <n v="0"/>
    <n v="0"/>
    <n v="0"/>
  </r>
  <r>
    <s v="30-Oct-2025"/>
    <x v="3"/>
    <s v="Week5-Oct-2025"/>
    <x v="1"/>
    <s v="26-Dec-2028"/>
    <s v="Tuesday"/>
    <s v="Monthly - Tuesday"/>
    <s v="Monthly - Tuesday"/>
    <s v="Month+38 Expiry"/>
    <n v="3"/>
    <n v="6.1000000000000004E-3"/>
    <n v="2.0000000000000001E-4"/>
  </r>
  <r>
    <s v="30-Oct-2025"/>
    <x v="3"/>
    <s v="Week5-Oct-2025"/>
    <x v="1"/>
    <s v="26-Jun-2029"/>
    <s v="Tuesday"/>
    <s v="Monthly - Tuesday"/>
    <s v="Monthly - Tuesday"/>
    <s v="Month+44 Expiry"/>
    <n v="0"/>
    <n v="0"/>
    <n v="0"/>
  </r>
  <r>
    <s v="30-Oct-2025"/>
    <x v="3"/>
    <s v="Week5-Oct-2025"/>
    <x v="1"/>
    <s v="24-Dec-2029"/>
    <s v="Monday"/>
    <s v="Weekly - Monday"/>
    <s v="Weekly - Monday"/>
    <s v="Month+50 Expiry"/>
    <n v="0"/>
    <n v="0"/>
    <n v="0"/>
  </r>
  <r>
    <s v="30-Oct-2025"/>
    <x v="3"/>
    <s v="Week5-Oct-2025"/>
    <x v="1"/>
    <s v="25-Jun-2030"/>
    <s v="Tuesday"/>
    <s v="Monthly - Tuesday"/>
    <s v="Monthly - Tuesday"/>
    <s v="Month+56 Expiry"/>
    <n v="0"/>
    <n v="0"/>
    <n v="0"/>
  </r>
  <r>
    <s v="31-Oct-2025"/>
    <x v="4"/>
    <s v="Week5-Oct-2025"/>
    <x v="1"/>
    <s v="04-Nov-2025"/>
    <s v="Tuesday"/>
    <s v="Weekly - Tuesday"/>
    <s v="Weekly - Tuesday"/>
    <s v="Month+1 Expiry"/>
    <n v="99361213"/>
    <n v="193590.67809999999"/>
    <n v="448.9246"/>
  </r>
  <r>
    <s v="31-Oct-2025"/>
    <x v="4"/>
    <s v="Week5-Oct-2025"/>
    <x v="1"/>
    <s v="11-Nov-2025"/>
    <s v="Tuesday"/>
    <s v="Weekly - Tuesday"/>
    <s v="Weekly - Tuesday"/>
    <s v="Month+1 Expiry"/>
    <n v="2325416"/>
    <n v="4549.2569999999996"/>
    <n v="17.6555"/>
  </r>
  <r>
    <s v="31-Oct-2025"/>
    <x v="4"/>
    <s v="Week5-Oct-2025"/>
    <x v="1"/>
    <s v="18-Nov-2025"/>
    <s v="Tuesday"/>
    <s v="Weekly - Tuesday"/>
    <s v="Weekly - Tuesday"/>
    <s v="Month+1 Expiry"/>
    <n v="132718"/>
    <n v="260.63929999999999"/>
    <n v="1.3585"/>
  </r>
  <r>
    <s v="31-Oct-2025"/>
    <x v="4"/>
    <s v="Week5-Oct-2025"/>
    <x v="1"/>
    <s v="25-Nov-2025"/>
    <s v="Tuesday"/>
    <s v="Monthly - Tuesday"/>
    <s v="Monthly - Tuesday"/>
    <s v="Month+1 Expiry"/>
    <n v="1231944"/>
    <n v="2417.7107000000001"/>
    <n v="17.373899999999999"/>
  </r>
  <r>
    <s v="31-Oct-2025"/>
    <x v="4"/>
    <s v="Week5-Oct-2025"/>
    <x v="1"/>
    <s v="02-Dec-2025"/>
    <s v="Tuesday"/>
    <s v="Weekly - Tuesday"/>
    <s v="Weekly - Tuesday"/>
    <s v="Month+2 Expiry"/>
    <n v="6204"/>
    <n v="12.2361"/>
    <n v="9.6199999999999994E-2"/>
  </r>
  <r>
    <s v="31-Oct-2025"/>
    <x v="4"/>
    <s v="Week5-Oct-2025"/>
    <x v="1"/>
    <s v="30-Dec-2025"/>
    <s v="Tuesday"/>
    <s v="Monthly - Tuesday"/>
    <s v="Monthly - Tuesday"/>
    <s v="Month+2 Expiry"/>
    <n v="154754"/>
    <n v="304.02980000000002"/>
    <n v="2.8496000000000001"/>
  </r>
  <r>
    <s v="31-Oct-2025"/>
    <x v="4"/>
    <s v="Week5-Oct-2025"/>
    <x v="1"/>
    <s v="27-Jan-2026"/>
    <s v="Tuesday"/>
    <s v="Monthly - Tuesday"/>
    <s v="Monthly - Tuesday"/>
    <s v="Month+3 Expiry"/>
    <n v="14522"/>
    <n v="24.6129"/>
    <n v="0.28510000000000002"/>
  </r>
  <r>
    <s v="31-Oct-2025"/>
    <x v="4"/>
    <s v="Week5-Oct-2025"/>
    <x v="1"/>
    <s v="31-Mar-2026"/>
    <s v="Tuesday"/>
    <s v="Monthly - Tuesday"/>
    <s v="Monthly - Tuesday"/>
    <s v="Month+5 Expiry"/>
    <n v="13524"/>
    <n v="26.606300000000001"/>
    <n v="0.38940000000000002"/>
  </r>
  <r>
    <s v="31-Oct-2025"/>
    <x v="4"/>
    <s v="Week5-Oct-2025"/>
    <x v="1"/>
    <s v="30-Jun-2026"/>
    <s v="Tuesday"/>
    <s v="Monthly - Tuesday"/>
    <s v="Monthly - Tuesday"/>
    <s v="Month+8 Expiry"/>
    <n v="7676"/>
    <n v="14.7814"/>
    <n v="0.31090000000000001"/>
  </r>
  <r>
    <s v="31-Oct-2025"/>
    <x v="4"/>
    <s v="Week5-Oct-2025"/>
    <x v="1"/>
    <s v="29-Sep-2026"/>
    <s v="Tuesday"/>
    <s v="Monthly - Tuesday"/>
    <s v="Monthly - Tuesday"/>
    <s v="Month+11 Expiry"/>
    <n v="25"/>
    <n v="4.6899999999999997E-2"/>
    <n v="6.9999999999999999E-4"/>
  </r>
  <r>
    <s v="31-Oct-2025"/>
    <x v="4"/>
    <s v="Week5-Oct-2025"/>
    <x v="1"/>
    <s v="29-Dec-2026"/>
    <s v="Tuesday"/>
    <s v="Monthly - Tuesday"/>
    <s v="Monthly - Tuesday"/>
    <s v="Month+14 Expiry"/>
    <n v="2630"/>
    <n v="5.3418000000000001"/>
    <n v="0.16520000000000001"/>
  </r>
  <r>
    <s v="31-Oct-2025"/>
    <x v="4"/>
    <s v="Week5-Oct-2025"/>
    <x v="1"/>
    <s v="29-Jun-2027"/>
    <s v="Tuesday"/>
    <s v="Monthly - Tuesday"/>
    <s v="Monthly - Tuesday"/>
    <s v="Month+20 Expiry"/>
    <n v="0"/>
    <n v="0"/>
    <n v="0"/>
  </r>
  <r>
    <s v="31-Oct-2025"/>
    <x v="4"/>
    <s v="Week5-Oct-2025"/>
    <x v="1"/>
    <s v="28-Dec-2027"/>
    <s v="Tuesday"/>
    <s v="Monthly - Tuesday"/>
    <s v="Monthly - Tuesday"/>
    <s v="Month+26 Expiry"/>
    <n v="46"/>
    <n v="9.2700000000000005E-2"/>
    <n v="3.3999999999999998E-3"/>
  </r>
  <r>
    <s v="31-Oct-2025"/>
    <x v="4"/>
    <s v="Week5-Oct-2025"/>
    <x v="1"/>
    <s v="27-Jun-2028"/>
    <s v="Tuesday"/>
    <s v="Monthly - Tuesday"/>
    <s v="Monthly - Tuesday"/>
    <s v="Month+32 Expiry"/>
    <n v="0"/>
    <n v="0"/>
    <n v="0"/>
  </r>
  <r>
    <s v="31-Oct-2025"/>
    <x v="4"/>
    <s v="Week5-Oct-2025"/>
    <x v="1"/>
    <s v="26-Dec-2028"/>
    <s v="Tuesday"/>
    <s v="Monthly - Tuesday"/>
    <s v="Monthly - Tuesday"/>
    <s v="Month+38 Expiry"/>
    <n v="1"/>
    <n v="2.5000000000000001E-3"/>
    <n v="2.0000000000000001E-4"/>
  </r>
  <r>
    <s v="31-Oct-2025"/>
    <x v="4"/>
    <s v="Week5-Oct-2025"/>
    <x v="1"/>
    <s v="26-Jun-2029"/>
    <s v="Tuesday"/>
    <s v="Monthly - Tuesday"/>
    <s v="Monthly - Tuesday"/>
    <s v="Month+44 Expiry"/>
    <n v="0"/>
    <n v="0"/>
    <n v="0"/>
  </r>
  <r>
    <s v="31-Oct-2025"/>
    <x v="4"/>
    <s v="Week5-Oct-2025"/>
    <x v="1"/>
    <s v="24-Dec-2029"/>
    <s v="Monday"/>
    <s v="Weekly - Monday"/>
    <s v="Weekly - Monday"/>
    <s v="Month+50 Expiry"/>
    <n v="0"/>
    <n v="0"/>
    <n v="0"/>
  </r>
  <r>
    <s v="31-Oct-2025"/>
    <x v="4"/>
    <s v="Week5-Oct-2025"/>
    <x v="1"/>
    <s v="25-Jun-2030"/>
    <s v="Tuesday"/>
    <s v="Monthly - Tuesday"/>
    <s v="Monthly - Tuesday"/>
    <s v="Month+56 Expiry"/>
    <n v="0"/>
    <n v="0"/>
    <n v="0"/>
  </r>
  <r>
    <s v="03-Nov-2025"/>
    <x v="0"/>
    <s v="Week1-Nov-2025"/>
    <x v="2"/>
    <s v="04-Nov-2025"/>
    <s v="Tuesday"/>
    <s v="Weekly - Tuesday"/>
    <s v="Weekly - Tuesday"/>
    <s v="Same Month Expiry"/>
    <n v="123061875"/>
    <n v="238449.14559999999"/>
    <n v="426.9631"/>
  </r>
  <r>
    <s v="03-Nov-2025"/>
    <x v="0"/>
    <s v="Week1-Nov-2025"/>
    <x v="2"/>
    <s v="11-Nov-2025"/>
    <s v="Tuesday"/>
    <s v="Weekly - Tuesday"/>
    <s v="Weekly - Tuesday"/>
    <s v="Same Month Expiry"/>
    <n v="4528472"/>
    <n v="8833.3292000000001"/>
    <n v="28.628499999999999"/>
  </r>
  <r>
    <s v="03-Nov-2025"/>
    <x v="0"/>
    <s v="Week1-Nov-2025"/>
    <x v="2"/>
    <s v="18-Nov-2025"/>
    <s v="Tuesday"/>
    <s v="Weekly - Tuesday"/>
    <s v="Weekly - Tuesday"/>
    <s v="Same Month Expiry"/>
    <n v="179949"/>
    <n v="351.91849999999999"/>
    <n v="1.9903999999999999"/>
  </r>
  <r>
    <s v="03-Nov-2025"/>
    <x v="0"/>
    <s v="Week1-Nov-2025"/>
    <x v="2"/>
    <s v="25-Nov-2025"/>
    <s v="Tuesday"/>
    <s v="Monthly - Tuesday"/>
    <s v="Monthly - Tuesday"/>
    <s v="Same Month Expiry"/>
    <n v="1015423"/>
    <n v="1981.8978"/>
    <n v="13.753500000000001"/>
  </r>
  <r>
    <s v="03-Nov-2025"/>
    <x v="0"/>
    <s v="Week1-Nov-2025"/>
    <x v="2"/>
    <s v="02-Dec-2025"/>
    <s v="Tuesday"/>
    <s v="Weekly - Tuesday"/>
    <s v="Weekly - Tuesday"/>
    <s v="Month+1 Expiry"/>
    <n v="6510"/>
    <n v="12.807600000000001"/>
    <n v="8.9200000000000002E-2"/>
  </r>
  <r>
    <s v="03-Nov-2025"/>
    <x v="0"/>
    <s v="Week1-Nov-2025"/>
    <x v="2"/>
    <s v="30-Dec-2025"/>
    <s v="Tuesday"/>
    <s v="Monthly - Tuesday"/>
    <s v="Monthly - Tuesday"/>
    <s v="Month+1 Expiry"/>
    <n v="150322"/>
    <n v="291.75279999999998"/>
    <n v="2.8001"/>
  </r>
  <r>
    <s v="03-Nov-2025"/>
    <x v="0"/>
    <s v="Week1-Nov-2025"/>
    <x v="2"/>
    <s v="27-Jan-2026"/>
    <s v="Tuesday"/>
    <s v="Monthly - Tuesday"/>
    <s v="Monthly - Tuesday"/>
    <s v="Month+2 Expiry"/>
    <n v="20428"/>
    <n v="34.442100000000003"/>
    <n v="0.35730000000000001"/>
  </r>
  <r>
    <s v="03-Nov-2025"/>
    <x v="0"/>
    <s v="Week1-Nov-2025"/>
    <x v="2"/>
    <s v="31-Mar-2026"/>
    <s v="Tuesday"/>
    <s v="Monthly - Tuesday"/>
    <s v="Monthly - Tuesday"/>
    <s v="Month+4 Expiry"/>
    <n v="18142"/>
    <n v="35.393999999999998"/>
    <n v="0.51239999999999997"/>
  </r>
  <r>
    <s v="03-Nov-2025"/>
    <x v="0"/>
    <s v="Week1-Nov-2025"/>
    <x v="2"/>
    <s v="30-Jun-2026"/>
    <s v="Tuesday"/>
    <s v="Monthly - Tuesday"/>
    <s v="Monthly - Tuesday"/>
    <s v="Month+7 Expiry"/>
    <n v="5771"/>
    <n v="11.7127"/>
    <n v="0.32890000000000003"/>
  </r>
  <r>
    <s v="03-Nov-2025"/>
    <x v="0"/>
    <s v="Week1-Nov-2025"/>
    <x v="2"/>
    <s v="29-Sep-2026"/>
    <s v="Tuesday"/>
    <s v="Monthly - Tuesday"/>
    <s v="Monthly - Tuesday"/>
    <s v="Month+10 Expiry"/>
    <n v="4"/>
    <n v="7.3000000000000001E-3"/>
    <n v="1E-4"/>
  </r>
  <r>
    <s v="03-Nov-2025"/>
    <x v="0"/>
    <s v="Week1-Nov-2025"/>
    <x v="2"/>
    <s v="29-Dec-2026"/>
    <s v="Tuesday"/>
    <s v="Monthly - Tuesday"/>
    <s v="Monthly - Tuesday"/>
    <s v="Month+13 Expiry"/>
    <n v="1832"/>
    <n v="3.7515000000000001"/>
    <n v="0.1444"/>
  </r>
  <r>
    <s v="03-Nov-2025"/>
    <x v="0"/>
    <s v="Week1-Nov-2025"/>
    <x v="2"/>
    <s v="29-Jun-2027"/>
    <s v="Tuesday"/>
    <s v="Monthly - Tuesday"/>
    <s v="Monthly - Tuesday"/>
    <s v="Month+19 Expiry"/>
    <n v="0"/>
    <n v="0"/>
    <n v="0"/>
  </r>
  <r>
    <s v="03-Nov-2025"/>
    <x v="0"/>
    <s v="Week1-Nov-2025"/>
    <x v="2"/>
    <s v="28-Dec-2027"/>
    <s v="Tuesday"/>
    <s v="Monthly - Tuesday"/>
    <s v="Monthly - Tuesday"/>
    <s v="Month+25 Expiry"/>
    <n v="0"/>
    <n v="0"/>
    <n v="0"/>
  </r>
  <r>
    <s v="03-Nov-2025"/>
    <x v="0"/>
    <s v="Week1-Nov-2025"/>
    <x v="2"/>
    <s v="27-Jun-2028"/>
    <s v="Tuesday"/>
    <s v="Monthly - Tuesday"/>
    <s v="Monthly - Tuesday"/>
    <s v="Month+31 Expiry"/>
    <n v="0"/>
    <n v="0"/>
    <n v="0"/>
  </r>
  <r>
    <s v="03-Nov-2025"/>
    <x v="0"/>
    <s v="Week1-Nov-2025"/>
    <x v="2"/>
    <s v="26-Dec-2028"/>
    <s v="Tuesday"/>
    <s v="Monthly - Tuesday"/>
    <s v="Monthly - Tuesday"/>
    <s v="Month+37 Expiry"/>
    <n v="1"/>
    <n v="1.9E-3"/>
    <n v="1E-4"/>
  </r>
  <r>
    <s v="03-Nov-2025"/>
    <x v="0"/>
    <s v="Week1-Nov-2025"/>
    <x v="2"/>
    <s v="26-Jun-2029"/>
    <s v="Tuesday"/>
    <s v="Monthly - Tuesday"/>
    <s v="Monthly - Tuesday"/>
    <s v="Month+43 Expiry"/>
    <n v="0"/>
    <n v="0"/>
    <n v="0"/>
  </r>
  <r>
    <s v="03-Nov-2025"/>
    <x v="0"/>
    <s v="Week1-Nov-2025"/>
    <x v="2"/>
    <s v="24-Dec-2029"/>
    <s v="Monday"/>
    <s v="Weekly - Monday"/>
    <s v="Weekly - Monday"/>
    <s v="Month+49 Expiry"/>
    <n v="0"/>
    <n v="0"/>
    <n v="0"/>
  </r>
  <r>
    <s v="03-Nov-2025"/>
    <x v="0"/>
    <s v="Week1-Nov-2025"/>
    <x v="2"/>
    <s v="25-Jun-2030"/>
    <s v="Tuesday"/>
    <s v="Monthly - Tuesday"/>
    <s v="Monthly - Tuesday"/>
    <s v="Month+55 Expiry"/>
    <n v="0"/>
    <n v="0"/>
    <n v="0"/>
  </r>
  <r>
    <s v="04-Nov-2025"/>
    <x v="1"/>
    <s v="Week1-Nov-2025"/>
    <x v="2"/>
    <s v="04-Nov-2025"/>
    <s v="Tuesday"/>
    <s v="Weekly - Tuesday"/>
    <s v="Weekly - Tuesday"/>
    <s v="Same Month Expiry"/>
    <n v="268817188"/>
    <n v="518747.69429999997"/>
    <n v="454.20839999999998"/>
  </r>
  <r>
    <s v="04-Nov-2025"/>
    <x v="1"/>
    <s v="Week1-Nov-2025"/>
    <x v="2"/>
    <s v="11-Nov-2025"/>
    <s v="Tuesday"/>
    <s v="Weekly - Tuesday"/>
    <s v="Weekly - Tuesday"/>
    <s v="Same Month Expiry"/>
    <n v="10235910"/>
    <n v="19874.0216"/>
    <n v="52.698599999999999"/>
  </r>
  <r>
    <s v="04-Nov-2025"/>
    <x v="1"/>
    <s v="Week1-Nov-2025"/>
    <x v="2"/>
    <s v="18-Nov-2025"/>
    <s v="Tuesday"/>
    <s v="Weekly - Tuesday"/>
    <s v="Weekly - Tuesday"/>
    <s v="Same Month Expiry"/>
    <n v="407155"/>
    <n v="795.21090000000004"/>
    <n v="3.2158000000000002"/>
  </r>
  <r>
    <s v="04-Nov-2025"/>
    <x v="1"/>
    <s v="Week1-Nov-2025"/>
    <x v="2"/>
    <s v="25-Nov-2025"/>
    <s v="Tuesday"/>
    <s v="Monthly - Tuesday"/>
    <s v="Monthly - Tuesday"/>
    <s v="Same Month Expiry"/>
    <n v="1272407"/>
    <n v="2483.2476999999999"/>
    <n v="15.898199999999999"/>
  </r>
  <r>
    <s v="04-Nov-2025"/>
    <x v="1"/>
    <s v="Week1-Nov-2025"/>
    <x v="2"/>
    <s v="02-Dec-2025"/>
    <s v="Tuesday"/>
    <s v="Weekly - Tuesday"/>
    <s v="Weekly - Tuesday"/>
    <s v="Month+1 Expiry"/>
    <n v="15013"/>
    <n v="29.517800000000001"/>
    <n v="0.20380000000000001"/>
  </r>
  <r>
    <s v="04-Nov-2025"/>
    <x v="1"/>
    <s v="Week1-Nov-2025"/>
    <x v="2"/>
    <s v="30-Dec-2025"/>
    <s v="Tuesday"/>
    <s v="Monthly - Tuesday"/>
    <s v="Monthly - Tuesday"/>
    <s v="Month+1 Expiry"/>
    <n v="203788"/>
    <n v="399.7457"/>
    <n v="3.6360000000000001"/>
  </r>
  <r>
    <s v="04-Nov-2025"/>
    <x v="1"/>
    <s v="Week1-Nov-2025"/>
    <x v="2"/>
    <s v="27-Jan-2026"/>
    <s v="Tuesday"/>
    <s v="Monthly - Tuesday"/>
    <s v="Monthly - Tuesday"/>
    <s v="Month+2 Expiry"/>
    <n v="32251"/>
    <n v="55.067500000000003"/>
    <n v="0.76080000000000003"/>
  </r>
  <r>
    <s v="04-Nov-2025"/>
    <x v="1"/>
    <s v="Week1-Nov-2025"/>
    <x v="2"/>
    <s v="31-Mar-2026"/>
    <s v="Tuesday"/>
    <s v="Monthly - Tuesday"/>
    <s v="Monthly - Tuesday"/>
    <s v="Month+4 Expiry"/>
    <n v="23947"/>
    <n v="48.279200000000003"/>
    <n v="0.64429999999999998"/>
  </r>
  <r>
    <s v="04-Nov-2025"/>
    <x v="1"/>
    <s v="Week1-Nov-2025"/>
    <x v="2"/>
    <s v="30-Jun-2026"/>
    <s v="Tuesday"/>
    <s v="Monthly - Tuesday"/>
    <s v="Monthly - Tuesday"/>
    <s v="Month+7 Expiry"/>
    <n v="8552"/>
    <n v="17.876300000000001"/>
    <n v="0.34720000000000001"/>
  </r>
  <r>
    <s v="04-Nov-2025"/>
    <x v="1"/>
    <s v="Week1-Nov-2025"/>
    <x v="2"/>
    <s v="29-Sep-2026"/>
    <s v="Tuesday"/>
    <s v="Monthly - Tuesday"/>
    <s v="Monthly - Tuesday"/>
    <s v="Month+10 Expiry"/>
    <n v="10"/>
    <n v="1.8100000000000002E-2"/>
    <n v="2.0000000000000001E-4"/>
  </r>
  <r>
    <s v="04-Nov-2025"/>
    <x v="1"/>
    <s v="Week1-Nov-2025"/>
    <x v="2"/>
    <s v="29-Dec-2026"/>
    <s v="Tuesday"/>
    <s v="Monthly - Tuesday"/>
    <s v="Monthly - Tuesday"/>
    <s v="Month+13 Expiry"/>
    <n v="1833"/>
    <n v="3.7555999999999998"/>
    <n v="0.1336"/>
  </r>
  <r>
    <s v="04-Nov-2025"/>
    <x v="1"/>
    <s v="Week1-Nov-2025"/>
    <x v="2"/>
    <s v="29-Jun-2027"/>
    <s v="Tuesday"/>
    <s v="Monthly - Tuesday"/>
    <s v="Monthly - Tuesday"/>
    <s v="Month+19 Expiry"/>
    <n v="0"/>
    <n v="0"/>
    <n v="0"/>
  </r>
  <r>
    <s v="04-Nov-2025"/>
    <x v="1"/>
    <s v="Week1-Nov-2025"/>
    <x v="2"/>
    <s v="28-Dec-2027"/>
    <s v="Tuesday"/>
    <s v="Monthly - Tuesday"/>
    <s v="Monthly - Tuesday"/>
    <s v="Month+25 Expiry"/>
    <n v="7"/>
    <n v="1.34E-2"/>
    <n v="5.0000000000000001E-4"/>
  </r>
  <r>
    <s v="04-Nov-2025"/>
    <x v="1"/>
    <s v="Week1-Nov-2025"/>
    <x v="2"/>
    <s v="27-Jun-2028"/>
    <s v="Tuesday"/>
    <s v="Monthly - Tuesday"/>
    <s v="Monthly - Tuesday"/>
    <s v="Month+31 Expiry"/>
    <n v="0"/>
    <n v="0"/>
    <n v="0"/>
  </r>
  <r>
    <s v="04-Nov-2025"/>
    <x v="1"/>
    <s v="Week1-Nov-2025"/>
    <x v="2"/>
    <s v="26-Dec-2028"/>
    <s v="Tuesday"/>
    <s v="Monthly - Tuesday"/>
    <s v="Monthly - Tuesday"/>
    <s v="Month+37 Expiry"/>
    <n v="4"/>
    <n v="7.7999999999999996E-3"/>
    <n v="2.9999999999999997E-4"/>
  </r>
  <r>
    <s v="04-Nov-2025"/>
    <x v="1"/>
    <s v="Week1-Nov-2025"/>
    <x v="2"/>
    <s v="26-Jun-2029"/>
    <s v="Tuesday"/>
    <s v="Monthly - Tuesday"/>
    <s v="Monthly - Tuesday"/>
    <s v="Month+43 Expiry"/>
    <n v="0"/>
    <n v="0"/>
    <n v="0"/>
  </r>
  <r>
    <s v="04-Nov-2025"/>
    <x v="1"/>
    <s v="Week1-Nov-2025"/>
    <x v="2"/>
    <s v="24-Dec-2029"/>
    <s v="Monday"/>
    <s v="Weekly - Monday"/>
    <s v="Weekly - Monday"/>
    <s v="Month+49 Expiry"/>
    <n v="0"/>
    <n v="0"/>
    <n v="0"/>
  </r>
  <r>
    <s v="04-Nov-2025"/>
    <x v="1"/>
    <s v="Week1-Nov-2025"/>
    <x v="2"/>
    <s v="25-Jun-2030"/>
    <s v="Tuesday"/>
    <s v="Monthly - Tuesday"/>
    <s v="Monthly - Tuesday"/>
    <s v="Month+55 Expiry"/>
    <n v="0"/>
    <n v="0"/>
    <n v="0"/>
  </r>
  <r>
    <s v="06-Nov-2025"/>
    <x v="3"/>
    <s v="Week1-Nov-2025"/>
    <x v="2"/>
    <s v="11-Nov-2025"/>
    <s v="Tuesday"/>
    <s v="Weekly - Tuesday"/>
    <s v="Weekly - Tuesday"/>
    <s v="Same Month Expiry"/>
    <n v="54181826"/>
    <n v="104580.6428"/>
    <n v="263.74590000000001"/>
  </r>
  <r>
    <s v="06-Nov-2025"/>
    <x v="3"/>
    <s v="Week1-Nov-2025"/>
    <x v="2"/>
    <s v="18-Nov-2025"/>
    <s v="Tuesday"/>
    <s v="Weekly - Tuesday"/>
    <s v="Weekly - Tuesday"/>
    <s v="Same Month Expiry"/>
    <n v="1313434"/>
    <n v="2549.5288999999998"/>
    <n v="9.5547000000000004"/>
  </r>
  <r>
    <s v="06-Nov-2025"/>
    <x v="3"/>
    <s v="Week1-Nov-2025"/>
    <x v="2"/>
    <s v="25-Nov-2025"/>
    <s v="Tuesday"/>
    <s v="Monthly - Tuesday"/>
    <s v="Monthly - Tuesday"/>
    <s v="Same Month Expiry"/>
    <n v="1379802"/>
    <n v="2682.6491999999998"/>
    <n v="16.031300000000002"/>
  </r>
  <r>
    <s v="06-Nov-2025"/>
    <x v="3"/>
    <s v="Week1-Nov-2025"/>
    <x v="2"/>
    <s v="02-Dec-2025"/>
    <s v="Tuesday"/>
    <s v="Weekly - Tuesday"/>
    <s v="Weekly - Tuesday"/>
    <s v="Month+1 Expiry"/>
    <n v="19510"/>
    <n v="38.042400000000001"/>
    <n v="0.2316"/>
  </r>
  <r>
    <s v="06-Nov-2025"/>
    <x v="3"/>
    <s v="Week1-Nov-2025"/>
    <x v="2"/>
    <s v="09-Dec-2025"/>
    <s v="Tuesday"/>
    <s v="Weekly - Tuesday"/>
    <s v="Weekly - Tuesday"/>
    <s v="Month+1 Expiry"/>
    <n v="893"/>
    <n v="1.7355"/>
    <n v="1.78E-2"/>
  </r>
  <r>
    <s v="06-Nov-2025"/>
    <x v="3"/>
    <s v="Week1-Nov-2025"/>
    <x v="2"/>
    <s v="30-Dec-2025"/>
    <s v="Tuesday"/>
    <s v="Monthly - Tuesday"/>
    <s v="Monthly - Tuesday"/>
    <s v="Month+1 Expiry"/>
    <n v="256233"/>
    <n v="500.22019999999998"/>
    <n v="5.0514999999999999"/>
  </r>
  <r>
    <s v="06-Nov-2025"/>
    <x v="3"/>
    <s v="Week1-Nov-2025"/>
    <x v="2"/>
    <s v="27-Jan-2026"/>
    <s v="Tuesday"/>
    <s v="Monthly - Tuesday"/>
    <s v="Monthly - Tuesday"/>
    <s v="Month+2 Expiry"/>
    <n v="24861"/>
    <n v="42.176000000000002"/>
    <n v="0.49320000000000003"/>
  </r>
  <r>
    <s v="06-Nov-2025"/>
    <x v="3"/>
    <s v="Week1-Nov-2025"/>
    <x v="2"/>
    <s v="31-Mar-2026"/>
    <s v="Tuesday"/>
    <s v="Monthly - Tuesday"/>
    <s v="Monthly - Tuesday"/>
    <s v="Month+4 Expiry"/>
    <n v="19340"/>
    <n v="38.633000000000003"/>
    <n v="0.60250000000000004"/>
  </r>
  <r>
    <s v="06-Nov-2025"/>
    <x v="3"/>
    <s v="Week1-Nov-2025"/>
    <x v="2"/>
    <s v="30-Jun-2026"/>
    <s v="Tuesday"/>
    <s v="Monthly - Tuesday"/>
    <s v="Monthly - Tuesday"/>
    <s v="Month+7 Expiry"/>
    <n v="5578"/>
    <n v="10.8704"/>
    <n v="0.22539999999999999"/>
  </r>
  <r>
    <s v="06-Nov-2025"/>
    <x v="3"/>
    <s v="Week1-Nov-2025"/>
    <x v="2"/>
    <s v="29-Sep-2026"/>
    <s v="Tuesday"/>
    <s v="Monthly - Tuesday"/>
    <s v="Monthly - Tuesday"/>
    <s v="Month+10 Expiry"/>
    <n v="79"/>
    <n v="0.1515"/>
    <n v="4.0000000000000001E-3"/>
  </r>
  <r>
    <s v="06-Nov-2025"/>
    <x v="3"/>
    <s v="Week1-Nov-2025"/>
    <x v="2"/>
    <s v="29-Dec-2026"/>
    <s v="Tuesday"/>
    <s v="Monthly - Tuesday"/>
    <s v="Monthly - Tuesday"/>
    <s v="Month+13 Expiry"/>
    <n v="2302"/>
    <n v="4.633"/>
    <n v="0.1552"/>
  </r>
  <r>
    <s v="06-Nov-2025"/>
    <x v="3"/>
    <s v="Week1-Nov-2025"/>
    <x v="2"/>
    <s v="29-Jun-2027"/>
    <s v="Tuesday"/>
    <s v="Monthly - Tuesday"/>
    <s v="Monthly - Tuesday"/>
    <s v="Month+19 Expiry"/>
    <n v="1"/>
    <n v="1.6000000000000001E-3"/>
    <n v="0"/>
  </r>
  <r>
    <s v="06-Nov-2025"/>
    <x v="3"/>
    <s v="Week1-Nov-2025"/>
    <x v="2"/>
    <s v="28-Dec-2027"/>
    <s v="Tuesday"/>
    <s v="Monthly - Tuesday"/>
    <s v="Monthly - Tuesday"/>
    <s v="Month+25 Expiry"/>
    <n v="20"/>
    <n v="3.7100000000000001E-2"/>
    <n v="1.1999999999999999E-3"/>
  </r>
  <r>
    <s v="06-Nov-2025"/>
    <x v="3"/>
    <s v="Week1-Nov-2025"/>
    <x v="2"/>
    <s v="27-Jun-2028"/>
    <s v="Tuesday"/>
    <s v="Monthly - Tuesday"/>
    <s v="Monthly - Tuesday"/>
    <s v="Month+31 Expiry"/>
    <n v="0"/>
    <n v="0"/>
    <n v="0"/>
  </r>
  <r>
    <s v="06-Nov-2025"/>
    <x v="3"/>
    <s v="Week1-Nov-2025"/>
    <x v="2"/>
    <s v="26-Dec-2028"/>
    <s v="Tuesday"/>
    <s v="Monthly - Tuesday"/>
    <s v="Monthly - Tuesday"/>
    <s v="Month+37 Expiry"/>
    <n v="1"/>
    <n v="2.0999999999999999E-3"/>
    <n v="1E-4"/>
  </r>
  <r>
    <s v="06-Nov-2025"/>
    <x v="3"/>
    <s v="Week1-Nov-2025"/>
    <x v="2"/>
    <s v="26-Jun-2029"/>
    <s v="Tuesday"/>
    <s v="Monthly - Tuesday"/>
    <s v="Monthly - Tuesday"/>
    <s v="Month+43 Expiry"/>
    <n v="0"/>
    <n v="0"/>
    <n v="0"/>
  </r>
  <r>
    <s v="06-Nov-2025"/>
    <x v="3"/>
    <s v="Week1-Nov-2025"/>
    <x v="2"/>
    <s v="24-Dec-2029"/>
    <s v="Monday"/>
    <s v="Weekly - Monday"/>
    <s v="Weekly - Monday"/>
    <s v="Month+49 Expiry"/>
    <n v="0"/>
    <n v="0"/>
    <n v="0"/>
  </r>
  <r>
    <s v="06-Nov-2025"/>
    <x v="3"/>
    <s v="Week1-Nov-2025"/>
    <x v="2"/>
    <s v="25-Jun-2030"/>
    <s v="Tuesday"/>
    <s v="Monthly - Tuesday"/>
    <s v="Monthly - Tuesday"/>
    <s v="Month+55 Expiry"/>
    <n v="0"/>
    <n v="0"/>
    <n v="0"/>
  </r>
  <r>
    <s v="07-Nov-2025"/>
    <x v="4"/>
    <s v="Week1-Nov-2025"/>
    <x v="2"/>
    <s v="11-Nov-2025"/>
    <s v="Tuesday"/>
    <s v="Weekly - Tuesday"/>
    <s v="Weekly - Tuesday"/>
    <s v="Same Month Expiry"/>
    <n v="110646410"/>
    <n v="211982.06109999999"/>
    <n v="453.90750000000003"/>
  </r>
  <r>
    <s v="07-Nov-2025"/>
    <x v="4"/>
    <s v="Week1-Nov-2025"/>
    <x v="2"/>
    <s v="18-Nov-2025"/>
    <s v="Tuesday"/>
    <s v="Weekly - Tuesday"/>
    <s v="Weekly - Tuesday"/>
    <s v="Same Month Expiry"/>
    <n v="2318818"/>
    <n v="4466.0752000000002"/>
    <n v="15.978899999999999"/>
  </r>
  <r>
    <s v="07-Nov-2025"/>
    <x v="4"/>
    <s v="Week1-Nov-2025"/>
    <x v="2"/>
    <s v="25-Nov-2025"/>
    <s v="Tuesday"/>
    <s v="Monthly - Tuesday"/>
    <s v="Monthly - Tuesday"/>
    <s v="Same Month Expiry"/>
    <n v="1940295"/>
    <n v="3750.7325999999998"/>
    <n v="21.8032"/>
  </r>
  <r>
    <s v="07-Nov-2025"/>
    <x v="4"/>
    <s v="Week1-Nov-2025"/>
    <x v="2"/>
    <s v="02-Dec-2025"/>
    <s v="Tuesday"/>
    <s v="Weekly - Tuesday"/>
    <s v="Weekly - Tuesday"/>
    <s v="Month+1 Expiry"/>
    <n v="32635"/>
    <n v="63.478099999999998"/>
    <n v="0.35709999999999997"/>
  </r>
  <r>
    <s v="07-Nov-2025"/>
    <x v="4"/>
    <s v="Week1-Nov-2025"/>
    <x v="2"/>
    <s v="09-Dec-2025"/>
    <s v="Tuesday"/>
    <s v="Weekly - Tuesday"/>
    <s v="Weekly - Tuesday"/>
    <s v="Month+1 Expiry"/>
    <n v="3826"/>
    <n v="7.4138999999999999"/>
    <n v="6.0600000000000001E-2"/>
  </r>
  <r>
    <s v="07-Nov-2025"/>
    <x v="4"/>
    <s v="Week1-Nov-2025"/>
    <x v="2"/>
    <s v="30-Dec-2025"/>
    <s v="Tuesday"/>
    <s v="Monthly - Tuesday"/>
    <s v="Monthly - Tuesday"/>
    <s v="Month+1 Expiry"/>
    <n v="344384"/>
    <n v="670.85879999999997"/>
    <n v="6.2416"/>
  </r>
  <r>
    <s v="07-Nov-2025"/>
    <x v="4"/>
    <s v="Week1-Nov-2025"/>
    <x v="2"/>
    <s v="27-Jan-2026"/>
    <s v="Tuesday"/>
    <s v="Monthly - Tuesday"/>
    <s v="Monthly - Tuesday"/>
    <s v="Month+2 Expiry"/>
    <n v="34430"/>
    <n v="58.427599999999998"/>
    <n v="0.58830000000000005"/>
  </r>
  <r>
    <s v="07-Nov-2025"/>
    <x v="4"/>
    <s v="Week1-Nov-2025"/>
    <x v="2"/>
    <s v="31-Mar-2026"/>
    <s v="Tuesday"/>
    <s v="Monthly - Tuesday"/>
    <s v="Monthly - Tuesday"/>
    <s v="Month+4 Expiry"/>
    <n v="27874"/>
    <n v="55.629300000000001"/>
    <n v="0.89400000000000002"/>
  </r>
  <r>
    <s v="07-Nov-2025"/>
    <x v="4"/>
    <s v="Week1-Nov-2025"/>
    <x v="2"/>
    <s v="30-Jun-2026"/>
    <s v="Tuesday"/>
    <s v="Monthly - Tuesday"/>
    <s v="Monthly - Tuesday"/>
    <s v="Month+7 Expiry"/>
    <n v="5549"/>
    <n v="11.008599999999999"/>
    <n v="0.25690000000000002"/>
  </r>
  <r>
    <s v="07-Nov-2025"/>
    <x v="4"/>
    <s v="Week1-Nov-2025"/>
    <x v="2"/>
    <s v="29-Sep-2026"/>
    <s v="Tuesday"/>
    <s v="Monthly - Tuesday"/>
    <s v="Monthly - Tuesday"/>
    <s v="Month+10 Expiry"/>
    <n v="36"/>
    <n v="6.8699999999999997E-2"/>
    <n v="1.2999999999999999E-3"/>
  </r>
  <r>
    <s v="07-Nov-2025"/>
    <x v="4"/>
    <s v="Week1-Nov-2025"/>
    <x v="2"/>
    <s v="29-Dec-2026"/>
    <s v="Tuesday"/>
    <s v="Monthly - Tuesday"/>
    <s v="Monthly - Tuesday"/>
    <s v="Month+13 Expiry"/>
    <n v="2675"/>
    <n v="5.3773999999999997"/>
    <n v="0.1832"/>
  </r>
  <r>
    <s v="07-Nov-2025"/>
    <x v="4"/>
    <s v="Week1-Nov-2025"/>
    <x v="2"/>
    <s v="29-Jun-2027"/>
    <s v="Tuesday"/>
    <s v="Monthly - Tuesday"/>
    <s v="Monthly - Tuesday"/>
    <s v="Month+19 Expiry"/>
    <n v="0"/>
    <n v="0"/>
    <n v="0"/>
  </r>
  <r>
    <s v="07-Nov-2025"/>
    <x v="4"/>
    <s v="Week1-Nov-2025"/>
    <x v="2"/>
    <s v="28-Dec-2027"/>
    <s v="Tuesday"/>
    <s v="Monthly - Tuesday"/>
    <s v="Monthly - Tuesday"/>
    <s v="Month+25 Expiry"/>
    <n v="10"/>
    <n v="1.9E-2"/>
    <n v="8.0000000000000004E-4"/>
  </r>
  <r>
    <s v="07-Nov-2025"/>
    <x v="4"/>
    <s v="Week1-Nov-2025"/>
    <x v="2"/>
    <s v="27-Jun-2028"/>
    <s v="Tuesday"/>
    <s v="Monthly - Tuesday"/>
    <s v="Monthly - Tuesday"/>
    <s v="Month+31 Expiry"/>
    <n v="0"/>
    <n v="0"/>
    <n v="0"/>
  </r>
  <r>
    <s v="07-Nov-2025"/>
    <x v="4"/>
    <s v="Week1-Nov-2025"/>
    <x v="2"/>
    <s v="26-Dec-2028"/>
    <s v="Tuesday"/>
    <s v="Monthly - Tuesday"/>
    <s v="Monthly - Tuesday"/>
    <s v="Month+37 Expiry"/>
    <n v="2"/>
    <n v="4.0000000000000001E-3"/>
    <n v="2.0000000000000001E-4"/>
  </r>
  <r>
    <s v="07-Nov-2025"/>
    <x v="4"/>
    <s v="Week1-Nov-2025"/>
    <x v="2"/>
    <s v="26-Jun-2029"/>
    <s v="Tuesday"/>
    <s v="Monthly - Tuesday"/>
    <s v="Monthly - Tuesday"/>
    <s v="Month+43 Expiry"/>
    <n v="0"/>
    <n v="0"/>
    <n v="0"/>
  </r>
  <r>
    <s v="07-Nov-2025"/>
    <x v="4"/>
    <s v="Week1-Nov-2025"/>
    <x v="2"/>
    <s v="24-Dec-2029"/>
    <s v="Monday"/>
    <s v="Weekly - Monday"/>
    <s v="Weekly - Monday"/>
    <s v="Month+49 Expiry"/>
    <n v="0"/>
    <n v="0"/>
    <n v="0"/>
  </r>
  <r>
    <s v="07-Nov-2025"/>
    <x v="4"/>
    <s v="Week1-Nov-2025"/>
    <x v="2"/>
    <s v="25-Jun-2030"/>
    <s v="Tuesday"/>
    <s v="Monthly - Tuesday"/>
    <s v="Monthly - Tuesday"/>
    <s v="Month+55 Expiry"/>
    <n v="0"/>
    <n v="0"/>
    <n v="0"/>
  </r>
  <r>
    <s v="10-Nov-2025"/>
    <x v="0"/>
    <s v="Week2-Nov-2025"/>
    <x v="2"/>
    <s v="11-Nov-2025"/>
    <s v="Tuesday"/>
    <s v="Weekly - Tuesday"/>
    <s v="Weekly - Tuesday"/>
    <s v="Same Month Expiry"/>
    <n v="117487933"/>
    <n v="225660.2359"/>
    <n v="376.18150000000003"/>
  </r>
  <r>
    <s v="10-Nov-2025"/>
    <x v="0"/>
    <s v="Week2-Nov-2025"/>
    <x v="2"/>
    <s v="18-Nov-2025"/>
    <s v="Tuesday"/>
    <s v="Weekly - Tuesday"/>
    <s v="Weekly - Tuesday"/>
    <s v="Same Month Expiry"/>
    <n v="3858805"/>
    <n v="7447.7241000000004"/>
    <n v="22.765799999999999"/>
  </r>
  <r>
    <s v="10-Nov-2025"/>
    <x v="0"/>
    <s v="Week2-Nov-2025"/>
    <x v="2"/>
    <s v="25-Nov-2025"/>
    <s v="Tuesday"/>
    <s v="Monthly - Tuesday"/>
    <s v="Monthly - Tuesday"/>
    <s v="Same Month Expiry"/>
    <n v="1311066"/>
    <n v="2540.8672000000001"/>
    <n v="13.2422"/>
  </r>
  <r>
    <s v="10-Nov-2025"/>
    <x v="0"/>
    <s v="Week2-Nov-2025"/>
    <x v="2"/>
    <s v="02-Dec-2025"/>
    <s v="Tuesday"/>
    <s v="Weekly - Tuesday"/>
    <s v="Weekly - Tuesday"/>
    <s v="Month+1 Expiry"/>
    <n v="31373"/>
    <n v="60.998399999999997"/>
    <n v="0.316"/>
  </r>
  <r>
    <s v="10-Nov-2025"/>
    <x v="0"/>
    <s v="Week2-Nov-2025"/>
    <x v="2"/>
    <s v="09-Dec-2025"/>
    <s v="Tuesday"/>
    <s v="Weekly - Tuesday"/>
    <s v="Weekly - Tuesday"/>
    <s v="Month+1 Expiry"/>
    <n v="4741"/>
    <n v="9.1456999999999997"/>
    <n v="6.8000000000000005E-2"/>
  </r>
  <r>
    <s v="10-Nov-2025"/>
    <x v="0"/>
    <s v="Week2-Nov-2025"/>
    <x v="2"/>
    <s v="30-Dec-2025"/>
    <s v="Tuesday"/>
    <s v="Monthly - Tuesday"/>
    <s v="Monthly - Tuesday"/>
    <s v="Month+1 Expiry"/>
    <n v="211381"/>
    <n v="408.97789999999998"/>
    <n v="3.1964000000000001"/>
  </r>
  <r>
    <s v="10-Nov-2025"/>
    <x v="0"/>
    <s v="Week2-Nov-2025"/>
    <x v="2"/>
    <s v="27-Jan-2026"/>
    <s v="Tuesday"/>
    <s v="Monthly - Tuesday"/>
    <s v="Monthly - Tuesday"/>
    <s v="Month+2 Expiry"/>
    <n v="19543"/>
    <n v="33.060499999999998"/>
    <n v="0.28639999999999999"/>
  </r>
  <r>
    <s v="10-Nov-2025"/>
    <x v="0"/>
    <s v="Week2-Nov-2025"/>
    <x v="2"/>
    <s v="31-Mar-2026"/>
    <s v="Tuesday"/>
    <s v="Monthly - Tuesday"/>
    <s v="Monthly - Tuesday"/>
    <s v="Month+4 Expiry"/>
    <n v="16598"/>
    <n v="32.430100000000003"/>
    <n v="0.40600000000000003"/>
  </r>
  <r>
    <s v="10-Nov-2025"/>
    <x v="0"/>
    <s v="Week2-Nov-2025"/>
    <x v="2"/>
    <s v="30-Jun-2026"/>
    <s v="Tuesday"/>
    <s v="Monthly - Tuesday"/>
    <s v="Monthly - Tuesday"/>
    <s v="Month+7 Expiry"/>
    <n v="5196"/>
    <n v="9.9756999999999998"/>
    <n v="0.17810000000000001"/>
  </r>
  <r>
    <s v="10-Nov-2025"/>
    <x v="0"/>
    <s v="Week2-Nov-2025"/>
    <x v="2"/>
    <s v="29-Sep-2026"/>
    <s v="Tuesday"/>
    <s v="Monthly - Tuesday"/>
    <s v="Monthly - Tuesday"/>
    <s v="Month+10 Expiry"/>
    <n v="111"/>
    <n v="0.20849999999999999"/>
    <n v="3.3E-3"/>
  </r>
  <r>
    <s v="10-Nov-2025"/>
    <x v="0"/>
    <s v="Week2-Nov-2025"/>
    <x v="2"/>
    <s v="29-Dec-2026"/>
    <s v="Tuesday"/>
    <s v="Monthly - Tuesday"/>
    <s v="Monthly - Tuesday"/>
    <s v="Month+13 Expiry"/>
    <n v="6584"/>
    <n v="11.790100000000001"/>
    <n v="0.20610000000000001"/>
  </r>
  <r>
    <s v="10-Nov-2025"/>
    <x v="0"/>
    <s v="Week2-Nov-2025"/>
    <x v="2"/>
    <s v="29-Jun-2027"/>
    <s v="Tuesday"/>
    <s v="Monthly - Tuesday"/>
    <s v="Monthly - Tuesday"/>
    <s v="Month+19 Expiry"/>
    <n v="0"/>
    <n v="0"/>
    <n v="0"/>
  </r>
  <r>
    <s v="10-Nov-2025"/>
    <x v="0"/>
    <s v="Week2-Nov-2025"/>
    <x v="2"/>
    <s v="28-Dec-2027"/>
    <s v="Tuesday"/>
    <s v="Monthly - Tuesday"/>
    <s v="Monthly - Tuesday"/>
    <s v="Month+25 Expiry"/>
    <n v="22"/>
    <n v="4.07E-2"/>
    <n v="1E-3"/>
  </r>
  <r>
    <s v="10-Nov-2025"/>
    <x v="0"/>
    <s v="Week2-Nov-2025"/>
    <x v="2"/>
    <s v="27-Jun-2028"/>
    <s v="Tuesday"/>
    <s v="Monthly - Tuesday"/>
    <s v="Monthly - Tuesday"/>
    <s v="Month+31 Expiry"/>
    <n v="0"/>
    <n v="0"/>
    <n v="0"/>
  </r>
  <r>
    <s v="10-Nov-2025"/>
    <x v="0"/>
    <s v="Week2-Nov-2025"/>
    <x v="2"/>
    <s v="26-Dec-2028"/>
    <s v="Tuesday"/>
    <s v="Monthly - Tuesday"/>
    <s v="Monthly - Tuesday"/>
    <s v="Month+37 Expiry"/>
    <n v="2"/>
    <n v="3.8999999999999998E-3"/>
    <n v="1E-4"/>
  </r>
  <r>
    <s v="10-Nov-2025"/>
    <x v="0"/>
    <s v="Week2-Nov-2025"/>
    <x v="2"/>
    <s v="26-Jun-2029"/>
    <s v="Tuesday"/>
    <s v="Monthly - Tuesday"/>
    <s v="Monthly - Tuesday"/>
    <s v="Month+43 Expiry"/>
    <n v="0"/>
    <n v="0"/>
    <n v="0"/>
  </r>
  <r>
    <s v="10-Nov-2025"/>
    <x v="0"/>
    <s v="Week2-Nov-2025"/>
    <x v="2"/>
    <s v="24-Dec-2029"/>
    <s v="Monday"/>
    <s v="Weekly - Monday"/>
    <s v="Weekly - Monday"/>
    <s v="Month+49 Expiry"/>
    <n v="0"/>
    <n v="0"/>
    <n v="0"/>
  </r>
  <r>
    <s v="10-Nov-2025"/>
    <x v="0"/>
    <s v="Week2-Nov-2025"/>
    <x v="2"/>
    <s v="25-Jun-2030"/>
    <s v="Tuesday"/>
    <s v="Monthly - Tuesday"/>
    <s v="Monthly - Tuesday"/>
    <s v="Month+55 Expiry"/>
    <n v="0"/>
    <n v="0"/>
    <n v="0"/>
  </r>
  <r>
    <s v="11-Nov-2025"/>
    <x v="1"/>
    <s v="Week2-Nov-2025"/>
    <x v="2"/>
    <s v="11-Nov-2025"/>
    <s v="Tuesday"/>
    <s v="Weekly - Tuesday"/>
    <s v="Weekly - Tuesday"/>
    <s v="Same Month Expiry"/>
    <n v="324263669"/>
    <n v="622994.6091"/>
    <n v="563.63850000000002"/>
  </r>
  <r>
    <s v="11-Nov-2025"/>
    <x v="1"/>
    <s v="Week2-Nov-2025"/>
    <x v="2"/>
    <s v="18-Nov-2025"/>
    <s v="Tuesday"/>
    <s v="Weekly - Tuesday"/>
    <s v="Weekly - Tuesday"/>
    <s v="Same Month Expiry"/>
    <n v="11300056"/>
    <n v="21806.834800000001"/>
    <n v="69.751900000000006"/>
  </r>
  <r>
    <s v="11-Nov-2025"/>
    <x v="1"/>
    <s v="Week2-Nov-2025"/>
    <x v="2"/>
    <s v="25-Nov-2025"/>
    <s v="Tuesday"/>
    <s v="Monthly - Tuesday"/>
    <s v="Monthly - Tuesday"/>
    <s v="Same Month Expiry"/>
    <n v="2182678"/>
    <n v="4229.6262999999999"/>
    <n v="23.3902"/>
  </r>
  <r>
    <s v="11-Nov-2025"/>
    <x v="1"/>
    <s v="Week2-Nov-2025"/>
    <x v="2"/>
    <s v="02-Dec-2025"/>
    <s v="Tuesday"/>
    <s v="Weekly - Tuesday"/>
    <s v="Weekly - Tuesday"/>
    <s v="Month+1 Expiry"/>
    <n v="49899"/>
    <n v="97.238900000000001"/>
    <n v="0.50439999999999996"/>
  </r>
  <r>
    <s v="11-Nov-2025"/>
    <x v="1"/>
    <s v="Week2-Nov-2025"/>
    <x v="2"/>
    <s v="09-Dec-2025"/>
    <s v="Tuesday"/>
    <s v="Weekly - Tuesday"/>
    <s v="Weekly - Tuesday"/>
    <s v="Month+1 Expiry"/>
    <n v="7701"/>
    <n v="14.8941"/>
    <n v="0.1217"/>
  </r>
  <r>
    <s v="11-Nov-2025"/>
    <x v="1"/>
    <s v="Week2-Nov-2025"/>
    <x v="2"/>
    <s v="30-Dec-2025"/>
    <s v="Tuesday"/>
    <s v="Monthly - Tuesday"/>
    <s v="Monthly - Tuesday"/>
    <s v="Month+1 Expiry"/>
    <n v="353681"/>
    <n v="684.3854"/>
    <n v="5.3635000000000002"/>
  </r>
  <r>
    <s v="11-Nov-2025"/>
    <x v="1"/>
    <s v="Week2-Nov-2025"/>
    <x v="2"/>
    <s v="27-Jan-2026"/>
    <s v="Tuesday"/>
    <s v="Monthly - Tuesday"/>
    <s v="Monthly - Tuesday"/>
    <s v="Month+2 Expiry"/>
    <n v="32541"/>
    <n v="55.110700000000001"/>
    <n v="0.51870000000000005"/>
  </r>
  <r>
    <s v="11-Nov-2025"/>
    <x v="1"/>
    <s v="Week2-Nov-2025"/>
    <x v="2"/>
    <s v="31-Mar-2026"/>
    <s v="Tuesday"/>
    <s v="Monthly - Tuesday"/>
    <s v="Monthly - Tuesday"/>
    <s v="Month+4 Expiry"/>
    <n v="26575"/>
    <n v="52.577599999999997"/>
    <n v="0.74770000000000003"/>
  </r>
  <r>
    <s v="11-Nov-2025"/>
    <x v="1"/>
    <s v="Week2-Nov-2025"/>
    <x v="2"/>
    <s v="30-Jun-2026"/>
    <s v="Tuesday"/>
    <s v="Monthly - Tuesday"/>
    <s v="Monthly - Tuesday"/>
    <s v="Month+7 Expiry"/>
    <n v="7936"/>
    <n v="16.5229"/>
    <n v="0.25059999999999999"/>
  </r>
  <r>
    <s v="11-Nov-2025"/>
    <x v="1"/>
    <s v="Week2-Nov-2025"/>
    <x v="2"/>
    <s v="29-Sep-2026"/>
    <s v="Tuesday"/>
    <s v="Monthly - Tuesday"/>
    <s v="Monthly - Tuesday"/>
    <s v="Month+10 Expiry"/>
    <n v="66"/>
    <n v="0.124"/>
    <n v="1.9E-3"/>
  </r>
  <r>
    <s v="11-Nov-2025"/>
    <x v="1"/>
    <s v="Week2-Nov-2025"/>
    <x v="2"/>
    <s v="29-Dec-2026"/>
    <s v="Tuesday"/>
    <s v="Monthly - Tuesday"/>
    <s v="Monthly - Tuesday"/>
    <s v="Month+13 Expiry"/>
    <n v="6306"/>
    <n v="13.6129"/>
    <n v="0.37119999999999997"/>
  </r>
  <r>
    <s v="11-Nov-2025"/>
    <x v="1"/>
    <s v="Week2-Nov-2025"/>
    <x v="2"/>
    <s v="29-Jun-2027"/>
    <s v="Tuesday"/>
    <s v="Monthly - Tuesday"/>
    <s v="Monthly - Tuesday"/>
    <s v="Month+19 Expiry"/>
    <n v="0"/>
    <n v="0"/>
    <n v="0"/>
  </r>
  <r>
    <s v="11-Nov-2025"/>
    <x v="1"/>
    <s v="Week2-Nov-2025"/>
    <x v="2"/>
    <s v="28-Dec-2027"/>
    <s v="Tuesday"/>
    <s v="Monthly - Tuesday"/>
    <s v="Monthly - Tuesday"/>
    <s v="Month+25 Expiry"/>
    <n v="9"/>
    <n v="1.6500000000000001E-2"/>
    <n v="4.0000000000000002E-4"/>
  </r>
  <r>
    <s v="11-Nov-2025"/>
    <x v="1"/>
    <s v="Week2-Nov-2025"/>
    <x v="2"/>
    <s v="27-Jun-2028"/>
    <s v="Tuesday"/>
    <s v="Monthly - Tuesday"/>
    <s v="Monthly - Tuesday"/>
    <s v="Month+31 Expiry"/>
    <n v="0"/>
    <n v="0"/>
    <n v="0"/>
  </r>
  <r>
    <s v="11-Nov-2025"/>
    <x v="1"/>
    <s v="Week2-Nov-2025"/>
    <x v="2"/>
    <s v="26-Dec-2028"/>
    <s v="Tuesday"/>
    <s v="Monthly - Tuesday"/>
    <s v="Monthly - Tuesday"/>
    <s v="Month+37 Expiry"/>
    <n v="3"/>
    <n v="5.7999999999999996E-3"/>
    <n v="2.0000000000000001E-4"/>
  </r>
  <r>
    <s v="11-Nov-2025"/>
    <x v="1"/>
    <s v="Week2-Nov-2025"/>
    <x v="2"/>
    <s v="26-Jun-2029"/>
    <s v="Tuesday"/>
    <s v="Monthly - Tuesday"/>
    <s v="Monthly - Tuesday"/>
    <s v="Month+43 Expiry"/>
    <n v="0"/>
    <n v="0"/>
    <n v="0"/>
  </r>
  <r>
    <s v="11-Nov-2025"/>
    <x v="1"/>
    <s v="Week2-Nov-2025"/>
    <x v="2"/>
    <s v="24-Dec-2029"/>
    <s v="Monday"/>
    <s v="Weekly - Monday"/>
    <s v="Weekly - Monday"/>
    <s v="Month+49 Expiry"/>
    <n v="0"/>
    <n v="0"/>
    <n v="0"/>
  </r>
  <r>
    <s v="11-Nov-2025"/>
    <x v="1"/>
    <s v="Week2-Nov-2025"/>
    <x v="2"/>
    <s v="25-Jun-2030"/>
    <s v="Tuesday"/>
    <s v="Monthly - Tuesday"/>
    <s v="Monthly - Tuesday"/>
    <s v="Month+55 Expiry"/>
    <n v="0"/>
    <n v="0"/>
    <n v="0"/>
  </r>
  <r>
    <s v="12-Nov-2025"/>
    <x v="2"/>
    <s v="Week2-Nov-2025"/>
    <x v="2"/>
    <s v="18-Nov-2025"/>
    <s v="Tuesday"/>
    <s v="Weekly - Tuesday"/>
    <s v="Weekly - Tuesday"/>
    <s v="Same Month Expiry"/>
    <n v="41848047"/>
    <n v="81332.644899999999"/>
    <n v="250.9091"/>
  </r>
  <r>
    <s v="12-Nov-2025"/>
    <x v="2"/>
    <s v="Week2-Nov-2025"/>
    <x v="2"/>
    <s v="25-Nov-2025"/>
    <s v="Tuesday"/>
    <s v="Monthly - Tuesday"/>
    <s v="Monthly - Tuesday"/>
    <s v="Same Month Expiry"/>
    <n v="2420254"/>
    <n v="4704.8594000000003"/>
    <n v="22.462"/>
  </r>
  <r>
    <s v="12-Nov-2025"/>
    <x v="2"/>
    <s v="Week2-Nov-2025"/>
    <x v="2"/>
    <s v="02-Dec-2025"/>
    <s v="Tuesday"/>
    <s v="Weekly - Tuesday"/>
    <s v="Weekly - Tuesday"/>
    <s v="Month+1 Expiry"/>
    <n v="92101"/>
    <n v="180.13980000000001"/>
    <n v="0.86129999999999995"/>
  </r>
  <r>
    <s v="12-Nov-2025"/>
    <x v="2"/>
    <s v="Week2-Nov-2025"/>
    <x v="2"/>
    <s v="09-Dec-2025"/>
    <s v="Tuesday"/>
    <s v="Weekly - Tuesday"/>
    <s v="Weekly - Tuesday"/>
    <s v="Month+1 Expiry"/>
    <n v="14692"/>
    <n v="28.6401"/>
    <n v="0.20019999999999999"/>
  </r>
  <r>
    <s v="12-Nov-2025"/>
    <x v="2"/>
    <s v="Week2-Nov-2025"/>
    <x v="2"/>
    <s v="16-Dec-2025"/>
    <s v="Tuesday"/>
    <s v="Weekly - Tuesday"/>
    <s v="Weekly - Tuesday"/>
    <s v="Month+1 Expiry"/>
    <n v="1756"/>
    <n v="3.4363999999999999"/>
    <n v="3.1800000000000002E-2"/>
  </r>
  <r>
    <s v="12-Nov-2025"/>
    <x v="2"/>
    <s v="Week2-Nov-2025"/>
    <x v="2"/>
    <s v="30-Dec-2025"/>
    <s v="Tuesday"/>
    <s v="Monthly - Tuesday"/>
    <s v="Monthly - Tuesday"/>
    <s v="Month+1 Expiry"/>
    <n v="464933"/>
    <n v="901.5951"/>
    <n v="6.7809999999999997"/>
  </r>
  <r>
    <s v="12-Nov-2025"/>
    <x v="2"/>
    <s v="Week2-Nov-2025"/>
    <x v="2"/>
    <s v="27-Jan-2026"/>
    <s v="Tuesday"/>
    <s v="Monthly - Tuesday"/>
    <s v="Monthly - Tuesday"/>
    <s v="Month+2 Expiry"/>
    <n v="39669"/>
    <n v="67.012"/>
    <n v="0.76039999999999996"/>
  </r>
  <r>
    <s v="12-Nov-2025"/>
    <x v="2"/>
    <s v="Week2-Nov-2025"/>
    <x v="2"/>
    <s v="31-Mar-2026"/>
    <s v="Tuesday"/>
    <s v="Monthly - Tuesday"/>
    <s v="Monthly - Tuesday"/>
    <s v="Month+4 Expiry"/>
    <n v="25658"/>
    <n v="50.3264"/>
    <n v="0.74739999999999995"/>
  </r>
  <r>
    <s v="12-Nov-2025"/>
    <x v="2"/>
    <s v="Week2-Nov-2025"/>
    <x v="2"/>
    <s v="30-Jun-2026"/>
    <s v="Tuesday"/>
    <s v="Monthly - Tuesday"/>
    <s v="Monthly - Tuesday"/>
    <s v="Month+7 Expiry"/>
    <n v="6312"/>
    <n v="12.549300000000001"/>
    <n v="0.23680000000000001"/>
  </r>
  <r>
    <s v="12-Nov-2025"/>
    <x v="2"/>
    <s v="Week2-Nov-2025"/>
    <x v="2"/>
    <s v="29-Sep-2026"/>
    <s v="Tuesday"/>
    <s v="Monthly - Tuesday"/>
    <s v="Monthly - Tuesday"/>
    <s v="Month+10 Expiry"/>
    <n v="77"/>
    <n v="0.14449999999999999"/>
    <n v="2E-3"/>
  </r>
  <r>
    <s v="12-Nov-2025"/>
    <x v="2"/>
    <s v="Week2-Nov-2025"/>
    <x v="2"/>
    <s v="29-Dec-2026"/>
    <s v="Tuesday"/>
    <s v="Monthly - Tuesday"/>
    <s v="Monthly - Tuesday"/>
    <s v="Month+13 Expiry"/>
    <n v="4249"/>
    <n v="8.4757999999999996"/>
    <n v="0.22839999999999999"/>
  </r>
  <r>
    <s v="12-Nov-2025"/>
    <x v="2"/>
    <s v="Week2-Nov-2025"/>
    <x v="2"/>
    <s v="29-Jun-2027"/>
    <s v="Tuesday"/>
    <s v="Monthly - Tuesday"/>
    <s v="Monthly - Tuesday"/>
    <s v="Month+19 Expiry"/>
    <n v="0"/>
    <n v="0"/>
    <n v="0"/>
  </r>
  <r>
    <s v="12-Nov-2025"/>
    <x v="2"/>
    <s v="Week2-Nov-2025"/>
    <x v="2"/>
    <s v="28-Dec-2027"/>
    <s v="Tuesday"/>
    <s v="Monthly - Tuesday"/>
    <s v="Monthly - Tuesday"/>
    <s v="Month+25 Expiry"/>
    <n v="20"/>
    <n v="3.7400000000000003E-2"/>
    <n v="8.9999999999999998E-4"/>
  </r>
  <r>
    <s v="12-Nov-2025"/>
    <x v="2"/>
    <s v="Week2-Nov-2025"/>
    <x v="2"/>
    <s v="27-Jun-2028"/>
    <s v="Tuesday"/>
    <s v="Monthly - Tuesday"/>
    <s v="Monthly - Tuesday"/>
    <s v="Month+31 Expiry"/>
    <n v="0"/>
    <n v="0"/>
    <n v="0"/>
  </r>
  <r>
    <s v="12-Nov-2025"/>
    <x v="2"/>
    <s v="Week2-Nov-2025"/>
    <x v="2"/>
    <s v="26-Dec-2028"/>
    <s v="Tuesday"/>
    <s v="Monthly - Tuesday"/>
    <s v="Monthly - Tuesday"/>
    <s v="Month+37 Expiry"/>
    <n v="1"/>
    <n v="2E-3"/>
    <n v="1E-4"/>
  </r>
  <r>
    <s v="12-Nov-2025"/>
    <x v="2"/>
    <s v="Week2-Nov-2025"/>
    <x v="2"/>
    <s v="26-Jun-2029"/>
    <s v="Tuesday"/>
    <s v="Monthly - Tuesday"/>
    <s v="Monthly - Tuesday"/>
    <s v="Month+43 Expiry"/>
    <n v="0"/>
    <n v="0"/>
    <n v="0"/>
  </r>
  <r>
    <s v="12-Nov-2025"/>
    <x v="2"/>
    <s v="Week2-Nov-2025"/>
    <x v="2"/>
    <s v="24-Dec-2029"/>
    <s v="Monday"/>
    <s v="Weekly - Monday"/>
    <s v="Weekly - Monday"/>
    <s v="Month+49 Expiry"/>
    <n v="0"/>
    <n v="0"/>
    <n v="0"/>
  </r>
  <r>
    <s v="12-Nov-2025"/>
    <x v="2"/>
    <s v="Week2-Nov-2025"/>
    <x v="2"/>
    <s v="25-Jun-2030"/>
    <s v="Tuesday"/>
    <s v="Monthly - Tuesday"/>
    <s v="Monthly - Tuesday"/>
    <s v="Month+55 Expiry"/>
    <n v="0"/>
    <n v="0"/>
    <n v="0"/>
  </r>
  <r>
    <s v="13-Nov-2025"/>
    <x v="3"/>
    <s v="Week2-Nov-2025"/>
    <x v="2"/>
    <s v="18-Nov-2025"/>
    <s v="Tuesday"/>
    <s v="Weekly - Tuesday"/>
    <s v="Weekly - Tuesday"/>
    <s v="Same Month Expiry"/>
    <n v="51081339"/>
    <n v="99448.893500000006"/>
    <n v="279.31310000000002"/>
  </r>
  <r>
    <s v="13-Nov-2025"/>
    <x v="3"/>
    <s v="Week2-Nov-2025"/>
    <x v="2"/>
    <s v="25-Nov-2025"/>
    <s v="Tuesday"/>
    <s v="Monthly - Tuesday"/>
    <s v="Monthly - Tuesday"/>
    <s v="Same Month Expiry"/>
    <n v="3213467"/>
    <n v="6270.0064000000002"/>
    <n v="28.958500000000001"/>
  </r>
  <r>
    <s v="13-Nov-2025"/>
    <x v="3"/>
    <s v="Week2-Nov-2025"/>
    <x v="2"/>
    <s v="02-Dec-2025"/>
    <s v="Tuesday"/>
    <s v="Weekly - Tuesday"/>
    <s v="Weekly - Tuesday"/>
    <s v="Month+1 Expiry"/>
    <n v="109416"/>
    <n v="214.95410000000001"/>
    <n v="1.1771"/>
  </r>
  <r>
    <s v="13-Nov-2025"/>
    <x v="3"/>
    <s v="Week2-Nov-2025"/>
    <x v="2"/>
    <s v="09-Dec-2025"/>
    <s v="Tuesday"/>
    <s v="Weekly - Tuesday"/>
    <s v="Weekly - Tuesday"/>
    <s v="Month+1 Expiry"/>
    <n v="14653"/>
    <n v="28.663799999999998"/>
    <n v="0.20300000000000001"/>
  </r>
  <r>
    <s v="13-Nov-2025"/>
    <x v="3"/>
    <s v="Week2-Nov-2025"/>
    <x v="2"/>
    <s v="16-Dec-2025"/>
    <s v="Tuesday"/>
    <s v="Weekly - Tuesday"/>
    <s v="Weekly - Tuesday"/>
    <s v="Month+1 Expiry"/>
    <n v="3249"/>
    <n v="6.3834"/>
    <n v="5.7599999999999998E-2"/>
  </r>
  <r>
    <s v="13-Nov-2025"/>
    <x v="3"/>
    <s v="Week2-Nov-2025"/>
    <x v="2"/>
    <s v="30-Dec-2025"/>
    <s v="Tuesday"/>
    <s v="Monthly - Tuesday"/>
    <s v="Monthly - Tuesday"/>
    <s v="Month+1 Expiry"/>
    <n v="361809"/>
    <n v="705.61760000000004"/>
    <n v="5.6757"/>
  </r>
  <r>
    <s v="13-Nov-2025"/>
    <x v="3"/>
    <s v="Week2-Nov-2025"/>
    <x v="2"/>
    <s v="27-Jan-2026"/>
    <s v="Tuesday"/>
    <s v="Monthly - Tuesday"/>
    <s v="Monthly - Tuesday"/>
    <s v="Month+2 Expiry"/>
    <n v="31296"/>
    <n v="53.149500000000003"/>
    <n v="0.61209999999999998"/>
  </r>
  <r>
    <s v="13-Nov-2025"/>
    <x v="3"/>
    <s v="Week2-Nov-2025"/>
    <x v="2"/>
    <s v="31-Mar-2026"/>
    <s v="Tuesday"/>
    <s v="Monthly - Tuesday"/>
    <s v="Monthly - Tuesday"/>
    <s v="Month+4 Expiry"/>
    <n v="22765"/>
    <n v="45.953200000000002"/>
    <n v="0.78100000000000003"/>
  </r>
  <r>
    <s v="13-Nov-2025"/>
    <x v="3"/>
    <s v="Week2-Nov-2025"/>
    <x v="2"/>
    <s v="30-Jun-2026"/>
    <s v="Tuesday"/>
    <s v="Monthly - Tuesday"/>
    <s v="Monthly - Tuesday"/>
    <s v="Month+7 Expiry"/>
    <n v="4855"/>
    <n v="9.9161000000000001"/>
    <n v="0.23719999999999999"/>
  </r>
  <r>
    <s v="13-Nov-2025"/>
    <x v="3"/>
    <s v="Week2-Nov-2025"/>
    <x v="2"/>
    <s v="29-Sep-2026"/>
    <s v="Tuesday"/>
    <s v="Monthly - Tuesday"/>
    <s v="Monthly - Tuesday"/>
    <s v="Month+10 Expiry"/>
    <n v="20"/>
    <n v="3.7600000000000001E-2"/>
    <n v="5.0000000000000001E-4"/>
  </r>
  <r>
    <s v="13-Nov-2025"/>
    <x v="3"/>
    <s v="Week2-Nov-2025"/>
    <x v="2"/>
    <s v="29-Dec-2026"/>
    <s v="Tuesday"/>
    <s v="Monthly - Tuesday"/>
    <s v="Monthly - Tuesday"/>
    <s v="Month+13 Expiry"/>
    <n v="4193"/>
    <n v="8.7518999999999991"/>
    <n v="0.33750000000000002"/>
  </r>
  <r>
    <s v="13-Nov-2025"/>
    <x v="3"/>
    <s v="Week2-Nov-2025"/>
    <x v="2"/>
    <s v="29-Jun-2027"/>
    <s v="Tuesday"/>
    <s v="Monthly - Tuesday"/>
    <s v="Monthly - Tuesday"/>
    <s v="Month+19 Expiry"/>
    <n v="0"/>
    <n v="0"/>
    <n v="0"/>
  </r>
  <r>
    <s v="13-Nov-2025"/>
    <x v="3"/>
    <s v="Week2-Nov-2025"/>
    <x v="2"/>
    <s v="28-Dec-2027"/>
    <s v="Tuesday"/>
    <s v="Monthly - Tuesday"/>
    <s v="Monthly - Tuesday"/>
    <s v="Month+25 Expiry"/>
    <n v="2"/>
    <n v="4.0000000000000001E-3"/>
    <n v="1E-4"/>
  </r>
  <r>
    <s v="13-Nov-2025"/>
    <x v="3"/>
    <s v="Week2-Nov-2025"/>
    <x v="2"/>
    <s v="27-Jun-2028"/>
    <s v="Tuesday"/>
    <s v="Monthly - Tuesday"/>
    <s v="Monthly - Tuesday"/>
    <s v="Month+31 Expiry"/>
    <n v="0"/>
    <n v="0"/>
    <n v="0"/>
  </r>
  <r>
    <s v="13-Nov-2025"/>
    <x v="3"/>
    <s v="Week2-Nov-2025"/>
    <x v="2"/>
    <s v="26-Dec-2028"/>
    <s v="Tuesday"/>
    <s v="Monthly - Tuesday"/>
    <s v="Monthly - Tuesday"/>
    <s v="Month+37 Expiry"/>
    <n v="0"/>
    <n v="0"/>
    <n v="0"/>
  </r>
  <r>
    <s v="13-Nov-2025"/>
    <x v="3"/>
    <s v="Week2-Nov-2025"/>
    <x v="2"/>
    <s v="26-Jun-2029"/>
    <s v="Tuesday"/>
    <s v="Monthly - Tuesday"/>
    <s v="Monthly - Tuesday"/>
    <s v="Month+43 Expiry"/>
    <n v="0"/>
    <n v="0"/>
    <n v="0"/>
  </r>
  <r>
    <s v="13-Nov-2025"/>
    <x v="3"/>
    <s v="Week2-Nov-2025"/>
    <x v="2"/>
    <s v="24-Dec-2029"/>
    <s v="Monday"/>
    <s v="Weekly - Monday"/>
    <s v="Weekly - Monday"/>
    <s v="Month+49 Expiry"/>
    <n v="0"/>
    <n v="0"/>
    <n v="0"/>
  </r>
  <r>
    <s v="13-Nov-2025"/>
    <x v="3"/>
    <s v="Week2-Nov-2025"/>
    <x v="2"/>
    <s v="25-Jun-2030"/>
    <s v="Tuesday"/>
    <s v="Monthly - Tuesday"/>
    <s v="Monthly - Tuesday"/>
    <s v="Month+55 Expiry"/>
    <n v="0"/>
    <n v="0"/>
    <n v="0"/>
  </r>
  <r>
    <s v="14-Nov-2025"/>
    <x v="4"/>
    <s v="Week2-Nov-2025"/>
    <x v="2"/>
    <s v="18-Nov-2025"/>
    <s v="Tuesday"/>
    <s v="Weekly - Tuesday"/>
    <s v="Weekly - Tuesday"/>
    <s v="Same Month Expiry"/>
    <n v="114475041"/>
    <n v="222606.7053"/>
    <n v="553.77769999999998"/>
  </r>
  <r>
    <s v="14-Nov-2025"/>
    <x v="4"/>
    <s v="Week2-Nov-2025"/>
    <x v="2"/>
    <s v="25-Nov-2025"/>
    <s v="Tuesday"/>
    <s v="Monthly - Tuesday"/>
    <s v="Monthly - Tuesday"/>
    <s v="Same Month Expiry"/>
    <n v="5240099"/>
    <n v="10195.253500000001"/>
    <n v="46.297800000000002"/>
  </r>
  <r>
    <s v="14-Nov-2025"/>
    <x v="4"/>
    <s v="Week2-Nov-2025"/>
    <x v="2"/>
    <s v="02-Dec-2025"/>
    <s v="Tuesday"/>
    <s v="Weekly - Tuesday"/>
    <s v="Weekly - Tuesday"/>
    <s v="Month+1 Expiry"/>
    <n v="217583"/>
    <n v="426.19470000000001"/>
    <n v="2.3601999999999999"/>
  </r>
  <r>
    <s v="14-Nov-2025"/>
    <x v="4"/>
    <s v="Week2-Nov-2025"/>
    <x v="2"/>
    <s v="09-Dec-2025"/>
    <s v="Tuesday"/>
    <s v="Weekly - Tuesday"/>
    <s v="Weekly - Tuesday"/>
    <s v="Month+1 Expiry"/>
    <n v="26311"/>
    <n v="51.564900000000002"/>
    <n v="0.38540000000000002"/>
  </r>
  <r>
    <s v="14-Nov-2025"/>
    <x v="4"/>
    <s v="Week2-Nov-2025"/>
    <x v="2"/>
    <s v="16-Dec-2025"/>
    <s v="Tuesday"/>
    <s v="Weekly - Tuesday"/>
    <s v="Weekly - Tuesday"/>
    <s v="Month+1 Expiry"/>
    <n v="4042"/>
    <n v="7.9767999999999999"/>
    <n v="7.1599999999999997E-2"/>
  </r>
  <r>
    <s v="14-Nov-2025"/>
    <x v="4"/>
    <s v="Week2-Nov-2025"/>
    <x v="2"/>
    <s v="30-Dec-2025"/>
    <s v="Tuesday"/>
    <s v="Monthly - Tuesday"/>
    <s v="Monthly - Tuesday"/>
    <s v="Month+1 Expiry"/>
    <n v="490525"/>
    <n v="955.78200000000004"/>
    <n v="7.7257999999999996"/>
  </r>
  <r>
    <s v="14-Nov-2025"/>
    <x v="4"/>
    <s v="Week2-Nov-2025"/>
    <x v="2"/>
    <s v="27-Jan-2026"/>
    <s v="Tuesday"/>
    <s v="Monthly - Tuesday"/>
    <s v="Monthly - Tuesday"/>
    <s v="Month+2 Expiry"/>
    <n v="39481"/>
    <n v="67.000299999999996"/>
    <n v="0.75249999999999995"/>
  </r>
  <r>
    <s v="14-Nov-2025"/>
    <x v="4"/>
    <s v="Week2-Nov-2025"/>
    <x v="2"/>
    <s v="31-Mar-2026"/>
    <s v="Tuesday"/>
    <s v="Monthly - Tuesday"/>
    <s v="Monthly - Tuesday"/>
    <s v="Month+4 Expiry"/>
    <n v="21613"/>
    <n v="42.408999999999999"/>
    <n v="0.62770000000000004"/>
  </r>
  <r>
    <s v="14-Nov-2025"/>
    <x v="4"/>
    <s v="Week2-Nov-2025"/>
    <x v="2"/>
    <s v="30-Jun-2026"/>
    <s v="Tuesday"/>
    <s v="Monthly - Tuesday"/>
    <s v="Monthly - Tuesday"/>
    <s v="Month+7 Expiry"/>
    <n v="4110"/>
    <n v="8.1378000000000004"/>
    <n v="0.1837"/>
  </r>
  <r>
    <s v="14-Nov-2025"/>
    <x v="4"/>
    <s v="Week2-Nov-2025"/>
    <x v="2"/>
    <s v="29-Sep-2026"/>
    <s v="Tuesday"/>
    <s v="Monthly - Tuesday"/>
    <s v="Monthly - Tuesday"/>
    <s v="Month+10 Expiry"/>
    <n v="31"/>
    <n v="5.7500000000000002E-2"/>
    <n v="6.9999999999999999E-4"/>
  </r>
  <r>
    <s v="14-Nov-2025"/>
    <x v="4"/>
    <s v="Week2-Nov-2025"/>
    <x v="2"/>
    <s v="29-Dec-2026"/>
    <s v="Tuesday"/>
    <s v="Monthly - Tuesday"/>
    <s v="Monthly - Tuesday"/>
    <s v="Month+13 Expiry"/>
    <n v="3669"/>
    <n v="7.4648000000000003"/>
    <n v="0.25380000000000003"/>
  </r>
  <r>
    <s v="14-Nov-2025"/>
    <x v="4"/>
    <s v="Week2-Nov-2025"/>
    <x v="2"/>
    <s v="29-Jun-2027"/>
    <s v="Tuesday"/>
    <s v="Monthly - Tuesday"/>
    <s v="Monthly - Tuesday"/>
    <s v="Month+19 Expiry"/>
    <n v="0"/>
    <n v="0"/>
    <n v="0"/>
  </r>
  <r>
    <s v="14-Nov-2025"/>
    <x v="4"/>
    <s v="Week2-Nov-2025"/>
    <x v="2"/>
    <s v="28-Dec-2027"/>
    <s v="Tuesday"/>
    <s v="Monthly - Tuesday"/>
    <s v="Monthly - Tuesday"/>
    <s v="Month+25 Expiry"/>
    <n v="7"/>
    <n v="1.4E-2"/>
    <n v="6.9999999999999999E-4"/>
  </r>
  <r>
    <s v="14-Nov-2025"/>
    <x v="4"/>
    <s v="Week2-Nov-2025"/>
    <x v="2"/>
    <s v="27-Jun-2028"/>
    <s v="Tuesday"/>
    <s v="Monthly - Tuesday"/>
    <s v="Monthly - Tuesday"/>
    <s v="Month+31 Expiry"/>
    <n v="0"/>
    <n v="0"/>
    <n v="0"/>
  </r>
  <r>
    <s v="14-Nov-2025"/>
    <x v="4"/>
    <s v="Week2-Nov-2025"/>
    <x v="2"/>
    <s v="26-Dec-2028"/>
    <s v="Tuesday"/>
    <s v="Monthly - Tuesday"/>
    <s v="Monthly - Tuesday"/>
    <s v="Month+37 Expiry"/>
    <n v="0"/>
    <n v="0"/>
    <n v="0"/>
  </r>
  <r>
    <s v="14-Nov-2025"/>
    <x v="4"/>
    <s v="Week2-Nov-2025"/>
    <x v="2"/>
    <s v="26-Jun-2029"/>
    <s v="Tuesday"/>
    <s v="Monthly - Tuesday"/>
    <s v="Monthly - Tuesday"/>
    <s v="Month+43 Expiry"/>
    <n v="0"/>
    <n v="0"/>
    <n v="0"/>
  </r>
  <r>
    <s v="14-Nov-2025"/>
    <x v="4"/>
    <s v="Week2-Nov-2025"/>
    <x v="2"/>
    <s v="24-Dec-2029"/>
    <s v="Monday"/>
    <s v="Weekly - Monday"/>
    <s v="Weekly - Monday"/>
    <s v="Month+49 Expiry"/>
    <n v="0"/>
    <n v="0"/>
    <n v="0"/>
  </r>
  <r>
    <s v="14-Nov-2025"/>
    <x v="4"/>
    <s v="Week2-Nov-2025"/>
    <x v="2"/>
    <s v="25-Jun-2030"/>
    <s v="Tuesday"/>
    <s v="Monthly - Tuesday"/>
    <s v="Monthly - Tuesday"/>
    <s v="Month+55 Expiry"/>
    <n v="0"/>
    <n v="0"/>
    <n v="0"/>
  </r>
  <r>
    <s v="17-Nov-2025"/>
    <x v="0"/>
    <s v="Week3-Nov-2025"/>
    <x v="2"/>
    <s v="18-Nov-2025"/>
    <s v="Tuesday"/>
    <s v="Weekly - Tuesday"/>
    <s v="Weekly - Tuesday"/>
    <s v="Same Month Expiry"/>
    <n v="107771286"/>
    <n v="209935.5019"/>
    <n v="375.10070000000002"/>
  </r>
  <r>
    <s v="17-Nov-2025"/>
    <x v="0"/>
    <s v="Week3-Nov-2025"/>
    <x v="2"/>
    <s v="25-Nov-2025"/>
    <s v="Tuesday"/>
    <s v="Monthly - Tuesday"/>
    <s v="Monthly - Tuesday"/>
    <s v="Same Month Expiry"/>
    <n v="5331308"/>
    <n v="10387.230299999999"/>
    <n v="35.017400000000002"/>
  </r>
  <r>
    <s v="17-Nov-2025"/>
    <x v="0"/>
    <s v="Week3-Nov-2025"/>
    <x v="2"/>
    <s v="02-Dec-2025"/>
    <s v="Tuesday"/>
    <s v="Weekly - Tuesday"/>
    <s v="Weekly - Tuesday"/>
    <s v="Month+1 Expiry"/>
    <n v="242786"/>
    <n v="475.56819999999999"/>
    <n v="2.3096000000000001"/>
  </r>
  <r>
    <s v="17-Nov-2025"/>
    <x v="0"/>
    <s v="Week3-Nov-2025"/>
    <x v="2"/>
    <s v="09-Dec-2025"/>
    <s v="Tuesday"/>
    <s v="Weekly - Tuesday"/>
    <s v="Weekly - Tuesday"/>
    <s v="Month+1 Expiry"/>
    <n v="35900"/>
    <n v="70.816900000000004"/>
    <n v="0.37059999999999998"/>
  </r>
  <r>
    <s v="17-Nov-2025"/>
    <x v="0"/>
    <s v="Week3-Nov-2025"/>
    <x v="2"/>
    <s v="16-Dec-2025"/>
    <s v="Tuesday"/>
    <s v="Weekly - Tuesday"/>
    <s v="Weekly - Tuesday"/>
    <s v="Month+1 Expiry"/>
    <n v="6519"/>
    <n v="12.8649"/>
    <n v="0.1016"/>
  </r>
  <r>
    <s v="17-Nov-2025"/>
    <x v="0"/>
    <s v="Week3-Nov-2025"/>
    <x v="2"/>
    <s v="30-Dec-2025"/>
    <s v="Tuesday"/>
    <s v="Monthly - Tuesday"/>
    <s v="Monthly - Tuesday"/>
    <s v="Month+1 Expiry"/>
    <n v="449443"/>
    <n v="876.17169999999999"/>
    <n v="6.7695999999999996"/>
  </r>
  <r>
    <s v="17-Nov-2025"/>
    <x v="0"/>
    <s v="Week3-Nov-2025"/>
    <x v="2"/>
    <s v="27-Jan-2026"/>
    <s v="Tuesday"/>
    <s v="Monthly - Tuesday"/>
    <s v="Monthly - Tuesday"/>
    <s v="Month+2 Expiry"/>
    <n v="34297"/>
    <n v="58.073300000000003"/>
    <n v="0.54690000000000005"/>
  </r>
  <r>
    <s v="17-Nov-2025"/>
    <x v="0"/>
    <s v="Week3-Nov-2025"/>
    <x v="2"/>
    <s v="31-Mar-2026"/>
    <s v="Tuesday"/>
    <s v="Monthly - Tuesday"/>
    <s v="Monthly - Tuesday"/>
    <s v="Month+4 Expiry"/>
    <n v="18206"/>
    <n v="35.472200000000001"/>
    <n v="0.495"/>
  </r>
  <r>
    <s v="17-Nov-2025"/>
    <x v="0"/>
    <s v="Week3-Nov-2025"/>
    <x v="2"/>
    <s v="30-Jun-2026"/>
    <s v="Tuesday"/>
    <s v="Monthly - Tuesday"/>
    <s v="Monthly - Tuesday"/>
    <s v="Month+7 Expiry"/>
    <n v="6583"/>
    <n v="12.579000000000001"/>
    <n v="0.2366"/>
  </r>
  <r>
    <s v="17-Nov-2025"/>
    <x v="0"/>
    <s v="Week3-Nov-2025"/>
    <x v="2"/>
    <s v="29-Sep-2026"/>
    <s v="Tuesday"/>
    <s v="Monthly - Tuesday"/>
    <s v="Monthly - Tuesday"/>
    <s v="Month+10 Expiry"/>
    <n v="31"/>
    <n v="5.57E-2"/>
    <n v="5.0000000000000001E-4"/>
  </r>
  <r>
    <s v="17-Nov-2025"/>
    <x v="0"/>
    <s v="Week3-Nov-2025"/>
    <x v="2"/>
    <s v="29-Dec-2026"/>
    <s v="Tuesday"/>
    <s v="Monthly - Tuesday"/>
    <s v="Monthly - Tuesday"/>
    <s v="Month+13 Expiry"/>
    <n v="6631"/>
    <n v="13.6408"/>
    <n v="0.32619999999999999"/>
  </r>
  <r>
    <s v="17-Nov-2025"/>
    <x v="0"/>
    <s v="Week3-Nov-2025"/>
    <x v="2"/>
    <s v="29-Jun-2027"/>
    <s v="Tuesday"/>
    <s v="Monthly - Tuesday"/>
    <s v="Monthly - Tuesday"/>
    <s v="Month+19 Expiry"/>
    <n v="0"/>
    <n v="0"/>
    <n v="0"/>
  </r>
  <r>
    <s v="17-Nov-2025"/>
    <x v="0"/>
    <s v="Week3-Nov-2025"/>
    <x v="2"/>
    <s v="28-Dec-2027"/>
    <s v="Tuesday"/>
    <s v="Monthly - Tuesday"/>
    <s v="Monthly - Tuesday"/>
    <s v="Month+25 Expiry"/>
    <n v="10"/>
    <n v="2.0299999999999999E-2"/>
    <n v="1.6000000000000001E-3"/>
  </r>
  <r>
    <s v="17-Nov-2025"/>
    <x v="0"/>
    <s v="Week3-Nov-2025"/>
    <x v="2"/>
    <s v="27-Jun-2028"/>
    <s v="Tuesday"/>
    <s v="Monthly - Tuesday"/>
    <s v="Monthly - Tuesday"/>
    <s v="Month+31 Expiry"/>
    <n v="0"/>
    <n v="0"/>
    <n v="0"/>
  </r>
  <r>
    <s v="17-Nov-2025"/>
    <x v="0"/>
    <s v="Week3-Nov-2025"/>
    <x v="2"/>
    <s v="26-Dec-2028"/>
    <s v="Tuesday"/>
    <s v="Monthly - Tuesday"/>
    <s v="Monthly - Tuesday"/>
    <s v="Month+37 Expiry"/>
    <n v="0"/>
    <n v="0"/>
    <n v="0"/>
  </r>
  <r>
    <s v="17-Nov-2025"/>
    <x v="0"/>
    <s v="Week3-Nov-2025"/>
    <x v="2"/>
    <s v="26-Jun-2029"/>
    <s v="Tuesday"/>
    <s v="Monthly - Tuesday"/>
    <s v="Monthly - Tuesday"/>
    <s v="Month+43 Expiry"/>
    <n v="0"/>
    <n v="0"/>
    <n v="0"/>
  </r>
  <r>
    <s v="17-Nov-2025"/>
    <x v="0"/>
    <s v="Week3-Nov-2025"/>
    <x v="2"/>
    <s v="24-Dec-2029"/>
    <s v="Monday"/>
    <s v="Weekly - Monday"/>
    <s v="Weekly - Monday"/>
    <s v="Month+49 Expiry"/>
    <n v="0"/>
    <n v="0"/>
    <n v="0"/>
  </r>
  <r>
    <s v="17-Nov-2025"/>
    <x v="0"/>
    <s v="Week3-Nov-2025"/>
    <x v="2"/>
    <s v="25-Jun-2030"/>
    <s v="Tuesday"/>
    <s v="Monthly - Tuesday"/>
    <s v="Monthly - Tuesday"/>
    <s v="Month+55 Expiry"/>
    <n v="0"/>
    <n v="0"/>
    <n v="0"/>
  </r>
  <r>
    <s v="18-Nov-2025"/>
    <x v="1"/>
    <s v="Week3-Nov-2025"/>
    <x v="2"/>
    <s v="18-Nov-2025"/>
    <s v="Tuesday"/>
    <s v="Weekly - Tuesday"/>
    <s v="Weekly - Tuesday"/>
    <s v="Same Month Expiry"/>
    <n v="272098953"/>
    <n v="530046.6004"/>
    <n v="489.78649999999999"/>
  </r>
  <r>
    <s v="18-Nov-2025"/>
    <x v="1"/>
    <s v="Week3-Nov-2025"/>
    <x v="2"/>
    <s v="25-Nov-2025"/>
    <s v="Tuesday"/>
    <s v="Monthly - Tuesday"/>
    <s v="Monthly - Tuesday"/>
    <s v="Same Month Expiry"/>
    <n v="11016416"/>
    <n v="21501.411400000001"/>
    <n v="70.974100000000007"/>
  </r>
  <r>
    <s v="18-Nov-2025"/>
    <x v="1"/>
    <s v="Week3-Nov-2025"/>
    <x v="2"/>
    <s v="02-Dec-2025"/>
    <s v="Tuesday"/>
    <s v="Weekly - Tuesday"/>
    <s v="Weekly - Tuesday"/>
    <s v="Month+1 Expiry"/>
    <n v="432620"/>
    <n v="847.5204"/>
    <n v="4.4664000000000001"/>
  </r>
  <r>
    <s v="18-Nov-2025"/>
    <x v="1"/>
    <s v="Week3-Nov-2025"/>
    <x v="2"/>
    <s v="09-Dec-2025"/>
    <s v="Tuesday"/>
    <s v="Weekly - Tuesday"/>
    <s v="Weekly - Tuesday"/>
    <s v="Month+1 Expiry"/>
    <n v="38063"/>
    <n v="74.645300000000006"/>
    <n v="0.44379999999999997"/>
  </r>
  <r>
    <s v="18-Nov-2025"/>
    <x v="1"/>
    <s v="Week3-Nov-2025"/>
    <x v="2"/>
    <s v="16-Dec-2025"/>
    <s v="Tuesday"/>
    <s v="Weekly - Tuesday"/>
    <s v="Weekly - Tuesday"/>
    <s v="Month+1 Expiry"/>
    <n v="8106"/>
    <n v="15.9543"/>
    <n v="0.12180000000000001"/>
  </r>
  <r>
    <s v="18-Nov-2025"/>
    <x v="1"/>
    <s v="Week3-Nov-2025"/>
    <x v="2"/>
    <s v="30-Dec-2025"/>
    <s v="Tuesday"/>
    <s v="Monthly - Tuesday"/>
    <s v="Monthly - Tuesday"/>
    <s v="Month+1 Expiry"/>
    <n v="410036"/>
    <n v="801.51049999999998"/>
    <n v="6.6833999999999998"/>
  </r>
  <r>
    <s v="18-Nov-2025"/>
    <x v="1"/>
    <s v="Week3-Nov-2025"/>
    <x v="2"/>
    <s v="27-Jan-2026"/>
    <s v="Tuesday"/>
    <s v="Monthly - Tuesday"/>
    <s v="Monthly - Tuesday"/>
    <s v="Month+2 Expiry"/>
    <n v="34059"/>
    <n v="57.660699999999999"/>
    <n v="0.62029999999999996"/>
  </r>
  <r>
    <s v="18-Nov-2025"/>
    <x v="1"/>
    <s v="Week3-Nov-2025"/>
    <x v="2"/>
    <s v="31-Mar-2026"/>
    <s v="Tuesday"/>
    <s v="Monthly - Tuesday"/>
    <s v="Monthly - Tuesday"/>
    <s v="Month+4 Expiry"/>
    <n v="20885"/>
    <n v="41.762700000000002"/>
    <n v="0.55630000000000002"/>
  </r>
  <r>
    <s v="18-Nov-2025"/>
    <x v="1"/>
    <s v="Week3-Nov-2025"/>
    <x v="2"/>
    <s v="30-Jun-2026"/>
    <s v="Tuesday"/>
    <s v="Monthly - Tuesday"/>
    <s v="Monthly - Tuesday"/>
    <s v="Month+7 Expiry"/>
    <n v="3708"/>
    <n v="7.3026"/>
    <n v="0.15359999999999999"/>
  </r>
  <r>
    <s v="18-Nov-2025"/>
    <x v="1"/>
    <s v="Week3-Nov-2025"/>
    <x v="2"/>
    <s v="29-Sep-2026"/>
    <s v="Tuesday"/>
    <s v="Monthly - Tuesday"/>
    <s v="Monthly - Tuesday"/>
    <s v="Month+10 Expiry"/>
    <n v="26"/>
    <n v="4.6600000000000003E-2"/>
    <n v="5.0000000000000001E-4"/>
  </r>
  <r>
    <s v="18-Nov-2025"/>
    <x v="1"/>
    <s v="Week3-Nov-2025"/>
    <x v="2"/>
    <s v="29-Dec-2026"/>
    <s v="Tuesday"/>
    <s v="Monthly - Tuesday"/>
    <s v="Monthly - Tuesday"/>
    <s v="Month+13 Expiry"/>
    <n v="3588"/>
    <n v="7.2460000000000004"/>
    <n v="0.24199999999999999"/>
  </r>
  <r>
    <s v="18-Nov-2025"/>
    <x v="1"/>
    <s v="Week3-Nov-2025"/>
    <x v="2"/>
    <s v="29-Jun-2027"/>
    <s v="Tuesday"/>
    <s v="Monthly - Tuesday"/>
    <s v="Monthly - Tuesday"/>
    <s v="Month+19 Expiry"/>
    <n v="0"/>
    <n v="0"/>
    <n v="0"/>
  </r>
  <r>
    <s v="18-Nov-2025"/>
    <x v="1"/>
    <s v="Week3-Nov-2025"/>
    <x v="2"/>
    <s v="28-Dec-2027"/>
    <s v="Tuesday"/>
    <s v="Monthly - Tuesday"/>
    <s v="Monthly - Tuesday"/>
    <s v="Month+25 Expiry"/>
    <n v="2"/>
    <n v="4.3E-3"/>
    <n v="2.9999999999999997E-4"/>
  </r>
  <r>
    <s v="18-Nov-2025"/>
    <x v="1"/>
    <s v="Week3-Nov-2025"/>
    <x v="2"/>
    <s v="27-Jun-2028"/>
    <s v="Tuesday"/>
    <s v="Monthly - Tuesday"/>
    <s v="Monthly - Tuesday"/>
    <s v="Month+31 Expiry"/>
    <n v="0"/>
    <n v="0"/>
    <n v="0"/>
  </r>
  <r>
    <s v="18-Nov-2025"/>
    <x v="1"/>
    <s v="Week3-Nov-2025"/>
    <x v="2"/>
    <s v="26-Dec-2028"/>
    <s v="Tuesday"/>
    <s v="Monthly - Tuesday"/>
    <s v="Monthly - Tuesday"/>
    <s v="Month+37 Expiry"/>
    <n v="0"/>
    <n v="0"/>
    <n v="0"/>
  </r>
  <r>
    <s v="18-Nov-2025"/>
    <x v="1"/>
    <s v="Week3-Nov-2025"/>
    <x v="2"/>
    <s v="26-Jun-2029"/>
    <s v="Tuesday"/>
    <s v="Monthly - Tuesday"/>
    <s v="Monthly - Tuesday"/>
    <s v="Month+43 Expiry"/>
    <n v="0"/>
    <n v="0"/>
    <n v="0"/>
  </r>
  <r>
    <s v="18-Nov-2025"/>
    <x v="1"/>
    <s v="Week3-Nov-2025"/>
    <x v="2"/>
    <s v="24-Dec-2029"/>
    <s v="Monday"/>
    <s v="Weekly - Monday"/>
    <s v="Weekly - Monday"/>
    <s v="Month+49 Expiry"/>
    <n v="0"/>
    <n v="0"/>
    <n v="0"/>
  </r>
  <r>
    <s v="18-Nov-2025"/>
    <x v="1"/>
    <s v="Week3-Nov-2025"/>
    <x v="2"/>
    <s v="25-Jun-2030"/>
    <s v="Tuesday"/>
    <s v="Monthly - Tuesday"/>
    <s v="Monthly - Tuesday"/>
    <s v="Month+55 Expiry"/>
    <n v="0"/>
    <n v="0"/>
    <n v="0"/>
  </r>
  <r>
    <s v="19-Nov-2025"/>
    <x v="2"/>
    <s v="Week3-Nov-2025"/>
    <x v="2"/>
    <s v="25-Nov-2025"/>
    <s v="Tuesday"/>
    <s v="Monthly - Tuesday"/>
    <s v="MDAW - Tuesday"/>
    <s v="Same Month Expiry"/>
    <n v="46914263"/>
    <n v="91564.528000000006"/>
    <n v="294.51"/>
  </r>
  <r>
    <s v="19-Nov-2025"/>
    <x v="2"/>
    <s v="Week3-Nov-2025"/>
    <x v="2"/>
    <s v="02-Dec-2025"/>
    <s v="Tuesday"/>
    <s v="Weekly - Tuesday"/>
    <s v="Weekly - Tuesday"/>
    <s v="Month+1 Expiry"/>
    <n v="1223527"/>
    <n v="2400.8384000000001"/>
    <n v="11.087400000000001"/>
  </r>
  <r>
    <s v="19-Nov-2025"/>
    <x v="2"/>
    <s v="Week3-Nov-2025"/>
    <x v="2"/>
    <s v="09-Dec-2025"/>
    <s v="Tuesday"/>
    <s v="Weekly - Tuesday"/>
    <s v="Weekly - Tuesday"/>
    <s v="Month+1 Expiry"/>
    <n v="78762"/>
    <n v="154.57749999999999"/>
    <n v="0.90029999999999999"/>
  </r>
  <r>
    <s v="19-Nov-2025"/>
    <x v="2"/>
    <s v="Week3-Nov-2025"/>
    <x v="2"/>
    <s v="16-Dec-2025"/>
    <s v="Tuesday"/>
    <s v="Weekly - Tuesday"/>
    <s v="Weekly - Tuesday"/>
    <s v="Month+1 Expiry"/>
    <n v="13648"/>
    <n v="26.851099999999999"/>
    <n v="0.19350000000000001"/>
  </r>
  <r>
    <s v="19-Nov-2025"/>
    <x v="2"/>
    <s v="Week3-Nov-2025"/>
    <x v="2"/>
    <s v="23-Dec-2025"/>
    <s v="Tuesday"/>
    <s v="Weekly - Tuesday"/>
    <s v="Weekly - Tuesday"/>
    <s v="Month+1 Expiry"/>
    <n v="3442"/>
    <n v="6.8060999999999998"/>
    <n v="5.8099999999999999E-2"/>
  </r>
  <r>
    <s v="19-Nov-2025"/>
    <x v="2"/>
    <s v="Week3-Nov-2025"/>
    <x v="2"/>
    <s v="30-Dec-2025"/>
    <s v="Tuesday"/>
    <s v="Monthly - Tuesday"/>
    <s v="Monthly - Tuesday"/>
    <s v="Month+1 Expiry"/>
    <n v="581222"/>
    <n v="1136.3857"/>
    <n v="8.9082000000000008"/>
  </r>
  <r>
    <s v="19-Nov-2025"/>
    <x v="2"/>
    <s v="Week3-Nov-2025"/>
    <x v="2"/>
    <s v="27-Jan-2026"/>
    <s v="Tuesday"/>
    <s v="Monthly - Tuesday"/>
    <s v="Monthly - Tuesday"/>
    <s v="Month+2 Expiry"/>
    <n v="46895"/>
    <n v="79.877700000000004"/>
    <n v="0.82189999999999996"/>
  </r>
  <r>
    <s v="19-Nov-2025"/>
    <x v="2"/>
    <s v="Week3-Nov-2025"/>
    <x v="2"/>
    <s v="31-Mar-2026"/>
    <s v="Tuesday"/>
    <s v="Monthly - Tuesday"/>
    <s v="Monthly - Tuesday"/>
    <s v="Month+4 Expiry"/>
    <n v="25872"/>
    <n v="50.659500000000001"/>
    <n v="0.75480000000000003"/>
  </r>
  <r>
    <s v="19-Nov-2025"/>
    <x v="2"/>
    <s v="Week3-Nov-2025"/>
    <x v="2"/>
    <s v="30-Jun-2026"/>
    <s v="Tuesday"/>
    <s v="Monthly - Tuesday"/>
    <s v="Monthly - Tuesday"/>
    <s v="Month+7 Expiry"/>
    <n v="4389"/>
    <n v="8.6072000000000006"/>
    <n v="0.16270000000000001"/>
  </r>
  <r>
    <s v="19-Nov-2025"/>
    <x v="2"/>
    <s v="Week3-Nov-2025"/>
    <x v="2"/>
    <s v="29-Sep-2026"/>
    <s v="Tuesday"/>
    <s v="Monthly - Tuesday"/>
    <s v="Monthly - Tuesday"/>
    <s v="Month+10 Expiry"/>
    <n v="77"/>
    <n v="0.14230000000000001"/>
    <n v="1.6999999999999999E-3"/>
  </r>
  <r>
    <s v="19-Nov-2025"/>
    <x v="2"/>
    <s v="Week3-Nov-2025"/>
    <x v="2"/>
    <s v="29-Dec-2026"/>
    <s v="Tuesday"/>
    <s v="Monthly - Tuesday"/>
    <s v="Monthly - Tuesday"/>
    <s v="Month+13 Expiry"/>
    <n v="2667"/>
    <n v="5.5106000000000002"/>
    <n v="0.19819999999999999"/>
  </r>
  <r>
    <s v="19-Nov-2025"/>
    <x v="2"/>
    <s v="Week3-Nov-2025"/>
    <x v="2"/>
    <s v="29-Jun-2027"/>
    <s v="Tuesday"/>
    <s v="Monthly - Tuesday"/>
    <s v="Monthly - Tuesday"/>
    <s v="Month+19 Expiry"/>
    <n v="0"/>
    <n v="0"/>
    <n v="0"/>
  </r>
  <r>
    <s v="19-Nov-2025"/>
    <x v="2"/>
    <s v="Week3-Nov-2025"/>
    <x v="2"/>
    <s v="28-Dec-2027"/>
    <s v="Tuesday"/>
    <s v="Monthly - Tuesday"/>
    <s v="Monthly - Tuesday"/>
    <s v="Month+25 Expiry"/>
    <n v="3"/>
    <n v="5.4999999999999997E-3"/>
    <n v="1E-4"/>
  </r>
  <r>
    <s v="19-Nov-2025"/>
    <x v="2"/>
    <s v="Week3-Nov-2025"/>
    <x v="2"/>
    <s v="27-Jun-2028"/>
    <s v="Tuesday"/>
    <s v="Monthly - Tuesday"/>
    <s v="Monthly - Tuesday"/>
    <s v="Month+31 Expiry"/>
    <n v="0"/>
    <n v="0"/>
    <n v="0"/>
  </r>
  <r>
    <s v="19-Nov-2025"/>
    <x v="2"/>
    <s v="Week3-Nov-2025"/>
    <x v="2"/>
    <s v="26-Dec-2028"/>
    <s v="Tuesday"/>
    <s v="Monthly - Tuesday"/>
    <s v="Monthly - Tuesday"/>
    <s v="Month+37 Expiry"/>
    <n v="0"/>
    <n v="0"/>
    <n v="0"/>
  </r>
  <r>
    <s v="19-Nov-2025"/>
    <x v="2"/>
    <s v="Week3-Nov-2025"/>
    <x v="2"/>
    <s v="26-Jun-2029"/>
    <s v="Tuesday"/>
    <s v="Monthly - Tuesday"/>
    <s v="Monthly - Tuesday"/>
    <s v="Month+43 Expiry"/>
    <n v="0"/>
    <n v="0"/>
    <n v="0"/>
  </r>
  <r>
    <s v="19-Nov-2025"/>
    <x v="2"/>
    <s v="Week3-Nov-2025"/>
    <x v="2"/>
    <s v="24-Dec-2029"/>
    <s v="Monday"/>
    <s v="Weekly - Monday"/>
    <s v="Weekly - Monday"/>
    <s v="Month+49 Expiry"/>
    <n v="0"/>
    <n v="0"/>
    <n v="0"/>
  </r>
  <r>
    <s v="19-Nov-2025"/>
    <x v="2"/>
    <s v="Week3-Nov-2025"/>
    <x v="2"/>
    <s v="25-Jun-2030"/>
    <s v="Tuesday"/>
    <s v="Monthly - Tuesday"/>
    <s v="Monthly - Tuesday"/>
    <s v="Month+55 Expiry"/>
    <n v="0"/>
    <n v="0"/>
    <n v="0"/>
  </r>
  <r>
    <s v="20-Nov-2025"/>
    <x v="3"/>
    <s v="Week3-Nov-2025"/>
    <x v="2"/>
    <s v="25-Nov-2025"/>
    <s v="Tuesday"/>
    <s v="Monthly - Tuesday"/>
    <s v="MDAW - Tuesday"/>
    <s v="Same Month Expiry"/>
    <n v="46727999"/>
    <n v="91444.390899999999"/>
    <n v="236.68299999999999"/>
  </r>
  <r>
    <s v="20-Nov-2025"/>
    <x v="3"/>
    <s v="Week3-Nov-2025"/>
    <x v="2"/>
    <s v="02-Dec-2025"/>
    <s v="Tuesday"/>
    <s v="Weekly - Tuesday"/>
    <s v="Weekly - Tuesday"/>
    <s v="Month+1 Expiry"/>
    <n v="1797677"/>
    <n v="3552.4337999999998"/>
    <n v="15.694699999999999"/>
  </r>
  <r>
    <s v="20-Nov-2025"/>
    <x v="3"/>
    <s v="Week3-Nov-2025"/>
    <x v="2"/>
    <s v="09-Dec-2025"/>
    <s v="Tuesday"/>
    <s v="Weekly - Tuesday"/>
    <s v="Weekly - Tuesday"/>
    <s v="Month+1 Expiry"/>
    <n v="127811"/>
    <n v="252.18879999999999"/>
    <n v="1.4805999999999999"/>
  </r>
  <r>
    <s v="20-Nov-2025"/>
    <x v="3"/>
    <s v="Week3-Nov-2025"/>
    <x v="2"/>
    <s v="16-Dec-2025"/>
    <s v="Tuesday"/>
    <s v="Weekly - Tuesday"/>
    <s v="Weekly - Tuesday"/>
    <s v="Month+1 Expiry"/>
    <n v="18590"/>
    <n v="36.648800000000001"/>
    <n v="0.2414"/>
  </r>
  <r>
    <s v="20-Nov-2025"/>
    <x v="3"/>
    <s v="Week3-Nov-2025"/>
    <x v="2"/>
    <s v="23-Dec-2025"/>
    <s v="Tuesday"/>
    <s v="Weekly - Tuesday"/>
    <s v="Weekly - Tuesday"/>
    <s v="Month+1 Expiry"/>
    <n v="4861"/>
    <n v="9.6184999999999992"/>
    <n v="7.6399999999999996E-2"/>
  </r>
  <r>
    <s v="20-Nov-2025"/>
    <x v="3"/>
    <s v="Week3-Nov-2025"/>
    <x v="2"/>
    <s v="30-Dec-2025"/>
    <s v="Tuesday"/>
    <s v="Monthly - Tuesday"/>
    <s v="Monthly - Tuesday"/>
    <s v="Month+1 Expiry"/>
    <n v="767805"/>
    <n v="1511.8018999999999"/>
    <n v="12.479900000000001"/>
  </r>
  <r>
    <s v="20-Nov-2025"/>
    <x v="3"/>
    <s v="Week3-Nov-2025"/>
    <x v="2"/>
    <s v="27-Jan-2026"/>
    <s v="Tuesday"/>
    <s v="Monthly - Tuesday"/>
    <s v="Monthly - Tuesday"/>
    <s v="Month+2 Expiry"/>
    <n v="62334"/>
    <n v="106.8989"/>
    <n v="1.1673"/>
  </r>
  <r>
    <s v="20-Nov-2025"/>
    <x v="3"/>
    <s v="Week3-Nov-2025"/>
    <x v="2"/>
    <s v="31-Mar-2026"/>
    <s v="Tuesday"/>
    <s v="Monthly - Tuesday"/>
    <s v="Monthly - Tuesday"/>
    <s v="Month+4 Expiry"/>
    <n v="32246"/>
    <n v="63.842199999999998"/>
    <n v="0.97119999999999995"/>
  </r>
  <r>
    <s v="20-Nov-2025"/>
    <x v="3"/>
    <s v="Week3-Nov-2025"/>
    <x v="2"/>
    <s v="30-Jun-2026"/>
    <s v="Tuesday"/>
    <s v="Monthly - Tuesday"/>
    <s v="Monthly - Tuesday"/>
    <s v="Month+7 Expiry"/>
    <n v="17237"/>
    <n v="33.7806"/>
    <n v="0.57120000000000004"/>
  </r>
  <r>
    <s v="20-Nov-2025"/>
    <x v="3"/>
    <s v="Week3-Nov-2025"/>
    <x v="2"/>
    <s v="29-Sep-2026"/>
    <s v="Tuesday"/>
    <s v="Monthly - Tuesday"/>
    <s v="Monthly - Tuesday"/>
    <s v="Month+10 Expiry"/>
    <n v="160"/>
    <n v="0.29949999999999999"/>
    <n v="3.8E-3"/>
  </r>
  <r>
    <s v="20-Nov-2025"/>
    <x v="3"/>
    <s v="Week3-Nov-2025"/>
    <x v="2"/>
    <s v="29-Dec-2026"/>
    <s v="Tuesday"/>
    <s v="Monthly - Tuesday"/>
    <s v="Monthly - Tuesday"/>
    <s v="Month+13 Expiry"/>
    <n v="7030"/>
    <n v="14.2867"/>
    <n v="0.44519999999999998"/>
  </r>
  <r>
    <s v="20-Nov-2025"/>
    <x v="3"/>
    <s v="Week3-Nov-2025"/>
    <x v="2"/>
    <s v="29-Jun-2027"/>
    <s v="Tuesday"/>
    <s v="Monthly - Tuesday"/>
    <s v="Monthly - Tuesday"/>
    <s v="Month+19 Expiry"/>
    <n v="0"/>
    <n v="0"/>
    <n v="0"/>
  </r>
  <r>
    <s v="20-Nov-2025"/>
    <x v="3"/>
    <s v="Week3-Nov-2025"/>
    <x v="2"/>
    <s v="28-Dec-2027"/>
    <s v="Tuesday"/>
    <s v="Monthly - Tuesday"/>
    <s v="Monthly - Tuesday"/>
    <s v="Month+25 Expiry"/>
    <n v="6"/>
    <n v="1.21E-2"/>
    <n v="6.9999999999999999E-4"/>
  </r>
  <r>
    <s v="20-Nov-2025"/>
    <x v="3"/>
    <s v="Week3-Nov-2025"/>
    <x v="2"/>
    <s v="27-Jun-2028"/>
    <s v="Tuesday"/>
    <s v="Monthly - Tuesday"/>
    <s v="Monthly - Tuesday"/>
    <s v="Month+31 Expiry"/>
    <n v="0"/>
    <n v="0"/>
    <n v="0"/>
  </r>
  <r>
    <s v="20-Nov-2025"/>
    <x v="3"/>
    <s v="Week3-Nov-2025"/>
    <x v="2"/>
    <s v="26-Dec-2028"/>
    <s v="Tuesday"/>
    <s v="Monthly - Tuesday"/>
    <s v="Monthly - Tuesday"/>
    <s v="Month+37 Expiry"/>
    <n v="7"/>
    <n v="1.4200000000000001E-2"/>
    <n v="5.0000000000000001E-4"/>
  </r>
  <r>
    <s v="20-Nov-2025"/>
    <x v="3"/>
    <s v="Week3-Nov-2025"/>
    <x v="2"/>
    <s v="26-Jun-2029"/>
    <s v="Tuesday"/>
    <s v="Monthly - Tuesday"/>
    <s v="Monthly - Tuesday"/>
    <s v="Month+43 Expiry"/>
    <n v="0"/>
    <n v="0"/>
    <n v="0"/>
  </r>
  <r>
    <s v="20-Nov-2025"/>
    <x v="3"/>
    <s v="Week3-Nov-2025"/>
    <x v="2"/>
    <s v="24-Dec-2029"/>
    <s v="Monday"/>
    <s v="Weekly - Monday"/>
    <s v="Weekly - Monday"/>
    <s v="Month+49 Expiry"/>
    <n v="1"/>
    <n v="2E-3"/>
    <n v="1E-4"/>
  </r>
  <r>
    <s v="20-Nov-2025"/>
    <x v="3"/>
    <s v="Week3-Nov-2025"/>
    <x v="2"/>
    <s v="25-Jun-2030"/>
    <s v="Tuesday"/>
    <s v="Monthly - Tuesday"/>
    <s v="Monthly - Tuesday"/>
    <s v="Month+55 Expiry"/>
    <n v="0"/>
    <n v="0"/>
    <n v="0"/>
  </r>
  <r>
    <s v="21-Nov-2025"/>
    <x v="4"/>
    <s v="Week3-Nov-2025"/>
    <x v="2"/>
    <s v="25-Nov-2025"/>
    <s v="Tuesday"/>
    <s v="Monthly - Tuesday"/>
    <s v="MDAW - Tuesday"/>
    <s v="Same Month Expiry"/>
    <n v="88544488"/>
    <n v="173598.42720000001"/>
    <n v="431.79539999999997"/>
  </r>
  <r>
    <s v="21-Nov-2025"/>
    <x v="4"/>
    <s v="Week3-Nov-2025"/>
    <x v="2"/>
    <s v="02-Dec-2025"/>
    <s v="Tuesday"/>
    <s v="Weekly - Tuesday"/>
    <s v="Weekly - Tuesday"/>
    <s v="Month+1 Expiry"/>
    <n v="2640719"/>
    <n v="5206.7539999999999"/>
    <n v="22.396000000000001"/>
  </r>
  <r>
    <s v="21-Nov-2025"/>
    <x v="4"/>
    <s v="Week3-Nov-2025"/>
    <x v="2"/>
    <s v="09-Dec-2025"/>
    <s v="Tuesday"/>
    <s v="Weekly - Tuesday"/>
    <s v="Weekly - Tuesday"/>
    <s v="Month+1 Expiry"/>
    <n v="167294"/>
    <n v="329.88990000000001"/>
    <n v="1.9988999999999999"/>
  </r>
  <r>
    <s v="21-Nov-2025"/>
    <x v="4"/>
    <s v="Week3-Nov-2025"/>
    <x v="2"/>
    <s v="16-Dec-2025"/>
    <s v="Tuesday"/>
    <s v="Weekly - Tuesday"/>
    <s v="Weekly - Tuesday"/>
    <s v="Month+1 Expiry"/>
    <n v="21531"/>
    <n v="42.480899999999998"/>
    <n v="0.3039"/>
  </r>
  <r>
    <s v="21-Nov-2025"/>
    <x v="4"/>
    <s v="Week3-Nov-2025"/>
    <x v="2"/>
    <s v="23-Dec-2025"/>
    <s v="Tuesday"/>
    <s v="Weekly - Tuesday"/>
    <s v="Weekly - Tuesday"/>
    <s v="Month+1 Expiry"/>
    <n v="8321"/>
    <n v="16.4954"/>
    <n v="0.13830000000000001"/>
  </r>
  <r>
    <s v="21-Nov-2025"/>
    <x v="4"/>
    <s v="Week3-Nov-2025"/>
    <x v="2"/>
    <s v="30-Dec-2025"/>
    <s v="Tuesday"/>
    <s v="Monthly - Tuesday"/>
    <s v="Monthly - Tuesday"/>
    <s v="Month+1 Expiry"/>
    <n v="755227"/>
    <n v="1488.6546000000001"/>
    <n v="13.351800000000001"/>
  </r>
  <r>
    <s v="21-Nov-2025"/>
    <x v="4"/>
    <s v="Week3-Nov-2025"/>
    <x v="2"/>
    <s v="27-Jan-2026"/>
    <s v="Tuesday"/>
    <s v="Monthly - Tuesday"/>
    <s v="Monthly - Tuesday"/>
    <s v="Month+2 Expiry"/>
    <n v="49802"/>
    <n v="85.461299999999994"/>
    <n v="0.99839999999999995"/>
  </r>
  <r>
    <s v="21-Nov-2025"/>
    <x v="4"/>
    <s v="Week3-Nov-2025"/>
    <x v="2"/>
    <s v="31-Mar-2026"/>
    <s v="Tuesday"/>
    <s v="Monthly - Tuesday"/>
    <s v="Monthly - Tuesday"/>
    <s v="Month+4 Expiry"/>
    <n v="25376"/>
    <n v="50.725000000000001"/>
    <n v="0.91379999999999995"/>
  </r>
  <r>
    <s v="21-Nov-2025"/>
    <x v="4"/>
    <s v="Week3-Nov-2025"/>
    <x v="2"/>
    <s v="30-Jun-2026"/>
    <s v="Tuesday"/>
    <s v="Monthly - Tuesday"/>
    <s v="Monthly - Tuesday"/>
    <s v="Month+7 Expiry"/>
    <n v="6637"/>
    <n v="13.383800000000001"/>
    <n v="0.30470000000000003"/>
  </r>
  <r>
    <s v="21-Nov-2025"/>
    <x v="4"/>
    <s v="Week3-Nov-2025"/>
    <x v="2"/>
    <s v="29-Sep-2026"/>
    <s v="Tuesday"/>
    <s v="Monthly - Tuesday"/>
    <s v="Monthly - Tuesday"/>
    <s v="Month+10 Expiry"/>
    <n v="61"/>
    <n v="0.11360000000000001"/>
    <n v="1.1999999999999999E-3"/>
  </r>
  <r>
    <s v="21-Nov-2025"/>
    <x v="4"/>
    <s v="Week3-Nov-2025"/>
    <x v="2"/>
    <s v="29-Dec-2026"/>
    <s v="Tuesday"/>
    <s v="Monthly - Tuesday"/>
    <s v="Monthly - Tuesday"/>
    <s v="Month+13 Expiry"/>
    <n v="3243"/>
    <n v="6.6280999999999999"/>
    <n v="0.21490000000000001"/>
  </r>
  <r>
    <s v="21-Nov-2025"/>
    <x v="4"/>
    <s v="Week3-Nov-2025"/>
    <x v="2"/>
    <s v="29-Jun-2027"/>
    <s v="Tuesday"/>
    <s v="Monthly - Tuesday"/>
    <s v="Monthly - Tuesday"/>
    <s v="Month+19 Expiry"/>
    <n v="0"/>
    <n v="0"/>
    <n v="0"/>
  </r>
  <r>
    <s v="21-Nov-2025"/>
    <x v="4"/>
    <s v="Week3-Nov-2025"/>
    <x v="2"/>
    <s v="28-Dec-2027"/>
    <s v="Tuesday"/>
    <s v="Monthly - Tuesday"/>
    <s v="Monthly - Tuesday"/>
    <s v="Month+25 Expiry"/>
    <n v="3"/>
    <n v="5.5999999999999999E-3"/>
    <n v="4.0000000000000002E-4"/>
  </r>
  <r>
    <s v="21-Nov-2025"/>
    <x v="4"/>
    <s v="Week3-Nov-2025"/>
    <x v="2"/>
    <s v="27-Jun-2028"/>
    <s v="Tuesday"/>
    <s v="Monthly - Tuesday"/>
    <s v="Monthly - Tuesday"/>
    <s v="Month+31 Expiry"/>
    <n v="0"/>
    <n v="0"/>
    <n v="0"/>
  </r>
  <r>
    <s v="21-Nov-2025"/>
    <x v="4"/>
    <s v="Week3-Nov-2025"/>
    <x v="2"/>
    <s v="26-Dec-2028"/>
    <s v="Tuesday"/>
    <s v="Monthly - Tuesday"/>
    <s v="Monthly - Tuesday"/>
    <s v="Month+37 Expiry"/>
    <n v="18"/>
    <n v="3.6299999999999999E-2"/>
    <n v="1.1999999999999999E-3"/>
  </r>
  <r>
    <s v="21-Nov-2025"/>
    <x v="4"/>
    <s v="Week3-Nov-2025"/>
    <x v="2"/>
    <s v="26-Jun-2029"/>
    <s v="Tuesday"/>
    <s v="Monthly - Tuesday"/>
    <s v="Monthly - Tuesday"/>
    <s v="Month+43 Expiry"/>
    <n v="0"/>
    <n v="0"/>
    <n v="0"/>
  </r>
  <r>
    <s v="21-Nov-2025"/>
    <x v="4"/>
    <s v="Week3-Nov-2025"/>
    <x v="2"/>
    <s v="24-Dec-2029"/>
    <s v="Monday"/>
    <s v="Weekly - Monday"/>
    <s v="Weekly - Monday"/>
    <s v="Month+49 Expiry"/>
    <n v="0"/>
    <n v="0"/>
    <n v="0"/>
  </r>
  <r>
    <s v="21-Nov-2025"/>
    <x v="4"/>
    <s v="Week3-Nov-2025"/>
    <x v="2"/>
    <s v="25-Jun-2030"/>
    <s v="Tuesday"/>
    <s v="Monthly - Tuesday"/>
    <s v="Monthly - Tuesday"/>
    <s v="Month+55 Expiry"/>
    <n v="0"/>
    <n v="0"/>
    <n v="0"/>
  </r>
  <r>
    <s v="24-Nov-2025"/>
    <x v="0"/>
    <s v="Week4-Nov-2025"/>
    <x v="2"/>
    <s v="25-Nov-2025"/>
    <s v="Tuesday"/>
    <s v="Monthly - Tuesday"/>
    <s v="MDAW - Tuesday"/>
    <s v="Same Month Expiry"/>
    <n v="109636860"/>
    <n v="214733.01730000001"/>
    <n v="394.43040000000002"/>
  </r>
  <r>
    <s v="24-Nov-2025"/>
    <x v="0"/>
    <s v="Week4-Nov-2025"/>
    <x v="2"/>
    <s v="02-Dec-2025"/>
    <s v="Tuesday"/>
    <s v="Weekly - Tuesday"/>
    <s v="Weekly - Tuesday"/>
    <s v="Month+1 Expiry"/>
    <n v="4946387"/>
    <n v="9734.4411"/>
    <n v="32.082500000000003"/>
  </r>
  <r>
    <s v="24-Nov-2025"/>
    <x v="0"/>
    <s v="Week4-Nov-2025"/>
    <x v="2"/>
    <s v="09-Dec-2025"/>
    <s v="Tuesday"/>
    <s v="Weekly - Tuesday"/>
    <s v="Weekly - Tuesday"/>
    <s v="Month+1 Expiry"/>
    <n v="286816"/>
    <n v="565.55610000000001"/>
    <n v="2.7368999999999999"/>
  </r>
  <r>
    <s v="24-Nov-2025"/>
    <x v="0"/>
    <s v="Week4-Nov-2025"/>
    <x v="2"/>
    <s v="16-Dec-2025"/>
    <s v="Tuesday"/>
    <s v="Weekly - Tuesday"/>
    <s v="Weekly - Tuesday"/>
    <s v="Month+1 Expiry"/>
    <n v="27914"/>
    <n v="55.177399999999999"/>
    <n v="0.313"/>
  </r>
  <r>
    <s v="24-Nov-2025"/>
    <x v="0"/>
    <s v="Week4-Nov-2025"/>
    <x v="2"/>
    <s v="23-Dec-2025"/>
    <s v="Tuesday"/>
    <s v="Weekly - Tuesday"/>
    <s v="Weekly - Tuesday"/>
    <s v="Month+1 Expiry"/>
    <n v="8441"/>
    <n v="16.678999999999998"/>
    <n v="0.1201"/>
  </r>
  <r>
    <s v="24-Nov-2025"/>
    <x v="0"/>
    <s v="Week4-Nov-2025"/>
    <x v="2"/>
    <s v="30-Dec-2025"/>
    <s v="Tuesday"/>
    <s v="Monthly - Tuesday"/>
    <s v="Monthly - Tuesday"/>
    <s v="Month+1 Expiry"/>
    <n v="800864"/>
    <n v="1577.0188000000001"/>
    <n v="14.580399999999999"/>
  </r>
  <r>
    <s v="24-Nov-2025"/>
    <x v="0"/>
    <s v="Week4-Nov-2025"/>
    <x v="2"/>
    <s v="27-Jan-2026"/>
    <s v="Tuesday"/>
    <s v="Monthly - Tuesday"/>
    <s v="Monthly - Tuesday"/>
    <s v="Month+2 Expiry"/>
    <n v="50116"/>
    <n v="85.934200000000004"/>
    <n v="0.95030000000000003"/>
  </r>
  <r>
    <s v="24-Nov-2025"/>
    <x v="0"/>
    <s v="Week4-Nov-2025"/>
    <x v="2"/>
    <s v="31-Mar-2026"/>
    <s v="Tuesday"/>
    <s v="Monthly - Tuesday"/>
    <s v="Monthly - Tuesday"/>
    <s v="Month+4 Expiry"/>
    <n v="24274"/>
    <n v="48.339100000000002"/>
    <n v="1.0304"/>
  </r>
  <r>
    <s v="24-Nov-2025"/>
    <x v="0"/>
    <s v="Week4-Nov-2025"/>
    <x v="2"/>
    <s v="30-Jun-2026"/>
    <s v="Tuesday"/>
    <s v="Monthly - Tuesday"/>
    <s v="Monthly - Tuesday"/>
    <s v="Month+7 Expiry"/>
    <n v="6662"/>
    <n v="13.101100000000001"/>
    <n v="0.22639999999999999"/>
  </r>
  <r>
    <s v="24-Nov-2025"/>
    <x v="0"/>
    <s v="Week4-Nov-2025"/>
    <x v="2"/>
    <s v="29-Sep-2026"/>
    <s v="Tuesday"/>
    <s v="Monthly - Tuesday"/>
    <s v="Monthly - Tuesday"/>
    <s v="Month+10 Expiry"/>
    <n v="58"/>
    <n v="0.1085"/>
    <n v="1.4E-3"/>
  </r>
  <r>
    <s v="24-Nov-2025"/>
    <x v="0"/>
    <s v="Week4-Nov-2025"/>
    <x v="2"/>
    <s v="29-Dec-2026"/>
    <s v="Tuesday"/>
    <s v="Monthly - Tuesday"/>
    <s v="Monthly - Tuesday"/>
    <s v="Month+13 Expiry"/>
    <n v="3039"/>
    <n v="6.2236000000000002"/>
    <n v="0.1923"/>
  </r>
  <r>
    <s v="24-Nov-2025"/>
    <x v="0"/>
    <s v="Week4-Nov-2025"/>
    <x v="2"/>
    <s v="29-Jun-2027"/>
    <s v="Tuesday"/>
    <s v="Monthly - Tuesday"/>
    <s v="Monthly - Tuesday"/>
    <s v="Month+19 Expiry"/>
    <n v="0"/>
    <n v="0"/>
    <n v="0"/>
  </r>
  <r>
    <s v="24-Nov-2025"/>
    <x v="0"/>
    <s v="Week4-Nov-2025"/>
    <x v="2"/>
    <s v="28-Dec-2027"/>
    <s v="Tuesday"/>
    <s v="Monthly - Tuesday"/>
    <s v="Monthly - Tuesday"/>
    <s v="Month+25 Expiry"/>
    <n v="3"/>
    <n v="5.7000000000000002E-3"/>
    <n v="1E-4"/>
  </r>
  <r>
    <s v="24-Nov-2025"/>
    <x v="0"/>
    <s v="Week4-Nov-2025"/>
    <x v="2"/>
    <s v="27-Jun-2028"/>
    <s v="Tuesday"/>
    <s v="Monthly - Tuesday"/>
    <s v="Monthly - Tuesday"/>
    <s v="Month+31 Expiry"/>
    <n v="0"/>
    <n v="0"/>
    <n v="0"/>
  </r>
  <r>
    <s v="24-Nov-2025"/>
    <x v="0"/>
    <s v="Week4-Nov-2025"/>
    <x v="2"/>
    <s v="26-Dec-2028"/>
    <s v="Tuesday"/>
    <s v="Monthly - Tuesday"/>
    <s v="Monthly - Tuesday"/>
    <s v="Month+37 Expiry"/>
    <n v="4"/>
    <n v="8.2000000000000007E-3"/>
    <n v="2.9999999999999997E-4"/>
  </r>
  <r>
    <s v="24-Nov-2025"/>
    <x v="0"/>
    <s v="Week4-Nov-2025"/>
    <x v="2"/>
    <s v="26-Jun-2029"/>
    <s v="Tuesday"/>
    <s v="Monthly - Tuesday"/>
    <s v="Monthly - Tuesday"/>
    <s v="Month+43 Expiry"/>
    <n v="0"/>
    <n v="0"/>
    <n v="0"/>
  </r>
  <r>
    <s v="24-Nov-2025"/>
    <x v="0"/>
    <s v="Week4-Nov-2025"/>
    <x v="2"/>
    <s v="24-Dec-2029"/>
    <s v="Monday"/>
    <s v="Weekly - Monday"/>
    <s v="Weekly - Monday"/>
    <s v="Month+49 Expiry"/>
    <n v="0"/>
    <n v="0"/>
    <n v="0"/>
  </r>
  <r>
    <s v="24-Nov-2025"/>
    <x v="0"/>
    <s v="Week4-Nov-2025"/>
    <x v="2"/>
    <s v="25-Jun-2030"/>
    <s v="Tuesday"/>
    <s v="Monthly - Tuesday"/>
    <s v="Monthly - Tuesday"/>
    <s v="Month+55 Expiry"/>
    <n v="0"/>
    <n v="0"/>
    <n v="0"/>
  </r>
  <r>
    <s v="25-Nov-2025"/>
    <x v="1"/>
    <s v="Week4-Nov-2025"/>
    <x v="2"/>
    <s v="25-Nov-2025"/>
    <s v="Tuesday"/>
    <s v="Monthly - Tuesday"/>
    <s v="MDAW - Tuesday"/>
    <s v="Same Month Expiry"/>
    <n v="255047333"/>
    <n v="497411.73139999999"/>
    <n v="450.82040000000001"/>
  </r>
  <r>
    <s v="25-Nov-2025"/>
    <x v="1"/>
    <s v="Week4-Nov-2025"/>
    <x v="2"/>
    <s v="02-Dec-2025"/>
    <s v="Tuesday"/>
    <s v="Weekly - Tuesday"/>
    <s v="Weekly - Tuesday"/>
    <s v="Month+1 Expiry"/>
    <n v="10102726"/>
    <n v="19816.5059"/>
    <n v="61.219000000000001"/>
  </r>
  <r>
    <s v="25-Nov-2025"/>
    <x v="1"/>
    <s v="Week4-Nov-2025"/>
    <x v="2"/>
    <s v="09-Dec-2025"/>
    <s v="Tuesday"/>
    <s v="Weekly - Tuesday"/>
    <s v="Weekly - Tuesday"/>
    <s v="Month+1 Expiry"/>
    <n v="547642"/>
    <n v="1077.2863"/>
    <n v="4.6024000000000003"/>
  </r>
  <r>
    <s v="25-Nov-2025"/>
    <x v="1"/>
    <s v="Week4-Nov-2025"/>
    <x v="2"/>
    <s v="16-Dec-2025"/>
    <s v="Tuesday"/>
    <s v="Weekly - Tuesday"/>
    <s v="Weekly - Tuesday"/>
    <s v="Month+1 Expiry"/>
    <n v="36281"/>
    <n v="71.389399999999995"/>
    <n v="0.36649999999999999"/>
  </r>
  <r>
    <s v="25-Nov-2025"/>
    <x v="1"/>
    <s v="Week4-Nov-2025"/>
    <x v="2"/>
    <s v="23-Dec-2025"/>
    <s v="Tuesday"/>
    <s v="Weekly - Tuesday"/>
    <s v="Weekly - Tuesday"/>
    <s v="Month+1 Expiry"/>
    <n v="13356"/>
    <n v="26.342400000000001"/>
    <n v="0.2084"/>
  </r>
  <r>
    <s v="25-Nov-2025"/>
    <x v="1"/>
    <s v="Week4-Nov-2025"/>
    <x v="2"/>
    <s v="30-Dec-2025"/>
    <s v="Tuesday"/>
    <s v="Monthly - Tuesday"/>
    <s v="Monthly - Tuesday"/>
    <s v="Month+1 Expiry"/>
    <n v="1018659"/>
    <n v="2012.0334"/>
    <n v="16.879000000000001"/>
  </r>
  <r>
    <s v="25-Nov-2025"/>
    <x v="1"/>
    <s v="Week4-Nov-2025"/>
    <x v="2"/>
    <s v="27-Jan-2026"/>
    <s v="Tuesday"/>
    <s v="Monthly - Tuesday"/>
    <s v="Monthly - Tuesday"/>
    <s v="Month+2 Expiry"/>
    <n v="69739"/>
    <n v="119.3796"/>
    <n v="1.1146"/>
  </r>
  <r>
    <s v="25-Nov-2025"/>
    <x v="1"/>
    <s v="Week4-Nov-2025"/>
    <x v="2"/>
    <s v="31-Mar-2026"/>
    <s v="Tuesday"/>
    <s v="Monthly - Tuesday"/>
    <s v="Monthly - Tuesday"/>
    <s v="Month+4 Expiry"/>
    <n v="20734"/>
    <n v="41.176200000000001"/>
    <n v="0.60389999999999999"/>
  </r>
  <r>
    <s v="25-Nov-2025"/>
    <x v="1"/>
    <s v="Week4-Nov-2025"/>
    <x v="2"/>
    <s v="30-Jun-2026"/>
    <s v="Tuesday"/>
    <s v="Monthly - Tuesday"/>
    <s v="Monthly - Tuesday"/>
    <s v="Month+7 Expiry"/>
    <n v="5437"/>
    <n v="10.705500000000001"/>
    <n v="0.21709999999999999"/>
  </r>
  <r>
    <s v="25-Nov-2025"/>
    <x v="1"/>
    <s v="Week4-Nov-2025"/>
    <x v="2"/>
    <s v="29-Sep-2026"/>
    <s v="Tuesday"/>
    <s v="Monthly - Tuesday"/>
    <s v="Monthly - Tuesday"/>
    <s v="Month+10 Expiry"/>
    <n v="40"/>
    <n v="7.3599999999999999E-2"/>
    <n v="8.9999999999999998E-4"/>
  </r>
  <r>
    <s v="25-Nov-2025"/>
    <x v="1"/>
    <s v="Week4-Nov-2025"/>
    <x v="2"/>
    <s v="29-Dec-2026"/>
    <s v="Tuesday"/>
    <s v="Monthly - Tuesday"/>
    <s v="Monthly - Tuesday"/>
    <s v="Month+13 Expiry"/>
    <n v="7435"/>
    <n v="14.9999"/>
    <n v="0.56030000000000002"/>
  </r>
  <r>
    <s v="25-Nov-2025"/>
    <x v="1"/>
    <s v="Week4-Nov-2025"/>
    <x v="2"/>
    <s v="29-Jun-2027"/>
    <s v="Tuesday"/>
    <s v="Monthly - Tuesday"/>
    <s v="Monthly - Tuesday"/>
    <s v="Month+19 Expiry"/>
    <n v="0"/>
    <n v="0"/>
    <n v="0"/>
  </r>
  <r>
    <s v="25-Nov-2025"/>
    <x v="1"/>
    <s v="Week4-Nov-2025"/>
    <x v="2"/>
    <s v="28-Dec-2027"/>
    <s v="Tuesday"/>
    <s v="Monthly - Tuesday"/>
    <s v="Monthly - Tuesday"/>
    <s v="Month+25 Expiry"/>
    <n v="0"/>
    <n v="0"/>
    <n v="0"/>
  </r>
  <r>
    <s v="25-Nov-2025"/>
    <x v="1"/>
    <s v="Week4-Nov-2025"/>
    <x v="2"/>
    <s v="27-Jun-2028"/>
    <s v="Tuesday"/>
    <s v="Monthly - Tuesday"/>
    <s v="Monthly - Tuesday"/>
    <s v="Month+31 Expiry"/>
    <n v="0"/>
    <n v="0"/>
    <n v="0"/>
  </r>
  <r>
    <s v="25-Nov-2025"/>
    <x v="1"/>
    <s v="Week4-Nov-2025"/>
    <x v="2"/>
    <s v="26-Dec-2028"/>
    <s v="Tuesday"/>
    <s v="Monthly - Tuesday"/>
    <s v="Monthly - Tuesday"/>
    <s v="Month+37 Expiry"/>
    <n v="2"/>
    <n v="4.0000000000000001E-3"/>
    <n v="1E-4"/>
  </r>
  <r>
    <s v="25-Nov-2025"/>
    <x v="1"/>
    <s v="Week4-Nov-2025"/>
    <x v="2"/>
    <s v="26-Jun-2029"/>
    <s v="Tuesday"/>
    <s v="Monthly - Tuesday"/>
    <s v="Monthly - Tuesday"/>
    <s v="Month+43 Expiry"/>
    <n v="0"/>
    <n v="0"/>
    <n v="0"/>
  </r>
  <r>
    <s v="25-Nov-2025"/>
    <x v="1"/>
    <s v="Week4-Nov-2025"/>
    <x v="2"/>
    <s v="24-Dec-2029"/>
    <s v="Monday"/>
    <s v="Weekly - Monday"/>
    <s v="Weekly - Monday"/>
    <s v="Month+49 Expiry"/>
    <n v="0"/>
    <n v="0"/>
    <n v="0"/>
  </r>
  <r>
    <s v="25-Nov-2025"/>
    <x v="1"/>
    <s v="Week4-Nov-2025"/>
    <x v="2"/>
    <s v="25-Jun-2030"/>
    <s v="Tuesday"/>
    <s v="Monthly - Tuesday"/>
    <s v="Monthly - Tuesday"/>
    <s v="Month+55 Expiry"/>
    <n v="0"/>
    <n v="0"/>
    <n v="0"/>
  </r>
  <r>
    <s v="26-Nov-2025"/>
    <x v="2"/>
    <s v="Week4-Nov-2025"/>
    <x v="2"/>
    <s v="02-Dec-2025"/>
    <s v="Tuesday"/>
    <s v="Weekly - Tuesday"/>
    <s v="Weekly - Tuesday"/>
    <s v="Month+1 Expiry"/>
    <n v="47884736"/>
    <n v="94017.767600000006"/>
    <n v="277.31049999999999"/>
  </r>
  <r>
    <s v="26-Nov-2025"/>
    <x v="2"/>
    <s v="Week4-Nov-2025"/>
    <x v="2"/>
    <s v="09-Dec-2025"/>
    <s v="Tuesday"/>
    <s v="Weekly - Tuesday"/>
    <s v="Weekly - Tuesday"/>
    <s v="Month+1 Expiry"/>
    <n v="1366420"/>
    <n v="2684.9180999999999"/>
    <n v="10.493600000000001"/>
  </r>
  <r>
    <s v="26-Nov-2025"/>
    <x v="2"/>
    <s v="Week4-Nov-2025"/>
    <x v="2"/>
    <s v="16-Dec-2025"/>
    <s v="Tuesday"/>
    <s v="Weekly - Tuesday"/>
    <s v="Weekly - Tuesday"/>
    <s v="Month+1 Expiry"/>
    <n v="78250"/>
    <n v="154.29349999999999"/>
    <n v="0.83150000000000002"/>
  </r>
  <r>
    <s v="26-Nov-2025"/>
    <x v="2"/>
    <s v="Week4-Nov-2025"/>
    <x v="2"/>
    <s v="23-Dec-2025"/>
    <s v="Tuesday"/>
    <s v="Weekly - Tuesday"/>
    <s v="Weekly - Tuesday"/>
    <s v="Month+1 Expiry"/>
    <n v="19871"/>
    <n v="39.262599999999999"/>
    <n v="0.27810000000000001"/>
  </r>
  <r>
    <s v="26-Nov-2025"/>
    <x v="2"/>
    <s v="Week4-Nov-2025"/>
    <x v="2"/>
    <s v="30-Dec-2025"/>
    <s v="Tuesday"/>
    <s v="Monthly - Tuesday"/>
    <s v="Monthly - Tuesday"/>
    <s v="Month+1 Expiry"/>
    <n v="1482545"/>
    <n v="2918.9124000000002"/>
    <n v="22.7653"/>
  </r>
  <r>
    <s v="26-Nov-2025"/>
    <x v="2"/>
    <s v="Week4-Nov-2025"/>
    <x v="2"/>
    <s v="27-Jan-2026"/>
    <s v="Tuesday"/>
    <s v="Monthly - Tuesday"/>
    <s v="Monthly - Tuesday"/>
    <s v="Month+2 Expiry"/>
    <n v="119692"/>
    <n v="205.04300000000001"/>
    <n v="2.0204"/>
  </r>
  <r>
    <s v="26-Nov-2025"/>
    <x v="2"/>
    <s v="Week4-Nov-2025"/>
    <x v="2"/>
    <s v="24-Feb-2026"/>
    <s v="Tuesday"/>
    <s v="Monthly - Tuesday"/>
    <s v="Monthly - Tuesday"/>
    <s v="Month+3 Expiry"/>
    <n v="8015"/>
    <n v="13.587300000000001"/>
    <n v="0.1565"/>
  </r>
  <r>
    <s v="26-Nov-2025"/>
    <x v="2"/>
    <s v="Week4-Nov-2025"/>
    <x v="2"/>
    <s v="31-Mar-2026"/>
    <s v="Tuesday"/>
    <s v="Monthly - Tuesday"/>
    <s v="Monthly - Tuesday"/>
    <s v="Month+4 Expiry"/>
    <n v="30755"/>
    <n v="59.831600000000002"/>
    <n v="0.84040000000000004"/>
  </r>
  <r>
    <s v="26-Nov-2025"/>
    <x v="2"/>
    <s v="Week4-Nov-2025"/>
    <x v="2"/>
    <s v="30-Jun-2026"/>
    <s v="Tuesday"/>
    <s v="Monthly - Tuesday"/>
    <s v="Monthly - Tuesday"/>
    <s v="Month+7 Expiry"/>
    <n v="8140"/>
    <n v="15.991099999999999"/>
    <n v="0.32079999999999997"/>
  </r>
  <r>
    <s v="26-Nov-2025"/>
    <x v="2"/>
    <s v="Week4-Nov-2025"/>
    <x v="2"/>
    <s v="29-Sep-2026"/>
    <s v="Tuesday"/>
    <s v="Monthly - Tuesday"/>
    <s v="Monthly - Tuesday"/>
    <s v="Month+10 Expiry"/>
    <n v="47"/>
    <n v="9.2600000000000002E-2"/>
    <n v="2E-3"/>
  </r>
  <r>
    <s v="26-Nov-2025"/>
    <x v="2"/>
    <s v="Week4-Nov-2025"/>
    <x v="2"/>
    <s v="29-Dec-2026"/>
    <s v="Tuesday"/>
    <s v="Monthly - Tuesday"/>
    <s v="Monthly - Tuesday"/>
    <s v="Month+13 Expiry"/>
    <n v="5293"/>
    <n v="10.861000000000001"/>
    <n v="0.3861"/>
  </r>
  <r>
    <s v="26-Nov-2025"/>
    <x v="2"/>
    <s v="Week4-Nov-2025"/>
    <x v="2"/>
    <s v="29-Jun-2027"/>
    <s v="Tuesday"/>
    <s v="Monthly - Tuesday"/>
    <s v="Monthly - Tuesday"/>
    <s v="Month+19 Expiry"/>
    <n v="1"/>
    <n v="2E-3"/>
    <n v="2.0000000000000001E-4"/>
  </r>
  <r>
    <s v="26-Nov-2025"/>
    <x v="2"/>
    <s v="Week4-Nov-2025"/>
    <x v="2"/>
    <s v="28-Dec-2027"/>
    <s v="Tuesday"/>
    <s v="Monthly - Tuesday"/>
    <s v="Monthly - Tuesday"/>
    <s v="Month+25 Expiry"/>
    <n v="12"/>
    <n v="2.3599999999999999E-2"/>
    <n v="6.9999999999999999E-4"/>
  </r>
  <r>
    <s v="26-Nov-2025"/>
    <x v="2"/>
    <s v="Week4-Nov-2025"/>
    <x v="2"/>
    <s v="27-Jun-2028"/>
    <s v="Tuesday"/>
    <s v="Monthly - Tuesday"/>
    <s v="Monthly - Tuesday"/>
    <s v="Month+31 Expiry"/>
    <n v="0"/>
    <n v="0"/>
    <n v="0"/>
  </r>
  <r>
    <s v="26-Nov-2025"/>
    <x v="2"/>
    <s v="Week4-Nov-2025"/>
    <x v="2"/>
    <s v="26-Dec-2028"/>
    <s v="Tuesday"/>
    <s v="Monthly - Tuesday"/>
    <s v="Monthly - Tuesday"/>
    <s v="Month+37 Expiry"/>
    <n v="0"/>
    <n v="0"/>
    <n v="0"/>
  </r>
  <r>
    <s v="26-Nov-2025"/>
    <x v="2"/>
    <s v="Week4-Nov-2025"/>
    <x v="2"/>
    <s v="26-Jun-2029"/>
    <s v="Tuesday"/>
    <s v="Monthly - Tuesday"/>
    <s v="Monthly - Tuesday"/>
    <s v="Month+43 Expiry"/>
    <n v="0"/>
    <n v="0"/>
    <n v="0"/>
  </r>
  <r>
    <s v="26-Nov-2025"/>
    <x v="2"/>
    <s v="Week4-Nov-2025"/>
    <x v="2"/>
    <s v="24-Dec-2029"/>
    <s v="Monday"/>
    <s v="Weekly - Monday"/>
    <s v="Weekly - Monday"/>
    <s v="Month+49 Expiry"/>
    <n v="0"/>
    <n v="0"/>
    <n v="0"/>
  </r>
  <r>
    <s v="26-Nov-2025"/>
    <x v="2"/>
    <s v="Week4-Nov-2025"/>
    <x v="2"/>
    <s v="25-Jun-2030"/>
    <s v="Tuesday"/>
    <s v="Monthly - Tuesday"/>
    <s v="Monthly - Tuesday"/>
    <s v="Month+55 Expiry"/>
    <n v="0"/>
    <n v="0"/>
    <n v="0"/>
  </r>
  <r>
    <s v="27-Nov-2025"/>
    <x v="3"/>
    <s v="Week4-Nov-2025"/>
    <x v="2"/>
    <s v="02-Dec-2025"/>
    <s v="Tuesday"/>
    <s v="Weekly - Tuesday"/>
    <s v="Weekly - Tuesday"/>
    <s v="Month+1 Expiry"/>
    <n v="55918264"/>
    <n v="110115.9278"/>
    <n v="283.19499999999999"/>
  </r>
  <r>
    <s v="27-Nov-2025"/>
    <x v="3"/>
    <s v="Week4-Nov-2025"/>
    <x v="2"/>
    <s v="09-Dec-2025"/>
    <s v="Tuesday"/>
    <s v="Weekly - Tuesday"/>
    <s v="Weekly - Tuesday"/>
    <s v="Month+1 Expiry"/>
    <n v="1797566"/>
    <n v="3554.0223999999998"/>
    <n v="12.8794"/>
  </r>
  <r>
    <s v="27-Nov-2025"/>
    <x v="3"/>
    <s v="Week4-Nov-2025"/>
    <x v="2"/>
    <s v="16-Dec-2025"/>
    <s v="Tuesday"/>
    <s v="Weekly - Tuesday"/>
    <s v="Weekly - Tuesday"/>
    <s v="Month+1 Expiry"/>
    <n v="103668"/>
    <n v="205.61879999999999"/>
    <n v="1.0666"/>
  </r>
  <r>
    <s v="27-Nov-2025"/>
    <x v="3"/>
    <s v="Week4-Nov-2025"/>
    <x v="2"/>
    <s v="23-Dec-2025"/>
    <s v="Tuesday"/>
    <s v="Weekly - Tuesday"/>
    <s v="Weekly - Tuesday"/>
    <s v="Month+1 Expiry"/>
    <n v="22212"/>
    <n v="44.129199999999997"/>
    <n v="0.29380000000000001"/>
  </r>
  <r>
    <s v="27-Nov-2025"/>
    <x v="3"/>
    <s v="Week4-Nov-2025"/>
    <x v="2"/>
    <s v="30-Dec-2025"/>
    <s v="Tuesday"/>
    <s v="Monthly - Tuesday"/>
    <s v="Monthly - Tuesday"/>
    <s v="Month+1 Expiry"/>
    <n v="1252510"/>
    <n v="2466.6653000000001"/>
    <n v="17.567399999999999"/>
  </r>
  <r>
    <s v="27-Nov-2025"/>
    <x v="3"/>
    <s v="Week4-Nov-2025"/>
    <x v="2"/>
    <s v="27-Jan-2026"/>
    <s v="Tuesday"/>
    <s v="Monthly - Tuesday"/>
    <s v="Monthly - Tuesday"/>
    <s v="Month+2 Expiry"/>
    <n v="107355"/>
    <n v="183.77070000000001"/>
    <n v="1.7759"/>
  </r>
  <r>
    <s v="27-Nov-2025"/>
    <x v="3"/>
    <s v="Week4-Nov-2025"/>
    <x v="2"/>
    <s v="24-Feb-2026"/>
    <s v="Tuesday"/>
    <s v="Monthly - Tuesday"/>
    <s v="Monthly - Tuesday"/>
    <s v="Month+3 Expiry"/>
    <n v="13533"/>
    <n v="22.863099999999999"/>
    <n v="0.21079999999999999"/>
  </r>
  <r>
    <s v="27-Nov-2025"/>
    <x v="3"/>
    <s v="Week4-Nov-2025"/>
    <x v="2"/>
    <s v="31-Mar-2026"/>
    <s v="Tuesday"/>
    <s v="Monthly - Tuesday"/>
    <s v="Monthly - Tuesday"/>
    <s v="Month+4 Expiry"/>
    <n v="33193"/>
    <n v="65.085899999999995"/>
    <n v="0.98329999999999995"/>
  </r>
  <r>
    <s v="27-Nov-2025"/>
    <x v="3"/>
    <s v="Week4-Nov-2025"/>
    <x v="2"/>
    <s v="30-Jun-2026"/>
    <s v="Tuesday"/>
    <s v="Monthly - Tuesday"/>
    <s v="Monthly - Tuesday"/>
    <s v="Month+7 Expiry"/>
    <n v="9984"/>
    <n v="19.754000000000001"/>
    <n v="0.40860000000000002"/>
  </r>
  <r>
    <s v="27-Nov-2025"/>
    <x v="3"/>
    <s v="Week4-Nov-2025"/>
    <x v="2"/>
    <s v="29-Sep-2026"/>
    <s v="Tuesday"/>
    <s v="Monthly - Tuesday"/>
    <s v="Monthly - Tuesday"/>
    <s v="Month+10 Expiry"/>
    <n v="64"/>
    <n v="0.1234"/>
    <n v="2.0999999999999999E-3"/>
  </r>
  <r>
    <s v="27-Nov-2025"/>
    <x v="3"/>
    <s v="Week4-Nov-2025"/>
    <x v="2"/>
    <s v="29-Dec-2026"/>
    <s v="Tuesday"/>
    <s v="Monthly - Tuesday"/>
    <s v="Monthly - Tuesday"/>
    <s v="Month+13 Expiry"/>
    <n v="4620"/>
    <n v="9.2518999999999991"/>
    <n v="0.29399999999999998"/>
  </r>
  <r>
    <s v="27-Nov-2025"/>
    <x v="3"/>
    <s v="Week4-Nov-2025"/>
    <x v="2"/>
    <s v="29-Jun-2027"/>
    <s v="Tuesday"/>
    <s v="Monthly - Tuesday"/>
    <s v="Monthly - Tuesday"/>
    <s v="Month+19 Expiry"/>
    <n v="0"/>
    <n v="0"/>
    <n v="0"/>
  </r>
  <r>
    <s v="27-Nov-2025"/>
    <x v="3"/>
    <s v="Week4-Nov-2025"/>
    <x v="2"/>
    <s v="28-Dec-2027"/>
    <s v="Tuesday"/>
    <s v="Monthly - Tuesday"/>
    <s v="Monthly - Tuesday"/>
    <s v="Month+25 Expiry"/>
    <n v="9"/>
    <n v="1.77E-2"/>
    <n v="5.0000000000000001E-4"/>
  </r>
  <r>
    <s v="27-Nov-2025"/>
    <x v="3"/>
    <s v="Week4-Nov-2025"/>
    <x v="2"/>
    <s v="27-Jun-2028"/>
    <s v="Tuesday"/>
    <s v="Monthly - Tuesday"/>
    <s v="Monthly - Tuesday"/>
    <s v="Month+31 Expiry"/>
    <n v="0"/>
    <n v="0"/>
    <n v="0"/>
  </r>
  <r>
    <s v="27-Nov-2025"/>
    <x v="3"/>
    <s v="Week4-Nov-2025"/>
    <x v="2"/>
    <s v="26-Dec-2028"/>
    <s v="Tuesday"/>
    <s v="Monthly - Tuesday"/>
    <s v="Monthly - Tuesday"/>
    <s v="Month+37 Expiry"/>
    <n v="5"/>
    <n v="1.01E-2"/>
    <n v="2.9999999999999997E-4"/>
  </r>
  <r>
    <s v="27-Nov-2025"/>
    <x v="3"/>
    <s v="Week4-Nov-2025"/>
    <x v="2"/>
    <s v="26-Jun-2029"/>
    <s v="Tuesday"/>
    <s v="Monthly - Tuesday"/>
    <s v="Monthly - Tuesday"/>
    <s v="Month+43 Expiry"/>
    <n v="0"/>
    <n v="0"/>
    <n v="0"/>
  </r>
  <r>
    <s v="27-Nov-2025"/>
    <x v="3"/>
    <s v="Week4-Nov-2025"/>
    <x v="2"/>
    <s v="24-Dec-2029"/>
    <s v="Monday"/>
    <s v="Weekly - Monday"/>
    <s v="Weekly - Monday"/>
    <s v="Month+49 Expiry"/>
    <n v="0"/>
    <n v="0"/>
    <n v="0"/>
  </r>
  <r>
    <s v="27-Nov-2025"/>
    <x v="3"/>
    <s v="Week4-Nov-2025"/>
    <x v="2"/>
    <s v="25-Jun-2030"/>
    <s v="Tuesday"/>
    <s v="Monthly - Tuesday"/>
    <s v="Monthly - Tuesday"/>
    <s v="Month+55 Expiry"/>
    <n v="0"/>
    <n v="0"/>
    <n v="0"/>
  </r>
  <r>
    <s v="28-Nov-2025"/>
    <x v="4"/>
    <s v="Week4-Nov-2025"/>
    <x v="2"/>
    <s v="02-Dec-2025"/>
    <s v="Tuesday"/>
    <s v="Weekly - Tuesday"/>
    <s v="Weekly - Tuesday"/>
    <s v="Month+1 Expiry"/>
    <n v="77102046"/>
    <n v="151815.40090000001"/>
    <n v="350.52929999999998"/>
  </r>
  <r>
    <s v="28-Nov-2025"/>
    <x v="4"/>
    <s v="Week4-Nov-2025"/>
    <x v="2"/>
    <s v="09-Dec-2025"/>
    <s v="Tuesday"/>
    <s v="Weekly - Tuesday"/>
    <s v="Weekly - Tuesday"/>
    <s v="Month+1 Expiry"/>
    <n v="1979306"/>
    <n v="3909.3101999999999"/>
    <n v="12.4406"/>
  </r>
  <r>
    <s v="28-Nov-2025"/>
    <x v="4"/>
    <s v="Week4-Nov-2025"/>
    <x v="2"/>
    <s v="16-Dec-2025"/>
    <s v="Tuesday"/>
    <s v="Weekly - Tuesday"/>
    <s v="Weekly - Tuesday"/>
    <s v="Month+1 Expiry"/>
    <n v="116529"/>
    <n v="230.66309999999999"/>
    <n v="1.0712999999999999"/>
  </r>
  <r>
    <s v="28-Nov-2025"/>
    <x v="4"/>
    <s v="Week4-Nov-2025"/>
    <x v="2"/>
    <s v="23-Dec-2025"/>
    <s v="Tuesday"/>
    <s v="Weekly - Tuesday"/>
    <s v="Weekly - Tuesday"/>
    <s v="Month+1 Expiry"/>
    <n v="17610"/>
    <n v="34.789200000000001"/>
    <n v="0.15110000000000001"/>
  </r>
  <r>
    <s v="28-Nov-2025"/>
    <x v="4"/>
    <s v="Week4-Nov-2025"/>
    <x v="2"/>
    <s v="30-Dec-2025"/>
    <s v="Tuesday"/>
    <s v="Monthly - Tuesday"/>
    <s v="Monthly - Tuesday"/>
    <s v="Month+1 Expiry"/>
    <n v="835820"/>
    <n v="1636.1187"/>
    <n v="10.682700000000001"/>
  </r>
  <r>
    <s v="28-Nov-2025"/>
    <x v="4"/>
    <s v="Week4-Nov-2025"/>
    <x v="2"/>
    <s v="27-Jan-2026"/>
    <s v="Tuesday"/>
    <s v="Monthly - Tuesday"/>
    <s v="Monthly - Tuesday"/>
    <s v="Month+2 Expiry"/>
    <n v="59376"/>
    <n v="101.6688"/>
    <n v="0.97389999999999999"/>
  </r>
  <r>
    <s v="28-Nov-2025"/>
    <x v="4"/>
    <s v="Week4-Nov-2025"/>
    <x v="2"/>
    <s v="24-Feb-2026"/>
    <s v="Tuesday"/>
    <s v="Monthly - Tuesday"/>
    <s v="Monthly - Tuesday"/>
    <s v="Month+3 Expiry"/>
    <n v="9533"/>
    <n v="16.195499999999999"/>
    <n v="0.1547"/>
  </r>
  <r>
    <s v="28-Nov-2025"/>
    <x v="4"/>
    <s v="Week4-Nov-2025"/>
    <x v="2"/>
    <s v="31-Mar-2026"/>
    <s v="Tuesday"/>
    <s v="Monthly - Tuesday"/>
    <s v="Monthly - Tuesday"/>
    <s v="Month+4 Expiry"/>
    <n v="18808"/>
    <n v="37.4649"/>
    <n v="0.61119999999999997"/>
  </r>
  <r>
    <s v="28-Nov-2025"/>
    <x v="4"/>
    <s v="Week4-Nov-2025"/>
    <x v="2"/>
    <s v="30-Jun-2026"/>
    <s v="Tuesday"/>
    <s v="Monthly - Tuesday"/>
    <s v="Monthly - Tuesday"/>
    <s v="Month+7 Expiry"/>
    <n v="10106"/>
    <n v="19.671600000000002"/>
    <n v="0.30980000000000002"/>
  </r>
  <r>
    <s v="28-Nov-2025"/>
    <x v="4"/>
    <s v="Week4-Nov-2025"/>
    <x v="2"/>
    <s v="29-Sep-2026"/>
    <s v="Tuesday"/>
    <s v="Monthly - Tuesday"/>
    <s v="Monthly - Tuesday"/>
    <s v="Month+10 Expiry"/>
    <n v="54"/>
    <n v="0.10290000000000001"/>
    <n v="1.5E-3"/>
  </r>
  <r>
    <s v="28-Nov-2025"/>
    <x v="4"/>
    <s v="Week4-Nov-2025"/>
    <x v="2"/>
    <s v="29-Dec-2026"/>
    <s v="Tuesday"/>
    <s v="Monthly - Tuesday"/>
    <s v="Monthly - Tuesday"/>
    <s v="Month+13 Expiry"/>
    <n v="4893"/>
    <n v="9.0989000000000004"/>
    <n v="0.1822"/>
  </r>
  <r>
    <s v="28-Nov-2025"/>
    <x v="4"/>
    <s v="Week4-Nov-2025"/>
    <x v="2"/>
    <s v="29-Jun-2027"/>
    <s v="Tuesday"/>
    <s v="Monthly - Tuesday"/>
    <s v="Monthly - Tuesday"/>
    <s v="Month+19 Expiry"/>
    <n v="1"/>
    <n v="2.0999999999999999E-3"/>
    <n v="2.9999999999999997E-4"/>
  </r>
  <r>
    <s v="28-Nov-2025"/>
    <x v="4"/>
    <s v="Week4-Nov-2025"/>
    <x v="2"/>
    <s v="28-Dec-2027"/>
    <s v="Tuesday"/>
    <s v="Monthly - Tuesday"/>
    <s v="Monthly - Tuesday"/>
    <s v="Month+25 Expiry"/>
    <n v="4"/>
    <n v="8.0000000000000002E-3"/>
    <n v="2.0000000000000001E-4"/>
  </r>
  <r>
    <s v="28-Nov-2025"/>
    <x v="4"/>
    <s v="Week4-Nov-2025"/>
    <x v="2"/>
    <s v="27-Jun-2028"/>
    <s v="Tuesday"/>
    <s v="Monthly - Tuesday"/>
    <s v="Monthly - Tuesday"/>
    <s v="Month+31 Expiry"/>
    <n v="0"/>
    <n v="0"/>
    <n v="0"/>
  </r>
  <r>
    <s v="28-Nov-2025"/>
    <x v="4"/>
    <s v="Week4-Nov-2025"/>
    <x v="2"/>
    <s v="26-Dec-2028"/>
    <s v="Tuesday"/>
    <s v="Monthly - Tuesday"/>
    <s v="Monthly - Tuesday"/>
    <s v="Month+37 Expiry"/>
    <n v="4"/>
    <n v="8.0999999999999996E-3"/>
    <n v="2.9999999999999997E-4"/>
  </r>
  <r>
    <s v="28-Nov-2025"/>
    <x v="4"/>
    <s v="Week4-Nov-2025"/>
    <x v="2"/>
    <s v="26-Jun-2029"/>
    <s v="Tuesday"/>
    <s v="Monthly - Tuesday"/>
    <s v="Monthly - Tuesday"/>
    <s v="Month+43 Expiry"/>
    <n v="0"/>
    <n v="0"/>
    <n v="0"/>
  </r>
  <r>
    <s v="28-Nov-2025"/>
    <x v="4"/>
    <s v="Week4-Nov-2025"/>
    <x v="2"/>
    <s v="24-Dec-2029"/>
    <s v="Monday"/>
    <s v="Weekly - Monday"/>
    <s v="Weekly - Monday"/>
    <s v="Month+49 Expiry"/>
    <n v="0"/>
    <n v="0"/>
    <n v="0"/>
  </r>
  <r>
    <s v="28-Nov-2025"/>
    <x v="4"/>
    <s v="Week4-Nov-2025"/>
    <x v="2"/>
    <s v="25-Jun-2030"/>
    <s v="Tuesday"/>
    <s v="Monthly - Tuesday"/>
    <s v="Monthly - Tuesday"/>
    <s v="Month+55 Expiry"/>
    <n v="0"/>
    <n v="0"/>
    <n v="0"/>
  </r>
  <r>
    <s v="01-Dec-2025"/>
    <x v="0"/>
    <s v="Week1-Dec-2025"/>
    <x v="3"/>
    <s v="02-Dec-2025"/>
    <s v="Tuesday"/>
    <s v="Weekly - Tuesday"/>
    <s v="Weekly - Tuesday"/>
    <s v="Same Month Expiry"/>
    <n v="129196931"/>
    <n v="254368.57709999999"/>
    <n v="436.18860000000001"/>
  </r>
  <r>
    <s v="01-Dec-2025"/>
    <x v="0"/>
    <s v="Week1-Dec-2025"/>
    <x v="3"/>
    <s v="09-Dec-2025"/>
    <s v="Tuesday"/>
    <s v="Weekly - Tuesday"/>
    <s v="Weekly - Tuesday"/>
    <s v="Same Month Expiry"/>
    <n v="4831528"/>
    <n v="9535.9051999999992"/>
    <n v="29.3109"/>
  </r>
  <r>
    <s v="01-Dec-2025"/>
    <x v="0"/>
    <s v="Week1-Dec-2025"/>
    <x v="3"/>
    <s v="16-Dec-2025"/>
    <s v="Tuesday"/>
    <s v="Weekly - Tuesday"/>
    <s v="Weekly - Tuesday"/>
    <s v="Same Month Expiry"/>
    <n v="302747"/>
    <n v="599.54909999999995"/>
    <n v="2.5493000000000001"/>
  </r>
  <r>
    <s v="01-Dec-2025"/>
    <x v="0"/>
    <s v="Week1-Dec-2025"/>
    <x v="3"/>
    <s v="23-Dec-2025"/>
    <s v="Tuesday"/>
    <s v="Weekly - Tuesday"/>
    <s v="Weekly - Tuesday"/>
    <s v="Same Month Expiry"/>
    <n v="30125"/>
    <n v="59.581800000000001"/>
    <n v="0.26840000000000003"/>
  </r>
  <r>
    <s v="01-Dec-2025"/>
    <x v="0"/>
    <s v="Week1-Dec-2025"/>
    <x v="3"/>
    <s v="30-Dec-2025"/>
    <s v="Tuesday"/>
    <s v="Monthly - Tuesday"/>
    <s v="Monthly - Tuesday"/>
    <s v="Same Month Expiry"/>
    <n v="1096531"/>
    <n v="2159.0302000000001"/>
    <n v="14.626899999999999"/>
  </r>
  <r>
    <s v="01-Dec-2025"/>
    <x v="0"/>
    <s v="Week1-Dec-2025"/>
    <x v="3"/>
    <s v="27-Jan-2026"/>
    <s v="Tuesday"/>
    <s v="Monthly - Tuesday"/>
    <s v="Monthly - Tuesday"/>
    <s v="Month+1 Expiry"/>
    <n v="80007"/>
    <n v="136.79689999999999"/>
    <n v="1.2694000000000001"/>
  </r>
  <r>
    <s v="01-Dec-2025"/>
    <x v="0"/>
    <s v="Week1-Dec-2025"/>
    <x v="3"/>
    <s v="24-Feb-2026"/>
    <s v="Tuesday"/>
    <s v="Monthly - Tuesday"/>
    <s v="Monthly - Tuesday"/>
    <s v="Month+2 Expiry"/>
    <n v="15249"/>
    <n v="25.7224"/>
    <n v="0.24590000000000001"/>
  </r>
  <r>
    <s v="01-Dec-2025"/>
    <x v="0"/>
    <s v="Week1-Dec-2025"/>
    <x v="3"/>
    <s v="31-Mar-2026"/>
    <s v="Tuesday"/>
    <s v="Monthly - Tuesday"/>
    <s v="Monthly - Tuesday"/>
    <s v="Month+3 Expiry"/>
    <n v="29194"/>
    <n v="57.341500000000003"/>
    <n v="0.75149999999999995"/>
  </r>
  <r>
    <s v="01-Dec-2025"/>
    <x v="0"/>
    <s v="Week1-Dec-2025"/>
    <x v="3"/>
    <s v="30-Jun-2026"/>
    <s v="Tuesday"/>
    <s v="Monthly - Tuesday"/>
    <s v="Monthly - Tuesday"/>
    <s v="Month+6 Expiry"/>
    <n v="5278"/>
    <n v="10.569699999999999"/>
    <n v="0.20699999999999999"/>
  </r>
  <r>
    <s v="01-Dec-2025"/>
    <x v="0"/>
    <s v="Week1-Dec-2025"/>
    <x v="3"/>
    <s v="29-Sep-2026"/>
    <s v="Tuesday"/>
    <s v="Monthly - Tuesday"/>
    <s v="Monthly - Tuesday"/>
    <s v="Month+9 Expiry"/>
    <n v="42"/>
    <n v="7.9299999999999995E-2"/>
    <n v="1.1000000000000001E-3"/>
  </r>
  <r>
    <s v="01-Dec-2025"/>
    <x v="0"/>
    <s v="Week1-Dec-2025"/>
    <x v="3"/>
    <s v="29-Dec-2026"/>
    <s v="Tuesday"/>
    <s v="Monthly - Tuesday"/>
    <s v="Monthly - Tuesday"/>
    <s v="Month+12 Expiry"/>
    <n v="2868"/>
    <n v="5.9512999999999998"/>
    <n v="0.2026"/>
  </r>
  <r>
    <s v="01-Dec-2025"/>
    <x v="0"/>
    <s v="Week1-Dec-2025"/>
    <x v="3"/>
    <s v="29-Jun-2027"/>
    <s v="Tuesday"/>
    <s v="Monthly - Tuesday"/>
    <s v="Monthly - Tuesday"/>
    <s v="Month+18 Expiry"/>
    <n v="1"/>
    <n v="2.2000000000000001E-3"/>
    <n v="4.0000000000000002E-4"/>
  </r>
  <r>
    <s v="01-Dec-2025"/>
    <x v="0"/>
    <s v="Week1-Dec-2025"/>
    <x v="3"/>
    <s v="28-Dec-2027"/>
    <s v="Tuesday"/>
    <s v="Monthly - Tuesday"/>
    <s v="Monthly - Tuesday"/>
    <s v="Month+24 Expiry"/>
    <n v="12"/>
    <n v="2.58E-2"/>
    <n v="2.3999999999999998E-3"/>
  </r>
  <r>
    <s v="01-Dec-2025"/>
    <x v="0"/>
    <s v="Week1-Dec-2025"/>
    <x v="3"/>
    <s v="27-Jun-2028"/>
    <s v="Tuesday"/>
    <s v="Monthly - Tuesday"/>
    <s v="Monthly - Tuesday"/>
    <s v="Month+30 Expiry"/>
    <n v="0"/>
    <n v="0"/>
    <n v="0"/>
  </r>
  <r>
    <s v="01-Dec-2025"/>
    <x v="0"/>
    <s v="Week1-Dec-2025"/>
    <x v="3"/>
    <s v="26-Dec-2028"/>
    <s v="Tuesday"/>
    <s v="Monthly - Tuesday"/>
    <s v="Monthly - Tuesday"/>
    <s v="Month+36 Expiry"/>
    <n v="3"/>
    <n v="6.1000000000000004E-3"/>
    <n v="2.0000000000000001E-4"/>
  </r>
  <r>
    <s v="01-Dec-2025"/>
    <x v="0"/>
    <s v="Week1-Dec-2025"/>
    <x v="3"/>
    <s v="26-Jun-2029"/>
    <s v="Tuesday"/>
    <s v="Monthly - Tuesday"/>
    <s v="Monthly - Tuesday"/>
    <s v="Month+42 Expiry"/>
    <n v="0"/>
    <n v="0"/>
    <n v="0"/>
  </r>
  <r>
    <s v="01-Dec-2025"/>
    <x v="0"/>
    <s v="Week1-Dec-2025"/>
    <x v="3"/>
    <s v="24-Dec-2029"/>
    <s v="Monday"/>
    <s v="Weekly - Monday"/>
    <s v="Weekly - Monday"/>
    <s v="Month+48 Expiry"/>
    <n v="0"/>
    <n v="0"/>
    <n v="0"/>
  </r>
  <r>
    <s v="01-Dec-2025"/>
    <x v="0"/>
    <s v="Week1-Dec-2025"/>
    <x v="3"/>
    <s v="25-Jun-2030"/>
    <s v="Tuesday"/>
    <s v="Monthly - Tuesday"/>
    <s v="Monthly - Tuesday"/>
    <s v="Month+54 Expiry"/>
    <n v="0"/>
    <n v="0"/>
    <n v="0"/>
  </r>
  <r>
    <s v="02-Dec-2025"/>
    <x v="1"/>
    <s v="Week1-Dec-2025"/>
    <x v="3"/>
    <s v="02-Dec-2025"/>
    <s v="Tuesday"/>
    <s v="Weekly - Tuesday"/>
    <s v="Weekly - Tuesday"/>
    <s v="Same Month Expiry"/>
    <n v="275149286"/>
    <n v="538830.27560000005"/>
    <n v="483.33940000000001"/>
  </r>
  <r>
    <s v="02-Dec-2025"/>
    <x v="1"/>
    <s v="Week1-Dec-2025"/>
    <x v="3"/>
    <s v="09-Dec-2025"/>
    <s v="Tuesday"/>
    <s v="Weekly - Tuesday"/>
    <s v="Weekly - Tuesday"/>
    <s v="Same Month Expiry"/>
    <n v="9411796"/>
    <n v="18559.495299999999"/>
    <n v="52.011699999999998"/>
  </r>
  <r>
    <s v="02-Dec-2025"/>
    <x v="1"/>
    <s v="Week1-Dec-2025"/>
    <x v="3"/>
    <s v="16-Dec-2025"/>
    <s v="Tuesday"/>
    <s v="Weekly - Tuesday"/>
    <s v="Weekly - Tuesday"/>
    <s v="Same Month Expiry"/>
    <n v="412929"/>
    <n v="816.27790000000005"/>
    <n v="3.2423999999999999"/>
  </r>
  <r>
    <s v="02-Dec-2025"/>
    <x v="1"/>
    <s v="Week1-Dec-2025"/>
    <x v="3"/>
    <s v="23-Dec-2025"/>
    <s v="Tuesday"/>
    <s v="Weekly - Tuesday"/>
    <s v="Weekly - Tuesday"/>
    <s v="Same Month Expiry"/>
    <n v="35666"/>
    <n v="70.641099999999994"/>
    <n v="0.36980000000000002"/>
  </r>
  <r>
    <s v="02-Dec-2025"/>
    <x v="1"/>
    <s v="Week1-Dec-2025"/>
    <x v="3"/>
    <s v="30-Dec-2025"/>
    <s v="Tuesday"/>
    <s v="Monthly - Tuesday"/>
    <s v="Monthly - Tuesday"/>
    <s v="Same Month Expiry"/>
    <n v="1163052"/>
    <n v="2296.4661999999998"/>
    <n v="15.4322"/>
  </r>
  <r>
    <s v="02-Dec-2025"/>
    <x v="1"/>
    <s v="Week1-Dec-2025"/>
    <x v="3"/>
    <s v="27-Jan-2026"/>
    <s v="Tuesday"/>
    <s v="Monthly - Tuesday"/>
    <s v="Monthly - Tuesday"/>
    <s v="Month+1 Expiry"/>
    <n v="83168"/>
    <n v="143.59530000000001"/>
    <n v="1.2741"/>
  </r>
  <r>
    <s v="02-Dec-2025"/>
    <x v="1"/>
    <s v="Week1-Dec-2025"/>
    <x v="3"/>
    <s v="24-Feb-2026"/>
    <s v="Tuesday"/>
    <s v="Monthly - Tuesday"/>
    <s v="Monthly - Tuesday"/>
    <s v="Month+2 Expiry"/>
    <n v="15653"/>
    <n v="26.727799999999998"/>
    <n v="0.30130000000000001"/>
  </r>
  <r>
    <s v="02-Dec-2025"/>
    <x v="1"/>
    <s v="Week1-Dec-2025"/>
    <x v="3"/>
    <s v="31-Mar-2026"/>
    <s v="Tuesday"/>
    <s v="Monthly - Tuesday"/>
    <s v="Monthly - Tuesday"/>
    <s v="Month+3 Expiry"/>
    <n v="21426"/>
    <n v="42.490200000000002"/>
    <n v="0.68220000000000003"/>
  </r>
  <r>
    <s v="02-Dec-2025"/>
    <x v="1"/>
    <s v="Week1-Dec-2025"/>
    <x v="3"/>
    <s v="30-Jun-2026"/>
    <s v="Tuesday"/>
    <s v="Monthly - Tuesday"/>
    <s v="Monthly - Tuesday"/>
    <s v="Month+6 Expiry"/>
    <n v="10393"/>
    <n v="21.146999999999998"/>
    <n v="0.33310000000000001"/>
  </r>
  <r>
    <s v="02-Dec-2025"/>
    <x v="1"/>
    <s v="Week1-Dec-2025"/>
    <x v="3"/>
    <s v="29-Sep-2026"/>
    <s v="Tuesday"/>
    <s v="Monthly - Tuesday"/>
    <s v="Monthly - Tuesday"/>
    <s v="Month+9 Expiry"/>
    <n v="3"/>
    <n v="5.8999999999999999E-3"/>
    <n v="1E-4"/>
  </r>
  <r>
    <s v="02-Dec-2025"/>
    <x v="1"/>
    <s v="Week1-Dec-2025"/>
    <x v="3"/>
    <s v="29-Dec-2026"/>
    <s v="Tuesday"/>
    <s v="Monthly - Tuesday"/>
    <s v="Monthly - Tuesday"/>
    <s v="Month+12 Expiry"/>
    <n v="2023"/>
    <n v="4.1327999999999996"/>
    <n v="0.13950000000000001"/>
  </r>
  <r>
    <s v="02-Dec-2025"/>
    <x v="1"/>
    <s v="Week1-Dec-2025"/>
    <x v="3"/>
    <s v="29-Jun-2027"/>
    <s v="Tuesday"/>
    <s v="Monthly - Tuesday"/>
    <s v="Monthly - Tuesday"/>
    <s v="Month+18 Expiry"/>
    <n v="9"/>
    <n v="1.9300000000000001E-2"/>
    <n v="3.0999999999999999E-3"/>
  </r>
  <r>
    <s v="02-Dec-2025"/>
    <x v="1"/>
    <s v="Week1-Dec-2025"/>
    <x v="3"/>
    <s v="28-Dec-2027"/>
    <s v="Tuesday"/>
    <s v="Monthly - Tuesday"/>
    <s v="Monthly - Tuesday"/>
    <s v="Month+24 Expiry"/>
    <n v="10"/>
    <n v="1.9900000000000001E-2"/>
    <n v="1.1999999999999999E-3"/>
  </r>
  <r>
    <s v="02-Dec-2025"/>
    <x v="1"/>
    <s v="Week1-Dec-2025"/>
    <x v="3"/>
    <s v="27-Jun-2028"/>
    <s v="Tuesday"/>
    <s v="Monthly - Tuesday"/>
    <s v="Monthly - Tuesday"/>
    <s v="Month+30 Expiry"/>
    <n v="0"/>
    <n v="0"/>
    <n v="0"/>
  </r>
  <r>
    <s v="02-Dec-2025"/>
    <x v="1"/>
    <s v="Week1-Dec-2025"/>
    <x v="3"/>
    <s v="26-Dec-2028"/>
    <s v="Tuesday"/>
    <s v="Monthly - Tuesday"/>
    <s v="Monthly - Tuesday"/>
    <s v="Month+36 Expiry"/>
    <n v="15"/>
    <n v="3.0700000000000002E-2"/>
    <n v="1.1000000000000001E-3"/>
  </r>
  <r>
    <s v="02-Dec-2025"/>
    <x v="1"/>
    <s v="Week1-Dec-2025"/>
    <x v="3"/>
    <s v="26-Jun-2029"/>
    <s v="Tuesday"/>
    <s v="Monthly - Tuesday"/>
    <s v="Monthly - Tuesday"/>
    <s v="Month+42 Expiry"/>
    <n v="0"/>
    <n v="0"/>
    <n v="0"/>
  </r>
  <r>
    <s v="02-Dec-2025"/>
    <x v="1"/>
    <s v="Week1-Dec-2025"/>
    <x v="3"/>
    <s v="24-Dec-2029"/>
    <s v="Monday"/>
    <s v="Weekly - Monday"/>
    <s v="Weekly - Monday"/>
    <s v="Month+48 Expiry"/>
    <n v="20"/>
    <n v="4.0500000000000001E-2"/>
    <n v="1.5E-3"/>
  </r>
  <r>
    <s v="02-Dec-2025"/>
    <x v="1"/>
    <s v="Week1-Dec-2025"/>
    <x v="3"/>
    <s v="25-Jun-2030"/>
    <s v="Tuesday"/>
    <s v="Monthly - Tuesday"/>
    <s v="Monthly - Tuesday"/>
    <s v="Month+54 Expiry"/>
    <n v="0"/>
    <n v="0"/>
    <n v="0"/>
  </r>
  <r>
    <s v="03-Dec-2025"/>
    <x v="2"/>
    <s v="Week1-Dec-2025"/>
    <x v="3"/>
    <s v="09-Dec-2025"/>
    <s v="Tuesday"/>
    <s v="Weekly - Tuesday"/>
    <s v="Weekly - Tuesday"/>
    <s v="Same Month Expiry"/>
    <n v="47350874"/>
    <n v="92726.361099999995"/>
    <n v="266.52440000000001"/>
  </r>
  <r>
    <s v="03-Dec-2025"/>
    <x v="2"/>
    <s v="Week1-Dec-2025"/>
    <x v="3"/>
    <s v="16-Dec-2025"/>
    <s v="Tuesday"/>
    <s v="Weekly - Tuesday"/>
    <s v="Weekly - Tuesday"/>
    <s v="Same Month Expiry"/>
    <n v="1020209"/>
    <n v="2006.1591000000001"/>
    <n v="7.6380999999999997"/>
  </r>
  <r>
    <s v="03-Dec-2025"/>
    <x v="2"/>
    <s v="Week1-Dec-2025"/>
    <x v="3"/>
    <s v="23-Dec-2025"/>
    <s v="Tuesday"/>
    <s v="Weekly - Tuesday"/>
    <s v="Weekly - Tuesday"/>
    <s v="Same Month Expiry"/>
    <n v="69841"/>
    <n v="137.63409999999999"/>
    <n v="0.73650000000000004"/>
  </r>
  <r>
    <s v="03-Dec-2025"/>
    <x v="2"/>
    <s v="Week1-Dec-2025"/>
    <x v="3"/>
    <s v="30-Dec-2025"/>
    <s v="Tuesday"/>
    <s v="Monthly - Tuesday"/>
    <s v="Monthly - Tuesday"/>
    <s v="Same Month Expiry"/>
    <n v="1316491"/>
    <n v="2597.1327999999999"/>
    <n v="16.5336"/>
  </r>
  <r>
    <s v="03-Dec-2025"/>
    <x v="2"/>
    <s v="Week1-Dec-2025"/>
    <x v="3"/>
    <s v="06-Jan-2026"/>
    <s v="Tuesday"/>
    <s v="Weekly - Tuesday"/>
    <s v="Weekly - Tuesday"/>
    <s v="Month+1 Expiry"/>
    <n v="575"/>
    <n v="0.98680000000000001"/>
    <n v="8.8000000000000005E-3"/>
  </r>
  <r>
    <s v="03-Dec-2025"/>
    <x v="2"/>
    <s v="Week1-Dec-2025"/>
    <x v="3"/>
    <s v="27-Jan-2026"/>
    <s v="Tuesday"/>
    <s v="Monthly - Tuesday"/>
    <s v="Monthly - Tuesday"/>
    <s v="Month+1 Expiry"/>
    <n v="102681"/>
    <n v="176.6771"/>
    <n v="1.5592999999999999"/>
  </r>
  <r>
    <s v="03-Dec-2025"/>
    <x v="2"/>
    <s v="Week1-Dec-2025"/>
    <x v="3"/>
    <s v="24-Feb-2026"/>
    <s v="Tuesday"/>
    <s v="Monthly - Tuesday"/>
    <s v="Monthly - Tuesday"/>
    <s v="Month+2 Expiry"/>
    <n v="18888"/>
    <n v="32.4161"/>
    <n v="0.37659999999999999"/>
  </r>
  <r>
    <s v="03-Dec-2025"/>
    <x v="2"/>
    <s v="Week1-Dec-2025"/>
    <x v="3"/>
    <s v="31-Mar-2026"/>
    <s v="Tuesday"/>
    <s v="Monthly - Tuesday"/>
    <s v="Monthly - Tuesday"/>
    <s v="Month+3 Expiry"/>
    <n v="23875"/>
    <n v="47.511400000000002"/>
    <n v="0.89259999999999995"/>
  </r>
  <r>
    <s v="03-Dec-2025"/>
    <x v="2"/>
    <s v="Week1-Dec-2025"/>
    <x v="3"/>
    <s v="30-Jun-2026"/>
    <s v="Tuesday"/>
    <s v="Monthly - Tuesday"/>
    <s v="Monthly - Tuesday"/>
    <s v="Month+6 Expiry"/>
    <n v="8879"/>
    <n v="17.847000000000001"/>
    <n v="0.34360000000000002"/>
  </r>
  <r>
    <s v="03-Dec-2025"/>
    <x v="2"/>
    <s v="Week1-Dec-2025"/>
    <x v="3"/>
    <s v="29-Sep-2026"/>
    <s v="Tuesday"/>
    <s v="Monthly - Tuesday"/>
    <s v="Monthly - Tuesday"/>
    <s v="Month+9 Expiry"/>
    <n v="17"/>
    <n v="3.1899999999999998E-2"/>
    <n v="5.0000000000000001E-4"/>
  </r>
  <r>
    <s v="03-Dec-2025"/>
    <x v="2"/>
    <s v="Week1-Dec-2025"/>
    <x v="3"/>
    <s v="29-Dec-2026"/>
    <s v="Tuesday"/>
    <s v="Monthly - Tuesday"/>
    <s v="Monthly - Tuesday"/>
    <s v="Month+12 Expiry"/>
    <n v="3444"/>
    <n v="6.9805999999999999"/>
    <n v="0.20810000000000001"/>
  </r>
  <r>
    <s v="03-Dec-2025"/>
    <x v="2"/>
    <s v="Week1-Dec-2025"/>
    <x v="3"/>
    <s v="29-Jun-2027"/>
    <s v="Tuesday"/>
    <s v="Monthly - Tuesday"/>
    <s v="Monthly - Tuesday"/>
    <s v="Month+18 Expiry"/>
    <n v="0"/>
    <n v="0"/>
    <n v="0"/>
  </r>
  <r>
    <s v="03-Dec-2025"/>
    <x v="2"/>
    <s v="Week1-Dec-2025"/>
    <x v="3"/>
    <s v="28-Dec-2027"/>
    <s v="Tuesday"/>
    <s v="Monthly - Tuesday"/>
    <s v="Monthly - Tuesday"/>
    <s v="Month+24 Expiry"/>
    <n v="14"/>
    <n v="2.8500000000000001E-2"/>
    <n v="1.1000000000000001E-3"/>
  </r>
  <r>
    <s v="03-Dec-2025"/>
    <x v="2"/>
    <s v="Week1-Dec-2025"/>
    <x v="3"/>
    <s v="27-Jun-2028"/>
    <s v="Tuesday"/>
    <s v="Monthly - Tuesday"/>
    <s v="Monthly - Tuesday"/>
    <s v="Month+30 Expiry"/>
    <n v="0"/>
    <n v="0"/>
    <n v="0"/>
  </r>
  <r>
    <s v="03-Dec-2025"/>
    <x v="2"/>
    <s v="Week1-Dec-2025"/>
    <x v="3"/>
    <s v="26-Dec-2028"/>
    <s v="Tuesday"/>
    <s v="Monthly - Tuesday"/>
    <s v="Monthly - Tuesday"/>
    <s v="Month+36 Expiry"/>
    <n v="9"/>
    <n v="1.8200000000000001E-2"/>
    <n v="5.9999999999999995E-4"/>
  </r>
  <r>
    <s v="03-Dec-2025"/>
    <x v="2"/>
    <s v="Week1-Dec-2025"/>
    <x v="3"/>
    <s v="26-Jun-2029"/>
    <s v="Tuesday"/>
    <s v="Monthly - Tuesday"/>
    <s v="Monthly - Tuesday"/>
    <s v="Month+42 Expiry"/>
    <n v="0"/>
    <n v="0"/>
    <n v="0"/>
  </r>
  <r>
    <s v="03-Dec-2025"/>
    <x v="2"/>
    <s v="Week1-Dec-2025"/>
    <x v="3"/>
    <s v="24-Dec-2029"/>
    <s v="Monday"/>
    <s v="Weekly - Monday"/>
    <s v="Weekly - Monday"/>
    <s v="Month+48 Expiry"/>
    <n v="0"/>
    <n v="0"/>
    <n v="0"/>
  </r>
  <r>
    <s v="03-Dec-2025"/>
    <x v="2"/>
    <s v="Week1-Dec-2025"/>
    <x v="3"/>
    <s v="25-Jun-2030"/>
    <s v="Tuesday"/>
    <s v="Monthly - Tuesday"/>
    <s v="Monthly - Tuesday"/>
    <s v="Month+54 Expiry"/>
    <n v="0"/>
    <n v="0"/>
    <n v="0"/>
  </r>
  <r>
    <s v="04-Dec-2025"/>
    <x v="3"/>
    <s v="Week1-Dec-2025"/>
    <x v="3"/>
    <s v="09-Dec-2025"/>
    <s v="Tuesday"/>
    <s v="Weekly - Tuesday"/>
    <s v="Weekly - Tuesday"/>
    <s v="Same Month Expiry"/>
    <n v="50710932"/>
    <n v="99210.420199999993"/>
    <n v="249.4272"/>
  </r>
  <r>
    <s v="04-Dec-2025"/>
    <x v="3"/>
    <s v="Week1-Dec-2025"/>
    <x v="3"/>
    <s v="16-Dec-2025"/>
    <s v="Tuesday"/>
    <s v="Weekly - Tuesday"/>
    <s v="Weekly - Tuesday"/>
    <s v="Same Month Expiry"/>
    <n v="1376176"/>
    <n v="2703.1754000000001"/>
    <n v="10.332100000000001"/>
  </r>
  <r>
    <s v="04-Dec-2025"/>
    <x v="3"/>
    <s v="Week1-Dec-2025"/>
    <x v="3"/>
    <s v="23-Dec-2025"/>
    <s v="Tuesday"/>
    <s v="Weekly - Tuesday"/>
    <s v="Weekly - Tuesday"/>
    <s v="Same Month Expiry"/>
    <n v="77956"/>
    <n v="153.52799999999999"/>
    <n v="0.80369999999999997"/>
  </r>
  <r>
    <s v="04-Dec-2025"/>
    <x v="3"/>
    <s v="Week1-Dec-2025"/>
    <x v="3"/>
    <s v="30-Dec-2025"/>
    <s v="Tuesday"/>
    <s v="Monthly - Tuesday"/>
    <s v="Monthly - Tuesday"/>
    <s v="Same Month Expiry"/>
    <n v="1070620"/>
    <n v="2106.1451999999999"/>
    <n v="13.68"/>
  </r>
  <r>
    <s v="04-Dec-2025"/>
    <x v="3"/>
    <s v="Week1-Dec-2025"/>
    <x v="3"/>
    <s v="06-Jan-2026"/>
    <s v="Tuesday"/>
    <s v="Weekly - Tuesday"/>
    <s v="Weekly - Tuesday"/>
    <s v="Month+1 Expiry"/>
    <n v="1138"/>
    <n v="1.9611000000000001"/>
    <n v="1.3599999999999999E-2"/>
  </r>
  <r>
    <s v="04-Dec-2025"/>
    <x v="3"/>
    <s v="Week1-Dec-2025"/>
    <x v="3"/>
    <s v="27-Jan-2026"/>
    <s v="Tuesday"/>
    <s v="Monthly - Tuesday"/>
    <s v="Monthly - Tuesday"/>
    <s v="Month+1 Expiry"/>
    <n v="88251"/>
    <n v="150.7568"/>
    <n v="1.2995000000000001"/>
  </r>
  <r>
    <s v="04-Dec-2025"/>
    <x v="3"/>
    <s v="Week1-Dec-2025"/>
    <x v="3"/>
    <s v="24-Feb-2026"/>
    <s v="Tuesday"/>
    <s v="Monthly - Tuesday"/>
    <s v="Monthly - Tuesday"/>
    <s v="Month+2 Expiry"/>
    <n v="18637"/>
    <n v="31.851099999999999"/>
    <n v="0.32979999999999998"/>
  </r>
  <r>
    <s v="04-Dec-2025"/>
    <x v="3"/>
    <s v="Week1-Dec-2025"/>
    <x v="3"/>
    <s v="31-Mar-2026"/>
    <s v="Tuesday"/>
    <s v="Monthly - Tuesday"/>
    <s v="Monthly - Tuesday"/>
    <s v="Month+3 Expiry"/>
    <n v="22406"/>
    <n v="44.738999999999997"/>
    <n v="0.70169999999999999"/>
  </r>
  <r>
    <s v="04-Dec-2025"/>
    <x v="3"/>
    <s v="Week1-Dec-2025"/>
    <x v="3"/>
    <s v="30-Jun-2026"/>
    <s v="Tuesday"/>
    <s v="Monthly - Tuesday"/>
    <s v="Monthly - Tuesday"/>
    <s v="Month+6 Expiry"/>
    <n v="6417"/>
    <n v="12.8247"/>
    <n v="0.21390000000000001"/>
  </r>
  <r>
    <s v="04-Dec-2025"/>
    <x v="3"/>
    <s v="Week1-Dec-2025"/>
    <x v="3"/>
    <s v="29-Sep-2026"/>
    <s v="Tuesday"/>
    <s v="Monthly - Tuesday"/>
    <s v="Monthly - Tuesday"/>
    <s v="Month+9 Expiry"/>
    <n v="51"/>
    <n v="9.69E-2"/>
    <n v="1.5E-3"/>
  </r>
  <r>
    <s v="04-Dec-2025"/>
    <x v="3"/>
    <s v="Week1-Dec-2025"/>
    <x v="3"/>
    <s v="29-Dec-2026"/>
    <s v="Tuesday"/>
    <s v="Monthly - Tuesday"/>
    <s v="Monthly - Tuesday"/>
    <s v="Month+12 Expiry"/>
    <n v="2192"/>
    <n v="4.5933000000000002"/>
    <n v="0.17810000000000001"/>
  </r>
  <r>
    <s v="04-Dec-2025"/>
    <x v="3"/>
    <s v="Week1-Dec-2025"/>
    <x v="3"/>
    <s v="29-Jun-2027"/>
    <s v="Tuesday"/>
    <s v="Monthly - Tuesday"/>
    <s v="Monthly - Tuesday"/>
    <s v="Month+18 Expiry"/>
    <n v="1"/>
    <n v="2.0999999999999999E-3"/>
    <n v="2.9999999999999997E-4"/>
  </r>
  <r>
    <s v="04-Dec-2025"/>
    <x v="3"/>
    <s v="Week1-Dec-2025"/>
    <x v="3"/>
    <s v="28-Dec-2027"/>
    <s v="Tuesday"/>
    <s v="Monthly - Tuesday"/>
    <s v="Monthly - Tuesday"/>
    <s v="Month+24 Expiry"/>
    <n v="8"/>
    <n v="1.7299999999999999E-2"/>
    <n v="1.6000000000000001E-3"/>
  </r>
  <r>
    <s v="04-Dec-2025"/>
    <x v="3"/>
    <s v="Week1-Dec-2025"/>
    <x v="3"/>
    <s v="27-Jun-2028"/>
    <s v="Tuesday"/>
    <s v="Monthly - Tuesday"/>
    <s v="Monthly - Tuesday"/>
    <s v="Month+30 Expiry"/>
    <n v="0"/>
    <n v="0"/>
    <n v="0"/>
  </r>
  <r>
    <s v="04-Dec-2025"/>
    <x v="3"/>
    <s v="Week1-Dec-2025"/>
    <x v="3"/>
    <s v="26-Dec-2028"/>
    <s v="Tuesday"/>
    <s v="Monthly - Tuesday"/>
    <s v="Monthly - Tuesday"/>
    <s v="Month+36 Expiry"/>
    <n v="2"/>
    <n v="3.8999999999999998E-3"/>
    <n v="1E-4"/>
  </r>
  <r>
    <s v="04-Dec-2025"/>
    <x v="3"/>
    <s v="Week1-Dec-2025"/>
    <x v="3"/>
    <s v="26-Jun-2029"/>
    <s v="Tuesday"/>
    <s v="Monthly - Tuesday"/>
    <s v="Monthly - Tuesday"/>
    <s v="Month+42 Expiry"/>
    <n v="0"/>
    <n v="0"/>
    <n v="0"/>
  </r>
  <r>
    <s v="04-Dec-2025"/>
    <x v="3"/>
    <s v="Week1-Dec-2025"/>
    <x v="3"/>
    <s v="24-Dec-2029"/>
    <s v="Monday"/>
    <s v="Weekly - Monday"/>
    <s v="Weekly - Monday"/>
    <s v="Month+48 Expiry"/>
    <n v="0"/>
    <n v="0"/>
    <n v="0"/>
  </r>
  <r>
    <s v="04-Dec-2025"/>
    <x v="3"/>
    <s v="Week1-Dec-2025"/>
    <x v="3"/>
    <s v="25-Jun-2030"/>
    <s v="Tuesday"/>
    <s v="Monthly - Tuesday"/>
    <s v="Monthly - Tuesday"/>
    <s v="Month+54 Expiry"/>
    <n v="0"/>
    <n v="0"/>
    <n v="0"/>
  </r>
  <r>
    <s v="05-Dec-2025"/>
    <x v="4"/>
    <s v="Week1-Dec-2025"/>
    <x v="3"/>
    <s v="09-Dec-2025"/>
    <s v="Tuesday"/>
    <s v="Weekly - Tuesday"/>
    <s v="Weekly - Tuesday"/>
    <s v="Same Month Expiry"/>
    <n v="104321653"/>
    <n v="204552.9326"/>
    <n v="416.64190000000002"/>
  </r>
  <r>
    <s v="05-Dec-2025"/>
    <x v="4"/>
    <s v="Week1-Dec-2025"/>
    <x v="3"/>
    <s v="16-Dec-2025"/>
    <s v="Tuesday"/>
    <s v="Weekly - Tuesday"/>
    <s v="Weekly - Tuesday"/>
    <s v="Same Month Expiry"/>
    <n v="2802860"/>
    <n v="5512.7326000000003"/>
    <n v="18.392700000000001"/>
  </r>
  <r>
    <s v="05-Dec-2025"/>
    <x v="4"/>
    <s v="Week1-Dec-2025"/>
    <x v="3"/>
    <s v="23-Dec-2025"/>
    <s v="Tuesday"/>
    <s v="Weekly - Tuesday"/>
    <s v="Weekly - Tuesday"/>
    <s v="Same Month Expiry"/>
    <n v="192601"/>
    <n v="380.15660000000003"/>
    <n v="1.7524999999999999"/>
  </r>
  <r>
    <s v="05-Dec-2025"/>
    <x v="4"/>
    <s v="Week1-Dec-2025"/>
    <x v="3"/>
    <s v="30-Dec-2025"/>
    <s v="Tuesday"/>
    <s v="Monthly - Tuesday"/>
    <s v="Monthly - Tuesday"/>
    <s v="Same Month Expiry"/>
    <n v="1577388"/>
    <n v="3105.6862999999998"/>
    <n v="18.696100000000001"/>
  </r>
  <r>
    <s v="05-Dec-2025"/>
    <x v="4"/>
    <s v="Week1-Dec-2025"/>
    <x v="3"/>
    <s v="06-Jan-2026"/>
    <s v="Tuesday"/>
    <s v="Weekly - Tuesday"/>
    <s v="Weekly - Tuesday"/>
    <s v="Month+1 Expiry"/>
    <n v="2814"/>
    <n v="4.8563999999999998"/>
    <n v="3.8300000000000001E-2"/>
  </r>
  <r>
    <s v="05-Dec-2025"/>
    <x v="4"/>
    <s v="Week1-Dec-2025"/>
    <x v="3"/>
    <s v="27-Jan-2026"/>
    <s v="Tuesday"/>
    <s v="Monthly - Tuesday"/>
    <s v="Monthly - Tuesday"/>
    <s v="Month+1 Expiry"/>
    <n v="171357"/>
    <n v="292.1909"/>
    <n v="2.2279"/>
  </r>
  <r>
    <s v="05-Dec-2025"/>
    <x v="4"/>
    <s v="Week1-Dec-2025"/>
    <x v="3"/>
    <s v="24-Feb-2026"/>
    <s v="Tuesday"/>
    <s v="Monthly - Tuesday"/>
    <s v="Monthly - Tuesday"/>
    <s v="Month+2 Expiry"/>
    <n v="21432"/>
    <n v="36.673000000000002"/>
    <n v="0.39029999999999998"/>
  </r>
  <r>
    <s v="05-Dec-2025"/>
    <x v="4"/>
    <s v="Week1-Dec-2025"/>
    <x v="3"/>
    <s v="31-Mar-2026"/>
    <s v="Tuesday"/>
    <s v="Monthly - Tuesday"/>
    <s v="Monthly - Tuesday"/>
    <s v="Month+3 Expiry"/>
    <n v="27572"/>
    <n v="54.421500000000002"/>
    <n v="0.76570000000000005"/>
  </r>
  <r>
    <s v="05-Dec-2025"/>
    <x v="4"/>
    <s v="Week1-Dec-2025"/>
    <x v="3"/>
    <s v="30-Jun-2026"/>
    <s v="Tuesday"/>
    <s v="Monthly - Tuesday"/>
    <s v="Monthly - Tuesday"/>
    <s v="Month+6 Expiry"/>
    <n v="12922"/>
    <n v="25.825500000000002"/>
    <n v="0.3841"/>
  </r>
  <r>
    <s v="05-Dec-2025"/>
    <x v="4"/>
    <s v="Week1-Dec-2025"/>
    <x v="3"/>
    <s v="29-Sep-2026"/>
    <s v="Tuesday"/>
    <s v="Monthly - Tuesday"/>
    <s v="Monthly - Tuesday"/>
    <s v="Month+9 Expiry"/>
    <n v="82"/>
    <n v="0.15690000000000001"/>
    <n v="2.8E-3"/>
  </r>
  <r>
    <s v="05-Dec-2025"/>
    <x v="4"/>
    <s v="Week1-Dec-2025"/>
    <x v="3"/>
    <s v="29-Dec-2026"/>
    <s v="Tuesday"/>
    <s v="Monthly - Tuesday"/>
    <s v="Monthly - Tuesday"/>
    <s v="Month+12 Expiry"/>
    <n v="6298"/>
    <n v="12.1031"/>
    <n v="0.2918"/>
  </r>
  <r>
    <s v="05-Dec-2025"/>
    <x v="4"/>
    <s v="Week1-Dec-2025"/>
    <x v="3"/>
    <s v="29-Jun-2027"/>
    <s v="Tuesday"/>
    <s v="Monthly - Tuesday"/>
    <s v="Monthly - Tuesday"/>
    <s v="Month+18 Expiry"/>
    <n v="0"/>
    <n v="0"/>
    <n v="0"/>
  </r>
  <r>
    <s v="05-Dec-2025"/>
    <x v="4"/>
    <s v="Week1-Dec-2025"/>
    <x v="3"/>
    <s v="28-Dec-2027"/>
    <s v="Tuesday"/>
    <s v="Monthly - Tuesday"/>
    <s v="Monthly - Tuesday"/>
    <s v="Month+24 Expiry"/>
    <n v="2"/>
    <n v="4.0000000000000001E-3"/>
    <n v="1E-4"/>
  </r>
  <r>
    <s v="05-Dec-2025"/>
    <x v="4"/>
    <s v="Week1-Dec-2025"/>
    <x v="3"/>
    <s v="27-Jun-2028"/>
    <s v="Tuesday"/>
    <s v="Monthly - Tuesday"/>
    <s v="Monthly - Tuesday"/>
    <s v="Month+30 Expiry"/>
    <n v="0"/>
    <n v="0"/>
    <n v="0"/>
  </r>
  <r>
    <s v="05-Dec-2025"/>
    <x v="4"/>
    <s v="Week1-Dec-2025"/>
    <x v="3"/>
    <s v="26-Dec-2028"/>
    <s v="Tuesday"/>
    <s v="Monthly - Tuesday"/>
    <s v="Monthly - Tuesday"/>
    <s v="Month+36 Expiry"/>
    <n v="2"/>
    <n v="4.1000000000000003E-3"/>
    <n v="1E-4"/>
  </r>
  <r>
    <s v="05-Dec-2025"/>
    <x v="4"/>
    <s v="Week1-Dec-2025"/>
    <x v="3"/>
    <s v="26-Jun-2029"/>
    <s v="Tuesday"/>
    <s v="Monthly - Tuesday"/>
    <s v="Monthly - Tuesday"/>
    <s v="Month+42 Expiry"/>
    <n v="0"/>
    <n v="0"/>
    <n v="0"/>
  </r>
  <r>
    <s v="05-Dec-2025"/>
    <x v="4"/>
    <s v="Week1-Dec-2025"/>
    <x v="3"/>
    <s v="24-Dec-2029"/>
    <s v="Monday"/>
    <s v="Weekly - Monday"/>
    <s v="Weekly - Monday"/>
    <s v="Month+48 Expiry"/>
    <n v="0"/>
    <n v="0"/>
    <n v="0"/>
  </r>
  <r>
    <s v="05-Dec-2025"/>
    <x v="4"/>
    <s v="Week1-Dec-2025"/>
    <x v="3"/>
    <s v="25-Jun-2030"/>
    <s v="Tuesday"/>
    <s v="Monthly - Tuesday"/>
    <s v="Monthly - Tuesday"/>
    <s v="Month+54 Expiry"/>
    <n v="0"/>
    <n v="0"/>
    <n v="0"/>
  </r>
  <r>
    <s v="08-Dec-2025"/>
    <x v="0"/>
    <s v="Week2-Dec-2025"/>
    <x v="3"/>
    <s v="09-Dec-2025"/>
    <s v="Tuesday"/>
    <s v="Weekly - Tuesday"/>
    <s v="Weekly - Tuesday"/>
    <s v="Same Month Expiry"/>
    <n v="149462521"/>
    <n v="292743.16310000001"/>
    <n v="456.70260000000002"/>
  </r>
  <r>
    <s v="08-Dec-2025"/>
    <x v="0"/>
    <s v="Week2-Dec-2025"/>
    <x v="3"/>
    <s v="16-Dec-2025"/>
    <s v="Tuesday"/>
    <s v="Weekly - Tuesday"/>
    <s v="Weekly - Tuesday"/>
    <s v="Same Month Expiry"/>
    <n v="5761246"/>
    <n v="11329.6536"/>
    <n v="32.716999999999999"/>
  </r>
  <r>
    <s v="08-Dec-2025"/>
    <x v="0"/>
    <s v="Week2-Dec-2025"/>
    <x v="3"/>
    <s v="23-Dec-2025"/>
    <s v="Tuesday"/>
    <s v="Weekly - Tuesday"/>
    <s v="Weekly - Tuesday"/>
    <s v="Same Month Expiry"/>
    <n v="334349"/>
    <n v="659.25360000000001"/>
    <n v="2.9228000000000001"/>
  </r>
  <r>
    <s v="08-Dec-2025"/>
    <x v="0"/>
    <s v="Week2-Dec-2025"/>
    <x v="3"/>
    <s v="30-Dec-2025"/>
    <s v="Tuesday"/>
    <s v="Monthly - Tuesday"/>
    <s v="Monthly - Tuesday"/>
    <s v="Same Month Expiry"/>
    <n v="1751787"/>
    <n v="3446.3440999999998"/>
    <n v="19.8551"/>
  </r>
  <r>
    <s v="08-Dec-2025"/>
    <x v="0"/>
    <s v="Week2-Dec-2025"/>
    <x v="3"/>
    <s v="06-Jan-2026"/>
    <s v="Tuesday"/>
    <s v="Weekly - Tuesday"/>
    <s v="Weekly - Tuesday"/>
    <s v="Month+1 Expiry"/>
    <n v="6798"/>
    <n v="11.667"/>
    <n v="6.9099999999999995E-2"/>
  </r>
  <r>
    <s v="08-Dec-2025"/>
    <x v="0"/>
    <s v="Week2-Dec-2025"/>
    <x v="3"/>
    <s v="27-Jan-2026"/>
    <s v="Tuesday"/>
    <s v="Monthly - Tuesday"/>
    <s v="Monthly - Tuesday"/>
    <s v="Month+1 Expiry"/>
    <n v="182712"/>
    <n v="312.76"/>
    <n v="2.3595999999999999"/>
  </r>
  <r>
    <s v="08-Dec-2025"/>
    <x v="0"/>
    <s v="Week2-Dec-2025"/>
    <x v="3"/>
    <s v="24-Feb-2026"/>
    <s v="Tuesday"/>
    <s v="Monthly - Tuesday"/>
    <s v="Monthly - Tuesday"/>
    <s v="Month+2 Expiry"/>
    <n v="30043"/>
    <n v="51.5702"/>
    <n v="0.53590000000000004"/>
  </r>
  <r>
    <s v="08-Dec-2025"/>
    <x v="0"/>
    <s v="Week2-Dec-2025"/>
    <x v="3"/>
    <s v="31-Mar-2026"/>
    <s v="Tuesday"/>
    <s v="Monthly - Tuesday"/>
    <s v="Monthly - Tuesday"/>
    <s v="Month+3 Expiry"/>
    <n v="31516"/>
    <n v="62.386600000000001"/>
    <n v="0.80900000000000005"/>
  </r>
  <r>
    <s v="08-Dec-2025"/>
    <x v="0"/>
    <s v="Week2-Dec-2025"/>
    <x v="3"/>
    <s v="30-Jun-2026"/>
    <s v="Tuesday"/>
    <s v="Monthly - Tuesday"/>
    <s v="Monthly - Tuesday"/>
    <s v="Month+6 Expiry"/>
    <n v="6713"/>
    <n v="13.3855"/>
    <n v="0.2457"/>
  </r>
  <r>
    <s v="08-Dec-2025"/>
    <x v="0"/>
    <s v="Week2-Dec-2025"/>
    <x v="3"/>
    <s v="29-Sep-2026"/>
    <s v="Tuesday"/>
    <s v="Monthly - Tuesday"/>
    <s v="Monthly - Tuesday"/>
    <s v="Month+9 Expiry"/>
    <n v="117"/>
    <n v="0.2248"/>
    <n v="3.3E-3"/>
  </r>
  <r>
    <s v="08-Dec-2025"/>
    <x v="0"/>
    <s v="Week2-Dec-2025"/>
    <x v="3"/>
    <s v="29-Dec-2026"/>
    <s v="Tuesday"/>
    <s v="Monthly - Tuesday"/>
    <s v="Monthly - Tuesday"/>
    <s v="Month+12 Expiry"/>
    <n v="3251"/>
    <n v="6.5864000000000003"/>
    <n v="0.2104"/>
  </r>
  <r>
    <s v="08-Dec-2025"/>
    <x v="0"/>
    <s v="Week2-Dec-2025"/>
    <x v="3"/>
    <s v="29-Jun-2027"/>
    <s v="Tuesday"/>
    <s v="Monthly - Tuesday"/>
    <s v="Monthly - Tuesday"/>
    <s v="Month+18 Expiry"/>
    <n v="0"/>
    <n v="0"/>
    <n v="0"/>
  </r>
  <r>
    <s v="08-Dec-2025"/>
    <x v="0"/>
    <s v="Week2-Dec-2025"/>
    <x v="3"/>
    <s v="28-Dec-2027"/>
    <s v="Tuesday"/>
    <s v="Monthly - Tuesday"/>
    <s v="Monthly - Tuesday"/>
    <s v="Month+24 Expiry"/>
    <n v="23"/>
    <n v="4.4600000000000001E-2"/>
    <n v="1.5E-3"/>
  </r>
  <r>
    <s v="08-Dec-2025"/>
    <x v="0"/>
    <s v="Week2-Dec-2025"/>
    <x v="3"/>
    <s v="27-Jun-2028"/>
    <s v="Tuesday"/>
    <s v="Monthly - Tuesday"/>
    <s v="Monthly - Tuesday"/>
    <s v="Month+30 Expiry"/>
    <n v="0"/>
    <n v="0"/>
    <n v="0"/>
  </r>
  <r>
    <s v="08-Dec-2025"/>
    <x v="0"/>
    <s v="Week2-Dec-2025"/>
    <x v="3"/>
    <s v="26-Dec-2028"/>
    <s v="Tuesday"/>
    <s v="Monthly - Tuesday"/>
    <s v="Monthly - Tuesday"/>
    <s v="Month+36 Expiry"/>
    <n v="1"/>
    <n v="1.9E-3"/>
    <n v="1E-4"/>
  </r>
  <r>
    <s v="08-Dec-2025"/>
    <x v="0"/>
    <s v="Week2-Dec-2025"/>
    <x v="3"/>
    <s v="26-Jun-2029"/>
    <s v="Tuesday"/>
    <s v="Monthly - Tuesday"/>
    <s v="Monthly - Tuesday"/>
    <s v="Month+42 Expiry"/>
    <n v="0"/>
    <n v="0"/>
    <n v="0"/>
  </r>
  <r>
    <s v="08-Dec-2025"/>
    <x v="0"/>
    <s v="Week2-Dec-2025"/>
    <x v="3"/>
    <s v="24-Dec-2029"/>
    <s v="Monday"/>
    <s v="Weekly - Monday"/>
    <s v="Weekly - Monday"/>
    <s v="Month+48 Expiry"/>
    <n v="0"/>
    <n v="0"/>
    <n v="0"/>
  </r>
  <r>
    <s v="08-Dec-2025"/>
    <x v="0"/>
    <s v="Week2-Dec-2025"/>
    <x v="3"/>
    <s v="25-Jun-2030"/>
    <s v="Tuesday"/>
    <s v="Monthly - Tuesday"/>
    <s v="Monthly - Tuesday"/>
    <s v="Month+54 Expiry"/>
    <n v="0"/>
    <n v="0"/>
    <n v="0"/>
  </r>
  <r>
    <s v="09-Dec-2025"/>
    <x v="1"/>
    <s v="Week2-Dec-2025"/>
    <x v="3"/>
    <s v="09-Dec-2025"/>
    <s v="Tuesday"/>
    <s v="Weekly - Tuesday"/>
    <s v="Weekly - Tuesday"/>
    <s v="Same Month Expiry"/>
    <n v="351882123"/>
    <n v="683498.24569999997"/>
    <n v="629.8297"/>
  </r>
  <r>
    <s v="09-Dec-2025"/>
    <x v="1"/>
    <s v="Week2-Dec-2025"/>
    <x v="3"/>
    <s v="16-Dec-2025"/>
    <s v="Tuesday"/>
    <s v="Weekly - Tuesday"/>
    <s v="Weekly - Tuesday"/>
    <s v="Same Month Expiry"/>
    <n v="12780373"/>
    <n v="24978.467400000001"/>
    <n v="69.497600000000006"/>
  </r>
  <r>
    <s v="09-Dec-2025"/>
    <x v="1"/>
    <s v="Week2-Dec-2025"/>
    <x v="3"/>
    <s v="23-Dec-2025"/>
    <s v="Tuesday"/>
    <s v="Weekly - Tuesday"/>
    <s v="Weekly - Tuesday"/>
    <s v="Same Month Expiry"/>
    <n v="459859"/>
    <n v="901.66970000000003"/>
    <n v="3.7444000000000002"/>
  </r>
  <r>
    <s v="09-Dec-2025"/>
    <x v="1"/>
    <s v="Week2-Dec-2025"/>
    <x v="3"/>
    <s v="30-Dec-2025"/>
    <s v="Tuesday"/>
    <s v="Monthly - Tuesday"/>
    <s v="Monthly - Tuesday"/>
    <s v="Same Month Expiry"/>
    <n v="1918113"/>
    <n v="3753.9931000000001"/>
    <n v="21.6692"/>
  </r>
  <r>
    <s v="09-Dec-2025"/>
    <x v="1"/>
    <s v="Week2-Dec-2025"/>
    <x v="3"/>
    <s v="06-Jan-2026"/>
    <s v="Tuesday"/>
    <s v="Weekly - Tuesday"/>
    <s v="Weekly - Tuesday"/>
    <s v="Month+1 Expiry"/>
    <n v="11914"/>
    <n v="20.422899999999998"/>
    <n v="0.14430000000000001"/>
  </r>
  <r>
    <s v="09-Dec-2025"/>
    <x v="1"/>
    <s v="Week2-Dec-2025"/>
    <x v="3"/>
    <s v="27-Jan-2026"/>
    <s v="Tuesday"/>
    <s v="Monthly - Tuesday"/>
    <s v="Monthly - Tuesday"/>
    <s v="Month+1 Expiry"/>
    <n v="233704"/>
    <n v="400.23180000000002"/>
    <n v="3.6432000000000002"/>
  </r>
  <r>
    <s v="09-Dec-2025"/>
    <x v="1"/>
    <s v="Week2-Dec-2025"/>
    <x v="3"/>
    <s v="24-Feb-2026"/>
    <s v="Tuesday"/>
    <s v="Monthly - Tuesday"/>
    <s v="Monthly - Tuesday"/>
    <s v="Month+2 Expiry"/>
    <n v="36864"/>
    <n v="63.076300000000003"/>
    <n v="0.68310000000000004"/>
  </r>
  <r>
    <s v="09-Dec-2025"/>
    <x v="1"/>
    <s v="Week2-Dec-2025"/>
    <x v="3"/>
    <s v="31-Mar-2026"/>
    <s v="Tuesday"/>
    <s v="Monthly - Tuesday"/>
    <s v="Monthly - Tuesday"/>
    <s v="Month+3 Expiry"/>
    <n v="34555"/>
    <n v="68.767399999999995"/>
    <n v="1.0114000000000001"/>
  </r>
  <r>
    <s v="09-Dec-2025"/>
    <x v="1"/>
    <s v="Week2-Dec-2025"/>
    <x v="3"/>
    <s v="30-Jun-2026"/>
    <s v="Tuesday"/>
    <s v="Monthly - Tuesday"/>
    <s v="Monthly - Tuesday"/>
    <s v="Month+6 Expiry"/>
    <n v="7864"/>
    <n v="15.794499999999999"/>
    <n v="0.33500000000000002"/>
  </r>
  <r>
    <s v="09-Dec-2025"/>
    <x v="1"/>
    <s v="Week2-Dec-2025"/>
    <x v="3"/>
    <s v="29-Sep-2026"/>
    <s v="Tuesday"/>
    <s v="Monthly - Tuesday"/>
    <s v="Monthly - Tuesday"/>
    <s v="Month+9 Expiry"/>
    <n v="62"/>
    <n v="0.1207"/>
    <n v="2.0999999999999999E-3"/>
  </r>
  <r>
    <s v="09-Dec-2025"/>
    <x v="1"/>
    <s v="Week2-Dec-2025"/>
    <x v="3"/>
    <s v="29-Dec-2026"/>
    <s v="Tuesday"/>
    <s v="Monthly - Tuesday"/>
    <s v="Monthly - Tuesday"/>
    <s v="Month+12 Expiry"/>
    <n v="6471"/>
    <n v="12.7302"/>
    <n v="0.3221"/>
  </r>
  <r>
    <s v="09-Dec-2025"/>
    <x v="1"/>
    <s v="Week2-Dec-2025"/>
    <x v="3"/>
    <s v="29-Jun-2027"/>
    <s v="Tuesday"/>
    <s v="Monthly - Tuesday"/>
    <s v="Monthly - Tuesday"/>
    <s v="Month+18 Expiry"/>
    <n v="0"/>
    <n v="0"/>
    <n v="0"/>
  </r>
  <r>
    <s v="09-Dec-2025"/>
    <x v="1"/>
    <s v="Week2-Dec-2025"/>
    <x v="3"/>
    <s v="28-Dec-2027"/>
    <s v="Tuesday"/>
    <s v="Monthly - Tuesday"/>
    <s v="Monthly - Tuesday"/>
    <s v="Month+24 Expiry"/>
    <n v="8"/>
    <n v="1.6400000000000001E-2"/>
    <n v="8.0000000000000004E-4"/>
  </r>
  <r>
    <s v="09-Dec-2025"/>
    <x v="1"/>
    <s v="Week2-Dec-2025"/>
    <x v="3"/>
    <s v="27-Jun-2028"/>
    <s v="Tuesday"/>
    <s v="Monthly - Tuesday"/>
    <s v="Monthly - Tuesday"/>
    <s v="Month+30 Expiry"/>
    <n v="0"/>
    <n v="0"/>
    <n v="0"/>
  </r>
  <r>
    <s v="09-Dec-2025"/>
    <x v="1"/>
    <s v="Week2-Dec-2025"/>
    <x v="3"/>
    <s v="26-Dec-2028"/>
    <s v="Tuesday"/>
    <s v="Monthly - Tuesday"/>
    <s v="Monthly - Tuesday"/>
    <s v="Month+36 Expiry"/>
    <n v="10"/>
    <n v="2.06E-2"/>
    <n v="6.9999999999999999E-4"/>
  </r>
  <r>
    <s v="09-Dec-2025"/>
    <x v="1"/>
    <s v="Week2-Dec-2025"/>
    <x v="3"/>
    <s v="26-Jun-2029"/>
    <s v="Tuesday"/>
    <s v="Monthly - Tuesday"/>
    <s v="Monthly - Tuesday"/>
    <s v="Month+42 Expiry"/>
    <n v="0"/>
    <n v="0"/>
    <n v="0"/>
  </r>
  <r>
    <s v="09-Dec-2025"/>
    <x v="1"/>
    <s v="Week2-Dec-2025"/>
    <x v="3"/>
    <s v="24-Dec-2029"/>
    <s v="Monday"/>
    <s v="Weekly - Monday"/>
    <s v="Weekly - Monday"/>
    <s v="Month+48 Expiry"/>
    <n v="0"/>
    <n v="0"/>
    <n v="0"/>
  </r>
  <r>
    <s v="09-Dec-2025"/>
    <x v="1"/>
    <s v="Week2-Dec-2025"/>
    <x v="3"/>
    <s v="25-Jun-2030"/>
    <s v="Tuesday"/>
    <s v="Monthly - Tuesday"/>
    <s v="Monthly - Tuesday"/>
    <s v="Month+54 Expiry"/>
    <n v="0"/>
    <n v="0"/>
    <n v="0"/>
  </r>
  <r>
    <s v="10-Dec-2025"/>
    <x v="2"/>
    <s v="Week2-Dec-2025"/>
    <x v="3"/>
    <s v="16-Dec-2025"/>
    <s v="Tuesday"/>
    <s v="Weekly - Tuesday"/>
    <s v="Weekly - Tuesday"/>
    <s v="Same Month Expiry"/>
    <n v="62017240"/>
    <n v="120822.56909999999"/>
    <n v="348.16809999999998"/>
  </r>
  <r>
    <s v="10-Dec-2025"/>
    <x v="2"/>
    <s v="Week2-Dec-2025"/>
    <x v="3"/>
    <s v="23-Dec-2025"/>
    <s v="Tuesday"/>
    <s v="Weekly - Tuesday"/>
    <s v="Weekly - Tuesday"/>
    <s v="Same Month Expiry"/>
    <n v="1088506"/>
    <n v="2125.1172999999999"/>
    <n v="7.9010999999999996"/>
  </r>
  <r>
    <s v="10-Dec-2025"/>
    <x v="2"/>
    <s v="Week2-Dec-2025"/>
    <x v="3"/>
    <s v="30-Dec-2025"/>
    <s v="Tuesday"/>
    <s v="Monthly - Tuesday"/>
    <s v="Monthly - Tuesday"/>
    <s v="Same Month Expiry"/>
    <n v="1628557"/>
    <n v="3191.1781000000001"/>
    <n v="17.4129"/>
  </r>
  <r>
    <s v="10-Dec-2025"/>
    <x v="2"/>
    <s v="Week2-Dec-2025"/>
    <x v="3"/>
    <s v="06-Jan-2026"/>
    <s v="Tuesday"/>
    <s v="Weekly - Tuesday"/>
    <s v="Weekly - Tuesday"/>
    <s v="Month+1 Expiry"/>
    <n v="27470"/>
    <n v="46.866399999999999"/>
    <n v="0.33460000000000001"/>
  </r>
  <r>
    <s v="10-Dec-2025"/>
    <x v="2"/>
    <s v="Week2-Dec-2025"/>
    <x v="3"/>
    <s v="13-Jan-2026"/>
    <s v="Tuesday"/>
    <s v="Weekly - Tuesday"/>
    <s v="Weekly - Tuesday"/>
    <s v="Month+1 Expiry"/>
    <n v="152"/>
    <n v="0.26200000000000001"/>
    <n v="2E-3"/>
  </r>
  <r>
    <s v="10-Dec-2025"/>
    <x v="2"/>
    <s v="Week2-Dec-2025"/>
    <x v="3"/>
    <s v="27-Jan-2026"/>
    <s v="Tuesday"/>
    <s v="Monthly - Tuesday"/>
    <s v="Monthly - Tuesday"/>
    <s v="Month+1 Expiry"/>
    <n v="194871"/>
    <n v="333.20819999999998"/>
    <n v="2.4988000000000001"/>
  </r>
  <r>
    <s v="10-Dec-2025"/>
    <x v="2"/>
    <s v="Week2-Dec-2025"/>
    <x v="3"/>
    <s v="24-Feb-2026"/>
    <s v="Tuesday"/>
    <s v="Monthly - Tuesday"/>
    <s v="Monthly - Tuesday"/>
    <s v="Month+2 Expiry"/>
    <n v="40153"/>
    <n v="68.926400000000001"/>
    <n v="0.83099999999999996"/>
  </r>
  <r>
    <s v="10-Dec-2025"/>
    <x v="2"/>
    <s v="Week2-Dec-2025"/>
    <x v="3"/>
    <s v="31-Mar-2026"/>
    <s v="Tuesday"/>
    <s v="Monthly - Tuesday"/>
    <s v="Monthly - Tuesday"/>
    <s v="Month+3 Expiry"/>
    <n v="35246"/>
    <n v="71.857699999999994"/>
    <n v="0.85389999999999999"/>
  </r>
  <r>
    <s v="10-Dec-2025"/>
    <x v="2"/>
    <s v="Week2-Dec-2025"/>
    <x v="3"/>
    <s v="30-Jun-2026"/>
    <s v="Tuesday"/>
    <s v="Monthly - Tuesday"/>
    <s v="Monthly - Tuesday"/>
    <s v="Month+6 Expiry"/>
    <n v="7069"/>
    <n v="14.466900000000001"/>
    <n v="0.30349999999999999"/>
  </r>
  <r>
    <s v="10-Dec-2025"/>
    <x v="2"/>
    <s v="Week2-Dec-2025"/>
    <x v="3"/>
    <s v="29-Sep-2026"/>
    <s v="Tuesday"/>
    <s v="Monthly - Tuesday"/>
    <s v="Monthly - Tuesday"/>
    <s v="Month+9 Expiry"/>
    <n v="91"/>
    <n v="0.17380000000000001"/>
    <n v="2.3999999999999998E-3"/>
  </r>
  <r>
    <s v="10-Dec-2025"/>
    <x v="2"/>
    <s v="Week2-Dec-2025"/>
    <x v="3"/>
    <s v="29-Dec-2026"/>
    <s v="Tuesday"/>
    <s v="Monthly - Tuesday"/>
    <s v="Monthly - Tuesday"/>
    <s v="Month+12 Expiry"/>
    <n v="2905"/>
    <n v="5.9512"/>
    <n v="0.20319999999999999"/>
  </r>
  <r>
    <s v="10-Dec-2025"/>
    <x v="2"/>
    <s v="Week2-Dec-2025"/>
    <x v="3"/>
    <s v="29-Jun-2027"/>
    <s v="Tuesday"/>
    <s v="Monthly - Tuesday"/>
    <s v="Monthly - Tuesday"/>
    <s v="Month+18 Expiry"/>
    <n v="0"/>
    <n v="0"/>
    <n v="0"/>
  </r>
  <r>
    <s v="10-Dec-2025"/>
    <x v="2"/>
    <s v="Week2-Dec-2025"/>
    <x v="3"/>
    <s v="28-Dec-2027"/>
    <s v="Tuesday"/>
    <s v="Monthly - Tuesday"/>
    <s v="Monthly - Tuesday"/>
    <s v="Month+24 Expiry"/>
    <n v="4"/>
    <n v="8.0000000000000002E-3"/>
    <n v="2.0000000000000001E-4"/>
  </r>
  <r>
    <s v="10-Dec-2025"/>
    <x v="2"/>
    <s v="Week2-Dec-2025"/>
    <x v="3"/>
    <s v="27-Jun-2028"/>
    <s v="Tuesday"/>
    <s v="Monthly - Tuesday"/>
    <s v="Monthly - Tuesday"/>
    <s v="Month+30 Expiry"/>
    <n v="0"/>
    <n v="0"/>
    <n v="0"/>
  </r>
  <r>
    <s v="10-Dec-2025"/>
    <x v="2"/>
    <s v="Week2-Dec-2025"/>
    <x v="3"/>
    <s v="26-Dec-2028"/>
    <s v="Tuesday"/>
    <s v="Monthly - Tuesday"/>
    <s v="Monthly - Tuesday"/>
    <s v="Month+36 Expiry"/>
    <n v="0"/>
    <n v="0"/>
    <n v="0"/>
  </r>
  <r>
    <s v="10-Dec-2025"/>
    <x v="2"/>
    <s v="Week2-Dec-2025"/>
    <x v="3"/>
    <s v="26-Jun-2029"/>
    <s v="Tuesday"/>
    <s v="Monthly - Tuesday"/>
    <s v="Monthly - Tuesday"/>
    <s v="Month+42 Expiry"/>
    <n v="0"/>
    <n v="0"/>
    <n v="0"/>
  </r>
  <r>
    <s v="10-Dec-2025"/>
    <x v="2"/>
    <s v="Week2-Dec-2025"/>
    <x v="3"/>
    <s v="24-Dec-2029"/>
    <s v="Monday"/>
    <s v="Weekly - Monday"/>
    <s v="Weekly - Monday"/>
    <s v="Month+48 Expiry"/>
    <n v="0"/>
    <n v="0"/>
    <n v="0"/>
  </r>
  <r>
    <s v="10-Dec-2025"/>
    <x v="2"/>
    <s v="Week2-Dec-2025"/>
    <x v="3"/>
    <s v="25-Jun-2030"/>
    <s v="Tuesday"/>
    <s v="Monthly - Tuesday"/>
    <s v="Monthly - Tuesday"/>
    <s v="Month+54 Expiry"/>
    <n v="0"/>
    <n v="0"/>
    <n v="0"/>
  </r>
  <r>
    <s v="11-Dec-2025"/>
    <x v="3"/>
    <s v="Week2-Dec-2025"/>
    <x v="3"/>
    <s v="16-Dec-2025"/>
    <s v="Tuesday"/>
    <s v="Weekly - Tuesday"/>
    <s v="Weekly - Tuesday"/>
    <s v="Same Month Expiry"/>
    <n v="64159868"/>
    <n v="124800.17600000001"/>
    <n v="314.9042"/>
  </r>
  <r>
    <s v="11-Dec-2025"/>
    <x v="3"/>
    <s v="Week2-Dec-2025"/>
    <x v="3"/>
    <s v="23-Dec-2025"/>
    <s v="Tuesday"/>
    <s v="Weekly - Tuesday"/>
    <s v="Weekly - Tuesday"/>
    <s v="Same Month Expiry"/>
    <n v="1578651"/>
    <n v="3080.0306"/>
    <n v="11.934100000000001"/>
  </r>
  <r>
    <s v="11-Dec-2025"/>
    <x v="3"/>
    <s v="Week2-Dec-2025"/>
    <x v="3"/>
    <s v="30-Dec-2025"/>
    <s v="Tuesday"/>
    <s v="Monthly - Tuesday"/>
    <s v="Monthly - Tuesday"/>
    <s v="Same Month Expiry"/>
    <n v="1738617"/>
    <n v="3398.0435000000002"/>
    <n v="18.759899999999998"/>
  </r>
  <r>
    <s v="11-Dec-2025"/>
    <x v="3"/>
    <s v="Week2-Dec-2025"/>
    <x v="3"/>
    <s v="06-Jan-2026"/>
    <s v="Tuesday"/>
    <s v="Weekly - Tuesday"/>
    <s v="Weekly - Tuesday"/>
    <s v="Month+1 Expiry"/>
    <n v="18042"/>
    <n v="30.791699999999999"/>
    <n v="0.20219999999999999"/>
  </r>
  <r>
    <s v="11-Dec-2025"/>
    <x v="3"/>
    <s v="Week2-Dec-2025"/>
    <x v="3"/>
    <s v="13-Jan-2026"/>
    <s v="Tuesday"/>
    <s v="Weekly - Tuesday"/>
    <s v="Weekly - Tuesday"/>
    <s v="Month+1 Expiry"/>
    <n v="604"/>
    <n v="1.0362"/>
    <n v="5.4999999999999997E-3"/>
  </r>
  <r>
    <s v="11-Dec-2025"/>
    <x v="3"/>
    <s v="Week2-Dec-2025"/>
    <x v="3"/>
    <s v="27-Jan-2026"/>
    <s v="Tuesday"/>
    <s v="Monthly - Tuesday"/>
    <s v="Monthly - Tuesday"/>
    <s v="Month+1 Expiry"/>
    <n v="181926"/>
    <n v="310.2867"/>
    <n v="2.4584000000000001"/>
  </r>
  <r>
    <s v="11-Dec-2025"/>
    <x v="3"/>
    <s v="Week2-Dec-2025"/>
    <x v="3"/>
    <s v="24-Feb-2026"/>
    <s v="Tuesday"/>
    <s v="Monthly - Tuesday"/>
    <s v="Monthly - Tuesday"/>
    <s v="Month+2 Expiry"/>
    <n v="35641"/>
    <n v="61.3932"/>
    <n v="0.72640000000000005"/>
  </r>
  <r>
    <s v="11-Dec-2025"/>
    <x v="3"/>
    <s v="Week2-Dec-2025"/>
    <x v="3"/>
    <s v="31-Mar-2026"/>
    <s v="Tuesday"/>
    <s v="Monthly - Tuesday"/>
    <s v="Monthly - Tuesday"/>
    <s v="Month+3 Expiry"/>
    <n v="22995"/>
    <n v="45.8264"/>
    <n v="0.76139999999999997"/>
  </r>
  <r>
    <s v="11-Dec-2025"/>
    <x v="3"/>
    <s v="Week2-Dec-2025"/>
    <x v="3"/>
    <s v="30-Jun-2026"/>
    <s v="Tuesday"/>
    <s v="Monthly - Tuesday"/>
    <s v="Monthly - Tuesday"/>
    <s v="Month+6 Expiry"/>
    <n v="10882"/>
    <n v="21.860800000000001"/>
    <n v="0.39200000000000002"/>
  </r>
  <r>
    <s v="11-Dec-2025"/>
    <x v="3"/>
    <s v="Week2-Dec-2025"/>
    <x v="3"/>
    <s v="29-Sep-2026"/>
    <s v="Tuesday"/>
    <s v="Monthly - Tuesday"/>
    <s v="Monthly - Tuesday"/>
    <s v="Month+9 Expiry"/>
    <n v="48"/>
    <n v="9.5600000000000004E-2"/>
    <n v="1.1999999999999999E-3"/>
  </r>
  <r>
    <s v="11-Dec-2025"/>
    <x v="3"/>
    <s v="Week2-Dec-2025"/>
    <x v="3"/>
    <s v="29-Dec-2026"/>
    <s v="Tuesday"/>
    <s v="Monthly - Tuesday"/>
    <s v="Monthly - Tuesday"/>
    <s v="Month+12 Expiry"/>
    <n v="6113"/>
    <n v="12.552199999999999"/>
    <n v="0.4032"/>
  </r>
  <r>
    <s v="11-Dec-2025"/>
    <x v="3"/>
    <s v="Week2-Dec-2025"/>
    <x v="3"/>
    <s v="29-Jun-2027"/>
    <s v="Tuesday"/>
    <s v="Monthly - Tuesday"/>
    <s v="Monthly - Tuesday"/>
    <s v="Month+18 Expiry"/>
    <n v="0"/>
    <n v="0"/>
    <n v="0"/>
  </r>
  <r>
    <s v="11-Dec-2025"/>
    <x v="3"/>
    <s v="Week2-Dec-2025"/>
    <x v="3"/>
    <s v="28-Dec-2027"/>
    <s v="Tuesday"/>
    <s v="Monthly - Tuesday"/>
    <s v="Monthly - Tuesday"/>
    <s v="Month+24 Expiry"/>
    <n v="9"/>
    <n v="1.61E-2"/>
    <n v="2.9999999999999997E-4"/>
  </r>
  <r>
    <s v="11-Dec-2025"/>
    <x v="3"/>
    <s v="Week2-Dec-2025"/>
    <x v="3"/>
    <s v="27-Jun-2028"/>
    <s v="Tuesday"/>
    <s v="Monthly - Tuesday"/>
    <s v="Monthly - Tuesday"/>
    <s v="Month+30 Expiry"/>
    <n v="0"/>
    <n v="0"/>
    <n v="0"/>
  </r>
  <r>
    <s v="11-Dec-2025"/>
    <x v="3"/>
    <s v="Week2-Dec-2025"/>
    <x v="3"/>
    <s v="26-Dec-2028"/>
    <s v="Tuesday"/>
    <s v="Monthly - Tuesday"/>
    <s v="Monthly - Tuesday"/>
    <s v="Month+36 Expiry"/>
    <n v="72"/>
    <n v="0.126"/>
    <n v="3.0999999999999999E-3"/>
  </r>
  <r>
    <s v="11-Dec-2025"/>
    <x v="3"/>
    <s v="Week2-Dec-2025"/>
    <x v="3"/>
    <s v="26-Jun-2029"/>
    <s v="Tuesday"/>
    <s v="Monthly - Tuesday"/>
    <s v="Monthly - Tuesday"/>
    <s v="Month+42 Expiry"/>
    <n v="0"/>
    <n v="0"/>
    <n v="0"/>
  </r>
  <r>
    <s v="11-Dec-2025"/>
    <x v="3"/>
    <s v="Week2-Dec-2025"/>
    <x v="3"/>
    <s v="24-Dec-2029"/>
    <s v="Monday"/>
    <s v="Weekly - Monday"/>
    <s v="Weekly - Monday"/>
    <s v="Month+48 Expiry"/>
    <n v="33"/>
    <n v="5.8500000000000003E-2"/>
    <n v="1.6000000000000001E-3"/>
  </r>
  <r>
    <s v="11-Dec-2025"/>
    <x v="3"/>
    <s v="Week2-Dec-2025"/>
    <x v="3"/>
    <s v="25-Jun-2030"/>
    <s v="Tuesday"/>
    <s v="Monthly - Tuesday"/>
    <s v="Monthly - Tuesday"/>
    <s v="Month+54 Expiry"/>
    <n v="0"/>
    <n v="0"/>
    <n v="0"/>
  </r>
  <r>
    <s v="12-Dec-2025"/>
    <x v="4"/>
    <s v="Week2-Dec-2025"/>
    <x v="3"/>
    <s v="16-Dec-2025"/>
    <s v="Tuesday"/>
    <s v="Weekly - Tuesday"/>
    <s v="Weekly - Tuesday"/>
    <s v="Same Month Expiry"/>
    <n v="94717457"/>
    <n v="184926.28810000001"/>
    <n v="404.84339999999997"/>
  </r>
  <r>
    <s v="12-Dec-2025"/>
    <x v="4"/>
    <s v="Week2-Dec-2025"/>
    <x v="3"/>
    <s v="23-Dec-2025"/>
    <s v="Tuesday"/>
    <s v="Weekly - Tuesday"/>
    <s v="Weekly - Tuesday"/>
    <s v="Same Month Expiry"/>
    <n v="2186608"/>
    <n v="4279.8256000000001"/>
    <n v="13.9603"/>
  </r>
  <r>
    <s v="12-Dec-2025"/>
    <x v="4"/>
    <s v="Week2-Dec-2025"/>
    <x v="3"/>
    <s v="30-Dec-2025"/>
    <s v="Tuesday"/>
    <s v="Monthly - Tuesday"/>
    <s v="Monthly - Tuesday"/>
    <s v="Same Month Expiry"/>
    <n v="1785413"/>
    <n v="3498.9771999999998"/>
    <n v="17.472300000000001"/>
  </r>
  <r>
    <s v="12-Dec-2025"/>
    <x v="4"/>
    <s v="Week2-Dec-2025"/>
    <x v="3"/>
    <s v="06-Jan-2026"/>
    <s v="Tuesday"/>
    <s v="Weekly - Tuesday"/>
    <s v="Weekly - Tuesday"/>
    <s v="Month+1 Expiry"/>
    <n v="28781"/>
    <n v="49.140700000000002"/>
    <n v="0.31090000000000001"/>
  </r>
  <r>
    <s v="12-Dec-2025"/>
    <x v="4"/>
    <s v="Week2-Dec-2025"/>
    <x v="3"/>
    <s v="13-Jan-2026"/>
    <s v="Tuesday"/>
    <s v="Weekly - Tuesday"/>
    <s v="Weekly - Tuesday"/>
    <s v="Month+1 Expiry"/>
    <n v="1275"/>
    <n v="2.1783000000000001"/>
    <n v="1.4800000000000001E-2"/>
  </r>
  <r>
    <s v="12-Dec-2025"/>
    <x v="4"/>
    <s v="Week2-Dec-2025"/>
    <x v="3"/>
    <s v="27-Jan-2026"/>
    <s v="Tuesday"/>
    <s v="Monthly - Tuesday"/>
    <s v="Monthly - Tuesday"/>
    <s v="Month+1 Expiry"/>
    <n v="204610"/>
    <n v="348.31259999999997"/>
    <n v="2.4796"/>
  </r>
  <r>
    <s v="12-Dec-2025"/>
    <x v="4"/>
    <s v="Week2-Dec-2025"/>
    <x v="3"/>
    <s v="24-Feb-2026"/>
    <s v="Tuesday"/>
    <s v="Monthly - Tuesday"/>
    <s v="Monthly - Tuesday"/>
    <s v="Month+2 Expiry"/>
    <n v="35355"/>
    <n v="60.291699999999999"/>
    <n v="0.5867"/>
  </r>
  <r>
    <s v="12-Dec-2025"/>
    <x v="4"/>
    <s v="Week2-Dec-2025"/>
    <x v="3"/>
    <s v="31-Mar-2026"/>
    <s v="Tuesday"/>
    <s v="Monthly - Tuesday"/>
    <s v="Monthly - Tuesday"/>
    <s v="Month+3 Expiry"/>
    <n v="27932"/>
    <n v="53.784199999999998"/>
    <n v="0.68400000000000005"/>
  </r>
  <r>
    <s v="12-Dec-2025"/>
    <x v="4"/>
    <s v="Week2-Dec-2025"/>
    <x v="3"/>
    <s v="30-Jun-2026"/>
    <s v="Tuesday"/>
    <s v="Monthly - Tuesday"/>
    <s v="Monthly - Tuesday"/>
    <s v="Month+6 Expiry"/>
    <n v="6698"/>
    <n v="13.2974"/>
    <n v="0.21190000000000001"/>
  </r>
  <r>
    <s v="12-Dec-2025"/>
    <x v="4"/>
    <s v="Week2-Dec-2025"/>
    <x v="3"/>
    <s v="29-Sep-2026"/>
    <s v="Tuesday"/>
    <s v="Monthly - Tuesday"/>
    <s v="Monthly - Tuesday"/>
    <s v="Month+9 Expiry"/>
    <n v="368"/>
    <n v="0.74680000000000002"/>
    <n v="7.7999999999999996E-3"/>
  </r>
  <r>
    <s v="12-Dec-2025"/>
    <x v="4"/>
    <s v="Week2-Dec-2025"/>
    <x v="3"/>
    <s v="29-Dec-2026"/>
    <s v="Tuesday"/>
    <s v="Monthly - Tuesday"/>
    <s v="Monthly - Tuesday"/>
    <s v="Month+12 Expiry"/>
    <n v="3351"/>
    <n v="6.7388000000000003"/>
    <n v="0.18770000000000001"/>
  </r>
  <r>
    <s v="12-Dec-2025"/>
    <x v="4"/>
    <s v="Week2-Dec-2025"/>
    <x v="3"/>
    <s v="29-Jun-2027"/>
    <s v="Tuesday"/>
    <s v="Monthly - Tuesday"/>
    <s v="Monthly - Tuesday"/>
    <s v="Month+18 Expiry"/>
    <n v="0"/>
    <n v="0"/>
    <n v="0"/>
  </r>
  <r>
    <s v="12-Dec-2025"/>
    <x v="4"/>
    <s v="Week2-Dec-2025"/>
    <x v="3"/>
    <s v="28-Dec-2027"/>
    <s v="Tuesday"/>
    <s v="Monthly - Tuesday"/>
    <s v="Monthly - Tuesday"/>
    <s v="Month+24 Expiry"/>
    <n v="18"/>
    <n v="3.32E-2"/>
    <n v="1.1000000000000001E-3"/>
  </r>
  <r>
    <s v="12-Dec-2025"/>
    <x v="4"/>
    <s v="Week2-Dec-2025"/>
    <x v="3"/>
    <s v="27-Jun-2028"/>
    <s v="Tuesday"/>
    <s v="Monthly - Tuesday"/>
    <s v="Monthly - Tuesday"/>
    <s v="Month+30 Expiry"/>
    <n v="0"/>
    <n v="0"/>
    <n v="0"/>
  </r>
  <r>
    <s v="12-Dec-2025"/>
    <x v="4"/>
    <s v="Week2-Dec-2025"/>
    <x v="3"/>
    <s v="26-Dec-2028"/>
    <s v="Tuesday"/>
    <s v="Monthly - Tuesday"/>
    <s v="Monthly - Tuesday"/>
    <s v="Month+36 Expiry"/>
    <n v="4"/>
    <n v="6.6E-3"/>
    <n v="1E-4"/>
  </r>
  <r>
    <s v="12-Dec-2025"/>
    <x v="4"/>
    <s v="Week2-Dec-2025"/>
    <x v="3"/>
    <s v="26-Jun-2029"/>
    <s v="Tuesday"/>
    <s v="Monthly - Tuesday"/>
    <s v="Monthly - Tuesday"/>
    <s v="Month+42 Expiry"/>
    <n v="0"/>
    <n v="0"/>
    <n v="0"/>
  </r>
  <r>
    <s v="12-Dec-2025"/>
    <x v="4"/>
    <s v="Week2-Dec-2025"/>
    <x v="3"/>
    <s v="24-Dec-2029"/>
    <s v="Monday"/>
    <s v="Weekly - Monday"/>
    <s v="Weekly - Monday"/>
    <s v="Month+48 Expiry"/>
    <n v="0"/>
    <n v="0"/>
    <n v="0"/>
  </r>
  <r>
    <s v="12-Dec-2025"/>
    <x v="4"/>
    <s v="Week2-Dec-2025"/>
    <x v="3"/>
    <s v="25-Jun-2030"/>
    <s v="Tuesday"/>
    <s v="Monthly - Tuesday"/>
    <s v="Monthly - Tuesday"/>
    <s v="Month+54 Expiry"/>
    <n v="0"/>
    <n v="0"/>
    <n v="0"/>
  </r>
  <r>
    <s v="15-Dec-2025"/>
    <x v="0"/>
    <s v="Week3-Dec-2025"/>
    <x v="3"/>
    <s v="16-Dec-2025"/>
    <s v="Tuesday"/>
    <s v="Weekly - Tuesday"/>
    <s v="Weekly - Tuesday"/>
    <s v="Same Month Expiry"/>
    <n v="126198933"/>
    <n v="246128.70600000001"/>
    <n v="407.31130000000002"/>
  </r>
  <r>
    <s v="15-Dec-2025"/>
    <x v="0"/>
    <s v="Week3-Dec-2025"/>
    <x v="3"/>
    <s v="23-Dec-2025"/>
    <s v="Tuesday"/>
    <s v="Weekly - Tuesday"/>
    <s v="Weekly - Tuesday"/>
    <s v="Same Month Expiry"/>
    <n v="4346404"/>
    <n v="8507.848"/>
    <n v="24.222300000000001"/>
  </r>
  <r>
    <s v="15-Dec-2025"/>
    <x v="0"/>
    <s v="Week3-Dec-2025"/>
    <x v="3"/>
    <s v="30-Dec-2025"/>
    <s v="Tuesday"/>
    <s v="Monthly - Tuesday"/>
    <s v="Monthly - Tuesday"/>
    <s v="Same Month Expiry"/>
    <n v="1709878"/>
    <n v="3348.4607999999998"/>
    <n v="15.2601"/>
  </r>
  <r>
    <s v="15-Dec-2025"/>
    <x v="0"/>
    <s v="Week3-Dec-2025"/>
    <x v="3"/>
    <s v="06-Jan-2026"/>
    <s v="Tuesday"/>
    <s v="Weekly - Tuesday"/>
    <s v="Weekly - Tuesday"/>
    <s v="Month+1 Expiry"/>
    <n v="34132"/>
    <n v="58.281799999999997"/>
    <n v="0.33729999999999999"/>
  </r>
  <r>
    <s v="15-Dec-2025"/>
    <x v="0"/>
    <s v="Week3-Dec-2025"/>
    <x v="3"/>
    <s v="13-Jan-2026"/>
    <s v="Tuesday"/>
    <s v="Weekly - Tuesday"/>
    <s v="Weekly - Tuesday"/>
    <s v="Month+1 Expiry"/>
    <n v="3229"/>
    <n v="5.5274999999999999"/>
    <n v="4.2599999999999999E-2"/>
  </r>
  <r>
    <s v="15-Dec-2025"/>
    <x v="0"/>
    <s v="Week3-Dec-2025"/>
    <x v="3"/>
    <s v="27-Jan-2026"/>
    <s v="Tuesday"/>
    <s v="Monthly - Tuesday"/>
    <s v="Monthly - Tuesday"/>
    <s v="Month+1 Expiry"/>
    <n v="219718"/>
    <n v="374.29809999999998"/>
    <n v="2.3456000000000001"/>
  </r>
  <r>
    <s v="15-Dec-2025"/>
    <x v="0"/>
    <s v="Week3-Dec-2025"/>
    <x v="3"/>
    <s v="24-Feb-2026"/>
    <s v="Tuesday"/>
    <s v="Monthly - Tuesday"/>
    <s v="Monthly - Tuesday"/>
    <s v="Month+2 Expiry"/>
    <n v="32776"/>
    <n v="56.124400000000001"/>
    <n v="0.54669999999999996"/>
  </r>
  <r>
    <s v="15-Dec-2025"/>
    <x v="0"/>
    <s v="Week3-Dec-2025"/>
    <x v="3"/>
    <s v="31-Mar-2026"/>
    <s v="Tuesday"/>
    <s v="Monthly - Tuesday"/>
    <s v="Monthly - Tuesday"/>
    <s v="Month+3 Expiry"/>
    <n v="18120"/>
    <n v="35.560699999999997"/>
    <n v="0.49530000000000002"/>
  </r>
  <r>
    <s v="15-Dec-2025"/>
    <x v="0"/>
    <s v="Week3-Dec-2025"/>
    <x v="3"/>
    <s v="30-Jun-2026"/>
    <s v="Tuesday"/>
    <s v="Monthly - Tuesday"/>
    <s v="Monthly - Tuesday"/>
    <s v="Month+6 Expiry"/>
    <n v="4693"/>
    <n v="9.3646999999999991"/>
    <n v="0.1731"/>
  </r>
  <r>
    <s v="15-Dec-2025"/>
    <x v="0"/>
    <s v="Week3-Dec-2025"/>
    <x v="3"/>
    <s v="29-Sep-2026"/>
    <s v="Tuesday"/>
    <s v="Monthly - Tuesday"/>
    <s v="Monthly - Tuesday"/>
    <s v="Month+9 Expiry"/>
    <n v="102"/>
    <n v="0.19639999999999999"/>
    <n v="2.7000000000000001E-3"/>
  </r>
  <r>
    <s v="15-Dec-2025"/>
    <x v="0"/>
    <s v="Week3-Dec-2025"/>
    <x v="3"/>
    <s v="29-Dec-2026"/>
    <s v="Tuesday"/>
    <s v="Monthly - Tuesday"/>
    <s v="Monthly - Tuesday"/>
    <s v="Month+12 Expiry"/>
    <n v="1855"/>
    <n v="3.8780000000000001"/>
    <n v="0.13220000000000001"/>
  </r>
  <r>
    <s v="15-Dec-2025"/>
    <x v="0"/>
    <s v="Week3-Dec-2025"/>
    <x v="3"/>
    <s v="29-Jun-2027"/>
    <s v="Tuesday"/>
    <s v="Monthly - Tuesday"/>
    <s v="Monthly - Tuesday"/>
    <s v="Month+18 Expiry"/>
    <n v="0"/>
    <n v="0"/>
    <n v="0"/>
  </r>
  <r>
    <s v="15-Dec-2025"/>
    <x v="0"/>
    <s v="Week3-Dec-2025"/>
    <x v="3"/>
    <s v="28-Dec-2027"/>
    <s v="Tuesday"/>
    <s v="Monthly - Tuesday"/>
    <s v="Monthly - Tuesday"/>
    <s v="Month+24 Expiry"/>
    <n v="2"/>
    <n v="4.0000000000000001E-3"/>
    <n v="1E-4"/>
  </r>
  <r>
    <s v="15-Dec-2025"/>
    <x v="0"/>
    <s v="Week3-Dec-2025"/>
    <x v="3"/>
    <s v="27-Jun-2028"/>
    <s v="Tuesday"/>
    <s v="Monthly - Tuesday"/>
    <s v="Monthly - Tuesday"/>
    <s v="Month+30 Expiry"/>
    <n v="0"/>
    <n v="0"/>
    <n v="0"/>
  </r>
  <r>
    <s v="15-Dec-2025"/>
    <x v="0"/>
    <s v="Week3-Dec-2025"/>
    <x v="3"/>
    <s v="26-Dec-2028"/>
    <s v="Tuesday"/>
    <s v="Monthly - Tuesday"/>
    <s v="Monthly - Tuesday"/>
    <s v="Month+36 Expiry"/>
    <n v="2"/>
    <n v="4.1999999999999997E-3"/>
    <n v="2.0000000000000001E-4"/>
  </r>
  <r>
    <s v="15-Dec-2025"/>
    <x v="0"/>
    <s v="Week3-Dec-2025"/>
    <x v="3"/>
    <s v="26-Jun-2029"/>
    <s v="Tuesday"/>
    <s v="Monthly - Tuesday"/>
    <s v="Monthly - Tuesday"/>
    <s v="Month+42 Expiry"/>
    <n v="0"/>
    <n v="0"/>
    <n v="0"/>
  </r>
  <r>
    <s v="15-Dec-2025"/>
    <x v="0"/>
    <s v="Week3-Dec-2025"/>
    <x v="3"/>
    <s v="24-Dec-2029"/>
    <s v="Monday"/>
    <s v="Weekly - Monday"/>
    <s v="Weekly - Monday"/>
    <s v="Month+48 Expiry"/>
    <n v="0"/>
    <n v="0"/>
    <n v="0"/>
  </r>
  <r>
    <s v="15-Dec-2025"/>
    <x v="0"/>
    <s v="Week3-Dec-2025"/>
    <x v="3"/>
    <s v="25-Jun-2030"/>
    <s v="Tuesday"/>
    <s v="Monthly - Tuesday"/>
    <s v="Monthly - Tuesday"/>
    <s v="Month+54 Expiry"/>
    <n v="0"/>
    <n v="0"/>
    <n v="0"/>
  </r>
  <r>
    <s v="16-Dec-2025"/>
    <x v="1"/>
    <s v="Week3-Dec-2025"/>
    <x v="3"/>
    <s v="16-Dec-2025"/>
    <s v="Tuesday"/>
    <s v="Weekly - Tuesday"/>
    <s v="Weekly - Tuesday"/>
    <s v="Same Month Expiry"/>
    <n v="253082263"/>
    <n v="492401.71500000003"/>
    <n v="432.45100000000002"/>
  </r>
  <r>
    <s v="16-Dec-2025"/>
    <x v="1"/>
    <s v="Week3-Dec-2025"/>
    <x v="3"/>
    <s v="23-Dec-2025"/>
    <s v="Tuesday"/>
    <s v="Weekly - Tuesday"/>
    <s v="Weekly - Tuesday"/>
    <s v="Same Month Expiry"/>
    <n v="9484122"/>
    <n v="18571.142100000001"/>
    <n v="47.6815"/>
  </r>
  <r>
    <s v="16-Dec-2025"/>
    <x v="1"/>
    <s v="Week3-Dec-2025"/>
    <x v="3"/>
    <s v="30-Dec-2025"/>
    <s v="Tuesday"/>
    <s v="Monthly - Tuesday"/>
    <s v="Monthly - Tuesday"/>
    <s v="Same Month Expiry"/>
    <n v="2006012"/>
    <n v="3925.5931999999998"/>
    <n v="17.273399999999999"/>
  </r>
  <r>
    <s v="16-Dec-2025"/>
    <x v="1"/>
    <s v="Week3-Dec-2025"/>
    <x v="3"/>
    <s v="06-Jan-2026"/>
    <s v="Tuesday"/>
    <s v="Weekly - Tuesday"/>
    <s v="Weekly - Tuesday"/>
    <s v="Month+1 Expiry"/>
    <n v="54419"/>
    <n v="92.708100000000002"/>
    <n v="0.4763"/>
  </r>
  <r>
    <s v="16-Dec-2025"/>
    <x v="1"/>
    <s v="Week3-Dec-2025"/>
    <x v="3"/>
    <s v="13-Jan-2026"/>
    <s v="Tuesday"/>
    <s v="Weekly - Tuesday"/>
    <s v="Weekly - Tuesday"/>
    <s v="Month+1 Expiry"/>
    <n v="3910"/>
    <n v="6.6494"/>
    <n v="4.5600000000000002E-2"/>
  </r>
  <r>
    <s v="16-Dec-2025"/>
    <x v="1"/>
    <s v="Week3-Dec-2025"/>
    <x v="3"/>
    <s v="27-Jan-2026"/>
    <s v="Tuesday"/>
    <s v="Monthly - Tuesday"/>
    <s v="Monthly - Tuesday"/>
    <s v="Month+1 Expiry"/>
    <n v="247571"/>
    <n v="422.70650000000001"/>
    <n v="2.7551999999999999"/>
  </r>
  <r>
    <s v="16-Dec-2025"/>
    <x v="1"/>
    <s v="Week3-Dec-2025"/>
    <x v="3"/>
    <s v="24-Feb-2026"/>
    <s v="Tuesday"/>
    <s v="Monthly - Tuesday"/>
    <s v="Monthly - Tuesday"/>
    <s v="Month+2 Expiry"/>
    <n v="45086"/>
    <n v="76.992000000000004"/>
    <n v="0.71160000000000001"/>
  </r>
  <r>
    <s v="16-Dec-2025"/>
    <x v="1"/>
    <s v="Week3-Dec-2025"/>
    <x v="3"/>
    <s v="31-Mar-2026"/>
    <s v="Tuesday"/>
    <s v="Monthly - Tuesday"/>
    <s v="Monthly - Tuesday"/>
    <s v="Month+3 Expiry"/>
    <n v="23387"/>
    <n v="46.021700000000003"/>
    <n v="0.75539999999999996"/>
  </r>
  <r>
    <s v="16-Dec-2025"/>
    <x v="1"/>
    <s v="Week3-Dec-2025"/>
    <x v="3"/>
    <s v="30-Jun-2026"/>
    <s v="Tuesday"/>
    <s v="Monthly - Tuesday"/>
    <s v="Monthly - Tuesday"/>
    <s v="Month+6 Expiry"/>
    <n v="5884"/>
    <n v="11.692600000000001"/>
    <n v="0.19869999999999999"/>
  </r>
  <r>
    <s v="16-Dec-2025"/>
    <x v="1"/>
    <s v="Week3-Dec-2025"/>
    <x v="3"/>
    <s v="29-Sep-2026"/>
    <s v="Tuesday"/>
    <s v="Monthly - Tuesday"/>
    <s v="Monthly - Tuesday"/>
    <s v="Month+9 Expiry"/>
    <n v="54"/>
    <n v="0.1038"/>
    <n v="2.0999999999999999E-3"/>
  </r>
  <r>
    <s v="16-Dec-2025"/>
    <x v="1"/>
    <s v="Week3-Dec-2025"/>
    <x v="3"/>
    <s v="29-Dec-2026"/>
    <s v="Tuesday"/>
    <s v="Monthly - Tuesday"/>
    <s v="Monthly - Tuesday"/>
    <s v="Month+12 Expiry"/>
    <n v="2252"/>
    <n v="4.6372"/>
    <n v="0.15079999999999999"/>
  </r>
  <r>
    <s v="16-Dec-2025"/>
    <x v="1"/>
    <s v="Week3-Dec-2025"/>
    <x v="3"/>
    <s v="29-Jun-2027"/>
    <s v="Tuesday"/>
    <s v="Monthly - Tuesday"/>
    <s v="Monthly - Tuesday"/>
    <s v="Month+18 Expiry"/>
    <n v="0"/>
    <n v="0"/>
    <n v="0"/>
  </r>
  <r>
    <s v="16-Dec-2025"/>
    <x v="1"/>
    <s v="Week3-Dec-2025"/>
    <x v="3"/>
    <s v="28-Dec-2027"/>
    <s v="Tuesday"/>
    <s v="Monthly - Tuesday"/>
    <s v="Monthly - Tuesday"/>
    <s v="Month+24 Expiry"/>
    <n v="12"/>
    <n v="2.35E-2"/>
    <n v="6.9999999999999999E-4"/>
  </r>
  <r>
    <s v="16-Dec-2025"/>
    <x v="1"/>
    <s v="Week3-Dec-2025"/>
    <x v="3"/>
    <s v="27-Jun-2028"/>
    <s v="Tuesday"/>
    <s v="Monthly - Tuesday"/>
    <s v="Monthly - Tuesday"/>
    <s v="Month+30 Expiry"/>
    <n v="0"/>
    <n v="0"/>
    <n v="0"/>
  </r>
  <r>
    <s v="16-Dec-2025"/>
    <x v="1"/>
    <s v="Week3-Dec-2025"/>
    <x v="3"/>
    <s v="26-Dec-2028"/>
    <s v="Tuesday"/>
    <s v="Monthly - Tuesday"/>
    <s v="Monthly - Tuesday"/>
    <s v="Month+36 Expiry"/>
    <n v="6"/>
    <n v="1.2200000000000001E-2"/>
    <n v="5.0000000000000001E-4"/>
  </r>
  <r>
    <s v="16-Dec-2025"/>
    <x v="1"/>
    <s v="Week3-Dec-2025"/>
    <x v="3"/>
    <s v="26-Jun-2029"/>
    <s v="Tuesday"/>
    <s v="Monthly - Tuesday"/>
    <s v="Monthly - Tuesday"/>
    <s v="Month+42 Expiry"/>
    <n v="0"/>
    <n v="0"/>
    <n v="0"/>
  </r>
  <r>
    <s v="16-Dec-2025"/>
    <x v="1"/>
    <s v="Week3-Dec-2025"/>
    <x v="3"/>
    <s v="24-Dec-2029"/>
    <s v="Monday"/>
    <s v="Weekly - Monday"/>
    <s v="Weekly - Monday"/>
    <s v="Month+48 Expiry"/>
    <n v="0"/>
    <n v="0"/>
    <n v="0"/>
  </r>
  <r>
    <s v="16-Dec-2025"/>
    <x v="1"/>
    <s v="Week3-Dec-2025"/>
    <x v="3"/>
    <s v="25-Jun-2030"/>
    <s v="Tuesday"/>
    <s v="Monthly - Tuesday"/>
    <s v="Monthly - Tuesday"/>
    <s v="Month+54 Expiry"/>
    <n v="0"/>
    <n v="0"/>
    <n v="0"/>
  </r>
  <r>
    <s v="17-Dec-2025"/>
    <x v="2"/>
    <s v="Week3-Dec-2025"/>
    <x v="3"/>
    <s v="23-Dec-2025"/>
    <s v="Tuesday"/>
    <s v="Weekly - Tuesday"/>
    <s v="Weekly - Tuesday"/>
    <s v="Same Month Expiry"/>
    <n v="44362053"/>
    <n v="86474.004199999996"/>
    <n v="252.29140000000001"/>
  </r>
  <r>
    <s v="17-Dec-2025"/>
    <x v="2"/>
    <s v="Week3-Dec-2025"/>
    <x v="3"/>
    <s v="30-Dec-2025"/>
    <s v="Tuesday"/>
    <s v="Monthly - Tuesday"/>
    <s v="Monthly - Tuesday"/>
    <s v="Same Month Expiry"/>
    <n v="2323562"/>
    <n v="4537.4195"/>
    <n v="18.077300000000001"/>
  </r>
  <r>
    <s v="17-Dec-2025"/>
    <x v="2"/>
    <s v="Week3-Dec-2025"/>
    <x v="3"/>
    <s v="06-Jan-2026"/>
    <s v="Tuesday"/>
    <s v="Weekly - Tuesday"/>
    <s v="Weekly - Tuesday"/>
    <s v="Month+1 Expiry"/>
    <n v="97994"/>
    <n v="166.74889999999999"/>
    <n v="0.7732"/>
  </r>
  <r>
    <s v="17-Dec-2025"/>
    <x v="2"/>
    <s v="Week3-Dec-2025"/>
    <x v="3"/>
    <s v="13-Jan-2026"/>
    <s v="Tuesday"/>
    <s v="Weekly - Tuesday"/>
    <s v="Weekly - Tuesday"/>
    <s v="Month+1 Expiry"/>
    <n v="8453"/>
    <n v="14.359500000000001"/>
    <n v="9.0700000000000003E-2"/>
  </r>
  <r>
    <s v="17-Dec-2025"/>
    <x v="2"/>
    <s v="Week3-Dec-2025"/>
    <x v="3"/>
    <s v="20-Jan-2026"/>
    <s v="Tuesday"/>
    <s v="Weekly - Tuesday"/>
    <s v="Weekly - Tuesday"/>
    <s v="Month+1 Expiry"/>
    <n v="48"/>
    <n v="8.2299999999999998E-2"/>
    <n v="1.1000000000000001E-3"/>
  </r>
  <r>
    <s v="17-Dec-2025"/>
    <x v="2"/>
    <s v="Week3-Dec-2025"/>
    <x v="3"/>
    <s v="27-Jan-2026"/>
    <s v="Tuesday"/>
    <s v="Monthly - Tuesday"/>
    <s v="Monthly - Tuesday"/>
    <s v="Month+1 Expiry"/>
    <n v="320377"/>
    <n v="547.83360000000005"/>
    <n v="3.3269000000000002"/>
  </r>
  <r>
    <s v="17-Dec-2025"/>
    <x v="2"/>
    <s v="Week3-Dec-2025"/>
    <x v="3"/>
    <s v="24-Feb-2026"/>
    <s v="Tuesday"/>
    <s v="Monthly - Tuesday"/>
    <s v="Monthly - Tuesday"/>
    <s v="Month+2 Expiry"/>
    <n v="46486"/>
    <n v="80.058400000000006"/>
    <n v="0.7258"/>
  </r>
  <r>
    <s v="17-Dec-2025"/>
    <x v="2"/>
    <s v="Week3-Dec-2025"/>
    <x v="3"/>
    <s v="31-Mar-2026"/>
    <s v="Tuesday"/>
    <s v="Monthly - Tuesday"/>
    <s v="Monthly - Tuesday"/>
    <s v="Month+3 Expiry"/>
    <n v="25940"/>
    <n v="51.9499"/>
    <n v="0.82830000000000004"/>
  </r>
  <r>
    <s v="17-Dec-2025"/>
    <x v="2"/>
    <s v="Week3-Dec-2025"/>
    <x v="3"/>
    <s v="30-Jun-2026"/>
    <s v="Tuesday"/>
    <s v="Monthly - Tuesday"/>
    <s v="Monthly - Tuesday"/>
    <s v="Month+6 Expiry"/>
    <n v="7368"/>
    <n v="14.843"/>
    <n v="0.25700000000000001"/>
  </r>
  <r>
    <s v="17-Dec-2025"/>
    <x v="2"/>
    <s v="Week3-Dec-2025"/>
    <x v="3"/>
    <s v="29-Sep-2026"/>
    <s v="Tuesday"/>
    <s v="Monthly - Tuesday"/>
    <s v="Monthly - Tuesday"/>
    <s v="Month+9 Expiry"/>
    <n v="76"/>
    <n v="0.14530000000000001"/>
    <n v="2.3999999999999998E-3"/>
  </r>
  <r>
    <s v="17-Dec-2025"/>
    <x v="2"/>
    <s v="Week3-Dec-2025"/>
    <x v="3"/>
    <s v="29-Dec-2026"/>
    <s v="Tuesday"/>
    <s v="Monthly - Tuesday"/>
    <s v="Monthly - Tuesday"/>
    <s v="Month+12 Expiry"/>
    <n v="2412"/>
    <n v="4.9873000000000003"/>
    <n v="0.1729"/>
  </r>
  <r>
    <s v="17-Dec-2025"/>
    <x v="2"/>
    <s v="Week3-Dec-2025"/>
    <x v="3"/>
    <s v="29-Jun-2027"/>
    <s v="Tuesday"/>
    <s v="Monthly - Tuesday"/>
    <s v="Monthly - Tuesday"/>
    <s v="Month+18 Expiry"/>
    <n v="0"/>
    <n v="0"/>
    <n v="0"/>
  </r>
  <r>
    <s v="17-Dec-2025"/>
    <x v="2"/>
    <s v="Week3-Dec-2025"/>
    <x v="3"/>
    <s v="28-Dec-2027"/>
    <s v="Tuesday"/>
    <s v="Monthly - Tuesday"/>
    <s v="Monthly - Tuesday"/>
    <s v="Month+24 Expiry"/>
    <n v="2"/>
    <n v="3.8999999999999998E-3"/>
    <n v="2.9999999999999997E-4"/>
  </r>
  <r>
    <s v="17-Dec-2025"/>
    <x v="2"/>
    <s v="Week3-Dec-2025"/>
    <x v="3"/>
    <s v="27-Jun-2028"/>
    <s v="Tuesday"/>
    <s v="Monthly - Tuesday"/>
    <s v="Monthly - Tuesday"/>
    <s v="Month+30 Expiry"/>
    <n v="0"/>
    <n v="0"/>
    <n v="0"/>
  </r>
  <r>
    <s v="17-Dec-2025"/>
    <x v="2"/>
    <s v="Week3-Dec-2025"/>
    <x v="3"/>
    <s v="26-Dec-2028"/>
    <s v="Tuesday"/>
    <s v="Monthly - Tuesday"/>
    <s v="Monthly - Tuesday"/>
    <s v="Month+36 Expiry"/>
    <n v="7"/>
    <n v="1.43E-2"/>
    <n v="5.9999999999999995E-4"/>
  </r>
  <r>
    <s v="17-Dec-2025"/>
    <x v="2"/>
    <s v="Week3-Dec-2025"/>
    <x v="3"/>
    <s v="26-Jun-2029"/>
    <s v="Tuesday"/>
    <s v="Monthly - Tuesday"/>
    <s v="Monthly - Tuesday"/>
    <s v="Month+42 Expiry"/>
    <n v="0"/>
    <n v="0"/>
    <n v="0"/>
  </r>
  <r>
    <s v="17-Dec-2025"/>
    <x v="2"/>
    <s v="Week3-Dec-2025"/>
    <x v="3"/>
    <s v="24-Dec-2029"/>
    <s v="Monday"/>
    <s v="Weekly - Monday"/>
    <s v="Weekly - Monday"/>
    <s v="Month+48 Expiry"/>
    <n v="0"/>
    <n v="0"/>
    <n v="0"/>
  </r>
  <r>
    <s v="17-Dec-2025"/>
    <x v="2"/>
    <s v="Week3-Dec-2025"/>
    <x v="3"/>
    <s v="25-Jun-2030"/>
    <s v="Tuesday"/>
    <s v="Monthly - Tuesday"/>
    <s v="Monthly - Tuesday"/>
    <s v="Month+54 Expiry"/>
    <n v="0"/>
    <n v="0"/>
    <n v="0"/>
  </r>
  <r>
    <s v="18-Dec-2025"/>
    <x v="3"/>
    <s v="Week3-Dec-2025"/>
    <x v="3"/>
    <s v="23-Dec-2025"/>
    <s v="Tuesday"/>
    <s v="Weekly - Tuesday"/>
    <s v="Weekly - Tuesday"/>
    <s v="Same Month Expiry"/>
    <n v="51955629"/>
    <n v="101088.8489"/>
    <n v="247.16130000000001"/>
  </r>
  <r>
    <s v="18-Dec-2025"/>
    <x v="3"/>
    <s v="Week3-Dec-2025"/>
    <x v="3"/>
    <s v="30-Dec-2025"/>
    <s v="Tuesday"/>
    <s v="Monthly - Tuesday"/>
    <s v="Monthly - Tuesday"/>
    <s v="Same Month Expiry"/>
    <n v="3239924"/>
    <n v="6323.7897999999996"/>
    <n v="23.689399999999999"/>
  </r>
  <r>
    <s v="18-Dec-2025"/>
    <x v="3"/>
    <s v="Week3-Dec-2025"/>
    <x v="3"/>
    <s v="06-Jan-2026"/>
    <s v="Tuesday"/>
    <s v="Weekly - Tuesday"/>
    <s v="Weekly - Tuesday"/>
    <s v="Month+1 Expiry"/>
    <n v="132433"/>
    <n v="225.0147"/>
    <n v="1.133"/>
  </r>
  <r>
    <s v="18-Dec-2025"/>
    <x v="3"/>
    <s v="Week3-Dec-2025"/>
    <x v="3"/>
    <s v="13-Jan-2026"/>
    <s v="Tuesday"/>
    <s v="Weekly - Tuesday"/>
    <s v="Weekly - Tuesday"/>
    <s v="Month+1 Expiry"/>
    <n v="12250"/>
    <n v="20.858699999999999"/>
    <n v="0.1168"/>
  </r>
  <r>
    <s v="18-Dec-2025"/>
    <x v="3"/>
    <s v="Week3-Dec-2025"/>
    <x v="3"/>
    <s v="20-Jan-2026"/>
    <s v="Tuesday"/>
    <s v="Weekly - Tuesday"/>
    <s v="Weekly - Tuesday"/>
    <s v="Month+1 Expiry"/>
    <n v="634"/>
    <n v="1.0773999999999999"/>
    <n v="1.18E-2"/>
  </r>
  <r>
    <s v="18-Dec-2025"/>
    <x v="3"/>
    <s v="Week3-Dec-2025"/>
    <x v="3"/>
    <s v="27-Jan-2026"/>
    <s v="Tuesday"/>
    <s v="Monthly - Tuesday"/>
    <s v="Monthly - Tuesday"/>
    <s v="Month+1 Expiry"/>
    <n v="377937"/>
    <n v="643.59720000000004"/>
    <n v="4.1475"/>
  </r>
  <r>
    <s v="18-Dec-2025"/>
    <x v="3"/>
    <s v="Week3-Dec-2025"/>
    <x v="3"/>
    <s v="24-Feb-2026"/>
    <s v="Tuesday"/>
    <s v="Monthly - Tuesday"/>
    <s v="Monthly - Tuesday"/>
    <s v="Month+2 Expiry"/>
    <n v="54614"/>
    <n v="93.889799999999994"/>
    <n v="0.97709999999999997"/>
  </r>
  <r>
    <s v="18-Dec-2025"/>
    <x v="3"/>
    <s v="Week3-Dec-2025"/>
    <x v="3"/>
    <s v="31-Mar-2026"/>
    <s v="Tuesday"/>
    <s v="Monthly - Tuesday"/>
    <s v="Monthly - Tuesday"/>
    <s v="Month+3 Expiry"/>
    <n v="40194"/>
    <n v="78.795000000000002"/>
    <n v="1.0949"/>
  </r>
  <r>
    <s v="18-Dec-2025"/>
    <x v="3"/>
    <s v="Week3-Dec-2025"/>
    <x v="3"/>
    <s v="30-Jun-2026"/>
    <s v="Tuesday"/>
    <s v="Monthly - Tuesday"/>
    <s v="Monthly - Tuesday"/>
    <s v="Month+6 Expiry"/>
    <n v="10340"/>
    <n v="20.709599999999998"/>
    <n v="0.33229999999999998"/>
  </r>
  <r>
    <s v="18-Dec-2025"/>
    <x v="3"/>
    <s v="Week3-Dec-2025"/>
    <x v="3"/>
    <s v="29-Sep-2026"/>
    <s v="Tuesday"/>
    <s v="Monthly - Tuesday"/>
    <s v="Monthly - Tuesday"/>
    <s v="Month+9 Expiry"/>
    <n v="84"/>
    <n v="0.1605"/>
    <n v="2.3E-3"/>
  </r>
  <r>
    <s v="18-Dec-2025"/>
    <x v="3"/>
    <s v="Week3-Dec-2025"/>
    <x v="3"/>
    <s v="29-Dec-2026"/>
    <s v="Tuesday"/>
    <s v="Monthly - Tuesday"/>
    <s v="Monthly - Tuesday"/>
    <s v="Month+12 Expiry"/>
    <n v="4261"/>
    <n v="8.8816000000000006"/>
    <n v="0.28810000000000002"/>
  </r>
  <r>
    <s v="18-Dec-2025"/>
    <x v="3"/>
    <s v="Week3-Dec-2025"/>
    <x v="3"/>
    <s v="29-Jun-2027"/>
    <s v="Tuesday"/>
    <s v="Monthly - Tuesday"/>
    <s v="Monthly - Tuesday"/>
    <s v="Month+18 Expiry"/>
    <n v="0"/>
    <n v="0"/>
    <n v="0"/>
  </r>
  <r>
    <s v="18-Dec-2025"/>
    <x v="3"/>
    <s v="Week3-Dec-2025"/>
    <x v="3"/>
    <s v="28-Dec-2027"/>
    <s v="Tuesday"/>
    <s v="Monthly - Tuesday"/>
    <s v="Monthly - Tuesday"/>
    <s v="Month+24 Expiry"/>
    <n v="29"/>
    <n v="5.2299999999999999E-2"/>
    <n v="1.1999999999999999E-3"/>
  </r>
  <r>
    <s v="18-Dec-2025"/>
    <x v="3"/>
    <s v="Week3-Dec-2025"/>
    <x v="3"/>
    <s v="27-Jun-2028"/>
    <s v="Tuesday"/>
    <s v="Monthly - Tuesday"/>
    <s v="Monthly - Tuesday"/>
    <s v="Month+30 Expiry"/>
    <n v="0"/>
    <n v="0"/>
    <n v="0"/>
  </r>
  <r>
    <s v="18-Dec-2025"/>
    <x v="3"/>
    <s v="Week3-Dec-2025"/>
    <x v="3"/>
    <s v="26-Dec-2028"/>
    <s v="Tuesday"/>
    <s v="Monthly - Tuesday"/>
    <s v="Monthly - Tuesday"/>
    <s v="Month+36 Expiry"/>
    <n v="0"/>
    <n v="0"/>
    <n v="0"/>
  </r>
  <r>
    <s v="18-Dec-2025"/>
    <x v="3"/>
    <s v="Week3-Dec-2025"/>
    <x v="3"/>
    <s v="26-Jun-2029"/>
    <s v="Tuesday"/>
    <s v="Monthly - Tuesday"/>
    <s v="Monthly - Tuesday"/>
    <s v="Month+42 Expiry"/>
    <n v="0"/>
    <n v="0"/>
    <n v="0"/>
  </r>
  <r>
    <s v="18-Dec-2025"/>
    <x v="3"/>
    <s v="Week3-Dec-2025"/>
    <x v="3"/>
    <s v="24-Dec-2029"/>
    <s v="Monday"/>
    <s v="Weekly - Monday"/>
    <s v="Weekly - Monday"/>
    <s v="Month+48 Expiry"/>
    <n v="0"/>
    <n v="0"/>
    <n v="0"/>
  </r>
  <r>
    <s v="18-Dec-2025"/>
    <x v="3"/>
    <s v="Week3-Dec-2025"/>
    <x v="3"/>
    <s v="25-Jun-2030"/>
    <s v="Tuesday"/>
    <s v="Monthly - Tuesday"/>
    <s v="Monthly - Tuesday"/>
    <s v="Month+54 Expiry"/>
    <n v="0"/>
    <n v="0"/>
    <n v="0"/>
  </r>
  <r>
    <s v="19-Dec-2025"/>
    <x v="4"/>
    <s v="Week3-Dec-2025"/>
    <x v="3"/>
    <s v="23-Dec-2025"/>
    <s v="Tuesday"/>
    <s v="Weekly - Tuesday"/>
    <s v="Weekly - Tuesday"/>
    <s v="Same Month Expiry"/>
    <n v="78946464"/>
    <n v="153718.4883"/>
    <n v="327.14150000000001"/>
  </r>
  <r>
    <s v="19-Dec-2025"/>
    <x v="4"/>
    <s v="Week3-Dec-2025"/>
    <x v="3"/>
    <s v="30-Dec-2025"/>
    <s v="Tuesday"/>
    <s v="Monthly - Tuesday"/>
    <s v="Monthly - Tuesday"/>
    <s v="Same Month Expiry"/>
    <n v="3708164"/>
    <n v="7233.1815999999999"/>
    <n v="24.9816"/>
  </r>
  <r>
    <s v="19-Dec-2025"/>
    <x v="4"/>
    <s v="Week3-Dec-2025"/>
    <x v="3"/>
    <s v="06-Jan-2026"/>
    <s v="Tuesday"/>
    <s v="Weekly - Tuesday"/>
    <s v="Weekly - Tuesday"/>
    <s v="Month+1 Expiry"/>
    <n v="211809"/>
    <n v="360.36930000000001"/>
    <n v="1.6069"/>
  </r>
  <r>
    <s v="19-Dec-2025"/>
    <x v="4"/>
    <s v="Week3-Dec-2025"/>
    <x v="3"/>
    <s v="13-Jan-2026"/>
    <s v="Tuesday"/>
    <s v="Weekly - Tuesday"/>
    <s v="Weekly - Tuesday"/>
    <s v="Month+1 Expiry"/>
    <n v="16901"/>
    <n v="28.7729"/>
    <n v="0.17219999999999999"/>
  </r>
  <r>
    <s v="19-Dec-2025"/>
    <x v="4"/>
    <s v="Week3-Dec-2025"/>
    <x v="3"/>
    <s v="20-Jan-2026"/>
    <s v="Tuesday"/>
    <s v="Weekly - Tuesday"/>
    <s v="Weekly - Tuesday"/>
    <s v="Month+1 Expiry"/>
    <n v="1080"/>
    <n v="1.8448"/>
    <n v="1.8200000000000001E-2"/>
  </r>
  <r>
    <s v="19-Dec-2025"/>
    <x v="4"/>
    <s v="Week3-Dec-2025"/>
    <x v="3"/>
    <s v="27-Jan-2026"/>
    <s v="Tuesday"/>
    <s v="Monthly - Tuesday"/>
    <s v="Monthly - Tuesday"/>
    <s v="Month+1 Expiry"/>
    <n v="408119"/>
    <n v="693.13940000000002"/>
    <n v="4.5079000000000002"/>
  </r>
  <r>
    <s v="19-Dec-2025"/>
    <x v="4"/>
    <s v="Week3-Dec-2025"/>
    <x v="3"/>
    <s v="24-Feb-2026"/>
    <s v="Tuesday"/>
    <s v="Monthly - Tuesday"/>
    <s v="Monthly - Tuesday"/>
    <s v="Month+2 Expiry"/>
    <n v="43013"/>
    <n v="73.2149"/>
    <n v="0.71619999999999995"/>
  </r>
  <r>
    <s v="19-Dec-2025"/>
    <x v="4"/>
    <s v="Week3-Dec-2025"/>
    <x v="3"/>
    <s v="31-Mar-2026"/>
    <s v="Tuesday"/>
    <s v="Monthly - Tuesday"/>
    <s v="Monthly - Tuesday"/>
    <s v="Month+3 Expiry"/>
    <n v="25179"/>
    <n v="50.1205"/>
    <n v="0.94489999999999996"/>
  </r>
  <r>
    <s v="19-Dec-2025"/>
    <x v="4"/>
    <s v="Week3-Dec-2025"/>
    <x v="3"/>
    <s v="30-Jun-2026"/>
    <s v="Tuesday"/>
    <s v="Monthly - Tuesday"/>
    <s v="Monthly - Tuesday"/>
    <s v="Month+6 Expiry"/>
    <n v="8385"/>
    <n v="16.8706"/>
    <n v="0.29260000000000003"/>
  </r>
  <r>
    <s v="19-Dec-2025"/>
    <x v="4"/>
    <s v="Week3-Dec-2025"/>
    <x v="3"/>
    <s v="29-Sep-2026"/>
    <s v="Tuesday"/>
    <s v="Monthly - Tuesday"/>
    <s v="Monthly - Tuesday"/>
    <s v="Month+9 Expiry"/>
    <n v="106"/>
    <n v="0.20230000000000001"/>
    <n v="2.8E-3"/>
  </r>
  <r>
    <s v="19-Dec-2025"/>
    <x v="4"/>
    <s v="Week3-Dec-2025"/>
    <x v="3"/>
    <s v="29-Dec-2026"/>
    <s v="Tuesday"/>
    <s v="Monthly - Tuesday"/>
    <s v="Monthly - Tuesday"/>
    <s v="Month+12 Expiry"/>
    <n v="5017"/>
    <n v="10.390599999999999"/>
    <n v="0.32500000000000001"/>
  </r>
  <r>
    <s v="19-Dec-2025"/>
    <x v="4"/>
    <s v="Week3-Dec-2025"/>
    <x v="3"/>
    <s v="29-Jun-2027"/>
    <s v="Tuesday"/>
    <s v="Monthly - Tuesday"/>
    <s v="Monthly - Tuesday"/>
    <s v="Month+18 Expiry"/>
    <n v="0"/>
    <n v="0"/>
    <n v="0"/>
  </r>
  <r>
    <s v="19-Dec-2025"/>
    <x v="4"/>
    <s v="Week3-Dec-2025"/>
    <x v="3"/>
    <s v="28-Dec-2027"/>
    <s v="Tuesday"/>
    <s v="Monthly - Tuesday"/>
    <s v="Monthly - Tuesday"/>
    <s v="Month+24 Expiry"/>
    <n v="7"/>
    <n v="1.47E-2"/>
    <n v="1.1999999999999999E-3"/>
  </r>
  <r>
    <s v="19-Dec-2025"/>
    <x v="4"/>
    <s v="Week3-Dec-2025"/>
    <x v="3"/>
    <s v="27-Jun-2028"/>
    <s v="Tuesday"/>
    <s v="Monthly - Tuesday"/>
    <s v="Monthly - Tuesday"/>
    <s v="Month+30 Expiry"/>
    <n v="0"/>
    <n v="0"/>
    <n v="0"/>
  </r>
  <r>
    <s v="19-Dec-2025"/>
    <x v="4"/>
    <s v="Week3-Dec-2025"/>
    <x v="3"/>
    <s v="26-Dec-2028"/>
    <s v="Tuesday"/>
    <s v="Monthly - Tuesday"/>
    <s v="Monthly - Tuesday"/>
    <s v="Month+36 Expiry"/>
    <n v="6"/>
    <n v="1.21E-2"/>
    <n v="5.0000000000000001E-4"/>
  </r>
  <r>
    <s v="19-Dec-2025"/>
    <x v="4"/>
    <s v="Week3-Dec-2025"/>
    <x v="3"/>
    <s v="26-Jun-2029"/>
    <s v="Tuesday"/>
    <s v="Monthly - Tuesday"/>
    <s v="Monthly - Tuesday"/>
    <s v="Month+42 Expiry"/>
    <n v="0"/>
    <n v="0"/>
    <n v="0"/>
  </r>
  <r>
    <s v="19-Dec-2025"/>
    <x v="4"/>
    <s v="Week3-Dec-2025"/>
    <x v="3"/>
    <s v="24-Dec-2029"/>
    <s v="Monday"/>
    <s v="Weekly - Monday"/>
    <s v="Weekly - Monday"/>
    <s v="Month+48 Expiry"/>
    <n v="0"/>
    <n v="0"/>
    <n v="0"/>
  </r>
  <r>
    <s v="19-Dec-2025"/>
    <x v="4"/>
    <s v="Week3-Dec-2025"/>
    <x v="3"/>
    <s v="25-Jun-2030"/>
    <s v="Tuesday"/>
    <s v="Monthly - Tuesday"/>
    <s v="Monthly - Tuesday"/>
    <s v="Month+54 Expiry"/>
    <n v="0"/>
    <n v="0"/>
    <n v="0"/>
  </r>
  <r>
    <s v="22-Dec-2025"/>
    <x v="0"/>
    <s v="Week4-Dec-2025"/>
    <x v="3"/>
    <s v="23-Dec-2025"/>
    <s v="Tuesday"/>
    <s v="Weekly - Tuesday"/>
    <s v="Weekly - Tuesday"/>
    <s v="Same Month Expiry"/>
    <n v="76937483"/>
    <n v="150442.87580000001"/>
    <n v="229.3185"/>
  </r>
  <r>
    <s v="22-Dec-2025"/>
    <x v="0"/>
    <s v="Week4-Dec-2025"/>
    <x v="3"/>
    <s v="30-Dec-2025"/>
    <s v="Tuesday"/>
    <s v="Monthly - Tuesday"/>
    <s v="Monthly - Tuesday"/>
    <s v="Same Month Expiry"/>
    <n v="4819612"/>
    <n v="9424.1476999999995"/>
    <n v="27.967700000000001"/>
  </r>
  <r>
    <s v="22-Dec-2025"/>
    <x v="0"/>
    <s v="Week4-Dec-2025"/>
    <x v="3"/>
    <s v="06-Jan-2026"/>
    <s v="Tuesday"/>
    <s v="Weekly - Tuesday"/>
    <s v="Weekly - Tuesday"/>
    <s v="Month+1 Expiry"/>
    <n v="426880"/>
    <n v="729.27620000000002"/>
    <n v="3.4771999999999998"/>
  </r>
  <r>
    <s v="22-Dec-2025"/>
    <x v="0"/>
    <s v="Week4-Dec-2025"/>
    <x v="3"/>
    <s v="13-Jan-2026"/>
    <s v="Tuesday"/>
    <s v="Weekly - Tuesday"/>
    <s v="Weekly - Tuesday"/>
    <s v="Month+1 Expiry"/>
    <n v="27521"/>
    <n v="47.049799999999998"/>
    <n v="0.25190000000000001"/>
  </r>
  <r>
    <s v="22-Dec-2025"/>
    <x v="0"/>
    <s v="Week4-Dec-2025"/>
    <x v="3"/>
    <s v="20-Jan-2026"/>
    <s v="Tuesday"/>
    <s v="Weekly - Tuesday"/>
    <s v="Weekly - Tuesday"/>
    <s v="Month+1 Expiry"/>
    <n v="1882"/>
    <n v="3.2103999999999999"/>
    <n v="2.7900000000000001E-2"/>
  </r>
  <r>
    <s v="22-Dec-2025"/>
    <x v="0"/>
    <s v="Week4-Dec-2025"/>
    <x v="3"/>
    <s v="27-Jan-2026"/>
    <s v="Tuesday"/>
    <s v="Monthly - Tuesday"/>
    <s v="Monthly - Tuesday"/>
    <s v="Month+1 Expiry"/>
    <n v="506514"/>
    <n v="864.31380000000001"/>
    <n v="5.9324000000000003"/>
  </r>
  <r>
    <s v="22-Dec-2025"/>
    <x v="0"/>
    <s v="Week4-Dec-2025"/>
    <x v="3"/>
    <s v="24-Feb-2026"/>
    <s v="Tuesday"/>
    <s v="Monthly - Tuesday"/>
    <s v="Monthly - Tuesday"/>
    <s v="Month+2 Expiry"/>
    <n v="70128"/>
    <n v="119.9811"/>
    <n v="1.1073"/>
  </r>
  <r>
    <s v="22-Dec-2025"/>
    <x v="0"/>
    <s v="Week4-Dec-2025"/>
    <x v="3"/>
    <s v="31-Mar-2026"/>
    <s v="Tuesday"/>
    <s v="Monthly - Tuesday"/>
    <s v="Monthly - Tuesday"/>
    <s v="Month+3 Expiry"/>
    <n v="48242"/>
    <n v="94.882000000000005"/>
    <n v="1.6303000000000001"/>
  </r>
  <r>
    <s v="22-Dec-2025"/>
    <x v="0"/>
    <s v="Week4-Dec-2025"/>
    <x v="3"/>
    <s v="30-Jun-2026"/>
    <s v="Tuesday"/>
    <s v="Monthly - Tuesday"/>
    <s v="Monthly - Tuesday"/>
    <s v="Month+6 Expiry"/>
    <n v="16647"/>
    <n v="33.249200000000002"/>
    <n v="0.55100000000000005"/>
  </r>
  <r>
    <s v="22-Dec-2025"/>
    <x v="0"/>
    <s v="Week4-Dec-2025"/>
    <x v="3"/>
    <s v="29-Sep-2026"/>
    <s v="Tuesday"/>
    <s v="Monthly - Tuesday"/>
    <s v="Monthly - Tuesday"/>
    <s v="Month+9 Expiry"/>
    <n v="280"/>
    <n v="0.53390000000000004"/>
    <n v="7.0000000000000001E-3"/>
  </r>
  <r>
    <s v="22-Dec-2025"/>
    <x v="0"/>
    <s v="Week4-Dec-2025"/>
    <x v="3"/>
    <s v="29-Dec-2026"/>
    <s v="Tuesday"/>
    <s v="Monthly - Tuesday"/>
    <s v="Monthly - Tuesday"/>
    <s v="Month+12 Expiry"/>
    <n v="4681"/>
    <n v="9.6439000000000004"/>
    <n v="0.30380000000000001"/>
  </r>
  <r>
    <s v="22-Dec-2025"/>
    <x v="0"/>
    <s v="Week4-Dec-2025"/>
    <x v="3"/>
    <s v="29-Jun-2027"/>
    <s v="Tuesday"/>
    <s v="Monthly - Tuesday"/>
    <s v="Monthly - Tuesday"/>
    <s v="Month+18 Expiry"/>
    <n v="0"/>
    <n v="0"/>
    <n v="0"/>
  </r>
  <r>
    <s v="22-Dec-2025"/>
    <x v="0"/>
    <s v="Week4-Dec-2025"/>
    <x v="3"/>
    <s v="28-Dec-2027"/>
    <s v="Tuesday"/>
    <s v="Monthly - Tuesday"/>
    <s v="Monthly - Tuesday"/>
    <s v="Month+24 Expiry"/>
    <n v="17"/>
    <n v="3.2399999999999998E-2"/>
    <n v="1.1000000000000001E-3"/>
  </r>
  <r>
    <s v="22-Dec-2025"/>
    <x v="0"/>
    <s v="Week4-Dec-2025"/>
    <x v="3"/>
    <s v="27-Jun-2028"/>
    <s v="Tuesday"/>
    <s v="Monthly - Tuesday"/>
    <s v="Monthly - Tuesday"/>
    <s v="Month+30 Expiry"/>
    <n v="0"/>
    <n v="0"/>
    <n v="0"/>
  </r>
  <r>
    <s v="22-Dec-2025"/>
    <x v="0"/>
    <s v="Week4-Dec-2025"/>
    <x v="3"/>
    <s v="26-Dec-2028"/>
    <s v="Tuesday"/>
    <s v="Monthly - Tuesday"/>
    <s v="Monthly - Tuesday"/>
    <s v="Month+36 Expiry"/>
    <n v="19"/>
    <n v="3.9399999999999998E-2"/>
    <n v="1.2999999999999999E-3"/>
  </r>
  <r>
    <s v="22-Dec-2025"/>
    <x v="0"/>
    <s v="Week4-Dec-2025"/>
    <x v="3"/>
    <s v="26-Jun-2029"/>
    <s v="Tuesday"/>
    <s v="Monthly - Tuesday"/>
    <s v="Monthly - Tuesday"/>
    <s v="Month+42 Expiry"/>
    <n v="0"/>
    <n v="0"/>
    <n v="0"/>
  </r>
  <r>
    <s v="22-Dec-2025"/>
    <x v="0"/>
    <s v="Week4-Dec-2025"/>
    <x v="3"/>
    <s v="24-Dec-2029"/>
    <s v="Monday"/>
    <s v="Weekly - Monday"/>
    <s v="Weekly - Monday"/>
    <s v="Month+48 Expiry"/>
    <n v="0"/>
    <n v="0"/>
    <n v="0"/>
  </r>
  <r>
    <s v="22-Dec-2025"/>
    <x v="0"/>
    <s v="Week4-Dec-2025"/>
    <x v="3"/>
    <s v="25-Jun-2030"/>
    <s v="Tuesday"/>
    <s v="Monthly - Tuesday"/>
    <s v="Monthly - Tuesday"/>
    <s v="Month+54 Expiry"/>
    <n v="0"/>
    <n v="0"/>
    <n v="0"/>
  </r>
  <r>
    <s v="23-Dec-2025"/>
    <x v="1"/>
    <s v="Week4-Dec-2025"/>
    <x v="3"/>
    <s v="23-Dec-2025"/>
    <s v="Tuesday"/>
    <s v="Weekly - Tuesday"/>
    <s v="Weekly - Tuesday"/>
    <s v="Same Month Expiry"/>
    <n v="237318907"/>
    <n v="465842.26740000001"/>
    <n v="370.71690000000001"/>
  </r>
  <r>
    <s v="23-Dec-2025"/>
    <x v="1"/>
    <s v="Week4-Dec-2025"/>
    <x v="3"/>
    <s v="30-Dec-2025"/>
    <s v="Tuesday"/>
    <s v="Monthly - Tuesday"/>
    <s v="Monthly - Tuesday"/>
    <s v="Same Month Expiry"/>
    <n v="9823880"/>
    <n v="19278.5455"/>
    <n v="48.044199999999996"/>
  </r>
  <r>
    <s v="23-Dec-2025"/>
    <x v="1"/>
    <s v="Week4-Dec-2025"/>
    <x v="3"/>
    <s v="06-Jan-2026"/>
    <s v="Tuesday"/>
    <s v="Weekly - Tuesday"/>
    <s v="Weekly - Tuesday"/>
    <s v="Month+1 Expiry"/>
    <n v="539904"/>
    <n v="923.73339999999996"/>
    <n v="3.9283999999999999"/>
  </r>
  <r>
    <s v="23-Dec-2025"/>
    <x v="1"/>
    <s v="Week4-Dec-2025"/>
    <x v="3"/>
    <s v="13-Jan-2026"/>
    <s v="Tuesday"/>
    <s v="Weekly - Tuesday"/>
    <s v="Weekly - Tuesday"/>
    <s v="Month+1 Expiry"/>
    <n v="32980"/>
    <n v="56.458100000000002"/>
    <n v="0.30430000000000001"/>
  </r>
  <r>
    <s v="23-Dec-2025"/>
    <x v="1"/>
    <s v="Week4-Dec-2025"/>
    <x v="3"/>
    <s v="20-Jan-2026"/>
    <s v="Tuesday"/>
    <s v="Weekly - Tuesday"/>
    <s v="Weekly - Tuesday"/>
    <s v="Month+1 Expiry"/>
    <n v="2422"/>
    <n v="4.1378000000000004"/>
    <n v="2.98E-2"/>
  </r>
  <r>
    <s v="23-Dec-2025"/>
    <x v="1"/>
    <s v="Week4-Dec-2025"/>
    <x v="3"/>
    <s v="27-Jan-2026"/>
    <s v="Tuesday"/>
    <s v="Monthly - Tuesday"/>
    <s v="Monthly - Tuesday"/>
    <s v="Month+1 Expiry"/>
    <n v="524719"/>
    <n v="897.17880000000002"/>
    <n v="6.1904000000000003"/>
  </r>
  <r>
    <s v="23-Dec-2025"/>
    <x v="1"/>
    <s v="Week4-Dec-2025"/>
    <x v="3"/>
    <s v="24-Feb-2026"/>
    <s v="Tuesday"/>
    <s v="Monthly - Tuesday"/>
    <s v="Monthly - Tuesday"/>
    <s v="Month+2 Expiry"/>
    <n v="69529"/>
    <n v="119.0433"/>
    <n v="1.1850000000000001"/>
  </r>
  <r>
    <s v="23-Dec-2025"/>
    <x v="1"/>
    <s v="Week4-Dec-2025"/>
    <x v="3"/>
    <s v="31-Mar-2026"/>
    <s v="Tuesday"/>
    <s v="Monthly - Tuesday"/>
    <s v="Monthly - Tuesday"/>
    <s v="Month+3 Expiry"/>
    <n v="47999"/>
    <n v="96.205600000000004"/>
    <n v="2.6398000000000001"/>
  </r>
  <r>
    <s v="23-Dec-2025"/>
    <x v="1"/>
    <s v="Week4-Dec-2025"/>
    <x v="3"/>
    <s v="30-Jun-2026"/>
    <s v="Tuesday"/>
    <s v="Monthly - Tuesday"/>
    <s v="Monthly - Tuesday"/>
    <s v="Month+6 Expiry"/>
    <n v="11215"/>
    <n v="22.603100000000001"/>
    <n v="0.39989999999999998"/>
  </r>
  <r>
    <s v="23-Dec-2025"/>
    <x v="1"/>
    <s v="Week4-Dec-2025"/>
    <x v="3"/>
    <s v="29-Sep-2026"/>
    <s v="Tuesday"/>
    <s v="Monthly - Tuesday"/>
    <s v="Monthly - Tuesday"/>
    <s v="Month+9 Expiry"/>
    <n v="134"/>
    <n v="0.26100000000000001"/>
    <n v="3.0999999999999999E-3"/>
  </r>
  <r>
    <s v="23-Dec-2025"/>
    <x v="1"/>
    <s v="Week4-Dec-2025"/>
    <x v="3"/>
    <s v="29-Dec-2026"/>
    <s v="Tuesday"/>
    <s v="Monthly - Tuesday"/>
    <s v="Monthly - Tuesday"/>
    <s v="Month+12 Expiry"/>
    <n v="3732"/>
    <n v="7.8140999999999998"/>
    <n v="0.2472"/>
  </r>
  <r>
    <s v="23-Dec-2025"/>
    <x v="1"/>
    <s v="Week4-Dec-2025"/>
    <x v="3"/>
    <s v="29-Jun-2027"/>
    <s v="Tuesday"/>
    <s v="Monthly - Tuesday"/>
    <s v="Monthly - Tuesday"/>
    <s v="Month+18 Expiry"/>
    <n v="0"/>
    <n v="0"/>
    <n v="0"/>
  </r>
  <r>
    <s v="23-Dec-2025"/>
    <x v="1"/>
    <s v="Week4-Dec-2025"/>
    <x v="3"/>
    <s v="28-Dec-2027"/>
    <s v="Tuesday"/>
    <s v="Monthly - Tuesday"/>
    <s v="Monthly - Tuesday"/>
    <s v="Month+24 Expiry"/>
    <n v="11"/>
    <n v="2.1399999999999999E-2"/>
    <n v="1.5E-3"/>
  </r>
  <r>
    <s v="23-Dec-2025"/>
    <x v="1"/>
    <s v="Week4-Dec-2025"/>
    <x v="3"/>
    <s v="27-Jun-2028"/>
    <s v="Tuesday"/>
    <s v="Monthly - Tuesday"/>
    <s v="Monthly - Tuesday"/>
    <s v="Month+30 Expiry"/>
    <n v="0"/>
    <n v="0"/>
    <n v="0"/>
  </r>
  <r>
    <s v="23-Dec-2025"/>
    <x v="1"/>
    <s v="Week4-Dec-2025"/>
    <x v="3"/>
    <s v="26-Dec-2028"/>
    <s v="Tuesday"/>
    <s v="Monthly - Tuesday"/>
    <s v="Monthly - Tuesday"/>
    <s v="Month+36 Expiry"/>
    <n v="6"/>
    <n v="1.23E-2"/>
    <n v="5.0000000000000001E-4"/>
  </r>
  <r>
    <s v="23-Dec-2025"/>
    <x v="1"/>
    <s v="Week4-Dec-2025"/>
    <x v="3"/>
    <s v="26-Jun-2029"/>
    <s v="Tuesday"/>
    <s v="Monthly - Tuesday"/>
    <s v="Monthly - Tuesday"/>
    <s v="Month+42 Expiry"/>
    <n v="0"/>
    <n v="0"/>
    <n v="0"/>
  </r>
  <r>
    <s v="23-Dec-2025"/>
    <x v="1"/>
    <s v="Week4-Dec-2025"/>
    <x v="3"/>
    <s v="24-Dec-2029"/>
    <s v="Monday"/>
    <s v="Weekly - Monday"/>
    <s v="Weekly - Monday"/>
    <s v="Month+48 Expiry"/>
    <n v="0"/>
    <n v="0"/>
    <n v="0"/>
  </r>
  <r>
    <s v="23-Dec-2025"/>
    <x v="1"/>
    <s v="Week4-Dec-2025"/>
    <x v="3"/>
    <s v="25-Jun-2030"/>
    <s v="Tuesday"/>
    <s v="Monthly - Tuesday"/>
    <s v="Monthly - Tuesday"/>
    <s v="Month+54 Expiry"/>
    <n v="0"/>
    <n v="0"/>
    <n v="0"/>
  </r>
  <r>
    <s v="24-Dec-2025"/>
    <x v="2"/>
    <s v="Week4-Dec-2025"/>
    <x v="3"/>
    <s v="30-Dec-2025"/>
    <s v="Tuesday"/>
    <s v="Monthly - Tuesday"/>
    <s v="MDAW - Tuesday"/>
    <s v="Same Month Expiry"/>
    <n v="39281815"/>
    <n v="77255.128700000001"/>
    <n v="176.28829999999999"/>
  </r>
  <r>
    <s v="24-Dec-2025"/>
    <x v="2"/>
    <s v="Week4-Dec-2025"/>
    <x v="3"/>
    <s v="06-Jan-2026"/>
    <s v="Tuesday"/>
    <s v="Weekly - Tuesday"/>
    <s v="Weekly - Tuesday"/>
    <s v="Month+1 Expiry"/>
    <n v="1494493"/>
    <n v="2555.1943000000001"/>
    <n v="8.6182999999999996"/>
  </r>
  <r>
    <s v="24-Dec-2025"/>
    <x v="2"/>
    <s v="Week4-Dec-2025"/>
    <x v="3"/>
    <s v="13-Jan-2026"/>
    <s v="Tuesday"/>
    <s v="Weekly - Tuesday"/>
    <s v="Weekly - Tuesday"/>
    <s v="Month+1 Expiry"/>
    <n v="81889"/>
    <n v="140.09440000000001"/>
    <n v="0.64949999999999997"/>
  </r>
  <r>
    <s v="24-Dec-2025"/>
    <x v="2"/>
    <s v="Week4-Dec-2025"/>
    <x v="3"/>
    <s v="20-Jan-2026"/>
    <s v="Tuesday"/>
    <s v="Weekly - Tuesday"/>
    <s v="Weekly - Tuesday"/>
    <s v="Month+1 Expiry"/>
    <n v="7856"/>
    <n v="13.473000000000001"/>
    <n v="7.9299999999999995E-2"/>
  </r>
  <r>
    <s v="24-Dec-2025"/>
    <x v="2"/>
    <s v="Week4-Dec-2025"/>
    <x v="3"/>
    <s v="27-Jan-2026"/>
    <s v="Tuesday"/>
    <s v="Monthly - Tuesday"/>
    <s v="Monthly - Tuesday"/>
    <s v="Month+1 Expiry"/>
    <n v="547456"/>
    <n v="936.01850000000002"/>
    <n v="6.3163999999999998"/>
  </r>
  <r>
    <s v="24-Dec-2025"/>
    <x v="2"/>
    <s v="Week4-Dec-2025"/>
    <x v="3"/>
    <s v="03-Feb-2026"/>
    <s v="Tuesday"/>
    <s v="Weekly - Tuesday"/>
    <s v="Weekly - Tuesday"/>
    <s v="Month+2 Expiry"/>
    <n v="180"/>
    <n v="0.29520000000000002"/>
    <n v="1.1000000000000001E-3"/>
  </r>
  <r>
    <s v="24-Dec-2025"/>
    <x v="2"/>
    <s v="Week4-Dec-2025"/>
    <x v="3"/>
    <s v="24-Feb-2026"/>
    <s v="Tuesday"/>
    <s v="Monthly - Tuesday"/>
    <s v="Monthly - Tuesday"/>
    <s v="Month+2 Expiry"/>
    <n v="65411"/>
    <n v="112.3378"/>
    <n v="1.2349000000000001"/>
  </r>
  <r>
    <s v="24-Dec-2025"/>
    <x v="2"/>
    <s v="Week4-Dec-2025"/>
    <x v="3"/>
    <s v="31-Mar-2026"/>
    <s v="Tuesday"/>
    <s v="Monthly - Tuesday"/>
    <s v="Monthly - Tuesday"/>
    <s v="Month+3 Expiry"/>
    <n v="50282"/>
    <n v="101.11799999999999"/>
    <n v="3.3001999999999998"/>
  </r>
  <r>
    <s v="24-Dec-2025"/>
    <x v="2"/>
    <s v="Week4-Dec-2025"/>
    <x v="3"/>
    <s v="30-Jun-2026"/>
    <s v="Tuesday"/>
    <s v="Monthly - Tuesday"/>
    <s v="Monthly - Tuesday"/>
    <s v="Month+6 Expiry"/>
    <n v="8161"/>
    <n v="16.070499999999999"/>
    <n v="0.28839999999999999"/>
  </r>
  <r>
    <s v="24-Dec-2025"/>
    <x v="2"/>
    <s v="Week4-Dec-2025"/>
    <x v="3"/>
    <s v="29-Sep-2026"/>
    <s v="Tuesday"/>
    <s v="Monthly - Tuesday"/>
    <s v="Monthly - Tuesday"/>
    <s v="Month+9 Expiry"/>
    <n v="187"/>
    <n v="0.36919999999999997"/>
    <n v="5.4999999999999997E-3"/>
  </r>
  <r>
    <s v="24-Dec-2025"/>
    <x v="2"/>
    <s v="Week4-Dec-2025"/>
    <x v="3"/>
    <s v="29-Dec-2026"/>
    <s v="Tuesday"/>
    <s v="Monthly - Tuesday"/>
    <s v="Monthly - Tuesday"/>
    <s v="Month+12 Expiry"/>
    <n v="3743"/>
    <n v="7.8293999999999997"/>
    <n v="0.25259999999999999"/>
  </r>
  <r>
    <s v="24-Dec-2025"/>
    <x v="2"/>
    <s v="Week4-Dec-2025"/>
    <x v="3"/>
    <s v="29-Jun-2027"/>
    <s v="Tuesday"/>
    <s v="Monthly - Tuesday"/>
    <s v="Monthly - Tuesday"/>
    <s v="Month+18 Expiry"/>
    <n v="0"/>
    <n v="0"/>
    <n v="0"/>
  </r>
  <r>
    <s v="24-Dec-2025"/>
    <x v="2"/>
    <s v="Week4-Dec-2025"/>
    <x v="3"/>
    <s v="28-Dec-2027"/>
    <s v="Tuesday"/>
    <s v="Monthly - Tuesday"/>
    <s v="Monthly - Tuesday"/>
    <s v="Month+24 Expiry"/>
    <n v="9"/>
    <n v="1.67E-2"/>
    <n v="6.9999999999999999E-4"/>
  </r>
  <r>
    <s v="24-Dec-2025"/>
    <x v="2"/>
    <s v="Week4-Dec-2025"/>
    <x v="3"/>
    <s v="27-Jun-2028"/>
    <s v="Tuesday"/>
    <s v="Monthly - Tuesday"/>
    <s v="Monthly - Tuesday"/>
    <s v="Month+30 Expiry"/>
    <n v="0"/>
    <n v="0"/>
    <n v="0"/>
  </r>
  <r>
    <s v="24-Dec-2025"/>
    <x v="2"/>
    <s v="Week4-Dec-2025"/>
    <x v="3"/>
    <s v="26-Dec-2028"/>
    <s v="Tuesday"/>
    <s v="Monthly - Tuesday"/>
    <s v="Monthly - Tuesday"/>
    <s v="Month+36 Expiry"/>
    <n v="5"/>
    <n v="1.0200000000000001E-2"/>
    <n v="2.9999999999999997E-4"/>
  </r>
  <r>
    <s v="24-Dec-2025"/>
    <x v="2"/>
    <s v="Week4-Dec-2025"/>
    <x v="3"/>
    <s v="26-Jun-2029"/>
    <s v="Tuesday"/>
    <s v="Monthly - Tuesday"/>
    <s v="Monthly - Tuesday"/>
    <s v="Month+42 Expiry"/>
    <n v="0"/>
    <n v="0"/>
    <n v="0"/>
  </r>
  <r>
    <s v="24-Dec-2025"/>
    <x v="2"/>
    <s v="Week4-Dec-2025"/>
    <x v="3"/>
    <s v="24-Dec-2029"/>
    <s v="Monday"/>
    <s v="Weekly - Monday"/>
    <s v="Weekly - Monday"/>
    <s v="Month+48 Expiry"/>
    <n v="0"/>
    <n v="0"/>
    <n v="0"/>
  </r>
  <r>
    <s v="24-Dec-2025"/>
    <x v="2"/>
    <s v="Week4-Dec-2025"/>
    <x v="3"/>
    <s v="25-Jun-2030"/>
    <s v="Tuesday"/>
    <s v="Monthly - Tuesday"/>
    <s v="Monthly - Tuesday"/>
    <s v="Month+54 Expiry"/>
    <n v="0"/>
    <n v="0"/>
    <n v="0"/>
  </r>
  <r>
    <s v="26-Dec-2025"/>
    <x v="4"/>
    <s v="Week4-Dec-2025"/>
    <x v="3"/>
    <s v="30-Dec-2025"/>
    <s v="Tuesday"/>
    <s v="Monthly - Tuesday"/>
    <s v="MDAW - Tuesday"/>
    <s v="Same Month Expiry"/>
    <n v="58640372"/>
    <n v="115064.39449999999"/>
    <n v="211.40199999999999"/>
  </r>
  <r>
    <s v="26-Dec-2025"/>
    <x v="4"/>
    <s v="Week4-Dec-2025"/>
    <x v="3"/>
    <s v="06-Jan-2026"/>
    <s v="Tuesday"/>
    <s v="Weekly - Tuesday"/>
    <s v="Weekly - Tuesday"/>
    <s v="Month+1 Expiry"/>
    <n v="2489699"/>
    <n v="4244.7727000000004"/>
    <n v="11.618399999999999"/>
  </r>
  <r>
    <s v="26-Dec-2025"/>
    <x v="4"/>
    <s v="Week4-Dec-2025"/>
    <x v="3"/>
    <s v="13-Jan-2026"/>
    <s v="Tuesday"/>
    <s v="Weekly - Tuesday"/>
    <s v="Weekly - Tuesday"/>
    <s v="Month+1 Expiry"/>
    <n v="165830"/>
    <n v="282.86259999999999"/>
    <n v="1.2904"/>
  </r>
  <r>
    <s v="26-Dec-2025"/>
    <x v="4"/>
    <s v="Week4-Dec-2025"/>
    <x v="3"/>
    <s v="20-Jan-2026"/>
    <s v="Tuesday"/>
    <s v="Weekly - Tuesday"/>
    <s v="Weekly - Tuesday"/>
    <s v="Month+1 Expiry"/>
    <n v="11369"/>
    <n v="19.4619"/>
    <n v="0.10539999999999999"/>
  </r>
  <r>
    <s v="26-Dec-2025"/>
    <x v="4"/>
    <s v="Week4-Dec-2025"/>
    <x v="3"/>
    <s v="27-Jan-2026"/>
    <s v="Tuesday"/>
    <s v="Monthly - Tuesday"/>
    <s v="Monthly - Tuesday"/>
    <s v="Month+1 Expiry"/>
    <n v="695552"/>
    <n v="1193.0814"/>
    <n v="8.0571000000000002"/>
  </r>
  <r>
    <s v="26-Dec-2025"/>
    <x v="4"/>
    <s v="Week4-Dec-2025"/>
    <x v="3"/>
    <s v="03-Feb-2026"/>
    <s v="Tuesday"/>
    <s v="Weekly - Tuesday"/>
    <s v="Weekly - Tuesday"/>
    <s v="Month+2 Expiry"/>
    <n v="920"/>
    <n v="1.5579000000000001"/>
    <n v="1.01E-2"/>
  </r>
  <r>
    <s v="26-Dec-2025"/>
    <x v="4"/>
    <s v="Week4-Dec-2025"/>
    <x v="3"/>
    <s v="24-Feb-2026"/>
    <s v="Tuesday"/>
    <s v="Monthly - Tuesday"/>
    <s v="Monthly - Tuesday"/>
    <s v="Month+2 Expiry"/>
    <n v="77348"/>
    <n v="132.8715"/>
    <n v="1.3517999999999999"/>
  </r>
  <r>
    <s v="26-Dec-2025"/>
    <x v="4"/>
    <s v="Week4-Dec-2025"/>
    <x v="3"/>
    <s v="31-Mar-2026"/>
    <s v="Tuesday"/>
    <s v="Monthly - Tuesday"/>
    <s v="Monthly - Tuesday"/>
    <s v="Month+3 Expiry"/>
    <n v="55862"/>
    <n v="113.81399999999999"/>
    <n v="3.0695000000000001"/>
  </r>
  <r>
    <s v="26-Dec-2025"/>
    <x v="4"/>
    <s v="Week4-Dec-2025"/>
    <x v="3"/>
    <s v="30-Jun-2026"/>
    <s v="Tuesday"/>
    <s v="Monthly - Tuesday"/>
    <s v="Monthly - Tuesday"/>
    <s v="Month+6 Expiry"/>
    <n v="11859"/>
    <n v="23.855899999999998"/>
    <n v="0.4022"/>
  </r>
  <r>
    <s v="26-Dec-2025"/>
    <x v="4"/>
    <s v="Week4-Dec-2025"/>
    <x v="3"/>
    <s v="29-Sep-2026"/>
    <s v="Tuesday"/>
    <s v="Monthly - Tuesday"/>
    <s v="Monthly - Tuesday"/>
    <s v="Month+9 Expiry"/>
    <n v="768"/>
    <n v="1.4751000000000001"/>
    <n v="1.89E-2"/>
  </r>
  <r>
    <s v="26-Dec-2025"/>
    <x v="4"/>
    <s v="Week4-Dec-2025"/>
    <x v="3"/>
    <s v="29-Dec-2026"/>
    <s v="Tuesday"/>
    <s v="Monthly - Tuesday"/>
    <s v="Monthly - Tuesday"/>
    <s v="Month+12 Expiry"/>
    <n v="4577"/>
    <n v="9.5167000000000002"/>
    <n v="0.32419999999999999"/>
  </r>
  <r>
    <s v="26-Dec-2025"/>
    <x v="4"/>
    <s v="Week4-Dec-2025"/>
    <x v="3"/>
    <s v="29-Jun-2027"/>
    <s v="Tuesday"/>
    <s v="Monthly - Tuesday"/>
    <s v="Monthly - Tuesday"/>
    <s v="Month+18 Expiry"/>
    <n v="1"/>
    <n v="2.0999999999999999E-3"/>
    <n v="2.9999999999999997E-4"/>
  </r>
  <r>
    <s v="26-Dec-2025"/>
    <x v="4"/>
    <s v="Week4-Dec-2025"/>
    <x v="3"/>
    <s v="28-Dec-2027"/>
    <s v="Tuesday"/>
    <s v="Monthly - Tuesday"/>
    <s v="Monthly - Tuesday"/>
    <s v="Month+24 Expiry"/>
    <n v="11"/>
    <n v="2.0899999999999998E-2"/>
    <n v="5.0000000000000001E-4"/>
  </r>
  <r>
    <s v="26-Dec-2025"/>
    <x v="4"/>
    <s v="Week4-Dec-2025"/>
    <x v="3"/>
    <s v="27-Jun-2028"/>
    <s v="Tuesday"/>
    <s v="Monthly - Tuesday"/>
    <s v="Monthly - Tuesday"/>
    <s v="Month+30 Expiry"/>
    <n v="0"/>
    <n v="0"/>
    <n v="0"/>
  </r>
  <r>
    <s v="26-Dec-2025"/>
    <x v="4"/>
    <s v="Week4-Dec-2025"/>
    <x v="3"/>
    <s v="26-Dec-2028"/>
    <s v="Tuesday"/>
    <s v="Monthly - Tuesday"/>
    <s v="Monthly - Tuesday"/>
    <s v="Month+36 Expiry"/>
    <n v="1"/>
    <n v="2.0999999999999999E-3"/>
    <n v="1E-4"/>
  </r>
  <r>
    <s v="26-Dec-2025"/>
    <x v="4"/>
    <s v="Week4-Dec-2025"/>
    <x v="3"/>
    <s v="26-Jun-2029"/>
    <s v="Tuesday"/>
    <s v="Monthly - Tuesday"/>
    <s v="Monthly - Tuesday"/>
    <s v="Month+42 Expiry"/>
    <n v="0"/>
    <n v="0"/>
    <n v="0"/>
  </r>
  <r>
    <s v="26-Dec-2025"/>
    <x v="4"/>
    <s v="Week4-Dec-2025"/>
    <x v="3"/>
    <s v="24-Dec-2029"/>
    <s v="Monday"/>
    <s v="Weekly - Monday"/>
    <s v="Weekly - Monday"/>
    <s v="Month+48 Expiry"/>
    <n v="0"/>
    <n v="0"/>
    <n v="0"/>
  </r>
  <r>
    <s v="26-Dec-2025"/>
    <x v="4"/>
    <s v="Week4-Dec-2025"/>
    <x v="3"/>
    <s v="25-Jun-2030"/>
    <s v="Tuesday"/>
    <s v="Monthly - Tuesday"/>
    <s v="Monthly - Tuesday"/>
    <s v="Month+54 Expiry"/>
    <n v="0"/>
    <n v="0"/>
    <n v="0"/>
  </r>
  <r>
    <s v="29-Dec-2025"/>
    <x v="0"/>
    <s v="Week5-Dec-2025"/>
    <x v="3"/>
    <s v="30-Dec-2025"/>
    <s v="Tuesday"/>
    <s v="Monthly - Tuesday"/>
    <s v="MDAW - Tuesday"/>
    <s v="Same Month Expiry"/>
    <n v="95807647"/>
    <n v="187308.25020000001"/>
    <n v="269.0138"/>
  </r>
  <r>
    <s v="29-Dec-2025"/>
    <x v="0"/>
    <s v="Week5-Dec-2025"/>
    <x v="3"/>
    <s v="06-Jan-2026"/>
    <s v="Tuesday"/>
    <s v="Weekly - Tuesday"/>
    <s v="Weekly - Tuesday"/>
    <s v="Month+1 Expiry"/>
    <n v="4991299"/>
    <n v="8497.2147000000004"/>
    <n v="21.298400000000001"/>
  </r>
  <r>
    <s v="29-Dec-2025"/>
    <x v="0"/>
    <s v="Week5-Dec-2025"/>
    <x v="3"/>
    <s v="13-Jan-2026"/>
    <s v="Tuesday"/>
    <s v="Weekly - Tuesday"/>
    <s v="Weekly - Tuesday"/>
    <s v="Month+1 Expiry"/>
    <n v="331508"/>
    <n v="564.00469999999996"/>
    <n v="2.2502"/>
  </r>
  <r>
    <s v="29-Dec-2025"/>
    <x v="0"/>
    <s v="Week5-Dec-2025"/>
    <x v="3"/>
    <s v="20-Jan-2026"/>
    <s v="Tuesday"/>
    <s v="Weekly - Tuesday"/>
    <s v="Weekly - Tuesday"/>
    <s v="Month+1 Expiry"/>
    <n v="21848"/>
    <n v="37.2346"/>
    <n v="0.2034"/>
  </r>
  <r>
    <s v="29-Dec-2025"/>
    <x v="0"/>
    <s v="Week5-Dec-2025"/>
    <x v="3"/>
    <s v="27-Jan-2026"/>
    <s v="Tuesday"/>
    <s v="Monthly - Tuesday"/>
    <s v="Monthly - Tuesday"/>
    <s v="Month+1 Expiry"/>
    <n v="985190"/>
    <n v="1688.8938000000001"/>
    <n v="12.660500000000001"/>
  </r>
  <r>
    <s v="29-Dec-2025"/>
    <x v="0"/>
    <s v="Week5-Dec-2025"/>
    <x v="3"/>
    <s v="03-Feb-2026"/>
    <s v="Tuesday"/>
    <s v="Weekly - Tuesday"/>
    <s v="Weekly - Tuesday"/>
    <s v="Month+2 Expiry"/>
    <n v="2259"/>
    <n v="3.8643999999999998"/>
    <n v="2.4199999999999999E-2"/>
  </r>
  <r>
    <s v="29-Dec-2025"/>
    <x v="0"/>
    <s v="Week5-Dec-2025"/>
    <x v="3"/>
    <s v="24-Feb-2026"/>
    <s v="Tuesday"/>
    <s v="Monthly - Tuesday"/>
    <s v="Monthly - Tuesday"/>
    <s v="Month+2 Expiry"/>
    <n v="105935"/>
    <n v="181.08320000000001"/>
    <n v="1.7098"/>
  </r>
  <r>
    <s v="29-Dec-2025"/>
    <x v="0"/>
    <s v="Week5-Dec-2025"/>
    <x v="3"/>
    <s v="30-Mar-2026"/>
    <s v="Monday"/>
    <s v="Monthly - Monday"/>
    <s v="Monthly - Monday"/>
    <s v="Month+3 Expiry"/>
    <n v="67799"/>
    <n v="136.18090000000001"/>
    <n v="4.9259000000000004"/>
  </r>
  <r>
    <s v="29-Dec-2025"/>
    <x v="0"/>
    <s v="Week5-Dec-2025"/>
    <x v="3"/>
    <s v="30-Jun-2026"/>
    <s v="Tuesday"/>
    <s v="Monthly - Tuesday"/>
    <s v="Monthly - Tuesday"/>
    <s v="Month+6 Expiry"/>
    <n v="15873"/>
    <n v="32.322499999999998"/>
    <n v="0.92710000000000004"/>
  </r>
  <r>
    <s v="29-Dec-2025"/>
    <x v="0"/>
    <s v="Week5-Dec-2025"/>
    <x v="3"/>
    <s v="29-Sep-2026"/>
    <s v="Tuesday"/>
    <s v="Monthly - Tuesday"/>
    <s v="Monthly - Tuesday"/>
    <s v="Month+9 Expiry"/>
    <n v="446"/>
    <n v="0.88849999999999996"/>
    <n v="1.0500000000000001E-2"/>
  </r>
  <r>
    <s v="29-Dec-2025"/>
    <x v="0"/>
    <s v="Week5-Dec-2025"/>
    <x v="3"/>
    <s v="29-Dec-2026"/>
    <s v="Tuesday"/>
    <s v="Monthly - Tuesday"/>
    <s v="Monthly - Tuesday"/>
    <s v="Month+12 Expiry"/>
    <n v="6324"/>
    <n v="12.753500000000001"/>
    <n v="0.38879999999999998"/>
  </r>
  <r>
    <s v="29-Dec-2025"/>
    <x v="0"/>
    <s v="Week5-Dec-2025"/>
    <x v="3"/>
    <s v="29-Jun-2027"/>
    <s v="Tuesday"/>
    <s v="Monthly - Tuesday"/>
    <s v="Monthly - Tuesday"/>
    <s v="Month+18 Expiry"/>
    <n v="0"/>
    <n v="0"/>
    <n v="0"/>
  </r>
  <r>
    <s v="29-Dec-2025"/>
    <x v="0"/>
    <s v="Week5-Dec-2025"/>
    <x v="3"/>
    <s v="28-Dec-2027"/>
    <s v="Tuesday"/>
    <s v="Monthly - Tuesday"/>
    <s v="Monthly - Tuesday"/>
    <s v="Month+24 Expiry"/>
    <n v="9"/>
    <n v="1.8200000000000001E-2"/>
    <n v="8.9999999999999998E-4"/>
  </r>
  <r>
    <s v="29-Dec-2025"/>
    <x v="0"/>
    <s v="Week5-Dec-2025"/>
    <x v="3"/>
    <s v="27-Jun-2028"/>
    <s v="Tuesday"/>
    <s v="Monthly - Tuesday"/>
    <s v="Monthly - Tuesday"/>
    <s v="Month+30 Expiry"/>
    <n v="0"/>
    <n v="0"/>
    <n v="0"/>
  </r>
  <r>
    <s v="29-Dec-2025"/>
    <x v="0"/>
    <s v="Week5-Dec-2025"/>
    <x v="3"/>
    <s v="26-Dec-2028"/>
    <s v="Tuesday"/>
    <s v="Monthly - Tuesday"/>
    <s v="Monthly - Tuesday"/>
    <s v="Month+36 Expiry"/>
    <n v="2"/>
    <n v="3.8999999999999998E-3"/>
    <n v="1E-4"/>
  </r>
  <r>
    <s v="29-Dec-2025"/>
    <x v="0"/>
    <s v="Week5-Dec-2025"/>
    <x v="3"/>
    <s v="26-Jun-2029"/>
    <s v="Tuesday"/>
    <s v="Monthly - Tuesday"/>
    <s v="Monthly - Tuesday"/>
    <s v="Month+42 Expiry"/>
    <n v="0"/>
    <n v="0"/>
    <n v="0"/>
  </r>
  <r>
    <s v="29-Dec-2025"/>
    <x v="0"/>
    <s v="Week5-Dec-2025"/>
    <x v="3"/>
    <s v="24-Dec-2029"/>
    <s v="Monday"/>
    <s v="Weekly - Monday"/>
    <s v="Weekly - Monday"/>
    <s v="Month+48 Expiry"/>
    <n v="6"/>
    <n v="1.06E-2"/>
    <n v="2.0000000000000001E-4"/>
  </r>
  <r>
    <s v="29-Dec-2025"/>
    <x v="0"/>
    <s v="Week5-Dec-2025"/>
    <x v="3"/>
    <s v="25-Jun-2030"/>
    <s v="Tuesday"/>
    <s v="Monthly - Tuesday"/>
    <s v="Monthly - Tuesday"/>
    <s v="Month+54 Expiry"/>
    <n v="0"/>
    <n v="0"/>
    <n v="0"/>
  </r>
  <r>
    <s v="30-Dec-2025"/>
    <x v="1"/>
    <s v="Week5-Dec-2025"/>
    <x v="3"/>
    <s v="30-Dec-2025"/>
    <s v="Tuesday"/>
    <s v="Monthly - Tuesday"/>
    <s v="MDAW - Tuesday"/>
    <s v="Same Month Expiry"/>
    <n v="243334731"/>
    <n v="473891.42080000002"/>
    <n v="375.28579999999999"/>
  </r>
  <r>
    <s v="30-Dec-2025"/>
    <x v="1"/>
    <s v="Week5-Dec-2025"/>
    <x v="3"/>
    <s v="06-Jan-2026"/>
    <s v="Tuesday"/>
    <s v="Weekly - Tuesday"/>
    <s v="Weekly - Tuesday"/>
    <s v="Month+1 Expiry"/>
    <n v="9718548"/>
    <n v="16510.798999999999"/>
    <n v="41.347799999999999"/>
  </r>
  <r>
    <s v="30-Dec-2025"/>
    <x v="1"/>
    <s v="Week5-Dec-2025"/>
    <x v="3"/>
    <s v="13-Jan-2026"/>
    <s v="Tuesday"/>
    <s v="Weekly - Tuesday"/>
    <s v="Weekly - Tuesday"/>
    <s v="Month+1 Expiry"/>
    <n v="441624"/>
    <n v="750.55460000000005"/>
    <n v="2.9620000000000002"/>
  </r>
  <r>
    <s v="30-Dec-2025"/>
    <x v="1"/>
    <s v="Week5-Dec-2025"/>
    <x v="3"/>
    <s v="20-Jan-2026"/>
    <s v="Tuesday"/>
    <s v="Weekly - Tuesday"/>
    <s v="Weekly - Tuesday"/>
    <s v="Month+1 Expiry"/>
    <n v="30847"/>
    <n v="52.537100000000002"/>
    <n v="0.28039999999999998"/>
  </r>
  <r>
    <s v="30-Dec-2025"/>
    <x v="1"/>
    <s v="Week5-Dec-2025"/>
    <x v="3"/>
    <s v="27-Jan-2026"/>
    <s v="Tuesday"/>
    <s v="Monthly - Tuesday"/>
    <s v="Monthly - Tuesday"/>
    <s v="Month+1 Expiry"/>
    <n v="1123901"/>
    <n v="1921.7132999999999"/>
    <n v="14.865399999999999"/>
  </r>
  <r>
    <s v="30-Dec-2025"/>
    <x v="1"/>
    <s v="Week5-Dec-2025"/>
    <x v="3"/>
    <s v="03-Feb-2026"/>
    <s v="Tuesday"/>
    <s v="Weekly - Tuesday"/>
    <s v="Weekly - Tuesday"/>
    <s v="Month+2 Expiry"/>
    <n v="3078"/>
    <n v="5.2820999999999998"/>
    <n v="3.4700000000000002E-2"/>
  </r>
  <r>
    <s v="30-Dec-2025"/>
    <x v="1"/>
    <s v="Week5-Dec-2025"/>
    <x v="3"/>
    <s v="24-Feb-2026"/>
    <s v="Tuesday"/>
    <s v="Monthly - Tuesday"/>
    <s v="Monthly - Tuesday"/>
    <s v="Month+2 Expiry"/>
    <n v="89977"/>
    <n v="154.57499999999999"/>
    <n v="1.4858"/>
  </r>
  <r>
    <s v="30-Dec-2025"/>
    <x v="1"/>
    <s v="Week5-Dec-2025"/>
    <x v="3"/>
    <s v="30-Mar-2026"/>
    <s v="Monday"/>
    <s v="Monthly - Monday"/>
    <s v="Monthly - Monday"/>
    <s v="Month+3 Expiry"/>
    <n v="66375"/>
    <n v="131.3108"/>
    <n v="2.5099999999999998"/>
  </r>
  <r>
    <s v="30-Dec-2025"/>
    <x v="1"/>
    <s v="Week5-Dec-2025"/>
    <x v="3"/>
    <s v="30-Jun-2026"/>
    <s v="Tuesday"/>
    <s v="Monthly - Tuesday"/>
    <s v="Monthly - Tuesday"/>
    <s v="Month+6 Expiry"/>
    <n v="12370"/>
    <n v="24.757000000000001"/>
    <n v="0.40889999999999999"/>
  </r>
  <r>
    <s v="30-Dec-2025"/>
    <x v="1"/>
    <s v="Week5-Dec-2025"/>
    <x v="3"/>
    <s v="29-Sep-2026"/>
    <s v="Tuesday"/>
    <s v="Monthly - Tuesday"/>
    <s v="Monthly - Tuesday"/>
    <s v="Month+9 Expiry"/>
    <n v="313"/>
    <n v="0.62719999999999998"/>
    <n v="1.1599999999999999E-2"/>
  </r>
  <r>
    <s v="30-Dec-2025"/>
    <x v="1"/>
    <s v="Week5-Dec-2025"/>
    <x v="3"/>
    <s v="29-Dec-2026"/>
    <s v="Tuesday"/>
    <s v="Monthly - Tuesday"/>
    <s v="Monthly - Tuesday"/>
    <s v="Month+12 Expiry"/>
    <n v="6574"/>
    <n v="13.352600000000001"/>
    <n v="0.4239"/>
  </r>
  <r>
    <s v="30-Dec-2025"/>
    <x v="1"/>
    <s v="Week5-Dec-2025"/>
    <x v="3"/>
    <s v="29-Jun-2027"/>
    <s v="Tuesday"/>
    <s v="Monthly - Tuesday"/>
    <s v="Monthly - Tuesday"/>
    <s v="Month+18 Expiry"/>
    <n v="0"/>
    <n v="0"/>
    <n v="0"/>
  </r>
  <r>
    <s v="30-Dec-2025"/>
    <x v="1"/>
    <s v="Week5-Dec-2025"/>
    <x v="3"/>
    <s v="28-Dec-2027"/>
    <s v="Tuesday"/>
    <s v="Monthly - Tuesday"/>
    <s v="Monthly - Tuesday"/>
    <s v="Month+24 Expiry"/>
    <n v="22"/>
    <n v="4.5999999999999999E-2"/>
    <n v="3.3999999999999998E-3"/>
  </r>
  <r>
    <s v="30-Dec-2025"/>
    <x v="1"/>
    <s v="Week5-Dec-2025"/>
    <x v="3"/>
    <s v="27-Jun-2028"/>
    <s v="Tuesday"/>
    <s v="Monthly - Tuesday"/>
    <s v="Monthly - Tuesday"/>
    <s v="Month+30 Expiry"/>
    <n v="0"/>
    <n v="0"/>
    <n v="0"/>
  </r>
  <r>
    <s v="30-Dec-2025"/>
    <x v="1"/>
    <s v="Week5-Dec-2025"/>
    <x v="3"/>
    <s v="26-Dec-2028"/>
    <s v="Tuesday"/>
    <s v="Monthly - Tuesday"/>
    <s v="Monthly - Tuesday"/>
    <s v="Month+36 Expiry"/>
    <n v="6"/>
    <n v="1.2200000000000001E-2"/>
    <n v="4.0000000000000002E-4"/>
  </r>
  <r>
    <s v="30-Dec-2025"/>
    <x v="1"/>
    <s v="Week5-Dec-2025"/>
    <x v="3"/>
    <s v="26-Jun-2029"/>
    <s v="Tuesday"/>
    <s v="Monthly - Tuesday"/>
    <s v="Monthly - Tuesday"/>
    <s v="Month+42 Expiry"/>
    <n v="0"/>
    <n v="0"/>
    <n v="0"/>
  </r>
  <r>
    <s v="30-Dec-2025"/>
    <x v="1"/>
    <s v="Week5-Dec-2025"/>
    <x v="3"/>
    <s v="24-Dec-2029"/>
    <s v="Monday"/>
    <s v="Weekly - Monday"/>
    <s v="Weekly - Monday"/>
    <s v="Month+48 Expiry"/>
    <n v="0"/>
    <n v="0"/>
    <n v="0"/>
  </r>
  <r>
    <s v="30-Dec-2025"/>
    <x v="1"/>
    <s v="Week5-Dec-2025"/>
    <x v="3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06-Jan-2026"/>
    <s v="Tuesday"/>
    <s v="Weekly - Tuesday"/>
    <s v="Weekly - Tuesday"/>
    <s v="Month+1 Expiry"/>
    <n v="55665963"/>
    <n v="94569.991599999994"/>
    <n v="227.8903"/>
  </r>
  <r>
    <s v="31-Dec-2025"/>
    <x v="2"/>
    <s v="Week5-Dec-2025"/>
    <x v="3"/>
    <s v="13-Jan-2026"/>
    <s v="Tuesday"/>
    <s v="Weekly - Tuesday"/>
    <s v="Weekly - Tuesday"/>
    <s v="Month+1 Expiry"/>
    <n v="1469049"/>
    <n v="2504.2802000000001"/>
    <n v="8.2827999999999999"/>
  </r>
  <r>
    <s v="31-Dec-2025"/>
    <x v="2"/>
    <s v="Week5-Dec-2025"/>
    <x v="3"/>
    <s v="20-Jan-2026"/>
    <s v="Tuesday"/>
    <s v="Weekly - Tuesday"/>
    <s v="Weekly - Tuesday"/>
    <s v="Month+1 Expiry"/>
    <n v="65509"/>
    <n v="111.61839999999999"/>
    <n v="0.58009999999999995"/>
  </r>
  <r>
    <s v="31-Dec-2025"/>
    <x v="2"/>
    <s v="Week5-Dec-2025"/>
    <x v="3"/>
    <s v="27-Jan-2026"/>
    <s v="Tuesday"/>
    <s v="Monthly - Tuesday"/>
    <s v="Monthly - Tuesday"/>
    <s v="Month+1 Expiry"/>
    <n v="1555271"/>
    <n v="2657.0680000000002"/>
    <n v="16.1508"/>
  </r>
  <r>
    <s v="31-Dec-2025"/>
    <x v="2"/>
    <s v="Week5-Dec-2025"/>
    <x v="3"/>
    <s v="03-Feb-2026"/>
    <s v="Tuesday"/>
    <s v="Weekly - Tuesday"/>
    <s v="Weekly - Tuesday"/>
    <s v="Month+2 Expiry"/>
    <n v="7514"/>
    <n v="12.92"/>
    <n v="9.1499999999999998E-2"/>
  </r>
  <r>
    <s v="31-Dec-2025"/>
    <x v="2"/>
    <s v="Week5-Dec-2025"/>
    <x v="3"/>
    <s v="24-Feb-2026"/>
    <s v="Tuesday"/>
    <s v="Monthly - Tuesday"/>
    <s v="Monthly - Tuesday"/>
    <s v="Month+2 Expiry"/>
    <n v="189708"/>
    <n v="325.262"/>
    <n v="2.7907000000000002"/>
  </r>
  <r>
    <s v="31-Dec-2025"/>
    <x v="2"/>
    <s v="Week5-Dec-2025"/>
    <x v="3"/>
    <s v="30-Mar-2026"/>
    <s v="Monday"/>
    <s v="Monthly - Monday"/>
    <s v="Monthly - Monday"/>
    <s v="Month+3 Expiry"/>
    <n v="92372"/>
    <n v="157.88550000000001"/>
    <n v="2.3338999999999999"/>
  </r>
  <r>
    <s v="31-Dec-2025"/>
    <x v="2"/>
    <s v="Week5-Dec-2025"/>
    <x v="3"/>
    <s v="30-Jun-2026"/>
    <s v="Tuesday"/>
    <s v="Monthly - Tuesday"/>
    <s v="Monthly - Tuesday"/>
    <s v="Month+6 Expiry"/>
    <n v="29976"/>
    <n v="52.683599999999998"/>
    <n v="0.96519999999999995"/>
  </r>
  <r>
    <s v="31-Dec-2025"/>
    <x v="2"/>
    <s v="Week5-Dec-2025"/>
    <x v="3"/>
    <s v="29-Sep-2026"/>
    <s v="Tuesday"/>
    <s v="Monthly - Tuesday"/>
    <s v="Monthly - Tuesday"/>
    <s v="Month+9 Expiry"/>
    <n v="1950"/>
    <n v="3.3872"/>
    <n v="6.2799999999999995E-2"/>
  </r>
  <r>
    <s v="31-Dec-2025"/>
    <x v="2"/>
    <s v="Week5-Dec-2025"/>
    <x v="3"/>
    <s v="29-Dec-2026"/>
    <s v="Tuesday"/>
    <s v="Monthly - Tuesday"/>
    <s v="Monthly - Tuesday"/>
    <s v="Month+12 Expiry"/>
    <n v="12883"/>
    <n v="22.810099999999998"/>
    <n v="0.65510000000000002"/>
  </r>
  <r>
    <s v="31-Dec-2025"/>
    <x v="2"/>
    <s v="Week5-Dec-2025"/>
    <x v="3"/>
    <s v="29-Jun-2027"/>
    <s v="Tuesday"/>
    <s v="Monthly - Tuesday"/>
    <s v="Monthly - Tuesday"/>
    <s v="Month+18 Expiry"/>
    <n v="0"/>
    <n v="0"/>
    <n v="0"/>
  </r>
  <r>
    <s v="31-Dec-2025"/>
    <x v="2"/>
    <s v="Week5-Dec-2025"/>
    <x v="3"/>
    <s v="28-Dec-2027"/>
    <s v="Tuesday"/>
    <s v="Monthly - Tuesday"/>
    <s v="Monthly - Tuesday"/>
    <s v="Month+24 Expiry"/>
    <n v="139"/>
    <n v="0.2223"/>
    <n v="5.7999999999999996E-3"/>
  </r>
  <r>
    <s v="31-Dec-2025"/>
    <x v="2"/>
    <s v="Week5-Dec-2025"/>
    <x v="3"/>
    <s v="27-Jun-2028"/>
    <s v="Tuesday"/>
    <s v="Monthly - Tuesday"/>
    <s v="Monthly - Tuesday"/>
    <s v="Month+30 Expiry"/>
    <n v="0"/>
    <n v="0"/>
    <n v="0"/>
  </r>
  <r>
    <s v="31-Dec-2025"/>
    <x v="2"/>
    <s v="Week5-Dec-2025"/>
    <x v="3"/>
    <s v="26-Dec-2028"/>
    <s v="Tuesday"/>
    <s v="Monthly - Tuesday"/>
    <s v="Monthly - Tuesday"/>
    <s v="Month+36 Expiry"/>
    <n v="8"/>
    <n v="1.49E-2"/>
    <n v="8.0000000000000004E-4"/>
  </r>
  <r>
    <s v="31-Dec-2025"/>
    <x v="2"/>
    <s v="Week5-Dec-2025"/>
    <x v="3"/>
    <s v="26-Jun-2029"/>
    <s v="Tuesday"/>
    <s v="Monthly - Tuesday"/>
    <s v="Monthly - Tuesday"/>
    <s v="Month+42 Expiry"/>
    <n v="0"/>
    <n v="0"/>
    <n v="0"/>
  </r>
  <r>
    <s v="31-Dec-2025"/>
    <x v="2"/>
    <s v="Week5-Dec-2025"/>
    <x v="3"/>
    <s v="24-Dec-2029"/>
    <s v="Monday"/>
    <s v="Weekly - Monday"/>
    <s v="Weekly - Monday"/>
    <s v="Month+48 Expiry"/>
    <n v="0"/>
    <n v="0"/>
    <n v="0"/>
  </r>
  <r>
    <s v="31-Dec-2025"/>
    <x v="2"/>
    <s v="Week5-Dec-2025"/>
    <x v="3"/>
    <s v="25-Jun-2030"/>
    <s v="Tuesday"/>
    <s v="Monthly - Tuesday"/>
    <s v="Monthly - Tuesday"/>
    <s v="Month+54 Expiry"/>
    <n v="0"/>
    <n v="0"/>
    <n v="0"/>
  </r>
  <r>
    <s v="31-Dec-2025"/>
    <x v="2"/>
    <s v="Week5-Dec-2025"/>
    <x v="3"/>
    <s v="31-Dec-2030"/>
    <s v="Tuesday"/>
    <s v="Monthly - Tuesday"/>
    <s v="Monthly - Tuesday"/>
    <s v="Month+60 Expiry"/>
    <n v="0"/>
    <n v="0"/>
    <n v="0"/>
  </r>
  <r>
    <s v="01-Jan-2026"/>
    <x v="3"/>
    <s v="Week1-Jan-2026"/>
    <x v="4"/>
    <s v="06-Jan-2026"/>
    <s v="Tuesday"/>
    <s v="Weekly - Tuesday"/>
    <s v="Weekly - Tuesday"/>
    <s v="Same Month Expiry"/>
    <n v="46697117"/>
    <n v="79436.955700000006"/>
    <n v="163.2706"/>
  </r>
  <r>
    <s v="01-Jan-2026"/>
    <x v="3"/>
    <s v="Week1-Jan-2026"/>
    <x v="4"/>
    <s v="13-Jan-2026"/>
    <s v="Tuesday"/>
    <s v="Weekly - Tuesday"/>
    <s v="Weekly - Tuesday"/>
    <s v="Same Month Expiry"/>
    <n v="1326700"/>
    <n v="2264.6089999999999"/>
    <n v="6.5049000000000001"/>
  </r>
  <r>
    <s v="01-Jan-2026"/>
    <x v="3"/>
    <s v="Week1-Jan-2026"/>
    <x v="4"/>
    <s v="20-Jan-2026"/>
    <s v="Tuesday"/>
    <s v="Weekly - Tuesday"/>
    <s v="Weekly - Tuesday"/>
    <s v="Same Month Expiry"/>
    <n v="68305"/>
    <n v="116.5651"/>
    <n v="0.55230000000000001"/>
  </r>
  <r>
    <s v="01-Jan-2026"/>
    <x v="3"/>
    <s v="Week1-Jan-2026"/>
    <x v="4"/>
    <s v="27-Jan-2026"/>
    <s v="Tuesday"/>
    <s v="Monthly - Tuesday"/>
    <s v="Monthly - Tuesday"/>
    <s v="Same Month Expiry"/>
    <n v="711849"/>
    <n v="1216.4608000000001"/>
    <n v="6.8266999999999998"/>
  </r>
  <r>
    <s v="01-Jan-2026"/>
    <x v="3"/>
    <s v="Week1-Jan-2026"/>
    <x v="4"/>
    <s v="03-Feb-2026"/>
    <s v="Tuesday"/>
    <s v="Weekly - Tuesday"/>
    <s v="Weekly - Tuesday"/>
    <s v="Month+1 Expiry"/>
    <n v="4347"/>
    <n v="7.4757999999999996"/>
    <n v="4.65E-2"/>
  </r>
  <r>
    <s v="01-Jan-2026"/>
    <x v="3"/>
    <s v="Week1-Jan-2026"/>
    <x v="4"/>
    <s v="24-Feb-2026"/>
    <s v="Tuesday"/>
    <s v="Monthly - Tuesday"/>
    <s v="Monthly - Tuesday"/>
    <s v="Month+1 Expiry"/>
    <n v="107575"/>
    <n v="184.7124"/>
    <n v="1.8204"/>
  </r>
  <r>
    <s v="01-Jan-2026"/>
    <x v="3"/>
    <s v="Week1-Jan-2026"/>
    <x v="4"/>
    <s v="30-Mar-2026"/>
    <s v="Monday"/>
    <s v="Monthly - Monday"/>
    <s v="Monthly - Monday"/>
    <s v="Month+2 Expiry"/>
    <n v="62427"/>
    <n v="107.1469"/>
    <n v="1.3366"/>
  </r>
  <r>
    <s v="01-Jan-2026"/>
    <x v="3"/>
    <s v="Week1-Jan-2026"/>
    <x v="4"/>
    <s v="30-Jun-2026"/>
    <s v="Tuesday"/>
    <s v="Monthly - Tuesday"/>
    <s v="Monthly - Tuesday"/>
    <s v="Month+5 Expiry"/>
    <n v="18155"/>
    <n v="31.738900000000001"/>
    <n v="0.57679999999999998"/>
  </r>
  <r>
    <s v="01-Jan-2026"/>
    <x v="3"/>
    <s v="Week1-Jan-2026"/>
    <x v="4"/>
    <s v="29-Sep-2026"/>
    <s v="Tuesday"/>
    <s v="Monthly - Tuesday"/>
    <s v="Monthly - Tuesday"/>
    <s v="Month+8 Expiry"/>
    <n v="532"/>
    <n v="0.95640000000000003"/>
    <n v="1.6799999999999999E-2"/>
  </r>
  <r>
    <s v="01-Jan-2026"/>
    <x v="3"/>
    <s v="Week1-Jan-2026"/>
    <x v="4"/>
    <s v="29-Dec-2026"/>
    <s v="Tuesday"/>
    <s v="Monthly - Tuesday"/>
    <s v="Monthly - Tuesday"/>
    <s v="Month+11 Expiry"/>
    <n v="6440"/>
    <n v="11.507400000000001"/>
    <n v="0.34260000000000002"/>
  </r>
  <r>
    <s v="01-Jan-2026"/>
    <x v="3"/>
    <s v="Week1-Jan-2026"/>
    <x v="4"/>
    <s v="29-Jun-2027"/>
    <s v="Tuesday"/>
    <s v="Monthly - Tuesday"/>
    <s v="Monthly - Tuesday"/>
    <s v="Month+17 Expiry"/>
    <n v="0"/>
    <n v="0"/>
    <n v="0"/>
  </r>
  <r>
    <s v="01-Jan-2026"/>
    <x v="3"/>
    <s v="Week1-Jan-2026"/>
    <x v="4"/>
    <s v="28-Dec-2027"/>
    <s v="Tuesday"/>
    <s v="Monthly - Tuesday"/>
    <s v="Monthly - Tuesday"/>
    <s v="Month+23 Expiry"/>
    <n v="35"/>
    <n v="6.13E-2"/>
    <n v="2E-3"/>
  </r>
  <r>
    <s v="01-Jan-2026"/>
    <x v="3"/>
    <s v="Week1-Jan-2026"/>
    <x v="4"/>
    <s v="27-Jun-2028"/>
    <s v="Tuesday"/>
    <s v="Monthly - Tuesday"/>
    <s v="Monthly - Tuesday"/>
    <s v="Month+29 Expiry"/>
    <n v="0"/>
    <n v="0"/>
    <n v="0"/>
  </r>
  <r>
    <s v="01-Jan-2026"/>
    <x v="3"/>
    <s v="Week1-Jan-2026"/>
    <x v="4"/>
    <s v="26-Dec-2028"/>
    <s v="Tuesday"/>
    <s v="Monthly - Tuesday"/>
    <s v="Monthly - Tuesday"/>
    <s v="Month+35 Expiry"/>
    <n v="44"/>
    <n v="7.7399999999999997E-2"/>
    <n v="2.8999999999999998E-3"/>
  </r>
  <r>
    <s v="01-Jan-2026"/>
    <x v="3"/>
    <s v="Week1-Jan-2026"/>
    <x v="4"/>
    <s v="26-Jun-2029"/>
    <s v="Tuesday"/>
    <s v="Monthly - Tuesday"/>
    <s v="Monthly - Tuesday"/>
    <s v="Month+41 Expiry"/>
    <n v="0"/>
    <n v="0"/>
    <n v="0"/>
  </r>
  <r>
    <s v="01-Jan-2026"/>
    <x v="3"/>
    <s v="Week1-Jan-2026"/>
    <x v="4"/>
    <s v="24-Dec-2029"/>
    <s v="Monday"/>
    <s v="Weekly - Monday"/>
    <s v="Weekly - Monday"/>
    <s v="Month+47 Expiry"/>
    <n v="10"/>
    <n v="1.7500000000000002E-2"/>
    <n v="5.9999999999999995E-4"/>
  </r>
  <r>
    <s v="01-Jan-2026"/>
    <x v="3"/>
    <s v="Week1-Jan-2026"/>
    <x v="4"/>
    <s v="25-Jun-2030"/>
    <s v="Tuesday"/>
    <s v="Monthly - Tuesday"/>
    <s v="Monthly - Tuesday"/>
    <s v="Month+53 Expiry"/>
    <n v="0"/>
    <n v="0"/>
    <n v="0"/>
  </r>
  <r>
    <s v="01-Jan-2026"/>
    <x v="3"/>
    <s v="Week1-Jan-2026"/>
    <x v="4"/>
    <s v="31-Dec-2030"/>
    <s v="Tuesday"/>
    <s v="Monthly - Tuesday"/>
    <s v="Monthly - Tuesday"/>
    <s v="Month+59 Expiry"/>
    <n v="0"/>
    <n v="0"/>
    <n v="0"/>
  </r>
  <r>
    <s v="02-Jan-2026"/>
    <x v="4"/>
    <s v="Week1-Jan-2026"/>
    <x v="4"/>
    <s v="06-Jan-2026"/>
    <s v="Tuesday"/>
    <s v="Weekly - Tuesday"/>
    <s v="Weekly - Tuesday"/>
    <s v="Same Month Expiry"/>
    <n v="85360743"/>
    <n v="145621.32260000001"/>
    <n v="255.83189999999999"/>
  </r>
  <r>
    <s v="02-Jan-2026"/>
    <x v="4"/>
    <s v="Week1-Jan-2026"/>
    <x v="4"/>
    <s v="13-Jan-2026"/>
    <s v="Tuesday"/>
    <s v="Weekly - Tuesday"/>
    <s v="Weekly - Tuesday"/>
    <s v="Same Month Expiry"/>
    <n v="2629288"/>
    <n v="4510.0810000000001"/>
    <n v="11.7135"/>
  </r>
  <r>
    <s v="02-Jan-2026"/>
    <x v="4"/>
    <s v="Week1-Jan-2026"/>
    <x v="4"/>
    <s v="20-Jan-2026"/>
    <s v="Tuesday"/>
    <s v="Weekly - Tuesday"/>
    <s v="Weekly - Tuesday"/>
    <s v="Same Month Expiry"/>
    <n v="157765"/>
    <n v="270.27170000000001"/>
    <n v="1.1335"/>
  </r>
  <r>
    <s v="02-Jan-2026"/>
    <x v="4"/>
    <s v="Week1-Jan-2026"/>
    <x v="4"/>
    <s v="27-Jan-2026"/>
    <s v="Tuesday"/>
    <s v="Monthly - Tuesday"/>
    <s v="Monthly - Tuesday"/>
    <s v="Same Month Expiry"/>
    <n v="1433586"/>
    <n v="2455.9866000000002"/>
    <n v="13.617000000000001"/>
  </r>
  <r>
    <s v="02-Jan-2026"/>
    <x v="4"/>
    <s v="Week1-Jan-2026"/>
    <x v="4"/>
    <s v="03-Feb-2026"/>
    <s v="Tuesday"/>
    <s v="Weekly - Tuesday"/>
    <s v="Weekly - Tuesday"/>
    <s v="Month+1 Expiry"/>
    <n v="10409"/>
    <n v="17.942799999999998"/>
    <n v="0.115"/>
  </r>
  <r>
    <s v="02-Jan-2026"/>
    <x v="4"/>
    <s v="Week1-Jan-2026"/>
    <x v="4"/>
    <s v="24-Feb-2026"/>
    <s v="Tuesday"/>
    <s v="Monthly - Tuesday"/>
    <s v="Monthly - Tuesday"/>
    <s v="Month+1 Expiry"/>
    <n v="177264"/>
    <n v="305.47370000000001"/>
    <n v="2.9744999999999999"/>
  </r>
  <r>
    <s v="02-Jan-2026"/>
    <x v="4"/>
    <s v="Week1-Jan-2026"/>
    <x v="4"/>
    <s v="30-Mar-2026"/>
    <s v="Monday"/>
    <s v="Monthly - Monday"/>
    <s v="Monthly - Monday"/>
    <s v="Month+2 Expiry"/>
    <n v="87709"/>
    <n v="152.178"/>
    <n v="2.2492000000000001"/>
  </r>
  <r>
    <s v="02-Jan-2026"/>
    <x v="4"/>
    <s v="Week1-Jan-2026"/>
    <x v="4"/>
    <s v="30-Jun-2026"/>
    <s v="Tuesday"/>
    <s v="Monthly - Tuesday"/>
    <s v="Monthly - Tuesday"/>
    <s v="Month+5 Expiry"/>
    <n v="29432"/>
    <n v="52.411200000000001"/>
    <n v="1.0286999999999999"/>
  </r>
  <r>
    <s v="02-Jan-2026"/>
    <x v="4"/>
    <s v="Week1-Jan-2026"/>
    <x v="4"/>
    <s v="29-Sep-2026"/>
    <s v="Tuesday"/>
    <s v="Monthly - Tuesday"/>
    <s v="Monthly - Tuesday"/>
    <s v="Month+8 Expiry"/>
    <n v="736"/>
    <n v="1.3057000000000001"/>
    <n v="2.1499999999999998E-2"/>
  </r>
  <r>
    <s v="02-Jan-2026"/>
    <x v="4"/>
    <s v="Week1-Jan-2026"/>
    <x v="4"/>
    <s v="29-Dec-2026"/>
    <s v="Tuesday"/>
    <s v="Monthly - Tuesday"/>
    <s v="Monthly - Tuesday"/>
    <s v="Month+11 Expiry"/>
    <n v="8201"/>
    <n v="14.5703"/>
    <n v="0.39879999999999999"/>
  </r>
  <r>
    <s v="02-Jan-2026"/>
    <x v="4"/>
    <s v="Week1-Jan-2026"/>
    <x v="4"/>
    <s v="29-Jun-2027"/>
    <s v="Tuesday"/>
    <s v="Monthly - Tuesday"/>
    <s v="Monthly - Tuesday"/>
    <s v="Month+17 Expiry"/>
    <n v="0"/>
    <n v="0"/>
    <n v="0"/>
  </r>
  <r>
    <s v="02-Jan-2026"/>
    <x v="4"/>
    <s v="Week1-Jan-2026"/>
    <x v="4"/>
    <s v="28-Dec-2027"/>
    <s v="Tuesday"/>
    <s v="Monthly - Tuesday"/>
    <s v="Monthly - Tuesday"/>
    <s v="Month+23 Expiry"/>
    <n v="60"/>
    <n v="0.1072"/>
    <n v="5.4999999999999997E-3"/>
  </r>
  <r>
    <s v="02-Jan-2026"/>
    <x v="4"/>
    <s v="Week1-Jan-2026"/>
    <x v="4"/>
    <s v="27-Jun-2028"/>
    <s v="Tuesday"/>
    <s v="Monthly - Tuesday"/>
    <s v="Monthly - Tuesday"/>
    <s v="Month+29 Expiry"/>
    <n v="0"/>
    <n v="0"/>
    <n v="0"/>
  </r>
  <r>
    <s v="02-Jan-2026"/>
    <x v="4"/>
    <s v="Week1-Jan-2026"/>
    <x v="4"/>
    <s v="26-Dec-2028"/>
    <s v="Tuesday"/>
    <s v="Monthly - Tuesday"/>
    <s v="Monthly - Tuesday"/>
    <s v="Month+35 Expiry"/>
    <n v="2"/>
    <n v="3.3999999999999998E-3"/>
    <n v="1E-4"/>
  </r>
  <r>
    <s v="02-Jan-2026"/>
    <x v="4"/>
    <s v="Week1-Jan-2026"/>
    <x v="4"/>
    <s v="26-Jun-2029"/>
    <s v="Tuesday"/>
    <s v="Monthly - Tuesday"/>
    <s v="Monthly - Tuesday"/>
    <s v="Month+41 Expiry"/>
    <n v="0"/>
    <n v="0"/>
    <n v="0"/>
  </r>
  <r>
    <s v="02-Jan-2026"/>
    <x v="4"/>
    <s v="Week1-Jan-2026"/>
    <x v="4"/>
    <s v="24-Dec-2029"/>
    <s v="Monday"/>
    <s v="Weekly - Monday"/>
    <s v="Weekly - Monday"/>
    <s v="Month+47 Expiry"/>
    <n v="0"/>
    <n v="0"/>
    <n v="0"/>
  </r>
  <r>
    <s v="02-Jan-2026"/>
    <x v="4"/>
    <s v="Week1-Jan-2026"/>
    <x v="4"/>
    <s v="25-Jun-2030"/>
    <s v="Tuesday"/>
    <s v="Monthly - Tuesday"/>
    <s v="Monthly - Tuesday"/>
    <s v="Month+53 Expiry"/>
    <n v="0"/>
    <n v="0"/>
    <n v="0"/>
  </r>
  <r>
    <s v="02-Jan-2026"/>
    <x v="4"/>
    <s v="Week1-Jan-2026"/>
    <x v="4"/>
    <s v="31-Dec-2030"/>
    <s v="Tuesday"/>
    <s v="Monthly - Tuesday"/>
    <s v="Monthly - Tuesday"/>
    <s v="Month+59 Expiry"/>
    <n v="0"/>
    <n v="0"/>
    <n v="0"/>
  </r>
  <r>
    <s v="05-Jan-2026"/>
    <x v="0"/>
    <s v="Week1-Jan-2026"/>
    <x v="4"/>
    <s v="06-Jan-2026"/>
    <s v="Tuesday"/>
    <s v="Weekly - Tuesday"/>
    <s v="Weekly - Tuesday"/>
    <s v="Same Month Expiry"/>
    <n v="163137061"/>
    <n v="279012.46029999998"/>
    <n v="404.69330000000002"/>
  </r>
  <r>
    <s v="05-Jan-2026"/>
    <x v="0"/>
    <s v="Week1-Jan-2026"/>
    <x v="4"/>
    <s v="13-Jan-2026"/>
    <s v="Tuesday"/>
    <s v="Weekly - Tuesday"/>
    <s v="Weekly - Tuesday"/>
    <s v="Same Month Expiry"/>
    <n v="5963166"/>
    <n v="10229.714400000001"/>
    <n v="28.962199999999999"/>
  </r>
  <r>
    <s v="05-Jan-2026"/>
    <x v="0"/>
    <s v="Week1-Jan-2026"/>
    <x v="4"/>
    <s v="20-Jan-2026"/>
    <s v="Tuesday"/>
    <s v="Weekly - Tuesday"/>
    <s v="Weekly - Tuesday"/>
    <s v="Same Month Expiry"/>
    <n v="330846"/>
    <n v="567.92079999999999"/>
    <n v="2.4533"/>
  </r>
  <r>
    <s v="05-Jan-2026"/>
    <x v="0"/>
    <s v="Week1-Jan-2026"/>
    <x v="4"/>
    <s v="27-Jan-2026"/>
    <s v="Tuesday"/>
    <s v="Monthly - Tuesday"/>
    <s v="Monthly - Tuesday"/>
    <s v="Same Month Expiry"/>
    <n v="1563958"/>
    <n v="2690.0767000000001"/>
    <n v="15.4414"/>
  </r>
  <r>
    <s v="05-Jan-2026"/>
    <x v="0"/>
    <s v="Week1-Jan-2026"/>
    <x v="4"/>
    <s v="03-Feb-2026"/>
    <s v="Tuesday"/>
    <s v="Weekly - Tuesday"/>
    <s v="Weekly - Tuesday"/>
    <s v="Month+1 Expiry"/>
    <n v="13190"/>
    <n v="22.7881"/>
    <n v="0.1489"/>
  </r>
  <r>
    <s v="05-Jan-2026"/>
    <x v="0"/>
    <s v="Week1-Jan-2026"/>
    <x v="4"/>
    <s v="24-Feb-2026"/>
    <s v="Tuesday"/>
    <s v="Monthly - Tuesday"/>
    <s v="Monthly - Tuesday"/>
    <s v="Month+1 Expiry"/>
    <n v="174277"/>
    <n v="299.75580000000002"/>
    <n v="2.6657000000000002"/>
  </r>
  <r>
    <s v="05-Jan-2026"/>
    <x v="0"/>
    <s v="Week1-Jan-2026"/>
    <x v="4"/>
    <s v="30-Mar-2026"/>
    <s v="Monday"/>
    <s v="Monthly - Monday"/>
    <s v="Monthly - Monday"/>
    <s v="Month+2 Expiry"/>
    <n v="76783"/>
    <n v="134.5291"/>
    <n v="1.8143"/>
  </r>
  <r>
    <s v="05-Jan-2026"/>
    <x v="0"/>
    <s v="Week1-Jan-2026"/>
    <x v="4"/>
    <s v="30-Jun-2026"/>
    <s v="Tuesday"/>
    <s v="Monthly - Tuesday"/>
    <s v="Monthly - Tuesday"/>
    <s v="Month+5 Expiry"/>
    <n v="19290"/>
    <n v="34.2087"/>
    <n v="0.58089999999999997"/>
  </r>
  <r>
    <s v="05-Jan-2026"/>
    <x v="0"/>
    <s v="Week1-Jan-2026"/>
    <x v="4"/>
    <s v="29-Sep-2026"/>
    <s v="Tuesday"/>
    <s v="Monthly - Tuesday"/>
    <s v="Monthly - Tuesday"/>
    <s v="Month+8 Expiry"/>
    <n v="784"/>
    <n v="1.3735999999999999"/>
    <n v="1.7999999999999999E-2"/>
  </r>
  <r>
    <s v="05-Jan-2026"/>
    <x v="0"/>
    <s v="Week1-Jan-2026"/>
    <x v="4"/>
    <s v="29-Dec-2026"/>
    <s v="Tuesday"/>
    <s v="Monthly - Tuesday"/>
    <s v="Monthly - Tuesday"/>
    <s v="Month+11 Expiry"/>
    <n v="6144"/>
    <n v="10.981199999999999"/>
    <n v="0.30709999999999998"/>
  </r>
  <r>
    <s v="05-Jan-2026"/>
    <x v="0"/>
    <s v="Week1-Jan-2026"/>
    <x v="4"/>
    <s v="29-Jun-2027"/>
    <s v="Tuesday"/>
    <s v="Monthly - Tuesday"/>
    <s v="Monthly - Tuesday"/>
    <s v="Month+17 Expiry"/>
    <n v="0"/>
    <n v="0"/>
    <n v="0"/>
  </r>
  <r>
    <s v="05-Jan-2026"/>
    <x v="0"/>
    <s v="Week1-Jan-2026"/>
    <x v="4"/>
    <s v="28-Dec-2027"/>
    <s v="Tuesday"/>
    <s v="Monthly - Tuesday"/>
    <s v="Monthly - Tuesday"/>
    <s v="Month+23 Expiry"/>
    <n v="90"/>
    <n v="0.14760000000000001"/>
    <n v="5.7999999999999996E-3"/>
  </r>
  <r>
    <s v="05-Jan-2026"/>
    <x v="0"/>
    <s v="Week1-Jan-2026"/>
    <x v="4"/>
    <s v="27-Jun-2028"/>
    <s v="Tuesday"/>
    <s v="Monthly - Tuesday"/>
    <s v="Monthly - Tuesday"/>
    <s v="Month+29 Expiry"/>
    <n v="0"/>
    <n v="0"/>
    <n v="0"/>
  </r>
  <r>
    <s v="05-Jan-2026"/>
    <x v="0"/>
    <s v="Week1-Jan-2026"/>
    <x v="4"/>
    <s v="26-Dec-2028"/>
    <s v="Tuesday"/>
    <s v="Monthly - Tuesday"/>
    <s v="Monthly - Tuesday"/>
    <s v="Month+35 Expiry"/>
    <n v="3"/>
    <n v="6.0000000000000001E-3"/>
    <n v="4.0000000000000002E-4"/>
  </r>
  <r>
    <s v="05-Jan-2026"/>
    <x v="0"/>
    <s v="Week1-Jan-2026"/>
    <x v="4"/>
    <s v="26-Jun-2029"/>
    <s v="Tuesday"/>
    <s v="Monthly - Tuesday"/>
    <s v="Monthly - Tuesday"/>
    <s v="Month+41 Expiry"/>
    <n v="0"/>
    <n v="0"/>
    <n v="0"/>
  </r>
  <r>
    <s v="05-Jan-2026"/>
    <x v="0"/>
    <s v="Week1-Jan-2026"/>
    <x v="4"/>
    <s v="24-Dec-2029"/>
    <s v="Monday"/>
    <s v="Weekly - Monday"/>
    <s v="Weekly - Monday"/>
    <s v="Month+47 Expiry"/>
    <n v="0"/>
    <n v="0"/>
    <n v="0"/>
  </r>
  <r>
    <s v="05-Jan-2026"/>
    <x v="0"/>
    <s v="Week1-Jan-2026"/>
    <x v="4"/>
    <s v="25-Jun-2030"/>
    <s v="Tuesday"/>
    <s v="Monthly - Tuesday"/>
    <s v="Monthly - Tuesday"/>
    <s v="Month+53 Expiry"/>
    <n v="0"/>
    <n v="0"/>
    <n v="0"/>
  </r>
  <r>
    <s v="05-Jan-2026"/>
    <x v="0"/>
    <s v="Week1-Jan-2026"/>
    <x v="4"/>
    <s v="31-Dec-2030"/>
    <s v="Tuesday"/>
    <s v="Monthly - Tuesday"/>
    <s v="Monthly - Tuesday"/>
    <s v="Month+59 Expiry"/>
    <n v="0"/>
    <n v="0"/>
    <n v="0"/>
  </r>
  <r>
    <s v="06-Jan-2026"/>
    <x v="1"/>
    <s v="Week1-Jan-2026"/>
    <x v="4"/>
    <s v="06-Jan-2026"/>
    <s v="Tuesday"/>
    <s v="Weekly - Tuesday"/>
    <s v="Weekly - Tuesday"/>
    <s v="Same Month Expiry"/>
    <n v="321920482"/>
    <n v="548450.24809999997"/>
    <n v="454.20679999999999"/>
  </r>
  <r>
    <s v="06-Jan-2026"/>
    <x v="1"/>
    <s v="Week1-Jan-2026"/>
    <x v="4"/>
    <s v="13-Jan-2026"/>
    <s v="Tuesday"/>
    <s v="Weekly - Tuesday"/>
    <s v="Weekly - Tuesday"/>
    <s v="Same Month Expiry"/>
    <n v="12248934"/>
    <n v="20956.7009"/>
    <n v="49.449399999999997"/>
  </r>
  <r>
    <s v="06-Jan-2026"/>
    <x v="1"/>
    <s v="Week1-Jan-2026"/>
    <x v="4"/>
    <s v="20-Jan-2026"/>
    <s v="Tuesday"/>
    <s v="Weekly - Tuesday"/>
    <s v="Weekly - Tuesday"/>
    <s v="Same Month Expiry"/>
    <n v="397266"/>
    <n v="680.65089999999998"/>
    <n v="2.6084000000000001"/>
  </r>
  <r>
    <s v="06-Jan-2026"/>
    <x v="1"/>
    <s v="Week1-Jan-2026"/>
    <x v="4"/>
    <s v="27-Jan-2026"/>
    <s v="Tuesday"/>
    <s v="Monthly - Tuesday"/>
    <s v="Monthly - Tuesday"/>
    <s v="Same Month Expiry"/>
    <n v="1290079"/>
    <n v="2214.9018000000001"/>
    <n v="12.093400000000001"/>
  </r>
  <r>
    <s v="06-Jan-2026"/>
    <x v="1"/>
    <s v="Week1-Jan-2026"/>
    <x v="4"/>
    <s v="03-Feb-2026"/>
    <s v="Tuesday"/>
    <s v="Weekly - Tuesday"/>
    <s v="Weekly - Tuesday"/>
    <s v="Month+1 Expiry"/>
    <n v="17605"/>
    <n v="30.455500000000001"/>
    <n v="0.18140000000000001"/>
  </r>
  <r>
    <s v="06-Jan-2026"/>
    <x v="1"/>
    <s v="Week1-Jan-2026"/>
    <x v="4"/>
    <s v="24-Feb-2026"/>
    <s v="Tuesday"/>
    <s v="Monthly - Tuesday"/>
    <s v="Monthly - Tuesday"/>
    <s v="Month+1 Expiry"/>
    <n v="143865"/>
    <n v="247.85380000000001"/>
    <n v="2.1393"/>
  </r>
  <r>
    <s v="06-Jan-2026"/>
    <x v="1"/>
    <s v="Week1-Jan-2026"/>
    <x v="4"/>
    <s v="30-Mar-2026"/>
    <s v="Monday"/>
    <s v="Monthly - Monday"/>
    <s v="Monthly - Monday"/>
    <s v="Month+2 Expiry"/>
    <n v="71060"/>
    <n v="123.14400000000001"/>
    <n v="1.3734"/>
  </r>
  <r>
    <s v="06-Jan-2026"/>
    <x v="1"/>
    <s v="Week1-Jan-2026"/>
    <x v="4"/>
    <s v="30-Jun-2026"/>
    <s v="Tuesday"/>
    <s v="Monthly - Tuesday"/>
    <s v="Monthly - Tuesday"/>
    <s v="Month+5 Expiry"/>
    <n v="16121"/>
    <n v="28.7089"/>
    <n v="0.4864"/>
  </r>
  <r>
    <s v="06-Jan-2026"/>
    <x v="1"/>
    <s v="Week1-Jan-2026"/>
    <x v="4"/>
    <s v="29-Sep-2026"/>
    <s v="Tuesday"/>
    <s v="Monthly - Tuesday"/>
    <s v="Monthly - Tuesday"/>
    <s v="Month+8 Expiry"/>
    <n v="751"/>
    <n v="1.3441000000000001"/>
    <n v="1.6E-2"/>
  </r>
  <r>
    <s v="06-Jan-2026"/>
    <x v="1"/>
    <s v="Week1-Jan-2026"/>
    <x v="4"/>
    <s v="29-Dec-2026"/>
    <s v="Tuesday"/>
    <s v="Monthly - Tuesday"/>
    <s v="Monthly - Tuesday"/>
    <s v="Month+11 Expiry"/>
    <n v="5845"/>
    <n v="10.6662"/>
    <n v="0.26390000000000002"/>
  </r>
  <r>
    <s v="06-Jan-2026"/>
    <x v="1"/>
    <s v="Week1-Jan-2026"/>
    <x v="4"/>
    <s v="29-Jun-2027"/>
    <s v="Tuesday"/>
    <s v="Monthly - Tuesday"/>
    <s v="Monthly - Tuesday"/>
    <s v="Month+17 Expiry"/>
    <n v="0"/>
    <n v="0"/>
    <n v="0"/>
  </r>
  <r>
    <s v="06-Jan-2026"/>
    <x v="1"/>
    <s v="Week1-Jan-2026"/>
    <x v="4"/>
    <s v="28-Dec-2027"/>
    <s v="Tuesday"/>
    <s v="Monthly - Tuesday"/>
    <s v="Monthly - Tuesday"/>
    <s v="Month+23 Expiry"/>
    <n v="56"/>
    <n v="9.3600000000000003E-2"/>
    <n v="4.1999999999999997E-3"/>
  </r>
  <r>
    <s v="06-Jan-2026"/>
    <x v="1"/>
    <s v="Week1-Jan-2026"/>
    <x v="4"/>
    <s v="27-Jun-2028"/>
    <s v="Tuesday"/>
    <s v="Monthly - Tuesday"/>
    <s v="Monthly - Tuesday"/>
    <s v="Month+29 Expiry"/>
    <n v="0"/>
    <n v="0"/>
    <n v="0"/>
  </r>
  <r>
    <s v="06-Jan-2026"/>
    <x v="1"/>
    <s v="Week1-Jan-2026"/>
    <x v="4"/>
    <s v="26-Dec-2028"/>
    <s v="Tuesday"/>
    <s v="Monthly - Tuesday"/>
    <s v="Monthly - Tuesday"/>
    <s v="Month+35 Expiry"/>
    <n v="1"/>
    <n v="1.8E-3"/>
    <n v="1E-4"/>
  </r>
  <r>
    <s v="06-Jan-2026"/>
    <x v="1"/>
    <s v="Week1-Jan-2026"/>
    <x v="4"/>
    <s v="26-Jun-2029"/>
    <s v="Tuesday"/>
    <s v="Monthly - Tuesday"/>
    <s v="Monthly - Tuesday"/>
    <s v="Month+41 Expiry"/>
    <n v="0"/>
    <n v="0"/>
    <n v="0"/>
  </r>
  <r>
    <s v="06-Jan-2026"/>
    <x v="1"/>
    <s v="Week1-Jan-2026"/>
    <x v="4"/>
    <s v="24-Dec-2029"/>
    <s v="Monday"/>
    <s v="Weekly - Monday"/>
    <s v="Weekly - Monday"/>
    <s v="Month+47 Expiry"/>
    <n v="0"/>
    <n v="0"/>
    <n v="0"/>
  </r>
  <r>
    <s v="06-Jan-2026"/>
    <x v="1"/>
    <s v="Week1-Jan-2026"/>
    <x v="4"/>
    <s v="25-Jun-2030"/>
    <s v="Tuesday"/>
    <s v="Monthly - Tuesday"/>
    <s v="Monthly - Tuesday"/>
    <s v="Month+53 Expiry"/>
    <n v="0"/>
    <n v="0"/>
    <n v="0"/>
  </r>
  <r>
    <s v="06-Jan-2026"/>
    <x v="1"/>
    <s v="Week1-Jan-2026"/>
    <x v="4"/>
    <s v="31-Dec-2030"/>
    <s v="Tuesday"/>
    <s v="Monthly - Tuesday"/>
    <s v="Monthly - Tuesday"/>
    <s v="Month+59 Expiry"/>
    <n v="0"/>
    <n v="0"/>
    <n v="0"/>
  </r>
  <r>
    <s v="07-Jan-2026"/>
    <x v="2"/>
    <s v="Week1-Jan-2026"/>
    <x v="4"/>
    <s v="13-Jan-2026"/>
    <s v="Tuesday"/>
    <s v="Weekly - Tuesday"/>
    <s v="Weekly - Tuesday"/>
    <s v="Same Month Expiry"/>
    <n v="64224686"/>
    <n v="109513.0307"/>
    <n v="269.81360000000001"/>
  </r>
  <r>
    <s v="07-Jan-2026"/>
    <x v="2"/>
    <s v="Week1-Jan-2026"/>
    <x v="4"/>
    <s v="20-Jan-2026"/>
    <s v="Tuesday"/>
    <s v="Weekly - Tuesday"/>
    <s v="Weekly - Tuesday"/>
    <s v="Same Month Expiry"/>
    <n v="1199643"/>
    <n v="2051.087"/>
    <n v="6.7571000000000003"/>
  </r>
  <r>
    <s v="07-Jan-2026"/>
    <x v="2"/>
    <s v="Week1-Jan-2026"/>
    <x v="4"/>
    <s v="27-Jan-2026"/>
    <s v="Tuesday"/>
    <s v="Monthly - Tuesday"/>
    <s v="Monthly - Tuesday"/>
    <s v="Same Month Expiry"/>
    <n v="1501010"/>
    <n v="2574.6142"/>
    <n v="11.954800000000001"/>
  </r>
  <r>
    <s v="07-Jan-2026"/>
    <x v="2"/>
    <s v="Week1-Jan-2026"/>
    <x v="4"/>
    <s v="03-Feb-2026"/>
    <s v="Tuesday"/>
    <s v="Weekly - Tuesday"/>
    <s v="Weekly - Tuesday"/>
    <s v="Month+1 Expiry"/>
    <n v="24274"/>
    <n v="41.985500000000002"/>
    <n v="0.25850000000000001"/>
  </r>
  <r>
    <s v="07-Jan-2026"/>
    <x v="2"/>
    <s v="Week1-Jan-2026"/>
    <x v="4"/>
    <s v="10-Feb-2026"/>
    <s v="Tuesday"/>
    <s v="Weekly - Tuesday"/>
    <s v="Weekly - Tuesday"/>
    <s v="Month+1 Expiry"/>
    <n v="862"/>
    <n v="1.4822"/>
    <n v="1.4E-2"/>
  </r>
  <r>
    <s v="07-Jan-2026"/>
    <x v="2"/>
    <s v="Week1-Jan-2026"/>
    <x v="4"/>
    <s v="24-Feb-2026"/>
    <s v="Tuesday"/>
    <s v="Monthly - Tuesday"/>
    <s v="Monthly - Tuesday"/>
    <s v="Month+1 Expiry"/>
    <n v="160541"/>
    <n v="276.75549999999998"/>
    <n v="2.1564999999999999"/>
  </r>
  <r>
    <s v="07-Jan-2026"/>
    <x v="2"/>
    <s v="Week1-Jan-2026"/>
    <x v="4"/>
    <s v="30-Mar-2026"/>
    <s v="Monday"/>
    <s v="Monthly - Monday"/>
    <s v="Monthly - Monday"/>
    <s v="Month+2 Expiry"/>
    <n v="72672"/>
    <n v="125.4659"/>
    <n v="1.5723"/>
  </r>
  <r>
    <s v="07-Jan-2026"/>
    <x v="2"/>
    <s v="Week1-Jan-2026"/>
    <x v="4"/>
    <s v="30-Jun-2026"/>
    <s v="Tuesday"/>
    <s v="Monthly - Tuesday"/>
    <s v="Monthly - Tuesday"/>
    <s v="Month+5 Expiry"/>
    <n v="14755"/>
    <n v="25.4603"/>
    <n v="0.44409999999999999"/>
  </r>
  <r>
    <s v="07-Jan-2026"/>
    <x v="2"/>
    <s v="Week1-Jan-2026"/>
    <x v="4"/>
    <s v="29-Sep-2026"/>
    <s v="Tuesday"/>
    <s v="Monthly - Tuesday"/>
    <s v="Monthly - Tuesday"/>
    <s v="Month+8 Expiry"/>
    <n v="591"/>
    <n v="1.0454000000000001"/>
    <n v="1.32E-2"/>
  </r>
  <r>
    <s v="07-Jan-2026"/>
    <x v="2"/>
    <s v="Week1-Jan-2026"/>
    <x v="4"/>
    <s v="29-Dec-2026"/>
    <s v="Tuesday"/>
    <s v="Monthly - Tuesday"/>
    <s v="Monthly - Tuesday"/>
    <s v="Month+11 Expiry"/>
    <n v="3954"/>
    <n v="7.0509000000000004"/>
    <n v="0.2064"/>
  </r>
  <r>
    <s v="07-Jan-2026"/>
    <x v="2"/>
    <s v="Week1-Jan-2026"/>
    <x v="4"/>
    <s v="29-Jun-2027"/>
    <s v="Tuesday"/>
    <s v="Monthly - Tuesday"/>
    <s v="Monthly - Tuesday"/>
    <s v="Month+17 Expiry"/>
    <n v="0"/>
    <n v="0"/>
    <n v="0"/>
  </r>
  <r>
    <s v="07-Jan-2026"/>
    <x v="2"/>
    <s v="Week1-Jan-2026"/>
    <x v="4"/>
    <s v="28-Dec-2027"/>
    <s v="Tuesday"/>
    <s v="Monthly - Tuesday"/>
    <s v="Monthly - Tuesday"/>
    <s v="Month+23 Expiry"/>
    <n v="49"/>
    <n v="8.2299999999999998E-2"/>
    <n v="2.3999999999999998E-3"/>
  </r>
  <r>
    <s v="07-Jan-2026"/>
    <x v="2"/>
    <s v="Week1-Jan-2026"/>
    <x v="4"/>
    <s v="27-Jun-2028"/>
    <s v="Tuesday"/>
    <s v="Monthly - Tuesday"/>
    <s v="Monthly - Tuesday"/>
    <s v="Month+29 Expiry"/>
    <n v="0"/>
    <n v="0"/>
    <n v="0"/>
  </r>
  <r>
    <s v="07-Jan-2026"/>
    <x v="2"/>
    <s v="Week1-Jan-2026"/>
    <x v="4"/>
    <s v="26-Dec-2028"/>
    <s v="Tuesday"/>
    <s v="Monthly - Tuesday"/>
    <s v="Monthly - Tuesday"/>
    <s v="Month+35 Expiry"/>
    <n v="62"/>
    <n v="9.0200000000000002E-2"/>
    <n v="1E-3"/>
  </r>
  <r>
    <s v="07-Jan-2026"/>
    <x v="2"/>
    <s v="Week1-Jan-2026"/>
    <x v="4"/>
    <s v="26-Jun-2029"/>
    <s v="Tuesday"/>
    <s v="Monthly - Tuesday"/>
    <s v="Monthly - Tuesday"/>
    <s v="Month+41 Expiry"/>
    <n v="0"/>
    <n v="0"/>
    <n v="0"/>
  </r>
  <r>
    <s v="07-Jan-2026"/>
    <x v="2"/>
    <s v="Week1-Jan-2026"/>
    <x v="4"/>
    <s v="24-Dec-2029"/>
    <s v="Monday"/>
    <s v="Weekly - Monday"/>
    <s v="Weekly - Monday"/>
    <s v="Month+47 Expiry"/>
    <n v="0"/>
    <n v="0"/>
    <n v="0"/>
  </r>
  <r>
    <s v="07-Jan-2026"/>
    <x v="2"/>
    <s v="Week1-Jan-2026"/>
    <x v="4"/>
    <s v="25-Jun-2030"/>
    <s v="Tuesday"/>
    <s v="Monthly - Tuesday"/>
    <s v="Monthly - Tuesday"/>
    <s v="Month+53 Expiry"/>
    <n v="0"/>
    <n v="0"/>
    <n v="0"/>
  </r>
  <r>
    <s v="07-Jan-2026"/>
    <x v="2"/>
    <s v="Week1-Jan-2026"/>
    <x v="4"/>
    <s v="31-Dec-2030"/>
    <s v="Tuesday"/>
    <s v="Monthly - Tuesday"/>
    <s v="Monthly - Tuesday"/>
    <s v="Month+59 Expiry"/>
    <n v="0"/>
    <n v="0"/>
    <n v="0"/>
  </r>
  <r>
    <s v="08-Jan-2026"/>
    <x v="3"/>
    <s v="Week2-Jan-2026"/>
    <x v="4"/>
    <s v="13-Jan-2026"/>
    <s v="Tuesday"/>
    <s v="Weekly - Tuesday"/>
    <s v="Weekly - Tuesday"/>
    <s v="Same Month Expiry"/>
    <n v="74981240"/>
    <n v="127373.2948"/>
    <n v="258.69099999999997"/>
  </r>
  <r>
    <s v="08-Jan-2026"/>
    <x v="3"/>
    <s v="Week2-Jan-2026"/>
    <x v="4"/>
    <s v="20-Jan-2026"/>
    <s v="Tuesday"/>
    <s v="Weekly - Tuesday"/>
    <s v="Weekly - Tuesday"/>
    <s v="Same Month Expiry"/>
    <n v="2239650"/>
    <n v="3810.0374999999999"/>
    <n v="12.0548"/>
  </r>
  <r>
    <s v="08-Jan-2026"/>
    <x v="3"/>
    <s v="Week2-Jan-2026"/>
    <x v="4"/>
    <s v="27-Jan-2026"/>
    <s v="Tuesday"/>
    <s v="Monthly - Tuesday"/>
    <s v="Monthly - Tuesday"/>
    <s v="Same Month Expiry"/>
    <n v="2423651"/>
    <n v="4134.5528000000004"/>
    <n v="20.048999999999999"/>
  </r>
  <r>
    <s v="08-Jan-2026"/>
    <x v="3"/>
    <s v="Week2-Jan-2026"/>
    <x v="4"/>
    <s v="03-Feb-2026"/>
    <s v="Tuesday"/>
    <s v="Weekly - Tuesday"/>
    <s v="Weekly - Tuesday"/>
    <s v="Month+1 Expiry"/>
    <n v="64629"/>
    <n v="110.8716"/>
    <n v="0.83379999999999999"/>
  </r>
  <r>
    <s v="08-Jan-2026"/>
    <x v="3"/>
    <s v="Week2-Jan-2026"/>
    <x v="4"/>
    <s v="10-Feb-2026"/>
    <s v="Tuesday"/>
    <s v="Weekly - Tuesday"/>
    <s v="Weekly - Tuesday"/>
    <s v="Month+1 Expiry"/>
    <n v="3701"/>
    <n v="6.3475000000000001"/>
    <n v="5.3600000000000002E-2"/>
  </r>
  <r>
    <s v="08-Jan-2026"/>
    <x v="3"/>
    <s v="Week2-Jan-2026"/>
    <x v="4"/>
    <s v="24-Feb-2026"/>
    <s v="Tuesday"/>
    <s v="Monthly - Tuesday"/>
    <s v="Monthly - Tuesday"/>
    <s v="Month+1 Expiry"/>
    <n v="311840"/>
    <n v="535.82659999999998"/>
    <n v="4.4744999999999999"/>
  </r>
  <r>
    <s v="08-Jan-2026"/>
    <x v="3"/>
    <s v="Week2-Jan-2026"/>
    <x v="4"/>
    <s v="30-Mar-2026"/>
    <s v="Monday"/>
    <s v="Monthly - Monday"/>
    <s v="Monthly - Monday"/>
    <s v="Month+2 Expiry"/>
    <n v="159853"/>
    <n v="271.53750000000002"/>
    <n v="3.3180000000000001"/>
  </r>
  <r>
    <s v="08-Jan-2026"/>
    <x v="3"/>
    <s v="Week2-Jan-2026"/>
    <x v="4"/>
    <s v="30-Jun-2026"/>
    <s v="Tuesday"/>
    <s v="Monthly - Tuesday"/>
    <s v="Monthly - Tuesday"/>
    <s v="Month+5 Expiry"/>
    <n v="25554"/>
    <n v="44.063499999999998"/>
    <n v="0.80200000000000005"/>
  </r>
  <r>
    <s v="08-Jan-2026"/>
    <x v="3"/>
    <s v="Week2-Jan-2026"/>
    <x v="4"/>
    <s v="29-Sep-2026"/>
    <s v="Tuesday"/>
    <s v="Monthly - Tuesday"/>
    <s v="Monthly - Tuesday"/>
    <s v="Month+8 Expiry"/>
    <n v="1251"/>
    <n v="2.1318000000000001"/>
    <n v="3.1699999999999999E-2"/>
  </r>
  <r>
    <s v="08-Jan-2026"/>
    <x v="3"/>
    <s v="Week2-Jan-2026"/>
    <x v="4"/>
    <s v="29-Dec-2026"/>
    <s v="Tuesday"/>
    <s v="Monthly - Tuesday"/>
    <s v="Monthly - Tuesday"/>
    <s v="Month+11 Expiry"/>
    <n v="7376"/>
    <n v="12.9825"/>
    <n v="0.34360000000000002"/>
  </r>
  <r>
    <s v="08-Jan-2026"/>
    <x v="3"/>
    <s v="Week2-Jan-2026"/>
    <x v="4"/>
    <s v="29-Jun-2027"/>
    <s v="Tuesday"/>
    <s v="Monthly - Tuesday"/>
    <s v="Monthly - Tuesday"/>
    <s v="Month+17 Expiry"/>
    <n v="0"/>
    <n v="0"/>
    <n v="0"/>
  </r>
  <r>
    <s v="08-Jan-2026"/>
    <x v="3"/>
    <s v="Week2-Jan-2026"/>
    <x v="4"/>
    <s v="28-Dec-2027"/>
    <s v="Tuesday"/>
    <s v="Monthly - Tuesday"/>
    <s v="Monthly - Tuesday"/>
    <s v="Month+23 Expiry"/>
    <n v="137"/>
    <n v="0.21840000000000001"/>
    <n v="7.4999999999999997E-3"/>
  </r>
  <r>
    <s v="08-Jan-2026"/>
    <x v="3"/>
    <s v="Week2-Jan-2026"/>
    <x v="4"/>
    <s v="27-Jun-2028"/>
    <s v="Tuesday"/>
    <s v="Monthly - Tuesday"/>
    <s v="Monthly - Tuesday"/>
    <s v="Month+29 Expiry"/>
    <n v="0"/>
    <n v="0"/>
    <n v="0"/>
  </r>
  <r>
    <s v="08-Jan-2026"/>
    <x v="3"/>
    <s v="Week2-Jan-2026"/>
    <x v="4"/>
    <s v="26-Dec-2028"/>
    <s v="Tuesday"/>
    <s v="Monthly - Tuesday"/>
    <s v="Monthly - Tuesday"/>
    <s v="Month+35 Expiry"/>
    <n v="42"/>
    <n v="6.25E-2"/>
    <n v="1E-3"/>
  </r>
  <r>
    <s v="08-Jan-2026"/>
    <x v="3"/>
    <s v="Week2-Jan-2026"/>
    <x v="4"/>
    <s v="26-Jun-2029"/>
    <s v="Tuesday"/>
    <s v="Monthly - Tuesday"/>
    <s v="Monthly - Tuesday"/>
    <s v="Month+41 Expiry"/>
    <n v="0"/>
    <n v="0"/>
    <n v="0"/>
  </r>
  <r>
    <s v="08-Jan-2026"/>
    <x v="3"/>
    <s v="Week2-Jan-2026"/>
    <x v="4"/>
    <s v="24-Dec-2029"/>
    <s v="Monday"/>
    <s v="Weekly - Monday"/>
    <s v="Weekly - Monday"/>
    <s v="Month+47 Expiry"/>
    <n v="0"/>
    <n v="0"/>
    <n v="0"/>
  </r>
  <r>
    <s v="08-Jan-2026"/>
    <x v="3"/>
    <s v="Week2-Jan-2026"/>
    <x v="4"/>
    <s v="25-Jun-2030"/>
    <s v="Tuesday"/>
    <s v="Monthly - Tuesday"/>
    <s v="Monthly - Tuesday"/>
    <s v="Month+53 Expiry"/>
    <n v="0"/>
    <n v="0"/>
    <n v="0"/>
  </r>
  <r>
    <s v="08-Jan-2026"/>
    <x v="3"/>
    <s v="Week2-Jan-2026"/>
    <x v="4"/>
    <s v="31-Dec-2030"/>
    <s v="Tuesday"/>
    <s v="Monthly - Tuesday"/>
    <s v="Monthly - Tuesday"/>
    <s v="Month+59 Expiry"/>
    <n v="0"/>
    <n v="0"/>
    <n v="0"/>
  </r>
  <r>
    <s v="09-Jan-2026"/>
    <x v="4"/>
    <s v="Week2-Jan-2026"/>
    <x v="4"/>
    <s v="13-Jan-2026"/>
    <s v="Tuesday"/>
    <s v="Weekly - Tuesday"/>
    <s v="Weekly - Tuesday"/>
    <s v="Same Month Expiry"/>
    <n v="137247651"/>
    <n v="231071.88620000001"/>
    <n v="488.21679999999998"/>
  </r>
  <r>
    <s v="09-Jan-2026"/>
    <x v="4"/>
    <s v="Week2-Jan-2026"/>
    <x v="4"/>
    <s v="20-Jan-2026"/>
    <s v="Tuesday"/>
    <s v="Weekly - Tuesday"/>
    <s v="Weekly - Tuesday"/>
    <s v="Same Month Expiry"/>
    <n v="3900359"/>
    <n v="6604.2893000000004"/>
    <n v="20.2744"/>
  </r>
  <r>
    <s v="09-Jan-2026"/>
    <x v="4"/>
    <s v="Week2-Jan-2026"/>
    <x v="4"/>
    <s v="27-Jan-2026"/>
    <s v="Tuesday"/>
    <s v="Monthly - Tuesday"/>
    <s v="Monthly - Tuesday"/>
    <s v="Same Month Expiry"/>
    <n v="2891414"/>
    <n v="4902.8690999999999"/>
    <n v="24.446999999999999"/>
  </r>
  <r>
    <s v="09-Jan-2026"/>
    <x v="4"/>
    <s v="Week2-Jan-2026"/>
    <x v="4"/>
    <s v="03-Feb-2026"/>
    <s v="Tuesday"/>
    <s v="Weekly - Tuesday"/>
    <s v="Weekly - Tuesday"/>
    <s v="Month+1 Expiry"/>
    <n v="69758"/>
    <n v="119.099"/>
    <n v="0.71809999999999996"/>
  </r>
  <r>
    <s v="09-Jan-2026"/>
    <x v="4"/>
    <s v="Week2-Jan-2026"/>
    <x v="4"/>
    <s v="10-Feb-2026"/>
    <s v="Tuesday"/>
    <s v="Weekly - Tuesday"/>
    <s v="Weekly - Tuesday"/>
    <s v="Month+1 Expiry"/>
    <n v="6982"/>
    <n v="11.936199999999999"/>
    <n v="9.0300000000000005E-2"/>
  </r>
  <r>
    <s v="09-Jan-2026"/>
    <x v="4"/>
    <s v="Week2-Jan-2026"/>
    <x v="4"/>
    <s v="24-Feb-2026"/>
    <s v="Tuesday"/>
    <s v="Monthly - Tuesday"/>
    <s v="Monthly - Tuesday"/>
    <s v="Month+1 Expiry"/>
    <n v="387106"/>
    <n v="663.17880000000002"/>
    <n v="5.0247000000000002"/>
  </r>
  <r>
    <s v="09-Jan-2026"/>
    <x v="4"/>
    <s v="Week2-Jan-2026"/>
    <x v="4"/>
    <s v="30-Mar-2026"/>
    <s v="Monday"/>
    <s v="Monthly - Monday"/>
    <s v="Monthly - Monday"/>
    <s v="Month+2 Expiry"/>
    <n v="178225"/>
    <n v="304.47019999999998"/>
    <n v="3.5221"/>
  </r>
  <r>
    <s v="09-Jan-2026"/>
    <x v="4"/>
    <s v="Week2-Jan-2026"/>
    <x v="4"/>
    <s v="30-Jun-2026"/>
    <s v="Tuesday"/>
    <s v="Monthly - Tuesday"/>
    <s v="Monthly - Tuesday"/>
    <s v="Month+5 Expiry"/>
    <n v="30535"/>
    <n v="53.308300000000003"/>
    <n v="0.87619999999999998"/>
  </r>
  <r>
    <s v="09-Jan-2026"/>
    <x v="4"/>
    <s v="Week2-Jan-2026"/>
    <x v="4"/>
    <s v="29-Sep-2026"/>
    <s v="Tuesday"/>
    <s v="Monthly - Tuesday"/>
    <s v="Monthly - Tuesday"/>
    <s v="Month+8 Expiry"/>
    <n v="1348"/>
    <n v="2.3170999999999999"/>
    <n v="4.65E-2"/>
  </r>
  <r>
    <s v="09-Jan-2026"/>
    <x v="4"/>
    <s v="Week2-Jan-2026"/>
    <x v="4"/>
    <s v="29-Dec-2026"/>
    <s v="Tuesday"/>
    <s v="Monthly - Tuesday"/>
    <s v="Monthly - Tuesday"/>
    <s v="Month+11 Expiry"/>
    <n v="12265"/>
    <n v="22.399799999999999"/>
    <n v="0.67130000000000001"/>
  </r>
  <r>
    <s v="09-Jan-2026"/>
    <x v="4"/>
    <s v="Week2-Jan-2026"/>
    <x v="4"/>
    <s v="29-Jun-2027"/>
    <s v="Tuesday"/>
    <s v="Monthly - Tuesday"/>
    <s v="Monthly - Tuesday"/>
    <s v="Month+17 Expiry"/>
    <n v="0"/>
    <n v="0"/>
    <n v="0"/>
  </r>
  <r>
    <s v="09-Jan-2026"/>
    <x v="4"/>
    <s v="Week2-Jan-2026"/>
    <x v="4"/>
    <s v="28-Dec-2027"/>
    <s v="Tuesday"/>
    <s v="Monthly - Tuesday"/>
    <s v="Monthly - Tuesday"/>
    <s v="Month+23 Expiry"/>
    <n v="70"/>
    <n v="0.12280000000000001"/>
    <n v="6.1999999999999998E-3"/>
  </r>
  <r>
    <s v="09-Jan-2026"/>
    <x v="4"/>
    <s v="Week2-Jan-2026"/>
    <x v="4"/>
    <s v="27-Jun-2028"/>
    <s v="Tuesday"/>
    <s v="Monthly - Tuesday"/>
    <s v="Monthly - Tuesday"/>
    <s v="Month+29 Expiry"/>
    <n v="0"/>
    <n v="0"/>
    <n v="0"/>
  </r>
  <r>
    <s v="09-Jan-2026"/>
    <x v="4"/>
    <s v="Week2-Jan-2026"/>
    <x v="4"/>
    <s v="26-Dec-2028"/>
    <s v="Tuesday"/>
    <s v="Monthly - Tuesday"/>
    <s v="Monthly - Tuesday"/>
    <s v="Month+35 Expiry"/>
    <n v="24"/>
    <n v="3.9199999999999999E-2"/>
    <n v="1.2999999999999999E-3"/>
  </r>
  <r>
    <s v="09-Jan-2026"/>
    <x v="4"/>
    <s v="Week2-Jan-2026"/>
    <x v="4"/>
    <s v="26-Jun-2029"/>
    <s v="Tuesday"/>
    <s v="Monthly - Tuesday"/>
    <s v="Monthly - Tuesday"/>
    <s v="Month+41 Expiry"/>
    <n v="0"/>
    <n v="0"/>
    <n v="0"/>
  </r>
  <r>
    <s v="09-Jan-2026"/>
    <x v="4"/>
    <s v="Week2-Jan-2026"/>
    <x v="4"/>
    <s v="24-Dec-2029"/>
    <s v="Monday"/>
    <s v="Weekly - Monday"/>
    <s v="Weekly - Monday"/>
    <s v="Month+47 Expiry"/>
    <n v="3"/>
    <n v="5.3E-3"/>
    <n v="2.0000000000000001E-4"/>
  </r>
  <r>
    <s v="09-Jan-2026"/>
    <x v="4"/>
    <s v="Week2-Jan-2026"/>
    <x v="4"/>
    <s v="25-Jun-2030"/>
    <s v="Tuesday"/>
    <s v="Monthly - Tuesday"/>
    <s v="Monthly - Tuesday"/>
    <s v="Month+53 Expiry"/>
    <n v="0"/>
    <n v="0"/>
    <n v="0"/>
  </r>
  <r>
    <s v="09-Jan-2026"/>
    <x v="4"/>
    <s v="Week2-Jan-2026"/>
    <x v="4"/>
    <s v="31-Dec-2030"/>
    <s v="Tuesday"/>
    <s v="Monthly - Tuesday"/>
    <s v="Monthly - Tuesday"/>
    <s v="Month+59 Expiry"/>
    <n v="0"/>
    <n v="0"/>
    <n v="0"/>
  </r>
  <r>
    <s v="12-Jan-2026"/>
    <x v="0"/>
    <s v="Week2-Jan-2026"/>
    <x v="4"/>
    <s v="13-Jan-2026"/>
    <s v="Tuesday"/>
    <s v="Weekly - Tuesday"/>
    <s v="Weekly - Tuesday"/>
    <s v="Same Month Expiry"/>
    <n v="219185433"/>
    <n v="366753.74599999998"/>
    <n v="639.18709999999999"/>
  </r>
  <r>
    <s v="12-Jan-2026"/>
    <x v="0"/>
    <s v="Week2-Jan-2026"/>
    <x v="4"/>
    <s v="20-Jan-2026"/>
    <s v="Tuesday"/>
    <s v="Weekly - Tuesday"/>
    <s v="Weekly - Tuesday"/>
    <s v="Same Month Expiry"/>
    <n v="8147709"/>
    <n v="13734.8557"/>
    <n v="45.116500000000002"/>
  </r>
  <r>
    <s v="12-Jan-2026"/>
    <x v="0"/>
    <s v="Week2-Jan-2026"/>
    <x v="4"/>
    <s v="27-Jan-2026"/>
    <s v="Tuesday"/>
    <s v="Monthly - Tuesday"/>
    <s v="Monthly - Tuesday"/>
    <s v="Same Month Expiry"/>
    <n v="3635420"/>
    <n v="6126.1296000000002"/>
    <n v="31.338799999999999"/>
  </r>
  <r>
    <s v="12-Jan-2026"/>
    <x v="0"/>
    <s v="Week2-Jan-2026"/>
    <x v="4"/>
    <s v="03-Feb-2026"/>
    <s v="Tuesday"/>
    <s v="Weekly - Tuesday"/>
    <s v="Weekly - Tuesday"/>
    <s v="Month+1 Expiry"/>
    <n v="114284"/>
    <n v="194.28809999999999"/>
    <n v="1.2205999999999999"/>
  </r>
  <r>
    <s v="12-Jan-2026"/>
    <x v="0"/>
    <s v="Week2-Jan-2026"/>
    <x v="4"/>
    <s v="10-Feb-2026"/>
    <s v="Tuesday"/>
    <s v="Weekly - Tuesday"/>
    <s v="Weekly - Tuesday"/>
    <s v="Month+1 Expiry"/>
    <n v="11878"/>
    <n v="20.213699999999999"/>
    <n v="0.14349999999999999"/>
  </r>
  <r>
    <s v="12-Jan-2026"/>
    <x v="0"/>
    <s v="Week2-Jan-2026"/>
    <x v="4"/>
    <s v="24-Feb-2026"/>
    <s v="Tuesday"/>
    <s v="Monthly - Tuesday"/>
    <s v="Monthly - Tuesday"/>
    <s v="Month+1 Expiry"/>
    <n v="507688"/>
    <n v="864.65160000000003"/>
    <n v="6.7760999999999996"/>
  </r>
  <r>
    <s v="12-Jan-2026"/>
    <x v="0"/>
    <s v="Week2-Jan-2026"/>
    <x v="4"/>
    <s v="30-Mar-2026"/>
    <s v="Monday"/>
    <s v="Monthly - Monday"/>
    <s v="Monthly - Monday"/>
    <s v="Month+2 Expiry"/>
    <n v="208048"/>
    <n v="354.505"/>
    <n v="4.1721000000000004"/>
  </r>
  <r>
    <s v="12-Jan-2026"/>
    <x v="0"/>
    <s v="Week2-Jan-2026"/>
    <x v="4"/>
    <s v="30-Jun-2026"/>
    <s v="Tuesday"/>
    <s v="Monthly - Tuesday"/>
    <s v="Monthly - Tuesday"/>
    <s v="Month+5 Expiry"/>
    <n v="32938"/>
    <n v="57.100900000000003"/>
    <n v="0.98370000000000002"/>
  </r>
  <r>
    <s v="12-Jan-2026"/>
    <x v="0"/>
    <s v="Week2-Jan-2026"/>
    <x v="4"/>
    <s v="29-Sep-2026"/>
    <s v="Tuesday"/>
    <s v="Monthly - Tuesday"/>
    <s v="Monthly - Tuesday"/>
    <s v="Month+8 Expiry"/>
    <n v="1329"/>
    <n v="2.3313999999999999"/>
    <n v="4.6800000000000001E-2"/>
  </r>
  <r>
    <s v="12-Jan-2026"/>
    <x v="0"/>
    <s v="Week2-Jan-2026"/>
    <x v="4"/>
    <s v="29-Dec-2026"/>
    <s v="Tuesday"/>
    <s v="Monthly - Tuesday"/>
    <s v="Monthly - Tuesday"/>
    <s v="Month+11 Expiry"/>
    <n v="11714"/>
    <n v="20.9725"/>
    <n v="0.62290000000000001"/>
  </r>
  <r>
    <s v="12-Jan-2026"/>
    <x v="0"/>
    <s v="Week2-Jan-2026"/>
    <x v="4"/>
    <s v="29-Jun-2027"/>
    <s v="Tuesday"/>
    <s v="Monthly - Tuesday"/>
    <s v="Monthly - Tuesday"/>
    <s v="Month+17 Expiry"/>
    <n v="0"/>
    <n v="0"/>
    <n v="0"/>
  </r>
  <r>
    <s v="12-Jan-2026"/>
    <x v="0"/>
    <s v="Week2-Jan-2026"/>
    <x v="4"/>
    <s v="28-Dec-2027"/>
    <s v="Tuesday"/>
    <s v="Monthly - Tuesday"/>
    <s v="Monthly - Tuesday"/>
    <s v="Month+23 Expiry"/>
    <n v="88"/>
    <n v="0.15959999999999999"/>
    <n v="1.3100000000000001E-2"/>
  </r>
  <r>
    <s v="12-Jan-2026"/>
    <x v="0"/>
    <s v="Week2-Jan-2026"/>
    <x v="4"/>
    <s v="27-Jun-2028"/>
    <s v="Tuesday"/>
    <s v="Monthly - Tuesday"/>
    <s v="Monthly - Tuesday"/>
    <s v="Month+29 Expiry"/>
    <n v="0"/>
    <n v="0"/>
    <n v="0"/>
  </r>
  <r>
    <s v="12-Jan-2026"/>
    <x v="0"/>
    <s v="Week2-Jan-2026"/>
    <x v="4"/>
    <s v="26-Dec-2028"/>
    <s v="Tuesday"/>
    <s v="Monthly - Tuesday"/>
    <s v="Monthly - Tuesday"/>
    <s v="Month+35 Expiry"/>
    <n v="108"/>
    <n v="0.1628"/>
    <n v="3.3E-3"/>
  </r>
  <r>
    <s v="12-Jan-2026"/>
    <x v="0"/>
    <s v="Week2-Jan-2026"/>
    <x v="4"/>
    <s v="26-Jun-2029"/>
    <s v="Tuesday"/>
    <s v="Monthly - Tuesday"/>
    <s v="Monthly - Tuesday"/>
    <s v="Month+41 Expiry"/>
    <n v="0"/>
    <n v="0"/>
    <n v="0"/>
  </r>
  <r>
    <s v="12-Jan-2026"/>
    <x v="0"/>
    <s v="Week2-Jan-2026"/>
    <x v="4"/>
    <s v="24-Dec-2029"/>
    <s v="Monday"/>
    <s v="Weekly - Monday"/>
    <s v="Weekly - Monday"/>
    <s v="Month+47 Expiry"/>
    <n v="20"/>
    <n v="3.5099999999999999E-2"/>
    <n v="1.2999999999999999E-3"/>
  </r>
  <r>
    <s v="12-Jan-2026"/>
    <x v="0"/>
    <s v="Week2-Jan-2026"/>
    <x v="4"/>
    <s v="25-Jun-2030"/>
    <s v="Tuesday"/>
    <s v="Monthly - Tuesday"/>
    <s v="Monthly - Tuesday"/>
    <s v="Month+53 Expiry"/>
    <n v="0"/>
    <n v="0"/>
    <n v="0"/>
  </r>
  <r>
    <s v="12-Jan-2026"/>
    <x v="0"/>
    <s v="Week2-Jan-2026"/>
    <x v="4"/>
    <s v="31-Dec-2030"/>
    <s v="Tuesday"/>
    <s v="Monthly - Tuesday"/>
    <s v="Monthly - Tuesday"/>
    <s v="Month+59 Expiry"/>
    <n v="0"/>
    <n v="0"/>
    <n v="0"/>
  </r>
  <r>
    <s v="13-Jan-2026"/>
    <x v="1"/>
    <s v="Week2-Jan-2026"/>
    <x v="4"/>
    <s v="13-Jan-2026"/>
    <s v="Tuesday"/>
    <s v="Weekly - Tuesday"/>
    <s v="Weekly - Tuesday"/>
    <s v="Same Month Expiry"/>
    <n v="455624308"/>
    <n v="763109.41830000002"/>
    <n v="712.46799999999996"/>
  </r>
  <r>
    <s v="13-Jan-2026"/>
    <x v="1"/>
    <s v="Week2-Jan-2026"/>
    <x v="4"/>
    <s v="20-Jan-2026"/>
    <s v="Tuesday"/>
    <s v="Weekly - Tuesday"/>
    <s v="Weekly - Tuesday"/>
    <s v="Same Month Expiry"/>
    <n v="14626395"/>
    <n v="24655.401600000001"/>
    <n v="77.255300000000005"/>
  </r>
  <r>
    <s v="13-Jan-2026"/>
    <x v="1"/>
    <s v="Week2-Jan-2026"/>
    <x v="4"/>
    <s v="27-Jan-2026"/>
    <s v="Tuesday"/>
    <s v="Monthly - Tuesday"/>
    <s v="Monthly - Tuesday"/>
    <s v="Same Month Expiry"/>
    <n v="2669250"/>
    <n v="4505.2006000000001"/>
    <n v="22.639399999999998"/>
  </r>
  <r>
    <s v="13-Jan-2026"/>
    <x v="1"/>
    <s v="Week2-Jan-2026"/>
    <x v="4"/>
    <s v="03-Feb-2026"/>
    <s v="Tuesday"/>
    <s v="Weekly - Tuesday"/>
    <s v="Weekly - Tuesday"/>
    <s v="Month+1 Expiry"/>
    <n v="84811"/>
    <n v="144.0274"/>
    <n v="0.96460000000000001"/>
  </r>
  <r>
    <s v="13-Jan-2026"/>
    <x v="1"/>
    <s v="Week2-Jan-2026"/>
    <x v="4"/>
    <s v="10-Feb-2026"/>
    <s v="Tuesday"/>
    <s v="Weekly - Tuesday"/>
    <s v="Weekly - Tuesday"/>
    <s v="Month+1 Expiry"/>
    <n v="10324"/>
    <n v="17.617599999999999"/>
    <n v="0.1066"/>
  </r>
  <r>
    <s v="13-Jan-2026"/>
    <x v="1"/>
    <s v="Week2-Jan-2026"/>
    <x v="4"/>
    <s v="24-Feb-2026"/>
    <s v="Tuesday"/>
    <s v="Monthly - Tuesday"/>
    <s v="Monthly - Tuesday"/>
    <s v="Month+1 Expiry"/>
    <n v="275292"/>
    <n v="469.03660000000002"/>
    <n v="3.6795"/>
  </r>
  <r>
    <s v="13-Jan-2026"/>
    <x v="1"/>
    <s v="Week2-Jan-2026"/>
    <x v="4"/>
    <s v="30-Mar-2026"/>
    <s v="Monday"/>
    <s v="Monthly - Monday"/>
    <s v="Monthly - Monday"/>
    <s v="Month+2 Expiry"/>
    <n v="103890"/>
    <n v="177.3963"/>
    <n v="2.2092999999999998"/>
  </r>
  <r>
    <s v="13-Jan-2026"/>
    <x v="1"/>
    <s v="Week2-Jan-2026"/>
    <x v="4"/>
    <s v="30-Jun-2026"/>
    <s v="Tuesday"/>
    <s v="Monthly - Tuesday"/>
    <s v="Monthly - Tuesday"/>
    <s v="Month+5 Expiry"/>
    <n v="15976"/>
    <n v="27.494399999999999"/>
    <n v="0.49120000000000003"/>
  </r>
  <r>
    <s v="13-Jan-2026"/>
    <x v="1"/>
    <s v="Week2-Jan-2026"/>
    <x v="4"/>
    <s v="29-Sep-2026"/>
    <s v="Tuesday"/>
    <s v="Monthly - Tuesday"/>
    <s v="Monthly - Tuesday"/>
    <s v="Month+8 Expiry"/>
    <n v="713"/>
    <n v="1.2335"/>
    <n v="2.5499999999999998E-2"/>
  </r>
  <r>
    <s v="13-Jan-2026"/>
    <x v="1"/>
    <s v="Week2-Jan-2026"/>
    <x v="4"/>
    <s v="29-Dec-2026"/>
    <s v="Tuesday"/>
    <s v="Monthly - Tuesday"/>
    <s v="Monthly - Tuesday"/>
    <s v="Month+11 Expiry"/>
    <n v="6930"/>
    <n v="12.371600000000001"/>
    <n v="0.3896"/>
  </r>
  <r>
    <s v="13-Jan-2026"/>
    <x v="1"/>
    <s v="Week2-Jan-2026"/>
    <x v="4"/>
    <s v="29-Jun-2027"/>
    <s v="Tuesday"/>
    <s v="Monthly - Tuesday"/>
    <s v="Monthly - Tuesday"/>
    <s v="Month+17 Expiry"/>
    <n v="0"/>
    <n v="0"/>
    <n v="0"/>
  </r>
  <r>
    <s v="13-Jan-2026"/>
    <x v="1"/>
    <s v="Week2-Jan-2026"/>
    <x v="4"/>
    <s v="28-Dec-2027"/>
    <s v="Tuesday"/>
    <s v="Monthly - Tuesday"/>
    <s v="Monthly - Tuesday"/>
    <s v="Month+23 Expiry"/>
    <n v="83"/>
    <n v="0.1328"/>
    <n v="3.3E-3"/>
  </r>
  <r>
    <s v="13-Jan-2026"/>
    <x v="1"/>
    <s v="Week2-Jan-2026"/>
    <x v="4"/>
    <s v="27-Jun-2028"/>
    <s v="Tuesday"/>
    <s v="Monthly - Tuesday"/>
    <s v="Monthly - Tuesday"/>
    <s v="Month+29 Expiry"/>
    <n v="0"/>
    <n v="0"/>
    <n v="0"/>
  </r>
  <r>
    <s v="13-Jan-2026"/>
    <x v="1"/>
    <s v="Week2-Jan-2026"/>
    <x v="4"/>
    <s v="26-Dec-2028"/>
    <s v="Tuesday"/>
    <s v="Monthly - Tuesday"/>
    <s v="Monthly - Tuesday"/>
    <s v="Month+35 Expiry"/>
    <n v="122"/>
    <n v="0.1832"/>
    <n v="3.5000000000000001E-3"/>
  </r>
  <r>
    <s v="13-Jan-2026"/>
    <x v="1"/>
    <s v="Week2-Jan-2026"/>
    <x v="4"/>
    <s v="26-Jun-2029"/>
    <s v="Tuesday"/>
    <s v="Monthly - Tuesday"/>
    <s v="Monthly - Tuesday"/>
    <s v="Month+41 Expiry"/>
    <n v="0"/>
    <n v="0"/>
    <n v="0"/>
  </r>
  <r>
    <s v="13-Jan-2026"/>
    <x v="1"/>
    <s v="Week2-Jan-2026"/>
    <x v="4"/>
    <s v="24-Dec-2029"/>
    <s v="Monday"/>
    <s v="Weekly - Monday"/>
    <s v="Weekly - Monday"/>
    <s v="Month+47 Expiry"/>
    <n v="2"/>
    <n v="3.5000000000000001E-3"/>
    <n v="1E-4"/>
  </r>
  <r>
    <s v="13-Jan-2026"/>
    <x v="1"/>
    <s v="Week2-Jan-2026"/>
    <x v="4"/>
    <s v="25-Jun-2030"/>
    <s v="Tuesday"/>
    <s v="Monthly - Tuesday"/>
    <s v="Monthly - Tuesday"/>
    <s v="Month+53 Expiry"/>
    <n v="0"/>
    <n v="0"/>
    <n v="0"/>
  </r>
  <r>
    <s v="13-Jan-2026"/>
    <x v="1"/>
    <s v="Week2-Jan-2026"/>
    <x v="4"/>
    <s v="31-Dec-2030"/>
    <s v="Tuesday"/>
    <s v="Monthly - Tuesday"/>
    <s v="Monthly - Tuesday"/>
    <s v="Month+59 Expiry"/>
    <n v="0"/>
    <n v="0"/>
    <n v="0"/>
  </r>
  <r>
    <s v="14-Jan-2026"/>
    <x v="2"/>
    <s v="Week2-Jan-2026"/>
    <x v="4"/>
    <s v="20-Jan-2026"/>
    <s v="Tuesday"/>
    <s v="Weekly - Tuesday"/>
    <s v="Weekly - Tuesday"/>
    <s v="Same Month Expiry"/>
    <n v="63584049"/>
    <n v="106781.3633"/>
    <n v="319.78710000000001"/>
  </r>
  <r>
    <s v="14-Jan-2026"/>
    <x v="2"/>
    <s v="Week2-Jan-2026"/>
    <x v="4"/>
    <s v="27-Jan-2026"/>
    <s v="Tuesday"/>
    <s v="Monthly - Tuesday"/>
    <s v="Monthly - Tuesday"/>
    <s v="Same Month Expiry"/>
    <n v="3256351"/>
    <n v="5492.3065999999999"/>
    <n v="24.203399999999998"/>
  </r>
  <r>
    <s v="14-Jan-2026"/>
    <x v="2"/>
    <s v="Week2-Jan-2026"/>
    <x v="4"/>
    <s v="03-Feb-2026"/>
    <s v="Tuesday"/>
    <s v="Weekly - Tuesday"/>
    <s v="Weekly - Tuesday"/>
    <s v="Month+1 Expiry"/>
    <n v="147036"/>
    <n v="249.35140000000001"/>
    <n v="1.5676000000000001"/>
  </r>
  <r>
    <s v="14-Jan-2026"/>
    <x v="2"/>
    <s v="Week2-Jan-2026"/>
    <x v="4"/>
    <s v="10-Feb-2026"/>
    <s v="Tuesday"/>
    <s v="Weekly - Tuesday"/>
    <s v="Weekly - Tuesday"/>
    <s v="Month+1 Expiry"/>
    <n v="14543"/>
    <n v="24.652100000000001"/>
    <n v="0.18479999999999999"/>
  </r>
  <r>
    <s v="14-Jan-2026"/>
    <x v="2"/>
    <s v="Week2-Jan-2026"/>
    <x v="4"/>
    <s v="17-Feb-2026"/>
    <s v="Tuesday"/>
    <s v="Weekly - Tuesday"/>
    <s v="Weekly - Tuesday"/>
    <s v="Month+1 Expiry"/>
    <n v="247"/>
    <n v="0.41789999999999999"/>
    <n v="5.1000000000000004E-3"/>
  </r>
  <r>
    <s v="14-Jan-2026"/>
    <x v="2"/>
    <s v="Week2-Jan-2026"/>
    <x v="4"/>
    <s v="24-Feb-2026"/>
    <s v="Tuesday"/>
    <s v="Monthly - Tuesday"/>
    <s v="Monthly - Tuesday"/>
    <s v="Month+1 Expiry"/>
    <n v="320113"/>
    <n v="545.36890000000005"/>
    <n v="4.093"/>
  </r>
  <r>
    <s v="14-Jan-2026"/>
    <x v="2"/>
    <s v="Week2-Jan-2026"/>
    <x v="4"/>
    <s v="30-Mar-2026"/>
    <s v="Monday"/>
    <s v="Monthly - Monday"/>
    <s v="Monthly - Monday"/>
    <s v="Month+2 Expiry"/>
    <n v="87801"/>
    <n v="149.2944"/>
    <n v="1.786"/>
  </r>
  <r>
    <s v="14-Jan-2026"/>
    <x v="2"/>
    <s v="Week2-Jan-2026"/>
    <x v="4"/>
    <s v="30-Jun-2026"/>
    <s v="Tuesday"/>
    <s v="Monthly - Tuesday"/>
    <s v="Monthly - Tuesday"/>
    <s v="Month+5 Expiry"/>
    <n v="14742"/>
    <n v="25.3123"/>
    <n v="0.47920000000000001"/>
  </r>
  <r>
    <s v="14-Jan-2026"/>
    <x v="2"/>
    <s v="Week2-Jan-2026"/>
    <x v="4"/>
    <s v="29-Sep-2026"/>
    <s v="Tuesday"/>
    <s v="Monthly - Tuesday"/>
    <s v="Monthly - Tuesday"/>
    <s v="Month+8 Expiry"/>
    <n v="793"/>
    <n v="1.3795999999999999"/>
    <n v="3.2099999999999997E-2"/>
  </r>
  <r>
    <s v="14-Jan-2026"/>
    <x v="2"/>
    <s v="Week2-Jan-2026"/>
    <x v="4"/>
    <s v="29-Dec-2026"/>
    <s v="Tuesday"/>
    <s v="Monthly - Tuesday"/>
    <s v="Monthly - Tuesday"/>
    <s v="Month+11 Expiry"/>
    <n v="6629"/>
    <n v="11.918200000000001"/>
    <n v="0.34910000000000002"/>
  </r>
  <r>
    <s v="14-Jan-2026"/>
    <x v="2"/>
    <s v="Week2-Jan-2026"/>
    <x v="4"/>
    <s v="29-Jun-2027"/>
    <s v="Tuesday"/>
    <s v="Monthly - Tuesday"/>
    <s v="Monthly - Tuesday"/>
    <s v="Month+17 Expiry"/>
    <n v="0"/>
    <n v="0"/>
    <n v="0"/>
  </r>
  <r>
    <s v="14-Jan-2026"/>
    <x v="2"/>
    <s v="Week2-Jan-2026"/>
    <x v="4"/>
    <s v="28-Dec-2027"/>
    <s v="Tuesday"/>
    <s v="Monthly - Tuesday"/>
    <s v="Monthly - Tuesday"/>
    <s v="Month+23 Expiry"/>
    <n v="36"/>
    <n v="5.9700000000000003E-2"/>
    <n v="1.6999999999999999E-3"/>
  </r>
  <r>
    <s v="14-Jan-2026"/>
    <x v="2"/>
    <s v="Week2-Jan-2026"/>
    <x v="4"/>
    <s v="27-Jun-2028"/>
    <s v="Tuesday"/>
    <s v="Monthly - Tuesday"/>
    <s v="Monthly - Tuesday"/>
    <s v="Month+29 Expiry"/>
    <n v="0"/>
    <n v="0"/>
    <n v="0"/>
  </r>
  <r>
    <s v="14-Jan-2026"/>
    <x v="2"/>
    <s v="Week2-Jan-2026"/>
    <x v="4"/>
    <s v="26-Dec-2028"/>
    <s v="Tuesday"/>
    <s v="Monthly - Tuesday"/>
    <s v="Monthly - Tuesday"/>
    <s v="Month+35 Expiry"/>
    <n v="0"/>
    <n v="0"/>
    <n v="0"/>
  </r>
  <r>
    <s v="14-Jan-2026"/>
    <x v="2"/>
    <s v="Week2-Jan-2026"/>
    <x v="4"/>
    <s v="26-Jun-2029"/>
    <s v="Tuesday"/>
    <s v="Monthly - Tuesday"/>
    <s v="Monthly - Tuesday"/>
    <s v="Month+41 Expiry"/>
    <n v="0"/>
    <n v="0"/>
    <n v="0"/>
  </r>
  <r>
    <s v="14-Jan-2026"/>
    <x v="2"/>
    <s v="Week2-Jan-2026"/>
    <x v="4"/>
    <s v="24-Dec-2029"/>
    <s v="Monday"/>
    <s v="Weekly - Monday"/>
    <s v="Weekly - Monday"/>
    <s v="Month+47 Expiry"/>
    <n v="0"/>
    <n v="0"/>
    <n v="0"/>
  </r>
  <r>
    <s v="14-Jan-2026"/>
    <x v="2"/>
    <s v="Week2-Jan-2026"/>
    <x v="4"/>
    <s v="25-Jun-2030"/>
    <s v="Tuesday"/>
    <s v="Monthly - Tuesday"/>
    <s v="Monthly - Tuesday"/>
    <s v="Month+53 Expiry"/>
    <n v="0"/>
    <n v="0"/>
    <n v="0"/>
  </r>
  <r>
    <s v="14-Jan-2026"/>
    <x v="2"/>
    <s v="Week2-Jan-2026"/>
    <x v="4"/>
    <s v="31-Dec-2030"/>
    <s v="Tuesday"/>
    <s v="Monthly - Tuesday"/>
    <s v="Monthly - Tuesday"/>
    <s v="Month+59 Expiry"/>
    <n v="0"/>
    <n v="0"/>
    <n v="0"/>
  </r>
  <r>
    <s v="16-Jan-2026"/>
    <x v="4"/>
    <s v="Week3-Jan-2026"/>
    <x v="4"/>
    <s v="20-Jan-2026"/>
    <s v="Tuesday"/>
    <s v="Weekly - Tuesday"/>
    <s v="Weekly - Tuesday"/>
    <s v="Same Month Expiry"/>
    <n v="143997483"/>
    <n v="241777.81450000001"/>
    <n v="563.82449999999994"/>
  </r>
  <r>
    <s v="16-Jan-2026"/>
    <x v="4"/>
    <s v="Week3-Jan-2026"/>
    <x v="4"/>
    <s v="27-Jan-2026"/>
    <s v="Tuesday"/>
    <s v="Monthly - Tuesday"/>
    <s v="Monthly - Tuesday"/>
    <s v="Same Month Expiry"/>
    <n v="6185453"/>
    <n v="10446.9827"/>
    <n v="37.804200000000002"/>
  </r>
  <r>
    <s v="16-Jan-2026"/>
    <x v="4"/>
    <s v="Week3-Jan-2026"/>
    <x v="4"/>
    <s v="03-Feb-2026"/>
    <s v="Tuesday"/>
    <s v="Weekly - Tuesday"/>
    <s v="Weekly - Tuesday"/>
    <s v="Month+1 Expiry"/>
    <n v="253810"/>
    <n v="429.92849999999999"/>
    <n v="2.3794"/>
  </r>
  <r>
    <s v="16-Jan-2026"/>
    <x v="4"/>
    <s v="Week3-Jan-2026"/>
    <x v="4"/>
    <s v="10-Feb-2026"/>
    <s v="Tuesday"/>
    <s v="Weekly - Tuesday"/>
    <s v="Weekly - Tuesday"/>
    <s v="Month+1 Expiry"/>
    <n v="26226"/>
    <n v="44.576500000000003"/>
    <n v="0.32850000000000001"/>
  </r>
  <r>
    <s v="16-Jan-2026"/>
    <x v="4"/>
    <s v="Week3-Jan-2026"/>
    <x v="4"/>
    <s v="17-Feb-2026"/>
    <s v="Tuesday"/>
    <s v="Weekly - Tuesday"/>
    <s v="Weekly - Tuesday"/>
    <s v="Month+1 Expiry"/>
    <n v="1123"/>
    <n v="1.9142999999999999"/>
    <n v="1.23E-2"/>
  </r>
  <r>
    <s v="16-Jan-2026"/>
    <x v="4"/>
    <s v="Week3-Jan-2026"/>
    <x v="4"/>
    <s v="24-Feb-2026"/>
    <s v="Tuesday"/>
    <s v="Monthly - Tuesday"/>
    <s v="Monthly - Tuesday"/>
    <s v="Month+1 Expiry"/>
    <n v="372289"/>
    <n v="634.15729999999996"/>
    <n v="4.8087"/>
  </r>
  <r>
    <s v="16-Jan-2026"/>
    <x v="4"/>
    <s v="Week3-Jan-2026"/>
    <x v="4"/>
    <s v="30-Mar-2026"/>
    <s v="Monday"/>
    <s v="Monthly - Monday"/>
    <s v="Monthly - Monday"/>
    <s v="Month+2 Expiry"/>
    <n v="87252"/>
    <n v="148.4152"/>
    <n v="1.7081999999999999"/>
  </r>
  <r>
    <s v="16-Jan-2026"/>
    <x v="4"/>
    <s v="Week3-Jan-2026"/>
    <x v="4"/>
    <s v="30-Jun-2026"/>
    <s v="Tuesday"/>
    <s v="Monthly - Tuesday"/>
    <s v="Monthly - Tuesday"/>
    <s v="Month+5 Expiry"/>
    <n v="16727"/>
    <n v="27.880199999999999"/>
    <n v="0.39079999999999998"/>
  </r>
  <r>
    <s v="16-Jan-2026"/>
    <x v="4"/>
    <s v="Week3-Jan-2026"/>
    <x v="4"/>
    <s v="29-Sep-2026"/>
    <s v="Tuesday"/>
    <s v="Monthly - Tuesday"/>
    <s v="Monthly - Tuesday"/>
    <s v="Month+8 Expiry"/>
    <n v="873"/>
    <n v="1.4962"/>
    <n v="2.8299999999999999E-2"/>
  </r>
  <r>
    <s v="16-Jan-2026"/>
    <x v="4"/>
    <s v="Week3-Jan-2026"/>
    <x v="4"/>
    <s v="29-Dec-2026"/>
    <s v="Tuesday"/>
    <s v="Monthly - Tuesday"/>
    <s v="Monthly - Tuesday"/>
    <s v="Month+11 Expiry"/>
    <n v="6560"/>
    <n v="11.8462"/>
    <n v="0.3659"/>
  </r>
  <r>
    <s v="16-Jan-2026"/>
    <x v="4"/>
    <s v="Week3-Jan-2026"/>
    <x v="4"/>
    <s v="29-Jun-2027"/>
    <s v="Tuesday"/>
    <s v="Monthly - Tuesday"/>
    <s v="Monthly - Tuesday"/>
    <s v="Month+17 Expiry"/>
    <n v="0"/>
    <n v="0"/>
    <n v="0"/>
  </r>
  <r>
    <s v="16-Jan-2026"/>
    <x v="4"/>
    <s v="Week3-Jan-2026"/>
    <x v="4"/>
    <s v="28-Dec-2027"/>
    <s v="Tuesday"/>
    <s v="Monthly - Tuesday"/>
    <s v="Monthly - Tuesday"/>
    <s v="Month+23 Expiry"/>
    <n v="102"/>
    <n v="0.18079999999999999"/>
    <n v="7.0000000000000001E-3"/>
  </r>
  <r>
    <s v="16-Jan-2026"/>
    <x v="4"/>
    <s v="Week3-Jan-2026"/>
    <x v="4"/>
    <s v="27-Jun-2028"/>
    <s v="Tuesday"/>
    <s v="Monthly - Tuesday"/>
    <s v="Monthly - Tuesday"/>
    <s v="Month+29 Expiry"/>
    <n v="0"/>
    <n v="0"/>
    <n v="0"/>
  </r>
  <r>
    <s v="16-Jan-2026"/>
    <x v="4"/>
    <s v="Week3-Jan-2026"/>
    <x v="4"/>
    <s v="26-Dec-2028"/>
    <s v="Tuesday"/>
    <s v="Monthly - Tuesday"/>
    <s v="Monthly - Tuesday"/>
    <s v="Month+35 Expiry"/>
    <n v="10"/>
    <n v="1.7600000000000001E-2"/>
    <n v="5.9999999999999995E-4"/>
  </r>
  <r>
    <s v="16-Jan-2026"/>
    <x v="4"/>
    <s v="Week3-Jan-2026"/>
    <x v="4"/>
    <s v="26-Jun-2029"/>
    <s v="Tuesday"/>
    <s v="Monthly - Tuesday"/>
    <s v="Monthly - Tuesday"/>
    <s v="Month+41 Expiry"/>
    <n v="0"/>
    <n v="0"/>
    <n v="0"/>
  </r>
  <r>
    <s v="16-Jan-2026"/>
    <x v="4"/>
    <s v="Week3-Jan-2026"/>
    <x v="4"/>
    <s v="24-Dec-2029"/>
    <s v="Monday"/>
    <s v="Weekly - Monday"/>
    <s v="Weekly - Monday"/>
    <s v="Month+47 Expiry"/>
    <n v="0"/>
    <n v="0"/>
    <n v="0"/>
  </r>
  <r>
    <s v="16-Jan-2026"/>
    <x v="4"/>
    <s v="Week3-Jan-2026"/>
    <x v="4"/>
    <s v="25-Jun-2030"/>
    <s v="Tuesday"/>
    <s v="Monthly - Tuesday"/>
    <s v="Monthly - Tuesday"/>
    <s v="Month+53 Expiry"/>
    <n v="0"/>
    <n v="0"/>
    <n v="0"/>
  </r>
  <r>
    <s v="16-Jan-2026"/>
    <x v="4"/>
    <s v="Week3-Jan-2026"/>
    <x v="4"/>
    <s v="31-Dec-2030"/>
    <s v="Tuesday"/>
    <s v="Monthly - Tuesday"/>
    <s v="Monthly - Tuesday"/>
    <s v="Month+59 Expiry"/>
    <n v="0"/>
    <n v="0"/>
    <n v="0"/>
  </r>
  <r>
    <s v="19-Jan-2026"/>
    <x v="0"/>
    <s v="Week3-Jan-2026"/>
    <x v="4"/>
    <s v="20-Jan-2026"/>
    <s v="Tuesday"/>
    <s v="Weekly - Tuesday"/>
    <s v="Weekly - Tuesday"/>
    <s v="Same Month Expiry"/>
    <n v="178470411"/>
    <n v="297576.70150000002"/>
    <n v="525.12350000000004"/>
  </r>
  <r>
    <s v="19-Jan-2026"/>
    <x v="0"/>
    <s v="Week3-Jan-2026"/>
    <x v="4"/>
    <s v="27-Jan-2026"/>
    <s v="Tuesday"/>
    <s v="Monthly - Tuesday"/>
    <s v="Monthly - Tuesday"/>
    <s v="Same Month Expiry"/>
    <n v="8545308"/>
    <n v="14381.0335"/>
    <n v="45.9617"/>
  </r>
  <r>
    <s v="19-Jan-2026"/>
    <x v="0"/>
    <s v="Week3-Jan-2026"/>
    <x v="4"/>
    <s v="03-Feb-2026"/>
    <s v="Tuesday"/>
    <s v="Weekly - Tuesday"/>
    <s v="Weekly - Tuesday"/>
    <s v="Month+1 Expiry"/>
    <n v="373243"/>
    <n v="631.0598"/>
    <n v="3.2103000000000002"/>
  </r>
  <r>
    <s v="19-Jan-2026"/>
    <x v="0"/>
    <s v="Week3-Jan-2026"/>
    <x v="4"/>
    <s v="10-Feb-2026"/>
    <s v="Tuesday"/>
    <s v="Weekly - Tuesday"/>
    <s v="Weekly - Tuesday"/>
    <s v="Month+1 Expiry"/>
    <n v="36611"/>
    <n v="61.856000000000002"/>
    <n v="0.47320000000000001"/>
  </r>
  <r>
    <s v="19-Jan-2026"/>
    <x v="0"/>
    <s v="Week3-Jan-2026"/>
    <x v="4"/>
    <s v="17-Feb-2026"/>
    <s v="Tuesday"/>
    <s v="Weekly - Tuesday"/>
    <s v="Weekly - Tuesday"/>
    <s v="Month+1 Expiry"/>
    <n v="2082"/>
    <n v="3.5154999999999998"/>
    <n v="2.6599999999999999E-2"/>
  </r>
  <r>
    <s v="19-Jan-2026"/>
    <x v="0"/>
    <s v="Week3-Jan-2026"/>
    <x v="4"/>
    <s v="24-Feb-2026"/>
    <s v="Tuesday"/>
    <s v="Monthly - Tuesday"/>
    <s v="Monthly - Tuesday"/>
    <s v="Month+1 Expiry"/>
    <n v="463602"/>
    <n v="787.20749999999998"/>
    <n v="6.4097999999999997"/>
  </r>
  <r>
    <s v="19-Jan-2026"/>
    <x v="0"/>
    <s v="Week3-Jan-2026"/>
    <x v="4"/>
    <s v="30-Mar-2026"/>
    <s v="Monday"/>
    <s v="Monthly - Monday"/>
    <s v="Monthly - Monday"/>
    <s v="Month+2 Expiry"/>
    <n v="139334"/>
    <n v="235.56950000000001"/>
    <n v="2.4784000000000002"/>
  </r>
  <r>
    <s v="19-Jan-2026"/>
    <x v="0"/>
    <s v="Week3-Jan-2026"/>
    <x v="4"/>
    <s v="30-Jun-2026"/>
    <s v="Tuesday"/>
    <s v="Monthly - Tuesday"/>
    <s v="Monthly - Tuesday"/>
    <s v="Month+5 Expiry"/>
    <n v="25795"/>
    <n v="43.750300000000003"/>
    <n v="0.64400000000000002"/>
  </r>
  <r>
    <s v="19-Jan-2026"/>
    <x v="0"/>
    <s v="Week3-Jan-2026"/>
    <x v="4"/>
    <s v="29-Sep-2026"/>
    <s v="Tuesday"/>
    <s v="Monthly - Tuesday"/>
    <s v="Monthly - Tuesday"/>
    <s v="Month+8 Expiry"/>
    <n v="4865"/>
    <n v="8.1411999999999995"/>
    <n v="9.3299999999999994E-2"/>
  </r>
  <r>
    <s v="19-Jan-2026"/>
    <x v="0"/>
    <s v="Week3-Jan-2026"/>
    <x v="4"/>
    <s v="29-Dec-2026"/>
    <s v="Tuesday"/>
    <s v="Monthly - Tuesday"/>
    <s v="Monthly - Tuesday"/>
    <s v="Month+11 Expiry"/>
    <n v="7336"/>
    <n v="13.015499999999999"/>
    <n v="0.34970000000000001"/>
  </r>
  <r>
    <s v="19-Jan-2026"/>
    <x v="0"/>
    <s v="Week3-Jan-2026"/>
    <x v="4"/>
    <s v="29-Jun-2027"/>
    <s v="Tuesday"/>
    <s v="Monthly - Tuesday"/>
    <s v="Monthly - Tuesday"/>
    <s v="Month+17 Expiry"/>
    <n v="0"/>
    <n v="0"/>
    <n v="0"/>
  </r>
  <r>
    <s v="19-Jan-2026"/>
    <x v="0"/>
    <s v="Week3-Jan-2026"/>
    <x v="4"/>
    <s v="28-Dec-2027"/>
    <s v="Tuesday"/>
    <s v="Monthly - Tuesday"/>
    <s v="Monthly - Tuesday"/>
    <s v="Month+23 Expiry"/>
    <n v="47"/>
    <n v="7.8799999999999995E-2"/>
    <n v="3.3999999999999998E-3"/>
  </r>
  <r>
    <s v="19-Jan-2026"/>
    <x v="0"/>
    <s v="Week3-Jan-2026"/>
    <x v="4"/>
    <s v="27-Jun-2028"/>
    <s v="Tuesday"/>
    <s v="Monthly - Tuesday"/>
    <s v="Monthly - Tuesday"/>
    <s v="Month+29 Expiry"/>
    <n v="0"/>
    <n v="0"/>
    <n v="0"/>
  </r>
  <r>
    <s v="19-Jan-2026"/>
    <x v="0"/>
    <s v="Week3-Jan-2026"/>
    <x v="4"/>
    <s v="26-Dec-2028"/>
    <s v="Tuesday"/>
    <s v="Monthly - Tuesday"/>
    <s v="Monthly - Tuesday"/>
    <s v="Month+35 Expiry"/>
    <n v="37"/>
    <n v="6.5600000000000006E-2"/>
    <n v="2.5000000000000001E-3"/>
  </r>
  <r>
    <s v="19-Jan-2026"/>
    <x v="0"/>
    <s v="Week3-Jan-2026"/>
    <x v="4"/>
    <s v="26-Jun-2029"/>
    <s v="Tuesday"/>
    <s v="Monthly - Tuesday"/>
    <s v="Monthly - Tuesday"/>
    <s v="Month+41 Expiry"/>
    <n v="0"/>
    <n v="0"/>
    <n v="0"/>
  </r>
  <r>
    <s v="19-Jan-2026"/>
    <x v="0"/>
    <s v="Week3-Jan-2026"/>
    <x v="4"/>
    <s v="24-Dec-2029"/>
    <s v="Monday"/>
    <s v="Weekly - Monday"/>
    <s v="Weekly - Monday"/>
    <s v="Month+47 Expiry"/>
    <n v="0"/>
    <n v="0"/>
    <n v="0"/>
  </r>
  <r>
    <s v="19-Jan-2026"/>
    <x v="0"/>
    <s v="Week3-Jan-2026"/>
    <x v="4"/>
    <s v="25-Jun-2030"/>
    <s v="Tuesday"/>
    <s v="Monthly - Tuesday"/>
    <s v="Monthly - Tuesday"/>
    <s v="Month+53 Expiry"/>
    <n v="0"/>
    <n v="0"/>
    <n v="0"/>
  </r>
  <r>
    <s v="19-Jan-2026"/>
    <x v="0"/>
    <s v="Week3-Jan-2026"/>
    <x v="4"/>
    <s v="31-Dec-2030"/>
    <s v="Tuesday"/>
    <s v="Monthly - Tuesday"/>
    <s v="Monthly - Tuesday"/>
    <s v="Month+59 Expiry"/>
    <n v="0"/>
    <n v="0"/>
    <n v="0"/>
  </r>
  <r>
    <s v="20-Jan-2026"/>
    <x v="1"/>
    <s v="Week3-Jan-2026"/>
    <x v="4"/>
    <s v="20-Jan-2026"/>
    <s v="Tuesday"/>
    <s v="Weekly - Tuesday"/>
    <s v="Weekly - Tuesday"/>
    <s v="Same Month Expiry"/>
    <n v="383628863"/>
    <n v="635078.58369999996"/>
    <n v="586.20500000000004"/>
  </r>
  <r>
    <s v="20-Jan-2026"/>
    <x v="1"/>
    <s v="Week3-Jan-2026"/>
    <x v="4"/>
    <s v="27-Jan-2026"/>
    <s v="Tuesday"/>
    <s v="Monthly - Tuesday"/>
    <s v="Monthly - Tuesday"/>
    <s v="Same Month Expiry"/>
    <n v="17382498"/>
    <n v="29088.6551"/>
    <n v="90.301699999999997"/>
  </r>
  <r>
    <s v="20-Jan-2026"/>
    <x v="1"/>
    <s v="Week3-Jan-2026"/>
    <x v="4"/>
    <s v="03-Feb-2026"/>
    <s v="Tuesday"/>
    <s v="Weekly - Tuesday"/>
    <s v="Weekly - Tuesday"/>
    <s v="Month+1 Expiry"/>
    <n v="654522"/>
    <n v="1097.7675999999999"/>
    <n v="6.2747000000000002"/>
  </r>
  <r>
    <s v="20-Jan-2026"/>
    <x v="1"/>
    <s v="Week3-Jan-2026"/>
    <x v="4"/>
    <s v="10-Feb-2026"/>
    <s v="Tuesday"/>
    <s v="Weekly - Tuesday"/>
    <s v="Weekly - Tuesday"/>
    <s v="Month+1 Expiry"/>
    <n v="71384"/>
    <n v="119.79859999999999"/>
    <n v="0.80289999999999995"/>
  </r>
  <r>
    <s v="20-Jan-2026"/>
    <x v="1"/>
    <s v="Week3-Jan-2026"/>
    <x v="4"/>
    <s v="17-Feb-2026"/>
    <s v="Tuesday"/>
    <s v="Weekly - Tuesday"/>
    <s v="Weekly - Tuesday"/>
    <s v="Month+1 Expiry"/>
    <n v="5247"/>
    <n v="8.8630999999999993"/>
    <n v="6.1100000000000002E-2"/>
  </r>
  <r>
    <s v="20-Jan-2026"/>
    <x v="1"/>
    <s v="Week3-Jan-2026"/>
    <x v="4"/>
    <s v="24-Feb-2026"/>
    <s v="Tuesday"/>
    <s v="Monthly - Tuesday"/>
    <s v="Monthly - Tuesday"/>
    <s v="Month+1 Expiry"/>
    <n v="733753"/>
    <n v="1236.1041"/>
    <n v="11.0367"/>
  </r>
  <r>
    <s v="20-Jan-2026"/>
    <x v="1"/>
    <s v="Week3-Jan-2026"/>
    <x v="4"/>
    <s v="30-Mar-2026"/>
    <s v="Monday"/>
    <s v="Monthly - Monday"/>
    <s v="Monthly - Monday"/>
    <s v="Month+2 Expiry"/>
    <n v="221755"/>
    <n v="373.33150000000001"/>
    <n v="4.3811999999999998"/>
  </r>
  <r>
    <s v="20-Jan-2026"/>
    <x v="1"/>
    <s v="Week3-Jan-2026"/>
    <x v="4"/>
    <s v="30-Jun-2026"/>
    <s v="Tuesday"/>
    <s v="Monthly - Tuesday"/>
    <s v="Monthly - Tuesday"/>
    <s v="Month+5 Expiry"/>
    <n v="38473"/>
    <n v="65.778199999999998"/>
    <n v="1.0054000000000001"/>
  </r>
  <r>
    <s v="20-Jan-2026"/>
    <x v="1"/>
    <s v="Week3-Jan-2026"/>
    <x v="4"/>
    <s v="29-Sep-2026"/>
    <s v="Tuesday"/>
    <s v="Monthly - Tuesday"/>
    <s v="Monthly - Tuesday"/>
    <s v="Month+8 Expiry"/>
    <n v="4340"/>
    <n v="7.1909000000000001"/>
    <n v="0.115"/>
  </r>
  <r>
    <s v="20-Jan-2026"/>
    <x v="1"/>
    <s v="Week3-Jan-2026"/>
    <x v="4"/>
    <s v="29-Dec-2026"/>
    <s v="Tuesday"/>
    <s v="Monthly - Tuesday"/>
    <s v="Monthly - Tuesday"/>
    <s v="Month+11 Expiry"/>
    <n v="14885"/>
    <n v="26.252300000000002"/>
    <n v="0.71050000000000002"/>
  </r>
  <r>
    <s v="20-Jan-2026"/>
    <x v="1"/>
    <s v="Week3-Jan-2026"/>
    <x v="4"/>
    <s v="29-Jun-2027"/>
    <s v="Tuesday"/>
    <s v="Monthly - Tuesday"/>
    <s v="Monthly - Tuesday"/>
    <s v="Month+17 Expiry"/>
    <n v="0"/>
    <n v="0"/>
    <n v="0"/>
  </r>
  <r>
    <s v="20-Jan-2026"/>
    <x v="1"/>
    <s v="Week3-Jan-2026"/>
    <x v="4"/>
    <s v="28-Dec-2027"/>
    <s v="Tuesday"/>
    <s v="Monthly - Tuesday"/>
    <s v="Monthly - Tuesday"/>
    <s v="Month+23 Expiry"/>
    <n v="77"/>
    <n v="0.13489999999999999"/>
    <n v="8.2000000000000007E-3"/>
  </r>
  <r>
    <s v="20-Jan-2026"/>
    <x v="1"/>
    <s v="Week3-Jan-2026"/>
    <x v="4"/>
    <s v="27-Jun-2028"/>
    <s v="Tuesday"/>
    <s v="Monthly - Tuesday"/>
    <s v="Monthly - Tuesday"/>
    <s v="Month+29 Expiry"/>
    <n v="0"/>
    <n v="0"/>
    <n v="0"/>
  </r>
  <r>
    <s v="20-Jan-2026"/>
    <x v="1"/>
    <s v="Week3-Jan-2026"/>
    <x v="4"/>
    <s v="26-Dec-2028"/>
    <s v="Tuesday"/>
    <s v="Monthly - Tuesday"/>
    <s v="Monthly - Tuesday"/>
    <s v="Month+35 Expiry"/>
    <n v="30"/>
    <n v="5.3499999999999999E-2"/>
    <n v="2E-3"/>
  </r>
  <r>
    <s v="20-Jan-2026"/>
    <x v="1"/>
    <s v="Week3-Jan-2026"/>
    <x v="4"/>
    <s v="26-Jun-2029"/>
    <s v="Tuesday"/>
    <s v="Monthly - Tuesday"/>
    <s v="Monthly - Tuesday"/>
    <s v="Month+41 Expiry"/>
    <n v="0"/>
    <n v="0"/>
    <n v="0"/>
  </r>
  <r>
    <s v="20-Jan-2026"/>
    <x v="1"/>
    <s v="Week3-Jan-2026"/>
    <x v="4"/>
    <s v="24-Dec-2029"/>
    <s v="Monday"/>
    <s v="Weekly - Monday"/>
    <s v="Weekly - Monday"/>
    <s v="Month+47 Expiry"/>
    <n v="0"/>
    <n v="0"/>
    <n v="0"/>
  </r>
  <r>
    <s v="20-Jan-2026"/>
    <x v="1"/>
    <s v="Week3-Jan-2026"/>
    <x v="4"/>
    <s v="25-Jun-2030"/>
    <s v="Tuesday"/>
    <s v="Monthly - Tuesday"/>
    <s v="Monthly - Tuesday"/>
    <s v="Month+53 Expiry"/>
    <n v="0"/>
    <n v="0"/>
    <n v="0"/>
  </r>
  <r>
    <s v="20-Jan-2026"/>
    <x v="1"/>
    <s v="Week3-Jan-2026"/>
    <x v="4"/>
    <s v="31-Dec-2030"/>
    <s v="Tuesday"/>
    <s v="Monthly - Tuesday"/>
    <s v="Monthly - Tuesday"/>
    <s v="Month+59 Expiry"/>
    <n v="0"/>
    <n v="0"/>
    <n v="0"/>
  </r>
  <r>
    <s v="21-Jan-2026"/>
    <x v="2"/>
    <s v="Week3-Jan-2026"/>
    <x v="4"/>
    <s v="27-Jan-2026"/>
    <s v="Tuesday"/>
    <s v="Monthly - Tuesday"/>
    <s v="MDAW - Tuesday"/>
    <s v="Same Month Expiry"/>
    <n v="98572048"/>
    <n v="162343.23420000001"/>
    <n v="584.09950000000003"/>
  </r>
  <r>
    <s v="21-Jan-2026"/>
    <x v="2"/>
    <s v="Week3-Jan-2026"/>
    <x v="4"/>
    <s v="03-Feb-2026"/>
    <s v="Tuesday"/>
    <s v="Weekly - Tuesday"/>
    <s v="Weekly - Tuesday"/>
    <s v="Month+1 Expiry"/>
    <n v="2214344"/>
    <n v="3659.1206999999999"/>
    <n v="21.535599999999999"/>
  </r>
  <r>
    <s v="21-Jan-2026"/>
    <x v="2"/>
    <s v="Week3-Jan-2026"/>
    <x v="4"/>
    <s v="10-Feb-2026"/>
    <s v="Tuesday"/>
    <s v="Weekly - Tuesday"/>
    <s v="Weekly - Tuesday"/>
    <s v="Month+1 Expiry"/>
    <n v="214954"/>
    <n v="356.88499999999999"/>
    <n v="2.3571"/>
  </r>
  <r>
    <s v="21-Jan-2026"/>
    <x v="2"/>
    <s v="Week3-Jan-2026"/>
    <x v="4"/>
    <s v="17-Feb-2026"/>
    <s v="Tuesday"/>
    <s v="Weekly - Tuesday"/>
    <s v="Weekly - Tuesday"/>
    <s v="Month+1 Expiry"/>
    <n v="22800"/>
    <n v="37.901499999999999"/>
    <n v="0.36559999999999998"/>
  </r>
  <r>
    <s v="21-Jan-2026"/>
    <x v="2"/>
    <s v="Week3-Jan-2026"/>
    <x v="4"/>
    <s v="24-Feb-2026"/>
    <s v="Tuesday"/>
    <s v="Monthly - Tuesday"/>
    <s v="Monthly - Tuesday"/>
    <s v="Month+1 Expiry"/>
    <n v="1298066"/>
    <n v="2166.2116999999998"/>
    <n v="21.606000000000002"/>
  </r>
  <r>
    <s v="21-Jan-2026"/>
    <x v="2"/>
    <s v="Week3-Jan-2026"/>
    <x v="4"/>
    <s v="02-Mar-2026"/>
    <s v="Monday"/>
    <s v="Weekly - Monday"/>
    <s v="Weekly - Monday"/>
    <s v="Month+2 Expiry"/>
    <n v="255"/>
    <n v="0.43709999999999999"/>
    <n v="2.7000000000000001E-3"/>
  </r>
  <r>
    <s v="21-Jan-2026"/>
    <x v="2"/>
    <s v="Week3-Jan-2026"/>
    <x v="4"/>
    <s v="30-Mar-2026"/>
    <s v="Monday"/>
    <s v="Monthly - Monday"/>
    <s v="Monthly - Monday"/>
    <s v="Month+2 Expiry"/>
    <n v="370735"/>
    <n v="619.56880000000001"/>
    <n v="8.1607000000000003"/>
  </r>
  <r>
    <s v="21-Jan-2026"/>
    <x v="2"/>
    <s v="Week3-Jan-2026"/>
    <x v="4"/>
    <s v="30-Jun-2026"/>
    <s v="Tuesday"/>
    <s v="Monthly - Tuesday"/>
    <s v="Monthly - Tuesday"/>
    <s v="Month+5 Expiry"/>
    <n v="69756"/>
    <n v="119.8308"/>
    <n v="1.9346000000000001"/>
  </r>
  <r>
    <s v="21-Jan-2026"/>
    <x v="2"/>
    <s v="Week3-Jan-2026"/>
    <x v="4"/>
    <s v="29-Sep-2026"/>
    <s v="Tuesday"/>
    <s v="Monthly - Tuesday"/>
    <s v="Monthly - Tuesday"/>
    <s v="Month+8 Expiry"/>
    <n v="10584"/>
    <n v="17.744299999999999"/>
    <n v="0.2402"/>
  </r>
  <r>
    <s v="21-Jan-2026"/>
    <x v="2"/>
    <s v="Week3-Jan-2026"/>
    <x v="4"/>
    <s v="29-Dec-2026"/>
    <s v="Tuesday"/>
    <s v="Monthly - Tuesday"/>
    <s v="Monthly - Tuesday"/>
    <s v="Month+11 Expiry"/>
    <n v="17693"/>
    <n v="31.310600000000001"/>
    <n v="0.98060000000000003"/>
  </r>
  <r>
    <s v="21-Jan-2026"/>
    <x v="2"/>
    <s v="Week3-Jan-2026"/>
    <x v="4"/>
    <s v="29-Jun-2027"/>
    <s v="Tuesday"/>
    <s v="Monthly - Tuesday"/>
    <s v="Monthly - Tuesday"/>
    <s v="Month+17 Expiry"/>
    <n v="0"/>
    <n v="0"/>
    <n v="0"/>
  </r>
  <r>
    <s v="21-Jan-2026"/>
    <x v="2"/>
    <s v="Week3-Jan-2026"/>
    <x v="4"/>
    <s v="28-Dec-2027"/>
    <s v="Tuesday"/>
    <s v="Monthly - Tuesday"/>
    <s v="Monthly - Tuesday"/>
    <s v="Month+23 Expiry"/>
    <n v="94"/>
    <n v="0.16439999999999999"/>
    <n v="9.4000000000000004E-3"/>
  </r>
  <r>
    <s v="21-Jan-2026"/>
    <x v="2"/>
    <s v="Week3-Jan-2026"/>
    <x v="4"/>
    <s v="27-Jun-2028"/>
    <s v="Tuesday"/>
    <s v="Monthly - Tuesday"/>
    <s v="Monthly - Tuesday"/>
    <s v="Month+29 Expiry"/>
    <n v="0"/>
    <n v="0"/>
    <n v="0"/>
  </r>
  <r>
    <s v="21-Jan-2026"/>
    <x v="2"/>
    <s v="Week3-Jan-2026"/>
    <x v="4"/>
    <s v="26-Dec-2028"/>
    <s v="Tuesday"/>
    <s v="Monthly - Tuesday"/>
    <s v="Monthly - Tuesday"/>
    <s v="Month+35 Expiry"/>
    <n v="12"/>
    <n v="1.9199999999999998E-2"/>
    <n v="5.0000000000000001E-4"/>
  </r>
  <r>
    <s v="21-Jan-2026"/>
    <x v="2"/>
    <s v="Week3-Jan-2026"/>
    <x v="4"/>
    <s v="26-Jun-2029"/>
    <s v="Tuesday"/>
    <s v="Monthly - Tuesday"/>
    <s v="Monthly - Tuesday"/>
    <s v="Month+41 Expiry"/>
    <n v="0"/>
    <n v="0"/>
    <n v="0"/>
  </r>
  <r>
    <s v="21-Jan-2026"/>
    <x v="2"/>
    <s v="Week3-Jan-2026"/>
    <x v="4"/>
    <s v="24-Dec-2029"/>
    <s v="Monday"/>
    <s v="Weekly - Monday"/>
    <s v="Weekly - Monday"/>
    <s v="Month+47 Expiry"/>
    <n v="0"/>
    <n v="0"/>
    <n v="0"/>
  </r>
  <r>
    <s v="21-Jan-2026"/>
    <x v="2"/>
    <s v="Week3-Jan-2026"/>
    <x v="4"/>
    <s v="25-Jun-2030"/>
    <s v="Tuesday"/>
    <s v="Monthly - Tuesday"/>
    <s v="Monthly - Tuesday"/>
    <s v="Month+53 Expiry"/>
    <n v="0"/>
    <n v="0"/>
    <n v="0"/>
  </r>
  <r>
    <s v="21-Jan-2026"/>
    <x v="2"/>
    <s v="Week3-Jan-2026"/>
    <x v="4"/>
    <s v="31-Dec-2030"/>
    <s v="Tuesday"/>
    <s v="Monthly - Tuesday"/>
    <s v="Monthly - Tuesday"/>
    <s v="Month+59 Expiry"/>
    <n v="0"/>
    <n v="0"/>
    <n v="0"/>
  </r>
  <r>
    <s v="22-Jan-2026"/>
    <x v="3"/>
    <s v="Week4-Jan-2026"/>
    <x v="4"/>
    <s v="27-Jan-2026"/>
    <s v="Tuesday"/>
    <s v="Monthly - Tuesday"/>
    <s v="MDAW - Tuesday"/>
    <s v="Same Month Expiry"/>
    <n v="89227070"/>
    <n v="147040.23819999999"/>
    <n v="438.08879999999999"/>
  </r>
  <r>
    <s v="22-Jan-2026"/>
    <x v="3"/>
    <s v="Week4-Jan-2026"/>
    <x v="4"/>
    <s v="03-Feb-2026"/>
    <s v="Tuesday"/>
    <s v="Weekly - Tuesday"/>
    <s v="Weekly - Tuesday"/>
    <s v="Month+1 Expiry"/>
    <n v="2167294"/>
    <n v="3586.578"/>
    <n v="20.410900000000002"/>
  </r>
  <r>
    <s v="22-Jan-2026"/>
    <x v="3"/>
    <s v="Week4-Jan-2026"/>
    <x v="4"/>
    <s v="10-Feb-2026"/>
    <s v="Tuesday"/>
    <s v="Weekly - Tuesday"/>
    <s v="Weekly - Tuesday"/>
    <s v="Month+1 Expiry"/>
    <n v="186101"/>
    <n v="309.02620000000002"/>
    <n v="2.1459999999999999"/>
  </r>
  <r>
    <s v="22-Jan-2026"/>
    <x v="3"/>
    <s v="Week4-Jan-2026"/>
    <x v="4"/>
    <s v="17-Feb-2026"/>
    <s v="Tuesday"/>
    <s v="Weekly - Tuesday"/>
    <s v="Weekly - Tuesday"/>
    <s v="Month+1 Expiry"/>
    <n v="20271"/>
    <n v="33.686"/>
    <n v="0.31690000000000002"/>
  </r>
  <r>
    <s v="22-Jan-2026"/>
    <x v="3"/>
    <s v="Week4-Jan-2026"/>
    <x v="4"/>
    <s v="24-Feb-2026"/>
    <s v="Tuesday"/>
    <s v="Monthly - Tuesday"/>
    <s v="Monthly - Tuesday"/>
    <s v="Month+1 Expiry"/>
    <n v="864709"/>
    <n v="1446.9323999999999"/>
    <n v="14.344099999999999"/>
  </r>
  <r>
    <s v="22-Jan-2026"/>
    <x v="3"/>
    <s v="Week4-Jan-2026"/>
    <x v="4"/>
    <s v="02-Mar-2026"/>
    <s v="Monday"/>
    <s v="Weekly - Monday"/>
    <s v="Weekly - Monday"/>
    <s v="Month+2 Expiry"/>
    <n v="323"/>
    <n v="0.54779999999999995"/>
    <n v="2.7000000000000001E-3"/>
  </r>
  <r>
    <s v="22-Jan-2026"/>
    <x v="3"/>
    <s v="Week4-Jan-2026"/>
    <x v="4"/>
    <s v="30-Mar-2026"/>
    <s v="Monday"/>
    <s v="Monthly - Monday"/>
    <s v="Monthly - Monday"/>
    <s v="Month+2 Expiry"/>
    <n v="225978"/>
    <n v="378.60559999999998"/>
    <n v="4.7516999999999996"/>
  </r>
  <r>
    <s v="22-Jan-2026"/>
    <x v="3"/>
    <s v="Week4-Jan-2026"/>
    <x v="4"/>
    <s v="30-Jun-2026"/>
    <s v="Tuesday"/>
    <s v="Monthly - Tuesday"/>
    <s v="Monthly - Tuesday"/>
    <s v="Month+5 Expiry"/>
    <n v="30285"/>
    <n v="50.157400000000003"/>
    <n v="0.83030000000000004"/>
  </r>
  <r>
    <s v="22-Jan-2026"/>
    <x v="3"/>
    <s v="Week4-Jan-2026"/>
    <x v="4"/>
    <s v="29-Sep-2026"/>
    <s v="Tuesday"/>
    <s v="Monthly - Tuesday"/>
    <s v="Monthly - Tuesday"/>
    <s v="Month+8 Expiry"/>
    <n v="4255"/>
    <n v="7.0849000000000002"/>
    <n v="0.13009999999999999"/>
  </r>
  <r>
    <s v="22-Jan-2026"/>
    <x v="3"/>
    <s v="Week4-Jan-2026"/>
    <x v="4"/>
    <s v="29-Dec-2026"/>
    <s v="Tuesday"/>
    <s v="Monthly - Tuesday"/>
    <s v="Monthly - Tuesday"/>
    <s v="Month+11 Expiry"/>
    <n v="9632"/>
    <n v="16.8337"/>
    <n v="0.56720000000000004"/>
  </r>
  <r>
    <s v="22-Jan-2026"/>
    <x v="3"/>
    <s v="Week4-Jan-2026"/>
    <x v="4"/>
    <s v="29-Jun-2027"/>
    <s v="Tuesday"/>
    <s v="Monthly - Tuesday"/>
    <s v="Monthly - Tuesday"/>
    <s v="Month+17 Expiry"/>
    <n v="0"/>
    <n v="0"/>
    <n v="0"/>
  </r>
  <r>
    <s v="22-Jan-2026"/>
    <x v="3"/>
    <s v="Week4-Jan-2026"/>
    <x v="4"/>
    <s v="28-Dec-2027"/>
    <s v="Tuesday"/>
    <s v="Monthly - Tuesday"/>
    <s v="Monthly - Tuesday"/>
    <s v="Month+23 Expiry"/>
    <n v="74"/>
    <n v="0.12479999999999999"/>
    <n v="4.1000000000000003E-3"/>
  </r>
  <r>
    <s v="22-Jan-2026"/>
    <x v="3"/>
    <s v="Week4-Jan-2026"/>
    <x v="4"/>
    <s v="27-Jun-2028"/>
    <s v="Tuesday"/>
    <s v="Monthly - Tuesday"/>
    <s v="Monthly - Tuesday"/>
    <s v="Month+29 Expiry"/>
    <n v="0"/>
    <n v="0"/>
    <n v="0"/>
  </r>
  <r>
    <s v="22-Jan-2026"/>
    <x v="3"/>
    <s v="Week4-Jan-2026"/>
    <x v="4"/>
    <s v="26-Dec-2028"/>
    <s v="Tuesday"/>
    <s v="Monthly - Tuesday"/>
    <s v="Monthly - Tuesday"/>
    <s v="Month+35 Expiry"/>
    <n v="1"/>
    <n v="1.8E-3"/>
    <n v="1E-4"/>
  </r>
  <r>
    <s v="22-Jan-2026"/>
    <x v="3"/>
    <s v="Week4-Jan-2026"/>
    <x v="4"/>
    <s v="26-Jun-2029"/>
    <s v="Tuesday"/>
    <s v="Monthly - Tuesday"/>
    <s v="Monthly - Tuesday"/>
    <s v="Month+41 Expiry"/>
    <n v="0"/>
    <n v="0"/>
    <n v="0"/>
  </r>
  <r>
    <s v="22-Jan-2026"/>
    <x v="3"/>
    <s v="Week4-Jan-2026"/>
    <x v="4"/>
    <s v="24-Dec-2029"/>
    <s v="Monday"/>
    <s v="Weekly - Monday"/>
    <s v="Weekly - Monday"/>
    <s v="Month+47 Expiry"/>
    <n v="0"/>
    <n v="0"/>
    <n v="0"/>
  </r>
  <r>
    <s v="22-Jan-2026"/>
    <x v="3"/>
    <s v="Week4-Jan-2026"/>
    <x v="4"/>
    <s v="25-Jun-2030"/>
    <s v="Tuesday"/>
    <s v="Monthly - Tuesday"/>
    <s v="Monthly - Tuesday"/>
    <s v="Month+53 Expiry"/>
    <n v="0"/>
    <n v="0"/>
    <n v="0"/>
  </r>
  <r>
    <s v="22-Jan-2026"/>
    <x v="3"/>
    <s v="Week4-Jan-2026"/>
    <x v="4"/>
    <s v="31-Dec-2030"/>
    <s v="Tuesday"/>
    <s v="Monthly - Tuesday"/>
    <s v="Monthly - Tuesday"/>
    <s v="Month+59 Expiry"/>
    <n v="0"/>
    <n v="0"/>
    <n v="0"/>
  </r>
  <r>
    <s v="23-Jan-2026"/>
    <x v="4"/>
    <s v="Week4-Jan-2026"/>
    <x v="4"/>
    <s v="27-Jan-2026"/>
    <s v="Tuesday"/>
    <s v="Monthly - Tuesday"/>
    <s v="MDAW - Tuesday"/>
    <s v="Same Month Expiry"/>
    <n v="149220916"/>
    <n v="245364.41769999999"/>
    <n v="621.89909999999998"/>
  </r>
  <r>
    <s v="23-Jan-2026"/>
    <x v="4"/>
    <s v="Week4-Jan-2026"/>
    <x v="4"/>
    <s v="03-Feb-2026"/>
    <s v="Tuesday"/>
    <s v="Weekly - Tuesday"/>
    <s v="Weekly - Tuesday"/>
    <s v="Month+1 Expiry"/>
    <n v="3142569"/>
    <n v="5221.4871000000003"/>
    <n v="27.735900000000001"/>
  </r>
  <r>
    <s v="23-Jan-2026"/>
    <x v="4"/>
    <s v="Week4-Jan-2026"/>
    <x v="4"/>
    <s v="10-Feb-2026"/>
    <s v="Tuesday"/>
    <s v="Weekly - Tuesday"/>
    <s v="Weekly - Tuesday"/>
    <s v="Month+1 Expiry"/>
    <n v="205979"/>
    <n v="342.37860000000001"/>
    <n v="2.4121999999999999"/>
  </r>
  <r>
    <s v="23-Jan-2026"/>
    <x v="4"/>
    <s v="Week4-Jan-2026"/>
    <x v="4"/>
    <s v="17-Feb-2026"/>
    <s v="Tuesday"/>
    <s v="Weekly - Tuesday"/>
    <s v="Weekly - Tuesday"/>
    <s v="Month+1 Expiry"/>
    <n v="19732"/>
    <n v="32.865900000000003"/>
    <n v="0.29680000000000001"/>
  </r>
  <r>
    <s v="23-Jan-2026"/>
    <x v="4"/>
    <s v="Week4-Jan-2026"/>
    <x v="4"/>
    <s v="24-Feb-2026"/>
    <s v="Tuesday"/>
    <s v="Monthly - Tuesday"/>
    <s v="Monthly - Tuesday"/>
    <s v="Month+1 Expiry"/>
    <n v="970459"/>
    <n v="1626.7005999999999"/>
    <n v="17.600999999999999"/>
  </r>
  <r>
    <s v="23-Jan-2026"/>
    <x v="4"/>
    <s v="Week4-Jan-2026"/>
    <x v="4"/>
    <s v="02-Mar-2026"/>
    <s v="Monday"/>
    <s v="Weekly - Monday"/>
    <s v="Weekly - Monday"/>
    <s v="Month+2 Expiry"/>
    <n v="641"/>
    <n v="1.0876999999999999"/>
    <n v="6.8999999999999999E-3"/>
  </r>
  <r>
    <s v="23-Jan-2026"/>
    <x v="4"/>
    <s v="Week4-Jan-2026"/>
    <x v="4"/>
    <s v="30-Mar-2026"/>
    <s v="Monday"/>
    <s v="Monthly - Monday"/>
    <s v="Monthly - Monday"/>
    <s v="Month+2 Expiry"/>
    <n v="176508"/>
    <n v="295.9427"/>
    <n v="3.7919"/>
  </r>
  <r>
    <s v="23-Jan-2026"/>
    <x v="4"/>
    <s v="Week4-Jan-2026"/>
    <x v="4"/>
    <s v="30-Jun-2026"/>
    <s v="Tuesday"/>
    <s v="Monthly - Tuesday"/>
    <s v="Monthly - Tuesday"/>
    <s v="Month+5 Expiry"/>
    <n v="26136"/>
    <n v="44.3277"/>
    <n v="0.74980000000000002"/>
  </r>
  <r>
    <s v="23-Jan-2026"/>
    <x v="4"/>
    <s v="Week4-Jan-2026"/>
    <x v="4"/>
    <s v="29-Sep-2026"/>
    <s v="Tuesday"/>
    <s v="Monthly - Tuesday"/>
    <s v="Monthly - Tuesday"/>
    <s v="Month+8 Expiry"/>
    <n v="3447"/>
    <n v="5.9397000000000002"/>
    <n v="0.1363"/>
  </r>
  <r>
    <s v="23-Jan-2026"/>
    <x v="4"/>
    <s v="Week4-Jan-2026"/>
    <x v="4"/>
    <s v="29-Dec-2026"/>
    <s v="Tuesday"/>
    <s v="Monthly - Tuesday"/>
    <s v="Monthly - Tuesday"/>
    <s v="Month+11 Expiry"/>
    <n v="11935"/>
    <n v="20.741599999999998"/>
    <n v="0.55469999999999997"/>
  </r>
  <r>
    <s v="23-Jan-2026"/>
    <x v="4"/>
    <s v="Week4-Jan-2026"/>
    <x v="4"/>
    <s v="29-Jun-2027"/>
    <s v="Tuesday"/>
    <s v="Monthly - Tuesday"/>
    <s v="Monthly - Tuesday"/>
    <s v="Month+17 Expiry"/>
    <n v="0"/>
    <n v="0"/>
    <n v="0"/>
  </r>
  <r>
    <s v="23-Jan-2026"/>
    <x v="4"/>
    <s v="Week4-Jan-2026"/>
    <x v="4"/>
    <s v="28-Dec-2027"/>
    <s v="Tuesday"/>
    <s v="Monthly - Tuesday"/>
    <s v="Monthly - Tuesday"/>
    <s v="Month+23 Expiry"/>
    <n v="90"/>
    <n v="0.1545"/>
    <n v="7.1999999999999998E-3"/>
  </r>
  <r>
    <s v="23-Jan-2026"/>
    <x v="4"/>
    <s v="Week4-Jan-2026"/>
    <x v="4"/>
    <s v="27-Jun-2028"/>
    <s v="Tuesday"/>
    <s v="Monthly - Tuesday"/>
    <s v="Monthly - Tuesday"/>
    <s v="Month+29 Expiry"/>
    <n v="0"/>
    <n v="0"/>
    <n v="0"/>
  </r>
  <r>
    <s v="23-Jan-2026"/>
    <x v="4"/>
    <s v="Week4-Jan-2026"/>
    <x v="4"/>
    <s v="26-Dec-2028"/>
    <s v="Tuesday"/>
    <s v="Monthly - Tuesday"/>
    <s v="Monthly - Tuesday"/>
    <s v="Month+35 Expiry"/>
    <n v="4"/>
    <n v="7.1000000000000004E-3"/>
    <n v="2.9999999999999997E-4"/>
  </r>
  <r>
    <s v="23-Jan-2026"/>
    <x v="4"/>
    <s v="Week4-Jan-2026"/>
    <x v="4"/>
    <s v="26-Jun-2029"/>
    <s v="Tuesday"/>
    <s v="Monthly - Tuesday"/>
    <s v="Monthly - Tuesday"/>
    <s v="Month+41 Expiry"/>
    <n v="0"/>
    <n v="0"/>
    <n v="0"/>
  </r>
  <r>
    <s v="23-Jan-2026"/>
    <x v="4"/>
    <s v="Week4-Jan-2026"/>
    <x v="4"/>
    <s v="24-Dec-2029"/>
    <s v="Monday"/>
    <s v="Weekly - Monday"/>
    <s v="Weekly - Monday"/>
    <s v="Month+47 Expiry"/>
    <n v="0"/>
    <n v="0"/>
    <n v="0"/>
  </r>
  <r>
    <s v="23-Jan-2026"/>
    <x v="4"/>
    <s v="Week4-Jan-2026"/>
    <x v="4"/>
    <s v="25-Jun-2030"/>
    <s v="Tuesday"/>
    <s v="Monthly - Tuesday"/>
    <s v="Monthly - Tuesday"/>
    <s v="Month+53 Expiry"/>
    <n v="0"/>
    <n v="0"/>
    <n v="0"/>
  </r>
  <r>
    <s v="23-Jan-2026"/>
    <x v="4"/>
    <s v="Week4-Jan-2026"/>
    <x v="4"/>
    <s v="31-Dec-2030"/>
    <s v="Tuesday"/>
    <s v="Monthly - Tuesday"/>
    <s v="Monthly - Tuesday"/>
    <s v="Month+59 Expiry"/>
    <n v="0"/>
    <n v="0"/>
    <n v="0"/>
  </r>
  <r>
    <s v="27-Jan-2026"/>
    <x v="1"/>
    <s v="Week4-Jan-2026"/>
    <x v="4"/>
    <s v="27-Jan-2026"/>
    <s v="Tuesday"/>
    <s v="Monthly - Tuesday"/>
    <s v="MDAW - Tuesday"/>
    <s v="Same Month Expiry"/>
    <n v="392546316"/>
    <n v="641487.22320000001"/>
    <n v="777.29060000000004"/>
  </r>
  <r>
    <s v="27-Jan-2026"/>
    <x v="1"/>
    <s v="Week4-Jan-2026"/>
    <x v="4"/>
    <s v="03-Feb-2026"/>
    <s v="Tuesday"/>
    <s v="Weekly - Tuesday"/>
    <s v="Weekly - Tuesday"/>
    <s v="Month+1 Expiry"/>
    <n v="8950086"/>
    <n v="14778.9323"/>
    <n v="87.232600000000005"/>
  </r>
  <r>
    <s v="27-Jan-2026"/>
    <x v="1"/>
    <s v="Week4-Jan-2026"/>
    <x v="4"/>
    <s v="10-Feb-2026"/>
    <s v="Tuesday"/>
    <s v="Weekly - Tuesday"/>
    <s v="Weekly - Tuesday"/>
    <s v="Month+1 Expiry"/>
    <n v="409364"/>
    <n v="677.72730000000001"/>
    <n v="5.1219000000000001"/>
  </r>
  <r>
    <s v="27-Jan-2026"/>
    <x v="1"/>
    <s v="Week4-Jan-2026"/>
    <x v="4"/>
    <s v="17-Feb-2026"/>
    <s v="Tuesday"/>
    <s v="Weekly - Tuesday"/>
    <s v="Weekly - Tuesday"/>
    <s v="Month+1 Expiry"/>
    <n v="34035"/>
    <n v="56.327500000000001"/>
    <n v="0.55569999999999997"/>
  </r>
  <r>
    <s v="27-Jan-2026"/>
    <x v="1"/>
    <s v="Week4-Jan-2026"/>
    <x v="4"/>
    <s v="24-Feb-2026"/>
    <s v="Tuesday"/>
    <s v="Monthly - Tuesday"/>
    <s v="Monthly - Tuesday"/>
    <s v="Month+1 Expiry"/>
    <n v="1439003"/>
    <n v="2401.3189000000002"/>
    <n v="28.796600000000002"/>
  </r>
  <r>
    <s v="27-Jan-2026"/>
    <x v="1"/>
    <s v="Week4-Jan-2026"/>
    <x v="4"/>
    <s v="02-Mar-2026"/>
    <s v="Monday"/>
    <s v="Weekly - Monday"/>
    <s v="Weekly - Monday"/>
    <s v="Month+2 Expiry"/>
    <n v="1151"/>
    <n v="1.9235"/>
    <n v="1.49E-2"/>
  </r>
  <r>
    <s v="27-Jan-2026"/>
    <x v="1"/>
    <s v="Week4-Jan-2026"/>
    <x v="4"/>
    <s v="30-Mar-2026"/>
    <s v="Monday"/>
    <s v="Monthly - Monday"/>
    <s v="Monthly - Monday"/>
    <s v="Month+2 Expiry"/>
    <n v="283915"/>
    <n v="476.09480000000002"/>
    <n v="6.9181999999999997"/>
  </r>
  <r>
    <s v="27-Jan-2026"/>
    <x v="1"/>
    <s v="Week4-Jan-2026"/>
    <x v="4"/>
    <s v="30-Jun-2026"/>
    <s v="Tuesday"/>
    <s v="Monthly - Tuesday"/>
    <s v="Monthly - Tuesday"/>
    <s v="Month+5 Expiry"/>
    <n v="38190"/>
    <n v="64.333500000000001"/>
    <n v="1.0034000000000001"/>
  </r>
  <r>
    <s v="27-Jan-2026"/>
    <x v="1"/>
    <s v="Week4-Jan-2026"/>
    <x v="4"/>
    <s v="29-Sep-2026"/>
    <s v="Tuesday"/>
    <s v="Monthly - Tuesday"/>
    <s v="Monthly - Tuesday"/>
    <s v="Month+8 Expiry"/>
    <n v="4175"/>
    <n v="7.1429999999999998"/>
    <n v="0.12659999999999999"/>
  </r>
  <r>
    <s v="27-Jan-2026"/>
    <x v="1"/>
    <s v="Week4-Jan-2026"/>
    <x v="4"/>
    <s v="29-Dec-2026"/>
    <s v="Tuesday"/>
    <s v="Monthly - Tuesday"/>
    <s v="Monthly - Tuesday"/>
    <s v="Month+11 Expiry"/>
    <n v="15540"/>
    <n v="26.752800000000001"/>
    <n v="0.77910000000000001"/>
  </r>
  <r>
    <s v="27-Jan-2026"/>
    <x v="1"/>
    <s v="Week4-Jan-2026"/>
    <x v="4"/>
    <s v="29-Jun-2027"/>
    <s v="Tuesday"/>
    <s v="Monthly - Tuesday"/>
    <s v="Monthly - Tuesday"/>
    <s v="Month+17 Expiry"/>
    <n v="0"/>
    <n v="0"/>
    <n v="0"/>
  </r>
  <r>
    <s v="27-Jan-2026"/>
    <x v="1"/>
    <s v="Week4-Jan-2026"/>
    <x v="4"/>
    <s v="28-Dec-2027"/>
    <s v="Tuesday"/>
    <s v="Monthly - Tuesday"/>
    <s v="Monthly - Tuesday"/>
    <s v="Month+23 Expiry"/>
    <n v="43"/>
    <n v="7.5700000000000003E-2"/>
    <n v="5.4000000000000003E-3"/>
  </r>
  <r>
    <s v="27-Jan-2026"/>
    <x v="1"/>
    <s v="Week4-Jan-2026"/>
    <x v="4"/>
    <s v="27-Jun-2028"/>
    <s v="Tuesday"/>
    <s v="Monthly - Tuesday"/>
    <s v="Monthly - Tuesday"/>
    <s v="Month+29 Expiry"/>
    <n v="0"/>
    <n v="0"/>
    <n v="0"/>
  </r>
  <r>
    <s v="27-Jan-2026"/>
    <x v="1"/>
    <s v="Week4-Jan-2026"/>
    <x v="4"/>
    <s v="26-Dec-2028"/>
    <s v="Tuesday"/>
    <s v="Monthly - Tuesday"/>
    <s v="Monthly - Tuesday"/>
    <s v="Month+35 Expiry"/>
    <n v="0"/>
    <n v="0"/>
    <n v="0"/>
  </r>
  <r>
    <s v="27-Jan-2026"/>
    <x v="1"/>
    <s v="Week4-Jan-2026"/>
    <x v="4"/>
    <s v="26-Jun-2029"/>
    <s v="Tuesday"/>
    <s v="Monthly - Tuesday"/>
    <s v="Monthly - Tuesday"/>
    <s v="Month+41 Expiry"/>
    <n v="0"/>
    <n v="0"/>
    <n v="0"/>
  </r>
  <r>
    <s v="27-Jan-2026"/>
    <x v="1"/>
    <s v="Week4-Jan-2026"/>
    <x v="4"/>
    <s v="24-Dec-2029"/>
    <s v="Monday"/>
    <s v="Weekly - Monday"/>
    <s v="Weekly - Monday"/>
    <s v="Month+47 Expiry"/>
    <n v="2"/>
    <n v="4.3E-3"/>
    <n v="4.0000000000000002E-4"/>
  </r>
  <r>
    <s v="27-Jan-2026"/>
    <x v="1"/>
    <s v="Week4-Jan-2026"/>
    <x v="4"/>
    <s v="25-Jun-2030"/>
    <s v="Tuesday"/>
    <s v="Monthly - Tuesday"/>
    <s v="Monthly - Tuesday"/>
    <s v="Month+53 Expiry"/>
    <n v="0"/>
    <n v="0"/>
    <n v="0"/>
  </r>
  <r>
    <s v="27-Jan-2026"/>
    <x v="1"/>
    <s v="Week4-Jan-2026"/>
    <x v="4"/>
    <s v="31-Dec-2030"/>
    <s v="Tuesday"/>
    <s v="Monthly - Tuesday"/>
    <s v="Monthly - Tuesday"/>
    <s v="Month+59 Expiry"/>
    <n v="0"/>
    <n v="0"/>
    <n v="0"/>
  </r>
  <r>
    <s v="28-Jan-2026"/>
    <x v="2"/>
    <s v="Week4-Jan-2026"/>
    <x v="4"/>
    <s v="03-Feb-2026"/>
    <s v="Tuesday"/>
    <s v="Weekly - Tuesday"/>
    <s v="Weekly - Tuesday"/>
    <s v="Month+1 Expiry"/>
    <n v="45617780"/>
    <n v="75553.779800000004"/>
    <n v="391.81900000000002"/>
  </r>
  <r>
    <s v="28-Jan-2026"/>
    <x v="2"/>
    <s v="Week4-Jan-2026"/>
    <x v="4"/>
    <s v="10-Feb-2026"/>
    <s v="Tuesday"/>
    <s v="Weekly - Tuesday"/>
    <s v="Weekly - Tuesday"/>
    <s v="Month+1 Expiry"/>
    <n v="926122"/>
    <n v="1534.8602000000001"/>
    <n v="9.3251000000000008"/>
  </r>
  <r>
    <s v="28-Jan-2026"/>
    <x v="2"/>
    <s v="Week4-Jan-2026"/>
    <x v="4"/>
    <s v="17-Feb-2026"/>
    <s v="Tuesday"/>
    <s v="Weekly - Tuesday"/>
    <s v="Weekly - Tuesday"/>
    <s v="Month+1 Expiry"/>
    <n v="57294"/>
    <n v="95.380300000000005"/>
    <n v="0.82650000000000001"/>
  </r>
  <r>
    <s v="28-Jan-2026"/>
    <x v="2"/>
    <s v="Week4-Jan-2026"/>
    <x v="4"/>
    <s v="24-Feb-2026"/>
    <s v="Tuesday"/>
    <s v="Monthly - Tuesday"/>
    <s v="Monthly - Tuesday"/>
    <s v="Month+1 Expiry"/>
    <n v="1333120"/>
    <n v="2220.3465000000001"/>
    <n v="20.133400000000002"/>
  </r>
  <r>
    <s v="28-Jan-2026"/>
    <x v="2"/>
    <s v="Week4-Jan-2026"/>
    <x v="4"/>
    <s v="02-Mar-2026"/>
    <s v="Monday"/>
    <s v="Weekly - Monday"/>
    <s v="Weekly - Monday"/>
    <s v="Month+2 Expiry"/>
    <n v="3895"/>
    <n v="6.5000999999999998"/>
    <n v="6.2899999999999998E-2"/>
  </r>
  <r>
    <s v="28-Jan-2026"/>
    <x v="2"/>
    <s v="Week4-Jan-2026"/>
    <x v="4"/>
    <s v="30-Mar-2026"/>
    <s v="Monday"/>
    <s v="Monthly - Monday"/>
    <s v="Monthly - Monday"/>
    <s v="Month+2 Expiry"/>
    <n v="190979"/>
    <n v="320.75459999999998"/>
    <n v="3.4218000000000002"/>
  </r>
  <r>
    <s v="28-Jan-2026"/>
    <x v="2"/>
    <s v="Week4-Jan-2026"/>
    <x v="4"/>
    <s v="28-Apr-2026"/>
    <s v="Tuesday"/>
    <s v="Monthly - Tuesday"/>
    <s v="Monthly - Tuesday"/>
    <s v="Month+3 Expiry"/>
    <n v="6558"/>
    <n v="11.0449"/>
    <n v="0.16339999999999999"/>
  </r>
  <r>
    <s v="28-Jan-2026"/>
    <x v="2"/>
    <s v="Week4-Jan-2026"/>
    <x v="4"/>
    <s v="30-Jun-2026"/>
    <s v="Tuesday"/>
    <s v="Monthly - Tuesday"/>
    <s v="Monthly - Tuesday"/>
    <s v="Month+5 Expiry"/>
    <n v="29748"/>
    <n v="51.672400000000003"/>
    <n v="0.71840000000000004"/>
  </r>
  <r>
    <s v="28-Jan-2026"/>
    <x v="2"/>
    <s v="Week4-Jan-2026"/>
    <x v="4"/>
    <s v="29-Sep-2026"/>
    <s v="Tuesday"/>
    <s v="Monthly - Tuesday"/>
    <s v="Monthly - Tuesday"/>
    <s v="Month+8 Expiry"/>
    <n v="1897"/>
    <n v="3.2848000000000002"/>
    <n v="6.13E-2"/>
  </r>
  <r>
    <s v="28-Jan-2026"/>
    <x v="2"/>
    <s v="Week4-Jan-2026"/>
    <x v="4"/>
    <s v="29-Dec-2026"/>
    <s v="Tuesday"/>
    <s v="Monthly - Tuesday"/>
    <s v="Monthly - Tuesday"/>
    <s v="Month+11 Expiry"/>
    <n v="12494"/>
    <n v="21.325900000000001"/>
    <n v="0.57030000000000003"/>
  </r>
  <r>
    <s v="28-Jan-2026"/>
    <x v="2"/>
    <s v="Week4-Jan-2026"/>
    <x v="4"/>
    <s v="29-Jun-2027"/>
    <s v="Tuesday"/>
    <s v="Monthly - Tuesday"/>
    <s v="Monthly - Tuesday"/>
    <s v="Month+17 Expiry"/>
    <n v="0"/>
    <n v="0"/>
    <n v="0"/>
  </r>
  <r>
    <s v="28-Jan-2026"/>
    <x v="2"/>
    <s v="Week4-Jan-2026"/>
    <x v="4"/>
    <s v="28-Dec-2027"/>
    <s v="Tuesday"/>
    <s v="Monthly - Tuesday"/>
    <s v="Monthly - Tuesday"/>
    <s v="Month+23 Expiry"/>
    <n v="23"/>
    <n v="3.95E-2"/>
    <n v="2E-3"/>
  </r>
  <r>
    <s v="28-Jan-2026"/>
    <x v="2"/>
    <s v="Week4-Jan-2026"/>
    <x v="4"/>
    <s v="27-Jun-2028"/>
    <s v="Tuesday"/>
    <s v="Monthly - Tuesday"/>
    <s v="Monthly - Tuesday"/>
    <s v="Month+29 Expiry"/>
    <n v="0"/>
    <n v="0"/>
    <n v="0"/>
  </r>
  <r>
    <s v="28-Jan-2026"/>
    <x v="2"/>
    <s v="Week4-Jan-2026"/>
    <x v="4"/>
    <s v="26-Dec-2028"/>
    <s v="Tuesday"/>
    <s v="Monthly - Tuesday"/>
    <s v="Monthly - Tuesday"/>
    <s v="Month+35 Expiry"/>
    <n v="3"/>
    <n v="5.7999999999999996E-3"/>
    <n v="5.0000000000000001E-4"/>
  </r>
  <r>
    <s v="28-Jan-2026"/>
    <x v="2"/>
    <s v="Week4-Jan-2026"/>
    <x v="4"/>
    <s v="26-Jun-2029"/>
    <s v="Tuesday"/>
    <s v="Monthly - Tuesday"/>
    <s v="Monthly - Tuesday"/>
    <s v="Month+41 Expiry"/>
    <n v="0"/>
    <n v="0"/>
    <n v="0"/>
  </r>
  <r>
    <s v="28-Jan-2026"/>
    <x v="2"/>
    <s v="Week4-Jan-2026"/>
    <x v="4"/>
    <s v="24-Dec-2029"/>
    <s v="Monday"/>
    <s v="Weekly - Monday"/>
    <s v="Weekly - Monday"/>
    <s v="Month+47 Expiry"/>
    <n v="5"/>
    <n v="1.0200000000000001E-2"/>
    <n v="8.9999999999999998E-4"/>
  </r>
  <r>
    <s v="28-Jan-2026"/>
    <x v="2"/>
    <s v="Week4-Jan-2026"/>
    <x v="4"/>
    <s v="25-Jun-2030"/>
    <s v="Tuesday"/>
    <s v="Monthly - Tuesday"/>
    <s v="Monthly - Tuesday"/>
    <s v="Month+53 Expiry"/>
    <n v="0"/>
    <n v="0"/>
    <n v="0"/>
  </r>
  <r>
    <s v="28-Jan-2026"/>
    <x v="2"/>
    <s v="Week4-Jan-2026"/>
    <x v="4"/>
    <s v="31-Dec-2030"/>
    <s v="Tuesday"/>
    <s v="Monthly - Tuesday"/>
    <s v="Monthly - Tuesday"/>
    <s v="Month+59 Expiry"/>
    <n v="0"/>
    <n v="0"/>
    <n v="0"/>
  </r>
  <r>
    <s v="29-Jan-2026"/>
    <x v="3"/>
    <s v="Week5-Jan-2026"/>
    <x v="4"/>
    <s v="03-Feb-2026"/>
    <s v="Tuesday"/>
    <s v="Weekly - Tuesday"/>
    <s v="Weekly - Tuesday"/>
    <s v="Month+1 Expiry"/>
    <n v="43486226"/>
    <n v="72020.883199999997"/>
    <n v="327.21480000000003"/>
  </r>
  <r>
    <s v="29-Jan-2026"/>
    <x v="3"/>
    <s v="Week5-Jan-2026"/>
    <x v="4"/>
    <s v="10-Feb-2026"/>
    <s v="Tuesday"/>
    <s v="Weekly - Tuesday"/>
    <s v="Weekly - Tuesday"/>
    <s v="Month+1 Expiry"/>
    <n v="1120920"/>
    <n v="1857.7678000000001"/>
    <n v="11.1935"/>
  </r>
  <r>
    <s v="29-Jan-2026"/>
    <x v="3"/>
    <s v="Week5-Jan-2026"/>
    <x v="4"/>
    <s v="17-Feb-2026"/>
    <s v="Tuesday"/>
    <s v="Weekly - Tuesday"/>
    <s v="Weekly - Tuesday"/>
    <s v="Month+1 Expiry"/>
    <n v="62054"/>
    <n v="103.25369999999999"/>
    <n v="0.84630000000000005"/>
  </r>
  <r>
    <s v="29-Jan-2026"/>
    <x v="3"/>
    <s v="Week5-Jan-2026"/>
    <x v="4"/>
    <s v="24-Feb-2026"/>
    <s v="Tuesday"/>
    <s v="Monthly - Tuesday"/>
    <s v="Monthly - Tuesday"/>
    <s v="Month+1 Expiry"/>
    <n v="1345064"/>
    <n v="2241.5981000000002"/>
    <n v="19.953399999999998"/>
  </r>
  <r>
    <s v="29-Jan-2026"/>
    <x v="3"/>
    <s v="Week5-Jan-2026"/>
    <x v="4"/>
    <s v="02-Mar-2026"/>
    <s v="Monday"/>
    <s v="Weekly - Monday"/>
    <s v="Weekly - Monday"/>
    <s v="Month+2 Expiry"/>
    <n v="3968"/>
    <n v="6.6134000000000004"/>
    <n v="6.4799999999999996E-2"/>
  </r>
  <r>
    <s v="29-Jan-2026"/>
    <x v="3"/>
    <s v="Week5-Jan-2026"/>
    <x v="4"/>
    <s v="30-Mar-2026"/>
    <s v="Monday"/>
    <s v="Monthly - Monday"/>
    <s v="Monthly - Monday"/>
    <s v="Month+2 Expiry"/>
    <n v="212586"/>
    <n v="358.93200000000002"/>
    <n v="3.3126000000000002"/>
  </r>
  <r>
    <s v="29-Jan-2026"/>
    <x v="3"/>
    <s v="Week5-Jan-2026"/>
    <x v="4"/>
    <s v="28-Apr-2026"/>
    <s v="Tuesday"/>
    <s v="Monthly - Tuesday"/>
    <s v="Monthly - Tuesday"/>
    <s v="Month+3 Expiry"/>
    <n v="12159"/>
    <n v="20.671600000000002"/>
    <n v="0.30880000000000002"/>
  </r>
  <r>
    <s v="29-Jan-2026"/>
    <x v="3"/>
    <s v="Week5-Jan-2026"/>
    <x v="4"/>
    <s v="30-Jun-2026"/>
    <s v="Tuesday"/>
    <s v="Monthly - Tuesday"/>
    <s v="Monthly - Tuesday"/>
    <s v="Month+5 Expiry"/>
    <n v="32546"/>
    <n v="56.1571"/>
    <n v="0.88460000000000005"/>
  </r>
  <r>
    <s v="29-Jan-2026"/>
    <x v="3"/>
    <s v="Week5-Jan-2026"/>
    <x v="4"/>
    <s v="29-Sep-2026"/>
    <s v="Tuesday"/>
    <s v="Monthly - Tuesday"/>
    <s v="Monthly - Tuesday"/>
    <s v="Month+8 Expiry"/>
    <n v="3248"/>
    <n v="5.7066999999999997"/>
    <n v="0.1002"/>
  </r>
  <r>
    <s v="29-Jan-2026"/>
    <x v="3"/>
    <s v="Week5-Jan-2026"/>
    <x v="4"/>
    <s v="29-Dec-2026"/>
    <s v="Tuesday"/>
    <s v="Monthly - Tuesday"/>
    <s v="Monthly - Tuesday"/>
    <s v="Month+11 Expiry"/>
    <n v="14356"/>
    <n v="25.170100000000001"/>
    <n v="0.79090000000000005"/>
  </r>
  <r>
    <s v="29-Jan-2026"/>
    <x v="3"/>
    <s v="Week5-Jan-2026"/>
    <x v="4"/>
    <s v="29-Jun-2027"/>
    <s v="Tuesday"/>
    <s v="Monthly - Tuesday"/>
    <s v="Monthly - Tuesday"/>
    <s v="Month+17 Expiry"/>
    <n v="0"/>
    <n v="0"/>
    <n v="0"/>
  </r>
  <r>
    <s v="29-Jan-2026"/>
    <x v="3"/>
    <s v="Week5-Jan-2026"/>
    <x v="4"/>
    <s v="28-Dec-2027"/>
    <s v="Tuesday"/>
    <s v="Monthly - Tuesday"/>
    <s v="Monthly - Tuesday"/>
    <s v="Month+23 Expiry"/>
    <n v="34"/>
    <n v="5.7299999999999997E-2"/>
    <n v="2.5999999999999999E-3"/>
  </r>
  <r>
    <s v="29-Jan-2026"/>
    <x v="3"/>
    <s v="Week5-Jan-2026"/>
    <x v="4"/>
    <s v="27-Jun-2028"/>
    <s v="Tuesday"/>
    <s v="Monthly - Tuesday"/>
    <s v="Monthly - Tuesday"/>
    <s v="Month+29 Expiry"/>
    <n v="0"/>
    <n v="0"/>
    <n v="0"/>
  </r>
  <r>
    <s v="29-Jan-2026"/>
    <x v="3"/>
    <s v="Week5-Jan-2026"/>
    <x v="4"/>
    <s v="26-Dec-2028"/>
    <s v="Tuesday"/>
    <s v="Monthly - Tuesday"/>
    <s v="Monthly - Tuesday"/>
    <s v="Month+35 Expiry"/>
    <n v="20"/>
    <n v="3.7499999999999999E-2"/>
    <n v="1.9E-3"/>
  </r>
  <r>
    <s v="29-Jan-2026"/>
    <x v="3"/>
    <s v="Week5-Jan-2026"/>
    <x v="4"/>
    <s v="26-Jun-2029"/>
    <s v="Tuesday"/>
    <s v="Monthly - Tuesday"/>
    <s v="Monthly - Tuesday"/>
    <s v="Month+41 Expiry"/>
    <n v="0"/>
    <n v="0"/>
    <n v="0"/>
  </r>
  <r>
    <s v="29-Jan-2026"/>
    <x v="3"/>
    <s v="Week5-Jan-2026"/>
    <x v="4"/>
    <s v="24-Dec-2029"/>
    <s v="Monday"/>
    <s v="Weekly - Monday"/>
    <s v="Weekly - Monday"/>
    <s v="Month+47 Expiry"/>
    <n v="0"/>
    <n v="0"/>
    <n v="0"/>
  </r>
  <r>
    <s v="29-Jan-2026"/>
    <x v="3"/>
    <s v="Week5-Jan-2026"/>
    <x v="4"/>
    <s v="25-Jun-2030"/>
    <s v="Tuesday"/>
    <s v="Monthly - Tuesday"/>
    <s v="Monthly - Tuesday"/>
    <s v="Month+53 Expiry"/>
    <n v="0"/>
    <n v="0"/>
    <n v="0"/>
  </r>
  <r>
    <s v="29-Jan-2026"/>
    <x v="3"/>
    <s v="Week5-Jan-2026"/>
    <x v="4"/>
    <s v="31-Dec-2030"/>
    <s v="Tuesday"/>
    <s v="Monthly - Tuesday"/>
    <s v="Monthly - Tuesday"/>
    <s v="Month+59 Expiry"/>
    <n v="0"/>
    <n v="0"/>
    <n v="0"/>
  </r>
  <r>
    <s v="30-Jan-2026"/>
    <x v="4"/>
    <s v="Week5-Jan-2026"/>
    <x v="4"/>
    <s v="03-Feb-2026"/>
    <s v="Tuesday"/>
    <s v="Weekly - Tuesday"/>
    <s v="Weekly - Tuesday"/>
    <s v="Month+1 Expiry"/>
    <n v="73735691"/>
    <n v="121979.306"/>
    <n v="564.27940000000001"/>
  </r>
  <r>
    <s v="30-Jan-2026"/>
    <x v="4"/>
    <s v="Week5-Jan-2026"/>
    <x v="4"/>
    <s v="10-Feb-2026"/>
    <s v="Tuesday"/>
    <s v="Weekly - Tuesday"/>
    <s v="Weekly - Tuesday"/>
    <s v="Month+1 Expiry"/>
    <n v="1518328"/>
    <n v="2517.5142000000001"/>
    <n v="15.578900000000001"/>
  </r>
  <r>
    <s v="30-Jan-2026"/>
    <x v="4"/>
    <s v="Week5-Jan-2026"/>
    <x v="4"/>
    <s v="17-Feb-2026"/>
    <s v="Tuesday"/>
    <s v="Weekly - Tuesday"/>
    <s v="Weekly - Tuesday"/>
    <s v="Month+1 Expiry"/>
    <n v="79780"/>
    <n v="132.8665"/>
    <n v="1.1214999999999999"/>
  </r>
  <r>
    <s v="30-Jan-2026"/>
    <x v="4"/>
    <s v="Week5-Jan-2026"/>
    <x v="4"/>
    <s v="24-Feb-2026"/>
    <s v="Tuesday"/>
    <s v="Monthly - Tuesday"/>
    <s v="Monthly - Tuesday"/>
    <s v="Month+1 Expiry"/>
    <n v="1559753"/>
    <n v="2592.7527"/>
    <n v="23.2363"/>
  </r>
  <r>
    <s v="30-Jan-2026"/>
    <x v="4"/>
    <s v="Week5-Jan-2026"/>
    <x v="4"/>
    <s v="02-Mar-2026"/>
    <s v="Monday"/>
    <s v="Weekly - Monday"/>
    <s v="Weekly - Monday"/>
    <s v="Month+2 Expiry"/>
    <n v="8515"/>
    <n v="14.195499999999999"/>
    <n v="0.12189999999999999"/>
  </r>
  <r>
    <s v="30-Jan-2026"/>
    <x v="4"/>
    <s v="Week5-Jan-2026"/>
    <x v="4"/>
    <s v="30-Mar-2026"/>
    <s v="Monday"/>
    <s v="Monthly - Monday"/>
    <s v="Monthly - Monday"/>
    <s v="Month+2 Expiry"/>
    <n v="213561"/>
    <n v="354.99450000000002"/>
    <n v="3.3877000000000002"/>
  </r>
  <r>
    <s v="30-Jan-2026"/>
    <x v="4"/>
    <s v="Week5-Jan-2026"/>
    <x v="4"/>
    <s v="28-Apr-2026"/>
    <s v="Tuesday"/>
    <s v="Monthly - Tuesday"/>
    <s v="Monthly - Tuesday"/>
    <s v="Month+3 Expiry"/>
    <n v="14125"/>
    <n v="23.8141"/>
    <n v="0.38440000000000002"/>
  </r>
  <r>
    <s v="30-Jan-2026"/>
    <x v="4"/>
    <s v="Week5-Jan-2026"/>
    <x v="4"/>
    <s v="30-Jun-2026"/>
    <s v="Tuesday"/>
    <s v="Monthly - Tuesday"/>
    <s v="Monthly - Tuesday"/>
    <s v="Month+5 Expiry"/>
    <n v="28634"/>
    <n v="48.832599999999999"/>
    <n v="0.86819999999999997"/>
  </r>
  <r>
    <s v="30-Jan-2026"/>
    <x v="4"/>
    <s v="Week5-Jan-2026"/>
    <x v="4"/>
    <s v="29-Sep-2026"/>
    <s v="Tuesday"/>
    <s v="Monthly - Tuesday"/>
    <s v="Monthly - Tuesday"/>
    <s v="Month+8 Expiry"/>
    <n v="2776"/>
    <n v="4.6740000000000004"/>
    <n v="8.09E-2"/>
  </r>
  <r>
    <s v="30-Jan-2026"/>
    <x v="4"/>
    <s v="Week5-Jan-2026"/>
    <x v="4"/>
    <s v="29-Dec-2026"/>
    <s v="Tuesday"/>
    <s v="Monthly - Tuesday"/>
    <s v="Monthly - Tuesday"/>
    <s v="Month+11 Expiry"/>
    <n v="14198"/>
    <n v="24.702200000000001"/>
    <n v="0.72950000000000004"/>
  </r>
  <r>
    <s v="30-Jan-2026"/>
    <x v="4"/>
    <s v="Week5-Jan-2026"/>
    <x v="4"/>
    <s v="29-Jun-2027"/>
    <s v="Tuesday"/>
    <s v="Monthly - Tuesday"/>
    <s v="Monthly - Tuesday"/>
    <s v="Month+17 Expiry"/>
    <n v="0"/>
    <n v="0"/>
    <n v="0"/>
  </r>
  <r>
    <s v="30-Jan-2026"/>
    <x v="4"/>
    <s v="Week5-Jan-2026"/>
    <x v="4"/>
    <s v="28-Dec-2027"/>
    <s v="Tuesday"/>
    <s v="Monthly - Tuesday"/>
    <s v="Monthly - Tuesday"/>
    <s v="Month+23 Expiry"/>
    <n v="59"/>
    <n v="0.1046"/>
    <n v="7.0000000000000001E-3"/>
  </r>
  <r>
    <s v="30-Jan-2026"/>
    <x v="4"/>
    <s v="Week5-Jan-2026"/>
    <x v="4"/>
    <s v="27-Jun-2028"/>
    <s v="Tuesday"/>
    <s v="Monthly - Tuesday"/>
    <s v="Monthly - Tuesday"/>
    <s v="Month+29 Expiry"/>
    <n v="0"/>
    <n v="0"/>
    <n v="0"/>
  </r>
  <r>
    <s v="30-Jan-2026"/>
    <x v="4"/>
    <s v="Week5-Jan-2026"/>
    <x v="4"/>
    <s v="26-Dec-2028"/>
    <s v="Tuesday"/>
    <s v="Monthly - Tuesday"/>
    <s v="Monthly - Tuesday"/>
    <s v="Month+35 Expiry"/>
    <n v="4"/>
    <n v="7.1000000000000004E-3"/>
    <n v="2.9999999999999997E-4"/>
  </r>
  <r>
    <s v="30-Jan-2026"/>
    <x v="4"/>
    <s v="Week5-Jan-2026"/>
    <x v="4"/>
    <s v="26-Jun-2029"/>
    <s v="Tuesday"/>
    <s v="Monthly - Tuesday"/>
    <s v="Monthly - Tuesday"/>
    <s v="Month+41 Expiry"/>
    <n v="0"/>
    <n v="0"/>
    <n v="0"/>
  </r>
  <r>
    <s v="30-Jan-2026"/>
    <x v="4"/>
    <s v="Week5-Jan-2026"/>
    <x v="4"/>
    <s v="24-Dec-2029"/>
    <s v="Monday"/>
    <s v="Weekly - Monday"/>
    <s v="Weekly - Monday"/>
    <s v="Month+47 Expiry"/>
    <n v="0"/>
    <n v="0"/>
    <n v="0"/>
  </r>
  <r>
    <s v="30-Jan-2026"/>
    <x v="4"/>
    <s v="Week5-Jan-2026"/>
    <x v="4"/>
    <s v="25-Jun-2030"/>
    <s v="Tuesday"/>
    <s v="Monthly - Tuesday"/>
    <s v="Monthly - Tuesday"/>
    <s v="Month+53 Expiry"/>
    <n v="0"/>
    <n v="0"/>
    <n v="0"/>
  </r>
  <r>
    <s v="30-Jan-2026"/>
    <x v="4"/>
    <s v="Week5-Jan-2026"/>
    <x v="4"/>
    <s v="31-Dec-2030"/>
    <s v="Tuesday"/>
    <s v="Monthly - Tuesday"/>
    <s v="Monthly - Tuesday"/>
    <s v="Month+59 Expiry"/>
    <n v="0"/>
    <n v="0"/>
    <n v="0"/>
  </r>
  <r>
    <s v="01-Feb-2026"/>
    <x v="5"/>
    <s v="Week1-Feb-2026"/>
    <x v="5"/>
    <s v="03-Feb-2026"/>
    <s v="Tuesday"/>
    <s v="Weekly - Tuesday"/>
    <s v="Weekly - Tuesday"/>
    <s v="Same Month Expiry"/>
    <n v="182800803"/>
    <n v="300382.95299999998"/>
    <n v="942.423"/>
  </r>
  <r>
    <s v="01-Feb-2026"/>
    <x v="5"/>
    <s v="Week1-Feb-2026"/>
    <x v="5"/>
    <s v="10-Feb-2026"/>
    <s v="Tuesday"/>
    <s v="Weekly - Tuesday"/>
    <s v="Weekly - Tuesday"/>
    <s v="Same Month Expiry"/>
    <n v="5078013"/>
    <n v="8379.3528000000006"/>
    <n v="44.324599999999997"/>
  </r>
  <r>
    <s v="01-Feb-2026"/>
    <x v="5"/>
    <s v="Week1-Feb-2026"/>
    <x v="5"/>
    <s v="17-Feb-2026"/>
    <s v="Tuesday"/>
    <s v="Weekly - Tuesday"/>
    <s v="Weekly - Tuesday"/>
    <s v="Same Month Expiry"/>
    <n v="238124"/>
    <n v="393.4529"/>
    <n v="2.8706999999999998"/>
  </r>
  <r>
    <s v="01-Feb-2026"/>
    <x v="5"/>
    <s v="Week1-Feb-2026"/>
    <x v="5"/>
    <s v="24-Feb-2026"/>
    <s v="Tuesday"/>
    <s v="Monthly - Tuesday"/>
    <s v="Monthly - Tuesday"/>
    <s v="Same Month Expiry"/>
    <n v="3644583"/>
    <n v="6039.9908999999998"/>
    <n v="50.896999999999998"/>
  </r>
  <r>
    <s v="01-Feb-2026"/>
    <x v="5"/>
    <s v="Week1-Feb-2026"/>
    <x v="5"/>
    <s v="02-Mar-2026"/>
    <s v="Monday"/>
    <s v="Weekly - Monday"/>
    <s v="Weekly - Monday"/>
    <s v="Month+1 Expiry"/>
    <n v="24996"/>
    <n v="41.706800000000001"/>
    <n v="0.35149999999999998"/>
  </r>
  <r>
    <s v="01-Feb-2026"/>
    <x v="5"/>
    <s v="Week1-Feb-2026"/>
    <x v="5"/>
    <s v="30-Mar-2026"/>
    <s v="Monday"/>
    <s v="Monthly - Monday"/>
    <s v="Monthly - Monday"/>
    <s v="Month+1 Expiry"/>
    <n v="535877"/>
    <n v="893.27049999999997"/>
    <n v="8.5549999999999997"/>
  </r>
  <r>
    <s v="01-Feb-2026"/>
    <x v="5"/>
    <s v="Week1-Feb-2026"/>
    <x v="5"/>
    <s v="28-Apr-2026"/>
    <s v="Tuesday"/>
    <s v="Monthly - Tuesday"/>
    <s v="Monthly - Tuesday"/>
    <s v="Month+2 Expiry"/>
    <n v="41955"/>
    <n v="70.549499999999995"/>
    <n v="1.0920000000000001"/>
  </r>
  <r>
    <s v="01-Feb-2026"/>
    <x v="5"/>
    <s v="Week1-Feb-2026"/>
    <x v="5"/>
    <s v="30-Jun-2026"/>
    <s v="Tuesday"/>
    <s v="Monthly - Tuesday"/>
    <s v="Monthly - Tuesday"/>
    <s v="Month+4 Expiry"/>
    <n v="69565"/>
    <n v="117.9828"/>
    <n v="2.0918000000000001"/>
  </r>
  <r>
    <s v="01-Feb-2026"/>
    <x v="5"/>
    <s v="Week1-Feb-2026"/>
    <x v="5"/>
    <s v="29-Sep-2026"/>
    <s v="Tuesday"/>
    <s v="Monthly - Tuesday"/>
    <s v="Monthly - Tuesday"/>
    <s v="Month+7 Expiry"/>
    <n v="4202"/>
    <n v="7.1573000000000002"/>
    <n v="0.14480000000000001"/>
  </r>
  <r>
    <s v="01-Feb-2026"/>
    <x v="5"/>
    <s v="Week1-Feb-2026"/>
    <x v="5"/>
    <s v="29-Dec-2026"/>
    <s v="Tuesday"/>
    <s v="Monthly - Tuesday"/>
    <s v="Monthly - Tuesday"/>
    <s v="Month+10 Expiry"/>
    <n v="30971"/>
    <n v="54.2776"/>
    <n v="1.6671"/>
  </r>
  <r>
    <s v="01-Feb-2026"/>
    <x v="5"/>
    <s v="Week1-Feb-2026"/>
    <x v="5"/>
    <s v="29-Jun-2027"/>
    <s v="Tuesday"/>
    <s v="Monthly - Tuesday"/>
    <s v="Monthly - Tuesday"/>
    <s v="Month+16 Expiry"/>
    <n v="0"/>
    <n v="0"/>
    <n v="0"/>
  </r>
  <r>
    <s v="01-Feb-2026"/>
    <x v="5"/>
    <s v="Week1-Feb-2026"/>
    <x v="5"/>
    <s v="28-Dec-2027"/>
    <s v="Tuesday"/>
    <s v="Monthly - Tuesday"/>
    <s v="Monthly - Tuesday"/>
    <s v="Month+22 Expiry"/>
    <n v="119"/>
    <n v="0.20130000000000001"/>
    <n v="1.0500000000000001E-2"/>
  </r>
  <r>
    <s v="01-Feb-2026"/>
    <x v="5"/>
    <s v="Week1-Feb-2026"/>
    <x v="5"/>
    <s v="27-Jun-2028"/>
    <s v="Tuesday"/>
    <s v="Monthly - Tuesday"/>
    <s v="Monthly - Tuesday"/>
    <s v="Month+28 Expiry"/>
    <n v="0"/>
    <n v="0"/>
    <n v="0"/>
  </r>
  <r>
    <s v="01-Feb-2026"/>
    <x v="5"/>
    <s v="Week1-Feb-2026"/>
    <x v="5"/>
    <s v="26-Dec-2028"/>
    <s v="Tuesday"/>
    <s v="Monthly - Tuesday"/>
    <s v="Monthly - Tuesday"/>
    <s v="Month+34 Expiry"/>
    <n v="9"/>
    <n v="1.7000000000000001E-2"/>
    <n v="8.9999999999999998E-4"/>
  </r>
  <r>
    <s v="01-Feb-2026"/>
    <x v="5"/>
    <s v="Week1-Feb-2026"/>
    <x v="5"/>
    <s v="26-Jun-2029"/>
    <s v="Tuesday"/>
    <s v="Monthly - Tuesday"/>
    <s v="Monthly - Tuesday"/>
    <s v="Month+40 Expiry"/>
    <n v="0"/>
    <n v="0"/>
    <n v="0"/>
  </r>
  <r>
    <s v="01-Feb-2026"/>
    <x v="5"/>
    <s v="Week1-Feb-2026"/>
    <x v="5"/>
    <s v="24-Dec-2029"/>
    <s v="Monday"/>
    <s v="Weekly - Monday"/>
    <s v="Weekly - Monday"/>
    <s v="Month+46 Expiry"/>
    <n v="1"/>
    <n v="1.8E-3"/>
    <n v="1E-4"/>
  </r>
  <r>
    <s v="01-Feb-2026"/>
    <x v="5"/>
    <s v="Week1-Feb-2026"/>
    <x v="5"/>
    <s v="25-Jun-2030"/>
    <s v="Tuesday"/>
    <s v="Monthly - Tuesday"/>
    <s v="Monthly - Tuesday"/>
    <s v="Month+52 Expiry"/>
    <n v="0"/>
    <n v="0"/>
    <n v="0"/>
  </r>
  <r>
    <s v="01-Feb-2026"/>
    <x v="5"/>
    <s v="Week1-Feb-2026"/>
    <x v="5"/>
    <s v="31-Dec-2030"/>
    <s v="Tuesday"/>
    <s v="Monthly - Tuesday"/>
    <s v="Monthly - Tuesday"/>
    <s v="Month+58 Expiry"/>
    <n v="0"/>
    <n v="0"/>
    <n v="0"/>
  </r>
  <r>
    <s v="02-Feb-2026"/>
    <x v="0"/>
    <s v="Week1-Feb-2026"/>
    <x v="5"/>
    <s v="03-Feb-2026"/>
    <s v="Tuesday"/>
    <s v="Weekly - Tuesday"/>
    <s v="Weekly - Tuesday"/>
    <s v="Same Month Expiry"/>
    <n v="209173208"/>
    <n v="339678.37550000002"/>
    <n v="787.18809999999996"/>
  </r>
  <r>
    <s v="02-Feb-2026"/>
    <x v="0"/>
    <s v="Week1-Feb-2026"/>
    <x v="5"/>
    <s v="10-Feb-2026"/>
    <s v="Tuesday"/>
    <s v="Weekly - Tuesday"/>
    <s v="Weekly - Tuesday"/>
    <s v="Same Month Expiry"/>
    <n v="6823475"/>
    <n v="11141.3892"/>
    <n v="52.560400000000001"/>
  </r>
  <r>
    <s v="02-Feb-2026"/>
    <x v="0"/>
    <s v="Week1-Feb-2026"/>
    <x v="5"/>
    <s v="17-Feb-2026"/>
    <s v="Tuesday"/>
    <s v="Weekly - Tuesday"/>
    <s v="Weekly - Tuesday"/>
    <s v="Same Month Expiry"/>
    <n v="327293"/>
    <n v="537.36990000000003"/>
    <n v="3.2233999999999998"/>
  </r>
  <r>
    <s v="02-Feb-2026"/>
    <x v="0"/>
    <s v="Week1-Feb-2026"/>
    <x v="5"/>
    <s v="24-Feb-2026"/>
    <s v="Tuesday"/>
    <s v="Monthly - Tuesday"/>
    <s v="Monthly - Tuesday"/>
    <s v="Same Month Expiry"/>
    <n v="2335694"/>
    <n v="3846.9744999999998"/>
    <n v="33.9328"/>
  </r>
  <r>
    <s v="02-Feb-2026"/>
    <x v="0"/>
    <s v="Week1-Feb-2026"/>
    <x v="5"/>
    <s v="02-Mar-2026"/>
    <s v="Monday"/>
    <s v="Weekly - Monday"/>
    <s v="Weekly - Monday"/>
    <s v="Month+1 Expiry"/>
    <n v="26926"/>
    <n v="44.585999999999999"/>
    <n v="0.36080000000000001"/>
  </r>
  <r>
    <s v="02-Feb-2026"/>
    <x v="0"/>
    <s v="Week1-Feb-2026"/>
    <x v="5"/>
    <s v="30-Mar-2026"/>
    <s v="Monday"/>
    <s v="Monthly - Monday"/>
    <s v="Monthly - Monday"/>
    <s v="Month+1 Expiry"/>
    <n v="437559"/>
    <n v="723.24109999999996"/>
    <n v="8.0717999999999996"/>
  </r>
  <r>
    <s v="02-Feb-2026"/>
    <x v="0"/>
    <s v="Week1-Feb-2026"/>
    <x v="5"/>
    <s v="28-Apr-2026"/>
    <s v="Tuesday"/>
    <s v="Monthly - Tuesday"/>
    <s v="Monthly - Tuesday"/>
    <s v="Month+2 Expiry"/>
    <n v="41084"/>
    <n v="68.647400000000005"/>
    <n v="1.0442"/>
  </r>
  <r>
    <s v="02-Feb-2026"/>
    <x v="0"/>
    <s v="Week1-Feb-2026"/>
    <x v="5"/>
    <s v="30-Jun-2026"/>
    <s v="Tuesday"/>
    <s v="Monthly - Tuesday"/>
    <s v="Monthly - Tuesday"/>
    <s v="Month+4 Expiry"/>
    <n v="52842"/>
    <n v="89.527900000000002"/>
    <n v="1.5061"/>
  </r>
  <r>
    <s v="02-Feb-2026"/>
    <x v="0"/>
    <s v="Week1-Feb-2026"/>
    <x v="5"/>
    <s v="29-Sep-2026"/>
    <s v="Tuesday"/>
    <s v="Monthly - Tuesday"/>
    <s v="Monthly - Tuesday"/>
    <s v="Month+7 Expiry"/>
    <n v="6069"/>
    <n v="10.3972"/>
    <n v="0.25530000000000003"/>
  </r>
  <r>
    <s v="02-Feb-2026"/>
    <x v="0"/>
    <s v="Week1-Feb-2026"/>
    <x v="5"/>
    <s v="29-Dec-2026"/>
    <s v="Tuesday"/>
    <s v="Monthly - Tuesday"/>
    <s v="Monthly - Tuesday"/>
    <s v="Month+10 Expiry"/>
    <n v="23042"/>
    <n v="40.0687"/>
    <n v="1.2010000000000001"/>
  </r>
  <r>
    <s v="02-Feb-2026"/>
    <x v="0"/>
    <s v="Week1-Feb-2026"/>
    <x v="5"/>
    <s v="29-Jun-2027"/>
    <s v="Tuesday"/>
    <s v="Monthly - Tuesday"/>
    <s v="Monthly - Tuesday"/>
    <s v="Month+16 Expiry"/>
    <n v="0"/>
    <n v="0"/>
    <n v="0"/>
  </r>
  <r>
    <s v="02-Feb-2026"/>
    <x v="0"/>
    <s v="Week1-Feb-2026"/>
    <x v="5"/>
    <s v="28-Dec-2027"/>
    <s v="Tuesday"/>
    <s v="Monthly - Tuesday"/>
    <s v="Monthly - Tuesday"/>
    <s v="Month+22 Expiry"/>
    <n v="168"/>
    <n v="0.2782"/>
    <n v="1.5900000000000001E-2"/>
  </r>
  <r>
    <s v="02-Feb-2026"/>
    <x v="0"/>
    <s v="Week1-Feb-2026"/>
    <x v="5"/>
    <s v="27-Jun-2028"/>
    <s v="Tuesday"/>
    <s v="Monthly - Tuesday"/>
    <s v="Monthly - Tuesday"/>
    <s v="Month+28 Expiry"/>
    <n v="0"/>
    <n v="0"/>
    <n v="0"/>
  </r>
  <r>
    <s v="02-Feb-2026"/>
    <x v="0"/>
    <s v="Week1-Feb-2026"/>
    <x v="5"/>
    <s v="26-Dec-2028"/>
    <s v="Tuesday"/>
    <s v="Monthly - Tuesday"/>
    <s v="Monthly - Tuesday"/>
    <s v="Month+34 Expiry"/>
    <n v="6"/>
    <n v="1.17E-2"/>
    <n v="6.9999999999999999E-4"/>
  </r>
  <r>
    <s v="02-Feb-2026"/>
    <x v="0"/>
    <s v="Week1-Feb-2026"/>
    <x v="5"/>
    <s v="26-Jun-2029"/>
    <s v="Tuesday"/>
    <s v="Monthly - Tuesday"/>
    <s v="Monthly - Tuesday"/>
    <s v="Month+40 Expiry"/>
    <n v="0"/>
    <n v="0"/>
    <n v="0"/>
  </r>
  <r>
    <s v="02-Feb-2026"/>
    <x v="0"/>
    <s v="Week1-Feb-2026"/>
    <x v="5"/>
    <s v="24-Dec-2029"/>
    <s v="Monday"/>
    <s v="Weekly - Monday"/>
    <s v="Weekly - Monday"/>
    <s v="Month+46 Expiry"/>
    <n v="4"/>
    <n v="7.1000000000000004E-3"/>
    <n v="2.9999999999999997E-4"/>
  </r>
  <r>
    <s v="02-Feb-2026"/>
    <x v="0"/>
    <s v="Week1-Feb-2026"/>
    <x v="5"/>
    <s v="25-Jun-2030"/>
    <s v="Tuesday"/>
    <s v="Monthly - Tuesday"/>
    <s v="Monthly - Tuesday"/>
    <s v="Month+52 Expiry"/>
    <n v="0"/>
    <n v="0"/>
    <n v="0"/>
  </r>
  <r>
    <s v="02-Feb-2026"/>
    <x v="0"/>
    <s v="Week1-Feb-2026"/>
    <x v="5"/>
    <s v="31-Dec-2030"/>
    <s v="Tuesday"/>
    <s v="Monthly - Tuesday"/>
    <s v="Monthly - Tuesday"/>
    <s v="Month+58 Expiry"/>
    <n v="0"/>
    <n v="0"/>
    <n v="0"/>
  </r>
  <r>
    <s v="03-Feb-2026"/>
    <x v="1"/>
    <s v="Week1-Feb-2026"/>
    <x v="5"/>
    <s v="03-Feb-2026"/>
    <s v="Tuesday"/>
    <s v="Weekly - Tuesday"/>
    <s v="Weekly - Tuesday"/>
    <s v="Same Month Expiry"/>
    <n v="393553357"/>
    <n v="659240.48719999997"/>
    <n v="933.32500000000005"/>
  </r>
  <r>
    <s v="03-Feb-2026"/>
    <x v="1"/>
    <s v="Week1-Feb-2026"/>
    <x v="5"/>
    <s v="10-Feb-2026"/>
    <s v="Tuesday"/>
    <s v="Weekly - Tuesday"/>
    <s v="Weekly - Tuesday"/>
    <s v="Same Month Expiry"/>
    <n v="15276175"/>
    <n v="25610.074000000001"/>
    <n v="116.3993"/>
  </r>
  <r>
    <s v="03-Feb-2026"/>
    <x v="1"/>
    <s v="Week1-Feb-2026"/>
    <x v="5"/>
    <s v="17-Feb-2026"/>
    <s v="Tuesday"/>
    <s v="Weekly - Tuesday"/>
    <s v="Weekly - Tuesday"/>
    <s v="Same Month Expiry"/>
    <n v="673371"/>
    <n v="1132.5363"/>
    <n v="7.3528000000000002"/>
  </r>
  <r>
    <s v="03-Feb-2026"/>
    <x v="1"/>
    <s v="Week1-Feb-2026"/>
    <x v="5"/>
    <s v="24-Feb-2026"/>
    <s v="Tuesday"/>
    <s v="Monthly - Tuesday"/>
    <s v="Monthly - Tuesday"/>
    <s v="Same Month Expiry"/>
    <n v="4012104"/>
    <n v="6757.9295000000002"/>
    <n v="59.646999999999998"/>
  </r>
  <r>
    <s v="03-Feb-2026"/>
    <x v="1"/>
    <s v="Week1-Feb-2026"/>
    <x v="5"/>
    <s v="02-Mar-2026"/>
    <s v="Monday"/>
    <s v="Weekly - Monday"/>
    <s v="Weekly - Monday"/>
    <s v="Month+1 Expiry"/>
    <n v="32819"/>
    <n v="54.9666"/>
    <n v="0.44540000000000002"/>
  </r>
  <r>
    <s v="03-Feb-2026"/>
    <x v="1"/>
    <s v="Week1-Feb-2026"/>
    <x v="5"/>
    <s v="30-Mar-2026"/>
    <s v="Monday"/>
    <s v="Monthly - Monday"/>
    <s v="Monthly - Monday"/>
    <s v="Month+1 Expiry"/>
    <n v="716428"/>
    <n v="1204.1704999999999"/>
    <n v="12.3628"/>
  </r>
  <r>
    <s v="03-Feb-2026"/>
    <x v="1"/>
    <s v="Week1-Feb-2026"/>
    <x v="5"/>
    <s v="28-Apr-2026"/>
    <s v="Tuesday"/>
    <s v="Monthly - Tuesday"/>
    <s v="Monthly - Tuesday"/>
    <s v="Month+2 Expiry"/>
    <n v="71822"/>
    <n v="122.19970000000001"/>
    <n v="1.7450000000000001"/>
  </r>
  <r>
    <s v="03-Feb-2026"/>
    <x v="1"/>
    <s v="Week1-Feb-2026"/>
    <x v="5"/>
    <s v="30-Jun-2026"/>
    <s v="Tuesday"/>
    <s v="Monthly - Tuesday"/>
    <s v="Monthly - Tuesday"/>
    <s v="Month+4 Expiry"/>
    <n v="78866"/>
    <n v="135.34530000000001"/>
    <n v="2.1412"/>
  </r>
  <r>
    <s v="03-Feb-2026"/>
    <x v="1"/>
    <s v="Week1-Feb-2026"/>
    <x v="5"/>
    <s v="29-Sep-2026"/>
    <s v="Tuesday"/>
    <s v="Monthly - Tuesday"/>
    <s v="Monthly - Tuesday"/>
    <s v="Month+7 Expiry"/>
    <n v="7308"/>
    <n v="12.6076"/>
    <n v="0.26090000000000002"/>
  </r>
  <r>
    <s v="03-Feb-2026"/>
    <x v="1"/>
    <s v="Week1-Feb-2026"/>
    <x v="5"/>
    <s v="29-Dec-2026"/>
    <s v="Tuesday"/>
    <s v="Monthly - Tuesday"/>
    <s v="Monthly - Tuesday"/>
    <s v="Month+10 Expiry"/>
    <n v="30230"/>
    <n v="53.139899999999997"/>
    <n v="1.3929"/>
  </r>
  <r>
    <s v="03-Feb-2026"/>
    <x v="1"/>
    <s v="Week1-Feb-2026"/>
    <x v="5"/>
    <s v="29-Jun-2027"/>
    <s v="Tuesday"/>
    <s v="Monthly - Tuesday"/>
    <s v="Monthly - Tuesday"/>
    <s v="Month+16 Expiry"/>
    <n v="0"/>
    <n v="0"/>
    <n v="0"/>
  </r>
  <r>
    <s v="03-Feb-2026"/>
    <x v="1"/>
    <s v="Week1-Feb-2026"/>
    <x v="5"/>
    <s v="28-Dec-2027"/>
    <s v="Tuesday"/>
    <s v="Monthly - Tuesday"/>
    <s v="Monthly - Tuesday"/>
    <s v="Month+22 Expiry"/>
    <n v="73"/>
    <n v="0.1234"/>
    <n v="5.7000000000000002E-3"/>
  </r>
  <r>
    <s v="03-Feb-2026"/>
    <x v="1"/>
    <s v="Week1-Feb-2026"/>
    <x v="5"/>
    <s v="27-Jun-2028"/>
    <s v="Tuesday"/>
    <s v="Monthly - Tuesday"/>
    <s v="Monthly - Tuesday"/>
    <s v="Month+28 Expiry"/>
    <n v="0"/>
    <n v="0"/>
    <n v="0"/>
  </r>
  <r>
    <s v="03-Feb-2026"/>
    <x v="1"/>
    <s v="Week1-Feb-2026"/>
    <x v="5"/>
    <s v="26-Dec-2028"/>
    <s v="Tuesday"/>
    <s v="Monthly - Tuesday"/>
    <s v="Monthly - Tuesday"/>
    <s v="Month+34 Expiry"/>
    <n v="0"/>
    <n v="0"/>
    <n v="0"/>
  </r>
  <r>
    <s v="03-Feb-2026"/>
    <x v="1"/>
    <s v="Week1-Feb-2026"/>
    <x v="5"/>
    <s v="26-Jun-2029"/>
    <s v="Tuesday"/>
    <s v="Monthly - Tuesday"/>
    <s v="Monthly - Tuesday"/>
    <s v="Month+40 Expiry"/>
    <n v="0"/>
    <n v="0"/>
    <n v="0"/>
  </r>
  <r>
    <s v="03-Feb-2026"/>
    <x v="1"/>
    <s v="Week1-Feb-2026"/>
    <x v="5"/>
    <s v="24-Dec-2029"/>
    <s v="Monday"/>
    <s v="Weekly - Monday"/>
    <s v="Weekly - Monday"/>
    <s v="Month+46 Expiry"/>
    <n v="0"/>
    <n v="0"/>
    <n v="0"/>
  </r>
  <r>
    <s v="03-Feb-2026"/>
    <x v="1"/>
    <s v="Week1-Feb-2026"/>
    <x v="5"/>
    <s v="25-Jun-2030"/>
    <s v="Tuesday"/>
    <s v="Monthly - Tuesday"/>
    <s v="Monthly - Tuesday"/>
    <s v="Month+52 Expiry"/>
    <n v="0"/>
    <n v="0"/>
    <n v="0"/>
  </r>
  <r>
    <s v="03-Feb-2026"/>
    <x v="1"/>
    <s v="Week1-Feb-2026"/>
    <x v="5"/>
    <s v="31-Dec-2030"/>
    <s v="Tuesday"/>
    <s v="Monthly - Tuesday"/>
    <s v="Monthly - Tuesday"/>
    <s v="Month+58 Expiry"/>
    <n v="0"/>
    <n v="0"/>
    <n v="0"/>
  </r>
  <r>
    <s v="04-Feb-2026"/>
    <x v="2"/>
    <s v="Week1-Feb-2026"/>
    <x v="5"/>
    <s v="10-Feb-2026"/>
    <s v="Tuesday"/>
    <s v="Weekly - Tuesday"/>
    <s v="Weekly - Tuesday"/>
    <s v="Same Month Expiry"/>
    <n v="52436416"/>
    <n v="88137.763699999996"/>
    <n v="335.5634"/>
  </r>
  <r>
    <s v="04-Feb-2026"/>
    <x v="2"/>
    <s v="Week1-Feb-2026"/>
    <x v="5"/>
    <s v="17-Feb-2026"/>
    <s v="Tuesday"/>
    <s v="Weekly - Tuesday"/>
    <s v="Weekly - Tuesday"/>
    <s v="Same Month Expiry"/>
    <n v="863143"/>
    <n v="1450.8784000000001"/>
    <n v="7.0414000000000003"/>
  </r>
  <r>
    <s v="04-Feb-2026"/>
    <x v="2"/>
    <s v="Week1-Feb-2026"/>
    <x v="5"/>
    <s v="24-Feb-2026"/>
    <s v="Tuesday"/>
    <s v="Monthly - Tuesday"/>
    <s v="Monthly - Tuesday"/>
    <s v="Same Month Expiry"/>
    <n v="1738212"/>
    <n v="2919.7584000000002"/>
    <n v="18.308299999999999"/>
  </r>
  <r>
    <s v="04-Feb-2026"/>
    <x v="2"/>
    <s v="Week1-Feb-2026"/>
    <x v="5"/>
    <s v="02-Mar-2026"/>
    <s v="Monday"/>
    <s v="Weekly - Monday"/>
    <s v="Weekly - Monday"/>
    <s v="Month+1 Expiry"/>
    <n v="26415"/>
    <n v="44.418999999999997"/>
    <n v="0.28710000000000002"/>
  </r>
  <r>
    <s v="04-Feb-2026"/>
    <x v="2"/>
    <s v="Week1-Feb-2026"/>
    <x v="5"/>
    <s v="10-Mar-2026"/>
    <s v="Tuesday"/>
    <s v="Weekly - Tuesday"/>
    <s v="Weekly - Tuesday"/>
    <s v="Month+1 Expiry"/>
    <n v="388"/>
    <n v="0.64929999999999999"/>
    <n v="5.5999999999999999E-3"/>
  </r>
  <r>
    <s v="04-Feb-2026"/>
    <x v="2"/>
    <s v="Week1-Feb-2026"/>
    <x v="5"/>
    <s v="30-Mar-2026"/>
    <s v="Monday"/>
    <s v="Monthly - Monday"/>
    <s v="Monthly - Monday"/>
    <s v="Month+1 Expiry"/>
    <n v="352785"/>
    <n v="590.52419999999995"/>
    <n v="4.6308999999999996"/>
  </r>
  <r>
    <s v="04-Feb-2026"/>
    <x v="2"/>
    <s v="Week1-Feb-2026"/>
    <x v="5"/>
    <s v="28-Apr-2026"/>
    <s v="Tuesday"/>
    <s v="Monthly - Tuesday"/>
    <s v="Monthly - Tuesday"/>
    <s v="Month+2 Expiry"/>
    <n v="29099"/>
    <n v="49.0929"/>
    <n v="0.67820000000000003"/>
  </r>
  <r>
    <s v="04-Feb-2026"/>
    <x v="2"/>
    <s v="Week1-Feb-2026"/>
    <x v="5"/>
    <s v="30-Jun-2026"/>
    <s v="Tuesday"/>
    <s v="Monthly - Tuesday"/>
    <s v="Monthly - Tuesday"/>
    <s v="Month+4 Expiry"/>
    <n v="46154"/>
    <n v="78.936400000000006"/>
    <n v="1.0097"/>
  </r>
  <r>
    <s v="04-Feb-2026"/>
    <x v="2"/>
    <s v="Week1-Feb-2026"/>
    <x v="5"/>
    <s v="29-Sep-2026"/>
    <s v="Tuesday"/>
    <s v="Monthly - Tuesday"/>
    <s v="Monthly - Tuesday"/>
    <s v="Month+7 Expiry"/>
    <n v="3871"/>
    <n v="6.6125999999999996"/>
    <n v="0.12870000000000001"/>
  </r>
  <r>
    <s v="04-Feb-2026"/>
    <x v="2"/>
    <s v="Week1-Feb-2026"/>
    <x v="5"/>
    <s v="29-Dec-2026"/>
    <s v="Tuesday"/>
    <s v="Monthly - Tuesday"/>
    <s v="Monthly - Tuesday"/>
    <s v="Month+10 Expiry"/>
    <n v="13003"/>
    <n v="22.835599999999999"/>
    <n v="0.56189999999999996"/>
  </r>
  <r>
    <s v="04-Feb-2026"/>
    <x v="2"/>
    <s v="Week1-Feb-2026"/>
    <x v="5"/>
    <s v="29-Jun-2027"/>
    <s v="Tuesday"/>
    <s v="Monthly - Tuesday"/>
    <s v="Monthly - Tuesday"/>
    <s v="Month+16 Expiry"/>
    <n v="0"/>
    <n v="0"/>
    <n v="0"/>
  </r>
  <r>
    <s v="04-Feb-2026"/>
    <x v="2"/>
    <s v="Week1-Feb-2026"/>
    <x v="5"/>
    <s v="28-Dec-2027"/>
    <s v="Tuesday"/>
    <s v="Monthly - Tuesday"/>
    <s v="Monthly - Tuesday"/>
    <s v="Month+22 Expiry"/>
    <n v="60"/>
    <n v="0.10539999999999999"/>
    <n v="4.7999999999999996E-3"/>
  </r>
  <r>
    <s v="04-Feb-2026"/>
    <x v="2"/>
    <s v="Week1-Feb-2026"/>
    <x v="5"/>
    <s v="27-Jun-2028"/>
    <s v="Tuesday"/>
    <s v="Monthly - Tuesday"/>
    <s v="Monthly - Tuesday"/>
    <s v="Month+28 Expiry"/>
    <n v="0"/>
    <n v="0"/>
    <n v="0"/>
  </r>
  <r>
    <s v="04-Feb-2026"/>
    <x v="2"/>
    <s v="Week1-Feb-2026"/>
    <x v="5"/>
    <s v="26-Dec-2028"/>
    <s v="Tuesday"/>
    <s v="Monthly - Tuesday"/>
    <s v="Monthly - Tuesday"/>
    <s v="Month+34 Expiry"/>
    <n v="13"/>
    <n v="2.3400000000000001E-2"/>
    <n v="8.9999999999999998E-4"/>
  </r>
  <r>
    <s v="04-Feb-2026"/>
    <x v="2"/>
    <s v="Week1-Feb-2026"/>
    <x v="5"/>
    <s v="26-Jun-2029"/>
    <s v="Tuesday"/>
    <s v="Monthly - Tuesday"/>
    <s v="Monthly - Tuesday"/>
    <s v="Month+40 Expiry"/>
    <n v="0"/>
    <n v="0"/>
    <n v="0"/>
  </r>
  <r>
    <s v="04-Feb-2026"/>
    <x v="2"/>
    <s v="Week1-Feb-2026"/>
    <x v="5"/>
    <s v="24-Dec-2029"/>
    <s v="Monday"/>
    <s v="Weekly - Monday"/>
    <s v="Weekly - Monday"/>
    <s v="Month+46 Expiry"/>
    <n v="0"/>
    <n v="0"/>
    <n v="0"/>
  </r>
  <r>
    <s v="04-Feb-2026"/>
    <x v="2"/>
    <s v="Week1-Feb-2026"/>
    <x v="5"/>
    <s v="25-Jun-2030"/>
    <s v="Tuesday"/>
    <s v="Monthly - Tuesday"/>
    <s v="Monthly - Tuesday"/>
    <s v="Month+52 Expiry"/>
    <n v="0"/>
    <n v="0"/>
    <n v="0"/>
  </r>
  <r>
    <s v="04-Feb-2026"/>
    <x v="2"/>
    <s v="Week1-Feb-2026"/>
    <x v="5"/>
    <s v="31-Dec-2030"/>
    <s v="Tuesday"/>
    <s v="Monthly - Tuesday"/>
    <s v="Monthly - Tuesday"/>
    <s v="Month+58 Expiry"/>
    <n v="0"/>
    <n v="0"/>
    <n v="0"/>
  </r>
  <r>
    <s v="05-Feb-2026"/>
    <x v="3"/>
    <s v="Week1-Feb-2026"/>
    <x v="5"/>
    <s v="10-Feb-2026"/>
    <s v="Tuesday"/>
    <s v="Weekly - Tuesday"/>
    <s v="Weekly - Tuesday"/>
    <s v="Same Month Expiry"/>
    <n v="48324220"/>
    <n v="80996.507100000003"/>
    <n v="263.58240000000001"/>
  </r>
  <r>
    <s v="05-Feb-2026"/>
    <x v="3"/>
    <s v="Week1-Feb-2026"/>
    <x v="5"/>
    <s v="17-Feb-2026"/>
    <s v="Tuesday"/>
    <s v="Weekly - Tuesday"/>
    <s v="Weekly - Tuesday"/>
    <s v="Same Month Expiry"/>
    <n v="1149868"/>
    <n v="1926.2001"/>
    <n v="8.7777999999999992"/>
  </r>
  <r>
    <s v="05-Feb-2026"/>
    <x v="3"/>
    <s v="Week1-Feb-2026"/>
    <x v="5"/>
    <s v="24-Feb-2026"/>
    <s v="Tuesday"/>
    <s v="Monthly - Tuesday"/>
    <s v="Monthly - Tuesday"/>
    <s v="Same Month Expiry"/>
    <n v="1444265"/>
    <n v="2429.3589999999999"/>
    <n v="15.9862"/>
  </r>
  <r>
    <s v="05-Feb-2026"/>
    <x v="3"/>
    <s v="Week1-Feb-2026"/>
    <x v="5"/>
    <s v="02-Mar-2026"/>
    <s v="Monday"/>
    <s v="Weekly - Monday"/>
    <s v="Weekly - Monday"/>
    <s v="Month+1 Expiry"/>
    <n v="22818"/>
    <n v="38.218600000000002"/>
    <n v="0.25109999999999999"/>
  </r>
  <r>
    <s v="05-Feb-2026"/>
    <x v="3"/>
    <s v="Week1-Feb-2026"/>
    <x v="5"/>
    <s v="10-Mar-2026"/>
    <s v="Tuesday"/>
    <s v="Weekly - Tuesday"/>
    <s v="Weekly - Tuesday"/>
    <s v="Month+1 Expiry"/>
    <n v="698"/>
    <n v="1.1696"/>
    <n v="9.7000000000000003E-3"/>
  </r>
  <r>
    <s v="05-Feb-2026"/>
    <x v="3"/>
    <s v="Week1-Feb-2026"/>
    <x v="5"/>
    <s v="30-Mar-2026"/>
    <s v="Monday"/>
    <s v="Monthly - Monday"/>
    <s v="Monthly - Monday"/>
    <s v="Month+1 Expiry"/>
    <n v="255718"/>
    <n v="430.00580000000002"/>
    <n v="3.6621999999999999"/>
  </r>
  <r>
    <s v="05-Feb-2026"/>
    <x v="3"/>
    <s v="Week1-Feb-2026"/>
    <x v="5"/>
    <s v="28-Apr-2026"/>
    <s v="Tuesday"/>
    <s v="Monthly - Tuesday"/>
    <s v="Monthly - Tuesday"/>
    <s v="Month+2 Expiry"/>
    <n v="32094"/>
    <n v="54.210299999999997"/>
    <n v="0.69689999999999996"/>
  </r>
  <r>
    <s v="05-Feb-2026"/>
    <x v="3"/>
    <s v="Week1-Feb-2026"/>
    <x v="5"/>
    <s v="30-Jun-2026"/>
    <s v="Tuesday"/>
    <s v="Monthly - Tuesday"/>
    <s v="Monthly - Tuesday"/>
    <s v="Month+4 Expiry"/>
    <n v="37106"/>
    <n v="64.788700000000006"/>
    <n v="1.0622"/>
  </r>
  <r>
    <s v="05-Feb-2026"/>
    <x v="3"/>
    <s v="Week1-Feb-2026"/>
    <x v="5"/>
    <s v="29-Sep-2026"/>
    <s v="Tuesday"/>
    <s v="Monthly - Tuesday"/>
    <s v="Monthly - Tuesday"/>
    <s v="Month+7 Expiry"/>
    <n v="4349"/>
    <n v="8.1516999999999999"/>
    <n v="8.8999999999999996E-2"/>
  </r>
  <r>
    <s v="05-Feb-2026"/>
    <x v="3"/>
    <s v="Week1-Feb-2026"/>
    <x v="5"/>
    <s v="29-Dec-2026"/>
    <s v="Tuesday"/>
    <s v="Monthly - Tuesday"/>
    <s v="Monthly - Tuesday"/>
    <s v="Month+10 Expiry"/>
    <n v="7819"/>
    <n v="14.048400000000001"/>
    <n v="0.35499999999999998"/>
  </r>
  <r>
    <s v="05-Feb-2026"/>
    <x v="3"/>
    <s v="Week1-Feb-2026"/>
    <x v="5"/>
    <s v="29-Jun-2027"/>
    <s v="Tuesday"/>
    <s v="Monthly - Tuesday"/>
    <s v="Monthly - Tuesday"/>
    <s v="Month+16 Expiry"/>
    <n v="0"/>
    <n v="0"/>
    <n v="0"/>
  </r>
  <r>
    <s v="05-Feb-2026"/>
    <x v="3"/>
    <s v="Week1-Feb-2026"/>
    <x v="5"/>
    <s v="28-Dec-2027"/>
    <s v="Tuesday"/>
    <s v="Monthly - Tuesday"/>
    <s v="Monthly - Tuesday"/>
    <s v="Month+22 Expiry"/>
    <n v="24"/>
    <n v="4.1500000000000002E-2"/>
    <n v="1.9E-3"/>
  </r>
  <r>
    <s v="05-Feb-2026"/>
    <x v="3"/>
    <s v="Week1-Feb-2026"/>
    <x v="5"/>
    <s v="27-Jun-2028"/>
    <s v="Tuesday"/>
    <s v="Monthly - Tuesday"/>
    <s v="Monthly - Tuesday"/>
    <s v="Month+28 Expiry"/>
    <n v="0"/>
    <n v="0"/>
    <n v="0"/>
  </r>
  <r>
    <s v="05-Feb-2026"/>
    <x v="3"/>
    <s v="Week1-Feb-2026"/>
    <x v="5"/>
    <s v="26-Dec-2028"/>
    <s v="Tuesday"/>
    <s v="Monthly - Tuesday"/>
    <s v="Monthly - Tuesday"/>
    <s v="Month+34 Expiry"/>
    <n v="0"/>
    <n v="0"/>
    <n v="0"/>
  </r>
  <r>
    <s v="05-Feb-2026"/>
    <x v="3"/>
    <s v="Week1-Feb-2026"/>
    <x v="5"/>
    <s v="26-Jun-2029"/>
    <s v="Tuesday"/>
    <s v="Monthly - Tuesday"/>
    <s v="Monthly - Tuesday"/>
    <s v="Month+40 Expiry"/>
    <n v="0"/>
    <n v="0"/>
    <n v="0"/>
  </r>
  <r>
    <s v="05-Feb-2026"/>
    <x v="3"/>
    <s v="Week1-Feb-2026"/>
    <x v="5"/>
    <s v="24-Dec-2029"/>
    <s v="Monday"/>
    <s v="Weekly - Monday"/>
    <s v="Weekly - Monday"/>
    <s v="Month+46 Expiry"/>
    <n v="0"/>
    <n v="0"/>
    <n v="0"/>
  </r>
  <r>
    <s v="05-Feb-2026"/>
    <x v="3"/>
    <s v="Week1-Feb-2026"/>
    <x v="5"/>
    <s v="25-Jun-2030"/>
    <s v="Tuesday"/>
    <s v="Monthly - Tuesday"/>
    <s v="Monthly - Tuesday"/>
    <s v="Month+52 Expiry"/>
    <n v="0"/>
    <n v="0"/>
    <n v="0"/>
  </r>
  <r>
    <s v="05-Feb-2026"/>
    <x v="3"/>
    <s v="Week1-Feb-2026"/>
    <x v="5"/>
    <s v="31-Dec-2030"/>
    <s v="Tuesday"/>
    <s v="Monthly - Tuesday"/>
    <s v="Monthly - Tuesday"/>
    <s v="Month+58 Expiry"/>
    <n v="0"/>
    <n v="0"/>
    <n v="0"/>
  </r>
  <r>
    <s v="06-Feb-2026"/>
    <x v="4"/>
    <s v="Week1-Feb-2026"/>
    <x v="5"/>
    <s v="10-Feb-2026"/>
    <s v="Tuesday"/>
    <s v="Weekly - Tuesday"/>
    <s v="Weekly - Tuesday"/>
    <s v="Same Month Expiry"/>
    <n v="117866850"/>
    <n v="196748.2971"/>
    <n v="525.33770000000004"/>
  </r>
  <r>
    <s v="06-Feb-2026"/>
    <x v="4"/>
    <s v="Week1-Feb-2026"/>
    <x v="5"/>
    <s v="17-Feb-2026"/>
    <s v="Tuesday"/>
    <s v="Weekly - Tuesday"/>
    <s v="Weekly - Tuesday"/>
    <s v="Same Month Expiry"/>
    <n v="2309564"/>
    <n v="3862.2249999999999"/>
    <n v="15.266400000000001"/>
  </r>
  <r>
    <s v="06-Feb-2026"/>
    <x v="4"/>
    <s v="Week1-Feb-2026"/>
    <x v="5"/>
    <s v="24-Feb-2026"/>
    <s v="Tuesday"/>
    <s v="Monthly - Tuesday"/>
    <s v="Monthly - Tuesday"/>
    <s v="Same Month Expiry"/>
    <n v="1924260"/>
    <n v="3226.0414000000001"/>
    <n v="19.538"/>
  </r>
  <r>
    <s v="06-Feb-2026"/>
    <x v="4"/>
    <s v="Week1-Feb-2026"/>
    <x v="5"/>
    <s v="02-Mar-2026"/>
    <s v="Monday"/>
    <s v="Weekly - Monday"/>
    <s v="Weekly - Monday"/>
    <s v="Month+1 Expiry"/>
    <n v="36252"/>
    <n v="60.72"/>
    <n v="0.41070000000000001"/>
  </r>
  <r>
    <s v="06-Feb-2026"/>
    <x v="4"/>
    <s v="Week1-Feb-2026"/>
    <x v="5"/>
    <s v="10-Mar-2026"/>
    <s v="Tuesday"/>
    <s v="Weekly - Tuesday"/>
    <s v="Weekly - Tuesday"/>
    <s v="Month+1 Expiry"/>
    <n v="2486"/>
    <n v="4.1872999999999996"/>
    <n v="3.2300000000000002E-2"/>
  </r>
  <r>
    <s v="06-Feb-2026"/>
    <x v="4"/>
    <s v="Week1-Feb-2026"/>
    <x v="5"/>
    <s v="30-Mar-2026"/>
    <s v="Monday"/>
    <s v="Monthly - Monday"/>
    <s v="Monthly - Monday"/>
    <s v="Month+1 Expiry"/>
    <n v="285989"/>
    <n v="481.67160000000001"/>
    <n v="4.1154999999999999"/>
  </r>
  <r>
    <s v="06-Feb-2026"/>
    <x v="4"/>
    <s v="Week1-Feb-2026"/>
    <x v="5"/>
    <s v="28-Apr-2026"/>
    <s v="Tuesday"/>
    <s v="Monthly - Tuesday"/>
    <s v="Monthly - Tuesday"/>
    <s v="Month+2 Expiry"/>
    <n v="29492"/>
    <n v="49.8232"/>
    <n v="0.58330000000000004"/>
  </r>
  <r>
    <s v="06-Feb-2026"/>
    <x v="4"/>
    <s v="Week1-Feb-2026"/>
    <x v="5"/>
    <s v="30-Jun-2026"/>
    <s v="Tuesday"/>
    <s v="Monthly - Tuesday"/>
    <s v="Monthly - Tuesday"/>
    <s v="Month+4 Expiry"/>
    <n v="30503"/>
    <n v="52.395099999999999"/>
    <n v="0.876"/>
  </r>
  <r>
    <s v="06-Feb-2026"/>
    <x v="4"/>
    <s v="Week1-Feb-2026"/>
    <x v="5"/>
    <s v="29-Sep-2026"/>
    <s v="Tuesday"/>
    <s v="Monthly - Tuesday"/>
    <s v="Monthly - Tuesday"/>
    <s v="Month+7 Expiry"/>
    <n v="2417"/>
    <n v="4.2485999999999997"/>
    <n v="9.6799999999999997E-2"/>
  </r>
  <r>
    <s v="06-Feb-2026"/>
    <x v="4"/>
    <s v="Week1-Feb-2026"/>
    <x v="5"/>
    <s v="29-Dec-2026"/>
    <s v="Tuesday"/>
    <s v="Monthly - Tuesday"/>
    <s v="Monthly - Tuesday"/>
    <s v="Month+10 Expiry"/>
    <n v="12654"/>
    <n v="22.593900000000001"/>
    <n v="0.52090000000000003"/>
  </r>
  <r>
    <s v="06-Feb-2026"/>
    <x v="4"/>
    <s v="Week1-Feb-2026"/>
    <x v="5"/>
    <s v="29-Jun-2027"/>
    <s v="Tuesday"/>
    <s v="Monthly - Tuesday"/>
    <s v="Monthly - Tuesday"/>
    <s v="Month+16 Expiry"/>
    <n v="0"/>
    <n v="0"/>
    <n v="0"/>
  </r>
  <r>
    <s v="06-Feb-2026"/>
    <x v="4"/>
    <s v="Week1-Feb-2026"/>
    <x v="5"/>
    <s v="28-Dec-2027"/>
    <s v="Tuesday"/>
    <s v="Monthly - Tuesday"/>
    <s v="Monthly - Tuesday"/>
    <s v="Month+22 Expiry"/>
    <n v="48"/>
    <n v="8.0699999999999994E-2"/>
    <n v="3.0000000000000001E-3"/>
  </r>
  <r>
    <s v="06-Feb-2026"/>
    <x v="4"/>
    <s v="Week1-Feb-2026"/>
    <x v="5"/>
    <s v="27-Jun-2028"/>
    <s v="Tuesday"/>
    <s v="Monthly - Tuesday"/>
    <s v="Monthly - Tuesday"/>
    <s v="Month+28 Expiry"/>
    <n v="0"/>
    <n v="0"/>
    <n v="0"/>
  </r>
  <r>
    <s v="06-Feb-2026"/>
    <x v="4"/>
    <s v="Week1-Feb-2026"/>
    <x v="5"/>
    <s v="26-Dec-2028"/>
    <s v="Tuesday"/>
    <s v="Monthly - Tuesday"/>
    <s v="Monthly - Tuesday"/>
    <s v="Month+34 Expiry"/>
    <n v="2"/>
    <n v="3.7000000000000002E-3"/>
    <n v="2.0000000000000001E-4"/>
  </r>
  <r>
    <s v="06-Feb-2026"/>
    <x v="4"/>
    <s v="Week1-Feb-2026"/>
    <x v="5"/>
    <s v="26-Jun-2029"/>
    <s v="Tuesday"/>
    <s v="Monthly - Tuesday"/>
    <s v="Monthly - Tuesday"/>
    <s v="Month+40 Expiry"/>
    <n v="0"/>
    <n v="0"/>
    <n v="0"/>
  </r>
  <r>
    <s v="06-Feb-2026"/>
    <x v="4"/>
    <s v="Week1-Feb-2026"/>
    <x v="5"/>
    <s v="24-Dec-2029"/>
    <s v="Monday"/>
    <s v="Weekly - Monday"/>
    <s v="Weekly - Monday"/>
    <s v="Month+46 Expiry"/>
    <n v="0"/>
    <n v="0"/>
    <n v="0"/>
  </r>
  <r>
    <s v="06-Feb-2026"/>
    <x v="4"/>
    <s v="Week1-Feb-2026"/>
    <x v="5"/>
    <s v="25-Jun-2030"/>
    <s v="Tuesday"/>
    <s v="Monthly - Tuesday"/>
    <s v="Monthly - Tuesday"/>
    <s v="Month+52 Expiry"/>
    <n v="0"/>
    <n v="0"/>
    <n v="0"/>
  </r>
  <r>
    <s v="06-Feb-2026"/>
    <x v="4"/>
    <s v="Week1-Feb-2026"/>
    <x v="5"/>
    <s v="31-Dec-2030"/>
    <s v="Tuesday"/>
    <s v="Monthly - Tuesday"/>
    <s v="Monthly - Tuesday"/>
    <s v="Month+58 Expiry"/>
    <n v="0"/>
    <n v="0"/>
    <n v="0"/>
  </r>
  <r>
    <s v="09-Feb-2026"/>
    <x v="0"/>
    <s v="Week2-Feb-2026"/>
    <x v="5"/>
    <s v="10-Feb-2026"/>
    <s v="Tuesday"/>
    <s v="Weekly - Tuesday"/>
    <s v="Weekly - Tuesday"/>
    <s v="Same Month Expiry"/>
    <n v="120229086"/>
    <n v="201866.889"/>
    <n v="380.73270000000002"/>
  </r>
  <r>
    <s v="09-Feb-2026"/>
    <x v="0"/>
    <s v="Week2-Feb-2026"/>
    <x v="5"/>
    <s v="17-Feb-2026"/>
    <s v="Tuesday"/>
    <s v="Weekly - Tuesday"/>
    <s v="Weekly - Tuesday"/>
    <s v="Same Month Expiry"/>
    <n v="3946871"/>
    <n v="6631.0789999999997"/>
    <n v="22.7288"/>
  </r>
  <r>
    <s v="09-Feb-2026"/>
    <x v="0"/>
    <s v="Week2-Feb-2026"/>
    <x v="5"/>
    <s v="24-Feb-2026"/>
    <s v="Tuesday"/>
    <s v="Monthly - Tuesday"/>
    <s v="Monthly - Tuesday"/>
    <s v="Same Month Expiry"/>
    <n v="1754137"/>
    <n v="2947.2883999999999"/>
    <n v="16.275300000000001"/>
  </r>
  <r>
    <s v="09-Feb-2026"/>
    <x v="0"/>
    <s v="Week2-Feb-2026"/>
    <x v="5"/>
    <s v="02-Mar-2026"/>
    <s v="Monday"/>
    <s v="Weekly - Monday"/>
    <s v="Weekly - Monday"/>
    <s v="Month+1 Expiry"/>
    <n v="45170"/>
    <n v="76.076599999999999"/>
    <n v="0.44169999999999998"/>
  </r>
  <r>
    <s v="09-Feb-2026"/>
    <x v="0"/>
    <s v="Week2-Feb-2026"/>
    <x v="5"/>
    <s v="10-Mar-2026"/>
    <s v="Tuesday"/>
    <s v="Weekly - Tuesday"/>
    <s v="Weekly - Tuesday"/>
    <s v="Month+1 Expiry"/>
    <n v="3202"/>
    <n v="5.4090999999999996"/>
    <n v="4.1300000000000003E-2"/>
  </r>
  <r>
    <s v="09-Feb-2026"/>
    <x v="0"/>
    <s v="Week2-Feb-2026"/>
    <x v="5"/>
    <s v="30-Mar-2026"/>
    <s v="Monday"/>
    <s v="Monthly - Monday"/>
    <s v="Monthly - Monday"/>
    <s v="Month+1 Expiry"/>
    <n v="289276"/>
    <n v="484.0351"/>
    <n v="4.1032999999999999"/>
  </r>
  <r>
    <s v="09-Feb-2026"/>
    <x v="0"/>
    <s v="Week2-Feb-2026"/>
    <x v="5"/>
    <s v="28-Apr-2026"/>
    <s v="Tuesday"/>
    <s v="Monthly - Tuesday"/>
    <s v="Monthly - Tuesday"/>
    <s v="Month+2 Expiry"/>
    <n v="40079"/>
    <n v="67.442700000000002"/>
    <n v="0.83340000000000003"/>
  </r>
  <r>
    <s v="09-Feb-2026"/>
    <x v="0"/>
    <s v="Week2-Feb-2026"/>
    <x v="5"/>
    <s v="30-Jun-2026"/>
    <s v="Tuesday"/>
    <s v="Monthly - Tuesday"/>
    <s v="Monthly - Tuesday"/>
    <s v="Month+4 Expiry"/>
    <n v="32252"/>
    <n v="55.736699999999999"/>
    <n v="0.84460000000000002"/>
  </r>
  <r>
    <s v="09-Feb-2026"/>
    <x v="0"/>
    <s v="Week2-Feb-2026"/>
    <x v="5"/>
    <s v="29-Sep-2026"/>
    <s v="Tuesday"/>
    <s v="Monthly - Tuesday"/>
    <s v="Monthly - Tuesday"/>
    <s v="Month+7 Expiry"/>
    <n v="2606"/>
    <n v="4.5827"/>
    <n v="0.1089"/>
  </r>
  <r>
    <s v="09-Feb-2026"/>
    <x v="0"/>
    <s v="Week2-Feb-2026"/>
    <x v="5"/>
    <s v="29-Dec-2026"/>
    <s v="Tuesday"/>
    <s v="Monthly - Tuesday"/>
    <s v="Monthly - Tuesday"/>
    <s v="Month+10 Expiry"/>
    <n v="7992"/>
    <n v="14.006399999999999"/>
    <n v="0.3624"/>
  </r>
  <r>
    <s v="09-Feb-2026"/>
    <x v="0"/>
    <s v="Week2-Feb-2026"/>
    <x v="5"/>
    <s v="29-Jun-2027"/>
    <s v="Tuesday"/>
    <s v="Monthly - Tuesday"/>
    <s v="Monthly - Tuesday"/>
    <s v="Month+16 Expiry"/>
    <n v="0"/>
    <n v="0"/>
    <n v="0"/>
  </r>
  <r>
    <s v="09-Feb-2026"/>
    <x v="0"/>
    <s v="Week2-Feb-2026"/>
    <x v="5"/>
    <s v="28-Dec-2027"/>
    <s v="Tuesday"/>
    <s v="Monthly - Tuesday"/>
    <s v="Monthly - Tuesday"/>
    <s v="Month+22 Expiry"/>
    <n v="11"/>
    <n v="1.8499999999999999E-2"/>
    <n v="5.0000000000000001E-4"/>
  </r>
  <r>
    <s v="09-Feb-2026"/>
    <x v="0"/>
    <s v="Week2-Feb-2026"/>
    <x v="5"/>
    <s v="27-Jun-2028"/>
    <s v="Tuesday"/>
    <s v="Monthly - Tuesday"/>
    <s v="Monthly - Tuesday"/>
    <s v="Month+28 Expiry"/>
    <n v="0"/>
    <n v="0"/>
    <n v="0"/>
  </r>
  <r>
    <s v="09-Feb-2026"/>
    <x v="0"/>
    <s v="Week2-Feb-2026"/>
    <x v="5"/>
    <s v="26-Dec-2028"/>
    <s v="Tuesday"/>
    <s v="Monthly - Tuesday"/>
    <s v="Monthly - Tuesday"/>
    <s v="Month+34 Expiry"/>
    <n v="1"/>
    <n v="1.8E-3"/>
    <n v="1E-4"/>
  </r>
  <r>
    <s v="09-Feb-2026"/>
    <x v="0"/>
    <s v="Week2-Feb-2026"/>
    <x v="5"/>
    <s v="26-Jun-2029"/>
    <s v="Tuesday"/>
    <s v="Monthly - Tuesday"/>
    <s v="Monthly - Tuesday"/>
    <s v="Month+40 Expiry"/>
    <n v="0"/>
    <n v="0"/>
    <n v="0"/>
  </r>
  <r>
    <s v="09-Feb-2026"/>
    <x v="0"/>
    <s v="Week2-Feb-2026"/>
    <x v="5"/>
    <s v="24-Dec-2029"/>
    <s v="Monday"/>
    <s v="Weekly - Monday"/>
    <s v="Weekly - Monday"/>
    <s v="Month+46 Expiry"/>
    <n v="0"/>
    <n v="0"/>
    <n v="0"/>
  </r>
  <r>
    <s v="09-Feb-2026"/>
    <x v="0"/>
    <s v="Week2-Feb-2026"/>
    <x v="5"/>
    <s v="25-Jun-2030"/>
    <s v="Tuesday"/>
    <s v="Monthly - Tuesday"/>
    <s v="Monthly - Tuesday"/>
    <s v="Month+52 Expiry"/>
    <n v="0"/>
    <n v="0"/>
    <n v="0"/>
  </r>
  <r>
    <s v="09-Feb-2026"/>
    <x v="0"/>
    <s v="Week2-Feb-2026"/>
    <x v="5"/>
    <s v="31-Dec-2030"/>
    <s v="Tuesday"/>
    <s v="Monthly - Tuesday"/>
    <s v="Monthly - Tuesday"/>
    <s v="Month+58 Expiry"/>
    <n v="0"/>
    <n v="0"/>
    <n v="0"/>
  </r>
  <r>
    <s v="10-Feb-2026"/>
    <x v="1"/>
    <s v="Week2-Feb-2026"/>
    <x v="5"/>
    <s v="10-Feb-2026"/>
    <s v="Tuesday"/>
    <s v="Weekly - Tuesday"/>
    <s v="Weekly - Tuesday"/>
    <s v="Same Month Expiry"/>
    <n v="338004292"/>
    <n v="569546.80779999995"/>
    <n v="471.79539999999997"/>
  </r>
  <r>
    <s v="10-Feb-2026"/>
    <x v="1"/>
    <s v="Week2-Feb-2026"/>
    <x v="5"/>
    <s v="17-Feb-2026"/>
    <s v="Tuesday"/>
    <s v="Weekly - Tuesday"/>
    <s v="Weekly - Tuesday"/>
    <s v="Same Month Expiry"/>
    <n v="9131741"/>
    <n v="15397.846600000001"/>
    <n v="48.063099999999999"/>
  </r>
  <r>
    <s v="10-Feb-2026"/>
    <x v="1"/>
    <s v="Week2-Feb-2026"/>
    <x v="5"/>
    <s v="24-Feb-2026"/>
    <s v="Tuesday"/>
    <s v="Monthly - Tuesday"/>
    <s v="Monthly - Tuesday"/>
    <s v="Same Month Expiry"/>
    <n v="1850050"/>
    <n v="3120.9404"/>
    <n v="16.5306"/>
  </r>
  <r>
    <s v="10-Feb-2026"/>
    <x v="1"/>
    <s v="Week2-Feb-2026"/>
    <x v="5"/>
    <s v="02-Mar-2026"/>
    <s v="Monday"/>
    <s v="Weekly - Monday"/>
    <s v="Weekly - Monday"/>
    <s v="Month+1 Expiry"/>
    <n v="52934"/>
    <n v="89.247699999999995"/>
    <n v="0.51029999999999998"/>
  </r>
  <r>
    <s v="10-Feb-2026"/>
    <x v="1"/>
    <s v="Week2-Feb-2026"/>
    <x v="5"/>
    <s v="10-Mar-2026"/>
    <s v="Tuesday"/>
    <s v="Weekly - Tuesday"/>
    <s v="Weekly - Tuesday"/>
    <s v="Month+1 Expiry"/>
    <n v="5200"/>
    <n v="8.8027999999999995"/>
    <n v="5.91E-2"/>
  </r>
  <r>
    <s v="10-Feb-2026"/>
    <x v="1"/>
    <s v="Week2-Feb-2026"/>
    <x v="5"/>
    <s v="30-Mar-2026"/>
    <s v="Monday"/>
    <s v="Monthly - Monday"/>
    <s v="Monthly - Monday"/>
    <s v="Month+1 Expiry"/>
    <n v="280728"/>
    <n v="471.73059999999998"/>
    <n v="3.8407"/>
  </r>
  <r>
    <s v="10-Feb-2026"/>
    <x v="1"/>
    <s v="Week2-Feb-2026"/>
    <x v="5"/>
    <s v="28-Apr-2026"/>
    <s v="Tuesday"/>
    <s v="Monthly - Tuesday"/>
    <s v="Monthly - Tuesday"/>
    <s v="Month+2 Expiry"/>
    <n v="44077"/>
    <n v="73.904300000000006"/>
    <n v="0.76519999999999999"/>
  </r>
  <r>
    <s v="10-Feb-2026"/>
    <x v="1"/>
    <s v="Week2-Feb-2026"/>
    <x v="5"/>
    <s v="30-Jun-2026"/>
    <s v="Tuesday"/>
    <s v="Monthly - Tuesday"/>
    <s v="Monthly - Tuesday"/>
    <s v="Month+4 Expiry"/>
    <n v="42908"/>
    <n v="73.992199999999997"/>
    <n v="1.0889"/>
  </r>
  <r>
    <s v="10-Feb-2026"/>
    <x v="1"/>
    <s v="Week2-Feb-2026"/>
    <x v="5"/>
    <s v="29-Sep-2026"/>
    <s v="Tuesday"/>
    <s v="Monthly - Tuesday"/>
    <s v="Monthly - Tuesday"/>
    <s v="Month+7 Expiry"/>
    <n v="8007"/>
    <n v="13.1716"/>
    <n v="0.1867"/>
  </r>
  <r>
    <s v="10-Feb-2026"/>
    <x v="1"/>
    <s v="Week2-Feb-2026"/>
    <x v="5"/>
    <s v="29-Dec-2026"/>
    <s v="Tuesday"/>
    <s v="Monthly - Tuesday"/>
    <s v="Monthly - Tuesday"/>
    <s v="Month+10 Expiry"/>
    <n v="14372"/>
    <n v="23.493300000000001"/>
    <n v="0.41720000000000002"/>
  </r>
  <r>
    <s v="10-Feb-2026"/>
    <x v="1"/>
    <s v="Week2-Feb-2026"/>
    <x v="5"/>
    <s v="29-Jun-2027"/>
    <s v="Tuesday"/>
    <s v="Monthly - Tuesday"/>
    <s v="Monthly - Tuesday"/>
    <s v="Month+16 Expiry"/>
    <n v="0"/>
    <n v="0"/>
    <n v="0"/>
  </r>
  <r>
    <s v="10-Feb-2026"/>
    <x v="1"/>
    <s v="Week2-Feb-2026"/>
    <x v="5"/>
    <s v="28-Dec-2027"/>
    <s v="Tuesday"/>
    <s v="Monthly - Tuesday"/>
    <s v="Monthly - Tuesday"/>
    <s v="Month+22 Expiry"/>
    <n v="112"/>
    <n v="0.1993"/>
    <n v="8.3000000000000001E-3"/>
  </r>
  <r>
    <s v="10-Feb-2026"/>
    <x v="1"/>
    <s v="Week2-Feb-2026"/>
    <x v="5"/>
    <s v="27-Jun-2028"/>
    <s v="Tuesday"/>
    <s v="Monthly - Tuesday"/>
    <s v="Monthly - Tuesday"/>
    <s v="Month+28 Expiry"/>
    <n v="0"/>
    <n v="0"/>
    <n v="0"/>
  </r>
  <r>
    <s v="10-Feb-2026"/>
    <x v="1"/>
    <s v="Week2-Feb-2026"/>
    <x v="5"/>
    <s v="26-Dec-2028"/>
    <s v="Tuesday"/>
    <s v="Monthly - Tuesday"/>
    <s v="Monthly - Tuesday"/>
    <s v="Month+34 Expiry"/>
    <n v="9"/>
    <n v="1.5900000000000001E-2"/>
    <n v="5.9999999999999995E-4"/>
  </r>
  <r>
    <s v="10-Feb-2026"/>
    <x v="1"/>
    <s v="Week2-Feb-2026"/>
    <x v="5"/>
    <s v="26-Jun-2029"/>
    <s v="Tuesday"/>
    <s v="Monthly - Tuesday"/>
    <s v="Monthly - Tuesday"/>
    <s v="Month+40 Expiry"/>
    <n v="0"/>
    <n v="0"/>
    <n v="0"/>
  </r>
  <r>
    <s v="10-Feb-2026"/>
    <x v="1"/>
    <s v="Week2-Feb-2026"/>
    <x v="5"/>
    <s v="24-Dec-2029"/>
    <s v="Monday"/>
    <s v="Weekly - Monday"/>
    <s v="Weekly - Monday"/>
    <s v="Month+46 Expiry"/>
    <n v="0"/>
    <n v="0"/>
    <n v="0"/>
  </r>
  <r>
    <s v="10-Feb-2026"/>
    <x v="1"/>
    <s v="Week2-Feb-2026"/>
    <x v="5"/>
    <s v="25-Jun-2030"/>
    <s v="Tuesday"/>
    <s v="Monthly - Tuesday"/>
    <s v="Monthly - Tuesday"/>
    <s v="Month+52 Expiry"/>
    <n v="0"/>
    <n v="0"/>
    <n v="0"/>
  </r>
  <r>
    <s v="10-Feb-2026"/>
    <x v="1"/>
    <s v="Week2-Feb-2026"/>
    <x v="5"/>
    <s v="31-Dec-2030"/>
    <s v="Tuesday"/>
    <s v="Monthly - Tuesday"/>
    <s v="Monthly - Tuesday"/>
    <s v="Month+58 Expiry"/>
    <n v="0"/>
    <n v="0"/>
    <n v="0"/>
  </r>
  <r>
    <s v="11-Feb-2026"/>
    <x v="2"/>
    <s v="Week2-Feb-2026"/>
    <x v="5"/>
    <s v="17-Feb-2026"/>
    <s v="Tuesday"/>
    <s v="Weekly - Tuesday"/>
    <s v="Weekly - Tuesday"/>
    <s v="Same Month Expiry"/>
    <n v="48454588"/>
    <n v="81928.385699999999"/>
    <n v="251.5102"/>
  </r>
  <r>
    <s v="11-Feb-2026"/>
    <x v="2"/>
    <s v="Week2-Feb-2026"/>
    <x v="5"/>
    <s v="24-Feb-2026"/>
    <s v="Tuesday"/>
    <s v="Monthly - Tuesday"/>
    <s v="Monthly - Tuesday"/>
    <s v="Same Month Expiry"/>
    <n v="2062573"/>
    <n v="3484.683"/>
    <n v="15.3802"/>
  </r>
  <r>
    <s v="11-Feb-2026"/>
    <x v="2"/>
    <s v="Week2-Feb-2026"/>
    <x v="5"/>
    <s v="02-Mar-2026"/>
    <s v="Monday"/>
    <s v="Weekly - Monday"/>
    <s v="Weekly - Monday"/>
    <s v="Month+1 Expiry"/>
    <n v="90525"/>
    <n v="153.42490000000001"/>
    <n v="0.82279999999999998"/>
  </r>
  <r>
    <s v="11-Feb-2026"/>
    <x v="2"/>
    <s v="Week2-Feb-2026"/>
    <x v="5"/>
    <s v="10-Mar-2026"/>
    <s v="Tuesday"/>
    <s v="Weekly - Tuesday"/>
    <s v="Weekly - Tuesday"/>
    <s v="Month+1 Expiry"/>
    <n v="8102"/>
    <n v="13.7658"/>
    <n v="8.2699999999999996E-2"/>
  </r>
  <r>
    <s v="11-Feb-2026"/>
    <x v="2"/>
    <s v="Week2-Feb-2026"/>
    <x v="5"/>
    <s v="17-Mar-2026"/>
    <s v="Tuesday"/>
    <s v="Weekly - Tuesday"/>
    <s v="Weekly - Tuesday"/>
    <s v="Month+1 Expiry"/>
    <n v="317"/>
    <n v="0.53400000000000003"/>
    <n v="2.8999999999999998E-3"/>
  </r>
  <r>
    <s v="11-Feb-2026"/>
    <x v="2"/>
    <s v="Week2-Feb-2026"/>
    <x v="5"/>
    <s v="30-Mar-2026"/>
    <s v="Monday"/>
    <s v="Monthly - Monday"/>
    <s v="Monthly - Monday"/>
    <s v="Month+1 Expiry"/>
    <n v="296792"/>
    <n v="499.92500000000001"/>
    <n v="3.4376000000000002"/>
  </r>
  <r>
    <s v="11-Feb-2026"/>
    <x v="2"/>
    <s v="Week2-Feb-2026"/>
    <x v="5"/>
    <s v="28-Apr-2026"/>
    <s v="Tuesday"/>
    <s v="Monthly - Tuesday"/>
    <s v="Monthly - Tuesday"/>
    <s v="Month+2 Expiry"/>
    <n v="41162"/>
    <n v="70.389200000000002"/>
    <n v="0.71440000000000003"/>
  </r>
  <r>
    <s v="11-Feb-2026"/>
    <x v="2"/>
    <s v="Week2-Feb-2026"/>
    <x v="5"/>
    <s v="30-Jun-2026"/>
    <s v="Tuesday"/>
    <s v="Monthly - Tuesday"/>
    <s v="Monthly - Tuesday"/>
    <s v="Month+4 Expiry"/>
    <n v="25857"/>
    <n v="44.540900000000001"/>
    <n v="0.68740000000000001"/>
  </r>
  <r>
    <s v="11-Feb-2026"/>
    <x v="2"/>
    <s v="Week2-Feb-2026"/>
    <x v="5"/>
    <s v="29-Sep-2026"/>
    <s v="Tuesday"/>
    <s v="Monthly - Tuesday"/>
    <s v="Monthly - Tuesday"/>
    <s v="Month+7 Expiry"/>
    <n v="2729"/>
    <n v="4.7053000000000003"/>
    <n v="9.2899999999999996E-2"/>
  </r>
  <r>
    <s v="11-Feb-2026"/>
    <x v="2"/>
    <s v="Week2-Feb-2026"/>
    <x v="5"/>
    <s v="29-Dec-2026"/>
    <s v="Tuesday"/>
    <s v="Monthly - Tuesday"/>
    <s v="Monthly - Tuesday"/>
    <s v="Month+10 Expiry"/>
    <n v="5851"/>
    <n v="10.1381"/>
    <n v="0.22409999999999999"/>
  </r>
  <r>
    <s v="11-Feb-2026"/>
    <x v="2"/>
    <s v="Week2-Feb-2026"/>
    <x v="5"/>
    <s v="29-Jun-2027"/>
    <s v="Tuesday"/>
    <s v="Monthly - Tuesday"/>
    <s v="Monthly - Tuesday"/>
    <s v="Month+16 Expiry"/>
    <n v="0"/>
    <n v="0"/>
    <n v="0"/>
  </r>
  <r>
    <s v="11-Feb-2026"/>
    <x v="2"/>
    <s v="Week2-Feb-2026"/>
    <x v="5"/>
    <s v="28-Dec-2027"/>
    <s v="Tuesday"/>
    <s v="Monthly - Tuesday"/>
    <s v="Monthly - Tuesday"/>
    <s v="Month+22 Expiry"/>
    <n v="26"/>
    <n v="4.6800000000000001E-2"/>
    <n v="2.3999999999999998E-3"/>
  </r>
  <r>
    <s v="11-Feb-2026"/>
    <x v="2"/>
    <s v="Week2-Feb-2026"/>
    <x v="5"/>
    <s v="27-Jun-2028"/>
    <s v="Tuesday"/>
    <s v="Monthly - Tuesday"/>
    <s v="Monthly - Tuesday"/>
    <s v="Month+28 Expiry"/>
    <n v="0"/>
    <n v="0"/>
    <n v="0"/>
  </r>
  <r>
    <s v="11-Feb-2026"/>
    <x v="2"/>
    <s v="Week2-Feb-2026"/>
    <x v="5"/>
    <s v="26-Dec-2028"/>
    <s v="Tuesday"/>
    <s v="Monthly - Tuesday"/>
    <s v="Monthly - Tuesday"/>
    <s v="Month+34 Expiry"/>
    <n v="2"/>
    <n v="3.5999999999999999E-3"/>
    <n v="1E-4"/>
  </r>
  <r>
    <s v="11-Feb-2026"/>
    <x v="2"/>
    <s v="Week2-Feb-2026"/>
    <x v="5"/>
    <s v="26-Jun-2029"/>
    <s v="Tuesday"/>
    <s v="Monthly - Tuesday"/>
    <s v="Monthly - Tuesday"/>
    <s v="Month+40 Expiry"/>
    <n v="0"/>
    <n v="0"/>
    <n v="0"/>
  </r>
  <r>
    <s v="11-Feb-2026"/>
    <x v="2"/>
    <s v="Week2-Feb-2026"/>
    <x v="5"/>
    <s v="24-Dec-2029"/>
    <s v="Monday"/>
    <s v="Weekly - Monday"/>
    <s v="Weekly - Monday"/>
    <s v="Month+46 Expiry"/>
    <n v="0"/>
    <n v="0"/>
    <n v="0"/>
  </r>
  <r>
    <s v="11-Feb-2026"/>
    <x v="2"/>
    <s v="Week2-Feb-2026"/>
    <x v="5"/>
    <s v="25-Jun-2030"/>
    <s v="Tuesday"/>
    <s v="Monthly - Tuesday"/>
    <s v="Monthly - Tuesday"/>
    <s v="Month+52 Expiry"/>
    <n v="0"/>
    <n v="0"/>
    <n v="0"/>
  </r>
  <r>
    <s v="11-Feb-2026"/>
    <x v="2"/>
    <s v="Week2-Feb-2026"/>
    <x v="5"/>
    <s v="31-Dec-2030"/>
    <s v="Tuesday"/>
    <s v="Monthly - Tuesday"/>
    <s v="Monthly - Tuesday"/>
    <s v="Month+58 Expiry"/>
    <n v="0"/>
    <n v="0"/>
    <n v="0"/>
  </r>
  <r>
    <s v="12-Feb-2026"/>
    <x v="3"/>
    <s v="Week2-Feb-2026"/>
    <x v="5"/>
    <s v="17-Feb-2026"/>
    <s v="Tuesday"/>
    <s v="Weekly - Tuesday"/>
    <s v="Weekly - Tuesday"/>
    <s v="Same Month Expiry"/>
    <n v="47923897"/>
    <n v="80807.293399999995"/>
    <n v="217.79320000000001"/>
  </r>
  <r>
    <s v="12-Feb-2026"/>
    <x v="3"/>
    <s v="Week2-Feb-2026"/>
    <x v="5"/>
    <s v="24-Feb-2026"/>
    <s v="Tuesday"/>
    <s v="Monthly - Tuesday"/>
    <s v="Monthly - Tuesday"/>
    <s v="Same Month Expiry"/>
    <n v="2420400"/>
    <n v="4083.1093000000001"/>
    <n v="18.38"/>
  </r>
  <r>
    <s v="12-Feb-2026"/>
    <x v="3"/>
    <s v="Week2-Feb-2026"/>
    <x v="5"/>
    <s v="02-Mar-2026"/>
    <s v="Monday"/>
    <s v="Weekly - Monday"/>
    <s v="Weekly - Monday"/>
    <s v="Month+1 Expiry"/>
    <n v="134504"/>
    <n v="227.6103"/>
    <n v="1.2356"/>
  </r>
  <r>
    <s v="12-Feb-2026"/>
    <x v="3"/>
    <s v="Week2-Feb-2026"/>
    <x v="5"/>
    <s v="10-Mar-2026"/>
    <s v="Tuesday"/>
    <s v="Weekly - Tuesday"/>
    <s v="Weekly - Tuesday"/>
    <s v="Month+1 Expiry"/>
    <n v="12458"/>
    <n v="21.125499999999999"/>
    <n v="0.13739999999999999"/>
  </r>
  <r>
    <s v="12-Feb-2026"/>
    <x v="3"/>
    <s v="Week2-Feb-2026"/>
    <x v="5"/>
    <s v="17-Mar-2026"/>
    <s v="Tuesday"/>
    <s v="Weekly - Tuesday"/>
    <s v="Weekly - Tuesday"/>
    <s v="Month+1 Expiry"/>
    <n v="638"/>
    <n v="1.0732999999999999"/>
    <n v="7.4999999999999997E-3"/>
  </r>
  <r>
    <s v="12-Feb-2026"/>
    <x v="3"/>
    <s v="Week2-Feb-2026"/>
    <x v="5"/>
    <s v="30-Mar-2026"/>
    <s v="Monday"/>
    <s v="Monthly - Monday"/>
    <s v="Monthly - Monday"/>
    <s v="Month+1 Expiry"/>
    <n v="326803"/>
    <n v="550.91610000000003"/>
    <n v="4.1783000000000001"/>
  </r>
  <r>
    <s v="12-Feb-2026"/>
    <x v="3"/>
    <s v="Week2-Feb-2026"/>
    <x v="5"/>
    <s v="28-Apr-2026"/>
    <s v="Tuesday"/>
    <s v="Monthly - Tuesday"/>
    <s v="Monthly - Tuesday"/>
    <s v="Month+2 Expiry"/>
    <n v="40803"/>
    <n v="68.629400000000004"/>
    <n v="0.66369999999999996"/>
  </r>
  <r>
    <s v="12-Feb-2026"/>
    <x v="3"/>
    <s v="Week2-Feb-2026"/>
    <x v="5"/>
    <s v="30-Jun-2026"/>
    <s v="Tuesday"/>
    <s v="Monthly - Tuesday"/>
    <s v="Monthly - Tuesday"/>
    <s v="Month+4 Expiry"/>
    <n v="24649"/>
    <n v="41.745100000000001"/>
    <n v="0.70579999999999998"/>
  </r>
  <r>
    <s v="12-Feb-2026"/>
    <x v="3"/>
    <s v="Week2-Feb-2026"/>
    <x v="5"/>
    <s v="29-Sep-2026"/>
    <s v="Tuesday"/>
    <s v="Monthly - Tuesday"/>
    <s v="Monthly - Tuesday"/>
    <s v="Month+7 Expiry"/>
    <n v="3358"/>
    <n v="5.6806999999999999"/>
    <n v="0.10580000000000001"/>
  </r>
  <r>
    <s v="12-Feb-2026"/>
    <x v="3"/>
    <s v="Week2-Feb-2026"/>
    <x v="5"/>
    <s v="29-Dec-2026"/>
    <s v="Tuesday"/>
    <s v="Monthly - Tuesday"/>
    <s v="Monthly - Tuesday"/>
    <s v="Month+10 Expiry"/>
    <n v="7613"/>
    <n v="13.077299999999999"/>
    <n v="0.28539999999999999"/>
  </r>
  <r>
    <s v="12-Feb-2026"/>
    <x v="3"/>
    <s v="Week2-Feb-2026"/>
    <x v="5"/>
    <s v="29-Jun-2027"/>
    <s v="Tuesday"/>
    <s v="Monthly - Tuesday"/>
    <s v="Monthly - Tuesday"/>
    <s v="Month+16 Expiry"/>
    <n v="0"/>
    <n v="0"/>
    <n v="0"/>
  </r>
  <r>
    <s v="12-Feb-2026"/>
    <x v="3"/>
    <s v="Week2-Feb-2026"/>
    <x v="5"/>
    <s v="28-Dec-2027"/>
    <s v="Tuesday"/>
    <s v="Monthly - Tuesday"/>
    <s v="Monthly - Tuesday"/>
    <s v="Month+22 Expiry"/>
    <n v="29"/>
    <n v="5.1999999999999998E-2"/>
    <n v="3.3999999999999998E-3"/>
  </r>
  <r>
    <s v="12-Feb-2026"/>
    <x v="3"/>
    <s v="Week2-Feb-2026"/>
    <x v="5"/>
    <s v="27-Jun-2028"/>
    <s v="Tuesday"/>
    <s v="Monthly - Tuesday"/>
    <s v="Monthly - Tuesday"/>
    <s v="Month+28 Expiry"/>
    <n v="1"/>
    <n v="1.4E-3"/>
    <n v="0"/>
  </r>
  <r>
    <s v="12-Feb-2026"/>
    <x v="3"/>
    <s v="Week2-Feb-2026"/>
    <x v="5"/>
    <s v="26-Dec-2028"/>
    <s v="Tuesday"/>
    <s v="Monthly - Tuesday"/>
    <s v="Monthly - Tuesday"/>
    <s v="Month+34 Expiry"/>
    <n v="1"/>
    <n v="1.8E-3"/>
    <n v="1E-4"/>
  </r>
  <r>
    <s v="12-Feb-2026"/>
    <x v="3"/>
    <s v="Week2-Feb-2026"/>
    <x v="5"/>
    <s v="26-Jun-2029"/>
    <s v="Tuesday"/>
    <s v="Monthly - Tuesday"/>
    <s v="Monthly - Tuesday"/>
    <s v="Month+40 Expiry"/>
    <n v="0"/>
    <n v="0"/>
    <n v="0"/>
  </r>
  <r>
    <s v="12-Feb-2026"/>
    <x v="3"/>
    <s v="Week2-Feb-2026"/>
    <x v="5"/>
    <s v="24-Dec-2029"/>
    <s v="Monday"/>
    <s v="Weekly - Monday"/>
    <s v="Weekly - Monday"/>
    <s v="Month+46 Expiry"/>
    <n v="0"/>
    <n v="0"/>
    <n v="0"/>
  </r>
  <r>
    <s v="12-Feb-2026"/>
    <x v="3"/>
    <s v="Week2-Feb-2026"/>
    <x v="5"/>
    <s v="25-Jun-2030"/>
    <s v="Tuesday"/>
    <s v="Monthly - Tuesday"/>
    <s v="Monthly - Tuesday"/>
    <s v="Month+52 Expiry"/>
    <n v="0"/>
    <n v="0"/>
    <n v="0"/>
  </r>
  <r>
    <s v="12-Feb-2026"/>
    <x v="3"/>
    <s v="Week2-Feb-2026"/>
    <x v="5"/>
    <s v="31-Dec-2030"/>
    <s v="Tuesday"/>
    <s v="Monthly - Tuesday"/>
    <s v="Monthly - Tuesday"/>
    <s v="Month+58 Expiry"/>
    <n v="0"/>
    <n v="0"/>
    <n v="0"/>
  </r>
  <r>
    <s v="13-Feb-2026"/>
    <x v="4"/>
    <s v="Week2-Feb-2026"/>
    <x v="5"/>
    <s v="17-Feb-2026"/>
    <s v="Tuesday"/>
    <s v="Weekly - Tuesday"/>
    <s v="Weekly - Tuesday"/>
    <s v="Same Month Expiry"/>
    <n v="97511668"/>
    <n v="162930.00030000001"/>
    <n v="411.83409999999998"/>
  </r>
  <r>
    <s v="13-Feb-2026"/>
    <x v="4"/>
    <s v="Week2-Feb-2026"/>
    <x v="5"/>
    <s v="24-Feb-2026"/>
    <s v="Tuesday"/>
    <s v="Monthly - Tuesday"/>
    <s v="Monthly - Tuesday"/>
    <s v="Same Month Expiry"/>
    <n v="4609030"/>
    <n v="7719.6320999999998"/>
    <n v="33.210299999999997"/>
  </r>
  <r>
    <s v="13-Feb-2026"/>
    <x v="4"/>
    <s v="Week2-Feb-2026"/>
    <x v="5"/>
    <s v="02-Mar-2026"/>
    <s v="Monday"/>
    <s v="Weekly - Monday"/>
    <s v="Weekly - Monday"/>
    <s v="Month+1 Expiry"/>
    <n v="298498"/>
    <n v="500.54579999999999"/>
    <n v="2.6753"/>
  </r>
  <r>
    <s v="13-Feb-2026"/>
    <x v="4"/>
    <s v="Week2-Feb-2026"/>
    <x v="5"/>
    <s v="10-Mar-2026"/>
    <s v="Tuesday"/>
    <s v="Weekly - Tuesday"/>
    <s v="Weekly - Tuesday"/>
    <s v="Month+1 Expiry"/>
    <n v="30338"/>
    <n v="50.996499999999997"/>
    <n v="0.34960000000000002"/>
  </r>
  <r>
    <s v="13-Feb-2026"/>
    <x v="4"/>
    <s v="Week2-Feb-2026"/>
    <x v="5"/>
    <s v="17-Mar-2026"/>
    <s v="Tuesday"/>
    <s v="Weekly - Tuesday"/>
    <s v="Weekly - Tuesday"/>
    <s v="Month+1 Expiry"/>
    <n v="2769"/>
    <n v="4.6214000000000004"/>
    <n v="3.2300000000000002E-2"/>
  </r>
  <r>
    <s v="13-Feb-2026"/>
    <x v="4"/>
    <s v="Week2-Feb-2026"/>
    <x v="5"/>
    <s v="30-Mar-2026"/>
    <s v="Monday"/>
    <s v="Monthly - Monday"/>
    <s v="Monthly - Monday"/>
    <s v="Month+1 Expiry"/>
    <n v="694238"/>
    <n v="1154.9694999999999"/>
    <n v="8.3529"/>
  </r>
  <r>
    <s v="13-Feb-2026"/>
    <x v="4"/>
    <s v="Week2-Feb-2026"/>
    <x v="5"/>
    <s v="28-Apr-2026"/>
    <s v="Tuesday"/>
    <s v="Monthly - Tuesday"/>
    <s v="Monthly - Tuesday"/>
    <s v="Month+2 Expiry"/>
    <n v="79830"/>
    <n v="134.01249999999999"/>
    <n v="1.3905000000000001"/>
  </r>
  <r>
    <s v="13-Feb-2026"/>
    <x v="4"/>
    <s v="Week2-Feb-2026"/>
    <x v="5"/>
    <s v="30-Jun-2026"/>
    <s v="Tuesday"/>
    <s v="Monthly - Tuesday"/>
    <s v="Monthly - Tuesday"/>
    <s v="Month+4 Expiry"/>
    <n v="40492"/>
    <n v="68.952799999999996"/>
    <n v="0.92579999999999996"/>
  </r>
  <r>
    <s v="13-Feb-2026"/>
    <x v="4"/>
    <s v="Week2-Feb-2026"/>
    <x v="5"/>
    <s v="29-Sep-2026"/>
    <s v="Tuesday"/>
    <s v="Monthly - Tuesday"/>
    <s v="Monthly - Tuesday"/>
    <s v="Month+7 Expiry"/>
    <n v="5250"/>
    <n v="8.7967999999999993"/>
    <n v="0.17"/>
  </r>
  <r>
    <s v="13-Feb-2026"/>
    <x v="4"/>
    <s v="Week2-Feb-2026"/>
    <x v="5"/>
    <s v="29-Dec-2026"/>
    <s v="Tuesday"/>
    <s v="Monthly - Tuesday"/>
    <s v="Monthly - Tuesday"/>
    <s v="Month+10 Expiry"/>
    <n v="14535"/>
    <n v="25.5793"/>
    <n v="0.65080000000000005"/>
  </r>
  <r>
    <s v="13-Feb-2026"/>
    <x v="4"/>
    <s v="Week2-Feb-2026"/>
    <x v="5"/>
    <s v="29-Jun-2027"/>
    <s v="Tuesday"/>
    <s v="Monthly - Tuesday"/>
    <s v="Monthly - Tuesday"/>
    <s v="Month+16 Expiry"/>
    <n v="0"/>
    <n v="0"/>
    <n v="0"/>
  </r>
  <r>
    <s v="13-Feb-2026"/>
    <x v="4"/>
    <s v="Week2-Feb-2026"/>
    <x v="5"/>
    <s v="28-Dec-2027"/>
    <s v="Tuesday"/>
    <s v="Monthly - Tuesday"/>
    <s v="Monthly - Tuesday"/>
    <s v="Month+22 Expiry"/>
    <n v="32"/>
    <n v="5.5199999999999999E-2"/>
    <n v="2.5000000000000001E-3"/>
  </r>
  <r>
    <s v="13-Feb-2026"/>
    <x v="4"/>
    <s v="Week2-Feb-2026"/>
    <x v="5"/>
    <s v="27-Jun-2028"/>
    <s v="Tuesday"/>
    <s v="Monthly - Tuesday"/>
    <s v="Monthly - Tuesday"/>
    <s v="Month+28 Expiry"/>
    <n v="0"/>
    <n v="0"/>
    <n v="0"/>
  </r>
  <r>
    <s v="13-Feb-2026"/>
    <x v="4"/>
    <s v="Week2-Feb-2026"/>
    <x v="5"/>
    <s v="26-Dec-2028"/>
    <s v="Tuesday"/>
    <s v="Monthly - Tuesday"/>
    <s v="Monthly - Tuesday"/>
    <s v="Month+34 Expiry"/>
    <n v="4"/>
    <n v="7.6E-3"/>
    <n v="5.9999999999999995E-4"/>
  </r>
  <r>
    <s v="13-Feb-2026"/>
    <x v="4"/>
    <s v="Week2-Feb-2026"/>
    <x v="5"/>
    <s v="26-Jun-2029"/>
    <s v="Tuesday"/>
    <s v="Monthly - Tuesday"/>
    <s v="Monthly - Tuesday"/>
    <s v="Month+40 Expiry"/>
    <n v="0"/>
    <n v="0"/>
    <n v="0"/>
  </r>
  <r>
    <s v="13-Feb-2026"/>
    <x v="4"/>
    <s v="Week2-Feb-2026"/>
    <x v="5"/>
    <s v="24-Dec-2029"/>
    <s v="Monday"/>
    <s v="Weekly - Monday"/>
    <s v="Weekly - Monday"/>
    <s v="Month+46 Expiry"/>
    <n v="0"/>
    <n v="0"/>
    <n v="0"/>
  </r>
  <r>
    <s v="13-Feb-2026"/>
    <x v="4"/>
    <s v="Week2-Feb-2026"/>
    <x v="5"/>
    <s v="25-Jun-2030"/>
    <s v="Tuesday"/>
    <s v="Monthly - Tuesday"/>
    <s v="Monthly - Tuesday"/>
    <s v="Month+52 Expiry"/>
    <n v="0"/>
    <n v="0"/>
    <n v="0"/>
  </r>
  <r>
    <s v="13-Feb-2026"/>
    <x v="4"/>
    <s v="Week2-Feb-2026"/>
    <x v="5"/>
    <s v="31-Dec-2030"/>
    <s v="Tuesday"/>
    <s v="Monthly - Tuesday"/>
    <s v="Monthly - Tuesday"/>
    <s v="Month+58 Expiry"/>
    <n v="0"/>
    <n v="0"/>
    <n v="0"/>
  </r>
  <r>
    <s v="16-Feb-2026"/>
    <x v="0"/>
    <s v="Week3-Feb-2026"/>
    <x v="5"/>
    <s v="17-Feb-2026"/>
    <s v="Tuesday"/>
    <s v="Weekly - Tuesday"/>
    <s v="Weekly - Tuesday"/>
    <s v="Same Month Expiry"/>
    <n v="147274200"/>
    <n v="245135.15950000001"/>
    <n v="490.23950000000002"/>
  </r>
  <r>
    <s v="16-Feb-2026"/>
    <x v="0"/>
    <s v="Week3-Feb-2026"/>
    <x v="5"/>
    <s v="24-Feb-2026"/>
    <s v="Tuesday"/>
    <s v="Monthly - Tuesday"/>
    <s v="Monthly - Tuesday"/>
    <s v="Same Month Expiry"/>
    <n v="6124050"/>
    <n v="10257.162700000001"/>
    <n v="40.529000000000003"/>
  </r>
  <r>
    <s v="16-Feb-2026"/>
    <x v="0"/>
    <s v="Week3-Feb-2026"/>
    <x v="5"/>
    <s v="02-Mar-2026"/>
    <s v="Monday"/>
    <s v="Weekly - Monday"/>
    <s v="Weekly - Monday"/>
    <s v="Month+1 Expiry"/>
    <n v="341861"/>
    <n v="572.39390000000003"/>
    <n v="2.9977"/>
  </r>
  <r>
    <s v="16-Feb-2026"/>
    <x v="0"/>
    <s v="Week3-Feb-2026"/>
    <x v="5"/>
    <s v="10-Mar-2026"/>
    <s v="Tuesday"/>
    <s v="Weekly - Tuesday"/>
    <s v="Weekly - Tuesday"/>
    <s v="Month+1 Expiry"/>
    <n v="38403"/>
    <n v="64.385599999999997"/>
    <n v="0.44369999999999998"/>
  </r>
  <r>
    <s v="16-Feb-2026"/>
    <x v="0"/>
    <s v="Week3-Feb-2026"/>
    <x v="5"/>
    <s v="17-Mar-2026"/>
    <s v="Tuesday"/>
    <s v="Weekly - Tuesday"/>
    <s v="Weekly - Tuesday"/>
    <s v="Month+1 Expiry"/>
    <n v="4959"/>
    <n v="8.3160000000000007"/>
    <n v="6.0100000000000001E-2"/>
  </r>
  <r>
    <s v="16-Feb-2026"/>
    <x v="0"/>
    <s v="Week3-Feb-2026"/>
    <x v="5"/>
    <s v="30-Mar-2026"/>
    <s v="Monday"/>
    <s v="Monthly - Monday"/>
    <s v="Monthly - Monday"/>
    <s v="Month+1 Expiry"/>
    <n v="476827"/>
    <n v="797.74120000000005"/>
    <n v="6.5079000000000002"/>
  </r>
  <r>
    <s v="16-Feb-2026"/>
    <x v="0"/>
    <s v="Week3-Feb-2026"/>
    <x v="5"/>
    <s v="28-Apr-2026"/>
    <s v="Tuesday"/>
    <s v="Monthly - Tuesday"/>
    <s v="Monthly - Tuesday"/>
    <s v="Month+2 Expiry"/>
    <n v="54819"/>
    <n v="91.924800000000005"/>
    <n v="0.96009999999999995"/>
  </r>
  <r>
    <s v="16-Feb-2026"/>
    <x v="0"/>
    <s v="Week3-Feb-2026"/>
    <x v="5"/>
    <s v="30-Jun-2026"/>
    <s v="Tuesday"/>
    <s v="Monthly - Tuesday"/>
    <s v="Monthly - Tuesday"/>
    <s v="Month+4 Expiry"/>
    <n v="39950"/>
    <n v="68.453900000000004"/>
    <n v="0.88959999999999995"/>
  </r>
  <r>
    <s v="16-Feb-2026"/>
    <x v="0"/>
    <s v="Week3-Feb-2026"/>
    <x v="5"/>
    <s v="29-Sep-2026"/>
    <s v="Tuesday"/>
    <s v="Monthly - Tuesday"/>
    <s v="Monthly - Tuesday"/>
    <s v="Month+7 Expiry"/>
    <n v="7308"/>
    <n v="12.4139"/>
    <n v="0.24360000000000001"/>
  </r>
  <r>
    <s v="16-Feb-2026"/>
    <x v="0"/>
    <s v="Week3-Feb-2026"/>
    <x v="5"/>
    <s v="29-Dec-2026"/>
    <s v="Tuesday"/>
    <s v="Monthly - Tuesday"/>
    <s v="Monthly - Tuesday"/>
    <s v="Month+10 Expiry"/>
    <n v="12671"/>
    <n v="21.776900000000001"/>
    <n v="0.50390000000000001"/>
  </r>
  <r>
    <s v="16-Feb-2026"/>
    <x v="0"/>
    <s v="Week3-Feb-2026"/>
    <x v="5"/>
    <s v="29-Jun-2027"/>
    <s v="Tuesday"/>
    <s v="Monthly - Tuesday"/>
    <s v="Monthly - Tuesday"/>
    <s v="Month+16 Expiry"/>
    <n v="0"/>
    <n v="0"/>
    <n v="0"/>
  </r>
  <r>
    <s v="16-Feb-2026"/>
    <x v="0"/>
    <s v="Week3-Feb-2026"/>
    <x v="5"/>
    <s v="28-Dec-2027"/>
    <s v="Tuesday"/>
    <s v="Monthly - Tuesday"/>
    <s v="Monthly - Tuesday"/>
    <s v="Month+22 Expiry"/>
    <n v="20"/>
    <n v="3.4500000000000003E-2"/>
    <n v="1.5E-3"/>
  </r>
  <r>
    <s v="16-Feb-2026"/>
    <x v="0"/>
    <s v="Week3-Feb-2026"/>
    <x v="5"/>
    <s v="27-Jun-2028"/>
    <s v="Tuesday"/>
    <s v="Monthly - Tuesday"/>
    <s v="Monthly - Tuesday"/>
    <s v="Month+28 Expiry"/>
    <n v="0"/>
    <n v="0"/>
    <n v="0"/>
  </r>
  <r>
    <s v="16-Feb-2026"/>
    <x v="0"/>
    <s v="Week3-Feb-2026"/>
    <x v="5"/>
    <s v="26-Dec-2028"/>
    <s v="Tuesday"/>
    <s v="Monthly - Tuesday"/>
    <s v="Monthly - Tuesday"/>
    <s v="Month+34 Expiry"/>
    <n v="1"/>
    <n v="2E-3"/>
    <n v="2.0000000000000001E-4"/>
  </r>
  <r>
    <s v="16-Feb-2026"/>
    <x v="0"/>
    <s v="Week3-Feb-2026"/>
    <x v="5"/>
    <s v="26-Jun-2029"/>
    <s v="Tuesday"/>
    <s v="Monthly - Tuesday"/>
    <s v="Monthly - Tuesday"/>
    <s v="Month+40 Expiry"/>
    <n v="0"/>
    <n v="0"/>
    <n v="0"/>
  </r>
  <r>
    <s v="16-Feb-2026"/>
    <x v="0"/>
    <s v="Week3-Feb-2026"/>
    <x v="5"/>
    <s v="24-Dec-2029"/>
    <s v="Monday"/>
    <s v="Weekly - Monday"/>
    <s v="Weekly - Monday"/>
    <s v="Month+46 Expiry"/>
    <n v="0"/>
    <n v="0"/>
    <n v="0"/>
  </r>
  <r>
    <s v="16-Feb-2026"/>
    <x v="0"/>
    <s v="Week3-Feb-2026"/>
    <x v="5"/>
    <s v="25-Jun-2030"/>
    <s v="Tuesday"/>
    <s v="Monthly - Tuesday"/>
    <s v="Monthly - Tuesday"/>
    <s v="Month+52 Expiry"/>
    <n v="0"/>
    <n v="0"/>
    <n v="0"/>
  </r>
  <r>
    <s v="16-Feb-2026"/>
    <x v="0"/>
    <s v="Week3-Feb-2026"/>
    <x v="5"/>
    <s v="31-Dec-2030"/>
    <s v="Tuesday"/>
    <s v="Monthly - Tuesday"/>
    <s v="Monthly - Tuesday"/>
    <s v="Month+58 Expiry"/>
    <n v="0"/>
    <n v="0"/>
    <n v="0"/>
  </r>
  <r>
    <s v="17-Feb-2026"/>
    <x v="1"/>
    <s v="Week3-Feb-2026"/>
    <x v="5"/>
    <s v="17-Feb-2026"/>
    <s v="Tuesday"/>
    <s v="Weekly - Tuesday"/>
    <s v="Weekly - Tuesday"/>
    <s v="Same Month Expiry"/>
    <n v="404008818"/>
    <n v="675021.76069999998"/>
    <n v="618.1866"/>
  </r>
  <r>
    <s v="17-Feb-2026"/>
    <x v="1"/>
    <s v="Week3-Feb-2026"/>
    <x v="5"/>
    <s v="24-Feb-2026"/>
    <s v="Tuesday"/>
    <s v="Monthly - Tuesday"/>
    <s v="Monthly - Tuesday"/>
    <s v="Same Month Expiry"/>
    <n v="12141492"/>
    <n v="20323.392100000001"/>
    <n v="71.290899999999993"/>
  </r>
  <r>
    <s v="17-Feb-2026"/>
    <x v="1"/>
    <s v="Week3-Feb-2026"/>
    <x v="5"/>
    <s v="02-Mar-2026"/>
    <s v="Monday"/>
    <s v="Weekly - Monday"/>
    <s v="Weekly - Monday"/>
    <s v="Month+1 Expiry"/>
    <n v="540284"/>
    <n v="908.26509999999996"/>
    <n v="4.5471000000000004"/>
  </r>
  <r>
    <s v="17-Feb-2026"/>
    <x v="1"/>
    <s v="Week3-Feb-2026"/>
    <x v="5"/>
    <s v="10-Mar-2026"/>
    <s v="Tuesday"/>
    <s v="Weekly - Tuesday"/>
    <s v="Weekly - Tuesday"/>
    <s v="Month+1 Expiry"/>
    <n v="53518"/>
    <n v="90.178700000000006"/>
    <n v="0.57030000000000003"/>
  </r>
  <r>
    <s v="17-Feb-2026"/>
    <x v="1"/>
    <s v="Week3-Feb-2026"/>
    <x v="5"/>
    <s v="17-Mar-2026"/>
    <s v="Tuesday"/>
    <s v="Weekly - Tuesday"/>
    <s v="Weekly - Tuesday"/>
    <s v="Month+1 Expiry"/>
    <n v="7413"/>
    <n v="12.455299999999999"/>
    <n v="8.8800000000000004E-2"/>
  </r>
  <r>
    <s v="17-Feb-2026"/>
    <x v="1"/>
    <s v="Week3-Feb-2026"/>
    <x v="5"/>
    <s v="30-Mar-2026"/>
    <s v="Monday"/>
    <s v="Monthly - Monday"/>
    <s v="Monthly - Monday"/>
    <s v="Month+1 Expiry"/>
    <n v="501615"/>
    <n v="838.14419999999996"/>
    <n v="6.6539000000000001"/>
  </r>
  <r>
    <s v="17-Feb-2026"/>
    <x v="1"/>
    <s v="Week3-Feb-2026"/>
    <x v="5"/>
    <s v="28-Apr-2026"/>
    <s v="Tuesday"/>
    <s v="Monthly - Tuesday"/>
    <s v="Monthly - Tuesday"/>
    <s v="Month+2 Expiry"/>
    <n v="40553"/>
    <n v="68.359700000000004"/>
    <n v="0.78069999999999995"/>
  </r>
  <r>
    <s v="17-Feb-2026"/>
    <x v="1"/>
    <s v="Week3-Feb-2026"/>
    <x v="5"/>
    <s v="30-Jun-2026"/>
    <s v="Tuesday"/>
    <s v="Monthly - Tuesday"/>
    <s v="Monthly - Tuesday"/>
    <s v="Month+4 Expiry"/>
    <n v="28040"/>
    <n v="47.782299999999999"/>
    <n v="0.64900000000000002"/>
  </r>
  <r>
    <s v="17-Feb-2026"/>
    <x v="1"/>
    <s v="Week3-Feb-2026"/>
    <x v="5"/>
    <s v="29-Sep-2026"/>
    <s v="Tuesday"/>
    <s v="Monthly - Tuesday"/>
    <s v="Monthly - Tuesday"/>
    <s v="Month+7 Expiry"/>
    <n v="2933"/>
    <n v="5.0148000000000001"/>
    <n v="9.74E-2"/>
  </r>
  <r>
    <s v="17-Feb-2026"/>
    <x v="1"/>
    <s v="Week3-Feb-2026"/>
    <x v="5"/>
    <s v="29-Dec-2026"/>
    <s v="Tuesday"/>
    <s v="Monthly - Tuesday"/>
    <s v="Monthly - Tuesday"/>
    <s v="Month+10 Expiry"/>
    <n v="8248"/>
    <n v="14.2949"/>
    <n v="0.35539999999999999"/>
  </r>
  <r>
    <s v="17-Feb-2026"/>
    <x v="1"/>
    <s v="Week3-Feb-2026"/>
    <x v="5"/>
    <s v="29-Jun-2027"/>
    <s v="Tuesday"/>
    <s v="Monthly - Tuesday"/>
    <s v="Monthly - Tuesday"/>
    <s v="Month+16 Expiry"/>
    <n v="0"/>
    <n v="0"/>
    <n v="0"/>
  </r>
  <r>
    <s v="17-Feb-2026"/>
    <x v="1"/>
    <s v="Week3-Feb-2026"/>
    <x v="5"/>
    <s v="28-Dec-2027"/>
    <s v="Tuesday"/>
    <s v="Monthly - Tuesday"/>
    <s v="Monthly - Tuesday"/>
    <s v="Month+22 Expiry"/>
    <n v="21"/>
    <n v="3.8699999999999998E-2"/>
    <n v="2.3999999999999998E-3"/>
  </r>
  <r>
    <s v="17-Feb-2026"/>
    <x v="1"/>
    <s v="Week3-Feb-2026"/>
    <x v="5"/>
    <s v="27-Jun-2028"/>
    <s v="Tuesday"/>
    <s v="Monthly - Tuesday"/>
    <s v="Monthly - Tuesday"/>
    <s v="Month+28 Expiry"/>
    <n v="0"/>
    <n v="0"/>
    <n v="0"/>
  </r>
  <r>
    <s v="17-Feb-2026"/>
    <x v="1"/>
    <s v="Week3-Feb-2026"/>
    <x v="5"/>
    <s v="26-Dec-2028"/>
    <s v="Tuesday"/>
    <s v="Monthly - Tuesday"/>
    <s v="Monthly - Tuesday"/>
    <s v="Month+34 Expiry"/>
    <n v="0"/>
    <n v="0"/>
    <n v="0"/>
  </r>
  <r>
    <s v="17-Feb-2026"/>
    <x v="1"/>
    <s v="Week3-Feb-2026"/>
    <x v="5"/>
    <s v="26-Jun-2029"/>
    <s v="Tuesday"/>
    <s v="Monthly - Tuesday"/>
    <s v="Monthly - Tuesday"/>
    <s v="Month+40 Expiry"/>
    <n v="0"/>
    <n v="0"/>
    <n v="0"/>
  </r>
  <r>
    <s v="17-Feb-2026"/>
    <x v="1"/>
    <s v="Week3-Feb-2026"/>
    <x v="5"/>
    <s v="24-Dec-2029"/>
    <s v="Monday"/>
    <s v="Weekly - Monday"/>
    <s v="Weekly - Monday"/>
    <s v="Month+46 Expiry"/>
    <n v="1"/>
    <n v="1.6999999999999999E-3"/>
    <n v="0"/>
  </r>
  <r>
    <s v="17-Feb-2026"/>
    <x v="1"/>
    <s v="Week3-Feb-2026"/>
    <x v="5"/>
    <s v="25-Jun-2030"/>
    <s v="Tuesday"/>
    <s v="Monthly - Tuesday"/>
    <s v="Monthly - Tuesday"/>
    <s v="Month+52 Expiry"/>
    <n v="0"/>
    <n v="0"/>
    <n v="0"/>
  </r>
  <r>
    <s v="17-Feb-2026"/>
    <x v="1"/>
    <s v="Week3-Feb-2026"/>
    <x v="5"/>
    <s v="31-Dec-2030"/>
    <s v="Tuesday"/>
    <s v="Monthly - Tuesday"/>
    <s v="Monthly - Tuesday"/>
    <s v="Month+58 Expiry"/>
    <n v="0"/>
    <n v="0"/>
    <n v="0"/>
  </r>
  <r>
    <s v="18-Feb-2026"/>
    <x v="2"/>
    <s v="Week3-Feb-2026"/>
    <x v="5"/>
    <s v="24-Feb-2026"/>
    <s v="Tuesday"/>
    <s v="Monthly - Tuesday"/>
    <s v="MDAW - Tuesday"/>
    <s v="Same Month Expiry"/>
    <n v="56224135"/>
    <n v="94316.662700000001"/>
    <n v="310.37259999999998"/>
  </r>
  <r>
    <s v="18-Feb-2026"/>
    <x v="2"/>
    <s v="Week3-Feb-2026"/>
    <x v="5"/>
    <s v="02-Mar-2026"/>
    <s v="Monday"/>
    <s v="Weekly - Monday"/>
    <s v="Weekly - Monday"/>
    <s v="Month+1 Expiry"/>
    <n v="1359952"/>
    <n v="2284.9983999999999"/>
    <n v="10.992699999999999"/>
  </r>
  <r>
    <s v="18-Feb-2026"/>
    <x v="2"/>
    <s v="Week3-Feb-2026"/>
    <x v="5"/>
    <s v="10-Mar-2026"/>
    <s v="Tuesday"/>
    <s v="Weekly - Tuesday"/>
    <s v="Weekly - Tuesday"/>
    <s v="Month+1 Expiry"/>
    <n v="88430"/>
    <n v="148.7756"/>
    <n v="0.88670000000000004"/>
  </r>
  <r>
    <s v="18-Feb-2026"/>
    <x v="2"/>
    <s v="Week3-Feb-2026"/>
    <x v="5"/>
    <s v="17-Mar-2026"/>
    <s v="Tuesday"/>
    <s v="Weekly - Tuesday"/>
    <s v="Weekly - Tuesday"/>
    <s v="Month+1 Expiry"/>
    <n v="11834"/>
    <n v="19.871600000000001"/>
    <n v="0.1263"/>
  </r>
  <r>
    <s v="18-Feb-2026"/>
    <x v="2"/>
    <s v="Week3-Feb-2026"/>
    <x v="5"/>
    <s v="24-Mar-2026"/>
    <s v="Tuesday"/>
    <s v="Weekly - Tuesday"/>
    <s v="Weekly - Tuesday"/>
    <s v="Month+1 Expiry"/>
    <n v="2885"/>
    <n v="4.8544999999999998"/>
    <n v="4.6300000000000001E-2"/>
  </r>
  <r>
    <s v="18-Feb-2026"/>
    <x v="2"/>
    <s v="Week3-Feb-2026"/>
    <x v="5"/>
    <s v="30-Mar-2026"/>
    <s v="Monday"/>
    <s v="Monthly - Monday"/>
    <s v="Monthly - Monday"/>
    <s v="Month+1 Expiry"/>
    <n v="490459"/>
    <n v="824.4325"/>
    <n v="6.9515000000000002"/>
  </r>
  <r>
    <s v="18-Feb-2026"/>
    <x v="2"/>
    <s v="Week3-Feb-2026"/>
    <x v="5"/>
    <s v="28-Apr-2026"/>
    <s v="Tuesday"/>
    <s v="Monthly - Tuesday"/>
    <s v="Monthly - Tuesday"/>
    <s v="Month+2 Expiry"/>
    <n v="44976"/>
    <n v="75.968699999999998"/>
    <n v="0.78900000000000003"/>
  </r>
  <r>
    <s v="18-Feb-2026"/>
    <x v="2"/>
    <s v="Week3-Feb-2026"/>
    <x v="5"/>
    <s v="30-Jun-2026"/>
    <s v="Tuesday"/>
    <s v="Monthly - Tuesday"/>
    <s v="Monthly - Tuesday"/>
    <s v="Month+4 Expiry"/>
    <n v="41257"/>
    <n v="70.119399999999999"/>
    <n v="1.1836"/>
  </r>
  <r>
    <s v="18-Feb-2026"/>
    <x v="2"/>
    <s v="Week3-Feb-2026"/>
    <x v="5"/>
    <s v="29-Sep-2026"/>
    <s v="Tuesday"/>
    <s v="Monthly - Tuesday"/>
    <s v="Monthly - Tuesday"/>
    <s v="Month+7 Expiry"/>
    <n v="6494"/>
    <n v="11.446400000000001"/>
    <n v="0.27479999999999999"/>
  </r>
  <r>
    <s v="18-Feb-2026"/>
    <x v="2"/>
    <s v="Week3-Feb-2026"/>
    <x v="5"/>
    <s v="29-Dec-2026"/>
    <s v="Tuesday"/>
    <s v="Monthly - Tuesday"/>
    <s v="Monthly - Tuesday"/>
    <s v="Month+10 Expiry"/>
    <n v="14560"/>
    <n v="26.438500000000001"/>
    <n v="0.5252"/>
  </r>
  <r>
    <s v="18-Feb-2026"/>
    <x v="2"/>
    <s v="Week3-Feb-2026"/>
    <x v="5"/>
    <s v="29-Jun-2027"/>
    <s v="Tuesday"/>
    <s v="Monthly - Tuesday"/>
    <s v="Monthly - Tuesday"/>
    <s v="Month+16 Expiry"/>
    <n v="0"/>
    <n v="0"/>
    <n v="0"/>
  </r>
  <r>
    <s v="18-Feb-2026"/>
    <x v="2"/>
    <s v="Week3-Feb-2026"/>
    <x v="5"/>
    <s v="28-Dec-2027"/>
    <s v="Tuesday"/>
    <s v="Monthly - Tuesday"/>
    <s v="Monthly - Tuesday"/>
    <s v="Month+22 Expiry"/>
    <n v="35"/>
    <n v="5.96E-2"/>
    <n v="2.8999999999999998E-3"/>
  </r>
  <r>
    <s v="18-Feb-2026"/>
    <x v="2"/>
    <s v="Week3-Feb-2026"/>
    <x v="5"/>
    <s v="27-Jun-2028"/>
    <s v="Tuesday"/>
    <s v="Monthly - Tuesday"/>
    <s v="Monthly - Tuesday"/>
    <s v="Month+28 Expiry"/>
    <n v="0"/>
    <n v="0"/>
    <n v="0"/>
  </r>
  <r>
    <s v="18-Feb-2026"/>
    <x v="2"/>
    <s v="Week3-Feb-2026"/>
    <x v="5"/>
    <s v="26-Dec-2028"/>
    <s v="Tuesday"/>
    <s v="Monthly - Tuesday"/>
    <s v="Monthly - Tuesday"/>
    <s v="Month+34 Expiry"/>
    <n v="0"/>
    <n v="0"/>
    <n v="0"/>
  </r>
  <r>
    <s v="18-Feb-2026"/>
    <x v="2"/>
    <s v="Week3-Feb-2026"/>
    <x v="5"/>
    <s v="26-Jun-2029"/>
    <s v="Tuesday"/>
    <s v="Monthly - Tuesday"/>
    <s v="Monthly - Tuesday"/>
    <s v="Month+40 Expiry"/>
    <n v="0"/>
    <n v="0"/>
    <n v="0"/>
  </r>
  <r>
    <s v="18-Feb-2026"/>
    <x v="2"/>
    <s v="Week3-Feb-2026"/>
    <x v="5"/>
    <s v="24-Dec-2029"/>
    <s v="Monday"/>
    <s v="Weekly - Monday"/>
    <s v="Weekly - Monday"/>
    <s v="Month+46 Expiry"/>
    <n v="0"/>
    <n v="0"/>
    <n v="0"/>
  </r>
  <r>
    <s v="18-Feb-2026"/>
    <x v="2"/>
    <s v="Week3-Feb-2026"/>
    <x v="5"/>
    <s v="25-Jun-2030"/>
    <s v="Tuesday"/>
    <s v="Monthly - Tuesday"/>
    <s v="Monthly - Tuesday"/>
    <s v="Month+52 Expiry"/>
    <n v="0"/>
    <n v="0"/>
    <n v="0"/>
  </r>
  <r>
    <s v="18-Feb-2026"/>
    <x v="2"/>
    <s v="Week3-Feb-2026"/>
    <x v="5"/>
    <s v="31-Dec-2030"/>
    <s v="Tuesday"/>
    <s v="Monthly - Tuesday"/>
    <s v="Monthly - Tuesday"/>
    <s v="Month+58 Expiry"/>
    <n v="0"/>
    <n v="0"/>
    <n v="0"/>
  </r>
  <r>
    <s v="19-Feb-2026"/>
    <x v="3"/>
    <s v="Week3-Feb-2026"/>
    <x v="5"/>
    <s v="24-Feb-2026"/>
    <s v="Tuesday"/>
    <s v="Monthly - Tuesday"/>
    <s v="MDAW - Tuesday"/>
    <s v="Same Month Expiry"/>
    <n v="67332820"/>
    <n v="112759.6924"/>
    <n v="341.78059999999999"/>
  </r>
  <r>
    <s v="19-Feb-2026"/>
    <x v="3"/>
    <s v="Week3-Feb-2026"/>
    <x v="5"/>
    <s v="02-Mar-2026"/>
    <s v="Monday"/>
    <s v="Weekly - Monday"/>
    <s v="Weekly - Monday"/>
    <s v="Month+1 Expiry"/>
    <n v="2484734"/>
    <n v="4164.7891"/>
    <n v="19.415400000000002"/>
  </r>
  <r>
    <s v="19-Feb-2026"/>
    <x v="3"/>
    <s v="Week3-Feb-2026"/>
    <x v="5"/>
    <s v="10-Mar-2026"/>
    <s v="Tuesday"/>
    <s v="Weekly - Tuesday"/>
    <s v="Weekly - Tuesday"/>
    <s v="Month+1 Expiry"/>
    <n v="200350"/>
    <n v="336.21499999999997"/>
    <n v="2.1318999999999999"/>
  </r>
  <r>
    <s v="19-Feb-2026"/>
    <x v="3"/>
    <s v="Week3-Feb-2026"/>
    <x v="5"/>
    <s v="17-Mar-2026"/>
    <s v="Tuesday"/>
    <s v="Weekly - Tuesday"/>
    <s v="Weekly - Tuesday"/>
    <s v="Month+1 Expiry"/>
    <n v="24727"/>
    <n v="41.684699999999999"/>
    <n v="0.28639999999999999"/>
  </r>
  <r>
    <s v="19-Feb-2026"/>
    <x v="3"/>
    <s v="Week3-Feb-2026"/>
    <x v="5"/>
    <s v="24-Mar-2026"/>
    <s v="Tuesday"/>
    <s v="Weekly - Tuesday"/>
    <s v="Weekly - Tuesday"/>
    <s v="Month+1 Expiry"/>
    <n v="11556"/>
    <n v="19.351900000000001"/>
    <n v="0.1653"/>
  </r>
  <r>
    <s v="19-Feb-2026"/>
    <x v="3"/>
    <s v="Week3-Feb-2026"/>
    <x v="5"/>
    <s v="30-Mar-2026"/>
    <s v="Monday"/>
    <s v="Monthly - Monday"/>
    <s v="Monthly - Monday"/>
    <s v="Month+1 Expiry"/>
    <n v="986317"/>
    <n v="1658.0601999999999"/>
    <n v="14.862299999999999"/>
  </r>
  <r>
    <s v="19-Feb-2026"/>
    <x v="3"/>
    <s v="Week3-Feb-2026"/>
    <x v="5"/>
    <s v="28-Apr-2026"/>
    <s v="Tuesday"/>
    <s v="Monthly - Tuesday"/>
    <s v="Monthly - Tuesday"/>
    <s v="Month+2 Expiry"/>
    <n v="84827"/>
    <n v="142.91370000000001"/>
    <n v="1.5071000000000001"/>
  </r>
  <r>
    <s v="19-Feb-2026"/>
    <x v="3"/>
    <s v="Week3-Feb-2026"/>
    <x v="5"/>
    <s v="30-Jun-2026"/>
    <s v="Tuesday"/>
    <s v="Monthly - Tuesday"/>
    <s v="Monthly - Tuesday"/>
    <s v="Month+4 Expiry"/>
    <n v="53434"/>
    <n v="91.644300000000001"/>
    <n v="1.5165"/>
  </r>
  <r>
    <s v="19-Feb-2026"/>
    <x v="3"/>
    <s v="Week3-Feb-2026"/>
    <x v="5"/>
    <s v="29-Sep-2026"/>
    <s v="Tuesday"/>
    <s v="Monthly - Tuesday"/>
    <s v="Monthly - Tuesday"/>
    <s v="Month+7 Expiry"/>
    <n v="7837"/>
    <n v="13.15"/>
    <n v="0.23769999999999999"/>
  </r>
  <r>
    <s v="19-Feb-2026"/>
    <x v="3"/>
    <s v="Week3-Feb-2026"/>
    <x v="5"/>
    <s v="29-Dec-2026"/>
    <s v="Tuesday"/>
    <s v="Monthly - Tuesday"/>
    <s v="Monthly - Tuesday"/>
    <s v="Month+10 Expiry"/>
    <n v="22930"/>
    <n v="39.228400000000001"/>
    <n v="0.95050000000000001"/>
  </r>
  <r>
    <s v="19-Feb-2026"/>
    <x v="3"/>
    <s v="Week3-Feb-2026"/>
    <x v="5"/>
    <s v="29-Jun-2027"/>
    <s v="Tuesday"/>
    <s v="Monthly - Tuesday"/>
    <s v="Monthly - Tuesday"/>
    <s v="Month+16 Expiry"/>
    <n v="0"/>
    <n v="0"/>
    <n v="0"/>
  </r>
  <r>
    <s v="19-Feb-2026"/>
    <x v="3"/>
    <s v="Week3-Feb-2026"/>
    <x v="5"/>
    <s v="28-Dec-2027"/>
    <s v="Tuesday"/>
    <s v="Monthly - Tuesday"/>
    <s v="Monthly - Tuesday"/>
    <s v="Month+22 Expiry"/>
    <n v="52"/>
    <n v="9.0999999999999998E-2"/>
    <n v="3.8E-3"/>
  </r>
  <r>
    <s v="19-Feb-2026"/>
    <x v="3"/>
    <s v="Week3-Feb-2026"/>
    <x v="5"/>
    <s v="27-Jun-2028"/>
    <s v="Tuesday"/>
    <s v="Monthly - Tuesday"/>
    <s v="Monthly - Tuesday"/>
    <s v="Month+28 Expiry"/>
    <n v="0"/>
    <n v="0"/>
    <n v="0"/>
  </r>
  <r>
    <s v="19-Feb-2026"/>
    <x v="3"/>
    <s v="Week3-Feb-2026"/>
    <x v="5"/>
    <s v="26-Dec-2028"/>
    <s v="Tuesday"/>
    <s v="Monthly - Tuesday"/>
    <s v="Monthly - Tuesday"/>
    <s v="Month+34 Expiry"/>
    <n v="0"/>
    <n v="0"/>
    <n v="0"/>
  </r>
  <r>
    <s v="19-Feb-2026"/>
    <x v="3"/>
    <s v="Week3-Feb-2026"/>
    <x v="5"/>
    <s v="26-Jun-2029"/>
    <s v="Tuesday"/>
    <s v="Monthly - Tuesday"/>
    <s v="Monthly - Tuesday"/>
    <s v="Month+40 Expiry"/>
    <n v="0"/>
    <n v="0"/>
    <n v="0"/>
  </r>
  <r>
    <s v="19-Feb-2026"/>
    <x v="3"/>
    <s v="Week3-Feb-2026"/>
    <x v="5"/>
    <s v="24-Dec-2029"/>
    <s v="Monday"/>
    <s v="Weekly - Monday"/>
    <s v="Weekly - Monday"/>
    <s v="Month+46 Expiry"/>
    <n v="0"/>
    <n v="0"/>
    <n v="0"/>
  </r>
  <r>
    <s v="19-Feb-2026"/>
    <x v="3"/>
    <s v="Week3-Feb-2026"/>
    <x v="5"/>
    <s v="25-Jun-2030"/>
    <s v="Tuesday"/>
    <s v="Monthly - Tuesday"/>
    <s v="Monthly - Tuesday"/>
    <s v="Month+52 Expiry"/>
    <n v="0"/>
    <n v="0"/>
    <n v="0"/>
  </r>
  <r>
    <s v="19-Feb-2026"/>
    <x v="3"/>
    <s v="Week3-Feb-2026"/>
    <x v="5"/>
    <s v="31-Dec-2030"/>
    <s v="Tuesday"/>
    <s v="Monthly - Tuesday"/>
    <s v="Monthly - Tuesday"/>
    <s v="Month+58 Expiry"/>
    <n v="0"/>
    <n v="0"/>
    <n v="0"/>
  </r>
  <r>
    <s v="20-Feb-2026"/>
    <x v="4"/>
    <s v="Week3-Feb-2026"/>
    <x v="5"/>
    <s v="24-Feb-2026"/>
    <s v="Tuesday"/>
    <s v="Monthly - Tuesday"/>
    <s v="MDAW - Tuesday"/>
    <s v="Same Month Expiry"/>
    <n v="120809966"/>
    <n v="201376.56659999999"/>
    <n v="636.48249999999996"/>
  </r>
  <r>
    <s v="20-Feb-2026"/>
    <x v="4"/>
    <s v="Week3-Feb-2026"/>
    <x v="5"/>
    <s v="02-Mar-2026"/>
    <s v="Monday"/>
    <s v="Weekly - Monday"/>
    <s v="Weekly - Monday"/>
    <s v="Month+1 Expiry"/>
    <n v="3557007"/>
    <n v="5946.1023999999998"/>
    <n v="29.057200000000002"/>
  </r>
  <r>
    <s v="20-Feb-2026"/>
    <x v="4"/>
    <s v="Week3-Feb-2026"/>
    <x v="5"/>
    <s v="10-Mar-2026"/>
    <s v="Tuesday"/>
    <s v="Weekly - Tuesday"/>
    <s v="Weekly - Tuesday"/>
    <s v="Month+1 Expiry"/>
    <n v="304227"/>
    <n v="509.79840000000002"/>
    <n v="3.3984999999999999"/>
  </r>
  <r>
    <s v="20-Feb-2026"/>
    <x v="4"/>
    <s v="Week3-Feb-2026"/>
    <x v="5"/>
    <s v="17-Mar-2026"/>
    <s v="Tuesday"/>
    <s v="Weekly - Tuesday"/>
    <s v="Weekly - Tuesday"/>
    <s v="Month+1 Expiry"/>
    <n v="25704"/>
    <n v="43.063699999999997"/>
    <n v="0.33150000000000002"/>
  </r>
  <r>
    <s v="20-Feb-2026"/>
    <x v="4"/>
    <s v="Week3-Feb-2026"/>
    <x v="5"/>
    <s v="24-Mar-2026"/>
    <s v="Tuesday"/>
    <s v="Weekly - Tuesday"/>
    <s v="Weekly - Tuesday"/>
    <s v="Month+1 Expiry"/>
    <n v="17965"/>
    <n v="30.104800000000001"/>
    <n v="0.2777"/>
  </r>
  <r>
    <s v="20-Feb-2026"/>
    <x v="4"/>
    <s v="Week3-Feb-2026"/>
    <x v="5"/>
    <s v="30-Mar-2026"/>
    <s v="Monday"/>
    <s v="Monthly - Monday"/>
    <s v="Monthly - Monday"/>
    <s v="Month+1 Expiry"/>
    <n v="995528"/>
    <n v="1666.1062999999999"/>
    <n v="15.1569"/>
  </r>
  <r>
    <s v="20-Feb-2026"/>
    <x v="4"/>
    <s v="Week3-Feb-2026"/>
    <x v="5"/>
    <s v="28-Apr-2026"/>
    <s v="Tuesday"/>
    <s v="Monthly - Tuesday"/>
    <s v="Monthly - Tuesday"/>
    <s v="Month+2 Expiry"/>
    <n v="84787"/>
    <n v="143.232"/>
    <n v="1.4971000000000001"/>
  </r>
  <r>
    <s v="20-Feb-2026"/>
    <x v="4"/>
    <s v="Week3-Feb-2026"/>
    <x v="5"/>
    <s v="30-Jun-2026"/>
    <s v="Tuesday"/>
    <s v="Monthly - Tuesday"/>
    <s v="Monthly - Tuesday"/>
    <s v="Month+4 Expiry"/>
    <n v="44930"/>
    <n v="77.080200000000005"/>
    <n v="1.2766"/>
  </r>
  <r>
    <s v="20-Feb-2026"/>
    <x v="4"/>
    <s v="Week3-Feb-2026"/>
    <x v="5"/>
    <s v="29-Sep-2026"/>
    <s v="Tuesday"/>
    <s v="Monthly - Tuesday"/>
    <s v="Monthly - Tuesday"/>
    <s v="Month+7 Expiry"/>
    <n v="4022"/>
    <n v="6.8613"/>
    <n v="0.15229999999999999"/>
  </r>
  <r>
    <s v="20-Feb-2026"/>
    <x v="4"/>
    <s v="Week3-Feb-2026"/>
    <x v="5"/>
    <s v="29-Dec-2026"/>
    <s v="Tuesday"/>
    <s v="Monthly - Tuesday"/>
    <s v="Monthly - Tuesday"/>
    <s v="Month+10 Expiry"/>
    <n v="14989"/>
    <n v="26.0426"/>
    <n v="0.62580000000000002"/>
  </r>
  <r>
    <s v="20-Feb-2026"/>
    <x v="4"/>
    <s v="Week3-Feb-2026"/>
    <x v="5"/>
    <s v="29-Jun-2027"/>
    <s v="Tuesday"/>
    <s v="Monthly - Tuesday"/>
    <s v="Monthly - Tuesday"/>
    <s v="Month+16 Expiry"/>
    <n v="0"/>
    <n v="0"/>
    <n v="0"/>
  </r>
  <r>
    <s v="20-Feb-2026"/>
    <x v="4"/>
    <s v="Week3-Feb-2026"/>
    <x v="5"/>
    <s v="28-Dec-2027"/>
    <s v="Tuesday"/>
    <s v="Monthly - Tuesday"/>
    <s v="Monthly - Tuesday"/>
    <s v="Month+22 Expiry"/>
    <n v="27"/>
    <n v="4.8800000000000003E-2"/>
    <n v="2.7000000000000001E-3"/>
  </r>
  <r>
    <s v="20-Feb-2026"/>
    <x v="4"/>
    <s v="Week3-Feb-2026"/>
    <x v="5"/>
    <s v="27-Jun-2028"/>
    <s v="Tuesday"/>
    <s v="Monthly - Tuesday"/>
    <s v="Monthly - Tuesday"/>
    <s v="Month+28 Expiry"/>
    <n v="0"/>
    <n v="0"/>
    <n v="0"/>
  </r>
  <r>
    <s v="20-Feb-2026"/>
    <x v="4"/>
    <s v="Week3-Feb-2026"/>
    <x v="5"/>
    <s v="26-Dec-2028"/>
    <s v="Tuesday"/>
    <s v="Monthly - Tuesday"/>
    <s v="Monthly - Tuesday"/>
    <s v="Month+34 Expiry"/>
    <n v="0"/>
    <n v="0"/>
    <n v="0"/>
  </r>
  <r>
    <s v="20-Feb-2026"/>
    <x v="4"/>
    <s v="Week3-Feb-2026"/>
    <x v="5"/>
    <s v="26-Jun-2029"/>
    <s v="Tuesday"/>
    <s v="Monthly - Tuesday"/>
    <s v="Monthly - Tuesday"/>
    <s v="Month+40 Expiry"/>
    <n v="0"/>
    <n v="0"/>
    <n v="0"/>
  </r>
  <r>
    <s v="20-Feb-2026"/>
    <x v="4"/>
    <s v="Week3-Feb-2026"/>
    <x v="5"/>
    <s v="24-Dec-2029"/>
    <s v="Monday"/>
    <s v="Weekly - Monday"/>
    <s v="Weekly - Monday"/>
    <s v="Month+46 Expiry"/>
    <n v="0"/>
    <n v="0"/>
    <n v="0"/>
  </r>
  <r>
    <s v="20-Feb-2026"/>
    <x v="4"/>
    <s v="Week3-Feb-2026"/>
    <x v="5"/>
    <s v="25-Jun-2030"/>
    <s v="Tuesday"/>
    <s v="Monthly - Tuesday"/>
    <s v="Monthly - Tuesday"/>
    <s v="Month+52 Expiry"/>
    <n v="0"/>
    <n v="0"/>
    <n v="0"/>
  </r>
  <r>
    <s v="20-Feb-2026"/>
    <x v="4"/>
    <s v="Week3-Feb-2026"/>
    <x v="5"/>
    <s v="31-Dec-2030"/>
    <s v="Tuesday"/>
    <s v="Monthly - Tuesday"/>
    <s v="Monthly - Tuesday"/>
    <s v="Month+58 Expiry"/>
    <n v="0"/>
    <n v="0"/>
    <n v="0"/>
  </r>
  <r>
    <s v="23-Feb-2026"/>
    <x v="0"/>
    <s v="Week4-Feb-2026"/>
    <x v="5"/>
    <s v="24-Feb-2026"/>
    <s v="Tuesday"/>
    <s v="Monthly - Tuesday"/>
    <s v="MDAW - Tuesday"/>
    <s v="Same Month Expiry"/>
    <n v="152344874"/>
    <n v="254549.11660000001"/>
    <n v="585.27099999999996"/>
  </r>
  <r>
    <s v="23-Feb-2026"/>
    <x v="0"/>
    <s v="Week4-Feb-2026"/>
    <x v="5"/>
    <s v="02-Mar-2026"/>
    <s v="Monday"/>
    <s v="Weekly - Monday"/>
    <s v="Weekly - Monday"/>
    <s v="Month+1 Expiry"/>
    <n v="5187850"/>
    <n v="8694.7733000000007"/>
    <n v="37.968200000000003"/>
  </r>
  <r>
    <s v="23-Feb-2026"/>
    <x v="0"/>
    <s v="Week4-Feb-2026"/>
    <x v="5"/>
    <s v="10-Mar-2026"/>
    <s v="Tuesday"/>
    <s v="Weekly - Tuesday"/>
    <s v="Weekly - Tuesday"/>
    <s v="Month+1 Expiry"/>
    <n v="392617"/>
    <n v="659.48260000000005"/>
    <n v="4.1871"/>
  </r>
  <r>
    <s v="23-Feb-2026"/>
    <x v="0"/>
    <s v="Week4-Feb-2026"/>
    <x v="5"/>
    <s v="17-Mar-2026"/>
    <s v="Tuesday"/>
    <s v="Weekly - Tuesday"/>
    <s v="Weekly - Tuesday"/>
    <s v="Month+1 Expiry"/>
    <n v="25345"/>
    <n v="42.621200000000002"/>
    <n v="0.33929999999999999"/>
  </r>
  <r>
    <s v="23-Feb-2026"/>
    <x v="0"/>
    <s v="Week4-Feb-2026"/>
    <x v="5"/>
    <s v="24-Mar-2026"/>
    <s v="Tuesday"/>
    <s v="Weekly - Tuesday"/>
    <s v="Weekly - Tuesday"/>
    <s v="Month+1 Expiry"/>
    <n v="17895"/>
    <n v="30.186599999999999"/>
    <n v="0.29749999999999999"/>
  </r>
  <r>
    <s v="23-Feb-2026"/>
    <x v="0"/>
    <s v="Week4-Feb-2026"/>
    <x v="5"/>
    <s v="30-Mar-2026"/>
    <s v="Monday"/>
    <s v="Monthly - Monday"/>
    <s v="Monthly - Monday"/>
    <s v="Month+1 Expiry"/>
    <n v="919569"/>
    <n v="1551.5849000000001"/>
    <n v="16.636900000000001"/>
  </r>
  <r>
    <s v="23-Feb-2026"/>
    <x v="0"/>
    <s v="Week4-Feb-2026"/>
    <x v="5"/>
    <s v="28-Apr-2026"/>
    <s v="Tuesday"/>
    <s v="Monthly - Tuesday"/>
    <s v="Monthly - Tuesday"/>
    <s v="Month+2 Expiry"/>
    <n v="81081"/>
    <n v="136.56039999999999"/>
    <n v="1.7223999999999999"/>
  </r>
  <r>
    <s v="23-Feb-2026"/>
    <x v="0"/>
    <s v="Week4-Feb-2026"/>
    <x v="5"/>
    <s v="30-Jun-2026"/>
    <s v="Tuesday"/>
    <s v="Monthly - Tuesday"/>
    <s v="Monthly - Tuesday"/>
    <s v="Month+4 Expiry"/>
    <n v="60344"/>
    <n v="102.982"/>
    <n v="1.9094"/>
  </r>
  <r>
    <s v="23-Feb-2026"/>
    <x v="0"/>
    <s v="Week4-Feb-2026"/>
    <x v="5"/>
    <s v="29-Sep-2026"/>
    <s v="Tuesday"/>
    <s v="Monthly - Tuesday"/>
    <s v="Monthly - Tuesday"/>
    <s v="Month+7 Expiry"/>
    <n v="3121"/>
    <n v="5.3872"/>
    <n v="0.12330000000000001"/>
  </r>
  <r>
    <s v="23-Feb-2026"/>
    <x v="0"/>
    <s v="Week4-Feb-2026"/>
    <x v="5"/>
    <s v="29-Dec-2026"/>
    <s v="Tuesday"/>
    <s v="Monthly - Tuesday"/>
    <s v="Monthly - Tuesday"/>
    <s v="Month+10 Expiry"/>
    <n v="10644"/>
    <n v="18.433900000000001"/>
    <n v="0.42520000000000002"/>
  </r>
  <r>
    <s v="23-Feb-2026"/>
    <x v="0"/>
    <s v="Week4-Feb-2026"/>
    <x v="5"/>
    <s v="29-Jun-2027"/>
    <s v="Tuesday"/>
    <s v="Monthly - Tuesday"/>
    <s v="Monthly - Tuesday"/>
    <s v="Month+16 Expiry"/>
    <n v="0"/>
    <n v="0"/>
    <n v="0"/>
  </r>
  <r>
    <s v="23-Feb-2026"/>
    <x v="0"/>
    <s v="Week4-Feb-2026"/>
    <x v="5"/>
    <s v="28-Dec-2027"/>
    <s v="Tuesday"/>
    <s v="Monthly - Tuesday"/>
    <s v="Monthly - Tuesday"/>
    <s v="Month+22 Expiry"/>
    <n v="38"/>
    <n v="6.8599999999999994E-2"/>
    <n v="3.5000000000000001E-3"/>
  </r>
  <r>
    <s v="23-Feb-2026"/>
    <x v="0"/>
    <s v="Week4-Feb-2026"/>
    <x v="5"/>
    <s v="27-Jun-2028"/>
    <s v="Tuesday"/>
    <s v="Monthly - Tuesday"/>
    <s v="Monthly - Tuesday"/>
    <s v="Month+28 Expiry"/>
    <n v="0"/>
    <n v="0"/>
    <n v="0"/>
  </r>
  <r>
    <s v="23-Feb-2026"/>
    <x v="0"/>
    <s v="Week4-Feb-2026"/>
    <x v="5"/>
    <s v="26-Dec-2028"/>
    <s v="Tuesday"/>
    <s v="Monthly - Tuesday"/>
    <s v="Monthly - Tuesday"/>
    <s v="Month+34 Expiry"/>
    <n v="1"/>
    <n v="1.8E-3"/>
    <n v="1E-4"/>
  </r>
  <r>
    <s v="23-Feb-2026"/>
    <x v="0"/>
    <s v="Week4-Feb-2026"/>
    <x v="5"/>
    <s v="26-Jun-2029"/>
    <s v="Tuesday"/>
    <s v="Monthly - Tuesday"/>
    <s v="Monthly - Tuesday"/>
    <s v="Month+40 Expiry"/>
    <n v="0"/>
    <n v="0"/>
    <n v="0"/>
  </r>
  <r>
    <s v="23-Feb-2026"/>
    <x v="0"/>
    <s v="Week4-Feb-2026"/>
    <x v="5"/>
    <s v="24-Dec-2029"/>
    <s v="Monday"/>
    <s v="Weekly - Monday"/>
    <s v="Weekly - Monday"/>
    <s v="Month+46 Expiry"/>
    <n v="0"/>
    <n v="0"/>
    <n v="0"/>
  </r>
  <r>
    <s v="23-Feb-2026"/>
    <x v="0"/>
    <s v="Week4-Feb-2026"/>
    <x v="5"/>
    <s v="25-Jun-2030"/>
    <s v="Tuesday"/>
    <s v="Monthly - Tuesday"/>
    <s v="Monthly - Tuesday"/>
    <s v="Month+52 Expiry"/>
    <n v="0"/>
    <n v="0"/>
    <n v="0"/>
  </r>
  <r>
    <s v="23-Feb-2026"/>
    <x v="0"/>
    <s v="Week4-Feb-2026"/>
    <x v="5"/>
    <s v="31-Dec-2030"/>
    <s v="Tuesday"/>
    <s v="Monthly - Tuesday"/>
    <s v="Monthly - Tuesday"/>
    <s v="Month+58 Expiry"/>
    <n v="0"/>
    <n v="0"/>
    <n v="0"/>
  </r>
  <r>
    <s v="24-Feb-2026"/>
    <x v="1"/>
    <s v="Week4-Feb-2026"/>
    <x v="5"/>
    <s v="24-Feb-2026"/>
    <s v="Tuesday"/>
    <s v="Monthly - Tuesday"/>
    <s v="MDAW - Tuesday"/>
    <s v="Same Month Expiry"/>
    <n v="356787027"/>
    <n v="591314.33609999996"/>
    <n v="642.38509999999997"/>
  </r>
  <r>
    <s v="24-Feb-2026"/>
    <x v="1"/>
    <s v="Week4-Feb-2026"/>
    <x v="5"/>
    <s v="02-Mar-2026"/>
    <s v="Monday"/>
    <s v="Weekly - Monday"/>
    <s v="Weekly - Monday"/>
    <s v="Month+1 Expiry"/>
    <n v="11817686"/>
    <n v="19728.590400000001"/>
    <n v="77.485200000000006"/>
  </r>
  <r>
    <s v="24-Feb-2026"/>
    <x v="1"/>
    <s v="Week4-Feb-2026"/>
    <x v="5"/>
    <s v="10-Mar-2026"/>
    <s v="Tuesday"/>
    <s v="Weekly - Tuesday"/>
    <s v="Weekly - Tuesday"/>
    <s v="Month+1 Expiry"/>
    <n v="756161"/>
    <n v="1262.9492"/>
    <n v="7.4301000000000004"/>
  </r>
  <r>
    <s v="24-Feb-2026"/>
    <x v="1"/>
    <s v="Week4-Feb-2026"/>
    <x v="5"/>
    <s v="17-Mar-2026"/>
    <s v="Tuesday"/>
    <s v="Weekly - Tuesday"/>
    <s v="Weekly - Tuesday"/>
    <s v="Month+1 Expiry"/>
    <n v="56010"/>
    <n v="93.692599999999999"/>
    <n v="0.6895"/>
  </r>
  <r>
    <s v="24-Feb-2026"/>
    <x v="1"/>
    <s v="Week4-Feb-2026"/>
    <x v="5"/>
    <s v="24-Mar-2026"/>
    <s v="Tuesday"/>
    <s v="Weekly - Tuesday"/>
    <s v="Weekly - Tuesday"/>
    <s v="Month+1 Expiry"/>
    <n v="30873"/>
    <n v="51.727899999999998"/>
    <n v="0.45069999999999999"/>
  </r>
  <r>
    <s v="24-Feb-2026"/>
    <x v="1"/>
    <s v="Week4-Feb-2026"/>
    <x v="5"/>
    <s v="30-Mar-2026"/>
    <s v="Monday"/>
    <s v="Monthly - Monday"/>
    <s v="Monthly - Monday"/>
    <s v="Month+1 Expiry"/>
    <n v="1372941"/>
    <n v="2301.1635000000001"/>
    <n v="23.418099999999999"/>
  </r>
  <r>
    <s v="24-Feb-2026"/>
    <x v="1"/>
    <s v="Week4-Feb-2026"/>
    <x v="5"/>
    <s v="28-Apr-2026"/>
    <s v="Tuesday"/>
    <s v="Monthly - Tuesday"/>
    <s v="Monthly - Tuesday"/>
    <s v="Month+2 Expiry"/>
    <n v="122337"/>
    <n v="206.0692"/>
    <n v="2.5427"/>
  </r>
  <r>
    <s v="24-Feb-2026"/>
    <x v="1"/>
    <s v="Week4-Feb-2026"/>
    <x v="5"/>
    <s v="30-Jun-2026"/>
    <s v="Tuesday"/>
    <s v="Monthly - Tuesday"/>
    <s v="Monthly - Tuesday"/>
    <s v="Month+4 Expiry"/>
    <n v="61722"/>
    <n v="104.4666"/>
    <n v="1.7281"/>
  </r>
  <r>
    <s v="24-Feb-2026"/>
    <x v="1"/>
    <s v="Week4-Feb-2026"/>
    <x v="5"/>
    <s v="29-Sep-2026"/>
    <s v="Tuesday"/>
    <s v="Monthly - Tuesday"/>
    <s v="Monthly - Tuesday"/>
    <s v="Month+7 Expiry"/>
    <n v="5209"/>
    <n v="8.8438999999999997"/>
    <n v="0.1976"/>
  </r>
  <r>
    <s v="24-Feb-2026"/>
    <x v="1"/>
    <s v="Week4-Feb-2026"/>
    <x v="5"/>
    <s v="29-Dec-2026"/>
    <s v="Tuesday"/>
    <s v="Monthly - Tuesday"/>
    <s v="Monthly - Tuesday"/>
    <s v="Month+10 Expiry"/>
    <n v="17310"/>
    <n v="29.9405"/>
    <n v="0.78900000000000003"/>
  </r>
  <r>
    <s v="24-Feb-2026"/>
    <x v="1"/>
    <s v="Week4-Feb-2026"/>
    <x v="5"/>
    <s v="29-Jun-2027"/>
    <s v="Tuesday"/>
    <s v="Monthly - Tuesday"/>
    <s v="Monthly - Tuesday"/>
    <s v="Month+16 Expiry"/>
    <n v="2"/>
    <n v="3.5999999999999999E-3"/>
    <n v="5.0000000000000001E-4"/>
  </r>
  <r>
    <s v="24-Feb-2026"/>
    <x v="1"/>
    <s v="Week4-Feb-2026"/>
    <x v="5"/>
    <s v="28-Dec-2027"/>
    <s v="Tuesday"/>
    <s v="Monthly - Tuesday"/>
    <s v="Monthly - Tuesday"/>
    <s v="Month+22 Expiry"/>
    <n v="26"/>
    <n v="4.82E-2"/>
    <n v="2.3999999999999998E-3"/>
  </r>
  <r>
    <s v="24-Feb-2026"/>
    <x v="1"/>
    <s v="Week4-Feb-2026"/>
    <x v="5"/>
    <s v="27-Jun-2028"/>
    <s v="Tuesday"/>
    <s v="Monthly - Tuesday"/>
    <s v="Monthly - Tuesday"/>
    <s v="Month+28 Expiry"/>
    <n v="0"/>
    <n v="0"/>
    <n v="0"/>
  </r>
  <r>
    <s v="24-Feb-2026"/>
    <x v="1"/>
    <s v="Week4-Feb-2026"/>
    <x v="5"/>
    <s v="26-Dec-2028"/>
    <s v="Tuesday"/>
    <s v="Monthly - Tuesday"/>
    <s v="Monthly - Tuesday"/>
    <s v="Month+34 Expiry"/>
    <n v="0"/>
    <n v="0"/>
    <n v="0"/>
  </r>
  <r>
    <s v="24-Feb-2026"/>
    <x v="1"/>
    <s v="Week4-Feb-2026"/>
    <x v="5"/>
    <s v="26-Jun-2029"/>
    <s v="Tuesday"/>
    <s v="Monthly - Tuesday"/>
    <s v="Monthly - Tuesday"/>
    <s v="Month+40 Expiry"/>
    <n v="0"/>
    <n v="0"/>
    <n v="0"/>
  </r>
  <r>
    <s v="24-Feb-2026"/>
    <x v="1"/>
    <s v="Week4-Feb-2026"/>
    <x v="5"/>
    <s v="24-Dec-2029"/>
    <s v="Monday"/>
    <s v="Weekly - Monday"/>
    <s v="Weekly - Monday"/>
    <s v="Month+46 Expiry"/>
    <n v="0"/>
    <n v="0"/>
    <n v="0"/>
  </r>
  <r>
    <s v="24-Feb-2026"/>
    <x v="1"/>
    <s v="Week4-Feb-2026"/>
    <x v="5"/>
    <s v="25-Jun-2030"/>
    <s v="Tuesday"/>
    <s v="Monthly - Tuesday"/>
    <s v="Monthly - Tuesday"/>
    <s v="Month+52 Expiry"/>
    <n v="0"/>
    <n v="0"/>
    <n v="0"/>
  </r>
  <r>
    <s v="24-Feb-2026"/>
    <x v="1"/>
    <s v="Week4-Feb-2026"/>
    <x v="5"/>
    <s v="31-Dec-2030"/>
    <s v="Tuesday"/>
    <s v="Monthly - Tuesday"/>
    <s v="Monthly - Tuesday"/>
    <s v="Month+58 Expiry"/>
    <n v="0"/>
    <n v="0"/>
    <n v="0"/>
  </r>
  <r>
    <s v="25-Feb-2026"/>
    <x v="2"/>
    <s v="Week4-Feb-2026"/>
    <x v="5"/>
    <s v="02-Mar-2026"/>
    <s v="Monday"/>
    <s v="Weekly - Monday"/>
    <s v="Weekly - Monday"/>
    <s v="Month+1 Expiry"/>
    <n v="64985867"/>
    <n v="108340.1234"/>
    <n v="392.27339999999998"/>
  </r>
  <r>
    <s v="25-Feb-2026"/>
    <x v="2"/>
    <s v="Week4-Feb-2026"/>
    <x v="5"/>
    <s v="10-Mar-2026"/>
    <s v="Tuesday"/>
    <s v="Weekly - Tuesday"/>
    <s v="Weekly - Tuesday"/>
    <s v="Month+1 Expiry"/>
    <n v="1423266"/>
    <n v="2377.6725999999999"/>
    <n v="12.406599999999999"/>
  </r>
  <r>
    <s v="25-Feb-2026"/>
    <x v="2"/>
    <s v="Week4-Feb-2026"/>
    <x v="5"/>
    <s v="17-Mar-2026"/>
    <s v="Tuesday"/>
    <s v="Weekly - Tuesday"/>
    <s v="Weekly - Tuesday"/>
    <s v="Month+1 Expiry"/>
    <n v="99623"/>
    <n v="166.8732"/>
    <n v="1.1041000000000001"/>
  </r>
  <r>
    <s v="25-Feb-2026"/>
    <x v="2"/>
    <s v="Week4-Feb-2026"/>
    <x v="5"/>
    <s v="24-Mar-2026"/>
    <s v="Tuesday"/>
    <s v="Weekly - Tuesday"/>
    <s v="Weekly - Tuesday"/>
    <s v="Month+1 Expiry"/>
    <n v="42829"/>
    <n v="71.895600000000002"/>
    <n v="0.56589999999999996"/>
  </r>
  <r>
    <s v="25-Feb-2026"/>
    <x v="2"/>
    <s v="Week4-Feb-2026"/>
    <x v="5"/>
    <s v="30-Mar-2026"/>
    <s v="Monday"/>
    <s v="Monthly - Monday"/>
    <s v="Monthly - Monday"/>
    <s v="Month+1 Expiry"/>
    <n v="1388202"/>
    <n v="2329.5803999999998"/>
    <n v="19.8843"/>
  </r>
  <r>
    <s v="25-Feb-2026"/>
    <x v="2"/>
    <s v="Week4-Feb-2026"/>
    <x v="5"/>
    <s v="28-Apr-2026"/>
    <s v="Tuesday"/>
    <s v="Monthly - Tuesday"/>
    <s v="Monthly - Tuesday"/>
    <s v="Month+2 Expiry"/>
    <n v="128489"/>
    <n v="215.9032"/>
    <n v="1.9286000000000001"/>
  </r>
  <r>
    <s v="25-Feb-2026"/>
    <x v="2"/>
    <s v="Week4-Feb-2026"/>
    <x v="5"/>
    <s v="26-May-2026"/>
    <s v="Tuesday"/>
    <s v="Monthly - Tuesday"/>
    <s v="Monthly - Tuesday"/>
    <s v="Month+3 Expiry"/>
    <n v="9435"/>
    <n v="15.8675"/>
    <n v="0.21410000000000001"/>
  </r>
  <r>
    <s v="25-Feb-2026"/>
    <x v="2"/>
    <s v="Week4-Feb-2026"/>
    <x v="5"/>
    <s v="30-Jun-2026"/>
    <s v="Tuesday"/>
    <s v="Monthly - Tuesday"/>
    <s v="Monthly - Tuesday"/>
    <s v="Month+4 Expiry"/>
    <n v="41720"/>
    <n v="71.081000000000003"/>
    <n v="1.145"/>
  </r>
  <r>
    <s v="25-Feb-2026"/>
    <x v="2"/>
    <s v="Week4-Feb-2026"/>
    <x v="5"/>
    <s v="29-Sep-2026"/>
    <s v="Tuesday"/>
    <s v="Monthly - Tuesday"/>
    <s v="Monthly - Tuesday"/>
    <s v="Month+7 Expiry"/>
    <n v="4621"/>
    <n v="7.9294000000000002"/>
    <n v="0.1716"/>
  </r>
  <r>
    <s v="25-Feb-2026"/>
    <x v="2"/>
    <s v="Week4-Feb-2026"/>
    <x v="5"/>
    <s v="29-Dec-2026"/>
    <s v="Tuesday"/>
    <s v="Monthly - Tuesday"/>
    <s v="Monthly - Tuesday"/>
    <s v="Month+10 Expiry"/>
    <n v="11160"/>
    <n v="19.36"/>
    <n v="0.46579999999999999"/>
  </r>
  <r>
    <s v="25-Feb-2026"/>
    <x v="2"/>
    <s v="Week4-Feb-2026"/>
    <x v="5"/>
    <s v="29-Jun-2027"/>
    <s v="Tuesday"/>
    <s v="Monthly - Tuesday"/>
    <s v="Monthly - Tuesday"/>
    <s v="Month+16 Expiry"/>
    <n v="0"/>
    <n v="0"/>
    <n v="0"/>
  </r>
  <r>
    <s v="25-Feb-2026"/>
    <x v="2"/>
    <s v="Week4-Feb-2026"/>
    <x v="5"/>
    <s v="28-Dec-2027"/>
    <s v="Tuesday"/>
    <s v="Monthly - Tuesday"/>
    <s v="Monthly - Tuesday"/>
    <s v="Month+22 Expiry"/>
    <n v="29"/>
    <n v="5.3999999999999999E-2"/>
    <n v="4.0000000000000001E-3"/>
  </r>
  <r>
    <s v="25-Feb-2026"/>
    <x v="2"/>
    <s v="Week4-Feb-2026"/>
    <x v="5"/>
    <s v="27-Jun-2028"/>
    <s v="Tuesday"/>
    <s v="Monthly - Tuesday"/>
    <s v="Monthly - Tuesday"/>
    <s v="Month+28 Expiry"/>
    <n v="0"/>
    <n v="0"/>
    <n v="0"/>
  </r>
  <r>
    <s v="25-Feb-2026"/>
    <x v="2"/>
    <s v="Week4-Feb-2026"/>
    <x v="5"/>
    <s v="26-Dec-2028"/>
    <s v="Tuesday"/>
    <s v="Monthly - Tuesday"/>
    <s v="Monthly - Tuesday"/>
    <s v="Month+34 Expiry"/>
    <n v="0"/>
    <n v="0"/>
    <n v="0"/>
  </r>
  <r>
    <s v="25-Feb-2026"/>
    <x v="2"/>
    <s v="Week4-Feb-2026"/>
    <x v="5"/>
    <s v="26-Jun-2029"/>
    <s v="Tuesday"/>
    <s v="Monthly - Tuesday"/>
    <s v="Monthly - Tuesday"/>
    <s v="Month+40 Expiry"/>
    <n v="0"/>
    <n v="0"/>
    <n v="0"/>
  </r>
  <r>
    <s v="25-Feb-2026"/>
    <x v="2"/>
    <s v="Week4-Feb-2026"/>
    <x v="5"/>
    <s v="24-Dec-2029"/>
    <s v="Monday"/>
    <s v="Weekly - Monday"/>
    <s v="Weekly - Monday"/>
    <s v="Month+46 Expiry"/>
    <n v="0"/>
    <n v="0"/>
    <n v="0"/>
  </r>
  <r>
    <s v="25-Feb-2026"/>
    <x v="2"/>
    <s v="Week4-Feb-2026"/>
    <x v="5"/>
    <s v="25-Jun-2030"/>
    <s v="Tuesday"/>
    <s v="Monthly - Tuesday"/>
    <s v="Monthly - Tuesday"/>
    <s v="Month+52 Expiry"/>
    <n v="0"/>
    <n v="0"/>
    <n v="0"/>
  </r>
  <r>
    <s v="25-Feb-2026"/>
    <x v="2"/>
    <s v="Week4-Feb-2026"/>
    <x v="5"/>
    <s v="31-Dec-2030"/>
    <s v="Tuesday"/>
    <s v="Monthly - Tuesday"/>
    <s v="Monthly - Tuesday"/>
    <s v="Month+58 Expiry"/>
    <n v="0"/>
    <n v="0"/>
    <n v="0"/>
  </r>
  <r>
    <s v="26-Feb-2026"/>
    <x v="3"/>
    <s v="Week4-Feb-2026"/>
    <x v="5"/>
    <s v="02-Mar-2026"/>
    <s v="Monday"/>
    <s v="Weekly - Monday"/>
    <s v="Weekly - Monday"/>
    <s v="Month+1 Expiry"/>
    <n v="66594422"/>
    <n v="110770.3778"/>
    <n v="340.07319999999999"/>
  </r>
  <r>
    <s v="26-Feb-2026"/>
    <x v="3"/>
    <s v="Week4-Feb-2026"/>
    <x v="5"/>
    <s v="10-Mar-2026"/>
    <s v="Tuesday"/>
    <s v="Weekly - Tuesday"/>
    <s v="Weekly - Tuesday"/>
    <s v="Month+1 Expiry"/>
    <n v="1884086"/>
    <n v="3142.585"/>
    <n v="15.3721"/>
  </r>
  <r>
    <s v="26-Feb-2026"/>
    <x v="3"/>
    <s v="Week4-Feb-2026"/>
    <x v="5"/>
    <s v="17-Mar-2026"/>
    <s v="Tuesday"/>
    <s v="Weekly - Tuesday"/>
    <s v="Weekly - Tuesday"/>
    <s v="Month+1 Expiry"/>
    <n v="139715"/>
    <n v="233.7252"/>
    <n v="1.4176"/>
  </r>
  <r>
    <s v="26-Feb-2026"/>
    <x v="3"/>
    <s v="Week4-Feb-2026"/>
    <x v="5"/>
    <s v="24-Mar-2026"/>
    <s v="Tuesday"/>
    <s v="Weekly - Tuesday"/>
    <s v="Weekly - Tuesday"/>
    <s v="Month+1 Expiry"/>
    <n v="32816"/>
    <n v="54.985799999999998"/>
    <n v="0.43869999999999998"/>
  </r>
  <r>
    <s v="26-Feb-2026"/>
    <x v="3"/>
    <s v="Week4-Feb-2026"/>
    <x v="5"/>
    <s v="30-Mar-2026"/>
    <s v="Monday"/>
    <s v="Monthly - Monday"/>
    <s v="Monthly - Monday"/>
    <s v="Month+1 Expiry"/>
    <n v="1085945"/>
    <n v="1822.8308999999999"/>
    <n v="14.911"/>
  </r>
  <r>
    <s v="26-Feb-2026"/>
    <x v="3"/>
    <s v="Week4-Feb-2026"/>
    <x v="5"/>
    <s v="28-Apr-2026"/>
    <s v="Tuesday"/>
    <s v="Monthly - Tuesday"/>
    <s v="Monthly - Tuesday"/>
    <s v="Month+2 Expiry"/>
    <n v="88608"/>
    <n v="149.36320000000001"/>
    <n v="1.423"/>
  </r>
  <r>
    <s v="26-Feb-2026"/>
    <x v="3"/>
    <s v="Week4-Feb-2026"/>
    <x v="5"/>
    <s v="26-May-2026"/>
    <s v="Tuesday"/>
    <s v="Monthly - Tuesday"/>
    <s v="Monthly - Tuesday"/>
    <s v="Month+3 Expiry"/>
    <n v="7317"/>
    <n v="12.412000000000001"/>
    <n v="0.1691"/>
  </r>
  <r>
    <s v="26-Feb-2026"/>
    <x v="3"/>
    <s v="Week4-Feb-2026"/>
    <x v="5"/>
    <s v="30-Jun-2026"/>
    <s v="Tuesday"/>
    <s v="Monthly - Tuesday"/>
    <s v="Monthly - Tuesday"/>
    <s v="Month+4 Expiry"/>
    <n v="35556"/>
    <n v="60.089100000000002"/>
    <n v="0.94079999999999997"/>
  </r>
  <r>
    <s v="26-Feb-2026"/>
    <x v="3"/>
    <s v="Week4-Feb-2026"/>
    <x v="5"/>
    <s v="29-Sep-2026"/>
    <s v="Tuesday"/>
    <s v="Monthly - Tuesday"/>
    <s v="Monthly - Tuesday"/>
    <s v="Month+7 Expiry"/>
    <n v="2862"/>
    <n v="4.8384"/>
    <n v="9.6000000000000002E-2"/>
  </r>
  <r>
    <s v="26-Feb-2026"/>
    <x v="3"/>
    <s v="Week4-Feb-2026"/>
    <x v="5"/>
    <s v="29-Dec-2026"/>
    <s v="Tuesday"/>
    <s v="Monthly - Tuesday"/>
    <s v="Monthly - Tuesday"/>
    <s v="Month+10 Expiry"/>
    <n v="8429"/>
    <n v="14.599299999999999"/>
    <n v="0.34639999999999999"/>
  </r>
  <r>
    <s v="26-Feb-2026"/>
    <x v="3"/>
    <s v="Week4-Feb-2026"/>
    <x v="5"/>
    <s v="29-Jun-2027"/>
    <s v="Tuesday"/>
    <s v="Monthly - Tuesday"/>
    <s v="Monthly - Tuesday"/>
    <s v="Month+16 Expiry"/>
    <n v="0"/>
    <n v="0"/>
    <n v="0"/>
  </r>
  <r>
    <s v="26-Feb-2026"/>
    <x v="3"/>
    <s v="Week4-Feb-2026"/>
    <x v="5"/>
    <s v="28-Dec-2027"/>
    <s v="Tuesday"/>
    <s v="Monthly - Tuesday"/>
    <s v="Monthly - Tuesday"/>
    <s v="Month+22 Expiry"/>
    <n v="53"/>
    <n v="9.8400000000000001E-2"/>
    <n v="6.6E-3"/>
  </r>
  <r>
    <s v="26-Feb-2026"/>
    <x v="3"/>
    <s v="Week4-Feb-2026"/>
    <x v="5"/>
    <s v="27-Jun-2028"/>
    <s v="Tuesday"/>
    <s v="Monthly - Tuesday"/>
    <s v="Monthly - Tuesday"/>
    <s v="Month+28 Expiry"/>
    <n v="0"/>
    <n v="0"/>
    <n v="0"/>
  </r>
  <r>
    <s v="26-Feb-2026"/>
    <x v="3"/>
    <s v="Week4-Feb-2026"/>
    <x v="5"/>
    <s v="26-Dec-2028"/>
    <s v="Tuesday"/>
    <s v="Monthly - Tuesday"/>
    <s v="Monthly - Tuesday"/>
    <s v="Month+34 Expiry"/>
    <n v="1"/>
    <n v="1.8E-3"/>
    <n v="1E-4"/>
  </r>
  <r>
    <s v="26-Feb-2026"/>
    <x v="3"/>
    <s v="Week4-Feb-2026"/>
    <x v="5"/>
    <s v="26-Jun-2029"/>
    <s v="Tuesday"/>
    <s v="Monthly - Tuesday"/>
    <s v="Monthly - Tuesday"/>
    <s v="Month+40 Expiry"/>
    <n v="0"/>
    <n v="0"/>
    <n v="0"/>
  </r>
  <r>
    <s v="26-Feb-2026"/>
    <x v="3"/>
    <s v="Week4-Feb-2026"/>
    <x v="5"/>
    <s v="24-Dec-2029"/>
    <s v="Monday"/>
    <s v="Weekly - Monday"/>
    <s v="Weekly - Monday"/>
    <s v="Month+46 Expiry"/>
    <n v="0"/>
    <n v="0"/>
    <n v="0"/>
  </r>
  <r>
    <s v="26-Feb-2026"/>
    <x v="3"/>
    <s v="Week4-Feb-2026"/>
    <x v="5"/>
    <s v="25-Jun-2030"/>
    <s v="Tuesday"/>
    <s v="Monthly - Tuesday"/>
    <s v="Monthly - Tuesday"/>
    <s v="Month+52 Expiry"/>
    <n v="0"/>
    <n v="0"/>
    <n v="0"/>
  </r>
  <r>
    <s v="26-Feb-2026"/>
    <x v="3"/>
    <s v="Week4-Feb-2026"/>
    <x v="5"/>
    <s v="31-Dec-2030"/>
    <s v="Tuesday"/>
    <s v="Monthly - Tuesday"/>
    <s v="Monthly - Tuesday"/>
    <s v="Month+58 Expiry"/>
    <n v="0"/>
    <n v="0"/>
    <n v="0"/>
  </r>
  <r>
    <s v="27-Feb-2026"/>
    <x v="4"/>
    <s v="Week4-Feb-2026"/>
    <x v="5"/>
    <s v="02-Mar-2026"/>
    <s v="Monday"/>
    <s v="Weekly - Monday"/>
    <s v="Weekly - Monday"/>
    <s v="Month+1 Expiry"/>
    <n v="130736288"/>
    <n v="216122.41500000001"/>
    <n v="570.50760000000002"/>
  </r>
  <r>
    <s v="27-Feb-2026"/>
    <x v="4"/>
    <s v="Week4-Feb-2026"/>
    <x v="5"/>
    <s v="10-Mar-2026"/>
    <s v="Tuesday"/>
    <s v="Weekly - Tuesday"/>
    <s v="Weekly - Tuesday"/>
    <s v="Month+1 Expiry"/>
    <n v="3838738"/>
    <n v="6399.7660999999998"/>
    <n v="26.96"/>
  </r>
  <r>
    <s v="27-Feb-2026"/>
    <x v="4"/>
    <s v="Week4-Feb-2026"/>
    <x v="5"/>
    <s v="17-Mar-2026"/>
    <s v="Tuesday"/>
    <s v="Weekly - Tuesday"/>
    <s v="Weekly - Tuesday"/>
    <s v="Month+1 Expiry"/>
    <n v="236296"/>
    <n v="393.69760000000002"/>
    <n v="2.5188999999999999"/>
  </r>
  <r>
    <s v="27-Feb-2026"/>
    <x v="4"/>
    <s v="Week4-Feb-2026"/>
    <x v="5"/>
    <s v="24-Mar-2026"/>
    <s v="Tuesday"/>
    <s v="Weekly - Tuesday"/>
    <s v="Weekly - Tuesday"/>
    <s v="Month+1 Expiry"/>
    <n v="57012"/>
    <n v="95.168000000000006"/>
    <n v="0.78110000000000002"/>
  </r>
  <r>
    <s v="27-Feb-2026"/>
    <x v="4"/>
    <s v="Week4-Feb-2026"/>
    <x v="5"/>
    <s v="30-Mar-2026"/>
    <s v="Monday"/>
    <s v="Monthly - Monday"/>
    <s v="Monthly - Monday"/>
    <s v="Month+1 Expiry"/>
    <n v="1523031"/>
    <n v="2542.4331000000002"/>
    <n v="21.799299999999999"/>
  </r>
  <r>
    <s v="27-Feb-2026"/>
    <x v="4"/>
    <s v="Week4-Feb-2026"/>
    <x v="5"/>
    <s v="28-Apr-2026"/>
    <s v="Tuesday"/>
    <s v="Monthly - Tuesday"/>
    <s v="Monthly - Tuesday"/>
    <s v="Month+2 Expiry"/>
    <n v="174252"/>
    <n v="292.96820000000002"/>
    <n v="3.0482"/>
  </r>
  <r>
    <s v="27-Feb-2026"/>
    <x v="4"/>
    <s v="Week4-Feb-2026"/>
    <x v="5"/>
    <s v="26-May-2026"/>
    <s v="Tuesday"/>
    <s v="Monthly - Tuesday"/>
    <s v="Monthly - Tuesday"/>
    <s v="Month+3 Expiry"/>
    <n v="17475"/>
    <n v="29.263000000000002"/>
    <n v="0.40749999999999997"/>
  </r>
  <r>
    <s v="27-Feb-2026"/>
    <x v="4"/>
    <s v="Week4-Feb-2026"/>
    <x v="5"/>
    <s v="30-Jun-2026"/>
    <s v="Tuesday"/>
    <s v="Monthly - Tuesday"/>
    <s v="Monthly - Tuesday"/>
    <s v="Month+4 Expiry"/>
    <n v="60808"/>
    <n v="101.363"/>
    <n v="1.5324"/>
  </r>
  <r>
    <s v="27-Feb-2026"/>
    <x v="4"/>
    <s v="Week4-Feb-2026"/>
    <x v="5"/>
    <s v="29-Sep-2026"/>
    <s v="Tuesday"/>
    <s v="Monthly - Tuesday"/>
    <s v="Monthly - Tuesday"/>
    <s v="Month+7 Expiry"/>
    <n v="9654"/>
    <n v="16.221699999999998"/>
    <n v="0.33529999999999999"/>
  </r>
  <r>
    <s v="27-Feb-2026"/>
    <x v="4"/>
    <s v="Week4-Feb-2026"/>
    <x v="5"/>
    <s v="29-Dec-2026"/>
    <s v="Tuesday"/>
    <s v="Monthly - Tuesday"/>
    <s v="Monthly - Tuesday"/>
    <s v="Month+10 Expiry"/>
    <n v="23522"/>
    <n v="40.120199999999997"/>
    <n v="0.92410000000000003"/>
  </r>
  <r>
    <s v="27-Feb-2026"/>
    <x v="4"/>
    <s v="Week4-Feb-2026"/>
    <x v="5"/>
    <s v="29-Jun-2027"/>
    <s v="Tuesday"/>
    <s v="Monthly - Tuesday"/>
    <s v="Monthly - Tuesday"/>
    <s v="Month+16 Expiry"/>
    <n v="0"/>
    <n v="0"/>
    <n v="0"/>
  </r>
  <r>
    <s v="27-Feb-2026"/>
    <x v="4"/>
    <s v="Week4-Feb-2026"/>
    <x v="5"/>
    <s v="28-Dec-2027"/>
    <s v="Tuesday"/>
    <s v="Monthly - Tuesday"/>
    <s v="Monthly - Tuesday"/>
    <s v="Month+22 Expiry"/>
    <n v="86"/>
    <n v="0.156"/>
    <n v="7.6E-3"/>
  </r>
  <r>
    <s v="27-Feb-2026"/>
    <x v="4"/>
    <s v="Week4-Feb-2026"/>
    <x v="5"/>
    <s v="27-Jun-2028"/>
    <s v="Tuesday"/>
    <s v="Monthly - Tuesday"/>
    <s v="Monthly - Tuesday"/>
    <s v="Month+28 Expiry"/>
    <n v="0"/>
    <n v="0"/>
    <n v="0"/>
  </r>
  <r>
    <s v="27-Feb-2026"/>
    <x v="4"/>
    <s v="Week4-Feb-2026"/>
    <x v="5"/>
    <s v="26-Dec-2028"/>
    <s v="Tuesday"/>
    <s v="Monthly - Tuesday"/>
    <s v="Monthly - Tuesday"/>
    <s v="Month+34 Expiry"/>
    <n v="1"/>
    <n v="1.8E-3"/>
    <n v="1E-4"/>
  </r>
  <r>
    <s v="27-Feb-2026"/>
    <x v="4"/>
    <s v="Week4-Feb-2026"/>
    <x v="5"/>
    <s v="26-Jun-2029"/>
    <s v="Tuesday"/>
    <s v="Monthly - Tuesday"/>
    <s v="Monthly - Tuesday"/>
    <s v="Month+40 Expiry"/>
    <n v="0"/>
    <n v="0"/>
    <n v="0"/>
  </r>
  <r>
    <s v="27-Feb-2026"/>
    <x v="4"/>
    <s v="Week4-Feb-2026"/>
    <x v="5"/>
    <s v="24-Dec-2029"/>
    <s v="Monday"/>
    <s v="Weekly - Monday"/>
    <s v="Weekly - Monday"/>
    <s v="Month+46 Expiry"/>
    <n v="0"/>
    <n v="0"/>
    <n v="0"/>
  </r>
  <r>
    <s v="27-Feb-2026"/>
    <x v="4"/>
    <s v="Week4-Feb-2026"/>
    <x v="5"/>
    <s v="25-Jun-2030"/>
    <s v="Tuesday"/>
    <s v="Monthly - Tuesday"/>
    <s v="Monthly - Tuesday"/>
    <s v="Month+52 Expiry"/>
    <n v="0"/>
    <n v="0"/>
    <n v="0"/>
  </r>
  <r>
    <s v="27-Feb-2026"/>
    <x v="4"/>
    <s v="Week4-Feb-2026"/>
    <x v="5"/>
    <s v="31-Dec-2030"/>
    <s v="Tuesday"/>
    <s v="Monthly - Tuesday"/>
    <s v="Monthly - Tuesday"/>
    <s v="Month+58 Expiry"/>
    <n v="0"/>
    <n v="0"/>
    <n v="0"/>
  </r>
  <r>
    <s v="02-Mar-2026"/>
    <x v="0"/>
    <s v="Week1-Mar-2026"/>
    <x v="6"/>
    <s v="02-Mar-2026"/>
    <s v="Monday"/>
    <s v="Weekly - Monday"/>
    <s v="Weekly - Monday"/>
    <s v="Same Month Expiry"/>
    <n v="452059382"/>
    <n v="730015.05440000002"/>
    <n v="912.96659999999997"/>
  </r>
  <r>
    <s v="02-Mar-2026"/>
    <x v="0"/>
    <s v="Week1-Mar-2026"/>
    <x v="6"/>
    <s v="10-Mar-2026"/>
    <s v="Tuesday"/>
    <s v="Weekly - Tuesday"/>
    <s v="Weekly - Tuesday"/>
    <s v="Same Month Expiry"/>
    <n v="13362896"/>
    <n v="21910.658200000002"/>
    <n v="119.2516"/>
  </r>
  <r>
    <s v="02-Mar-2026"/>
    <x v="0"/>
    <s v="Week1-Mar-2026"/>
    <x v="6"/>
    <s v="17-Mar-2026"/>
    <s v="Tuesday"/>
    <s v="Weekly - Tuesday"/>
    <s v="Weekly - Tuesday"/>
    <s v="Same Month Expiry"/>
    <n v="597272"/>
    <n v="980.39170000000001"/>
    <n v="7.2515000000000001"/>
  </r>
  <r>
    <s v="02-Mar-2026"/>
    <x v="0"/>
    <s v="Week1-Mar-2026"/>
    <x v="6"/>
    <s v="24-Mar-2026"/>
    <s v="Tuesday"/>
    <s v="Weekly - Tuesday"/>
    <s v="Weekly - Tuesday"/>
    <s v="Same Month Expiry"/>
    <n v="130448"/>
    <n v="215.524"/>
    <n v="1.8816999999999999"/>
  </r>
  <r>
    <s v="02-Mar-2026"/>
    <x v="0"/>
    <s v="Week1-Mar-2026"/>
    <x v="6"/>
    <s v="30-Mar-2026"/>
    <s v="Monday"/>
    <s v="Monthly - Monday"/>
    <s v="Monthly - Monday"/>
    <s v="Same Month Expiry"/>
    <n v="3003231"/>
    <n v="4933.4928"/>
    <n v="49.637"/>
  </r>
  <r>
    <s v="02-Mar-2026"/>
    <x v="0"/>
    <s v="Week1-Mar-2026"/>
    <x v="6"/>
    <s v="28-Apr-2026"/>
    <s v="Tuesday"/>
    <s v="Monthly - Tuesday"/>
    <s v="Monthly - Tuesday"/>
    <s v="Month+1 Expiry"/>
    <n v="403798"/>
    <n v="671.76409999999998"/>
    <n v="8.2924000000000007"/>
  </r>
  <r>
    <s v="02-Mar-2026"/>
    <x v="0"/>
    <s v="Week1-Mar-2026"/>
    <x v="6"/>
    <s v="26-May-2026"/>
    <s v="Tuesday"/>
    <s v="Monthly - Tuesday"/>
    <s v="Monthly - Tuesday"/>
    <s v="Month+2 Expiry"/>
    <n v="60710"/>
    <n v="99.9636"/>
    <n v="1.5563"/>
  </r>
  <r>
    <s v="02-Mar-2026"/>
    <x v="0"/>
    <s v="Week1-Mar-2026"/>
    <x v="6"/>
    <s v="30-Jun-2026"/>
    <s v="Tuesday"/>
    <s v="Monthly - Tuesday"/>
    <s v="Monthly - Tuesday"/>
    <s v="Month+3 Expiry"/>
    <n v="161620"/>
    <n v="265.19690000000003"/>
    <n v="4.1413000000000002"/>
  </r>
  <r>
    <s v="02-Mar-2026"/>
    <x v="0"/>
    <s v="Week1-Mar-2026"/>
    <x v="6"/>
    <s v="29-Sep-2026"/>
    <s v="Tuesday"/>
    <s v="Monthly - Tuesday"/>
    <s v="Monthly - Tuesday"/>
    <s v="Month+6 Expiry"/>
    <n v="26117"/>
    <n v="44.017200000000003"/>
    <n v="0.91820000000000002"/>
  </r>
  <r>
    <s v="02-Mar-2026"/>
    <x v="0"/>
    <s v="Week1-Mar-2026"/>
    <x v="6"/>
    <s v="29-Dec-2026"/>
    <s v="Tuesday"/>
    <s v="Monthly - Tuesday"/>
    <s v="Monthly - Tuesday"/>
    <s v="Month+9 Expiry"/>
    <n v="54216"/>
    <n v="91.883499999999998"/>
    <n v="2.6392000000000002"/>
  </r>
  <r>
    <s v="02-Mar-2026"/>
    <x v="0"/>
    <s v="Week1-Mar-2026"/>
    <x v="6"/>
    <s v="29-Jun-2027"/>
    <s v="Tuesday"/>
    <s v="Monthly - Tuesday"/>
    <s v="Monthly - Tuesday"/>
    <s v="Month+15 Expiry"/>
    <n v="0"/>
    <n v="0"/>
    <n v="0"/>
  </r>
  <r>
    <s v="02-Mar-2026"/>
    <x v="0"/>
    <s v="Week1-Mar-2026"/>
    <x v="6"/>
    <s v="28-Dec-2027"/>
    <s v="Tuesday"/>
    <s v="Monthly - Tuesday"/>
    <s v="Monthly - Tuesday"/>
    <s v="Month+21 Expiry"/>
    <n v="290"/>
    <n v="0.49930000000000002"/>
    <n v="2.7E-2"/>
  </r>
  <r>
    <s v="02-Mar-2026"/>
    <x v="0"/>
    <s v="Week1-Mar-2026"/>
    <x v="6"/>
    <s v="27-Jun-2028"/>
    <s v="Tuesday"/>
    <s v="Monthly - Tuesday"/>
    <s v="Monthly - Tuesday"/>
    <s v="Month+27 Expiry"/>
    <n v="0"/>
    <n v="0"/>
    <n v="0"/>
  </r>
  <r>
    <s v="02-Mar-2026"/>
    <x v="0"/>
    <s v="Week1-Mar-2026"/>
    <x v="6"/>
    <s v="26-Dec-2028"/>
    <s v="Tuesday"/>
    <s v="Monthly - Tuesday"/>
    <s v="Monthly - Tuesday"/>
    <s v="Month+33 Expiry"/>
    <n v="4"/>
    <n v="7.1000000000000004E-3"/>
    <n v="4.0000000000000002E-4"/>
  </r>
  <r>
    <s v="02-Mar-2026"/>
    <x v="0"/>
    <s v="Week1-Mar-2026"/>
    <x v="6"/>
    <s v="26-Jun-2029"/>
    <s v="Tuesday"/>
    <s v="Monthly - Tuesday"/>
    <s v="Monthly - Tuesday"/>
    <s v="Month+39 Expiry"/>
    <n v="0"/>
    <n v="0"/>
    <n v="0"/>
  </r>
  <r>
    <s v="02-Mar-2026"/>
    <x v="0"/>
    <s v="Week1-Mar-2026"/>
    <x v="6"/>
    <s v="24-Dec-2029"/>
    <s v="Monday"/>
    <s v="Weekly - Monday"/>
    <s v="Weekly - Monday"/>
    <s v="Month+45 Expiry"/>
    <n v="0"/>
    <n v="0"/>
    <n v="0"/>
  </r>
  <r>
    <s v="02-Mar-2026"/>
    <x v="0"/>
    <s v="Week1-Mar-2026"/>
    <x v="6"/>
    <s v="25-Jun-2030"/>
    <s v="Tuesday"/>
    <s v="Monthly - Tuesday"/>
    <s v="Monthly - Tuesday"/>
    <s v="Month+51 Expiry"/>
    <n v="0"/>
    <n v="0"/>
    <n v="0"/>
  </r>
  <r>
    <s v="02-Mar-2026"/>
    <x v="0"/>
    <s v="Week1-Mar-2026"/>
    <x v="6"/>
    <s v="31-Dec-2030"/>
    <s v="Tuesday"/>
    <s v="Monthly - Tuesday"/>
    <s v="Monthly - Tuesday"/>
    <s v="Month+57 Expiry"/>
    <n v="0"/>
    <n v="0"/>
    <n v="0"/>
  </r>
  <r>
    <s v="04-Mar-2026"/>
    <x v="2"/>
    <s v="Week1-Mar-2026"/>
    <x v="6"/>
    <s v="10-Mar-2026"/>
    <s v="Tuesday"/>
    <s v="Weekly - Tuesday"/>
    <s v="Weekly - Tuesday"/>
    <s v="Same Month Expiry"/>
    <n v="47826038"/>
    <n v="77306.722699999998"/>
    <n v="551.18880000000001"/>
  </r>
  <r>
    <s v="04-Mar-2026"/>
    <x v="2"/>
    <s v="Week1-Mar-2026"/>
    <x v="6"/>
    <s v="17-Mar-2026"/>
    <s v="Tuesday"/>
    <s v="Weekly - Tuesday"/>
    <s v="Weekly - Tuesday"/>
    <s v="Same Month Expiry"/>
    <n v="1149100"/>
    <n v="1874.6719000000001"/>
    <n v="16.8811"/>
  </r>
  <r>
    <s v="04-Mar-2026"/>
    <x v="2"/>
    <s v="Week1-Mar-2026"/>
    <x v="6"/>
    <s v="24-Mar-2026"/>
    <s v="Tuesday"/>
    <s v="Weekly - Tuesday"/>
    <s v="Weekly - Tuesday"/>
    <s v="Same Month Expiry"/>
    <n v="139749"/>
    <n v="228.7244"/>
    <n v="2.3696000000000002"/>
  </r>
  <r>
    <s v="04-Mar-2026"/>
    <x v="2"/>
    <s v="Week1-Mar-2026"/>
    <x v="6"/>
    <s v="30-Mar-2026"/>
    <s v="Monday"/>
    <s v="Monthly - Monday"/>
    <s v="Monthly - Monday"/>
    <s v="Same Month Expiry"/>
    <n v="2645590"/>
    <n v="4276.5128000000004"/>
    <n v="49.950699999999998"/>
  </r>
  <r>
    <s v="04-Mar-2026"/>
    <x v="2"/>
    <s v="Week1-Mar-2026"/>
    <x v="6"/>
    <s v="07-Apr-2026"/>
    <s v="Tuesday"/>
    <s v="Weekly - Tuesday"/>
    <s v="Weekly - Tuesday"/>
    <s v="Month+1 Expiry"/>
    <n v="68118"/>
    <n v="111.1123"/>
    <n v="2.3452000000000002"/>
  </r>
  <r>
    <s v="04-Mar-2026"/>
    <x v="2"/>
    <s v="Week1-Mar-2026"/>
    <x v="6"/>
    <s v="28-Apr-2026"/>
    <s v="Tuesday"/>
    <s v="Monthly - Tuesday"/>
    <s v="Monthly - Tuesday"/>
    <s v="Month+1 Expiry"/>
    <n v="320088"/>
    <n v="530.28959999999995"/>
    <n v="7.9969999999999999"/>
  </r>
  <r>
    <s v="04-Mar-2026"/>
    <x v="2"/>
    <s v="Week1-Mar-2026"/>
    <x v="6"/>
    <s v="26-May-2026"/>
    <s v="Tuesday"/>
    <s v="Monthly - Tuesday"/>
    <s v="Monthly - Tuesday"/>
    <s v="Month+2 Expiry"/>
    <n v="59647"/>
    <n v="99.515900000000002"/>
    <n v="1.7435"/>
  </r>
  <r>
    <s v="04-Mar-2026"/>
    <x v="2"/>
    <s v="Week1-Mar-2026"/>
    <x v="6"/>
    <s v="30-Jun-2026"/>
    <s v="Tuesday"/>
    <s v="Monthly - Tuesday"/>
    <s v="Monthly - Tuesday"/>
    <s v="Month+3 Expiry"/>
    <n v="158548"/>
    <n v="256.93439999999998"/>
    <n v="4.3263999999999996"/>
  </r>
  <r>
    <s v="04-Mar-2026"/>
    <x v="2"/>
    <s v="Week1-Mar-2026"/>
    <x v="6"/>
    <s v="29-Sep-2026"/>
    <s v="Tuesday"/>
    <s v="Monthly - Tuesday"/>
    <s v="Monthly - Tuesday"/>
    <s v="Month+6 Expiry"/>
    <n v="23122"/>
    <n v="38.1753"/>
    <n v="0.96289999999999998"/>
  </r>
  <r>
    <s v="04-Mar-2026"/>
    <x v="2"/>
    <s v="Week1-Mar-2026"/>
    <x v="6"/>
    <s v="29-Dec-2026"/>
    <s v="Tuesday"/>
    <s v="Monthly - Tuesday"/>
    <s v="Monthly - Tuesday"/>
    <s v="Month+9 Expiry"/>
    <n v="53158"/>
    <n v="89.471199999999996"/>
    <n v="2.5442999999999998"/>
  </r>
  <r>
    <s v="04-Mar-2026"/>
    <x v="2"/>
    <s v="Week1-Mar-2026"/>
    <x v="6"/>
    <s v="29-Jun-2027"/>
    <s v="Tuesday"/>
    <s v="Monthly - Tuesday"/>
    <s v="Monthly - Tuesday"/>
    <s v="Month+15 Expiry"/>
    <n v="8"/>
    <n v="1.0999999999999999E-2"/>
    <n v="1E-4"/>
  </r>
  <r>
    <s v="04-Mar-2026"/>
    <x v="2"/>
    <s v="Week1-Mar-2026"/>
    <x v="6"/>
    <s v="28-Dec-2027"/>
    <s v="Tuesday"/>
    <s v="Monthly - Tuesday"/>
    <s v="Monthly - Tuesday"/>
    <s v="Month+21 Expiry"/>
    <n v="549"/>
    <n v="0.93569999999999998"/>
    <n v="4.8800000000000003E-2"/>
  </r>
  <r>
    <s v="04-Mar-2026"/>
    <x v="2"/>
    <s v="Week1-Mar-2026"/>
    <x v="6"/>
    <s v="27-Jun-2028"/>
    <s v="Tuesday"/>
    <s v="Monthly - Tuesday"/>
    <s v="Monthly - Tuesday"/>
    <s v="Month+27 Expiry"/>
    <n v="1"/>
    <n v="1.5E-3"/>
    <n v="0"/>
  </r>
  <r>
    <s v="04-Mar-2026"/>
    <x v="2"/>
    <s v="Week1-Mar-2026"/>
    <x v="6"/>
    <s v="26-Dec-2028"/>
    <s v="Tuesday"/>
    <s v="Monthly - Tuesday"/>
    <s v="Monthly - Tuesday"/>
    <s v="Month+33 Expiry"/>
    <n v="16"/>
    <n v="2.4400000000000002E-2"/>
    <n v="6.9999999999999999E-4"/>
  </r>
  <r>
    <s v="04-Mar-2026"/>
    <x v="2"/>
    <s v="Week1-Mar-2026"/>
    <x v="6"/>
    <s v="26-Jun-2029"/>
    <s v="Tuesday"/>
    <s v="Monthly - Tuesday"/>
    <s v="Monthly - Tuesday"/>
    <s v="Month+39 Expiry"/>
    <n v="0"/>
    <n v="0"/>
    <n v="0"/>
  </r>
  <r>
    <s v="04-Mar-2026"/>
    <x v="2"/>
    <s v="Week1-Mar-2026"/>
    <x v="6"/>
    <s v="24-Dec-2029"/>
    <s v="Monday"/>
    <s v="Weekly - Monday"/>
    <s v="Weekly - Monday"/>
    <s v="Month+45 Expiry"/>
    <n v="0"/>
    <n v="0"/>
    <n v="0"/>
  </r>
  <r>
    <s v="04-Mar-2026"/>
    <x v="2"/>
    <s v="Week1-Mar-2026"/>
    <x v="6"/>
    <s v="25-Jun-2030"/>
    <s v="Tuesday"/>
    <s v="Monthly - Tuesday"/>
    <s v="Monthly - Tuesday"/>
    <s v="Month+51 Expiry"/>
    <n v="0"/>
    <n v="0"/>
    <n v="0"/>
  </r>
  <r>
    <s v="04-Mar-2026"/>
    <x v="2"/>
    <s v="Week1-Mar-2026"/>
    <x v="6"/>
    <s v="31-Dec-2030"/>
    <s v="Tuesday"/>
    <s v="Monthly - Tuesday"/>
    <s v="Monthly - Tuesday"/>
    <s v="Month+57 Expiry"/>
    <n v="0"/>
    <n v="0"/>
    <n v="0"/>
  </r>
  <r>
    <s v="05-Mar-2026"/>
    <x v="3"/>
    <s v="Week1-Mar-2026"/>
    <x v="6"/>
    <s v="10-Mar-2026"/>
    <s v="Tuesday"/>
    <s v="Weekly - Tuesday"/>
    <s v="Weekly - Tuesday"/>
    <s v="Same Month Expiry"/>
    <n v="57172048"/>
    <n v="92257.867400000003"/>
    <n v="472.36939999999998"/>
  </r>
  <r>
    <s v="05-Mar-2026"/>
    <x v="3"/>
    <s v="Week1-Mar-2026"/>
    <x v="6"/>
    <s v="17-Mar-2026"/>
    <s v="Tuesday"/>
    <s v="Weekly - Tuesday"/>
    <s v="Weekly - Tuesday"/>
    <s v="Same Month Expiry"/>
    <n v="1491509"/>
    <n v="2430.8874999999998"/>
    <n v="17.956800000000001"/>
  </r>
  <r>
    <s v="05-Mar-2026"/>
    <x v="3"/>
    <s v="Week1-Mar-2026"/>
    <x v="6"/>
    <s v="24-Mar-2026"/>
    <s v="Tuesday"/>
    <s v="Weekly - Tuesday"/>
    <s v="Weekly - Tuesday"/>
    <s v="Same Month Expiry"/>
    <n v="143804"/>
    <n v="235.4392"/>
    <n v="1.9333"/>
  </r>
  <r>
    <s v="05-Mar-2026"/>
    <x v="3"/>
    <s v="Week1-Mar-2026"/>
    <x v="6"/>
    <s v="30-Mar-2026"/>
    <s v="Monday"/>
    <s v="Monthly - Monday"/>
    <s v="Monthly - Monday"/>
    <s v="Same Month Expiry"/>
    <n v="1899189"/>
    <n v="3076.0882999999999"/>
    <n v="31.5243"/>
  </r>
  <r>
    <s v="05-Mar-2026"/>
    <x v="3"/>
    <s v="Week1-Mar-2026"/>
    <x v="6"/>
    <s v="07-Apr-2026"/>
    <s v="Tuesday"/>
    <s v="Weekly - Tuesday"/>
    <s v="Weekly - Tuesday"/>
    <s v="Month+1 Expiry"/>
    <n v="15209"/>
    <n v="24.8507"/>
    <n v="0.4178"/>
  </r>
  <r>
    <s v="05-Mar-2026"/>
    <x v="3"/>
    <s v="Week1-Mar-2026"/>
    <x v="6"/>
    <s v="28-Apr-2026"/>
    <s v="Tuesday"/>
    <s v="Monthly - Tuesday"/>
    <s v="Monthly - Tuesday"/>
    <s v="Month+1 Expiry"/>
    <n v="189545"/>
    <n v="314.79610000000002"/>
    <n v="4.1592000000000002"/>
  </r>
  <r>
    <s v="05-Mar-2026"/>
    <x v="3"/>
    <s v="Week1-Mar-2026"/>
    <x v="6"/>
    <s v="26-May-2026"/>
    <s v="Tuesday"/>
    <s v="Monthly - Tuesday"/>
    <s v="Monthly - Tuesday"/>
    <s v="Month+2 Expiry"/>
    <n v="29547"/>
    <n v="49.500599999999999"/>
    <n v="0.86560000000000004"/>
  </r>
  <r>
    <s v="05-Mar-2026"/>
    <x v="3"/>
    <s v="Week1-Mar-2026"/>
    <x v="6"/>
    <s v="30-Jun-2026"/>
    <s v="Tuesday"/>
    <s v="Monthly - Tuesday"/>
    <s v="Monthly - Tuesday"/>
    <s v="Month+3 Expiry"/>
    <n v="77953"/>
    <n v="128.1267"/>
    <n v="2.5023"/>
  </r>
  <r>
    <s v="05-Mar-2026"/>
    <x v="3"/>
    <s v="Week1-Mar-2026"/>
    <x v="6"/>
    <s v="29-Sep-2026"/>
    <s v="Tuesday"/>
    <s v="Monthly - Tuesday"/>
    <s v="Monthly - Tuesday"/>
    <s v="Month+6 Expiry"/>
    <n v="6802"/>
    <n v="11.6806"/>
    <n v="0.26690000000000003"/>
  </r>
  <r>
    <s v="05-Mar-2026"/>
    <x v="3"/>
    <s v="Week1-Mar-2026"/>
    <x v="6"/>
    <s v="29-Dec-2026"/>
    <s v="Tuesday"/>
    <s v="Monthly - Tuesday"/>
    <s v="Monthly - Tuesday"/>
    <s v="Month+9 Expiry"/>
    <n v="30754"/>
    <n v="51.065399999999997"/>
    <n v="1.4550000000000001"/>
  </r>
  <r>
    <s v="05-Mar-2026"/>
    <x v="3"/>
    <s v="Week1-Mar-2026"/>
    <x v="6"/>
    <s v="29-Jun-2027"/>
    <s v="Tuesday"/>
    <s v="Monthly - Tuesday"/>
    <s v="Monthly - Tuesday"/>
    <s v="Month+15 Expiry"/>
    <n v="4"/>
    <n v="7.1000000000000004E-3"/>
    <n v="8.0000000000000004E-4"/>
  </r>
  <r>
    <s v="05-Mar-2026"/>
    <x v="3"/>
    <s v="Week1-Mar-2026"/>
    <x v="6"/>
    <s v="28-Dec-2027"/>
    <s v="Tuesday"/>
    <s v="Monthly - Tuesday"/>
    <s v="Monthly - Tuesday"/>
    <s v="Month+21 Expiry"/>
    <n v="164"/>
    <n v="0.2727"/>
    <n v="1.2500000000000001E-2"/>
  </r>
  <r>
    <s v="05-Mar-2026"/>
    <x v="3"/>
    <s v="Week1-Mar-2026"/>
    <x v="6"/>
    <s v="27-Jun-2028"/>
    <s v="Tuesday"/>
    <s v="Monthly - Tuesday"/>
    <s v="Monthly - Tuesday"/>
    <s v="Month+27 Expiry"/>
    <n v="0"/>
    <n v="0"/>
    <n v="0"/>
  </r>
  <r>
    <s v="05-Mar-2026"/>
    <x v="3"/>
    <s v="Week1-Mar-2026"/>
    <x v="6"/>
    <s v="26-Dec-2028"/>
    <s v="Tuesday"/>
    <s v="Monthly - Tuesday"/>
    <s v="Monthly - Tuesday"/>
    <s v="Month+33 Expiry"/>
    <n v="3"/>
    <n v="5.0000000000000001E-3"/>
    <n v="2.0000000000000001E-4"/>
  </r>
  <r>
    <s v="05-Mar-2026"/>
    <x v="3"/>
    <s v="Week1-Mar-2026"/>
    <x v="6"/>
    <s v="26-Jun-2029"/>
    <s v="Tuesday"/>
    <s v="Monthly - Tuesday"/>
    <s v="Monthly - Tuesday"/>
    <s v="Month+39 Expiry"/>
    <n v="0"/>
    <n v="0"/>
    <n v="0"/>
  </r>
  <r>
    <s v="05-Mar-2026"/>
    <x v="3"/>
    <s v="Week1-Mar-2026"/>
    <x v="6"/>
    <s v="24-Dec-2029"/>
    <s v="Monday"/>
    <s v="Weekly - Monday"/>
    <s v="Weekly - Monday"/>
    <s v="Month+45 Expiry"/>
    <n v="0"/>
    <n v="0"/>
    <n v="0"/>
  </r>
  <r>
    <s v="05-Mar-2026"/>
    <x v="3"/>
    <s v="Week1-Mar-2026"/>
    <x v="6"/>
    <s v="25-Jun-2030"/>
    <s v="Tuesday"/>
    <s v="Monthly - Tuesday"/>
    <s v="Monthly - Tuesday"/>
    <s v="Month+51 Expiry"/>
    <n v="0"/>
    <n v="0"/>
    <n v="0"/>
  </r>
  <r>
    <s v="05-Mar-2026"/>
    <x v="3"/>
    <s v="Week1-Mar-2026"/>
    <x v="6"/>
    <s v="31-Dec-2030"/>
    <s v="Tuesday"/>
    <s v="Monthly - Tuesday"/>
    <s v="Monthly - Tuesday"/>
    <s v="Month+57 Expiry"/>
    <n v="0"/>
    <n v="0"/>
    <n v="0"/>
  </r>
  <r>
    <s v="06-Mar-2026"/>
    <x v="4"/>
    <s v="Week1-Mar-2026"/>
    <x v="6"/>
    <s v="10-Mar-2026"/>
    <s v="Tuesday"/>
    <s v="Weekly - Tuesday"/>
    <s v="Weekly - Tuesday"/>
    <s v="Same Month Expiry"/>
    <n v="84939570"/>
    <n v="136620.64050000001"/>
    <n v="651.64700000000005"/>
  </r>
  <r>
    <s v="06-Mar-2026"/>
    <x v="4"/>
    <s v="Week1-Mar-2026"/>
    <x v="6"/>
    <s v="17-Mar-2026"/>
    <s v="Tuesday"/>
    <s v="Weekly - Tuesday"/>
    <s v="Weekly - Tuesday"/>
    <s v="Same Month Expiry"/>
    <n v="1873835"/>
    <n v="3041.5762"/>
    <n v="21.296800000000001"/>
  </r>
  <r>
    <s v="06-Mar-2026"/>
    <x v="4"/>
    <s v="Week1-Mar-2026"/>
    <x v="6"/>
    <s v="24-Mar-2026"/>
    <s v="Tuesday"/>
    <s v="Weekly - Tuesday"/>
    <s v="Weekly - Tuesday"/>
    <s v="Same Month Expiry"/>
    <n v="170147"/>
    <n v="276.20600000000002"/>
    <n v="2.0345"/>
  </r>
  <r>
    <s v="06-Mar-2026"/>
    <x v="4"/>
    <s v="Week1-Mar-2026"/>
    <x v="6"/>
    <s v="30-Mar-2026"/>
    <s v="Monday"/>
    <s v="Monthly - Monday"/>
    <s v="Monthly - Monday"/>
    <s v="Same Month Expiry"/>
    <n v="1451079"/>
    <n v="2350.4362000000001"/>
    <n v="24.3523"/>
  </r>
  <r>
    <s v="06-Mar-2026"/>
    <x v="4"/>
    <s v="Week1-Mar-2026"/>
    <x v="6"/>
    <s v="07-Apr-2026"/>
    <s v="Tuesday"/>
    <s v="Weekly - Tuesday"/>
    <s v="Weekly - Tuesday"/>
    <s v="Month+1 Expiry"/>
    <n v="50472"/>
    <n v="82.713399999999993"/>
    <n v="1.5296000000000001"/>
  </r>
  <r>
    <s v="06-Mar-2026"/>
    <x v="4"/>
    <s v="Week1-Mar-2026"/>
    <x v="6"/>
    <s v="28-Apr-2026"/>
    <s v="Tuesday"/>
    <s v="Monthly - Tuesday"/>
    <s v="Monthly - Tuesday"/>
    <s v="Month+1 Expiry"/>
    <n v="159674"/>
    <n v="262.89920000000001"/>
    <n v="3.7751000000000001"/>
  </r>
  <r>
    <s v="06-Mar-2026"/>
    <x v="4"/>
    <s v="Week1-Mar-2026"/>
    <x v="6"/>
    <s v="26-May-2026"/>
    <s v="Tuesday"/>
    <s v="Monthly - Tuesday"/>
    <s v="Monthly - Tuesday"/>
    <s v="Month+2 Expiry"/>
    <n v="23381"/>
    <n v="39.223799999999997"/>
    <n v="0.65849999999999997"/>
  </r>
  <r>
    <s v="06-Mar-2026"/>
    <x v="4"/>
    <s v="Week1-Mar-2026"/>
    <x v="6"/>
    <s v="30-Jun-2026"/>
    <s v="Tuesday"/>
    <s v="Monthly - Tuesday"/>
    <s v="Monthly - Tuesday"/>
    <s v="Month+3 Expiry"/>
    <n v="61417"/>
    <n v="98.193200000000004"/>
    <n v="1.6569"/>
  </r>
  <r>
    <s v="06-Mar-2026"/>
    <x v="4"/>
    <s v="Week1-Mar-2026"/>
    <x v="6"/>
    <s v="29-Sep-2026"/>
    <s v="Tuesday"/>
    <s v="Monthly - Tuesday"/>
    <s v="Monthly - Tuesday"/>
    <s v="Month+6 Expiry"/>
    <n v="9689"/>
    <n v="16.806799999999999"/>
    <n v="0.40439999999999998"/>
  </r>
  <r>
    <s v="06-Mar-2026"/>
    <x v="4"/>
    <s v="Week1-Mar-2026"/>
    <x v="6"/>
    <s v="29-Dec-2026"/>
    <s v="Tuesday"/>
    <s v="Monthly - Tuesday"/>
    <s v="Monthly - Tuesday"/>
    <s v="Month+9 Expiry"/>
    <n v="22233"/>
    <n v="36.944899999999997"/>
    <n v="1.0976999999999999"/>
  </r>
  <r>
    <s v="06-Mar-2026"/>
    <x v="4"/>
    <s v="Week1-Mar-2026"/>
    <x v="6"/>
    <s v="29-Jun-2027"/>
    <s v="Tuesday"/>
    <s v="Monthly - Tuesday"/>
    <s v="Monthly - Tuesday"/>
    <s v="Month+15 Expiry"/>
    <n v="0"/>
    <n v="0"/>
    <n v="0"/>
  </r>
  <r>
    <s v="06-Mar-2026"/>
    <x v="4"/>
    <s v="Week1-Mar-2026"/>
    <x v="6"/>
    <s v="28-Dec-2027"/>
    <s v="Tuesday"/>
    <s v="Monthly - Tuesday"/>
    <s v="Monthly - Tuesday"/>
    <s v="Month+21 Expiry"/>
    <n v="79"/>
    <n v="0.1431"/>
    <n v="8.3999999999999995E-3"/>
  </r>
  <r>
    <s v="06-Mar-2026"/>
    <x v="4"/>
    <s v="Week1-Mar-2026"/>
    <x v="6"/>
    <s v="27-Jun-2028"/>
    <s v="Tuesday"/>
    <s v="Monthly - Tuesday"/>
    <s v="Monthly - Tuesday"/>
    <s v="Month+27 Expiry"/>
    <n v="0"/>
    <n v="0"/>
    <n v="0"/>
  </r>
  <r>
    <s v="06-Mar-2026"/>
    <x v="4"/>
    <s v="Week1-Mar-2026"/>
    <x v="6"/>
    <s v="26-Dec-2028"/>
    <s v="Tuesday"/>
    <s v="Monthly - Tuesday"/>
    <s v="Monthly - Tuesday"/>
    <s v="Month+33 Expiry"/>
    <n v="3"/>
    <n v="5.5999999999999999E-3"/>
    <n v="4.0000000000000002E-4"/>
  </r>
  <r>
    <s v="06-Mar-2026"/>
    <x v="4"/>
    <s v="Week1-Mar-2026"/>
    <x v="6"/>
    <s v="26-Jun-2029"/>
    <s v="Tuesday"/>
    <s v="Monthly - Tuesday"/>
    <s v="Monthly - Tuesday"/>
    <s v="Month+39 Expiry"/>
    <n v="0"/>
    <n v="0"/>
    <n v="0"/>
  </r>
  <r>
    <s v="06-Mar-2026"/>
    <x v="4"/>
    <s v="Week1-Mar-2026"/>
    <x v="6"/>
    <s v="24-Dec-2029"/>
    <s v="Monday"/>
    <s v="Weekly - Monday"/>
    <s v="Weekly - Monday"/>
    <s v="Month+45 Expiry"/>
    <n v="0"/>
    <n v="0"/>
    <n v="0"/>
  </r>
  <r>
    <s v="06-Mar-2026"/>
    <x v="4"/>
    <s v="Week1-Mar-2026"/>
    <x v="6"/>
    <s v="25-Jun-2030"/>
    <s v="Tuesday"/>
    <s v="Monthly - Tuesday"/>
    <s v="Monthly - Tuesday"/>
    <s v="Month+51 Expiry"/>
    <n v="0"/>
    <n v="0"/>
    <n v="0"/>
  </r>
  <r>
    <s v="06-Mar-2026"/>
    <x v="4"/>
    <s v="Week1-Mar-2026"/>
    <x v="6"/>
    <s v="31-Dec-2030"/>
    <s v="Tuesday"/>
    <s v="Monthly - Tuesday"/>
    <s v="Monthly - Tuesday"/>
    <s v="Month+57 Expiry"/>
    <n v="0"/>
    <n v="0"/>
    <n v="0"/>
  </r>
  <r>
    <s v="09-Mar-2026"/>
    <x v="0"/>
    <s v="Week2-Mar-2026"/>
    <x v="6"/>
    <s v="10-Mar-2026"/>
    <s v="Tuesday"/>
    <s v="Weekly - Tuesday"/>
    <s v="Weekly - Tuesday"/>
    <s v="Same Month Expiry"/>
    <n v="116014917"/>
    <n v="182085.24540000001"/>
    <n v="811.36959999999999"/>
  </r>
  <r>
    <s v="09-Mar-2026"/>
    <x v="0"/>
    <s v="Week2-Mar-2026"/>
    <x v="6"/>
    <s v="17-Mar-2026"/>
    <s v="Tuesday"/>
    <s v="Weekly - Tuesday"/>
    <s v="Weekly - Tuesday"/>
    <s v="Same Month Expiry"/>
    <n v="3753034"/>
    <n v="6047.3747999999996"/>
    <n v="55.1233"/>
  </r>
  <r>
    <s v="09-Mar-2026"/>
    <x v="0"/>
    <s v="Week2-Mar-2026"/>
    <x v="6"/>
    <s v="24-Mar-2026"/>
    <s v="Tuesday"/>
    <s v="Weekly - Tuesday"/>
    <s v="Weekly - Tuesday"/>
    <s v="Same Month Expiry"/>
    <n v="276625"/>
    <n v="449.65800000000002"/>
    <n v="4.6985000000000001"/>
  </r>
  <r>
    <s v="09-Mar-2026"/>
    <x v="0"/>
    <s v="Week2-Mar-2026"/>
    <x v="6"/>
    <s v="30-Mar-2026"/>
    <s v="Monday"/>
    <s v="Monthly - Monday"/>
    <s v="Monthly - Monday"/>
    <s v="Same Month Expiry"/>
    <n v="2637447"/>
    <n v="4216.7644"/>
    <n v="60.95"/>
  </r>
  <r>
    <s v="09-Mar-2026"/>
    <x v="0"/>
    <s v="Week2-Mar-2026"/>
    <x v="6"/>
    <s v="07-Apr-2026"/>
    <s v="Tuesday"/>
    <s v="Weekly - Tuesday"/>
    <s v="Weekly - Tuesday"/>
    <s v="Month+1 Expiry"/>
    <n v="14756"/>
    <n v="24.224499999999999"/>
    <n v="0.4153"/>
  </r>
  <r>
    <s v="09-Mar-2026"/>
    <x v="0"/>
    <s v="Week2-Mar-2026"/>
    <x v="6"/>
    <s v="28-Apr-2026"/>
    <s v="Tuesday"/>
    <s v="Monthly - Tuesday"/>
    <s v="Monthly - Tuesday"/>
    <s v="Month+1 Expiry"/>
    <n v="320185"/>
    <n v="524.37570000000005"/>
    <n v="10.3271"/>
  </r>
  <r>
    <s v="09-Mar-2026"/>
    <x v="0"/>
    <s v="Week2-Mar-2026"/>
    <x v="6"/>
    <s v="26-May-2026"/>
    <s v="Tuesday"/>
    <s v="Monthly - Tuesday"/>
    <s v="Monthly - Tuesday"/>
    <s v="Month+2 Expiry"/>
    <n v="60203"/>
    <n v="100.2402"/>
    <n v="2.0274999999999999"/>
  </r>
  <r>
    <s v="09-Mar-2026"/>
    <x v="0"/>
    <s v="Week2-Mar-2026"/>
    <x v="6"/>
    <s v="30-Jun-2026"/>
    <s v="Tuesday"/>
    <s v="Monthly - Tuesday"/>
    <s v="Monthly - Tuesday"/>
    <s v="Month+3 Expiry"/>
    <n v="156468"/>
    <n v="249.05539999999999"/>
    <n v="5.4413"/>
  </r>
  <r>
    <s v="09-Mar-2026"/>
    <x v="0"/>
    <s v="Week2-Mar-2026"/>
    <x v="6"/>
    <s v="29-Sep-2026"/>
    <s v="Tuesday"/>
    <s v="Monthly - Tuesday"/>
    <s v="Monthly - Tuesday"/>
    <s v="Month+6 Expiry"/>
    <n v="26174"/>
    <n v="44.620699999999999"/>
    <n v="1.1823999999999999"/>
  </r>
  <r>
    <s v="09-Mar-2026"/>
    <x v="0"/>
    <s v="Week2-Mar-2026"/>
    <x v="6"/>
    <s v="29-Dec-2026"/>
    <s v="Tuesday"/>
    <s v="Monthly - Tuesday"/>
    <s v="Monthly - Tuesday"/>
    <s v="Month+9 Expiry"/>
    <n v="54592"/>
    <n v="92.527500000000003"/>
    <n v="2.9117999999999999"/>
  </r>
  <r>
    <s v="09-Mar-2026"/>
    <x v="0"/>
    <s v="Week2-Mar-2026"/>
    <x v="6"/>
    <s v="29-Jun-2027"/>
    <s v="Tuesday"/>
    <s v="Monthly - Tuesday"/>
    <s v="Monthly - Tuesday"/>
    <s v="Month+15 Expiry"/>
    <n v="2"/>
    <n v="3.3999999999999998E-3"/>
    <n v="2.9999999999999997E-4"/>
  </r>
  <r>
    <s v="09-Mar-2026"/>
    <x v="0"/>
    <s v="Week2-Mar-2026"/>
    <x v="6"/>
    <s v="28-Dec-2027"/>
    <s v="Tuesday"/>
    <s v="Monthly - Tuesday"/>
    <s v="Monthly - Tuesday"/>
    <s v="Month+21 Expiry"/>
    <n v="333"/>
    <n v="0.57520000000000004"/>
    <n v="3.4599999999999999E-2"/>
  </r>
  <r>
    <s v="09-Mar-2026"/>
    <x v="0"/>
    <s v="Week2-Mar-2026"/>
    <x v="6"/>
    <s v="27-Jun-2028"/>
    <s v="Tuesday"/>
    <s v="Monthly - Tuesday"/>
    <s v="Monthly - Tuesday"/>
    <s v="Month+27 Expiry"/>
    <n v="0"/>
    <n v="0"/>
    <n v="0"/>
  </r>
  <r>
    <s v="09-Mar-2026"/>
    <x v="0"/>
    <s v="Week2-Mar-2026"/>
    <x v="6"/>
    <s v="26-Dec-2028"/>
    <s v="Tuesday"/>
    <s v="Monthly - Tuesday"/>
    <s v="Monthly - Tuesday"/>
    <s v="Month+33 Expiry"/>
    <n v="18"/>
    <n v="3.0599999999999999E-2"/>
    <n v="1.6999999999999999E-3"/>
  </r>
  <r>
    <s v="09-Mar-2026"/>
    <x v="0"/>
    <s v="Week2-Mar-2026"/>
    <x v="6"/>
    <s v="26-Jun-2029"/>
    <s v="Tuesday"/>
    <s v="Monthly - Tuesday"/>
    <s v="Monthly - Tuesday"/>
    <s v="Month+39 Expiry"/>
    <n v="0"/>
    <n v="0"/>
    <n v="0"/>
  </r>
  <r>
    <s v="09-Mar-2026"/>
    <x v="0"/>
    <s v="Week2-Mar-2026"/>
    <x v="6"/>
    <s v="24-Dec-2029"/>
    <s v="Monday"/>
    <s v="Weekly - Monday"/>
    <s v="Weekly - Monday"/>
    <s v="Month+45 Expiry"/>
    <n v="0"/>
    <n v="0"/>
    <n v="0"/>
  </r>
  <r>
    <s v="09-Mar-2026"/>
    <x v="0"/>
    <s v="Week2-Mar-2026"/>
    <x v="6"/>
    <s v="25-Jun-2030"/>
    <s v="Tuesday"/>
    <s v="Monthly - Tuesday"/>
    <s v="Monthly - Tuesday"/>
    <s v="Month+51 Expiry"/>
    <n v="0"/>
    <n v="0"/>
    <n v="0"/>
  </r>
  <r>
    <s v="09-Mar-2026"/>
    <x v="0"/>
    <s v="Week2-Mar-2026"/>
    <x v="6"/>
    <s v="31-Dec-2030"/>
    <s v="Tuesday"/>
    <s v="Monthly - Tuesday"/>
    <s v="Monthly - Tuesday"/>
    <s v="Month+57 Expiry"/>
    <n v="0"/>
    <n v="0"/>
    <n v="0"/>
  </r>
  <r>
    <s v="10-Mar-2026"/>
    <x v="1"/>
    <s v="Week2-Mar-2026"/>
    <x v="6"/>
    <s v="10-Mar-2026"/>
    <s v="Tuesday"/>
    <s v="Weekly - Tuesday"/>
    <s v="Weekly - Tuesday"/>
    <s v="Same Month Expiry"/>
    <n v="425163211"/>
    <n v="669524.39199999999"/>
    <n v="789.46939999999995"/>
  </r>
  <r>
    <s v="10-Mar-2026"/>
    <x v="1"/>
    <s v="Week2-Mar-2026"/>
    <x v="6"/>
    <s v="17-Mar-2026"/>
    <s v="Tuesday"/>
    <s v="Weekly - Tuesday"/>
    <s v="Weekly - Tuesday"/>
    <s v="Same Month Expiry"/>
    <n v="8549848"/>
    <n v="13595.847599999999"/>
    <n v="78.038499999999999"/>
  </r>
  <r>
    <s v="10-Mar-2026"/>
    <x v="1"/>
    <s v="Week2-Mar-2026"/>
    <x v="6"/>
    <s v="24-Mar-2026"/>
    <s v="Tuesday"/>
    <s v="Weekly - Tuesday"/>
    <s v="Weekly - Tuesday"/>
    <s v="Same Month Expiry"/>
    <n v="367959"/>
    <n v="593.32849999999996"/>
    <n v="4.2061000000000002"/>
  </r>
  <r>
    <s v="10-Mar-2026"/>
    <x v="1"/>
    <s v="Week2-Mar-2026"/>
    <x v="6"/>
    <s v="30-Mar-2026"/>
    <s v="Monday"/>
    <s v="Monthly - Monday"/>
    <s v="Monthly - Monday"/>
    <s v="Same Month Expiry"/>
    <n v="1895498"/>
    <n v="3023.8697000000002"/>
    <n v="30.832899999999999"/>
  </r>
  <r>
    <s v="10-Mar-2026"/>
    <x v="1"/>
    <s v="Week2-Mar-2026"/>
    <x v="6"/>
    <s v="07-Apr-2026"/>
    <s v="Tuesday"/>
    <s v="Weekly - Tuesday"/>
    <s v="Weekly - Tuesday"/>
    <s v="Month+1 Expiry"/>
    <n v="37371"/>
    <n v="60.289700000000003"/>
    <n v="1.0666"/>
  </r>
  <r>
    <s v="10-Mar-2026"/>
    <x v="1"/>
    <s v="Week2-Mar-2026"/>
    <x v="6"/>
    <s v="28-Apr-2026"/>
    <s v="Tuesday"/>
    <s v="Monthly - Tuesday"/>
    <s v="Monthly - Tuesday"/>
    <s v="Month+1 Expiry"/>
    <n v="229431"/>
    <n v="373.3252"/>
    <n v="5.5772000000000004"/>
  </r>
  <r>
    <s v="10-Mar-2026"/>
    <x v="1"/>
    <s v="Week2-Mar-2026"/>
    <x v="6"/>
    <s v="26-May-2026"/>
    <s v="Tuesday"/>
    <s v="Monthly - Tuesday"/>
    <s v="Monthly - Tuesday"/>
    <s v="Month+2 Expiry"/>
    <n v="39323"/>
    <n v="64.626900000000006"/>
    <n v="1.1346000000000001"/>
  </r>
  <r>
    <s v="10-Mar-2026"/>
    <x v="1"/>
    <s v="Week2-Mar-2026"/>
    <x v="6"/>
    <s v="30-Jun-2026"/>
    <s v="Tuesday"/>
    <s v="Monthly - Tuesday"/>
    <s v="Monthly - Tuesday"/>
    <s v="Month+3 Expiry"/>
    <n v="89429"/>
    <n v="142.01560000000001"/>
    <n v="2.5093999999999999"/>
  </r>
  <r>
    <s v="10-Mar-2026"/>
    <x v="1"/>
    <s v="Week2-Mar-2026"/>
    <x v="6"/>
    <s v="29-Sep-2026"/>
    <s v="Tuesday"/>
    <s v="Monthly - Tuesday"/>
    <s v="Monthly - Tuesday"/>
    <s v="Month+6 Expiry"/>
    <n v="21544"/>
    <n v="35.724899999999998"/>
    <n v="0.9"/>
  </r>
  <r>
    <s v="10-Mar-2026"/>
    <x v="1"/>
    <s v="Week2-Mar-2026"/>
    <x v="6"/>
    <s v="29-Dec-2026"/>
    <s v="Tuesday"/>
    <s v="Monthly - Tuesday"/>
    <s v="Monthly - Tuesday"/>
    <s v="Month+9 Expiry"/>
    <n v="38255"/>
    <n v="63.651800000000001"/>
    <n v="1.9214"/>
  </r>
  <r>
    <s v="10-Mar-2026"/>
    <x v="1"/>
    <s v="Week2-Mar-2026"/>
    <x v="6"/>
    <s v="29-Jun-2027"/>
    <s v="Tuesday"/>
    <s v="Monthly - Tuesday"/>
    <s v="Monthly - Tuesday"/>
    <s v="Month+15 Expiry"/>
    <n v="0"/>
    <n v="0"/>
    <n v="0"/>
  </r>
  <r>
    <s v="10-Mar-2026"/>
    <x v="1"/>
    <s v="Week2-Mar-2026"/>
    <x v="6"/>
    <s v="28-Dec-2027"/>
    <s v="Tuesday"/>
    <s v="Monthly - Tuesday"/>
    <s v="Monthly - Tuesday"/>
    <s v="Month+21 Expiry"/>
    <n v="113"/>
    <n v="0.1905"/>
    <n v="0.01"/>
  </r>
  <r>
    <s v="10-Mar-2026"/>
    <x v="1"/>
    <s v="Week2-Mar-2026"/>
    <x v="6"/>
    <s v="27-Jun-2028"/>
    <s v="Tuesday"/>
    <s v="Monthly - Tuesday"/>
    <s v="Monthly - Tuesday"/>
    <s v="Month+27 Expiry"/>
    <n v="2"/>
    <n v="2.8999999999999998E-3"/>
    <n v="1E-4"/>
  </r>
  <r>
    <s v="10-Mar-2026"/>
    <x v="1"/>
    <s v="Week2-Mar-2026"/>
    <x v="6"/>
    <s v="26-Dec-2028"/>
    <s v="Tuesday"/>
    <s v="Monthly - Tuesday"/>
    <s v="Monthly - Tuesday"/>
    <s v="Month+33 Expiry"/>
    <n v="5"/>
    <n v="8.8000000000000005E-3"/>
    <n v="5.0000000000000001E-4"/>
  </r>
  <r>
    <s v="10-Mar-2026"/>
    <x v="1"/>
    <s v="Week2-Mar-2026"/>
    <x v="6"/>
    <s v="26-Jun-2029"/>
    <s v="Tuesday"/>
    <s v="Monthly - Tuesday"/>
    <s v="Monthly - Tuesday"/>
    <s v="Month+39 Expiry"/>
    <n v="0"/>
    <n v="0"/>
    <n v="0"/>
  </r>
  <r>
    <s v="10-Mar-2026"/>
    <x v="1"/>
    <s v="Week2-Mar-2026"/>
    <x v="6"/>
    <s v="24-Dec-2029"/>
    <s v="Monday"/>
    <s v="Weekly - Monday"/>
    <s v="Weekly - Monday"/>
    <s v="Month+45 Expiry"/>
    <n v="0"/>
    <n v="0"/>
    <n v="0"/>
  </r>
  <r>
    <s v="10-Mar-2026"/>
    <x v="1"/>
    <s v="Week2-Mar-2026"/>
    <x v="6"/>
    <s v="25-Jun-2030"/>
    <s v="Tuesday"/>
    <s v="Monthly - Tuesday"/>
    <s v="Monthly - Tuesday"/>
    <s v="Month+51 Expiry"/>
    <n v="0"/>
    <n v="0"/>
    <n v="0"/>
  </r>
  <r>
    <s v="10-Mar-2026"/>
    <x v="1"/>
    <s v="Week2-Mar-2026"/>
    <x v="6"/>
    <s v="31-Dec-2030"/>
    <s v="Tuesday"/>
    <s v="Monthly - Tuesday"/>
    <s v="Monthly - Tuesday"/>
    <s v="Month+57 Expiry"/>
    <n v="0"/>
    <n v="0"/>
    <n v="0"/>
  </r>
  <r>
    <s v="11-Mar-2026"/>
    <x v="2"/>
    <s v="Week2-Mar-2026"/>
    <x v="6"/>
    <s v="17-Mar-2026"/>
    <s v="Tuesday"/>
    <s v="Weekly - Tuesday"/>
    <s v="Weekly - Tuesday"/>
    <s v="Same Month Expiry"/>
    <n v="45503497"/>
    <n v="71673.247700000007"/>
    <n v="448.38679999999999"/>
  </r>
  <r>
    <s v="11-Mar-2026"/>
    <x v="2"/>
    <s v="Week2-Mar-2026"/>
    <x v="6"/>
    <s v="24-Mar-2026"/>
    <s v="Tuesday"/>
    <s v="Weekly - Tuesday"/>
    <s v="Weekly - Tuesday"/>
    <s v="Same Month Expiry"/>
    <n v="973670"/>
    <n v="1558.0289"/>
    <n v="12.0228"/>
  </r>
  <r>
    <s v="11-Mar-2026"/>
    <x v="2"/>
    <s v="Week2-Mar-2026"/>
    <x v="6"/>
    <s v="30-Mar-2026"/>
    <s v="Monday"/>
    <s v="Monthly - Monday"/>
    <s v="Monthly - Monday"/>
    <s v="Same Month Expiry"/>
    <n v="2172235"/>
    <n v="3446.4992000000002"/>
    <n v="35.0869"/>
  </r>
  <r>
    <s v="11-Mar-2026"/>
    <x v="2"/>
    <s v="Week2-Mar-2026"/>
    <x v="6"/>
    <s v="07-Apr-2026"/>
    <s v="Tuesday"/>
    <s v="Weekly - Tuesday"/>
    <s v="Weekly - Tuesday"/>
    <s v="Month+1 Expiry"/>
    <n v="55182"/>
    <n v="88.771299999999997"/>
    <n v="1.5408999999999999"/>
  </r>
  <r>
    <s v="11-Mar-2026"/>
    <x v="2"/>
    <s v="Week2-Mar-2026"/>
    <x v="6"/>
    <s v="13-Apr-2026"/>
    <s v="Monday"/>
    <s v="Weekly - Monday"/>
    <s v="Weekly - Monday"/>
    <s v="Month+1 Expiry"/>
    <n v="576"/>
    <n v="0.94910000000000005"/>
    <n v="9.7999999999999997E-3"/>
  </r>
  <r>
    <s v="11-Mar-2026"/>
    <x v="2"/>
    <s v="Week2-Mar-2026"/>
    <x v="6"/>
    <s v="28-Apr-2026"/>
    <s v="Tuesday"/>
    <s v="Monthly - Tuesday"/>
    <s v="Monthly - Tuesday"/>
    <s v="Month+1 Expiry"/>
    <n v="245105"/>
    <n v="398.13310000000001"/>
    <n v="5.6814999999999998"/>
  </r>
  <r>
    <s v="11-Mar-2026"/>
    <x v="2"/>
    <s v="Week2-Mar-2026"/>
    <x v="6"/>
    <s v="26-May-2026"/>
    <s v="Tuesday"/>
    <s v="Monthly - Tuesday"/>
    <s v="Monthly - Tuesday"/>
    <s v="Month+2 Expiry"/>
    <n v="38810"/>
    <n v="63.364899999999999"/>
    <n v="1.125"/>
  </r>
  <r>
    <s v="11-Mar-2026"/>
    <x v="2"/>
    <s v="Week2-Mar-2026"/>
    <x v="6"/>
    <s v="30-Jun-2026"/>
    <s v="Tuesday"/>
    <s v="Monthly - Tuesday"/>
    <s v="Monthly - Tuesday"/>
    <s v="Month+3 Expiry"/>
    <n v="89769"/>
    <n v="141.37889999999999"/>
    <n v="2.5114000000000001"/>
  </r>
  <r>
    <s v="11-Mar-2026"/>
    <x v="2"/>
    <s v="Week2-Mar-2026"/>
    <x v="6"/>
    <s v="29-Sep-2026"/>
    <s v="Tuesday"/>
    <s v="Monthly - Tuesday"/>
    <s v="Monthly - Tuesday"/>
    <s v="Month+6 Expiry"/>
    <n v="13907"/>
    <n v="24.072199999999999"/>
    <n v="0.43409999999999999"/>
  </r>
  <r>
    <s v="11-Mar-2026"/>
    <x v="2"/>
    <s v="Week2-Mar-2026"/>
    <x v="6"/>
    <s v="29-Dec-2026"/>
    <s v="Tuesday"/>
    <s v="Monthly - Tuesday"/>
    <s v="Monthly - Tuesday"/>
    <s v="Month+9 Expiry"/>
    <n v="44128"/>
    <n v="72.778599999999997"/>
    <n v="2.1400999999999999"/>
  </r>
  <r>
    <s v="11-Mar-2026"/>
    <x v="2"/>
    <s v="Week2-Mar-2026"/>
    <x v="6"/>
    <s v="29-Jun-2027"/>
    <s v="Tuesday"/>
    <s v="Monthly - Tuesday"/>
    <s v="Monthly - Tuesday"/>
    <s v="Month+15 Expiry"/>
    <n v="2"/>
    <n v="2.8E-3"/>
    <n v="0"/>
  </r>
  <r>
    <s v="11-Mar-2026"/>
    <x v="2"/>
    <s v="Week2-Mar-2026"/>
    <x v="6"/>
    <s v="28-Dec-2027"/>
    <s v="Tuesday"/>
    <s v="Monthly - Tuesday"/>
    <s v="Monthly - Tuesday"/>
    <s v="Month+21 Expiry"/>
    <n v="199"/>
    <n v="0.34870000000000001"/>
    <n v="2.3599999999999999E-2"/>
  </r>
  <r>
    <s v="11-Mar-2026"/>
    <x v="2"/>
    <s v="Week2-Mar-2026"/>
    <x v="6"/>
    <s v="27-Jun-2028"/>
    <s v="Tuesday"/>
    <s v="Monthly - Tuesday"/>
    <s v="Monthly - Tuesday"/>
    <s v="Month+27 Expiry"/>
    <n v="2"/>
    <n v="2.8999999999999998E-3"/>
    <n v="1E-4"/>
  </r>
  <r>
    <s v="11-Mar-2026"/>
    <x v="2"/>
    <s v="Week2-Mar-2026"/>
    <x v="6"/>
    <s v="26-Dec-2028"/>
    <s v="Tuesday"/>
    <s v="Monthly - Tuesday"/>
    <s v="Monthly - Tuesday"/>
    <s v="Month+33 Expiry"/>
    <n v="6"/>
    <n v="1.12E-2"/>
    <n v="8.0000000000000004E-4"/>
  </r>
  <r>
    <s v="11-Mar-2026"/>
    <x v="2"/>
    <s v="Week2-Mar-2026"/>
    <x v="6"/>
    <s v="26-Jun-2029"/>
    <s v="Tuesday"/>
    <s v="Monthly - Tuesday"/>
    <s v="Monthly - Tuesday"/>
    <s v="Month+39 Expiry"/>
    <n v="0"/>
    <n v="0"/>
    <n v="0"/>
  </r>
  <r>
    <s v="11-Mar-2026"/>
    <x v="2"/>
    <s v="Week2-Mar-2026"/>
    <x v="6"/>
    <s v="24-Dec-2029"/>
    <s v="Monday"/>
    <s v="Weekly - Monday"/>
    <s v="Weekly - Monday"/>
    <s v="Month+45 Expiry"/>
    <n v="0"/>
    <n v="0"/>
    <n v="0"/>
  </r>
  <r>
    <s v="11-Mar-2026"/>
    <x v="2"/>
    <s v="Week2-Mar-2026"/>
    <x v="6"/>
    <s v="25-Jun-2030"/>
    <s v="Tuesday"/>
    <s v="Monthly - Tuesday"/>
    <s v="Monthly - Tuesday"/>
    <s v="Month+51 Expiry"/>
    <n v="0"/>
    <n v="0"/>
    <n v="0"/>
  </r>
  <r>
    <s v="11-Mar-2026"/>
    <x v="2"/>
    <s v="Week2-Mar-2026"/>
    <x v="6"/>
    <s v="31-Dec-2030"/>
    <s v="Tuesday"/>
    <s v="Monthly - Tuesday"/>
    <s v="Monthly - Tuesday"/>
    <s v="Month+57 Expiry"/>
    <n v="0"/>
    <n v="0"/>
    <n v="0"/>
  </r>
  <r>
    <s v="12-Mar-2026"/>
    <x v="3"/>
    <s v="Week2-Mar-2026"/>
    <x v="6"/>
    <s v="17-Mar-2026"/>
    <s v="Tuesday"/>
    <s v="Weekly - Tuesday"/>
    <s v="Weekly - Tuesday"/>
    <s v="Same Month Expiry"/>
    <n v="45091715"/>
    <n v="70357.561600000001"/>
    <n v="391.23039999999997"/>
  </r>
  <r>
    <s v="12-Mar-2026"/>
    <x v="3"/>
    <s v="Week2-Mar-2026"/>
    <x v="6"/>
    <s v="24-Mar-2026"/>
    <s v="Tuesday"/>
    <s v="Weekly - Tuesday"/>
    <s v="Weekly - Tuesday"/>
    <s v="Same Month Expiry"/>
    <n v="1166287"/>
    <n v="1847.0291"/>
    <n v="14.5939"/>
  </r>
  <r>
    <s v="12-Mar-2026"/>
    <x v="3"/>
    <s v="Week2-Mar-2026"/>
    <x v="6"/>
    <s v="30-Mar-2026"/>
    <s v="Monday"/>
    <s v="Monthly - Monday"/>
    <s v="Monthly - Monday"/>
    <s v="Same Month Expiry"/>
    <n v="2231977"/>
    <n v="3518.6"/>
    <n v="40.858699999999999"/>
  </r>
  <r>
    <s v="12-Mar-2026"/>
    <x v="3"/>
    <s v="Week2-Mar-2026"/>
    <x v="6"/>
    <s v="07-Apr-2026"/>
    <s v="Tuesday"/>
    <s v="Weekly - Tuesday"/>
    <s v="Weekly - Tuesday"/>
    <s v="Month+1 Expiry"/>
    <n v="90675"/>
    <n v="146.6371"/>
    <n v="2.274"/>
  </r>
  <r>
    <s v="12-Mar-2026"/>
    <x v="3"/>
    <s v="Week2-Mar-2026"/>
    <x v="6"/>
    <s v="13-Apr-2026"/>
    <s v="Monday"/>
    <s v="Weekly - Monday"/>
    <s v="Weekly - Monday"/>
    <s v="Month+1 Expiry"/>
    <n v="1158"/>
    <n v="1.9100999999999999"/>
    <n v="1.5599999999999999E-2"/>
  </r>
  <r>
    <s v="12-Mar-2026"/>
    <x v="3"/>
    <s v="Week2-Mar-2026"/>
    <x v="6"/>
    <s v="28-Apr-2026"/>
    <s v="Tuesday"/>
    <s v="Monthly - Tuesday"/>
    <s v="Monthly - Tuesday"/>
    <s v="Month+1 Expiry"/>
    <n v="289555"/>
    <n v="468.89640000000003"/>
    <n v="7.5197000000000003"/>
  </r>
  <r>
    <s v="12-Mar-2026"/>
    <x v="3"/>
    <s v="Week2-Mar-2026"/>
    <x v="6"/>
    <s v="26-May-2026"/>
    <s v="Tuesday"/>
    <s v="Monthly - Tuesday"/>
    <s v="Monthly - Tuesday"/>
    <s v="Month+2 Expiry"/>
    <n v="47360"/>
    <n v="76.868099999999998"/>
    <n v="1.3544"/>
  </r>
  <r>
    <s v="12-Mar-2026"/>
    <x v="3"/>
    <s v="Week2-Mar-2026"/>
    <x v="6"/>
    <s v="30-Jun-2026"/>
    <s v="Tuesday"/>
    <s v="Monthly - Tuesday"/>
    <s v="Monthly - Tuesday"/>
    <s v="Month+3 Expiry"/>
    <n v="128240"/>
    <n v="201.07249999999999"/>
    <n v="3.8119999999999998"/>
  </r>
  <r>
    <s v="12-Mar-2026"/>
    <x v="3"/>
    <s v="Week2-Mar-2026"/>
    <x v="6"/>
    <s v="29-Sep-2026"/>
    <s v="Tuesday"/>
    <s v="Monthly - Tuesday"/>
    <s v="Monthly - Tuesday"/>
    <s v="Month+6 Expiry"/>
    <n v="15869"/>
    <n v="27.0107"/>
    <n v="0.58409999999999995"/>
  </r>
  <r>
    <s v="12-Mar-2026"/>
    <x v="3"/>
    <s v="Week2-Mar-2026"/>
    <x v="6"/>
    <s v="29-Dec-2026"/>
    <s v="Tuesday"/>
    <s v="Monthly - Tuesday"/>
    <s v="Monthly - Tuesday"/>
    <s v="Month+9 Expiry"/>
    <n v="39796"/>
    <n v="65.757599999999996"/>
    <n v="1.9831000000000001"/>
  </r>
  <r>
    <s v="12-Mar-2026"/>
    <x v="3"/>
    <s v="Week2-Mar-2026"/>
    <x v="6"/>
    <s v="29-Jun-2027"/>
    <s v="Tuesday"/>
    <s v="Monthly - Tuesday"/>
    <s v="Monthly - Tuesday"/>
    <s v="Month+15 Expiry"/>
    <n v="14"/>
    <n v="1.9699999999999999E-2"/>
    <n v="4.0000000000000002E-4"/>
  </r>
  <r>
    <s v="12-Mar-2026"/>
    <x v="3"/>
    <s v="Week2-Mar-2026"/>
    <x v="6"/>
    <s v="28-Dec-2027"/>
    <s v="Tuesday"/>
    <s v="Monthly - Tuesday"/>
    <s v="Monthly - Tuesday"/>
    <s v="Month+21 Expiry"/>
    <n v="154"/>
    <n v="0.26669999999999999"/>
    <n v="1.6E-2"/>
  </r>
  <r>
    <s v="12-Mar-2026"/>
    <x v="3"/>
    <s v="Week2-Mar-2026"/>
    <x v="6"/>
    <s v="27-Jun-2028"/>
    <s v="Tuesday"/>
    <s v="Monthly - Tuesday"/>
    <s v="Monthly - Tuesday"/>
    <s v="Month+27 Expiry"/>
    <n v="0"/>
    <n v="0"/>
    <n v="0"/>
  </r>
  <r>
    <s v="12-Mar-2026"/>
    <x v="3"/>
    <s v="Week2-Mar-2026"/>
    <x v="6"/>
    <s v="26-Dec-2028"/>
    <s v="Tuesday"/>
    <s v="Monthly - Tuesday"/>
    <s v="Monthly - Tuesday"/>
    <s v="Month+33 Expiry"/>
    <n v="32"/>
    <n v="5.6300000000000003E-2"/>
    <n v="3.5000000000000001E-3"/>
  </r>
  <r>
    <s v="12-Mar-2026"/>
    <x v="3"/>
    <s v="Week2-Mar-2026"/>
    <x v="6"/>
    <s v="26-Jun-2029"/>
    <s v="Tuesday"/>
    <s v="Monthly - Tuesday"/>
    <s v="Monthly - Tuesday"/>
    <s v="Month+39 Expiry"/>
    <n v="0"/>
    <n v="0"/>
    <n v="0"/>
  </r>
  <r>
    <s v="12-Mar-2026"/>
    <x v="3"/>
    <s v="Week2-Mar-2026"/>
    <x v="6"/>
    <s v="24-Dec-2029"/>
    <s v="Monday"/>
    <s v="Weekly - Monday"/>
    <s v="Weekly - Monday"/>
    <s v="Month+45 Expiry"/>
    <n v="0"/>
    <n v="0"/>
    <n v="0"/>
  </r>
  <r>
    <s v="12-Mar-2026"/>
    <x v="3"/>
    <s v="Week2-Mar-2026"/>
    <x v="6"/>
    <s v="25-Jun-2030"/>
    <s v="Tuesday"/>
    <s v="Monthly - Tuesday"/>
    <s v="Monthly - Tuesday"/>
    <s v="Month+51 Expiry"/>
    <n v="0"/>
    <n v="0"/>
    <n v="0"/>
  </r>
  <r>
    <s v="12-Mar-2026"/>
    <x v="3"/>
    <s v="Week2-Mar-2026"/>
    <x v="6"/>
    <s v="31-Dec-2030"/>
    <s v="Tuesday"/>
    <s v="Monthly - Tuesday"/>
    <s v="Monthly - Tuesday"/>
    <s v="Month+57 Expiry"/>
    <n v="0"/>
    <n v="0"/>
    <n v="0"/>
  </r>
  <r>
    <s v="13-Mar-2026"/>
    <x v="4"/>
    <s v="Week2-Mar-2026"/>
    <x v="6"/>
    <s v="17-Mar-2026"/>
    <s v="Tuesday"/>
    <s v="Weekly - Tuesday"/>
    <s v="Weekly - Tuesday"/>
    <s v="Same Month Expiry"/>
    <n v="86415855"/>
    <n v="132405.6024"/>
    <n v="732.99699999999996"/>
  </r>
  <r>
    <s v="13-Mar-2026"/>
    <x v="4"/>
    <s v="Week2-Mar-2026"/>
    <x v="6"/>
    <s v="24-Mar-2026"/>
    <s v="Tuesday"/>
    <s v="Weekly - Tuesday"/>
    <s v="Weekly - Tuesday"/>
    <s v="Same Month Expiry"/>
    <n v="1929317"/>
    <n v="3007.8379"/>
    <n v="26.0943"/>
  </r>
  <r>
    <s v="13-Mar-2026"/>
    <x v="4"/>
    <s v="Week2-Mar-2026"/>
    <x v="6"/>
    <s v="30-Mar-2026"/>
    <s v="Monday"/>
    <s v="Monthly - Monday"/>
    <s v="Monthly - Monday"/>
    <s v="Same Month Expiry"/>
    <n v="3039475"/>
    <n v="4710.0036"/>
    <n v="58.477899999999998"/>
  </r>
  <r>
    <s v="13-Mar-2026"/>
    <x v="4"/>
    <s v="Week2-Mar-2026"/>
    <x v="6"/>
    <s v="07-Apr-2026"/>
    <s v="Tuesday"/>
    <s v="Weekly - Tuesday"/>
    <s v="Weekly - Tuesday"/>
    <s v="Month+1 Expiry"/>
    <n v="163559"/>
    <n v="262.70260000000002"/>
    <n v="2.9169"/>
  </r>
  <r>
    <s v="13-Mar-2026"/>
    <x v="4"/>
    <s v="Week2-Mar-2026"/>
    <x v="6"/>
    <s v="13-Apr-2026"/>
    <s v="Monday"/>
    <s v="Weekly - Monday"/>
    <s v="Weekly - Monday"/>
    <s v="Month+1 Expiry"/>
    <n v="2515"/>
    <n v="4.1173000000000002"/>
    <n v="2.6200000000000001E-2"/>
  </r>
  <r>
    <s v="13-Mar-2026"/>
    <x v="4"/>
    <s v="Week2-Mar-2026"/>
    <x v="6"/>
    <s v="28-Apr-2026"/>
    <s v="Tuesday"/>
    <s v="Monthly - Tuesday"/>
    <s v="Monthly - Tuesday"/>
    <s v="Month+1 Expiry"/>
    <n v="504299"/>
    <n v="808.26340000000005"/>
    <n v="15.773099999999999"/>
  </r>
  <r>
    <s v="13-Mar-2026"/>
    <x v="4"/>
    <s v="Week2-Mar-2026"/>
    <x v="6"/>
    <s v="26-May-2026"/>
    <s v="Tuesday"/>
    <s v="Monthly - Tuesday"/>
    <s v="Monthly - Tuesday"/>
    <s v="Month+2 Expiry"/>
    <n v="88206"/>
    <n v="142.39519999999999"/>
    <n v="3.0238"/>
  </r>
  <r>
    <s v="13-Mar-2026"/>
    <x v="4"/>
    <s v="Week2-Mar-2026"/>
    <x v="6"/>
    <s v="30-Jun-2026"/>
    <s v="Tuesday"/>
    <s v="Monthly - Tuesday"/>
    <s v="Monthly - Tuesday"/>
    <s v="Month+3 Expiry"/>
    <n v="148500"/>
    <n v="232.92789999999999"/>
    <n v="5.0279999999999996"/>
  </r>
  <r>
    <s v="13-Mar-2026"/>
    <x v="4"/>
    <s v="Week2-Mar-2026"/>
    <x v="6"/>
    <s v="29-Sep-2026"/>
    <s v="Tuesday"/>
    <s v="Monthly - Tuesday"/>
    <s v="Monthly - Tuesday"/>
    <s v="Month+6 Expiry"/>
    <n v="27862"/>
    <n v="46.171300000000002"/>
    <n v="1.2305999999999999"/>
  </r>
  <r>
    <s v="13-Mar-2026"/>
    <x v="4"/>
    <s v="Week2-Mar-2026"/>
    <x v="6"/>
    <s v="29-Dec-2026"/>
    <s v="Tuesday"/>
    <s v="Monthly - Tuesday"/>
    <s v="Monthly - Tuesday"/>
    <s v="Month+9 Expiry"/>
    <n v="64860"/>
    <n v="106.2732"/>
    <n v="3.4146999999999998"/>
  </r>
  <r>
    <s v="13-Mar-2026"/>
    <x v="4"/>
    <s v="Week2-Mar-2026"/>
    <x v="6"/>
    <s v="29-Jun-2027"/>
    <s v="Tuesday"/>
    <s v="Monthly - Tuesday"/>
    <s v="Monthly - Tuesday"/>
    <s v="Month+15 Expiry"/>
    <n v="3"/>
    <n v="4.4999999999999997E-3"/>
    <n v="2.0000000000000001E-4"/>
  </r>
  <r>
    <s v="13-Mar-2026"/>
    <x v="4"/>
    <s v="Week2-Mar-2026"/>
    <x v="6"/>
    <s v="28-Dec-2027"/>
    <s v="Tuesday"/>
    <s v="Monthly - Tuesday"/>
    <s v="Monthly - Tuesday"/>
    <s v="Month+21 Expiry"/>
    <n v="376"/>
    <n v="0.64419999999999999"/>
    <n v="3.6600000000000001E-2"/>
  </r>
  <r>
    <s v="13-Mar-2026"/>
    <x v="4"/>
    <s v="Week2-Mar-2026"/>
    <x v="6"/>
    <s v="27-Jun-2028"/>
    <s v="Tuesday"/>
    <s v="Monthly - Tuesday"/>
    <s v="Monthly - Tuesday"/>
    <s v="Month+27 Expiry"/>
    <n v="3"/>
    <n v="4.4000000000000003E-3"/>
    <n v="1E-4"/>
  </r>
  <r>
    <s v="13-Mar-2026"/>
    <x v="4"/>
    <s v="Week2-Mar-2026"/>
    <x v="6"/>
    <s v="26-Dec-2028"/>
    <s v="Tuesday"/>
    <s v="Monthly - Tuesday"/>
    <s v="Monthly - Tuesday"/>
    <s v="Month+33 Expiry"/>
    <n v="43"/>
    <n v="7.7200000000000005E-2"/>
    <n v="4.7999999999999996E-3"/>
  </r>
  <r>
    <s v="13-Mar-2026"/>
    <x v="4"/>
    <s v="Week2-Mar-2026"/>
    <x v="6"/>
    <s v="26-Jun-2029"/>
    <s v="Tuesday"/>
    <s v="Monthly - Tuesday"/>
    <s v="Monthly - Tuesday"/>
    <s v="Month+39 Expiry"/>
    <n v="2"/>
    <n v="3.2000000000000002E-3"/>
    <n v="1E-4"/>
  </r>
  <r>
    <s v="13-Mar-2026"/>
    <x v="4"/>
    <s v="Week2-Mar-2026"/>
    <x v="6"/>
    <s v="24-Dec-2029"/>
    <s v="Monday"/>
    <s v="Weekly - Monday"/>
    <s v="Weekly - Monday"/>
    <s v="Month+45 Expiry"/>
    <n v="0"/>
    <n v="0"/>
    <n v="0"/>
  </r>
  <r>
    <s v="13-Mar-2026"/>
    <x v="4"/>
    <s v="Week2-Mar-2026"/>
    <x v="6"/>
    <s v="25-Jun-2030"/>
    <s v="Tuesday"/>
    <s v="Monthly - Tuesday"/>
    <s v="Monthly - Tuesday"/>
    <s v="Month+51 Expiry"/>
    <n v="0"/>
    <n v="0"/>
    <n v="0"/>
  </r>
  <r>
    <s v="13-Mar-2026"/>
    <x v="4"/>
    <s v="Week2-Mar-2026"/>
    <x v="6"/>
    <s v="31-Dec-2030"/>
    <s v="Tuesday"/>
    <s v="Monthly - Tuesday"/>
    <s v="Monthly - Tuesday"/>
    <s v="Month+57 Expiry"/>
    <n v="0"/>
    <n v="0"/>
    <n v="0"/>
  </r>
  <r>
    <s v="16-Mar-2026"/>
    <x v="0"/>
    <s v="Week3-Mar-2026"/>
    <x v="6"/>
    <s v="17-Mar-2026"/>
    <s v="Tuesday"/>
    <s v="Weekly - Tuesday"/>
    <s v="Weekly - Tuesday"/>
    <s v="Same Month Expiry"/>
    <n v="165495412"/>
    <n v="251268.76120000001"/>
    <n v="902.05309999999997"/>
  </r>
  <r>
    <s v="16-Mar-2026"/>
    <x v="0"/>
    <s v="Week3-Mar-2026"/>
    <x v="6"/>
    <s v="24-Mar-2026"/>
    <s v="Tuesday"/>
    <s v="Weekly - Tuesday"/>
    <s v="Weekly - Tuesday"/>
    <s v="Same Month Expiry"/>
    <n v="4368452"/>
    <n v="6736.7509"/>
    <n v="50.710500000000003"/>
  </r>
  <r>
    <s v="16-Mar-2026"/>
    <x v="0"/>
    <s v="Week3-Mar-2026"/>
    <x v="6"/>
    <s v="30-Mar-2026"/>
    <s v="Monday"/>
    <s v="Monthly - Monday"/>
    <s v="Monthly - Monday"/>
    <s v="Same Month Expiry"/>
    <n v="2792637"/>
    <n v="4297.2889999999998"/>
    <n v="48.407200000000003"/>
  </r>
  <r>
    <s v="16-Mar-2026"/>
    <x v="0"/>
    <s v="Week3-Mar-2026"/>
    <x v="6"/>
    <s v="07-Apr-2026"/>
    <s v="Tuesday"/>
    <s v="Weekly - Tuesday"/>
    <s v="Weekly - Tuesday"/>
    <s v="Month+1 Expiry"/>
    <n v="166792"/>
    <n v="268.81400000000002"/>
    <n v="6.3316999999999997"/>
  </r>
  <r>
    <s v="16-Mar-2026"/>
    <x v="0"/>
    <s v="Week3-Mar-2026"/>
    <x v="6"/>
    <s v="13-Apr-2026"/>
    <s v="Monday"/>
    <s v="Weekly - Monday"/>
    <s v="Weekly - Monday"/>
    <s v="Month+1 Expiry"/>
    <n v="3050"/>
    <n v="4.9805999999999999"/>
    <n v="3.15E-2"/>
  </r>
  <r>
    <s v="16-Mar-2026"/>
    <x v="0"/>
    <s v="Week3-Mar-2026"/>
    <x v="6"/>
    <s v="28-Apr-2026"/>
    <s v="Tuesday"/>
    <s v="Monthly - Tuesday"/>
    <s v="Monthly - Tuesday"/>
    <s v="Month+1 Expiry"/>
    <n v="344880"/>
    <n v="552.40459999999996"/>
    <n v="10.298999999999999"/>
  </r>
  <r>
    <s v="16-Mar-2026"/>
    <x v="0"/>
    <s v="Week3-Mar-2026"/>
    <x v="6"/>
    <s v="26-May-2026"/>
    <s v="Tuesday"/>
    <s v="Monthly - Tuesday"/>
    <s v="Monthly - Tuesday"/>
    <s v="Month+2 Expiry"/>
    <n v="69546"/>
    <n v="111.90130000000001"/>
    <n v="2.5041000000000002"/>
  </r>
  <r>
    <s v="16-Mar-2026"/>
    <x v="0"/>
    <s v="Week3-Mar-2026"/>
    <x v="6"/>
    <s v="30-Jun-2026"/>
    <s v="Tuesday"/>
    <s v="Monthly - Tuesday"/>
    <s v="Monthly - Tuesday"/>
    <s v="Month+3 Expiry"/>
    <n v="154428"/>
    <n v="242.04400000000001"/>
    <n v="5.4158999999999997"/>
  </r>
  <r>
    <s v="16-Mar-2026"/>
    <x v="0"/>
    <s v="Week3-Mar-2026"/>
    <x v="6"/>
    <s v="29-Sep-2026"/>
    <s v="Tuesday"/>
    <s v="Monthly - Tuesday"/>
    <s v="Monthly - Tuesday"/>
    <s v="Month+6 Expiry"/>
    <n v="21750"/>
    <n v="36.069299999999998"/>
    <n v="0.88829999999999998"/>
  </r>
  <r>
    <s v="16-Mar-2026"/>
    <x v="0"/>
    <s v="Week3-Mar-2026"/>
    <x v="6"/>
    <s v="29-Dec-2026"/>
    <s v="Tuesday"/>
    <s v="Monthly - Tuesday"/>
    <s v="Monthly - Tuesday"/>
    <s v="Month+9 Expiry"/>
    <n v="57564"/>
    <n v="93.688000000000002"/>
    <n v="3.2410000000000001"/>
  </r>
  <r>
    <s v="16-Mar-2026"/>
    <x v="0"/>
    <s v="Week3-Mar-2026"/>
    <x v="6"/>
    <s v="29-Jun-2027"/>
    <s v="Tuesday"/>
    <s v="Monthly - Tuesday"/>
    <s v="Monthly - Tuesday"/>
    <s v="Month+15 Expiry"/>
    <n v="1"/>
    <n v="1.4E-3"/>
    <n v="0"/>
  </r>
  <r>
    <s v="16-Mar-2026"/>
    <x v="0"/>
    <s v="Week3-Mar-2026"/>
    <x v="6"/>
    <s v="28-Dec-2027"/>
    <s v="Tuesday"/>
    <s v="Monthly - Tuesday"/>
    <s v="Monthly - Tuesday"/>
    <s v="Month+21 Expiry"/>
    <n v="316"/>
    <n v="0.54330000000000001"/>
    <n v="3.1600000000000003E-2"/>
  </r>
  <r>
    <s v="16-Mar-2026"/>
    <x v="0"/>
    <s v="Week3-Mar-2026"/>
    <x v="6"/>
    <s v="27-Jun-2028"/>
    <s v="Tuesday"/>
    <s v="Monthly - Tuesday"/>
    <s v="Monthly - Tuesday"/>
    <s v="Month+27 Expiry"/>
    <n v="0"/>
    <n v="0"/>
    <n v="0"/>
  </r>
  <r>
    <s v="16-Mar-2026"/>
    <x v="0"/>
    <s v="Week3-Mar-2026"/>
    <x v="6"/>
    <s v="26-Dec-2028"/>
    <s v="Tuesday"/>
    <s v="Monthly - Tuesday"/>
    <s v="Monthly - Tuesday"/>
    <s v="Month+33 Expiry"/>
    <n v="35"/>
    <n v="6.0999999999999999E-2"/>
    <n v="3.5999999999999999E-3"/>
  </r>
  <r>
    <s v="16-Mar-2026"/>
    <x v="0"/>
    <s v="Week3-Mar-2026"/>
    <x v="6"/>
    <s v="26-Jun-2029"/>
    <s v="Tuesday"/>
    <s v="Monthly - Tuesday"/>
    <s v="Monthly - Tuesday"/>
    <s v="Month+39 Expiry"/>
    <n v="0"/>
    <n v="0"/>
    <n v="0"/>
  </r>
  <r>
    <s v="16-Mar-2026"/>
    <x v="0"/>
    <s v="Week3-Mar-2026"/>
    <x v="6"/>
    <s v="24-Dec-2029"/>
    <s v="Monday"/>
    <s v="Weekly - Monday"/>
    <s v="Weekly - Monday"/>
    <s v="Month+45 Expiry"/>
    <n v="4"/>
    <n v="6.1999999999999998E-3"/>
    <n v="2.0000000000000001E-4"/>
  </r>
  <r>
    <s v="16-Mar-2026"/>
    <x v="0"/>
    <s v="Week3-Mar-2026"/>
    <x v="6"/>
    <s v="25-Jun-2030"/>
    <s v="Tuesday"/>
    <s v="Monthly - Tuesday"/>
    <s v="Monthly - Tuesday"/>
    <s v="Month+51 Expiry"/>
    <n v="1"/>
    <n v="1.4E-3"/>
    <n v="0"/>
  </r>
  <r>
    <s v="16-Mar-2026"/>
    <x v="0"/>
    <s v="Week3-Mar-2026"/>
    <x v="6"/>
    <s v="31-Dec-2030"/>
    <s v="Tuesday"/>
    <s v="Monthly - Tuesday"/>
    <s v="Monthly - Tuesday"/>
    <s v="Month+57 Expiry"/>
    <n v="0"/>
    <n v="0"/>
    <n v="0"/>
  </r>
  <r>
    <s v="17-Mar-2026"/>
    <x v="1"/>
    <s v="Week3-Mar-2026"/>
    <x v="6"/>
    <s v="17-Mar-2026"/>
    <s v="Tuesday"/>
    <s v="Weekly - Tuesday"/>
    <s v="Weekly - Tuesday"/>
    <s v="Same Month Expiry"/>
    <n v="487189787"/>
    <n v="744461.89199999999"/>
    <n v="905.78290000000004"/>
  </r>
  <r>
    <s v="17-Mar-2026"/>
    <x v="1"/>
    <s v="Week3-Mar-2026"/>
    <x v="6"/>
    <s v="24-Mar-2026"/>
    <s v="Tuesday"/>
    <s v="Weekly - Tuesday"/>
    <s v="Weekly - Tuesday"/>
    <s v="Same Month Expiry"/>
    <n v="9877766"/>
    <n v="15184.650900000001"/>
    <n v="86.129599999999996"/>
  </r>
  <r>
    <s v="17-Mar-2026"/>
    <x v="1"/>
    <s v="Week3-Mar-2026"/>
    <x v="6"/>
    <s v="30-Mar-2026"/>
    <s v="Monday"/>
    <s v="Monthly - Monday"/>
    <s v="Monthly - Monday"/>
    <s v="Same Month Expiry"/>
    <n v="2536605"/>
    <n v="3934.5850999999998"/>
    <n v="41.368099999999998"/>
  </r>
  <r>
    <s v="17-Mar-2026"/>
    <x v="1"/>
    <s v="Week3-Mar-2026"/>
    <x v="6"/>
    <s v="07-Apr-2026"/>
    <s v="Tuesday"/>
    <s v="Weekly - Tuesday"/>
    <s v="Weekly - Tuesday"/>
    <s v="Month+1 Expiry"/>
    <n v="122963"/>
    <n v="194.68459999999999"/>
    <n v="3.4878999999999998"/>
  </r>
  <r>
    <s v="17-Mar-2026"/>
    <x v="1"/>
    <s v="Week3-Mar-2026"/>
    <x v="6"/>
    <s v="13-Apr-2026"/>
    <s v="Monday"/>
    <s v="Weekly - Monday"/>
    <s v="Weekly - Monday"/>
    <s v="Month+1 Expiry"/>
    <n v="3273"/>
    <n v="5.2495000000000003"/>
    <n v="5.8900000000000001E-2"/>
  </r>
  <r>
    <s v="17-Mar-2026"/>
    <x v="1"/>
    <s v="Week3-Mar-2026"/>
    <x v="6"/>
    <s v="28-Apr-2026"/>
    <s v="Tuesday"/>
    <s v="Monthly - Tuesday"/>
    <s v="Monthly - Tuesday"/>
    <s v="Month+1 Expiry"/>
    <n v="316124"/>
    <n v="504.0489"/>
    <n v="8.5747"/>
  </r>
  <r>
    <s v="17-Mar-2026"/>
    <x v="1"/>
    <s v="Week3-Mar-2026"/>
    <x v="6"/>
    <s v="26-May-2026"/>
    <s v="Tuesday"/>
    <s v="Monthly - Tuesday"/>
    <s v="Monthly - Tuesday"/>
    <s v="Month+2 Expiry"/>
    <n v="60962"/>
    <n v="97.785700000000006"/>
    <n v="1.9316"/>
  </r>
  <r>
    <s v="17-Mar-2026"/>
    <x v="1"/>
    <s v="Week3-Mar-2026"/>
    <x v="6"/>
    <s v="30-Jun-2026"/>
    <s v="Tuesday"/>
    <s v="Monthly - Tuesday"/>
    <s v="Monthly - Tuesday"/>
    <s v="Month+3 Expiry"/>
    <n v="96568"/>
    <n v="152.0642"/>
    <n v="2.8620999999999999"/>
  </r>
  <r>
    <s v="17-Mar-2026"/>
    <x v="1"/>
    <s v="Week3-Mar-2026"/>
    <x v="6"/>
    <s v="29-Sep-2026"/>
    <s v="Tuesday"/>
    <s v="Monthly - Tuesday"/>
    <s v="Monthly - Tuesday"/>
    <s v="Month+6 Expiry"/>
    <n v="17881"/>
    <n v="29.4331"/>
    <n v="0.67649999999999999"/>
  </r>
  <r>
    <s v="17-Mar-2026"/>
    <x v="1"/>
    <s v="Week3-Mar-2026"/>
    <x v="6"/>
    <s v="29-Dec-2026"/>
    <s v="Tuesday"/>
    <s v="Monthly - Tuesday"/>
    <s v="Monthly - Tuesday"/>
    <s v="Month+9 Expiry"/>
    <n v="25027"/>
    <n v="40.689100000000003"/>
    <n v="1.2876000000000001"/>
  </r>
  <r>
    <s v="17-Mar-2026"/>
    <x v="1"/>
    <s v="Week3-Mar-2026"/>
    <x v="6"/>
    <s v="29-Jun-2027"/>
    <s v="Tuesday"/>
    <s v="Monthly - Tuesday"/>
    <s v="Monthly - Tuesday"/>
    <s v="Month+15 Expiry"/>
    <n v="0"/>
    <n v="0"/>
    <n v="0"/>
  </r>
  <r>
    <s v="17-Mar-2026"/>
    <x v="1"/>
    <s v="Week3-Mar-2026"/>
    <x v="6"/>
    <s v="28-Dec-2027"/>
    <s v="Tuesday"/>
    <s v="Monthly - Tuesday"/>
    <s v="Monthly - Tuesday"/>
    <s v="Month+21 Expiry"/>
    <n v="236"/>
    <n v="0.40739999999999998"/>
    <n v="2.4799999999999999E-2"/>
  </r>
  <r>
    <s v="17-Mar-2026"/>
    <x v="1"/>
    <s v="Week3-Mar-2026"/>
    <x v="6"/>
    <s v="27-Jun-2028"/>
    <s v="Tuesday"/>
    <s v="Monthly - Tuesday"/>
    <s v="Monthly - Tuesday"/>
    <s v="Month+27 Expiry"/>
    <n v="0"/>
    <n v="0"/>
    <n v="0"/>
  </r>
  <r>
    <s v="17-Mar-2026"/>
    <x v="1"/>
    <s v="Week3-Mar-2026"/>
    <x v="6"/>
    <s v="26-Dec-2028"/>
    <s v="Tuesday"/>
    <s v="Monthly - Tuesday"/>
    <s v="Monthly - Tuesday"/>
    <s v="Month+33 Expiry"/>
    <n v="7"/>
    <n v="1.2200000000000001E-2"/>
    <n v="6.9999999999999999E-4"/>
  </r>
  <r>
    <s v="17-Mar-2026"/>
    <x v="1"/>
    <s v="Week3-Mar-2026"/>
    <x v="6"/>
    <s v="26-Jun-2029"/>
    <s v="Tuesday"/>
    <s v="Monthly - Tuesday"/>
    <s v="Monthly - Tuesday"/>
    <s v="Month+39 Expiry"/>
    <n v="0"/>
    <n v="0"/>
    <n v="0"/>
  </r>
  <r>
    <s v="17-Mar-2026"/>
    <x v="1"/>
    <s v="Week3-Mar-2026"/>
    <x v="6"/>
    <s v="24-Dec-2029"/>
    <s v="Monday"/>
    <s v="Weekly - Monday"/>
    <s v="Weekly - Monday"/>
    <s v="Month+45 Expiry"/>
    <n v="2"/>
    <n v="3.0999999999999999E-3"/>
    <n v="1E-4"/>
  </r>
  <r>
    <s v="17-Mar-2026"/>
    <x v="1"/>
    <s v="Week3-Mar-2026"/>
    <x v="6"/>
    <s v="25-Jun-2030"/>
    <s v="Tuesday"/>
    <s v="Monthly - Tuesday"/>
    <s v="Monthly - Tuesday"/>
    <s v="Month+51 Expiry"/>
    <n v="0"/>
    <n v="0"/>
    <n v="0"/>
  </r>
  <r>
    <s v="17-Mar-2026"/>
    <x v="1"/>
    <s v="Week3-Mar-2026"/>
    <x v="6"/>
    <s v="31-Dec-2030"/>
    <s v="Tuesday"/>
    <s v="Monthly - Tuesday"/>
    <s v="Monthly - Tuesday"/>
    <s v="Month+57 Expiry"/>
    <n v="0"/>
    <n v="0"/>
    <n v="0"/>
  </r>
  <r>
    <s v="18-Mar-2026"/>
    <x v="2"/>
    <s v="Week3-Mar-2026"/>
    <x v="6"/>
    <s v="24-Mar-2026"/>
    <s v="Tuesday"/>
    <s v="Weekly - Tuesday"/>
    <s v="Weekly - Tuesday"/>
    <s v="Same Month Expiry"/>
    <n v="48720056"/>
    <n v="75655.229300000006"/>
    <n v="406.30549999999999"/>
  </r>
  <r>
    <s v="18-Mar-2026"/>
    <x v="2"/>
    <s v="Week3-Mar-2026"/>
    <x v="6"/>
    <s v="30-Mar-2026"/>
    <s v="Monday"/>
    <s v="Monthly - Monday"/>
    <s v="Monthly - Monday"/>
    <s v="Same Month Expiry"/>
    <n v="2908480"/>
    <n v="4505.5652"/>
    <n v="33.770200000000003"/>
  </r>
  <r>
    <s v="18-Mar-2026"/>
    <x v="2"/>
    <s v="Week3-Mar-2026"/>
    <x v="6"/>
    <s v="07-Apr-2026"/>
    <s v="Tuesday"/>
    <s v="Weekly - Tuesday"/>
    <s v="Weekly - Tuesday"/>
    <s v="Month+1 Expiry"/>
    <n v="197305"/>
    <n v="310.94589999999999"/>
    <n v="3.3448000000000002"/>
  </r>
  <r>
    <s v="18-Mar-2026"/>
    <x v="2"/>
    <s v="Week3-Mar-2026"/>
    <x v="6"/>
    <s v="13-Apr-2026"/>
    <s v="Monday"/>
    <s v="Weekly - Monday"/>
    <s v="Weekly - Monday"/>
    <s v="Month+1 Expiry"/>
    <n v="9089"/>
    <n v="14.5383"/>
    <n v="0.13819999999999999"/>
  </r>
  <r>
    <s v="18-Mar-2026"/>
    <x v="2"/>
    <s v="Week3-Mar-2026"/>
    <x v="6"/>
    <s v="21-Apr-2026"/>
    <s v="Tuesday"/>
    <s v="Weekly - Tuesday"/>
    <s v="Weekly - Tuesday"/>
    <s v="Month+1 Expiry"/>
    <n v="632"/>
    <n v="0.99719999999999998"/>
    <n v="2.01E-2"/>
  </r>
  <r>
    <s v="18-Mar-2026"/>
    <x v="2"/>
    <s v="Week3-Mar-2026"/>
    <x v="6"/>
    <s v="28-Apr-2026"/>
    <s v="Tuesday"/>
    <s v="Monthly - Tuesday"/>
    <s v="Monthly - Tuesday"/>
    <s v="Month+1 Expiry"/>
    <n v="341211"/>
    <n v="542.72460000000001"/>
    <n v="8.5986999999999991"/>
  </r>
  <r>
    <s v="18-Mar-2026"/>
    <x v="2"/>
    <s v="Week3-Mar-2026"/>
    <x v="6"/>
    <s v="26-May-2026"/>
    <s v="Tuesday"/>
    <s v="Monthly - Tuesday"/>
    <s v="Monthly - Tuesday"/>
    <s v="Month+2 Expiry"/>
    <n v="59695"/>
    <n v="96.154600000000002"/>
    <n v="1.7367999999999999"/>
  </r>
  <r>
    <s v="18-Mar-2026"/>
    <x v="2"/>
    <s v="Week3-Mar-2026"/>
    <x v="6"/>
    <s v="30-Jun-2026"/>
    <s v="Tuesday"/>
    <s v="Monthly - Tuesday"/>
    <s v="Monthly - Tuesday"/>
    <s v="Month+3 Expiry"/>
    <n v="102176"/>
    <n v="162.3656"/>
    <n v="3.7282000000000002"/>
  </r>
  <r>
    <s v="18-Mar-2026"/>
    <x v="2"/>
    <s v="Week3-Mar-2026"/>
    <x v="6"/>
    <s v="29-Sep-2026"/>
    <s v="Tuesday"/>
    <s v="Monthly - Tuesday"/>
    <s v="Monthly - Tuesday"/>
    <s v="Month+6 Expiry"/>
    <n v="25458"/>
    <n v="40.267299999999999"/>
    <n v="0.91920000000000002"/>
  </r>
  <r>
    <s v="18-Mar-2026"/>
    <x v="2"/>
    <s v="Week3-Mar-2026"/>
    <x v="6"/>
    <s v="29-Dec-2026"/>
    <s v="Tuesday"/>
    <s v="Monthly - Tuesday"/>
    <s v="Monthly - Tuesday"/>
    <s v="Month+9 Expiry"/>
    <n v="34332"/>
    <n v="54.7209"/>
    <n v="1.5718000000000001"/>
  </r>
  <r>
    <s v="18-Mar-2026"/>
    <x v="2"/>
    <s v="Week3-Mar-2026"/>
    <x v="6"/>
    <s v="29-Jun-2027"/>
    <s v="Tuesday"/>
    <s v="Monthly - Tuesday"/>
    <s v="Monthly - Tuesday"/>
    <s v="Month+15 Expiry"/>
    <n v="0"/>
    <n v="0"/>
    <n v="0"/>
  </r>
  <r>
    <s v="18-Mar-2026"/>
    <x v="2"/>
    <s v="Week3-Mar-2026"/>
    <x v="6"/>
    <s v="28-Dec-2027"/>
    <s v="Tuesday"/>
    <s v="Monthly - Tuesday"/>
    <s v="Monthly - Tuesday"/>
    <s v="Month+21 Expiry"/>
    <n v="199"/>
    <n v="0.35560000000000003"/>
    <n v="2.1499999999999998E-2"/>
  </r>
  <r>
    <s v="18-Mar-2026"/>
    <x v="2"/>
    <s v="Week3-Mar-2026"/>
    <x v="6"/>
    <s v="27-Jun-2028"/>
    <s v="Tuesday"/>
    <s v="Monthly - Tuesday"/>
    <s v="Monthly - Tuesday"/>
    <s v="Month+27 Expiry"/>
    <n v="0"/>
    <n v="0"/>
    <n v="0"/>
  </r>
  <r>
    <s v="18-Mar-2026"/>
    <x v="2"/>
    <s v="Week3-Mar-2026"/>
    <x v="6"/>
    <s v="26-Dec-2028"/>
    <s v="Tuesday"/>
    <s v="Monthly - Tuesday"/>
    <s v="Monthly - Tuesday"/>
    <s v="Month+33 Expiry"/>
    <n v="19"/>
    <n v="3.4700000000000002E-2"/>
    <n v="2.2000000000000001E-3"/>
  </r>
  <r>
    <s v="18-Mar-2026"/>
    <x v="2"/>
    <s v="Week3-Mar-2026"/>
    <x v="6"/>
    <s v="26-Jun-2029"/>
    <s v="Tuesday"/>
    <s v="Monthly - Tuesday"/>
    <s v="Monthly - Tuesday"/>
    <s v="Month+39 Expiry"/>
    <n v="0"/>
    <n v="0"/>
    <n v="0"/>
  </r>
  <r>
    <s v="18-Mar-2026"/>
    <x v="2"/>
    <s v="Week3-Mar-2026"/>
    <x v="6"/>
    <s v="24-Dec-2029"/>
    <s v="Monday"/>
    <s v="Weekly - Monday"/>
    <s v="Weekly - Monday"/>
    <s v="Month+45 Expiry"/>
    <n v="1"/>
    <n v="1.6999999999999999E-3"/>
    <n v="0"/>
  </r>
  <r>
    <s v="18-Mar-2026"/>
    <x v="2"/>
    <s v="Week3-Mar-2026"/>
    <x v="6"/>
    <s v="25-Jun-2030"/>
    <s v="Tuesday"/>
    <s v="Monthly - Tuesday"/>
    <s v="Monthly - Tuesday"/>
    <s v="Month+51 Expiry"/>
    <n v="0"/>
    <n v="0"/>
    <n v="0"/>
  </r>
  <r>
    <s v="18-Mar-2026"/>
    <x v="2"/>
    <s v="Week3-Mar-2026"/>
    <x v="6"/>
    <s v="31-Dec-2030"/>
    <s v="Tuesday"/>
    <s v="Monthly - Tuesday"/>
    <s v="Monthly - Tuesday"/>
    <s v="Month+57 Expiry"/>
    <n v="0"/>
    <n v="0"/>
    <n v="0"/>
  </r>
  <r>
    <s v="19-Mar-2026"/>
    <x v="3"/>
    <s v="Week3-Mar-2026"/>
    <x v="6"/>
    <s v="24-Mar-2026"/>
    <s v="Tuesday"/>
    <s v="Weekly - Tuesday"/>
    <s v="Weekly - Tuesday"/>
    <s v="Same Month Expiry"/>
    <n v="48066366"/>
    <n v="73475.785499999998"/>
    <n v="388.11349999999999"/>
  </r>
  <r>
    <s v="19-Mar-2026"/>
    <x v="3"/>
    <s v="Week3-Mar-2026"/>
    <x v="6"/>
    <s v="30-Mar-2026"/>
    <s v="Monday"/>
    <s v="Monthly - Monday"/>
    <s v="Monthly - Monday"/>
    <s v="Same Month Expiry"/>
    <n v="4328422"/>
    <n v="6623.3154000000004"/>
    <n v="58.238399999999999"/>
  </r>
  <r>
    <s v="19-Mar-2026"/>
    <x v="3"/>
    <s v="Week3-Mar-2026"/>
    <x v="6"/>
    <s v="07-Apr-2026"/>
    <s v="Tuesday"/>
    <s v="Weekly - Tuesday"/>
    <s v="Weekly - Tuesday"/>
    <s v="Month+1 Expiry"/>
    <n v="286098"/>
    <n v="444.81200000000001"/>
    <n v="5.2953000000000001"/>
  </r>
  <r>
    <s v="19-Mar-2026"/>
    <x v="3"/>
    <s v="Week3-Mar-2026"/>
    <x v="6"/>
    <s v="13-Apr-2026"/>
    <s v="Monday"/>
    <s v="Weekly - Monday"/>
    <s v="Weekly - Monday"/>
    <s v="Month+1 Expiry"/>
    <n v="19021"/>
    <n v="30.055"/>
    <n v="0.35470000000000002"/>
  </r>
  <r>
    <s v="19-Mar-2026"/>
    <x v="3"/>
    <s v="Week3-Mar-2026"/>
    <x v="6"/>
    <s v="21-Apr-2026"/>
    <s v="Tuesday"/>
    <s v="Weekly - Tuesday"/>
    <s v="Weekly - Tuesday"/>
    <s v="Month+1 Expiry"/>
    <n v="2661"/>
    <n v="4.1782000000000004"/>
    <n v="7.9799999999999996E-2"/>
  </r>
  <r>
    <s v="19-Mar-2026"/>
    <x v="3"/>
    <s v="Week3-Mar-2026"/>
    <x v="6"/>
    <s v="28-Apr-2026"/>
    <s v="Tuesday"/>
    <s v="Monthly - Tuesday"/>
    <s v="Monthly - Tuesday"/>
    <s v="Month+1 Expiry"/>
    <n v="571952"/>
    <n v="900.10910000000001"/>
    <n v="15.2982"/>
  </r>
  <r>
    <s v="19-Mar-2026"/>
    <x v="3"/>
    <s v="Week3-Mar-2026"/>
    <x v="6"/>
    <s v="26-May-2026"/>
    <s v="Tuesday"/>
    <s v="Monthly - Tuesday"/>
    <s v="Monthly - Tuesday"/>
    <s v="Month+2 Expiry"/>
    <n v="90000"/>
    <n v="143.34639999999999"/>
    <n v="2.7311000000000001"/>
  </r>
  <r>
    <s v="19-Mar-2026"/>
    <x v="3"/>
    <s v="Week3-Mar-2026"/>
    <x v="6"/>
    <s v="30-Jun-2026"/>
    <s v="Tuesday"/>
    <s v="Monthly - Tuesday"/>
    <s v="Monthly - Tuesday"/>
    <s v="Month+3 Expiry"/>
    <n v="131124"/>
    <n v="205.71780000000001"/>
    <n v="4.5541999999999998"/>
  </r>
  <r>
    <s v="19-Mar-2026"/>
    <x v="3"/>
    <s v="Week3-Mar-2026"/>
    <x v="6"/>
    <s v="29-Sep-2026"/>
    <s v="Tuesday"/>
    <s v="Monthly - Tuesday"/>
    <s v="Monthly - Tuesday"/>
    <s v="Month+6 Expiry"/>
    <n v="20456"/>
    <n v="33.451300000000003"/>
    <n v="0.84260000000000002"/>
  </r>
  <r>
    <s v="19-Mar-2026"/>
    <x v="3"/>
    <s v="Week3-Mar-2026"/>
    <x v="6"/>
    <s v="29-Dec-2026"/>
    <s v="Tuesday"/>
    <s v="Monthly - Tuesday"/>
    <s v="Monthly - Tuesday"/>
    <s v="Month+9 Expiry"/>
    <n v="38609"/>
    <n v="63.025799999999997"/>
    <n v="2.2806999999999999"/>
  </r>
  <r>
    <s v="19-Mar-2026"/>
    <x v="3"/>
    <s v="Week3-Mar-2026"/>
    <x v="6"/>
    <s v="29-Jun-2027"/>
    <s v="Tuesday"/>
    <s v="Monthly - Tuesday"/>
    <s v="Monthly - Tuesday"/>
    <s v="Month+15 Expiry"/>
    <n v="0"/>
    <n v="0"/>
    <n v="0"/>
  </r>
  <r>
    <s v="19-Mar-2026"/>
    <x v="3"/>
    <s v="Week3-Mar-2026"/>
    <x v="6"/>
    <s v="28-Dec-2027"/>
    <s v="Tuesday"/>
    <s v="Monthly - Tuesday"/>
    <s v="Monthly - Tuesday"/>
    <s v="Month+21 Expiry"/>
    <n v="286"/>
    <n v="0.4914"/>
    <n v="3.0599999999999999E-2"/>
  </r>
  <r>
    <s v="19-Mar-2026"/>
    <x v="3"/>
    <s v="Week3-Mar-2026"/>
    <x v="6"/>
    <s v="27-Jun-2028"/>
    <s v="Tuesday"/>
    <s v="Monthly - Tuesday"/>
    <s v="Monthly - Tuesday"/>
    <s v="Month+27 Expiry"/>
    <n v="0"/>
    <n v="0"/>
    <n v="0"/>
  </r>
  <r>
    <s v="19-Mar-2026"/>
    <x v="3"/>
    <s v="Week3-Mar-2026"/>
    <x v="6"/>
    <s v="26-Dec-2028"/>
    <s v="Tuesday"/>
    <s v="Monthly - Tuesday"/>
    <s v="Monthly - Tuesday"/>
    <s v="Month+33 Expiry"/>
    <n v="24"/>
    <n v="4.1799999999999997E-2"/>
    <n v="2.5000000000000001E-3"/>
  </r>
  <r>
    <s v="19-Mar-2026"/>
    <x v="3"/>
    <s v="Week3-Mar-2026"/>
    <x v="6"/>
    <s v="26-Jun-2029"/>
    <s v="Tuesday"/>
    <s v="Monthly - Tuesday"/>
    <s v="Monthly - Tuesday"/>
    <s v="Month+39 Expiry"/>
    <n v="0"/>
    <n v="0"/>
    <n v="0"/>
  </r>
  <r>
    <s v="19-Mar-2026"/>
    <x v="3"/>
    <s v="Week3-Mar-2026"/>
    <x v="6"/>
    <s v="24-Dec-2029"/>
    <s v="Monday"/>
    <s v="Weekly - Monday"/>
    <s v="Weekly - Monday"/>
    <s v="Month+45 Expiry"/>
    <n v="8"/>
    <n v="1.24E-2"/>
    <n v="5.0000000000000001E-4"/>
  </r>
  <r>
    <s v="19-Mar-2026"/>
    <x v="3"/>
    <s v="Week3-Mar-2026"/>
    <x v="6"/>
    <s v="25-Jun-2030"/>
    <s v="Tuesday"/>
    <s v="Monthly - Tuesday"/>
    <s v="Monthly - Tuesday"/>
    <s v="Month+51 Expiry"/>
    <n v="0"/>
    <n v="0"/>
    <n v="0"/>
  </r>
  <r>
    <s v="19-Mar-2026"/>
    <x v="3"/>
    <s v="Week3-Mar-2026"/>
    <x v="6"/>
    <s v="31-Dec-2030"/>
    <s v="Tuesday"/>
    <s v="Monthly - Tuesday"/>
    <s v="Monthly - Tuesday"/>
    <s v="Month+57 Expiry"/>
    <n v="0"/>
    <n v="0"/>
    <n v="0"/>
  </r>
  <r>
    <s v="20-Mar-2026"/>
    <x v="4"/>
    <s v="Week3-Mar-2026"/>
    <x v="6"/>
    <s v="24-Mar-2026"/>
    <s v="Tuesday"/>
    <s v="Weekly - Tuesday"/>
    <s v="Weekly - Tuesday"/>
    <s v="Same Month Expiry"/>
    <n v="87455313"/>
    <n v="132694.29430000001"/>
    <n v="760.40769999999998"/>
  </r>
  <r>
    <s v="20-Mar-2026"/>
    <x v="4"/>
    <s v="Week3-Mar-2026"/>
    <x v="6"/>
    <s v="30-Mar-2026"/>
    <s v="Monday"/>
    <s v="Monthly - Monday"/>
    <s v="Monthly - Monday"/>
    <s v="Same Month Expiry"/>
    <n v="3849017"/>
    <n v="5891.8827000000001"/>
    <n v="50.668700000000001"/>
  </r>
  <r>
    <s v="20-Mar-2026"/>
    <x v="4"/>
    <s v="Week3-Mar-2026"/>
    <x v="6"/>
    <s v="07-Apr-2026"/>
    <s v="Tuesday"/>
    <s v="Weekly - Tuesday"/>
    <s v="Weekly - Tuesday"/>
    <s v="Month+1 Expiry"/>
    <n v="284971"/>
    <n v="443.33499999999998"/>
    <n v="6.1830999999999996"/>
  </r>
  <r>
    <s v="20-Mar-2026"/>
    <x v="4"/>
    <s v="Week3-Mar-2026"/>
    <x v="6"/>
    <s v="13-Apr-2026"/>
    <s v="Monday"/>
    <s v="Weekly - Monday"/>
    <s v="Weekly - Monday"/>
    <s v="Month+1 Expiry"/>
    <n v="18476"/>
    <n v="29.2026"/>
    <n v="0.33029999999999998"/>
  </r>
  <r>
    <s v="20-Mar-2026"/>
    <x v="4"/>
    <s v="Week3-Mar-2026"/>
    <x v="6"/>
    <s v="21-Apr-2026"/>
    <s v="Tuesday"/>
    <s v="Weekly - Tuesday"/>
    <s v="Weekly - Tuesday"/>
    <s v="Month+1 Expiry"/>
    <n v="2415"/>
    <n v="3.7951999999999999"/>
    <n v="6.6799999999999998E-2"/>
  </r>
  <r>
    <s v="20-Mar-2026"/>
    <x v="4"/>
    <s v="Week3-Mar-2026"/>
    <x v="6"/>
    <s v="28-Apr-2026"/>
    <s v="Tuesday"/>
    <s v="Monthly - Tuesday"/>
    <s v="Monthly - Tuesday"/>
    <s v="Month+1 Expiry"/>
    <n v="443621"/>
    <n v="697.85429999999997"/>
    <n v="11.718500000000001"/>
  </r>
  <r>
    <s v="20-Mar-2026"/>
    <x v="4"/>
    <s v="Week3-Mar-2026"/>
    <x v="6"/>
    <s v="26-May-2026"/>
    <s v="Tuesday"/>
    <s v="Monthly - Tuesday"/>
    <s v="Monthly - Tuesday"/>
    <s v="Month+2 Expiry"/>
    <n v="58373"/>
    <n v="93.6387"/>
    <n v="1.8243"/>
  </r>
  <r>
    <s v="20-Mar-2026"/>
    <x v="4"/>
    <s v="Week3-Mar-2026"/>
    <x v="6"/>
    <s v="30-Jun-2026"/>
    <s v="Tuesday"/>
    <s v="Monthly - Tuesday"/>
    <s v="Monthly - Tuesday"/>
    <s v="Month+3 Expiry"/>
    <n v="89800"/>
    <n v="139.1335"/>
    <n v="3.1476000000000002"/>
  </r>
  <r>
    <s v="20-Mar-2026"/>
    <x v="4"/>
    <s v="Week3-Mar-2026"/>
    <x v="6"/>
    <s v="29-Sep-2026"/>
    <s v="Tuesday"/>
    <s v="Monthly - Tuesday"/>
    <s v="Monthly - Tuesday"/>
    <s v="Month+6 Expiry"/>
    <n v="10712"/>
    <n v="17.823699999999999"/>
    <n v="0.4304"/>
  </r>
  <r>
    <s v="20-Mar-2026"/>
    <x v="4"/>
    <s v="Week3-Mar-2026"/>
    <x v="6"/>
    <s v="29-Dec-2026"/>
    <s v="Tuesday"/>
    <s v="Monthly - Tuesday"/>
    <s v="Monthly - Tuesday"/>
    <s v="Month+9 Expiry"/>
    <n v="31714"/>
    <n v="51.980800000000002"/>
    <n v="1.7977000000000001"/>
  </r>
  <r>
    <s v="20-Mar-2026"/>
    <x v="4"/>
    <s v="Week3-Mar-2026"/>
    <x v="6"/>
    <s v="29-Jun-2027"/>
    <s v="Tuesday"/>
    <s v="Monthly - Tuesday"/>
    <s v="Monthly - Tuesday"/>
    <s v="Month+15 Expiry"/>
    <n v="0"/>
    <n v="0"/>
    <n v="0"/>
  </r>
  <r>
    <s v="20-Mar-2026"/>
    <x v="4"/>
    <s v="Week3-Mar-2026"/>
    <x v="6"/>
    <s v="28-Dec-2027"/>
    <s v="Tuesday"/>
    <s v="Monthly - Tuesday"/>
    <s v="Monthly - Tuesday"/>
    <s v="Month+21 Expiry"/>
    <n v="183"/>
    <n v="0.31409999999999999"/>
    <n v="1.9900000000000001E-2"/>
  </r>
  <r>
    <s v="20-Mar-2026"/>
    <x v="4"/>
    <s v="Week3-Mar-2026"/>
    <x v="6"/>
    <s v="27-Jun-2028"/>
    <s v="Tuesday"/>
    <s v="Monthly - Tuesday"/>
    <s v="Monthly - Tuesday"/>
    <s v="Month+27 Expiry"/>
    <n v="0"/>
    <n v="0"/>
    <n v="0"/>
  </r>
  <r>
    <s v="20-Mar-2026"/>
    <x v="4"/>
    <s v="Week3-Mar-2026"/>
    <x v="6"/>
    <s v="26-Dec-2028"/>
    <s v="Tuesday"/>
    <s v="Monthly - Tuesday"/>
    <s v="Monthly - Tuesday"/>
    <s v="Month+33 Expiry"/>
    <n v="6"/>
    <n v="9.7999999999999997E-3"/>
    <n v="5.0000000000000001E-4"/>
  </r>
  <r>
    <s v="20-Mar-2026"/>
    <x v="4"/>
    <s v="Week3-Mar-2026"/>
    <x v="6"/>
    <s v="26-Jun-2029"/>
    <s v="Tuesday"/>
    <s v="Monthly - Tuesday"/>
    <s v="Monthly - Tuesday"/>
    <s v="Month+39 Expiry"/>
    <n v="0"/>
    <n v="0"/>
    <n v="0"/>
  </r>
  <r>
    <s v="20-Mar-2026"/>
    <x v="4"/>
    <s v="Week3-Mar-2026"/>
    <x v="6"/>
    <s v="24-Dec-2029"/>
    <s v="Monday"/>
    <s v="Weekly - Monday"/>
    <s v="Weekly - Monday"/>
    <s v="Month+45 Expiry"/>
    <n v="1"/>
    <n v="1.6000000000000001E-3"/>
    <n v="1E-4"/>
  </r>
  <r>
    <s v="20-Mar-2026"/>
    <x v="4"/>
    <s v="Week3-Mar-2026"/>
    <x v="6"/>
    <s v="25-Jun-2030"/>
    <s v="Tuesday"/>
    <s v="Monthly - Tuesday"/>
    <s v="Monthly - Tuesday"/>
    <s v="Month+51 Expiry"/>
    <n v="0"/>
    <n v="0"/>
    <n v="0"/>
  </r>
  <r>
    <s v="20-Mar-2026"/>
    <x v="4"/>
    <s v="Week3-Mar-2026"/>
    <x v="6"/>
    <s v="31-Dec-2030"/>
    <s v="Tuesday"/>
    <s v="Monthly - Tuesday"/>
    <s v="Monthly - Tuesday"/>
    <s v="Month+57 Expiry"/>
    <n v="0"/>
    <n v="0"/>
    <n v="0"/>
  </r>
  <r>
    <s v="23-Mar-2026"/>
    <x v="0"/>
    <s v="Week4-Mar-2026"/>
    <x v="6"/>
    <s v="24-Mar-2026"/>
    <s v="Tuesday"/>
    <s v="Weekly - Tuesday"/>
    <s v="Weekly - Tuesday"/>
    <s v="Same Month Expiry"/>
    <n v="108697023"/>
    <n v="161169.2003"/>
    <n v="790.23770000000002"/>
  </r>
  <r>
    <s v="23-Mar-2026"/>
    <x v="0"/>
    <s v="Week4-Mar-2026"/>
    <x v="6"/>
    <s v="30-Mar-2026"/>
    <s v="Monday"/>
    <s v="Monthly - Monday"/>
    <s v="Monthly - Monday"/>
    <s v="Same Month Expiry"/>
    <n v="5896514"/>
    <n v="8829.6429000000007"/>
    <n v="88.491299999999995"/>
  </r>
  <r>
    <s v="23-Mar-2026"/>
    <x v="0"/>
    <s v="Week4-Mar-2026"/>
    <x v="6"/>
    <s v="07-Apr-2026"/>
    <s v="Tuesday"/>
    <s v="Weekly - Tuesday"/>
    <s v="Weekly - Tuesday"/>
    <s v="Month+1 Expiry"/>
    <n v="529770"/>
    <n v="820.42740000000003"/>
    <n v="15.396000000000001"/>
  </r>
  <r>
    <s v="23-Mar-2026"/>
    <x v="0"/>
    <s v="Week4-Mar-2026"/>
    <x v="6"/>
    <s v="13-Apr-2026"/>
    <s v="Monday"/>
    <s v="Weekly - Monday"/>
    <s v="Weekly - Monday"/>
    <s v="Month+1 Expiry"/>
    <n v="35027"/>
    <n v="55.256500000000003"/>
    <n v="0.59119999999999995"/>
  </r>
  <r>
    <s v="23-Mar-2026"/>
    <x v="0"/>
    <s v="Week4-Mar-2026"/>
    <x v="6"/>
    <s v="21-Apr-2026"/>
    <s v="Tuesday"/>
    <s v="Weekly - Tuesday"/>
    <s v="Weekly - Tuesday"/>
    <s v="Month+1 Expiry"/>
    <n v="2944"/>
    <n v="4.6250999999999998"/>
    <n v="5.9700000000000003E-2"/>
  </r>
  <r>
    <s v="23-Mar-2026"/>
    <x v="0"/>
    <s v="Week4-Mar-2026"/>
    <x v="6"/>
    <s v="28-Apr-2026"/>
    <s v="Tuesday"/>
    <s v="Monthly - Tuesday"/>
    <s v="Monthly - Tuesday"/>
    <s v="Month+1 Expiry"/>
    <n v="797322"/>
    <n v="1242.2973999999999"/>
    <n v="26.3017"/>
  </r>
  <r>
    <s v="23-Mar-2026"/>
    <x v="0"/>
    <s v="Week4-Mar-2026"/>
    <x v="6"/>
    <s v="26-May-2026"/>
    <s v="Tuesday"/>
    <s v="Monthly - Tuesday"/>
    <s v="Monthly - Tuesday"/>
    <s v="Month+2 Expiry"/>
    <n v="118646"/>
    <n v="185.99019999999999"/>
    <n v="4.4478"/>
  </r>
  <r>
    <s v="23-Mar-2026"/>
    <x v="0"/>
    <s v="Week4-Mar-2026"/>
    <x v="6"/>
    <s v="30-Jun-2026"/>
    <s v="Tuesday"/>
    <s v="Monthly - Tuesday"/>
    <s v="Monthly - Tuesday"/>
    <s v="Month+3 Expiry"/>
    <n v="180629"/>
    <n v="279.06630000000001"/>
    <n v="8.0734999999999992"/>
  </r>
  <r>
    <s v="23-Mar-2026"/>
    <x v="0"/>
    <s v="Week4-Mar-2026"/>
    <x v="6"/>
    <s v="29-Sep-2026"/>
    <s v="Tuesday"/>
    <s v="Monthly - Tuesday"/>
    <s v="Monthly - Tuesday"/>
    <s v="Month+6 Expiry"/>
    <n v="28159"/>
    <n v="46.043199999999999"/>
    <n v="1.3274999999999999"/>
  </r>
  <r>
    <s v="23-Mar-2026"/>
    <x v="0"/>
    <s v="Week4-Mar-2026"/>
    <x v="6"/>
    <s v="29-Dec-2026"/>
    <s v="Tuesday"/>
    <s v="Monthly - Tuesday"/>
    <s v="Monthly - Tuesday"/>
    <s v="Month+9 Expiry"/>
    <n v="69595"/>
    <n v="112.2367"/>
    <n v="4.2103000000000002"/>
  </r>
  <r>
    <s v="23-Mar-2026"/>
    <x v="0"/>
    <s v="Week4-Mar-2026"/>
    <x v="6"/>
    <s v="29-Jun-2027"/>
    <s v="Tuesday"/>
    <s v="Monthly - Tuesday"/>
    <s v="Monthly - Tuesday"/>
    <s v="Month+15 Expiry"/>
    <n v="0"/>
    <n v="0"/>
    <n v="0"/>
  </r>
  <r>
    <s v="23-Mar-2026"/>
    <x v="0"/>
    <s v="Week4-Mar-2026"/>
    <x v="6"/>
    <s v="28-Dec-2027"/>
    <s v="Tuesday"/>
    <s v="Monthly - Tuesday"/>
    <s v="Monthly - Tuesday"/>
    <s v="Month+21 Expiry"/>
    <n v="505"/>
    <n v="0.85270000000000001"/>
    <n v="5.3199999999999997E-2"/>
  </r>
  <r>
    <s v="23-Mar-2026"/>
    <x v="0"/>
    <s v="Week4-Mar-2026"/>
    <x v="6"/>
    <s v="27-Jun-2028"/>
    <s v="Tuesday"/>
    <s v="Monthly - Tuesday"/>
    <s v="Monthly - Tuesday"/>
    <s v="Month+27 Expiry"/>
    <n v="7"/>
    <n v="1.04E-2"/>
    <n v="4.0000000000000002E-4"/>
  </r>
  <r>
    <s v="23-Mar-2026"/>
    <x v="0"/>
    <s v="Week4-Mar-2026"/>
    <x v="6"/>
    <s v="26-Dec-2028"/>
    <s v="Tuesday"/>
    <s v="Monthly - Tuesday"/>
    <s v="Monthly - Tuesday"/>
    <s v="Month+33 Expiry"/>
    <n v="37"/>
    <n v="5.7799999999999997E-2"/>
    <n v="2.5000000000000001E-3"/>
  </r>
  <r>
    <s v="23-Mar-2026"/>
    <x v="0"/>
    <s v="Week4-Mar-2026"/>
    <x v="6"/>
    <s v="26-Jun-2029"/>
    <s v="Tuesday"/>
    <s v="Monthly - Tuesday"/>
    <s v="Monthly - Tuesday"/>
    <s v="Month+39 Expiry"/>
    <n v="0"/>
    <n v="0"/>
    <n v="0"/>
  </r>
  <r>
    <s v="23-Mar-2026"/>
    <x v="0"/>
    <s v="Week4-Mar-2026"/>
    <x v="6"/>
    <s v="24-Dec-2029"/>
    <s v="Monday"/>
    <s v="Weekly - Monday"/>
    <s v="Weekly - Monday"/>
    <s v="Month+45 Expiry"/>
    <n v="0"/>
    <n v="0"/>
    <n v="0"/>
  </r>
  <r>
    <s v="23-Mar-2026"/>
    <x v="0"/>
    <s v="Week4-Mar-2026"/>
    <x v="6"/>
    <s v="25-Jun-2030"/>
    <s v="Tuesday"/>
    <s v="Monthly - Tuesday"/>
    <s v="Monthly - Tuesday"/>
    <s v="Month+51 Expiry"/>
    <n v="0"/>
    <n v="0"/>
    <n v="0"/>
  </r>
  <r>
    <s v="23-Mar-2026"/>
    <x v="0"/>
    <s v="Week4-Mar-2026"/>
    <x v="6"/>
    <s v="31-Dec-2030"/>
    <s v="Tuesday"/>
    <s v="Monthly - Tuesday"/>
    <s v="Monthly - Tuesday"/>
    <s v="Month+57 Expiry"/>
    <n v="0"/>
    <n v="0"/>
    <n v="0"/>
  </r>
  <r>
    <s v="24-Mar-2026"/>
    <x v="1"/>
    <s v="Week4-Mar-2026"/>
    <x v="6"/>
    <s v="24-Mar-2026"/>
    <s v="Tuesday"/>
    <s v="Weekly - Tuesday"/>
    <s v="Weekly - Tuesday"/>
    <s v="Same Month Expiry"/>
    <n v="449887440"/>
    <n v="669701.38040000002"/>
    <n v="978.71190000000001"/>
  </r>
  <r>
    <s v="24-Mar-2026"/>
    <x v="1"/>
    <s v="Week4-Mar-2026"/>
    <x v="6"/>
    <s v="30-Mar-2026"/>
    <s v="Monday"/>
    <s v="Monthly - Monday"/>
    <s v="MDAW - Monday"/>
    <s v="Same Month Expiry"/>
    <n v="12321123"/>
    <n v="18514.603500000001"/>
    <n v="138.9742"/>
  </r>
  <r>
    <s v="24-Mar-2026"/>
    <x v="1"/>
    <s v="Week4-Mar-2026"/>
    <x v="6"/>
    <s v="07-Apr-2026"/>
    <s v="Tuesday"/>
    <s v="Weekly - Tuesday"/>
    <s v="Weekly - Tuesday"/>
    <s v="Month+1 Expiry"/>
    <n v="693099"/>
    <n v="1062.9585999999999"/>
    <n v="12.3116"/>
  </r>
  <r>
    <s v="24-Mar-2026"/>
    <x v="1"/>
    <s v="Week4-Mar-2026"/>
    <x v="6"/>
    <s v="13-Apr-2026"/>
    <s v="Monday"/>
    <s v="Weekly - Monday"/>
    <s v="Weekly - Monday"/>
    <s v="Month+1 Expiry"/>
    <n v="45009"/>
    <n v="70.919600000000003"/>
    <n v="0.85460000000000003"/>
  </r>
  <r>
    <s v="24-Mar-2026"/>
    <x v="1"/>
    <s v="Week4-Mar-2026"/>
    <x v="6"/>
    <s v="21-Apr-2026"/>
    <s v="Tuesday"/>
    <s v="Weekly - Tuesday"/>
    <s v="Weekly - Tuesday"/>
    <s v="Month+1 Expiry"/>
    <n v="2939"/>
    <n v="4.6132"/>
    <n v="6.6500000000000004E-2"/>
  </r>
  <r>
    <s v="24-Mar-2026"/>
    <x v="1"/>
    <s v="Week4-Mar-2026"/>
    <x v="6"/>
    <s v="28-Apr-2026"/>
    <s v="Tuesday"/>
    <s v="Monthly - Tuesday"/>
    <s v="Monthly - Tuesday"/>
    <s v="Month+1 Expiry"/>
    <n v="893752"/>
    <n v="1398.8983000000001"/>
    <n v="26.4483"/>
  </r>
  <r>
    <s v="24-Mar-2026"/>
    <x v="1"/>
    <s v="Week4-Mar-2026"/>
    <x v="6"/>
    <s v="26-May-2026"/>
    <s v="Tuesday"/>
    <s v="Monthly - Tuesday"/>
    <s v="Monthly - Tuesday"/>
    <s v="Month+2 Expiry"/>
    <n v="85835"/>
    <n v="135.5548"/>
    <n v="2.6998000000000002"/>
  </r>
  <r>
    <s v="24-Mar-2026"/>
    <x v="1"/>
    <s v="Week4-Mar-2026"/>
    <x v="6"/>
    <s v="30-Jun-2026"/>
    <s v="Tuesday"/>
    <s v="Monthly - Tuesday"/>
    <s v="Monthly - Tuesday"/>
    <s v="Month+3 Expiry"/>
    <n v="147734"/>
    <n v="230.1079"/>
    <n v="7.1536999999999997"/>
  </r>
  <r>
    <s v="24-Mar-2026"/>
    <x v="1"/>
    <s v="Week4-Mar-2026"/>
    <x v="6"/>
    <s v="29-Sep-2026"/>
    <s v="Tuesday"/>
    <s v="Monthly - Tuesday"/>
    <s v="Monthly - Tuesday"/>
    <s v="Month+6 Expiry"/>
    <n v="14165"/>
    <n v="23.148499999999999"/>
    <n v="0.63439999999999996"/>
  </r>
  <r>
    <s v="24-Mar-2026"/>
    <x v="1"/>
    <s v="Week4-Mar-2026"/>
    <x v="6"/>
    <s v="29-Dec-2026"/>
    <s v="Tuesday"/>
    <s v="Monthly - Tuesday"/>
    <s v="Monthly - Tuesday"/>
    <s v="Month+9 Expiry"/>
    <n v="42691"/>
    <n v="67.440200000000004"/>
    <n v="2.4085999999999999"/>
  </r>
  <r>
    <s v="24-Mar-2026"/>
    <x v="1"/>
    <s v="Week4-Mar-2026"/>
    <x v="6"/>
    <s v="29-Jun-2027"/>
    <s v="Tuesday"/>
    <s v="Monthly - Tuesday"/>
    <s v="Monthly - Tuesday"/>
    <s v="Month+15 Expiry"/>
    <n v="0"/>
    <n v="0"/>
    <n v="0"/>
  </r>
  <r>
    <s v="24-Mar-2026"/>
    <x v="1"/>
    <s v="Week4-Mar-2026"/>
    <x v="6"/>
    <s v="28-Dec-2027"/>
    <s v="Tuesday"/>
    <s v="Monthly - Tuesday"/>
    <s v="Monthly - Tuesday"/>
    <s v="Month+21 Expiry"/>
    <n v="370"/>
    <n v="0.60699999999999998"/>
    <n v="3.2800000000000003E-2"/>
  </r>
  <r>
    <s v="24-Mar-2026"/>
    <x v="1"/>
    <s v="Week4-Mar-2026"/>
    <x v="6"/>
    <s v="27-Jun-2028"/>
    <s v="Tuesday"/>
    <s v="Monthly - Tuesday"/>
    <s v="Monthly - Tuesday"/>
    <s v="Month+27 Expiry"/>
    <n v="1"/>
    <n v="1.5E-3"/>
    <n v="1E-4"/>
  </r>
  <r>
    <s v="24-Mar-2026"/>
    <x v="1"/>
    <s v="Week4-Mar-2026"/>
    <x v="6"/>
    <s v="26-Dec-2028"/>
    <s v="Tuesday"/>
    <s v="Monthly - Tuesday"/>
    <s v="Monthly - Tuesday"/>
    <s v="Month+33 Expiry"/>
    <n v="9"/>
    <n v="1.5800000000000002E-2"/>
    <n v="8.9999999999999998E-4"/>
  </r>
  <r>
    <s v="24-Mar-2026"/>
    <x v="1"/>
    <s v="Week4-Mar-2026"/>
    <x v="6"/>
    <s v="26-Jun-2029"/>
    <s v="Tuesday"/>
    <s v="Monthly - Tuesday"/>
    <s v="Monthly - Tuesday"/>
    <s v="Month+39 Expiry"/>
    <n v="0"/>
    <n v="0"/>
    <n v="0"/>
  </r>
  <r>
    <s v="24-Mar-2026"/>
    <x v="1"/>
    <s v="Week4-Mar-2026"/>
    <x v="6"/>
    <s v="24-Dec-2029"/>
    <s v="Monday"/>
    <s v="Weekly - Monday"/>
    <s v="Weekly - Monday"/>
    <s v="Month+45 Expiry"/>
    <n v="0"/>
    <n v="0"/>
    <n v="0"/>
  </r>
  <r>
    <s v="24-Mar-2026"/>
    <x v="1"/>
    <s v="Week4-Mar-2026"/>
    <x v="6"/>
    <s v="25-Jun-2030"/>
    <s v="Tuesday"/>
    <s v="Monthly - Tuesday"/>
    <s v="Monthly - Tuesday"/>
    <s v="Month+51 Expiry"/>
    <n v="0"/>
    <n v="0"/>
    <n v="0"/>
  </r>
  <r>
    <s v="24-Mar-2026"/>
    <x v="1"/>
    <s v="Week4-Mar-2026"/>
    <x v="6"/>
    <s v="31-Dec-2030"/>
    <s v="Tuesday"/>
    <s v="Monthly - Tuesday"/>
    <s v="Monthly - Tuesday"/>
    <s v="Month+57 Expiry"/>
    <n v="0"/>
    <n v="0"/>
    <n v="0"/>
  </r>
  <r>
    <s v="25-Mar-2026"/>
    <x v="2"/>
    <s v="Week4-Mar-2026"/>
    <x v="6"/>
    <s v="30-Mar-2026"/>
    <s v="Monday"/>
    <s v="Monthly - Monday"/>
    <s v="MDAW - Monday"/>
    <s v="Same Month Expiry"/>
    <n v="38576219"/>
    <n v="58820.737699999998"/>
    <n v="389.49639999999999"/>
  </r>
  <r>
    <s v="25-Mar-2026"/>
    <x v="2"/>
    <s v="Week4-Mar-2026"/>
    <x v="6"/>
    <s v="07-Apr-2026"/>
    <s v="Tuesday"/>
    <s v="Weekly - Tuesday"/>
    <s v="Weekly - Tuesday"/>
    <s v="Month+1 Expiry"/>
    <n v="1416084"/>
    <n v="2183.6055000000001"/>
    <n v="22.924700000000001"/>
  </r>
  <r>
    <s v="25-Mar-2026"/>
    <x v="2"/>
    <s v="Week4-Mar-2026"/>
    <x v="6"/>
    <s v="13-Apr-2026"/>
    <s v="Monday"/>
    <s v="Weekly - Monday"/>
    <s v="Weekly - Monday"/>
    <s v="Month+1 Expiry"/>
    <n v="80591"/>
    <n v="126.4413"/>
    <n v="1.6156999999999999"/>
  </r>
  <r>
    <s v="25-Mar-2026"/>
    <x v="2"/>
    <s v="Week4-Mar-2026"/>
    <x v="6"/>
    <s v="21-Apr-2026"/>
    <s v="Tuesday"/>
    <s v="Weekly - Tuesday"/>
    <s v="Weekly - Tuesday"/>
    <s v="Month+1 Expiry"/>
    <n v="10545"/>
    <n v="16.453099999999999"/>
    <n v="0.31809999999999999"/>
  </r>
  <r>
    <s v="25-Mar-2026"/>
    <x v="2"/>
    <s v="Week4-Mar-2026"/>
    <x v="6"/>
    <s v="28-Apr-2026"/>
    <s v="Tuesday"/>
    <s v="Monthly - Tuesday"/>
    <s v="Monthly - Tuesday"/>
    <s v="Month+1 Expiry"/>
    <n v="954300"/>
    <n v="1502.2873999999999"/>
    <n v="26.1904"/>
  </r>
  <r>
    <s v="25-Mar-2026"/>
    <x v="2"/>
    <s v="Week4-Mar-2026"/>
    <x v="6"/>
    <s v="05-May-2026"/>
    <s v="Tuesday"/>
    <s v="Weekly - Tuesday"/>
    <s v="Weekly - Tuesday"/>
    <s v="Month+2 Expiry"/>
    <n v="20"/>
    <n v="3.1600000000000003E-2"/>
    <n v="8.9999999999999998E-4"/>
  </r>
  <r>
    <s v="25-Mar-2026"/>
    <x v="2"/>
    <s v="Week4-Mar-2026"/>
    <x v="6"/>
    <s v="26-May-2026"/>
    <s v="Tuesday"/>
    <s v="Monthly - Tuesday"/>
    <s v="Monthly - Tuesday"/>
    <s v="Month+2 Expiry"/>
    <n v="108189"/>
    <n v="172.82640000000001"/>
    <n v="3.6379000000000001"/>
  </r>
  <r>
    <s v="25-Mar-2026"/>
    <x v="2"/>
    <s v="Week4-Mar-2026"/>
    <x v="6"/>
    <s v="30-Jun-2026"/>
    <s v="Tuesday"/>
    <s v="Monthly - Tuesday"/>
    <s v="Monthly - Tuesday"/>
    <s v="Month+3 Expiry"/>
    <n v="145380"/>
    <n v="230.285"/>
    <n v="6.5606999999999998"/>
  </r>
  <r>
    <s v="25-Mar-2026"/>
    <x v="2"/>
    <s v="Week4-Mar-2026"/>
    <x v="6"/>
    <s v="29-Sep-2026"/>
    <s v="Tuesday"/>
    <s v="Monthly - Tuesday"/>
    <s v="Monthly - Tuesday"/>
    <s v="Month+6 Expiry"/>
    <n v="13909"/>
    <n v="23.1282"/>
    <n v="0.61599999999999999"/>
  </r>
  <r>
    <s v="25-Mar-2026"/>
    <x v="2"/>
    <s v="Week4-Mar-2026"/>
    <x v="6"/>
    <s v="29-Dec-2026"/>
    <s v="Tuesday"/>
    <s v="Monthly - Tuesday"/>
    <s v="Monthly - Tuesday"/>
    <s v="Month+9 Expiry"/>
    <n v="45436"/>
    <n v="73.219700000000003"/>
    <n v="2.1541999999999999"/>
  </r>
  <r>
    <s v="25-Mar-2026"/>
    <x v="2"/>
    <s v="Week4-Mar-2026"/>
    <x v="6"/>
    <s v="29-Jun-2027"/>
    <s v="Tuesday"/>
    <s v="Monthly - Tuesday"/>
    <s v="Monthly - Tuesday"/>
    <s v="Month+15 Expiry"/>
    <n v="0"/>
    <n v="0"/>
    <n v="0"/>
  </r>
  <r>
    <s v="25-Mar-2026"/>
    <x v="2"/>
    <s v="Week4-Mar-2026"/>
    <x v="6"/>
    <s v="28-Dec-2027"/>
    <s v="Tuesday"/>
    <s v="Monthly - Tuesday"/>
    <s v="Monthly - Tuesday"/>
    <s v="Month+21 Expiry"/>
    <n v="364"/>
    <n v="0.58450000000000002"/>
    <n v="2.9899999999999999E-2"/>
  </r>
  <r>
    <s v="25-Mar-2026"/>
    <x v="2"/>
    <s v="Week4-Mar-2026"/>
    <x v="6"/>
    <s v="27-Jun-2028"/>
    <s v="Tuesday"/>
    <s v="Monthly - Tuesday"/>
    <s v="Monthly - Tuesday"/>
    <s v="Month+27 Expiry"/>
    <n v="3"/>
    <n v="4.4000000000000003E-3"/>
    <n v="1E-4"/>
  </r>
  <r>
    <s v="25-Mar-2026"/>
    <x v="2"/>
    <s v="Week4-Mar-2026"/>
    <x v="6"/>
    <s v="26-Dec-2028"/>
    <s v="Tuesday"/>
    <s v="Monthly - Tuesday"/>
    <s v="Monthly - Tuesday"/>
    <s v="Month+33 Expiry"/>
    <n v="4"/>
    <n v="6.7000000000000002E-3"/>
    <n v="2.9999999999999997E-4"/>
  </r>
  <r>
    <s v="25-Mar-2026"/>
    <x v="2"/>
    <s v="Week4-Mar-2026"/>
    <x v="6"/>
    <s v="26-Jun-2029"/>
    <s v="Tuesday"/>
    <s v="Monthly - Tuesday"/>
    <s v="Monthly - Tuesday"/>
    <s v="Month+39 Expiry"/>
    <n v="0"/>
    <n v="0"/>
    <n v="0"/>
  </r>
  <r>
    <s v="25-Mar-2026"/>
    <x v="2"/>
    <s v="Week4-Mar-2026"/>
    <x v="6"/>
    <s v="24-Dec-2029"/>
    <s v="Monday"/>
    <s v="Weekly - Monday"/>
    <s v="Weekly - Monday"/>
    <s v="Month+45 Expiry"/>
    <n v="0"/>
    <n v="0"/>
    <n v="0"/>
  </r>
  <r>
    <s v="25-Mar-2026"/>
    <x v="2"/>
    <s v="Week4-Mar-2026"/>
    <x v="6"/>
    <s v="25-Jun-2030"/>
    <s v="Tuesday"/>
    <s v="Monthly - Tuesday"/>
    <s v="Monthly - Tuesday"/>
    <s v="Month+51 Expiry"/>
    <n v="0"/>
    <n v="0"/>
    <n v="0"/>
  </r>
  <r>
    <s v="25-Mar-2026"/>
    <x v="2"/>
    <s v="Week4-Mar-2026"/>
    <x v="6"/>
    <s v="31-Dec-2030"/>
    <s v="Tuesday"/>
    <s v="Monthly - Tuesday"/>
    <s v="Monthly - Tuesday"/>
    <s v="Month+57 Expiry"/>
    <n v="0"/>
    <n v="0"/>
    <n v="0"/>
  </r>
  <r>
    <s v="27-Mar-2026"/>
    <x v="4"/>
    <s v="Week4-Mar-2026"/>
    <x v="6"/>
    <s v="30-Mar-2026"/>
    <s v="Monday"/>
    <s v="Monthly - Monday"/>
    <s v="MDAW - Monday"/>
    <s v="Same Month Expiry"/>
    <n v="78247656"/>
    <n v="117342.6335"/>
    <n v="623.92610000000002"/>
  </r>
  <r>
    <s v="27-Mar-2026"/>
    <x v="4"/>
    <s v="Week4-Mar-2026"/>
    <x v="6"/>
    <s v="07-Apr-2026"/>
    <s v="Tuesday"/>
    <s v="Weekly - Tuesday"/>
    <s v="Weekly - Tuesday"/>
    <s v="Month+1 Expiry"/>
    <n v="2511092"/>
    <n v="3843.8182000000002"/>
    <n v="42.373800000000003"/>
  </r>
  <r>
    <s v="27-Mar-2026"/>
    <x v="4"/>
    <s v="Week4-Mar-2026"/>
    <x v="6"/>
    <s v="13-Apr-2026"/>
    <s v="Monday"/>
    <s v="Weekly - Monday"/>
    <s v="Weekly - Monday"/>
    <s v="Month+1 Expiry"/>
    <n v="115937"/>
    <n v="180.8707"/>
    <n v="2.7046000000000001"/>
  </r>
  <r>
    <s v="27-Mar-2026"/>
    <x v="4"/>
    <s v="Week4-Mar-2026"/>
    <x v="6"/>
    <s v="21-Apr-2026"/>
    <s v="Tuesday"/>
    <s v="Weekly - Tuesday"/>
    <s v="Weekly - Tuesday"/>
    <s v="Month+1 Expiry"/>
    <n v="20765"/>
    <n v="32.0685"/>
    <n v="0.75239999999999996"/>
  </r>
  <r>
    <s v="27-Mar-2026"/>
    <x v="4"/>
    <s v="Week4-Mar-2026"/>
    <x v="6"/>
    <s v="28-Apr-2026"/>
    <s v="Tuesday"/>
    <s v="Monthly - Tuesday"/>
    <s v="Monthly - Tuesday"/>
    <s v="Month+1 Expiry"/>
    <n v="1006775"/>
    <n v="1582.9158"/>
    <n v="39.150199999999998"/>
  </r>
  <r>
    <s v="27-Mar-2026"/>
    <x v="4"/>
    <s v="Week4-Mar-2026"/>
    <x v="6"/>
    <s v="05-May-2026"/>
    <s v="Tuesday"/>
    <s v="Weekly - Tuesday"/>
    <s v="Weekly - Tuesday"/>
    <s v="Month+2 Expiry"/>
    <n v="26"/>
    <n v="4.1000000000000002E-2"/>
    <n v="1.1999999999999999E-3"/>
  </r>
  <r>
    <s v="27-Mar-2026"/>
    <x v="4"/>
    <s v="Week4-Mar-2026"/>
    <x v="6"/>
    <s v="26-May-2026"/>
    <s v="Tuesday"/>
    <s v="Monthly - Tuesday"/>
    <s v="Monthly - Tuesday"/>
    <s v="Month+2 Expiry"/>
    <n v="90091"/>
    <n v="142.94370000000001"/>
    <n v="2.8102"/>
  </r>
  <r>
    <s v="27-Mar-2026"/>
    <x v="4"/>
    <s v="Week4-Mar-2026"/>
    <x v="6"/>
    <s v="30-Jun-2026"/>
    <s v="Tuesday"/>
    <s v="Monthly - Tuesday"/>
    <s v="Monthly - Tuesday"/>
    <s v="Month+3 Expiry"/>
    <n v="154867"/>
    <n v="244.3553"/>
    <n v="9.1143000000000001"/>
  </r>
  <r>
    <s v="27-Mar-2026"/>
    <x v="4"/>
    <s v="Week4-Mar-2026"/>
    <x v="6"/>
    <s v="29-Sep-2026"/>
    <s v="Tuesday"/>
    <s v="Monthly - Tuesday"/>
    <s v="Monthly - Tuesday"/>
    <s v="Month+6 Expiry"/>
    <n v="17714"/>
    <n v="29.140699999999999"/>
    <n v="0.66259999999999997"/>
  </r>
  <r>
    <s v="27-Mar-2026"/>
    <x v="4"/>
    <s v="Week4-Mar-2026"/>
    <x v="6"/>
    <s v="29-Dec-2026"/>
    <s v="Tuesday"/>
    <s v="Monthly - Tuesday"/>
    <s v="Monthly - Tuesday"/>
    <s v="Month+9 Expiry"/>
    <n v="41602"/>
    <n v="67.124799999999993"/>
    <n v="2.1867999999999999"/>
  </r>
  <r>
    <s v="27-Mar-2026"/>
    <x v="4"/>
    <s v="Week4-Mar-2026"/>
    <x v="6"/>
    <s v="29-Jun-2027"/>
    <s v="Tuesday"/>
    <s v="Monthly - Tuesday"/>
    <s v="Monthly - Tuesday"/>
    <s v="Month+15 Expiry"/>
    <n v="2"/>
    <n v="2.8E-3"/>
    <n v="1E-4"/>
  </r>
  <r>
    <s v="27-Mar-2026"/>
    <x v="4"/>
    <s v="Week4-Mar-2026"/>
    <x v="6"/>
    <s v="28-Dec-2027"/>
    <s v="Tuesday"/>
    <s v="Monthly - Tuesday"/>
    <s v="Monthly - Tuesday"/>
    <s v="Month+21 Expiry"/>
    <n v="319"/>
    <n v="0.51559999999999995"/>
    <n v="2.8899999999999999E-2"/>
  </r>
  <r>
    <s v="27-Mar-2026"/>
    <x v="4"/>
    <s v="Week4-Mar-2026"/>
    <x v="6"/>
    <s v="27-Jun-2028"/>
    <s v="Tuesday"/>
    <s v="Monthly - Tuesday"/>
    <s v="Monthly - Tuesday"/>
    <s v="Month+27 Expiry"/>
    <n v="0"/>
    <n v="0"/>
    <n v="0"/>
  </r>
  <r>
    <s v="27-Mar-2026"/>
    <x v="4"/>
    <s v="Week4-Mar-2026"/>
    <x v="6"/>
    <s v="26-Dec-2028"/>
    <s v="Tuesday"/>
    <s v="Monthly - Tuesday"/>
    <s v="Monthly - Tuesday"/>
    <s v="Month+33 Expiry"/>
    <n v="13"/>
    <n v="2.0799999999999999E-2"/>
    <n v="1.1000000000000001E-3"/>
  </r>
  <r>
    <s v="27-Mar-2026"/>
    <x v="4"/>
    <s v="Week4-Mar-2026"/>
    <x v="6"/>
    <s v="26-Jun-2029"/>
    <s v="Tuesday"/>
    <s v="Monthly - Tuesday"/>
    <s v="Monthly - Tuesday"/>
    <s v="Month+39 Expiry"/>
    <n v="0"/>
    <n v="0"/>
    <n v="0"/>
  </r>
  <r>
    <s v="27-Mar-2026"/>
    <x v="4"/>
    <s v="Week4-Mar-2026"/>
    <x v="6"/>
    <s v="24-Dec-2029"/>
    <s v="Monday"/>
    <s v="Weekly - Monday"/>
    <s v="Weekly - Monday"/>
    <s v="Month+45 Expiry"/>
    <n v="0"/>
    <n v="0"/>
    <n v="0"/>
  </r>
  <r>
    <s v="27-Mar-2026"/>
    <x v="4"/>
    <s v="Week4-Mar-2026"/>
    <x v="6"/>
    <s v="25-Jun-2030"/>
    <s v="Tuesday"/>
    <s v="Monthly - Tuesday"/>
    <s v="Monthly - Tuesday"/>
    <s v="Month+51 Expiry"/>
    <n v="0"/>
    <n v="0"/>
    <n v="0"/>
  </r>
  <r>
    <s v="27-Mar-2026"/>
    <x v="4"/>
    <s v="Week4-Mar-2026"/>
    <x v="6"/>
    <s v="31-Dec-2030"/>
    <s v="Tuesday"/>
    <s v="Monthly - Tuesday"/>
    <s v="Monthly - Tuesday"/>
    <s v="Month+57 Expiry"/>
    <n v="0"/>
    <n v="0"/>
    <n v="0"/>
  </r>
  <r>
    <s v="30-Mar-2026"/>
    <x v="0"/>
    <s v="Week5-Mar-2026"/>
    <x v="6"/>
    <s v="30-Mar-2026"/>
    <s v="Monday"/>
    <s v="Monthly - Monday"/>
    <s v="MDAW - Monday"/>
    <s v="Same Month Expiry"/>
    <n v="354045992"/>
    <n v="519147.23910000001"/>
    <n v="797.60159999999996"/>
  </r>
  <r>
    <s v="30-Mar-2026"/>
    <x v="0"/>
    <s v="Week5-Mar-2026"/>
    <x v="6"/>
    <s v="07-Apr-2026"/>
    <s v="Tuesday"/>
    <s v="Weekly - Tuesday"/>
    <s v="Weekly - Tuesday"/>
    <s v="Month+1 Expiry"/>
    <n v="7484360"/>
    <n v="11274.585300000001"/>
    <n v="92.637200000000007"/>
  </r>
  <r>
    <s v="30-Mar-2026"/>
    <x v="0"/>
    <s v="Week5-Mar-2026"/>
    <x v="6"/>
    <s v="13-Apr-2026"/>
    <s v="Monday"/>
    <s v="Weekly - Monday"/>
    <s v="Weekly - Monday"/>
    <s v="Month+1 Expiry"/>
    <n v="260141"/>
    <n v="401.3965"/>
    <n v="4.8463000000000003"/>
  </r>
  <r>
    <s v="30-Mar-2026"/>
    <x v="0"/>
    <s v="Week5-Mar-2026"/>
    <x v="6"/>
    <s v="21-Apr-2026"/>
    <s v="Tuesday"/>
    <s v="Weekly - Tuesday"/>
    <s v="Weekly - Tuesday"/>
    <s v="Month+1 Expiry"/>
    <n v="16846"/>
    <n v="25.909800000000001"/>
    <n v="0.48420000000000002"/>
  </r>
  <r>
    <s v="30-Mar-2026"/>
    <x v="0"/>
    <s v="Week5-Mar-2026"/>
    <x v="6"/>
    <s v="28-Apr-2026"/>
    <s v="Tuesday"/>
    <s v="Monthly - Tuesday"/>
    <s v="Monthly - Tuesday"/>
    <s v="Month+1 Expiry"/>
    <n v="1390187"/>
    <n v="2169.7035000000001"/>
    <n v="56.442999999999998"/>
  </r>
  <r>
    <s v="30-Mar-2026"/>
    <x v="0"/>
    <s v="Week5-Mar-2026"/>
    <x v="6"/>
    <s v="05-May-2026"/>
    <s v="Tuesday"/>
    <s v="Weekly - Tuesday"/>
    <s v="Weekly - Tuesday"/>
    <s v="Month+2 Expiry"/>
    <n v="202"/>
    <n v="0.32390000000000002"/>
    <n v="2E-3"/>
  </r>
  <r>
    <s v="30-Mar-2026"/>
    <x v="0"/>
    <s v="Week5-Mar-2026"/>
    <x v="6"/>
    <s v="26-May-2026"/>
    <s v="Tuesday"/>
    <s v="Monthly - Tuesday"/>
    <s v="Monthly - Tuesday"/>
    <s v="Month+2 Expiry"/>
    <n v="120238"/>
    <n v="188.26859999999999"/>
    <n v="3.9436"/>
  </r>
  <r>
    <s v="30-Mar-2026"/>
    <x v="0"/>
    <s v="Week5-Mar-2026"/>
    <x v="6"/>
    <s v="30-Jun-2026"/>
    <s v="Tuesday"/>
    <s v="Monthly - Tuesday"/>
    <s v="Monthly - Tuesday"/>
    <s v="Month+3 Expiry"/>
    <n v="174806"/>
    <n v="268.1352"/>
    <n v="8.4091000000000005"/>
  </r>
  <r>
    <s v="30-Mar-2026"/>
    <x v="0"/>
    <s v="Week5-Mar-2026"/>
    <x v="6"/>
    <s v="29-Sep-2026"/>
    <s v="Tuesday"/>
    <s v="Monthly - Tuesday"/>
    <s v="Monthly - Tuesday"/>
    <s v="Month+6 Expiry"/>
    <n v="32547"/>
    <n v="53.314399999999999"/>
    <n v="1.3021"/>
  </r>
  <r>
    <s v="30-Mar-2026"/>
    <x v="0"/>
    <s v="Week5-Mar-2026"/>
    <x v="6"/>
    <s v="29-Dec-2026"/>
    <s v="Tuesday"/>
    <s v="Monthly - Tuesday"/>
    <s v="Monthly - Tuesday"/>
    <s v="Month+9 Expiry"/>
    <n v="81829"/>
    <n v="134.3449"/>
    <n v="5.4485999999999999"/>
  </r>
  <r>
    <s v="30-Mar-2026"/>
    <x v="0"/>
    <s v="Week5-Mar-2026"/>
    <x v="6"/>
    <s v="29-Jun-2027"/>
    <s v="Tuesday"/>
    <s v="Monthly - Tuesday"/>
    <s v="Monthly - Tuesday"/>
    <s v="Month+15 Expiry"/>
    <n v="0"/>
    <n v="0"/>
    <n v="0"/>
  </r>
  <r>
    <s v="30-Mar-2026"/>
    <x v="0"/>
    <s v="Week5-Mar-2026"/>
    <x v="6"/>
    <s v="28-Dec-2027"/>
    <s v="Tuesday"/>
    <s v="Monthly - Tuesday"/>
    <s v="Monthly - Tuesday"/>
    <s v="Month+21 Expiry"/>
    <n v="445"/>
    <n v="0.7147"/>
    <n v="4.1500000000000002E-2"/>
  </r>
  <r>
    <s v="30-Mar-2026"/>
    <x v="0"/>
    <s v="Week5-Mar-2026"/>
    <x v="6"/>
    <s v="27-Jun-2028"/>
    <s v="Tuesday"/>
    <s v="Monthly - Tuesday"/>
    <s v="Monthly - Tuesday"/>
    <s v="Month+27 Expiry"/>
    <n v="2"/>
    <n v="3.0000000000000001E-3"/>
    <n v="1E-4"/>
  </r>
  <r>
    <s v="30-Mar-2026"/>
    <x v="0"/>
    <s v="Week5-Mar-2026"/>
    <x v="6"/>
    <s v="26-Dec-2028"/>
    <s v="Tuesday"/>
    <s v="Monthly - Tuesday"/>
    <s v="Monthly - Tuesday"/>
    <s v="Month+33 Expiry"/>
    <n v="38"/>
    <n v="6.7199999999999996E-2"/>
    <n v="4.3E-3"/>
  </r>
  <r>
    <s v="30-Mar-2026"/>
    <x v="0"/>
    <s v="Week5-Mar-2026"/>
    <x v="6"/>
    <s v="26-Jun-2029"/>
    <s v="Tuesday"/>
    <s v="Monthly - Tuesday"/>
    <s v="Monthly - Tuesday"/>
    <s v="Month+39 Expiry"/>
    <n v="0"/>
    <n v="0"/>
    <n v="0"/>
  </r>
  <r>
    <s v="30-Mar-2026"/>
    <x v="0"/>
    <s v="Week5-Mar-2026"/>
    <x v="6"/>
    <s v="24-Dec-2029"/>
    <s v="Monday"/>
    <s v="Weekly - Monday"/>
    <s v="Weekly - Monday"/>
    <s v="Month+45 Expiry"/>
    <n v="0"/>
    <n v="0"/>
    <n v="0"/>
  </r>
  <r>
    <s v="30-Mar-2026"/>
    <x v="0"/>
    <s v="Week5-Mar-2026"/>
    <x v="6"/>
    <s v="25-Jun-2030"/>
    <s v="Tuesday"/>
    <s v="Monthly - Tuesday"/>
    <s v="Monthly - Tuesday"/>
    <s v="Month+51 Expiry"/>
    <n v="0"/>
    <n v="0"/>
    <n v="0"/>
  </r>
  <r>
    <s v="30-Mar-2026"/>
    <x v="0"/>
    <s v="Week5-Mar-2026"/>
    <x v="6"/>
    <s v="31-Dec-2030"/>
    <s v="Tuesday"/>
    <s v="Monthly - Tuesday"/>
    <s v="Monthly - Tuesday"/>
    <s v="Month+57 Expiry"/>
    <n v="0"/>
    <n v="0"/>
    <n v="0"/>
  </r>
  <r>
    <s v="01-Apr-2026"/>
    <x v="2"/>
    <s v="Week1-Apr-2026"/>
    <x v="7"/>
    <s v="07-Apr-2026"/>
    <s v="Tuesday"/>
    <s v="Weekly - Tuesday"/>
    <s v="Weekly - Tuesday"/>
    <s v="Same Month Expiry"/>
    <n v="40596226"/>
    <n v="60767.532599999999"/>
    <n v="421.06720000000001"/>
  </r>
  <r>
    <s v="01-Apr-2026"/>
    <x v="2"/>
    <s v="Week1-Apr-2026"/>
    <x v="7"/>
    <s v="13-Apr-2026"/>
    <s v="Monday"/>
    <s v="Weekly - Monday"/>
    <s v="Weekly - Monday"/>
    <s v="Same Month Expiry"/>
    <n v="797639"/>
    <n v="1205.9263000000001"/>
    <n v="10.972"/>
  </r>
  <r>
    <s v="01-Apr-2026"/>
    <x v="2"/>
    <s v="Week1-Apr-2026"/>
    <x v="7"/>
    <s v="21-Apr-2026"/>
    <s v="Tuesday"/>
    <s v="Weekly - Tuesday"/>
    <s v="Weekly - Tuesday"/>
    <s v="Same Month Expiry"/>
    <n v="28109"/>
    <n v="43.371899999999997"/>
    <n v="0.53879999999999995"/>
  </r>
  <r>
    <s v="01-Apr-2026"/>
    <x v="2"/>
    <s v="Week1-Apr-2026"/>
    <x v="7"/>
    <s v="28-Apr-2026"/>
    <s v="Tuesday"/>
    <s v="Monthly - Tuesday"/>
    <s v="Monthly - Tuesday"/>
    <s v="Same Month Expiry"/>
    <n v="1248168"/>
    <n v="1927.6862000000001"/>
    <n v="33.663200000000003"/>
  </r>
  <r>
    <s v="01-Apr-2026"/>
    <x v="2"/>
    <s v="Week1-Apr-2026"/>
    <x v="7"/>
    <s v="05-May-2026"/>
    <s v="Tuesday"/>
    <s v="Weekly - Tuesday"/>
    <s v="Weekly - Tuesday"/>
    <s v="Month+1 Expiry"/>
    <n v="628"/>
    <n v="1.0064"/>
    <n v="8.0000000000000002E-3"/>
  </r>
  <r>
    <s v="01-Apr-2026"/>
    <x v="2"/>
    <s v="Week1-Apr-2026"/>
    <x v="7"/>
    <s v="26-May-2026"/>
    <s v="Tuesday"/>
    <s v="Monthly - Tuesday"/>
    <s v="Monthly - Tuesday"/>
    <s v="Month+1 Expiry"/>
    <n v="118114"/>
    <n v="185.8656"/>
    <n v="3.1254"/>
  </r>
  <r>
    <s v="01-Apr-2026"/>
    <x v="2"/>
    <s v="Week1-Apr-2026"/>
    <x v="7"/>
    <s v="30-Jun-2026"/>
    <s v="Tuesday"/>
    <s v="Monthly - Tuesday"/>
    <s v="Monthly - Tuesday"/>
    <s v="Month+2 Expiry"/>
    <n v="145283"/>
    <n v="223.5752"/>
    <n v="5.3316999999999997"/>
  </r>
  <r>
    <s v="01-Apr-2026"/>
    <x v="2"/>
    <s v="Week1-Apr-2026"/>
    <x v="7"/>
    <s v="29-Sep-2026"/>
    <s v="Tuesday"/>
    <s v="Monthly - Tuesday"/>
    <s v="Monthly - Tuesday"/>
    <s v="Month+5 Expiry"/>
    <n v="25733"/>
    <n v="43.114600000000003"/>
    <n v="0.70979999999999999"/>
  </r>
  <r>
    <s v="01-Apr-2026"/>
    <x v="2"/>
    <s v="Week1-Apr-2026"/>
    <x v="7"/>
    <s v="29-Dec-2026"/>
    <s v="Tuesday"/>
    <s v="Monthly - Tuesday"/>
    <s v="Monthly - Tuesday"/>
    <s v="Month+8 Expiry"/>
    <n v="57205"/>
    <n v="92.017499999999998"/>
    <n v="3.0476000000000001"/>
  </r>
  <r>
    <s v="01-Apr-2026"/>
    <x v="2"/>
    <s v="Week1-Apr-2026"/>
    <x v="7"/>
    <s v="30-Mar-2027"/>
    <s v="Tuesday"/>
    <s v="Monthly - Tuesday"/>
    <s v="Monthly - Tuesday"/>
    <s v="Month+11 Expiry"/>
    <n v="0"/>
    <n v="0"/>
    <n v="0"/>
  </r>
  <r>
    <s v="01-Apr-2026"/>
    <x v="2"/>
    <s v="Week1-Apr-2026"/>
    <x v="7"/>
    <s v="29-Jun-2027"/>
    <s v="Tuesday"/>
    <s v="Monthly - Tuesday"/>
    <s v="Monthly - Tuesday"/>
    <s v="Month+14 Expiry"/>
    <n v="1"/>
    <n v="1.4E-3"/>
    <n v="0"/>
  </r>
  <r>
    <s v="01-Apr-2026"/>
    <x v="2"/>
    <s v="Week1-Apr-2026"/>
    <x v="7"/>
    <s v="28-Dec-2027"/>
    <s v="Tuesday"/>
    <s v="Monthly - Tuesday"/>
    <s v="Monthly - Tuesday"/>
    <s v="Month+20 Expiry"/>
    <n v="669"/>
    <n v="0.97719999999999996"/>
    <n v="4.1000000000000002E-2"/>
  </r>
  <r>
    <s v="01-Apr-2026"/>
    <x v="2"/>
    <s v="Week1-Apr-2026"/>
    <x v="7"/>
    <s v="27-Jun-2028"/>
    <s v="Tuesday"/>
    <s v="Monthly - Tuesday"/>
    <s v="Monthly - Tuesday"/>
    <s v="Month+26 Expiry"/>
    <n v="1"/>
    <n v="1.5E-3"/>
    <n v="1E-4"/>
  </r>
  <r>
    <s v="01-Apr-2026"/>
    <x v="2"/>
    <s v="Week1-Apr-2026"/>
    <x v="7"/>
    <s v="26-Dec-2028"/>
    <s v="Tuesday"/>
    <s v="Monthly - Tuesday"/>
    <s v="Monthly - Tuesday"/>
    <s v="Month+32 Expiry"/>
    <n v="22"/>
    <n v="4.0399999999999998E-2"/>
    <n v="2.5999999999999999E-3"/>
  </r>
  <r>
    <s v="01-Apr-2026"/>
    <x v="2"/>
    <s v="Week1-Apr-2026"/>
    <x v="7"/>
    <s v="26-Jun-2029"/>
    <s v="Tuesday"/>
    <s v="Monthly - Tuesday"/>
    <s v="Monthly - Tuesday"/>
    <s v="Month+38 Expiry"/>
    <n v="0"/>
    <n v="0"/>
    <n v="0"/>
  </r>
  <r>
    <s v="01-Apr-2026"/>
    <x v="2"/>
    <s v="Week1-Apr-2026"/>
    <x v="7"/>
    <s v="24-Dec-2029"/>
    <s v="Monday"/>
    <s v="Weekly - Monday"/>
    <s v="Weekly - Monday"/>
    <s v="Month+44 Expiry"/>
    <n v="11"/>
    <n v="1.72E-2"/>
    <n v="8.0000000000000004E-4"/>
  </r>
  <r>
    <s v="01-Apr-2026"/>
    <x v="2"/>
    <s v="Week1-Apr-2026"/>
    <x v="7"/>
    <s v="25-Jun-2030"/>
    <s v="Tuesday"/>
    <s v="Monthly - Tuesday"/>
    <s v="Monthly - Tuesday"/>
    <s v="Month+50 Expiry"/>
    <n v="0"/>
    <n v="0"/>
    <n v="0"/>
  </r>
  <r>
    <s v="01-Apr-2026"/>
    <x v="2"/>
    <s v="Week1-Apr-2026"/>
    <x v="7"/>
    <s v="31-Dec-2030"/>
    <s v="Tuesday"/>
    <s v="Monthly - Tuesday"/>
    <s v="Monthly - Tuesday"/>
    <s v="Month+56 Expiry"/>
    <n v="0"/>
    <n v="0"/>
    <n v="0"/>
  </r>
  <r>
    <s v="02-Apr-2026"/>
    <x v="3"/>
    <s v="Week1-Apr-2026"/>
    <x v="7"/>
    <s v="07-Apr-2026"/>
    <s v="Tuesday"/>
    <s v="Weekly - Tuesday"/>
    <s v="Weekly - Tuesday"/>
    <s v="Same Month Expiry"/>
    <n v="43307408"/>
    <n v="63887.872499999998"/>
    <n v="406.21449999999999"/>
  </r>
  <r>
    <s v="02-Apr-2026"/>
    <x v="3"/>
    <s v="Week1-Apr-2026"/>
    <x v="7"/>
    <s v="13-Apr-2026"/>
    <s v="Monday"/>
    <s v="Weekly - Monday"/>
    <s v="Weekly - Monday"/>
    <s v="Same Month Expiry"/>
    <n v="1511189"/>
    <n v="2260.5617999999999"/>
    <n v="21.106400000000001"/>
  </r>
  <r>
    <s v="02-Apr-2026"/>
    <x v="3"/>
    <s v="Week1-Apr-2026"/>
    <x v="7"/>
    <s v="21-Apr-2026"/>
    <s v="Tuesday"/>
    <s v="Weekly - Tuesday"/>
    <s v="Weekly - Tuesday"/>
    <s v="Same Month Expiry"/>
    <n v="43942"/>
    <n v="67.153400000000005"/>
    <n v="0.82809999999999995"/>
  </r>
  <r>
    <s v="02-Apr-2026"/>
    <x v="3"/>
    <s v="Week1-Apr-2026"/>
    <x v="7"/>
    <s v="28-Apr-2026"/>
    <s v="Tuesday"/>
    <s v="Monthly - Tuesday"/>
    <s v="Monthly - Tuesday"/>
    <s v="Same Month Expiry"/>
    <n v="1390796"/>
    <n v="2130.8627000000001"/>
    <n v="34.513500000000001"/>
  </r>
  <r>
    <s v="02-Apr-2026"/>
    <x v="3"/>
    <s v="Week1-Apr-2026"/>
    <x v="7"/>
    <s v="05-May-2026"/>
    <s v="Tuesday"/>
    <s v="Weekly - Tuesday"/>
    <s v="Weekly - Tuesday"/>
    <s v="Month+1 Expiry"/>
    <n v="2235"/>
    <n v="3.5716000000000001"/>
    <n v="2.1999999999999999E-2"/>
  </r>
  <r>
    <s v="02-Apr-2026"/>
    <x v="3"/>
    <s v="Week1-Apr-2026"/>
    <x v="7"/>
    <s v="26-May-2026"/>
    <s v="Tuesday"/>
    <s v="Monthly - Tuesday"/>
    <s v="Monthly - Tuesday"/>
    <s v="Month+1 Expiry"/>
    <n v="157837"/>
    <n v="247.863"/>
    <n v="3.7972999999999999"/>
  </r>
  <r>
    <s v="02-Apr-2026"/>
    <x v="3"/>
    <s v="Week1-Apr-2026"/>
    <x v="7"/>
    <s v="30-Jun-2026"/>
    <s v="Tuesday"/>
    <s v="Monthly - Tuesday"/>
    <s v="Monthly - Tuesday"/>
    <s v="Month+2 Expiry"/>
    <n v="149218"/>
    <n v="226.06780000000001"/>
    <n v="5.3108000000000004"/>
  </r>
  <r>
    <s v="02-Apr-2026"/>
    <x v="3"/>
    <s v="Week1-Apr-2026"/>
    <x v="7"/>
    <s v="29-Sep-2026"/>
    <s v="Tuesday"/>
    <s v="Monthly - Tuesday"/>
    <s v="Monthly - Tuesday"/>
    <s v="Month+5 Expiry"/>
    <n v="18855"/>
    <n v="30.4115"/>
    <n v="0.86609999999999998"/>
  </r>
  <r>
    <s v="02-Apr-2026"/>
    <x v="3"/>
    <s v="Week1-Apr-2026"/>
    <x v="7"/>
    <s v="29-Dec-2026"/>
    <s v="Tuesday"/>
    <s v="Monthly - Tuesday"/>
    <s v="Monthly - Tuesday"/>
    <s v="Month+8 Expiry"/>
    <n v="69231"/>
    <n v="112.5308"/>
    <n v="3.1025"/>
  </r>
  <r>
    <s v="02-Apr-2026"/>
    <x v="3"/>
    <s v="Week1-Apr-2026"/>
    <x v="7"/>
    <s v="30-Mar-2027"/>
    <s v="Tuesday"/>
    <s v="Monthly - Tuesday"/>
    <s v="Monthly - Tuesday"/>
    <s v="Month+11 Expiry"/>
    <n v="0"/>
    <n v="0"/>
    <n v="0"/>
  </r>
  <r>
    <s v="02-Apr-2026"/>
    <x v="3"/>
    <s v="Week1-Apr-2026"/>
    <x v="7"/>
    <s v="29-Jun-2027"/>
    <s v="Tuesday"/>
    <s v="Monthly - Tuesday"/>
    <s v="Monthly - Tuesday"/>
    <s v="Month+14 Expiry"/>
    <n v="13"/>
    <n v="1.6199999999999999E-2"/>
    <n v="2.0000000000000001E-4"/>
  </r>
  <r>
    <s v="02-Apr-2026"/>
    <x v="3"/>
    <s v="Week1-Apr-2026"/>
    <x v="7"/>
    <s v="28-Dec-2027"/>
    <s v="Tuesday"/>
    <s v="Monthly - Tuesday"/>
    <s v="Monthly - Tuesday"/>
    <s v="Month+20 Expiry"/>
    <n v="514"/>
    <n v="0.86260000000000003"/>
    <n v="4.8599999999999997E-2"/>
  </r>
  <r>
    <s v="02-Apr-2026"/>
    <x v="3"/>
    <s v="Week1-Apr-2026"/>
    <x v="7"/>
    <s v="27-Jun-2028"/>
    <s v="Tuesday"/>
    <s v="Monthly - Tuesday"/>
    <s v="Monthly - Tuesday"/>
    <s v="Month+26 Expiry"/>
    <n v="0"/>
    <n v="0"/>
    <n v="0"/>
  </r>
  <r>
    <s v="02-Apr-2026"/>
    <x v="3"/>
    <s v="Week1-Apr-2026"/>
    <x v="7"/>
    <s v="26-Dec-2028"/>
    <s v="Tuesday"/>
    <s v="Monthly - Tuesday"/>
    <s v="Monthly - Tuesday"/>
    <s v="Month+32 Expiry"/>
    <n v="49"/>
    <n v="9.4399999999999998E-2"/>
    <n v="6.0000000000000001E-3"/>
  </r>
  <r>
    <s v="02-Apr-2026"/>
    <x v="3"/>
    <s v="Week1-Apr-2026"/>
    <x v="7"/>
    <s v="26-Jun-2029"/>
    <s v="Tuesday"/>
    <s v="Monthly - Tuesday"/>
    <s v="Monthly - Tuesday"/>
    <s v="Month+38 Expiry"/>
    <n v="0"/>
    <n v="0"/>
    <n v="0"/>
  </r>
  <r>
    <s v="02-Apr-2026"/>
    <x v="3"/>
    <s v="Week1-Apr-2026"/>
    <x v="7"/>
    <s v="24-Dec-2029"/>
    <s v="Monday"/>
    <s v="Weekly - Monday"/>
    <s v="Weekly - Monday"/>
    <s v="Month+44 Expiry"/>
    <n v="5"/>
    <n v="7.9000000000000008E-3"/>
    <n v="5.0000000000000001E-4"/>
  </r>
  <r>
    <s v="02-Apr-2026"/>
    <x v="3"/>
    <s v="Week1-Apr-2026"/>
    <x v="7"/>
    <s v="25-Jun-2030"/>
    <s v="Tuesday"/>
    <s v="Monthly - Tuesday"/>
    <s v="Monthly - Tuesday"/>
    <s v="Month+50 Expiry"/>
    <n v="0"/>
    <n v="0"/>
    <n v="0"/>
  </r>
  <r>
    <s v="02-Apr-2026"/>
    <x v="3"/>
    <s v="Week1-Apr-2026"/>
    <x v="7"/>
    <s v="31-Dec-2030"/>
    <s v="Tuesday"/>
    <s v="Monthly - Tuesday"/>
    <s v="Monthly - Tuesday"/>
    <s v="Month+56 Expiry"/>
    <n v="0"/>
    <n v="0"/>
    <n v="0"/>
  </r>
  <r>
    <s v="06-Apr-2026"/>
    <x v="0"/>
    <s v="Week1-Apr-2026"/>
    <x v="7"/>
    <s v="07-Apr-2026"/>
    <s v="Tuesday"/>
    <s v="Weekly - Tuesday"/>
    <s v="Weekly - Tuesday"/>
    <s v="Same Month Expiry"/>
    <n v="122440819"/>
    <n v="181794.12729999999"/>
    <n v="807.78200000000004"/>
  </r>
  <r>
    <s v="06-Apr-2026"/>
    <x v="0"/>
    <s v="Week1-Apr-2026"/>
    <x v="7"/>
    <s v="13-Apr-2026"/>
    <s v="Monday"/>
    <s v="Weekly - Monday"/>
    <s v="Weekly - Monday"/>
    <s v="Same Month Expiry"/>
    <n v="4018798"/>
    <n v="6012.3608000000004"/>
    <n v="42.048099999999998"/>
  </r>
  <r>
    <s v="06-Apr-2026"/>
    <x v="0"/>
    <s v="Week1-Apr-2026"/>
    <x v="7"/>
    <s v="21-Apr-2026"/>
    <s v="Tuesday"/>
    <s v="Weekly - Tuesday"/>
    <s v="Weekly - Tuesday"/>
    <s v="Same Month Expiry"/>
    <n v="106465"/>
    <n v="161.50800000000001"/>
    <n v="1.8286"/>
  </r>
  <r>
    <s v="06-Apr-2026"/>
    <x v="0"/>
    <s v="Week1-Apr-2026"/>
    <x v="7"/>
    <s v="28-Apr-2026"/>
    <s v="Tuesday"/>
    <s v="Monthly - Tuesday"/>
    <s v="Monthly - Tuesday"/>
    <s v="Same Month Expiry"/>
    <n v="1276429"/>
    <n v="1949.2843"/>
    <n v="28.565100000000001"/>
  </r>
  <r>
    <s v="06-Apr-2026"/>
    <x v="0"/>
    <s v="Week1-Apr-2026"/>
    <x v="7"/>
    <s v="05-May-2026"/>
    <s v="Tuesday"/>
    <s v="Weekly - Tuesday"/>
    <s v="Weekly - Tuesday"/>
    <s v="Month+1 Expiry"/>
    <n v="3590"/>
    <n v="5.6978999999999997"/>
    <n v="5.5800000000000002E-2"/>
  </r>
  <r>
    <s v="06-Apr-2026"/>
    <x v="0"/>
    <s v="Week1-Apr-2026"/>
    <x v="7"/>
    <s v="26-May-2026"/>
    <s v="Tuesday"/>
    <s v="Monthly - Tuesday"/>
    <s v="Monthly - Tuesday"/>
    <s v="Month+1 Expiry"/>
    <n v="126601"/>
    <n v="200.37790000000001"/>
    <n v="3.0739999999999998"/>
  </r>
  <r>
    <s v="06-Apr-2026"/>
    <x v="0"/>
    <s v="Week1-Apr-2026"/>
    <x v="7"/>
    <s v="30-Jun-2026"/>
    <s v="Tuesday"/>
    <s v="Monthly - Tuesday"/>
    <s v="Monthly - Tuesday"/>
    <s v="Month+2 Expiry"/>
    <n v="112765"/>
    <n v="172.84309999999999"/>
    <n v="3.8658000000000001"/>
  </r>
  <r>
    <s v="06-Apr-2026"/>
    <x v="0"/>
    <s v="Week1-Apr-2026"/>
    <x v="7"/>
    <s v="29-Sep-2026"/>
    <s v="Tuesday"/>
    <s v="Monthly - Tuesday"/>
    <s v="Monthly - Tuesday"/>
    <s v="Month+5 Expiry"/>
    <n v="19133"/>
    <n v="31.3797"/>
    <n v="0.71030000000000004"/>
  </r>
  <r>
    <s v="06-Apr-2026"/>
    <x v="0"/>
    <s v="Week1-Apr-2026"/>
    <x v="7"/>
    <s v="29-Dec-2026"/>
    <s v="Tuesday"/>
    <s v="Monthly - Tuesday"/>
    <s v="Monthly - Tuesday"/>
    <s v="Month+8 Expiry"/>
    <n v="45699"/>
    <n v="72.537800000000004"/>
    <n v="1.9610000000000001"/>
  </r>
  <r>
    <s v="06-Apr-2026"/>
    <x v="0"/>
    <s v="Week1-Apr-2026"/>
    <x v="7"/>
    <s v="30-Mar-2027"/>
    <s v="Tuesday"/>
    <s v="Monthly - Tuesday"/>
    <s v="Monthly - Tuesday"/>
    <s v="Month+11 Expiry"/>
    <n v="0"/>
    <n v="0"/>
    <n v="0"/>
  </r>
  <r>
    <s v="06-Apr-2026"/>
    <x v="0"/>
    <s v="Week1-Apr-2026"/>
    <x v="7"/>
    <s v="29-Jun-2027"/>
    <s v="Tuesday"/>
    <s v="Monthly - Tuesday"/>
    <s v="Monthly - Tuesday"/>
    <s v="Month+14 Expiry"/>
    <n v="3"/>
    <n v="3.7000000000000002E-3"/>
    <n v="1E-4"/>
  </r>
  <r>
    <s v="06-Apr-2026"/>
    <x v="0"/>
    <s v="Week1-Apr-2026"/>
    <x v="7"/>
    <s v="28-Dec-2027"/>
    <s v="Tuesday"/>
    <s v="Monthly - Tuesday"/>
    <s v="Monthly - Tuesday"/>
    <s v="Month+20 Expiry"/>
    <n v="344"/>
    <n v="0.57250000000000001"/>
    <n v="3.8399999999999997E-2"/>
  </r>
  <r>
    <s v="06-Apr-2026"/>
    <x v="0"/>
    <s v="Week1-Apr-2026"/>
    <x v="7"/>
    <s v="27-Jun-2028"/>
    <s v="Tuesday"/>
    <s v="Monthly - Tuesday"/>
    <s v="Monthly - Tuesday"/>
    <s v="Month+26 Expiry"/>
    <n v="0"/>
    <n v="0"/>
    <n v="0"/>
  </r>
  <r>
    <s v="06-Apr-2026"/>
    <x v="0"/>
    <s v="Week1-Apr-2026"/>
    <x v="7"/>
    <s v="26-Dec-2028"/>
    <s v="Tuesday"/>
    <s v="Monthly - Tuesday"/>
    <s v="Monthly - Tuesday"/>
    <s v="Month+32 Expiry"/>
    <n v="5"/>
    <n v="8.3000000000000001E-3"/>
    <n v="5.0000000000000001E-4"/>
  </r>
  <r>
    <s v="06-Apr-2026"/>
    <x v="0"/>
    <s v="Week1-Apr-2026"/>
    <x v="7"/>
    <s v="26-Jun-2029"/>
    <s v="Tuesday"/>
    <s v="Monthly - Tuesday"/>
    <s v="Monthly - Tuesday"/>
    <s v="Month+38 Expiry"/>
    <n v="0"/>
    <n v="0"/>
    <n v="0"/>
  </r>
  <r>
    <s v="06-Apr-2026"/>
    <x v="0"/>
    <s v="Week1-Apr-2026"/>
    <x v="7"/>
    <s v="24-Dec-2029"/>
    <s v="Monday"/>
    <s v="Weekly - Monday"/>
    <s v="Weekly - Monday"/>
    <s v="Month+44 Expiry"/>
    <n v="3"/>
    <n v="5.0000000000000001E-3"/>
    <n v="2.9999999999999997E-4"/>
  </r>
  <r>
    <s v="06-Apr-2026"/>
    <x v="0"/>
    <s v="Week1-Apr-2026"/>
    <x v="7"/>
    <s v="25-Jun-2030"/>
    <s v="Tuesday"/>
    <s v="Monthly - Tuesday"/>
    <s v="Monthly - Tuesday"/>
    <s v="Month+50 Expiry"/>
    <n v="0"/>
    <n v="0"/>
    <n v="0"/>
  </r>
  <r>
    <s v="06-Apr-2026"/>
    <x v="0"/>
    <s v="Week1-Apr-2026"/>
    <x v="7"/>
    <s v="31-Dec-2030"/>
    <s v="Tuesday"/>
    <s v="Monthly - Tuesday"/>
    <s v="Monthly - Tuesday"/>
    <s v="Month+56 Expiry"/>
    <n v="0"/>
    <n v="0"/>
    <n v="0"/>
  </r>
  <r>
    <s v="07-Apr-2026"/>
    <x v="1"/>
    <s v="Week1-Apr-2026"/>
    <x v="7"/>
    <s v="07-Apr-2026"/>
    <s v="Tuesday"/>
    <s v="Weekly - Tuesday"/>
    <s v="Weekly - Tuesday"/>
    <s v="Same Month Expiry"/>
    <n v="419392746"/>
    <n v="626433.38080000004"/>
    <n v="850.95899999999995"/>
  </r>
  <r>
    <s v="07-Apr-2026"/>
    <x v="1"/>
    <s v="Week1-Apr-2026"/>
    <x v="7"/>
    <s v="13-Apr-2026"/>
    <s v="Monday"/>
    <s v="Weekly - Monday"/>
    <s v="Weekly - Monday"/>
    <s v="Same Month Expiry"/>
    <n v="8399372"/>
    <n v="12510.0383"/>
    <n v="81.315200000000004"/>
  </r>
  <r>
    <s v="07-Apr-2026"/>
    <x v="1"/>
    <s v="Week1-Apr-2026"/>
    <x v="7"/>
    <s v="21-Apr-2026"/>
    <s v="Tuesday"/>
    <s v="Weekly - Tuesday"/>
    <s v="Weekly - Tuesday"/>
    <s v="Same Month Expiry"/>
    <n v="206645"/>
    <n v="307.86149999999998"/>
    <n v="2.7742"/>
  </r>
  <r>
    <s v="07-Apr-2026"/>
    <x v="1"/>
    <s v="Week1-Apr-2026"/>
    <x v="7"/>
    <s v="28-Apr-2026"/>
    <s v="Tuesday"/>
    <s v="Monthly - Tuesday"/>
    <s v="Monthly - Tuesday"/>
    <s v="Same Month Expiry"/>
    <n v="1204589"/>
    <n v="1845.6895999999999"/>
    <n v="27.2532"/>
  </r>
  <r>
    <s v="07-Apr-2026"/>
    <x v="1"/>
    <s v="Week1-Apr-2026"/>
    <x v="7"/>
    <s v="05-May-2026"/>
    <s v="Tuesday"/>
    <s v="Weekly - Tuesday"/>
    <s v="Weekly - Tuesday"/>
    <s v="Month+1 Expiry"/>
    <n v="3181"/>
    <n v="4.9966999999999997"/>
    <n v="5.2299999999999999E-2"/>
  </r>
  <r>
    <s v="07-Apr-2026"/>
    <x v="1"/>
    <s v="Week1-Apr-2026"/>
    <x v="7"/>
    <s v="26-May-2026"/>
    <s v="Tuesday"/>
    <s v="Monthly - Tuesday"/>
    <s v="Monthly - Tuesday"/>
    <s v="Month+1 Expiry"/>
    <n v="110781"/>
    <n v="173.98759999999999"/>
    <n v="2.5171999999999999"/>
  </r>
  <r>
    <s v="07-Apr-2026"/>
    <x v="1"/>
    <s v="Week1-Apr-2026"/>
    <x v="7"/>
    <s v="30-Jun-2026"/>
    <s v="Tuesday"/>
    <s v="Monthly - Tuesday"/>
    <s v="Monthly - Tuesday"/>
    <s v="Month+2 Expiry"/>
    <n v="87000"/>
    <n v="132.82570000000001"/>
    <n v="2.8586999999999998"/>
  </r>
  <r>
    <s v="07-Apr-2026"/>
    <x v="1"/>
    <s v="Week1-Apr-2026"/>
    <x v="7"/>
    <s v="29-Sep-2026"/>
    <s v="Tuesday"/>
    <s v="Monthly - Tuesday"/>
    <s v="Monthly - Tuesday"/>
    <s v="Month+5 Expiry"/>
    <n v="7642"/>
    <n v="12.2316"/>
    <n v="0.254"/>
  </r>
  <r>
    <s v="07-Apr-2026"/>
    <x v="1"/>
    <s v="Week1-Apr-2026"/>
    <x v="7"/>
    <s v="29-Dec-2026"/>
    <s v="Tuesday"/>
    <s v="Monthly - Tuesday"/>
    <s v="Monthly - Tuesday"/>
    <s v="Month+8 Expiry"/>
    <n v="33954"/>
    <n v="53.079500000000003"/>
    <n v="1.5747"/>
  </r>
  <r>
    <s v="07-Apr-2026"/>
    <x v="1"/>
    <s v="Week1-Apr-2026"/>
    <x v="7"/>
    <s v="30-Mar-2027"/>
    <s v="Tuesday"/>
    <s v="Monthly - Tuesday"/>
    <s v="Monthly - Tuesday"/>
    <s v="Month+11 Expiry"/>
    <n v="0"/>
    <n v="0"/>
    <n v="0"/>
  </r>
  <r>
    <s v="07-Apr-2026"/>
    <x v="1"/>
    <s v="Week1-Apr-2026"/>
    <x v="7"/>
    <s v="29-Jun-2027"/>
    <s v="Tuesday"/>
    <s v="Monthly - Tuesday"/>
    <s v="Monthly - Tuesday"/>
    <s v="Month+14 Expiry"/>
    <n v="0"/>
    <n v="0"/>
    <n v="0"/>
  </r>
  <r>
    <s v="07-Apr-2026"/>
    <x v="1"/>
    <s v="Week1-Apr-2026"/>
    <x v="7"/>
    <s v="28-Dec-2027"/>
    <s v="Tuesday"/>
    <s v="Monthly - Tuesday"/>
    <s v="Monthly - Tuesday"/>
    <s v="Month+20 Expiry"/>
    <n v="179"/>
    <n v="0.31469999999999998"/>
    <n v="1.9300000000000001E-2"/>
  </r>
  <r>
    <s v="07-Apr-2026"/>
    <x v="1"/>
    <s v="Week1-Apr-2026"/>
    <x v="7"/>
    <s v="27-Jun-2028"/>
    <s v="Tuesday"/>
    <s v="Monthly - Tuesday"/>
    <s v="Monthly - Tuesday"/>
    <s v="Month+26 Expiry"/>
    <n v="1"/>
    <n v="1.5E-3"/>
    <n v="1E-4"/>
  </r>
  <r>
    <s v="07-Apr-2026"/>
    <x v="1"/>
    <s v="Week1-Apr-2026"/>
    <x v="7"/>
    <s v="26-Dec-2028"/>
    <s v="Tuesday"/>
    <s v="Monthly - Tuesday"/>
    <s v="Monthly - Tuesday"/>
    <s v="Month+32 Expiry"/>
    <n v="14"/>
    <n v="2.2700000000000001E-2"/>
    <n v="1.1999999999999999E-3"/>
  </r>
  <r>
    <s v="07-Apr-2026"/>
    <x v="1"/>
    <s v="Week1-Apr-2026"/>
    <x v="7"/>
    <s v="26-Jun-2029"/>
    <s v="Tuesday"/>
    <s v="Monthly - Tuesday"/>
    <s v="Monthly - Tuesday"/>
    <s v="Month+38 Expiry"/>
    <n v="0"/>
    <n v="0"/>
    <n v="0"/>
  </r>
  <r>
    <s v="07-Apr-2026"/>
    <x v="1"/>
    <s v="Week1-Apr-2026"/>
    <x v="7"/>
    <s v="24-Dec-2029"/>
    <s v="Monday"/>
    <s v="Weekly - Monday"/>
    <s v="Weekly - Monday"/>
    <s v="Month+44 Expiry"/>
    <n v="2"/>
    <n v="3.7000000000000002E-3"/>
    <n v="2.9999999999999997E-4"/>
  </r>
  <r>
    <s v="07-Apr-2026"/>
    <x v="1"/>
    <s v="Week1-Apr-2026"/>
    <x v="7"/>
    <s v="25-Jun-2030"/>
    <s v="Tuesday"/>
    <s v="Monthly - Tuesday"/>
    <s v="Monthly - Tuesday"/>
    <s v="Month+50 Expiry"/>
    <n v="0"/>
    <n v="0"/>
    <n v="0"/>
  </r>
  <r>
    <s v="07-Apr-2026"/>
    <x v="1"/>
    <s v="Week1-Apr-2026"/>
    <x v="7"/>
    <s v="31-Dec-2030"/>
    <s v="Tuesday"/>
    <s v="Monthly - Tuesday"/>
    <s v="Monthly - Tuesday"/>
    <s v="Month+56 Expiry"/>
    <n v="0"/>
    <n v="0"/>
    <n v="0"/>
  </r>
  <r>
    <s v="08-Apr-2026"/>
    <x v="2"/>
    <s v="Week2-Apr-2026"/>
    <x v="7"/>
    <s v="13-Apr-2026"/>
    <s v="Monday"/>
    <s v="Weekly - Monday"/>
    <s v="Weekly - Monday"/>
    <s v="Same Month Expiry"/>
    <n v="43555413"/>
    <n v="67485.428799999994"/>
    <n v="347.46589999999998"/>
  </r>
  <r>
    <s v="08-Apr-2026"/>
    <x v="2"/>
    <s v="Week2-Apr-2026"/>
    <x v="7"/>
    <s v="21-Apr-2026"/>
    <s v="Tuesday"/>
    <s v="Weekly - Tuesday"/>
    <s v="Weekly - Tuesday"/>
    <s v="Same Month Expiry"/>
    <n v="916245"/>
    <n v="1418.3898999999999"/>
    <n v="9.5117999999999991"/>
  </r>
  <r>
    <s v="08-Apr-2026"/>
    <x v="2"/>
    <s v="Week2-Apr-2026"/>
    <x v="7"/>
    <s v="28-Apr-2026"/>
    <s v="Tuesday"/>
    <s v="Monthly - Tuesday"/>
    <s v="Monthly - Tuesday"/>
    <s v="Same Month Expiry"/>
    <n v="2506003"/>
    <n v="3885.5360000000001"/>
    <n v="40.237499999999997"/>
  </r>
  <r>
    <s v="08-Apr-2026"/>
    <x v="2"/>
    <s v="Week2-Apr-2026"/>
    <x v="7"/>
    <s v="05-May-2026"/>
    <s v="Tuesday"/>
    <s v="Weekly - Tuesday"/>
    <s v="Weekly - Tuesday"/>
    <s v="Month+1 Expiry"/>
    <n v="21084"/>
    <n v="33.110100000000003"/>
    <n v="0.44750000000000001"/>
  </r>
  <r>
    <s v="08-Apr-2026"/>
    <x v="2"/>
    <s v="Week2-Apr-2026"/>
    <x v="7"/>
    <s v="12-May-2026"/>
    <s v="Tuesday"/>
    <s v="Weekly - Tuesday"/>
    <s v="Weekly - Tuesday"/>
    <s v="Month+1 Expiry"/>
    <n v="125"/>
    <n v="0.1966"/>
    <n v="2.3E-3"/>
  </r>
  <r>
    <s v="08-Apr-2026"/>
    <x v="2"/>
    <s v="Week2-Apr-2026"/>
    <x v="7"/>
    <s v="26-May-2026"/>
    <s v="Tuesday"/>
    <s v="Monthly - Tuesday"/>
    <s v="Monthly - Tuesday"/>
    <s v="Month+1 Expiry"/>
    <n v="308642"/>
    <n v="483.88869999999997"/>
    <n v="6.6487999999999996"/>
  </r>
  <r>
    <s v="08-Apr-2026"/>
    <x v="2"/>
    <s v="Week2-Apr-2026"/>
    <x v="7"/>
    <s v="30-Jun-2026"/>
    <s v="Tuesday"/>
    <s v="Monthly - Tuesday"/>
    <s v="Monthly - Tuesday"/>
    <s v="Month+2 Expiry"/>
    <n v="278690"/>
    <n v="426.76839999999999"/>
    <n v="7.0602"/>
  </r>
  <r>
    <s v="08-Apr-2026"/>
    <x v="2"/>
    <s v="Week2-Apr-2026"/>
    <x v="7"/>
    <s v="29-Sep-2026"/>
    <s v="Tuesday"/>
    <s v="Monthly - Tuesday"/>
    <s v="Monthly - Tuesday"/>
    <s v="Month+5 Expiry"/>
    <n v="38394"/>
    <n v="60.853499999999997"/>
    <n v="1.1462000000000001"/>
  </r>
  <r>
    <s v="08-Apr-2026"/>
    <x v="2"/>
    <s v="Week2-Apr-2026"/>
    <x v="7"/>
    <s v="29-Dec-2026"/>
    <s v="Tuesday"/>
    <s v="Monthly - Tuesday"/>
    <s v="Monthly - Tuesday"/>
    <s v="Month+8 Expiry"/>
    <n v="79381"/>
    <n v="122.5772"/>
    <n v="3.1164999999999998"/>
  </r>
  <r>
    <s v="08-Apr-2026"/>
    <x v="2"/>
    <s v="Week2-Apr-2026"/>
    <x v="7"/>
    <s v="30-Mar-2027"/>
    <s v="Tuesday"/>
    <s v="Monthly - Tuesday"/>
    <s v="Monthly - Tuesday"/>
    <s v="Month+11 Expiry"/>
    <n v="0"/>
    <n v="0"/>
    <n v="0"/>
  </r>
  <r>
    <s v="08-Apr-2026"/>
    <x v="2"/>
    <s v="Week2-Apr-2026"/>
    <x v="7"/>
    <s v="29-Jun-2027"/>
    <s v="Tuesday"/>
    <s v="Monthly - Tuesday"/>
    <s v="Monthly - Tuesday"/>
    <s v="Month+14 Expiry"/>
    <n v="19"/>
    <n v="2.64E-2"/>
    <n v="4.0000000000000002E-4"/>
  </r>
  <r>
    <s v="08-Apr-2026"/>
    <x v="2"/>
    <s v="Week2-Apr-2026"/>
    <x v="7"/>
    <s v="28-Dec-2027"/>
    <s v="Tuesday"/>
    <s v="Monthly - Tuesday"/>
    <s v="Monthly - Tuesday"/>
    <s v="Month+20 Expiry"/>
    <n v="483"/>
    <n v="0.84209999999999996"/>
    <n v="5.3900000000000003E-2"/>
  </r>
  <r>
    <s v="08-Apr-2026"/>
    <x v="2"/>
    <s v="Week2-Apr-2026"/>
    <x v="7"/>
    <s v="27-Jun-2028"/>
    <s v="Tuesday"/>
    <s v="Monthly - Tuesday"/>
    <s v="Monthly - Tuesday"/>
    <s v="Month+26 Expiry"/>
    <n v="0"/>
    <n v="0"/>
    <n v="0"/>
  </r>
  <r>
    <s v="08-Apr-2026"/>
    <x v="2"/>
    <s v="Week2-Apr-2026"/>
    <x v="7"/>
    <s v="26-Dec-2028"/>
    <s v="Tuesday"/>
    <s v="Monthly - Tuesday"/>
    <s v="Monthly - Tuesday"/>
    <s v="Month+32 Expiry"/>
    <n v="20"/>
    <n v="3.3599999999999998E-2"/>
    <n v="1.5E-3"/>
  </r>
  <r>
    <s v="08-Apr-2026"/>
    <x v="2"/>
    <s v="Week2-Apr-2026"/>
    <x v="7"/>
    <s v="26-Jun-2029"/>
    <s v="Tuesday"/>
    <s v="Monthly - Tuesday"/>
    <s v="Monthly - Tuesday"/>
    <s v="Month+38 Expiry"/>
    <n v="0"/>
    <n v="0"/>
    <n v="0"/>
  </r>
  <r>
    <s v="08-Apr-2026"/>
    <x v="2"/>
    <s v="Week2-Apr-2026"/>
    <x v="7"/>
    <s v="24-Dec-2029"/>
    <s v="Monday"/>
    <s v="Weekly - Monday"/>
    <s v="Weekly - Monday"/>
    <s v="Month+44 Expiry"/>
    <n v="15"/>
    <n v="2.8799999999999999E-2"/>
    <n v="1.9E-3"/>
  </r>
  <r>
    <s v="08-Apr-2026"/>
    <x v="2"/>
    <s v="Week2-Apr-2026"/>
    <x v="7"/>
    <s v="25-Jun-2030"/>
    <s v="Tuesday"/>
    <s v="Monthly - Tuesday"/>
    <s v="Monthly - Tuesday"/>
    <s v="Month+50 Expiry"/>
    <n v="0"/>
    <n v="0"/>
    <n v="0"/>
  </r>
  <r>
    <s v="08-Apr-2026"/>
    <x v="2"/>
    <s v="Week2-Apr-2026"/>
    <x v="7"/>
    <s v="31-Dec-2030"/>
    <s v="Tuesday"/>
    <s v="Monthly - Tuesday"/>
    <s v="Monthly - Tuesday"/>
    <s v="Month+56 Expiry"/>
    <n v="0"/>
    <n v="0"/>
    <n v="0"/>
  </r>
  <r>
    <s v="09-Apr-2026"/>
    <x v="3"/>
    <s v="Week2-Apr-2026"/>
    <x v="7"/>
    <s v="13-Apr-2026"/>
    <s v="Monday"/>
    <s v="Weekly - Monday"/>
    <s v="Weekly - Monday"/>
    <s v="Same Month Expiry"/>
    <n v="45342603"/>
    <n v="70430.608300000007"/>
    <n v="326.33390000000003"/>
  </r>
  <r>
    <s v="09-Apr-2026"/>
    <x v="3"/>
    <s v="Week2-Apr-2026"/>
    <x v="7"/>
    <s v="21-Apr-2026"/>
    <s v="Tuesday"/>
    <s v="Weekly - Tuesday"/>
    <s v="Weekly - Tuesday"/>
    <s v="Same Month Expiry"/>
    <n v="1253304"/>
    <n v="1959.2920999999999"/>
    <n v="12.7034"/>
  </r>
  <r>
    <s v="09-Apr-2026"/>
    <x v="3"/>
    <s v="Week2-Apr-2026"/>
    <x v="7"/>
    <s v="28-Apr-2026"/>
    <s v="Tuesday"/>
    <s v="Monthly - Tuesday"/>
    <s v="Monthly - Tuesday"/>
    <s v="Same Month Expiry"/>
    <n v="1545901"/>
    <n v="2422.2887000000001"/>
    <n v="26.092300000000002"/>
  </r>
  <r>
    <s v="09-Apr-2026"/>
    <x v="3"/>
    <s v="Week2-Apr-2026"/>
    <x v="7"/>
    <s v="05-May-2026"/>
    <s v="Tuesday"/>
    <s v="Weekly - Tuesday"/>
    <s v="Weekly - Tuesday"/>
    <s v="Month+1 Expiry"/>
    <n v="19426"/>
    <n v="30.426600000000001"/>
    <n v="0.36730000000000002"/>
  </r>
  <r>
    <s v="09-Apr-2026"/>
    <x v="3"/>
    <s v="Week2-Apr-2026"/>
    <x v="7"/>
    <s v="12-May-2026"/>
    <s v="Tuesday"/>
    <s v="Weekly - Tuesday"/>
    <s v="Weekly - Tuesday"/>
    <s v="Month+1 Expiry"/>
    <n v="400"/>
    <n v="0.64690000000000003"/>
    <n v="5.7999999999999996E-3"/>
  </r>
  <r>
    <s v="09-Apr-2026"/>
    <x v="3"/>
    <s v="Week2-Apr-2026"/>
    <x v="7"/>
    <s v="26-May-2026"/>
    <s v="Tuesday"/>
    <s v="Monthly - Tuesday"/>
    <s v="Monthly - Tuesday"/>
    <s v="Month+1 Expiry"/>
    <n v="154079"/>
    <n v="245.7885"/>
    <n v="3.35"/>
  </r>
  <r>
    <s v="09-Apr-2026"/>
    <x v="3"/>
    <s v="Week2-Apr-2026"/>
    <x v="7"/>
    <s v="30-Jun-2026"/>
    <s v="Tuesday"/>
    <s v="Monthly - Tuesday"/>
    <s v="Monthly - Tuesday"/>
    <s v="Month+2 Expiry"/>
    <n v="125314"/>
    <n v="195.62090000000001"/>
    <n v="3.3502000000000001"/>
  </r>
  <r>
    <s v="09-Apr-2026"/>
    <x v="3"/>
    <s v="Week2-Apr-2026"/>
    <x v="7"/>
    <s v="29-Sep-2026"/>
    <s v="Tuesday"/>
    <s v="Monthly - Tuesday"/>
    <s v="Monthly - Tuesday"/>
    <s v="Month+5 Expiry"/>
    <n v="28472"/>
    <n v="46.917900000000003"/>
    <n v="0.8851"/>
  </r>
  <r>
    <s v="09-Apr-2026"/>
    <x v="3"/>
    <s v="Week2-Apr-2026"/>
    <x v="7"/>
    <s v="29-Dec-2026"/>
    <s v="Tuesday"/>
    <s v="Monthly - Tuesday"/>
    <s v="Monthly - Tuesday"/>
    <s v="Month+8 Expiry"/>
    <n v="52595"/>
    <n v="84.155000000000001"/>
    <n v="2.09"/>
  </r>
  <r>
    <s v="09-Apr-2026"/>
    <x v="3"/>
    <s v="Week2-Apr-2026"/>
    <x v="7"/>
    <s v="30-Mar-2027"/>
    <s v="Tuesday"/>
    <s v="Monthly - Tuesday"/>
    <s v="Monthly - Tuesday"/>
    <s v="Month+11 Expiry"/>
    <n v="0"/>
    <n v="0"/>
    <n v="0"/>
  </r>
  <r>
    <s v="09-Apr-2026"/>
    <x v="3"/>
    <s v="Week2-Apr-2026"/>
    <x v="7"/>
    <s v="29-Jun-2027"/>
    <s v="Tuesday"/>
    <s v="Monthly - Tuesday"/>
    <s v="Monthly - Tuesday"/>
    <s v="Month+14 Expiry"/>
    <n v="3"/>
    <n v="4.1999999999999997E-3"/>
    <n v="1E-4"/>
  </r>
  <r>
    <s v="09-Apr-2026"/>
    <x v="3"/>
    <s v="Week2-Apr-2026"/>
    <x v="7"/>
    <s v="28-Dec-2027"/>
    <s v="Tuesday"/>
    <s v="Monthly - Tuesday"/>
    <s v="Monthly - Tuesday"/>
    <s v="Month+20 Expiry"/>
    <n v="213"/>
    <n v="0.3533"/>
    <n v="1.7600000000000001E-2"/>
  </r>
  <r>
    <s v="09-Apr-2026"/>
    <x v="3"/>
    <s v="Week2-Apr-2026"/>
    <x v="7"/>
    <s v="27-Jun-2028"/>
    <s v="Tuesday"/>
    <s v="Monthly - Tuesday"/>
    <s v="Monthly - Tuesday"/>
    <s v="Month+26 Expiry"/>
    <n v="0"/>
    <n v="0"/>
    <n v="0"/>
  </r>
  <r>
    <s v="09-Apr-2026"/>
    <x v="3"/>
    <s v="Week2-Apr-2026"/>
    <x v="7"/>
    <s v="26-Dec-2028"/>
    <s v="Tuesday"/>
    <s v="Monthly - Tuesday"/>
    <s v="Monthly - Tuesday"/>
    <s v="Month+32 Expiry"/>
    <n v="3"/>
    <n v="4.7000000000000002E-3"/>
    <n v="2.0000000000000001E-4"/>
  </r>
  <r>
    <s v="09-Apr-2026"/>
    <x v="3"/>
    <s v="Week2-Apr-2026"/>
    <x v="7"/>
    <s v="26-Jun-2029"/>
    <s v="Tuesday"/>
    <s v="Monthly - Tuesday"/>
    <s v="Monthly - Tuesday"/>
    <s v="Month+38 Expiry"/>
    <n v="0"/>
    <n v="0"/>
    <n v="0"/>
  </r>
  <r>
    <s v="09-Apr-2026"/>
    <x v="3"/>
    <s v="Week2-Apr-2026"/>
    <x v="7"/>
    <s v="24-Dec-2029"/>
    <s v="Monday"/>
    <s v="Weekly - Monday"/>
    <s v="Weekly - Monday"/>
    <s v="Month+44 Expiry"/>
    <n v="13"/>
    <n v="2.75E-2"/>
    <n v="2.5999999999999999E-3"/>
  </r>
  <r>
    <s v="09-Apr-2026"/>
    <x v="3"/>
    <s v="Week2-Apr-2026"/>
    <x v="7"/>
    <s v="25-Jun-2030"/>
    <s v="Tuesday"/>
    <s v="Monthly - Tuesday"/>
    <s v="Monthly - Tuesday"/>
    <s v="Month+50 Expiry"/>
    <n v="0"/>
    <n v="0"/>
    <n v="0"/>
  </r>
  <r>
    <s v="09-Apr-2026"/>
    <x v="3"/>
    <s v="Week2-Apr-2026"/>
    <x v="7"/>
    <s v="31-Dec-2030"/>
    <s v="Tuesday"/>
    <s v="Monthly - Tuesday"/>
    <s v="Monthly - Tuesday"/>
    <s v="Month+56 Expiry"/>
    <n v="0"/>
    <n v="0"/>
    <n v="0"/>
  </r>
  <r>
    <s v="10-Apr-2026"/>
    <x v="4"/>
    <s v="Week2-Apr-2026"/>
    <x v="7"/>
    <s v="13-Apr-2026"/>
    <s v="Monday"/>
    <s v="Weekly - Monday"/>
    <s v="Weekly - Monday"/>
    <s v="Same Month Expiry"/>
    <n v="88418566"/>
    <n v="137931.5013"/>
    <n v="500.05119999999999"/>
  </r>
  <r>
    <s v="10-Apr-2026"/>
    <x v="4"/>
    <s v="Week2-Apr-2026"/>
    <x v="7"/>
    <s v="21-Apr-2026"/>
    <s v="Tuesday"/>
    <s v="Weekly - Tuesday"/>
    <s v="Weekly - Tuesday"/>
    <s v="Same Month Expiry"/>
    <n v="2691037"/>
    <n v="4195.1310999999996"/>
    <n v="20.802700000000002"/>
  </r>
  <r>
    <s v="10-Apr-2026"/>
    <x v="4"/>
    <s v="Week2-Apr-2026"/>
    <x v="7"/>
    <s v="28-Apr-2026"/>
    <s v="Tuesday"/>
    <s v="Monthly - Tuesday"/>
    <s v="Monthly - Tuesday"/>
    <s v="Same Month Expiry"/>
    <n v="1609710"/>
    <n v="2510.1154999999999"/>
    <n v="23.771899999999999"/>
  </r>
  <r>
    <s v="10-Apr-2026"/>
    <x v="4"/>
    <s v="Week2-Apr-2026"/>
    <x v="7"/>
    <s v="05-May-2026"/>
    <s v="Tuesday"/>
    <s v="Weekly - Tuesday"/>
    <s v="Weekly - Tuesday"/>
    <s v="Month+1 Expiry"/>
    <n v="23779"/>
    <n v="37.248199999999997"/>
    <n v="0.37719999999999998"/>
  </r>
  <r>
    <s v="10-Apr-2026"/>
    <x v="4"/>
    <s v="Week2-Apr-2026"/>
    <x v="7"/>
    <s v="12-May-2026"/>
    <s v="Tuesday"/>
    <s v="Weekly - Tuesday"/>
    <s v="Weekly - Tuesday"/>
    <s v="Month+1 Expiry"/>
    <n v="611"/>
    <n v="0.98299999999999998"/>
    <n v="9.7999999999999997E-3"/>
  </r>
  <r>
    <s v="10-Apr-2026"/>
    <x v="4"/>
    <s v="Week2-Apr-2026"/>
    <x v="7"/>
    <s v="26-May-2026"/>
    <s v="Tuesday"/>
    <s v="Monthly - Tuesday"/>
    <s v="Monthly - Tuesday"/>
    <s v="Month+1 Expiry"/>
    <n v="162303"/>
    <n v="256.58629999999999"/>
    <n v="3.1303999999999998"/>
  </r>
  <r>
    <s v="10-Apr-2026"/>
    <x v="4"/>
    <s v="Week2-Apr-2026"/>
    <x v="7"/>
    <s v="30-Jun-2026"/>
    <s v="Tuesday"/>
    <s v="Monthly - Tuesday"/>
    <s v="Monthly - Tuesday"/>
    <s v="Month+2 Expiry"/>
    <n v="105283"/>
    <n v="165.19139999999999"/>
    <n v="2.8454000000000002"/>
  </r>
  <r>
    <s v="10-Apr-2026"/>
    <x v="4"/>
    <s v="Week2-Apr-2026"/>
    <x v="7"/>
    <s v="29-Sep-2026"/>
    <s v="Tuesday"/>
    <s v="Monthly - Tuesday"/>
    <s v="Monthly - Tuesday"/>
    <s v="Month+5 Expiry"/>
    <n v="39661"/>
    <n v="64.277600000000007"/>
    <n v="1.2497"/>
  </r>
  <r>
    <s v="10-Apr-2026"/>
    <x v="4"/>
    <s v="Week2-Apr-2026"/>
    <x v="7"/>
    <s v="29-Dec-2026"/>
    <s v="Tuesday"/>
    <s v="Monthly - Tuesday"/>
    <s v="Monthly - Tuesday"/>
    <s v="Month+8 Expiry"/>
    <n v="53518"/>
    <n v="87.313800000000001"/>
    <n v="2.6970000000000001"/>
  </r>
  <r>
    <s v="10-Apr-2026"/>
    <x v="4"/>
    <s v="Week2-Apr-2026"/>
    <x v="7"/>
    <s v="30-Mar-2027"/>
    <s v="Tuesday"/>
    <s v="Monthly - Tuesday"/>
    <s v="Monthly - Tuesday"/>
    <s v="Month+11 Expiry"/>
    <n v="0"/>
    <n v="0"/>
    <n v="0"/>
  </r>
  <r>
    <s v="10-Apr-2026"/>
    <x v="4"/>
    <s v="Week2-Apr-2026"/>
    <x v="7"/>
    <s v="29-Jun-2027"/>
    <s v="Tuesday"/>
    <s v="Monthly - Tuesday"/>
    <s v="Monthly - Tuesday"/>
    <s v="Month+14 Expiry"/>
    <n v="5"/>
    <n v="6.8999999999999999E-3"/>
    <n v="1E-4"/>
  </r>
  <r>
    <s v="10-Apr-2026"/>
    <x v="4"/>
    <s v="Week2-Apr-2026"/>
    <x v="7"/>
    <s v="28-Dec-2027"/>
    <s v="Tuesday"/>
    <s v="Monthly - Tuesday"/>
    <s v="Monthly - Tuesday"/>
    <s v="Month+20 Expiry"/>
    <n v="250"/>
    <n v="0.42770000000000002"/>
    <n v="2.58E-2"/>
  </r>
  <r>
    <s v="10-Apr-2026"/>
    <x v="4"/>
    <s v="Week2-Apr-2026"/>
    <x v="7"/>
    <s v="27-Jun-2028"/>
    <s v="Tuesday"/>
    <s v="Monthly - Tuesday"/>
    <s v="Monthly - Tuesday"/>
    <s v="Month+26 Expiry"/>
    <n v="1"/>
    <n v="1.5E-3"/>
    <n v="0"/>
  </r>
  <r>
    <s v="10-Apr-2026"/>
    <x v="4"/>
    <s v="Week2-Apr-2026"/>
    <x v="7"/>
    <s v="26-Dec-2028"/>
    <s v="Tuesday"/>
    <s v="Monthly - Tuesday"/>
    <s v="Monthly - Tuesday"/>
    <s v="Month+32 Expiry"/>
    <n v="16"/>
    <n v="2.5899999999999999E-2"/>
    <n v="1.1000000000000001E-3"/>
  </r>
  <r>
    <s v="10-Apr-2026"/>
    <x v="4"/>
    <s v="Week2-Apr-2026"/>
    <x v="7"/>
    <s v="26-Jun-2029"/>
    <s v="Tuesday"/>
    <s v="Monthly - Tuesday"/>
    <s v="Monthly - Tuesday"/>
    <s v="Month+38 Expiry"/>
    <n v="0"/>
    <n v="0"/>
    <n v="0"/>
  </r>
  <r>
    <s v="10-Apr-2026"/>
    <x v="4"/>
    <s v="Week2-Apr-2026"/>
    <x v="7"/>
    <s v="24-Dec-2029"/>
    <s v="Monday"/>
    <s v="Weekly - Monday"/>
    <s v="Weekly - Monday"/>
    <s v="Month+44 Expiry"/>
    <n v="0"/>
    <n v="0"/>
    <n v="0"/>
  </r>
  <r>
    <s v="10-Apr-2026"/>
    <x v="4"/>
    <s v="Week2-Apr-2026"/>
    <x v="7"/>
    <s v="25-Jun-2030"/>
    <s v="Tuesday"/>
    <s v="Monthly - Tuesday"/>
    <s v="Monthly - Tuesday"/>
    <s v="Month+50 Expiry"/>
    <n v="0"/>
    <n v="0"/>
    <n v="0"/>
  </r>
  <r>
    <s v="10-Apr-2026"/>
    <x v="4"/>
    <s v="Week2-Apr-2026"/>
    <x v="7"/>
    <s v="31-Dec-2030"/>
    <s v="Tuesday"/>
    <s v="Monthly - Tuesday"/>
    <s v="Monthly - Tuesday"/>
    <s v="Month+56 Expiry"/>
    <n v="0"/>
    <n v="0"/>
    <n v="0"/>
  </r>
  <r>
    <s v="13-Apr-2026"/>
    <x v="0"/>
    <s v="Week2-Apr-2026"/>
    <x v="7"/>
    <s v="13-Apr-2026"/>
    <s v="Monday"/>
    <s v="Weekly - Monday"/>
    <s v="Weekly - Monday"/>
    <s v="Same Month Expiry"/>
    <n v="365854898"/>
    <n v="565777.76919999998"/>
    <n v="679.18200000000002"/>
  </r>
  <r>
    <s v="13-Apr-2026"/>
    <x v="0"/>
    <s v="Week2-Apr-2026"/>
    <x v="7"/>
    <s v="21-Apr-2026"/>
    <s v="Tuesday"/>
    <s v="Weekly - Tuesday"/>
    <s v="Weekly - Tuesday"/>
    <s v="Same Month Expiry"/>
    <n v="7456540"/>
    <n v="11548.0769"/>
    <n v="63.408499999999997"/>
  </r>
  <r>
    <s v="13-Apr-2026"/>
    <x v="0"/>
    <s v="Week2-Apr-2026"/>
    <x v="7"/>
    <s v="28-Apr-2026"/>
    <s v="Tuesday"/>
    <s v="Monthly - Tuesday"/>
    <s v="Monthly - Tuesday"/>
    <s v="Same Month Expiry"/>
    <n v="1898481"/>
    <n v="2947.4193"/>
    <n v="26.245699999999999"/>
  </r>
  <r>
    <s v="13-Apr-2026"/>
    <x v="0"/>
    <s v="Week2-Apr-2026"/>
    <x v="7"/>
    <s v="05-May-2026"/>
    <s v="Tuesday"/>
    <s v="Weekly - Tuesday"/>
    <s v="Weekly - Tuesday"/>
    <s v="Month+1 Expiry"/>
    <n v="38821"/>
    <n v="60.961100000000002"/>
    <n v="0.61770000000000003"/>
  </r>
  <r>
    <s v="13-Apr-2026"/>
    <x v="0"/>
    <s v="Week2-Apr-2026"/>
    <x v="7"/>
    <s v="12-May-2026"/>
    <s v="Tuesday"/>
    <s v="Weekly - Tuesday"/>
    <s v="Weekly - Tuesday"/>
    <s v="Month+1 Expiry"/>
    <n v="2074"/>
    <n v="3.3580000000000001"/>
    <n v="3.0099999999999998E-2"/>
  </r>
  <r>
    <s v="13-Apr-2026"/>
    <x v="0"/>
    <s v="Week2-Apr-2026"/>
    <x v="7"/>
    <s v="26-May-2026"/>
    <s v="Tuesday"/>
    <s v="Monthly - Tuesday"/>
    <s v="Monthly - Tuesday"/>
    <s v="Month+1 Expiry"/>
    <n v="193478"/>
    <n v="305.89710000000002"/>
    <n v="3.9803999999999999"/>
  </r>
  <r>
    <s v="13-Apr-2026"/>
    <x v="0"/>
    <s v="Week2-Apr-2026"/>
    <x v="7"/>
    <s v="30-Jun-2026"/>
    <s v="Tuesday"/>
    <s v="Monthly - Tuesday"/>
    <s v="Monthly - Tuesday"/>
    <s v="Month+2 Expiry"/>
    <n v="124892"/>
    <n v="196.70959999999999"/>
    <n v="3.7324999999999999"/>
  </r>
  <r>
    <s v="13-Apr-2026"/>
    <x v="0"/>
    <s v="Week2-Apr-2026"/>
    <x v="7"/>
    <s v="29-Sep-2026"/>
    <s v="Tuesday"/>
    <s v="Monthly - Tuesday"/>
    <s v="Monthly - Tuesday"/>
    <s v="Month+5 Expiry"/>
    <n v="29921"/>
    <n v="47.933500000000002"/>
    <n v="0.92259999999999998"/>
  </r>
  <r>
    <s v="13-Apr-2026"/>
    <x v="0"/>
    <s v="Week2-Apr-2026"/>
    <x v="7"/>
    <s v="29-Dec-2026"/>
    <s v="Tuesday"/>
    <s v="Monthly - Tuesday"/>
    <s v="Monthly - Tuesday"/>
    <s v="Month+8 Expiry"/>
    <n v="44497"/>
    <n v="71.359099999999998"/>
    <n v="1.889"/>
  </r>
  <r>
    <s v="13-Apr-2026"/>
    <x v="0"/>
    <s v="Week2-Apr-2026"/>
    <x v="7"/>
    <s v="30-Mar-2027"/>
    <s v="Tuesday"/>
    <s v="Monthly - Tuesday"/>
    <s v="Monthly - Tuesday"/>
    <s v="Month+11 Expiry"/>
    <n v="0"/>
    <n v="0"/>
    <n v="0"/>
  </r>
  <r>
    <s v="13-Apr-2026"/>
    <x v="0"/>
    <s v="Week2-Apr-2026"/>
    <x v="7"/>
    <s v="29-Jun-2027"/>
    <s v="Tuesday"/>
    <s v="Monthly - Tuesday"/>
    <s v="Monthly - Tuesday"/>
    <s v="Month+14 Expiry"/>
    <n v="9"/>
    <n v="1.2500000000000001E-2"/>
    <n v="2.9999999999999997E-4"/>
  </r>
  <r>
    <s v="13-Apr-2026"/>
    <x v="0"/>
    <s v="Week2-Apr-2026"/>
    <x v="7"/>
    <s v="28-Dec-2027"/>
    <s v="Tuesday"/>
    <s v="Monthly - Tuesday"/>
    <s v="Monthly - Tuesday"/>
    <s v="Month+20 Expiry"/>
    <n v="358"/>
    <n v="0.62949999999999995"/>
    <n v="2.6800000000000001E-2"/>
  </r>
  <r>
    <s v="13-Apr-2026"/>
    <x v="0"/>
    <s v="Week2-Apr-2026"/>
    <x v="7"/>
    <s v="27-Jun-2028"/>
    <s v="Tuesday"/>
    <s v="Monthly - Tuesday"/>
    <s v="Monthly - Tuesday"/>
    <s v="Month+26 Expiry"/>
    <n v="0"/>
    <n v="0"/>
    <n v="0"/>
  </r>
  <r>
    <s v="13-Apr-2026"/>
    <x v="0"/>
    <s v="Week2-Apr-2026"/>
    <x v="7"/>
    <s v="26-Dec-2028"/>
    <s v="Tuesday"/>
    <s v="Monthly - Tuesday"/>
    <s v="Monthly - Tuesday"/>
    <s v="Month+32 Expiry"/>
    <n v="5"/>
    <n v="8.3999999999999995E-3"/>
    <n v="4.0000000000000002E-4"/>
  </r>
  <r>
    <s v="13-Apr-2026"/>
    <x v="0"/>
    <s v="Week2-Apr-2026"/>
    <x v="7"/>
    <s v="26-Jun-2029"/>
    <s v="Tuesday"/>
    <s v="Monthly - Tuesday"/>
    <s v="Monthly - Tuesday"/>
    <s v="Month+38 Expiry"/>
    <n v="0"/>
    <n v="0"/>
    <n v="0"/>
  </r>
  <r>
    <s v="13-Apr-2026"/>
    <x v="0"/>
    <s v="Week2-Apr-2026"/>
    <x v="7"/>
    <s v="24-Dec-2029"/>
    <s v="Monday"/>
    <s v="Weekly - Monday"/>
    <s v="Weekly - Monday"/>
    <s v="Month+44 Expiry"/>
    <n v="5"/>
    <n v="1.06E-2"/>
    <n v="8.9999999999999998E-4"/>
  </r>
  <r>
    <s v="13-Apr-2026"/>
    <x v="0"/>
    <s v="Week2-Apr-2026"/>
    <x v="7"/>
    <s v="25-Jun-2030"/>
    <s v="Tuesday"/>
    <s v="Monthly - Tuesday"/>
    <s v="Monthly - Tuesday"/>
    <s v="Month+50 Expiry"/>
    <n v="0"/>
    <n v="0"/>
    <n v="0"/>
  </r>
  <r>
    <s v="13-Apr-2026"/>
    <x v="0"/>
    <s v="Week2-Apr-2026"/>
    <x v="7"/>
    <s v="31-Dec-2030"/>
    <s v="Tuesday"/>
    <s v="Monthly - Tuesday"/>
    <s v="Monthly - Tuesday"/>
    <s v="Month+56 Expiry"/>
    <n v="0"/>
    <n v="0"/>
    <n v="0"/>
  </r>
  <r>
    <s v="15-Apr-2026"/>
    <x v="2"/>
    <s v="Week3-Apr-2026"/>
    <x v="7"/>
    <s v="21-Apr-2026"/>
    <s v="Tuesday"/>
    <s v="Weekly - Tuesday"/>
    <s v="Weekly - Tuesday"/>
    <s v="Same Month Expiry"/>
    <n v="34514412"/>
    <n v="54229.059200000003"/>
    <n v="281.98610000000002"/>
  </r>
  <r>
    <s v="15-Apr-2026"/>
    <x v="2"/>
    <s v="Week3-Apr-2026"/>
    <x v="7"/>
    <s v="28-Apr-2026"/>
    <s v="Tuesday"/>
    <s v="Monthly - Tuesday"/>
    <s v="Monthly - Tuesday"/>
    <s v="Same Month Expiry"/>
    <n v="2327283"/>
    <n v="3641.7145"/>
    <n v="25.260200000000001"/>
  </r>
  <r>
    <s v="15-Apr-2026"/>
    <x v="2"/>
    <s v="Week3-Apr-2026"/>
    <x v="7"/>
    <s v="05-May-2026"/>
    <s v="Tuesday"/>
    <s v="Weekly - Tuesday"/>
    <s v="Weekly - Tuesday"/>
    <s v="Month+1 Expiry"/>
    <n v="81272"/>
    <n v="128.2422"/>
    <n v="1.0741000000000001"/>
  </r>
  <r>
    <s v="15-Apr-2026"/>
    <x v="2"/>
    <s v="Week3-Apr-2026"/>
    <x v="7"/>
    <s v="12-May-2026"/>
    <s v="Tuesday"/>
    <s v="Weekly - Tuesday"/>
    <s v="Weekly - Tuesday"/>
    <s v="Month+1 Expiry"/>
    <n v="6004"/>
    <n v="9.7030999999999992"/>
    <n v="9.0200000000000002E-2"/>
  </r>
  <r>
    <s v="15-Apr-2026"/>
    <x v="2"/>
    <s v="Week3-Apr-2026"/>
    <x v="7"/>
    <s v="19-May-2026"/>
    <s v="Tuesday"/>
    <s v="Weekly - Tuesday"/>
    <s v="Weekly - Tuesday"/>
    <s v="Month+1 Expiry"/>
    <n v="16"/>
    <n v="2.5700000000000001E-2"/>
    <n v="5.0000000000000001E-4"/>
  </r>
  <r>
    <s v="15-Apr-2026"/>
    <x v="2"/>
    <s v="Week3-Apr-2026"/>
    <x v="7"/>
    <s v="26-May-2026"/>
    <s v="Tuesday"/>
    <s v="Monthly - Tuesday"/>
    <s v="Monthly - Tuesday"/>
    <s v="Month+1 Expiry"/>
    <n v="251116"/>
    <n v="397.24669999999998"/>
    <n v="4.7115"/>
  </r>
  <r>
    <s v="15-Apr-2026"/>
    <x v="2"/>
    <s v="Week3-Apr-2026"/>
    <x v="7"/>
    <s v="30-Jun-2026"/>
    <s v="Tuesday"/>
    <s v="Monthly - Tuesday"/>
    <s v="Monthly - Tuesday"/>
    <s v="Month+2 Expiry"/>
    <n v="150626"/>
    <n v="234.3313"/>
    <n v="3.9224999999999999"/>
  </r>
  <r>
    <s v="15-Apr-2026"/>
    <x v="2"/>
    <s v="Week3-Apr-2026"/>
    <x v="7"/>
    <s v="29-Sep-2026"/>
    <s v="Tuesday"/>
    <s v="Monthly - Tuesday"/>
    <s v="Monthly - Tuesday"/>
    <s v="Month+5 Expiry"/>
    <n v="31757"/>
    <n v="51.5946"/>
    <n v="0.97450000000000003"/>
  </r>
  <r>
    <s v="15-Apr-2026"/>
    <x v="2"/>
    <s v="Week3-Apr-2026"/>
    <x v="7"/>
    <s v="29-Dec-2026"/>
    <s v="Tuesday"/>
    <s v="Monthly - Tuesday"/>
    <s v="Monthly - Tuesday"/>
    <s v="Month+8 Expiry"/>
    <n v="60419"/>
    <n v="97.638800000000003"/>
    <n v="2.7795999999999998"/>
  </r>
  <r>
    <s v="15-Apr-2026"/>
    <x v="2"/>
    <s v="Week3-Apr-2026"/>
    <x v="7"/>
    <s v="30-Mar-2027"/>
    <s v="Tuesday"/>
    <s v="Monthly - Tuesday"/>
    <s v="Monthly - Tuesday"/>
    <s v="Month+11 Expiry"/>
    <n v="0"/>
    <n v="0"/>
    <n v="0"/>
  </r>
  <r>
    <s v="15-Apr-2026"/>
    <x v="2"/>
    <s v="Week3-Apr-2026"/>
    <x v="7"/>
    <s v="29-Jun-2027"/>
    <s v="Tuesday"/>
    <s v="Monthly - Tuesday"/>
    <s v="Monthly - Tuesday"/>
    <s v="Month+14 Expiry"/>
    <n v="5"/>
    <n v="7.0000000000000001E-3"/>
    <n v="1E-4"/>
  </r>
  <r>
    <s v="15-Apr-2026"/>
    <x v="2"/>
    <s v="Week3-Apr-2026"/>
    <x v="7"/>
    <s v="28-Dec-2027"/>
    <s v="Tuesday"/>
    <s v="Monthly - Tuesday"/>
    <s v="Monthly - Tuesday"/>
    <s v="Month+20 Expiry"/>
    <n v="202"/>
    <n v="0.35289999999999999"/>
    <n v="1.8100000000000002E-2"/>
  </r>
  <r>
    <s v="15-Apr-2026"/>
    <x v="2"/>
    <s v="Week3-Apr-2026"/>
    <x v="7"/>
    <s v="27-Jun-2028"/>
    <s v="Tuesday"/>
    <s v="Monthly - Tuesday"/>
    <s v="Monthly - Tuesday"/>
    <s v="Month+26 Expiry"/>
    <n v="0"/>
    <n v="0"/>
    <n v="0"/>
  </r>
  <r>
    <s v="15-Apr-2026"/>
    <x v="2"/>
    <s v="Week3-Apr-2026"/>
    <x v="7"/>
    <s v="26-Dec-2028"/>
    <s v="Tuesday"/>
    <s v="Monthly - Tuesday"/>
    <s v="Monthly - Tuesday"/>
    <s v="Month+32 Expiry"/>
    <n v="12"/>
    <n v="2.18E-2"/>
    <n v="1.2999999999999999E-3"/>
  </r>
  <r>
    <s v="15-Apr-2026"/>
    <x v="2"/>
    <s v="Week3-Apr-2026"/>
    <x v="7"/>
    <s v="26-Jun-2029"/>
    <s v="Tuesday"/>
    <s v="Monthly - Tuesday"/>
    <s v="Monthly - Tuesday"/>
    <s v="Month+38 Expiry"/>
    <n v="0"/>
    <n v="0"/>
    <n v="0"/>
  </r>
  <r>
    <s v="15-Apr-2026"/>
    <x v="2"/>
    <s v="Week3-Apr-2026"/>
    <x v="7"/>
    <s v="24-Dec-2029"/>
    <s v="Monday"/>
    <s v="Weekly - Monday"/>
    <s v="Weekly - Monday"/>
    <s v="Month+44 Expiry"/>
    <n v="10"/>
    <n v="2.1899999999999999E-2"/>
    <n v="2.3999999999999998E-3"/>
  </r>
  <r>
    <s v="15-Apr-2026"/>
    <x v="2"/>
    <s v="Week3-Apr-2026"/>
    <x v="7"/>
    <s v="25-Jun-2030"/>
    <s v="Tuesday"/>
    <s v="Monthly - Tuesday"/>
    <s v="Monthly - Tuesday"/>
    <s v="Month+50 Expiry"/>
    <n v="0"/>
    <n v="0"/>
    <n v="0"/>
  </r>
  <r>
    <s v="15-Apr-2026"/>
    <x v="2"/>
    <s v="Week3-Apr-2026"/>
    <x v="7"/>
    <s v="31-Dec-2030"/>
    <s v="Tuesday"/>
    <s v="Monthly - Tuesday"/>
    <s v="Monthly - Tuesday"/>
    <s v="Month+56 Expiry"/>
    <n v="0"/>
    <n v="0"/>
    <n v="0"/>
  </r>
  <r>
    <s v="16-Apr-2026"/>
    <x v="3"/>
    <s v="Week3-Apr-2026"/>
    <x v="7"/>
    <s v="21-Apr-2026"/>
    <s v="Tuesday"/>
    <s v="Weekly - Tuesday"/>
    <s v="Weekly - Tuesday"/>
    <s v="Same Month Expiry"/>
    <n v="41376905"/>
    <n v="65265.243300000002"/>
    <n v="281.8433"/>
  </r>
  <r>
    <s v="16-Apr-2026"/>
    <x v="3"/>
    <s v="Week3-Apr-2026"/>
    <x v="7"/>
    <s v="28-Apr-2026"/>
    <s v="Tuesday"/>
    <s v="Monthly - Tuesday"/>
    <s v="Monthly - Tuesday"/>
    <s v="Same Month Expiry"/>
    <n v="2659141"/>
    <n v="4160.43"/>
    <n v="26.6935"/>
  </r>
  <r>
    <s v="16-Apr-2026"/>
    <x v="3"/>
    <s v="Week3-Apr-2026"/>
    <x v="7"/>
    <s v="05-May-2026"/>
    <s v="Tuesday"/>
    <s v="Weekly - Tuesday"/>
    <s v="Weekly - Tuesday"/>
    <s v="Month+1 Expiry"/>
    <n v="119084"/>
    <n v="187.3297"/>
    <n v="1.4698"/>
  </r>
  <r>
    <s v="16-Apr-2026"/>
    <x v="3"/>
    <s v="Week3-Apr-2026"/>
    <x v="7"/>
    <s v="12-May-2026"/>
    <s v="Tuesday"/>
    <s v="Weekly - Tuesday"/>
    <s v="Weekly - Tuesday"/>
    <s v="Month+1 Expiry"/>
    <n v="12214"/>
    <n v="19.744"/>
    <n v="0.22020000000000001"/>
  </r>
  <r>
    <s v="16-Apr-2026"/>
    <x v="3"/>
    <s v="Week3-Apr-2026"/>
    <x v="7"/>
    <s v="19-May-2026"/>
    <s v="Tuesday"/>
    <s v="Weekly - Tuesday"/>
    <s v="Weekly - Tuesday"/>
    <s v="Month+1 Expiry"/>
    <n v="1314"/>
    <n v="2.1274999999999999"/>
    <n v="3.5200000000000002E-2"/>
  </r>
  <r>
    <s v="16-Apr-2026"/>
    <x v="3"/>
    <s v="Week3-Apr-2026"/>
    <x v="7"/>
    <s v="26-May-2026"/>
    <s v="Tuesday"/>
    <s v="Monthly - Tuesday"/>
    <s v="Monthly - Tuesday"/>
    <s v="Month+1 Expiry"/>
    <n v="261184"/>
    <n v="415.0539"/>
    <n v="5.3280000000000003"/>
  </r>
  <r>
    <s v="16-Apr-2026"/>
    <x v="3"/>
    <s v="Week3-Apr-2026"/>
    <x v="7"/>
    <s v="30-Jun-2026"/>
    <s v="Tuesday"/>
    <s v="Monthly - Tuesday"/>
    <s v="Monthly - Tuesday"/>
    <s v="Month+2 Expiry"/>
    <n v="132679"/>
    <n v="209.02289999999999"/>
    <n v="3.0059"/>
  </r>
  <r>
    <s v="16-Apr-2026"/>
    <x v="3"/>
    <s v="Week3-Apr-2026"/>
    <x v="7"/>
    <s v="29-Sep-2026"/>
    <s v="Tuesday"/>
    <s v="Monthly - Tuesday"/>
    <s v="Monthly - Tuesday"/>
    <s v="Month+5 Expiry"/>
    <n v="19998"/>
    <n v="31.980399999999999"/>
    <n v="0.53510000000000002"/>
  </r>
  <r>
    <s v="16-Apr-2026"/>
    <x v="3"/>
    <s v="Week3-Apr-2026"/>
    <x v="7"/>
    <s v="29-Dec-2026"/>
    <s v="Tuesday"/>
    <s v="Monthly - Tuesday"/>
    <s v="Monthly - Tuesday"/>
    <s v="Month+8 Expiry"/>
    <n v="45463"/>
    <n v="73.985600000000005"/>
    <n v="2.2189000000000001"/>
  </r>
  <r>
    <s v="16-Apr-2026"/>
    <x v="3"/>
    <s v="Week3-Apr-2026"/>
    <x v="7"/>
    <s v="30-Mar-2027"/>
    <s v="Tuesday"/>
    <s v="Monthly - Tuesday"/>
    <s v="Monthly - Tuesday"/>
    <s v="Month+11 Expiry"/>
    <n v="0"/>
    <n v="0"/>
    <n v="0"/>
  </r>
  <r>
    <s v="16-Apr-2026"/>
    <x v="3"/>
    <s v="Week3-Apr-2026"/>
    <x v="7"/>
    <s v="29-Jun-2027"/>
    <s v="Tuesday"/>
    <s v="Monthly - Tuesday"/>
    <s v="Monthly - Tuesday"/>
    <s v="Month+14 Expiry"/>
    <n v="8"/>
    <n v="1.11E-2"/>
    <n v="2.0000000000000001E-4"/>
  </r>
  <r>
    <s v="16-Apr-2026"/>
    <x v="3"/>
    <s v="Week3-Apr-2026"/>
    <x v="7"/>
    <s v="28-Dec-2027"/>
    <s v="Tuesday"/>
    <s v="Monthly - Tuesday"/>
    <s v="Monthly - Tuesday"/>
    <s v="Month+20 Expiry"/>
    <n v="257"/>
    <n v="0.44340000000000002"/>
    <n v="2.07E-2"/>
  </r>
  <r>
    <s v="16-Apr-2026"/>
    <x v="3"/>
    <s v="Week3-Apr-2026"/>
    <x v="7"/>
    <s v="27-Jun-2028"/>
    <s v="Tuesday"/>
    <s v="Monthly - Tuesday"/>
    <s v="Monthly - Tuesday"/>
    <s v="Month+26 Expiry"/>
    <n v="0"/>
    <n v="0"/>
    <n v="0"/>
  </r>
  <r>
    <s v="16-Apr-2026"/>
    <x v="3"/>
    <s v="Week3-Apr-2026"/>
    <x v="7"/>
    <s v="26-Dec-2028"/>
    <s v="Tuesday"/>
    <s v="Monthly - Tuesday"/>
    <s v="Monthly - Tuesday"/>
    <s v="Month+32 Expiry"/>
    <n v="23"/>
    <n v="4.1700000000000001E-2"/>
    <n v="2.8999999999999998E-3"/>
  </r>
  <r>
    <s v="16-Apr-2026"/>
    <x v="3"/>
    <s v="Week3-Apr-2026"/>
    <x v="7"/>
    <s v="26-Jun-2029"/>
    <s v="Tuesday"/>
    <s v="Monthly - Tuesday"/>
    <s v="Monthly - Tuesday"/>
    <s v="Month+38 Expiry"/>
    <n v="0"/>
    <n v="0"/>
    <n v="0"/>
  </r>
  <r>
    <s v="16-Apr-2026"/>
    <x v="3"/>
    <s v="Week3-Apr-2026"/>
    <x v="7"/>
    <s v="24-Dec-2029"/>
    <s v="Monday"/>
    <s v="Weekly - Monday"/>
    <s v="Weekly - Monday"/>
    <s v="Month+44 Expiry"/>
    <n v="0"/>
    <n v="0"/>
    <n v="0"/>
  </r>
  <r>
    <s v="16-Apr-2026"/>
    <x v="3"/>
    <s v="Week3-Apr-2026"/>
    <x v="7"/>
    <s v="25-Jun-2030"/>
    <s v="Tuesday"/>
    <s v="Monthly - Tuesday"/>
    <s v="Monthly - Tuesday"/>
    <s v="Month+50 Expiry"/>
    <n v="0"/>
    <n v="0"/>
    <n v="0"/>
  </r>
  <r>
    <s v="16-Apr-2026"/>
    <x v="3"/>
    <s v="Week3-Apr-2026"/>
    <x v="7"/>
    <s v="31-Dec-2030"/>
    <s v="Tuesday"/>
    <s v="Monthly - Tuesday"/>
    <s v="Monthly - Tuesday"/>
    <s v="Month+56 Expiry"/>
    <n v="0"/>
    <n v="0"/>
    <n v="0"/>
  </r>
  <r>
    <s v="17-Apr-2026"/>
    <x v="4"/>
    <s v="Week3-Apr-2026"/>
    <x v="7"/>
    <s v="21-Apr-2026"/>
    <s v="Tuesday"/>
    <s v="Weekly - Tuesday"/>
    <s v="Weekly - Tuesday"/>
    <s v="Same Month Expiry"/>
    <n v="65822475"/>
    <n v="104051.88830000001"/>
    <n v="405.92"/>
  </r>
  <r>
    <s v="17-Apr-2026"/>
    <x v="4"/>
    <s v="Week3-Apr-2026"/>
    <x v="7"/>
    <s v="28-Apr-2026"/>
    <s v="Tuesday"/>
    <s v="Monthly - Tuesday"/>
    <s v="Monthly - Tuesday"/>
    <s v="Same Month Expiry"/>
    <n v="3207883"/>
    <n v="5028.1948000000002"/>
    <n v="26.307099999999998"/>
  </r>
  <r>
    <s v="17-Apr-2026"/>
    <x v="4"/>
    <s v="Week3-Apr-2026"/>
    <x v="7"/>
    <s v="05-May-2026"/>
    <s v="Tuesday"/>
    <s v="Weekly - Tuesday"/>
    <s v="Weekly - Tuesday"/>
    <s v="Month+1 Expiry"/>
    <n v="132454"/>
    <n v="209.57689999999999"/>
    <n v="1.2939000000000001"/>
  </r>
  <r>
    <s v="17-Apr-2026"/>
    <x v="4"/>
    <s v="Week3-Apr-2026"/>
    <x v="7"/>
    <s v="12-May-2026"/>
    <s v="Tuesday"/>
    <s v="Weekly - Tuesday"/>
    <s v="Weekly - Tuesday"/>
    <s v="Month+1 Expiry"/>
    <n v="12985"/>
    <n v="20.711200000000002"/>
    <n v="0.15609999999999999"/>
  </r>
  <r>
    <s v="17-Apr-2026"/>
    <x v="4"/>
    <s v="Week3-Apr-2026"/>
    <x v="7"/>
    <s v="19-May-2026"/>
    <s v="Tuesday"/>
    <s v="Weekly - Tuesday"/>
    <s v="Weekly - Tuesday"/>
    <s v="Month+1 Expiry"/>
    <n v="1763"/>
    <n v="2.8694000000000002"/>
    <n v="3.8300000000000001E-2"/>
  </r>
  <r>
    <s v="17-Apr-2026"/>
    <x v="4"/>
    <s v="Week3-Apr-2026"/>
    <x v="7"/>
    <s v="26-May-2026"/>
    <s v="Tuesday"/>
    <s v="Monthly - Tuesday"/>
    <s v="Monthly - Tuesday"/>
    <s v="Month+1 Expiry"/>
    <n v="308942"/>
    <n v="488.64819999999997"/>
    <n v="6.0096999999999996"/>
  </r>
  <r>
    <s v="17-Apr-2026"/>
    <x v="4"/>
    <s v="Week3-Apr-2026"/>
    <x v="7"/>
    <s v="30-Jun-2026"/>
    <s v="Tuesday"/>
    <s v="Monthly - Tuesday"/>
    <s v="Monthly - Tuesday"/>
    <s v="Month+2 Expiry"/>
    <n v="117144"/>
    <n v="182.43389999999999"/>
    <n v="2.3853"/>
  </r>
  <r>
    <s v="17-Apr-2026"/>
    <x v="4"/>
    <s v="Week3-Apr-2026"/>
    <x v="7"/>
    <s v="29-Sep-2026"/>
    <s v="Tuesday"/>
    <s v="Monthly - Tuesday"/>
    <s v="Monthly - Tuesday"/>
    <s v="Month+5 Expiry"/>
    <n v="11234"/>
    <n v="18.415600000000001"/>
    <n v="0.28999999999999998"/>
  </r>
  <r>
    <s v="17-Apr-2026"/>
    <x v="4"/>
    <s v="Week3-Apr-2026"/>
    <x v="7"/>
    <s v="29-Dec-2026"/>
    <s v="Tuesday"/>
    <s v="Monthly - Tuesday"/>
    <s v="Monthly - Tuesday"/>
    <s v="Month+8 Expiry"/>
    <n v="31659"/>
    <n v="51.123699999999999"/>
    <n v="1.19"/>
  </r>
  <r>
    <s v="17-Apr-2026"/>
    <x v="4"/>
    <s v="Week3-Apr-2026"/>
    <x v="7"/>
    <s v="30-Mar-2027"/>
    <s v="Tuesday"/>
    <s v="Monthly - Tuesday"/>
    <s v="Monthly - Tuesday"/>
    <s v="Month+11 Expiry"/>
    <n v="0"/>
    <n v="0"/>
    <n v="0"/>
  </r>
  <r>
    <s v="17-Apr-2026"/>
    <x v="4"/>
    <s v="Week3-Apr-2026"/>
    <x v="7"/>
    <s v="29-Jun-2027"/>
    <s v="Tuesday"/>
    <s v="Monthly - Tuesday"/>
    <s v="Monthly - Tuesday"/>
    <s v="Month+14 Expiry"/>
    <n v="1"/>
    <n v="1.4E-3"/>
    <n v="0"/>
  </r>
  <r>
    <s v="17-Apr-2026"/>
    <x v="4"/>
    <s v="Week3-Apr-2026"/>
    <x v="7"/>
    <s v="28-Dec-2027"/>
    <s v="Tuesday"/>
    <s v="Monthly - Tuesday"/>
    <s v="Monthly - Tuesday"/>
    <s v="Month+20 Expiry"/>
    <n v="223"/>
    <n v="0.4"/>
    <n v="1.7600000000000001E-2"/>
  </r>
  <r>
    <s v="17-Apr-2026"/>
    <x v="4"/>
    <s v="Week3-Apr-2026"/>
    <x v="7"/>
    <s v="27-Jun-2028"/>
    <s v="Tuesday"/>
    <s v="Monthly - Tuesday"/>
    <s v="Monthly - Tuesday"/>
    <s v="Month+26 Expiry"/>
    <n v="0"/>
    <n v="0"/>
    <n v="0"/>
  </r>
  <r>
    <s v="17-Apr-2026"/>
    <x v="4"/>
    <s v="Week3-Apr-2026"/>
    <x v="7"/>
    <s v="26-Dec-2028"/>
    <s v="Tuesday"/>
    <s v="Monthly - Tuesday"/>
    <s v="Monthly - Tuesday"/>
    <s v="Month+32 Expiry"/>
    <n v="12"/>
    <n v="2.0799999999999999E-2"/>
    <n v="1.1999999999999999E-3"/>
  </r>
  <r>
    <s v="17-Apr-2026"/>
    <x v="4"/>
    <s v="Week3-Apr-2026"/>
    <x v="7"/>
    <s v="26-Jun-2029"/>
    <s v="Tuesday"/>
    <s v="Monthly - Tuesday"/>
    <s v="Monthly - Tuesday"/>
    <s v="Month+38 Expiry"/>
    <n v="0"/>
    <n v="0"/>
    <n v="0"/>
  </r>
  <r>
    <s v="17-Apr-2026"/>
    <x v="4"/>
    <s v="Week3-Apr-2026"/>
    <x v="7"/>
    <s v="24-Dec-2029"/>
    <s v="Monday"/>
    <s v="Weekly - Monday"/>
    <s v="Weekly - Monday"/>
    <s v="Month+44 Expiry"/>
    <n v="0"/>
    <n v="0"/>
    <n v="0"/>
  </r>
  <r>
    <s v="17-Apr-2026"/>
    <x v="4"/>
    <s v="Week3-Apr-2026"/>
    <x v="7"/>
    <s v="25-Jun-2030"/>
    <s v="Tuesday"/>
    <s v="Monthly - Tuesday"/>
    <s v="Monthly - Tuesday"/>
    <s v="Month+50 Expiry"/>
    <n v="0"/>
    <n v="0"/>
    <n v="0"/>
  </r>
  <r>
    <s v="17-Apr-2026"/>
    <x v="4"/>
    <s v="Week3-Apr-2026"/>
    <x v="7"/>
    <s v="31-Dec-2030"/>
    <s v="Tuesday"/>
    <s v="Monthly - Tuesday"/>
    <s v="Monthly - Tuesday"/>
    <s v="Month+56 Expiry"/>
    <n v="0"/>
    <n v="0"/>
    <n v="0"/>
  </r>
  <r>
    <s v="20-Apr-2026"/>
    <x v="0"/>
    <s v="Week3-Apr-2026"/>
    <x v="7"/>
    <s v="21-Apr-2026"/>
    <s v="Tuesday"/>
    <s v="Weekly - Tuesday"/>
    <s v="Weekly - Tuesday"/>
    <s v="Same Month Expiry"/>
    <n v="112383504"/>
    <n v="178546.45499999999"/>
    <n v="520.74609999999996"/>
  </r>
  <r>
    <s v="20-Apr-2026"/>
    <x v="0"/>
    <s v="Week3-Apr-2026"/>
    <x v="7"/>
    <s v="28-Apr-2026"/>
    <s v="Tuesday"/>
    <s v="Monthly - Tuesday"/>
    <s v="Monthly - Tuesday"/>
    <s v="Same Month Expiry"/>
    <n v="5077769"/>
    <n v="8052.2860000000001"/>
    <n v="43.985999999999997"/>
  </r>
  <r>
    <s v="20-Apr-2026"/>
    <x v="0"/>
    <s v="Week3-Apr-2026"/>
    <x v="7"/>
    <s v="05-May-2026"/>
    <s v="Tuesday"/>
    <s v="Weekly - Tuesday"/>
    <s v="Weekly - Tuesday"/>
    <s v="Month+1 Expiry"/>
    <n v="342956"/>
    <n v="551.9008"/>
    <n v="3.1547000000000001"/>
  </r>
  <r>
    <s v="20-Apr-2026"/>
    <x v="0"/>
    <s v="Week3-Apr-2026"/>
    <x v="7"/>
    <s v="12-May-2026"/>
    <s v="Tuesday"/>
    <s v="Weekly - Tuesday"/>
    <s v="Weekly - Tuesday"/>
    <s v="Month+1 Expiry"/>
    <n v="37734"/>
    <n v="60.973599999999998"/>
    <n v="0.59199999999999997"/>
  </r>
  <r>
    <s v="20-Apr-2026"/>
    <x v="0"/>
    <s v="Week3-Apr-2026"/>
    <x v="7"/>
    <s v="19-May-2026"/>
    <s v="Tuesday"/>
    <s v="Weekly - Tuesday"/>
    <s v="Weekly - Tuesday"/>
    <s v="Month+1 Expiry"/>
    <n v="5648"/>
    <n v="9.1434999999999995"/>
    <n v="0.1069"/>
  </r>
  <r>
    <s v="20-Apr-2026"/>
    <x v="0"/>
    <s v="Week3-Apr-2026"/>
    <x v="7"/>
    <s v="26-May-2026"/>
    <s v="Tuesday"/>
    <s v="Monthly - Tuesday"/>
    <s v="Monthly - Tuesday"/>
    <s v="Month+1 Expiry"/>
    <n v="441610"/>
    <n v="702.42039999999997"/>
    <n v="7.7035"/>
  </r>
  <r>
    <s v="20-Apr-2026"/>
    <x v="0"/>
    <s v="Week3-Apr-2026"/>
    <x v="7"/>
    <s v="30-Jun-2026"/>
    <s v="Tuesday"/>
    <s v="Monthly - Tuesday"/>
    <s v="Monthly - Tuesday"/>
    <s v="Month+2 Expiry"/>
    <n v="149894"/>
    <n v="233.80250000000001"/>
    <n v="3.2446000000000002"/>
  </r>
  <r>
    <s v="20-Apr-2026"/>
    <x v="0"/>
    <s v="Week3-Apr-2026"/>
    <x v="7"/>
    <s v="29-Sep-2026"/>
    <s v="Tuesday"/>
    <s v="Monthly - Tuesday"/>
    <s v="Monthly - Tuesday"/>
    <s v="Month+5 Expiry"/>
    <n v="23377"/>
    <n v="37.784500000000001"/>
    <n v="0.6139"/>
  </r>
  <r>
    <s v="20-Apr-2026"/>
    <x v="0"/>
    <s v="Week3-Apr-2026"/>
    <x v="7"/>
    <s v="29-Dec-2026"/>
    <s v="Tuesday"/>
    <s v="Monthly - Tuesday"/>
    <s v="Monthly - Tuesday"/>
    <s v="Month+8 Expiry"/>
    <n v="45023"/>
    <n v="75.260300000000001"/>
    <n v="2.0192000000000001"/>
  </r>
  <r>
    <s v="20-Apr-2026"/>
    <x v="0"/>
    <s v="Week3-Apr-2026"/>
    <x v="7"/>
    <s v="30-Mar-2027"/>
    <s v="Tuesday"/>
    <s v="Monthly - Tuesday"/>
    <s v="Monthly - Tuesday"/>
    <s v="Month+11 Expiry"/>
    <n v="0"/>
    <n v="0"/>
    <n v="0"/>
  </r>
  <r>
    <s v="20-Apr-2026"/>
    <x v="0"/>
    <s v="Week3-Apr-2026"/>
    <x v="7"/>
    <s v="29-Jun-2027"/>
    <s v="Tuesday"/>
    <s v="Monthly - Tuesday"/>
    <s v="Monthly - Tuesday"/>
    <s v="Month+14 Expiry"/>
    <n v="0"/>
    <n v="0"/>
    <n v="0"/>
  </r>
  <r>
    <s v="20-Apr-2026"/>
    <x v="0"/>
    <s v="Week3-Apr-2026"/>
    <x v="7"/>
    <s v="28-Dec-2027"/>
    <s v="Tuesday"/>
    <s v="Monthly - Tuesday"/>
    <s v="Monthly - Tuesday"/>
    <s v="Month+20 Expiry"/>
    <n v="195"/>
    <n v="0.3483"/>
    <n v="2.5499999999999998E-2"/>
  </r>
  <r>
    <s v="20-Apr-2026"/>
    <x v="0"/>
    <s v="Week3-Apr-2026"/>
    <x v="7"/>
    <s v="27-Jun-2028"/>
    <s v="Tuesday"/>
    <s v="Monthly - Tuesday"/>
    <s v="Monthly - Tuesday"/>
    <s v="Month+26 Expiry"/>
    <n v="1"/>
    <n v="1.5E-3"/>
    <n v="1E-4"/>
  </r>
  <r>
    <s v="20-Apr-2026"/>
    <x v="0"/>
    <s v="Week3-Apr-2026"/>
    <x v="7"/>
    <s v="26-Dec-2028"/>
    <s v="Tuesday"/>
    <s v="Monthly - Tuesday"/>
    <s v="Monthly - Tuesday"/>
    <s v="Month+32 Expiry"/>
    <n v="34"/>
    <n v="6.0999999999999999E-2"/>
    <n v="3.8E-3"/>
  </r>
  <r>
    <s v="20-Apr-2026"/>
    <x v="0"/>
    <s v="Week3-Apr-2026"/>
    <x v="7"/>
    <s v="26-Jun-2029"/>
    <s v="Tuesday"/>
    <s v="Monthly - Tuesday"/>
    <s v="Monthly - Tuesday"/>
    <s v="Month+38 Expiry"/>
    <n v="0"/>
    <n v="0"/>
    <n v="0"/>
  </r>
  <r>
    <s v="20-Apr-2026"/>
    <x v="0"/>
    <s v="Week3-Apr-2026"/>
    <x v="7"/>
    <s v="24-Dec-2029"/>
    <s v="Monday"/>
    <s v="Weekly - Monday"/>
    <s v="Weekly - Monday"/>
    <s v="Month+44 Expiry"/>
    <n v="1"/>
    <n v="2.2000000000000001E-3"/>
    <n v="2.0000000000000001E-4"/>
  </r>
  <r>
    <s v="20-Apr-2026"/>
    <x v="0"/>
    <s v="Week3-Apr-2026"/>
    <x v="7"/>
    <s v="25-Jun-2030"/>
    <s v="Tuesday"/>
    <s v="Monthly - Tuesday"/>
    <s v="Monthly - Tuesday"/>
    <s v="Month+50 Expiry"/>
    <n v="0"/>
    <n v="0"/>
    <n v="0"/>
  </r>
  <r>
    <s v="20-Apr-2026"/>
    <x v="0"/>
    <s v="Week3-Apr-2026"/>
    <x v="7"/>
    <s v="31-Dec-2030"/>
    <s v="Tuesday"/>
    <s v="Monthly - Tuesday"/>
    <s v="Monthly - Tuesday"/>
    <s v="Month+56 Expiry"/>
    <n v="0"/>
    <n v="0"/>
    <n v="0"/>
  </r>
  <r>
    <s v="21-Apr-2026"/>
    <x v="1"/>
    <s v="Week3-Apr-2026"/>
    <x v="7"/>
    <s v="21-Apr-2026"/>
    <s v="Tuesday"/>
    <s v="Weekly - Tuesday"/>
    <s v="Weekly - Tuesday"/>
    <s v="Same Month Expiry"/>
    <n v="334050087"/>
    <n v="532346.49239999999"/>
    <n v="537.24009999999998"/>
  </r>
  <r>
    <s v="21-Apr-2026"/>
    <x v="1"/>
    <s v="Week3-Apr-2026"/>
    <x v="7"/>
    <s v="28-Apr-2026"/>
    <s v="Tuesday"/>
    <s v="Monthly - Tuesday"/>
    <s v="Monthly - Tuesday"/>
    <s v="Same Month Expiry"/>
    <n v="8044065"/>
    <n v="12769.0083"/>
    <n v="60.822400000000002"/>
  </r>
  <r>
    <s v="21-Apr-2026"/>
    <x v="1"/>
    <s v="Week3-Apr-2026"/>
    <x v="7"/>
    <s v="05-May-2026"/>
    <s v="Tuesday"/>
    <s v="Weekly - Tuesday"/>
    <s v="Weekly - Tuesday"/>
    <s v="Month+1 Expiry"/>
    <n v="477278"/>
    <n v="763.63210000000004"/>
    <n v="4.0420999999999996"/>
  </r>
  <r>
    <s v="21-Apr-2026"/>
    <x v="1"/>
    <s v="Week3-Apr-2026"/>
    <x v="7"/>
    <s v="12-May-2026"/>
    <s v="Tuesday"/>
    <s v="Weekly - Tuesday"/>
    <s v="Weekly - Tuesday"/>
    <s v="Month+1 Expiry"/>
    <n v="52870"/>
    <n v="85.190200000000004"/>
    <n v="0.67169999999999996"/>
  </r>
  <r>
    <s v="21-Apr-2026"/>
    <x v="1"/>
    <s v="Week3-Apr-2026"/>
    <x v="7"/>
    <s v="19-May-2026"/>
    <s v="Tuesday"/>
    <s v="Weekly - Tuesday"/>
    <s v="Weekly - Tuesday"/>
    <s v="Month+1 Expiry"/>
    <n v="5435"/>
    <n v="8.8703000000000003"/>
    <n v="9.11E-2"/>
  </r>
  <r>
    <s v="21-Apr-2026"/>
    <x v="1"/>
    <s v="Week3-Apr-2026"/>
    <x v="7"/>
    <s v="26-May-2026"/>
    <s v="Tuesday"/>
    <s v="Monthly - Tuesday"/>
    <s v="Monthly - Tuesday"/>
    <s v="Month+1 Expiry"/>
    <n v="362363"/>
    <n v="579.16830000000004"/>
    <n v="7.0829000000000004"/>
  </r>
  <r>
    <s v="21-Apr-2026"/>
    <x v="1"/>
    <s v="Week3-Apr-2026"/>
    <x v="7"/>
    <s v="30-Jun-2026"/>
    <s v="Tuesday"/>
    <s v="Monthly - Tuesday"/>
    <s v="Monthly - Tuesday"/>
    <s v="Month+2 Expiry"/>
    <n v="148718"/>
    <n v="230.78739999999999"/>
    <n v="3.0537000000000001"/>
  </r>
  <r>
    <s v="21-Apr-2026"/>
    <x v="1"/>
    <s v="Week3-Apr-2026"/>
    <x v="7"/>
    <s v="29-Sep-2026"/>
    <s v="Tuesday"/>
    <s v="Monthly - Tuesday"/>
    <s v="Monthly - Tuesday"/>
    <s v="Month+5 Expiry"/>
    <n v="24672"/>
    <n v="39.979300000000002"/>
    <n v="0.74319999999999997"/>
  </r>
  <r>
    <s v="21-Apr-2026"/>
    <x v="1"/>
    <s v="Week3-Apr-2026"/>
    <x v="7"/>
    <s v="29-Dec-2026"/>
    <s v="Tuesday"/>
    <s v="Monthly - Tuesday"/>
    <s v="Monthly - Tuesday"/>
    <s v="Month+8 Expiry"/>
    <n v="38590"/>
    <n v="62.633099999999999"/>
    <n v="1.7115"/>
  </r>
  <r>
    <s v="21-Apr-2026"/>
    <x v="1"/>
    <s v="Week3-Apr-2026"/>
    <x v="7"/>
    <s v="30-Mar-2027"/>
    <s v="Tuesday"/>
    <s v="Monthly - Tuesday"/>
    <s v="Monthly - Tuesday"/>
    <s v="Month+11 Expiry"/>
    <n v="0"/>
    <n v="0"/>
    <n v="0"/>
  </r>
  <r>
    <s v="21-Apr-2026"/>
    <x v="1"/>
    <s v="Week3-Apr-2026"/>
    <x v="7"/>
    <s v="29-Jun-2027"/>
    <s v="Tuesday"/>
    <s v="Monthly - Tuesday"/>
    <s v="Monthly - Tuesday"/>
    <s v="Month+14 Expiry"/>
    <n v="0"/>
    <n v="0"/>
    <n v="0"/>
  </r>
  <r>
    <s v="21-Apr-2026"/>
    <x v="1"/>
    <s v="Week3-Apr-2026"/>
    <x v="7"/>
    <s v="28-Dec-2027"/>
    <s v="Tuesday"/>
    <s v="Monthly - Tuesday"/>
    <s v="Monthly - Tuesday"/>
    <s v="Month+20 Expiry"/>
    <n v="322"/>
    <n v="0.54930000000000001"/>
    <n v="2.4199999999999999E-2"/>
  </r>
  <r>
    <s v="21-Apr-2026"/>
    <x v="1"/>
    <s v="Week3-Apr-2026"/>
    <x v="7"/>
    <s v="27-Jun-2028"/>
    <s v="Tuesday"/>
    <s v="Monthly - Tuesday"/>
    <s v="Monthly - Tuesday"/>
    <s v="Month+26 Expiry"/>
    <n v="0"/>
    <n v="0"/>
    <n v="0"/>
  </r>
  <r>
    <s v="21-Apr-2026"/>
    <x v="1"/>
    <s v="Week3-Apr-2026"/>
    <x v="7"/>
    <s v="26-Dec-2028"/>
    <s v="Tuesday"/>
    <s v="Monthly - Tuesday"/>
    <s v="Monthly - Tuesday"/>
    <s v="Month+32 Expiry"/>
    <n v="4"/>
    <n v="7.1999999999999998E-3"/>
    <n v="2.9999999999999997E-4"/>
  </r>
  <r>
    <s v="21-Apr-2026"/>
    <x v="1"/>
    <s v="Week3-Apr-2026"/>
    <x v="7"/>
    <s v="26-Jun-2029"/>
    <s v="Tuesday"/>
    <s v="Monthly - Tuesday"/>
    <s v="Monthly - Tuesday"/>
    <s v="Month+38 Expiry"/>
    <n v="0"/>
    <n v="0"/>
    <n v="0"/>
  </r>
  <r>
    <s v="21-Apr-2026"/>
    <x v="1"/>
    <s v="Week3-Apr-2026"/>
    <x v="7"/>
    <s v="24-Dec-2029"/>
    <s v="Monday"/>
    <s v="Weekly - Monday"/>
    <s v="Weekly - Monday"/>
    <s v="Month+44 Expiry"/>
    <n v="0"/>
    <n v="0"/>
    <n v="0"/>
  </r>
  <r>
    <s v="21-Apr-2026"/>
    <x v="1"/>
    <s v="Week3-Apr-2026"/>
    <x v="7"/>
    <s v="25-Jun-2030"/>
    <s v="Tuesday"/>
    <s v="Monthly - Tuesday"/>
    <s v="Monthly - Tuesday"/>
    <s v="Month+50 Expiry"/>
    <n v="0"/>
    <n v="0"/>
    <n v="0"/>
  </r>
  <r>
    <s v="21-Apr-2026"/>
    <x v="1"/>
    <s v="Week3-Apr-2026"/>
    <x v="7"/>
    <s v="31-Dec-2030"/>
    <s v="Tuesday"/>
    <s v="Monthly - Tuesday"/>
    <s v="Monthly - Tuesday"/>
    <s v="Month+56 Expiry"/>
    <n v="0"/>
    <n v="0"/>
    <n v="0"/>
  </r>
  <r>
    <s v="22-Apr-2026"/>
    <x v="2"/>
    <s v="Week4-Apr-2026"/>
    <x v="7"/>
    <s v="28-Apr-2026"/>
    <s v="Tuesday"/>
    <s v="Monthly - Tuesday"/>
    <s v="MDAW - Tuesday"/>
    <s v="Same Month Expiry"/>
    <n v="32913411"/>
    <n v="52415.002699999997"/>
    <n v="278.38679999999999"/>
  </r>
  <r>
    <s v="22-Apr-2026"/>
    <x v="2"/>
    <s v="Week4-Apr-2026"/>
    <x v="7"/>
    <s v="05-May-2026"/>
    <s v="Tuesday"/>
    <s v="Weekly - Tuesday"/>
    <s v="Weekly - Tuesday"/>
    <s v="Month+1 Expiry"/>
    <n v="975717"/>
    <n v="1559.8366000000001"/>
    <n v="10.2758"/>
  </r>
  <r>
    <s v="22-Apr-2026"/>
    <x v="2"/>
    <s v="Week4-Apr-2026"/>
    <x v="7"/>
    <s v="12-May-2026"/>
    <s v="Tuesday"/>
    <s v="Weekly - Tuesday"/>
    <s v="Weekly - Tuesday"/>
    <s v="Month+1 Expiry"/>
    <n v="88849"/>
    <n v="142.98650000000001"/>
    <n v="1.3846000000000001"/>
  </r>
  <r>
    <s v="22-Apr-2026"/>
    <x v="2"/>
    <s v="Week4-Apr-2026"/>
    <x v="7"/>
    <s v="19-May-2026"/>
    <s v="Tuesday"/>
    <s v="Weekly - Tuesday"/>
    <s v="Weekly - Tuesday"/>
    <s v="Month+1 Expiry"/>
    <n v="12666"/>
    <n v="20.5899"/>
    <n v="0.2671"/>
  </r>
  <r>
    <s v="22-Apr-2026"/>
    <x v="2"/>
    <s v="Week4-Apr-2026"/>
    <x v="7"/>
    <s v="26-May-2026"/>
    <s v="Tuesday"/>
    <s v="Monthly - Tuesday"/>
    <s v="Monthly - Tuesday"/>
    <s v="Month+1 Expiry"/>
    <n v="479169"/>
    <n v="768.48760000000004"/>
    <n v="9.5716999999999999"/>
  </r>
  <r>
    <s v="22-Apr-2026"/>
    <x v="2"/>
    <s v="Week4-Apr-2026"/>
    <x v="7"/>
    <s v="02-Jun-2026"/>
    <s v="Tuesday"/>
    <s v="Weekly - Tuesday"/>
    <s v="Weekly - Tuesday"/>
    <s v="Month+2 Expiry"/>
    <n v="99"/>
    <n v="0.1661"/>
    <n v="8.0000000000000004E-4"/>
  </r>
  <r>
    <s v="22-Apr-2026"/>
    <x v="2"/>
    <s v="Week4-Apr-2026"/>
    <x v="7"/>
    <s v="30-Jun-2026"/>
    <s v="Tuesday"/>
    <s v="Monthly - Tuesday"/>
    <s v="Monthly - Tuesday"/>
    <s v="Month+2 Expiry"/>
    <n v="147056"/>
    <n v="228.3852"/>
    <n v="3.0971000000000002"/>
  </r>
  <r>
    <s v="22-Apr-2026"/>
    <x v="2"/>
    <s v="Week4-Apr-2026"/>
    <x v="7"/>
    <s v="29-Sep-2026"/>
    <s v="Tuesday"/>
    <s v="Monthly - Tuesday"/>
    <s v="Monthly - Tuesday"/>
    <s v="Month+5 Expiry"/>
    <n v="10744"/>
    <n v="17.690799999999999"/>
    <n v="0.25619999999999998"/>
  </r>
  <r>
    <s v="22-Apr-2026"/>
    <x v="2"/>
    <s v="Week4-Apr-2026"/>
    <x v="7"/>
    <s v="29-Dec-2026"/>
    <s v="Tuesday"/>
    <s v="Monthly - Tuesday"/>
    <s v="Monthly - Tuesday"/>
    <s v="Month+8 Expiry"/>
    <n v="20235"/>
    <n v="33.567900000000002"/>
    <n v="0.99819999999999998"/>
  </r>
  <r>
    <s v="22-Apr-2026"/>
    <x v="2"/>
    <s v="Week4-Apr-2026"/>
    <x v="7"/>
    <s v="30-Mar-2027"/>
    <s v="Tuesday"/>
    <s v="Monthly - Tuesday"/>
    <s v="Monthly - Tuesday"/>
    <s v="Month+11 Expiry"/>
    <n v="0"/>
    <n v="0"/>
    <n v="0"/>
  </r>
  <r>
    <s v="22-Apr-2026"/>
    <x v="2"/>
    <s v="Week4-Apr-2026"/>
    <x v="7"/>
    <s v="29-Jun-2027"/>
    <s v="Tuesday"/>
    <s v="Monthly - Tuesday"/>
    <s v="Monthly - Tuesday"/>
    <s v="Month+14 Expiry"/>
    <n v="2"/>
    <n v="2.8E-3"/>
    <n v="0"/>
  </r>
  <r>
    <s v="22-Apr-2026"/>
    <x v="2"/>
    <s v="Week4-Apr-2026"/>
    <x v="7"/>
    <s v="28-Dec-2027"/>
    <s v="Tuesday"/>
    <s v="Monthly - Tuesday"/>
    <s v="Monthly - Tuesday"/>
    <s v="Month+20 Expiry"/>
    <n v="221"/>
    <n v="0.38740000000000002"/>
    <n v="2.01E-2"/>
  </r>
  <r>
    <s v="22-Apr-2026"/>
    <x v="2"/>
    <s v="Week4-Apr-2026"/>
    <x v="7"/>
    <s v="27-Jun-2028"/>
    <s v="Tuesday"/>
    <s v="Monthly - Tuesday"/>
    <s v="Monthly - Tuesday"/>
    <s v="Month+26 Expiry"/>
    <n v="0"/>
    <n v="0"/>
    <n v="0"/>
  </r>
  <r>
    <s v="22-Apr-2026"/>
    <x v="2"/>
    <s v="Week4-Apr-2026"/>
    <x v="7"/>
    <s v="26-Dec-2028"/>
    <s v="Tuesday"/>
    <s v="Monthly - Tuesday"/>
    <s v="Monthly - Tuesday"/>
    <s v="Month+32 Expiry"/>
    <n v="24"/>
    <n v="4.6699999999999998E-2"/>
    <n v="2.7000000000000001E-3"/>
  </r>
  <r>
    <s v="22-Apr-2026"/>
    <x v="2"/>
    <s v="Week4-Apr-2026"/>
    <x v="7"/>
    <s v="26-Jun-2029"/>
    <s v="Tuesday"/>
    <s v="Monthly - Tuesday"/>
    <s v="Monthly - Tuesday"/>
    <s v="Month+38 Expiry"/>
    <n v="0"/>
    <n v="0"/>
    <n v="0"/>
  </r>
  <r>
    <s v="22-Apr-2026"/>
    <x v="2"/>
    <s v="Week4-Apr-2026"/>
    <x v="7"/>
    <s v="24-Dec-2029"/>
    <s v="Monday"/>
    <s v="Weekly - Monday"/>
    <s v="Weekly - Monday"/>
    <s v="Month+44 Expiry"/>
    <n v="1"/>
    <n v="2.2000000000000001E-3"/>
    <n v="2.0000000000000001E-4"/>
  </r>
  <r>
    <s v="22-Apr-2026"/>
    <x v="2"/>
    <s v="Week4-Apr-2026"/>
    <x v="7"/>
    <s v="25-Jun-2030"/>
    <s v="Tuesday"/>
    <s v="Monthly - Tuesday"/>
    <s v="Monthly - Tuesday"/>
    <s v="Month+50 Expiry"/>
    <n v="0"/>
    <n v="0"/>
    <n v="0"/>
  </r>
  <r>
    <s v="22-Apr-2026"/>
    <x v="2"/>
    <s v="Week4-Apr-2026"/>
    <x v="7"/>
    <s v="31-Dec-2030"/>
    <s v="Tuesday"/>
    <s v="Monthly - Tuesday"/>
    <s v="Monthly - Tuesday"/>
    <s v="Month+56 Expiry"/>
    <n v="0"/>
    <n v="0"/>
    <n v="0"/>
  </r>
  <r>
    <s v="23-Apr-2026"/>
    <x v="3"/>
    <s v="Week4-Apr-2026"/>
    <x v="7"/>
    <s v="28-Apr-2026"/>
    <s v="Tuesday"/>
    <s v="Monthly - Tuesday"/>
    <s v="MDAW - Tuesday"/>
    <s v="Same Month Expiry"/>
    <n v="36016654"/>
    <n v="57037.179700000001"/>
    <n v="244.52959999999999"/>
  </r>
  <r>
    <s v="23-Apr-2026"/>
    <x v="3"/>
    <s v="Week4-Apr-2026"/>
    <x v="7"/>
    <s v="05-May-2026"/>
    <s v="Tuesday"/>
    <s v="Weekly - Tuesday"/>
    <s v="Weekly - Tuesday"/>
    <s v="Month+1 Expiry"/>
    <n v="1180618"/>
    <n v="1875.8535999999999"/>
    <n v="11.1822"/>
  </r>
  <r>
    <s v="23-Apr-2026"/>
    <x v="3"/>
    <s v="Week4-Apr-2026"/>
    <x v="7"/>
    <s v="12-May-2026"/>
    <s v="Tuesday"/>
    <s v="Weekly - Tuesday"/>
    <s v="Weekly - Tuesday"/>
    <s v="Month+1 Expiry"/>
    <n v="105487"/>
    <n v="169.4314"/>
    <n v="1.4279999999999999"/>
  </r>
  <r>
    <s v="23-Apr-2026"/>
    <x v="3"/>
    <s v="Week4-Apr-2026"/>
    <x v="7"/>
    <s v="19-May-2026"/>
    <s v="Tuesday"/>
    <s v="Weekly - Tuesday"/>
    <s v="Weekly - Tuesday"/>
    <s v="Month+1 Expiry"/>
    <n v="17997"/>
    <n v="29.073"/>
    <n v="0.29609999999999997"/>
  </r>
  <r>
    <s v="23-Apr-2026"/>
    <x v="3"/>
    <s v="Week4-Apr-2026"/>
    <x v="7"/>
    <s v="26-May-2026"/>
    <s v="Tuesday"/>
    <s v="Monthly - Tuesday"/>
    <s v="Monthly - Tuesday"/>
    <s v="Month+1 Expiry"/>
    <n v="545546"/>
    <n v="873.44899999999996"/>
    <n v="10.905200000000001"/>
  </r>
  <r>
    <s v="23-Apr-2026"/>
    <x v="3"/>
    <s v="Week4-Apr-2026"/>
    <x v="7"/>
    <s v="02-Jun-2026"/>
    <s v="Tuesday"/>
    <s v="Weekly - Tuesday"/>
    <s v="Weekly - Tuesday"/>
    <s v="Month+2 Expiry"/>
    <n v="296"/>
    <n v="0.4965"/>
    <n v="2.3E-3"/>
  </r>
  <r>
    <s v="23-Apr-2026"/>
    <x v="3"/>
    <s v="Week4-Apr-2026"/>
    <x v="7"/>
    <s v="30-Jun-2026"/>
    <s v="Tuesday"/>
    <s v="Monthly - Tuesday"/>
    <s v="Monthly - Tuesday"/>
    <s v="Month+2 Expiry"/>
    <n v="155804"/>
    <n v="245.809"/>
    <n v="3.9864999999999999"/>
  </r>
  <r>
    <s v="23-Apr-2026"/>
    <x v="3"/>
    <s v="Week4-Apr-2026"/>
    <x v="7"/>
    <s v="29-Sep-2026"/>
    <s v="Tuesday"/>
    <s v="Monthly - Tuesday"/>
    <s v="Monthly - Tuesday"/>
    <s v="Month+5 Expiry"/>
    <n v="12324"/>
    <n v="20.386800000000001"/>
    <n v="0.34570000000000001"/>
  </r>
  <r>
    <s v="23-Apr-2026"/>
    <x v="3"/>
    <s v="Week4-Apr-2026"/>
    <x v="7"/>
    <s v="29-Dec-2026"/>
    <s v="Tuesday"/>
    <s v="Monthly - Tuesday"/>
    <s v="Monthly - Tuesday"/>
    <s v="Month+8 Expiry"/>
    <n v="30215"/>
    <n v="49.750100000000003"/>
    <n v="1.2717000000000001"/>
  </r>
  <r>
    <s v="23-Apr-2026"/>
    <x v="3"/>
    <s v="Week4-Apr-2026"/>
    <x v="7"/>
    <s v="30-Mar-2027"/>
    <s v="Tuesday"/>
    <s v="Monthly - Tuesday"/>
    <s v="Monthly - Tuesday"/>
    <s v="Month+11 Expiry"/>
    <n v="0"/>
    <n v="0"/>
    <n v="0"/>
  </r>
  <r>
    <s v="23-Apr-2026"/>
    <x v="3"/>
    <s v="Week4-Apr-2026"/>
    <x v="7"/>
    <s v="29-Jun-2027"/>
    <s v="Tuesday"/>
    <s v="Monthly - Tuesday"/>
    <s v="Monthly - Tuesday"/>
    <s v="Month+14 Expiry"/>
    <n v="0"/>
    <n v="0"/>
    <n v="0"/>
  </r>
  <r>
    <s v="23-Apr-2026"/>
    <x v="3"/>
    <s v="Week4-Apr-2026"/>
    <x v="7"/>
    <s v="28-Dec-2027"/>
    <s v="Tuesday"/>
    <s v="Monthly - Tuesday"/>
    <s v="Monthly - Tuesday"/>
    <s v="Month+20 Expiry"/>
    <n v="292"/>
    <n v="0.50790000000000002"/>
    <n v="2.8199999999999999E-2"/>
  </r>
  <r>
    <s v="23-Apr-2026"/>
    <x v="3"/>
    <s v="Week4-Apr-2026"/>
    <x v="7"/>
    <s v="27-Jun-2028"/>
    <s v="Tuesday"/>
    <s v="Monthly - Tuesday"/>
    <s v="Monthly - Tuesday"/>
    <s v="Month+26 Expiry"/>
    <n v="0"/>
    <n v="0"/>
    <n v="0"/>
  </r>
  <r>
    <s v="23-Apr-2026"/>
    <x v="3"/>
    <s v="Week4-Apr-2026"/>
    <x v="7"/>
    <s v="26-Dec-2028"/>
    <s v="Tuesday"/>
    <s v="Monthly - Tuesday"/>
    <s v="Monthly - Tuesday"/>
    <s v="Month+32 Expiry"/>
    <n v="3"/>
    <n v="5.4999999999999997E-3"/>
    <n v="2.9999999999999997E-4"/>
  </r>
  <r>
    <s v="23-Apr-2026"/>
    <x v="3"/>
    <s v="Week4-Apr-2026"/>
    <x v="7"/>
    <s v="26-Jun-2029"/>
    <s v="Tuesday"/>
    <s v="Monthly - Tuesday"/>
    <s v="Monthly - Tuesday"/>
    <s v="Month+38 Expiry"/>
    <n v="0"/>
    <n v="0"/>
    <n v="0"/>
  </r>
  <r>
    <s v="23-Apr-2026"/>
    <x v="3"/>
    <s v="Week4-Apr-2026"/>
    <x v="7"/>
    <s v="24-Dec-2029"/>
    <s v="Monday"/>
    <s v="Weekly - Monday"/>
    <s v="Weekly - Monday"/>
    <s v="Month+44 Expiry"/>
    <n v="0"/>
    <n v="0"/>
    <n v="0"/>
  </r>
  <r>
    <s v="23-Apr-2026"/>
    <x v="3"/>
    <s v="Week4-Apr-2026"/>
    <x v="7"/>
    <s v="25-Jun-2030"/>
    <s v="Tuesday"/>
    <s v="Monthly - Tuesday"/>
    <s v="Monthly - Tuesday"/>
    <s v="Month+50 Expiry"/>
    <n v="0"/>
    <n v="0"/>
    <n v="0"/>
  </r>
  <r>
    <s v="23-Apr-2026"/>
    <x v="3"/>
    <s v="Week4-Apr-2026"/>
    <x v="7"/>
    <s v="31-Dec-2030"/>
    <s v="Tuesday"/>
    <s v="Monthly - Tuesday"/>
    <s v="Monthly - Tuesday"/>
    <s v="Month+56 Expiry"/>
    <n v="0"/>
    <n v="0"/>
    <n v="0"/>
  </r>
  <r>
    <s v="24-Apr-2026"/>
    <x v="4"/>
    <s v="Week4-Apr-2026"/>
    <x v="7"/>
    <s v="28-Apr-2026"/>
    <s v="Tuesday"/>
    <s v="Monthly - Tuesday"/>
    <s v="MDAW - Tuesday"/>
    <s v="Same Month Expiry"/>
    <n v="71881816"/>
    <n v="112716.52069999999"/>
    <n v="449.10759999999999"/>
  </r>
  <r>
    <s v="24-Apr-2026"/>
    <x v="4"/>
    <s v="Week4-Apr-2026"/>
    <x v="7"/>
    <s v="05-May-2026"/>
    <s v="Tuesday"/>
    <s v="Weekly - Tuesday"/>
    <s v="Weekly - Tuesday"/>
    <s v="Month+1 Expiry"/>
    <n v="2167379"/>
    <n v="3425.8580000000002"/>
    <n v="19.293399999999998"/>
  </r>
  <r>
    <s v="24-Apr-2026"/>
    <x v="4"/>
    <s v="Week4-Apr-2026"/>
    <x v="7"/>
    <s v="12-May-2026"/>
    <s v="Tuesday"/>
    <s v="Weekly - Tuesday"/>
    <s v="Weekly - Tuesday"/>
    <s v="Month+1 Expiry"/>
    <n v="158508"/>
    <n v="252.58709999999999"/>
    <n v="1.9835"/>
  </r>
  <r>
    <s v="24-Apr-2026"/>
    <x v="4"/>
    <s v="Week4-Apr-2026"/>
    <x v="7"/>
    <s v="19-May-2026"/>
    <s v="Tuesday"/>
    <s v="Weekly - Tuesday"/>
    <s v="Weekly - Tuesday"/>
    <s v="Month+1 Expiry"/>
    <n v="20667"/>
    <n v="33.2545"/>
    <n v="0.31859999999999999"/>
  </r>
  <r>
    <s v="24-Apr-2026"/>
    <x v="4"/>
    <s v="Week4-Apr-2026"/>
    <x v="7"/>
    <s v="26-May-2026"/>
    <s v="Tuesday"/>
    <s v="Monthly - Tuesday"/>
    <s v="Monthly - Tuesday"/>
    <s v="Month+1 Expiry"/>
    <n v="712188"/>
    <n v="1136.1036999999999"/>
    <n v="15.0143"/>
  </r>
  <r>
    <s v="24-Apr-2026"/>
    <x v="4"/>
    <s v="Week4-Apr-2026"/>
    <x v="7"/>
    <s v="02-Jun-2026"/>
    <s v="Tuesday"/>
    <s v="Weekly - Tuesday"/>
    <s v="Weekly - Tuesday"/>
    <s v="Month+2 Expiry"/>
    <n v="1250"/>
    <n v="2.0880999999999998"/>
    <n v="1.14E-2"/>
  </r>
  <r>
    <s v="24-Apr-2026"/>
    <x v="4"/>
    <s v="Week4-Apr-2026"/>
    <x v="7"/>
    <s v="30-Jun-2026"/>
    <s v="Tuesday"/>
    <s v="Monthly - Tuesday"/>
    <s v="Monthly - Tuesday"/>
    <s v="Month+2 Expiry"/>
    <n v="179781"/>
    <n v="284.76260000000002"/>
    <n v="4.266"/>
  </r>
  <r>
    <s v="24-Apr-2026"/>
    <x v="4"/>
    <s v="Week4-Apr-2026"/>
    <x v="7"/>
    <s v="29-Sep-2026"/>
    <s v="Tuesday"/>
    <s v="Monthly - Tuesday"/>
    <s v="Monthly - Tuesday"/>
    <s v="Month+5 Expiry"/>
    <n v="30147"/>
    <n v="48.548400000000001"/>
    <n v="0.94520000000000004"/>
  </r>
  <r>
    <s v="24-Apr-2026"/>
    <x v="4"/>
    <s v="Week4-Apr-2026"/>
    <x v="7"/>
    <s v="29-Dec-2026"/>
    <s v="Tuesday"/>
    <s v="Monthly - Tuesday"/>
    <s v="Monthly - Tuesday"/>
    <s v="Month+8 Expiry"/>
    <n v="42203"/>
    <n v="68.554599999999994"/>
    <n v="1.9435"/>
  </r>
  <r>
    <s v="24-Apr-2026"/>
    <x v="4"/>
    <s v="Week4-Apr-2026"/>
    <x v="7"/>
    <s v="30-Mar-2027"/>
    <s v="Tuesday"/>
    <s v="Monthly - Tuesday"/>
    <s v="Monthly - Tuesday"/>
    <s v="Month+11 Expiry"/>
    <n v="0"/>
    <n v="0"/>
    <n v="0"/>
  </r>
  <r>
    <s v="24-Apr-2026"/>
    <x v="4"/>
    <s v="Week4-Apr-2026"/>
    <x v="7"/>
    <s v="29-Jun-2027"/>
    <s v="Tuesday"/>
    <s v="Monthly - Tuesday"/>
    <s v="Monthly - Tuesday"/>
    <s v="Month+14 Expiry"/>
    <n v="3"/>
    <n v="4.1999999999999997E-3"/>
    <n v="1E-4"/>
  </r>
  <r>
    <s v="24-Apr-2026"/>
    <x v="4"/>
    <s v="Week4-Apr-2026"/>
    <x v="7"/>
    <s v="28-Dec-2027"/>
    <s v="Tuesday"/>
    <s v="Monthly - Tuesday"/>
    <s v="Monthly - Tuesday"/>
    <s v="Month+20 Expiry"/>
    <n v="335"/>
    <n v="0.58819999999999995"/>
    <n v="3.1300000000000001E-2"/>
  </r>
  <r>
    <s v="24-Apr-2026"/>
    <x v="4"/>
    <s v="Week4-Apr-2026"/>
    <x v="7"/>
    <s v="27-Jun-2028"/>
    <s v="Tuesday"/>
    <s v="Monthly - Tuesday"/>
    <s v="Monthly - Tuesday"/>
    <s v="Month+26 Expiry"/>
    <n v="0"/>
    <n v="0"/>
    <n v="0"/>
  </r>
  <r>
    <s v="24-Apr-2026"/>
    <x v="4"/>
    <s v="Week4-Apr-2026"/>
    <x v="7"/>
    <s v="26-Dec-2028"/>
    <s v="Tuesday"/>
    <s v="Monthly - Tuesday"/>
    <s v="Monthly - Tuesday"/>
    <s v="Month+32 Expiry"/>
    <n v="5"/>
    <n v="8.9999999999999993E-3"/>
    <n v="4.0000000000000002E-4"/>
  </r>
  <r>
    <s v="24-Apr-2026"/>
    <x v="4"/>
    <s v="Week4-Apr-2026"/>
    <x v="7"/>
    <s v="26-Jun-2029"/>
    <s v="Tuesday"/>
    <s v="Monthly - Tuesday"/>
    <s v="Monthly - Tuesday"/>
    <s v="Month+38 Expiry"/>
    <n v="0"/>
    <n v="0"/>
    <n v="0"/>
  </r>
  <r>
    <s v="24-Apr-2026"/>
    <x v="4"/>
    <s v="Week4-Apr-2026"/>
    <x v="7"/>
    <s v="24-Dec-2029"/>
    <s v="Monday"/>
    <s v="Weekly - Monday"/>
    <s v="Weekly - Monday"/>
    <s v="Month+44 Expiry"/>
    <n v="0"/>
    <n v="0"/>
    <n v="0"/>
  </r>
  <r>
    <s v="24-Apr-2026"/>
    <x v="4"/>
    <s v="Week4-Apr-2026"/>
    <x v="7"/>
    <s v="25-Jun-2030"/>
    <s v="Tuesday"/>
    <s v="Monthly - Tuesday"/>
    <s v="Monthly - Tuesday"/>
    <s v="Month+50 Expiry"/>
    <n v="0"/>
    <n v="0"/>
    <n v="0"/>
  </r>
  <r>
    <s v="24-Apr-2026"/>
    <x v="4"/>
    <s v="Week4-Apr-2026"/>
    <x v="7"/>
    <s v="31-Dec-2030"/>
    <s v="Tuesday"/>
    <s v="Monthly - Tuesday"/>
    <s v="Monthly - Tuesday"/>
    <s v="Month+56 Expiry"/>
    <n v="0"/>
    <n v="0"/>
    <n v="0"/>
  </r>
  <r>
    <s v="27-Apr-2026"/>
    <x v="0"/>
    <s v="Week4-Apr-2026"/>
    <x v="7"/>
    <s v="28-Apr-2026"/>
    <s v="Tuesday"/>
    <s v="Monthly - Tuesday"/>
    <s v="MDAW - Tuesday"/>
    <s v="Same Month Expiry"/>
    <n v="117175427"/>
    <n v="183796.7254"/>
    <n v="461.29230000000001"/>
  </r>
  <r>
    <s v="27-Apr-2026"/>
    <x v="0"/>
    <s v="Week4-Apr-2026"/>
    <x v="7"/>
    <s v="05-May-2026"/>
    <s v="Tuesday"/>
    <s v="Weekly - Tuesday"/>
    <s v="Weekly - Tuesday"/>
    <s v="Month+1 Expiry"/>
    <n v="3827238"/>
    <n v="6040.3881000000001"/>
    <n v="27.0335"/>
  </r>
  <r>
    <s v="27-Apr-2026"/>
    <x v="0"/>
    <s v="Week4-Apr-2026"/>
    <x v="7"/>
    <s v="12-May-2026"/>
    <s v="Tuesday"/>
    <s v="Weekly - Tuesday"/>
    <s v="Weekly - Tuesday"/>
    <s v="Month+1 Expiry"/>
    <n v="255460"/>
    <n v="404.45460000000003"/>
    <n v="2.7006000000000001"/>
  </r>
  <r>
    <s v="27-Apr-2026"/>
    <x v="0"/>
    <s v="Week4-Apr-2026"/>
    <x v="7"/>
    <s v="19-May-2026"/>
    <s v="Tuesday"/>
    <s v="Weekly - Tuesday"/>
    <s v="Weekly - Tuesday"/>
    <s v="Month+1 Expiry"/>
    <n v="29441"/>
    <n v="47.192999999999998"/>
    <n v="0.45029999999999998"/>
  </r>
  <r>
    <s v="27-Apr-2026"/>
    <x v="0"/>
    <s v="Week4-Apr-2026"/>
    <x v="7"/>
    <s v="26-May-2026"/>
    <s v="Tuesday"/>
    <s v="Monthly - Tuesday"/>
    <s v="Monthly - Tuesday"/>
    <s v="Month+1 Expiry"/>
    <n v="803941"/>
    <n v="1285.106"/>
    <n v="19.253799999999998"/>
  </r>
  <r>
    <s v="27-Apr-2026"/>
    <x v="0"/>
    <s v="Week4-Apr-2026"/>
    <x v="7"/>
    <s v="02-Jun-2026"/>
    <s v="Tuesday"/>
    <s v="Weekly - Tuesday"/>
    <s v="Weekly - Tuesday"/>
    <s v="Month+2 Expiry"/>
    <n v="1478"/>
    <n v="2.4394"/>
    <n v="2.07E-2"/>
  </r>
  <r>
    <s v="27-Apr-2026"/>
    <x v="0"/>
    <s v="Week4-Apr-2026"/>
    <x v="7"/>
    <s v="30-Jun-2026"/>
    <s v="Tuesday"/>
    <s v="Monthly - Tuesday"/>
    <s v="Monthly - Tuesday"/>
    <s v="Month+2 Expiry"/>
    <n v="200640"/>
    <n v="314.3861"/>
    <n v="4.3193000000000001"/>
  </r>
  <r>
    <s v="27-Apr-2026"/>
    <x v="0"/>
    <s v="Week4-Apr-2026"/>
    <x v="7"/>
    <s v="29-Sep-2026"/>
    <s v="Tuesday"/>
    <s v="Monthly - Tuesday"/>
    <s v="Monthly - Tuesday"/>
    <s v="Month+5 Expiry"/>
    <n v="28255"/>
    <n v="47.117699999999999"/>
    <n v="0.9284"/>
  </r>
  <r>
    <s v="27-Apr-2026"/>
    <x v="0"/>
    <s v="Week4-Apr-2026"/>
    <x v="7"/>
    <s v="29-Dec-2026"/>
    <s v="Tuesday"/>
    <s v="Monthly - Tuesday"/>
    <s v="Monthly - Tuesday"/>
    <s v="Month+8 Expiry"/>
    <n v="28653"/>
    <n v="47.653399999999998"/>
    <n v="1.4077999999999999"/>
  </r>
  <r>
    <s v="27-Apr-2026"/>
    <x v="0"/>
    <s v="Week4-Apr-2026"/>
    <x v="7"/>
    <s v="30-Mar-2027"/>
    <s v="Tuesday"/>
    <s v="Monthly - Tuesday"/>
    <s v="Monthly - Tuesday"/>
    <s v="Month+11 Expiry"/>
    <n v="0"/>
    <n v="0"/>
    <n v="0"/>
  </r>
  <r>
    <s v="27-Apr-2026"/>
    <x v="0"/>
    <s v="Week4-Apr-2026"/>
    <x v="7"/>
    <s v="29-Jun-2027"/>
    <s v="Tuesday"/>
    <s v="Monthly - Tuesday"/>
    <s v="Monthly - Tuesday"/>
    <s v="Month+14 Expiry"/>
    <n v="0"/>
    <n v="0"/>
    <n v="0"/>
  </r>
  <r>
    <s v="27-Apr-2026"/>
    <x v="0"/>
    <s v="Week4-Apr-2026"/>
    <x v="7"/>
    <s v="28-Dec-2027"/>
    <s v="Tuesday"/>
    <s v="Monthly - Tuesday"/>
    <s v="Monthly - Tuesday"/>
    <s v="Month+20 Expiry"/>
    <n v="216"/>
    <n v="0.37159999999999999"/>
    <n v="1.61E-2"/>
  </r>
  <r>
    <s v="27-Apr-2026"/>
    <x v="0"/>
    <s v="Week4-Apr-2026"/>
    <x v="7"/>
    <s v="27-Jun-2028"/>
    <s v="Tuesday"/>
    <s v="Monthly - Tuesday"/>
    <s v="Monthly - Tuesday"/>
    <s v="Month+26 Expiry"/>
    <n v="0"/>
    <n v="0"/>
    <n v="0"/>
  </r>
  <r>
    <s v="27-Apr-2026"/>
    <x v="0"/>
    <s v="Week4-Apr-2026"/>
    <x v="7"/>
    <s v="26-Dec-2028"/>
    <s v="Tuesday"/>
    <s v="Monthly - Tuesday"/>
    <s v="Monthly - Tuesday"/>
    <s v="Month+32 Expiry"/>
    <n v="5"/>
    <n v="8.6999999999999994E-3"/>
    <n v="5.9999999999999995E-4"/>
  </r>
  <r>
    <s v="27-Apr-2026"/>
    <x v="0"/>
    <s v="Week4-Apr-2026"/>
    <x v="7"/>
    <s v="26-Jun-2029"/>
    <s v="Tuesday"/>
    <s v="Monthly - Tuesday"/>
    <s v="Monthly - Tuesday"/>
    <s v="Month+38 Expiry"/>
    <n v="0"/>
    <n v="0"/>
    <n v="0"/>
  </r>
  <r>
    <s v="27-Apr-2026"/>
    <x v="0"/>
    <s v="Week4-Apr-2026"/>
    <x v="7"/>
    <s v="24-Dec-2029"/>
    <s v="Monday"/>
    <s v="Weekly - Monday"/>
    <s v="Weekly - Monday"/>
    <s v="Month+44 Expiry"/>
    <n v="0"/>
    <n v="0"/>
    <n v="0"/>
  </r>
  <r>
    <s v="27-Apr-2026"/>
    <x v="0"/>
    <s v="Week4-Apr-2026"/>
    <x v="7"/>
    <s v="25-Jun-2030"/>
    <s v="Tuesday"/>
    <s v="Monthly - Tuesday"/>
    <s v="Monthly - Tuesday"/>
    <s v="Month+50 Expiry"/>
    <n v="0"/>
    <n v="0"/>
    <n v="0"/>
  </r>
  <r>
    <s v="27-Apr-2026"/>
    <x v="0"/>
    <s v="Week4-Apr-2026"/>
    <x v="7"/>
    <s v="31-Dec-2030"/>
    <s v="Tuesday"/>
    <s v="Monthly - Tuesday"/>
    <s v="Monthly - Tuesday"/>
    <s v="Month+56 Expiry"/>
    <n v="0"/>
    <n v="0"/>
    <n v="0"/>
  </r>
  <r>
    <s v="28-Apr-2026"/>
    <x v="1"/>
    <s v="Week4-Apr-2026"/>
    <x v="7"/>
    <s v="28-Apr-2026"/>
    <s v="Tuesday"/>
    <s v="Monthly - Tuesday"/>
    <s v="MDAW - Tuesday"/>
    <s v="Same Month Expiry"/>
    <n v="339366050"/>
    <n v="530928.36210000003"/>
    <n v="546.09709999999995"/>
  </r>
  <r>
    <s v="28-Apr-2026"/>
    <x v="1"/>
    <s v="Week4-Apr-2026"/>
    <x v="7"/>
    <s v="05-May-2026"/>
    <s v="Tuesday"/>
    <s v="Weekly - Tuesday"/>
    <s v="Weekly - Tuesday"/>
    <s v="Month+1 Expiry"/>
    <n v="8296714"/>
    <n v="13079.1044"/>
    <n v="54.345199999999998"/>
  </r>
  <r>
    <s v="28-Apr-2026"/>
    <x v="1"/>
    <s v="Week4-Apr-2026"/>
    <x v="7"/>
    <s v="12-May-2026"/>
    <s v="Tuesday"/>
    <s v="Weekly - Tuesday"/>
    <s v="Weekly - Tuesday"/>
    <s v="Month+1 Expiry"/>
    <n v="388990"/>
    <n v="614.44730000000004"/>
    <n v="3.3252000000000002"/>
  </r>
  <r>
    <s v="28-Apr-2026"/>
    <x v="1"/>
    <s v="Week4-Apr-2026"/>
    <x v="7"/>
    <s v="19-May-2026"/>
    <s v="Tuesday"/>
    <s v="Weekly - Tuesday"/>
    <s v="Weekly - Tuesday"/>
    <s v="Month+1 Expiry"/>
    <n v="34583"/>
    <n v="55.180399999999999"/>
    <n v="0.43930000000000002"/>
  </r>
  <r>
    <s v="28-Apr-2026"/>
    <x v="1"/>
    <s v="Week4-Apr-2026"/>
    <x v="7"/>
    <s v="26-May-2026"/>
    <s v="Tuesday"/>
    <s v="Monthly - Tuesday"/>
    <s v="Monthly - Tuesday"/>
    <s v="Month+1 Expiry"/>
    <n v="1046701"/>
    <n v="1666.3145"/>
    <n v="20.3276"/>
  </r>
  <r>
    <s v="28-Apr-2026"/>
    <x v="1"/>
    <s v="Week4-Apr-2026"/>
    <x v="7"/>
    <s v="02-Jun-2026"/>
    <s v="Tuesday"/>
    <s v="Weekly - Tuesday"/>
    <s v="Weekly - Tuesday"/>
    <s v="Month+2 Expiry"/>
    <n v="2451"/>
    <n v="4.0560999999999998"/>
    <n v="2.1700000000000001E-2"/>
  </r>
  <r>
    <s v="28-Apr-2026"/>
    <x v="1"/>
    <s v="Week4-Apr-2026"/>
    <x v="7"/>
    <s v="30-Jun-2026"/>
    <s v="Tuesday"/>
    <s v="Monthly - Tuesday"/>
    <s v="Monthly - Tuesday"/>
    <s v="Month+2 Expiry"/>
    <n v="167604"/>
    <n v="266.12040000000002"/>
    <n v="3.5874000000000001"/>
  </r>
  <r>
    <s v="28-Apr-2026"/>
    <x v="1"/>
    <s v="Week4-Apr-2026"/>
    <x v="7"/>
    <s v="29-Sep-2026"/>
    <s v="Tuesday"/>
    <s v="Monthly - Tuesday"/>
    <s v="Monthly - Tuesday"/>
    <s v="Month+5 Expiry"/>
    <n v="19253"/>
    <n v="31.535299999999999"/>
    <n v="0.64980000000000004"/>
  </r>
  <r>
    <s v="28-Apr-2026"/>
    <x v="1"/>
    <s v="Week4-Apr-2026"/>
    <x v="7"/>
    <s v="29-Dec-2026"/>
    <s v="Tuesday"/>
    <s v="Monthly - Tuesday"/>
    <s v="Monthly - Tuesday"/>
    <s v="Month+8 Expiry"/>
    <n v="22838"/>
    <n v="37.928400000000003"/>
    <n v="0.99780000000000002"/>
  </r>
  <r>
    <s v="28-Apr-2026"/>
    <x v="1"/>
    <s v="Week4-Apr-2026"/>
    <x v="7"/>
    <s v="30-Mar-2027"/>
    <s v="Tuesday"/>
    <s v="Monthly - Tuesday"/>
    <s v="Monthly - Tuesday"/>
    <s v="Month+11 Expiry"/>
    <n v="0"/>
    <n v="0"/>
    <n v="0"/>
  </r>
  <r>
    <s v="28-Apr-2026"/>
    <x v="1"/>
    <s v="Week4-Apr-2026"/>
    <x v="7"/>
    <s v="29-Jun-2027"/>
    <s v="Tuesday"/>
    <s v="Monthly - Tuesday"/>
    <s v="Monthly - Tuesday"/>
    <s v="Month+14 Expiry"/>
    <n v="0"/>
    <n v="0"/>
    <n v="0"/>
  </r>
  <r>
    <s v="28-Apr-2026"/>
    <x v="1"/>
    <s v="Week4-Apr-2026"/>
    <x v="7"/>
    <s v="28-Dec-2027"/>
    <s v="Tuesday"/>
    <s v="Monthly - Tuesday"/>
    <s v="Monthly - Tuesday"/>
    <s v="Month+20 Expiry"/>
    <n v="501"/>
    <n v="0.91369999999999996"/>
    <n v="3.61E-2"/>
  </r>
  <r>
    <s v="28-Apr-2026"/>
    <x v="1"/>
    <s v="Week4-Apr-2026"/>
    <x v="7"/>
    <s v="27-Jun-2028"/>
    <s v="Tuesday"/>
    <s v="Monthly - Tuesday"/>
    <s v="Monthly - Tuesday"/>
    <s v="Month+26 Expiry"/>
    <n v="0"/>
    <n v="0"/>
    <n v="0"/>
  </r>
  <r>
    <s v="28-Apr-2026"/>
    <x v="1"/>
    <s v="Week4-Apr-2026"/>
    <x v="7"/>
    <s v="26-Dec-2028"/>
    <s v="Tuesday"/>
    <s v="Monthly - Tuesday"/>
    <s v="Monthly - Tuesday"/>
    <s v="Month+32 Expiry"/>
    <n v="1"/>
    <n v="2E-3"/>
    <n v="2.0000000000000001E-4"/>
  </r>
  <r>
    <s v="28-Apr-2026"/>
    <x v="1"/>
    <s v="Week4-Apr-2026"/>
    <x v="7"/>
    <s v="26-Jun-2029"/>
    <s v="Tuesday"/>
    <s v="Monthly - Tuesday"/>
    <s v="Monthly - Tuesday"/>
    <s v="Month+38 Expiry"/>
    <n v="0"/>
    <n v="0"/>
    <n v="0"/>
  </r>
  <r>
    <s v="28-Apr-2026"/>
    <x v="1"/>
    <s v="Week4-Apr-2026"/>
    <x v="7"/>
    <s v="24-Dec-2029"/>
    <s v="Monday"/>
    <s v="Weekly - Monday"/>
    <s v="Weekly - Monday"/>
    <s v="Month+44 Expiry"/>
    <n v="0"/>
    <n v="0"/>
    <n v="0"/>
  </r>
  <r>
    <s v="28-Apr-2026"/>
    <x v="1"/>
    <s v="Week4-Apr-2026"/>
    <x v="7"/>
    <s v="25-Jun-2030"/>
    <s v="Tuesday"/>
    <s v="Monthly - Tuesday"/>
    <s v="Monthly - Tuesday"/>
    <s v="Month+50 Expiry"/>
    <n v="0"/>
    <n v="0"/>
    <n v="0"/>
  </r>
  <r>
    <s v="28-Apr-2026"/>
    <x v="1"/>
    <s v="Week4-Apr-2026"/>
    <x v="7"/>
    <s v="31-Dec-2030"/>
    <s v="Tuesday"/>
    <s v="Monthly - Tuesday"/>
    <s v="Monthly - Tuesday"/>
    <s v="Month+56 Expiry"/>
    <n v="0"/>
    <n v="0"/>
    <n v="0"/>
  </r>
  <r>
    <s v="29-Apr-2026"/>
    <x v="2"/>
    <s v="Week5-Apr-2026"/>
    <x v="7"/>
    <s v="05-May-2026"/>
    <s v="Tuesday"/>
    <s v="Weekly - Tuesday"/>
    <s v="Weekly - Tuesday"/>
    <s v="Month+1 Expiry"/>
    <n v="43077932"/>
    <n v="68146.519400000005"/>
    <n v="312.964"/>
  </r>
  <r>
    <s v="29-Apr-2026"/>
    <x v="2"/>
    <s v="Week5-Apr-2026"/>
    <x v="7"/>
    <s v="12-May-2026"/>
    <s v="Tuesday"/>
    <s v="Weekly - Tuesday"/>
    <s v="Weekly - Tuesday"/>
    <s v="Month+1 Expiry"/>
    <n v="1038977"/>
    <n v="1642.2570000000001"/>
    <n v="9.1046999999999993"/>
  </r>
  <r>
    <s v="29-Apr-2026"/>
    <x v="2"/>
    <s v="Week5-Apr-2026"/>
    <x v="7"/>
    <s v="19-May-2026"/>
    <s v="Tuesday"/>
    <s v="Weekly - Tuesday"/>
    <s v="Weekly - Tuesday"/>
    <s v="Month+1 Expiry"/>
    <n v="64952"/>
    <n v="103.9599"/>
    <n v="0.71250000000000002"/>
  </r>
  <r>
    <s v="29-Apr-2026"/>
    <x v="2"/>
    <s v="Week5-Apr-2026"/>
    <x v="7"/>
    <s v="26-May-2026"/>
    <s v="Tuesday"/>
    <s v="Monthly - Tuesday"/>
    <s v="Monthly - Tuesday"/>
    <s v="Month+1 Expiry"/>
    <n v="1288420"/>
    <n v="2048.2687999999998"/>
    <n v="20.696000000000002"/>
  </r>
  <r>
    <s v="29-Apr-2026"/>
    <x v="2"/>
    <s v="Week5-Apr-2026"/>
    <x v="7"/>
    <s v="02-Jun-2026"/>
    <s v="Tuesday"/>
    <s v="Weekly - Tuesday"/>
    <s v="Weekly - Tuesday"/>
    <s v="Month+2 Expiry"/>
    <n v="4042"/>
    <n v="6.5438999999999998"/>
    <n v="5.62E-2"/>
  </r>
  <r>
    <s v="29-Apr-2026"/>
    <x v="2"/>
    <s v="Week5-Apr-2026"/>
    <x v="7"/>
    <s v="30-Jun-2026"/>
    <s v="Tuesday"/>
    <s v="Monthly - Tuesday"/>
    <s v="Monthly - Tuesday"/>
    <s v="Month+2 Expiry"/>
    <n v="233283"/>
    <n v="371.07249999999999"/>
    <n v="4.1916000000000002"/>
  </r>
  <r>
    <s v="29-Apr-2026"/>
    <x v="2"/>
    <s v="Week5-Apr-2026"/>
    <x v="7"/>
    <s v="28-Jul-2026"/>
    <s v="Tuesday"/>
    <s v="Monthly - Tuesday"/>
    <s v="Monthly - Tuesday"/>
    <s v="Month+3 Expiry"/>
    <n v="17268"/>
    <n v="26.722100000000001"/>
    <n v="0.40570000000000001"/>
  </r>
  <r>
    <s v="29-Apr-2026"/>
    <x v="2"/>
    <s v="Week5-Apr-2026"/>
    <x v="7"/>
    <s v="29-Sep-2026"/>
    <s v="Tuesday"/>
    <s v="Monthly - Tuesday"/>
    <s v="Monthly - Tuesday"/>
    <s v="Month+5 Expiry"/>
    <n v="22037"/>
    <n v="35.425899999999999"/>
    <n v="0.52790000000000004"/>
  </r>
  <r>
    <s v="29-Apr-2026"/>
    <x v="2"/>
    <s v="Week5-Apr-2026"/>
    <x v="7"/>
    <s v="29-Dec-2026"/>
    <s v="Tuesday"/>
    <s v="Monthly - Tuesday"/>
    <s v="Monthly - Tuesday"/>
    <s v="Month+8 Expiry"/>
    <n v="34251"/>
    <n v="55.885899999999999"/>
    <n v="1.4414"/>
  </r>
  <r>
    <s v="29-Apr-2026"/>
    <x v="2"/>
    <s v="Week5-Apr-2026"/>
    <x v="7"/>
    <s v="30-Mar-2027"/>
    <s v="Tuesday"/>
    <s v="Monthly - Tuesday"/>
    <s v="Monthly - Tuesday"/>
    <s v="Month+11 Expiry"/>
    <n v="0"/>
    <n v="0"/>
    <n v="0"/>
  </r>
  <r>
    <s v="29-Apr-2026"/>
    <x v="2"/>
    <s v="Week5-Apr-2026"/>
    <x v="7"/>
    <s v="29-Jun-2027"/>
    <s v="Tuesday"/>
    <s v="Monthly - Tuesday"/>
    <s v="Monthly - Tuesday"/>
    <s v="Month+14 Expiry"/>
    <n v="1"/>
    <n v="1.4E-3"/>
    <n v="0"/>
  </r>
  <r>
    <s v="29-Apr-2026"/>
    <x v="2"/>
    <s v="Week5-Apr-2026"/>
    <x v="7"/>
    <s v="28-Dec-2027"/>
    <s v="Tuesday"/>
    <s v="Monthly - Tuesday"/>
    <s v="Monthly - Tuesday"/>
    <s v="Month+20 Expiry"/>
    <n v="290"/>
    <n v="0.50539999999999996"/>
    <n v="2.23E-2"/>
  </r>
  <r>
    <s v="29-Apr-2026"/>
    <x v="2"/>
    <s v="Week5-Apr-2026"/>
    <x v="7"/>
    <s v="27-Jun-2028"/>
    <s v="Tuesday"/>
    <s v="Monthly - Tuesday"/>
    <s v="Monthly - Tuesday"/>
    <s v="Month+26 Expiry"/>
    <n v="0"/>
    <n v="0"/>
    <n v="0"/>
  </r>
  <r>
    <s v="29-Apr-2026"/>
    <x v="2"/>
    <s v="Week5-Apr-2026"/>
    <x v="7"/>
    <s v="26-Dec-2028"/>
    <s v="Tuesday"/>
    <s v="Monthly - Tuesday"/>
    <s v="Monthly - Tuesday"/>
    <s v="Month+32 Expiry"/>
    <n v="10"/>
    <n v="1.9199999999999998E-2"/>
    <n v="1.2999999999999999E-3"/>
  </r>
  <r>
    <s v="29-Apr-2026"/>
    <x v="2"/>
    <s v="Week5-Apr-2026"/>
    <x v="7"/>
    <s v="26-Jun-2029"/>
    <s v="Tuesday"/>
    <s v="Monthly - Tuesday"/>
    <s v="Monthly - Tuesday"/>
    <s v="Month+38 Expiry"/>
    <n v="0"/>
    <n v="0"/>
    <n v="0"/>
  </r>
  <r>
    <s v="29-Apr-2026"/>
    <x v="2"/>
    <s v="Week5-Apr-2026"/>
    <x v="7"/>
    <s v="24-Dec-2029"/>
    <s v="Monday"/>
    <s v="Weekly - Monday"/>
    <s v="Weekly - Monday"/>
    <s v="Month+44 Expiry"/>
    <n v="0"/>
    <n v="0"/>
    <n v="0"/>
  </r>
  <r>
    <s v="29-Apr-2026"/>
    <x v="2"/>
    <s v="Week5-Apr-2026"/>
    <x v="7"/>
    <s v="25-Jun-2030"/>
    <s v="Tuesday"/>
    <s v="Monthly - Tuesday"/>
    <s v="Monthly - Tuesday"/>
    <s v="Month+50 Expiry"/>
    <n v="0"/>
    <n v="0"/>
    <n v="0"/>
  </r>
  <r>
    <s v="29-Apr-2026"/>
    <x v="2"/>
    <s v="Week5-Apr-2026"/>
    <x v="7"/>
    <s v="31-Dec-2030"/>
    <s v="Tuesday"/>
    <s v="Monthly - Tuesday"/>
    <s v="Monthly - Tuesday"/>
    <s v="Month+56 Expiry"/>
    <n v="0"/>
    <n v="0"/>
    <n v="0"/>
  </r>
  <r>
    <s v="30-Apr-2026"/>
    <x v="3"/>
    <s v="Week5-Apr-2026"/>
    <x v="7"/>
    <s v="05-May-2026"/>
    <s v="Tuesday"/>
    <s v="Weekly - Tuesday"/>
    <s v="Weekly - Tuesday"/>
    <s v="Month+1 Expiry"/>
    <n v="46682133"/>
    <n v="73064.101500000004"/>
    <n v="297.81049999999999"/>
  </r>
  <r>
    <s v="30-Apr-2026"/>
    <x v="3"/>
    <s v="Week5-Apr-2026"/>
    <x v="7"/>
    <s v="12-May-2026"/>
    <s v="Tuesday"/>
    <s v="Weekly - Tuesday"/>
    <s v="Weekly - Tuesday"/>
    <s v="Month+1 Expiry"/>
    <n v="1695933"/>
    <n v="2664.4380000000001"/>
    <n v="15.632400000000001"/>
  </r>
  <r>
    <s v="30-Apr-2026"/>
    <x v="3"/>
    <s v="Week5-Apr-2026"/>
    <x v="7"/>
    <s v="19-May-2026"/>
    <s v="Tuesday"/>
    <s v="Weekly - Tuesday"/>
    <s v="Weekly - Tuesday"/>
    <s v="Month+1 Expiry"/>
    <n v="97814"/>
    <n v="155.58799999999999"/>
    <n v="1.1993"/>
  </r>
  <r>
    <s v="30-Apr-2026"/>
    <x v="3"/>
    <s v="Week5-Apr-2026"/>
    <x v="7"/>
    <s v="26-May-2026"/>
    <s v="Tuesday"/>
    <s v="Monthly - Tuesday"/>
    <s v="Monthly - Tuesday"/>
    <s v="Month+1 Expiry"/>
    <n v="1427113"/>
    <n v="2253.1017999999999"/>
    <n v="23.325700000000001"/>
  </r>
  <r>
    <s v="30-Apr-2026"/>
    <x v="3"/>
    <s v="Week5-Apr-2026"/>
    <x v="7"/>
    <s v="02-Jun-2026"/>
    <s v="Tuesday"/>
    <s v="Weekly - Tuesday"/>
    <s v="Weekly - Tuesday"/>
    <s v="Month+2 Expiry"/>
    <n v="7632"/>
    <n v="12.229200000000001"/>
    <n v="0.1226"/>
  </r>
  <r>
    <s v="30-Apr-2026"/>
    <x v="3"/>
    <s v="Week5-Apr-2026"/>
    <x v="7"/>
    <s v="30-Jun-2026"/>
    <s v="Tuesday"/>
    <s v="Monthly - Tuesday"/>
    <s v="Monthly - Tuesday"/>
    <s v="Month+2 Expiry"/>
    <n v="239130"/>
    <n v="375.8657"/>
    <n v="4.6532999999999998"/>
  </r>
  <r>
    <s v="30-Apr-2026"/>
    <x v="3"/>
    <s v="Week5-Apr-2026"/>
    <x v="7"/>
    <s v="28-Jul-2026"/>
    <s v="Tuesday"/>
    <s v="Monthly - Tuesday"/>
    <s v="Monthly - Tuesday"/>
    <s v="Month+3 Expiry"/>
    <n v="17596"/>
    <n v="27.8367"/>
    <n v="0.54620000000000002"/>
  </r>
  <r>
    <s v="30-Apr-2026"/>
    <x v="3"/>
    <s v="Week5-Apr-2026"/>
    <x v="7"/>
    <s v="29-Sep-2026"/>
    <s v="Tuesday"/>
    <s v="Monthly - Tuesday"/>
    <s v="Monthly - Tuesday"/>
    <s v="Month+5 Expiry"/>
    <n v="37821"/>
    <n v="62.938400000000001"/>
    <n v="0.92720000000000002"/>
  </r>
  <r>
    <s v="30-Apr-2026"/>
    <x v="3"/>
    <s v="Week5-Apr-2026"/>
    <x v="7"/>
    <s v="29-Dec-2026"/>
    <s v="Tuesday"/>
    <s v="Monthly - Tuesday"/>
    <s v="Monthly - Tuesday"/>
    <s v="Month+8 Expiry"/>
    <n v="48381"/>
    <n v="79.420100000000005"/>
    <n v="1.9973000000000001"/>
  </r>
  <r>
    <s v="30-Apr-2026"/>
    <x v="3"/>
    <s v="Week5-Apr-2026"/>
    <x v="7"/>
    <s v="30-Mar-2027"/>
    <s v="Tuesday"/>
    <s v="Monthly - Tuesday"/>
    <s v="Monthly - Tuesday"/>
    <s v="Month+11 Expiry"/>
    <n v="0"/>
    <n v="0"/>
    <n v="0"/>
  </r>
  <r>
    <s v="30-Apr-2026"/>
    <x v="3"/>
    <s v="Week5-Apr-2026"/>
    <x v="7"/>
    <s v="29-Jun-2027"/>
    <s v="Tuesday"/>
    <s v="Monthly - Tuesday"/>
    <s v="Monthly - Tuesday"/>
    <s v="Month+14 Expiry"/>
    <n v="1"/>
    <n v="1.4E-3"/>
    <n v="0"/>
  </r>
  <r>
    <s v="30-Apr-2026"/>
    <x v="3"/>
    <s v="Week5-Apr-2026"/>
    <x v="7"/>
    <s v="28-Dec-2027"/>
    <s v="Tuesday"/>
    <s v="Monthly - Tuesday"/>
    <s v="Monthly - Tuesday"/>
    <s v="Month+20 Expiry"/>
    <n v="1166"/>
    <n v="2.0013000000000001"/>
    <n v="0.10879999999999999"/>
  </r>
  <r>
    <s v="30-Apr-2026"/>
    <x v="3"/>
    <s v="Week5-Apr-2026"/>
    <x v="7"/>
    <s v="27-Jun-2028"/>
    <s v="Tuesday"/>
    <s v="Monthly - Tuesday"/>
    <s v="Monthly - Tuesday"/>
    <s v="Month+26 Expiry"/>
    <n v="3"/>
    <n v="4.4000000000000003E-3"/>
    <n v="2.0000000000000001E-4"/>
  </r>
  <r>
    <s v="30-Apr-2026"/>
    <x v="3"/>
    <s v="Week5-Apr-2026"/>
    <x v="7"/>
    <s v="26-Dec-2028"/>
    <s v="Tuesday"/>
    <s v="Monthly - Tuesday"/>
    <s v="Monthly - Tuesday"/>
    <s v="Month+32 Expiry"/>
    <n v="12"/>
    <n v="2.2499999999999999E-2"/>
    <n v="1.2999999999999999E-3"/>
  </r>
  <r>
    <s v="30-Apr-2026"/>
    <x v="3"/>
    <s v="Week5-Apr-2026"/>
    <x v="7"/>
    <s v="26-Jun-2029"/>
    <s v="Tuesday"/>
    <s v="Monthly - Tuesday"/>
    <s v="Monthly - Tuesday"/>
    <s v="Month+38 Expiry"/>
    <n v="0"/>
    <n v="0"/>
    <n v="0"/>
  </r>
  <r>
    <s v="30-Apr-2026"/>
    <x v="3"/>
    <s v="Week5-Apr-2026"/>
    <x v="7"/>
    <s v="24-Dec-2029"/>
    <s v="Monday"/>
    <s v="Weekly - Monday"/>
    <s v="Weekly - Monday"/>
    <s v="Month+44 Expiry"/>
    <n v="0"/>
    <n v="0"/>
    <n v="0"/>
  </r>
  <r>
    <s v="30-Apr-2026"/>
    <x v="3"/>
    <s v="Week5-Apr-2026"/>
    <x v="7"/>
    <s v="25-Jun-2030"/>
    <s v="Tuesday"/>
    <s v="Monthly - Tuesday"/>
    <s v="Monthly - Tuesday"/>
    <s v="Month+50 Expiry"/>
    <n v="0"/>
    <n v="0"/>
    <n v="0"/>
  </r>
  <r>
    <s v="30-Apr-2026"/>
    <x v="3"/>
    <s v="Week5-Apr-2026"/>
    <x v="7"/>
    <s v="31-Dec-2030"/>
    <s v="Tuesday"/>
    <s v="Monthly - Tuesday"/>
    <s v="Monthly - Tuesday"/>
    <s v="Month+56 Expiry"/>
    <n v="0"/>
    <n v="0"/>
    <n v="0"/>
  </r>
  <r>
    <s v="04-May-2026"/>
    <x v="0"/>
    <s v="Week1-May-2026"/>
    <x v="8"/>
    <s v="05-May-2026"/>
    <s v="Tuesday"/>
    <s v="Weekly - Tuesday"/>
    <s v="Weekly - Tuesday"/>
    <s v="Same Month Expiry"/>
    <n v="167478961"/>
    <n v="263403.17810000002"/>
    <n v="698.84889999999996"/>
  </r>
  <r>
    <s v="04-May-2026"/>
    <x v="0"/>
    <s v="Week1-May-2026"/>
    <x v="8"/>
    <s v="12-May-2026"/>
    <s v="Tuesday"/>
    <s v="Weekly - Tuesday"/>
    <s v="Weekly - Tuesday"/>
    <s v="Same Month Expiry"/>
    <n v="4575653"/>
    <n v="7223.7703000000001"/>
    <n v="32.9161"/>
  </r>
  <r>
    <s v="04-May-2026"/>
    <x v="0"/>
    <s v="Week1-May-2026"/>
    <x v="8"/>
    <s v="19-May-2026"/>
    <s v="Tuesday"/>
    <s v="Weekly - Tuesday"/>
    <s v="Weekly - Tuesday"/>
    <s v="Same Month Expiry"/>
    <n v="174465"/>
    <n v="276.6567"/>
    <n v="1.8351999999999999"/>
  </r>
  <r>
    <s v="04-May-2026"/>
    <x v="0"/>
    <s v="Week1-May-2026"/>
    <x v="8"/>
    <s v="26-May-2026"/>
    <s v="Tuesday"/>
    <s v="Monthly - Tuesday"/>
    <s v="Monthly - Tuesday"/>
    <s v="Same Month Expiry"/>
    <n v="1339478"/>
    <n v="2120.2177999999999"/>
    <n v="19.936399999999999"/>
  </r>
  <r>
    <s v="04-May-2026"/>
    <x v="0"/>
    <s v="Week1-May-2026"/>
    <x v="8"/>
    <s v="02-Jun-2026"/>
    <s v="Tuesday"/>
    <s v="Weekly - Tuesday"/>
    <s v="Weekly - Tuesday"/>
    <s v="Month+1 Expiry"/>
    <n v="9139"/>
    <n v="14.545299999999999"/>
    <n v="0.13039999999999999"/>
  </r>
  <r>
    <s v="04-May-2026"/>
    <x v="0"/>
    <s v="Week1-May-2026"/>
    <x v="8"/>
    <s v="30-Jun-2026"/>
    <s v="Tuesday"/>
    <s v="Monthly - Tuesday"/>
    <s v="Monthly - Tuesday"/>
    <s v="Month+1 Expiry"/>
    <n v="186394"/>
    <n v="292.11959999999999"/>
    <n v="3.1402000000000001"/>
  </r>
  <r>
    <s v="04-May-2026"/>
    <x v="0"/>
    <s v="Week1-May-2026"/>
    <x v="8"/>
    <s v="28-Jul-2026"/>
    <s v="Tuesday"/>
    <s v="Monthly - Tuesday"/>
    <s v="Monthly - Tuesday"/>
    <s v="Month+2 Expiry"/>
    <n v="16168"/>
    <n v="25.246300000000002"/>
    <n v="0.42130000000000001"/>
  </r>
  <r>
    <s v="04-May-2026"/>
    <x v="0"/>
    <s v="Week1-May-2026"/>
    <x v="8"/>
    <s v="29-Sep-2026"/>
    <s v="Tuesday"/>
    <s v="Monthly - Tuesday"/>
    <s v="Monthly - Tuesday"/>
    <s v="Month+4 Expiry"/>
    <n v="13619"/>
    <n v="21.484999999999999"/>
    <n v="0.2863"/>
  </r>
  <r>
    <s v="04-May-2026"/>
    <x v="0"/>
    <s v="Week1-May-2026"/>
    <x v="8"/>
    <s v="29-Dec-2026"/>
    <s v="Tuesday"/>
    <s v="Monthly - Tuesday"/>
    <s v="Monthly - Tuesday"/>
    <s v="Month+7 Expiry"/>
    <n v="24424"/>
    <n v="39.617899999999999"/>
    <n v="0.99450000000000005"/>
  </r>
  <r>
    <s v="04-May-2026"/>
    <x v="0"/>
    <s v="Week1-May-2026"/>
    <x v="8"/>
    <s v="30-Mar-2027"/>
    <s v="Tuesday"/>
    <s v="Monthly - Tuesday"/>
    <s v="Monthly - Tuesday"/>
    <s v="Month+10 Expiry"/>
    <n v="2"/>
    <n v="2E-3"/>
    <n v="0"/>
  </r>
  <r>
    <s v="04-May-2026"/>
    <x v="0"/>
    <s v="Week1-May-2026"/>
    <x v="8"/>
    <s v="29-Jun-2027"/>
    <s v="Tuesday"/>
    <s v="Monthly - Tuesday"/>
    <s v="Monthly - Tuesday"/>
    <s v="Month+13 Expiry"/>
    <n v="2"/>
    <n v="2.8E-3"/>
    <n v="0"/>
  </r>
  <r>
    <s v="04-May-2026"/>
    <x v="0"/>
    <s v="Week1-May-2026"/>
    <x v="8"/>
    <s v="28-Dec-2027"/>
    <s v="Tuesday"/>
    <s v="Monthly - Tuesday"/>
    <s v="Monthly - Tuesday"/>
    <s v="Month+19 Expiry"/>
    <n v="382"/>
    <n v="0.67920000000000003"/>
    <n v="3.4200000000000001E-2"/>
  </r>
  <r>
    <s v="04-May-2026"/>
    <x v="0"/>
    <s v="Week1-May-2026"/>
    <x v="8"/>
    <s v="27-Jun-2028"/>
    <s v="Tuesday"/>
    <s v="Monthly - Tuesday"/>
    <s v="Monthly - Tuesday"/>
    <s v="Month+25 Expiry"/>
    <n v="0"/>
    <n v="0"/>
    <n v="0"/>
  </r>
  <r>
    <s v="04-May-2026"/>
    <x v="0"/>
    <s v="Week1-May-2026"/>
    <x v="8"/>
    <s v="26-Dec-2028"/>
    <s v="Tuesday"/>
    <s v="Monthly - Tuesday"/>
    <s v="Monthly - Tuesday"/>
    <s v="Month+31 Expiry"/>
    <n v="9"/>
    <n v="1.6299999999999999E-2"/>
    <n v="1E-3"/>
  </r>
  <r>
    <s v="04-May-2026"/>
    <x v="0"/>
    <s v="Week1-May-2026"/>
    <x v="8"/>
    <s v="26-Jun-2029"/>
    <s v="Tuesday"/>
    <s v="Monthly - Tuesday"/>
    <s v="Monthly - Tuesday"/>
    <s v="Month+37 Expiry"/>
    <n v="0"/>
    <n v="0"/>
    <n v="0"/>
  </r>
  <r>
    <s v="04-May-2026"/>
    <x v="0"/>
    <s v="Week1-May-2026"/>
    <x v="8"/>
    <s v="24-Dec-2029"/>
    <s v="Monday"/>
    <s v="Weekly - Monday"/>
    <s v="Weekly - Monday"/>
    <s v="Month+43 Expiry"/>
    <n v="0"/>
    <n v="0"/>
    <n v="0"/>
  </r>
  <r>
    <s v="04-May-2026"/>
    <x v="0"/>
    <s v="Week1-May-2026"/>
    <x v="8"/>
    <s v="25-Jun-2030"/>
    <s v="Tuesday"/>
    <s v="Monthly - Tuesday"/>
    <s v="Monthly - Tuesday"/>
    <s v="Month+49 Expiry"/>
    <n v="0"/>
    <n v="0"/>
    <n v="0"/>
  </r>
  <r>
    <s v="04-May-2026"/>
    <x v="0"/>
    <s v="Week1-May-2026"/>
    <x v="8"/>
    <s v="31-Dec-2030"/>
    <s v="Tuesday"/>
    <s v="Monthly - Tuesday"/>
    <s v="Monthly - Tuesday"/>
    <s v="Month+55 Expiry"/>
    <n v="0"/>
    <n v="0"/>
    <n v="0"/>
  </r>
  <r>
    <s v="05-May-2026"/>
    <x v="1"/>
    <s v="Week1-May-2026"/>
    <x v="8"/>
    <s v="05-May-2026"/>
    <s v="Tuesday"/>
    <s v="Weekly - Tuesday"/>
    <s v="Weekly - Tuesday"/>
    <s v="Same Month Expiry"/>
    <n v="431643349"/>
    <n v="675044.75730000006"/>
    <n v="729.56489999999997"/>
  </r>
  <r>
    <s v="05-May-2026"/>
    <x v="1"/>
    <s v="Week1-May-2026"/>
    <x v="8"/>
    <s v="12-May-2026"/>
    <s v="Tuesday"/>
    <s v="Weekly - Tuesday"/>
    <s v="Weekly - Tuesday"/>
    <s v="Same Month Expiry"/>
    <n v="9579753"/>
    <n v="15061.656300000001"/>
    <n v="61.8018"/>
  </r>
  <r>
    <s v="05-May-2026"/>
    <x v="1"/>
    <s v="Week1-May-2026"/>
    <x v="8"/>
    <s v="19-May-2026"/>
    <s v="Tuesday"/>
    <s v="Weekly - Tuesday"/>
    <s v="Weekly - Tuesday"/>
    <s v="Same Month Expiry"/>
    <n v="319797"/>
    <n v="504.7885"/>
    <n v="2.6842999999999999"/>
  </r>
  <r>
    <s v="05-May-2026"/>
    <x v="1"/>
    <s v="Week1-May-2026"/>
    <x v="8"/>
    <s v="26-May-2026"/>
    <s v="Tuesday"/>
    <s v="Monthly - Tuesday"/>
    <s v="Monthly - Tuesday"/>
    <s v="Same Month Expiry"/>
    <n v="1144400"/>
    <n v="1810.2488000000001"/>
    <n v="16.601700000000001"/>
  </r>
  <r>
    <s v="05-May-2026"/>
    <x v="1"/>
    <s v="Week1-May-2026"/>
    <x v="8"/>
    <s v="02-Jun-2026"/>
    <s v="Tuesday"/>
    <s v="Weekly - Tuesday"/>
    <s v="Weekly - Tuesday"/>
    <s v="Month+1 Expiry"/>
    <n v="11254"/>
    <n v="17.7925"/>
    <n v="0.1361"/>
  </r>
  <r>
    <s v="05-May-2026"/>
    <x v="1"/>
    <s v="Week1-May-2026"/>
    <x v="8"/>
    <s v="30-Jun-2026"/>
    <s v="Tuesday"/>
    <s v="Monthly - Tuesday"/>
    <s v="Monthly - Tuesday"/>
    <s v="Month+1 Expiry"/>
    <n v="171921"/>
    <n v="275.84199999999998"/>
    <n v="3.2393999999999998"/>
  </r>
  <r>
    <s v="05-May-2026"/>
    <x v="1"/>
    <s v="Week1-May-2026"/>
    <x v="8"/>
    <s v="28-Jul-2026"/>
    <s v="Tuesday"/>
    <s v="Monthly - Tuesday"/>
    <s v="Monthly - Tuesday"/>
    <s v="Month+2 Expiry"/>
    <n v="13769"/>
    <n v="22.1328"/>
    <n v="0.4194"/>
  </r>
  <r>
    <s v="05-May-2026"/>
    <x v="1"/>
    <s v="Week1-May-2026"/>
    <x v="8"/>
    <s v="29-Sep-2026"/>
    <s v="Tuesday"/>
    <s v="Monthly - Tuesday"/>
    <s v="Monthly - Tuesday"/>
    <s v="Month+4 Expiry"/>
    <n v="10113"/>
    <n v="16.684699999999999"/>
    <n v="0.28249999999999997"/>
  </r>
  <r>
    <s v="05-May-2026"/>
    <x v="1"/>
    <s v="Week1-May-2026"/>
    <x v="8"/>
    <s v="29-Dec-2026"/>
    <s v="Tuesday"/>
    <s v="Monthly - Tuesday"/>
    <s v="Monthly - Tuesday"/>
    <s v="Month+7 Expiry"/>
    <n v="20552"/>
    <n v="34.271000000000001"/>
    <n v="0.99329999999999996"/>
  </r>
  <r>
    <s v="05-May-2026"/>
    <x v="1"/>
    <s v="Week1-May-2026"/>
    <x v="8"/>
    <s v="30-Mar-2027"/>
    <s v="Tuesday"/>
    <s v="Monthly - Tuesday"/>
    <s v="Monthly - Tuesday"/>
    <s v="Month+10 Expiry"/>
    <n v="0"/>
    <n v="0"/>
    <n v="0"/>
  </r>
  <r>
    <s v="05-May-2026"/>
    <x v="1"/>
    <s v="Week1-May-2026"/>
    <x v="8"/>
    <s v="29-Jun-2027"/>
    <s v="Tuesday"/>
    <s v="Monthly - Tuesday"/>
    <s v="Monthly - Tuesday"/>
    <s v="Month+13 Expiry"/>
    <n v="4"/>
    <n v="5.5999999999999999E-3"/>
    <n v="1E-4"/>
  </r>
  <r>
    <s v="05-May-2026"/>
    <x v="1"/>
    <s v="Week1-May-2026"/>
    <x v="8"/>
    <s v="28-Dec-2027"/>
    <s v="Tuesday"/>
    <s v="Monthly - Tuesday"/>
    <s v="Monthly - Tuesday"/>
    <s v="Month+19 Expiry"/>
    <n v="346"/>
    <n v="0.58530000000000004"/>
    <n v="3.0499999999999999E-2"/>
  </r>
  <r>
    <s v="05-May-2026"/>
    <x v="1"/>
    <s v="Week1-May-2026"/>
    <x v="8"/>
    <s v="27-Jun-2028"/>
    <s v="Tuesday"/>
    <s v="Monthly - Tuesday"/>
    <s v="Monthly - Tuesday"/>
    <s v="Month+25 Expiry"/>
    <n v="1"/>
    <n v="1.5E-3"/>
    <n v="0"/>
  </r>
  <r>
    <s v="05-May-2026"/>
    <x v="1"/>
    <s v="Week1-May-2026"/>
    <x v="8"/>
    <s v="26-Dec-2028"/>
    <s v="Tuesday"/>
    <s v="Monthly - Tuesday"/>
    <s v="Monthly - Tuesday"/>
    <s v="Month+31 Expiry"/>
    <n v="7"/>
    <n v="1.32E-2"/>
    <n v="8.9999999999999998E-4"/>
  </r>
  <r>
    <s v="05-May-2026"/>
    <x v="1"/>
    <s v="Week1-May-2026"/>
    <x v="8"/>
    <s v="26-Jun-2029"/>
    <s v="Tuesday"/>
    <s v="Monthly - Tuesday"/>
    <s v="Monthly - Tuesday"/>
    <s v="Month+37 Expiry"/>
    <n v="0"/>
    <n v="0"/>
    <n v="0"/>
  </r>
  <r>
    <s v="05-May-2026"/>
    <x v="1"/>
    <s v="Week1-May-2026"/>
    <x v="8"/>
    <s v="24-Dec-2029"/>
    <s v="Monday"/>
    <s v="Weekly - Monday"/>
    <s v="Weekly - Monday"/>
    <s v="Month+43 Expiry"/>
    <n v="0"/>
    <n v="0"/>
    <n v="0"/>
  </r>
  <r>
    <s v="05-May-2026"/>
    <x v="1"/>
    <s v="Week1-May-2026"/>
    <x v="8"/>
    <s v="25-Jun-2030"/>
    <s v="Tuesday"/>
    <s v="Monthly - Tuesday"/>
    <s v="Monthly - Tuesday"/>
    <s v="Month+49 Expiry"/>
    <n v="0"/>
    <n v="0"/>
    <n v="0"/>
  </r>
  <r>
    <s v="05-May-2026"/>
    <x v="1"/>
    <s v="Week1-May-2026"/>
    <x v="8"/>
    <s v="31-Dec-2030"/>
    <s v="Tuesday"/>
    <s v="Monthly - Tuesday"/>
    <s v="Monthly - Tuesday"/>
    <s v="Month+55 Expiry"/>
    <n v="0"/>
    <n v="0"/>
    <n v="0"/>
  </r>
  <r>
    <s v="06-May-2026"/>
    <x v="2"/>
    <s v="Week1-May-2026"/>
    <x v="8"/>
    <s v="12-May-2026"/>
    <s v="Tuesday"/>
    <s v="Weekly - Tuesday"/>
    <s v="Weekly - Tuesday"/>
    <s v="Same Month Expiry"/>
    <n v="57009929"/>
    <n v="89867.970600000001"/>
    <n v="397.16680000000002"/>
  </r>
  <r>
    <s v="06-May-2026"/>
    <x v="2"/>
    <s v="Week1-May-2026"/>
    <x v="8"/>
    <s v="19-May-2026"/>
    <s v="Tuesday"/>
    <s v="Weekly - Tuesday"/>
    <s v="Weekly - Tuesday"/>
    <s v="Same Month Expiry"/>
    <n v="1279622"/>
    <n v="2020.5353"/>
    <n v="9.5366"/>
  </r>
  <r>
    <s v="06-May-2026"/>
    <x v="2"/>
    <s v="Week1-May-2026"/>
    <x v="8"/>
    <s v="26-May-2026"/>
    <s v="Tuesday"/>
    <s v="Monthly - Tuesday"/>
    <s v="Monthly - Tuesday"/>
    <s v="Same Month Expiry"/>
    <n v="1825071"/>
    <n v="2874.9913000000001"/>
    <n v="23.108699999999999"/>
  </r>
  <r>
    <s v="06-May-2026"/>
    <x v="2"/>
    <s v="Week1-May-2026"/>
    <x v="8"/>
    <s v="02-Jun-2026"/>
    <s v="Tuesday"/>
    <s v="Weekly - Tuesday"/>
    <s v="Weekly - Tuesday"/>
    <s v="Month+1 Expiry"/>
    <n v="23689"/>
    <n v="37.290100000000002"/>
    <n v="0.29970000000000002"/>
  </r>
  <r>
    <s v="06-May-2026"/>
    <x v="2"/>
    <s v="Week1-May-2026"/>
    <x v="8"/>
    <s v="09-Jun-2026"/>
    <s v="Tuesday"/>
    <s v="Weekly - Tuesday"/>
    <s v="Weekly - Tuesday"/>
    <s v="Month+1 Expiry"/>
    <n v="306"/>
    <n v="0.48530000000000001"/>
    <n v="6.4999999999999997E-3"/>
  </r>
  <r>
    <s v="06-May-2026"/>
    <x v="2"/>
    <s v="Week1-May-2026"/>
    <x v="8"/>
    <s v="30-Jun-2026"/>
    <s v="Tuesday"/>
    <s v="Monthly - Tuesday"/>
    <s v="Monthly - Tuesday"/>
    <s v="Month+1 Expiry"/>
    <n v="288972"/>
    <n v="453.52910000000003"/>
    <n v="4.4217000000000004"/>
  </r>
  <r>
    <s v="06-May-2026"/>
    <x v="2"/>
    <s v="Week1-May-2026"/>
    <x v="8"/>
    <s v="28-Jul-2026"/>
    <s v="Tuesday"/>
    <s v="Monthly - Tuesday"/>
    <s v="Monthly - Tuesday"/>
    <s v="Month+2 Expiry"/>
    <n v="20936"/>
    <n v="33.188299999999998"/>
    <n v="0.58340000000000003"/>
  </r>
  <r>
    <s v="06-May-2026"/>
    <x v="2"/>
    <s v="Week1-May-2026"/>
    <x v="8"/>
    <s v="29-Sep-2026"/>
    <s v="Tuesday"/>
    <s v="Monthly - Tuesday"/>
    <s v="Monthly - Tuesday"/>
    <s v="Month+4 Expiry"/>
    <n v="25373"/>
    <n v="41.627600000000001"/>
    <n v="0.59419999999999995"/>
  </r>
  <r>
    <s v="06-May-2026"/>
    <x v="2"/>
    <s v="Week1-May-2026"/>
    <x v="8"/>
    <s v="29-Dec-2026"/>
    <s v="Tuesday"/>
    <s v="Monthly - Tuesday"/>
    <s v="Monthly - Tuesday"/>
    <s v="Month+7 Expiry"/>
    <n v="34802"/>
    <n v="56.0182"/>
    <n v="1.4034"/>
  </r>
  <r>
    <s v="06-May-2026"/>
    <x v="2"/>
    <s v="Week1-May-2026"/>
    <x v="8"/>
    <s v="30-Mar-2027"/>
    <s v="Tuesday"/>
    <s v="Monthly - Tuesday"/>
    <s v="Monthly - Tuesday"/>
    <s v="Month+10 Expiry"/>
    <n v="0"/>
    <n v="0"/>
    <n v="0"/>
  </r>
  <r>
    <s v="06-May-2026"/>
    <x v="2"/>
    <s v="Week1-May-2026"/>
    <x v="8"/>
    <s v="29-Jun-2027"/>
    <s v="Tuesday"/>
    <s v="Monthly - Tuesday"/>
    <s v="Monthly - Tuesday"/>
    <s v="Month+13 Expiry"/>
    <n v="1"/>
    <n v="1.4E-3"/>
    <n v="0"/>
  </r>
  <r>
    <s v="06-May-2026"/>
    <x v="2"/>
    <s v="Week1-May-2026"/>
    <x v="8"/>
    <s v="28-Dec-2027"/>
    <s v="Tuesday"/>
    <s v="Monthly - Tuesday"/>
    <s v="Monthly - Tuesday"/>
    <s v="Month+19 Expiry"/>
    <n v="314"/>
    <n v="0.54420000000000002"/>
    <n v="3.09E-2"/>
  </r>
  <r>
    <s v="06-May-2026"/>
    <x v="2"/>
    <s v="Week1-May-2026"/>
    <x v="8"/>
    <s v="27-Jun-2028"/>
    <s v="Tuesday"/>
    <s v="Monthly - Tuesday"/>
    <s v="Monthly - Tuesday"/>
    <s v="Month+25 Expiry"/>
    <n v="1"/>
    <n v="1.5E-3"/>
    <n v="0"/>
  </r>
  <r>
    <s v="06-May-2026"/>
    <x v="2"/>
    <s v="Week1-May-2026"/>
    <x v="8"/>
    <s v="26-Dec-2028"/>
    <s v="Tuesday"/>
    <s v="Monthly - Tuesday"/>
    <s v="Monthly - Tuesday"/>
    <s v="Month+31 Expiry"/>
    <n v="25"/>
    <n v="4.5999999999999999E-2"/>
    <n v="2.8E-3"/>
  </r>
  <r>
    <s v="06-May-2026"/>
    <x v="2"/>
    <s v="Week1-May-2026"/>
    <x v="8"/>
    <s v="26-Jun-2029"/>
    <s v="Tuesday"/>
    <s v="Monthly - Tuesday"/>
    <s v="Monthly - Tuesday"/>
    <s v="Month+37 Expiry"/>
    <n v="0"/>
    <n v="0"/>
    <n v="0"/>
  </r>
  <r>
    <s v="06-May-2026"/>
    <x v="2"/>
    <s v="Week1-May-2026"/>
    <x v="8"/>
    <s v="24-Dec-2029"/>
    <s v="Monday"/>
    <s v="Weekly - Monday"/>
    <s v="Weekly - Monday"/>
    <s v="Month+43 Expiry"/>
    <n v="0"/>
    <n v="0"/>
    <n v="0"/>
  </r>
  <r>
    <s v="06-May-2026"/>
    <x v="2"/>
    <s v="Week1-May-2026"/>
    <x v="8"/>
    <s v="25-Jun-2030"/>
    <s v="Tuesday"/>
    <s v="Monthly - Tuesday"/>
    <s v="Monthly - Tuesday"/>
    <s v="Month+49 Expiry"/>
    <n v="0"/>
    <n v="0"/>
    <n v="0"/>
  </r>
  <r>
    <s v="06-May-2026"/>
    <x v="2"/>
    <s v="Week1-May-2026"/>
    <x v="8"/>
    <s v="31-Dec-2030"/>
    <s v="Tuesday"/>
    <s v="Monthly - Tuesday"/>
    <s v="Monthly - Tuesday"/>
    <s v="Month+55 Expiry"/>
    <n v="0"/>
    <n v="0"/>
    <n v="0"/>
  </r>
  <r>
    <s v="07-May-2026"/>
    <x v="3"/>
    <s v="Week1-May-2026"/>
    <x v="8"/>
    <s v="12-May-2026"/>
    <s v="Tuesday"/>
    <s v="Weekly - Tuesday"/>
    <s v="Weekly - Tuesday"/>
    <s v="Same Month Expiry"/>
    <n v="47633545"/>
    <n v="75701.078599999993"/>
    <n v="311.64640000000003"/>
  </r>
  <r>
    <s v="07-May-2026"/>
    <x v="3"/>
    <s v="Week1-May-2026"/>
    <x v="8"/>
    <s v="19-May-2026"/>
    <s v="Tuesday"/>
    <s v="Weekly - Tuesday"/>
    <s v="Weekly - Tuesday"/>
    <s v="Same Month Expiry"/>
    <n v="1359417"/>
    <n v="2158.4888999999998"/>
    <n v="10.3088"/>
  </r>
  <r>
    <s v="07-May-2026"/>
    <x v="3"/>
    <s v="Week1-May-2026"/>
    <x v="8"/>
    <s v="26-May-2026"/>
    <s v="Tuesday"/>
    <s v="Monthly - Tuesday"/>
    <s v="Monthly - Tuesday"/>
    <s v="Same Month Expiry"/>
    <n v="1363804"/>
    <n v="2166.5326"/>
    <n v="16.369499999999999"/>
  </r>
  <r>
    <s v="07-May-2026"/>
    <x v="3"/>
    <s v="Week1-May-2026"/>
    <x v="8"/>
    <s v="02-Jun-2026"/>
    <s v="Tuesday"/>
    <s v="Weekly - Tuesday"/>
    <s v="Weekly - Tuesday"/>
    <s v="Month+1 Expiry"/>
    <n v="21201"/>
    <n v="33.684399999999997"/>
    <n v="0.27810000000000001"/>
  </r>
  <r>
    <s v="07-May-2026"/>
    <x v="3"/>
    <s v="Week1-May-2026"/>
    <x v="8"/>
    <s v="09-Jun-2026"/>
    <s v="Tuesday"/>
    <s v="Weekly - Tuesday"/>
    <s v="Weekly - Tuesday"/>
    <s v="Month+1 Expiry"/>
    <n v="2304"/>
    <n v="3.6657999999999999"/>
    <n v="2.98E-2"/>
  </r>
  <r>
    <s v="07-May-2026"/>
    <x v="3"/>
    <s v="Week1-May-2026"/>
    <x v="8"/>
    <s v="30-Jun-2026"/>
    <s v="Tuesday"/>
    <s v="Monthly - Tuesday"/>
    <s v="Monthly - Tuesday"/>
    <s v="Month+1 Expiry"/>
    <n v="219323"/>
    <n v="344.2756"/>
    <n v="3.3959999999999999"/>
  </r>
  <r>
    <s v="07-May-2026"/>
    <x v="3"/>
    <s v="Week1-May-2026"/>
    <x v="8"/>
    <s v="28-Jul-2026"/>
    <s v="Tuesday"/>
    <s v="Monthly - Tuesday"/>
    <s v="Monthly - Tuesday"/>
    <s v="Month+2 Expiry"/>
    <n v="34225"/>
    <n v="53.146999999999998"/>
    <n v="0.69079999999999997"/>
  </r>
  <r>
    <s v="07-May-2026"/>
    <x v="3"/>
    <s v="Week1-May-2026"/>
    <x v="8"/>
    <s v="29-Sep-2026"/>
    <s v="Tuesday"/>
    <s v="Monthly - Tuesday"/>
    <s v="Monthly - Tuesday"/>
    <s v="Month+4 Expiry"/>
    <n v="24777"/>
    <n v="40.8414"/>
    <n v="0.58899999999999997"/>
  </r>
  <r>
    <s v="07-May-2026"/>
    <x v="3"/>
    <s v="Week1-May-2026"/>
    <x v="8"/>
    <s v="29-Dec-2026"/>
    <s v="Tuesday"/>
    <s v="Monthly - Tuesday"/>
    <s v="Monthly - Tuesday"/>
    <s v="Month+7 Expiry"/>
    <n v="26995"/>
    <n v="43.907699999999998"/>
    <n v="1.1306"/>
  </r>
  <r>
    <s v="07-May-2026"/>
    <x v="3"/>
    <s v="Week1-May-2026"/>
    <x v="8"/>
    <s v="30-Mar-2027"/>
    <s v="Tuesday"/>
    <s v="Monthly - Tuesday"/>
    <s v="Monthly - Tuesday"/>
    <s v="Month+10 Expiry"/>
    <n v="0"/>
    <n v="0"/>
    <n v="0"/>
  </r>
  <r>
    <s v="07-May-2026"/>
    <x v="3"/>
    <s v="Week1-May-2026"/>
    <x v="8"/>
    <s v="29-Jun-2027"/>
    <s v="Tuesday"/>
    <s v="Monthly - Tuesday"/>
    <s v="Monthly - Tuesday"/>
    <s v="Month+13 Expiry"/>
    <n v="4"/>
    <n v="5.4999999999999997E-3"/>
    <n v="1E-4"/>
  </r>
  <r>
    <s v="07-May-2026"/>
    <x v="3"/>
    <s v="Week1-May-2026"/>
    <x v="8"/>
    <s v="28-Dec-2027"/>
    <s v="Tuesday"/>
    <s v="Monthly - Tuesday"/>
    <s v="Monthly - Tuesday"/>
    <s v="Month+19 Expiry"/>
    <n v="175"/>
    <n v="0.30599999999999999"/>
    <n v="1.6400000000000001E-2"/>
  </r>
  <r>
    <s v="07-May-2026"/>
    <x v="3"/>
    <s v="Week1-May-2026"/>
    <x v="8"/>
    <s v="27-Jun-2028"/>
    <s v="Tuesday"/>
    <s v="Monthly - Tuesday"/>
    <s v="Monthly - Tuesday"/>
    <s v="Month+25 Expiry"/>
    <n v="0"/>
    <n v="0"/>
    <n v="0"/>
  </r>
  <r>
    <s v="07-May-2026"/>
    <x v="3"/>
    <s v="Week1-May-2026"/>
    <x v="8"/>
    <s v="26-Dec-2028"/>
    <s v="Tuesday"/>
    <s v="Monthly - Tuesday"/>
    <s v="Monthly - Tuesday"/>
    <s v="Month+31 Expiry"/>
    <n v="35"/>
    <n v="6.59E-2"/>
    <n v="4.4999999999999997E-3"/>
  </r>
  <r>
    <s v="07-May-2026"/>
    <x v="3"/>
    <s v="Week1-May-2026"/>
    <x v="8"/>
    <s v="26-Jun-2029"/>
    <s v="Tuesday"/>
    <s v="Monthly - Tuesday"/>
    <s v="Monthly - Tuesday"/>
    <s v="Month+37 Expiry"/>
    <n v="0"/>
    <n v="0"/>
    <n v="0"/>
  </r>
  <r>
    <s v="07-May-2026"/>
    <x v="3"/>
    <s v="Week1-May-2026"/>
    <x v="8"/>
    <s v="24-Dec-2029"/>
    <s v="Monday"/>
    <s v="Weekly - Monday"/>
    <s v="Weekly - Monday"/>
    <s v="Month+43 Expiry"/>
    <n v="0"/>
    <n v="0"/>
    <n v="0"/>
  </r>
  <r>
    <s v="07-May-2026"/>
    <x v="3"/>
    <s v="Week1-May-2026"/>
    <x v="8"/>
    <s v="25-Jun-2030"/>
    <s v="Tuesday"/>
    <s v="Monthly - Tuesday"/>
    <s v="Monthly - Tuesday"/>
    <s v="Month+49 Expiry"/>
    <n v="0"/>
    <n v="0"/>
    <n v="0"/>
  </r>
  <r>
    <s v="07-May-2026"/>
    <x v="3"/>
    <s v="Week1-May-2026"/>
    <x v="8"/>
    <s v="31-Dec-2030"/>
    <s v="Tuesday"/>
    <s v="Monthly - Tuesday"/>
    <s v="Monthly - Tuesday"/>
    <s v="Month+55 Expiry"/>
    <n v="1"/>
    <n v="1.6000000000000001E-3"/>
    <n v="1E-4"/>
  </r>
  <r>
    <s v="08-May-2026"/>
    <x v="4"/>
    <s v="Week2-May-2026"/>
    <x v="8"/>
    <s v="12-May-2026"/>
    <s v="Tuesday"/>
    <s v="Weekly - Tuesday"/>
    <s v="Weekly - Tuesday"/>
    <s v="Same Month Expiry"/>
    <n v="78667623"/>
    <n v="124371.2985"/>
    <n v="478.5394"/>
  </r>
  <r>
    <s v="08-May-2026"/>
    <x v="4"/>
    <s v="Week2-May-2026"/>
    <x v="8"/>
    <s v="19-May-2026"/>
    <s v="Tuesday"/>
    <s v="Weekly - Tuesday"/>
    <s v="Weekly - Tuesday"/>
    <s v="Same Month Expiry"/>
    <n v="1659789"/>
    <n v="2628.5762"/>
    <n v="12.234500000000001"/>
  </r>
  <r>
    <s v="08-May-2026"/>
    <x v="4"/>
    <s v="Week2-May-2026"/>
    <x v="8"/>
    <s v="26-May-2026"/>
    <s v="Tuesday"/>
    <s v="Monthly - Tuesday"/>
    <s v="Monthly - Tuesday"/>
    <s v="Same Month Expiry"/>
    <n v="1207433"/>
    <n v="1915.8712"/>
    <n v="13.970800000000001"/>
  </r>
  <r>
    <s v="08-May-2026"/>
    <x v="4"/>
    <s v="Week2-May-2026"/>
    <x v="8"/>
    <s v="02-Jun-2026"/>
    <s v="Tuesday"/>
    <s v="Weekly - Tuesday"/>
    <s v="Weekly - Tuesday"/>
    <s v="Month+1 Expiry"/>
    <n v="25008"/>
    <n v="39.822099999999999"/>
    <n v="0.27639999999999998"/>
  </r>
  <r>
    <s v="08-May-2026"/>
    <x v="4"/>
    <s v="Week2-May-2026"/>
    <x v="8"/>
    <s v="09-Jun-2026"/>
    <s v="Tuesday"/>
    <s v="Weekly - Tuesday"/>
    <s v="Weekly - Tuesday"/>
    <s v="Month+1 Expiry"/>
    <n v="4071"/>
    <n v="6.4604999999999997"/>
    <n v="4.9700000000000001E-2"/>
  </r>
  <r>
    <s v="08-May-2026"/>
    <x v="4"/>
    <s v="Week2-May-2026"/>
    <x v="8"/>
    <s v="30-Jun-2026"/>
    <s v="Tuesday"/>
    <s v="Monthly - Tuesday"/>
    <s v="Monthly - Tuesday"/>
    <s v="Month+1 Expiry"/>
    <n v="177324"/>
    <n v="280.08949999999999"/>
    <n v="2.8862000000000001"/>
  </r>
  <r>
    <s v="08-May-2026"/>
    <x v="4"/>
    <s v="Week2-May-2026"/>
    <x v="8"/>
    <s v="28-Jul-2026"/>
    <s v="Tuesday"/>
    <s v="Monthly - Tuesday"/>
    <s v="Monthly - Tuesday"/>
    <s v="Month+2 Expiry"/>
    <n v="20870"/>
    <n v="32.964399999999998"/>
    <n v="0.5484"/>
  </r>
  <r>
    <s v="08-May-2026"/>
    <x v="4"/>
    <s v="Week2-May-2026"/>
    <x v="8"/>
    <s v="29-Sep-2026"/>
    <s v="Tuesday"/>
    <s v="Monthly - Tuesday"/>
    <s v="Monthly - Tuesday"/>
    <s v="Month+4 Expiry"/>
    <n v="16961"/>
    <n v="27.630700000000001"/>
    <n v="0.38300000000000001"/>
  </r>
  <r>
    <s v="08-May-2026"/>
    <x v="4"/>
    <s v="Week2-May-2026"/>
    <x v="8"/>
    <s v="29-Dec-2026"/>
    <s v="Tuesday"/>
    <s v="Monthly - Tuesday"/>
    <s v="Monthly - Tuesday"/>
    <s v="Month+7 Expiry"/>
    <n v="29574"/>
    <n v="47.868299999999998"/>
    <n v="1.2484999999999999"/>
  </r>
  <r>
    <s v="08-May-2026"/>
    <x v="4"/>
    <s v="Week2-May-2026"/>
    <x v="8"/>
    <s v="30-Mar-2027"/>
    <s v="Tuesday"/>
    <s v="Monthly - Tuesday"/>
    <s v="Monthly - Tuesday"/>
    <s v="Month+10 Expiry"/>
    <n v="0"/>
    <n v="0"/>
    <n v="0"/>
  </r>
  <r>
    <s v="08-May-2026"/>
    <x v="4"/>
    <s v="Week2-May-2026"/>
    <x v="8"/>
    <s v="29-Jun-2027"/>
    <s v="Tuesday"/>
    <s v="Monthly - Tuesday"/>
    <s v="Monthly - Tuesday"/>
    <s v="Month+13 Expiry"/>
    <n v="3"/>
    <n v="4.1999999999999997E-3"/>
    <n v="1E-4"/>
  </r>
  <r>
    <s v="08-May-2026"/>
    <x v="4"/>
    <s v="Week2-May-2026"/>
    <x v="8"/>
    <s v="28-Dec-2027"/>
    <s v="Tuesday"/>
    <s v="Monthly - Tuesday"/>
    <s v="Monthly - Tuesday"/>
    <s v="Month+19 Expiry"/>
    <n v="141"/>
    <n v="0.24010000000000001"/>
    <n v="1.55E-2"/>
  </r>
  <r>
    <s v="08-May-2026"/>
    <x v="4"/>
    <s v="Week2-May-2026"/>
    <x v="8"/>
    <s v="27-Jun-2028"/>
    <s v="Tuesday"/>
    <s v="Monthly - Tuesday"/>
    <s v="Monthly - Tuesday"/>
    <s v="Month+25 Expiry"/>
    <n v="0"/>
    <n v="0"/>
    <n v="0"/>
  </r>
  <r>
    <s v="08-May-2026"/>
    <x v="4"/>
    <s v="Week2-May-2026"/>
    <x v="8"/>
    <s v="26-Dec-2028"/>
    <s v="Tuesday"/>
    <s v="Monthly - Tuesday"/>
    <s v="Monthly - Tuesday"/>
    <s v="Month+31 Expiry"/>
    <n v="11"/>
    <n v="2.0299999999999999E-2"/>
    <n v="1.1999999999999999E-3"/>
  </r>
  <r>
    <s v="08-May-2026"/>
    <x v="4"/>
    <s v="Week2-May-2026"/>
    <x v="8"/>
    <s v="26-Jun-2029"/>
    <s v="Tuesday"/>
    <s v="Monthly - Tuesday"/>
    <s v="Monthly - Tuesday"/>
    <s v="Month+37 Expiry"/>
    <n v="0"/>
    <n v="0"/>
    <n v="0"/>
  </r>
  <r>
    <s v="08-May-2026"/>
    <x v="4"/>
    <s v="Week2-May-2026"/>
    <x v="8"/>
    <s v="24-Dec-2029"/>
    <s v="Monday"/>
    <s v="Weekly - Monday"/>
    <s v="Weekly - Monday"/>
    <s v="Month+43 Expiry"/>
    <n v="10"/>
    <n v="1.3899999999999999E-2"/>
    <n v="2.9999999999999997E-4"/>
  </r>
  <r>
    <s v="08-May-2026"/>
    <x v="4"/>
    <s v="Week2-May-2026"/>
    <x v="8"/>
    <s v="25-Jun-2030"/>
    <s v="Tuesday"/>
    <s v="Monthly - Tuesday"/>
    <s v="Monthly - Tuesday"/>
    <s v="Month+49 Expiry"/>
    <n v="0"/>
    <n v="0"/>
    <n v="0"/>
  </r>
  <r>
    <s v="08-May-2026"/>
    <x v="4"/>
    <s v="Week2-May-2026"/>
    <x v="8"/>
    <s v="31-Dec-2030"/>
    <s v="Tuesday"/>
    <s v="Monthly - Tuesday"/>
    <s v="Monthly - Tuesday"/>
    <s v="Month+55 Expiry"/>
    <n v="10"/>
    <n v="1.3899999999999999E-2"/>
    <n v="2.9999999999999997E-4"/>
  </r>
  <r>
    <s v="11-May-2026"/>
    <x v="0"/>
    <s v="Week2-May-2026"/>
    <x v="8"/>
    <s v="12-May-2026"/>
    <s v="Tuesday"/>
    <s v="Weekly - Tuesday"/>
    <s v="Weekly - Tuesday"/>
    <s v="Same Month Expiry"/>
    <n v="131702699"/>
    <n v="205874.40289999999"/>
    <n v="536.11800000000005"/>
  </r>
  <r>
    <s v="11-May-2026"/>
    <x v="0"/>
    <s v="Week2-May-2026"/>
    <x v="8"/>
    <s v="19-May-2026"/>
    <s v="Tuesday"/>
    <s v="Weekly - Tuesday"/>
    <s v="Weekly - Tuesday"/>
    <s v="Same Month Expiry"/>
    <n v="3877783"/>
    <n v="6095.4558999999999"/>
    <n v="28.169699999999999"/>
  </r>
  <r>
    <s v="11-May-2026"/>
    <x v="0"/>
    <s v="Week2-May-2026"/>
    <x v="8"/>
    <s v="26-May-2026"/>
    <s v="Tuesday"/>
    <s v="Monthly - Tuesday"/>
    <s v="Monthly - Tuesday"/>
    <s v="Same Month Expiry"/>
    <n v="1777310"/>
    <n v="2801.2037"/>
    <n v="21.692"/>
  </r>
  <r>
    <s v="11-May-2026"/>
    <x v="0"/>
    <s v="Week2-May-2026"/>
    <x v="8"/>
    <s v="02-Jun-2026"/>
    <s v="Tuesday"/>
    <s v="Weekly - Tuesday"/>
    <s v="Weekly - Tuesday"/>
    <s v="Month+1 Expiry"/>
    <n v="41939"/>
    <n v="66.481399999999994"/>
    <n v="0.57789999999999997"/>
  </r>
  <r>
    <s v="11-May-2026"/>
    <x v="0"/>
    <s v="Week2-May-2026"/>
    <x v="8"/>
    <s v="09-Jun-2026"/>
    <s v="Tuesday"/>
    <s v="Weekly - Tuesday"/>
    <s v="Weekly - Tuesday"/>
    <s v="Month+1 Expiry"/>
    <n v="7228"/>
    <n v="11.504899999999999"/>
    <n v="0.1033"/>
  </r>
  <r>
    <s v="11-May-2026"/>
    <x v="0"/>
    <s v="Week2-May-2026"/>
    <x v="8"/>
    <s v="30-Jun-2026"/>
    <s v="Tuesday"/>
    <s v="Monthly - Tuesday"/>
    <s v="Monthly - Tuesday"/>
    <s v="Month+1 Expiry"/>
    <n v="369754"/>
    <n v="592.63570000000004"/>
    <n v="6.4489000000000001"/>
  </r>
  <r>
    <s v="11-May-2026"/>
    <x v="0"/>
    <s v="Week2-May-2026"/>
    <x v="8"/>
    <s v="28-Jul-2026"/>
    <s v="Tuesday"/>
    <s v="Monthly - Tuesday"/>
    <s v="Monthly - Tuesday"/>
    <s v="Month+2 Expiry"/>
    <n v="36507"/>
    <n v="57.701099999999997"/>
    <n v="0.98329999999999995"/>
  </r>
  <r>
    <s v="11-May-2026"/>
    <x v="0"/>
    <s v="Week2-May-2026"/>
    <x v="8"/>
    <s v="29-Sep-2026"/>
    <s v="Tuesday"/>
    <s v="Monthly - Tuesday"/>
    <s v="Monthly - Tuesday"/>
    <s v="Month+4 Expiry"/>
    <n v="20449"/>
    <n v="33.579300000000003"/>
    <n v="0.52890000000000004"/>
  </r>
  <r>
    <s v="11-May-2026"/>
    <x v="0"/>
    <s v="Week2-May-2026"/>
    <x v="8"/>
    <s v="29-Dec-2026"/>
    <s v="Tuesday"/>
    <s v="Monthly - Tuesday"/>
    <s v="Monthly - Tuesday"/>
    <s v="Month+7 Expiry"/>
    <n v="29806"/>
    <n v="49.576700000000002"/>
    <n v="1.2952999999999999"/>
  </r>
  <r>
    <s v="11-May-2026"/>
    <x v="0"/>
    <s v="Week2-May-2026"/>
    <x v="8"/>
    <s v="30-Mar-2027"/>
    <s v="Tuesday"/>
    <s v="Monthly - Tuesday"/>
    <s v="Monthly - Tuesday"/>
    <s v="Month+10 Expiry"/>
    <n v="0"/>
    <n v="0"/>
    <n v="0"/>
  </r>
  <r>
    <s v="11-May-2026"/>
    <x v="0"/>
    <s v="Week2-May-2026"/>
    <x v="8"/>
    <s v="29-Jun-2027"/>
    <s v="Tuesday"/>
    <s v="Monthly - Tuesday"/>
    <s v="Monthly - Tuesday"/>
    <s v="Month+13 Expiry"/>
    <n v="1"/>
    <n v="1.1999999999999999E-3"/>
    <n v="0"/>
  </r>
  <r>
    <s v="11-May-2026"/>
    <x v="0"/>
    <s v="Week2-May-2026"/>
    <x v="8"/>
    <s v="28-Dec-2027"/>
    <s v="Tuesday"/>
    <s v="Monthly - Tuesday"/>
    <s v="Monthly - Tuesday"/>
    <s v="Month+19 Expiry"/>
    <n v="286"/>
    <n v="0.4955"/>
    <n v="2.87E-2"/>
  </r>
  <r>
    <s v="11-May-2026"/>
    <x v="0"/>
    <s v="Week2-May-2026"/>
    <x v="8"/>
    <s v="27-Jun-2028"/>
    <s v="Tuesday"/>
    <s v="Monthly - Tuesday"/>
    <s v="Monthly - Tuesday"/>
    <s v="Month+25 Expiry"/>
    <n v="1"/>
    <n v="1.5E-3"/>
    <n v="0"/>
  </r>
  <r>
    <s v="11-May-2026"/>
    <x v="0"/>
    <s v="Week2-May-2026"/>
    <x v="8"/>
    <s v="26-Dec-2028"/>
    <s v="Tuesday"/>
    <s v="Monthly - Tuesday"/>
    <s v="Monthly - Tuesday"/>
    <s v="Month+31 Expiry"/>
    <n v="4"/>
    <n v="7.0000000000000001E-3"/>
    <n v="4.0000000000000002E-4"/>
  </r>
  <r>
    <s v="11-May-2026"/>
    <x v="0"/>
    <s v="Week2-May-2026"/>
    <x v="8"/>
    <s v="26-Jun-2029"/>
    <s v="Tuesday"/>
    <s v="Monthly - Tuesday"/>
    <s v="Monthly - Tuesday"/>
    <s v="Month+37 Expiry"/>
    <n v="4"/>
    <n v="7.0000000000000001E-3"/>
    <n v="5.0000000000000001E-4"/>
  </r>
  <r>
    <s v="11-May-2026"/>
    <x v="0"/>
    <s v="Week2-May-2026"/>
    <x v="8"/>
    <s v="24-Dec-2029"/>
    <s v="Monday"/>
    <s v="Weekly - Monday"/>
    <s v="Weekly - Monday"/>
    <s v="Month+43 Expiry"/>
    <n v="0"/>
    <n v="0"/>
    <n v="0"/>
  </r>
  <r>
    <s v="11-May-2026"/>
    <x v="0"/>
    <s v="Week2-May-2026"/>
    <x v="8"/>
    <s v="25-Jun-2030"/>
    <s v="Tuesday"/>
    <s v="Monthly - Tuesday"/>
    <s v="Monthly - Tuesday"/>
    <s v="Month+49 Expiry"/>
    <n v="0"/>
    <n v="0"/>
    <n v="0"/>
  </r>
  <r>
    <s v="11-May-2026"/>
    <x v="0"/>
    <s v="Week2-May-2026"/>
    <x v="8"/>
    <s v="31-Dec-2030"/>
    <s v="Tuesday"/>
    <s v="Monthly - Tuesday"/>
    <s v="Monthly - Tuesday"/>
    <s v="Month+55 Expiry"/>
    <n v="0"/>
    <n v="0"/>
    <n v="0"/>
  </r>
  <r>
    <s v="12-May-2026"/>
    <x v="1"/>
    <s v="Week2-May-2026"/>
    <x v="8"/>
    <s v="12-May-2026"/>
    <s v="Tuesday"/>
    <s v="Weekly - Tuesday"/>
    <s v="Weekly - Tuesday"/>
    <s v="Same Month Expiry"/>
    <n v="396066995"/>
    <n v="608565.84880000004"/>
    <n v="659.89260000000002"/>
  </r>
  <r>
    <s v="12-May-2026"/>
    <x v="1"/>
    <s v="Week2-May-2026"/>
    <x v="8"/>
    <s v="19-May-2026"/>
    <s v="Tuesday"/>
    <s v="Weekly - Tuesday"/>
    <s v="Weekly - Tuesday"/>
    <s v="Same Month Expiry"/>
    <n v="9159825"/>
    <n v="14241.712799999999"/>
    <n v="65.562399999999997"/>
  </r>
  <r>
    <s v="12-May-2026"/>
    <x v="1"/>
    <s v="Week2-May-2026"/>
    <x v="8"/>
    <s v="26-May-2026"/>
    <s v="Tuesday"/>
    <s v="Monthly - Tuesday"/>
    <s v="Monthly - Tuesday"/>
    <s v="Same Month Expiry"/>
    <n v="2320271"/>
    <n v="3626.5074"/>
    <n v="27.455200000000001"/>
  </r>
  <r>
    <s v="12-May-2026"/>
    <x v="1"/>
    <s v="Week2-May-2026"/>
    <x v="8"/>
    <s v="02-Jun-2026"/>
    <s v="Tuesday"/>
    <s v="Weekly - Tuesday"/>
    <s v="Weekly - Tuesday"/>
    <s v="Month+1 Expiry"/>
    <n v="72470"/>
    <n v="113.7891"/>
    <n v="0.87890000000000001"/>
  </r>
  <r>
    <s v="12-May-2026"/>
    <x v="1"/>
    <s v="Week2-May-2026"/>
    <x v="8"/>
    <s v="09-Jun-2026"/>
    <s v="Tuesday"/>
    <s v="Weekly - Tuesday"/>
    <s v="Weekly - Tuesday"/>
    <s v="Month+1 Expiry"/>
    <n v="10935"/>
    <n v="17.314900000000002"/>
    <n v="0.13089999999999999"/>
  </r>
  <r>
    <s v="12-May-2026"/>
    <x v="1"/>
    <s v="Week2-May-2026"/>
    <x v="8"/>
    <s v="30-Jun-2026"/>
    <s v="Tuesday"/>
    <s v="Monthly - Tuesday"/>
    <s v="Monthly - Tuesday"/>
    <s v="Month+1 Expiry"/>
    <n v="455554"/>
    <n v="716.78200000000004"/>
    <n v="8.0063999999999993"/>
  </r>
  <r>
    <s v="12-May-2026"/>
    <x v="1"/>
    <s v="Week2-May-2026"/>
    <x v="8"/>
    <s v="28-Jul-2026"/>
    <s v="Tuesday"/>
    <s v="Monthly - Tuesday"/>
    <s v="Monthly - Tuesday"/>
    <s v="Month+2 Expiry"/>
    <n v="53474"/>
    <n v="84.508200000000002"/>
    <n v="1.4934000000000001"/>
  </r>
  <r>
    <s v="12-May-2026"/>
    <x v="1"/>
    <s v="Week2-May-2026"/>
    <x v="8"/>
    <s v="29-Sep-2026"/>
    <s v="Tuesday"/>
    <s v="Monthly - Tuesday"/>
    <s v="Monthly - Tuesday"/>
    <s v="Month+4 Expiry"/>
    <n v="40313"/>
    <n v="65.286799999999999"/>
    <n v="1.1254"/>
  </r>
  <r>
    <s v="12-May-2026"/>
    <x v="1"/>
    <s v="Week2-May-2026"/>
    <x v="8"/>
    <s v="29-Dec-2026"/>
    <s v="Tuesday"/>
    <s v="Monthly - Tuesday"/>
    <s v="Monthly - Tuesday"/>
    <s v="Month+7 Expiry"/>
    <n v="55253"/>
    <n v="90.150999999999996"/>
    <n v="2.3690000000000002"/>
  </r>
  <r>
    <s v="12-May-2026"/>
    <x v="1"/>
    <s v="Week2-May-2026"/>
    <x v="8"/>
    <s v="30-Mar-2027"/>
    <s v="Tuesday"/>
    <s v="Monthly - Tuesday"/>
    <s v="Monthly - Tuesday"/>
    <s v="Month+10 Expiry"/>
    <n v="0"/>
    <n v="0"/>
    <n v="0"/>
  </r>
  <r>
    <s v="12-May-2026"/>
    <x v="1"/>
    <s v="Week2-May-2026"/>
    <x v="8"/>
    <s v="29-Jun-2027"/>
    <s v="Tuesday"/>
    <s v="Monthly - Tuesday"/>
    <s v="Monthly - Tuesday"/>
    <s v="Month+13 Expiry"/>
    <n v="10"/>
    <n v="1.38E-2"/>
    <n v="2.9999999999999997E-4"/>
  </r>
  <r>
    <s v="12-May-2026"/>
    <x v="1"/>
    <s v="Week2-May-2026"/>
    <x v="8"/>
    <s v="28-Dec-2027"/>
    <s v="Tuesday"/>
    <s v="Monthly - Tuesday"/>
    <s v="Monthly - Tuesday"/>
    <s v="Month+19 Expiry"/>
    <n v="595"/>
    <n v="1.0657000000000001"/>
    <n v="4.7399999999999998E-2"/>
  </r>
  <r>
    <s v="12-May-2026"/>
    <x v="1"/>
    <s v="Week2-May-2026"/>
    <x v="8"/>
    <s v="27-Jun-2028"/>
    <s v="Tuesday"/>
    <s v="Monthly - Tuesday"/>
    <s v="Monthly - Tuesday"/>
    <s v="Month+25 Expiry"/>
    <n v="0"/>
    <n v="0"/>
    <n v="0"/>
  </r>
  <r>
    <s v="12-May-2026"/>
    <x v="1"/>
    <s v="Week2-May-2026"/>
    <x v="8"/>
    <s v="26-Dec-2028"/>
    <s v="Tuesday"/>
    <s v="Monthly - Tuesday"/>
    <s v="Monthly - Tuesday"/>
    <s v="Month+31 Expiry"/>
    <n v="34"/>
    <n v="6.59E-2"/>
    <n v="4.5999999999999999E-3"/>
  </r>
  <r>
    <s v="12-May-2026"/>
    <x v="1"/>
    <s v="Week2-May-2026"/>
    <x v="8"/>
    <s v="26-Jun-2029"/>
    <s v="Tuesday"/>
    <s v="Monthly - Tuesday"/>
    <s v="Monthly - Tuesday"/>
    <s v="Month+37 Expiry"/>
    <n v="0"/>
    <n v="0"/>
    <n v="0"/>
  </r>
  <r>
    <s v="12-May-2026"/>
    <x v="1"/>
    <s v="Week2-May-2026"/>
    <x v="8"/>
    <s v="24-Dec-2029"/>
    <s v="Monday"/>
    <s v="Weekly - Monday"/>
    <s v="Weekly - Monday"/>
    <s v="Month+43 Expiry"/>
    <n v="3"/>
    <n v="5.3E-3"/>
    <n v="2.9999999999999997E-4"/>
  </r>
  <r>
    <s v="12-May-2026"/>
    <x v="1"/>
    <s v="Week2-May-2026"/>
    <x v="8"/>
    <s v="25-Jun-2030"/>
    <s v="Tuesday"/>
    <s v="Monthly - Tuesday"/>
    <s v="Monthly - Tuesday"/>
    <s v="Month+49 Expiry"/>
    <n v="0"/>
    <n v="0"/>
    <n v="0"/>
  </r>
  <r>
    <s v="12-May-2026"/>
    <x v="1"/>
    <s v="Week2-May-2026"/>
    <x v="8"/>
    <s v="31-Dec-2030"/>
    <s v="Tuesday"/>
    <s v="Monthly - Tuesday"/>
    <s v="Monthly - Tuesday"/>
    <s v="Month+55 Expiry"/>
    <n v="0"/>
    <n v="0"/>
    <n v="0"/>
  </r>
  <r>
    <s v="13-May-2026"/>
    <x v="2"/>
    <s v="Week2-May-2026"/>
    <x v="8"/>
    <s v="19-May-2026"/>
    <s v="Tuesday"/>
    <s v="Weekly - Tuesday"/>
    <s v="Weekly - Tuesday"/>
    <s v="Same Month Expiry"/>
    <n v="47897930"/>
    <n v="73496.988299999997"/>
    <n v="400.69229999999999"/>
  </r>
  <r>
    <s v="13-May-2026"/>
    <x v="2"/>
    <s v="Week2-May-2026"/>
    <x v="8"/>
    <s v="26-May-2026"/>
    <s v="Tuesday"/>
    <s v="Monthly - Tuesday"/>
    <s v="Monthly - Tuesday"/>
    <s v="Same Month Expiry"/>
    <n v="2390815"/>
    <n v="3703.9573"/>
    <n v="26.715900000000001"/>
  </r>
  <r>
    <s v="13-May-2026"/>
    <x v="2"/>
    <s v="Week2-May-2026"/>
    <x v="8"/>
    <s v="02-Jun-2026"/>
    <s v="Tuesday"/>
    <s v="Weekly - Tuesday"/>
    <s v="Weekly - Tuesday"/>
    <s v="Month+1 Expiry"/>
    <n v="73652"/>
    <n v="114.4336"/>
    <n v="0.93389999999999995"/>
  </r>
  <r>
    <s v="13-May-2026"/>
    <x v="2"/>
    <s v="Week2-May-2026"/>
    <x v="8"/>
    <s v="09-Jun-2026"/>
    <s v="Tuesday"/>
    <s v="Weekly - Tuesday"/>
    <s v="Weekly - Tuesday"/>
    <s v="Month+1 Expiry"/>
    <n v="15441"/>
    <n v="24.360499999999998"/>
    <n v="0.22209999999999999"/>
  </r>
  <r>
    <s v="13-May-2026"/>
    <x v="2"/>
    <s v="Week2-May-2026"/>
    <x v="8"/>
    <s v="16-Jun-2026"/>
    <s v="Tuesday"/>
    <s v="Weekly - Tuesday"/>
    <s v="Weekly - Tuesday"/>
    <s v="Month+1 Expiry"/>
    <n v="251"/>
    <n v="0.3992"/>
    <n v="3.0000000000000001E-3"/>
  </r>
  <r>
    <s v="13-May-2026"/>
    <x v="2"/>
    <s v="Week2-May-2026"/>
    <x v="8"/>
    <s v="30-Jun-2026"/>
    <s v="Tuesday"/>
    <s v="Monthly - Tuesday"/>
    <s v="Monthly - Tuesday"/>
    <s v="Month+1 Expiry"/>
    <n v="320321"/>
    <n v="499.90030000000002"/>
    <n v="6.0830000000000002"/>
  </r>
  <r>
    <s v="13-May-2026"/>
    <x v="2"/>
    <s v="Week2-May-2026"/>
    <x v="8"/>
    <s v="28-Jul-2026"/>
    <s v="Tuesday"/>
    <s v="Monthly - Tuesday"/>
    <s v="Monthly - Tuesday"/>
    <s v="Month+2 Expiry"/>
    <n v="36034"/>
    <n v="57.293700000000001"/>
    <n v="0.99050000000000005"/>
  </r>
  <r>
    <s v="13-May-2026"/>
    <x v="2"/>
    <s v="Week2-May-2026"/>
    <x v="8"/>
    <s v="29-Sep-2026"/>
    <s v="Tuesday"/>
    <s v="Monthly - Tuesday"/>
    <s v="Monthly - Tuesday"/>
    <s v="Month+4 Expiry"/>
    <n v="23250"/>
    <n v="38.517099999999999"/>
    <n v="0.5444"/>
  </r>
  <r>
    <s v="13-May-2026"/>
    <x v="2"/>
    <s v="Week2-May-2026"/>
    <x v="8"/>
    <s v="29-Dec-2026"/>
    <s v="Tuesday"/>
    <s v="Monthly - Tuesday"/>
    <s v="Monthly - Tuesday"/>
    <s v="Month+7 Expiry"/>
    <n v="62334"/>
    <n v="102.34099999999999"/>
    <n v="2.5459999999999998"/>
  </r>
  <r>
    <s v="13-May-2026"/>
    <x v="2"/>
    <s v="Week2-May-2026"/>
    <x v="8"/>
    <s v="30-Mar-2027"/>
    <s v="Tuesday"/>
    <s v="Monthly - Tuesday"/>
    <s v="Monthly - Tuesday"/>
    <s v="Month+10 Expiry"/>
    <n v="0"/>
    <n v="0"/>
    <n v="0"/>
  </r>
  <r>
    <s v="13-May-2026"/>
    <x v="2"/>
    <s v="Week2-May-2026"/>
    <x v="8"/>
    <s v="29-Jun-2027"/>
    <s v="Tuesday"/>
    <s v="Monthly - Tuesday"/>
    <s v="Monthly - Tuesday"/>
    <s v="Month+13 Expiry"/>
    <n v="2"/>
    <n v="2.8E-3"/>
    <n v="1E-4"/>
  </r>
  <r>
    <s v="13-May-2026"/>
    <x v="2"/>
    <s v="Week2-May-2026"/>
    <x v="8"/>
    <s v="28-Dec-2027"/>
    <s v="Tuesday"/>
    <s v="Monthly - Tuesday"/>
    <s v="Monthly - Tuesday"/>
    <s v="Month+19 Expiry"/>
    <n v="413"/>
    <n v="0.76139999999999997"/>
    <n v="3.1600000000000003E-2"/>
  </r>
  <r>
    <s v="13-May-2026"/>
    <x v="2"/>
    <s v="Week2-May-2026"/>
    <x v="8"/>
    <s v="27-Jun-2028"/>
    <s v="Tuesday"/>
    <s v="Monthly - Tuesday"/>
    <s v="Monthly - Tuesday"/>
    <s v="Month+25 Expiry"/>
    <n v="0"/>
    <n v="0"/>
    <n v="0"/>
  </r>
  <r>
    <s v="13-May-2026"/>
    <x v="2"/>
    <s v="Week2-May-2026"/>
    <x v="8"/>
    <s v="26-Dec-2028"/>
    <s v="Tuesday"/>
    <s v="Monthly - Tuesday"/>
    <s v="Monthly - Tuesday"/>
    <s v="Month+31 Expiry"/>
    <n v="3"/>
    <n v="6.1999999999999998E-3"/>
    <n v="2.9999999999999997E-4"/>
  </r>
  <r>
    <s v="13-May-2026"/>
    <x v="2"/>
    <s v="Week2-May-2026"/>
    <x v="8"/>
    <s v="26-Jun-2029"/>
    <s v="Tuesday"/>
    <s v="Monthly - Tuesday"/>
    <s v="Monthly - Tuesday"/>
    <s v="Month+37 Expiry"/>
    <n v="2"/>
    <n v="3.5000000000000001E-3"/>
    <n v="2.0000000000000001E-4"/>
  </r>
  <r>
    <s v="13-May-2026"/>
    <x v="2"/>
    <s v="Week2-May-2026"/>
    <x v="8"/>
    <s v="24-Dec-2029"/>
    <s v="Monday"/>
    <s v="Weekly - Monday"/>
    <s v="Weekly - Monday"/>
    <s v="Month+43 Expiry"/>
    <n v="0"/>
    <n v="0"/>
    <n v="0"/>
  </r>
  <r>
    <s v="13-May-2026"/>
    <x v="2"/>
    <s v="Week2-May-2026"/>
    <x v="8"/>
    <s v="25-Jun-2030"/>
    <s v="Tuesday"/>
    <s v="Monthly - Tuesday"/>
    <s v="Monthly - Tuesday"/>
    <s v="Month+49 Expiry"/>
    <n v="0"/>
    <n v="0"/>
    <n v="0"/>
  </r>
  <r>
    <s v="13-May-2026"/>
    <x v="2"/>
    <s v="Week2-May-2026"/>
    <x v="8"/>
    <s v="31-Dec-2030"/>
    <s v="Tuesday"/>
    <s v="Monthly - Tuesday"/>
    <s v="Monthly - Tuesday"/>
    <s v="Month+55 Expiry"/>
    <n v="0"/>
    <n v="0"/>
    <n v="0"/>
  </r>
  <r>
    <s v="14-May-2026"/>
    <x v="3"/>
    <s v="Week2-May-2026"/>
    <x v="8"/>
    <s v="19-May-2026"/>
    <s v="Tuesday"/>
    <s v="Weekly - Tuesday"/>
    <s v="Weekly - Tuesday"/>
    <s v="Same Month Expiry"/>
    <n v="47174754"/>
    <n v="72680.392099999997"/>
    <n v="314.27089999999998"/>
  </r>
  <r>
    <s v="14-May-2026"/>
    <x v="3"/>
    <s v="Week2-May-2026"/>
    <x v="8"/>
    <s v="26-May-2026"/>
    <s v="Tuesday"/>
    <s v="Monthly - Tuesday"/>
    <s v="Monthly - Tuesday"/>
    <s v="Same Month Expiry"/>
    <n v="2820453"/>
    <n v="4390.0303000000004"/>
    <n v="30.264800000000001"/>
  </r>
  <r>
    <s v="14-May-2026"/>
    <x v="3"/>
    <s v="Week2-May-2026"/>
    <x v="8"/>
    <s v="02-Jun-2026"/>
    <s v="Tuesday"/>
    <s v="Weekly - Tuesday"/>
    <s v="Weekly - Tuesday"/>
    <s v="Month+1 Expiry"/>
    <n v="106272"/>
    <n v="165.9238"/>
    <n v="1.272"/>
  </r>
  <r>
    <s v="14-May-2026"/>
    <x v="3"/>
    <s v="Week2-May-2026"/>
    <x v="8"/>
    <s v="09-Jun-2026"/>
    <s v="Tuesday"/>
    <s v="Weekly - Tuesday"/>
    <s v="Weekly - Tuesday"/>
    <s v="Month+1 Expiry"/>
    <n v="20672"/>
    <n v="32.574800000000003"/>
    <n v="0.28010000000000002"/>
  </r>
  <r>
    <s v="14-May-2026"/>
    <x v="3"/>
    <s v="Week2-May-2026"/>
    <x v="8"/>
    <s v="16-Jun-2026"/>
    <s v="Tuesday"/>
    <s v="Weekly - Tuesday"/>
    <s v="Weekly - Tuesday"/>
    <s v="Month+1 Expiry"/>
    <n v="1946"/>
    <n v="3.0642"/>
    <n v="3.27E-2"/>
  </r>
  <r>
    <s v="14-May-2026"/>
    <x v="3"/>
    <s v="Week2-May-2026"/>
    <x v="8"/>
    <s v="30-Jun-2026"/>
    <s v="Tuesday"/>
    <s v="Monthly - Tuesday"/>
    <s v="Monthly - Tuesday"/>
    <s v="Month+1 Expiry"/>
    <n v="351204"/>
    <n v="547.26880000000006"/>
    <n v="6.8529"/>
  </r>
  <r>
    <s v="14-May-2026"/>
    <x v="3"/>
    <s v="Week2-May-2026"/>
    <x v="8"/>
    <s v="28-Jul-2026"/>
    <s v="Tuesday"/>
    <s v="Monthly - Tuesday"/>
    <s v="Monthly - Tuesday"/>
    <s v="Month+2 Expiry"/>
    <n v="33139"/>
    <n v="52.592199999999998"/>
    <n v="0.92689999999999995"/>
  </r>
  <r>
    <s v="14-May-2026"/>
    <x v="3"/>
    <s v="Week2-May-2026"/>
    <x v="8"/>
    <s v="29-Sep-2026"/>
    <s v="Tuesday"/>
    <s v="Monthly - Tuesday"/>
    <s v="Monthly - Tuesday"/>
    <s v="Month+4 Expiry"/>
    <n v="21713"/>
    <n v="35.033299999999997"/>
    <n v="0.55410000000000004"/>
  </r>
  <r>
    <s v="14-May-2026"/>
    <x v="3"/>
    <s v="Week2-May-2026"/>
    <x v="8"/>
    <s v="29-Dec-2026"/>
    <s v="Tuesday"/>
    <s v="Monthly - Tuesday"/>
    <s v="Monthly - Tuesday"/>
    <s v="Month+7 Expiry"/>
    <n v="33021"/>
    <n v="53.482700000000001"/>
    <n v="1.3156000000000001"/>
  </r>
  <r>
    <s v="14-May-2026"/>
    <x v="3"/>
    <s v="Week2-May-2026"/>
    <x v="8"/>
    <s v="30-Mar-2027"/>
    <s v="Tuesday"/>
    <s v="Monthly - Tuesday"/>
    <s v="Monthly - Tuesday"/>
    <s v="Month+10 Expiry"/>
    <n v="0"/>
    <n v="0"/>
    <n v="0"/>
  </r>
  <r>
    <s v="14-May-2026"/>
    <x v="3"/>
    <s v="Week2-May-2026"/>
    <x v="8"/>
    <s v="29-Jun-2027"/>
    <s v="Tuesday"/>
    <s v="Monthly - Tuesday"/>
    <s v="Monthly - Tuesday"/>
    <s v="Month+13 Expiry"/>
    <n v="8"/>
    <n v="1.34E-2"/>
    <n v="1.1000000000000001E-3"/>
  </r>
  <r>
    <s v="14-May-2026"/>
    <x v="3"/>
    <s v="Week2-May-2026"/>
    <x v="8"/>
    <s v="28-Dec-2027"/>
    <s v="Tuesday"/>
    <s v="Monthly - Tuesday"/>
    <s v="Monthly - Tuesday"/>
    <s v="Month+19 Expiry"/>
    <n v="251"/>
    <n v="0.44219999999999998"/>
    <n v="2.2800000000000001E-2"/>
  </r>
  <r>
    <s v="14-May-2026"/>
    <x v="3"/>
    <s v="Week2-May-2026"/>
    <x v="8"/>
    <s v="27-Jun-2028"/>
    <s v="Tuesday"/>
    <s v="Monthly - Tuesday"/>
    <s v="Monthly - Tuesday"/>
    <s v="Month+25 Expiry"/>
    <n v="0"/>
    <n v="0"/>
    <n v="0"/>
  </r>
  <r>
    <s v="14-May-2026"/>
    <x v="3"/>
    <s v="Week2-May-2026"/>
    <x v="8"/>
    <s v="26-Dec-2028"/>
    <s v="Tuesday"/>
    <s v="Monthly - Tuesday"/>
    <s v="Monthly - Tuesday"/>
    <s v="Month+31 Expiry"/>
    <n v="15"/>
    <n v="0.03"/>
    <n v="1.5E-3"/>
  </r>
  <r>
    <s v="14-May-2026"/>
    <x v="3"/>
    <s v="Week2-May-2026"/>
    <x v="8"/>
    <s v="26-Jun-2029"/>
    <s v="Tuesday"/>
    <s v="Monthly - Tuesday"/>
    <s v="Monthly - Tuesday"/>
    <s v="Month+37 Expiry"/>
    <n v="4"/>
    <n v="6.7999999999999996E-3"/>
    <n v="2.9999999999999997E-4"/>
  </r>
  <r>
    <s v="14-May-2026"/>
    <x v="3"/>
    <s v="Week2-May-2026"/>
    <x v="8"/>
    <s v="24-Dec-2029"/>
    <s v="Monday"/>
    <s v="Weekly - Monday"/>
    <s v="Weekly - Monday"/>
    <s v="Month+43 Expiry"/>
    <n v="2"/>
    <n v="4.3E-3"/>
    <n v="4.0000000000000002E-4"/>
  </r>
  <r>
    <s v="14-May-2026"/>
    <x v="3"/>
    <s v="Week2-May-2026"/>
    <x v="8"/>
    <s v="25-Jun-2030"/>
    <s v="Tuesday"/>
    <s v="Monthly - Tuesday"/>
    <s v="Monthly - Tuesday"/>
    <s v="Month+49 Expiry"/>
    <n v="0"/>
    <n v="0"/>
    <n v="0"/>
  </r>
  <r>
    <s v="14-May-2026"/>
    <x v="3"/>
    <s v="Week2-May-2026"/>
    <x v="8"/>
    <s v="31-Dec-2030"/>
    <s v="Tuesday"/>
    <s v="Monthly - Tuesday"/>
    <s v="Monthly - Tuesday"/>
    <s v="Month+55 Expiry"/>
    <n v="0"/>
    <n v="0"/>
    <n v="0"/>
  </r>
  <r>
    <s v="15-May-2026"/>
    <x v="4"/>
    <s v="Week3-May-2026"/>
    <x v="8"/>
    <s v="19-May-2026"/>
    <s v="Tuesday"/>
    <s v="Weekly - Tuesday"/>
    <s v="Weekly - Tuesday"/>
    <s v="Same Month Expiry"/>
    <n v="93307723"/>
    <n v="144253.38560000001"/>
    <n v="569.7636"/>
  </r>
  <r>
    <s v="15-May-2026"/>
    <x v="4"/>
    <s v="Week3-May-2026"/>
    <x v="8"/>
    <s v="26-May-2026"/>
    <s v="Tuesday"/>
    <s v="Monthly - Tuesday"/>
    <s v="Monthly - Tuesday"/>
    <s v="Same Month Expiry"/>
    <n v="3238043"/>
    <n v="5022.5091000000002"/>
    <n v="29.6235"/>
  </r>
  <r>
    <s v="15-May-2026"/>
    <x v="4"/>
    <s v="Week3-May-2026"/>
    <x v="8"/>
    <s v="02-Jun-2026"/>
    <s v="Tuesday"/>
    <s v="Weekly - Tuesday"/>
    <s v="Weekly - Tuesday"/>
    <s v="Month+1 Expiry"/>
    <n v="133934"/>
    <n v="208.34909999999999"/>
    <n v="1.351"/>
  </r>
  <r>
    <s v="15-May-2026"/>
    <x v="4"/>
    <s v="Week3-May-2026"/>
    <x v="8"/>
    <s v="09-Jun-2026"/>
    <s v="Tuesday"/>
    <s v="Weekly - Tuesday"/>
    <s v="Weekly - Tuesday"/>
    <s v="Month+1 Expiry"/>
    <n v="22801"/>
    <n v="35.790999999999997"/>
    <n v="0.3619"/>
  </r>
  <r>
    <s v="15-May-2026"/>
    <x v="4"/>
    <s v="Week3-May-2026"/>
    <x v="8"/>
    <s v="16-Jun-2026"/>
    <s v="Tuesday"/>
    <s v="Weekly - Tuesday"/>
    <s v="Weekly - Tuesday"/>
    <s v="Month+1 Expiry"/>
    <n v="3963"/>
    <n v="6.1696"/>
    <n v="6.0199999999999997E-2"/>
  </r>
  <r>
    <s v="15-May-2026"/>
    <x v="4"/>
    <s v="Week3-May-2026"/>
    <x v="8"/>
    <s v="30-Jun-2026"/>
    <s v="Tuesday"/>
    <s v="Monthly - Tuesday"/>
    <s v="Monthly - Tuesday"/>
    <s v="Month+1 Expiry"/>
    <n v="323782"/>
    <n v="506.29239999999999"/>
    <n v="5.6486999999999998"/>
  </r>
  <r>
    <s v="15-May-2026"/>
    <x v="4"/>
    <s v="Week3-May-2026"/>
    <x v="8"/>
    <s v="28-Jul-2026"/>
    <s v="Tuesday"/>
    <s v="Monthly - Tuesday"/>
    <s v="Monthly - Tuesday"/>
    <s v="Month+2 Expiry"/>
    <n v="34707"/>
    <n v="53.942700000000002"/>
    <n v="0.90610000000000002"/>
  </r>
  <r>
    <s v="15-May-2026"/>
    <x v="4"/>
    <s v="Week3-May-2026"/>
    <x v="8"/>
    <s v="29-Sep-2026"/>
    <s v="Tuesday"/>
    <s v="Monthly - Tuesday"/>
    <s v="Monthly - Tuesday"/>
    <s v="Month+4 Expiry"/>
    <n v="15380"/>
    <n v="24.8553"/>
    <n v="0.41039999999999999"/>
  </r>
  <r>
    <s v="15-May-2026"/>
    <x v="4"/>
    <s v="Week3-May-2026"/>
    <x v="8"/>
    <s v="29-Dec-2026"/>
    <s v="Tuesday"/>
    <s v="Monthly - Tuesday"/>
    <s v="Monthly - Tuesday"/>
    <s v="Month+7 Expiry"/>
    <n v="27183"/>
    <n v="43.8307"/>
    <n v="1.3425"/>
  </r>
  <r>
    <s v="15-May-2026"/>
    <x v="4"/>
    <s v="Week3-May-2026"/>
    <x v="8"/>
    <s v="30-Mar-2027"/>
    <s v="Tuesday"/>
    <s v="Monthly - Tuesday"/>
    <s v="Monthly - Tuesday"/>
    <s v="Month+10 Expiry"/>
    <n v="0"/>
    <n v="0"/>
    <n v="0"/>
  </r>
  <r>
    <s v="15-May-2026"/>
    <x v="4"/>
    <s v="Week3-May-2026"/>
    <x v="8"/>
    <s v="29-Jun-2027"/>
    <s v="Tuesday"/>
    <s v="Monthly - Tuesday"/>
    <s v="Monthly - Tuesday"/>
    <s v="Month+13 Expiry"/>
    <n v="0"/>
    <n v="0"/>
    <n v="0"/>
  </r>
  <r>
    <s v="15-May-2026"/>
    <x v="4"/>
    <s v="Week3-May-2026"/>
    <x v="8"/>
    <s v="28-Dec-2027"/>
    <s v="Tuesday"/>
    <s v="Monthly - Tuesday"/>
    <s v="Monthly - Tuesday"/>
    <s v="Month+19 Expiry"/>
    <n v="100"/>
    <n v="0.16489999999999999"/>
    <n v="7.1999999999999998E-3"/>
  </r>
  <r>
    <s v="15-May-2026"/>
    <x v="4"/>
    <s v="Week3-May-2026"/>
    <x v="8"/>
    <s v="27-Jun-2028"/>
    <s v="Tuesday"/>
    <s v="Monthly - Tuesday"/>
    <s v="Monthly - Tuesday"/>
    <s v="Month+25 Expiry"/>
    <n v="0"/>
    <n v="0"/>
    <n v="0"/>
  </r>
  <r>
    <s v="15-May-2026"/>
    <x v="4"/>
    <s v="Week3-May-2026"/>
    <x v="8"/>
    <s v="26-Dec-2028"/>
    <s v="Tuesday"/>
    <s v="Monthly - Tuesday"/>
    <s v="Monthly - Tuesday"/>
    <s v="Month+31 Expiry"/>
    <n v="1"/>
    <n v="1.8E-3"/>
    <n v="2.0000000000000001E-4"/>
  </r>
  <r>
    <s v="15-May-2026"/>
    <x v="4"/>
    <s v="Week3-May-2026"/>
    <x v="8"/>
    <s v="26-Jun-2029"/>
    <s v="Tuesday"/>
    <s v="Monthly - Tuesday"/>
    <s v="Monthly - Tuesday"/>
    <s v="Month+37 Expiry"/>
    <n v="2"/>
    <n v="3.2000000000000002E-3"/>
    <n v="1E-4"/>
  </r>
  <r>
    <s v="15-May-2026"/>
    <x v="4"/>
    <s v="Week3-May-2026"/>
    <x v="8"/>
    <s v="24-Dec-2029"/>
    <s v="Monday"/>
    <s v="Weekly - Monday"/>
    <s v="Weekly - Monday"/>
    <s v="Month+43 Expiry"/>
    <n v="0"/>
    <n v="0"/>
    <n v="0"/>
  </r>
  <r>
    <s v="15-May-2026"/>
    <x v="4"/>
    <s v="Week3-May-2026"/>
    <x v="8"/>
    <s v="25-Jun-2030"/>
    <s v="Tuesday"/>
    <s v="Monthly - Tuesday"/>
    <s v="Monthly - Tuesday"/>
    <s v="Month+49 Expiry"/>
    <n v="0"/>
    <n v="0"/>
    <n v="0"/>
  </r>
  <r>
    <s v="15-May-2026"/>
    <x v="4"/>
    <s v="Week3-May-2026"/>
    <x v="8"/>
    <s v="31-Dec-2030"/>
    <s v="Tuesday"/>
    <s v="Monthly - Tuesday"/>
    <s v="Monthly - Tuesday"/>
    <s v="Month+55 Expiry"/>
    <n v="0"/>
    <n v="0"/>
    <n v="0"/>
  </r>
  <r>
    <s v="18-May-2026"/>
    <x v="0"/>
    <s v="Week3-May-2026"/>
    <x v="8"/>
    <s v="19-May-2026"/>
    <s v="Tuesday"/>
    <s v="Weekly - Tuesday"/>
    <s v="Weekly - Tuesday"/>
    <s v="Same Month Expiry"/>
    <n v="157173362"/>
    <n v="241236.99059999999"/>
    <n v="681.39739999999995"/>
  </r>
  <r>
    <s v="18-May-2026"/>
    <x v="0"/>
    <s v="Week3-May-2026"/>
    <x v="8"/>
    <s v="26-May-2026"/>
    <s v="Tuesday"/>
    <s v="Monthly - Tuesday"/>
    <s v="Monthly - Tuesday"/>
    <s v="Same Month Expiry"/>
    <n v="5888580"/>
    <n v="9101.8397000000004"/>
    <n v="52.461100000000002"/>
  </r>
  <r>
    <s v="18-May-2026"/>
    <x v="0"/>
    <s v="Week3-May-2026"/>
    <x v="8"/>
    <s v="02-Jun-2026"/>
    <s v="Tuesday"/>
    <s v="Weekly - Tuesday"/>
    <s v="Weekly - Tuesday"/>
    <s v="Month+1 Expiry"/>
    <n v="317602"/>
    <n v="495.6807"/>
    <n v="3.0895000000000001"/>
  </r>
  <r>
    <s v="18-May-2026"/>
    <x v="0"/>
    <s v="Week3-May-2026"/>
    <x v="8"/>
    <s v="09-Jun-2026"/>
    <s v="Tuesday"/>
    <s v="Weekly - Tuesday"/>
    <s v="Weekly - Tuesday"/>
    <s v="Month+1 Expiry"/>
    <n v="37348"/>
    <n v="58.369900000000001"/>
    <n v="0.52090000000000003"/>
  </r>
  <r>
    <s v="18-May-2026"/>
    <x v="0"/>
    <s v="Week3-May-2026"/>
    <x v="8"/>
    <s v="16-Jun-2026"/>
    <s v="Tuesday"/>
    <s v="Weekly - Tuesday"/>
    <s v="Weekly - Tuesday"/>
    <s v="Month+1 Expiry"/>
    <n v="4896"/>
    <n v="7.7336"/>
    <n v="7.0699999999999999E-2"/>
  </r>
  <r>
    <s v="18-May-2026"/>
    <x v="0"/>
    <s v="Week3-May-2026"/>
    <x v="8"/>
    <s v="30-Jun-2026"/>
    <s v="Tuesday"/>
    <s v="Monthly - Tuesday"/>
    <s v="Monthly - Tuesday"/>
    <s v="Month+1 Expiry"/>
    <n v="543078"/>
    <n v="849.34540000000004"/>
    <n v="9.4014000000000006"/>
  </r>
  <r>
    <s v="18-May-2026"/>
    <x v="0"/>
    <s v="Week3-May-2026"/>
    <x v="8"/>
    <s v="28-Jul-2026"/>
    <s v="Tuesday"/>
    <s v="Monthly - Tuesday"/>
    <s v="Monthly - Tuesday"/>
    <s v="Month+2 Expiry"/>
    <n v="52249"/>
    <n v="83.305499999999995"/>
    <n v="1.3516999999999999"/>
  </r>
  <r>
    <s v="18-May-2026"/>
    <x v="0"/>
    <s v="Week3-May-2026"/>
    <x v="8"/>
    <s v="29-Sep-2026"/>
    <s v="Tuesday"/>
    <s v="Monthly - Tuesday"/>
    <s v="Monthly - Tuesday"/>
    <s v="Month+4 Expiry"/>
    <n v="17205"/>
    <n v="27.683399999999999"/>
    <n v="0.54949999999999999"/>
  </r>
  <r>
    <s v="18-May-2026"/>
    <x v="0"/>
    <s v="Week3-May-2026"/>
    <x v="8"/>
    <s v="29-Dec-2026"/>
    <s v="Tuesday"/>
    <s v="Monthly - Tuesday"/>
    <s v="Monthly - Tuesday"/>
    <s v="Month+7 Expiry"/>
    <n v="44266"/>
    <n v="71.508700000000005"/>
    <n v="2.1471"/>
  </r>
  <r>
    <s v="18-May-2026"/>
    <x v="0"/>
    <s v="Week3-May-2026"/>
    <x v="8"/>
    <s v="30-Mar-2027"/>
    <s v="Tuesday"/>
    <s v="Monthly - Tuesday"/>
    <s v="Monthly - Tuesday"/>
    <s v="Month+10 Expiry"/>
    <n v="4"/>
    <n v="5.4999999999999997E-3"/>
    <n v="1E-4"/>
  </r>
  <r>
    <s v="18-May-2026"/>
    <x v="0"/>
    <s v="Week3-May-2026"/>
    <x v="8"/>
    <s v="29-Jun-2027"/>
    <s v="Tuesday"/>
    <s v="Monthly - Tuesday"/>
    <s v="Monthly - Tuesday"/>
    <s v="Month+13 Expiry"/>
    <n v="6"/>
    <n v="8.3000000000000001E-3"/>
    <n v="2.0000000000000001E-4"/>
  </r>
  <r>
    <s v="18-May-2026"/>
    <x v="0"/>
    <s v="Week3-May-2026"/>
    <x v="8"/>
    <s v="28-Dec-2027"/>
    <s v="Tuesday"/>
    <s v="Monthly - Tuesday"/>
    <s v="Monthly - Tuesday"/>
    <s v="Month+19 Expiry"/>
    <n v="555"/>
    <n v="0.94350000000000001"/>
    <n v="3.5299999999999998E-2"/>
  </r>
  <r>
    <s v="18-May-2026"/>
    <x v="0"/>
    <s v="Week3-May-2026"/>
    <x v="8"/>
    <s v="27-Jun-2028"/>
    <s v="Tuesday"/>
    <s v="Monthly - Tuesday"/>
    <s v="Monthly - Tuesday"/>
    <s v="Month+25 Expiry"/>
    <n v="0"/>
    <n v="0"/>
    <n v="0"/>
  </r>
  <r>
    <s v="18-May-2026"/>
    <x v="0"/>
    <s v="Week3-May-2026"/>
    <x v="8"/>
    <s v="26-Dec-2028"/>
    <s v="Tuesday"/>
    <s v="Monthly - Tuesday"/>
    <s v="Monthly - Tuesday"/>
    <s v="Month+31 Expiry"/>
    <n v="9"/>
    <n v="1.6299999999999999E-2"/>
    <n v="1.1000000000000001E-3"/>
  </r>
  <r>
    <s v="18-May-2026"/>
    <x v="0"/>
    <s v="Week3-May-2026"/>
    <x v="8"/>
    <s v="26-Jun-2029"/>
    <s v="Tuesday"/>
    <s v="Monthly - Tuesday"/>
    <s v="Monthly - Tuesday"/>
    <s v="Month+37 Expiry"/>
    <n v="0"/>
    <n v="0"/>
    <n v="0"/>
  </r>
  <r>
    <s v="18-May-2026"/>
    <x v="0"/>
    <s v="Week3-May-2026"/>
    <x v="8"/>
    <s v="24-Dec-2029"/>
    <s v="Monday"/>
    <s v="Weekly - Monday"/>
    <s v="Weekly - Monday"/>
    <s v="Month+43 Expiry"/>
    <n v="0"/>
    <n v="0"/>
    <n v="0"/>
  </r>
  <r>
    <s v="18-May-2026"/>
    <x v="0"/>
    <s v="Week3-May-2026"/>
    <x v="8"/>
    <s v="25-Jun-2030"/>
    <s v="Tuesday"/>
    <s v="Monthly - Tuesday"/>
    <s v="Monthly - Tuesday"/>
    <s v="Month+49 Expiry"/>
    <n v="0"/>
    <n v="0"/>
    <n v="0"/>
  </r>
  <r>
    <s v="18-May-2026"/>
    <x v="0"/>
    <s v="Week3-May-2026"/>
    <x v="8"/>
    <s v="31-Dec-2030"/>
    <s v="Tuesday"/>
    <s v="Monthly - Tuesday"/>
    <s v="Monthly - Tuesday"/>
    <s v="Month+55 Expiry"/>
    <n v="0"/>
    <n v="0"/>
    <n v="0"/>
  </r>
  <r>
    <s v="19-May-2026"/>
    <x v="1"/>
    <s v="Week3-May-2026"/>
    <x v="8"/>
    <s v="19-May-2026"/>
    <s v="Tuesday"/>
    <s v="Weekly - Tuesday"/>
    <s v="Weekly - Tuesday"/>
    <s v="Same Month Expiry"/>
    <n v="405798611"/>
    <n v="625077.9094"/>
    <n v="654.01189999999997"/>
  </r>
  <r>
    <s v="19-May-2026"/>
    <x v="1"/>
    <s v="Week3-May-2026"/>
    <x v="8"/>
    <s v="26-May-2026"/>
    <s v="Tuesday"/>
    <s v="Monthly - Tuesday"/>
    <s v="Monthly - Tuesday"/>
    <s v="Same Month Expiry"/>
    <n v="10359223"/>
    <n v="15990.428400000001"/>
    <n v="67.869"/>
  </r>
  <r>
    <s v="19-May-2026"/>
    <x v="1"/>
    <s v="Week3-May-2026"/>
    <x v="8"/>
    <s v="02-Jun-2026"/>
    <s v="Tuesday"/>
    <s v="Weekly - Tuesday"/>
    <s v="Weekly - Tuesday"/>
    <s v="Month+1 Expiry"/>
    <n v="377922"/>
    <n v="586.29060000000004"/>
    <n v="3.4176000000000002"/>
  </r>
  <r>
    <s v="19-May-2026"/>
    <x v="1"/>
    <s v="Week3-May-2026"/>
    <x v="8"/>
    <s v="09-Jun-2026"/>
    <s v="Tuesday"/>
    <s v="Weekly - Tuesday"/>
    <s v="Weekly - Tuesday"/>
    <s v="Month+1 Expiry"/>
    <n v="47256"/>
    <n v="73.153199999999998"/>
    <n v="0.5998"/>
  </r>
  <r>
    <s v="19-May-2026"/>
    <x v="1"/>
    <s v="Week3-May-2026"/>
    <x v="8"/>
    <s v="16-Jun-2026"/>
    <s v="Tuesday"/>
    <s v="Weekly - Tuesday"/>
    <s v="Weekly - Tuesday"/>
    <s v="Month+1 Expiry"/>
    <n v="6743"/>
    <n v="10.5639"/>
    <n v="8.0399999999999999E-2"/>
  </r>
  <r>
    <s v="19-May-2026"/>
    <x v="1"/>
    <s v="Week3-May-2026"/>
    <x v="8"/>
    <s v="30-Jun-2026"/>
    <s v="Tuesday"/>
    <s v="Monthly - Tuesday"/>
    <s v="Monthly - Tuesday"/>
    <s v="Month+1 Expiry"/>
    <n v="366093"/>
    <n v="573.00379999999996"/>
    <n v="6.8684000000000003"/>
  </r>
  <r>
    <s v="19-May-2026"/>
    <x v="1"/>
    <s v="Week3-May-2026"/>
    <x v="8"/>
    <s v="28-Jul-2026"/>
    <s v="Tuesday"/>
    <s v="Monthly - Tuesday"/>
    <s v="Monthly - Tuesday"/>
    <s v="Month+2 Expiry"/>
    <n v="27688"/>
    <n v="43.9084"/>
    <n v="0.80269999999999997"/>
  </r>
  <r>
    <s v="19-May-2026"/>
    <x v="1"/>
    <s v="Week3-May-2026"/>
    <x v="8"/>
    <s v="29-Sep-2026"/>
    <s v="Tuesday"/>
    <s v="Monthly - Tuesday"/>
    <s v="Monthly - Tuesday"/>
    <s v="Month+4 Expiry"/>
    <n v="13657"/>
    <n v="22.445"/>
    <n v="0.47570000000000001"/>
  </r>
  <r>
    <s v="19-May-2026"/>
    <x v="1"/>
    <s v="Week3-May-2026"/>
    <x v="8"/>
    <s v="29-Dec-2026"/>
    <s v="Tuesday"/>
    <s v="Monthly - Tuesday"/>
    <s v="Monthly - Tuesday"/>
    <s v="Month+7 Expiry"/>
    <n v="23880"/>
    <n v="38.3384"/>
    <n v="1.1198999999999999"/>
  </r>
  <r>
    <s v="19-May-2026"/>
    <x v="1"/>
    <s v="Week3-May-2026"/>
    <x v="8"/>
    <s v="30-Mar-2027"/>
    <s v="Tuesday"/>
    <s v="Monthly - Tuesday"/>
    <s v="Monthly - Tuesday"/>
    <s v="Month+10 Expiry"/>
    <n v="0"/>
    <n v="0"/>
    <n v="0"/>
  </r>
  <r>
    <s v="19-May-2026"/>
    <x v="1"/>
    <s v="Week3-May-2026"/>
    <x v="8"/>
    <s v="29-Jun-2027"/>
    <s v="Tuesday"/>
    <s v="Monthly - Tuesday"/>
    <s v="Monthly - Tuesday"/>
    <s v="Month+13 Expiry"/>
    <n v="1"/>
    <n v="1.6999999999999999E-3"/>
    <n v="2.0000000000000001E-4"/>
  </r>
  <r>
    <s v="19-May-2026"/>
    <x v="1"/>
    <s v="Week3-May-2026"/>
    <x v="8"/>
    <s v="28-Dec-2027"/>
    <s v="Tuesday"/>
    <s v="Monthly - Tuesday"/>
    <s v="Monthly - Tuesday"/>
    <s v="Month+19 Expiry"/>
    <n v="250"/>
    <n v="0.46660000000000001"/>
    <n v="1.43E-2"/>
  </r>
  <r>
    <s v="19-May-2026"/>
    <x v="1"/>
    <s v="Week3-May-2026"/>
    <x v="8"/>
    <s v="27-Jun-2028"/>
    <s v="Tuesday"/>
    <s v="Monthly - Tuesday"/>
    <s v="Monthly - Tuesday"/>
    <s v="Month+25 Expiry"/>
    <n v="0"/>
    <n v="0"/>
    <n v="0"/>
  </r>
  <r>
    <s v="19-May-2026"/>
    <x v="1"/>
    <s v="Week3-May-2026"/>
    <x v="8"/>
    <s v="26-Dec-2028"/>
    <s v="Tuesday"/>
    <s v="Monthly - Tuesday"/>
    <s v="Monthly - Tuesday"/>
    <s v="Month+31 Expiry"/>
    <n v="2"/>
    <n v="3.3999999999999998E-3"/>
    <n v="1E-4"/>
  </r>
  <r>
    <s v="19-May-2026"/>
    <x v="1"/>
    <s v="Week3-May-2026"/>
    <x v="8"/>
    <s v="26-Jun-2029"/>
    <s v="Tuesday"/>
    <s v="Monthly - Tuesday"/>
    <s v="Monthly - Tuesday"/>
    <s v="Month+37 Expiry"/>
    <n v="0"/>
    <n v="0"/>
    <n v="0"/>
  </r>
  <r>
    <s v="19-May-2026"/>
    <x v="1"/>
    <s v="Week3-May-2026"/>
    <x v="8"/>
    <s v="24-Dec-2029"/>
    <s v="Monday"/>
    <s v="Weekly - Monday"/>
    <s v="Weekly - Monday"/>
    <s v="Month+43 Expiry"/>
    <n v="1"/>
    <n v="1.8E-3"/>
    <n v="1E-4"/>
  </r>
  <r>
    <s v="19-May-2026"/>
    <x v="1"/>
    <s v="Week3-May-2026"/>
    <x v="8"/>
    <s v="25-Jun-2030"/>
    <s v="Tuesday"/>
    <s v="Monthly - Tuesday"/>
    <s v="Monthly - Tuesday"/>
    <s v="Month+49 Expiry"/>
    <n v="0"/>
    <n v="0"/>
    <n v="0"/>
  </r>
  <r>
    <s v="19-May-2026"/>
    <x v="1"/>
    <s v="Week3-May-2026"/>
    <x v="8"/>
    <s v="31-Dec-2030"/>
    <s v="Tuesday"/>
    <s v="Monthly - Tuesday"/>
    <s v="Monthly - Tuesday"/>
    <s v="Month+55 Expiry"/>
    <n v="0"/>
    <n v="0"/>
    <n v="0"/>
  </r>
  <r>
    <s v="20-May-2026"/>
    <x v="2"/>
    <s v="Week3-May-2026"/>
    <x v="8"/>
    <s v="26-May-2026"/>
    <s v="Tuesday"/>
    <s v="Monthly - Tuesday"/>
    <s v="MDAW - Tuesday"/>
    <s v="Same Month Expiry"/>
    <n v="42783477"/>
    <n v="65897.137900000002"/>
    <n v="342.02960000000002"/>
  </r>
  <r>
    <s v="20-May-2026"/>
    <x v="2"/>
    <s v="Week3-May-2026"/>
    <x v="8"/>
    <s v="02-Jun-2026"/>
    <s v="Tuesday"/>
    <s v="Weekly - Tuesday"/>
    <s v="Weekly - Tuesday"/>
    <s v="Month+1 Expiry"/>
    <n v="994982"/>
    <n v="1541.6280999999999"/>
    <n v="9.5618999999999996"/>
  </r>
  <r>
    <s v="20-May-2026"/>
    <x v="2"/>
    <s v="Week3-May-2026"/>
    <x v="8"/>
    <s v="09-Jun-2026"/>
    <s v="Tuesday"/>
    <s v="Weekly - Tuesday"/>
    <s v="Weekly - Tuesday"/>
    <s v="Month+1 Expiry"/>
    <n v="76313"/>
    <n v="118.17319999999999"/>
    <n v="0.90600000000000003"/>
  </r>
  <r>
    <s v="20-May-2026"/>
    <x v="2"/>
    <s v="Week3-May-2026"/>
    <x v="8"/>
    <s v="16-Jun-2026"/>
    <s v="Tuesday"/>
    <s v="Weekly - Tuesday"/>
    <s v="Weekly - Tuesday"/>
    <s v="Month+1 Expiry"/>
    <n v="14259"/>
    <n v="22.229800000000001"/>
    <n v="0.3105"/>
  </r>
  <r>
    <s v="20-May-2026"/>
    <x v="2"/>
    <s v="Week3-May-2026"/>
    <x v="8"/>
    <s v="23-Jun-2026"/>
    <s v="Tuesday"/>
    <s v="Weekly - Tuesday"/>
    <s v="Weekly - Tuesday"/>
    <s v="Month+1 Expiry"/>
    <n v="5595"/>
    <n v="8.7685999999999993"/>
    <n v="0.16719999999999999"/>
  </r>
  <r>
    <s v="20-May-2026"/>
    <x v="2"/>
    <s v="Week3-May-2026"/>
    <x v="8"/>
    <s v="30-Jun-2026"/>
    <s v="Tuesday"/>
    <s v="Monthly - Tuesday"/>
    <s v="Monthly - Tuesday"/>
    <s v="Month+1 Expiry"/>
    <n v="522738"/>
    <n v="821.01110000000006"/>
    <n v="10.8087"/>
  </r>
  <r>
    <s v="20-May-2026"/>
    <x v="2"/>
    <s v="Week3-May-2026"/>
    <x v="8"/>
    <s v="28-Jul-2026"/>
    <s v="Tuesday"/>
    <s v="Monthly - Tuesday"/>
    <s v="Monthly - Tuesday"/>
    <s v="Month+2 Expiry"/>
    <n v="34396"/>
    <n v="54.292700000000004"/>
    <n v="0.8075"/>
  </r>
  <r>
    <s v="20-May-2026"/>
    <x v="2"/>
    <s v="Week3-May-2026"/>
    <x v="8"/>
    <s v="29-Sep-2026"/>
    <s v="Tuesday"/>
    <s v="Monthly - Tuesday"/>
    <s v="Monthly - Tuesday"/>
    <s v="Month+4 Expiry"/>
    <n v="17433"/>
    <n v="29.2501"/>
    <n v="0.47970000000000002"/>
  </r>
  <r>
    <s v="20-May-2026"/>
    <x v="2"/>
    <s v="Week3-May-2026"/>
    <x v="8"/>
    <s v="29-Dec-2026"/>
    <s v="Tuesday"/>
    <s v="Monthly - Tuesday"/>
    <s v="Monthly - Tuesday"/>
    <s v="Month+7 Expiry"/>
    <n v="25923"/>
    <n v="42.832799999999999"/>
    <n v="1.0611999999999999"/>
  </r>
  <r>
    <s v="20-May-2026"/>
    <x v="2"/>
    <s v="Week3-May-2026"/>
    <x v="8"/>
    <s v="30-Mar-2027"/>
    <s v="Tuesday"/>
    <s v="Monthly - Tuesday"/>
    <s v="Monthly - Tuesday"/>
    <s v="Month+10 Expiry"/>
    <n v="3"/>
    <n v="4.1999999999999997E-3"/>
    <n v="1E-4"/>
  </r>
  <r>
    <s v="20-May-2026"/>
    <x v="2"/>
    <s v="Week3-May-2026"/>
    <x v="8"/>
    <s v="29-Jun-2027"/>
    <s v="Tuesday"/>
    <s v="Monthly - Tuesday"/>
    <s v="Monthly - Tuesday"/>
    <s v="Month+13 Expiry"/>
    <n v="0"/>
    <n v="0"/>
    <n v="0"/>
  </r>
  <r>
    <s v="20-May-2026"/>
    <x v="2"/>
    <s v="Week3-May-2026"/>
    <x v="8"/>
    <s v="28-Dec-2027"/>
    <s v="Tuesday"/>
    <s v="Monthly - Tuesday"/>
    <s v="Monthly - Tuesday"/>
    <s v="Month+19 Expiry"/>
    <n v="238"/>
    <n v="0.39989999999999998"/>
    <n v="1.9E-2"/>
  </r>
  <r>
    <s v="20-May-2026"/>
    <x v="2"/>
    <s v="Week3-May-2026"/>
    <x v="8"/>
    <s v="27-Jun-2028"/>
    <s v="Tuesday"/>
    <s v="Monthly - Tuesday"/>
    <s v="Monthly - Tuesday"/>
    <s v="Month+25 Expiry"/>
    <n v="0"/>
    <n v="0"/>
    <n v="0"/>
  </r>
  <r>
    <s v="20-May-2026"/>
    <x v="2"/>
    <s v="Week3-May-2026"/>
    <x v="8"/>
    <s v="26-Dec-2028"/>
    <s v="Tuesday"/>
    <s v="Monthly - Tuesday"/>
    <s v="Monthly - Tuesday"/>
    <s v="Month+31 Expiry"/>
    <n v="25"/>
    <n v="4.8899999999999999E-2"/>
    <n v="3.3999999999999998E-3"/>
  </r>
  <r>
    <s v="20-May-2026"/>
    <x v="2"/>
    <s v="Week3-May-2026"/>
    <x v="8"/>
    <s v="26-Jun-2029"/>
    <s v="Tuesday"/>
    <s v="Monthly - Tuesday"/>
    <s v="Monthly - Tuesday"/>
    <s v="Month+37 Expiry"/>
    <n v="0"/>
    <n v="0"/>
    <n v="0"/>
  </r>
  <r>
    <s v="20-May-2026"/>
    <x v="2"/>
    <s v="Week3-May-2026"/>
    <x v="8"/>
    <s v="24-Dec-2029"/>
    <s v="Monday"/>
    <s v="Weekly - Monday"/>
    <s v="Weekly - Monday"/>
    <s v="Month+43 Expiry"/>
    <n v="0"/>
    <n v="0"/>
    <n v="0"/>
  </r>
  <r>
    <s v="20-May-2026"/>
    <x v="2"/>
    <s v="Week3-May-2026"/>
    <x v="8"/>
    <s v="25-Jun-2030"/>
    <s v="Tuesday"/>
    <s v="Monthly - Tuesday"/>
    <s v="Monthly - Tuesday"/>
    <s v="Month+49 Expiry"/>
    <n v="0"/>
    <n v="0"/>
    <n v="0"/>
  </r>
  <r>
    <s v="20-May-2026"/>
    <x v="2"/>
    <s v="Week3-May-2026"/>
    <x v="8"/>
    <s v="31-Dec-2030"/>
    <s v="Tuesday"/>
    <s v="Monthly - Tuesday"/>
    <s v="Monthly - Tuesday"/>
    <s v="Month+55 Expiry"/>
    <n v="0"/>
    <n v="0"/>
    <n v="0"/>
  </r>
  <r>
    <s v="21-May-2026"/>
    <x v="3"/>
    <s v="Week3-May-2026"/>
    <x v="8"/>
    <s v="26-May-2026"/>
    <s v="Tuesday"/>
    <s v="Monthly - Tuesday"/>
    <s v="MDAW - Tuesday"/>
    <s v="Same Month Expiry"/>
    <n v="46292778"/>
    <n v="71409.661800000002"/>
    <n v="287.65980000000002"/>
  </r>
  <r>
    <s v="21-May-2026"/>
    <x v="3"/>
    <s v="Week3-May-2026"/>
    <x v="8"/>
    <s v="02-Jun-2026"/>
    <s v="Tuesday"/>
    <s v="Weekly - Tuesday"/>
    <s v="Weekly - Tuesday"/>
    <s v="Month+1 Expiry"/>
    <n v="1535052"/>
    <n v="2368.7916"/>
    <n v="12.4673"/>
  </r>
  <r>
    <s v="21-May-2026"/>
    <x v="3"/>
    <s v="Week3-May-2026"/>
    <x v="8"/>
    <s v="09-Jun-2026"/>
    <s v="Tuesday"/>
    <s v="Weekly - Tuesday"/>
    <s v="Weekly - Tuesday"/>
    <s v="Month+1 Expiry"/>
    <n v="111043"/>
    <n v="171.5625"/>
    <n v="1.1586000000000001"/>
  </r>
  <r>
    <s v="21-May-2026"/>
    <x v="3"/>
    <s v="Week3-May-2026"/>
    <x v="8"/>
    <s v="16-Jun-2026"/>
    <s v="Tuesday"/>
    <s v="Weekly - Tuesday"/>
    <s v="Weekly - Tuesday"/>
    <s v="Month+1 Expiry"/>
    <n v="14458"/>
    <n v="22.534199999999998"/>
    <n v="0.2205"/>
  </r>
  <r>
    <s v="21-May-2026"/>
    <x v="3"/>
    <s v="Week3-May-2026"/>
    <x v="8"/>
    <s v="23-Jun-2026"/>
    <s v="Tuesday"/>
    <s v="Weekly - Tuesday"/>
    <s v="Weekly - Tuesday"/>
    <s v="Month+1 Expiry"/>
    <n v="2817"/>
    <n v="4.4215999999999998"/>
    <n v="5.7500000000000002E-2"/>
  </r>
  <r>
    <s v="21-May-2026"/>
    <x v="3"/>
    <s v="Week3-May-2026"/>
    <x v="8"/>
    <s v="30-Jun-2026"/>
    <s v="Tuesday"/>
    <s v="Monthly - Tuesday"/>
    <s v="Monthly - Tuesday"/>
    <s v="Month+1 Expiry"/>
    <n v="524766"/>
    <n v="817.90750000000003"/>
    <n v="10.081099999999999"/>
  </r>
  <r>
    <s v="21-May-2026"/>
    <x v="3"/>
    <s v="Week3-May-2026"/>
    <x v="8"/>
    <s v="28-Jul-2026"/>
    <s v="Tuesday"/>
    <s v="Monthly - Tuesday"/>
    <s v="Monthly - Tuesday"/>
    <s v="Month+2 Expiry"/>
    <n v="34458"/>
    <n v="54.406399999999998"/>
    <n v="0.90910000000000002"/>
  </r>
  <r>
    <s v="21-May-2026"/>
    <x v="3"/>
    <s v="Week3-May-2026"/>
    <x v="8"/>
    <s v="29-Sep-2026"/>
    <s v="Tuesday"/>
    <s v="Monthly - Tuesday"/>
    <s v="Monthly - Tuesday"/>
    <s v="Month+4 Expiry"/>
    <n v="19228"/>
    <n v="31.9145"/>
    <n v="0.61160000000000003"/>
  </r>
  <r>
    <s v="21-May-2026"/>
    <x v="3"/>
    <s v="Week3-May-2026"/>
    <x v="8"/>
    <s v="29-Dec-2026"/>
    <s v="Tuesday"/>
    <s v="Monthly - Tuesday"/>
    <s v="Monthly - Tuesday"/>
    <s v="Month+7 Expiry"/>
    <n v="23001"/>
    <n v="37.691400000000002"/>
    <n v="0.90739999999999998"/>
  </r>
  <r>
    <s v="21-May-2026"/>
    <x v="3"/>
    <s v="Week3-May-2026"/>
    <x v="8"/>
    <s v="30-Mar-2027"/>
    <s v="Tuesday"/>
    <s v="Monthly - Tuesday"/>
    <s v="Monthly - Tuesday"/>
    <s v="Month+10 Expiry"/>
    <n v="0"/>
    <n v="0"/>
    <n v="0"/>
  </r>
  <r>
    <s v="21-May-2026"/>
    <x v="3"/>
    <s v="Week3-May-2026"/>
    <x v="8"/>
    <s v="29-Jun-2027"/>
    <s v="Tuesday"/>
    <s v="Monthly - Tuesday"/>
    <s v="Monthly - Tuesday"/>
    <s v="Month+13 Expiry"/>
    <n v="3"/>
    <n v="5.1000000000000004E-3"/>
    <n v="5.0000000000000001E-4"/>
  </r>
  <r>
    <s v="21-May-2026"/>
    <x v="3"/>
    <s v="Week3-May-2026"/>
    <x v="8"/>
    <s v="28-Dec-2027"/>
    <s v="Tuesday"/>
    <s v="Monthly - Tuesday"/>
    <s v="Monthly - Tuesday"/>
    <s v="Month+19 Expiry"/>
    <n v="195"/>
    <n v="0.3402"/>
    <n v="1.77E-2"/>
  </r>
  <r>
    <s v="21-May-2026"/>
    <x v="3"/>
    <s v="Week3-May-2026"/>
    <x v="8"/>
    <s v="27-Jun-2028"/>
    <s v="Tuesday"/>
    <s v="Monthly - Tuesday"/>
    <s v="Monthly - Tuesday"/>
    <s v="Month+25 Expiry"/>
    <n v="0"/>
    <n v="0"/>
    <n v="0"/>
  </r>
  <r>
    <s v="21-May-2026"/>
    <x v="3"/>
    <s v="Week3-May-2026"/>
    <x v="8"/>
    <s v="26-Dec-2028"/>
    <s v="Tuesday"/>
    <s v="Monthly - Tuesday"/>
    <s v="Monthly - Tuesday"/>
    <s v="Month+31 Expiry"/>
    <n v="1"/>
    <n v="1.6000000000000001E-3"/>
    <n v="1E-4"/>
  </r>
  <r>
    <s v="21-May-2026"/>
    <x v="3"/>
    <s v="Week3-May-2026"/>
    <x v="8"/>
    <s v="26-Jun-2029"/>
    <s v="Tuesday"/>
    <s v="Monthly - Tuesday"/>
    <s v="Monthly - Tuesday"/>
    <s v="Month+37 Expiry"/>
    <n v="0"/>
    <n v="0"/>
    <n v="0"/>
  </r>
  <r>
    <s v="21-May-2026"/>
    <x v="3"/>
    <s v="Week3-May-2026"/>
    <x v="8"/>
    <s v="24-Dec-2029"/>
    <s v="Monday"/>
    <s v="Weekly - Monday"/>
    <s v="Weekly - Monday"/>
    <s v="Month+43 Expiry"/>
    <n v="0"/>
    <n v="0"/>
    <n v="0"/>
  </r>
  <r>
    <s v="21-May-2026"/>
    <x v="3"/>
    <s v="Week3-May-2026"/>
    <x v="8"/>
    <s v="25-Jun-2030"/>
    <s v="Tuesday"/>
    <s v="Monthly - Tuesday"/>
    <s v="Monthly - Tuesday"/>
    <s v="Month+49 Expiry"/>
    <n v="0"/>
    <n v="0"/>
    <n v="0"/>
  </r>
  <r>
    <s v="21-May-2026"/>
    <x v="3"/>
    <s v="Week3-May-2026"/>
    <x v="8"/>
    <s v="31-Dec-2030"/>
    <s v="Tuesday"/>
    <s v="Monthly - Tuesday"/>
    <s v="Monthly - Tuesday"/>
    <s v="Month+55 Expiry"/>
    <n v="0"/>
    <n v="0"/>
    <n v="0"/>
  </r>
  <r>
    <s v="22-May-2026"/>
    <x v="4"/>
    <s v="Week4-May-2026"/>
    <x v="8"/>
    <s v="26-May-2026"/>
    <s v="Tuesday"/>
    <s v="Monthly - Tuesday"/>
    <s v="MDAW - Tuesday"/>
    <s v="Same Month Expiry"/>
    <n v="73259021"/>
    <n v="113402.224"/>
    <n v="425.02670000000001"/>
  </r>
  <r>
    <s v="22-May-2026"/>
    <x v="4"/>
    <s v="Week4-May-2026"/>
    <x v="8"/>
    <s v="02-Jun-2026"/>
    <s v="Tuesday"/>
    <s v="Weekly - Tuesday"/>
    <s v="Weekly - Tuesday"/>
    <s v="Month+1 Expiry"/>
    <n v="2219775"/>
    <n v="3434.2878000000001"/>
    <n v="16.457799999999999"/>
  </r>
  <r>
    <s v="22-May-2026"/>
    <x v="4"/>
    <s v="Week4-May-2026"/>
    <x v="8"/>
    <s v="09-Jun-2026"/>
    <s v="Tuesday"/>
    <s v="Weekly - Tuesday"/>
    <s v="Weekly - Tuesday"/>
    <s v="Month+1 Expiry"/>
    <n v="153759"/>
    <n v="238.44450000000001"/>
    <n v="1.4618"/>
  </r>
  <r>
    <s v="22-May-2026"/>
    <x v="4"/>
    <s v="Week4-May-2026"/>
    <x v="8"/>
    <s v="16-Jun-2026"/>
    <s v="Tuesday"/>
    <s v="Weekly - Tuesday"/>
    <s v="Weekly - Tuesday"/>
    <s v="Month+1 Expiry"/>
    <n v="18628"/>
    <n v="29.111899999999999"/>
    <n v="0.29099999999999998"/>
  </r>
  <r>
    <s v="22-May-2026"/>
    <x v="4"/>
    <s v="Week4-May-2026"/>
    <x v="8"/>
    <s v="23-Jun-2026"/>
    <s v="Tuesday"/>
    <s v="Weekly - Tuesday"/>
    <s v="Weekly - Tuesday"/>
    <s v="Month+1 Expiry"/>
    <n v="3431"/>
    <n v="5.3414000000000001"/>
    <n v="6.0199999999999997E-2"/>
  </r>
  <r>
    <s v="22-May-2026"/>
    <x v="4"/>
    <s v="Week4-May-2026"/>
    <x v="8"/>
    <s v="30-Jun-2026"/>
    <s v="Tuesday"/>
    <s v="Monthly - Tuesday"/>
    <s v="Monthly - Tuesday"/>
    <s v="Month+1 Expiry"/>
    <n v="660904"/>
    <n v="1040.2693999999999"/>
    <n v="14.611700000000001"/>
  </r>
  <r>
    <s v="22-May-2026"/>
    <x v="4"/>
    <s v="Week4-May-2026"/>
    <x v="8"/>
    <s v="28-Jul-2026"/>
    <s v="Tuesday"/>
    <s v="Monthly - Tuesday"/>
    <s v="Monthly - Tuesday"/>
    <s v="Month+2 Expiry"/>
    <n v="51012"/>
    <n v="80.892300000000006"/>
    <n v="1.2747999999999999"/>
  </r>
  <r>
    <s v="22-May-2026"/>
    <x v="4"/>
    <s v="Week4-May-2026"/>
    <x v="8"/>
    <s v="29-Sep-2026"/>
    <s v="Tuesday"/>
    <s v="Monthly - Tuesday"/>
    <s v="Monthly - Tuesday"/>
    <s v="Month+4 Expiry"/>
    <n v="14349"/>
    <n v="23.235700000000001"/>
    <n v="0.34770000000000001"/>
  </r>
  <r>
    <s v="22-May-2026"/>
    <x v="4"/>
    <s v="Week4-May-2026"/>
    <x v="8"/>
    <s v="29-Dec-2026"/>
    <s v="Tuesday"/>
    <s v="Monthly - Tuesday"/>
    <s v="Monthly - Tuesday"/>
    <s v="Month+7 Expiry"/>
    <n v="27632"/>
    <n v="44.0974"/>
    <n v="1.1012"/>
  </r>
  <r>
    <s v="22-May-2026"/>
    <x v="4"/>
    <s v="Week4-May-2026"/>
    <x v="8"/>
    <s v="30-Mar-2027"/>
    <s v="Tuesday"/>
    <s v="Monthly - Tuesday"/>
    <s v="Monthly - Tuesday"/>
    <s v="Month+10 Expiry"/>
    <n v="1"/>
    <n v="1.8E-3"/>
    <n v="0"/>
  </r>
  <r>
    <s v="22-May-2026"/>
    <x v="4"/>
    <s v="Week4-May-2026"/>
    <x v="8"/>
    <s v="29-Jun-2027"/>
    <s v="Tuesday"/>
    <s v="Monthly - Tuesday"/>
    <s v="Monthly - Tuesday"/>
    <s v="Month+13 Expiry"/>
    <n v="0"/>
    <n v="0"/>
    <n v="0"/>
  </r>
  <r>
    <s v="22-May-2026"/>
    <x v="4"/>
    <s v="Week4-May-2026"/>
    <x v="8"/>
    <s v="28-Dec-2027"/>
    <s v="Tuesday"/>
    <s v="Monthly - Tuesday"/>
    <s v="Monthly - Tuesday"/>
    <s v="Month+19 Expiry"/>
    <n v="166"/>
    <n v="0.27479999999999999"/>
    <n v="1.32E-2"/>
  </r>
  <r>
    <s v="22-May-2026"/>
    <x v="4"/>
    <s v="Week4-May-2026"/>
    <x v="8"/>
    <s v="27-Jun-2028"/>
    <s v="Tuesday"/>
    <s v="Monthly - Tuesday"/>
    <s v="Monthly - Tuesday"/>
    <s v="Month+25 Expiry"/>
    <n v="0"/>
    <n v="0"/>
    <n v="0"/>
  </r>
  <r>
    <s v="22-May-2026"/>
    <x v="4"/>
    <s v="Week4-May-2026"/>
    <x v="8"/>
    <s v="26-Dec-2028"/>
    <s v="Tuesday"/>
    <s v="Monthly - Tuesday"/>
    <s v="Monthly - Tuesday"/>
    <s v="Month+31 Expiry"/>
    <n v="2"/>
    <n v="3.3E-3"/>
    <n v="1E-4"/>
  </r>
  <r>
    <s v="22-May-2026"/>
    <x v="4"/>
    <s v="Week4-May-2026"/>
    <x v="8"/>
    <s v="26-Jun-2029"/>
    <s v="Tuesday"/>
    <s v="Monthly - Tuesday"/>
    <s v="Monthly - Tuesday"/>
    <s v="Month+37 Expiry"/>
    <n v="0"/>
    <n v="0"/>
    <n v="0"/>
  </r>
  <r>
    <s v="22-May-2026"/>
    <x v="4"/>
    <s v="Week4-May-2026"/>
    <x v="8"/>
    <s v="24-Dec-2029"/>
    <s v="Monday"/>
    <s v="Weekly - Monday"/>
    <s v="Weekly - Monday"/>
    <s v="Month+43 Expiry"/>
    <n v="0"/>
    <n v="0"/>
    <n v="0"/>
  </r>
  <r>
    <s v="22-May-2026"/>
    <x v="4"/>
    <s v="Week4-May-2026"/>
    <x v="8"/>
    <s v="25-Jun-2030"/>
    <s v="Tuesday"/>
    <s v="Monthly - Tuesday"/>
    <s v="Monthly - Tuesday"/>
    <s v="Month+49 Expiry"/>
    <n v="0"/>
    <n v="0"/>
    <n v="0"/>
  </r>
  <r>
    <s v="22-May-2026"/>
    <x v="4"/>
    <s v="Week4-May-2026"/>
    <x v="8"/>
    <s v="31-Dec-2030"/>
    <s v="Tuesday"/>
    <s v="Monthly - Tuesday"/>
    <s v="Monthly - Tuesday"/>
    <s v="Month+55 Expiry"/>
    <n v="1"/>
    <n v="1.4E-3"/>
    <n v="0"/>
  </r>
  <r>
    <s v="25-May-2026"/>
    <x v="0"/>
    <s v="Week4-May-2026"/>
    <x v="8"/>
    <s v="26-May-2026"/>
    <s v="Tuesday"/>
    <s v="Monthly - Tuesday"/>
    <s v="MDAW - Tuesday"/>
    <s v="Same Month Expiry"/>
    <n v="99043320"/>
    <n v="154375.29199999999"/>
    <n v="366.9196"/>
  </r>
  <r>
    <s v="25-May-2026"/>
    <x v="0"/>
    <s v="Week4-May-2026"/>
    <x v="8"/>
    <s v="02-Jun-2026"/>
    <s v="Tuesday"/>
    <s v="Weekly - Tuesday"/>
    <s v="Weekly - Tuesday"/>
    <s v="Month+1 Expiry"/>
    <n v="4503505"/>
    <n v="7004.4931999999999"/>
    <n v="28.2438"/>
  </r>
  <r>
    <s v="25-May-2026"/>
    <x v="0"/>
    <s v="Week4-May-2026"/>
    <x v="8"/>
    <s v="09-Jun-2026"/>
    <s v="Tuesday"/>
    <s v="Weekly - Tuesday"/>
    <s v="Weekly - Tuesday"/>
    <s v="Month+1 Expiry"/>
    <n v="358422"/>
    <n v="558.19960000000003"/>
    <n v="2.6919"/>
  </r>
  <r>
    <s v="25-May-2026"/>
    <x v="0"/>
    <s v="Week4-May-2026"/>
    <x v="8"/>
    <s v="16-Jun-2026"/>
    <s v="Tuesday"/>
    <s v="Weekly - Tuesday"/>
    <s v="Weekly - Tuesday"/>
    <s v="Month+1 Expiry"/>
    <n v="48781"/>
    <n v="76.338300000000004"/>
    <n v="0.57779999999999998"/>
  </r>
  <r>
    <s v="25-May-2026"/>
    <x v="0"/>
    <s v="Week4-May-2026"/>
    <x v="8"/>
    <s v="23-Jun-2026"/>
    <s v="Tuesday"/>
    <s v="Weekly - Tuesday"/>
    <s v="Weekly - Tuesday"/>
    <s v="Month+1 Expiry"/>
    <n v="8912"/>
    <n v="13.9099"/>
    <n v="0.1323"/>
  </r>
  <r>
    <s v="25-May-2026"/>
    <x v="0"/>
    <s v="Week4-May-2026"/>
    <x v="8"/>
    <s v="30-Jun-2026"/>
    <s v="Tuesday"/>
    <s v="Monthly - Tuesday"/>
    <s v="Monthly - Tuesday"/>
    <s v="Month+1 Expiry"/>
    <n v="1135088"/>
    <n v="1778.6175000000001"/>
    <n v="19.294899999999998"/>
  </r>
  <r>
    <s v="25-May-2026"/>
    <x v="0"/>
    <s v="Week4-May-2026"/>
    <x v="8"/>
    <s v="28-Jul-2026"/>
    <s v="Tuesday"/>
    <s v="Monthly - Tuesday"/>
    <s v="Monthly - Tuesday"/>
    <s v="Month+2 Expiry"/>
    <n v="94104"/>
    <n v="146.5889"/>
    <n v="1.871"/>
  </r>
  <r>
    <s v="25-May-2026"/>
    <x v="0"/>
    <s v="Week4-May-2026"/>
    <x v="8"/>
    <s v="29-Sep-2026"/>
    <s v="Tuesday"/>
    <s v="Monthly - Tuesday"/>
    <s v="Monthly - Tuesday"/>
    <s v="Month+4 Expiry"/>
    <n v="27487"/>
    <n v="43.9572"/>
    <n v="0.53959999999999997"/>
  </r>
  <r>
    <s v="25-May-2026"/>
    <x v="0"/>
    <s v="Week4-May-2026"/>
    <x v="8"/>
    <s v="29-Dec-2026"/>
    <s v="Tuesday"/>
    <s v="Monthly - Tuesday"/>
    <s v="Monthly - Tuesday"/>
    <s v="Month+7 Expiry"/>
    <n v="53419"/>
    <n v="84.911500000000004"/>
    <n v="2.3111000000000002"/>
  </r>
  <r>
    <s v="25-May-2026"/>
    <x v="0"/>
    <s v="Week4-May-2026"/>
    <x v="8"/>
    <s v="30-Mar-2027"/>
    <s v="Tuesday"/>
    <s v="Monthly - Tuesday"/>
    <s v="Monthly - Tuesday"/>
    <s v="Month+10 Expiry"/>
    <n v="0"/>
    <n v="0"/>
    <n v="0"/>
  </r>
  <r>
    <s v="25-May-2026"/>
    <x v="0"/>
    <s v="Week4-May-2026"/>
    <x v="8"/>
    <s v="29-Jun-2027"/>
    <s v="Tuesday"/>
    <s v="Monthly - Tuesday"/>
    <s v="Monthly - Tuesday"/>
    <s v="Month+13 Expiry"/>
    <n v="5"/>
    <n v="7.3000000000000001E-3"/>
    <n v="2.0000000000000001E-4"/>
  </r>
  <r>
    <s v="25-May-2026"/>
    <x v="0"/>
    <s v="Week4-May-2026"/>
    <x v="8"/>
    <s v="28-Dec-2027"/>
    <s v="Tuesday"/>
    <s v="Monthly - Tuesday"/>
    <s v="Monthly - Tuesday"/>
    <s v="Month+19 Expiry"/>
    <n v="413"/>
    <n v="0.72899999999999998"/>
    <n v="2.9899999999999999E-2"/>
  </r>
  <r>
    <s v="25-May-2026"/>
    <x v="0"/>
    <s v="Week4-May-2026"/>
    <x v="8"/>
    <s v="27-Jun-2028"/>
    <s v="Tuesday"/>
    <s v="Monthly - Tuesday"/>
    <s v="Monthly - Tuesday"/>
    <s v="Month+25 Expiry"/>
    <n v="0"/>
    <n v="0"/>
    <n v="0"/>
  </r>
  <r>
    <s v="25-May-2026"/>
    <x v="0"/>
    <s v="Week4-May-2026"/>
    <x v="8"/>
    <s v="26-Dec-2028"/>
    <s v="Tuesday"/>
    <s v="Monthly - Tuesday"/>
    <s v="Monthly - Tuesday"/>
    <s v="Month+31 Expiry"/>
    <n v="17"/>
    <n v="2.29E-2"/>
    <n v="5.0000000000000001E-4"/>
  </r>
  <r>
    <s v="25-May-2026"/>
    <x v="0"/>
    <s v="Week4-May-2026"/>
    <x v="8"/>
    <s v="26-Jun-2029"/>
    <s v="Tuesday"/>
    <s v="Monthly - Tuesday"/>
    <s v="Monthly - Tuesday"/>
    <s v="Month+37 Expiry"/>
    <n v="0"/>
    <n v="0"/>
    <n v="0"/>
  </r>
  <r>
    <s v="25-May-2026"/>
    <x v="0"/>
    <s v="Week4-May-2026"/>
    <x v="8"/>
    <s v="24-Dec-2029"/>
    <s v="Monday"/>
    <s v="Weekly - Monday"/>
    <s v="Weekly - Monday"/>
    <s v="Month+43 Expiry"/>
    <n v="0"/>
    <n v="0"/>
    <n v="0"/>
  </r>
  <r>
    <s v="25-May-2026"/>
    <x v="0"/>
    <s v="Week4-May-2026"/>
    <x v="8"/>
    <s v="25-Jun-2030"/>
    <s v="Tuesday"/>
    <s v="Monthly - Tuesday"/>
    <s v="Monthly - Tuesday"/>
    <s v="Month+49 Expiry"/>
    <n v="0"/>
    <n v="0"/>
    <n v="0"/>
  </r>
  <r>
    <s v="25-May-2026"/>
    <x v="0"/>
    <s v="Week4-May-2026"/>
    <x v="8"/>
    <s v="31-Dec-2030"/>
    <s v="Tuesday"/>
    <s v="Monthly - Tuesday"/>
    <s v="Monthly - Tuesday"/>
    <s v="Month+55 Expiry"/>
    <n v="0"/>
    <n v="0"/>
    <n v="0"/>
  </r>
  <r>
    <s v="26-May-2026"/>
    <x v="1"/>
    <s v="Week4-May-2026"/>
    <x v="8"/>
    <s v="26-May-2026"/>
    <s v="Tuesday"/>
    <s v="Monthly - Tuesday"/>
    <s v="MDAW - Tuesday"/>
    <s v="Same Month Expiry"/>
    <n v="303158568"/>
    <n v="472805.00030000001"/>
    <n v="484.15539999999999"/>
  </r>
  <r>
    <s v="26-May-2026"/>
    <x v="1"/>
    <s v="Week4-May-2026"/>
    <x v="8"/>
    <s v="02-Jun-2026"/>
    <s v="Tuesday"/>
    <s v="Weekly - Tuesday"/>
    <s v="Weekly - Tuesday"/>
    <s v="Month+1 Expiry"/>
    <n v="9142772"/>
    <n v="14310.2248"/>
    <n v="55.744399999999999"/>
  </r>
  <r>
    <s v="26-May-2026"/>
    <x v="1"/>
    <s v="Week4-May-2026"/>
    <x v="8"/>
    <s v="09-Jun-2026"/>
    <s v="Tuesday"/>
    <s v="Weekly - Tuesday"/>
    <s v="Weekly - Tuesday"/>
    <s v="Month+1 Expiry"/>
    <n v="494988"/>
    <n v="775.07240000000002"/>
    <n v="3.6514000000000002"/>
  </r>
  <r>
    <s v="26-May-2026"/>
    <x v="1"/>
    <s v="Week4-May-2026"/>
    <x v="8"/>
    <s v="16-Jun-2026"/>
    <s v="Tuesday"/>
    <s v="Weekly - Tuesday"/>
    <s v="Weekly - Tuesday"/>
    <s v="Month+1 Expiry"/>
    <n v="54862"/>
    <n v="86.354699999999994"/>
    <n v="0.51259999999999994"/>
  </r>
  <r>
    <s v="26-May-2026"/>
    <x v="1"/>
    <s v="Week4-May-2026"/>
    <x v="8"/>
    <s v="23-Jun-2026"/>
    <s v="Tuesday"/>
    <s v="Weekly - Tuesday"/>
    <s v="Weekly - Tuesday"/>
    <s v="Month+1 Expiry"/>
    <n v="11576"/>
    <n v="18.167000000000002"/>
    <n v="0.15809999999999999"/>
  </r>
  <r>
    <s v="26-May-2026"/>
    <x v="1"/>
    <s v="Week4-May-2026"/>
    <x v="8"/>
    <s v="30-Jun-2026"/>
    <s v="Tuesday"/>
    <s v="Monthly - Tuesday"/>
    <s v="Monthly - Tuesday"/>
    <s v="Month+1 Expiry"/>
    <n v="1019697"/>
    <n v="1605.8956000000001"/>
    <n v="17.927700000000002"/>
  </r>
  <r>
    <s v="26-May-2026"/>
    <x v="1"/>
    <s v="Week4-May-2026"/>
    <x v="8"/>
    <s v="28-Jul-2026"/>
    <s v="Tuesday"/>
    <s v="Monthly - Tuesday"/>
    <s v="Monthly - Tuesday"/>
    <s v="Month+2 Expiry"/>
    <n v="81584"/>
    <n v="128.94409999999999"/>
    <n v="1.6253"/>
  </r>
  <r>
    <s v="26-May-2026"/>
    <x v="1"/>
    <s v="Week4-May-2026"/>
    <x v="8"/>
    <s v="29-Sep-2026"/>
    <s v="Tuesday"/>
    <s v="Monthly - Tuesday"/>
    <s v="Monthly - Tuesday"/>
    <s v="Month+4 Expiry"/>
    <n v="27565"/>
    <n v="44.010899999999999"/>
    <n v="0.86439999999999995"/>
  </r>
  <r>
    <s v="26-May-2026"/>
    <x v="1"/>
    <s v="Week4-May-2026"/>
    <x v="8"/>
    <s v="29-Dec-2026"/>
    <s v="Tuesday"/>
    <s v="Monthly - Tuesday"/>
    <s v="Monthly - Tuesday"/>
    <s v="Month+7 Expiry"/>
    <n v="28457"/>
    <n v="45.529000000000003"/>
    <n v="1.0496000000000001"/>
  </r>
  <r>
    <s v="26-May-2026"/>
    <x v="1"/>
    <s v="Week4-May-2026"/>
    <x v="8"/>
    <s v="30-Mar-2027"/>
    <s v="Tuesday"/>
    <s v="Monthly - Tuesday"/>
    <s v="Monthly - Tuesday"/>
    <s v="Month+10 Expiry"/>
    <n v="6"/>
    <n v="1.09E-2"/>
    <n v="2.9999999999999997E-4"/>
  </r>
  <r>
    <s v="26-May-2026"/>
    <x v="1"/>
    <s v="Week4-May-2026"/>
    <x v="8"/>
    <s v="29-Jun-2027"/>
    <s v="Tuesday"/>
    <s v="Monthly - Tuesday"/>
    <s v="Monthly - Tuesday"/>
    <s v="Month+13 Expiry"/>
    <n v="1"/>
    <n v="1.6999999999999999E-3"/>
    <n v="2.0000000000000001E-4"/>
  </r>
  <r>
    <s v="26-May-2026"/>
    <x v="1"/>
    <s v="Week4-May-2026"/>
    <x v="8"/>
    <s v="28-Dec-2027"/>
    <s v="Tuesday"/>
    <s v="Monthly - Tuesday"/>
    <s v="Monthly - Tuesday"/>
    <s v="Month+19 Expiry"/>
    <n v="234"/>
    <n v="0.39950000000000002"/>
    <n v="1.7999999999999999E-2"/>
  </r>
  <r>
    <s v="26-May-2026"/>
    <x v="1"/>
    <s v="Week4-May-2026"/>
    <x v="8"/>
    <s v="27-Jun-2028"/>
    <s v="Tuesday"/>
    <s v="Monthly - Tuesday"/>
    <s v="Monthly - Tuesday"/>
    <s v="Month+25 Expiry"/>
    <n v="0"/>
    <n v="0"/>
    <n v="0"/>
  </r>
  <r>
    <s v="26-May-2026"/>
    <x v="1"/>
    <s v="Week4-May-2026"/>
    <x v="8"/>
    <s v="26-Dec-2028"/>
    <s v="Tuesday"/>
    <s v="Monthly - Tuesday"/>
    <s v="Monthly - Tuesday"/>
    <s v="Month+31 Expiry"/>
    <n v="21"/>
    <n v="3.1199999999999999E-2"/>
    <n v="1.1000000000000001E-3"/>
  </r>
  <r>
    <s v="26-May-2026"/>
    <x v="1"/>
    <s v="Week4-May-2026"/>
    <x v="8"/>
    <s v="26-Jun-2029"/>
    <s v="Tuesday"/>
    <s v="Monthly - Tuesday"/>
    <s v="Monthly - Tuesday"/>
    <s v="Month+37 Expiry"/>
    <n v="0"/>
    <n v="0"/>
    <n v="0"/>
  </r>
  <r>
    <s v="26-May-2026"/>
    <x v="1"/>
    <s v="Week4-May-2026"/>
    <x v="8"/>
    <s v="24-Dec-2029"/>
    <s v="Monday"/>
    <s v="Weekly - Monday"/>
    <s v="Weekly - Monday"/>
    <s v="Month+43 Expiry"/>
    <n v="0"/>
    <n v="0"/>
    <n v="0"/>
  </r>
  <r>
    <s v="26-May-2026"/>
    <x v="1"/>
    <s v="Week4-May-2026"/>
    <x v="8"/>
    <s v="25-Jun-2030"/>
    <s v="Tuesday"/>
    <s v="Monthly - Tuesday"/>
    <s v="Monthly - Tuesday"/>
    <s v="Month+49 Expiry"/>
    <n v="0"/>
    <n v="0"/>
    <n v="0"/>
  </r>
  <r>
    <s v="26-May-2026"/>
    <x v="1"/>
    <s v="Week4-May-2026"/>
    <x v="8"/>
    <s v="31-Dec-2030"/>
    <s v="Tuesday"/>
    <s v="Monthly - Tuesday"/>
    <s v="Monthly - Tuesday"/>
    <s v="Month+55 Expiry"/>
    <n v="1"/>
    <n v="1.6000000000000001E-3"/>
    <n v="1E-4"/>
  </r>
  <r>
    <s v="27-May-2026"/>
    <x v="2"/>
    <s v="Week4-May-2026"/>
    <x v="8"/>
    <s v="02-Jun-2026"/>
    <s v="Tuesday"/>
    <s v="Weekly - Tuesday"/>
    <s v="Weekly - Tuesday"/>
    <s v="Month+1 Expiry"/>
    <n v="37794306"/>
    <n v="58988.643600000003"/>
    <n v="214.5754"/>
  </r>
  <r>
    <s v="27-May-2026"/>
    <x v="2"/>
    <s v="Week4-May-2026"/>
    <x v="8"/>
    <s v="09-Jun-2026"/>
    <s v="Tuesday"/>
    <s v="Weekly - Tuesday"/>
    <s v="Weekly - Tuesday"/>
    <s v="Month+1 Expiry"/>
    <n v="1097899"/>
    <n v="1704.8447000000001"/>
    <n v="6.86"/>
  </r>
  <r>
    <s v="27-May-2026"/>
    <x v="2"/>
    <s v="Week4-May-2026"/>
    <x v="8"/>
    <s v="16-Jun-2026"/>
    <s v="Tuesday"/>
    <s v="Weekly - Tuesday"/>
    <s v="Weekly - Tuesday"/>
    <s v="Month+1 Expiry"/>
    <n v="101579"/>
    <n v="158.1591"/>
    <n v="0.81310000000000004"/>
  </r>
  <r>
    <s v="27-May-2026"/>
    <x v="2"/>
    <s v="Week4-May-2026"/>
    <x v="8"/>
    <s v="23-Jun-2026"/>
    <s v="Tuesday"/>
    <s v="Weekly - Tuesday"/>
    <s v="Weekly - Tuesday"/>
    <s v="Month+1 Expiry"/>
    <n v="21267"/>
    <n v="33.317900000000002"/>
    <n v="0.30690000000000001"/>
  </r>
  <r>
    <s v="27-May-2026"/>
    <x v="2"/>
    <s v="Week4-May-2026"/>
    <x v="8"/>
    <s v="30-Jun-2026"/>
    <s v="Tuesday"/>
    <s v="Monthly - Tuesday"/>
    <s v="Monthly - Tuesday"/>
    <s v="Month+1 Expiry"/>
    <n v="874295"/>
    <n v="1369.5072"/>
    <n v="11.490399999999999"/>
  </r>
  <r>
    <s v="27-May-2026"/>
    <x v="2"/>
    <s v="Week4-May-2026"/>
    <x v="8"/>
    <s v="28-Jul-2026"/>
    <s v="Tuesday"/>
    <s v="Monthly - Tuesday"/>
    <s v="Monthly - Tuesday"/>
    <s v="Month+2 Expiry"/>
    <n v="103347"/>
    <n v="162.17910000000001"/>
    <n v="1.5358000000000001"/>
  </r>
  <r>
    <s v="27-May-2026"/>
    <x v="2"/>
    <s v="Week4-May-2026"/>
    <x v="8"/>
    <s v="25-Aug-2026"/>
    <s v="Tuesday"/>
    <s v="Monthly - Tuesday"/>
    <s v="Monthly - Tuesday"/>
    <s v="Month+3 Expiry"/>
    <n v="24501"/>
    <n v="38.722999999999999"/>
    <n v="0.65710000000000002"/>
  </r>
  <r>
    <s v="27-May-2026"/>
    <x v="2"/>
    <s v="Week4-May-2026"/>
    <x v="8"/>
    <s v="29-Sep-2026"/>
    <s v="Tuesday"/>
    <s v="Monthly - Tuesday"/>
    <s v="Monthly - Tuesday"/>
    <s v="Month+4 Expiry"/>
    <n v="21110"/>
    <n v="33.600299999999997"/>
    <n v="0.42599999999999999"/>
  </r>
  <r>
    <s v="27-May-2026"/>
    <x v="2"/>
    <s v="Week4-May-2026"/>
    <x v="8"/>
    <s v="29-Dec-2026"/>
    <s v="Tuesday"/>
    <s v="Monthly - Tuesday"/>
    <s v="Monthly - Tuesday"/>
    <s v="Month+7 Expiry"/>
    <n v="31570"/>
    <n v="50.612299999999998"/>
    <n v="1.0804"/>
  </r>
  <r>
    <s v="27-May-2026"/>
    <x v="2"/>
    <s v="Week4-May-2026"/>
    <x v="8"/>
    <s v="30-Mar-2027"/>
    <s v="Tuesday"/>
    <s v="Monthly - Tuesday"/>
    <s v="Monthly - Tuesday"/>
    <s v="Month+10 Expiry"/>
    <n v="5"/>
    <n v="7.3000000000000001E-3"/>
    <n v="1E-4"/>
  </r>
  <r>
    <s v="27-May-2026"/>
    <x v="2"/>
    <s v="Week4-May-2026"/>
    <x v="8"/>
    <s v="29-Jun-2027"/>
    <s v="Tuesday"/>
    <s v="Monthly - Tuesday"/>
    <s v="Monthly - Tuesday"/>
    <s v="Month+13 Expiry"/>
    <n v="1"/>
    <n v="1.6999999999999999E-3"/>
    <n v="2.0000000000000001E-4"/>
  </r>
  <r>
    <s v="27-May-2026"/>
    <x v="2"/>
    <s v="Week4-May-2026"/>
    <x v="8"/>
    <s v="28-Dec-2027"/>
    <s v="Tuesday"/>
    <s v="Monthly - Tuesday"/>
    <s v="Monthly - Tuesday"/>
    <s v="Month+19 Expiry"/>
    <n v="242"/>
    <n v="0.44629999999999997"/>
    <n v="1.6799999999999999E-2"/>
  </r>
  <r>
    <s v="27-May-2026"/>
    <x v="2"/>
    <s v="Week4-May-2026"/>
    <x v="8"/>
    <s v="27-Jun-2028"/>
    <s v="Tuesday"/>
    <s v="Monthly - Tuesday"/>
    <s v="Monthly - Tuesday"/>
    <s v="Month+25 Expiry"/>
    <n v="0"/>
    <n v="0"/>
    <n v="0"/>
  </r>
  <r>
    <s v="27-May-2026"/>
    <x v="2"/>
    <s v="Week4-May-2026"/>
    <x v="8"/>
    <s v="26-Dec-2028"/>
    <s v="Tuesday"/>
    <s v="Monthly - Tuesday"/>
    <s v="Monthly - Tuesday"/>
    <s v="Month+31 Expiry"/>
    <n v="10"/>
    <n v="1.7399999999999999E-2"/>
    <n v="1E-3"/>
  </r>
  <r>
    <s v="27-May-2026"/>
    <x v="2"/>
    <s v="Week4-May-2026"/>
    <x v="8"/>
    <s v="26-Jun-2029"/>
    <s v="Tuesday"/>
    <s v="Monthly - Tuesday"/>
    <s v="Monthly - Tuesday"/>
    <s v="Month+37 Expiry"/>
    <n v="0"/>
    <n v="0"/>
    <n v="0"/>
  </r>
  <r>
    <s v="27-May-2026"/>
    <x v="2"/>
    <s v="Week4-May-2026"/>
    <x v="8"/>
    <s v="24-Dec-2029"/>
    <s v="Monday"/>
    <s v="Weekly - Monday"/>
    <s v="Weekly - Monday"/>
    <s v="Month+43 Expiry"/>
    <n v="0"/>
    <n v="0"/>
    <n v="0"/>
  </r>
  <r>
    <s v="27-May-2026"/>
    <x v="2"/>
    <s v="Week4-May-2026"/>
    <x v="8"/>
    <s v="25-Jun-2030"/>
    <s v="Tuesday"/>
    <s v="Monthly - Tuesday"/>
    <s v="Monthly - Tuesday"/>
    <s v="Month+49 Expiry"/>
    <n v="0"/>
    <n v="0"/>
    <n v="0"/>
  </r>
  <r>
    <s v="27-May-2026"/>
    <x v="2"/>
    <s v="Week4-May-2026"/>
    <x v="8"/>
    <s v="31-Dec-2030"/>
    <s v="Tuesday"/>
    <s v="Monthly - Tuesday"/>
    <s v="Monthly - Tuesday"/>
    <s v="Month+55 Expiry"/>
    <n v="2"/>
    <n v="3.3E-3"/>
    <n v="2.0000000000000001E-4"/>
  </r>
  <r>
    <s v="29-May-2026"/>
    <x v="4"/>
    <s v="Week5-May-2026"/>
    <x v="8"/>
    <s v="02-Jun-2026"/>
    <s v="Tuesday"/>
    <s v="Weekly - Tuesday"/>
    <s v="Weekly - Tuesday"/>
    <s v="Month+1 Expiry"/>
    <n v="97128071"/>
    <n v="151111.16159999999"/>
    <n v="493.42590000000001"/>
  </r>
  <r>
    <s v="29-May-2026"/>
    <x v="4"/>
    <s v="Week5-May-2026"/>
    <x v="8"/>
    <s v="09-Jun-2026"/>
    <s v="Tuesday"/>
    <s v="Weekly - Tuesday"/>
    <s v="Weekly - Tuesday"/>
    <s v="Month+1 Expiry"/>
    <n v="2642846"/>
    <n v="4106.6185999999998"/>
    <n v="18.8581"/>
  </r>
  <r>
    <s v="29-May-2026"/>
    <x v="4"/>
    <s v="Week5-May-2026"/>
    <x v="8"/>
    <s v="16-Jun-2026"/>
    <s v="Tuesday"/>
    <s v="Weekly - Tuesday"/>
    <s v="Weekly - Tuesday"/>
    <s v="Month+1 Expiry"/>
    <n v="168372"/>
    <n v="262.73219999999998"/>
    <n v="1.5081"/>
  </r>
  <r>
    <s v="29-May-2026"/>
    <x v="4"/>
    <s v="Week5-May-2026"/>
    <x v="8"/>
    <s v="23-Jun-2026"/>
    <s v="Tuesday"/>
    <s v="Weekly - Tuesday"/>
    <s v="Weekly - Tuesday"/>
    <s v="Month+1 Expiry"/>
    <n v="33272"/>
    <n v="52.068399999999997"/>
    <n v="0.39419999999999999"/>
  </r>
  <r>
    <s v="29-May-2026"/>
    <x v="4"/>
    <s v="Week5-May-2026"/>
    <x v="8"/>
    <s v="30-Jun-2026"/>
    <s v="Tuesday"/>
    <s v="Monthly - Tuesday"/>
    <s v="Monthly - Tuesday"/>
    <s v="Month+1 Expiry"/>
    <n v="1472195"/>
    <n v="2300.8000000000002"/>
    <n v="22.235199999999999"/>
  </r>
  <r>
    <s v="29-May-2026"/>
    <x v="4"/>
    <s v="Week5-May-2026"/>
    <x v="8"/>
    <s v="28-Jul-2026"/>
    <s v="Tuesday"/>
    <s v="Monthly - Tuesday"/>
    <s v="Monthly - Tuesday"/>
    <s v="Month+2 Expiry"/>
    <n v="131819"/>
    <n v="206.85050000000001"/>
    <n v="1.9119999999999999"/>
  </r>
  <r>
    <s v="29-May-2026"/>
    <x v="4"/>
    <s v="Week5-May-2026"/>
    <x v="8"/>
    <s v="25-Aug-2026"/>
    <s v="Tuesday"/>
    <s v="Monthly - Tuesday"/>
    <s v="Monthly - Tuesday"/>
    <s v="Month+3 Expiry"/>
    <n v="30095"/>
    <n v="47.064100000000003"/>
    <n v="0.76519999999999999"/>
  </r>
  <r>
    <s v="29-May-2026"/>
    <x v="4"/>
    <s v="Week5-May-2026"/>
    <x v="8"/>
    <s v="29-Sep-2026"/>
    <s v="Tuesday"/>
    <s v="Monthly - Tuesday"/>
    <s v="Monthly - Tuesday"/>
    <s v="Month+4 Expiry"/>
    <n v="29822"/>
    <n v="47.167299999999997"/>
    <n v="0.64280000000000004"/>
  </r>
  <r>
    <s v="29-May-2026"/>
    <x v="4"/>
    <s v="Week5-May-2026"/>
    <x v="8"/>
    <s v="29-Dec-2026"/>
    <s v="Tuesday"/>
    <s v="Monthly - Tuesday"/>
    <s v="Monthly - Tuesday"/>
    <s v="Month+7 Expiry"/>
    <n v="44423"/>
    <n v="70.640299999999996"/>
    <n v="1.6586000000000001"/>
  </r>
  <r>
    <s v="29-May-2026"/>
    <x v="4"/>
    <s v="Week5-May-2026"/>
    <x v="8"/>
    <s v="30-Mar-2027"/>
    <s v="Tuesday"/>
    <s v="Monthly - Tuesday"/>
    <s v="Monthly - Tuesday"/>
    <s v="Month+10 Expiry"/>
    <n v="1"/>
    <n v="1.4E-3"/>
    <n v="0"/>
  </r>
  <r>
    <s v="29-May-2026"/>
    <x v="4"/>
    <s v="Week5-May-2026"/>
    <x v="8"/>
    <s v="29-Jun-2027"/>
    <s v="Tuesday"/>
    <s v="Monthly - Tuesday"/>
    <s v="Monthly - Tuesday"/>
    <s v="Month+13 Expiry"/>
    <n v="1"/>
    <n v="1.6999999999999999E-3"/>
    <n v="2.0000000000000001E-4"/>
  </r>
  <r>
    <s v="29-May-2026"/>
    <x v="4"/>
    <s v="Week5-May-2026"/>
    <x v="8"/>
    <s v="28-Dec-2027"/>
    <s v="Tuesday"/>
    <s v="Monthly - Tuesday"/>
    <s v="Monthly - Tuesday"/>
    <s v="Month+19 Expiry"/>
    <n v="303"/>
    <n v="0.53369999999999995"/>
    <n v="1.8200000000000001E-2"/>
  </r>
  <r>
    <s v="29-May-2026"/>
    <x v="4"/>
    <s v="Week5-May-2026"/>
    <x v="8"/>
    <s v="27-Jun-2028"/>
    <s v="Tuesday"/>
    <s v="Monthly - Tuesday"/>
    <s v="Monthly - Tuesday"/>
    <s v="Month+25 Expiry"/>
    <n v="0"/>
    <n v="0"/>
    <n v="0"/>
  </r>
  <r>
    <s v="29-May-2026"/>
    <x v="4"/>
    <s v="Week5-May-2026"/>
    <x v="8"/>
    <s v="26-Dec-2028"/>
    <s v="Tuesday"/>
    <s v="Monthly - Tuesday"/>
    <s v="Monthly - Tuesday"/>
    <s v="Month+31 Expiry"/>
    <n v="25"/>
    <n v="4.4400000000000002E-2"/>
    <n v="2.5999999999999999E-3"/>
  </r>
  <r>
    <s v="29-May-2026"/>
    <x v="4"/>
    <s v="Week5-May-2026"/>
    <x v="8"/>
    <s v="26-Jun-2029"/>
    <s v="Tuesday"/>
    <s v="Monthly - Tuesday"/>
    <s v="Monthly - Tuesday"/>
    <s v="Month+37 Expiry"/>
    <n v="0"/>
    <n v="0"/>
    <n v="0"/>
  </r>
  <r>
    <s v="29-May-2026"/>
    <x v="4"/>
    <s v="Week5-May-2026"/>
    <x v="8"/>
    <s v="24-Dec-2029"/>
    <s v="Monday"/>
    <s v="Weekly - Monday"/>
    <s v="Weekly - Monday"/>
    <s v="Month+43 Expiry"/>
    <n v="16"/>
    <n v="2.4799999999999999E-2"/>
    <n v="8.9999999999999998E-4"/>
  </r>
  <r>
    <s v="29-May-2026"/>
    <x v="4"/>
    <s v="Week5-May-2026"/>
    <x v="8"/>
    <s v="25-Jun-2030"/>
    <s v="Tuesday"/>
    <s v="Monthly - Tuesday"/>
    <s v="Monthly - Tuesday"/>
    <s v="Month+49 Expiry"/>
    <n v="0"/>
    <n v="0"/>
    <n v="0"/>
  </r>
  <r>
    <s v="29-May-2026"/>
    <x v="4"/>
    <s v="Week5-May-2026"/>
    <x v="8"/>
    <s v="31-Dec-2030"/>
    <s v="Tuesday"/>
    <s v="Monthly - Tuesday"/>
    <s v="Monthly - Tuesday"/>
    <s v="Month+55 Expiry"/>
    <n v="1"/>
    <n v="1.6000000000000001E-3"/>
    <n v="1E-4"/>
  </r>
  <r>
    <s v="01-Jun-2026"/>
    <x v="0"/>
    <s v="Week1-Jun-2026"/>
    <x v="9"/>
    <s v="02-Jun-2026"/>
    <s v="Tuesday"/>
    <s v="Weekly - Tuesday"/>
    <s v="Weekly - Tuesday"/>
    <s v="Same Month Expiry"/>
    <n v="149252931"/>
    <n v="229486.0558"/>
    <n v="555.72990000000004"/>
  </r>
  <r>
    <s v="01-Jun-2026"/>
    <x v="0"/>
    <s v="Week1-Jun-2026"/>
    <x v="9"/>
    <s v="09-Jun-2026"/>
    <s v="Tuesday"/>
    <s v="Weekly - Tuesday"/>
    <s v="Weekly - Tuesday"/>
    <s v="Same Month Expiry"/>
    <n v="4993420"/>
    <n v="7725.1958000000004"/>
    <n v="31.881699999999999"/>
  </r>
  <r>
    <s v="01-Jun-2026"/>
    <x v="0"/>
    <s v="Week1-Jun-2026"/>
    <x v="9"/>
    <s v="16-Jun-2026"/>
    <s v="Tuesday"/>
    <s v="Weekly - Tuesday"/>
    <s v="Weekly - Tuesday"/>
    <s v="Same Month Expiry"/>
    <n v="254256"/>
    <n v="395.95639999999997"/>
    <n v="2.0804"/>
  </r>
  <r>
    <s v="01-Jun-2026"/>
    <x v="0"/>
    <s v="Week1-Jun-2026"/>
    <x v="9"/>
    <s v="23-Jun-2026"/>
    <s v="Tuesday"/>
    <s v="Weekly - Tuesday"/>
    <s v="Weekly - Tuesday"/>
    <s v="Same Month Expiry"/>
    <n v="43745"/>
    <n v="68.278400000000005"/>
    <n v="0.51280000000000003"/>
  </r>
  <r>
    <s v="01-Jun-2026"/>
    <x v="0"/>
    <s v="Week1-Jun-2026"/>
    <x v="9"/>
    <s v="30-Jun-2026"/>
    <s v="Tuesday"/>
    <s v="Monthly - Tuesday"/>
    <s v="Monthly - Tuesday"/>
    <s v="Same Month Expiry"/>
    <n v="1368301"/>
    <n v="2138.0014999999999"/>
    <n v="20.3171"/>
  </r>
  <r>
    <s v="01-Jun-2026"/>
    <x v="0"/>
    <s v="Week1-Jun-2026"/>
    <x v="9"/>
    <s v="28-Jul-2026"/>
    <s v="Tuesday"/>
    <s v="Monthly - Tuesday"/>
    <s v="Monthly - Tuesday"/>
    <s v="Month+1 Expiry"/>
    <n v="173629"/>
    <n v="274.0172"/>
    <n v="2.6920999999999999"/>
  </r>
  <r>
    <s v="01-Jun-2026"/>
    <x v="0"/>
    <s v="Week1-Jun-2026"/>
    <x v="9"/>
    <s v="25-Aug-2026"/>
    <s v="Tuesday"/>
    <s v="Monthly - Tuesday"/>
    <s v="Monthly - Tuesday"/>
    <s v="Month+2 Expiry"/>
    <n v="27566"/>
    <n v="43.468299999999999"/>
    <n v="0.66700000000000004"/>
  </r>
  <r>
    <s v="01-Jun-2026"/>
    <x v="0"/>
    <s v="Week1-Jun-2026"/>
    <x v="9"/>
    <s v="29-Sep-2026"/>
    <s v="Tuesday"/>
    <s v="Monthly - Tuesday"/>
    <s v="Monthly - Tuesday"/>
    <s v="Month+3 Expiry"/>
    <n v="38147"/>
    <n v="62.136499999999998"/>
    <n v="0.82679999999999998"/>
  </r>
  <r>
    <s v="01-Jun-2026"/>
    <x v="0"/>
    <s v="Week1-Jun-2026"/>
    <x v="9"/>
    <s v="29-Dec-2026"/>
    <s v="Tuesday"/>
    <s v="Monthly - Tuesday"/>
    <s v="Monthly - Tuesday"/>
    <s v="Month+6 Expiry"/>
    <n v="48962"/>
    <n v="78.9191"/>
    <n v="1.9174"/>
  </r>
  <r>
    <s v="01-Jun-2026"/>
    <x v="0"/>
    <s v="Week1-Jun-2026"/>
    <x v="9"/>
    <s v="30-Mar-2027"/>
    <s v="Tuesday"/>
    <s v="Monthly - Tuesday"/>
    <s v="Monthly - Tuesday"/>
    <s v="Month+9 Expiry"/>
    <n v="4"/>
    <n v="6.7000000000000002E-3"/>
    <n v="1E-4"/>
  </r>
  <r>
    <s v="01-Jun-2026"/>
    <x v="0"/>
    <s v="Week1-Jun-2026"/>
    <x v="9"/>
    <s v="29-Jun-2027"/>
    <s v="Tuesday"/>
    <s v="Monthly - Tuesday"/>
    <s v="Monthly - Tuesday"/>
    <s v="Month+12 Expiry"/>
    <n v="3"/>
    <n v="4.1999999999999997E-3"/>
    <n v="1E-4"/>
  </r>
  <r>
    <s v="01-Jun-2026"/>
    <x v="0"/>
    <s v="Week1-Jun-2026"/>
    <x v="9"/>
    <s v="28-Dec-2027"/>
    <s v="Tuesday"/>
    <s v="Monthly - Tuesday"/>
    <s v="Monthly - Tuesday"/>
    <s v="Month+18 Expiry"/>
    <n v="299"/>
    <n v="0.50819999999999999"/>
    <n v="2.4899999999999999E-2"/>
  </r>
  <r>
    <s v="01-Jun-2026"/>
    <x v="0"/>
    <s v="Week1-Jun-2026"/>
    <x v="9"/>
    <s v="27-Jun-2028"/>
    <s v="Tuesday"/>
    <s v="Monthly - Tuesday"/>
    <s v="Monthly - Tuesday"/>
    <s v="Month+24 Expiry"/>
    <n v="0"/>
    <n v="0"/>
    <n v="0"/>
  </r>
  <r>
    <s v="01-Jun-2026"/>
    <x v="0"/>
    <s v="Week1-Jun-2026"/>
    <x v="9"/>
    <s v="26-Dec-2028"/>
    <s v="Tuesday"/>
    <s v="Monthly - Tuesday"/>
    <s v="Monthly - Tuesday"/>
    <s v="Month+30 Expiry"/>
    <n v="6"/>
    <n v="1.06E-2"/>
    <n v="5.9999999999999995E-4"/>
  </r>
  <r>
    <s v="01-Jun-2026"/>
    <x v="0"/>
    <s v="Week1-Jun-2026"/>
    <x v="9"/>
    <s v="26-Jun-2029"/>
    <s v="Tuesday"/>
    <s v="Monthly - Tuesday"/>
    <s v="Monthly - Tuesday"/>
    <s v="Month+36 Expiry"/>
    <n v="0"/>
    <n v="0"/>
    <n v="0"/>
  </r>
  <r>
    <s v="01-Jun-2026"/>
    <x v="0"/>
    <s v="Week1-Jun-2026"/>
    <x v="9"/>
    <s v="24-Dec-2029"/>
    <s v="Monday"/>
    <s v="Weekly - Monday"/>
    <s v="Weekly - Monday"/>
    <s v="Month+42 Expiry"/>
    <n v="0"/>
    <n v="0"/>
    <n v="0"/>
  </r>
  <r>
    <s v="01-Jun-2026"/>
    <x v="0"/>
    <s v="Week1-Jun-2026"/>
    <x v="9"/>
    <s v="25-Jun-2030"/>
    <s v="Tuesday"/>
    <s v="Monthly - Tuesday"/>
    <s v="Monthly - Tuesday"/>
    <s v="Month+48 Expiry"/>
    <n v="0"/>
    <n v="0"/>
    <n v="0"/>
  </r>
  <r>
    <s v="01-Jun-2026"/>
    <x v="0"/>
    <s v="Week1-Jun-2026"/>
    <x v="9"/>
    <s v="31-Dec-2030"/>
    <s v="Tuesday"/>
    <s v="Monthly - Tuesday"/>
    <s v="Monthly - Tuesday"/>
    <s v="Month+54 Expiry"/>
    <n v="0"/>
    <n v="0"/>
    <n v="0"/>
  </r>
  <r>
    <s v="02-Jun-2026"/>
    <x v="1"/>
    <s v="Week1-Jun-2026"/>
    <x v="9"/>
    <s v="02-Jun-2026"/>
    <s v="Tuesday"/>
    <s v="Weekly - Tuesday"/>
    <s v="Weekly - Tuesday"/>
    <s v="Same Month Expiry"/>
    <n v="494349594"/>
    <n v="753277.85279999999"/>
    <n v="778.59180000000003"/>
  </r>
  <r>
    <s v="02-Jun-2026"/>
    <x v="1"/>
    <s v="Week1-Jun-2026"/>
    <x v="9"/>
    <s v="09-Jun-2026"/>
    <s v="Tuesday"/>
    <s v="Weekly - Tuesday"/>
    <s v="Weekly - Tuesday"/>
    <s v="Same Month Expiry"/>
    <n v="11527004"/>
    <n v="17699.2284"/>
    <n v="72.964100000000002"/>
  </r>
  <r>
    <s v="02-Jun-2026"/>
    <x v="1"/>
    <s v="Week1-Jun-2026"/>
    <x v="9"/>
    <s v="16-Jun-2026"/>
    <s v="Tuesday"/>
    <s v="Weekly - Tuesday"/>
    <s v="Weekly - Tuesday"/>
    <s v="Same Month Expiry"/>
    <n v="426303"/>
    <n v="658.18"/>
    <n v="3.4474"/>
  </r>
  <r>
    <s v="02-Jun-2026"/>
    <x v="1"/>
    <s v="Week1-Jun-2026"/>
    <x v="9"/>
    <s v="23-Jun-2026"/>
    <s v="Tuesday"/>
    <s v="Weekly - Tuesday"/>
    <s v="Weekly - Tuesday"/>
    <s v="Same Month Expiry"/>
    <n v="58037"/>
    <n v="90.4148"/>
    <n v="0.62250000000000005"/>
  </r>
  <r>
    <s v="02-Jun-2026"/>
    <x v="1"/>
    <s v="Week1-Jun-2026"/>
    <x v="9"/>
    <s v="30-Jun-2026"/>
    <s v="Tuesday"/>
    <s v="Monthly - Tuesday"/>
    <s v="Monthly - Tuesday"/>
    <s v="Same Month Expiry"/>
    <n v="1444192"/>
    <n v="2239.5142999999998"/>
    <n v="20.2226"/>
  </r>
  <r>
    <s v="02-Jun-2026"/>
    <x v="1"/>
    <s v="Week1-Jun-2026"/>
    <x v="9"/>
    <s v="28-Jul-2026"/>
    <s v="Tuesday"/>
    <s v="Monthly - Tuesday"/>
    <s v="Monthly - Tuesday"/>
    <s v="Month+1 Expiry"/>
    <n v="178484"/>
    <n v="279.55709999999999"/>
    <n v="2.5988000000000002"/>
  </r>
  <r>
    <s v="02-Jun-2026"/>
    <x v="1"/>
    <s v="Week1-Jun-2026"/>
    <x v="9"/>
    <s v="25-Aug-2026"/>
    <s v="Tuesday"/>
    <s v="Monthly - Tuesday"/>
    <s v="Monthly - Tuesday"/>
    <s v="Month+2 Expiry"/>
    <n v="51328"/>
    <n v="80.847800000000007"/>
    <n v="1.3028"/>
  </r>
  <r>
    <s v="02-Jun-2026"/>
    <x v="1"/>
    <s v="Week1-Jun-2026"/>
    <x v="9"/>
    <s v="29-Sep-2026"/>
    <s v="Tuesday"/>
    <s v="Monthly - Tuesday"/>
    <s v="Monthly - Tuesday"/>
    <s v="Month+3 Expiry"/>
    <n v="31845"/>
    <n v="52.017000000000003"/>
    <n v="0.57469999999999999"/>
  </r>
  <r>
    <s v="02-Jun-2026"/>
    <x v="1"/>
    <s v="Week1-Jun-2026"/>
    <x v="9"/>
    <s v="29-Dec-2026"/>
    <s v="Tuesday"/>
    <s v="Monthly - Tuesday"/>
    <s v="Monthly - Tuesday"/>
    <s v="Month+6 Expiry"/>
    <n v="44950"/>
    <n v="72.895799999999994"/>
    <n v="2.0592000000000001"/>
  </r>
  <r>
    <s v="02-Jun-2026"/>
    <x v="1"/>
    <s v="Week1-Jun-2026"/>
    <x v="9"/>
    <s v="30-Mar-2027"/>
    <s v="Tuesday"/>
    <s v="Monthly - Tuesday"/>
    <s v="Monthly - Tuesday"/>
    <s v="Month+9 Expiry"/>
    <n v="1"/>
    <n v="1.8E-3"/>
    <n v="0"/>
  </r>
  <r>
    <s v="02-Jun-2026"/>
    <x v="1"/>
    <s v="Week1-Jun-2026"/>
    <x v="9"/>
    <s v="29-Jun-2027"/>
    <s v="Tuesday"/>
    <s v="Monthly - Tuesday"/>
    <s v="Monthly - Tuesday"/>
    <s v="Month+12 Expiry"/>
    <n v="1"/>
    <n v="1.6999999999999999E-3"/>
    <n v="1E-4"/>
  </r>
  <r>
    <s v="02-Jun-2026"/>
    <x v="1"/>
    <s v="Week1-Jun-2026"/>
    <x v="9"/>
    <s v="28-Dec-2027"/>
    <s v="Tuesday"/>
    <s v="Monthly - Tuesday"/>
    <s v="Monthly - Tuesday"/>
    <s v="Month+18 Expiry"/>
    <n v="395"/>
    <n v="0.70340000000000003"/>
    <n v="3.0700000000000002E-2"/>
  </r>
  <r>
    <s v="02-Jun-2026"/>
    <x v="1"/>
    <s v="Week1-Jun-2026"/>
    <x v="9"/>
    <s v="27-Jun-2028"/>
    <s v="Tuesday"/>
    <s v="Monthly - Tuesday"/>
    <s v="Monthly - Tuesday"/>
    <s v="Month+24 Expiry"/>
    <n v="0"/>
    <n v="0"/>
    <n v="0"/>
  </r>
  <r>
    <s v="02-Jun-2026"/>
    <x v="1"/>
    <s v="Week1-Jun-2026"/>
    <x v="9"/>
    <s v="26-Dec-2028"/>
    <s v="Tuesday"/>
    <s v="Monthly - Tuesday"/>
    <s v="Monthly - Tuesday"/>
    <s v="Month+30 Expiry"/>
    <n v="20"/>
    <n v="3.7100000000000001E-2"/>
    <n v="2.3999999999999998E-3"/>
  </r>
  <r>
    <s v="02-Jun-2026"/>
    <x v="1"/>
    <s v="Week1-Jun-2026"/>
    <x v="9"/>
    <s v="26-Jun-2029"/>
    <s v="Tuesday"/>
    <s v="Monthly - Tuesday"/>
    <s v="Monthly - Tuesday"/>
    <s v="Month+36 Expiry"/>
    <n v="0"/>
    <n v="0"/>
    <n v="0"/>
  </r>
  <r>
    <s v="02-Jun-2026"/>
    <x v="1"/>
    <s v="Week1-Jun-2026"/>
    <x v="9"/>
    <s v="24-Dec-2029"/>
    <s v="Monday"/>
    <s v="Weekly - Monday"/>
    <s v="Weekly - Monday"/>
    <s v="Month+42 Expiry"/>
    <n v="0"/>
    <n v="0"/>
    <n v="0"/>
  </r>
  <r>
    <s v="02-Jun-2026"/>
    <x v="1"/>
    <s v="Week1-Jun-2026"/>
    <x v="9"/>
    <s v="25-Jun-2030"/>
    <s v="Tuesday"/>
    <s v="Monthly - Tuesday"/>
    <s v="Monthly - Tuesday"/>
    <s v="Month+48 Expiry"/>
    <n v="0"/>
    <n v="0"/>
    <n v="0"/>
  </r>
  <r>
    <s v="02-Jun-2026"/>
    <x v="1"/>
    <s v="Week1-Jun-2026"/>
    <x v="9"/>
    <s v="31-Dec-2030"/>
    <s v="Tuesday"/>
    <s v="Monthly - Tuesday"/>
    <s v="Monthly - Tuesday"/>
    <s v="Month+54 Expiry"/>
    <n v="0"/>
    <n v="0"/>
    <n v="0"/>
  </r>
  <r>
    <s v="03-Jun-2026"/>
    <x v="2"/>
    <s v="Week1-Jun-2026"/>
    <x v="9"/>
    <s v="09-Jun-2026"/>
    <s v="Tuesday"/>
    <s v="Weekly - Tuesday"/>
    <s v="Weekly - Tuesday"/>
    <s v="Same Month Expiry"/>
    <n v="59943705"/>
    <n v="91655.840700000001"/>
    <n v="428.86970000000002"/>
  </r>
  <r>
    <s v="03-Jun-2026"/>
    <x v="2"/>
    <s v="Week1-Jun-2026"/>
    <x v="9"/>
    <s v="16-Jun-2026"/>
    <s v="Tuesday"/>
    <s v="Weekly - Tuesday"/>
    <s v="Weekly - Tuesday"/>
    <s v="Same Month Expiry"/>
    <n v="1278042"/>
    <n v="1965.3123000000001"/>
    <n v="11.277799999999999"/>
  </r>
  <r>
    <s v="03-Jun-2026"/>
    <x v="2"/>
    <s v="Week1-Jun-2026"/>
    <x v="9"/>
    <s v="23-Jun-2026"/>
    <s v="Tuesday"/>
    <s v="Weekly - Tuesday"/>
    <s v="Weekly - Tuesday"/>
    <s v="Same Month Expiry"/>
    <n v="104575"/>
    <n v="162.02109999999999"/>
    <n v="1.1535"/>
  </r>
  <r>
    <s v="03-Jun-2026"/>
    <x v="2"/>
    <s v="Week1-Jun-2026"/>
    <x v="9"/>
    <s v="30-Jun-2026"/>
    <s v="Tuesday"/>
    <s v="Monthly - Tuesday"/>
    <s v="Monthly - Tuesday"/>
    <s v="Same Month Expiry"/>
    <n v="2008887"/>
    <n v="3110.3575000000001"/>
    <n v="27.931000000000001"/>
  </r>
  <r>
    <s v="03-Jun-2026"/>
    <x v="2"/>
    <s v="Week1-Jun-2026"/>
    <x v="9"/>
    <s v="07-Jul-2026"/>
    <s v="Tuesday"/>
    <s v="Weekly - Tuesday"/>
    <s v="Weekly - Tuesday"/>
    <s v="Month+1 Expiry"/>
    <n v="228"/>
    <n v="0.35420000000000001"/>
    <n v="3.8999999999999998E-3"/>
  </r>
  <r>
    <s v="03-Jun-2026"/>
    <x v="2"/>
    <s v="Week1-Jun-2026"/>
    <x v="9"/>
    <s v="28-Jul-2026"/>
    <s v="Tuesday"/>
    <s v="Monthly - Tuesday"/>
    <s v="Monthly - Tuesday"/>
    <s v="Month+1 Expiry"/>
    <n v="211761"/>
    <n v="332.22469999999998"/>
    <n v="3.3952"/>
  </r>
  <r>
    <s v="03-Jun-2026"/>
    <x v="2"/>
    <s v="Week1-Jun-2026"/>
    <x v="9"/>
    <s v="25-Aug-2026"/>
    <s v="Tuesday"/>
    <s v="Monthly - Tuesday"/>
    <s v="Monthly - Tuesday"/>
    <s v="Month+2 Expiry"/>
    <n v="38201"/>
    <n v="60.4268"/>
    <n v="0.99239999999999995"/>
  </r>
  <r>
    <s v="03-Jun-2026"/>
    <x v="2"/>
    <s v="Week1-Jun-2026"/>
    <x v="9"/>
    <s v="29-Sep-2026"/>
    <s v="Tuesday"/>
    <s v="Monthly - Tuesday"/>
    <s v="Monthly - Tuesday"/>
    <s v="Month+3 Expiry"/>
    <n v="43269"/>
    <n v="69.891300000000001"/>
    <n v="0.8427"/>
  </r>
  <r>
    <s v="03-Jun-2026"/>
    <x v="2"/>
    <s v="Week1-Jun-2026"/>
    <x v="9"/>
    <s v="29-Dec-2026"/>
    <s v="Tuesday"/>
    <s v="Monthly - Tuesday"/>
    <s v="Monthly - Tuesday"/>
    <s v="Month+6 Expiry"/>
    <n v="54998"/>
    <n v="89.774000000000001"/>
    <n v="2.1667999999999998"/>
  </r>
  <r>
    <s v="03-Jun-2026"/>
    <x v="2"/>
    <s v="Week1-Jun-2026"/>
    <x v="9"/>
    <s v="30-Mar-2027"/>
    <s v="Tuesday"/>
    <s v="Monthly - Tuesday"/>
    <s v="Monthly - Tuesday"/>
    <s v="Month+9 Expiry"/>
    <n v="7"/>
    <n v="1.21E-2"/>
    <n v="2.0000000000000001E-4"/>
  </r>
  <r>
    <s v="03-Jun-2026"/>
    <x v="2"/>
    <s v="Week1-Jun-2026"/>
    <x v="9"/>
    <s v="29-Jun-2027"/>
    <s v="Tuesday"/>
    <s v="Monthly - Tuesday"/>
    <s v="Monthly - Tuesday"/>
    <s v="Month+12 Expiry"/>
    <n v="0"/>
    <n v="0"/>
    <n v="0"/>
  </r>
  <r>
    <s v="03-Jun-2026"/>
    <x v="2"/>
    <s v="Week1-Jun-2026"/>
    <x v="9"/>
    <s v="28-Dec-2027"/>
    <s v="Tuesday"/>
    <s v="Monthly - Tuesday"/>
    <s v="Monthly - Tuesday"/>
    <s v="Month+18 Expiry"/>
    <n v="368"/>
    <n v="0.64570000000000005"/>
    <n v="2.7699999999999999E-2"/>
  </r>
  <r>
    <s v="03-Jun-2026"/>
    <x v="2"/>
    <s v="Week1-Jun-2026"/>
    <x v="9"/>
    <s v="27-Jun-2028"/>
    <s v="Tuesday"/>
    <s v="Monthly - Tuesday"/>
    <s v="Monthly - Tuesday"/>
    <s v="Month+24 Expiry"/>
    <n v="0"/>
    <n v="0"/>
    <n v="0"/>
  </r>
  <r>
    <s v="03-Jun-2026"/>
    <x v="2"/>
    <s v="Week1-Jun-2026"/>
    <x v="9"/>
    <s v="26-Dec-2028"/>
    <s v="Tuesday"/>
    <s v="Monthly - Tuesday"/>
    <s v="Monthly - Tuesday"/>
    <s v="Month+30 Expiry"/>
    <n v="16"/>
    <n v="3.0499999999999999E-2"/>
    <n v="2.0999999999999999E-3"/>
  </r>
  <r>
    <s v="03-Jun-2026"/>
    <x v="2"/>
    <s v="Week1-Jun-2026"/>
    <x v="9"/>
    <s v="26-Jun-2029"/>
    <s v="Tuesday"/>
    <s v="Monthly - Tuesday"/>
    <s v="Monthly - Tuesday"/>
    <s v="Month+36 Expiry"/>
    <n v="0"/>
    <n v="0"/>
    <n v="0"/>
  </r>
  <r>
    <s v="03-Jun-2026"/>
    <x v="2"/>
    <s v="Week1-Jun-2026"/>
    <x v="9"/>
    <s v="24-Dec-2029"/>
    <s v="Monday"/>
    <s v="Weekly - Monday"/>
    <s v="Weekly - Monday"/>
    <s v="Month+42 Expiry"/>
    <n v="4"/>
    <n v="3.8999999999999998E-3"/>
    <n v="0"/>
  </r>
  <r>
    <s v="03-Jun-2026"/>
    <x v="2"/>
    <s v="Week1-Jun-2026"/>
    <x v="9"/>
    <s v="25-Jun-2030"/>
    <s v="Tuesday"/>
    <s v="Monthly - Tuesday"/>
    <s v="Monthly - Tuesday"/>
    <s v="Month+48 Expiry"/>
    <n v="0"/>
    <n v="0"/>
    <n v="0"/>
  </r>
  <r>
    <s v="03-Jun-2026"/>
    <x v="2"/>
    <s v="Week1-Jun-2026"/>
    <x v="9"/>
    <s v="31-Dec-2030"/>
    <s v="Tuesday"/>
    <s v="Monthly - Tuesday"/>
    <s v="Monthly - Tuesday"/>
    <s v="Month+54 Expiry"/>
    <n v="1"/>
    <n v="1.6000000000000001E-3"/>
    <n v="1E-4"/>
  </r>
  <r>
    <s v="04-Jun-2026"/>
    <x v="3"/>
    <s v="Week1-Jun-2026"/>
    <x v="9"/>
    <s v="09-Jun-2026"/>
    <s v="Tuesday"/>
    <s v="Weekly - Tuesday"/>
    <s v="Weekly - Tuesday"/>
    <s v="Same Month Expiry"/>
    <n v="48938214"/>
    <n v="74834.620200000005"/>
    <n v="300.68419999999998"/>
  </r>
  <r>
    <s v="04-Jun-2026"/>
    <x v="3"/>
    <s v="Week1-Jun-2026"/>
    <x v="9"/>
    <s v="16-Jun-2026"/>
    <s v="Tuesday"/>
    <s v="Weekly - Tuesday"/>
    <s v="Weekly - Tuesday"/>
    <s v="Same Month Expiry"/>
    <n v="1208969"/>
    <n v="1853.6794"/>
    <n v="9.3984000000000005"/>
  </r>
  <r>
    <s v="04-Jun-2026"/>
    <x v="3"/>
    <s v="Week1-Jun-2026"/>
    <x v="9"/>
    <s v="23-Jun-2026"/>
    <s v="Tuesday"/>
    <s v="Weekly - Tuesday"/>
    <s v="Weekly - Tuesday"/>
    <s v="Same Month Expiry"/>
    <n v="92167"/>
    <n v="142.87620000000001"/>
    <n v="0.92579999999999996"/>
  </r>
  <r>
    <s v="04-Jun-2026"/>
    <x v="3"/>
    <s v="Week1-Jun-2026"/>
    <x v="9"/>
    <s v="30-Jun-2026"/>
    <s v="Tuesday"/>
    <s v="Monthly - Tuesday"/>
    <s v="Monthly - Tuesday"/>
    <s v="Same Month Expiry"/>
    <n v="1053029"/>
    <n v="1635.8040000000001"/>
    <n v="14.3788"/>
  </r>
  <r>
    <s v="04-Jun-2026"/>
    <x v="3"/>
    <s v="Week1-Jun-2026"/>
    <x v="9"/>
    <s v="07-Jul-2026"/>
    <s v="Tuesday"/>
    <s v="Weekly - Tuesday"/>
    <s v="Weekly - Tuesday"/>
    <s v="Month+1 Expiry"/>
    <n v="1311"/>
    <n v="2.0773000000000001"/>
    <n v="1.15E-2"/>
  </r>
  <r>
    <s v="04-Jun-2026"/>
    <x v="3"/>
    <s v="Week1-Jun-2026"/>
    <x v="9"/>
    <s v="28-Jul-2026"/>
    <s v="Tuesday"/>
    <s v="Monthly - Tuesday"/>
    <s v="Monthly - Tuesday"/>
    <s v="Month+1 Expiry"/>
    <n v="92779"/>
    <n v="144.8366"/>
    <n v="1.6141000000000001"/>
  </r>
  <r>
    <s v="04-Jun-2026"/>
    <x v="3"/>
    <s v="Week1-Jun-2026"/>
    <x v="9"/>
    <s v="25-Aug-2026"/>
    <s v="Tuesday"/>
    <s v="Monthly - Tuesday"/>
    <s v="Monthly - Tuesday"/>
    <s v="Month+2 Expiry"/>
    <n v="12826"/>
    <n v="20.2121"/>
    <n v="0.32740000000000002"/>
  </r>
  <r>
    <s v="04-Jun-2026"/>
    <x v="3"/>
    <s v="Week1-Jun-2026"/>
    <x v="9"/>
    <s v="29-Sep-2026"/>
    <s v="Tuesday"/>
    <s v="Monthly - Tuesday"/>
    <s v="Monthly - Tuesday"/>
    <s v="Month+3 Expiry"/>
    <n v="15263"/>
    <n v="24.031400000000001"/>
    <n v="0.32269999999999999"/>
  </r>
  <r>
    <s v="04-Jun-2026"/>
    <x v="3"/>
    <s v="Week1-Jun-2026"/>
    <x v="9"/>
    <s v="29-Dec-2026"/>
    <s v="Tuesday"/>
    <s v="Monthly - Tuesday"/>
    <s v="Monthly - Tuesday"/>
    <s v="Month+6 Expiry"/>
    <n v="27226"/>
    <n v="43.976700000000001"/>
    <n v="0.99960000000000004"/>
  </r>
  <r>
    <s v="04-Jun-2026"/>
    <x v="3"/>
    <s v="Week1-Jun-2026"/>
    <x v="9"/>
    <s v="30-Mar-2027"/>
    <s v="Tuesday"/>
    <s v="Monthly - Tuesday"/>
    <s v="Monthly - Tuesday"/>
    <s v="Month+9 Expiry"/>
    <n v="55"/>
    <n v="0.10059999999999999"/>
    <n v="1E-3"/>
  </r>
  <r>
    <s v="04-Jun-2026"/>
    <x v="3"/>
    <s v="Week1-Jun-2026"/>
    <x v="9"/>
    <s v="29-Jun-2027"/>
    <s v="Tuesday"/>
    <s v="Monthly - Tuesday"/>
    <s v="Monthly - Tuesday"/>
    <s v="Month+12 Expiry"/>
    <n v="1"/>
    <n v="1.4E-3"/>
    <n v="0"/>
  </r>
  <r>
    <s v="04-Jun-2026"/>
    <x v="3"/>
    <s v="Week1-Jun-2026"/>
    <x v="9"/>
    <s v="28-Dec-2027"/>
    <s v="Tuesday"/>
    <s v="Monthly - Tuesday"/>
    <s v="Monthly - Tuesday"/>
    <s v="Month+18 Expiry"/>
    <n v="126"/>
    <n v="0.22509999999999999"/>
    <n v="9.9000000000000008E-3"/>
  </r>
  <r>
    <s v="04-Jun-2026"/>
    <x v="3"/>
    <s v="Week1-Jun-2026"/>
    <x v="9"/>
    <s v="27-Jun-2028"/>
    <s v="Tuesday"/>
    <s v="Monthly - Tuesday"/>
    <s v="Monthly - Tuesday"/>
    <s v="Month+24 Expiry"/>
    <n v="0"/>
    <n v="0"/>
    <n v="0"/>
  </r>
  <r>
    <s v="04-Jun-2026"/>
    <x v="3"/>
    <s v="Week1-Jun-2026"/>
    <x v="9"/>
    <s v="26-Dec-2028"/>
    <s v="Tuesday"/>
    <s v="Monthly - Tuesday"/>
    <s v="Monthly - Tuesday"/>
    <s v="Month+30 Expiry"/>
    <n v="13"/>
    <n v="2.46E-2"/>
    <n v="1.6999999999999999E-3"/>
  </r>
  <r>
    <s v="04-Jun-2026"/>
    <x v="3"/>
    <s v="Week1-Jun-2026"/>
    <x v="9"/>
    <s v="26-Jun-2029"/>
    <s v="Tuesday"/>
    <s v="Monthly - Tuesday"/>
    <s v="Monthly - Tuesday"/>
    <s v="Month+36 Expiry"/>
    <n v="0"/>
    <n v="0"/>
    <n v="0"/>
  </r>
  <r>
    <s v="04-Jun-2026"/>
    <x v="3"/>
    <s v="Week1-Jun-2026"/>
    <x v="9"/>
    <s v="24-Dec-2029"/>
    <s v="Monday"/>
    <s v="Weekly - Monday"/>
    <s v="Weekly - Monday"/>
    <s v="Month+42 Expiry"/>
    <n v="0"/>
    <n v="0"/>
    <n v="0"/>
  </r>
  <r>
    <s v="04-Jun-2026"/>
    <x v="3"/>
    <s v="Week1-Jun-2026"/>
    <x v="9"/>
    <s v="25-Jun-2030"/>
    <s v="Tuesday"/>
    <s v="Monthly - Tuesday"/>
    <s v="Monthly - Tuesday"/>
    <s v="Month+48 Expiry"/>
    <n v="0"/>
    <n v="0"/>
    <n v="0"/>
  </r>
  <r>
    <s v="04-Jun-2026"/>
    <x v="3"/>
    <s v="Week1-Jun-2026"/>
    <x v="9"/>
    <s v="31-Dec-2030"/>
    <s v="Tuesday"/>
    <s v="Monthly - Tuesday"/>
    <s v="Monthly - Tuesday"/>
    <s v="Month+54 Expiry"/>
    <n v="0"/>
    <n v="0"/>
    <n v="0"/>
  </r>
  <r>
    <s v="05-Jun-2026"/>
    <x v="4"/>
    <s v="Week1-Jun-2026"/>
    <x v="9"/>
    <s v="09-Jun-2026"/>
    <s v="Tuesday"/>
    <s v="Weekly - Tuesday"/>
    <s v="Weekly - Tuesday"/>
    <s v="Same Month Expiry"/>
    <n v="113810776"/>
    <n v="174097.91380000001"/>
    <n v="618.86040000000003"/>
  </r>
  <r>
    <s v="05-Jun-2026"/>
    <x v="4"/>
    <s v="Week1-Jun-2026"/>
    <x v="9"/>
    <s v="16-Jun-2026"/>
    <s v="Tuesday"/>
    <s v="Weekly - Tuesday"/>
    <s v="Weekly - Tuesday"/>
    <s v="Same Month Expiry"/>
    <n v="2093522"/>
    <n v="3206.7006000000001"/>
    <n v="15.5115"/>
  </r>
  <r>
    <s v="05-Jun-2026"/>
    <x v="4"/>
    <s v="Week1-Jun-2026"/>
    <x v="9"/>
    <s v="23-Jun-2026"/>
    <s v="Tuesday"/>
    <s v="Weekly - Tuesday"/>
    <s v="Weekly - Tuesday"/>
    <s v="Same Month Expiry"/>
    <n v="132836"/>
    <n v="205.7079"/>
    <n v="1.2427999999999999"/>
  </r>
  <r>
    <s v="05-Jun-2026"/>
    <x v="4"/>
    <s v="Week1-Jun-2026"/>
    <x v="9"/>
    <s v="30-Jun-2026"/>
    <s v="Tuesday"/>
    <s v="Monthly - Tuesday"/>
    <s v="Monthly - Tuesday"/>
    <s v="Same Month Expiry"/>
    <n v="1272888"/>
    <n v="1975.8021000000001"/>
    <n v="16.384"/>
  </r>
  <r>
    <s v="05-Jun-2026"/>
    <x v="4"/>
    <s v="Week1-Jun-2026"/>
    <x v="9"/>
    <s v="07-Jul-2026"/>
    <s v="Tuesday"/>
    <s v="Weekly - Tuesday"/>
    <s v="Weekly - Tuesday"/>
    <s v="Month+1 Expiry"/>
    <n v="4837"/>
    <n v="7.5913000000000004"/>
    <n v="4.7E-2"/>
  </r>
  <r>
    <s v="05-Jun-2026"/>
    <x v="4"/>
    <s v="Week1-Jun-2026"/>
    <x v="9"/>
    <s v="28-Jul-2026"/>
    <s v="Tuesday"/>
    <s v="Monthly - Tuesday"/>
    <s v="Monthly - Tuesday"/>
    <s v="Month+1 Expiry"/>
    <n v="117689"/>
    <n v="184.0797"/>
    <n v="1.7717000000000001"/>
  </r>
  <r>
    <s v="05-Jun-2026"/>
    <x v="4"/>
    <s v="Week1-Jun-2026"/>
    <x v="9"/>
    <s v="25-Aug-2026"/>
    <s v="Tuesday"/>
    <s v="Monthly - Tuesday"/>
    <s v="Monthly - Tuesday"/>
    <s v="Month+2 Expiry"/>
    <n v="23759"/>
    <n v="37.360500000000002"/>
    <n v="0.50760000000000005"/>
  </r>
  <r>
    <s v="05-Jun-2026"/>
    <x v="4"/>
    <s v="Week1-Jun-2026"/>
    <x v="9"/>
    <s v="29-Sep-2026"/>
    <s v="Tuesday"/>
    <s v="Monthly - Tuesday"/>
    <s v="Monthly - Tuesday"/>
    <s v="Month+3 Expiry"/>
    <n v="16856"/>
    <n v="26.817599999999999"/>
    <n v="0.33310000000000001"/>
  </r>
  <r>
    <s v="05-Jun-2026"/>
    <x v="4"/>
    <s v="Week1-Jun-2026"/>
    <x v="9"/>
    <s v="29-Dec-2026"/>
    <s v="Tuesday"/>
    <s v="Monthly - Tuesday"/>
    <s v="Monthly - Tuesday"/>
    <s v="Month+6 Expiry"/>
    <n v="30341"/>
    <n v="49.451700000000002"/>
    <n v="1.244"/>
  </r>
  <r>
    <s v="05-Jun-2026"/>
    <x v="4"/>
    <s v="Week1-Jun-2026"/>
    <x v="9"/>
    <s v="30-Mar-2027"/>
    <s v="Tuesday"/>
    <s v="Monthly - Tuesday"/>
    <s v="Monthly - Tuesday"/>
    <s v="Month+9 Expiry"/>
    <n v="13"/>
    <n v="2.1000000000000001E-2"/>
    <n v="4.0000000000000002E-4"/>
  </r>
  <r>
    <s v="05-Jun-2026"/>
    <x v="4"/>
    <s v="Week1-Jun-2026"/>
    <x v="9"/>
    <s v="29-Jun-2027"/>
    <s v="Tuesday"/>
    <s v="Monthly - Tuesday"/>
    <s v="Monthly - Tuesday"/>
    <s v="Month+12 Expiry"/>
    <n v="3"/>
    <n v="4.4999999999999997E-3"/>
    <n v="1E-4"/>
  </r>
  <r>
    <s v="05-Jun-2026"/>
    <x v="4"/>
    <s v="Week1-Jun-2026"/>
    <x v="9"/>
    <s v="28-Dec-2027"/>
    <s v="Tuesday"/>
    <s v="Monthly - Tuesday"/>
    <s v="Monthly - Tuesday"/>
    <s v="Month+18 Expiry"/>
    <n v="99"/>
    <n v="0.16769999999999999"/>
    <n v="7.9000000000000008E-3"/>
  </r>
  <r>
    <s v="05-Jun-2026"/>
    <x v="4"/>
    <s v="Week1-Jun-2026"/>
    <x v="9"/>
    <s v="27-Jun-2028"/>
    <s v="Tuesday"/>
    <s v="Monthly - Tuesday"/>
    <s v="Monthly - Tuesday"/>
    <s v="Month+24 Expiry"/>
    <n v="0"/>
    <n v="0"/>
    <n v="0"/>
  </r>
  <r>
    <s v="05-Jun-2026"/>
    <x v="4"/>
    <s v="Week1-Jun-2026"/>
    <x v="9"/>
    <s v="26-Dec-2028"/>
    <s v="Tuesday"/>
    <s v="Monthly - Tuesday"/>
    <s v="Monthly - Tuesday"/>
    <s v="Month+30 Expiry"/>
    <n v="4"/>
    <n v="6.7999999999999996E-3"/>
    <n v="4.0000000000000002E-4"/>
  </r>
  <r>
    <s v="05-Jun-2026"/>
    <x v="4"/>
    <s v="Week1-Jun-2026"/>
    <x v="9"/>
    <s v="26-Jun-2029"/>
    <s v="Tuesday"/>
    <s v="Monthly - Tuesday"/>
    <s v="Monthly - Tuesday"/>
    <s v="Month+36 Expiry"/>
    <n v="0"/>
    <n v="0"/>
    <n v="0"/>
  </r>
  <r>
    <s v="05-Jun-2026"/>
    <x v="4"/>
    <s v="Week1-Jun-2026"/>
    <x v="9"/>
    <s v="24-Dec-2029"/>
    <s v="Monday"/>
    <s v="Weekly - Monday"/>
    <s v="Weekly - Monday"/>
    <s v="Month+42 Expiry"/>
    <n v="0"/>
    <n v="0"/>
    <n v="0"/>
  </r>
  <r>
    <s v="05-Jun-2026"/>
    <x v="4"/>
    <s v="Week1-Jun-2026"/>
    <x v="9"/>
    <s v="25-Jun-2030"/>
    <s v="Tuesday"/>
    <s v="Monthly - Tuesday"/>
    <s v="Monthly - Tuesday"/>
    <s v="Month+48 Expiry"/>
    <n v="0"/>
    <n v="0"/>
    <n v="0"/>
  </r>
  <r>
    <s v="05-Jun-2026"/>
    <x v="4"/>
    <s v="Week1-Jun-2026"/>
    <x v="9"/>
    <s v="31-Dec-2030"/>
    <s v="Tuesday"/>
    <s v="Monthly - Tuesday"/>
    <s v="Monthly - Tuesday"/>
    <s v="Month+54 Expiry"/>
    <n v="2"/>
    <n v="3.3E-3"/>
    <n v="2.0000000000000001E-4"/>
  </r>
  <r>
    <s v="08-Jun-2026"/>
    <x v="0"/>
    <s v="Week2-Jun-2026"/>
    <x v="9"/>
    <s v="09-Jun-2026"/>
    <s v="Tuesday"/>
    <s v="Weekly - Tuesday"/>
    <s v="Weekly - Tuesday"/>
    <s v="Same Month Expiry"/>
    <n v="130564411"/>
    <n v="197919.50709999999"/>
    <n v="539.80550000000005"/>
  </r>
  <r>
    <s v="08-Jun-2026"/>
    <x v="0"/>
    <s v="Week2-Jun-2026"/>
    <x v="9"/>
    <s v="16-Jun-2026"/>
    <s v="Tuesday"/>
    <s v="Weekly - Tuesday"/>
    <s v="Weekly - Tuesday"/>
    <s v="Same Month Expiry"/>
    <n v="4187000"/>
    <n v="6379.5873000000001"/>
    <n v="30.3215"/>
  </r>
  <r>
    <s v="08-Jun-2026"/>
    <x v="0"/>
    <s v="Week2-Jun-2026"/>
    <x v="9"/>
    <s v="23-Jun-2026"/>
    <s v="Tuesday"/>
    <s v="Weekly - Tuesday"/>
    <s v="Weekly - Tuesday"/>
    <s v="Same Month Expiry"/>
    <n v="214530"/>
    <n v="330.59179999999998"/>
    <n v="1.8627"/>
  </r>
  <r>
    <s v="08-Jun-2026"/>
    <x v="0"/>
    <s v="Week2-Jun-2026"/>
    <x v="9"/>
    <s v="30-Jun-2026"/>
    <s v="Tuesday"/>
    <s v="Monthly - Tuesday"/>
    <s v="Monthly - Tuesday"/>
    <s v="Same Month Expiry"/>
    <n v="1576878"/>
    <n v="2434.7518"/>
    <n v="21.292999999999999"/>
  </r>
  <r>
    <s v="08-Jun-2026"/>
    <x v="0"/>
    <s v="Week2-Jun-2026"/>
    <x v="9"/>
    <s v="07-Jul-2026"/>
    <s v="Tuesday"/>
    <s v="Weekly - Tuesday"/>
    <s v="Weekly - Tuesday"/>
    <s v="Month+1 Expiry"/>
    <n v="7276"/>
    <n v="11.353400000000001"/>
    <n v="8.6199999999999999E-2"/>
  </r>
  <r>
    <s v="08-Jun-2026"/>
    <x v="0"/>
    <s v="Week2-Jun-2026"/>
    <x v="9"/>
    <s v="28-Jul-2026"/>
    <s v="Tuesday"/>
    <s v="Monthly - Tuesday"/>
    <s v="Monthly - Tuesday"/>
    <s v="Month+1 Expiry"/>
    <n v="192181"/>
    <n v="298.20440000000002"/>
    <n v="3.3018999999999998"/>
  </r>
  <r>
    <s v="08-Jun-2026"/>
    <x v="0"/>
    <s v="Week2-Jun-2026"/>
    <x v="9"/>
    <s v="25-Aug-2026"/>
    <s v="Tuesday"/>
    <s v="Monthly - Tuesday"/>
    <s v="Monthly - Tuesday"/>
    <s v="Month+2 Expiry"/>
    <n v="32422"/>
    <n v="50.784599999999998"/>
    <n v="0.7581"/>
  </r>
  <r>
    <s v="08-Jun-2026"/>
    <x v="0"/>
    <s v="Week2-Jun-2026"/>
    <x v="9"/>
    <s v="29-Sep-2026"/>
    <s v="Tuesday"/>
    <s v="Monthly - Tuesday"/>
    <s v="Monthly - Tuesday"/>
    <s v="Month+3 Expiry"/>
    <n v="30301"/>
    <n v="47.041800000000002"/>
    <n v="0.5897"/>
  </r>
  <r>
    <s v="08-Jun-2026"/>
    <x v="0"/>
    <s v="Week2-Jun-2026"/>
    <x v="9"/>
    <s v="29-Dec-2026"/>
    <s v="Tuesday"/>
    <s v="Monthly - Tuesday"/>
    <s v="Monthly - Tuesday"/>
    <s v="Month+6 Expiry"/>
    <n v="84756"/>
    <n v="138.75890000000001"/>
    <n v="3.5985999999999998"/>
  </r>
  <r>
    <s v="08-Jun-2026"/>
    <x v="0"/>
    <s v="Week2-Jun-2026"/>
    <x v="9"/>
    <s v="30-Mar-2027"/>
    <s v="Tuesday"/>
    <s v="Monthly - Tuesday"/>
    <s v="Monthly - Tuesday"/>
    <s v="Month+9 Expiry"/>
    <n v="7"/>
    <n v="1.21E-2"/>
    <n v="2.0000000000000001E-4"/>
  </r>
  <r>
    <s v="08-Jun-2026"/>
    <x v="0"/>
    <s v="Week2-Jun-2026"/>
    <x v="9"/>
    <s v="29-Jun-2027"/>
    <s v="Tuesday"/>
    <s v="Monthly - Tuesday"/>
    <s v="Monthly - Tuesday"/>
    <s v="Month+12 Expiry"/>
    <n v="3"/>
    <n v="4.3E-3"/>
    <n v="1E-4"/>
  </r>
  <r>
    <s v="08-Jun-2026"/>
    <x v="0"/>
    <s v="Week2-Jun-2026"/>
    <x v="9"/>
    <s v="28-Dec-2027"/>
    <s v="Tuesday"/>
    <s v="Monthly - Tuesday"/>
    <s v="Monthly - Tuesday"/>
    <s v="Month+18 Expiry"/>
    <n v="331"/>
    <n v="0.56189999999999996"/>
    <n v="2.4899999999999999E-2"/>
  </r>
  <r>
    <s v="08-Jun-2026"/>
    <x v="0"/>
    <s v="Week2-Jun-2026"/>
    <x v="9"/>
    <s v="27-Jun-2028"/>
    <s v="Tuesday"/>
    <s v="Monthly - Tuesday"/>
    <s v="Monthly - Tuesday"/>
    <s v="Month+24 Expiry"/>
    <n v="0"/>
    <n v="0"/>
    <n v="0"/>
  </r>
  <r>
    <s v="08-Jun-2026"/>
    <x v="0"/>
    <s v="Week2-Jun-2026"/>
    <x v="9"/>
    <s v="26-Dec-2028"/>
    <s v="Tuesday"/>
    <s v="Monthly - Tuesday"/>
    <s v="Monthly - Tuesday"/>
    <s v="Month+30 Expiry"/>
    <n v="19"/>
    <n v="3.5299999999999998E-2"/>
    <n v="2.5000000000000001E-3"/>
  </r>
  <r>
    <s v="08-Jun-2026"/>
    <x v="0"/>
    <s v="Week2-Jun-2026"/>
    <x v="9"/>
    <s v="26-Jun-2029"/>
    <s v="Tuesday"/>
    <s v="Monthly - Tuesday"/>
    <s v="Monthly - Tuesday"/>
    <s v="Month+36 Expiry"/>
    <n v="0"/>
    <n v="0"/>
    <n v="0"/>
  </r>
  <r>
    <s v="08-Jun-2026"/>
    <x v="0"/>
    <s v="Week2-Jun-2026"/>
    <x v="9"/>
    <s v="24-Dec-2029"/>
    <s v="Monday"/>
    <s v="Weekly - Monday"/>
    <s v="Weekly - Monday"/>
    <s v="Month+42 Expiry"/>
    <n v="2"/>
    <n v="4.0000000000000001E-3"/>
    <n v="2.9999999999999997E-4"/>
  </r>
  <r>
    <s v="08-Jun-2026"/>
    <x v="0"/>
    <s v="Week2-Jun-2026"/>
    <x v="9"/>
    <s v="25-Jun-2030"/>
    <s v="Tuesday"/>
    <s v="Monthly - Tuesday"/>
    <s v="Monthly - Tuesday"/>
    <s v="Month+48 Expiry"/>
    <n v="0"/>
    <n v="0"/>
    <n v="0"/>
  </r>
  <r>
    <s v="08-Jun-2026"/>
    <x v="0"/>
    <s v="Week2-Jun-2026"/>
    <x v="9"/>
    <s v="31-Dec-2030"/>
    <s v="Tuesday"/>
    <s v="Monthly - Tuesday"/>
    <s v="Monthly - Tuesday"/>
    <s v="Month+54 Expiry"/>
    <n v="0"/>
    <n v="0"/>
    <n v="0"/>
  </r>
  <r>
    <s v="09-Jun-2026"/>
    <x v="1"/>
    <s v="Week2-Jun-2026"/>
    <x v="9"/>
    <s v="09-Jun-2026"/>
    <s v="Tuesday"/>
    <s v="Weekly - Tuesday"/>
    <s v="Weekly - Tuesday"/>
    <s v="Same Month Expiry"/>
    <n v="399409155"/>
    <n v="603432.34010000003"/>
    <n v="616.68870000000004"/>
  </r>
  <r>
    <s v="09-Jun-2026"/>
    <x v="1"/>
    <s v="Week2-Jun-2026"/>
    <x v="9"/>
    <s v="16-Jun-2026"/>
    <s v="Tuesday"/>
    <s v="Weekly - Tuesday"/>
    <s v="Weekly - Tuesday"/>
    <s v="Same Month Expiry"/>
    <n v="9814301"/>
    <n v="14894.797500000001"/>
    <n v="57.889200000000002"/>
  </r>
  <r>
    <s v="09-Jun-2026"/>
    <x v="1"/>
    <s v="Week2-Jun-2026"/>
    <x v="9"/>
    <s v="23-Jun-2026"/>
    <s v="Tuesday"/>
    <s v="Weekly - Tuesday"/>
    <s v="Weekly - Tuesday"/>
    <s v="Same Month Expiry"/>
    <n v="300380"/>
    <n v="458.61489999999998"/>
    <n v="2.1720999999999999"/>
  </r>
  <r>
    <s v="09-Jun-2026"/>
    <x v="1"/>
    <s v="Week2-Jun-2026"/>
    <x v="9"/>
    <s v="30-Jun-2026"/>
    <s v="Tuesday"/>
    <s v="Monthly - Tuesday"/>
    <s v="Monthly - Tuesday"/>
    <s v="Same Month Expiry"/>
    <n v="1297666"/>
    <n v="1994.1511"/>
    <n v="16.591100000000001"/>
  </r>
  <r>
    <s v="09-Jun-2026"/>
    <x v="1"/>
    <s v="Week2-Jun-2026"/>
    <x v="9"/>
    <s v="07-Jul-2026"/>
    <s v="Tuesday"/>
    <s v="Weekly - Tuesday"/>
    <s v="Weekly - Tuesday"/>
    <s v="Month+1 Expiry"/>
    <n v="8850"/>
    <n v="13.7536"/>
    <n v="8.1799999999999998E-2"/>
  </r>
  <r>
    <s v="09-Jun-2026"/>
    <x v="1"/>
    <s v="Week2-Jun-2026"/>
    <x v="9"/>
    <s v="28-Jul-2026"/>
    <s v="Tuesday"/>
    <s v="Monthly - Tuesday"/>
    <s v="Monthly - Tuesday"/>
    <s v="Month+1 Expiry"/>
    <n v="127450"/>
    <n v="198.8133"/>
    <n v="2.0133000000000001"/>
  </r>
  <r>
    <s v="09-Jun-2026"/>
    <x v="1"/>
    <s v="Week2-Jun-2026"/>
    <x v="9"/>
    <s v="25-Aug-2026"/>
    <s v="Tuesday"/>
    <s v="Monthly - Tuesday"/>
    <s v="Monthly - Tuesday"/>
    <s v="Month+2 Expiry"/>
    <n v="20718"/>
    <n v="32.216700000000003"/>
    <n v="0.44280000000000003"/>
  </r>
  <r>
    <s v="09-Jun-2026"/>
    <x v="1"/>
    <s v="Week2-Jun-2026"/>
    <x v="9"/>
    <s v="29-Sep-2026"/>
    <s v="Tuesday"/>
    <s v="Monthly - Tuesday"/>
    <s v="Monthly - Tuesday"/>
    <s v="Month+3 Expiry"/>
    <n v="23497"/>
    <n v="37.472799999999999"/>
    <n v="0.3528"/>
  </r>
  <r>
    <s v="09-Jun-2026"/>
    <x v="1"/>
    <s v="Week2-Jun-2026"/>
    <x v="9"/>
    <s v="29-Dec-2026"/>
    <s v="Tuesday"/>
    <s v="Monthly - Tuesday"/>
    <s v="Monthly - Tuesday"/>
    <s v="Month+6 Expiry"/>
    <n v="55099"/>
    <n v="91.348500000000001"/>
    <n v="2.1838000000000002"/>
  </r>
  <r>
    <s v="09-Jun-2026"/>
    <x v="1"/>
    <s v="Week2-Jun-2026"/>
    <x v="9"/>
    <s v="30-Mar-2027"/>
    <s v="Tuesday"/>
    <s v="Monthly - Tuesday"/>
    <s v="Monthly - Tuesday"/>
    <s v="Month+9 Expiry"/>
    <n v="27"/>
    <n v="4.7300000000000002E-2"/>
    <n v="5.0000000000000001E-4"/>
  </r>
  <r>
    <s v="09-Jun-2026"/>
    <x v="1"/>
    <s v="Week2-Jun-2026"/>
    <x v="9"/>
    <s v="29-Jun-2027"/>
    <s v="Tuesday"/>
    <s v="Monthly - Tuesday"/>
    <s v="Monthly - Tuesday"/>
    <s v="Month+12 Expiry"/>
    <n v="3"/>
    <n v="5.1000000000000004E-3"/>
    <n v="4.0000000000000002E-4"/>
  </r>
  <r>
    <s v="09-Jun-2026"/>
    <x v="1"/>
    <s v="Week2-Jun-2026"/>
    <x v="9"/>
    <s v="28-Dec-2027"/>
    <s v="Tuesday"/>
    <s v="Monthly - Tuesday"/>
    <s v="Monthly - Tuesday"/>
    <s v="Month+18 Expiry"/>
    <n v="319"/>
    <n v="0.56720000000000004"/>
    <n v="2.76E-2"/>
  </r>
  <r>
    <s v="09-Jun-2026"/>
    <x v="1"/>
    <s v="Week2-Jun-2026"/>
    <x v="9"/>
    <s v="27-Jun-2028"/>
    <s v="Tuesday"/>
    <s v="Monthly - Tuesday"/>
    <s v="Monthly - Tuesday"/>
    <s v="Month+24 Expiry"/>
    <n v="0"/>
    <n v="0"/>
    <n v="0"/>
  </r>
  <r>
    <s v="09-Jun-2026"/>
    <x v="1"/>
    <s v="Week2-Jun-2026"/>
    <x v="9"/>
    <s v="26-Dec-2028"/>
    <s v="Tuesday"/>
    <s v="Monthly - Tuesday"/>
    <s v="Monthly - Tuesday"/>
    <s v="Month+30 Expiry"/>
    <n v="0"/>
    <n v="0"/>
    <n v="0"/>
  </r>
  <r>
    <s v="09-Jun-2026"/>
    <x v="1"/>
    <s v="Week2-Jun-2026"/>
    <x v="9"/>
    <s v="26-Jun-2029"/>
    <s v="Tuesday"/>
    <s v="Monthly - Tuesday"/>
    <s v="Monthly - Tuesday"/>
    <s v="Month+36 Expiry"/>
    <n v="0"/>
    <n v="0"/>
    <n v="0"/>
  </r>
  <r>
    <s v="09-Jun-2026"/>
    <x v="1"/>
    <s v="Week2-Jun-2026"/>
    <x v="9"/>
    <s v="24-Dec-2029"/>
    <s v="Monday"/>
    <s v="Weekly - Monday"/>
    <s v="Weekly - Monday"/>
    <s v="Month+42 Expiry"/>
    <n v="0"/>
    <n v="0"/>
    <n v="0"/>
  </r>
  <r>
    <s v="09-Jun-2026"/>
    <x v="1"/>
    <s v="Week2-Jun-2026"/>
    <x v="9"/>
    <s v="25-Jun-2030"/>
    <s v="Tuesday"/>
    <s v="Monthly - Tuesday"/>
    <s v="Monthly - Tuesday"/>
    <s v="Month+48 Expiry"/>
    <n v="0"/>
    <n v="0"/>
    <n v="0"/>
  </r>
  <r>
    <s v="09-Jun-2026"/>
    <x v="1"/>
    <s v="Week2-Jun-2026"/>
    <x v="9"/>
    <s v="31-Dec-2030"/>
    <s v="Tuesday"/>
    <s v="Monthly - Tuesday"/>
    <s v="Monthly - Tuesday"/>
    <s v="Month+54 Expiry"/>
    <n v="0"/>
    <n v="0"/>
    <n v="0"/>
  </r>
  <r>
    <s v="10-Jun-2026"/>
    <x v="2"/>
    <s v="Week2-Jun-2026"/>
    <x v="9"/>
    <s v="16-Jun-2026"/>
    <s v="Tuesday"/>
    <s v="Weekly - Tuesday"/>
    <s v="Weekly - Tuesday"/>
    <s v="Same Month Expiry"/>
    <n v="45522631"/>
    <n v="69387.564400000003"/>
    <n v="313.4674"/>
  </r>
  <r>
    <s v="10-Jun-2026"/>
    <x v="2"/>
    <s v="Week2-Jun-2026"/>
    <x v="9"/>
    <s v="23-Jun-2026"/>
    <s v="Tuesday"/>
    <s v="Weekly - Tuesday"/>
    <s v="Weekly - Tuesday"/>
    <s v="Same Month Expiry"/>
    <n v="881454"/>
    <n v="1344.8153"/>
    <n v="7.0362999999999998"/>
  </r>
  <r>
    <s v="10-Jun-2026"/>
    <x v="2"/>
    <s v="Week2-Jun-2026"/>
    <x v="9"/>
    <s v="30-Jun-2026"/>
    <s v="Tuesday"/>
    <s v="Monthly - Tuesday"/>
    <s v="Monthly - Tuesday"/>
    <s v="Same Month Expiry"/>
    <n v="1384603"/>
    <n v="2129.0466999999999"/>
    <n v="16.8247"/>
  </r>
  <r>
    <s v="10-Jun-2026"/>
    <x v="2"/>
    <s v="Week2-Jun-2026"/>
    <x v="9"/>
    <s v="07-Jul-2026"/>
    <s v="Tuesday"/>
    <s v="Weekly - Tuesday"/>
    <s v="Weekly - Tuesday"/>
    <s v="Month+1 Expiry"/>
    <n v="16063"/>
    <n v="24.867000000000001"/>
    <n v="0.21"/>
  </r>
  <r>
    <s v="10-Jun-2026"/>
    <x v="2"/>
    <s v="Week2-Jun-2026"/>
    <x v="9"/>
    <s v="14-Jul-2026"/>
    <s v="Tuesday"/>
    <s v="Weekly - Tuesday"/>
    <s v="Weekly - Tuesday"/>
    <s v="Month+1 Expiry"/>
    <n v="676"/>
    <n v="1.0521"/>
    <n v="1.26E-2"/>
  </r>
  <r>
    <s v="10-Jun-2026"/>
    <x v="2"/>
    <s v="Week2-Jun-2026"/>
    <x v="9"/>
    <s v="28-Jul-2026"/>
    <s v="Tuesday"/>
    <s v="Monthly - Tuesday"/>
    <s v="Monthly - Tuesday"/>
    <s v="Month+1 Expiry"/>
    <n v="159729"/>
    <n v="247.47030000000001"/>
    <n v="2.4874000000000001"/>
  </r>
  <r>
    <s v="10-Jun-2026"/>
    <x v="2"/>
    <s v="Week2-Jun-2026"/>
    <x v="9"/>
    <s v="25-Aug-2026"/>
    <s v="Tuesday"/>
    <s v="Monthly - Tuesday"/>
    <s v="Monthly - Tuesday"/>
    <s v="Month+2 Expiry"/>
    <n v="33666"/>
    <n v="53.334000000000003"/>
    <n v="0.5111"/>
  </r>
  <r>
    <s v="10-Jun-2026"/>
    <x v="2"/>
    <s v="Week2-Jun-2026"/>
    <x v="9"/>
    <s v="29-Sep-2026"/>
    <s v="Tuesday"/>
    <s v="Monthly - Tuesday"/>
    <s v="Monthly - Tuesday"/>
    <s v="Month+3 Expiry"/>
    <n v="29568"/>
    <n v="46.508200000000002"/>
    <n v="0.48559999999999998"/>
  </r>
  <r>
    <s v="10-Jun-2026"/>
    <x v="2"/>
    <s v="Week2-Jun-2026"/>
    <x v="9"/>
    <s v="29-Dec-2026"/>
    <s v="Tuesday"/>
    <s v="Monthly - Tuesday"/>
    <s v="Monthly - Tuesday"/>
    <s v="Month+6 Expiry"/>
    <n v="36691"/>
    <n v="58.833799999999997"/>
    <n v="1.6991000000000001"/>
  </r>
  <r>
    <s v="10-Jun-2026"/>
    <x v="2"/>
    <s v="Week2-Jun-2026"/>
    <x v="9"/>
    <s v="30-Mar-2027"/>
    <s v="Tuesday"/>
    <s v="Monthly - Tuesday"/>
    <s v="Monthly - Tuesday"/>
    <s v="Month+9 Expiry"/>
    <n v="39"/>
    <n v="6.7100000000000007E-2"/>
    <n v="5.9999999999999995E-4"/>
  </r>
  <r>
    <s v="10-Jun-2026"/>
    <x v="2"/>
    <s v="Week2-Jun-2026"/>
    <x v="9"/>
    <s v="29-Jun-2027"/>
    <s v="Tuesday"/>
    <s v="Monthly - Tuesday"/>
    <s v="Monthly - Tuesday"/>
    <s v="Month+12 Expiry"/>
    <n v="0"/>
    <n v="0"/>
    <n v="0"/>
  </r>
  <r>
    <s v="10-Jun-2026"/>
    <x v="2"/>
    <s v="Week2-Jun-2026"/>
    <x v="9"/>
    <s v="28-Dec-2027"/>
    <s v="Tuesday"/>
    <s v="Monthly - Tuesday"/>
    <s v="Monthly - Tuesday"/>
    <s v="Month+18 Expiry"/>
    <n v="322"/>
    <n v="0.57889999999999997"/>
    <n v="2.12E-2"/>
  </r>
  <r>
    <s v="10-Jun-2026"/>
    <x v="2"/>
    <s v="Week2-Jun-2026"/>
    <x v="9"/>
    <s v="27-Jun-2028"/>
    <s v="Tuesday"/>
    <s v="Monthly - Tuesday"/>
    <s v="Monthly - Tuesday"/>
    <s v="Month+24 Expiry"/>
    <n v="0"/>
    <n v="0"/>
    <n v="0"/>
  </r>
  <r>
    <s v="10-Jun-2026"/>
    <x v="2"/>
    <s v="Week2-Jun-2026"/>
    <x v="9"/>
    <s v="26-Dec-2028"/>
    <s v="Tuesday"/>
    <s v="Monthly - Tuesday"/>
    <s v="Monthly - Tuesday"/>
    <s v="Month+30 Expiry"/>
    <n v="5"/>
    <n v="9.4000000000000004E-3"/>
    <n v="6.9999999999999999E-4"/>
  </r>
  <r>
    <s v="10-Jun-2026"/>
    <x v="2"/>
    <s v="Week2-Jun-2026"/>
    <x v="9"/>
    <s v="26-Jun-2029"/>
    <s v="Tuesday"/>
    <s v="Monthly - Tuesday"/>
    <s v="Monthly - Tuesday"/>
    <s v="Month+36 Expiry"/>
    <n v="0"/>
    <n v="0"/>
    <n v="0"/>
  </r>
  <r>
    <s v="10-Jun-2026"/>
    <x v="2"/>
    <s v="Week2-Jun-2026"/>
    <x v="9"/>
    <s v="24-Dec-2029"/>
    <s v="Monday"/>
    <s v="Weekly - Monday"/>
    <s v="Weekly - Monday"/>
    <s v="Month+42 Expiry"/>
    <n v="0"/>
    <n v="0"/>
    <n v="0"/>
  </r>
  <r>
    <s v="10-Jun-2026"/>
    <x v="2"/>
    <s v="Week2-Jun-2026"/>
    <x v="9"/>
    <s v="25-Jun-2030"/>
    <s v="Tuesday"/>
    <s v="Monthly - Tuesday"/>
    <s v="Monthly - Tuesday"/>
    <s v="Month+48 Expiry"/>
    <n v="0"/>
    <n v="0"/>
    <n v="0"/>
  </r>
  <r>
    <s v="10-Jun-2026"/>
    <x v="2"/>
    <s v="Week2-Jun-2026"/>
    <x v="9"/>
    <s v="31-Dec-2030"/>
    <s v="Tuesday"/>
    <s v="Monthly - Tuesday"/>
    <s v="Monthly - Tuesday"/>
    <s v="Month+54 Expiry"/>
    <n v="0"/>
    <n v="0"/>
    <n v="0"/>
  </r>
  <r>
    <s v="11-Jun-2026"/>
    <x v="3"/>
    <s v="Week2-Jun-2026"/>
    <x v="9"/>
    <s v="16-Jun-2026"/>
    <s v="Tuesday"/>
    <s v="Weekly - Tuesday"/>
    <s v="Weekly - Tuesday"/>
    <s v="Same Month Expiry"/>
    <n v="47325140"/>
    <n v="71768.165900000007"/>
    <n v="274.96010000000001"/>
  </r>
  <r>
    <s v="11-Jun-2026"/>
    <x v="3"/>
    <s v="Week2-Jun-2026"/>
    <x v="9"/>
    <s v="23-Jun-2026"/>
    <s v="Tuesday"/>
    <s v="Weekly - Tuesday"/>
    <s v="Weekly - Tuesday"/>
    <s v="Same Month Expiry"/>
    <n v="1133307"/>
    <n v="1724.3927000000001"/>
    <n v="8.8186999999999998"/>
  </r>
  <r>
    <s v="11-Jun-2026"/>
    <x v="3"/>
    <s v="Week2-Jun-2026"/>
    <x v="9"/>
    <s v="30-Jun-2026"/>
    <s v="Tuesday"/>
    <s v="Monthly - Tuesday"/>
    <s v="Monthly - Tuesday"/>
    <s v="Same Month Expiry"/>
    <n v="1514876"/>
    <n v="2322.6840000000002"/>
    <n v="17.7088"/>
  </r>
  <r>
    <s v="11-Jun-2026"/>
    <x v="3"/>
    <s v="Week2-Jun-2026"/>
    <x v="9"/>
    <s v="07-Jul-2026"/>
    <s v="Tuesday"/>
    <s v="Weekly - Tuesday"/>
    <s v="Weekly - Tuesday"/>
    <s v="Month+1 Expiry"/>
    <n v="24058"/>
    <n v="37.247799999999998"/>
    <n v="0.312"/>
  </r>
  <r>
    <s v="11-Jun-2026"/>
    <x v="3"/>
    <s v="Week2-Jun-2026"/>
    <x v="9"/>
    <s v="14-Jul-2026"/>
    <s v="Tuesday"/>
    <s v="Weekly - Tuesday"/>
    <s v="Weekly - Tuesday"/>
    <s v="Month+1 Expiry"/>
    <n v="2873"/>
    <n v="4.4142999999999999"/>
    <n v="4.1300000000000003E-2"/>
  </r>
  <r>
    <s v="11-Jun-2026"/>
    <x v="3"/>
    <s v="Week2-Jun-2026"/>
    <x v="9"/>
    <s v="28-Jul-2026"/>
    <s v="Tuesday"/>
    <s v="Monthly - Tuesday"/>
    <s v="Monthly - Tuesday"/>
    <s v="Month+1 Expiry"/>
    <n v="179428"/>
    <n v="276.28910000000002"/>
    <n v="2.7193000000000001"/>
  </r>
  <r>
    <s v="11-Jun-2026"/>
    <x v="3"/>
    <s v="Week2-Jun-2026"/>
    <x v="9"/>
    <s v="25-Aug-2026"/>
    <s v="Tuesday"/>
    <s v="Monthly - Tuesday"/>
    <s v="Monthly - Tuesday"/>
    <s v="Month+2 Expiry"/>
    <n v="29933"/>
    <n v="46.790300000000002"/>
    <n v="0.62470000000000003"/>
  </r>
  <r>
    <s v="11-Jun-2026"/>
    <x v="3"/>
    <s v="Week2-Jun-2026"/>
    <x v="9"/>
    <s v="29-Sep-2026"/>
    <s v="Tuesday"/>
    <s v="Monthly - Tuesday"/>
    <s v="Monthly - Tuesday"/>
    <s v="Month+3 Expiry"/>
    <n v="32890"/>
    <n v="51.750999999999998"/>
    <n v="0.71840000000000004"/>
  </r>
  <r>
    <s v="11-Jun-2026"/>
    <x v="3"/>
    <s v="Week2-Jun-2026"/>
    <x v="9"/>
    <s v="29-Dec-2026"/>
    <s v="Tuesday"/>
    <s v="Monthly - Tuesday"/>
    <s v="Monthly - Tuesday"/>
    <s v="Month+6 Expiry"/>
    <n v="31808"/>
    <n v="52.150199999999998"/>
    <n v="1.2904"/>
  </r>
  <r>
    <s v="11-Jun-2026"/>
    <x v="3"/>
    <s v="Week2-Jun-2026"/>
    <x v="9"/>
    <s v="30-Mar-2027"/>
    <s v="Tuesday"/>
    <s v="Monthly - Tuesday"/>
    <s v="Monthly - Tuesday"/>
    <s v="Month+9 Expiry"/>
    <n v="67"/>
    <n v="0.1113"/>
    <n v="2.0999999999999999E-3"/>
  </r>
  <r>
    <s v="11-Jun-2026"/>
    <x v="3"/>
    <s v="Week2-Jun-2026"/>
    <x v="9"/>
    <s v="29-Jun-2027"/>
    <s v="Tuesday"/>
    <s v="Monthly - Tuesday"/>
    <s v="Monthly - Tuesday"/>
    <s v="Month+12 Expiry"/>
    <n v="4"/>
    <n v="6.1999999999999998E-3"/>
    <n v="2.9999999999999997E-4"/>
  </r>
  <r>
    <s v="11-Jun-2026"/>
    <x v="3"/>
    <s v="Week2-Jun-2026"/>
    <x v="9"/>
    <s v="28-Dec-2027"/>
    <s v="Tuesday"/>
    <s v="Monthly - Tuesday"/>
    <s v="Monthly - Tuesday"/>
    <s v="Month+18 Expiry"/>
    <n v="261"/>
    <n v="0.45960000000000001"/>
    <n v="2.1000000000000001E-2"/>
  </r>
  <r>
    <s v="11-Jun-2026"/>
    <x v="3"/>
    <s v="Week2-Jun-2026"/>
    <x v="9"/>
    <s v="27-Jun-2028"/>
    <s v="Tuesday"/>
    <s v="Monthly - Tuesday"/>
    <s v="Monthly - Tuesday"/>
    <s v="Month+24 Expiry"/>
    <n v="0"/>
    <n v="0"/>
    <n v="0"/>
  </r>
  <r>
    <s v="11-Jun-2026"/>
    <x v="3"/>
    <s v="Week2-Jun-2026"/>
    <x v="9"/>
    <s v="26-Dec-2028"/>
    <s v="Tuesday"/>
    <s v="Monthly - Tuesday"/>
    <s v="Monthly - Tuesday"/>
    <s v="Month+30 Expiry"/>
    <n v="20"/>
    <n v="0.04"/>
    <n v="2E-3"/>
  </r>
  <r>
    <s v="11-Jun-2026"/>
    <x v="3"/>
    <s v="Week2-Jun-2026"/>
    <x v="9"/>
    <s v="26-Jun-2029"/>
    <s v="Tuesday"/>
    <s v="Monthly - Tuesday"/>
    <s v="Monthly - Tuesday"/>
    <s v="Month+36 Expiry"/>
    <n v="0"/>
    <n v="0"/>
    <n v="0"/>
  </r>
  <r>
    <s v="11-Jun-2026"/>
    <x v="3"/>
    <s v="Week2-Jun-2026"/>
    <x v="9"/>
    <s v="24-Dec-2029"/>
    <s v="Monday"/>
    <s v="Weekly - Monday"/>
    <s v="Weekly - Monday"/>
    <s v="Month+42 Expiry"/>
    <n v="1"/>
    <n v="1.4E-3"/>
    <n v="0"/>
  </r>
  <r>
    <s v="11-Jun-2026"/>
    <x v="3"/>
    <s v="Week2-Jun-2026"/>
    <x v="9"/>
    <s v="25-Jun-2030"/>
    <s v="Tuesday"/>
    <s v="Monthly - Tuesday"/>
    <s v="Monthly - Tuesday"/>
    <s v="Month+48 Expiry"/>
    <n v="0"/>
    <n v="0"/>
    <n v="0"/>
  </r>
  <r>
    <s v="11-Jun-2026"/>
    <x v="3"/>
    <s v="Week2-Jun-2026"/>
    <x v="9"/>
    <s v="31-Dec-2030"/>
    <s v="Tuesday"/>
    <s v="Monthly - Tuesday"/>
    <s v="Monthly - Tuesday"/>
    <s v="Month+54 Expiry"/>
    <n v="0"/>
    <n v="0"/>
    <n v="0"/>
  </r>
  <r>
    <s v="12-Jun-2026"/>
    <x v="4"/>
    <s v="Week2-Jun-2026"/>
    <x v="9"/>
    <s v="16-Jun-2026"/>
    <s v="Tuesday"/>
    <s v="Weekly - Tuesday"/>
    <s v="Weekly - Tuesday"/>
    <s v="Same Month Expiry"/>
    <n v="108186835"/>
    <n v="165276.13029999999"/>
    <n v="535.58600000000001"/>
  </r>
  <r>
    <s v="12-Jun-2026"/>
    <x v="4"/>
    <s v="Week2-Jun-2026"/>
    <x v="9"/>
    <s v="23-Jun-2026"/>
    <s v="Tuesday"/>
    <s v="Weekly - Tuesday"/>
    <s v="Weekly - Tuesday"/>
    <s v="Same Month Expiry"/>
    <n v="3059152"/>
    <n v="4698.0248000000001"/>
    <n v="20.016500000000001"/>
  </r>
  <r>
    <s v="12-Jun-2026"/>
    <x v="4"/>
    <s v="Week2-Jun-2026"/>
    <x v="9"/>
    <s v="30-Jun-2026"/>
    <s v="Tuesday"/>
    <s v="Monthly - Tuesday"/>
    <s v="Monthly - Tuesday"/>
    <s v="Same Month Expiry"/>
    <n v="2654478"/>
    <n v="4078.5655999999999"/>
    <n v="27.514500000000002"/>
  </r>
  <r>
    <s v="12-Jun-2026"/>
    <x v="4"/>
    <s v="Week2-Jun-2026"/>
    <x v="9"/>
    <s v="07-Jul-2026"/>
    <s v="Tuesday"/>
    <s v="Weekly - Tuesday"/>
    <s v="Weekly - Tuesday"/>
    <s v="Month+1 Expiry"/>
    <n v="51240"/>
    <n v="79.249099999999999"/>
    <n v="0.60240000000000005"/>
  </r>
  <r>
    <s v="12-Jun-2026"/>
    <x v="4"/>
    <s v="Week2-Jun-2026"/>
    <x v="9"/>
    <s v="14-Jul-2026"/>
    <s v="Tuesday"/>
    <s v="Weekly - Tuesday"/>
    <s v="Weekly - Tuesday"/>
    <s v="Month+1 Expiry"/>
    <n v="7776"/>
    <n v="11.9794"/>
    <n v="8.4900000000000003E-2"/>
  </r>
  <r>
    <s v="12-Jun-2026"/>
    <x v="4"/>
    <s v="Week2-Jun-2026"/>
    <x v="9"/>
    <s v="28-Jul-2026"/>
    <s v="Tuesday"/>
    <s v="Monthly - Tuesday"/>
    <s v="Monthly - Tuesday"/>
    <s v="Month+1 Expiry"/>
    <n v="375030"/>
    <n v="574.35270000000003"/>
    <n v="5.0065"/>
  </r>
  <r>
    <s v="12-Jun-2026"/>
    <x v="4"/>
    <s v="Week2-Jun-2026"/>
    <x v="9"/>
    <s v="25-Aug-2026"/>
    <s v="Tuesday"/>
    <s v="Monthly - Tuesday"/>
    <s v="Monthly - Tuesday"/>
    <s v="Month+2 Expiry"/>
    <n v="72904"/>
    <n v="114.48909999999999"/>
    <n v="1.5043"/>
  </r>
  <r>
    <s v="12-Jun-2026"/>
    <x v="4"/>
    <s v="Week2-Jun-2026"/>
    <x v="9"/>
    <s v="29-Sep-2026"/>
    <s v="Tuesday"/>
    <s v="Monthly - Tuesday"/>
    <s v="Monthly - Tuesday"/>
    <s v="Month+3 Expiry"/>
    <n v="48624"/>
    <n v="76.124700000000004"/>
    <n v="0.91539999999999999"/>
  </r>
  <r>
    <s v="12-Jun-2026"/>
    <x v="4"/>
    <s v="Week2-Jun-2026"/>
    <x v="9"/>
    <s v="29-Dec-2026"/>
    <s v="Tuesday"/>
    <s v="Monthly - Tuesday"/>
    <s v="Monthly - Tuesday"/>
    <s v="Month+6 Expiry"/>
    <n v="90067"/>
    <n v="143.7355"/>
    <n v="3.7412000000000001"/>
  </r>
  <r>
    <s v="12-Jun-2026"/>
    <x v="4"/>
    <s v="Week2-Jun-2026"/>
    <x v="9"/>
    <s v="30-Mar-2027"/>
    <s v="Tuesday"/>
    <s v="Monthly - Tuesday"/>
    <s v="Monthly - Tuesday"/>
    <s v="Month+9 Expiry"/>
    <n v="240"/>
    <n v="0.45029999999999998"/>
    <n v="4.1000000000000003E-3"/>
  </r>
  <r>
    <s v="12-Jun-2026"/>
    <x v="4"/>
    <s v="Week2-Jun-2026"/>
    <x v="9"/>
    <s v="29-Jun-2027"/>
    <s v="Tuesday"/>
    <s v="Monthly - Tuesday"/>
    <s v="Monthly - Tuesday"/>
    <s v="Month+12 Expiry"/>
    <n v="0"/>
    <n v="0"/>
    <n v="0"/>
  </r>
  <r>
    <s v="12-Jun-2026"/>
    <x v="4"/>
    <s v="Week2-Jun-2026"/>
    <x v="9"/>
    <s v="28-Dec-2027"/>
    <s v="Tuesday"/>
    <s v="Monthly - Tuesday"/>
    <s v="Monthly - Tuesday"/>
    <s v="Month+18 Expiry"/>
    <n v="638"/>
    <n v="1.0959000000000001"/>
    <n v="5.1700000000000003E-2"/>
  </r>
  <r>
    <s v="12-Jun-2026"/>
    <x v="4"/>
    <s v="Week2-Jun-2026"/>
    <x v="9"/>
    <s v="27-Jun-2028"/>
    <s v="Tuesday"/>
    <s v="Monthly - Tuesday"/>
    <s v="Monthly - Tuesday"/>
    <s v="Month+24 Expiry"/>
    <n v="0"/>
    <n v="0"/>
    <n v="0"/>
  </r>
  <r>
    <s v="12-Jun-2026"/>
    <x v="4"/>
    <s v="Week2-Jun-2026"/>
    <x v="9"/>
    <s v="26-Dec-2028"/>
    <s v="Tuesday"/>
    <s v="Monthly - Tuesday"/>
    <s v="Monthly - Tuesday"/>
    <s v="Month+30 Expiry"/>
    <n v="14"/>
    <n v="2.6700000000000002E-2"/>
    <n v="2.0999999999999999E-3"/>
  </r>
  <r>
    <s v="12-Jun-2026"/>
    <x v="4"/>
    <s v="Week2-Jun-2026"/>
    <x v="9"/>
    <s v="26-Jun-2029"/>
    <s v="Tuesday"/>
    <s v="Monthly - Tuesday"/>
    <s v="Monthly - Tuesday"/>
    <s v="Month+36 Expiry"/>
    <n v="0"/>
    <n v="0"/>
    <n v="0"/>
  </r>
  <r>
    <s v="12-Jun-2026"/>
    <x v="4"/>
    <s v="Week2-Jun-2026"/>
    <x v="9"/>
    <s v="24-Dec-2029"/>
    <s v="Monday"/>
    <s v="Weekly - Monday"/>
    <s v="Weekly - Monday"/>
    <s v="Month+42 Expiry"/>
    <n v="0"/>
    <n v="0"/>
    <n v="0"/>
  </r>
  <r>
    <s v="12-Jun-2026"/>
    <x v="4"/>
    <s v="Week2-Jun-2026"/>
    <x v="9"/>
    <s v="25-Jun-2030"/>
    <s v="Tuesday"/>
    <s v="Monthly - Tuesday"/>
    <s v="Monthly - Tuesday"/>
    <s v="Month+48 Expiry"/>
    <n v="0"/>
    <n v="0"/>
    <n v="0"/>
  </r>
  <r>
    <s v="12-Jun-2026"/>
    <x v="4"/>
    <s v="Week2-Jun-2026"/>
    <x v="9"/>
    <s v="31-Dec-2030"/>
    <s v="Tuesday"/>
    <s v="Monthly - Tuesday"/>
    <s v="Monthly - Tuesday"/>
    <s v="Month+54 Expiry"/>
    <n v="0"/>
    <n v="0"/>
    <n v="0"/>
  </r>
  <r>
    <s v="15-Jun-2026"/>
    <x v="0"/>
    <s v="Week3-Jun-2026"/>
    <x v="9"/>
    <s v="16-Jun-2026"/>
    <s v="Tuesday"/>
    <s v="Weekly - Tuesday"/>
    <s v="Weekly - Tuesday"/>
    <s v="Same Month Expiry"/>
    <n v="141223335"/>
    <n v="219595.99340000001"/>
    <n v="508.59440000000001"/>
  </r>
  <r>
    <s v="15-Jun-2026"/>
    <x v="0"/>
    <s v="Week3-Jun-2026"/>
    <x v="9"/>
    <s v="23-Jun-2026"/>
    <s v="Tuesday"/>
    <s v="Weekly - Tuesday"/>
    <s v="Weekly - Tuesday"/>
    <s v="Same Month Expiry"/>
    <n v="5212383"/>
    <n v="8118.4651999999996"/>
    <n v="31.673300000000001"/>
  </r>
  <r>
    <s v="15-Jun-2026"/>
    <x v="0"/>
    <s v="Week3-Jun-2026"/>
    <x v="9"/>
    <s v="30-Jun-2026"/>
    <s v="Tuesday"/>
    <s v="Monthly - Tuesday"/>
    <s v="Monthly - Tuesday"/>
    <s v="Same Month Expiry"/>
    <n v="2544467"/>
    <n v="3947.1253999999999"/>
    <n v="23.231999999999999"/>
  </r>
  <r>
    <s v="15-Jun-2026"/>
    <x v="0"/>
    <s v="Week3-Jun-2026"/>
    <x v="9"/>
    <s v="07-Jul-2026"/>
    <s v="Tuesday"/>
    <s v="Weekly - Tuesday"/>
    <s v="Weekly - Tuesday"/>
    <s v="Month+1 Expiry"/>
    <n v="71323"/>
    <n v="111.0693"/>
    <n v="0.71440000000000003"/>
  </r>
  <r>
    <s v="15-Jun-2026"/>
    <x v="0"/>
    <s v="Week3-Jun-2026"/>
    <x v="9"/>
    <s v="14-Jul-2026"/>
    <s v="Tuesday"/>
    <s v="Weekly - Tuesday"/>
    <s v="Weekly - Tuesday"/>
    <s v="Month+1 Expiry"/>
    <n v="13354"/>
    <n v="20.833200000000001"/>
    <n v="0.1409"/>
  </r>
  <r>
    <s v="15-Jun-2026"/>
    <x v="0"/>
    <s v="Week3-Jun-2026"/>
    <x v="9"/>
    <s v="28-Jul-2026"/>
    <s v="Tuesday"/>
    <s v="Monthly - Tuesday"/>
    <s v="Monthly - Tuesday"/>
    <s v="Month+1 Expiry"/>
    <n v="435306"/>
    <n v="670.80510000000004"/>
    <n v="6.1505000000000001"/>
  </r>
  <r>
    <s v="15-Jun-2026"/>
    <x v="0"/>
    <s v="Week3-Jun-2026"/>
    <x v="9"/>
    <s v="25-Aug-2026"/>
    <s v="Tuesday"/>
    <s v="Monthly - Tuesday"/>
    <s v="Monthly - Tuesday"/>
    <s v="Month+2 Expiry"/>
    <n v="89861"/>
    <n v="139.44929999999999"/>
    <n v="1.7665"/>
  </r>
  <r>
    <s v="15-Jun-2026"/>
    <x v="0"/>
    <s v="Week3-Jun-2026"/>
    <x v="9"/>
    <s v="29-Sep-2026"/>
    <s v="Tuesday"/>
    <s v="Monthly - Tuesday"/>
    <s v="Monthly - Tuesday"/>
    <s v="Month+3 Expiry"/>
    <n v="53920"/>
    <n v="86.036500000000004"/>
    <n v="1.0482"/>
  </r>
  <r>
    <s v="15-Jun-2026"/>
    <x v="0"/>
    <s v="Week3-Jun-2026"/>
    <x v="9"/>
    <s v="29-Dec-2026"/>
    <s v="Tuesday"/>
    <s v="Monthly - Tuesday"/>
    <s v="Monthly - Tuesday"/>
    <s v="Month+6 Expiry"/>
    <n v="82810"/>
    <n v="129.732"/>
    <n v="3.0217000000000001"/>
  </r>
  <r>
    <s v="15-Jun-2026"/>
    <x v="0"/>
    <s v="Week3-Jun-2026"/>
    <x v="9"/>
    <s v="30-Mar-2027"/>
    <s v="Tuesday"/>
    <s v="Monthly - Tuesday"/>
    <s v="Monthly - Tuesday"/>
    <s v="Month+9 Expiry"/>
    <n v="204"/>
    <n v="0.36070000000000002"/>
    <n v="3.3999999999999998E-3"/>
  </r>
  <r>
    <s v="15-Jun-2026"/>
    <x v="0"/>
    <s v="Week3-Jun-2026"/>
    <x v="9"/>
    <s v="29-Jun-2027"/>
    <s v="Tuesday"/>
    <s v="Monthly - Tuesday"/>
    <s v="Monthly - Tuesday"/>
    <s v="Month+12 Expiry"/>
    <n v="11"/>
    <n v="1.55E-2"/>
    <n v="2.9999999999999997E-4"/>
  </r>
  <r>
    <s v="15-Jun-2026"/>
    <x v="0"/>
    <s v="Week3-Jun-2026"/>
    <x v="9"/>
    <s v="28-Dec-2027"/>
    <s v="Tuesday"/>
    <s v="Monthly - Tuesday"/>
    <s v="Monthly - Tuesday"/>
    <s v="Month+18 Expiry"/>
    <n v="524"/>
    <n v="0.88859999999999995"/>
    <n v="4.1799999999999997E-2"/>
  </r>
  <r>
    <s v="15-Jun-2026"/>
    <x v="0"/>
    <s v="Week3-Jun-2026"/>
    <x v="9"/>
    <s v="27-Jun-2028"/>
    <s v="Tuesday"/>
    <s v="Monthly - Tuesday"/>
    <s v="Monthly - Tuesday"/>
    <s v="Month+24 Expiry"/>
    <n v="0"/>
    <n v="0"/>
    <n v="0"/>
  </r>
  <r>
    <s v="15-Jun-2026"/>
    <x v="0"/>
    <s v="Week3-Jun-2026"/>
    <x v="9"/>
    <s v="26-Dec-2028"/>
    <s v="Tuesday"/>
    <s v="Monthly - Tuesday"/>
    <s v="Monthly - Tuesday"/>
    <s v="Month+30 Expiry"/>
    <n v="18"/>
    <n v="3.4599999999999999E-2"/>
    <n v="2.3999999999999998E-3"/>
  </r>
  <r>
    <s v="15-Jun-2026"/>
    <x v="0"/>
    <s v="Week3-Jun-2026"/>
    <x v="9"/>
    <s v="26-Jun-2029"/>
    <s v="Tuesday"/>
    <s v="Monthly - Tuesday"/>
    <s v="Monthly - Tuesday"/>
    <s v="Month+36 Expiry"/>
    <n v="0"/>
    <n v="0"/>
    <n v="0"/>
  </r>
  <r>
    <s v="15-Jun-2026"/>
    <x v="0"/>
    <s v="Week3-Jun-2026"/>
    <x v="9"/>
    <s v="24-Dec-2029"/>
    <s v="Monday"/>
    <s v="Weekly - Monday"/>
    <s v="Weekly - Monday"/>
    <s v="Month+42 Expiry"/>
    <n v="0"/>
    <n v="0"/>
    <n v="0"/>
  </r>
  <r>
    <s v="15-Jun-2026"/>
    <x v="0"/>
    <s v="Week3-Jun-2026"/>
    <x v="9"/>
    <s v="25-Jun-2030"/>
    <s v="Tuesday"/>
    <s v="Monthly - Tuesday"/>
    <s v="Monthly - Tuesday"/>
    <s v="Month+48 Expiry"/>
    <n v="0"/>
    <n v="0"/>
    <n v="0"/>
  </r>
  <r>
    <s v="15-Jun-2026"/>
    <x v="0"/>
    <s v="Week3-Jun-2026"/>
    <x v="9"/>
    <s v="31-Dec-2030"/>
    <s v="Tuesday"/>
    <s v="Monthly - Tuesday"/>
    <s v="Monthly - Tuesday"/>
    <s v="Month+54 Expiry"/>
    <n v="0"/>
    <n v="0"/>
    <n v="0"/>
  </r>
  <r>
    <s v="16-Jun-2026"/>
    <x v="1"/>
    <s v="Week3-Jun-2026"/>
    <x v="9"/>
    <s v="16-Jun-2026"/>
    <s v="Tuesday"/>
    <s v="Weekly - Tuesday"/>
    <s v="Weekly - Tuesday"/>
    <s v="Same Month Expiry"/>
    <n v="338771863"/>
    <n v="527545.49109999998"/>
    <n v="510.59339999999997"/>
  </r>
  <r>
    <s v="16-Jun-2026"/>
    <x v="1"/>
    <s v="Week3-Jun-2026"/>
    <x v="9"/>
    <s v="23-Jun-2026"/>
    <s v="Tuesday"/>
    <s v="Weekly - Tuesday"/>
    <s v="Weekly - Tuesday"/>
    <s v="Same Month Expiry"/>
    <n v="8195508"/>
    <n v="12766.075000000001"/>
    <n v="44.726399999999998"/>
  </r>
  <r>
    <s v="16-Jun-2026"/>
    <x v="1"/>
    <s v="Week3-Jun-2026"/>
    <x v="9"/>
    <s v="30-Jun-2026"/>
    <s v="Tuesday"/>
    <s v="Monthly - Tuesday"/>
    <s v="Monthly - Tuesday"/>
    <s v="Same Month Expiry"/>
    <n v="1799364"/>
    <n v="2807.64"/>
    <n v="14.5085"/>
  </r>
  <r>
    <s v="16-Jun-2026"/>
    <x v="1"/>
    <s v="Week3-Jun-2026"/>
    <x v="9"/>
    <s v="07-Jul-2026"/>
    <s v="Tuesday"/>
    <s v="Weekly - Tuesday"/>
    <s v="Weekly - Tuesday"/>
    <s v="Month+1 Expiry"/>
    <n v="55111"/>
    <n v="86.207400000000007"/>
    <n v="0.4879"/>
  </r>
  <r>
    <s v="16-Jun-2026"/>
    <x v="1"/>
    <s v="Week3-Jun-2026"/>
    <x v="9"/>
    <s v="14-Jul-2026"/>
    <s v="Tuesday"/>
    <s v="Weekly - Tuesday"/>
    <s v="Weekly - Tuesday"/>
    <s v="Month+1 Expiry"/>
    <n v="6886"/>
    <n v="10.7598"/>
    <n v="6.4699999999999994E-2"/>
  </r>
  <r>
    <s v="16-Jun-2026"/>
    <x v="1"/>
    <s v="Week3-Jun-2026"/>
    <x v="9"/>
    <s v="28-Jul-2026"/>
    <s v="Tuesday"/>
    <s v="Monthly - Tuesday"/>
    <s v="Monthly - Tuesday"/>
    <s v="Month+1 Expiry"/>
    <n v="250441"/>
    <n v="388.63659999999999"/>
    <n v="3.1932"/>
  </r>
  <r>
    <s v="16-Jun-2026"/>
    <x v="1"/>
    <s v="Week3-Jun-2026"/>
    <x v="9"/>
    <s v="25-Aug-2026"/>
    <s v="Tuesday"/>
    <s v="Monthly - Tuesday"/>
    <s v="Monthly - Tuesday"/>
    <s v="Month+2 Expiry"/>
    <n v="45411"/>
    <n v="71.154200000000003"/>
    <n v="0.84889999999999999"/>
  </r>
  <r>
    <s v="16-Jun-2026"/>
    <x v="1"/>
    <s v="Week3-Jun-2026"/>
    <x v="9"/>
    <s v="29-Sep-2026"/>
    <s v="Tuesday"/>
    <s v="Monthly - Tuesday"/>
    <s v="Monthly - Tuesday"/>
    <s v="Month+3 Expiry"/>
    <n v="34795"/>
    <n v="52.4512"/>
    <n v="0.61499999999999999"/>
  </r>
  <r>
    <s v="16-Jun-2026"/>
    <x v="1"/>
    <s v="Week3-Jun-2026"/>
    <x v="9"/>
    <s v="29-Dec-2026"/>
    <s v="Tuesday"/>
    <s v="Monthly - Tuesday"/>
    <s v="Monthly - Tuesday"/>
    <s v="Month+6 Expiry"/>
    <n v="40326"/>
    <n v="62.5428"/>
    <n v="1.1986000000000001"/>
  </r>
  <r>
    <s v="16-Jun-2026"/>
    <x v="1"/>
    <s v="Week3-Jun-2026"/>
    <x v="9"/>
    <s v="30-Mar-2027"/>
    <s v="Tuesday"/>
    <s v="Monthly - Tuesday"/>
    <s v="Monthly - Tuesday"/>
    <s v="Month+9 Expiry"/>
    <n v="164"/>
    <n v="0.28920000000000001"/>
    <n v="2.3999999999999998E-3"/>
  </r>
  <r>
    <s v="16-Jun-2026"/>
    <x v="1"/>
    <s v="Week3-Jun-2026"/>
    <x v="9"/>
    <s v="29-Jun-2027"/>
    <s v="Tuesday"/>
    <s v="Monthly - Tuesday"/>
    <s v="Monthly - Tuesday"/>
    <s v="Month+12 Expiry"/>
    <n v="0"/>
    <n v="0"/>
    <n v="0"/>
  </r>
  <r>
    <s v="16-Jun-2026"/>
    <x v="1"/>
    <s v="Week3-Jun-2026"/>
    <x v="9"/>
    <s v="28-Dec-2027"/>
    <s v="Tuesday"/>
    <s v="Monthly - Tuesday"/>
    <s v="Monthly - Tuesday"/>
    <s v="Month+18 Expiry"/>
    <n v="234"/>
    <n v="0.41189999999999999"/>
    <n v="1.95E-2"/>
  </r>
  <r>
    <s v="16-Jun-2026"/>
    <x v="1"/>
    <s v="Week3-Jun-2026"/>
    <x v="9"/>
    <s v="27-Jun-2028"/>
    <s v="Tuesday"/>
    <s v="Monthly - Tuesday"/>
    <s v="Monthly - Tuesday"/>
    <s v="Month+24 Expiry"/>
    <n v="0"/>
    <n v="0"/>
    <n v="0"/>
  </r>
  <r>
    <s v="16-Jun-2026"/>
    <x v="1"/>
    <s v="Week3-Jun-2026"/>
    <x v="9"/>
    <s v="26-Dec-2028"/>
    <s v="Tuesday"/>
    <s v="Monthly - Tuesday"/>
    <s v="Monthly - Tuesday"/>
    <s v="Month+30 Expiry"/>
    <n v="22"/>
    <n v="3.8699999999999998E-2"/>
    <n v="2.3E-3"/>
  </r>
  <r>
    <s v="16-Jun-2026"/>
    <x v="1"/>
    <s v="Week3-Jun-2026"/>
    <x v="9"/>
    <s v="26-Jun-2029"/>
    <s v="Tuesday"/>
    <s v="Monthly - Tuesday"/>
    <s v="Monthly - Tuesday"/>
    <s v="Month+36 Expiry"/>
    <n v="0"/>
    <n v="0"/>
    <n v="0"/>
  </r>
  <r>
    <s v="16-Jun-2026"/>
    <x v="1"/>
    <s v="Week3-Jun-2026"/>
    <x v="9"/>
    <s v="24-Dec-2029"/>
    <s v="Monday"/>
    <s v="Weekly - Monday"/>
    <s v="Weekly - Monday"/>
    <s v="Month+42 Expiry"/>
    <n v="0"/>
    <n v="0"/>
    <n v="0"/>
  </r>
  <r>
    <s v="16-Jun-2026"/>
    <x v="1"/>
    <s v="Week3-Jun-2026"/>
    <x v="9"/>
    <s v="25-Jun-2030"/>
    <s v="Tuesday"/>
    <s v="Monthly - Tuesday"/>
    <s v="Monthly - Tuesday"/>
    <s v="Month+48 Expiry"/>
    <n v="0"/>
    <n v="0"/>
    <n v="0"/>
  </r>
  <r>
    <s v="16-Jun-2026"/>
    <x v="1"/>
    <s v="Week3-Jun-2026"/>
    <x v="9"/>
    <s v="31-Dec-2030"/>
    <s v="Tuesday"/>
    <s v="Monthly - Tuesday"/>
    <s v="Monthly - Tuesday"/>
    <s v="Month+54 Expiry"/>
    <n v="0"/>
    <n v="0"/>
    <n v="0"/>
  </r>
  <r>
    <s v="17-Jun-2026"/>
    <x v="2"/>
    <s v="Week3-Jun-2026"/>
    <x v="9"/>
    <s v="23-Jun-2026"/>
    <s v="Tuesday"/>
    <s v="Weekly - Tuesday"/>
    <s v="Weekly - Tuesday"/>
    <s v="Same Month Expiry"/>
    <n v="35379131"/>
    <n v="55480.670400000003"/>
    <n v="222.36199999999999"/>
  </r>
  <r>
    <s v="17-Jun-2026"/>
    <x v="2"/>
    <s v="Week3-Jun-2026"/>
    <x v="9"/>
    <s v="30-Jun-2026"/>
    <s v="Tuesday"/>
    <s v="Monthly - Tuesday"/>
    <s v="Monthly - Tuesday"/>
    <s v="Same Month Expiry"/>
    <n v="1913823"/>
    <n v="2996.6073000000001"/>
    <n v="15.776"/>
  </r>
  <r>
    <s v="17-Jun-2026"/>
    <x v="2"/>
    <s v="Week3-Jun-2026"/>
    <x v="9"/>
    <s v="07-Jul-2026"/>
    <s v="Tuesday"/>
    <s v="Weekly - Tuesday"/>
    <s v="Weekly - Tuesday"/>
    <s v="Month+1 Expiry"/>
    <n v="82453"/>
    <n v="129.27799999999999"/>
    <n v="0.7379"/>
  </r>
  <r>
    <s v="17-Jun-2026"/>
    <x v="2"/>
    <s v="Week3-Jun-2026"/>
    <x v="9"/>
    <s v="14-Jul-2026"/>
    <s v="Tuesday"/>
    <s v="Weekly - Tuesday"/>
    <s v="Weekly - Tuesday"/>
    <s v="Month+1 Expiry"/>
    <n v="13227"/>
    <n v="20.7363"/>
    <n v="0.13120000000000001"/>
  </r>
  <r>
    <s v="17-Jun-2026"/>
    <x v="2"/>
    <s v="Week3-Jun-2026"/>
    <x v="9"/>
    <s v="21-Jul-2026"/>
    <s v="Tuesday"/>
    <s v="Weekly - Tuesday"/>
    <s v="Weekly - Tuesday"/>
    <s v="Month+1 Expiry"/>
    <n v="609"/>
    <n v="0.95909999999999995"/>
    <n v="6.7000000000000002E-3"/>
  </r>
  <r>
    <s v="17-Jun-2026"/>
    <x v="2"/>
    <s v="Week3-Jun-2026"/>
    <x v="9"/>
    <s v="28-Jul-2026"/>
    <s v="Tuesday"/>
    <s v="Monthly - Tuesday"/>
    <s v="Monthly - Tuesday"/>
    <s v="Month+1 Expiry"/>
    <n v="370685"/>
    <n v="572.75040000000001"/>
    <n v="4.3787000000000003"/>
  </r>
  <r>
    <s v="17-Jun-2026"/>
    <x v="2"/>
    <s v="Week3-Jun-2026"/>
    <x v="9"/>
    <s v="25-Aug-2026"/>
    <s v="Tuesday"/>
    <s v="Monthly - Tuesday"/>
    <s v="Monthly - Tuesday"/>
    <s v="Month+2 Expiry"/>
    <n v="42596"/>
    <n v="66.962699999999998"/>
    <n v="0.75900000000000001"/>
  </r>
  <r>
    <s v="17-Jun-2026"/>
    <x v="2"/>
    <s v="Week3-Jun-2026"/>
    <x v="9"/>
    <s v="29-Sep-2026"/>
    <s v="Tuesday"/>
    <s v="Monthly - Tuesday"/>
    <s v="Monthly - Tuesday"/>
    <s v="Month+3 Expiry"/>
    <n v="30058"/>
    <n v="47.469700000000003"/>
    <n v="0.76839999999999997"/>
  </r>
  <r>
    <s v="17-Jun-2026"/>
    <x v="2"/>
    <s v="Week3-Jun-2026"/>
    <x v="9"/>
    <s v="29-Dec-2026"/>
    <s v="Tuesday"/>
    <s v="Monthly - Tuesday"/>
    <s v="Monthly - Tuesday"/>
    <s v="Month+6 Expiry"/>
    <n v="58962"/>
    <n v="94.840699999999998"/>
    <n v="2.0464000000000002"/>
  </r>
  <r>
    <s v="17-Jun-2026"/>
    <x v="2"/>
    <s v="Week3-Jun-2026"/>
    <x v="9"/>
    <s v="30-Mar-2027"/>
    <s v="Tuesday"/>
    <s v="Monthly - Tuesday"/>
    <s v="Monthly - Tuesday"/>
    <s v="Month+9 Expiry"/>
    <n v="250"/>
    <n v="0.4496"/>
    <n v="3.5999999999999999E-3"/>
  </r>
  <r>
    <s v="17-Jun-2026"/>
    <x v="2"/>
    <s v="Week3-Jun-2026"/>
    <x v="9"/>
    <s v="29-Jun-2027"/>
    <s v="Tuesday"/>
    <s v="Monthly - Tuesday"/>
    <s v="Monthly - Tuesday"/>
    <s v="Month+12 Expiry"/>
    <n v="2"/>
    <n v="2.8E-3"/>
    <n v="0"/>
  </r>
  <r>
    <s v="17-Jun-2026"/>
    <x v="2"/>
    <s v="Week3-Jun-2026"/>
    <x v="9"/>
    <s v="28-Dec-2027"/>
    <s v="Tuesday"/>
    <s v="Monthly - Tuesday"/>
    <s v="Monthly - Tuesday"/>
    <s v="Month+18 Expiry"/>
    <n v="323"/>
    <n v="0.54149999999999998"/>
    <n v="2.24E-2"/>
  </r>
  <r>
    <s v="17-Jun-2026"/>
    <x v="2"/>
    <s v="Week3-Jun-2026"/>
    <x v="9"/>
    <s v="27-Jun-2028"/>
    <s v="Tuesday"/>
    <s v="Monthly - Tuesday"/>
    <s v="Monthly - Tuesday"/>
    <s v="Month+24 Expiry"/>
    <n v="0"/>
    <n v="0"/>
    <n v="0"/>
  </r>
  <r>
    <s v="17-Jun-2026"/>
    <x v="2"/>
    <s v="Week3-Jun-2026"/>
    <x v="9"/>
    <s v="26-Dec-2028"/>
    <s v="Tuesday"/>
    <s v="Monthly - Tuesday"/>
    <s v="Monthly - Tuesday"/>
    <s v="Month+30 Expiry"/>
    <n v="8"/>
    <n v="1.38E-2"/>
    <n v="8.9999999999999998E-4"/>
  </r>
  <r>
    <s v="17-Jun-2026"/>
    <x v="2"/>
    <s v="Week3-Jun-2026"/>
    <x v="9"/>
    <s v="26-Jun-2029"/>
    <s v="Tuesday"/>
    <s v="Monthly - Tuesday"/>
    <s v="Monthly - Tuesday"/>
    <s v="Month+36 Expiry"/>
    <n v="0"/>
    <n v="0"/>
    <n v="0"/>
  </r>
  <r>
    <s v="17-Jun-2026"/>
    <x v="2"/>
    <s v="Week3-Jun-2026"/>
    <x v="9"/>
    <s v="24-Dec-2029"/>
    <s v="Monday"/>
    <s v="Weekly - Monday"/>
    <s v="Weekly - Monday"/>
    <s v="Month+42 Expiry"/>
    <n v="0"/>
    <n v="0"/>
    <n v="0"/>
  </r>
  <r>
    <s v="17-Jun-2026"/>
    <x v="2"/>
    <s v="Week3-Jun-2026"/>
    <x v="9"/>
    <s v="25-Jun-2030"/>
    <s v="Tuesday"/>
    <s v="Monthly - Tuesday"/>
    <s v="Monthly - Tuesday"/>
    <s v="Month+48 Expiry"/>
    <n v="0"/>
    <n v="0"/>
    <n v="0"/>
  </r>
  <r>
    <s v="17-Jun-2026"/>
    <x v="2"/>
    <s v="Week3-Jun-2026"/>
    <x v="9"/>
    <s v="31-Dec-2030"/>
    <s v="Tuesday"/>
    <s v="Monthly - Tuesday"/>
    <s v="Monthly - Tuesday"/>
    <s v="Month+54 Expiry"/>
    <n v="0"/>
    <n v="0"/>
    <n v="0"/>
  </r>
  <r>
    <s v="18-Jun-2026"/>
    <x v="3"/>
    <s v="Week3-Jun-2026"/>
    <x v="9"/>
    <s v="23-Jun-2026"/>
    <s v="Tuesday"/>
    <s v="Weekly - Tuesday"/>
    <s v="Weekly - Tuesday"/>
    <s v="Same Month Expiry"/>
    <n v="42409489"/>
    <n v="66493.582899999994"/>
    <n v="196.21870000000001"/>
  </r>
  <r>
    <s v="18-Jun-2026"/>
    <x v="3"/>
    <s v="Week3-Jun-2026"/>
    <x v="9"/>
    <s v="30-Jun-2026"/>
    <s v="Tuesday"/>
    <s v="Monthly - Tuesday"/>
    <s v="Monthly - Tuesday"/>
    <s v="Same Month Expiry"/>
    <n v="2982978"/>
    <n v="4670.7767000000003"/>
    <n v="20.860900000000001"/>
  </r>
  <r>
    <s v="18-Jun-2026"/>
    <x v="3"/>
    <s v="Week3-Jun-2026"/>
    <x v="9"/>
    <s v="07-Jul-2026"/>
    <s v="Tuesday"/>
    <s v="Weekly - Tuesday"/>
    <s v="Weekly - Tuesday"/>
    <s v="Month+1 Expiry"/>
    <n v="150426"/>
    <n v="236.26509999999999"/>
    <n v="1.2656000000000001"/>
  </r>
  <r>
    <s v="18-Jun-2026"/>
    <x v="3"/>
    <s v="Week3-Jun-2026"/>
    <x v="9"/>
    <s v="14-Jul-2026"/>
    <s v="Tuesday"/>
    <s v="Weekly - Tuesday"/>
    <s v="Weekly - Tuesday"/>
    <s v="Month+1 Expiry"/>
    <n v="18268"/>
    <n v="28.645099999999999"/>
    <n v="0.18559999999999999"/>
  </r>
  <r>
    <s v="18-Jun-2026"/>
    <x v="3"/>
    <s v="Week3-Jun-2026"/>
    <x v="9"/>
    <s v="21-Jul-2026"/>
    <s v="Tuesday"/>
    <s v="Weekly - Tuesday"/>
    <s v="Weekly - Tuesday"/>
    <s v="Month+1 Expiry"/>
    <n v="1620"/>
    <n v="2.5491999999999999"/>
    <n v="2.0400000000000001E-2"/>
  </r>
  <r>
    <s v="18-Jun-2026"/>
    <x v="3"/>
    <s v="Week3-Jun-2026"/>
    <x v="9"/>
    <s v="28-Jul-2026"/>
    <s v="Tuesday"/>
    <s v="Monthly - Tuesday"/>
    <s v="Monthly - Tuesday"/>
    <s v="Month+1 Expiry"/>
    <n v="450563"/>
    <n v="705.98680000000002"/>
    <n v="5.6977000000000002"/>
  </r>
  <r>
    <s v="18-Jun-2026"/>
    <x v="3"/>
    <s v="Week3-Jun-2026"/>
    <x v="9"/>
    <s v="25-Aug-2026"/>
    <s v="Tuesday"/>
    <s v="Monthly - Tuesday"/>
    <s v="Monthly - Tuesday"/>
    <s v="Month+2 Expiry"/>
    <n v="66224"/>
    <n v="102.5117"/>
    <n v="1.0727"/>
  </r>
  <r>
    <s v="18-Jun-2026"/>
    <x v="3"/>
    <s v="Week3-Jun-2026"/>
    <x v="9"/>
    <s v="29-Sep-2026"/>
    <s v="Tuesday"/>
    <s v="Monthly - Tuesday"/>
    <s v="Monthly - Tuesday"/>
    <s v="Month+3 Expiry"/>
    <n v="35203"/>
    <n v="56.258200000000002"/>
    <n v="0.99850000000000005"/>
  </r>
  <r>
    <s v="18-Jun-2026"/>
    <x v="3"/>
    <s v="Week3-Jun-2026"/>
    <x v="9"/>
    <s v="29-Dec-2026"/>
    <s v="Tuesday"/>
    <s v="Monthly - Tuesday"/>
    <s v="Monthly - Tuesday"/>
    <s v="Month+6 Expiry"/>
    <n v="59942"/>
    <n v="92.776799999999994"/>
    <n v="1.8192999999999999"/>
  </r>
  <r>
    <s v="18-Jun-2026"/>
    <x v="3"/>
    <s v="Week3-Jun-2026"/>
    <x v="9"/>
    <s v="30-Mar-2027"/>
    <s v="Tuesday"/>
    <s v="Monthly - Tuesday"/>
    <s v="Monthly - Tuesday"/>
    <s v="Month+9 Expiry"/>
    <n v="219"/>
    <n v="0.36249999999999999"/>
    <n v="4.1999999999999997E-3"/>
  </r>
  <r>
    <s v="18-Jun-2026"/>
    <x v="3"/>
    <s v="Week3-Jun-2026"/>
    <x v="9"/>
    <s v="29-Jun-2027"/>
    <s v="Tuesday"/>
    <s v="Monthly - Tuesday"/>
    <s v="Monthly - Tuesday"/>
    <s v="Month+12 Expiry"/>
    <n v="45"/>
    <n v="6.2100000000000002E-2"/>
    <n v="6.9999999999999999E-4"/>
  </r>
  <r>
    <s v="18-Jun-2026"/>
    <x v="3"/>
    <s v="Week3-Jun-2026"/>
    <x v="9"/>
    <s v="28-Dec-2027"/>
    <s v="Tuesday"/>
    <s v="Monthly - Tuesday"/>
    <s v="Monthly - Tuesday"/>
    <s v="Month+18 Expiry"/>
    <n v="376"/>
    <n v="0.61299999999999999"/>
    <n v="2.4E-2"/>
  </r>
  <r>
    <s v="18-Jun-2026"/>
    <x v="3"/>
    <s v="Week3-Jun-2026"/>
    <x v="9"/>
    <s v="27-Jun-2028"/>
    <s v="Tuesday"/>
    <s v="Monthly - Tuesday"/>
    <s v="Monthly - Tuesday"/>
    <s v="Month+24 Expiry"/>
    <n v="0"/>
    <n v="0"/>
    <n v="0"/>
  </r>
  <r>
    <s v="18-Jun-2026"/>
    <x v="3"/>
    <s v="Week3-Jun-2026"/>
    <x v="9"/>
    <s v="26-Dec-2028"/>
    <s v="Tuesday"/>
    <s v="Monthly - Tuesday"/>
    <s v="Monthly - Tuesday"/>
    <s v="Month+30 Expiry"/>
    <n v="2"/>
    <n v="3.8E-3"/>
    <n v="2.9999999999999997E-4"/>
  </r>
  <r>
    <s v="18-Jun-2026"/>
    <x v="3"/>
    <s v="Week3-Jun-2026"/>
    <x v="9"/>
    <s v="26-Jun-2029"/>
    <s v="Tuesday"/>
    <s v="Monthly - Tuesday"/>
    <s v="Monthly - Tuesday"/>
    <s v="Month+36 Expiry"/>
    <n v="0"/>
    <n v="0"/>
    <n v="0"/>
  </r>
  <r>
    <s v="18-Jun-2026"/>
    <x v="3"/>
    <s v="Week3-Jun-2026"/>
    <x v="9"/>
    <s v="24-Dec-2029"/>
    <s v="Monday"/>
    <s v="Weekly - Monday"/>
    <s v="Weekly - Monday"/>
    <s v="Month+42 Expiry"/>
    <n v="0"/>
    <n v="0"/>
    <n v="0"/>
  </r>
  <r>
    <s v="18-Jun-2026"/>
    <x v="3"/>
    <s v="Week3-Jun-2026"/>
    <x v="9"/>
    <s v="25-Jun-2030"/>
    <s v="Tuesday"/>
    <s v="Monthly - Tuesday"/>
    <s v="Monthly - Tuesday"/>
    <s v="Month+48 Expiry"/>
    <n v="0"/>
    <n v="0"/>
    <n v="0"/>
  </r>
  <r>
    <s v="18-Jun-2026"/>
    <x v="3"/>
    <s v="Week3-Jun-2026"/>
    <x v="9"/>
    <s v="31-Dec-2030"/>
    <s v="Tuesday"/>
    <s v="Monthly - Tuesday"/>
    <s v="Monthly - Tuesday"/>
    <s v="Month+54 Expiry"/>
    <n v="0"/>
    <n v="0"/>
    <n v="0"/>
  </r>
  <r>
    <s v="19-Jun-2026"/>
    <x v="4"/>
    <s v="Week3-Jun-2026"/>
    <x v="9"/>
    <s v="23-Jun-2026"/>
    <s v="Tuesday"/>
    <s v="Weekly - Tuesday"/>
    <s v="Weekly - Tuesday"/>
    <s v="Same Month Expiry"/>
    <n v="85482141"/>
    <n v="133808.1692"/>
    <n v="386.38639999999998"/>
  </r>
  <r>
    <s v="19-Jun-2026"/>
    <x v="4"/>
    <s v="Week3-Jun-2026"/>
    <x v="9"/>
    <s v="30-Jun-2026"/>
    <s v="Tuesday"/>
    <s v="Monthly - Tuesday"/>
    <s v="Monthly - Tuesday"/>
    <s v="Same Month Expiry"/>
    <n v="4206528"/>
    <n v="6577.7338"/>
    <n v="30.128499999999999"/>
  </r>
  <r>
    <s v="19-Jun-2026"/>
    <x v="4"/>
    <s v="Week3-Jun-2026"/>
    <x v="9"/>
    <s v="07-Jul-2026"/>
    <s v="Tuesday"/>
    <s v="Weekly - Tuesday"/>
    <s v="Weekly - Tuesday"/>
    <s v="Month+1 Expiry"/>
    <n v="233863"/>
    <n v="367.21949999999998"/>
    <n v="2.1002999999999998"/>
  </r>
  <r>
    <s v="19-Jun-2026"/>
    <x v="4"/>
    <s v="Week3-Jun-2026"/>
    <x v="9"/>
    <s v="14-Jul-2026"/>
    <s v="Tuesday"/>
    <s v="Weekly - Tuesday"/>
    <s v="Weekly - Tuesday"/>
    <s v="Month+1 Expiry"/>
    <n v="28045"/>
    <n v="44.162700000000001"/>
    <n v="0.28710000000000002"/>
  </r>
  <r>
    <s v="19-Jun-2026"/>
    <x v="4"/>
    <s v="Week3-Jun-2026"/>
    <x v="9"/>
    <s v="21-Jul-2026"/>
    <s v="Tuesday"/>
    <s v="Weekly - Tuesday"/>
    <s v="Weekly - Tuesday"/>
    <s v="Month+1 Expiry"/>
    <n v="3163"/>
    <n v="5.0026999999999999"/>
    <n v="3.7600000000000001E-2"/>
  </r>
  <r>
    <s v="19-Jun-2026"/>
    <x v="4"/>
    <s v="Week3-Jun-2026"/>
    <x v="9"/>
    <s v="28-Jul-2026"/>
    <s v="Tuesday"/>
    <s v="Monthly - Tuesday"/>
    <s v="Monthly - Tuesday"/>
    <s v="Month+1 Expiry"/>
    <n v="392374"/>
    <n v="615.6653"/>
    <n v="5.4257"/>
  </r>
  <r>
    <s v="19-Jun-2026"/>
    <x v="4"/>
    <s v="Week3-Jun-2026"/>
    <x v="9"/>
    <s v="25-Aug-2026"/>
    <s v="Tuesday"/>
    <s v="Monthly - Tuesday"/>
    <s v="Monthly - Tuesday"/>
    <s v="Month+2 Expiry"/>
    <n v="55848"/>
    <n v="87.732699999999994"/>
    <n v="1.0663"/>
  </r>
  <r>
    <s v="19-Jun-2026"/>
    <x v="4"/>
    <s v="Week3-Jun-2026"/>
    <x v="9"/>
    <s v="29-Sep-2026"/>
    <s v="Tuesday"/>
    <s v="Monthly - Tuesday"/>
    <s v="Monthly - Tuesday"/>
    <s v="Month+3 Expiry"/>
    <n v="28982"/>
    <n v="45.015500000000003"/>
    <n v="0.72199999999999998"/>
  </r>
  <r>
    <s v="19-Jun-2026"/>
    <x v="4"/>
    <s v="Week3-Jun-2026"/>
    <x v="9"/>
    <s v="29-Dec-2026"/>
    <s v="Tuesday"/>
    <s v="Monthly - Tuesday"/>
    <s v="Monthly - Tuesday"/>
    <s v="Month+6 Expiry"/>
    <n v="40681"/>
    <n v="65.206000000000003"/>
    <n v="1.4773000000000001"/>
  </r>
  <r>
    <s v="19-Jun-2026"/>
    <x v="4"/>
    <s v="Week3-Jun-2026"/>
    <x v="9"/>
    <s v="30-Mar-2027"/>
    <s v="Tuesday"/>
    <s v="Monthly - Tuesday"/>
    <s v="Monthly - Tuesday"/>
    <s v="Month+9 Expiry"/>
    <n v="168"/>
    <n v="0.29749999999999999"/>
    <n v="4.0000000000000001E-3"/>
  </r>
  <r>
    <s v="19-Jun-2026"/>
    <x v="4"/>
    <s v="Week3-Jun-2026"/>
    <x v="9"/>
    <s v="29-Jun-2027"/>
    <s v="Tuesday"/>
    <s v="Monthly - Tuesday"/>
    <s v="Monthly - Tuesday"/>
    <s v="Month+12 Expiry"/>
    <n v="0"/>
    <n v="0"/>
    <n v="0"/>
  </r>
  <r>
    <s v="19-Jun-2026"/>
    <x v="4"/>
    <s v="Week3-Jun-2026"/>
    <x v="9"/>
    <s v="28-Dec-2027"/>
    <s v="Tuesday"/>
    <s v="Monthly - Tuesday"/>
    <s v="Monthly - Tuesday"/>
    <s v="Month+18 Expiry"/>
    <n v="293"/>
    <n v="0.505"/>
    <n v="1.9599999999999999E-2"/>
  </r>
  <r>
    <s v="19-Jun-2026"/>
    <x v="4"/>
    <s v="Week3-Jun-2026"/>
    <x v="9"/>
    <s v="27-Jun-2028"/>
    <s v="Tuesday"/>
    <s v="Monthly - Tuesday"/>
    <s v="Monthly - Tuesday"/>
    <s v="Month+24 Expiry"/>
    <n v="0"/>
    <n v="0"/>
    <n v="0"/>
  </r>
  <r>
    <s v="19-Jun-2026"/>
    <x v="4"/>
    <s v="Week3-Jun-2026"/>
    <x v="9"/>
    <s v="26-Dec-2028"/>
    <s v="Tuesday"/>
    <s v="Monthly - Tuesday"/>
    <s v="Monthly - Tuesday"/>
    <s v="Month+30 Expiry"/>
    <n v="2"/>
    <n v="3.8E-3"/>
    <n v="2.0000000000000001E-4"/>
  </r>
  <r>
    <s v="19-Jun-2026"/>
    <x v="4"/>
    <s v="Week3-Jun-2026"/>
    <x v="9"/>
    <s v="26-Jun-2029"/>
    <s v="Tuesday"/>
    <s v="Monthly - Tuesday"/>
    <s v="Monthly - Tuesday"/>
    <s v="Month+36 Expiry"/>
    <n v="0"/>
    <n v="0"/>
    <n v="0"/>
  </r>
  <r>
    <s v="19-Jun-2026"/>
    <x v="4"/>
    <s v="Week3-Jun-2026"/>
    <x v="9"/>
    <s v="24-Dec-2029"/>
    <s v="Monday"/>
    <s v="Weekly - Monday"/>
    <s v="Weekly - Monday"/>
    <s v="Month+42 Expiry"/>
    <n v="0"/>
    <n v="0"/>
    <n v="0"/>
  </r>
  <r>
    <s v="19-Jun-2026"/>
    <x v="4"/>
    <s v="Week3-Jun-2026"/>
    <x v="9"/>
    <s v="25-Jun-2030"/>
    <s v="Tuesday"/>
    <s v="Monthly - Tuesday"/>
    <s v="Monthly - Tuesday"/>
    <s v="Month+48 Expiry"/>
    <n v="0"/>
    <n v="0"/>
    <n v="0"/>
  </r>
  <r>
    <s v="19-Jun-2026"/>
    <x v="4"/>
    <s v="Week3-Jun-2026"/>
    <x v="9"/>
    <s v="31-Dec-2030"/>
    <s v="Tuesday"/>
    <s v="Monthly - Tuesday"/>
    <s v="Monthly - Tuesday"/>
    <s v="Month+54 Expiry"/>
    <n v="0"/>
    <n v="0"/>
    <n v="0"/>
  </r>
  <r>
    <s v="22-Jun-2026"/>
    <x v="0"/>
    <s v="Week4-Jun-2026"/>
    <x v="9"/>
    <s v="23-Jun-2026"/>
    <s v="Tuesday"/>
    <s v="Weekly - Tuesday"/>
    <s v="Weekly - Tuesday"/>
    <s v="Same Month Expiry"/>
    <n v="91802748"/>
    <n v="144114.31539999999"/>
    <n v="283.71069999999997"/>
  </r>
  <r>
    <s v="22-Jun-2026"/>
    <x v="0"/>
    <s v="Week4-Jun-2026"/>
    <x v="9"/>
    <s v="30-Jun-2026"/>
    <s v="Tuesday"/>
    <s v="Monthly - Tuesday"/>
    <s v="Monthly - Tuesday"/>
    <s v="Same Month Expiry"/>
    <n v="5107393"/>
    <n v="8023.0478999999996"/>
    <n v="26.465599999999998"/>
  </r>
  <r>
    <s v="22-Jun-2026"/>
    <x v="0"/>
    <s v="Week4-Jun-2026"/>
    <x v="9"/>
    <s v="07-Jul-2026"/>
    <s v="Tuesday"/>
    <s v="Weekly - Tuesday"/>
    <s v="Weekly - Tuesday"/>
    <s v="Month+1 Expiry"/>
    <n v="279405"/>
    <n v="438.91469999999998"/>
    <n v="1.9307000000000001"/>
  </r>
  <r>
    <s v="22-Jun-2026"/>
    <x v="0"/>
    <s v="Week4-Jun-2026"/>
    <x v="9"/>
    <s v="14-Jul-2026"/>
    <s v="Tuesday"/>
    <s v="Weekly - Tuesday"/>
    <s v="Weekly - Tuesday"/>
    <s v="Month+1 Expiry"/>
    <n v="24473"/>
    <n v="38.529699999999998"/>
    <n v="0.2107"/>
  </r>
  <r>
    <s v="22-Jun-2026"/>
    <x v="0"/>
    <s v="Week4-Jun-2026"/>
    <x v="9"/>
    <s v="21-Jul-2026"/>
    <s v="Tuesday"/>
    <s v="Weekly - Tuesday"/>
    <s v="Weekly - Tuesday"/>
    <s v="Month+1 Expiry"/>
    <n v="3345"/>
    <n v="5.2507999999999999"/>
    <n v="3.9399999999999998E-2"/>
  </r>
  <r>
    <s v="22-Jun-2026"/>
    <x v="0"/>
    <s v="Week4-Jun-2026"/>
    <x v="9"/>
    <s v="28-Jul-2026"/>
    <s v="Tuesday"/>
    <s v="Monthly - Tuesday"/>
    <s v="Monthly - Tuesday"/>
    <s v="Month+1 Expiry"/>
    <n v="358106"/>
    <n v="562.16999999999996"/>
    <n v="4.9139999999999997"/>
  </r>
  <r>
    <s v="22-Jun-2026"/>
    <x v="0"/>
    <s v="Week4-Jun-2026"/>
    <x v="9"/>
    <s v="25-Aug-2026"/>
    <s v="Tuesday"/>
    <s v="Monthly - Tuesday"/>
    <s v="Monthly - Tuesday"/>
    <s v="Month+2 Expiry"/>
    <n v="50098"/>
    <n v="78.078800000000001"/>
    <n v="0.75790000000000002"/>
  </r>
  <r>
    <s v="22-Jun-2026"/>
    <x v="0"/>
    <s v="Week4-Jun-2026"/>
    <x v="9"/>
    <s v="29-Sep-2026"/>
    <s v="Tuesday"/>
    <s v="Monthly - Tuesday"/>
    <s v="Monthly - Tuesday"/>
    <s v="Month+3 Expiry"/>
    <n v="33278"/>
    <n v="50.551600000000001"/>
    <n v="0.69199999999999995"/>
  </r>
  <r>
    <s v="22-Jun-2026"/>
    <x v="0"/>
    <s v="Week4-Jun-2026"/>
    <x v="9"/>
    <s v="29-Dec-2026"/>
    <s v="Tuesday"/>
    <s v="Monthly - Tuesday"/>
    <s v="Monthly - Tuesday"/>
    <s v="Month+6 Expiry"/>
    <n v="46540"/>
    <n v="71.521699999999996"/>
    <n v="1.3653999999999999"/>
  </r>
  <r>
    <s v="22-Jun-2026"/>
    <x v="0"/>
    <s v="Week4-Jun-2026"/>
    <x v="9"/>
    <s v="30-Mar-2027"/>
    <s v="Tuesday"/>
    <s v="Monthly - Tuesday"/>
    <s v="Monthly - Tuesday"/>
    <s v="Month+9 Expiry"/>
    <n v="1182"/>
    <n v="1.7205999999999999"/>
    <n v="1.2200000000000001E-2"/>
  </r>
  <r>
    <s v="22-Jun-2026"/>
    <x v="0"/>
    <s v="Week4-Jun-2026"/>
    <x v="9"/>
    <s v="29-Jun-2027"/>
    <s v="Tuesday"/>
    <s v="Monthly - Tuesday"/>
    <s v="Monthly - Tuesday"/>
    <s v="Month+12 Expiry"/>
    <n v="1"/>
    <n v="1.4E-3"/>
    <n v="0"/>
  </r>
  <r>
    <s v="22-Jun-2026"/>
    <x v="0"/>
    <s v="Week4-Jun-2026"/>
    <x v="9"/>
    <s v="28-Dec-2027"/>
    <s v="Tuesday"/>
    <s v="Monthly - Tuesday"/>
    <s v="Monthly - Tuesday"/>
    <s v="Month+18 Expiry"/>
    <n v="527"/>
    <n v="0.88380000000000003"/>
    <n v="3.5200000000000002E-2"/>
  </r>
  <r>
    <s v="22-Jun-2026"/>
    <x v="0"/>
    <s v="Week4-Jun-2026"/>
    <x v="9"/>
    <s v="27-Jun-2028"/>
    <s v="Tuesday"/>
    <s v="Monthly - Tuesday"/>
    <s v="Monthly - Tuesday"/>
    <s v="Month+24 Expiry"/>
    <n v="0"/>
    <n v="0"/>
    <n v="0"/>
  </r>
  <r>
    <s v="22-Jun-2026"/>
    <x v="0"/>
    <s v="Week4-Jun-2026"/>
    <x v="9"/>
    <s v="26-Dec-2028"/>
    <s v="Tuesday"/>
    <s v="Monthly - Tuesday"/>
    <s v="Monthly - Tuesday"/>
    <s v="Month+30 Expiry"/>
    <n v="8"/>
    <n v="1.3599999999999999E-2"/>
    <n v="8.0000000000000004E-4"/>
  </r>
  <r>
    <s v="22-Jun-2026"/>
    <x v="0"/>
    <s v="Week4-Jun-2026"/>
    <x v="9"/>
    <s v="26-Jun-2029"/>
    <s v="Tuesday"/>
    <s v="Monthly - Tuesday"/>
    <s v="Monthly - Tuesday"/>
    <s v="Month+36 Expiry"/>
    <n v="0"/>
    <n v="0"/>
    <n v="0"/>
  </r>
  <r>
    <s v="22-Jun-2026"/>
    <x v="0"/>
    <s v="Week4-Jun-2026"/>
    <x v="9"/>
    <s v="24-Dec-2029"/>
    <s v="Monday"/>
    <s v="Weekly - Monday"/>
    <s v="Weekly - Monday"/>
    <s v="Month+42 Expiry"/>
    <n v="0"/>
    <n v="0"/>
    <n v="0"/>
  </r>
  <r>
    <s v="22-Jun-2026"/>
    <x v="0"/>
    <s v="Week4-Jun-2026"/>
    <x v="9"/>
    <s v="25-Jun-2030"/>
    <s v="Tuesday"/>
    <s v="Monthly - Tuesday"/>
    <s v="Monthly - Tuesday"/>
    <s v="Month+48 Expiry"/>
    <n v="0"/>
    <n v="0"/>
    <n v="0"/>
  </r>
  <r>
    <s v="22-Jun-2026"/>
    <x v="0"/>
    <s v="Week4-Jun-2026"/>
    <x v="9"/>
    <s v="31-Dec-2030"/>
    <s v="Tuesday"/>
    <s v="Monthly - Tuesday"/>
    <s v="Monthly - Tuesday"/>
    <s v="Month+54 Expiry"/>
    <n v="0"/>
    <n v="0"/>
    <n v="0"/>
  </r>
  <r>
    <s v="23-Jun-2026"/>
    <x v="1"/>
    <s v="Week4-Jun-2026"/>
    <x v="9"/>
    <s v="23-Jun-2026"/>
    <s v="Tuesday"/>
    <s v="Weekly - Tuesday"/>
    <s v="Weekly - Tuesday"/>
    <s v="Same Month Expiry"/>
    <n v="426015951"/>
    <n v="664982.06889999995"/>
    <n v="591.10180000000003"/>
  </r>
  <r>
    <s v="23-Jun-2026"/>
    <x v="1"/>
    <s v="Week4-Jun-2026"/>
    <x v="9"/>
    <s v="30-Jun-2026"/>
    <s v="Tuesday"/>
    <s v="Monthly - Tuesday"/>
    <s v="Monthly - Tuesday"/>
    <s v="Same Month Expiry"/>
    <n v="15695200"/>
    <n v="24620.37"/>
    <n v="75.761600000000001"/>
  </r>
  <r>
    <s v="23-Jun-2026"/>
    <x v="1"/>
    <s v="Week4-Jun-2026"/>
    <x v="9"/>
    <s v="07-Jul-2026"/>
    <s v="Tuesday"/>
    <s v="Weekly - Tuesday"/>
    <s v="Weekly - Tuesday"/>
    <s v="Month+1 Expiry"/>
    <n v="779668"/>
    <n v="1221.876"/>
    <n v="5.4733000000000001"/>
  </r>
  <r>
    <s v="23-Jun-2026"/>
    <x v="1"/>
    <s v="Week4-Jun-2026"/>
    <x v="9"/>
    <s v="14-Jul-2026"/>
    <s v="Tuesday"/>
    <s v="Weekly - Tuesday"/>
    <s v="Weekly - Tuesday"/>
    <s v="Month+1 Expiry"/>
    <n v="65691"/>
    <n v="103.15689999999999"/>
    <n v="0.58050000000000002"/>
  </r>
  <r>
    <s v="23-Jun-2026"/>
    <x v="1"/>
    <s v="Week4-Jun-2026"/>
    <x v="9"/>
    <s v="21-Jul-2026"/>
    <s v="Tuesday"/>
    <s v="Weekly - Tuesday"/>
    <s v="Weekly - Tuesday"/>
    <s v="Month+1 Expiry"/>
    <n v="7790"/>
    <n v="12.1958"/>
    <n v="9.7299999999999998E-2"/>
  </r>
  <r>
    <s v="23-Jun-2026"/>
    <x v="1"/>
    <s v="Week4-Jun-2026"/>
    <x v="9"/>
    <s v="28-Jul-2026"/>
    <s v="Tuesday"/>
    <s v="Monthly - Tuesday"/>
    <s v="Monthly - Tuesday"/>
    <s v="Month+1 Expiry"/>
    <n v="677299"/>
    <n v="1065.8978999999999"/>
    <n v="9.625"/>
  </r>
  <r>
    <s v="23-Jun-2026"/>
    <x v="1"/>
    <s v="Week4-Jun-2026"/>
    <x v="9"/>
    <s v="25-Aug-2026"/>
    <s v="Tuesday"/>
    <s v="Monthly - Tuesday"/>
    <s v="Monthly - Tuesday"/>
    <s v="Month+2 Expiry"/>
    <n v="87429"/>
    <n v="136.56010000000001"/>
    <n v="1.3789"/>
  </r>
  <r>
    <s v="23-Jun-2026"/>
    <x v="1"/>
    <s v="Week4-Jun-2026"/>
    <x v="9"/>
    <s v="29-Sep-2026"/>
    <s v="Tuesday"/>
    <s v="Monthly - Tuesday"/>
    <s v="Monthly - Tuesday"/>
    <s v="Month+3 Expiry"/>
    <n v="45729"/>
    <n v="70.811700000000002"/>
    <n v="0.97919999999999996"/>
  </r>
  <r>
    <s v="23-Jun-2026"/>
    <x v="1"/>
    <s v="Week4-Jun-2026"/>
    <x v="9"/>
    <s v="29-Dec-2026"/>
    <s v="Tuesday"/>
    <s v="Monthly - Tuesday"/>
    <s v="Monthly - Tuesday"/>
    <s v="Month+6 Expiry"/>
    <n v="58842"/>
    <n v="94.200299999999999"/>
    <n v="2.1257000000000001"/>
  </r>
  <r>
    <s v="23-Jun-2026"/>
    <x v="1"/>
    <s v="Week4-Jun-2026"/>
    <x v="9"/>
    <s v="30-Mar-2027"/>
    <s v="Tuesday"/>
    <s v="Monthly - Tuesday"/>
    <s v="Monthly - Tuesday"/>
    <s v="Month+9 Expiry"/>
    <n v="424"/>
    <n v="0.70979999999999999"/>
    <n v="7.7999999999999996E-3"/>
  </r>
  <r>
    <s v="23-Jun-2026"/>
    <x v="1"/>
    <s v="Week4-Jun-2026"/>
    <x v="9"/>
    <s v="29-Jun-2027"/>
    <s v="Tuesday"/>
    <s v="Monthly - Tuesday"/>
    <s v="Monthly - Tuesday"/>
    <s v="Month+12 Expiry"/>
    <n v="6"/>
    <n v="8.3000000000000001E-3"/>
    <n v="1E-4"/>
  </r>
  <r>
    <s v="23-Jun-2026"/>
    <x v="1"/>
    <s v="Week4-Jun-2026"/>
    <x v="9"/>
    <s v="28-Dec-2027"/>
    <s v="Tuesday"/>
    <s v="Monthly - Tuesday"/>
    <s v="Monthly - Tuesday"/>
    <s v="Month+18 Expiry"/>
    <n v="482"/>
    <n v="0.80979999999999996"/>
    <n v="3.44E-2"/>
  </r>
  <r>
    <s v="23-Jun-2026"/>
    <x v="1"/>
    <s v="Week4-Jun-2026"/>
    <x v="9"/>
    <s v="27-Jun-2028"/>
    <s v="Tuesday"/>
    <s v="Monthly - Tuesday"/>
    <s v="Monthly - Tuesday"/>
    <s v="Month+24 Expiry"/>
    <n v="0"/>
    <n v="0"/>
    <n v="0"/>
  </r>
  <r>
    <s v="23-Jun-2026"/>
    <x v="1"/>
    <s v="Week4-Jun-2026"/>
    <x v="9"/>
    <s v="26-Dec-2028"/>
    <s v="Tuesday"/>
    <s v="Monthly - Tuesday"/>
    <s v="Monthly - Tuesday"/>
    <s v="Month+30 Expiry"/>
    <n v="4"/>
    <n v="7.4999999999999997E-3"/>
    <n v="5.0000000000000001E-4"/>
  </r>
  <r>
    <s v="23-Jun-2026"/>
    <x v="1"/>
    <s v="Week4-Jun-2026"/>
    <x v="9"/>
    <s v="26-Jun-2029"/>
    <s v="Tuesday"/>
    <s v="Monthly - Tuesday"/>
    <s v="Monthly - Tuesday"/>
    <s v="Month+36 Expiry"/>
    <n v="0"/>
    <n v="0"/>
    <n v="0"/>
  </r>
  <r>
    <s v="23-Jun-2026"/>
    <x v="1"/>
    <s v="Week4-Jun-2026"/>
    <x v="9"/>
    <s v="24-Dec-2029"/>
    <s v="Monday"/>
    <s v="Weekly - Monday"/>
    <s v="Weekly - Monday"/>
    <s v="Month+42 Expiry"/>
    <n v="0"/>
    <n v="0"/>
    <n v="0"/>
  </r>
  <r>
    <s v="23-Jun-2026"/>
    <x v="1"/>
    <s v="Week4-Jun-2026"/>
    <x v="9"/>
    <s v="25-Jun-2030"/>
    <s v="Tuesday"/>
    <s v="Monthly - Tuesday"/>
    <s v="Monthly - Tuesday"/>
    <s v="Month+48 Expiry"/>
    <n v="0"/>
    <n v="0"/>
    <n v="0"/>
  </r>
  <r>
    <s v="23-Jun-2026"/>
    <x v="1"/>
    <s v="Week4-Jun-2026"/>
    <x v="9"/>
    <s v="31-Dec-2030"/>
    <s v="Tuesday"/>
    <s v="Monthly - Tuesday"/>
    <s v="Monthly - Tuesday"/>
    <s v="Month+54 Expiry"/>
    <n v="0"/>
    <n v="0"/>
    <n v="0"/>
  </r>
  <r>
    <s v="24-Jun-2026"/>
    <x v="2"/>
    <s v="Week4-Jun-2026"/>
    <x v="9"/>
    <s v="30-Jun-2026"/>
    <s v="Tuesday"/>
    <s v="Monthly - Tuesday"/>
    <s v="MDAW - Tuesday"/>
    <s v="Same Month Expiry"/>
    <n v="51446214"/>
    <n v="80401.2022"/>
    <n v="293.82740000000001"/>
  </r>
  <r>
    <s v="24-Jun-2026"/>
    <x v="2"/>
    <s v="Week4-Jun-2026"/>
    <x v="9"/>
    <s v="07-Jul-2026"/>
    <s v="Tuesday"/>
    <s v="Weekly - Tuesday"/>
    <s v="Weekly - Tuesday"/>
    <s v="Month+1 Expiry"/>
    <n v="1326501"/>
    <n v="2082.4760999999999"/>
    <n v="10.9369"/>
  </r>
  <r>
    <s v="24-Jun-2026"/>
    <x v="2"/>
    <s v="Week4-Jun-2026"/>
    <x v="9"/>
    <s v="14-Jul-2026"/>
    <s v="Tuesday"/>
    <s v="Weekly - Tuesday"/>
    <s v="Weekly - Tuesday"/>
    <s v="Month+1 Expiry"/>
    <n v="80970"/>
    <n v="127.2435"/>
    <n v="0.81989999999999996"/>
  </r>
  <r>
    <s v="24-Jun-2026"/>
    <x v="2"/>
    <s v="Week4-Jun-2026"/>
    <x v="9"/>
    <s v="21-Jul-2026"/>
    <s v="Tuesday"/>
    <s v="Weekly - Tuesday"/>
    <s v="Weekly - Tuesday"/>
    <s v="Month+1 Expiry"/>
    <n v="12476"/>
    <n v="19.628599999999999"/>
    <n v="0.1867"/>
  </r>
  <r>
    <s v="24-Jun-2026"/>
    <x v="2"/>
    <s v="Week4-Jun-2026"/>
    <x v="9"/>
    <s v="28-Jul-2026"/>
    <s v="Tuesday"/>
    <s v="Monthly - Tuesday"/>
    <s v="Monthly - Tuesday"/>
    <s v="Month+1 Expiry"/>
    <n v="707415"/>
    <n v="1120.3217"/>
    <n v="11.874000000000001"/>
  </r>
  <r>
    <s v="24-Jun-2026"/>
    <x v="2"/>
    <s v="Week4-Jun-2026"/>
    <x v="9"/>
    <s v="04-Aug-2026"/>
    <s v="Tuesday"/>
    <s v="Weekly - Tuesday"/>
    <s v="Weekly - Tuesday"/>
    <s v="Month+2 Expiry"/>
    <n v="174"/>
    <n v="0.27779999999999999"/>
    <n v="1.2999999999999999E-3"/>
  </r>
  <r>
    <s v="24-Jun-2026"/>
    <x v="2"/>
    <s v="Week4-Jun-2026"/>
    <x v="9"/>
    <s v="25-Aug-2026"/>
    <s v="Tuesday"/>
    <s v="Monthly - Tuesday"/>
    <s v="Monthly - Tuesday"/>
    <s v="Month+2 Expiry"/>
    <n v="66148"/>
    <n v="105.5729"/>
    <n v="1.3724000000000001"/>
  </r>
  <r>
    <s v="24-Jun-2026"/>
    <x v="2"/>
    <s v="Week4-Jun-2026"/>
    <x v="9"/>
    <s v="29-Sep-2026"/>
    <s v="Tuesday"/>
    <s v="Monthly - Tuesday"/>
    <s v="Monthly - Tuesday"/>
    <s v="Month+3 Expiry"/>
    <n v="48913"/>
    <n v="79.6233"/>
    <n v="2.3405999999999998"/>
  </r>
  <r>
    <s v="24-Jun-2026"/>
    <x v="2"/>
    <s v="Week4-Jun-2026"/>
    <x v="9"/>
    <s v="29-Dec-2026"/>
    <s v="Tuesday"/>
    <s v="Monthly - Tuesday"/>
    <s v="Monthly - Tuesday"/>
    <s v="Month+6 Expiry"/>
    <n v="47781"/>
    <n v="77.221999999999994"/>
    <n v="2.1800000000000002"/>
  </r>
  <r>
    <s v="24-Jun-2026"/>
    <x v="2"/>
    <s v="Week4-Jun-2026"/>
    <x v="9"/>
    <s v="30-Mar-2027"/>
    <s v="Tuesday"/>
    <s v="Monthly - Tuesday"/>
    <s v="Monthly - Tuesday"/>
    <s v="Month+9 Expiry"/>
    <n v="244"/>
    <n v="0.373"/>
    <n v="6.1999999999999998E-3"/>
  </r>
  <r>
    <s v="24-Jun-2026"/>
    <x v="2"/>
    <s v="Week4-Jun-2026"/>
    <x v="9"/>
    <s v="29-Jun-2027"/>
    <s v="Tuesday"/>
    <s v="Monthly - Tuesday"/>
    <s v="Monthly - Tuesday"/>
    <s v="Month+12 Expiry"/>
    <n v="0"/>
    <n v="0"/>
    <n v="0"/>
  </r>
  <r>
    <s v="24-Jun-2026"/>
    <x v="2"/>
    <s v="Week4-Jun-2026"/>
    <x v="9"/>
    <s v="28-Dec-2027"/>
    <s v="Tuesday"/>
    <s v="Monthly - Tuesday"/>
    <s v="Monthly - Tuesday"/>
    <s v="Month+18 Expiry"/>
    <n v="347"/>
    <n v="0.58430000000000004"/>
    <n v="2.5000000000000001E-2"/>
  </r>
  <r>
    <s v="24-Jun-2026"/>
    <x v="2"/>
    <s v="Week4-Jun-2026"/>
    <x v="9"/>
    <s v="27-Jun-2028"/>
    <s v="Tuesday"/>
    <s v="Monthly - Tuesday"/>
    <s v="Monthly - Tuesday"/>
    <s v="Month+24 Expiry"/>
    <n v="0"/>
    <n v="0"/>
    <n v="0"/>
  </r>
  <r>
    <s v="24-Jun-2026"/>
    <x v="2"/>
    <s v="Week4-Jun-2026"/>
    <x v="9"/>
    <s v="26-Dec-2028"/>
    <s v="Tuesday"/>
    <s v="Monthly - Tuesday"/>
    <s v="Monthly - Tuesday"/>
    <s v="Month+30 Expiry"/>
    <n v="10"/>
    <n v="1.5100000000000001E-2"/>
    <n v="5.0000000000000001E-4"/>
  </r>
  <r>
    <s v="24-Jun-2026"/>
    <x v="2"/>
    <s v="Week4-Jun-2026"/>
    <x v="9"/>
    <s v="26-Jun-2029"/>
    <s v="Tuesday"/>
    <s v="Monthly - Tuesday"/>
    <s v="Monthly - Tuesday"/>
    <s v="Month+36 Expiry"/>
    <n v="0"/>
    <n v="0"/>
    <n v="0"/>
  </r>
  <r>
    <s v="24-Jun-2026"/>
    <x v="2"/>
    <s v="Week4-Jun-2026"/>
    <x v="9"/>
    <s v="24-Dec-2029"/>
    <s v="Monday"/>
    <s v="Weekly - Monday"/>
    <s v="Weekly - Monday"/>
    <s v="Month+42 Expiry"/>
    <n v="0"/>
    <n v="0"/>
    <n v="0"/>
  </r>
  <r>
    <s v="24-Jun-2026"/>
    <x v="2"/>
    <s v="Week4-Jun-2026"/>
    <x v="9"/>
    <s v="25-Jun-2030"/>
    <s v="Tuesday"/>
    <s v="Monthly - Tuesday"/>
    <s v="Monthly - Tuesday"/>
    <s v="Month+48 Expiry"/>
    <n v="0"/>
    <n v="0"/>
    <n v="0"/>
  </r>
  <r>
    <s v="24-Jun-2026"/>
    <x v="2"/>
    <s v="Week4-Jun-2026"/>
    <x v="9"/>
    <s v="31-Dec-2030"/>
    <s v="Tuesday"/>
    <s v="Monthly - Tuesday"/>
    <s v="Monthly - Tuesday"/>
    <s v="Month+54 Expiry"/>
    <n v="0"/>
    <n v="0"/>
    <n v="0"/>
  </r>
  <r>
    <s v="25-Jun-2026"/>
    <x v="3"/>
    <s v="Week4-Jun-2026"/>
    <x v="9"/>
    <s v="30-Jun-2026"/>
    <s v="Tuesday"/>
    <s v="Monthly - Tuesday"/>
    <s v="MDAW - Tuesday"/>
    <s v="Same Month Expiry"/>
    <n v="51988380"/>
    <n v="81616.429099999994"/>
    <n v="227.90549999999999"/>
  </r>
  <r>
    <s v="25-Jun-2026"/>
    <x v="3"/>
    <s v="Week4-Jun-2026"/>
    <x v="9"/>
    <s v="07-Jul-2026"/>
    <s v="Tuesday"/>
    <s v="Weekly - Tuesday"/>
    <s v="Weekly - Tuesday"/>
    <s v="Month+1 Expiry"/>
    <n v="2329691"/>
    <n v="3671.4281000000001"/>
    <n v="15.8284"/>
  </r>
  <r>
    <s v="25-Jun-2026"/>
    <x v="3"/>
    <s v="Week4-Jun-2026"/>
    <x v="9"/>
    <s v="14-Jul-2026"/>
    <s v="Tuesday"/>
    <s v="Weekly - Tuesday"/>
    <s v="Weekly - Tuesday"/>
    <s v="Month+1 Expiry"/>
    <n v="189329"/>
    <n v="297.58929999999998"/>
    <n v="1.7478"/>
  </r>
  <r>
    <s v="25-Jun-2026"/>
    <x v="3"/>
    <s v="Week4-Jun-2026"/>
    <x v="9"/>
    <s v="21-Jul-2026"/>
    <s v="Tuesday"/>
    <s v="Weekly - Tuesday"/>
    <s v="Weekly - Tuesday"/>
    <s v="Month+1 Expiry"/>
    <n v="13661"/>
    <n v="21.4953"/>
    <n v="0.18060000000000001"/>
  </r>
  <r>
    <s v="25-Jun-2026"/>
    <x v="3"/>
    <s v="Week4-Jun-2026"/>
    <x v="9"/>
    <s v="28-Jul-2026"/>
    <s v="Tuesday"/>
    <s v="Monthly - Tuesday"/>
    <s v="Monthly - Tuesday"/>
    <s v="Month+1 Expiry"/>
    <n v="928229"/>
    <n v="1474.7829999999999"/>
    <n v="14.408200000000001"/>
  </r>
  <r>
    <s v="25-Jun-2026"/>
    <x v="3"/>
    <s v="Week4-Jun-2026"/>
    <x v="9"/>
    <s v="04-Aug-2026"/>
    <s v="Tuesday"/>
    <s v="Weekly - Tuesday"/>
    <s v="Weekly - Tuesday"/>
    <s v="Month+2 Expiry"/>
    <n v="684"/>
    <n v="1.0793999999999999"/>
    <n v="6.3E-3"/>
  </r>
  <r>
    <s v="25-Jun-2026"/>
    <x v="3"/>
    <s v="Week4-Jun-2026"/>
    <x v="9"/>
    <s v="25-Aug-2026"/>
    <s v="Tuesday"/>
    <s v="Monthly - Tuesday"/>
    <s v="Monthly - Tuesday"/>
    <s v="Month+2 Expiry"/>
    <n v="114860"/>
    <n v="180.6583"/>
    <n v="1.9392"/>
  </r>
  <r>
    <s v="25-Jun-2026"/>
    <x v="3"/>
    <s v="Week4-Jun-2026"/>
    <x v="9"/>
    <s v="29-Sep-2026"/>
    <s v="Tuesday"/>
    <s v="Monthly - Tuesday"/>
    <s v="Monthly - Tuesday"/>
    <s v="Month+3 Expiry"/>
    <n v="58325"/>
    <n v="92.283299999999997"/>
    <n v="2.7201"/>
  </r>
  <r>
    <s v="25-Jun-2026"/>
    <x v="3"/>
    <s v="Week4-Jun-2026"/>
    <x v="9"/>
    <s v="29-Dec-2026"/>
    <s v="Tuesday"/>
    <s v="Monthly - Tuesday"/>
    <s v="Monthly - Tuesday"/>
    <s v="Month+6 Expiry"/>
    <n v="59286"/>
    <n v="95.846999999999994"/>
    <n v="2.7181000000000002"/>
  </r>
  <r>
    <s v="25-Jun-2026"/>
    <x v="3"/>
    <s v="Week4-Jun-2026"/>
    <x v="9"/>
    <s v="30-Mar-2027"/>
    <s v="Tuesday"/>
    <s v="Monthly - Tuesday"/>
    <s v="Monthly - Tuesday"/>
    <s v="Month+9 Expiry"/>
    <n v="255"/>
    <n v="0.39629999999999999"/>
    <n v="5.5999999999999999E-3"/>
  </r>
  <r>
    <s v="25-Jun-2026"/>
    <x v="3"/>
    <s v="Week4-Jun-2026"/>
    <x v="9"/>
    <s v="29-Jun-2027"/>
    <s v="Tuesday"/>
    <s v="Monthly - Tuesday"/>
    <s v="Monthly - Tuesday"/>
    <s v="Month+12 Expiry"/>
    <n v="2"/>
    <n v="2.8E-3"/>
    <n v="0"/>
  </r>
  <r>
    <s v="25-Jun-2026"/>
    <x v="3"/>
    <s v="Week4-Jun-2026"/>
    <x v="9"/>
    <s v="28-Dec-2027"/>
    <s v="Tuesday"/>
    <s v="Monthly - Tuesday"/>
    <s v="Monthly - Tuesday"/>
    <s v="Month+18 Expiry"/>
    <n v="332"/>
    <n v="0.57599999999999996"/>
    <n v="2.7199999999999998E-2"/>
  </r>
  <r>
    <s v="25-Jun-2026"/>
    <x v="3"/>
    <s v="Week4-Jun-2026"/>
    <x v="9"/>
    <s v="27-Jun-2028"/>
    <s v="Tuesday"/>
    <s v="Monthly - Tuesday"/>
    <s v="Monthly - Tuesday"/>
    <s v="Month+24 Expiry"/>
    <n v="2"/>
    <n v="2.8999999999999998E-3"/>
    <n v="1E-4"/>
  </r>
  <r>
    <s v="25-Jun-2026"/>
    <x v="3"/>
    <s v="Week4-Jun-2026"/>
    <x v="9"/>
    <s v="26-Dec-2028"/>
    <s v="Tuesday"/>
    <s v="Monthly - Tuesday"/>
    <s v="Monthly - Tuesday"/>
    <s v="Month+30 Expiry"/>
    <n v="10"/>
    <n v="1.8700000000000001E-2"/>
    <n v="1E-3"/>
  </r>
  <r>
    <s v="25-Jun-2026"/>
    <x v="3"/>
    <s v="Week4-Jun-2026"/>
    <x v="9"/>
    <s v="26-Jun-2029"/>
    <s v="Tuesday"/>
    <s v="Monthly - Tuesday"/>
    <s v="Monthly - Tuesday"/>
    <s v="Month+36 Expiry"/>
    <n v="0"/>
    <n v="0"/>
    <n v="0"/>
  </r>
  <r>
    <s v="25-Jun-2026"/>
    <x v="3"/>
    <s v="Week4-Jun-2026"/>
    <x v="9"/>
    <s v="24-Dec-2029"/>
    <s v="Monday"/>
    <s v="Weekly - Monday"/>
    <s v="Weekly - Monday"/>
    <s v="Month+42 Expiry"/>
    <n v="0"/>
    <n v="0"/>
    <n v="0"/>
  </r>
  <r>
    <s v="25-Jun-2026"/>
    <x v="3"/>
    <s v="Week4-Jun-2026"/>
    <x v="9"/>
    <s v="25-Jun-2030"/>
    <s v="Tuesday"/>
    <s v="Monthly - Tuesday"/>
    <s v="Monthly - Tuesday"/>
    <s v="Month+48 Expiry"/>
    <n v="0"/>
    <n v="0"/>
    <n v="0"/>
  </r>
  <r>
    <s v="25-Jun-2026"/>
    <x v="3"/>
    <s v="Week4-Jun-2026"/>
    <x v="9"/>
    <s v="31-Dec-2030"/>
    <s v="Tuesday"/>
    <s v="Monthly - Tuesday"/>
    <s v="Monthly - Tuesday"/>
    <s v="Month+54 Expiry"/>
    <n v="0"/>
    <n v="0"/>
    <n v="0"/>
  </r>
  <r>
    <s v="29-Jun-2026"/>
    <x v="0"/>
    <s v="Week5-Jun-2026"/>
    <x v="9"/>
    <s v="30-Jun-2026"/>
    <s v="Tuesday"/>
    <s v="Monthly - Tuesday"/>
    <s v="MDAW - Tuesday"/>
    <s v="Same Month Expiry"/>
    <n v="137549561"/>
    <n v="215156.40779999999"/>
    <n v="485.66129999999998"/>
  </r>
  <r>
    <s v="29-Jun-2026"/>
    <x v="0"/>
    <s v="Week5-Jun-2026"/>
    <x v="9"/>
    <s v="07-Jul-2026"/>
    <s v="Tuesday"/>
    <s v="Weekly - Tuesday"/>
    <s v="Weekly - Tuesday"/>
    <s v="Month+1 Expiry"/>
    <n v="4607196"/>
    <n v="7238.8215"/>
    <n v="28.598299999999998"/>
  </r>
  <r>
    <s v="29-Jun-2026"/>
    <x v="0"/>
    <s v="Week5-Jun-2026"/>
    <x v="9"/>
    <s v="14-Jul-2026"/>
    <s v="Tuesday"/>
    <s v="Weekly - Tuesday"/>
    <s v="Weekly - Tuesday"/>
    <s v="Month+1 Expiry"/>
    <n v="274015"/>
    <n v="430.52600000000001"/>
    <n v="2.2791000000000001"/>
  </r>
  <r>
    <s v="29-Jun-2026"/>
    <x v="0"/>
    <s v="Week5-Jun-2026"/>
    <x v="9"/>
    <s v="21-Jul-2026"/>
    <s v="Tuesday"/>
    <s v="Weekly - Tuesday"/>
    <s v="Weekly - Tuesday"/>
    <s v="Month+1 Expiry"/>
    <n v="18171"/>
    <n v="28.534300000000002"/>
    <n v="0.2009"/>
  </r>
  <r>
    <s v="29-Jun-2026"/>
    <x v="0"/>
    <s v="Week5-Jun-2026"/>
    <x v="9"/>
    <s v="28-Jul-2026"/>
    <s v="Tuesday"/>
    <s v="Monthly - Tuesday"/>
    <s v="Monthly - Tuesday"/>
    <s v="Month+1 Expiry"/>
    <n v="913573"/>
    <n v="1453.3289"/>
    <n v="17.265699999999999"/>
  </r>
  <r>
    <s v="29-Jun-2026"/>
    <x v="0"/>
    <s v="Week5-Jun-2026"/>
    <x v="9"/>
    <s v="04-Aug-2026"/>
    <s v="Tuesday"/>
    <s v="Weekly - Tuesday"/>
    <s v="Weekly - Tuesday"/>
    <s v="Month+2 Expiry"/>
    <n v="893"/>
    <n v="1.4078999999999999"/>
    <n v="8.6999999999999994E-3"/>
  </r>
  <r>
    <s v="29-Jun-2026"/>
    <x v="0"/>
    <s v="Week5-Jun-2026"/>
    <x v="9"/>
    <s v="25-Aug-2026"/>
    <s v="Tuesday"/>
    <s v="Monthly - Tuesday"/>
    <s v="Monthly - Tuesday"/>
    <s v="Month+2 Expiry"/>
    <n v="71463"/>
    <n v="113.8691"/>
    <n v="1.3403"/>
  </r>
  <r>
    <s v="29-Jun-2026"/>
    <x v="0"/>
    <s v="Week5-Jun-2026"/>
    <x v="9"/>
    <s v="29-Sep-2026"/>
    <s v="Tuesday"/>
    <s v="Monthly - Tuesday"/>
    <s v="Monthly - Tuesday"/>
    <s v="Month+3 Expiry"/>
    <n v="59415"/>
    <n v="97.843199999999996"/>
    <n v="3.4430999999999998"/>
  </r>
  <r>
    <s v="29-Jun-2026"/>
    <x v="0"/>
    <s v="Week5-Jun-2026"/>
    <x v="9"/>
    <s v="29-Dec-2026"/>
    <s v="Tuesday"/>
    <s v="Monthly - Tuesday"/>
    <s v="Monthly - Tuesday"/>
    <s v="Month+6 Expiry"/>
    <n v="47928"/>
    <n v="78.822400000000002"/>
    <n v="2.8277999999999999"/>
  </r>
  <r>
    <s v="29-Jun-2026"/>
    <x v="0"/>
    <s v="Week5-Jun-2026"/>
    <x v="9"/>
    <s v="30-Mar-2027"/>
    <s v="Tuesday"/>
    <s v="Monthly - Tuesday"/>
    <s v="Monthly - Tuesday"/>
    <s v="Month+9 Expiry"/>
    <n v="261"/>
    <n v="0.4249"/>
    <n v="6.6E-3"/>
  </r>
  <r>
    <s v="29-Jun-2026"/>
    <x v="0"/>
    <s v="Week5-Jun-2026"/>
    <x v="9"/>
    <s v="29-Jun-2027"/>
    <s v="Tuesday"/>
    <s v="Monthly - Tuesday"/>
    <s v="Monthly - Tuesday"/>
    <s v="Month+12 Expiry"/>
    <n v="1"/>
    <n v="2.2000000000000001E-3"/>
    <n v="2.9999999999999997E-4"/>
  </r>
  <r>
    <s v="29-Jun-2026"/>
    <x v="0"/>
    <s v="Week5-Jun-2026"/>
    <x v="9"/>
    <s v="28-Dec-2027"/>
    <s v="Tuesday"/>
    <s v="Monthly - Tuesday"/>
    <s v="Monthly - Tuesday"/>
    <s v="Month+18 Expiry"/>
    <n v="311"/>
    <n v="0.52859999999999996"/>
    <n v="2.24E-2"/>
  </r>
  <r>
    <s v="29-Jun-2026"/>
    <x v="0"/>
    <s v="Week5-Jun-2026"/>
    <x v="9"/>
    <s v="27-Jun-2028"/>
    <s v="Tuesday"/>
    <s v="Monthly - Tuesday"/>
    <s v="Monthly - Tuesday"/>
    <s v="Month+24 Expiry"/>
    <n v="0"/>
    <n v="0"/>
    <n v="0"/>
  </r>
  <r>
    <s v="29-Jun-2026"/>
    <x v="0"/>
    <s v="Week5-Jun-2026"/>
    <x v="9"/>
    <s v="26-Dec-2028"/>
    <s v="Tuesday"/>
    <s v="Monthly - Tuesday"/>
    <s v="Monthly - Tuesday"/>
    <s v="Month+30 Expiry"/>
    <n v="31"/>
    <n v="5.8900000000000001E-2"/>
    <n v="3.2000000000000002E-3"/>
  </r>
  <r>
    <s v="29-Jun-2026"/>
    <x v="0"/>
    <s v="Week5-Jun-2026"/>
    <x v="9"/>
    <s v="26-Jun-2029"/>
    <s v="Tuesday"/>
    <s v="Monthly - Tuesday"/>
    <s v="Monthly - Tuesday"/>
    <s v="Month+36 Expiry"/>
    <n v="0"/>
    <n v="0"/>
    <n v="0"/>
  </r>
  <r>
    <s v="29-Jun-2026"/>
    <x v="0"/>
    <s v="Week5-Jun-2026"/>
    <x v="9"/>
    <s v="24-Dec-2029"/>
    <s v="Monday"/>
    <s v="Weekly - Monday"/>
    <s v="Weekly - Monday"/>
    <s v="Month+42 Expiry"/>
    <n v="3"/>
    <n v="4.7000000000000002E-3"/>
    <n v="2.0000000000000001E-4"/>
  </r>
  <r>
    <s v="29-Jun-2026"/>
    <x v="0"/>
    <s v="Week5-Jun-2026"/>
    <x v="9"/>
    <s v="25-Jun-2030"/>
    <s v="Tuesday"/>
    <s v="Monthly - Tuesday"/>
    <s v="Monthly - Tuesday"/>
    <s v="Month+48 Expiry"/>
    <n v="0"/>
    <n v="0"/>
    <n v="0"/>
  </r>
  <r>
    <s v="29-Jun-2026"/>
    <x v="0"/>
    <s v="Week5-Jun-2026"/>
    <x v="9"/>
    <s v="31-Dec-2030"/>
    <s v="Tuesday"/>
    <s v="Monthly - Tuesday"/>
    <s v="Monthly - Tuesday"/>
    <s v="Month+54 Expiry"/>
    <n v="0"/>
    <n v="0"/>
    <n v="0"/>
  </r>
  <r>
    <s v="30-Jun-2026"/>
    <x v="1"/>
    <s v="Week5-Jun-2026"/>
    <x v="9"/>
    <s v="30-Jun-2026"/>
    <s v="Tuesday"/>
    <s v="Monthly - Tuesday"/>
    <s v="MDAW - Tuesday"/>
    <s v="Same Month Expiry"/>
    <n v="362123740"/>
    <n v="564057.44279999996"/>
    <n v="580.47659999999996"/>
  </r>
  <r>
    <s v="30-Jun-2026"/>
    <x v="1"/>
    <s v="Week5-Jun-2026"/>
    <x v="9"/>
    <s v="07-Jul-2026"/>
    <s v="Tuesday"/>
    <s v="Weekly - Tuesday"/>
    <s v="Weekly - Tuesday"/>
    <s v="Month+1 Expiry"/>
    <n v="11309655"/>
    <n v="17715.382099999999"/>
    <n v="60.312399999999997"/>
  </r>
  <r>
    <s v="30-Jun-2026"/>
    <x v="1"/>
    <s v="Week5-Jun-2026"/>
    <x v="9"/>
    <s v="14-Jul-2026"/>
    <s v="Tuesday"/>
    <s v="Weekly - Tuesday"/>
    <s v="Weekly - Tuesday"/>
    <s v="Month+1 Expiry"/>
    <n v="445861"/>
    <n v="698.63289999999995"/>
    <n v="3.3365999999999998"/>
  </r>
  <r>
    <s v="30-Jun-2026"/>
    <x v="1"/>
    <s v="Week5-Jun-2026"/>
    <x v="9"/>
    <s v="21-Jul-2026"/>
    <s v="Tuesday"/>
    <s v="Weekly - Tuesday"/>
    <s v="Weekly - Tuesday"/>
    <s v="Month+1 Expiry"/>
    <n v="34331"/>
    <n v="53.938600000000001"/>
    <n v="0.38319999999999999"/>
  </r>
  <r>
    <s v="30-Jun-2026"/>
    <x v="1"/>
    <s v="Week5-Jun-2026"/>
    <x v="9"/>
    <s v="28-Jul-2026"/>
    <s v="Tuesday"/>
    <s v="Monthly - Tuesday"/>
    <s v="Monthly - Tuesday"/>
    <s v="Month+1 Expiry"/>
    <n v="1085489"/>
    <n v="1718.9773"/>
    <n v="20.239799999999999"/>
  </r>
  <r>
    <s v="30-Jun-2026"/>
    <x v="1"/>
    <s v="Week5-Jun-2026"/>
    <x v="9"/>
    <s v="04-Aug-2026"/>
    <s v="Tuesday"/>
    <s v="Weekly - Tuesday"/>
    <s v="Weekly - Tuesday"/>
    <s v="Month+2 Expiry"/>
    <n v="1140"/>
    <n v="1.7887999999999999"/>
    <n v="9.5999999999999992E-3"/>
  </r>
  <r>
    <s v="30-Jun-2026"/>
    <x v="1"/>
    <s v="Week5-Jun-2026"/>
    <x v="9"/>
    <s v="25-Aug-2026"/>
    <s v="Tuesday"/>
    <s v="Monthly - Tuesday"/>
    <s v="Monthly - Tuesday"/>
    <s v="Month+2 Expiry"/>
    <n v="81035"/>
    <n v="128.50800000000001"/>
    <n v="1.4662999999999999"/>
  </r>
  <r>
    <s v="30-Jun-2026"/>
    <x v="1"/>
    <s v="Week5-Jun-2026"/>
    <x v="9"/>
    <s v="29-Sep-2026"/>
    <s v="Tuesday"/>
    <s v="Monthly - Tuesday"/>
    <s v="Monthly - Tuesday"/>
    <s v="Month+3 Expiry"/>
    <n v="60544"/>
    <n v="99.626800000000003"/>
    <n v="2.9672000000000001"/>
  </r>
  <r>
    <s v="30-Jun-2026"/>
    <x v="1"/>
    <s v="Week5-Jun-2026"/>
    <x v="9"/>
    <s v="29-Dec-2026"/>
    <s v="Tuesday"/>
    <s v="Monthly - Tuesday"/>
    <s v="Monthly - Tuesday"/>
    <s v="Month+6 Expiry"/>
    <n v="50969"/>
    <n v="82.689400000000006"/>
    <n v="2.125"/>
  </r>
  <r>
    <s v="30-Jun-2026"/>
    <x v="1"/>
    <s v="Week5-Jun-2026"/>
    <x v="9"/>
    <s v="30-Mar-2027"/>
    <s v="Tuesday"/>
    <s v="Monthly - Tuesday"/>
    <s v="Monthly - Tuesday"/>
    <s v="Month+9 Expiry"/>
    <n v="561"/>
    <n v="0.83460000000000001"/>
    <n v="9.4999999999999998E-3"/>
  </r>
  <r>
    <s v="30-Jun-2026"/>
    <x v="1"/>
    <s v="Week5-Jun-2026"/>
    <x v="9"/>
    <s v="29-Jun-2027"/>
    <s v="Tuesday"/>
    <s v="Monthly - Tuesday"/>
    <s v="Monthly - Tuesday"/>
    <s v="Month+12 Expiry"/>
    <n v="1"/>
    <n v="1.4E-3"/>
    <n v="0"/>
  </r>
  <r>
    <s v="30-Jun-2026"/>
    <x v="1"/>
    <s v="Week5-Jun-2026"/>
    <x v="9"/>
    <s v="28-Dec-2027"/>
    <s v="Tuesday"/>
    <s v="Monthly - Tuesday"/>
    <s v="Monthly - Tuesday"/>
    <s v="Month+18 Expiry"/>
    <n v="257"/>
    <n v="0.42949999999999999"/>
    <n v="1.9099999999999999E-2"/>
  </r>
  <r>
    <s v="30-Jun-2026"/>
    <x v="1"/>
    <s v="Week5-Jun-2026"/>
    <x v="9"/>
    <s v="27-Jun-2028"/>
    <s v="Tuesday"/>
    <s v="Monthly - Tuesday"/>
    <s v="Monthly - Tuesday"/>
    <s v="Month+24 Expiry"/>
    <n v="0"/>
    <n v="0"/>
    <n v="0"/>
  </r>
  <r>
    <s v="30-Jun-2026"/>
    <x v="1"/>
    <s v="Week5-Jun-2026"/>
    <x v="9"/>
    <s v="26-Dec-2028"/>
    <s v="Tuesday"/>
    <s v="Monthly - Tuesday"/>
    <s v="Monthly - Tuesday"/>
    <s v="Month+30 Expiry"/>
    <n v="26"/>
    <n v="4.82E-2"/>
    <n v="3.0000000000000001E-3"/>
  </r>
  <r>
    <s v="30-Jun-2026"/>
    <x v="1"/>
    <s v="Week5-Jun-2026"/>
    <x v="9"/>
    <s v="26-Jun-2029"/>
    <s v="Tuesday"/>
    <s v="Monthly - Tuesday"/>
    <s v="Monthly - Tuesday"/>
    <s v="Month+36 Expiry"/>
    <n v="0"/>
    <n v="0"/>
    <n v="0"/>
  </r>
  <r>
    <s v="30-Jun-2026"/>
    <x v="1"/>
    <s v="Week5-Jun-2026"/>
    <x v="9"/>
    <s v="24-Dec-2029"/>
    <s v="Monday"/>
    <s v="Weekly - Monday"/>
    <s v="Weekly - Monday"/>
    <s v="Month+42 Expiry"/>
    <n v="0"/>
    <n v="0"/>
    <n v="0"/>
  </r>
  <r>
    <s v="30-Jun-2026"/>
    <x v="1"/>
    <s v="Week5-Jun-2026"/>
    <x v="9"/>
    <s v="25-Jun-2030"/>
    <s v="Tuesday"/>
    <s v="Monthly - Tuesday"/>
    <s v="Monthly - Tuesday"/>
    <s v="Month+48 Expiry"/>
    <n v="0"/>
    <n v="0"/>
    <n v="0"/>
  </r>
  <r>
    <s v="30-Jun-2026"/>
    <x v="1"/>
    <s v="Week5-Jun-2026"/>
    <x v="9"/>
    <s v="31-Dec-2030"/>
    <s v="Tuesday"/>
    <s v="Monthly - Tuesday"/>
    <s v="Monthly - Tuesday"/>
    <s v="Month+54 Expiry"/>
    <n v="0"/>
    <n v="0"/>
    <n v="0"/>
  </r>
  <r>
    <s v="01-Jul-2026"/>
    <x v="2"/>
    <s v="Week1-Jul-2026"/>
    <x v="10"/>
    <s v="07-Jul-2026"/>
    <s v="Tuesday"/>
    <s v="Weekly - Tuesday"/>
    <s v="Weekly - Tuesday"/>
    <s v="Same Month Expiry"/>
    <n v="42836486"/>
    <n v="67106.893299999996"/>
    <n v="261.2944"/>
  </r>
  <r>
    <s v="01-Jul-2026"/>
    <x v="2"/>
    <s v="Week1-Jul-2026"/>
    <x v="10"/>
    <s v="14-Jul-2026"/>
    <s v="Tuesday"/>
    <s v="Weekly - Tuesday"/>
    <s v="Weekly - Tuesday"/>
    <s v="Same Month Expiry"/>
    <n v="894088"/>
    <n v="1400.7007000000001"/>
    <n v="5.9095000000000004"/>
  </r>
  <r>
    <s v="01-Jul-2026"/>
    <x v="2"/>
    <s v="Week1-Jul-2026"/>
    <x v="10"/>
    <s v="21-Jul-2026"/>
    <s v="Tuesday"/>
    <s v="Weekly - Tuesday"/>
    <s v="Weekly - Tuesday"/>
    <s v="Same Month Expiry"/>
    <n v="42588"/>
    <n v="66.865700000000004"/>
    <n v="0.38890000000000002"/>
  </r>
  <r>
    <s v="01-Jul-2026"/>
    <x v="2"/>
    <s v="Week1-Jul-2026"/>
    <x v="10"/>
    <s v="28-Jul-2026"/>
    <s v="Tuesday"/>
    <s v="Monthly - Tuesday"/>
    <s v="Monthly - Tuesday"/>
    <s v="Same Month Expiry"/>
    <n v="1017356"/>
    <n v="1598.1932999999999"/>
    <n v="12.6386"/>
  </r>
  <r>
    <s v="01-Jul-2026"/>
    <x v="2"/>
    <s v="Week1-Jul-2026"/>
    <x v="10"/>
    <s v="04-Aug-2026"/>
    <s v="Tuesday"/>
    <s v="Weekly - Tuesday"/>
    <s v="Weekly - Tuesday"/>
    <s v="Month+1 Expiry"/>
    <n v="2037"/>
    <n v="3.1764999999999999"/>
    <n v="1.8800000000000001E-2"/>
  </r>
  <r>
    <s v="01-Jul-2026"/>
    <x v="2"/>
    <s v="Week1-Jul-2026"/>
    <x v="10"/>
    <s v="25-Aug-2026"/>
    <s v="Tuesday"/>
    <s v="Monthly - Tuesday"/>
    <s v="Monthly - Tuesday"/>
    <s v="Month+1 Expiry"/>
    <n v="84613"/>
    <n v="132.8998"/>
    <n v="1.2443"/>
  </r>
  <r>
    <s v="01-Jul-2026"/>
    <x v="2"/>
    <s v="Week1-Jul-2026"/>
    <x v="10"/>
    <s v="29-Sep-2026"/>
    <s v="Tuesday"/>
    <s v="Monthly - Tuesday"/>
    <s v="Monthly - Tuesday"/>
    <s v="Month+2 Expiry"/>
    <n v="59349"/>
    <n v="93.721999999999994"/>
    <n v="1.4319"/>
  </r>
  <r>
    <s v="01-Jul-2026"/>
    <x v="2"/>
    <s v="Week1-Jul-2026"/>
    <x v="10"/>
    <s v="29-Dec-2026"/>
    <s v="Tuesday"/>
    <s v="Monthly - Tuesday"/>
    <s v="Monthly - Tuesday"/>
    <s v="Month+5 Expiry"/>
    <n v="36887"/>
    <n v="59.456400000000002"/>
    <n v="1.2959000000000001"/>
  </r>
  <r>
    <s v="01-Jul-2026"/>
    <x v="2"/>
    <s v="Week1-Jul-2026"/>
    <x v="10"/>
    <s v="30-Mar-2027"/>
    <s v="Tuesday"/>
    <s v="Monthly - Tuesday"/>
    <s v="Monthly - Tuesday"/>
    <s v="Month+8 Expiry"/>
    <n v="1499"/>
    <n v="2.1762999999999999"/>
    <n v="2.3E-2"/>
  </r>
  <r>
    <s v="01-Jul-2026"/>
    <x v="2"/>
    <s v="Week1-Jul-2026"/>
    <x v="10"/>
    <s v="29-Jun-2027"/>
    <s v="Tuesday"/>
    <s v="Monthly - Tuesday"/>
    <s v="Monthly - Tuesday"/>
    <s v="Month+11 Expiry"/>
    <n v="65"/>
    <n v="8.9800000000000005E-2"/>
    <n v="8.9999999999999998E-4"/>
  </r>
  <r>
    <s v="01-Jul-2026"/>
    <x v="2"/>
    <s v="Week1-Jul-2026"/>
    <x v="10"/>
    <s v="28-Dec-2027"/>
    <s v="Tuesday"/>
    <s v="Monthly - Tuesday"/>
    <s v="Monthly - Tuesday"/>
    <s v="Month+17 Expiry"/>
    <n v="396"/>
    <n v="0.68600000000000005"/>
    <n v="3.0800000000000001E-2"/>
  </r>
  <r>
    <s v="01-Jul-2026"/>
    <x v="2"/>
    <s v="Week1-Jul-2026"/>
    <x v="10"/>
    <s v="27-Jun-2028"/>
    <s v="Tuesday"/>
    <s v="Monthly - Tuesday"/>
    <s v="Monthly - Tuesday"/>
    <s v="Month+23 Expiry"/>
    <n v="0"/>
    <n v="0"/>
    <n v="0"/>
  </r>
  <r>
    <s v="01-Jul-2026"/>
    <x v="2"/>
    <s v="Week1-Jul-2026"/>
    <x v="10"/>
    <s v="26-Dec-2028"/>
    <s v="Tuesday"/>
    <s v="Monthly - Tuesday"/>
    <s v="Monthly - Tuesday"/>
    <s v="Month+29 Expiry"/>
    <n v="5"/>
    <n v="8.9999999999999993E-3"/>
    <n v="6.9999999999999999E-4"/>
  </r>
  <r>
    <s v="01-Jul-2026"/>
    <x v="2"/>
    <s v="Week1-Jul-2026"/>
    <x v="10"/>
    <s v="26-Jun-2029"/>
    <s v="Tuesday"/>
    <s v="Monthly - Tuesday"/>
    <s v="Monthly - Tuesday"/>
    <s v="Month+35 Expiry"/>
    <n v="0"/>
    <n v="0"/>
    <n v="0"/>
  </r>
  <r>
    <s v="01-Jul-2026"/>
    <x v="2"/>
    <s v="Week1-Jul-2026"/>
    <x v="10"/>
    <s v="24-Dec-2029"/>
    <s v="Monday"/>
    <s v="Weekly - Monday"/>
    <s v="Weekly - Monday"/>
    <s v="Month+41 Expiry"/>
    <n v="0"/>
    <n v="0"/>
    <n v="0"/>
  </r>
  <r>
    <s v="01-Jul-2026"/>
    <x v="2"/>
    <s v="Week1-Jul-2026"/>
    <x v="10"/>
    <s v="25-Jun-2030"/>
    <s v="Tuesday"/>
    <s v="Monthly - Tuesday"/>
    <s v="Monthly - Tuesday"/>
    <s v="Month+47 Expiry"/>
    <n v="0"/>
    <n v="0"/>
    <n v="0"/>
  </r>
  <r>
    <s v="01-Jul-2026"/>
    <x v="2"/>
    <s v="Week1-Jul-2026"/>
    <x v="10"/>
    <s v="31-Dec-2030"/>
    <s v="Tuesday"/>
    <s v="Monthly - Tuesday"/>
    <s v="Monthly - Tuesday"/>
    <s v="Month+53 Expiry"/>
    <n v="1"/>
    <n v="1.6000000000000001E-3"/>
    <n v="1E-4"/>
  </r>
  <r>
    <s v="01-Jul-2026"/>
    <x v="2"/>
    <s v="Week1-Jul-2026"/>
    <x v="10"/>
    <s v="24-Jun-2031"/>
    <s v="Tuesday"/>
    <s v="Monthly - Tuesday"/>
    <s v="Monthly - Tuesday"/>
    <s v="Month+59 Expiry"/>
    <n v="0"/>
    <n v="0"/>
    <n v="0"/>
  </r>
  <r>
    <s v="02-Jul-2026"/>
    <x v="3"/>
    <s v="Week1-Jul-2026"/>
    <x v="10"/>
    <s v="07-Jul-2026"/>
    <s v="Tuesday"/>
    <s v="Weekly - Tuesday"/>
    <s v="Weekly - Tuesday"/>
    <s v="Same Month Expiry"/>
    <n v="45582572"/>
    <n v="71566.648799999995"/>
    <n v="205.23249999999999"/>
  </r>
  <r>
    <s v="02-Jul-2026"/>
    <x v="3"/>
    <s v="Week1-Jul-2026"/>
    <x v="10"/>
    <s v="14-Jul-2026"/>
    <s v="Tuesday"/>
    <s v="Weekly - Tuesday"/>
    <s v="Weekly - Tuesday"/>
    <s v="Same Month Expiry"/>
    <n v="1463551"/>
    <n v="2291.2552999999998"/>
    <n v="8.2539999999999996"/>
  </r>
  <r>
    <s v="02-Jul-2026"/>
    <x v="3"/>
    <s v="Week1-Jul-2026"/>
    <x v="10"/>
    <s v="21-Jul-2026"/>
    <s v="Tuesday"/>
    <s v="Weekly - Tuesday"/>
    <s v="Weekly - Tuesday"/>
    <s v="Same Month Expiry"/>
    <n v="107536"/>
    <n v="169.12010000000001"/>
    <n v="0.84209999999999996"/>
  </r>
  <r>
    <s v="02-Jul-2026"/>
    <x v="3"/>
    <s v="Week1-Jul-2026"/>
    <x v="10"/>
    <s v="28-Jul-2026"/>
    <s v="Tuesday"/>
    <s v="Monthly - Tuesday"/>
    <s v="Monthly - Tuesday"/>
    <s v="Same Month Expiry"/>
    <n v="1135616"/>
    <n v="1787.2699"/>
    <n v="13.7997"/>
  </r>
  <r>
    <s v="02-Jul-2026"/>
    <x v="3"/>
    <s v="Week1-Jul-2026"/>
    <x v="10"/>
    <s v="04-Aug-2026"/>
    <s v="Tuesday"/>
    <s v="Weekly - Tuesday"/>
    <s v="Weekly - Tuesday"/>
    <s v="Month+1 Expiry"/>
    <n v="3339"/>
    <n v="5.2141999999999999"/>
    <n v="3.4099999999999998E-2"/>
  </r>
  <r>
    <s v="02-Jul-2026"/>
    <x v="3"/>
    <s v="Week1-Jul-2026"/>
    <x v="10"/>
    <s v="25-Aug-2026"/>
    <s v="Tuesday"/>
    <s v="Monthly - Tuesday"/>
    <s v="Monthly - Tuesday"/>
    <s v="Month+1 Expiry"/>
    <n v="108526"/>
    <n v="169.53149999999999"/>
    <n v="1.4489000000000001"/>
  </r>
  <r>
    <s v="02-Jul-2026"/>
    <x v="3"/>
    <s v="Week1-Jul-2026"/>
    <x v="10"/>
    <s v="29-Sep-2026"/>
    <s v="Tuesday"/>
    <s v="Monthly - Tuesday"/>
    <s v="Monthly - Tuesday"/>
    <s v="Month+2 Expiry"/>
    <n v="48735"/>
    <n v="76.401200000000003"/>
    <n v="0.82650000000000001"/>
  </r>
  <r>
    <s v="02-Jul-2026"/>
    <x v="3"/>
    <s v="Week1-Jul-2026"/>
    <x v="10"/>
    <s v="29-Dec-2026"/>
    <s v="Tuesday"/>
    <s v="Monthly - Tuesday"/>
    <s v="Monthly - Tuesday"/>
    <s v="Month+5 Expiry"/>
    <n v="47993"/>
    <n v="76.126400000000004"/>
    <n v="1.5714999999999999"/>
  </r>
  <r>
    <s v="02-Jul-2026"/>
    <x v="3"/>
    <s v="Week1-Jul-2026"/>
    <x v="10"/>
    <s v="30-Mar-2027"/>
    <s v="Tuesday"/>
    <s v="Monthly - Tuesday"/>
    <s v="Monthly - Tuesday"/>
    <s v="Month+8 Expiry"/>
    <n v="6616"/>
    <n v="9.8049999999999997"/>
    <n v="0.10630000000000001"/>
  </r>
  <r>
    <s v="02-Jul-2026"/>
    <x v="3"/>
    <s v="Week1-Jul-2026"/>
    <x v="10"/>
    <s v="29-Jun-2027"/>
    <s v="Tuesday"/>
    <s v="Monthly - Tuesday"/>
    <s v="Monthly - Tuesday"/>
    <s v="Month+11 Expiry"/>
    <n v="43"/>
    <n v="5.9499999999999997E-2"/>
    <n v="5.9999999999999995E-4"/>
  </r>
  <r>
    <s v="02-Jul-2026"/>
    <x v="3"/>
    <s v="Week1-Jul-2026"/>
    <x v="10"/>
    <s v="28-Dec-2027"/>
    <s v="Tuesday"/>
    <s v="Monthly - Tuesday"/>
    <s v="Monthly - Tuesday"/>
    <s v="Month+17 Expiry"/>
    <n v="471"/>
    <n v="0.82540000000000002"/>
    <n v="2.7300000000000001E-2"/>
  </r>
  <r>
    <s v="02-Jul-2026"/>
    <x v="3"/>
    <s v="Week1-Jul-2026"/>
    <x v="10"/>
    <s v="27-Jun-2028"/>
    <s v="Tuesday"/>
    <s v="Monthly - Tuesday"/>
    <s v="Monthly - Tuesday"/>
    <s v="Month+23 Expiry"/>
    <n v="0"/>
    <n v="0"/>
    <n v="0"/>
  </r>
  <r>
    <s v="02-Jul-2026"/>
    <x v="3"/>
    <s v="Week1-Jul-2026"/>
    <x v="10"/>
    <s v="26-Dec-2028"/>
    <s v="Tuesday"/>
    <s v="Monthly - Tuesday"/>
    <s v="Monthly - Tuesday"/>
    <s v="Month+29 Expiry"/>
    <n v="30"/>
    <n v="4.4699999999999997E-2"/>
    <n v="1.4E-3"/>
  </r>
  <r>
    <s v="02-Jul-2026"/>
    <x v="3"/>
    <s v="Week1-Jul-2026"/>
    <x v="10"/>
    <s v="26-Jun-2029"/>
    <s v="Tuesday"/>
    <s v="Monthly - Tuesday"/>
    <s v="Monthly - Tuesday"/>
    <s v="Month+35 Expiry"/>
    <n v="0"/>
    <n v="0"/>
    <n v="0"/>
  </r>
  <r>
    <s v="02-Jul-2026"/>
    <x v="3"/>
    <s v="Week1-Jul-2026"/>
    <x v="10"/>
    <s v="24-Dec-2029"/>
    <s v="Monday"/>
    <s v="Weekly - Monday"/>
    <s v="Weekly - Monday"/>
    <s v="Month+41 Expiry"/>
    <n v="0"/>
    <n v="0"/>
    <n v="0"/>
  </r>
  <r>
    <s v="02-Jul-2026"/>
    <x v="3"/>
    <s v="Week1-Jul-2026"/>
    <x v="10"/>
    <s v="25-Jun-2030"/>
    <s v="Tuesday"/>
    <s v="Monthly - Tuesday"/>
    <s v="Monthly - Tuesday"/>
    <s v="Month+47 Expiry"/>
    <n v="0"/>
    <n v="0"/>
    <n v="0"/>
  </r>
  <r>
    <s v="02-Jul-2026"/>
    <x v="3"/>
    <s v="Week1-Jul-2026"/>
    <x v="10"/>
    <s v="31-Dec-2030"/>
    <s v="Tuesday"/>
    <s v="Monthly - Tuesday"/>
    <s v="Monthly - Tuesday"/>
    <s v="Month+53 Expiry"/>
    <n v="0"/>
    <n v="0"/>
    <n v="0"/>
  </r>
  <r>
    <s v="02-Jul-2026"/>
    <x v="3"/>
    <s v="Week1-Jul-2026"/>
    <x v="10"/>
    <s v="24-Jun-2031"/>
    <s v="Tuesday"/>
    <s v="Monthly - Tuesday"/>
    <s v="Monthly - Tuesday"/>
    <s v="Month+59 Expiry"/>
    <n v="0"/>
    <n v="0"/>
    <n v="0"/>
  </r>
  <r>
    <s v="03-Jul-2026"/>
    <x v="4"/>
    <s v="Week1-Jul-2026"/>
    <x v="10"/>
    <s v="07-Jul-2026"/>
    <s v="Tuesday"/>
    <s v="Weekly - Tuesday"/>
    <s v="Weekly - Tuesday"/>
    <s v="Same Month Expiry"/>
    <n v="84712130"/>
    <n v="133943.32569999999"/>
    <n v="338.44630000000001"/>
  </r>
  <r>
    <s v="03-Jul-2026"/>
    <x v="4"/>
    <s v="Week1-Jul-2026"/>
    <x v="10"/>
    <s v="14-Jul-2026"/>
    <s v="Tuesday"/>
    <s v="Weekly - Tuesday"/>
    <s v="Weekly - Tuesday"/>
    <s v="Same Month Expiry"/>
    <n v="2187650"/>
    <n v="3451.5437000000002"/>
    <n v="11.903"/>
  </r>
  <r>
    <s v="03-Jul-2026"/>
    <x v="4"/>
    <s v="Week1-Jul-2026"/>
    <x v="10"/>
    <s v="21-Jul-2026"/>
    <s v="Tuesday"/>
    <s v="Weekly - Tuesday"/>
    <s v="Weekly - Tuesday"/>
    <s v="Same Month Expiry"/>
    <n v="142139"/>
    <n v="224.92150000000001"/>
    <n v="1.1216999999999999"/>
  </r>
  <r>
    <s v="03-Jul-2026"/>
    <x v="4"/>
    <s v="Week1-Jul-2026"/>
    <x v="10"/>
    <s v="28-Jul-2026"/>
    <s v="Tuesday"/>
    <s v="Monthly - Tuesday"/>
    <s v="Monthly - Tuesday"/>
    <s v="Same Month Expiry"/>
    <n v="1274475"/>
    <n v="2014.6106"/>
    <n v="14.0602"/>
  </r>
  <r>
    <s v="03-Jul-2026"/>
    <x v="4"/>
    <s v="Week1-Jul-2026"/>
    <x v="10"/>
    <s v="04-Aug-2026"/>
    <s v="Tuesday"/>
    <s v="Weekly - Tuesday"/>
    <s v="Weekly - Tuesday"/>
    <s v="Month+1 Expiry"/>
    <n v="4958"/>
    <n v="7.7920999999999996"/>
    <n v="5.9900000000000002E-2"/>
  </r>
  <r>
    <s v="03-Jul-2026"/>
    <x v="4"/>
    <s v="Week1-Jul-2026"/>
    <x v="10"/>
    <s v="25-Aug-2026"/>
    <s v="Tuesday"/>
    <s v="Monthly - Tuesday"/>
    <s v="Monthly - Tuesday"/>
    <s v="Month+1 Expiry"/>
    <n v="165497"/>
    <n v="261.8424"/>
    <n v="2.4045000000000001"/>
  </r>
  <r>
    <s v="03-Jul-2026"/>
    <x v="4"/>
    <s v="Week1-Jul-2026"/>
    <x v="10"/>
    <s v="29-Sep-2026"/>
    <s v="Tuesday"/>
    <s v="Monthly - Tuesday"/>
    <s v="Monthly - Tuesday"/>
    <s v="Month+2 Expiry"/>
    <n v="69784"/>
    <n v="110.9303"/>
    <n v="1.3446"/>
  </r>
  <r>
    <s v="03-Jul-2026"/>
    <x v="4"/>
    <s v="Week1-Jul-2026"/>
    <x v="10"/>
    <s v="29-Dec-2026"/>
    <s v="Tuesday"/>
    <s v="Monthly - Tuesday"/>
    <s v="Monthly - Tuesday"/>
    <s v="Month+5 Expiry"/>
    <n v="62117"/>
    <n v="97.447699999999998"/>
    <n v="1.7361"/>
  </r>
  <r>
    <s v="03-Jul-2026"/>
    <x v="4"/>
    <s v="Week1-Jul-2026"/>
    <x v="10"/>
    <s v="30-Mar-2027"/>
    <s v="Tuesday"/>
    <s v="Monthly - Tuesday"/>
    <s v="Monthly - Tuesday"/>
    <s v="Month+8 Expiry"/>
    <n v="12465"/>
    <n v="20.884499999999999"/>
    <n v="0.25659999999999999"/>
  </r>
  <r>
    <s v="03-Jul-2026"/>
    <x v="4"/>
    <s v="Week1-Jul-2026"/>
    <x v="10"/>
    <s v="29-Jun-2027"/>
    <s v="Tuesday"/>
    <s v="Monthly - Tuesday"/>
    <s v="Monthly - Tuesday"/>
    <s v="Month+11 Expiry"/>
    <n v="3"/>
    <n v="4.1000000000000003E-3"/>
    <n v="0"/>
  </r>
  <r>
    <s v="03-Jul-2026"/>
    <x v="4"/>
    <s v="Week1-Jul-2026"/>
    <x v="10"/>
    <s v="28-Dec-2027"/>
    <s v="Tuesday"/>
    <s v="Monthly - Tuesday"/>
    <s v="Monthly - Tuesday"/>
    <s v="Month+17 Expiry"/>
    <n v="548"/>
    <n v="0.92769999999999997"/>
    <n v="3.7900000000000003E-2"/>
  </r>
  <r>
    <s v="03-Jul-2026"/>
    <x v="4"/>
    <s v="Week1-Jul-2026"/>
    <x v="10"/>
    <s v="27-Jun-2028"/>
    <s v="Tuesday"/>
    <s v="Monthly - Tuesday"/>
    <s v="Monthly - Tuesday"/>
    <s v="Month+23 Expiry"/>
    <n v="0"/>
    <n v="0"/>
    <n v="0"/>
  </r>
  <r>
    <s v="03-Jul-2026"/>
    <x v="4"/>
    <s v="Week1-Jul-2026"/>
    <x v="10"/>
    <s v="26-Dec-2028"/>
    <s v="Tuesday"/>
    <s v="Monthly - Tuesday"/>
    <s v="Monthly - Tuesday"/>
    <s v="Month+29 Expiry"/>
    <n v="11"/>
    <n v="1.9300000000000001E-2"/>
    <n v="1.1999999999999999E-3"/>
  </r>
  <r>
    <s v="03-Jul-2026"/>
    <x v="4"/>
    <s v="Week1-Jul-2026"/>
    <x v="10"/>
    <s v="26-Jun-2029"/>
    <s v="Tuesday"/>
    <s v="Monthly - Tuesday"/>
    <s v="Monthly - Tuesday"/>
    <s v="Month+35 Expiry"/>
    <n v="0"/>
    <n v="0"/>
    <n v="0"/>
  </r>
  <r>
    <s v="03-Jul-2026"/>
    <x v="4"/>
    <s v="Week1-Jul-2026"/>
    <x v="10"/>
    <s v="24-Dec-2029"/>
    <s v="Monday"/>
    <s v="Weekly - Monday"/>
    <s v="Weekly - Monday"/>
    <s v="Month+41 Expiry"/>
    <n v="1"/>
    <n v="1.6000000000000001E-3"/>
    <n v="1E-4"/>
  </r>
  <r>
    <s v="03-Jul-2026"/>
    <x v="4"/>
    <s v="Week1-Jul-2026"/>
    <x v="10"/>
    <s v="25-Jun-2030"/>
    <s v="Tuesday"/>
    <s v="Monthly - Tuesday"/>
    <s v="Monthly - Tuesday"/>
    <s v="Month+47 Expiry"/>
    <n v="0"/>
    <n v="0"/>
    <n v="0"/>
  </r>
  <r>
    <s v="03-Jul-2026"/>
    <x v="4"/>
    <s v="Week1-Jul-2026"/>
    <x v="10"/>
    <s v="31-Dec-2030"/>
    <s v="Tuesday"/>
    <s v="Monthly - Tuesday"/>
    <s v="Monthly - Tuesday"/>
    <s v="Month+53 Expiry"/>
    <n v="0"/>
    <n v="0"/>
    <n v="0"/>
  </r>
  <r>
    <s v="03-Jul-2026"/>
    <x v="4"/>
    <s v="Week1-Jul-2026"/>
    <x v="10"/>
    <s v="24-Jun-2031"/>
    <s v="Tuesday"/>
    <s v="Monthly - Tuesday"/>
    <s v="Monthly - Tuesday"/>
    <s v="Month+59 Expiry"/>
    <n v="0"/>
    <n v="0"/>
    <n v="0"/>
  </r>
  <r>
    <s v="06-Jul-2026"/>
    <x v="0"/>
    <s v="Week1-Jul-2026"/>
    <x v="10"/>
    <s v="07-Jul-2026"/>
    <s v="Tuesday"/>
    <s v="Weekly - Tuesday"/>
    <s v="Weekly - Tuesday"/>
    <s v="Same Month Expiry"/>
    <n v="119595595"/>
    <n v="189417.53049999999"/>
    <n v="322.36329999999998"/>
  </r>
  <r>
    <s v="06-Jul-2026"/>
    <x v="0"/>
    <s v="Week1-Jul-2026"/>
    <x v="10"/>
    <s v="14-Jul-2026"/>
    <s v="Tuesday"/>
    <s v="Weekly - Tuesday"/>
    <s v="Weekly - Tuesday"/>
    <s v="Same Month Expiry"/>
    <n v="4195721"/>
    <n v="6638.8023999999996"/>
    <n v="20.803599999999999"/>
  </r>
  <r>
    <s v="06-Jul-2026"/>
    <x v="0"/>
    <s v="Week1-Jul-2026"/>
    <x v="10"/>
    <s v="21-Jul-2026"/>
    <s v="Tuesday"/>
    <s v="Weekly - Tuesday"/>
    <s v="Weekly - Tuesday"/>
    <s v="Same Month Expiry"/>
    <n v="193767"/>
    <n v="306.4599"/>
    <n v="1.2495000000000001"/>
  </r>
  <r>
    <s v="06-Jul-2026"/>
    <x v="0"/>
    <s v="Week1-Jul-2026"/>
    <x v="10"/>
    <s v="28-Jul-2026"/>
    <s v="Tuesday"/>
    <s v="Monthly - Tuesday"/>
    <s v="Monthly - Tuesday"/>
    <s v="Same Month Expiry"/>
    <n v="1224323"/>
    <n v="1941.4848999999999"/>
    <n v="12.8293"/>
  </r>
  <r>
    <s v="06-Jul-2026"/>
    <x v="0"/>
    <s v="Week1-Jul-2026"/>
    <x v="10"/>
    <s v="04-Aug-2026"/>
    <s v="Tuesday"/>
    <s v="Weekly - Tuesday"/>
    <s v="Weekly - Tuesday"/>
    <s v="Month+1 Expiry"/>
    <n v="5437"/>
    <n v="8.657"/>
    <n v="5.57E-2"/>
  </r>
  <r>
    <s v="06-Jul-2026"/>
    <x v="0"/>
    <s v="Week1-Jul-2026"/>
    <x v="10"/>
    <s v="25-Aug-2026"/>
    <s v="Tuesday"/>
    <s v="Monthly - Tuesday"/>
    <s v="Monthly - Tuesday"/>
    <s v="Month+1 Expiry"/>
    <n v="161671"/>
    <n v="254.4023"/>
    <n v="2.2242999999999999"/>
  </r>
  <r>
    <s v="06-Jul-2026"/>
    <x v="0"/>
    <s v="Week1-Jul-2026"/>
    <x v="10"/>
    <s v="29-Sep-2026"/>
    <s v="Tuesday"/>
    <s v="Monthly - Tuesday"/>
    <s v="Monthly - Tuesday"/>
    <s v="Month+2 Expiry"/>
    <n v="60234"/>
    <n v="93.757300000000001"/>
    <n v="1.0491999999999999"/>
  </r>
  <r>
    <s v="06-Jul-2026"/>
    <x v="0"/>
    <s v="Week1-Jul-2026"/>
    <x v="10"/>
    <s v="29-Dec-2026"/>
    <s v="Tuesday"/>
    <s v="Monthly - Tuesday"/>
    <s v="Monthly - Tuesday"/>
    <s v="Month+5 Expiry"/>
    <n v="45979"/>
    <n v="73.559299999999993"/>
    <n v="1.4261999999999999"/>
  </r>
  <r>
    <s v="06-Jul-2026"/>
    <x v="0"/>
    <s v="Week1-Jul-2026"/>
    <x v="10"/>
    <s v="30-Mar-2027"/>
    <s v="Tuesday"/>
    <s v="Monthly - Tuesday"/>
    <s v="Monthly - Tuesday"/>
    <s v="Month+8 Expiry"/>
    <n v="1684"/>
    <n v="2.6501999999999999"/>
    <n v="2.9600000000000001E-2"/>
  </r>
  <r>
    <s v="06-Jul-2026"/>
    <x v="0"/>
    <s v="Week1-Jul-2026"/>
    <x v="10"/>
    <s v="29-Jun-2027"/>
    <s v="Tuesday"/>
    <s v="Monthly - Tuesday"/>
    <s v="Monthly - Tuesday"/>
    <s v="Month+11 Expiry"/>
    <n v="2"/>
    <n v="2.8E-3"/>
    <n v="0"/>
  </r>
  <r>
    <s v="06-Jul-2026"/>
    <x v="0"/>
    <s v="Week1-Jul-2026"/>
    <x v="10"/>
    <s v="28-Dec-2027"/>
    <s v="Tuesday"/>
    <s v="Monthly - Tuesday"/>
    <s v="Monthly - Tuesday"/>
    <s v="Month+17 Expiry"/>
    <n v="516"/>
    <n v="0.87680000000000002"/>
    <n v="3.49E-2"/>
  </r>
  <r>
    <s v="06-Jul-2026"/>
    <x v="0"/>
    <s v="Week1-Jul-2026"/>
    <x v="10"/>
    <s v="27-Jun-2028"/>
    <s v="Tuesday"/>
    <s v="Monthly - Tuesday"/>
    <s v="Monthly - Tuesday"/>
    <s v="Month+23 Expiry"/>
    <n v="0"/>
    <n v="0"/>
    <n v="0"/>
  </r>
  <r>
    <s v="06-Jul-2026"/>
    <x v="0"/>
    <s v="Week1-Jul-2026"/>
    <x v="10"/>
    <s v="26-Dec-2028"/>
    <s v="Tuesday"/>
    <s v="Monthly - Tuesday"/>
    <s v="Monthly - Tuesday"/>
    <s v="Month+29 Expiry"/>
    <n v="4"/>
    <n v="6.7999999999999996E-3"/>
    <n v="2.9999999999999997E-4"/>
  </r>
  <r>
    <s v="06-Jul-2026"/>
    <x v="0"/>
    <s v="Week1-Jul-2026"/>
    <x v="10"/>
    <s v="26-Jun-2029"/>
    <s v="Tuesday"/>
    <s v="Monthly - Tuesday"/>
    <s v="Monthly - Tuesday"/>
    <s v="Month+35 Expiry"/>
    <n v="0"/>
    <n v="0"/>
    <n v="0"/>
  </r>
  <r>
    <s v="06-Jul-2026"/>
    <x v="0"/>
    <s v="Week1-Jul-2026"/>
    <x v="10"/>
    <s v="24-Dec-2029"/>
    <s v="Monday"/>
    <s v="Weekly - Monday"/>
    <s v="Weekly - Monday"/>
    <s v="Month+41 Expiry"/>
    <n v="1"/>
    <n v="1.6000000000000001E-3"/>
    <n v="1E-4"/>
  </r>
  <r>
    <s v="06-Jul-2026"/>
    <x v="0"/>
    <s v="Week1-Jul-2026"/>
    <x v="10"/>
    <s v="25-Jun-2030"/>
    <s v="Tuesday"/>
    <s v="Monthly - Tuesday"/>
    <s v="Monthly - Tuesday"/>
    <s v="Month+47 Expiry"/>
    <n v="0"/>
    <n v="0"/>
    <n v="0"/>
  </r>
  <r>
    <s v="06-Jul-2026"/>
    <x v="0"/>
    <s v="Week1-Jul-2026"/>
    <x v="10"/>
    <s v="31-Dec-2030"/>
    <s v="Tuesday"/>
    <s v="Monthly - Tuesday"/>
    <s v="Monthly - Tuesday"/>
    <s v="Month+53 Expiry"/>
    <n v="0"/>
    <n v="0"/>
    <n v="0"/>
  </r>
  <r>
    <s v="06-Jul-2026"/>
    <x v="0"/>
    <s v="Week1-Jul-2026"/>
    <x v="10"/>
    <s v="24-Jun-2031"/>
    <s v="Tuesday"/>
    <s v="Monthly - Tuesday"/>
    <s v="Monthly - Tuesday"/>
    <s v="Month+59 Expiry"/>
    <n v="0"/>
    <n v="0"/>
    <n v="0"/>
  </r>
  <r>
    <s v="07-Jul-2026"/>
    <x v="1"/>
    <s v="Week1-Jul-2026"/>
    <x v="10"/>
    <s v="07-Jul-2026"/>
    <s v="Tuesday"/>
    <s v="Weekly - Tuesday"/>
    <s v="Weekly - Tuesday"/>
    <s v="Same Month Expiry"/>
    <n v="375946856"/>
    <n v="597304.96400000004"/>
    <n v="510.20979999999997"/>
  </r>
  <r>
    <s v="07-Jul-2026"/>
    <x v="1"/>
    <s v="Week1-Jul-2026"/>
    <x v="10"/>
    <s v="14-Jul-2026"/>
    <s v="Tuesday"/>
    <s v="Weekly - Tuesday"/>
    <s v="Weekly - Tuesday"/>
    <s v="Same Month Expiry"/>
    <n v="9370923"/>
    <n v="14902.391100000001"/>
    <n v="46.153700000000001"/>
  </r>
  <r>
    <s v="07-Jul-2026"/>
    <x v="1"/>
    <s v="Week1-Jul-2026"/>
    <x v="10"/>
    <s v="21-Jul-2026"/>
    <s v="Tuesday"/>
    <s v="Weekly - Tuesday"/>
    <s v="Weekly - Tuesday"/>
    <s v="Same Month Expiry"/>
    <n v="329609"/>
    <n v="522.92340000000002"/>
    <n v="2.0013999999999998"/>
  </r>
  <r>
    <s v="07-Jul-2026"/>
    <x v="1"/>
    <s v="Week1-Jul-2026"/>
    <x v="10"/>
    <s v="28-Jul-2026"/>
    <s v="Tuesday"/>
    <s v="Monthly - Tuesday"/>
    <s v="Monthly - Tuesday"/>
    <s v="Same Month Expiry"/>
    <n v="1169110"/>
    <n v="1858.9981"/>
    <n v="12.400600000000001"/>
  </r>
  <r>
    <s v="07-Jul-2026"/>
    <x v="1"/>
    <s v="Week1-Jul-2026"/>
    <x v="10"/>
    <s v="04-Aug-2026"/>
    <s v="Tuesday"/>
    <s v="Weekly - Tuesday"/>
    <s v="Weekly - Tuesday"/>
    <s v="Month+1 Expiry"/>
    <n v="8166"/>
    <n v="12.980399999999999"/>
    <n v="8.6999999999999994E-2"/>
  </r>
  <r>
    <s v="07-Jul-2026"/>
    <x v="1"/>
    <s v="Week1-Jul-2026"/>
    <x v="10"/>
    <s v="25-Aug-2026"/>
    <s v="Tuesday"/>
    <s v="Monthly - Tuesday"/>
    <s v="Monthly - Tuesday"/>
    <s v="Month+1 Expiry"/>
    <n v="150392"/>
    <n v="239.01439999999999"/>
    <n v="2.1465999999999998"/>
  </r>
  <r>
    <s v="07-Jul-2026"/>
    <x v="1"/>
    <s v="Week1-Jul-2026"/>
    <x v="10"/>
    <s v="29-Sep-2026"/>
    <s v="Tuesday"/>
    <s v="Monthly - Tuesday"/>
    <s v="Monthly - Tuesday"/>
    <s v="Month+2 Expiry"/>
    <n v="53315"/>
    <n v="83.155500000000004"/>
    <n v="1.0031000000000001"/>
  </r>
  <r>
    <s v="07-Jul-2026"/>
    <x v="1"/>
    <s v="Week1-Jul-2026"/>
    <x v="10"/>
    <s v="29-Dec-2026"/>
    <s v="Tuesday"/>
    <s v="Monthly - Tuesday"/>
    <s v="Monthly - Tuesday"/>
    <s v="Month+5 Expiry"/>
    <n v="46545"/>
    <n v="73.435199999999995"/>
    <n v="1.3240000000000001"/>
  </r>
  <r>
    <s v="07-Jul-2026"/>
    <x v="1"/>
    <s v="Week1-Jul-2026"/>
    <x v="10"/>
    <s v="30-Mar-2027"/>
    <s v="Tuesday"/>
    <s v="Monthly - Tuesday"/>
    <s v="Monthly - Tuesday"/>
    <s v="Month+8 Expiry"/>
    <n v="8898"/>
    <n v="12.9946"/>
    <n v="0.10780000000000001"/>
  </r>
  <r>
    <s v="07-Jul-2026"/>
    <x v="1"/>
    <s v="Week1-Jul-2026"/>
    <x v="10"/>
    <s v="29-Jun-2027"/>
    <s v="Tuesday"/>
    <s v="Monthly - Tuesday"/>
    <s v="Monthly - Tuesday"/>
    <s v="Month+11 Expiry"/>
    <n v="3"/>
    <n v="4.1000000000000003E-3"/>
    <n v="0"/>
  </r>
  <r>
    <s v="07-Jul-2026"/>
    <x v="1"/>
    <s v="Week1-Jul-2026"/>
    <x v="10"/>
    <s v="28-Dec-2027"/>
    <s v="Tuesday"/>
    <s v="Monthly - Tuesday"/>
    <s v="Monthly - Tuesday"/>
    <s v="Month+17 Expiry"/>
    <n v="477"/>
    <n v="0.79549999999999998"/>
    <n v="3.1600000000000003E-2"/>
  </r>
  <r>
    <s v="07-Jul-2026"/>
    <x v="1"/>
    <s v="Week1-Jul-2026"/>
    <x v="10"/>
    <s v="27-Jun-2028"/>
    <s v="Tuesday"/>
    <s v="Monthly - Tuesday"/>
    <s v="Monthly - Tuesday"/>
    <s v="Month+23 Expiry"/>
    <n v="0"/>
    <n v="0"/>
    <n v="0"/>
  </r>
  <r>
    <s v="07-Jul-2026"/>
    <x v="1"/>
    <s v="Week1-Jul-2026"/>
    <x v="10"/>
    <s v="26-Dec-2028"/>
    <s v="Tuesday"/>
    <s v="Monthly - Tuesday"/>
    <s v="Monthly - Tuesday"/>
    <s v="Month+29 Expiry"/>
    <n v="2"/>
    <n v="3.3999999999999998E-3"/>
    <n v="1E-4"/>
  </r>
  <r>
    <s v="07-Jul-2026"/>
    <x v="1"/>
    <s v="Week1-Jul-2026"/>
    <x v="10"/>
    <s v="26-Jun-2029"/>
    <s v="Tuesday"/>
    <s v="Monthly - Tuesday"/>
    <s v="Monthly - Tuesday"/>
    <s v="Month+35 Expiry"/>
    <n v="0"/>
    <n v="0"/>
    <n v="0"/>
  </r>
  <r>
    <s v="07-Jul-2026"/>
    <x v="1"/>
    <s v="Week1-Jul-2026"/>
    <x v="10"/>
    <s v="24-Dec-2029"/>
    <s v="Monday"/>
    <s v="Weekly - Monday"/>
    <s v="Weekly - Monday"/>
    <s v="Month+41 Expiry"/>
    <n v="0"/>
    <n v="0"/>
    <n v="0"/>
  </r>
  <r>
    <s v="07-Jul-2026"/>
    <x v="1"/>
    <s v="Week1-Jul-2026"/>
    <x v="10"/>
    <s v="25-Jun-2030"/>
    <s v="Tuesday"/>
    <s v="Monthly - Tuesday"/>
    <s v="Monthly - Tuesday"/>
    <s v="Month+47 Expiry"/>
    <n v="0"/>
    <n v="0"/>
    <n v="0"/>
  </r>
  <r>
    <s v="07-Jul-2026"/>
    <x v="1"/>
    <s v="Week1-Jul-2026"/>
    <x v="10"/>
    <s v="31-Dec-2030"/>
    <s v="Tuesday"/>
    <s v="Monthly - Tuesday"/>
    <s v="Monthly - Tuesday"/>
    <s v="Month+53 Expiry"/>
    <n v="0"/>
    <n v="0"/>
    <n v="0"/>
  </r>
  <r>
    <s v="07-Jul-2026"/>
    <x v="1"/>
    <s v="Week1-Jul-2026"/>
    <x v="10"/>
    <s v="24-Jun-2031"/>
    <s v="Tuesday"/>
    <s v="Monthly - Tuesday"/>
    <s v="Monthly - Tuesday"/>
    <s v="Month+59 Expiry"/>
    <n v="0"/>
    <n v="0"/>
    <n v="0"/>
  </r>
  <r>
    <s v="08-Jul-2026"/>
    <x v="2"/>
    <s v="Week2-Jul-2026"/>
    <x v="10"/>
    <s v="14-Jul-2026"/>
    <s v="Tuesday"/>
    <s v="Weekly - Tuesday"/>
    <s v="Weekly - Tuesday"/>
    <s v="Same Month Expiry"/>
    <n v="62568650"/>
    <n v="98510.3508"/>
    <n v="363.07400000000001"/>
  </r>
  <r>
    <s v="08-Jul-2026"/>
    <x v="2"/>
    <s v="Week2-Jul-2026"/>
    <x v="10"/>
    <s v="21-Jul-2026"/>
    <s v="Tuesday"/>
    <s v="Weekly - Tuesday"/>
    <s v="Weekly - Tuesday"/>
    <s v="Same Month Expiry"/>
    <n v="1566643"/>
    <n v="2461.7847999999999"/>
    <n v="11.9407"/>
  </r>
  <r>
    <s v="08-Jul-2026"/>
    <x v="2"/>
    <s v="Week2-Jul-2026"/>
    <x v="10"/>
    <s v="28-Jul-2026"/>
    <s v="Tuesday"/>
    <s v="Monthly - Tuesday"/>
    <s v="Monthly - Tuesday"/>
    <s v="Same Month Expiry"/>
    <n v="2799928"/>
    <n v="4410.8977999999997"/>
    <n v="31.591699999999999"/>
  </r>
  <r>
    <s v="08-Jul-2026"/>
    <x v="2"/>
    <s v="Week2-Jul-2026"/>
    <x v="10"/>
    <s v="04-Aug-2026"/>
    <s v="Tuesday"/>
    <s v="Weekly - Tuesday"/>
    <s v="Weekly - Tuesday"/>
    <s v="Month+1 Expiry"/>
    <n v="38139"/>
    <n v="60.192399999999999"/>
    <n v="0.5403"/>
  </r>
  <r>
    <s v="08-Jul-2026"/>
    <x v="2"/>
    <s v="Week2-Jul-2026"/>
    <x v="10"/>
    <s v="11-Aug-2026"/>
    <s v="Tuesday"/>
    <s v="Weekly - Tuesday"/>
    <s v="Weekly - Tuesday"/>
    <s v="Month+1 Expiry"/>
    <n v="878"/>
    <n v="1.3938999999999999"/>
    <n v="1.6400000000000001E-2"/>
  </r>
  <r>
    <s v="08-Jul-2026"/>
    <x v="2"/>
    <s v="Week2-Jul-2026"/>
    <x v="10"/>
    <s v="25-Aug-2026"/>
    <s v="Tuesday"/>
    <s v="Monthly - Tuesday"/>
    <s v="Monthly - Tuesday"/>
    <s v="Month+1 Expiry"/>
    <n v="388623"/>
    <n v="613.44010000000003"/>
    <n v="5.6182999999999996"/>
  </r>
  <r>
    <s v="08-Jul-2026"/>
    <x v="2"/>
    <s v="Week2-Jul-2026"/>
    <x v="10"/>
    <s v="29-Sep-2026"/>
    <s v="Tuesday"/>
    <s v="Monthly - Tuesday"/>
    <s v="Monthly - Tuesday"/>
    <s v="Month+2 Expiry"/>
    <n v="148897"/>
    <n v="231.26519999999999"/>
    <n v="2.4169"/>
  </r>
  <r>
    <s v="08-Jul-2026"/>
    <x v="2"/>
    <s v="Week2-Jul-2026"/>
    <x v="10"/>
    <s v="29-Dec-2026"/>
    <s v="Tuesday"/>
    <s v="Monthly - Tuesday"/>
    <s v="Monthly - Tuesday"/>
    <s v="Month+5 Expiry"/>
    <n v="95898"/>
    <n v="154.1635"/>
    <n v="2.7151999999999998"/>
  </r>
  <r>
    <s v="08-Jul-2026"/>
    <x v="2"/>
    <s v="Week2-Jul-2026"/>
    <x v="10"/>
    <s v="30-Mar-2027"/>
    <s v="Tuesday"/>
    <s v="Monthly - Tuesday"/>
    <s v="Monthly - Tuesday"/>
    <s v="Month+8 Expiry"/>
    <n v="4570"/>
    <n v="7.2874999999999996"/>
    <n v="8.3699999999999997E-2"/>
  </r>
  <r>
    <s v="08-Jul-2026"/>
    <x v="2"/>
    <s v="Week2-Jul-2026"/>
    <x v="10"/>
    <s v="29-Jun-2027"/>
    <s v="Tuesday"/>
    <s v="Monthly - Tuesday"/>
    <s v="Monthly - Tuesday"/>
    <s v="Month+11 Expiry"/>
    <n v="0"/>
    <n v="0"/>
    <n v="0"/>
  </r>
  <r>
    <s v="08-Jul-2026"/>
    <x v="2"/>
    <s v="Week2-Jul-2026"/>
    <x v="10"/>
    <s v="28-Dec-2027"/>
    <s v="Tuesday"/>
    <s v="Monthly - Tuesday"/>
    <s v="Monthly - Tuesday"/>
    <s v="Month+17 Expiry"/>
    <n v="1667"/>
    <n v="2.8772000000000002"/>
    <n v="0.1255"/>
  </r>
  <r>
    <s v="08-Jul-2026"/>
    <x v="2"/>
    <s v="Week2-Jul-2026"/>
    <x v="10"/>
    <s v="27-Jun-2028"/>
    <s v="Tuesday"/>
    <s v="Monthly - Tuesday"/>
    <s v="Monthly - Tuesday"/>
    <s v="Month+23 Expiry"/>
    <n v="3"/>
    <n v="4.4000000000000003E-3"/>
    <n v="1E-4"/>
  </r>
  <r>
    <s v="08-Jul-2026"/>
    <x v="2"/>
    <s v="Week2-Jul-2026"/>
    <x v="10"/>
    <s v="26-Dec-2028"/>
    <s v="Tuesday"/>
    <s v="Monthly - Tuesday"/>
    <s v="Monthly - Tuesday"/>
    <s v="Month+29 Expiry"/>
    <n v="15"/>
    <n v="2.4500000000000001E-2"/>
    <n v="1.1000000000000001E-3"/>
  </r>
  <r>
    <s v="08-Jul-2026"/>
    <x v="2"/>
    <s v="Week2-Jul-2026"/>
    <x v="10"/>
    <s v="26-Jun-2029"/>
    <s v="Tuesday"/>
    <s v="Monthly - Tuesday"/>
    <s v="Monthly - Tuesday"/>
    <s v="Month+35 Expiry"/>
    <n v="0"/>
    <n v="0"/>
    <n v="0"/>
  </r>
  <r>
    <s v="08-Jul-2026"/>
    <x v="2"/>
    <s v="Week2-Jul-2026"/>
    <x v="10"/>
    <s v="24-Dec-2029"/>
    <s v="Monday"/>
    <s v="Weekly - Monday"/>
    <s v="Weekly - Monday"/>
    <s v="Month+41 Expiry"/>
    <n v="2"/>
    <n v="2E-3"/>
    <n v="0"/>
  </r>
  <r>
    <s v="08-Jul-2026"/>
    <x v="2"/>
    <s v="Week2-Jul-2026"/>
    <x v="10"/>
    <s v="25-Jun-2030"/>
    <s v="Tuesday"/>
    <s v="Monthly - Tuesday"/>
    <s v="Monthly - Tuesday"/>
    <s v="Month+47 Expiry"/>
    <n v="0"/>
    <n v="0"/>
    <n v="0"/>
  </r>
  <r>
    <s v="08-Jul-2026"/>
    <x v="2"/>
    <s v="Week2-Jul-2026"/>
    <x v="10"/>
    <s v="31-Dec-2030"/>
    <s v="Tuesday"/>
    <s v="Monthly - Tuesday"/>
    <s v="Monthly - Tuesday"/>
    <s v="Month+53 Expiry"/>
    <n v="0"/>
    <n v="0"/>
    <n v="0"/>
  </r>
  <r>
    <s v="08-Jul-2026"/>
    <x v="2"/>
    <s v="Week2-Jul-2026"/>
    <x v="10"/>
    <s v="24-Jun-2031"/>
    <s v="Tuesday"/>
    <s v="Monthly - Tuesday"/>
    <s v="Monthly - Tuesday"/>
    <s v="Month+59 Expiry"/>
    <n v="0"/>
    <n v="0"/>
    <n v="0"/>
  </r>
  <r>
    <s v="09-Jul-2026"/>
    <x v="3"/>
    <s v="Week2-Jul-2026"/>
    <x v="10"/>
    <s v="14-Jul-2026"/>
    <s v="Tuesday"/>
    <s v="Weekly - Tuesday"/>
    <s v="Weekly - Tuesday"/>
    <s v="Same Month Expiry"/>
    <n v="48234024"/>
    <n v="75563.121299999999"/>
    <n v="243.6191"/>
  </r>
  <r>
    <s v="09-Jul-2026"/>
    <x v="3"/>
    <s v="Week2-Jul-2026"/>
    <x v="10"/>
    <s v="21-Jul-2026"/>
    <s v="Tuesday"/>
    <s v="Weekly - Tuesday"/>
    <s v="Weekly - Tuesday"/>
    <s v="Same Month Expiry"/>
    <n v="1440551"/>
    <n v="2252.0605"/>
    <n v="9.6275999999999993"/>
  </r>
  <r>
    <s v="09-Jul-2026"/>
    <x v="3"/>
    <s v="Week2-Jul-2026"/>
    <x v="10"/>
    <s v="28-Jul-2026"/>
    <s v="Tuesday"/>
    <s v="Monthly - Tuesday"/>
    <s v="Monthly - Tuesday"/>
    <s v="Same Month Expiry"/>
    <n v="1587339"/>
    <n v="2495.7772"/>
    <n v="16.668299999999999"/>
  </r>
  <r>
    <s v="09-Jul-2026"/>
    <x v="3"/>
    <s v="Week2-Jul-2026"/>
    <x v="10"/>
    <s v="04-Aug-2026"/>
    <s v="Tuesday"/>
    <s v="Weekly - Tuesday"/>
    <s v="Weekly - Tuesday"/>
    <s v="Month+1 Expiry"/>
    <n v="21135"/>
    <n v="33.3919"/>
    <n v="0.28139999999999998"/>
  </r>
  <r>
    <s v="09-Jul-2026"/>
    <x v="3"/>
    <s v="Week2-Jul-2026"/>
    <x v="10"/>
    <s v="11-Aug-2026"/>
    <s v="Tuesday"/>
    <s v="Weekly - Tuesday"/>
    <s v="Weekly - Tuesday"/>
    <s v="Month+1 Expiry"/>
    <n v="1055"/>
    <n v="1.6693"/>
    <n v="1.8499999999999999E-2"/>
  </r>
  <r>
    <s v="09-Jul-2026"/>
    <x v="3"/>
    <s v="Week2-Jul-2026"/>
    <x v="10"/>
    <s v="25-Aug-2026"/>
    <s v="Tuesday"/>
    <s v="Monthly - Tuesday"/>
    <s v="Monthly - Tuesday"/>
    <s v="Month+1 Expiry"/>
    <n v="218348"/>
    <n v="345.43009999999998"/>
    <n v="3.3935"/>
  </r>
  <r>
    <s v="09-Jul-2026"/>
    <x v="3"/>
    <s v="Week2-Jul-2026"/>
    <x v="10"/>
    <s v="29-Sep-2026"/>
    <s v="Tuesday"/>
    <s v="Monthly - Tuesday"/>
    <s v="Monthly - Tuesday"/>
    <s v="Month+2 Expiry"/>
    <n v="98952"/>
    <n v="155.6396"/>
    <n v="1.8958999999999999"/>
  </r>
  <r>
    <s v="09-Jul-2026"/>
    <x v="3"/>
    <s v="Week2-Jul-2026"/>
    <x v="10"/>
    <s v="29-Dec-2026"/>
    <s v="Tuesday"/>
    <s v="Monthly - Tuesday"/>
    <s v="Monthly - Tuesday"/>
    <s v="Month+5 Expiry"/>
    <n v="61033"/>
    <n v="98.256"/>
    <n v="1.6551"/>
  </r>
  <r>
    <s v="09-Jul-2026"/>
    <x v="3"/>
    <s v="Week2-Jul-2026"/>
    <x v="10"/>
    <s v="30-Mar-2027"/>
    <s v="Tuesday"/>
    <s v="Monthly - Tuesday"/>
    <s v="Monthly - Tuesday"/>
    <s v="Month+8 Expiry"/>
    <n v="3833"/>
    <n v="6.2317"/>
    <n v="8.0299999999999996E-2"/>
  </r>
  <r>
    <s v="09-Jul-2026"/>
    <x v="3"/>
    <s v="Week2-Jul-2026"/>
    <x v="10"/>
    <s v="29-Jun-2027"/>
    <s v="Tuesday"/>
    <s v="Monthly - Tuesday"/>
    <s v="Monthly - Tuesday"/>
    <s v="Month+11 Expiry"/>
    <n v="0"/>
    <n v="0"/>
    <n v="0"/>
  </r>
  <r>
    <s v="09-Jul-2026"/>
    <x v="3"/>
    <s v="Week2-Jul-2026"/>
    <x v="10"/>
    <s v="28-Dec-2027"/>
    <s v="Tuesday"/>
    <s v="Monthly - Tuesday"/>
    <s v="Monthly - Tuesday"/>
    <s v="Month+17 Expiry"/>
    <n v="941"/>
    <n v="1.579"/>
    <n v="6.5299999999999997E-2"/>
  </r>
  <r>
    <s v="09-Jul-2026"/>
    <x v="3"/>
    <s v="Week2-Jul-2026"/>
    <x v="10"/>
    <s v="27-Jun-2028"/>
    <s v="Tuesday"/>
    <s v="Monthly - Tuesday"/>
    <s v="Monthly - Tuesday"/>
    <s v="Month+23 Expiry"/>
    <n v="1"/>
    <n v="1.5E-3"/>
    <n v="0"/>
  </r>
  <r>
    <s v="09-Jul-2026"/>
    <x v="3"/>
    <s v="Week2-Jul-2026"/>
    <x v="10"/>
    <s v="26-Dec-2028"/>
    <s v="Tuesday"/>
    <s v="Monthly - Tuesday"/>
    <s v="Monthly - Tuesday"/>
    <s v="Month+29 Expiry"/>
    <n v="44"/>
    <n v="6.8900000000000003E-2"/>
    <n v="2.3999999999999998E-3"/>
  </r>
  <r>
    <s v="09-Jul-2026"/>
    <x v="3"/>
    <s v="Week2-Jul-2026"/>
    <x v="10"/>
    <s v="26-Jun-2029"/>
    <s v="Tuesday"/>
    <s v="Monthly - Tuesday"/>
    <s v="Monthly - Tuesday"/>
    <s v="Month+35 Expiry"/>
    <n v="0"/>
    <n v="0"/>
    <n v="0"/>
  </r>
  <r>
    <s v="09-Jul-2026"/>
    <x v="3"/>
    <s v="Week2-Jul-2026"/>
    <x v="10"/>
    <s v="24-Dec-2029"/>
    <s v="Monday"/>
    <s v="Weekly - Monday"/>
    <s v="Weekly - Monday"/>
    <s v="Month+41 Expiry"/>
    <n v="0"/>
    <n v="0"/>
    <n v="0"/>
  </r>
  <r>
    <s v="09-Jul-2026"/>
    <x v="3"/>
    <s v="Week2-Jul-2026"/>
    <x v="10"/>
    <s v="25-Jun-2030"/>
    <s v="Tuesday"/>
    <s v="Monthly - Tuesday"/>
    <s v="Monthly - Tuesday"/>
    <s v="Month+47 Expiry"/>
    <n v="0"/>
    <n v="0"/>
    <n v="0"/>
  </r>
  <r>
    <s v="09-Jul-2026"/>
    <x v="3"/>
    <s v="Week2-Jul-2026"/>
    <x v="10"/>
    <s v="31-Dec-2030"/>
    <s v="Tuesday"/>
    <s v="Monthly - Tuesday"/>
    <s v="Monthly - Tuesday"/>
    <s v="Month+53 Expiry"/>
    <n v="0"/>
    <n v="0"/>
    <n v="0"/>
  </r>
  <r>
    <s v="09-Jul-2026"/>
    <x v="3"/>
    <s v="Week2-Jul-2026"/>
    <x v="10"/>
    <s v="24-Jun-2031"/>
    <s v="Tuesday"/>
    <s v="Monthly - Tuesday"/>
    <s v="Monthly - Tuesday"/>
    <s v="Month+59 Expiry"/>
    <n v="0"/>
    <n v="0"/>
    <n v="0"/>
  </r>
  <r>
    <s v="10-Jul-2026"/>
    <x v="4"/>
    <s v="Week2-Jul-2026"/>
    <x v="10"/>
    <s v="14-Jul-2026"/>
    <s v="Tuesday"/>
    <s v="Weekly - Tuesday"/>
    <s v="Weekly - Tuesday"/>
    <s v="Same Month Expiry"/>
    <n v="82419430"/>
    <n v="129627.0092"/>
    <n v="356.52710000000002"/>
  </r>
  <r>
    <s v="10-Jul-2026"/>
    <x v="4"/>
    <s v="Week2-Jul-2026"/>
    <x v="10"/>
    <s v="21-Jul-2026"/>
    <s v="Tuesday"/>
    <s v="Weekly - Tuesday"/>
    <s v="Weekly - Tuesday"/>
    <s v="Same Month Expiry"/>
    <n v="1814988"/>
    <n v="2853.3393000000001"/>
    <n v="11.085800000000001"/>
  </r>
  <r>
    <s v="10-Jul-2026"/>
    <x v="4"/>
    <s v="Week2-Jul-2026"/>
    <x v="10"/>
    <s v="28-Jul-2026"/>
    <s v="Tuesday"/>
    <s v="Monthly - Tuesday"/>
    <s v="Monthly - Tuesday"/>
    <s v="Same Month Expiry"/>
    <n v="1461835"/>
    <n v="2302.0972000000002"/>
    <n v="14.0563"/>
  </r>
  <r>
    <s v="10-Jul-2026"/>
    <x v="4"/>
    <s v="Week2-Jul-2026"/>
    <x v="10"/>
    <s v="04-Aug-2026"/>
    <s v="Tuesday"/>
    <s v="Weekly - Tuesday"/>
    <s v="Weekly - Tuesday"/>
    <s v="Month+1 Expiry"/>
    <n v="34003"/>
    <n v="53.839300000000001"/>
    <n v="0.41649999999999998"/>
  </r>
  <r>
    <s v="10-Jul-2026"/>
    <x v="4"/>
    <s v="Week2-Jul-2026"/>
    <x v="10"/>
    <s v="11-Aug-2026"/>
    <s v="Tuesday"/>
    <s v="Weekly - Tuesday"/>
    <s v="Weekly - Tuesday"/>
    <s v="Month+1 Expiry"/>
    <n v="1539"/>
    <n v="2.4338000000000002"/>
    <n v="2.5499999999999998E-2"/>
  </r>
  <r>
    <s v="10-Jul-2026"/>
    <x v="4"/>
    <s v="Week2-Jul-2026"/>
    <x v="10"/>
    <s v="25-Aug-2026"/>
    <s v="Tuesday"/>
    <s v="Monthly - Tuesday"/>
    <s v="Monthly - Tuesday"/>
    <s v="Month+1 Expiry"/>
    <n v="198677"/>
    <n v="315.16629999999998"/>
    <n v="2.9519000000000002"/>
  </r>
  <r>
    <s v="10-Jul-2026"/>
    <x v="4"/>
    <s v="Week2-Jul-2026"/>
    <x v="10"/>
    <s v="29-Sep-2026"/>
    <s v="Tuesday"/>
    <s v="Monthly - Tuesday"/>
    <s v="Monthly - Tuesday"/>
    <s v="Month+2 Expiry"/>
    <n v="63679"/>
    <n v="99.882499999999993"/>
    <n v="1.0423"/>
  </r>
  <r>
    <s v="10-Jul-2026"/>
    <x v="4"/>
    <s v="Week2-Jul-2026"/>
    <x v="10"/>
    <s v="29-Dec-2026"/>
    <s v="Tuesday"/>
    <s v="Monthly - Tuesday"/>
    <s v="Monthly - Tuesday"/>
    <s v="Month+5 Expiry"/>
    <n v="39860"/>
    <n v="64.035200000000003"/>
    <n v="1.0314000000000001"/>
  </r>
  <r>
    <s v="10-Jul-2026"/>
    <x v="4"/>
    <s v="Week2-Jul-2026"/>
    <x v="10"/>
    <s v="30-Mar-2027"/>
    <s v="Tuesday"/>
    <s v="Monthly - Tuesday"/>
    <s v="Monthly - Tuesday"/>
    <s v="Month+8 Expiry"/>
    <n v="2597"/>
    <n v="4.5159000000000002"/>
    <n v="6.25E-2"/>
  </r>
  <r>
    <s v="10-Jul-2026"/>
    <x v="4"/>
    <s v="Week2-Jul-2026"/>
    <x v="10"/>
    <s v="29-Jun-2027"/>
    <s v="Tuesday"/>
    <s v="Monthly - Tuesday"/>
    <s v="Monthly - Tuesday"/>
    <s v="Month+11 Expiry"/>
    <n v="4"/>
    <n v="5.7999999999999996E-3"/>
    <n v="2.0000000000000001E-4"/>
  </r>
  <r>
    <s v="10-Jul-2026"/>
    <x v="4"/>
    <s v="Week2-Jul-2026"/>
    <x v="10"/>
    <s v="28-Dec-2027"/>
    <s v="Tuesday"/>
    <s v="Monthly - Tuesday"/>
    <s v="Monthly - Tuesday"/>
    <s v="Month+17 Expiry"/>
    <n v="1306"/>
    <n v="2.2826"/>
    <n v="0.1011"/>
  </r>
  <r>
    <s v="10-Jul-2026"/>
    <x v="4"/>
    <s v="Week2-Jul-2026"/>
    <x v="10"/>
    <s v="27-Jun-2028"/>
    <s v="Tuesday"/>
    <s v="Monthly - Tuesday"/>
    <s v="Monthly - Tuesday"/>
    <s v="Month+23 Expiry"/>
    <n v="2"/>
    <n v="2.8999999999999998E-3"/>
    <n v="1E-4"/>
  </r>
  <r>
    <s v="10-Jul-2026"/>
    <x v="4"/>
    <s v="Week2-Jul-2026"/>
    <x v="10"/>
    <s v="26-Dec-2028"/>
    <s v="Tuesday"/>
    <s v="Monthly - Tuesday"/>
    <s v="Monthly - Tuesday"/>
    <s v="Month+29 Expiry"/>
    <n v="6"/>
    <n v="1.04E-2"/>
    <n v="5.0000000000000001E-4"/>
  </r>
  <r>
    <s v="10-Jul-2026"/>
    <x v="4"/>
    <s v="Week2-Jul-2026"/>
    <x v="10"/>
    <s v="26-Jun-2029"/>
    <s v="Tuesday"/>
    <s v="Monthly - Tuesday"/>
    <s v="Monthly - Tuesday"/>
    <s v="Month+35 Expiry"/>
    <n v="0"/>
    <n v="0"/>
    <n v="0"/>
  </r>
  <r>
    <s v="10-Jul-2026"/>
    <x v="4"/>
    <s v="Week2-Jul-2026"/>
    <x v="10"/>
    <s v="24-Dec-2029"/>
    <s v="Monday"/>
    <s v="Weekly - Monday"/>
    <s v="Weekly - Monday"/>
    <s v="Month+41 Expiry"/>
    <n v="0"/>
    <n v="0"/>
    <n v="0"/>
  </r>
  <r>
    <s v="10-Jul-2026"/>
    <x v="4"/>
    <s v="Week2-Jul-2026"/>
    <x v="10"/>
    <s v="25-Jun-2030"/>
    <s v="Tuesday"/>
    <s v="Monthly - Tuesday"/>
    <s v="Monthly - Tuesday"/>
    <s v="Month+47 Expiry"/>
    <n v="0"/>
    <n v="0"/>
    <n v="0"/>
  </r>
  <r>
    <s v="10-Jul-2026"/>
    <x v="4"/>
    <s v="Week2-Jul-2026"/>
    <x v="10"/>
    <s v="31-Dec-2030"/>
    <s v="Tuesday"/>
    <s v="Monthly - Tuesday"/>
    <s v="Monthly - Tuesday"/>
    <s v="Month+53 Expiry"/>
    <n v="0"/>
    <n v="0"/>
    <n v="0"/>
  </r>
  <r>
    <s v="10-Jul-2026"/>
    <x v="4"/>
    <s v="Week2-Jul-2026"/>
    <x v="10"/>
    <s v="24-Jun-2031"/>
    <s v="Tuesday"/>
    <s v="Monthly - Tuesday"/>
    <s v="Monthly - Tuesday"/>
    <s v="Month+59 Expiry"/>
    <n v="0"/>
    <n v="0"/>
    <n v="0"/>
  </r>
  <r>
    <s v="13-Jul-2026"/>
    <x v="0"/>
    <s v="Week2-Jul-2026"/>
    <x v="10"/>
    <s v="14-Jul-2026"/>
    <s v="Tuesday"/>
    <s v="Weekly - Tuesday"/>
    <s v="Weekly - Tuesday"/>
    <s v="Same Month Expiry"/>
    <n v="153032591"/>
    <n v="240458.52069999999"/>
    <n v="511.69749999999999"/>
  </r>
  <r>
    <s v="13-Jul-2026"/>
    <x v="0"/>
    <s v="Week2-Jul-2026"/>
    <x v="10"/>
    <s v="21-Jul-2026"/>
    <s v="Tuesday"/>
    <s v="Weekly - Tuesday"/>
    <s v="Weekly - Tuesday"/>
    <s v="Same Month Expiry"/>
    <n v="4507137"/>
    <n v="7093.2613000000001"/>
    <n v="26.999199999999998"/>
  </r>
  <r>
    <s v="13-Jul-2026"/>
    <x v="0"/>
    <s v="Week2-Jul-2026"/>
    <x v="10"/>
    <s v="28-Jul-2026"/>
    <s v="Tuesday"/>
    <s v="Monthly - Tuesday"/>
    <s v="Monthly - Tuesday"/>
    <s v="Same Month Expiry"/>
    <n v="1674857"/>
    <n v="2649.9614999999999"/>
    <n v="16.317599999999999"/>
  </r>
  <r>
    <s v="13-Jul-2026"/>
    <x v="0"/>
    <s v="Week2-Jul-2026"/>
    <x v="10"/>
    <s v="04-Aug-2026"/>
    <s v="Tuesday"/>
    <s v="Weekly - Tuesday"/>
    <s v="Weekly - Tuesday"/>
    <s v="Month+1 Expiry"/>
    <n v="51604"/>
    <n v="81.894400000000005"/>
    <n v="0.62890000000000001"/>
  </r>
  <r>
    <s v="13-Jul-2026"/>
    <x v="0"/>
    <s v="Week2-Jul-2026"/>
    <x v="10"/>
    <s v="11-Aug-2026"/>
    <s v="Tuesday"/>
    <s v="Weekly - Tuesday"/>
    <s v="Weekly - Tuesday"/>
    <s v="Month+1 Expiry"/>
    <n v="5671"/>
    <n v="9.0050000000000008"/>
    <n v="9.9699999999999997E-2"/>
  </r>
  <r>
    <s v="13-Jul-2026"/>
    <x v="0"/>
    <s v="Week2-Jul-2026"/>
    <x v="10"/>
    <s v="25-Aug-2026"/>
    <s v="Tuesday"/>
    <s v="Monthly - Tuesday"/>
    <s v="Monthly - Tuesday"/>
    <s v="Month+1 Expiry"/>
    <n v="240590"/>
    <n v="384.06180000000001"/>
    <n v="3.4371999999999998"/>
  </r>
  <r>
    <s v="13-Jul-2026"/>
    <x v="0"/>
    <s v="Week2-Jul-2026"/>
    <x v="10"/>
    <s v="29-Sep-2026"/>
    <s v="Tuesday"/>
    <s v="Monthly - Tuesday"/>
    <s v="Monthly - Tuesday"/>
    <s v="Month+2 Expiry"/>
    <n v="84159"/>
    <n v="134.66040000000001"/>
    <n v="1.2850999999999999"/>
  </r>
  <r>
    <s v="13-Jul-2026"/>
    <x v="0"/>
    <s v="Week2-Jul-2026"/>
    <x v="10"/>
    <s v="29-Dec-2026"/>
    <s v="Tuesday"/>
    <s v="Monthly - Tuesday"/>
    <s v="Monthly - Tuesday"/>
    <s v="Month+5 Expiry"/>
    <n v="39307"/>
    <n v="62.563699999999997"/>
    <n v="0.95579999999999998"/>
  </r>
  <r>
    <s v="13-Jul-2026"/>
    <x v="0"/>
    <s v="Week2-Jul-2026"/>
    <x v="10"/>
    <s v="30-Mar-2027"/>
    <s v="Tuesday"/>
    <s v="Monthly - Tuesday"/>
    <s v="Monthly - Tuesday"/>
    <s v="Month+8 Expiry"/>
    <n v="18590"/>
    <n v="32.361899999999999"/>
    <n v="0.57489999999999997"/>
  </r>
  <r>
    <s v="13-Jul-2026"/>
    <x v="0"/>
    <s v="Week2-Jul-2026"/>
    <x v="10"/>
    <s v="29-Jun-2027"/>
    <s v="Tuesday"/>
    <s v="Monthly - Tuesday"/>
    <s v="Monthly - Tuesday"/>
    <s v="Month+11 Expiry"/>
    <n v="3"/>
    <n v="4.4999999999999997E-3"/>
    <n v="2.0000000000000001E-4"/>
  </r>
  <r>
    <s v="13-Jul-2026"/>
    <x v="0"/>
    <s v="Week2-Jul-2026"/>
    <x v="10"/>
    <s v="28-Dec-2027"/>
    <s v="Tuesday"/>
    <s v="Monthly - Tuesday"/>
    <s v="Monthly - Tuesday"/>
    <s v="Month+17 Expiry"/>
    <n v="2148"/>
    <n v="3.8249"/>
    <n v="0.13589999999999999"/>
  </r>
  <r>
    <s v="13-Jul-2026"/>
    <x v="0"/>
    <s v="Week2-Jul-2026"/>
    <x v="10"/>
    <s v="27-Jun-2028"/>
    <s v="Tuesday"/>
    <s v="Monthly - Tuesday"/>
    <s v="Monthly - Tuesday"/>
    <s v="Month+23 Expiry"/>
    <n v="0"/>
    <n v="0"/>
    <n v="0"/>
  </r>
  <r>
    <s v="13-Jul-2026"/>
    <x v="0"/>
    <s v="Week2-Jul-2026"/>
    <x v="10"/>
    <s v="26-Dec-2028"/>
    <s v="Tuesday"/>
    <s v="Monthly - Tuesday"/>
    <s v="Monthly - Tuesday"/>
    <s v="Month+29 Expiry"/>
    <n v="7"/>
    <n v="1.2200000000000001E-2"/>
    <n v="5.9999999999999995E-4"/>
  </r>
  <r>
    <s v="13-Jul-2026"/>
    <x v="0"/>
    <s v="Week2-Jul-2026"/>
    <x v="10"/>
    <s v="26-Jun-2029"/>
    <s v="Tuesday"/>
    <s v="Monthly - Tuesday"/>
    <s v="Monthly - Tuesday"/>
    <s v="Month+35 Expiry"/>
    <n v="0"/>
    <n v="0"/>
    <n v="0"/>
  </r>
  <r>
    <s v="13-Jul-2026"/>
    <x v="0"/>
    <s v="Week2-Jul-2026"/>
    <x v="10"/>
    <s v="24-Dec-2029"/>
    <s v="Monday"/>
    <s v="Weekly - Monday"/>
    <s v="Weekly - Monday"/>
    <s v="Month+41 Expiry"/>
    <n v="0"/>
    <n v="0"/>
    <n v="0"/>
  </r>
  <r>
    <s v="13-Jul-2026"/>
    <x v="0"/>
    <s v="Week2-Jul-2026"/>
    <x v="10"/>
    <s v="25-Jun-2030"/>
    <s v="Tuesday"/>
    <s v="Monthly - Tuesday"/>
    <s v="Monthly - Tuesday"/>
    <s v="Month+47 Expiry"/>
    <n v="0"/>
    <n v="0"/>
    <n v="0"/>
  </r>
  <r>
    <s v="13-Jul-2026"/>
    <x v="0"/>
    <s v="Week2-Jul-2026"/>
    <x v="10"/>
    <s v="31-Dec-2030"/>
    <s v="Tuesday"/>
    <s v="Monthly - Tuesday"/>
    <s v="Monthly - Tuesday"/>
    <s v="Month+53 Expiry"/>
    <n v="0"/>
    <n v="0"/>
    <n v="0"/>
  </r>
  <r>
    <s v="13-Jul-2026"/>
    <x v="0"/>
    <s v="Week2-Jul-2026"/>
    <x v="10"/>
    <s v="24-Jun-2031"/>
    <s v="Tuesday"/>
    <s v="Monthly - Tuesday"/>
    <s v="Monthly - Tuesday"/>
    <s v="Month+59 Expiry"/>
    <n v="0"/>
    <n v="0"/>
    <n v="0"/>
  </r>
  <r>
    <s v="14-Jul-2026"/>
    <x v="1"/>
    <s v="Week2-Jul-2026"/>
    <x v="10"/>
    <s v="14-Jul-2026"/>
    <s v="Tuesday"/>
    <s v="Weekly - Tuesday"/>
    <s v="Weekly - Tuesday"/>
    <s v="Same Month Expiry"/>
    <n v="374055909"/>
    <n v="585590.27949999995"/>
    <n v="594.98170000000005"/>
  </r>
  <r>
    <s v="14-Jul-2026"/>
    <x v="1"/>
    <s v="Week2-Jul-2026"/>
    <x v="10"/>
    <s v="21-Jul-2026"/>
    <s v="Tuesday"/>
    <s v="Weekly - Tuesday"/>
    <s v="Weekly - Tuesday"/>
    <s v="Same Month Expiry"/>
    <n v="9458335"/>
    <n v="14858.6034"/>
    <n v="51.958799999999997"/>
  </r>
  <r>
    <s v="14-Jul-2026"/>
    <x v="1"/>
    <s v="Week2-Jul-2026"/>
    <x v="10"/>
    <s v="28-Jul-2026"/>
    <s v="Tuesday"/>
    <s v="Monthly - Tuesday"/>
    <s v="Monthly - Tuesday"/>
    <s v="Same Month Expiry"/>
    <n v="1807744"/>
    <n v="2850.9933999999998"/>
    <n v="17.169599999999999"/>
  </r>
  <r>
    <s v="14-Jul-2026"/>
    <x v="1"/>
    <s v="Week2-Jul-2026"/>
    <x v="10"/>
    <s v="04-Aug-2026"/>
    <s v="Tuesday"/>
    <s v="Weekly - Tuesday"/>
    <s v="Weekly - Tuesday"/>
    <s v="Month+1 Expiry"/>
    <n v="51937"/>
    <n v="81.832499999999996"/>
    <n v="0.56540000000000001"/>
  </r>
  <r>
    <s v="14-Jul-2026"/>
    <x v="1"/>
    <s v="Week2-Jul-2026"/>
    <x v="10"/>
    <s v="11-Aug-2026"/>
    <s v="Tuesday"/>
    <s v="Weekly - Tuesday"/>
    <s v="Weekly - Tuesday"/>
    <s v="Month+1 Expiry"/>
    <n v="4313"/>
    <n v="6.8266"/>
    <n v="7.1499999999999994E-2"/>
  </r>
  <r>
    <s v="14-Jul-2026"/>
    <x v="1"/>
    <s v="Week2-Jul-2026"/>
    <x v="10"/>
    <s v="25-Aug-2026"/>
    <s v="Tuesday"/>
    <s v="Monthly - Tuesday"/>
    <s v="Monthly - Tuesday"/>
    <s v="Month+1 Expiry"/>
    <n v="200685"/>
    <n v="318.25709999999998"/>
    <n v="3.0259999999999998"/>
  </r>
  <r>
    <s v="14-Jul-2026"/>
    <x v="1"/>
    <s v="Week2-Jul-2026"/>
    <x v="10"/>
    <s v="29-Sep-2026"/>
    <s v="Tuesday"/>
    <s v="Monthly - Tuesday"/>
    <s v="Monthly - Tuesday"/>
    <s v="Month+2 Expiry"/>
    <n v="62889"/>
    <n v="98.379599999999996"/>
    <n v="1.2150000000000001"/>
  </r>
  <r>
    <s v="14-Jul-2026"/>
    <x v="1"/>
    <s v="Week2-Jul-2026"/>
    <x v="10"/>
    <s v="29-Dec-2026"/>
    <s v="Tuesday"/>
    <s v="Monthly - Tuesday"/>
    <s v="Monthly - Tuesday"/>
    <s v="Month+5 Expiry"/>
    <n v="52611"/>
    <n v="84.732299999999995"/>
    <n v="1.4063000000000001"/>
  </r>
  <r>
    <s v="14-Jul-2026"/>
    <x v="1"/>
    <s v="Week2-Jul-2026"/>
    <x v="10"/>
    <s v="30-Mar-2027"/>
    <s v="Tuesday"/>
    <s v="Monthly - Tuesday"/>
    <s v="Monthly - Tuesday"/>
    <s v="Month+8 Expiry"/>
    <n v="7057"/>
    <n v="12.123200000000001"/>
    <n v="0.27839999999999998"/>
  </r>
  <r>
    <s v="14-Jul-2026"/>
    <x v="1"/>
    <s v="Week2-Jul-2026"/>
    <x v="10"/>
    <s v="29-Jun-2027"/>
    <s v="Tuesday"/>
    <s v="Monthly - Tuesday"/>
    <s v="Monthly - Tuesday"/>
    <s v="Month+11 Expiry"/>
    <n v="2"/>
    <n v="2.8E-3"/>
    <n v="0"/>
  </r>
  <r>
    <s v="14-Jul-2026"/>
    <x v="1"/>
    <s v="Week2-Jul-2026"/>
    <x v="10"/>
    <s v="28-Dec-2027"/>
    <s v="Tuesday"/>
    <s v="Monthly - Tuesday"/>
    <s v="Monthly - Tuesday"/>
    <s v="Month+17 Expiry"/>
    <n v="1871"/>
    <n v="3.331"/>
    <n v="0.107"/>
  </r>
  <r>
    <s v="14-Jul-2026"/>
    <x v="1"/>
    <s v="Week2-Jul-2026"/>
    <x v="10"/>
    <s v="27-Jun-2028"/>
    <s v="Tuesday"/>
    <s v="Monthly - Tuesday"/>
    <s v="Monthly - Tuesday"/>
    <s v="Month+23 Expiry"/>
    <n v="0"/>
    <n v="0"/>
    <n v="0"/>
  </r>
  <r>
    <s v="14-Jul-2026"/>
    <x v="1"/>
    <s v="Week2-Jul-2026"/>
    <x v="10"/>
    <s v="26-Dec-2028"/>
    <s v="Tuesday"/>
    <s v="Monthly - Tuesday"/>
    <s v="Monthly - Tuesday"/>
    <s v="Month+29 Expiry"/>
    <n v="2"/>
    <n v="3.8E-3"/>
    <n v="2.0000000000000001E-4"/>
  </r>
  <r>
    <s v="14-Jul-2026"/>
    <x v="1"/>
    <s v="Week2-Jul-2026"/>
    <x v="10"/>
    <s v="26-Jun-2029"/>
    <s v="Tuesday"/>
    <s v="Monthly - Tuesday"/>
    <s v="Monthly - Tuesday"/>
    <s v="Month+35 Expiry"/>
    <n v="0"/>
    <n v="0"/>
    <n v="0"/>
  </r>
  <r>
    <s v="14-Jul-2026"/>
    <x v="1"/>
    <s v="Week2-Jul-2026"/>
    <x v="10"/>
    <s v="24-Dec-2029"/>
    <s v="Monday"/>
    <s v="Weekly - Monday"/>
    <s v="Weekly - Monday"/>
    <s v="Month+41 Expiry"/>
    <n v="0"/>
    <n v="0"/>
    <n v="0"/>
  </r>
  <r>
    <s v="14-Jul-2026"/>
    <x v="1"/>
    <s v="Week2-Jul-2026"/>
    <x v="10"/>
    <s v="25-Jun-2030"/>
    <s v="Tuesday"/>
    <s v="Monthly - Tuesday"/>
    <s v="Monthly - Tuesday"/>
    <s v="Month+47 Expiry"/>
    <n v="0"/>
    <n v="0"/>
    <n v="0"/>
  </r>
  <r>
    <s v="14-Jul-2026"/>
    <x v="1"/>
    <s v="Week2-Jul-2026"/>
    <x v="10"/>
    <s v="31-Dec-2030"/>
    <s v="Tuesday"/>
    <s v="Monthly - Tuesday"/>
    <s v="Monthly - Tuesday"/>
    <s v="Month+53 Expiry"/>
    <n v="0"/>
    <n v="0"/>
    <n v="0"/>
  </r>
  <r>
    <s v="14-Jul-2026"/>
    <x v="1"/>
    <s v="Week2-Jul-2026"/>
    <x v="10"/>
    <s v="24-Jun-2031"/>
    <s v="Tuesday"/>
    <s v="Monthly - Tuesday"/>
    <s v="Monthly - Tuesday"/>
    <s v="Month+59 Expiry"/>
    <n v="0"/>
    <n v="0"/>
    <n v="0"/>
  </r>
  <r>
    <s v="15-Jul-2026"/>
    <x v="2"/>
    <s v="Week3-Jul-2026"/>
    <x v="10"/>
    <s v="21-Jul-2026"/>
    <s v="Tuesday"/>
    <s v="Weekly - Tuesday"/>
    <s v="Weekly - Tuesday"/>
    <s v="Same Month Expiry"/>
    <n v="42904185"/>
    <n v="67459.737699999998"/>
    <n v="254.86060000000001"/>
  </r>
  <r>
    <s v="15-Jul-2026"/>
    <x v="2"/>
    <s v="Week3-Jul-2026"/>
    <x v="10"/>
    <s v="28-Jul-2026"/>
    <s v="Tuesday"/>
    <s v="Monthly - Tuesday"/>
    <s v="Monthly - Tuesday"/>
    <s v="Same Month Expiry"/>
    <n v="2318576"/>
    <n v="3647.1837"/>
    <n v="18.952200000000001"/>
  </r>
  <r>
    <s v="15-Jul-2026"/>
    <x v="2"/>
    <s v="Week3-Jul-2026"/>
    <x v="10"/>
    <s v="04-Aug-2026"/>
    <s v="Tuesday"/>
    <s v="Weekly - Tuesday"/>
    <s v="Weekly - Tuesday"/>
    <s v="Month+1 Expiry"/>
    <n v="97819"/>
    <n v="154.02850000000001"/>
    <n v="1.0608"/>
  </r>
  <r>
    <s v="15-Jul-2026"/>
    <x v="2"/>
    <s v="Week3-Jul-2026"/>
    <x v="10"/>
    <s v="11-Aug-2026"/>
    <s v="Tuesday"/>
    <s v="Weekly - Tuesday"/>
    <s v="Weekly - Tuesday"/>
    <s v="Month+1 Expiry"/>
    <n v="12393"/>
    <n v="19.6343"/>
    <n v="0.20449999999999999"/>
  </r>
  <r>
    <s v="15-Jul-2026"/>
    <x v="2"/>
    <s v="Week3-Jul-2026"/>
    <x v="10"/>
    <s v="18-Aug-2026"/>
    <s v="Tuesday"/>
    <s v="Weekly - Tuesday"/>
    <s v="Weekly - Tuesday"/>
    <s v="Month+1 Expiry"/>
    <n v="400"/>
    <n v="0.624"/>
    <n v="6.1000000000000004E-3"/>
  </r>
  <r>
    <s v="15-Jul-2026"/>
    <x v="2"/>
    <s v="Week3-Jul-2026"/>
    <x v="10"/>
    <s v="25-Aug-2026"/>
    <s v="Tuesday"/>
    <s v="Monthly - Tuesday"/>
    <s v="Monthly - Tuesday"/>
    <s v="Month+1 Expiry"/>
    <n v="241494"/>
    <n v="383.92410000000001"/>
    <n v="3.6360999999999999"/>
  </r>
  <r>
    <s v="15-Jul-2026"/>
    <x v="2"/>
    <s v="Week3-Jul-2026"/>
    <x v="10"/>
    <s v="29-Sep-2026"/>
    <s v="Tuesday"/>
    <s v="Monthly - Tuesday"/>
    <s v="Monthly - Tuesday"/>
    <s v="Month+2 Expiry"/>
    <n v="64989"/>
    <n v="101.5684"/>
    <n v="1.1954"/>
  </r>
  <r>
    <s v="15-Jul-2026"/>
    <x v="2"/>
    <s v="Week3-Jul-2026"/>
    <x v="10"/>
    <s v="29-Dec-2026"/>
    <s v="Tuesday"/>
    <s v="Monthly - Tuesday"/>
    <s v="Monthly - Tuesday"/>
    <s v="Month+5 Expiry"/>
    <n v="44627"/>
    <n v="69.392399999999995"/>
    <n v="1.1431"/>
  </r>
  <r>
    <s v="15-Jul-2026"/>
    <x v="2"/>
    <s v="Week3-Jul-2026"/>
    <x v="10"/>
    <s v="30-Mar-2027"/>
    <s v="Tuesday"/>
    <s v="Monthly - Tuesday"/>
    <s v="Monthly - Tuesday"/>
    <s v="Month+8 Expiry"/>
    <n v="6244"/>
    <n v="10.033099999999999"/>
    <n v="0.153"/>
  </r>
  <r>
    <s v="15-Jul-2026"/>
    <x v="2"/>
    <s v="Week3-Jul-2026"/>
    <x v="10"/>
    <s v="29-Jun-2027"/>
    <s v="Tuesday"/>
    <s v="Monthly - Tuesday"/>
    <s v="Monthly - Tuesday"/>
    <s v="Month+11 Expiry"/>
    <n v="3"/>
    <n v="4.1999999999999997E-3"/>
    <n v="0"/>
  </r>
  <r>
    <s v="15-Jul-2026"/>
    <x v="2"/>
    <s v="Week3-Jul-2026"/>
    <x v="10"/>
    <s v="28-Dec-2027"/>
    <s v="Tuesday"/>
    <s v="Monthly - Tuesday"/>
    <s v="Monthly - Tuesday"/>
    <s v="Month+17 Expiry"/>
    <n v="555"/>
    <n v="0.93869999999999998"/>
    <n v="2.5499999999999998E-2"/>
  </r>
  <r>
    <s v="15-Jul-2026"/>
    <x v="2"/>
    <s v="Week3-Jul-2026"/>
    <x v="10"/>
    <s v="27-Jun-2028"/>
    <s v="Tuesday"/>
    <s v="Monthly - Tuesday"/>
    <s v="Monthly - Tuesday"/>
    <s v="Month+23 Expiry"/>
    <n v="0"/>
    <n v="0"/>
    <n v="0"/>
  </r>
  <r>
    <s v="15-Jul-2026"/>
    <x v="2"/>
    <s v="Week3-Jul-2026"/>
    <x v="10"/>
    <s v="26-Dec-2028"/>
    <s v="Tuesday"/>
    <s v="Monthly - Tuesday"/>
    <s v="Monthly - Tuesday"/>
    <s v="Month+29 Expiry"/>
    <n v="6"/>
    <n v="1.11E-2"/>
    <n v="6.9999999999999999E-4"/>
  </r>
  <r>
    <s v="15-Jul-2026"/>
    <x v="2"/>
    <s v="Week3-Jul-2026"/>
    <x v="10"/>
    <s v="26-Jun-2029"/>
    <s v="Tuesday"/>
    <s v="Monthly - Tuesday"/>
    <s v="Monthly - Tuesday"/>
    <s v="Month+35 Expiry"/>
    <n v="0"/>
    <n v="0"/>
    <n v="0"/>
  </r>
  <r>
    <s v="15-Jul-2026"/>
    <x v="2"/>
    <s v="Week3-Jul-2026"/>
    <x v="10"/>
    <s v="24-Dec-2029"/>
    <s v="Monday"/>
    <s v="Weekly - Monday"/>
    <s v="Weekly - Monday"/>
    <s v="Month+41 Expiry"/>
    <n v="2"/>
    <n v="3.0999999999999999E-3"/>
    <n v="1E-4"/>
  </r>
  <r>
    <s v="15-Jul-2026"/>
    <x v="2"/>
    <s v="Week3-Jul-2026"/>
    <x v="10"/>
    <s v="25-Jun-2030"/>
    <s v="Tuesday"/>
    <s v="Monthly - Tuesday"/>
    <s v="Monthly - Tuesday"/>
    <s v="Month+47 Expiry"/>
    <n v="0"/>
    <n v="0"/>
    <n v="0"/>
  </r>
  <r>
    <s v="15-Jul-2026"/>
    <x v="2"/>
    <s v="Week3-Jul-2026"/>
    <x v="10"/>
    <s v="31-Dec-2030"/>
    <s v="Tuesday"/>
    <s v="Monthly - Tuesday"/>
    <s v="Monthly - Tuesday"/>
    <s v="Month+53 Expiry"/>
    <n v="0"/>
    <n v="0"/>
    <n v="0"/>
  </r>
  <r>
    <s v="15-Jul-2026"/>
    <x v="2"/>
    <s v="Week3-Jul-2026"/>
    <x v="10"/>
    <s v="24-Jun-2031"/>
    <s v="Tuesday"/>
    <s v="Monthly - Tuesday"/>
    <s v="Monthly - Tuesday"/>
    <s v="Month+59 Expiry"/>
    <n v="0"/>
    <n v="0"/>
    <n v="0"/>
  </r>
  <r>
    <s v="16-Jul-2026"/>
    <x v="3"/>
    <s v="Week3-Jul-2026"/>
    <x v="10"/>
    <s v="21-Jul-2026"/>
    <s v="Tuesday"/>
    <s v="Weekly - Tuesday"/>
    <s v="Weekly - Tuesday"/>
    <s v="Same Month Expiry"/>
    <n v="39958332"/>
    <n v="62810.071199999998"/>
    <n v="190.23169999999999"/>
  </r>
  <r>
    <s v="16-Jul-2026"/>
    <x v="3"/>
    <s v="Week3-Jul-2026"/>
    <x v="10"/>
    <s v="28-Jul-2026"/>
    <s v="Tuesday"/>
    <s v="Monthly - Tuesday"/>
    <s v="Monthly - Tuesday"/>
    <s v="Same Month Expiry"/>
    <n v="2332432"/>
    <n v="3668.2867000000001"/>
    <n v="16.3887"/>
  </r>
  <r>
    <s v="16-Jul-2026"/>
    <x v="3"/>
    <s v="Week3-Jul-2026"/>
    <x v="10"/>
    <s v="04-Aug-2026"/>
    <s v="Tuesday"/>
    <s v="Weekly - Tuesday"/>
    <s v="Weekly - Tuesday"/>
    <s v="Month+1 Expiry"/>
    <n v="120673"/>
    <n v="189.54689999999999"/>
    <n v="1.0629"/>
  </r>
  <r>
    <s v="16-Jul-2026"/>
    <x v="3"/>
    <s v="Week3-Jul-2026"/>
    <x v="10"/>
    <s v="11-Aug-2026"/>
    <s v="Tuesday"/>
    <s v="Weekly - Tuesday"/>
    <s v="Weekly - Tuesday"/>
    <s v="Month+1 Expiry"/>
    <n v="8281"/>
    <n v="13.090299999999999"/>
    <n v="0.11749999999999999"/>
  </r>
  <r>
    <s v="16-Jul-2026"/>
    <x v="3"/>
    <s v="Week3-Jul-2026"/>
    <x v="10"/>
    <s v="18-Aug-2026"/>
    <s v="Tuesday"/>
    <s v="Weekly - Tuesday"/>
    <s v="Weekly - Tuesday"/>
    <s v="Month+1 Expiry"/>
    <n v="700"/>
    <n v="1.0923"/>
    <n v="1.06E-2"/>
  </r>
  <r>
    <s v="16-Jul-2026"/>
    <x v="3"/>
    <s v="Week3-Jul-2026"/>
    <x v="10"/>
    <s v="25-Aug-2026"/>
    <s v="Tuesday"/>
    <s v="Monthly - Tuesday"/>
    <s v="Monthly - Tuesday"/>
    <s v="Month+1 Expiry"/>
    <n v="208230"/>
    <n v="331.15640000000002"/>
    <n v="2.8597000000000001"/>
  </r>
  <r>
    <s v="16-Jul-2026"/>
    <x v="3"/>
    <s v="Week3-Jul-2026"/>
    <x v="10"/>
    <s v="29-Sep-2026"/>
    <s v="Tuesday"/>
    <s v="Monthly - Tuesday"/>
    <s v="Monthly - Tuesday"/>
    <s v="Month+2 Expiry"/>
    <n v="49066"/>
    <n v="77.349999999999994"/>
    <n v="0.79700000000000004"/>
  </r>
  <r>
    <s v="16-Jul-2026"/>
    <x v="3"/>
    <s v="Week3-Jul-2026"/>
    <x v="10"/>
    <s v="29-Dec-2026"/>
    <s v="Tuesday"/>
    <s v="Monthly - Tuesday"/>
    <s v="Monthly - Tuesday"/>
    <s v="Month+5 Expiry"/>
    <n v="39371"/>
    <n v="63.3795"/>
    <n v="1.0745"/>
  </r>
  <r>
    <s v="16-Jul-2026"/>
    <x v="3"/>
    <s v="Week3-Jul-2026"/>
    <x v="10"/>
    <s v="30-Mar-2027"/>
    <s v="Tuesday"/>
    <s v="Monthly - Tuesday"/>
    <s v="Monthly - Tuesday"/>
    <s v="Month+8 Expiry"/>
    <n v="7317"/>
    <n v="11.889200000000001"/>
    <n v="0.13830000000000001"/>
  </r>
  <r>
    <s v="16-Jul-2026"/>
    <x v="3"/>
    <s v="Week3-Jul-2026"/>
    <x v="10"/>
    <s v="29-Jun-2027"/>
    <s v="Tuesday"/>
    <s v="Monthly - Tuesday"/>
    <s v="Monthly - Tuesday"/>
    <s v="Month+11 Expiry"/>
    <n v="12"/>
    <n v="1.3599999999999999E-2"/>
    <n v="1E-4"/>
  </r>
  <r>
    <s v="16-Jul-2026"/>
    <x v="3"/>
    <s v="Week3-Jul-2026"/>
    <x v="10"/>
    <s v="28-Dec-2027"/>
    <s v="Tuesday"/>
    <s v="Monthly - Tuesday"/>
    <s v="Monthly - Tuesday"/>
    <s v="Month+17 Expiry"/>
    <n v="309"/>
    <n v="0.52429999999999999"/>
    <n v="1.9900000000000001E-2"/>
  </r>
  <r>
    <s v="16-Jul-2026"/>
    <x v="3"/>
    <s v="Week3-Jul-2026"/>
    <x v="10"/>
    <s v="27-Jun-2028"/>
    <s v="Tuesday"/>
    <s v="Monthly - Tuesday"/>
    <s v="Monthly - Tuesday"/>
    <s v="Month+23 Expiry"/>
    <n v="0"/>
    <n v="0"/>
    <n v="0"/>
  </r>
  <r>
    <s v="16-Jul-2026"/>
    <x v="3"/>
    <s v="Week3-Jul-2026"/>
    <x v="10"/>
    <s v="26-Dec-2028"/>
    <s v="Tuesday"/>
    <s v="Monthly - Tuesday"/>
    <s v="Monthly - Tuesday"/>
    <s v="Month+29 Expiry"/>
    <n v="0"/>
    <n v="0"/>
    <n v="0"/>
  </r>
  <r>
    <s v="16-Jul-2026"/>
    <x v="3"/>
    <s v="Week3-Jul-2026"/>
    <x v="10"/>
    <s v="26-Jun-2029"/>
    <s v="Tuesday"/>
    <s v="Monthly - Tuesday"/>
    <s v="Monthly - Tuesday"/>
    <s v="Month+35 Expiry"/>
    <n v="0"/>
    <n v="0"/>
    <n v="0"/>
  </r>
  <r>
    <s v="16-Jul-2026"/>
    <x v="3"/>
    <s v="Week3-Jul-2026"/>
    <x v="10"/>
    <s v="24-Dec-2029"/>
    <s v="Monday"/>
    <s v="Weekly - Monday"/>
    <s v="Weekly - Monday"/>
    <s v="Month+41 Expiry"/>
    <n v="1"/>
    <n v="1.6000000000000001E-3"/>
    <n v="1E-4"/>
  </r>
  <r>
    <s v="16-Jul-2026"/>
    <x v="3"/>
    <s v="Week3-Jul-2026"/>
    <x v="10"/>
    <s v="25-Jun-2030"/>
    <s v="Tuesday"/>
    <s v="Monthly - Tuesday"/>
    <s v="Monthly - Tuesday"/>
    <s v="Month+47 Expiry"/>
    <n v="0"/>
    <n v="0"/>
    <n v="0"/>
  </r>
  <r>
    <s v="16-Jul-2026"/>
    <x v="3"/>
    <s v="Week3-Jul-2026"/>
    <x v="10"/>
    <s v="31-Dec-2030"/>
    <s v="Tuesday"/>
    <s v="Monthly - Tuesday"/>
    <s v="Monthly - Tuesday"/>
    <s v="Month+53 Expiry"/>
    <n v="0"/>
    <n v="0"/>
    <n v="0"/>
  </r>
  <r>
    <s v="16-Jul-2026"/>
    <x v="3"/>
    <s v="Week3-Jul-2026"/>
    <x v="10"/>
    <s v="24-Jun-2031"/>
    <s v="Tuesday"/>
    <s v="Monthly - Tuesday"/>
    <s v="Monthly - Tuesday"/>
    <s v="Month+59 Expiry"/>
    <n v="0"/>
    <n v="0"/>
    <n v="0"/>
  </r>
  <r>
    <s v="17-Jul-2026"/>
    <x v="4"/>
    <s v="Week3-Jul-2026"/>
    <x v="10"/>
    <s v="21-Jul-2026"/>
    <s v="Tuesday"/>
    <s v="Weekly - Tuesday"/>
    <s v="Weekly - Tuesday"/>
    <s v="Same Month Expiry"/>
    <n v="90991337"/>
    <n v="143593.74859999999"/>
    <n v="412.78280000000001"/>
  </r>
  <r>
    <s v="17-Jul-2026"/>
    <x v="4"/>
    <s v="Week3-Jul-2026"/>
    <x v="10"/>
    <s v="28-Jul-2026"/>
    <s v="Tuesday"/>
    <s v="Monthly - Tuesday"/>
    <s v="Monthly - Tuesday"/>
    <s v="Same Month Expiry"/>
    <n v="4385634"/>
    <n v="6945.5812999999998"/>
    <n v="32.048000000000002"/>
  </r>
  <r>
    <s v="17-Jul-2026"/>
    <x v="4"/>
    <s v="Week3-Jul-2026"/>
    <x v="10"/>
    <s v="04-Aug-2026"/>
    <s v="Tuesday"/>
    <s v="Weekly - Tuesday"/>
    <s v="Weekly - Tuesday"/>
    <s v="Month+1 Expiry"/>
    <n v="226450"/>
    <n v="358.39839999999998"/>
    <n v="1.9318"/>
  </r>
  <r>
    <s v="17-Jul-2026"/>
    <x v="4"/>
    <s v="Week3-Jul-2026"/>
    <x v="10"/>
    <s v="11-Aug-2026"/>
    <s v="Tuesday"/>
    <s v="Weekly - Tuesday"/>
    <s v="Weekly - Tuesday"/>
    <s v="Month+1 Expiry"/>
    <n v="17953"/>
    <n v="28.368099999999998"/>
    <n v="0.25800000000000001"/>
  </r>
  <r>
    <s v="17-Jul-2026"/>
    <x v="4"/>
    <s v="Week3-Jul-2026"/>
    <x v="10"/>
    <s v="18-Aug-2026"/>
    <s v="Tuesday"/>
    <s v="Weekly - Tuesday"/>
    <s v="Weekly - Tuesday"/>
    <s v="Month+1 Expiry"/>
    <n v="3340"/>
    <n v="5.2605000000000004"/>
    <n v="4.99E-2"/>
  </r>
  <r>
    <s v="17-Jul-2026"/>
    <x v="4"/>
    <s v="Week3-Jul-2026"/>
    <x v="10"/>
    <s v="25-Aug-2026"/>
    <s v="Tuesday"/>
    <s v="Monthly - Tuesday"/>
    <s v="Monthly - Tuesday"/>
    <s v="Month+1 Expiry"/>
    <n v="389381"/>
    <n v="621.91049999999996"/>
    <n v="5.7435"/>
  </r>
  <r>
    <s v="17-Jul-2026"/>
    <x v="4"/>
    <s v="Week3-Jul-2026"/>
    <x v="10"/>
    <s v="29-Sep-2026"/>
    <s v="Tuesday"/>
    <s v="Monthly - Tuesday"/>
    <s v="Monthly - Tuesday"/>
    <s v="Month+2 Expiry"/>
    <n v="99887"/>
    <n v="160.14529999999999"/>
    <n v="1.7011000000000001"/>
  </r>
  <r>
    <s v="17-Jul-2026"/>
    <x v="4"/>
    <s v="Week3-Jul-2026"/>
    <x v="10"/>
    <s v="29-Dec-2026"/>
    <s v="Tuesday"/>
    <s v="Monthly - Tuesday"/>
    <s v="Monthly - Tuesday"/>
    <s v="Month+5 Expiry"/>
    <n v="73326"/>
    <n v="117.9418"/>
    <n v="1.8007"/>
  </r>
  <r>
    <s v="17-Jul-2026"/>
    <x v="4"/>
    <s v="Week3-Jul-2026"/>
    <x v="10"/>
    <s v="30-Mar-2027"/>
    <s v="Tuesday"/>
    <s v="Monthly - Tuesday"/>
    <s v="Monthly - Tuesday"/>
    <s v="Month+8 Expiry"/>
    <n v="8230"/>
    <n v="14.224299999999999"/>
    <n v="0.18959999999999999"/>
  </r>
  <r>
    <s v="17-Jul-2026"/>
    <x v="4"/>
    <s v="Week3-Jul-2026"/>
    <x v="10"/>
    <s v="29-Jun-2027"/>
    <s v="Tuesday"/>
    <s v="Monthly - Tuesday"/>
    <s v="Monthly - Tuesday"/>
    <s v="Month+11 Expiry"/>
    <n v="16"/>
    <n v="2.2499999999999999E-2"/>
    <n v="2.9999999999999997E-4"/>
  </r>
  <r>
    <s v="17-Jul-2026"/>
    <x v="4"/>
    <s v="Week3-Jul-2026"/>
    <x v="10"/>
    <s v="28-Dec-2027"/>
    <s v="Tuesday"/>
    <s v="Monthly - Tuesday"/>
    <s v="Monthly - Tuesday"/>
    <s v="Month+17 Expiry"/>
    <n v="789"/>
    <n v="1.3563000000000001"/>
    <n v="4.3900000000000002E-2"/>
  </r>
  <r>
    <s v="17-Jul-2026"/>
    <x v="4"/>
    <s v="Week3-Jul-2026"/>
    <x v="10"/>
    <s v="27-Jun-2028"/>
    <s v="Tuesday"/>
    <s v="Monthly - Tuesday"/>
    <s v="Monthly - Tuesday"/>
    <s v="Month+23 Expiry"/>
    <n v="0"/>
    <n v="0"/>
    <n v="0"/>
  </r>
  <r>
    <s v="17-Jul-2026"/>
    <x v="4"/>
    <s v="Week3-Jul-2026"/>
    <x v="10"/>
    <s v="26-Dec-2028"/>
    <s v="Tuesday"/>
    <s v="Monthly - Tuesday"/>
    <s v="Monthly - Tuesday"/>
    <s v="Month+29 Expiry"/>
    <n v="2"/>
    <n v="3.8999999999999998E-3"/>
    <n v="2.0000000000000001E-4"/>
  </r>
  <r>
    <s v="17-Jul-2026"/>
    <x v="4"/>
    <s v="Week3-Jul-2026"/>
    <x v="10"/>
    <s v="26-Jun-2029"/>
    <s v="Tuesday"/>
    <s v="Monthly - Tuesday"/>
    <s v="Monthly - Tuesday"/>
    <s v="Month+35 Expiry"/>
    <n v="0"/>
    <n v="0"/>
    <n v="0"/>
  </r>
  <r>
    <s v="17-Jul-2026"/>
    <x v="4"/>
    <s v="Week3-Jul-2026"/>
    <x v="10"/>
    <s v="24-Dec-2029"/>
    <s v="Monday"/>
    <s v="Weekly - Monday"/>
    <s v="Weekly - Monday"/>
    <s v="Month+41 Expiry"/>
    <n v="2"/>
    <n v="3.2000000000000002E-3"/>
    <n v="1E-4"/>
  </r>
  <r>
    <s v="17-Jul-2026"/>
    <x v="4"/>
    <s v="Week3-Jul-2026"/>
    <x v="10"/>
    <s v="25-Jun-2030"/>
    <s v="Tuesday"/>
    <s v="Monthly - Tuesday"/>
    <s v="Monthly - Tuesday"/>
    <s v="Month+47 Expiry"/>
    <n v="0"/>
    <n v="0"/>
    <n v="0"/>
  </r>
  <r>
    <s v="17-Jul-2026"/>
    <x v="4"/>
    <s v="Week3-Jul-2026"/>
    <x v="10"/>
    <s v="31-Dec-2030"/>
    <s v="Tuesday"/>
    <s v="Monthly - Tuesday"/>
    <s v="Monthly - Tuesday"/>
    <s v="Month+53 Expiry"/>
    <n v="0"/>
    <n v="0"/>
    <n v="0"/>
  </r>
  <r>
    <s v="17-Jul-2026"/>
    <x v="4"/>
    <s v="Week3-Jul-2026"/>
    <x v="10"/>
    <s v="24-Jun-2031"/>
    <s v="Tuesday"/>
    <s v="Monthly - Tuesday"/>
    <s v="Monthly - Tuesday"/>
    <s v="Month+59 Expiry"/>
    <n v="0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s v="01-Sep-2025"/>
    <x v="0"/>
    <s v="Week1-Sep-2025"/>
    <x v="0"/>
    <s v="25-Sep-2025"/>
    <s v="Thursday"/>
    <s v="Monthly - Thursday"/>
    <s v="Monthly - Thursday"/>
    <s v="Same Month Expiry"/>
    <n v="1824"/>
    <n v="3.3502999999999998"/>
    <n v="3.2500000000000001E-2"/>
  </r>
  <r>
    <s v="01-Sep-2025"/>
    <x v="0"/>
    <s v="Week1-Sep-2025"/>
    <x v="0"/>
    <s v="30-Oct-2025"/>
    <s v="Thursday"/>
    <s v="Monthly - Thursday"/>
    <s v="Monthly - Thursday"/>
    <s v="Month+1 Expiry"/>
    <n v="526"/>
    <n v="0.98229999999999995"/>
    <n v="2.9700000000000001E-2"/>
  </r>
  <r>
    <s v="01-Sep-2025"/>
    <x v="0"/>
    <s v="Week1-Sep-2025"/>
    <x v="0"/>
    <s v="27-Nov-2025"/>
    <s v="Thursday"/>
    <s v="Monthly - Thursday"/>
    <s v="Monthly - Thursday"/>
    <s v="Month+2 Expiry"/>
    <n v="3"/>
    <n v="5.7000000000000002E-3"/>
    <n v="1E-4"/>
  </r>
  <r>
    <s v="02-Sep-2025"/>
    <x v="1"/>
    <s v="Week1-Sep-2025"/>
    <x v="0"/>
    <s v="25-Sep-2025"/>
    <s v="Thursday"/>
    <s v="Monthly - Thursday"/>
    <s v="Monthly - Thursday"/>
    <s v="Same Month Expiry"/>
    <n v="2217"/>
    <n v="4.0712000000000002"/>
    <n v="3.3000000000000002E-2"/>
  </r>
  <r>
    <s v="02-Sep-2025"/>
    <x v="1"/>
    <s v="Week1-Sep-2025"/>
    <x v="0"/>
    <s v="30-Oct-2025"/>
    <s v="Thursday"/>
    <s v="Monthly - Thursday"/>
    <s v="Monthly - Thursday"/>
    <s v="Month+1 Expiry"/>
    <n v="350"/>
    <n v="0.64959999999999996"/>
    <n v="1.5800000000000002E-2"/>
  </r>
  <r>
    <s v="03-Sep-2025"/>
    <x v="2"/>
    <s v="Week1-Sep-2025"/>
    <x v="0"/>
    <s v="25-Sep-2025"/>
    <s v="Thursday"/>
    <s v="Monthly - Thursday"/>
    <s v="Monthly - Thursday"/>
    <s v="Same Month Expiry"/>
    <n v="2547"/>
    <n v="4.6769999999999996"/>
    <n v="3.5400000000000001E-2"/>
  </r>
  <r>
    <s v="03-Sep-2025"/>
    <x v="2"/>
    <s v="Week1-Sep-2025"/>
    <x v="0"/>
    <s v="30-Oct-2025"/>
    <s v="Thursday"/>
    <s v="Monthly - Thursday"/>
    <s v="Monthly - Thursday"/>
    <s v="Month+1 Expiry"/>
    <n v="433"/>
    <n v="0.80330000000000001"/>
    <n v="1.7600000000000001E-2"/>
  </r>
  <r>
    <s v="04-Sep-2025"/>
    <x v="3"/>
    <s v="Week1-Sep-2025"/>
    <x v="0"/>
    <s v="25-Sep-2025"/>
    <s v="Thursday"/>
    <s v="Monthly - Thursday"/>
    <s v="Monthly - Thursday"/>
    <s v="Same Month Expiry"/>
    <n v="2107"/>
    <n v="3.87"/>
    <n v="2.41E-2"/>
  </r>
  <r>
    <s v="04-Sep-2025"/>
    <x v="3"/>
    <s v="Week1-Sep-2025"/>
    <x v="0"/>
    <s v="30-Oct-2025"/>
    <s v="Thursday"/>
    <s v="Monthly - Thursday"/>
    <s v="Monthly - Thursday"/>
    <s v="Month+1 Expiry"/>
    <n v="326"/>
    <n v="0.60250000000000004"/>
    <n v="2.0899999999999998E-2"/>
  </r>
  <r>
    <s v="05-Sep-2025"/>
    <x v="4"/>
    <s v="Week1-Sep-2025"/>
    <x v="0"/>
    <s v="25-Sep-2025"/>
    <s v="Thursday"/>
    <s v="Monthly - Thursday"/>
    <s v="Monthly - Thursday"/>
    <s v="Same Month Expiry"/>
    <n v="3052"/>
    <n v="5.5454999999999997"/>
    <n v="2.5000000000000001E-2"/>
  </r>
  <r>
    <s v="05-Sep-2025"/>
    <x v="4"/>
    <s v="Week1-Sep-2025"/>
    <x v="0"/>
    <s v="30-Oct-2025"/>
    <s v="Thursday"/>
    <s v="Monthly - Thursday"/>
    <s v="Monthly - Thursday"/>
    <s v="Month+1 Expiry"/>
    <n v="147"/>
    <n v="0.27550000000000002"/>
    <n v="4.3E-3"/>
  </r>
  <r>
    <s v="08-Sep-2025"/>
    <x v="0"/>
    <s v="Week2-Sep-2025"/>
    <x v="0"/>
    <s v="25-Sep-2025"/>
    <s v="Thursday"/>
    <s v="Monthly - Thursday"/>
    <s v="Monthly - Thursday"/>
    <s v="Same Month Expiry"/>
    <n v="4402"/>
    <n v="8.0374999999999996"/>
    <n v="4.2000000000000003E-2"/>
  </r>
  <r>
    <s v="08-Sep-2025"/>
    <x v="0"/>
    <s v="Week2-Sep-2025"/>
    <x v="0"/>
    <s v="30-Oct-2025"/>
    <s v="Thursday"/>
    <s v="Monthly - Thursday"/>
    <s v="Monthly - Thursday"/>
    <s v="Month+1 Expiry"/>
    <n v="467"/>
    <n v="0.87429999999999997"/>
    <n v="2.0799999999999999E-2"/>
  </r>
  <r>
    <s v="08-Sep-2025"/>
    <x v="0"/>
    <s v="Week2-Sep-2025"/>
    <x v="0"/>
    <s v="27-Nov-2025"/>
    <s v="Thursday"/>
    <s v="Monthly - Thursday"/>
    <s v="Monthly - Thursday"/>
    <s v="Month+2 Expiry"/>
    <n v="3"/>
    <n v="5.5999999999999999E-3"/>
    <n v="1E-4"/>
  </r>
  <r>
    <s v="09-Sep-2025"/>
    <x v="1"/>
    <s v="Week2-Sep-2025"/>
    <x v="0"/>
    <s v="25-Sep-2025"/>
    <s v="Thursday"/>
    <s v="Monthly - Thursday"/>
    <s v="Monthly - Thursday"/>
    <s v="Same Month Expiry"/>
    <n v="3576"/>
    <n v="6.4916"/>
    <n v="2.8400000000000002E-2"/>
  </r>
  <r>
    <s v="09-Sep-2025"/>
    <x v="1"/>
    <s v="Week2-Sep-2025"/>
    <x v="0"/>
    <s v="30-Oct-2025"/>
    <s v="Thursday"/>
    <s v="Monthly - Thursday"/>
    <s v="Monthly - Thursday"/>
    <s v="Month+1 Expiry"/>
    <n v="180"/>
    <n v="0.33239999999999997"/>
    <n v="7.7999999999999996E-3"/>
  </r>
  <r>
    <s v="10-Sep-2025"/>
    <x v="2"/>
    <s v="Week2-Sep-2025"/>
    <x v="0"/>
    <s v="25-Sep-2025"/>
    <s v="Thursday"/>
    <s v="Monthly - Thursday"/>
    <s v="Monthly - Thursday"/>
    <s v="Same Month Expiry"/>
    <n v="4519"/>
    <n v="8.3339999999999996"/>
    <n v="4.4900000000000002E-2"/>
  </r>
  <r>
    <s v="10-Sep-2025"/>
    <x v="2"/>
    <s v="Week2-Sep-2025"/>
    <x v="0"/>
    <s v="30-Oct-2025"/>
    <s v="Thursday"/>
    <s v="Monthly - Thursday"/>
    <s v="Monthly - Thursday"/>
    <s v="Month+1 Expiry"/>
    <n v="279"/>
    <n v="0.51870000000000005"/>
    <n v="7.6E-3"/>
  </r>
  <r>
    <s v="11-Sep-2025"/>
    <x v="3"/>
    <s v="Week2-Sep-2025"/>
    <x v="0"/>
    <s v="25-Sep-2025"/>
    <s v="Thursday"/>
    <s v="Monthly - Thursday"/>
    <s v="Monthly - Thursday"/>
    <s v="Same Month Expiry"/>
    <n v="5851"/>
    <n v="10.6807"/>
    <n v="4.2500000000000003E-2"/>
  </r>
  <r>
    <s v="11-Sep-2025"/>
    <x v="3"/>
    <s v="Week2-Sep-2025"/>
    <x v="0"/>
    <s v="30-Oct-2025"/>
    <s v="Thursday"/>
    <s v="Monthly - Thursday"/>
    <s v="Monthly - Thursday"/>
    <s v="Month+1 Expiry"/>
    <n v="300"/>
    <n v="0.55840000000000001"/>
    <n v="8.6999999999999994E-3"/>
  </r>
  <r>
    <s v="12-Sep-2025"/>
    <x v="4"/>
    <s v="Week2-Sep-2025"/>
    <x v="0"/>
    <s v="25-Sep-2025"/>
    <s v="Thursday"/>
    <s v="Monthly - Thursday"/>
    <s v="Monthly - Thursday"/>
    <s v="Same Month Expiry"/>
    <n v="5647"/>
    <n v="10.3787"/>
    <n v="3.5400000000000001E-2"/>
  </r>
  <r>
    <s v="12-Sep-2025"/>
    <x v="4"/>
    <s v="Week2-Sep-2025"/>
    <x v="0"/>
    <s v="30-Oct-2025"/>
    <s v="Thursday"/>
    <s v="Monthly - Thursday"/>
    <s v="Monthly - Thursday"/>
    <s v="Month+1 Expiry"/>
    <n v="341"/>
    <n v="0.6462"/>
    <n v="1.44E-2"/>
  </r>
  <r>
    <s v="15-Sep-2025"/>
    <x v="0"/>
    <s v="Week3-Sep-2025"/>
    <x v="0"/>
    <s v="25-Sep-2025"/>
    <s v="Thursday"/>
    <s v="Monthly - Thursday"/>
    <s v="Monthly - Thursday"/>
    <s v="Same Month Expiry"/>
    <n v="6677"/>
    <n v="12.3371"/>
    <n v="4.8000000000000001E-2"/>
  </r>
  <r>
    <s v="15-Sep-2025"/>
    <x v="0"/>
    <s v="Week3-Sep-2025"/>
    <x v="0"/>
    <s v="30-Oct-2025"/>
    <s v="Thursday"/>
    <s v="Monthly - Thursday"/>
    <s v="Monthly - Thursday"/>
    <s v="Month+1 Expiry"/>
    <n v="298"/>
    <n v="0.56689999999999996"/>
    <n v="1.0500000000000001E-2"/>
  </r>
  <r>
    <s v="16-Sep-2025"/>
    <x v="1"/>
    <s v="Week3-Sep-2025"/>
    <x v="0"/>
    <s v="25-Sep-2025"/>
    <s v="Thursday"/>
    <s v="Monthly - Thursday"/>
    <s v="Monthly - Thursday"/>
    <s v="Same Month Expiry"/>
    <n v="9880"/>
    <n v="18.306000000000001"/>
    <n v="6.8000000000000005E-2"/>
  </r>
  <r>
    <s v="16-Sep-2025"/>
    <x v="1"/>
    <s v="Week3-Sep-2025"/>
    <x v="0"/>
    <s v="30-Oct-2025"/>
    <s v="Thursday"/>
    <s v="Monthly - Thursday"/>
    <s v="Monthly - Thursday"/>
    <s v="Month+1 Expiry"/>
    <n v="114"/>
    <n v="0.21560000000000001"/>
    <n v="5.8999999999999999E-3"/>
  </r>
  <r>
    <s v="17-Sep-2025"/>
    <x v="2"/>
    <s v="Week3-Sep-2025"/>
    <x v="0"/>
    <s v="25-Sep-2025"/>
    <s v="Thursday"/>
    <s v="Monthly - Thursday"/>
    <s v="Monthly - Thursday"/>
    <s v="Same Month Expiry"/>
    <n v="17124"/>
    <n v="32.044699999999999"/>
    <n v="0.1053"/>
  </r>
  <r>
    <s v="17-Sep-2025"/>
    <x v="2"/>
    <s v="Week3-Sep-2025"/>
    <x v="0"/>
    <s v="30-Oct-2025"/>
    <s v="Thursday"/>
    <s v="Monthly - Thursday"/>
    <s v="Monthly - Thursday"/>
    <s v="Month+1 Expiry"/>
    <n v="271"/>
    <n v="0.51839999999999997"/>
    <n v="9.1999999999999998E-3"/>
  </r>
  <r>
    <s v="17-Sep-2025"/>
    <x v="2"/>
    <s v="Week3-Sep-2025"/>
    <x v="0"/>
    <s v="27-Nov-2025"/>
    <s v="Thursday"/>
    <s v="Monthly - Thursday"/>
    <s v="Monthly - Thursday"/>
    <s v="Month+2 Expiry"/>
    <n v="27"/>
    <n v="5.0099999999999999E-2"/>
    <n v="5.0000000000000001E-4"/>
  </r>
  <r>
    <s v="18-Sep-2025"/>
    <x v="3"/>
    <s v="Week3-Sep-2025"/>
    <x v="0"/>
    <s v="25-Sep-2025"/>
    <s v="Thursday"/>
    <s v="Monthly - Thursday"/>
    <s v="Monthly - Thursday"/>
    <s v="Same Month Expiry"/>
    <n v="27478"/>
    <n v="51.805799999999998"/>
    <n v="0.15179999999999999"/>
  </r>
  <r>
    <s v="18-Sep-2025"/>
    <x v="3"/>
    <s v="Week3-Sep-2025"/>
    <x v="0"/>
    <s v="30-Oct-2025"/>
    <s v="Thursday"/>
    <s v="Monthly - Thursday"/>
    <s v="Monthly - Thursday"/>
    <s v="Month+1 Expiry"/>
    <n v="129"/>
    <n v="0.24929999999999999"/>
    <n v="7.4999999999999997E-3"/>
  </r>
  <r>
    <s v="19-Sep-2025"/>
    <x v="4"/>
    <s v="Week3-Sep-2025"/>
    <x v="0"/>
    <s v="25-Sep-2025"/>
    <s v="Thursday"/>
    <s v="Monthly - Thursday"/>
    <s v="Monthly - Thursday"/>
    <s v="Same Month Expiry"/>
    <n v="22754"/>
    <n v="42.703099999999999"/>
    <n v="0.1086"/>
  </r>
  <r>
    <s v="19-Sep-2025"/>
    <x v="4"/>
    <s v="Week3-Sep-2025"/>
    <x v="0"/>
    <s v="30-Oct-2025"/>
    <s v="Thursday"/>
    <s v="Monthly - Thursday"/>
    <s v="Monthly - Thursday"/>
    <s v="Month+1 Expiry"/>
    <n v="94"/>
    <n v="0.18140000000000001"/>
    <n v="3.8999999999999998E-3"/>
  </r>
  <r>
    <s v="22-Sep-2025"/>
    <x v="0"/>
    <s v="Week4-Sep-2025"/>
    <x v="0"/>
    <s v="25-Sep-2025"/>
    <s v="Thursday"/>
    <s v="Monthly - Thursday"/>
    <s v="Monthly - Thursday"/>
    <s v="Same Month Expiry"/>
    <n v="60039"/>
    <n v="112.82989999999999"/>
    <n v="0.23849999999999999"/>
  </r>
  <r>
    <s v="22-Sep-2025"/>
    <x v="0"/>
    <s v="Week4-Sep-2025"/>
    <x v="0"/>
    <s v="30-Oct-2025"/>
    <s v="Thursday"/>
    <s v="Monthly - Thursday"/>
    <s v="Monthly - Thursday"/>
    <s v="Month+1 Expiry"/>
    <n v="120"/>
    <n v="0.2306"/>
    <n v="4.5999999999999999E-3"/>
  </r>
  <r>
    <s v="23-Sep-2025"/>
    <x v="1"/>
    <s v="Week4-Sep-2025"/>
    <x v="0"/>
    <s v="25-Sep-2025"/>
    <s v="Thursday"/>
    <s v="Monthly - Thursday"/>
    <s v="Monthly - Thursday"/>
    <s v="Same Month Expiry"/>
    <n v="78320"/>
    <n v="146.7697"/>
    <n v="0.27879999999999999"/>
  </r>
  <r>
    <s v="23-Sep-2025"/>
    <x v="1"/>
    <s v="Week4-Sep-2025"/>
    <x v="0"/>
    <s v="30-Oct-2025"/>
    <s v="Thursday"/>
    <s v="Monthly - Thursday"/>
    <s v="Monthly - Thursday"/>
    <s v="Month+1 Expiry"/>
    <n v="91"/>
    <n v="0.17219999999999999"/>
    <n v="2.5999999999999999E-3"/>
  </r>
  <r>
    <s v="24-Sep-2025"/>
    <x v="2"/>
    <s v="Week4-Sep-2025"/>
    <x v="0"/>
    <s v="25-Sep-2025"/>
    <s v="Thursday"/>
    <s v="Monthly - Thursday"/>
    <s v="Monthly - Thursday"/>
    <s v="Same Month Expiry"/>
    <n v="892932"/>
    <n v="1673.2782999999999"/>
    <n v="2.6696"/>
  </r>
  <r>
    <s v="24-Sep-2025"/>
    <x v="2"/>
    <s v="Week4-Sep-2025"/>
    <x v="0"/>
    <s v="30-Oct-2025"/>
    <s v="Thursday"/>
    <s v="Monthly - Thursday"/>
    <s v="Monthly - Thursday"/>
    <s v="Month+1 Expiry"/>
    <n v="73"/>
    <n v="0.1416"/>
    <n v="3.3999999999999998E-3"/>
  </r>
  <r>
    <s v="25-Sep-2025"/>
    <x v="3"/>
    <s v="Week4-Sep-2025"/>
    <x v="0"/>
    <s v="25-Sep-2025"/>
    <s v="Thursday"/>
    <s v="Monthly - Thursday"/>
    <s v="Monthly - Thursday"/>
    <s v="Same Month Expiry"/>
    <n v="6261198"/>
    <n v="11681.132799999999"/>
    <n v="8.3946000000000005"/>
  </r>
  <r>
    <s v="25-Sep-2025"/>
    <x v="3"/>
    <s v="Week4-Sep-2025"/>
    <x v="0"/>
    <s v="30-Oct-2025"/>
    <s v="Thursday"/>
    <s v="Monthly - Thursday"/>
    <s v="Monthly - Thursday"/>
    <s v="Month+1 Expiry"/>
    <n v="301"/>
    <n v="0.57750000000000001"/>
    <n v="3.5000000000000001E-3"/>
  </r>
  <r>
    <s v="26-Sep-2025"/>
    <x v="4"/>
    <s v="Week4-Sep-2025"/>
    <x v="0"/>
    <s v="30-Oct-2025"/>
    <s v="Thursday"/>
    <s v="Monthly - Thursday"/>
    <s v="Monthly - Thursday"/>
    <s v="Month+1 Expiry"/>
    <n v="1583"/>
    <n v="2.9786000000000001"/>
    <n v="3.1300000000000001E-2"/>
  </r>
  <r>
    <s v="29-Sep-2025"/>
    <x v="0"/>
    <s v="Week5-Sep-2025"/>
    <x v="0"/>
    <s v="30-Oct-2025"/>
    <s v="Thursday"/>
    <s v="Monthly - Thursday"/>
    <s v="Monthly - Thursday"/>
    <s v="Month+1 Expiry"/>
    <n v="971"/>
    <n v="1.8245"/>
    <n v="1.7899999999999999E-2"/>
  </r>
  <r>
    <s v="29-Sep-2025"/>
    <x v="0"/>
    <s v="Week5-Sep-2025"/>
    <x v="0"/>
    <s v="24-Dec-2025"/>
    <s v="Wednesday"/>
    <s v="Monthly - Wednesday"/>
    <s v="Monthly - Wednesday"/>
    <s v="Month+3 Expiry"/>
    <n v="21"/>
    <n v="3.9899999999999998E-2"/>
    <n v="1.1999999999999999E-3"/>
  </r>
  <r>
    <s v="30-Sep-2025"/>
    <x v="1"/>
    <s v="Week5-Sep-2025"/>
    <x v="0"/>
    <s v="30-Oct-2025"/>
    <s v="Thursday"/>
    <s v="Monthly - Thursday"/>
    <s v="Monthly - Thursday"/>
    <s v="Month+1 Expiry"/>
    <n v="533"/>
    <n v="1.0156000000000001"/>
    <n v="8.3000000000000001E-3"/>
  </r>
  <r>
    <s v="01-Oct-2025"/>
    <x v="2"/>
    <s v="Week1-Oct-2025"/>
    <x v="1"/>
    <s v="30-Oct-2025"/>
    <s v="Thursday"/>
    <s v="Monthly - Thursday"/>
    <s v="Monthly - Thursday"/>
    <s v="Same Month Expiry"/>
    <n v="1671"/>
    <n v="3.1524000000000001"/>
    <n v="2.81E-2"/>
  </r>
  <r>
    <s v="01-Oct-2025"/>
    <x v="2"/>
    <s v="Week1-Oct-2025"/>
    <x v="1"/>
    <s v="24-Dec-2025"/>
    <s v="Wednesday"/>
    <s v="Monthly - Wednesday"/>
    <s v="Monthly - Wednesday"/>
    <s v="Month+2 Expiry"/>
    <n v="11"/>
    <n v="2.0799999999999999E-2"/>
    <n v="5.0000000000000001E-4"/>
  </r>
  <r>
    <s v="03-Oct-2025"/>
    <x v="4"/>
    <s v="Week1-Oct-2025"/>
    <x v="1"/>
    <s v="30-Oct-2025"/>
    <s v="Thursday"/>
    <s v="Monthly - Thursday"/>
    <s v="Monthly - Thursday"/>
    <s v="Same Month Expiry"/>
    <n v="2668"/>
    <n v="5.0072000000000001"/>
    <n v="3.7100000000000001E-2"/>
  </r>
  <r>
    <s v="03-Oct-2025"/>
    <x v="4"/>
    <s v="Week1-Oct-2025"/>
    <x v="1"/>
    <s v="24-Dec-2025"/>
    <s v="Wednesday"/>
    <s v="Monthly - Wednesday"/>
    <s v="Monthly - Wednesday"/>
    <s v="Month+2 Expiry"/>
    <n v="9"/>
    <n v="1.7600000000000001E-2"/>
    <n v="2.9999999999999997E-4"/>
  </r>
  <r>
    <s v="06-Oct-2025"/>
    <x v="0"/>
    <s v="Week1-Oct-2025"/>
    <x v="1"/>
    <s v="30-Oct-2025"/>
    <s v="Thursday"/>
    <s v="Monthly - Thursday"/>
    <s v="Monthly - Thursday"/>
    <s v="Same Month Expiry"/>
    <n v="2291"/>
    <n v="4.3334999999999999"/>
    <n v="2.4500000000000001E-2"/>
  </r>
  <r>
    <s v="06-Oct-2025"/>
    <x v="0"/>
    <s v="Week1-Oct-2025"/>
    <x v="1"/>
    <s v="24-Dec-2025"/>
    <s v="Wednesday"/>
    <s v="Monthly - Wednesday"/>
    <s v="Monthly - Wednesday"/>
    <s v="Month+2 Expiry"/>
    <n v="9"/>
    <n v="1.7399999999999999E-2"/>
    <n v="2.9999999999999997E-4"/>
  </r>
  <r>
    <s v="07-Oct-2025"/>
    <x v="1"/>
    <s v="Week1-Oct-2025"/>
    <x v="1"/>
    <s v="30-Oct-2025"/>
    <s v="Thursday"/>
    <s v="Monthly - Thursday"/>
    <s v="Monthly - Thursday"/>
    <s v="Same Month Expiry"/>
    <n v="1687"/>
    <n v="3.2271000000000001"/>
    <n v="1.6299999999999999E-2"/>
  </r>
  <r>
    <s v="07-Oct-2025"/>
    <x v="1"/>
    <s v="Week1-Oct-2025"/>
    <x v="1"/>
    <s v="24-Dec-2025"/>
    <s v="Wednesday"/>
    <s v="Monthly - Wednesday"/>
    <s v="Monthly - Wednesday"/>
    <s v="Month+2 Expiry"/>
    <n v="1"/>
    <n v="1.6999999999999999E-3"/>
    <n v="0"/>
  </r>
  <r>
    <s v="08-Oct-2025"/>
    <x v="2"/>
    <s v="Week2-Oct-2025"/>
    <x v="1"/>
    <s v="30-Oct-2025"/>
    <s v="Thursday"/>
    <s v="Monthly - Thursday"/>
    <s v="Monthly - Thursday"/>
    <s v="Same Month Expiry"/>
    <n v="1233"/>
    <n v="2.3559000000000001"/>
    <n v="1.67E-2"/>
  </r>
  <r>
    <s v="09-Oct-2025"/>
    <x v="3"/>
    <s v="Week2-Oct-2025"/>
    <x v="1"/>
    <s v="30-Oct-2025"/>
    <s v="Thursday"/>
    <s v="Monthly - Thursday"/>
    <s v="Monthly - Thursday"/>
    <s v="Same Month Expiry"/>
    <n v="1228"/>
    <n v="2.3610000000000002"/>
    <n v="2.2200000000000001E-2"/>
  </r>
  <r>
    <s v="09-Oct-2025"/>
    <x v="3"/>
    <s v="Week2-Oct-2025"/>
    <x v="1"/>
    <s v="27-Nov-2025"/>
    <s v="Thursday"/>
    <s v="Monthly - Thursday"/>
    <s v="Monthly - Thursday"/>
    <s v="Month+1 Expiry"/>
    <n v="2"/>
    <n v="3.8E-3"/>
    <n v="2.9999999999999997E-4"/>
  </r>
  <r>
    <s v="09-Oct-2025"/>
    <x v="3"/>
    <s v="Week2-Oct-2025"/>
    <x v="1"/>
    <s v="24-Dec-2025"/>
    <s v="Wednesday"/>
    <s v="Monthly - Wednesday"/>
    <s v="Monthly - Wednesday"/>
    <s v="Month+2 Expiry"/>
    <n v="4"/>
    <n v="7.7000000000000002E-3"/>
    <n v="2.0000000000000001E-4"/>
  </r>
  <r>
    <s v="10-Oct-2025"/>
    <x v="4"/>
    <s v="Week2-Oct-2025"/>
    <x v="1"/>
    <s v="30-Oct-2025"/>
    <s v="Thursday"/>
    <s v="Monthly - Thursday"/>
    <s v="Monthly - Thursday"/>
    <s v="Same Month Expiry"/>
    <n v="2611"/>
    <n v="5.0023"/>
    <n v="2.6499999999999999E-2"/>
  </r>
  <r>
    <s v="10-Oct-2025"/>
    <x v="4"/>
    <s v="Week2-Oct-2025"/>
    <x v="1"/>
    <s v="27-Nov-2025"/>
    <s v="Thursday"/>
    <s v="Monthly - Thursday"/>
    <s v="Monthly - Thursday"/>
    <s v="Month+1 Expiry"/>
    <n v="1"/>
    <n v="1.9E-3"/>
    <n v="2.0000000000000001E-4"/>
  </r>
  <r>
    <s v="13-Oct-2025"/>
    <x v="0"/>
    <s v="Week2-Oct-2025"/>
    <x v="1"/>
    <s v="30-Oct-2025"/>
    <s v="Thursday"/>
    <s v="Monthly - Thursday"/>
    <s v="Monthly - Thursday"/>
    <s v="Same Month Expiry"/>
    <n v="3420"/>
    <n v="6.5548000000000002"/>
    <n v="3.8399999999999997E-2"/>
  </r>
  <r>
    <s v="13-Oct-2025"/>
    <x v="0"/>
    <s v="Week2-Oct-2025"/>
    <x v="1"/>
    <s v="27-Nov-2025"/>
    <s v="Thursday"/>
    <s v="Monthly - Thursday"/>
    <s v="Monthly - Thursday"/>
    <s v="Month+1 Expiry"/>
    <n v="30"/>
    <n v="5.8799999999999998E-2"/>
    <n v="8.0000000000000004E-4"/>
  </r>
  <r>
    <s v="14-Oct-2025"/>
    <x v="1"/>
    <s v="Week2-Oct-2025"/>
    <x v="1"/>
    <s v="30-Oct-2025"/>
    <s v="Thursday"/>
    <s v="Monthly - Thursday"/>
    <s v="Monthly - Thursday"/>
    <s v="Same Month Expiry"/>
    <n v="1577"/>
    <n v="3.0417000000000001"/>
    <n v="2.2599999999999999E-2"/>
  </r>
  <r>
    <s v="14-Oct-2025"/>
    <x v="1"/>
    <s v="Week2-Oct-2025"/>
    <x v="1"/>
    <s v="27-Nov-2025"/>
    <s v="Thursday"/>
    <s v="Monthly - Thursday"/>
    <s v="Monthly - Thursday"/>
    <s v="Month+1 Expiry"/>
    <n v="2"/>
    <n v="3.8999999999999998E-3"/>
    <n v="1E-4"/>
  </r>
  <r>
    <s v="15-Oct-2025"/>
    <x v="2"/>
    <s v="Week3-Oct-2025"/>
    <x v="1"/>
    <s v="30-Oct-2025"/>
    <s v="Thursday"/>
    <s v="Monthly - Thursday"/>
    <s v="Monthly - Thursday"/>
    <s v="Same Month Expiry"/>
    <n v="5288"/>
    <n v="10.117599999999999"/>
    <n v="5.6500000000000002E-2"/>
  </r>
  <r>
    <s v="15-Oct-2025"/>
    <x v="2"/>
    <s v="Week3-Oct-2025"/>
    <x v="1"/>
    <s v="27-Nov-2025"/>
    <s v="Thursday"/>
    <s v="Monthly - Thursday"/>
    <s v="Monthly - Thursday"/>
    <s v="Month+1 Expiry"/>
    <n v="23"/>
    <n v="4.5499999999999999E-2"/>
    <n v="1.1000000000000001E-3"/>
  </r>
  <r>
    <s v="16-Oct-2025"/>
    <x v="3"/>
    <s v="Week3-Oct-2025"/>
    <x v="1"/>
    <s v="30-Oct-2025"/>
    <s v="Thursday"/>
    <s v="Monthly - Thursday"/>
    <s v="Monthly - Thursday"/>
    <s v="Same Month Expiry"/>
    <n v="2017"/>
    <n v="3.8891"/>
    <n v="2.1399999999999999E-2"/>
  </r>
  <r>
    <s v="16-Oct-2025"/>
    <x v="3"/>
    <s v="Week3-Oct-2025"/>
    <x v="1"/>
    <s v="27-Nov-2025"/>
    <s v="Thursday"/>
    <s v="Monthly - Thursday"/>
    <s v="Monthly - Thursday"/>
    <s v="Month+1 Expiry"/>
    <n v="23"/>
    <n v="4.5699999999999998E-2"/>
    <n v="4.0000000000000002E-4"/>
  </r>
  <r>
    <s v="17-Oct-2025"/>
    <x v="4"/>
    <s v="Week3-Oct-2025"/>
    <x v="1"/>
    <s v="30-Oct-2025"/>
    <s v="Thursday"/>
    <s v="Monthly - Thursday"/>
    <s v="Monthly - Thursday"/>
    <s v="Same Month Expiry"/>
    <n v="4418"/>
    <n v="8.6064000000000007"/>
    <n v="5.8900000000000001E-2"/>
  </r>
  <r>
    <s v="17-Oct-2025"/>
    <x v="4"/>
    <s v="Week3-Oct-2025"/>
    <x v="1"/>
    <s v="27-Nov-2025"/>
    <s v="Thursday"/>
    <s v="Monthly - Thursday"/>
    <s v="Monthly - Thursday"/>
    <s v="Month+1 Expiry"/>
    <n v="4"/>
    <n v="7.9000000000000008E-3"/>
    <n v="2.9999999999999997E-4"/>
  </r>
  <r>
    <s v="20-Oct-2025"/>
    <x v="0"/>
    <s v="Week3-Oct-2025"/>
    <x v="1"/>
    <s v="30-Oct-2025"/>
    <s v="Thursday"/>
    <s v="Monthly - Thursday"/>
    <s v="Monthly - Thursday"/>
    <s v="Same Month Expiry"/>
    <n v="4441"/>
    <n v="8.7627000000000006"/>
    <n v="5.1700000000000003E-2"/>
  </r>
  <r>
    <s v="20-Oct-2025"/>
    <x v="0"/>
    <s v="Week3-Oct-2025"/>
    <x v="1"/>
    <s v="27-Nov-2025"/>
    <s v="Thursday"/>
    <s v="Monthly - Thursday"/>
    <s v="Monthly - Thursday"/>
    <s v="Month+1 Expiry"/>
    <n v="2"/>
    <n v="3.8999999999999998E-3"/>
    <n v="0"/>
  </r>
  <r>
    <s v="20-Oct-2025"/>
    <x v="0"/>
    <s v="Week3-Oct-2025"/>
    <x v="1"/>
    <s v="24-Dec-2025"/>
    <s v="Wednesday"/>
    <s v="Monthly - Wednesday"/>
    <s v="Monthly - Wednesday"/>
    <s v="Month+2 Expiry"/>
    <n v="11"/>
    <n v="2.1999999999999999E-2"/>
    <n v="4.0000000000000002E-4"/>
  </r>
  <r>
    <s v="21-Oct-2025"/>
    <x v="1"/>
    <s v="Week3-Oct-2025"/>
    <x v="1"/>
    <s v="30-Oct-2025"/>
    <s v="Thursday"/>
    <s v="Monthly - Thursday"/>
    <s v="Monthly - Thursday"/>
    <s v="Same Month Expiry"/>
    <n v="607"/>
    <n v="1.1922999999999999"/>
    <n v="6.6E-3"/>
  </r>
  <r>
    <s v="21-Oct-2025"/>
    <x v="1"/>
    <s v="Week3-Oct-2025"/>
    <x v="1"/>
    <s v="27-Nov-2025"/>
    <s v="Thursday"/>
    <s v="Monthly - Thursday"/>
    <s v="Monthly - Thursday"/>
    <s v="Month+1 Expiry"/>
    <n v="2"/>
    <n v="4.0000000000000001E-3"/>
    <n v="1E-4"/>
  </r>
  <r>
    <s v="23-Oct-2025"/>
    <x v="3"/>
    <s v="Week4-Oct-2025"/>
    <x v="1"/>
    <s v="30-Oct-2025"/>
    <s v="Thursday"/>
    <s v="Monthly - Thursday"/>
    <s v="Monthly - Thursday"/>
    <s v="Same Month Expiry"/>
    <n v="7862"/>
    <n v="15.4369"/>
    <n v="7.1499999999999994E-2"/>
  </r>
  <r>
    <s v="23-Oct-2025"/>
    <x v="3"/>
    <s v="Week4-Oct-2025"/>
    <x v="1"/>
    <s v="27-Nov-2025"/>
    <s v="Thursday"/>
    <s v="Monthly - Thursday"/>
    <s v="Monthly - Thursday"/>
    <s v="Month+1 Expiry"/>
    <n v="0"/>
    <n v="0"/>
    <n v="0"/>
  </r>
  <r>
    <s v="24-Oct-2025"/>
    <x v="4"/>
    <s v="Week4-Oct-2025"/>
    <x v="1"/>
    <s v="30-Oct-2025"/>
    <s v="Thursday"/>
    <s v="Monthly - Thursday"/>
    <s v="Monthly - Thursday"/>
    <s v="Same Month Expiry"/>
    <n v="16056"/>
    <n v="31.4299"/>
    <n v="0.13930000000000001"/>
  </r>
  <r>
    <s v="24-Oct-2025"/>
    <x v="4"/>
    <s v="Week4-Oct-2025"/>
    <x v="1"/>
    <s v="27-Nov-2025"/>
    <s v="Thursday"/>
    <s v="Monthly - Thursday"/>
    <s v="Monthly - Thursday"/>
    <s v="Month+1 Expiry"/>
    <n v="3"/>
    <n v="5.7999999999999996E-3"/>
    <n v="1E-4"/>
  </r>
  <r>
    <s v="27-Oct-2025"/>
    <x v="0"/>
    <s v="Week4-Oct-2025"/>
    <x v="1"/>
    <s v="30-Oct-2025"/>
    <s v="Thursday"/>
    <s v="Monthly - Thursday"/>
    <s v="Monthly - Thursday"/>
    <s v="Same Month Expiry"/>
    <n v="17155"/>
    <n v="33.671300000000002"/>
    <n v="0.1192"/>
  </r>
  <r>
    <s v="27-Oct-2025"/>
    <x v="0"/>
    <s v="Week4-Oct-2025"/>
    <x v="1"/>
    <s v="27-Nov-2025"/>
    <s v="Thursday"/>
    <s v="Monthly - Thursday"/>
    <s v="Monthly - Thursday"/>
    <s v="Month+1 Expiry"/>
    <n v="33"/>
    <n v="6.4699999999999994E-2"/>
    <n v="1.1000000000000001E-3"/>
  </r>
  <r>
    <s v="28-Oct-2025"/>
    <x v="1"/>
    <s v="Week4-Oct-2025"/>
    <x v="1"/>
    <s v="30-Oct-2025"/>
    <s v="Thursday"/>
    <s v="Monthly - Thursday"/>
    <s v="Monthly - Thursday"/>
    <s v="Same Month Expiry"/>
    <n v="44685"/>
    <n v="87.489599999999996"/>
    <n v="0.27439999999999998"/>
  </r>
  <r>
    <s v="28-Oct-2025"/>
    <x v="1"/>
    <s v="Week4-Oct-2025"/>
    <x v="1"/>
    <s v="27-Nov-2025"/>
    <s v="Thursday"/>
    <s v="Monthly - Thursday"/>
    <s v="Monthly - Thursday"/>
    <s v="Month+1 Expiry"/>
    <n v="1"/>
    <n v="2E-3"/>
    <n v="0"/>
  </r>
  <r>
    <s v="28-Oct-2025"/>
    <x v="1"/>
    <s v="Week4-Oct-2025"/>
    <x v="1"/>
    <s v="24-Dec-2025"/>
    <s v="Wednesday"/>
    <s v="Monthly - Wednesday"/>
    <s v="Monthly - Wednesday"/>
    <s v="Month+2 Expiry"/>
    <n v="4"/>
    <n v="7.7000000000000002E-3"/>
    <n v="2.9999999999999997E-4"/>
  </r>
  <r>
    <s v="29-Oct-2025"/>
    <x v="2"/>
    <s v="Week5-Oct-2025"/>
    <x v="1"/>
    <s v="30-Oct-2025"/>
    <s v="Thursday"/>
    <s v="Monthly - Thursday"/>
    <s v="Monthly - Thursday"/>
    <s v="Same Month Expiry"/>
    <n v="881903"/>
    <n v="1741.5597"/>
    <n v="3.5028999999999999"/>
  </r>
  <r>
    <s v="29-Oct-2025"/>
    <x v="2"/>
    <s v="Week5-Oct-2025"/>
    <x v="1"/>
    <s v="27-Nov-2025"/>
    <s v="Thursday"/>
    <s v="Monthly - Thursday"/>
    <s v="Monthly - Thursday"/>
    <s v="Month+1 Expiry"/>
    <n v="33"/>
    <n v="6.5799999999999997E-2"/>
    <n v="8.9999999999999998E-4"/>
  </r>
  <r>
    <s v="29-Oct-2025"/>
    <x v="2"/>
    <s v="Week5-Oct-2025"/>
    <x v="1"/>
    <s v="24-Dec-2025"/>
    <s v="Wednesday"/>
    <s v="Monthly - Wednesday"/>
    <s v="Monthly - Wednesday"/>
    <s v="Month+2 Expiry"/>
    <n v="4"/>
    <n v="8.0000000000000002E-3"/>
    <n v="5.0000000000000001E-4"/>
  </r>
  <r>
    <s v="30-Oct-2025"/>
    <x v="3"/>
    <s v="Week5-Oct-2025"/>
    <x v="1"/>
    <s v="30-Oct-2025"/>
    <s v="Thursday"/>
    <s v="Monthly - Thursday"/>
    <s v="Monthly - Thursday"/>
    <s v="Same Month Expiry"/>
    <n v="4978445"/>
    <n v="9783.1805000000004"/>
    <n v="6.6273"/>
  </r>
  <r>
    <s v="30-Oct-2025"/>
    <x v="3"/>
    <s v="Week5-Oct-2025"/>
    <x v="1"/>
    <s v="27-Nov-2025"/>
    <s v="Thursday"/>
    <s v="Monthly - Thursday"/>
    <s v="Monthly - Thursday"/>
    <s v="Month+1 Expiry"/>
    <n v="172"/>
    <n v="0.33950000000000002"/>
    <n v="2.7000000000000001E-3"/>
  </r>
  <r>
    <s v="31-Oct-2025"/>
    <x v="4"/>
    <s v="Week5-Oct-2025"/>
    <x v="1"/>
    <s v="27-Nov-2025"/>
    <s v="Thursday"/>
    <s v="Monthly - Thursday"/>
    <s v="Monthly - Thursday"/>
    <s v="Month+1 Expiry"/>
    <n v="1240"/>
    <n v="2.4424999999999999"/>
    <n v="2.1399999999999999E-2"/>
  </r>
  <r>
    <s v="03-Nov-2025"/>
    <x v="0"/>
    <s v="Week1-Nov-2025"/>
    <x v="2"/>
    <s v="27-Nov-2025"/>
    <s v="Thursday"/>
    <s v="Monthly - Thursday"/>
    <s v="Monthly - Thursday"/>
    <s v="Same Month Expiry"/>
    <n v="1274"/>
    <n v="2.5215000000000001"/>
    <n v="2.18E-2"/>
  </r>
  <r>
    <s v="03-Nov-2025"/>
    <x v="0"/>
    <s v="Week1-Nov-2025"/>
    <x v="2"/>
    <s v="24-Dec-2025"/>
    <s v="Wednesday"/>
    <s v="Monthly - Wednesday"/>
    <s v="Monthly - Wednesday"/>
    <s v="Month+1 Expiry"/>
    <n v="4"/>
    <n v="7.7999999999999996E-3"/>
    <n v="2.0000000000000001E-4"/>
  </r>
  <r>
    <s v="04-Nov-2025"/>
    <x v="1"/>
    <s v="Week1-Nov-2025"/>
    <x v="2"/>
    <s v="27-Nov-2025"/>
    <s v="Thursday"/>
    <s v="Monthly - Thursday"/>
    <s v="Monthly - Thursday"/>
    <s v="Same Month Expiry"/>
    <n v="678"/>
    <n v="1.329"/>
    <n v="9.7999999999999997E-3"/>
  </r>
  <r>
    <s v="04-Nov-2025"/>
    <x v="1"/>
    <s v="Week1-Nov-2025"/>
    <x v="2"/>
    <s v="24-Dec-2025"/>
    <s v="Wednesday"/>
    <s v="Monthly - Wednesday"/>
    <s v="Monthly - Wednesday"/>
    <s v="Month+1 Expiry"/>
    <n v="3"/>
    <n v="5.8999999999999999E-3"/>
    <n v="2.0000000000000001E-4"/>
  </r>
  <r>
    <s v="06-Nov-2025"/>
    <x v="3"/>
    <s v="Week1-Nov-2025"/>
    <x v="2"/>
    <s v="27-Nov-2025"/>
    <s v="Thursday"/>
    <s v="Monthly - Thursday"/>
    <s v="Monthly - Thursday"/>
    <s v="Same Month Expiry"/>
    <n v="1259"/>
    <n v="2.4691000000000001"/>
    <n v="1.6199999999999999E-2"/>
  </r>
  <r>
    <s v="06-Nov-2025"/>
    <x v="3"/>
    <s v="Week1-Nov-2025"/>
    <x v="2"/>
    <s v="24-Dec-2025"/>
    <s v="Wednesday"/>
    <s v="Monthly - Wednesday"/>
    <s v="Monthly - Wednesday"/>
    <s v="Month+1 Expiry"/>
    <n v="15"/>
    <n v="2.8299999999999999E-2"/>
    <n v="2.0000000000000001E-4"/>
  </r>
  <r>
    <s v="07-Nov-2025"/>
    <x v="4"/>
    <s v="Week1-Nov-2025"/>
    <x v="2"/>
    <s v="27-Nov-2025"/>
    <s v="Thursday"/>
    <s v="Monthly - Thursday"/>
    <s v="Monthly - Thursday"/>
    <s v="Same Month Expiry"/>
    <n v="2756"/>
    <n v="5.4335000000000004"/>
    <n v="2.8199999999999999E-2"/>
  </r>
  <r>
    <s v="07-Nov-2025"/>
    <x v="4"/>
    <s v="Week1-Nov-2025"/>
    <x v="2"/>
    <s v="24-Dec-2025"/>
    <s v="Wednesday"/>
    <s v="Monthly - Wednesday"/>
    <s v="Monthly - Wednesday"/>
    <s v="Month+1 Expiry"/>
    <n v="2"/>
    <n v="4.0000000000000001E-3"/>
    <n v="1E-4"/>
  </r>
  <r>
    <s v="10-Nov-2025"/>
    <x v="0"/>
    <s v="Week2-Nov-2025"/>
    <x v="2"/>
    <s v="27-Nov-2025"/>
    <s v="Thursday"/>
    <s v="Monthly - Thursday"/>
    <s v="Monthly - Thursday"/>
    <s v="Same Month Expiry"/>
    <n v="1396"/>
    <n v="2.7635999999999998"/>
    <n v="1.4200000000000001E-2"/>
  </r>
  <r>
    <s v="10-Nov-2025"/>
    <x v="0"/>
    <s v="Week2-Nov-2025"/>
    <x v="2"/>
    <s v="24-Dec-2025"/>
    <s v="Wednesday"/>
    <s v="Monthly - Wednesday"/>
    <s v="Monthly - Wednesday"/>
    <s v="Month+1 Expiry"/>
    <n v="5"/>
    <n v="9.9000000000000008E-3"/>
    <n v="1E-4"/>
  </r>
  <r>
    <s v="11-Nov-2025"/>
    <x v="1"/>
    <s v="Week2-Nov-2025"/>
    <x v="2"/>
    <s v="27-Nov-2025"/>
    <s v="Thursday"/>
    <s v="Monthly - Thursday"/>
    <s v="Monthly - Thursday"/>
    <s v="Same Month Expiry"/>
    <n v="1529"/>
    <n v="3.0021"/>
    <n v="1.7899999999999999E-2"/>
  </r>
  <r>
    <s v="11-Nov-2025"/>
    <x v="1"/>
    <s v="Week2-Nov-2025"/>
    <x v="2"/>
    <s v="24-Dec-2025"/>
    <s v="Wednesday"/>
    <s v="Monthly - Wednesday"/>
    <s v="Monthly - Wednesday"/>
    <s v="Month+1 Expiry"/>
    <n v="46"/>
    <n v="9.0899999999999995E-2"/>
    <n v="1.1999999999999999E-3"/>
  </r>
  <r>
    <s v="11-Nov-2025"/>
    <x v="1"/>
    <s v="Week2-Nov-2025"/>
    <x v="2"/>
    <s v="29-Jan-2026"/>
    <s v="Thursday"/>
    <s v="Monthly - Thursday"/>
    <s v="Monthly - Thursday"/>
    <s v="Month+2 Expiry"/>
    <n v="7"/>
    <n v="1.32E-2"/>
    <n v="1E-4"/>
  </r>
  <r>
    <s v="12-Nov-2025"/>
    <x v="2"/>
    <s v="Week2-Nov-2025"/>
    <x v="2"/>
    <s v="27-Nov-2025"/>
    <s v="Thursday"/>
    <s v="Monthly - Thursday"/>
    <s v="Monthly - Thursday"/>
    <s v="Same Month Expiry"/>
    <n v="1546"/>
    <n v="3.0642"/>
    <n v="1.9900000000000001E-2"/>
  </r>
  <r>
    <s v="12-Nov-2025"/>
    <x v="2"/>
    <s v="Week2-Nov-2025"/>
    <x v="2"/>
    <s v="24-Dec-2025"/>
    <s v="Wednesday"/>
    <s v="Monthly - Wednesday"/>
    <s v="Monthly - Wednesday"/>
    <s v="Month+1 Expiry"/>
    <n v="37"/>
    <n v="7.3499999999999996E-2"/>
    <n v="1E-3"/>
  </r>
  <r>
    <s v="13-Nov-2025"/>
    <x v="3"/>
    <s v="Week2-Nov-2025"/>
    <x v="2"/>
    <s v="27-Nov-2025"/>
    <s v="Thursday"/>
    <s v="Monthly - Thursday"/>
    <s v="Monthly - Thursday"/>
    <s v="Same Month Expiry"/>
    <n v="2023"/>
    <n v="3.9666999999999999"/>
    <n v="2.1899999999999999E-2"/>
  </r>
  <r>
    <s v="13-Nov-2025"/>
    <x v="3"/>
    <s v="Week2-Nov-2025"/>
    <x v="2"/>
    <s v="24-Dec-2025"/>
    <s v="Wednesday"/>
    <s v="Monthly - Wednesday"/>
    <s v="Monthly - Wednesday"/>
    <s v="Month+1 Expiry"/>
    <n v="9"/>
    <n v="1.7600000000000001E-2"/>
    <n v="2.0000000000000001E-4"/>
  </r>
  <r>
    <s v="14-Nov-2025"/>
    <x v="4"/>
    <s v="Week2-Nov-2025"/>
    <x v="2"/>
    <s v="27-Nov-2025"/>
    <s v="Thursday"/>
    <s v="Monthly - Thursday"/>
    <s v="Monthly - Thursday"/>
    <s v="Same Month Expiry"/>
    <n v="2700"/>
    <n v="5.3128000000000002"/>
    <n v="3.2199999999999999E-2"/>
  </r>
  <r>
    <s v="14-Nov-2025"/>
    <x v="4"/>
    <s v="Week2-Nov-2025"/>
    <x v="2"/>
    <s v="24-Dec-2025"/>
    <s v="Wednesday"/>
    <s v="Monthly - Wednesday"/>
    <s v="Monthly - Wednesday"/>
    <s v="Month+1 Expiry"/>
    <n v="1"/>
    <n v="2E-3"/>
    <n v="0"/>
  </r>
  <r>
    <s v="17-Nov-2025"/>
    <x v="0"/>
    <s v="Week3-Nov-2025"/>
    <x v="2"/>
    <s v="27-Nov-2025"/>
    <s v="Thursday"/>
    <s v="Monthly - Thursday"/>
    <s v="Monthly - Thursday"/>
    <s v="Same Month Expiry"/>
    <n v="2907"/>
    <n v="5.7644000000000002"/>
    <n v="3.2300000000000002E-2"/>
  </r>
  <r>
    <s v="17-Nov-2025"/>
    <x v="0"/>
    <s v="Week3-Nov-2025"/>
    <x v="2"/>
    <s v="24-Dec-2025"/>
    <s v="Wednesday"/>
    <s v="Monthly - Wednesday"/>
    <s v="Monthly - Wednesday"/>
    <s v="Month+1 Expiry"/>
    <n v="6"/>
    <n v="1.21E-2"/>
    <n v="2.0000000000000001E-4"/>
  </r>
  <r>
    <s v="18-Nov-2025"/>
    <x v="1"/>
    <s v="Week3-Nov-2025"/>
    <x v="2"/>
    <s v="27-Nov-2025"/>
    <s v="Thursday"/>
    <s v="Monthly - Thursday"/>
    <s v="Monthly - Thursday"/>
    <s v="Same Month Expiry"/>
    <n v="3933"/>
    <n v="7.8212999999999999"/>
    <n v="3.8899999999999997E-2"/>
  </r>
  <r>
    <s v="18-Nov-2025"/>
    <x v="1"/>
    <s v="Week3-Nov-2025"/>
    <x v="2"/>
    <s v="24-Dec-2025"/>
    <s v="Wednesday"/>
    <s v="Monthly - Wednesday"/>
    <s v="Monthly - Wednesday"/>
    <s v="Month+1 Expiry"/>
    <n v="0"/>
    <n v="0"/>
    <n v="0"/>
  </r>
  <r>
    <s v="19-Nov-2025"/>
    <x v="2"/>
    <s v="Week3-Nov-2025"/>
    <x v="2"/>
    <s v="27-Nov-2025"/>
    <s v="Thursday"/>
    <s v="Monthly - Thursday"/>
    <s v="Monthly - Thursday"/>
    <s v="Same Month Expiry"/>
    <n v="5796"/>
    <n v="11.5364"/>
    <n v="4.6399999999999997E-2"/>
  </r>
  <r>
    <s v="19-Nov-2025"/>
    <x v="2"/>
    <s v="Week3-Nov-2025"/>
    <x v="2"/>
    <s v="24-Dec-2025"/>
    <s v="Wednesday"/>
    <s v="Monthly - Wednesday"/>
    <s v="Monthly - Wednesday"/>
    <s v="Month+1 Expiry"/>
    <n v="2"/>
    <n v="3.8999999999999998E-3"/>
    <n v="0"/>
  </r>
  <r>
    <s v="20-Nov-2025"/>
    <x v="3"/>
    <s v="Week3-Nov-2025"/>
    <x v="2"/>
    <s v="27-Nov-2025"/>
    <s v="Thursday"/>
    <s v="Monthly - Thursday"/>
    <s v="Monthly - Thursday"/>
    <s v="Same Month Expiry"/>
    <n v="5271"/>
    <n v="10.5716"/>
    <n v="4.53E-2"/>
  </r>
  <r>
    <s v="20-Nov-2025"/>
    <x v="3"/>
    <s v="Week3-Nov-2025"/>
    <x v="2"/>
    <s v="24-Dec-2025"/>
    <s v="Wednesday"/>
    <s v="Monthly - Wednesday"/>
    <s v="Monthly - Wednesday"/>
    <s v="Month+1 Expiry"/>
    <n v="0"/>
    <n v="0"/>
    <n v="0"/>
  </r>
  <r>
    <s v="21-Nov-2025"/>
    <x v="4"/>
    <s v="Week3-Nov-2025"/>
    <x v="2"/>
    <s v="27-Nov-2025"/>
    <s v="Thursday"/>
    <s v="Monthly - Thursday"/>
    <s v="Monthly - Thursday"/>
    <s v="Same Month Expiry"/>
    <n v="7542"/>
    <n v="15.090299999999999"/>
    <n v="6.2799999999999995E-2"/>
  </r>
  <r>
    <s v="21-Nov-2025"/>
    <x v="4"/>
    <s v="Week3-Nov-2025"/>
    <x v="2"/>
    <s v="24-Dec-2025"/>
    <s v="Wednesday"/>
    <s v="Monthly - Wednesday"/>
    <s v="Monthly - Wednesday"/>
    <s v="Month+1 Expiry"/>
    <n v="1"/>
    <n v="2E-3"/>
    <n v="0"/>
  </r>
  <r>
    <s v="24-Nov-2025"/>
    <x v="0"/>
    <s v="Week4-Nov-2025"/>
    <x v="2"/>
    <s v="27-Nov-2025"/>
    <s v="Thursday"/>
    <s v="Monthly - Thursday"/>
    <s v="Monthly - Thursday"/>
    <s v="Same Month Expiry"/>
    <n v="18719"/>
    <n v="37.3735"/>
    <n v="0.11360000000000001"/>
  </r>
  <r>
    <s v="24-Nov-2025"/>
    <x v="0"/>
    <s v="Week4-Nov-2025"/>
    <x v="2"/>
    <s v="24-Dec-2025"/>
    <s v="Wednesday"/>
    <s v="Monthly - Wednesday"/>
    <s v="Monthly - Wednesday"/>
    <s v="Month+1 Expiry"/>
    <n v="0"/>
    <n v="0"/>
    <n v="0"/>
  </r>
  <r>
    <s v="25-Nov-2025"/>
    <x v="1"/>
    <s v="Week4-Nov-2025"/>
    <x v="2"/>
    <s v="27-Nov-2025"/>
    <s v="Thursday"/>
    <s v="Monthly - Thursday"/>
    <s v="Monthly - Thursday"/>
    <s v="Same Month Expiry"/>
    <n v="39960"/>
    <n v="79.355800000000002"/>
    <n v="0.1913"/>
  </r>
  <r>
    <s v="25-Nov-2025"/>
    <x v="1"/>
    <s v="Week4-Nov-2025"/>
    <x v="2"/>
    <s v="24-Dec-2025"/>
    <s v="Wednesday"/>
    <s v="Monthly - Wednesday"/>
    <s v="Monthly - Wednesday"/>
    <s v="Month+1 Expiry"/>
    <n v="7"/>
    <n v="1.2999999999999999E-2"/>
    <n v="0"/>
  </r>
  <r>
    <s v="26-Nov-2025"/>
    <x v="2"/>
    <s v="Week4-Nov-2025"/>
    <x v="2"/>
    <s v="27-Nov-2025"/>
    <s v="Thursday"/>
    <s v="Monthly - Thursday"/>
    <s v="Monthly - Thursday"/>
    <s v="Same Month Expiry"/>
    <n v="870644"/>
    <n v="1741.4712999999999"/>
    <n v="2.9643999999999999"/>
  </r>
  <r>
    <s v="26-Nov-2025"/>
    <x v="2"/>
    <s v="Week4-Nov-2025"/>
    <x v="2"/>
    <s v="24-Dec-2025"/>
    <s v="Wednesday"/>
    <s v="Monthly - Wednesday"/>
    <s v="Monthly - Wednesday"/>
    <s v="Month+1 Expiry"/>
    <n v="24"/>
    <n v="4.5699999999999998E-2"/>
    <n v="0"/>
  </r>
  <r>
    <s v="27-Nov-2025"/>
    <x v="3"/>
    <s v="Week4-Nov-2025"/>
    <x v="2"/>
    <s v="27-Nov-2025"/>
    <s v="Thursday"/>
    <s v="Monthly - Thursday"/>
    <s v="Monthly - Thursday"/>
    <s v="Same Month Expiry"/>
    <n v="6809087"/>
    <n v="13672.3833"/>
    <n v="8.92"/>
  </r>
  <r>
    <s v="27-Nov-2025"/>
    <x v="3"/>
    <s v="Week4-Nov-2025"/>
    <x v="2"/>
    <s v="24-Dec-2025"/>
    <s v="Wednesday"/>
    <s v="Monthly - Wednesday"/>
    <s v="Monthly - Wednesday"/>
    <s v="Month+1 Expiry"/>
    <n v="948"/>
    <n v="1.8943000000000001"/>
    <n v="1.0800000000000001E-2"/>
  </r>
  <r>
    <s v="28-Nov-2025"/>
    <x v="4"/>
    <s v="Week4-Nov-2025"/>
    <x v="2"/>
    <s v="24-Dec-2025"/>
    <s v="Wednesday"/>
    <s v="Monthly - Wednesday"/>
    <s v="Monthly - Wednesday"/>
    <s v="Month+1 Expiry"/>
    <n v="2768"/>
    <n v="5.6048"/>
    <n v="4.6800000000000001E-2"/>
  </r>
  <r>
    <s v="01-Dec-2025"/>
    <x v="0"/>
    <s v="Week1-Dec-2025"/>
    <x v="3"/>
    <s v="24-Dec-2025"/>
    <s v="Wednesday"/>
    <s v="Monthly - Wednesday"/>
    <s v="Monthly - Wednesday"/>
    <s v="Same Month Expiry"/>
    <n v="2680"/>
    <n v="5.4539"/>
    <n v="4.1799999999999997E-2"/>
  </r>
  <r>
    <s v="02-Dec-2025"/>
    <x v="1"/>
    <s v="Week1-Dec-2025"/>
    <x v="3"/>
    <s v="24-Dec-2025"/>
    <s v="Wednesday"/>
    <s v="Monthly - Wednesday"/>
    <s v="Monthly - Wednesday"/>
    <s v="Same Month Expiry"/>
    <n v="1672"/>
    <n v="3.3807999999999998"/>
    <n v="2.1700000000000001E-2"/>
  </r>
  <r>
    <s v="03-Dec-2025"/>
    <x v="2"/>
    <s v="Week1-Dec-2025"/>
    <x v="3"/>
    <s v="24-Dec-2025"/>
    <s v="Wednesday"/>
    <s v="Monthly - Wednesday"/>
    <s v="Monthly - Wednesday"/>
    <s v="Same Month Expiry"/>
    <n v="1498"/>
    <n v="3.0274000000000001"/>
    <n v="1.95E-2"/>
  </r>
  <r>
    <s v="04-Dec-2025"/>
    <x v="3"/>
    <s v="Week1-Dec-2025"/>
    <x v="3"/>
    <s v="24-Dec-2025"/>
    <s v="Wednesday"/>
    <s v="Monthly - Wednesday"/>
    <s v="Monthly - Wednesday"/>
    <s v="Same Month Expiry"/>
    <n v="1693"/>
    <n v="3.4104000000000001"/>
    <n v="2.23E-2"/>
  </r>
  <r>
    <s v="04-Dec-2025"/>
    <x v="3"/>
    <s v="Week1-Dec-2025"/>
    <x v="3"/>
    <s v="29-Jan-2026"/>
    <s v="Thursday"/>
    <s v="Monthly - Thursday"/>
    <s v="Monthly - Thursday"/>
    <s v="Month+1 Expiry"/>
    <n v="11"/>
    <n v="2.2200000000000001E-2"/>
    <n v="8.9999999999999998E-4"/>
  </r>
  <r>
    <s v="05-Dec-2025"/>
    <x v="4"/>
    <s v="Week1-Dec-2025"/>
    <x v="3"/>
    <s v="24-Dec-2025"/>
    <s v="Wednesday"/>
    <s v="Monthly - Wednesday"/>
    <s v="Monthly - Wednesday"/>
    <s v="Same Month Expiry"/>
    <n v="3703"/>
    <n v="7.49"/>
    <n v="3.8600000000000002E-2"/>
  </r>
  <r>
    <s v="05-Dec-2025"/>
    <x v="4"/>
    <s v="Week1-Dec-2025"/>
    <x v="3"/>
    <s v="29-Jan-2026"/>
    <s v="Thursday"/>
    <s v="Monthly - Thursday"/>
    <s v="Monthly - Thursday"/>
    <s v="Month+1 Expiry"/>
    <n v="1"/>
    <n v="2E-3"/>
    <n v="1E-4"/>
  </r>
  <r>
    <s v="08-Dec-2025"/>
    <x v="0"/>
    <s v="Week2-Dec-2025"/>
    <x v="3"/>
    <s v="24-Dec-2025"/>
    <s v="Wednesday"/>
    <s v="Monthly - Wednesday"/>
    <s v="Monthly - Wednesday"/>
    <s v="Same Month Expiry"/>
    <n v="2722"/>
    <n v="5.4873000000000003"/>
    <n v="3.32E-2"/>
  </r>
  <r>
    <s v="08-Dec-2025"/>
    <x v="0"/>
    <s v="Week2-Dec-2025"/>
    <x v="3"/>
    <s v="29-Jan-2026"/>
    <s v="Thursday"/>
    <s v="Monthly - Thursday"/>
    <s v="Monthly - Thursday"/>
    <s v="Month+1 Expiry"/>
    <n v="0"/>
    <n v="0"/>
    <n v="0"/>
  </r>
  <r>
    <s v="09-Dec-2025"/>
    <x v="1"/>
    <s v="Week2-Dec-2025"/>
    <x v="3"/>
    <s v="24-Dec-2025"/>
    <s v="Wednesday"/>
    <s v="Monthly - Wednesday"/>
    <s v="Monthly - Wednesday"/>
    <s v="Same Month Expiry"/>
    <n v="3096"/>
    <n v="6.2141000000000002"/>
    <n v="2.8400000000000002E-2"/>
  </r>
  <r>
    <s v="09-Dec-2025"/>
    <x v="1"/>
    <s v="Week2-Dec-2025"/>
    <x v="3"/>
    <s v="29-Jan-2026"/>
    <s v="Thursday"/>
    <s v="Monthly - Thursday"/>
    <s v="Monthly - Thursday"/>
    <s v="Month+1 Expiry"/>
    <n v="0"/>
    <n v="0"/>
    <n v="0"/>
  </r>
  <r>
    <s v="10-Dec-2025"/>
    <x v="2"/>
    <s v="Week2-Dec-2025"/>
    <x v="3"/>
    <s v="24-Dec-2025"/>
    <s v="Wednesday"/>
    <s v="Monthly - Wednesday"/>
    <s v="Monthly - Wednesday"/>
    <s v="Same Month Expiry"/>
    <n v="4106"/>
    <n v="8.1717999999999993"/>
    <n v="3.7999999999999999E-2"/>
  </r>
  <r>
    <s v="10-Dec-2025"/>
    <x v="2"/>
    <s v="Week2-Dec-2025"/>
    <x v="3"/>
    <s v="29-Jan-2026"/>
    <s v="Thursday"/>
    <s v="Monthly - Thursday"/>
    <s v="Monthly - Thursday"/>
    <s v="Month+1 Expiry"/>
    <n v="0"/>
    <n v="0"/>
    <n v="0"/>
  </r>
  <r>
    <s v="11-Dec-2025"/>
    <x v="3"/>
    <s v="Week2-Dec-2025"/>
    <x v="3"/>
    <s v="24-Dec-2025"/>
    <s v="Wednesday"/>
    <s v="Monthly - Wednesday"/>
    <s v="Monthly - Wednesday"/>
    <s v="Same Month Expiry"/>
    <n v="4232"/>
    <n v="8.5170999999999992"/>
    <n v="4.1000000000000002E-2"/>
  </r>
  <r>
    <s v="11-Dec-2025"/>
    <x v="3"/>
    <s v="Week2-Dec-2025"/>
    <x v="3"/>
    <s v="29-Jan-2026"/>
    <s v="Thursday"/>
    <s v="Monthly - Thursday"/>
    <s v="Monthly - Thursday"/>
    <s v="Month+1 Expiry"/>
    <n v="0"/>
    <n v="0"/>
    <n v="0"/>
  </r>
  <r>
    <s v="12-Dec-2025"/>
    <x v="4"/>
    <s v="Week2-Dec-2025"/>
    <x v="3"/>
    <s v="24-Dec-2025"/>
    <s v="Wednesday"/>
    <s v="Monthly - Wednesday"/>
    <s v="Monthly - Wednesday"/>
    <s v="Same Month Expiry"/>
    <n v="3664"/>
    <n v="7.3743999999999996"/>
    <n v="3.0700000000000002E-2"/>
  </r>
  <r>
    <s v="12-Dec-2025"/>
    <x v="4"/>
    <s v="Week2-Dec-2025"/>
    <x v="3"/>
    <s v="29-Jan-2026"/>
    <s v="Thursday"/>
    <s v="Monthly - Thursday"/>
    <s v="Monthly - Thursday"/>
    <s v="Month+1 Expiry"/>
    <n v="0"/>
    <n v="0"/>
    <n v="0"/>
  </r>
  <r>
    <s v="15-Dec-2025"/>
    <x v="0"/>
    <s v="Week3-Dec-2025"/>
    <x v="3"/>
    <s v="24-Dec-2025"/>
    <s v="Wednesday"/>
    <s v="Monthly - Wednesday"/>
    <s v="Monthly - Wednesday"/>
    <s v="Same Month Expiry"/>
    <n v="3419"/>
    <n v="6.9023000000000003"/>
    <n v="2.86E-2"/>
  </r>
  <r>
    <s v="15-Dec-2025"/>
    <x v="0"/>
    <s v="Week3-Dec-2025"/>
    <x v="3"/>
    <s v="29-Jan-2026"/>
    <s v="Thursday"/>
    <s v="Monthly - Thursday"/>
    <s v="Monthly - Thursday"/>
    <s v="Month+1 Expiry"/>
    <n v="0"/>
    <n v="0"/>
    <n v="0"/>
  </r>
  <r>
    <s v="16-Dec-2025"/>
    <x v="1"/>
    <s v="Week3-Dec-2025"/>
    <x v="3"/>
    <s v="24-Dec-2025"/>
    <s v="Wednesday"/>
    <s v="Monthly - Wednesday"/>
    <s v="Monthly - Wednesday"/>
    <s v="Same Month Expiry"/>
    <n v="8489"/>
    <n v="17.014399999999998"/>
    <n v="6.8199999999999997E-2"/>
  </r>
  <r>
    <s v="16-Dec-2025"/>
    <x v="1"/>
    <s v="Week3-Dec-2025"/>
    <x v="3"/>
    <s v="29-Jan-2026"/>
    <s v="Thursday"/>
    <s v="Monthly - Thursday"/>
    <s v="Monthly - Thursday"/>
    <s v="Month+1 Expiry"/>
    <n v="1"/>
    <n v="1.8E-3"/>
    <n v="0"/>
  </r>
  <r>
    <s v="16-Dec-2025"/>
    <x v="1"/>
    <s v="Week3-Dec-2025"/>
    <x v="3"/>
    <s v="26-Feb-2026"/>
    <s v="Thursday"/>
    <s v="Monthly - Thursday"/>
    <s v="Monthly - Thursday"/>
    <s v="Month+2 Expiry"/>
    <n v="0"/>
    <n v="0"/>
    <n v="0"/>
  </r>
  <r>
    <s v="17-Dec-2025"/>
    <x v="2"/>
    <s v="Week3-Dec-2025"/>
    <x v="3"/>
    <s v="24-Dec-2025"/>
    <s v="Wednesday"/>
    <s v="Monthly - Wednesday"/>
    <s v="Monthly - Wednesday"/>
    <s v="Same Month Expiry"/>
    <n v="9577"/>
    <n v="19.175799999999999"/>
    <n v="6.5100000000000005E-2"/>
  </r>
  <r>
    <s v="17-Dec-2025"/>
    <x v="2"/>
    <s v="Week3-Dec-2025"/>
    <x v="3"/>
    <s v="29-Jan-2026"/>
    <s v="Thursday"/>
    <s v="Monthly - Thursday"/>
    <s v="Monthly - Thursday"/>
    <s v="Month+1 Expiry"/>
    <n v="0"/>
    <n v="0"/>
    <n v="0"/>
  </r>
  <r>
    <s v="17-Dec-2025"/>
    <x v="2"/>
    <s v="Week3-Dec-2025"/>
    <x v="3"/>
    <s v="26-Feb-2026"/>
    <s v="Thursday"/>
    <s v="Monthly - Thursday"/>
    <s v="Monthly - Thursday"/>
    <s v="Month+2 Expiry"/>
    <n v="0"/>
    <n v="0"/>
    <n v="0"/>
  </r>
  <r>
    <s v="18-Dec-2025"/>
    <x v="3"/>
    <s v="Week3-Dec-2025"/>
    <x v="3"/>
    <s v="24-Dec-2025"/>
    <s v="Wednesday"/>
    <s v="Monthly - Wednesday"/>
    <s v="Monthly - Wednesday"/>
    <s v="Same Month Expiry"/>
    <n v="12385"/>
    <n v="24.684899999999999"/>
    <n v="7.1300000000000002E-2"/>
  </r>
  <r>
    <s v="18-Dec-2025"/>
    <x v="3"/>
    <s v="Week3-Dec-2025"/>
    <x v="3"/>
    <s v="29-Jan-2026"/>
    <s v="Thursday"/>
    <s v="Monthly - Thursday"/>
    <s v="Monthly - Thursday"/>
    <s v="Month+1 Expiry"/>
    <n v="3"/>
    <n v="6.0000000000000001E-3"/>
    <n v="2.0000000000000001E-4"/>
  </r>
  <r>
    <s v="18-Dec-2025"/>
    <x v="3"/>
    <s v="Week3-Dec-2025"/>
    <x v="3"/>
    <s v="26-Feb-2026"/>
    <s v="Thursday"/>
    <s v="Monthly - Thursday"/>
    <s v="Monthly - Thursday"/>
    <s v="Month+2 Expiry"/>
    <n v="0"/>
    <n v="0"/>
    <n v="0"/>
  </r>
  <r>
    <s v="19-Dec-2025"/>
    <x v="4"/>
    <s v="Week3-Dec-2025"/>
    <x v="3"/>
    <s v="24-Dec-2025"/>
    <s v="Wednesday"/>
    <s v="Monthly - Wednesday"/>
    <s v="Monthly - Wednesday"/>
    <s v="Same Month Expiry"/>
    <n v="13067"/>
    <n v="26.075600000000001"/>
    <n v="6.6600000000000006E-2"/>
  </r>
  <r>
    <s v="19-Dec-2025"/>
    <x v="4"/>
    <s v="Week3-Dec-2025"/>
    <x v="3"/>
    <s v="29-Jan-2026"/>
    <s v="Thursday"/>
    <s v="Monthly - Thursday"/>
    <s v="Monthly - Thursday"/>
    <s v="Month+1 Expiry"/>
    <n v="0"/>
    <n v="0"/>
    <n v="0"/>
  </r>
  <r>
    <s v="19-Dec-2025"/>
    <x v="4"/>
    <s v="Week3-Dec-2025"/>
    <x v="3"/>
    <s v="26-Feb-2026"/>
    <s v="Thursday"/>
    <s v="Monthly - Thursday"/>
    <s v="Monthly - Thursday"/>
    <s v="Month+2 Expiry"/>
    <n v="0"/>
    <n v="0"/>
    <n v="0"/>
  </r>
  <r>
    <s v="22-Dec-2025"/>
    <x v="0"/>
    <s v="Week4-Dec-2025"/>
    <x v="3"/>
    <s v="24-Dec-2025"/>
    <s v="Wednesday"/>
    <s v="Monthly - Wednesday"/>
    <s v="Monthly - Wednesday"/>
    <s v="Same Month Expiry"/>
    <n v="35679"/>
    <n v="71.204700000000003"/>
    <n v="0.1356"/>
  </r>
  <r>
    <s v="22-Dec-2025"/>
    <x v="0"/>
    <s v="Week4-Dec-2025"/>
    <x v="3"/>
    <s v="29-Jan-2026"/>
    <s v="Thursday"/>
    <s v="Monthly - Thursday"/>
    <s v="Monthly - Thursday"/>
    <s v="Month+1 Expiry"/>
    <n v="2"/>
    <n v="4.1000000000000003E-3"/>
    <n v="1E-4"/>
  </r>
  <r>
    <s v="22-Dec-2025"/>
    <x v="0"/>
    <s v="Week4-Dec-2025"/>
    <x v="3"/>
    <s v="26-Feb-2026"/>
    <s v="Thursday"/>
    <s v="Monthly - Thursday"/>
    <s v="Monthly - Thursday"/>
    <s v="Month+2 Expiry"/>
    <n v="0"/>
    <n v="0"/>
    <n v="0"/>
  </r>
  <r>
    <s v="23-Dec-2025"/>
    <x v="1"/>
    <s v="Week4-Dec-2025"/>
    <x v="3"/>
    <s v="24-Dec-2025"/>
    <s v="Wednesday"/>
    <s v="Monthly - Wednesday"/>
    <s v="Monthly - Wednesday"/>
    <s v="Same Month Expiry"/>
    <n v="114389"/>
    <n v="228.1454"/>
    <n v="0.24629999999999999"/>
  </r>
  <r>
    <s v="23-Dec-2025"/>
    <x v="1"/>
    <s v="Week4-Dec-2025"/>
    <x v="3"/>
    <s v="29-Jan-2026"/>
    <s v="Thursday"/>
    <s v="Monthly - Thursday"/>
    <s v="Monthly - Thursday"/>
    <s v="Month+1 Expiry"/>
    <n v="20"/>
    <n v="0.04"/>
    <n v="4.0000000000000002E-4"/>
  </r>
  <r>
    <s v="23-Dec-2025"/>
    <x v="1"/>
    <s v="Week4-Dec-2025"/>
    <x v="3"/>
    <s v="26-Feb-2026"/>
    <s v="Thursday"/>
    <s v="Monthly - Thursday"/>
    <s v="Monthly - Thursday"/>
    <s v="Month+2 Expiry"/>
    <n v="0"/>
    <n v="0"/>
    <n v="0"/>
  </r>
  <r>
    <s v="24-Dec-2025"/>
    <x v="2"/>
    <s v="Week4-Dec-2025"/>
    <x v="3"/>
    <s v="24-Dec-2025"/>
    <s v="Wednesday"/>
    <s v="Monthly - Wednesday"/>
    <s v="Monthly - Wednesday"/>
    <s v="Same Month Expiry"/>
    <n v="5394460"/>
    <n v="10728.100200000001"/>
    <n v="5.7834000000000003"/>
  </r>
  <r>
    <s v="24-Dec-2025"/>
    <x v="2"/>
    <s v="Week4-Dec-2025"/>
    <x v="3"/>
    <s v="29-Jan-2026"/>
    <s v="Thursday"/>
    <s v="Monthly - Thursday"/>
    <s v="Monthly - Thursday"/>
    <s v="Month+1 Expiry"/>
    <n v="48"/>
    <n v="9.6000000000000002E-2"/>
    <n v="8.9999999999999998E-4"/>
  </r>
  <r>
    <s v="24-Dec-2025"/>
    <x v="2"/>
    <s v="Week4-Dec-2025"/>
    <x v="3"/>
    <s v="26-Feb-2026"/>
    <s v="Thursday"/>
    <s v="Monthly - Thursday"/>
    <s v="Monthly - Thursday"/>
    <s v="Month+2 Expiry"/>
    <n v="0"/>
    <n v="0"/>
    <n v="0"/>
  </r>
  <r>
    <s v="26-Dec-2025"/>
    <x v="4"/>
    <s v="Week4-Dec-2025"/>
    <x v="3"/>
    <s v="29-Jan-2026"/>
    <s v="Thursday"/>
    <s v="Monthly - Thursday"/>
    <s v="Monthly - Thursday"/>
    <s v="Month+1 Expiry"/>
    <n v="1211"/>
    <n v="2.4432999999999998"/>
    <n v="1.2699999999999999E-2"/>
  </r>
  <r>
    <s v="26-Dec-2025"/>
    <x v="4"/>
    <s v="Week4-Dec-2025"/>
    <x v="3"/>
    <s v="26-Feb-2026"/>
    <s v="Thursday"/>
    <s v="Monthly - Thursday"/>
    <s v="Monthly - Thursday"/>
    <s v="Month+2 Expiry"/>
    <n v="0"/>
    <n v="0"/>
    <n v="0"/>
  </r>
  <r>
    <s v="29-Dec-2025"/>
    <x v="0"/>
    <s v="Week5-Dec-2025"/>
    <x v="3"/>
    <s v="29-Jan-2026"/>
    <s v="Thursday"/>
    <s v="Monthly - Thursday"/>
    <s v="Monthly - Thursday"/>
    <s v="Month+1 Expiry"/>
    <n v="758"/>
    <n v="1.5268999999999999"/>
    <n v="9.7999999999999997E-3"/>
  </r>
  <r>
    <s v="29-Dec-2025"/>
    <x v="0"/>
    <s v="Week5-Dec-2025"/>
    <x v="3"/>
    <s v="26-Feb-2026"/>
    <s v="Thursday"/>
    <s v="Monthly - Thursday"/>
    <s v="Monthly - Thursday"/>
    <s v="Month+2 Expiry"/>
    <n v="0"/>
    <n v="0"/>
    <n v="0"/>
  </r>
  <r>
    <s v="30-Dec-2025"/>
    <x v="1"/>
    <s v="Week5-Dec-2025"/>
    <x v="3"/>
    <s v="29-Jan-2026"/>
    <s v="Thursday"/>
    <s v="Monthly - Thursday"/>
    <s v="Monthly - Thursday"/>
    <s v="Month+1 Expiry"/>
    <n v="848"/>
    <n v="1.6891"/>
    <n v="9.2999999999999992E-3"/>
  </r>
  <r>
    <s v="30-Dec-2025"/>
    <x v="1"/>
    <s v="Week5-Dec-2025"/>
    <x v="3"/>
    <s v="26-Feb-2026"/>
    <s v="Thursday"/>
    <s v="Monthly - Thursday"/>
    <s v="Monthly - Thursday"/>
    <s v="Month+2 Expiry"/>
    <n v="4"/>
    <n v="7.1000000000000004E-3"/>
    <n v="0"/>
  </r>
  <r>
    <s v="31-Dec-2025"/>
    <x v="2"/>
    <s v="Week5-Dec-2025"/>
    <x v="3"/>
    <s v="29-Jan-2026"/>
    <s v="Thursday"/>
    <s v="Monthly - Thursday"/>
    <s v="Monthly - Thursday"/>
    <s v="Month+1 Expiry"/>
    <n v="864"/>
    <n v="1.7237"/>
    <n v="8.8000000000000005E-3"/>
  </r>
  <r>
    <s v="31-Dec-2025"/>
    <x v="2"/>
    <s v="Week5-Dec-2025"/>
    <x v="3"/>
    <s v="26-Feb-2026"/>
    <s v="Thursday"/>
    <s v="Monthly - Thursday"/>
    <s v="Monthly - Thursday"/>
    <s v="Month+2 Expiry"/>
    <n v="0"/>
    <n v="0"/>
    <n v="0"/>
  </r>
  <r>
    <s v="01-Jan-2026"/>
    <x v="3"/>
    <s v="Week1-Jan-2026"/>
    <x v="4"/>
    <s v="29-Jan-2026"/>
    <s v="Thursday"/>
    <s v="Monthly - Thursday"/>
    <s v="Monthly - Thursday"/>
    <s v="Same Month Expiry"/>
    <n v="1142"/>
    <n v="2.3052000000000001"/>
    <n v="1.4200000000000001E-2"/>
  </r>
  <r>
    <s v="01-Jan-2026"/>
    <x v="3"/>
    <s v="Week1-Jan-2026"/>
    <x v="4"/>
    <s v="26-Feb-2026"/>
    <s v="Thursday"/>
    <s v="Monthly - Thursday"/>
    <s v="Monthly - Thursday"/>
    <s v="Month+1 Expiry"/>
    <n v="4"/>
    <n v="7.6E-3"/>
    <n v="1E-4"/>
  </r>
  <r>
    <s v="02-Jan-2026"/>
    <x v="4"/>
    <s v="Week1-Jan-2026"/>
    <x v="4"/>
    <s v="29-Jan-2026"/>
    <s v="Thursday"/>
    <s v="Monthly - Thursday"/>
    <s v="Monthly - Thursday"/>
    <s v="Same Month Expiry"/>
    <n v="1769"/>
    <n v="3.6259000000000001"/>
    <n v="1.6899999999999998E-2"/>
  </r>
  <r>
    <s v="02-Jan-2026"/>
    <x v="4"/>
    <s v="Week1-Jan-2026"/>
    <x v="4"/>
    <s v="26-Feb-2026"/>
    <s v="Thursday"/>
    <s v="Monthly - Thursday"/>
    <s v="Monthly - Thursday"/>
    <s v="Month+1 Expiry"/>
    <n v="0"/>
    <n v="0"/>
    <n v="0"/>
  </r>
  <r>
    <s v="05-Jan-2026"/>
    <x v="0"/>
    <s v="Week1-Jan-2026"/>
    <x v="4"/>
    <s v="29-Jan-2026"/>
    <s v="Thursday"/>
    <s v="Monthly - Thursday"/>
    <s v="Monthly - Thursday"/>
    <s v="Same Month Expiry"/>
    <n v="1965"/>
    <n v="3.9935999999999998"/>
    <n v="2.0299999999999999E-2"/>
  </r>
  <r>
    <s v="05-Jan-2026"/>
    <x v="0"/>
    <s v="Week1-Jan-2026"/>
    <x v="4"/>
    <s v="26-Feb-2026"/>
    <s v="Thursday"/>
    <s v="Monthly - Thursday"/>
    <s v="Monthly - Thursday"/>
    <s v="Month+1 Expiry"/>
    <n v="3"/>
    <n v="6.1999999999999998E-3"/>
    <n v="2.0000000000000001E-4"/>
  </r>
  <r>
    <s v="06-Jan-2026"/>
    <x v="1"/>
    <s v="Week1-Jan-2026"/>
    <x v="4"/>
    <s v="29-Jan-2026"/>
    <s v="Thursday"/>
    <s v="Monthly - Thursday"/>
    <s v="Monthly - Thursday"/>
    <s v="Same Month Expiry"/>
    <n v="1951"/>
    <n v="3.9152"/>
    <n v="1.6400000000000001E-2"/>
  </r>
  <r>
    <s v="06-Jan-2026"/>
    <x v="1"/>
    <s v="Week1-Jan-2026"/>
    <x v="4"/>
    <s v="26-Feb-2026"/>
    <s v="Thursday"/>
    <s v="Monthly - Thursday"/>
    <s v="Monthly - Thursday"/>
    <s v="Month+1 Expiry"/>
    <n v="2"/>
    <n v="4.1000000000000003E-3"/>
    <n v="2.0000000000000001E-4"/>
  </r>
  <r>
    <s v="07-Jan-2026"/>
    <x v="2"/>
    <s v="Week1-Jan-2026"/>
    <x v="4"/>
    <s v="29-Jan-2026"/>
    <s v="Thursday"/>
    <s v="Monthly - Thursday"/>
    <s v="Monthly - Thursday"/>
    <s v="Same Month Expiry"/>
    <n v="1636"/>
    <n v="3.3256999999999999"/>
    <n v="1.0999999999999999E-2"/>
  </r>
  <r>
    <s v="07-Jan-2026"/>
    <x v="2"/>
    <s v="Week1-Jan-2026"/>
    <x v="4"/>
    <s v="26-Feb-2026"/>
    <s v="Thursday"/>
    <s v="Monthly - Thursday"/>
    <s v="Monthly - Thursday"/>
    <s v="Month+1 Expiry"/>
    <n v="0"/>
    <n v="0"/>
    <n v="0"/>
  </r>
  <r>
    <s v="08-Jan-2026"/>
    <x v="3"/>
    <s v="Week2-Jan-2026"/>
    <x v="4"/>
    <s v="29-Jan-2026"/>
    <s v="Thursday"/>
    <s v="Monthly - Thursday"/>
    <s v="Monthly - Thursday"/>
    <s v="Same Month Expiry"/>
    <n v="2550"/>
    <n v="5.1717000000000004"/>
    <n v="2.46E-2"/>
  </r>
  <r>
    <s v="08-Jan-2026"/>
    <x v="3"/>
    <s v="Week2-Jan-2026"/>
    <x v="4"/>
    <s v="26-Feb-2026"/>
    <s v="Thursday"/>
    <s v="Monthly - Thursday"/>
    <s v="Monthly - Thursday"/>
    <s v="Month+1 Expiry"/>
    <n v="0"/>
    <n v="0"/>
    <n v="0"/>
  </r>
  <r>
    <s v="09-Jan-2026"/>
    <x v="4"/>
    <s v="Week2-Jan-2026"/>
    <x v="4"/>
    <s v="29-Jan-2026"/>
    <s v="Thursday"/>
    <s v="Monthly - Thursday"/>
    <s v="Monthly - Thursday"/>
    <s v="Same Month Expiry"/>
    <n v="3411"/>
    <n v="6.8981000000000003"/>
    <n v="3.5099999999999999E-2"/>
  </r>
  <r>
    <s v="09-Jan-2026"/>
    <x v="4"/>
    <s v="Week2-Jan-2026"/>
    <x v="4"/>
    <s v="26-Feb-2026"/>
    <s v="Thursday"/>
    <s v="Monthly - Thursday"/>
    <s v="Monthly - Thursday"/>
    <s v="Month+1 Expiry"/>
    <n v="0"/>
    <n v="0"/>
    <n v="0"/>
  </r>
  <r>
    <s v="12-Jan-2026"/>
    <x v="0"/>
    <s v="Week2-Jan-2026"/>
    <x v="4"/>
    <s v="29-Jan-2026"/>
    <s v="Thursday"/>
    <s v="Monthly - Thursday"/>
    <s v="Monthly - Thursday"/>
    <s v="Same Month Expiry"/>
    <n v="2651"/>
    <n v="5.3689"/>
    <n v="3.0200000000000001E-2"/>
  </r>
  <r>
    <s v="12-Jan-2026"/>
    <x v="0"/>
    <s v="Week2-Jan-2026"/>
    <x v="4"/>
    <s v="26-Feb-2026"/>
    <s v="Thursday"/>
    <s v="Monthly - Thursday"/>
    <s v="Monthly - Thursday"/>
    <s v="Month+1 Expiry"/>
    <n v="0"/>
    <n v="0"/>
    <n v="0"/>
  </r>
  <r>
    <s v="13-Jan-2026"/>
    <x v="1"/>
    <s v="Week2-Jan-2026"/>
    <x v="4"/>
    <s v="29-Jan-2026"/>
    <s v="Thursday"/>
    <s v="Monthly - Thursday"/>
    <s v="Monthly - Thursday"/>
    <s v="Same Month Expiry"/>
    <n v="2007"/>
    <n v="4.0522"/>
    <n v="1.9400000000000001E-2"/>
  </r>
  <r>
    <s v="13-Jan-2026"/>
    <x v="1"/>
    <s v="Week2-Jan-2026"/>
    <x v="4"/>
    <s v="26-Feb-2026"/>
    <s v="Thursday"/>
    <s v="Monthly - Thursday"/>
    <s v="Monthly - Thursday"/>
    <s v="Month+1 Expiry"/>
    <n v="1"/>
    <n v="2E-3"/>
    <n v="2.0000000000000001E-4"/>
  </r>
  <r>
    <s v="14-Jan-2026"/>
    <x v="2"/>
    <s v="Week2-Jan-2026"/>
    <x v="4"/>
    <s v="29-Jan-2026"/>
    <s v="Thursday"/>
    <s v="Monthly - Thursday"/>
    <s v="Monthly - Thursday"/>
    <s v="Same Month Expiry"/>
    <n v="3158"/>
    <n v="6.3895"/>
    <n v="3.1699999999999999E-2"/>
  </r>
  <r>
    <s v="14-Jan-2026"/>
    <x v="2"/>
    <s v="Week2-Jan-2026"/>
    <x v="4"/>
    <s v="26-Feb-2026"/>
    <s v="Thursday"/>
    <s v="Monthly - Thursday"/>
    <s v="Monthly - Thursday"/>
    <s v="Month+1 Expiry"/>
    <n v="0"/>
    <n v="0"/>
    <n v="0"/>
  </r>
  <r>
    <s v="16-Jan-2026"/>
    <x v="4"/>
    <s v="Week3-Jan-2026"/>
    <x v="4"/>
    <s v="29-Jan-2026"/>
    <s v="Thursday"/>
    <s v="Monthly - Thursday"/>
    <s v="Monthly - Thursday"/>
    <s v="Same Month Expiry"/>
    <n v="4187"/>
    <n v="8.5236999999999998"/>
    <n v="4.0500000000000001E-2"/>
  </r>
  <r>
    <s v="16-Jan-2026"/>
    <x v="4"/>
    <s v="Week3-Jan-2026"/>
    <x v="4"/>
    <s v="26-Feb-2026"/>
    <s v="Thursday"/>
    <s v="Monthly - Thursday"/>
    <s v="Monthly - Thursday"/>
    <s v="Month+1 Expiry"/>
    <n v="0"/>
    <n v="0"/>
    <n v="0"/>
  </r>
  <r>
    <s v="19-Jan-2026"/>
    <x v="0"/>
    <s v="Week3-Jan-2026"/>
    <x v="4"/>
    <s v="29-Jan-2026"/>
    <s v="Thursday"/>
    <s v="Monthly - Thursday"/>
    <s v="Monthly - Thursday"/>
    <s v="Same Month Expiry"/>
    <n v="4019"/>
    <n v="8.1583000000000006"/>
    <n v="3.39E-2"/>
  </r>
  <r>
    <s v="19-Jan-2026"/>
    <x v="0"/>
    <s v="Week3-Jan-2026"/>
    <x v="4"/>
    <s v="26-Feb-2026"/>
    <s v="Thursday"/>
    <s v="Monthly - Thursday"/>
    <s v="Monthly - Thursday"/>
    <s v="Month+1 Expiry"/>
    <n v="1"/>
    <n v="2.0999999999999999E-3"/>
    <n v="0"/>
  </r>
  <r>
    <s v="20-Jan-2026"/>
    <x v="1"/>
    <s v="Week3-Jan-2026"/>
    <x v="4"/>
    <s v="29-Jan-2026"/>
    <s v="Thursday"/>
    <s v="Monthly - Thursday"/>
    <s v="Monthly - Thursday"/>
    <s v="Same Month Expiry"/>
    <n v="5548"/>
    <n v="11.245699999999999"/>
    <n v="5.0299999999999997E-2"/>
  </r>
  <r>
    <s v="20-Jan-2026"/>
    <x v="1"/>
    <s v="Week3-Jan-2026"/>
    <x v="4"/>
    <s v="26-Feb-2026"/>
    <s v="Thursday"/>
    <s v="Monthly - Thursday"/>
    <s v="Monthly - Thursday"/>
    <s v="Month+1 Expiry"/>
    <n v="0"/>
    <n v="0"/>
    <n v="0"/>
  </r>
  <r>
    <s v="21-Jan-2026"/>
    <x v="2"/>
    <s v="Week3-Jan-2026"/>
    <x v="4"/>
    <s v="29-Jan-2026"/>
    <s v="Thursday"/>
    <s v="Monthly - Thursday"/>
    <s v="Monthly - Thursday"/>
    <s v="Same Month Expiry"/>
    <n v="13315"/>
    <n v="26.8645"/>
    <n v="0.1231"/>
  </r>
  <r>
    <s v="21-Jan-2026"/>
    <x v="2"/>
    <s v="Week3-Jan-2026"/>
    <x v="4"/>
    <s v="26-Feb-2026"/>
    <s v="Thursday"/>
    <s v="Monthly - Thursday"/>
    <s v="Monthly - Thursday"/>
    <s v="Month+1 Expiry"/>
    <n v="2"/>
    <n v="3.5000000000000001E-3"/>
    <n v="0"/>
  </r>
  <r>
    <s v="22-Jan-2026"/>
    <x v="3"/>
    <s v="Week4-Jan-2026"/>
    <x v="4"/>
    <s v="29-Jan-2026"/>
    <s v="Thursday"/>
    <s v="Monthly - Thursday"/>
    <s v="Monthly - Thursday"/>
    <s v="Same Month Expiry"/>
    <n v="15483"/>
    <n v="31.195"/>
    <n v="0.1188"/>
  </r>
  <r>
    <s v="22-Jan-2026"/>
    <x v="3"/>
    <s v="Week4-Jan-2026"/>
    <x v="4"/>
    <s v="26-Feb-2026"/>
    <s v="Thursday"/>
    <s v="Monthly - Thursday"/>
    <s v="Monthly - Thursday"/>
    <s v="Month+1 Expiry"/>
    <n v="0"/>
    <n v="0"/>
    <n v="0"/>
  </r>
  <r>
    <s v="23-Jan-2026"/>
    <x v="4"/>
    <s v="Week4-Jan-2026"/>
    <x v="4"/>
    <s v="29-Jan-2026"/>
    <s v="Thursday"/>
    <s v="Monthly - Thursday"/>
    <s v="Monthly - Thursday"/>
    <s v="Same Month Expiry"/>
    <n v="24430"/>
    <n v="48.997"/>
    <n v="0.2044"/>
  </r>
  <r>
    <s v="23-Jan-2026"/>
    <x v="4"/>
    <s v="Week4-Jan-2026"/>
    <x v="4"/>
    <s v="26-Feb-2026"/>
    <s v="Thursday"/>
    <s v="Monthly - Thursday"/>
    <s v="Monthly - Thursday"/>
    <s v="Month+1 Expiry"/>
    <n v="74"/>
    <n v="0.15060000000000001"/>
    <n v="1.5E-3"/>
  </r>
  <r>
    <s v="27-Jan-2026"/>
    <x v="1"/>
    <s v="Week4-Jan-2026"/>
    <x v="4"/>
    <s v="29-Jan-2026"/>
    <s v="Thursday"/>
    <s v="Monthly - Thursday"/>
    <s v="Monthly - Thursday"/>
    <s v="Same Month Expiry"/>
    <n v="34632"/>
    <n v="69.064700000000002"/>
    <n v="0.2487"/>
  </r>
  <r>
    <s v="27-Jan-2026"/>
    <x v="1"/>
    <s v="Week4-Jan-2026"/>
    <x v="4"/>
    <s v="26-Feb-2026"/>
    <s v="Thursday"/>
    <s v="Monthly - Thursday"/>
    <s v="Monthly - Thursday"/>
    <s v="Month+1 Expiry"/>
    <n v="55"/>
    <n v="0.1116"/>
    <n v="1.1000000000000001E-3"/>
  </r>
  <r>
    <s v="28-Jan-2026"/>
    <x v="2"/>
    <s v="Week4-Jan-2026"/>
    <x v="4"/>
    <s v="29-Jan-2026"/>
    <s v="Thursday"/>
    <s v="Monthly - Thursday"/>
    <s v="Monthly - Thursday"/>
    <s v="Same Month Expiry"/>
    <n v="977915"/>
    <n v="1968.3485000000001"/>
    <n v="3.7736999999999998"/>
  </r>
  <r>
    <s v="28-Jan-2026"/>
    <x v="2"/>
    <s v="Week4-Jan-2026"/>
    <x v="4"/>
    <s v="26-Feb-2026"/>
    <s v="Thursday"/>
    <s v="Monthly - Thursday"/>
    <s v="Monthly - Thursday"/>
    <s v="Month+1 Expiry"/>
    <n v="267"/>
    <n v="0.54849999999999999"/>
    <n v="4.0000000000000001E-3"/>
  </r>
  <r>
    <s v="29-Jan-2026"/>
    <x v="3"/>
    <s v="Week5-Jan-2026"/>
    <x v="4"/>
    <s v="29-Jan-2026"/>
    <s v="Thursday"/>
    <s v="Monthly - Thursday"/>
    <s v="Monthly - Thursday"/>
    <s v="Same Month Expiry"/>
    <n v="6328193"/>
    <n v="12782.9398"/>
    <n v="11.0616"/>
  </r>
  <r>
    <s v="29-Jan-2026"/>
    <x v="3"/>
    <s v="Week5-Jan-2026"/>
    <x v="4"/>
    <s v="26-Feb-2026"/>
    <s v="Thursday"/>
    <s v="Monthly - Thursday"/>
    <s v="Monthly - Thursday"/>
    <s v="Month+1 Expiry"/>
    <n v="419"/>
    <n v="0.86229999999999996"/>
    <n v="6.6E-3"/>
  </r>
  <r>
    <s v="30-Jan-2026"/>
    <x v="4"/>
    <s v="Week5-Jan-2026"/>
    <x v="4"/>
    <s v="26-Feb-2026"/>
    <s v="Thursday"/>
    <s v="Monthly - Thursday"/>
    <s v="Monthly - Thursday"/>
    <s v="Month+1 Expiry"/>
    <n v="1134"/>
    <n v="2.3056000000000001"/>
    <n v="2.3900000000000001E-2"/>
  </r>
  <r>
    <s v="01-Feb-2026"/>
    <x v="5"/>
    <s v="Week1-Feb-2026"/>
    <x v="5"/>
    <s v="26-Feb-2026"/>
    <s v="Thursday"/>
    <s v="Monthly - Thursday"/>
    <s v="Monthly - Thursday"/>
    <s v="Same Month Expiry"/>
    <n v="3213"/>
    <n v="6.5319000000000003"/>
    <n v="6.7299999999999999E-2"/>
  </r>
  <r>
    <s v="02-Feb-2026"/>
    <x v="0"/>
    <s v="Week1-Feb-2026"/>
    <x v="5"/>
    <s v="26-Feb-2026"/>
    <s v="Thursday"/>
    <s v="Monthly - Thursday"/>
    <s v="Monthly - Thursday"/>
    <s v="Same Month Expiry"/>
    <n v="1579"/>
    <n v="3.1715"/>
    <n v="2.3900000000000001E-2"/>
  </r>
  <r>
    <s v="03-Feb-2026"/>
    <x v="1"/>
    <s v="Week1-Feb-2026"/>
    <x v="5"/>
    <s v="26-Feb-2026"/>
    <s v="Thursday"/>
    <s v="Monthly - Thursday"/>
    <s v="Monthly - Thursday"/>
    <s v="Same Month Expiry"/>
    <n v="1544"/>
    <n v="3.1442999999999999"/>
    <n v="3.2199999999999999E-2"/>
  </r>
  <r>
    <s v="04-Feb-2026"/>
    <x v="2"/>
    <s v="Week1-Feb-2026"/>
    <x v="5"/>
    <s v="26-Feb-2026"/>
    <s v="Thursday"/>
    <s v="Monthly - Thursday"/>
    <s v="Monthly - Thursday"/>
    <s v="Same Month Expiry"/>
    <n v="2053"/>
    <n v="4.1696"/>
    <n v="2.8500000000000001E-2"/>
  </r>
  <r>
    <s v="05-Feb-2026"/>
    <x v="3"/>
    <s v="Week1-Feb-2026"/>
    <x v="5"/>
    <s v="26-Feb-2026"/>
    <s v="Thursday"/>
    <s v="Monthly - Thursday"/>
    <s v="Monthly - Thursday"/>
    <s v="Same Month Expiry"/>
    <n v="1595"/>
    <n v="3.2570000000000001"/>
    <n v="2.1999999999999999E-2"/>
  </r>
  <r>
    <s v="06-Feb-2026"/>
    <x v="4"/>
    <s v="Week1-Feb-2026"/>
    <x v="5"/>
    <s v="26-Feb-2026"/>
    <s v="Thursday"/>
    <s v="Monthly - Thursday"/>
    <s v="Monthly - Thursday"/>
    <s v="Same Month Expiry"/>
    <n v="3726"/>
    <n v="7.5967000000000002"/>
    <n v="4.4200000000000003E-2"/>
  </r>
  <r>
    <s v="09-Feb-2026"/>
    <x v="0"/>
    <s v="Week2-Feb-2026"/>
    <x v="5"/>
    <s v="26-Feb-2026"/>
    <s v="Thursday"/>
    <s v="Monthly - Thursday"/>
    <s v="Monthly - Thursday"/>
    <s v="Same Month Expiry"/>
    <n v="2884"/>
    <n v="5.9093999999999998"/>
    <n v="2.9700000000000001E-2"/>
  </r>
  <r>
    <s v="10-Feb-2026"/>
    <x v="1"/>
    <s v="Week2-Feb-2026"/>
    <x v="5"/>
    <s v="26-Feb-2026"/>
    <s v="Thursday"/>
    <s v="Monthly - Thursday"/>
    <s v="Monthly - Thursday"/>
    <s v="Same Month Expiry"/>
    <n v="2764"/>
    <n v="5.6772"/>
    <n v="3.0499999999999999E-2"/>
  </r>
  <r>
    <s v="11-Feb-2026"/>
    <x v="2"/>
    <s v="Week2-Feb-2026"/>
    <x v="5"/>
    <s v="26-Feb-2026"/>
    <s v="Thursday"/>
    <s v="Monthly - Thursday"/>
    <s v="Monthly - Thursday"/>
    <s v="Same Month Expiry"/>
    <n v="3545"/>
    <n v="7.2484000000000002"/>
    <n v="3.3799999999999997E-2"/>
  </r>
  <r>
    <s v="12-Feb-2026"/>
    <x v="3"/>
    <s v="Week2-Feb-2026"/>
    <x v="5"/>
    <s v="26-Feb-2026"/>
    <s v="Thursday"/>
    <s v="Monthly - Thursday"/>
    <s v="Monthly - Thursday"/>
    <s v="Same Month Expiry"/>
    <n v="2780"/>
    <n v="5.6756000000000002"/>
    <n v="2.4400000000000002E-2"/>
  </r>
  <r>
    <s v="13-Feb-2026"/>
    <x v="4"/>
    <s v="Week2-Feb-2026"/>
    <x v="5"/>
    <s v="26-Feb-2026"/>
    <s v="Thursday"/>
    <s v="Monthly - Thursday"/>
    <s v="Monthly - Thursday"/>
    <s v="Same Month Expiry"/>
    <n v="8397"/>
    <n v="17.116299999999999"/>
    <n v="8.9800000000000005E-2"/>
  </r>
  <r>
    <s v="16-Feb-2026"/>
    <x v="0"/>
    <s v="Week3-Feb-2026"/>
    <x v="5"/>
    <s v="26-Feb-2026"/>
    <s v="Thursday"/>
    <s v="Monthly - Thursday"/>
    <s v="Monthly - Thursday"/>
    <s v="Same Month Expiry"/>
    <n v="6732"/>
    <n v="13.730499999999999"/>
    <n v="5.7200000000000001E-2"/>
  </r>
  <r>
    <s v="16-Feb-2026"/>
    <x v="0"/>
    <s v="Week3-Feb-2026"/>
    <x v="5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26-Feb-2026"/>
    <s v="Thursday"/>
    <s v="Monthly - Thursday"/>
    <s v="Monthly - Thursday"/>
    <s v="Same Month Expiry"/>
    <n v="16693"/>
    <n v="34.314700000000002"/>
    <n v="0.13689999999999999"/>
  </r>
  <r>
    <s v="17-Feb-2026"/>
    <x v="1"/>
    <s v="Week3-Feb-2026"/>
    <x v="5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26-Feb-2026"/>
    <s v="Thursday"/>
    <s v="Monthly - Thursday"/>
    <s v="Monthly - Thursday"/>
    <s v="Same Month Expiry"/>
    <n v="14317"/>
    <n v="29.374099999999999"/>
    <n v="0.1012"/>
  </r>
  <r>
    <s v="18-Feb-2026"/>
    <x v="2"/>
    <s v="Week3-Feb-2026"/>
    <x v="5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26-Feb-2026"/>
    <s v="Thursday"/>
    <s v="Monthly - Thursday"/>
    <s v="Monthly - Thursday"/>
    <s v="Same Month Expiry"/>
    <n v="15051"/>
    <n v="31.059100000000001"/>
    <n v="0.1328"/>
  </r>
  <r>
    <s v="19-Feb-2026"/>
    <x v="3"/>
    <s v="Week3-Feb-2026"/>
    <x v="5"/>
    <s v="25-Mar-2026"/>
    <s v="Wednesday"/>
    <s v="Monthly - Wednesday"/>
    <s v="Monthly - Wednesday"/>
    <s v="Month+1 Expiry"/>
    <n v="4"/>
    <n v="8.2000000000000007E-3"/>
    <n v="2.0000000000000001E-4"/>
  </r>
  <r>
    <s v="19-Feb-2026"/>
    <x v="3"/>
    <s v="Week3-Feb-2026"/>
    <x v="5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26-Feb-2026"/>
    <s v="Thursday"/>
    <s v="Monthly - Thursday"/>
    <s v="Monthly - Thursday"/>
    <s v="Same Month Expiry"/>
    <n v="31740"/>
    <n v="65.662199999999999"/>
    <n v="0.2767"/>
  </r>
  <r>
    <s v="20-Feb-2026"/>
    <x v="4"/>
    <s v="Week3-Feb-2026"/>
    <x v="5"/>
    <s v="25-Mar-2026"/>
    <s v="Wednesday"/>
    <s v="Monthly - Wednesday"/>
    <s v="Monthly - Wednesday"/>
    <s v="Month+1 Expiry"/>
    <n v="2"/>
    <n v="4.1999999999999997E-3"/>
    <n v="1E-4"/>
  </r>
  <r>
    <s v="20-Feb-2026"/>
    <x v="4"/>
    <s v="Week3-Feb-2026"/>
    <x v="5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26-Feb-2026"/>
    <s v="Thursday"/>
    <s v="Monthly - Thursday"/>
    <s v="Monthly - Thursday"/>
    <s v="Same Month Expiry"/>
    <n v="43534"/>
    <n v="89.889499999999998"/>
    <n v="0.41010000000000002"/>
  </r>
  <r>
    <s v="23-Feb-2026"/>
    <x v="0"/>
    <s v="Week4-Feb-2026"/>
    <x v="5"/>
    <s v="25-Mar-2026"/>
    <s v="Wednesday"/>
    <s v="Monthly - Wednesday"/>
    <s v="Monthly - Wednesday"/>
    <s v="Month+1 Expiry"/>
    <n v="6"/>
    <n v="1.26E-2"/>
    <n v="4.0000000000000002E-4"/>
  </r>
  <r>
    <s v="23-Feb-2026"/>
    <x v="0"/>
    <s v="Week4-Feb-2026"/>
    <x v="5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26-Feb-2026"/>
    <s v="Thursday"/>
    <s v="Monthly - Thursday"/>
    <s v="Monthly - Thursday"/>
    <s v="Same Month Expiry"/>
    <n v="53853"/>
    <n v="111.3047"/>
    <n v="0.41760000000000003"/>
  </r>
  <r>
    <s v="24-Feb-2026"/>
    <x v="1"/>
    <s v="Week4-Feb-2026"/>
    <x v="5"/>
    <s v="25-Mar-2026"/>
    <s v="Wednesday"/>
    <s v="Monthly - Wednesday"/>
    <s v="Monthly - Wednesday"/>
    <s v="Month+1 Expiry"/>
    <n v="40"/>
    <n v="8.3699999999999997E-2"/>
    <n v="1.2999999999999999E-3"/>
  </r>
  <r>
    <s v="24-Feb-2026"/>
    <x v="1"/>
    <s v="Week4-Feb-2026"/>
    <x v="5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26-Feb-2026"/>
    <s v="Thursday"/>
    <s v="Monthly - Thursday"/>
    <s v="Monthly - Thursday"/>
    <s v="Same Month Expiry"/>
    <n v="706826"/>
    <n v="1457.3366000000001"/>
    <n v="3.2259000000000002"/>
  </r>
  <r>
    <s v="25-Feb-2026"/>
    <x v="2"/>
    <s v="Week4-Feb-2026"/>
    <x v="5"/>
    <s v="25-Mar-2026"/>
    <s v="Wednesday"/>
    <s v="Monthly - Wednesday"/>
    <s v="Monthly - Wednesday"/>
    <s v="Month+1 Expiry"/>
    <n v="263"/>
    <n v="0.53759999999999997"/>
    <n v="3.3999999999999998E-3"/>
  </r>
  <r>
    <s v="25-Feb-2026"/>
    <x v="2"/>
    <s v="Week4-Feb-2026"/>
    <x v="5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26-Feb-2026"/>
    <s v="Thursday"/>
    <s v="Monthly - Thursday"/>
    <s v="Monthly - Thursday"/>
    <s v="Same Month Expiry"/>
    <n v="6384699"/>
    <n v="13157.1145"/>
    <n v="9.5992999999999995"/>
  </r>
  <r>
    <s v="26-Feb-2026"/>
    <x v="3"/>
    <s v="Week4-Feb-2026"/>
    <x v="5"/>
    <s v="25-Mar-2026"/>
    <s v="Wednesday"/>
    <s v="Monthly - Wednesday"/>
    <s v="Monthly - Wednesday"/>
    <s v="Month+1 Expiry"/>
    <n v="343"/>
    <n v="0.7157"/>
    <n v="4.5999999999999999E-3"/>
  </r>
  <r>
    <s v="26-Feb-2026"/>
    <x v="3"/>
    <s v="Week4-Feb-2026"/>
    <x v="5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25-Mar-2026"/>
    <s v="Wednesday"/>
    <s v="Monthly - Wednesday"/>
    <s v="Monthly - Wednesday"/>
    <s v="Month+1 Expiry"/>
    <n v="5184"/>
    <n v="10.6424"/>
    <n v="7.3700000000000002E-2"/>
  </r>
  <r>
    <s v="27-Feb-2026"/>
    <x v="4"/>
    <s v="Week4-Feb-2026"/>
    <x v="5"/>
    <s v="30-Apr-2026"/>
    <s v="Thursday"/>
    <s v="Monthly - Thursday"/>
    <s v="Monthly - Thursday"/>
    <s v="Month+2 Expiry"/>
    <n v="0"/>
    <n v="0"/>
    <n v="0"/>
  </r>
  <r>
    <s v="02-Mar-2026"/>
    <x v="0"/>
    <s v="Week1-Mar-2026"/>
    <x v="6"/>
    <s v="25-Mar-2026"/>
    <s v="Wednesday"/>
    <s v="Monthly - Wednesday"/>
    <s v="Monthly - Wednesday"/>
    <s v="Same Month Expiry"/>
    <n v="4508"/>
    <n v="9.2749000000000006"/>
    <n v="8.6599999999999996E-2"/>
  </r>
  <r>
    <s v="02-Mar-2026"/>
    <x v="0"/>
    <s v="Week1-Mar-2026"/>
    <x v="6"/>
    <s v="30-Apr-2026"/>
    <s v="Thursday"/>
    <s v="Monthly - Thursday"/>
    <s v="Monthly - Thursday"/>
    <s v="Month+1 Expiry"/>
    <n v="6"/>
    <n v="1.1900000000000001E-2"/>
    <n v="1E-4"/>
  </r>
  <r>
    <s v="04-Mar-2026"/>
    <x v="2"/>
    <s v="Week1-Mar-2026"/>
    <x v="6"/>
    <s v="25-Mar-2026"/>
    <s v="Wednesday"/>
    <s v="Monthly - Wednesday"/>
    <s v="Monthly - Wednesday"/>
    <s v="Same Month Expiry"/>
    <n v="4317"/>
    <n v="8.8369"/>
    <n v="0.1085"/>
  </r>
  <r>
    <s v="04-Mar-2026"/>
    <x v="2"/>
    <s v="Week1-Mar-2026"/>
    <x v="6"/>
    <s v="30-Apr-2026"/>
    <s v="Thursday"/>
    <s v="Monthly - Thursday"/>
    <s v="Monthly - Thursday"/>
    <s v="Month+1 Expiry"/>
    <n v="0"/>
    <n v="0"/>
    <n v="0"/>
  </r>
  <r>
    <s v="05-Mar-2026"/>
    <x v="3"/>
    <s v="Week1-Mar-2026"/>
    <x v="6"/>
    <s v="25-Mar-2026"/>
    <s v="Wednesday"/>
    <s v="Monthly - Wednesday"/>
    <s v="Monthly - Wednesday"/>
    <s v="Same Month Expiry"/>
    <n v="5371"/>
    <n v="10.926399999999999"/>
    <n v="0.1283"/>
  </r>
  <r>
    <s v="05-Mar-2026"/>
    <x v="3"/>
    <s v="Week1-Mar-2026"/>
    <x v="6"/>
    <s v="30-Apr-2026"/>
    <s v="Thursday"/>
    <s v="Monthly - Thursday"/>
    <s v="Monthly - Thursday"/>
    <s v="Month+1 Expiry"/>
    <n v="13"/>
    <n v="2.63E-2"/>
    <n v="5.0000000000000001E-4"/>
  </r>
  <r>
    <s v="06-Mar-2026"/>
    <x v="4"/>
    <s v="Week1-Mar-2026"/>
    <x v="6"/>
    <s v="25-Mar-2026"/>
    <s v="Wednesday"/>
    <s v="Monthly - Wednesday"/>
    <s v="Monthly - Wednesday"/>
    <s v="Same Month Expiry"/>
    <n v="6296"/>
    <n v="12.6496"/>
    <n v="0.1343"/>
  </r>
  <r>
    <s v="06-Mar-2026"/>
    <x v="4"/>
    <s v="Week1-Mar-2026"/>
    <x v="6"/>
    <s v="30-Apr-2026"/>
    <s v="Thursday"/>
    <s v="Monthly - Thursday"/>
    <s v="Monthly - Thursday"/>
    <s v="Month+1 Expiry"/>
    <n v="0"/>
    <n v="0"/>
    <n v="0"/>
  </r>
  <r>
    <s v="09-Mar-2026"/>
    <x v="0"/>
    <s v="Week2-Mar-2026"/>
    <x v="6"/>
    <s v="25-Mar-2026"/>
    <s v="Wednesday"/>
    <s v="Monthly - Wednesday"/>
    <s v="Monthly - Wednesday"/>
    <s v="Same Month Expiry"/>
    <n v="1455"/>
    <n v="2.9577"/>
    <n v="7.9100000000000004E-2"/>
  </r>
  <r>
    <s v="09-Mar-2026"/>
    <x v="0"/>
    <s v="Week2-Mar-2026"/>
    <x v="6"/>
    <s v="30-Apr-2026"/>
    <s v="Thursday"/>
    <s v="Monthly - Thursday"/>
    <s v="Monthly - Thursday"/>
    <s v="Month+1 Expiry"/>
    <n v="0"/>
    <n v="0"/>
    <n v="0"/>
  </r>
  <r>
    <s v="10-Mar-2026"/>
    <x v="1"/>
    <s v="Week2-Mar-2026"/>
    <x v="6"/>
    <s v="25-Mar-2026"/>
    <s v="Wednesday"/>
    <s v="Monthly - Wednesday"/>
    <s v="Monthly - Wednesday"/>
    <s v="Same Month Expiry"/>
    <n v="4293"/>
    <n v="8.4640000000000004"/>
    <n v="8.1100000000000005E-2"/>
  </r>
  <r>
    <s v="10-Mar-2026"/>
    <x v="1"/>
    <s v="Week2-Mar-2026"/>
    <x v="6"/>
    <s v="30-Apr-2026"/>
    <s v="Thursday"/>
    <s v="Monthly - Thursday"/>
    <s v="Monthly - Thursday"/>
    <s v="Month+1 Expiry"/>
    <n v="0"/>
    <n v="0"/>
    <n v="0"/>
  </r>
  <r>
    <s v="11-Mar-2026"/>
    <x v="2"/>
    <s v="Week2-Mar-2026"/>
    <x v="6"/>
    <s v="25-Mar-2026"/>
    <s v="Wednesday"/>
    <s v="Monthly - Wednesday"/>
    <s v="Monthly - Wednesday"/>
    <s v="Same Month Expiry"/>
    <n v="8478"/>
    <n v="16.5486"/>
    <n v="0.15640000000000001"/>
  </r>
  <r>
    <s v="11-Mar-2026"/>
    <x v="2"/>
    <s v="Week2-Mar-2026"/>
    <x v="6"/>
    <s v="30-Apr-2026"/>
    <s v="Thursday"/>
    <s v="Monthly - Thursday"/>
    <s v="Monthly - Thursday"/>
    <s v="Month+1 Expiry"/>
    <n v="0"/>
    <n v="0"/>
    <n v="0"/>
  </r>
  <r>
    <s v="12-Mar-2026"/>
    <x v="3"/>
    <s v="Week2-Mar-2026"/>
    <x v="6"/>
    <s v="25-Mar-2026"/>
    <s v="Wednesday"/>
    <s v="Monthly - Wednesday"/>
    <s v="Monthly - Wednesday"/>
    <s v="Same Month Expiry"/>
    <n v="5309"/>
    <n v="10.2021"/>
    <n v="0.14630000000000001"/>
  </r>
  <r>
    <s v="12-Mar-2026"/>
    <x v="3"/>
    <s v="Week2-Mar-2026"/>
    <x v="6"/>
    <s v="30-Apr-2026"/>
    <s v="Thursday"/>
    <s v="Monthly - Thursday"/>
    <s v="Monthly - Thursday"/>
    <s v="Month+1 Expiry"/>
    <n v="0"/>
    <n v="0"/>
    <n v="0"/>
  </r>
  <r>
    <s v="13-Mar-2026"/>
    <x v="4"/>
    <s v="Week2-Mar-2026"/>
    <x v="6"/>
    <s v="25-Mar-2026"/>
    <s v="Wednesday"/>
    <s v="Monthly - Wednesday"/>
    <s v="Monthly - Wednesday"/>
    <s v="Same Month Expiry"/>
    <n v="5740"/>
    <n v="10.9391"/>
    <n v="0.1157"/>
  </r>
  <r>
    <s v="13-Mar-2026"/>
    <x v="4"/>
    <s v="Week2-Mar-2026"/>
    <x v="6"/>
    <s v="30-Apr-2026"/>
    <s v="Thursday"/>
    <s v="Monthly - Thursday"/>
    <s v="Monthly - Thursday"/>
    <s v="Month+1 Expiry"/>
    <n v="0"/>
    <n v="0"/>
    <n v="0"/>
  </r>
  <r>
    <s v="16-Mar-2026"/>
    <x v="0"/>
    <s v="Week3-Mar-2026"/>
    <x v="6"/>
    <s v="25-Mar-2026"/>
    <s v="Wednesday"/>
    <s v="Monthly - Wednesday"/>
    <s v="Monthly - Wednesday"/>
    <s v="Same Month Expiry"/>
    <n v="8874"/>
    <n v="16.633400000000002"/>
    <n v="0.23350000000000001"/>
  </r>
  <r>
    <s v="16-Mar-2026"/>
    <x v="0"/>
    <s v="Week3-Mar-2026"/>
    <x v="6"/>
    <s v="30-Apr-2026"/>
    <s v="Thursday"/>
    <s v="Monthly - Thursday"/>
    <s v="Monthly - Thursday"/>
    <s v="Month+1 Expiry"/>
    <n v="0"/>
    <n v="0"/>
    <n v="0"/>
  </r>
  <r>
    <s v="17-Mar-2026"/>
    <x v="1"/>
    <s v="Week3-Mar-2026"/>
    <x v="6"/>
    <s v="25-Mar-2026"/>
    <s v="Wednesday"/>
    <s v="Monthly - Wednesday"/>
    <s v="Monthly - Wednesday"/>
    <s v="Same Month Expiry"/>
    <n v="10898"/>
    <n v="20.209700000000002"/>
    <n v="0.22520000000000001"/>
  </r>
  <r>
    <s v="17-Mar-2026"/>
    <x v="1"/>
    <s v="Week3-Mar-2026"/>
    <x v="6"/>
    <s v="30-Apr-2026"/>
    <s v="Thursday"/>
    <s v="Monthly - Thursday"/>
    <s v="Monthly - Thursday"/>
    <s v="Month+1 Expiry"/>
    <n v="0"/>
    <n v="0"/>
    <n v="0"/>
  </r>
  <r>
    <s v="18-Mar-2026"/>
    <x v="2"/>
    <s v="Week3-Mar-2026"/>
    <x v="6"/>
    <s v="25-Mar-2026"/>
    <s v="Wednesday"/>
    <s v="Monthly - Wednesday"/>
    <s v="Monthly - Wednesday"/>
    <s v="Same Month Expiry"/>
    <n v="12088"/>
    <n v="22.256900000000002"/>
    <n v="0.14269999999999999"/>
  </r>
  <r>
    <s v="18-Mar-2026"/>
    <x v="2"/>
    <s v="Week3-Mar-2026"/>
    <x v="6"/>
    <s v="30-Apr-2026"/>
    <s v="Thursday"/>
    <s v="Monthly - Thursday"/>
    <s v="Monthly - Thursday"/>
    <s v="Month+1 Expiry"/>
    <n v="1"/>
    <n v="1.9E-3"/>
    <n v="0"/>
  </r>
  <r>
    <s v="19-Mar-2026"/>
    <x v="3"/>
    <s v="Week3-Mar-2026"/>
    <x v="6"/>
    <s v="25-Mar-2026"/>
    <s v="Wednesday"/>
    <s v="Monthly - Wednesday"/>
    <s v="Monthly - Wednesday"/>
    <s v="Same Month Expiry"/>
    <n v="7943"/>
    <n v="14.6471"/>
    <n v="0.1431"/>
  </r>
  <r>
    <s v="19-Mar-2026"/>
    <x v="3"/>
    <s v="Week3-Mar-2026"/>
    <x v="6"/>
    <s v="30-Apr-2026"/>
    <s v="Thursday"/>
    <s v="Monthly - Thursday"/>
    <s v="Monthly - Thursday"/>
    <s v="Month+1 Expiry"/>
    <n v="2"/>
    <n v="3.8E-3"/>
    <n v="1E-4"/>
  </r>
  <r>
    <s v="20-Mar-2026"/>
    <x v="4"/>
    <s v="Week3-Mar-2026"/>
    <x v="6"/>
    <s v="25-Mar-2026"/>
    <s v="Wednesday"/>
    <s v="Monthly - Wednesday"/>
    <s v="Monthly - Wednesday"/>
    <s v="Same Month Expiry"/>
    <n v="32300"/>
    <n v="59.526200000000003"/>
    <n v="0.52029999999999998"/>
  </r>
  <r>
    <s v="20-Mar-2026"/>
    <x v="4"/>
    <s v="Week3-Mar-2026"/>
    <x v="6"/>
    <s v="30-Apr-2026"/>
    <s v="Thursday"/>
    <s v="Monthly - Thursday"/>
    <s v="Monthly - Thursday"/>
    <s v="Month+1 Expiry"/>
    <n v="0"/>
    <n v="0"/>
    <n v="0"/>
  </r>
  <r>
    <s v="23-Mar-2026"/>
    <x v="0"/>
    <s v="Week4-Mar-2026"/>
    <x v="6"/>
    <s v="25-Mar-2026"/>
    <s v="Wednesday"/>
    <s v="Monthly - Wednesday"/>
    <s v="Monthly - Wednesday"/>
    <s v="Same Month Expiry"/>
    <n v="18991"/>
    <n v="34.2958"/>
    <n v="0.3145"/>
  </r>
  <r>
    <s v="23-Mar-2026"/>
    <x v="0"/>
    <s v="Week4-Mar-2026"/>
    <x v="6"/>
    <s v="30-Apr-2026"/>
    <s v="Thursday"/>
    <s v="Monthly - Thursday"/>
    <s v="Monthly - Thursday"/>
    <s v="Month+1 Expiry"/>
    <n v="2"/>
    <n v="3.8999999999999998E-3"/>
    <n v="2.0000000000000001E-4"/>
  </r>
  <r>
    <s v="24-Mar-2026"/>
    <x v="1"/>
    <s v="Week4-Mar-2026"/>
    <x v="6"/>
    <s v="25-Mar-2026"/>
    <s v="Wednesday"/>
    <s v="Monthly - Wednesday"/>
    <s v="Monthly - Wednesday"/>
    <s v="Same Month Expiry"/>
    <n v="68543"/>
    <n v="122.1438"/>
    <n v="0.59730000000000005"/>
  </r>
  <r>
    <s v="24-Mar-2026"/>
    <x v="1"/>
    <s v="Week4-Mar-2026"/>
    <x v="6"/>
    <s v="30-Apr-2026"/>
    <s v="Thursday"/>
    <s v="Monthly - Thursday"/>
    <s v="Monthly - Thursday"/>
    <s v="Month+1 Expiry"/>
    <n v="1"/>
    <n v="1.9E-3"/>
    <n v="1E-4"/>
  </r>
  <r>
    <s v="25-Mar-2026"/>
    <x v="2"/>
    <s v="Week4-Mar-2026"/>
    <x v="6"/>
    <s v="25-Mar-2026"/>
    <s v="Wednesday"/>
    <s v="Monthly - Wednesday"/>
    <s v="Monthly - Wednesday"/>
    <s v="Same Month Expiry"/>
    <n v="5725364"/>
    <n v="10400.9118"/>
    <n v="11.4328"/>
  </r>
  <r>
    <s v="25-Mar-2026"/>
    <x v="2"/>
    <s v="Week4-Mar-2026"/>
    <x v="6"/>
    <s v="30-Apr-2026"/>
    <s v="Thursday"/>
    <s v="Monthly - Thursday"/>
    <s v="Monthly - Thursday"/>
    <s v="Month+1 Expiry"/>
    <n v="12"/>
    <n v="2.1899999999999999E-2"/>
    <n v="6.9999999999999999E-4"/>
  </r>
  <r>
    <s v="27-Mar-2026"/>
    <x v="4"/>
    <s v="Week4-Mar-2026"/>
    <x v="6"/>
    <s v="30-Apr-2026"/>
    <s v="Thursday"/>
    <s v="Monthly - Thursday"/>
    <s v="Monthly - Thursday"/>
    <s v="Month+1 Expiry"/>
    <n v="122"/>
    <n v="0.22620000000000001"/>
    <n v="6.4999999999999997E-3"/>
  </r>
  <r>
    <s v="30-Mar-2026"/>
    <x v="0"/>
    <s v="Week5-Mar-2026"/>
    <x v="6"/>
    <s v="30-Apr-2026"/>
    <s v="Thursday"/>
    <s v="Monthly - Thursday"/>
    <s v="Monthly - Thursday"/>
    <s v="Month+1 Expiry"/>
    <n v="85"/>
    <n v="0.15579999999999999"/>
    <n v="2.3E-3"/>
  </r>
  <r>
    <s v="30-Mar-2026"/>
    <x v="0"/>
    <s v="Week5-Mar-2026"/>
    <x v="6"/>
    <s v="27-May-2026"/>
    <s v="Wednesday"/>
    <s v="Monthly - Wednesday"/>
    <s v="Monthly - Wednesday"/>
    <s v="Month+2 Expiry"/>
    <n v="10"/>
    <n v="1.72E-2"/>
    <n v="4.0000000000000002E-4"/>
  </r>
  <r>
    <s v="01-Apr-2026"/>
    <x v="2"/>
    <s v="Week1-Apr-2026"/>
    <x v="7"/>
    <s v="30-Apr-2026"/>
    <s v="Thursday"/>
    <s v="Monthly - Thursday"/>
    <s v="Monthly - Thursday"/>
    <s v="Same Month Expiry"/>
    <n v="650"/>
    <n v="1.2018"/>
    <n v="1.8800000000000001E-2"/>
  </r>
  <r>
    <s v="02-Apr-2026"/>
    <x v="3"/>
    <s v="Week1-Apr-2026"/>
    <x v="7"/>
    <s v="30-Apr-2026"/>
    <s v="Thursday"/>
    <s v="Monthly - Thursday"/>
    <s v="Monthly - Thursday"/>
    <s v="Same Month Expiry"/>
    <n v="1099"/>
    <n v="2.0219999999999998"/>
    <n v="2.5700000000000001E-2"/>
  </r>
  <r>
    <s v="02-Apr-2026"/>
    <x v="3"/>
    <s v="Week1-Apr-2026"/>
    <x v="7"/>
    <s v="27-May-2026"/>
    <s v="Wednesday"/>
    <s v="Monthly - Wednesday"/>
    <s v="Monthly - Wednesday"/>
    <s v="Month+1 Expiry"/>
    <n v="2"/>
    <n v="3.2000000000000002E-3"/>
    <n v="0"/>
  </r>
  <r>
    <s v="06-Apr-2026"/>
    <x v="0"/>
    <s v="Week1-Apr-2026"/>
    <x v="7"/>
    <s v="30-Apr-2026"/>
    <s v="Thursday"/>
    <s v="Monthly - Thursday"/>
    <s v="Monthly - Thursday"/>
    <s v="Same Month Expiry"/>
    <n v="1614"/>
    <n v="2.9321000000000002"/>
    <n v="5.3199999999999997E-2"/>
  </r>
  <r>
    <s v="06-Apr-2026"/>
    <x v="0"/>
    <s v="Week1-Apr-2026"/>
    <x v="7"/>
    <s v="27-May-2026"/>
    <s v="Wednesday"/>
    <s v="Monthly - Wednesday"/>
    <s v="Monthly - Wednesday"/>
    <s v="Month+1 Expiry"/>
    <n v="1"/>
    <n v="1.6000000000000001E-3"/>
    <n v="0"/>
  </r>
  <r>
    <s v="07-Apr-2026"/>
    <x v="1"/>
    <s v="Week1-Apr-2026"/>
    <x v="7"/>
    <s v="30-Apr-2026"/>
    <s v="Thursday"/>
    <s v="Monthly - Thursday"/>
    <s v="Monthly - Thursday"/>
    <s v="Same Month Expiry"/>
    <n v="1902"/>
    <n v="3.4489000000000001"/>
    <n v="4.6899999999999997E-2"/>
  </r>
  <r>
    <s v="07-Apr-2026"/>
    <x v="1"/>
    <s v="Week1-Apr-2026"/>
    <x v="7"/>
    <s v="27-May-2026"/>
    <s v="Wednesday"/>
    <s v="Monthly - Wednesday"/>
    <s v="Monthly - Wednesday"/>
    <s v="Month+1 Expiry"/>
    <n v="2"/>
    <n v="3.2000000000000002E-3"/>
    <n v="0"/>
  </r>
  <r>
    <s v="08-Apr-2026"/>
    <x v="2"/>
    <s v="Week2-Apr-2026"/>
    <x v="7"/>
    <s v="30-Apr-2026"/>
    <s v="Thursday"/>
    <s v="Monthly - Thursday"/>
    <s v="Monthly - Thursday"/>
    <s v="Same Month Expiry"/>
    <n v="432"/>
    <n v="0.998"/>
    <n v="8.8999999999999996E-2"/>
  </r>
  <r>
    <s v="08-Apr-2026"/>
    <x v="2"/>
    <s v="Week2-Apr-2026"/>
    <x v="7"/>
    <s v="27-May-2026"/>
    <s v="Wednesday"/>
    <s v="Monthly - Wednesday"/>
    <s v="Monthly - Wednesday"/>
    <s v="Month+1 Expiry"/>
    <n v="2"/>
    <n v="3.2000000000000002E-3"/>
    <n v="0"/>
  </r>
  <r>
    <s v="09-Apr-2026"/>
    <x v="3"/>
    <s v="Week2-Apr-2026"/>
    <x v="7"/>
    <s v="30-Apr-2026"/>
    <s v="Thursday"/>
    <s v="Monthly - Thursday"/>
    <s v="Monthly - Thursday"/>
    <s v="Same Month Expiry"/>
    <n v="3722"/>
    <n v="6.9565000000000001"/>
    <n v="0.13039999999999999"/>
  </r>
  <r>
    <s v="10-Apr-2026"/>
    <x v="4"/>
    <s v="Week2-Apr-2026"/>
    <x v="7"/>
    <s v="30-Apr-2026"/>
    <s v="Thursday"/>
    <s v="Monthly - Thursday"/>
    <s v="Monthly - Thursday"/>
    <s v="Same Month Expiry"/>
    <n v="2442"/>
    <n v="4.6241000000000003"/>
    <n v="8.2699999999999996E-2"/>
  </r>
  <r>
    <s v="13-Apr-2026"/>
    <x v="0"/>
    <s v="Week2-Apr-2026"/>
    <x v="7"/>
    <s v="30-Apr-2026"/>
    <s v="Thursday"/>
    <s v="Monthly - Thursday"/>
    <s v="Monthly - Thursday"/>
    <s v="Same Month Expiry"/>
    <n v="2547"/>
    <n v="4.7950999999999997"/>
    <n v="6.9699999999999998E-2"/>
  </r>
  <r>
    <s v="15-Apr-2026"/>
    <x v="2"/>
    <s v="Week3-Apr-2026"/>
    <x v="7"/>
    <s v="30-Apr-2026"/>
    <s v="Thursday"/>
    <s v="Monthly - Thursday"/>
    <s v="Monthly - Thursday"/>
    <s v="Same Month Expiry"/>
    <n v="2117"/>
    <n v="4.0979000000000001"/>
    <n v="5.6000000000000001E-2"/>
  </r>
  <r>
    <s v="15-Apr-2026"/>
    <x v="2"/>
    <s v="Week3-Apr-2026"/>
    <x v="7"/>
    <s v="27-May-2026"/>
    <s v="Wednesday"/>
    <s v="Monthly - Wednesday"/>
    <s v="Monthly - Wednesday"/>
    <s v="Month+1 Expiry"/>
    <n v="1"/>
    <n v="2.3E-3"/>
    <n v="0"/>
  </r>
  <r>
    <s v="16-Apr-2026"/>
    <x v="3"/>
    <s v="Week3-Apr-2026"/>
    <x v="7"/>
    <s v="30-Apr-2026"/>
    <s v="Thursday"/>
    <s v="Monthly - Thursday"/>
    <s v="Monthly - Thursday"/>
    <s v="Same Month Expiry"/>
    <n v="2245"/>
    <n v="4.2393000000000001"/>
    <n v="4.9399999999999999E-2"/>
  </r>
  <r>
    <s v="16-Apr-2026"/>
    <x v="3"/>
    <s v="Week3-Apr-2026"/>
    <x v="7"/>
    <s v="27-May-2026"/>
    <s v="Wednesday"/>
    <s v="Monthly - Wednesday"/>
    <s v="Monthly - Wednesday"/>
    <s v="Month+1 Expiry"/>
    <n v="2"/>
    <n v="4.0000000000000001E-3"/>
    <n v="0"/>
  </r>
  <r>
    <s v="17-Apr-2026"/>
    <x v="4"/>
    <s v="Week3-Apr-2026"/>
    <x v="7"/>
    <s v="30-Apr-2026"/>
    <s v="Thursday"/>
    <s v="Monthly - Thursday"/>
    <s v="Monthly - Thursday"/>
    <s v="Same Month Expiry"/>
    <n v="2554"/>
    <n v="4.7228000000000003"/>
    <n v="4.1599999999999998E-2"/>
  </r>
  <r>
    <s v="17-Apr-2026"/>
    <x v="4"/>
    <s v="Week3-Apr-2026"/>
    <x v="7"/>
    <s v="27-May-2026"/>
    <s v="Wednesday"/>
    <s v="Monthly - Wednesday"/>
    <s v="Monthly - Wednesday"/>
    <s v="Month+1 Expiry"/>
    <n v="0"/>
    <n v="0"/>
    <n v="0"/>
  </r>
  <r>
    <s v="20-Apr-2026"/>
    <x v="0"/>
    <s v="Week3-Apr-2026"/>
    <x v="7"/>
    <s v="30-Apr-2026"/>
    <s v="Thursday"/>
    <s v="Monthly - Thursday"/>
    <s v="Monthly - Thursday"/>
    <s v="Same Month Expiry"/>
    <n v="5563"/>
    <n v="10.545999999999999"/>
    <n v="0.11070000000000001"/>
  </r>
  <r>
    <s v="20-Apr-2026"/>
    <x v="0"/>
    <s v="Week3-Apr-2026"/>
    <x v="7"/>
    <s v="27-May-2026"/>
    <s v="Wednesday"/>
    <s v="Monthly - Wednesday"/>
    <s v="Monthly - Wednesday"/>
    <s v="Month+1 Expiry"/>
    <n v="1"/>
    <n v="2E-3"/>
    <n v="0"/>
  </r>
  <r>
    <s v="21-Apr-2026"/>
    <x v="1"/>
    <s v="Week3-Apr-2026"/>
    <x v="7"/>
    <s v="30-Apr-2026"/>
    <s v="Thursday"/>
    <s v="Monthly - Thursday"/>
    <s v="Monthly - Thursday"/>
    <s v="Same Month Expiry"/>
    <n v="3779"/>
    <n v="7.2281000000000004"/>
    <n v="7.9600000000000004E-2"/>
  </r>
  <r>
    <s v="21-Apr-2026"/>
    <x v="1"/>
    <s v="Week3-Apr-2026"/>
    <x v="7"/>
    <s v="27-May-2026"/>
    <s v="Wednesday"/>
    <s v="Monthly - Wednesday"/>
    <s v="Monthly - Wednesday"/>
    <s v="Month+1 Expiry"/>
    <n v="2"/>
    <n v="4.7000000000000002E-3"/>
    <n v="0"/>
  </r>
  <r>
    <s v="22-Apr-2026"/>
    <x v="2"/>
    <s v="Week4-Apr-2026"/>
    <x v="7"/>
    <s v="30-Apr-2026"/>
    <s v="Thursday"/>
    <s v="Monthly - Thursday"/>
    <s v="Monthly - Thursday"/>
    <s v="Same Month Expiry"/>
    <n v="4622"/>
    <n v="8.8963000000000001"/>
    <n v="8.4900000000000003E-2"/>
  </r>
  <r>
    <s v="22-Apr-2026"/>
    <x v="2"/>
    <s v="Week4-Apr-2026"/>
    <x v="7"/>
    <s v="27-May-2026"/>
    <s v="Wednesday"/>
    <s v="Monthly - Wednesday"/>
    <s v="Monthly - Wednesday"/>
    <s v="Month+1 Expiry"/>
    <n v="3"/>
    <n v="6.3E-3"/>
    <n v="0"/>
  </r>
  <r>
    <s v="23-Apr-2026"/>
    <x v="3"/>
    <s v="Week4-Apr-2026"/>
    <x v="7"/>
    <s v="30-Apr-2026"/>
    <s v="Thursday"/>
    <s v="Monthly - Thursday"/>
    <s v="Monthly - Thursday"/>
    <s v="Same Month Expiry"/>
    <n v="5464"/>
    <n v="10.484999999999999"/>
    <n v="9.3799999999999994E-2"/>
  </r>
  <r>
    <s v="23-Apr-2026"/>
    <x v="3"/>
    <s v="Week4-Apr-2026"/>
    <x v="7"/>
    <s v="27-May-2026"/>
    <s v="Wednesday"/>
    <s v="Monthly - Wednesday"/>
    <s v="Monthly - Wednesday"/>
    <s v="Month+1 Expiry"/>
    <n v="1"/>
    <n v="2E-3"/>
    <n v="1E-4"/>
  </r>
  <r>
    <s v="24-Apr-2026"/>
    <x v="4"/>
    <s v="Week4-Apr-2026"/>
    <x v="7"/>
    <s v="30-Apr-2026"/>
    <s v="Thursday"/>
    <s v="Monthly - Thursday"/>
    <s v="Monthly - Thursday"/>
    <s v="Same Month Expiry"/>
    <n v="7159"/>
    <n v="13.681900000000001"/>
    <n v="0.10340000000000001"/>
  </r>
  <r>
    <s v="24-Apr-2026"/>
    <x v="4"/>
    <s v="Week4-Apr-2026"/>
    <x v="7"/>
    <s v="27-May-2026"/>
    <s v="Wednesday"/>
    <s v="Monthly - Wednesday"/>
    <s v="Monthly - Wednesday"/>
    <s v="Month+1 Expiry"/>
    <n v="5"/>
    <n v="1.04E-2"/>
    <n v="0"/>
  </r>
  <r>
    <s v="27-Apr-2026"/>
    <x v="0"/>
    <s v="Week4-Apr-2026"/>
    <x v="7"/>
    <s v="30-Apr-2026"/>
    <s v="Thursday"/>
    <s v="Monthly - Thursday"/>
    <s v="Monthly - Thursday"/>
    <s v="Same Month Expiry"/>
    <n v="17004"/>
    <n v="32.354300000000002"/>
    <n v="0.18099999999999999"/>
  </r>
  <r>
    <s v="27-Apr-2026"/>
    <x v="0"/>
    <s v="Week4-Apr-2026"/>
    <x v="7"/>
    <s v="27-May-2026"/>
    <s v="Wednesday"/>
    <s v="Monthly - Wednesday"/>
    <s v="Monthly - Wednesday"/>
    <s v="Month+1 Expiry"/>
    <n v="0"/>
    <n v="0"/>
    <n v="0"/>
  </r>
  <r>
    <s v="28-Apr-2026"/>
    <x v="1"/>
    <s v="Week4-Apr-2026"/>
    <x v="7"/>
    <s v="30-Apr-2026"/>
    <s v="Thursday"/>
    <s v="Monthly - Thursday"/>
    <s v="Monthly - Thursday"/>
    <s v="Same Month Expiry"/>
    <n v="21677"/>
    <n v="40.8675"/>
    <n v="0.16450000000000001"/>
  </r>
  <r>
    <s v="28-Apr-2026"/>
    <x v="1"/>
    <s v="Week4-Apr-2026"/>
    <x v="7"/>
    <s v="27-May-2026"/>
    <s v="Wednesday"/>
    <s v="Monthly - Wednesday"/>
    <s v="Monthly - Wednesday"/>
    <s v="Month+1 Expiry"/>
    <n v="27"/>
    <n v="5.2900000000000003E-2"/>
    <n v="5.9999999999999995E-4"/>
  </r>
  <r>
    <s v="29-Apr-2026"/>
    <x v="2"/>
    <s v="Week5-Apr-2026"/>
    <x v="7"/>
    <s v="30-Apr-2026"/>
    <s v="Thursday"/>
    <s v="Monthly - Thursday"/>
    <s v="Monthly - Thursday"/>
    <s v="Same Month Expiry"/>
    <n v="781125"/>
    <n v="1472.2204999999999"/>
    <n v="3.6579999999999999"/>
  </r>
  <r>
    <s v="29-Apr-2026"/>
    <x v="2"/>
    <s v="Week5-Apr-2026"/>
    <x v="7"/>
    <s v="27-May-2026"/>
    <s v="Wednesday"/>
    <s v="Monthly - Wednesday"/>
    <s v="Monthly - Wednesday"/>
    <s v="Month+1 Expiry"/>
    <n v="24"/>
    <n v="4.6300000000000001E-2"/>
    <n v="5.0000000000000001E-4"/>
  </r>
  <r>
    <s v="30-Apr-2026"/>
    <x v="3"/>
    <s v="Week5-Apr-2026"/>
    <x v="7"/>
    <s v="30-Apr-2026"/>
    <s v="Thursday"/>
    <s v="Monthly - Thursday"/>
    <s v="Monthly - Thursday"/>
    <s v="Same Month Expiry"/>
    <n v="6877305"/>
    <n v="12738.7039"/>
    <n v="11.9451"/>
  </r>
  <r>
    <s v="30-Apr-2026"/>
    <x v="3"/>
    <s v="Week5-Apr-2026"/>
    <x v="7"/>
    <s v="27-May-2026"/>
    <s v="Wednesday"/>
    <s v="Monthly - Wednesday"/>
    <s v="Monthly - Wednesday"/>
    <s v="Month+1 Expiry"/>
    <n v="400"/>
    <n v="0.65890000000000004"/>
    <n v="2.8999999999999998E-3"/>
  </r>
  <r>
    <s v="04-May-2026"/>
    <x v="0"/>
    <s v="Week1-May-2026"/>
    <x v="8"/>
    <s v="27-May-2026"/>
    <s v="Wednesday"/>
    <s v="Monthly - Wednesday"/>
    <s v="Monthly - Wednesday"/>
    <s v="Same Month Expiry"/>
    <n v="828"/>
    <n v="1.5529999999999999"/>
    <n v="1.24E-2"/>
  </r>
  <r>
    <s v="05-May-2026"/>
    <x v="1"/>
    <s v="Week1-May-2026"/>
    <x v="8"/>
    <s v="27-May-2026"/>
    <s v="Wednesday"/>
    <s v="Monthly - Wednesday"/>
    <s v="Monthly - Wednesday"/>
    <s v="Same Month Expiry"/>
    <n v="1376"/>
    <n v="2.6093999999999999"/>
    <n v="3.32E-2"/>
  </r>
  <r>
    <s v="06-May-2026"/>
    <x v="2"/>
    <s v="Week1-May-2026"/>
    <x v="8"/>
    <s v="27-May-2026"/>
    <s v="Wednesday"/>
    <s v="Monthly - Wednesday"/>
    <s v="Monthly - Wednesday"/>
    <s v="Same Month Expiry"/>
    <n v="3073"/>
    <n v="5.8125"/>
    <n v="7.0900000000000005E-2"/>
  </r>
  <r>
    <s v="06-May-2026"/>
    <x v="2"/>
    <s v="Week1-May-2026"/>
    <x v="8"/>
    <s v="25-Jun-2026"/>
    <s v="Thursday"/>
    <s v="Monthly - Thursday"/>
    <s v="Monthly - Thursday"/>
    <s v="Month+1 Expiry"/>
    <n v="4"/>
    <n v="7.7999999999999996E-3"/>
    <n v="1E-4"/>
  </r>
  <r>
    <s v="07-May-2026"/>
    <x v="3"/>
    <s v="Week1-May-2026"/>
    <x v="8"/>
    <s v="27-May-2026"/>
    <s v="Wednesday"/>
    <s v="Monthly - Wednesday"/>
    <s v="Monthly - Wednesday"/>
    <s v="Same Month Expiry"/>
    <n v="1664"/>
    <n v="3.1656"/>
    <n v="3.6200000000000003E-2"/>
  </r>
  <r>
    <s v="07-May-2026"/>
    <x v="3"/>
    <s v="Week1-May-2026"/>
    <x v="8"/>
    <s v="25-Jun-2026"/>
    <s v="Thursday"/>
    <s v="Monthly - Thursday"/>
    <s v="Monthly - Thursday"/>
    <s v="Month+1 Expiry"/>
    <n v="0"/>
    <n v="0"/>
    <n v="0"/>
  </r>
  <r>
    <s v="08-May-2026"/>
    <x v="4"/>
    <s v="Week2-May-2026"/>
    <x v="8"/>
    <s v="27-May-2026"/>
    <s v="Wednesday"/>
    <s v="Monthly - Wednesday"/>
    <s v="Monthly - Wednesday"/>
    <s v="Same Month Expiry"/>
    <n v="2742"/>
    <n v="5.1687000000000003"/>
    <n v="6.6400000000000001E-2"/>
  </r>
  <r>
    <s v="08-May-2026"/>
    <x v="4"/>
    <s v="Week2-May-2026"/>
    <x v="8"/>
    <s v="25-Jun-2026"/>
    <s v="Thursday"/>
    <s v="Monthly - Thursday"/>
    <s v="Monthly - Thursday"/>
    <s v="Month+1 Expiry"/>
    <n v="0"/>
    <n v="0"/>
    <n v="0"/>
  </r>
  <r>
    <s v="11-May-2026"/>
    <x v="0"/>
    <s v="Week2-May-2026"/>
    <x v="8"/>
    <s v="27-May-2026"/>
    <s v="Wednesday"/>
    <s v="Monthly - Wednesday"/>
    <s v="Monthly - Wednesday"/>
    <s v="Same Month Expiry"/>
    <n v="1747"/>
    <n v="3.1143999999999998"/>
    <n v="2.1700000000000001E-2"/>
  </r>
  <r>
    <s v="11-May-2026"/>
    <x v="0"/>
    <s v="Week2-May-2026"/>
    <x v="8"/>
    <s v="25-Jun-2026"/>
    <s v="Thursday"/>
    <s v="Monthly - Thursday"/>
    <s v="Monthly - Thursday"/>
    <s v="Month+1 Expiry"/>
    <n v="0"/>
    <n v="0"/>
    <n v="0"/>
  </r>
  <r>
    <s v="12-May-2026"/>
    <x v="1"/>
    <s v="Week2-May-2026"/>
    <x v="8"/>
    <s v="27-May-2026"/>
    <s v="Wednesday"/>
    <s v="Monthly - Wednesday"/>
    <s v="Monthly - Wednesday"/>
    <s v="Same Month Expiry"/>
    <n v="1389"/>
    <n v="2.4575999999999998"/>
    <n v="1.5100000000000001E-2"/>
  </r>
  <r>
    <s v="12-May-2026"/>
    <x v="1"/>
    <s v="Week2-May-2026"/>
    <x v="8"/>
    <s v="25-Jun-2026"/>
    <s v="Thursday"/>
    <s v="Monthly - Thursday"/>
    <s v="Monthly - Thursday"/>
    <s v="Month+1 Expiry"/>
    <n v="0"/>
    <n v="0"/>
    <n v="0"/>
  </r>
  <r>
    <s v="13-May-2026"/>
    <x v="2"/>
    <s v="Week2-May-2026"/>
    <x v="8"/>
    <s v="27-May-2026"/>
    <s v="Wednesday"/>
    <s v="Monthly - Wednesday"/>
    <s v="Monthly - Wednesday"/>
    <s v="Same Month Expiry"/>
    <n v="3893"/>
    <n v="6.7222999999999997"/>
    <n v="3.9E-2"/>
  </r>
  <r>
    <s v="13-May-2026"/>
    <x v="2"/>
    <s v="Week2-May-2026"/>
    <x v="8"/>
    <s v="25-Jun-2026"/>
    <s v="Thursday"/>
    <s v="Monthly - Thursday"/>
    <s v="Monthly - Thursday"/>
    <s v="Month+1 Expiry"/>
    <n v="0"/>
    <n v="0"/>
    <n v="0"/>
  </r>
  <r>
    <s v="14-May-2026"/>
    <x v="3"/>
    <s v="Week2-May-2026"/>
    <x v="8"/>
    <s v="27-May-2026"/>
    <s v="Wednesday"/>
    <s v="Monthly - Wednesday"/>
    <s v="Monthly - Wednesday"/>
    <s v="Same Month Expiry"/>
    <n v="6178"/>
    <n v="10.97"/>
    <n v="9.8000000000000004E-2"/>
  </r>
  <r>
    <s v="14-May-2026"/>
    <x v="3"/>
    <s v="Week2-May-2026"/>
    <x v="8"/>
    <s v="25-Jun-2026"/>
    <s v="Thursday"/>
    <s v="Monthly - Thursday"/>
    <s v="Monthly - Thursday"/>
    <s v="Month+1 Expiry"/>
    <n v="0"/>
    <n v="0"/>
    <n v="0"/>
  </r>
  <r>
    <s v="15-May-2026"/>
    <x v="4"/>
    <s v="Week3-May-2026"/>
    <x v="8"/>
    <s v="27-May-2026"/>
    <s v="Wednesday"/>
    <s v="Monthly - Wednesday"/>
    <s v="Monthly - Wednesday"/>
    <s v="Same Month Expiry"/>
    <n v="6654"/>
    <n v="11.752599999999999"/>
    <n v="0.10150000000000001"/>
  </r>
  <r>
    <s v="15-May-2026"/>
    <x v="4"/>
    <s v="Week3-May-2026"/>
    <x v="8"/>
    <s v="25-Jun-2026"/>
    <s v="Thursday"/>
    <s v="Monthly - Thursday"/>
    <s v="Monthly - Thursday"/>
    <s v="Month+1 Expiry"/>
    <n v="2"/>
    <n v="3.8E-3"/>
    <n v="1E-4"/>
  </r>
  <r>
    <s v="18-May-2026"/>
    <x v="0"/>
    <s v="Week3-May-2026"/>
    <x v="8"/>
    <s v="27-May-2026"/>
    <s v="Wednesday"/>
    <s v="Monthly - Wednesday"/>
    <s v="Monthly - Wednesday"/>
    <s v="Same Month Expiry"/>
    <n v="5130"/>
    <n v="9.0123999999999995"/>
    <n v="8.72E-2"/>
  </r>
  <r>
    <s v="18-May-2026"/>
    <x v="0"/>
    <s v="Week3-May-2026"/>
    <x v="8"/>
    <s v="25-Jun-2026"/>
    <s v="Thursday"/>
    <s v="Monthly - Thursday"/>
    <s v="Monthly - Thursday"/>
    <s v="Month+1 Expiry"/>
    <n v="0"/>
    <n v="0"/>
    <n v="0"/>
  </r>
  <r>
    <s v="19-May-2026"/>
    <x v="1"/>
    <s v="Week3-May-2026"/>
    <x v="8"/>
    <s v="27-May-2026"/>
    <s v="Wednesday"/>
    <s v="Monthly - Wednesday"/>
    <s v="Monthly - Wednesday"/>
    <s v="Same Month Expiry"/>
    <n v="6964"/>
    <n v="12.194800000000001"/>
    <n v="0.107"/>
  </r>
  <r>
    <s v="19-May-2026"/>
    <x v="1"/>
    <s v="Week3-May-2026"/>
    <x v="8"/>
    <s v="25-Jun-2026"/>
    <s v="Thursday"/>
    <s v="Monthly - Thursday"/>
    <s v="Monthly - Thursday"/>
    <s v="Month+1 Expiry"/>
    <n v="3"/>
    <n v="6.4999999999999997E-3"/>
    <n v="0"/>
  </r>
  <r>
    <s v="20-May-2026"/>
    <x v="2"/>
    <s v="Week3-May-2026"/>
    <x v="8"/>
    <s v="27-May-2026"/>
    <s v="Wednesday"/>
    <s v="Monthly - Wednesday"/>
    <s v="Monthly - Wednesday"/>
    <s v="Same Month Expiry"/>
    <n v="4771"/>
    <n v="8.3641000000000005"/>
    <n v="7.0400000000000004E-2"/>
  </r>
  <r>
    <s v="20-May-2026"/>
    <x v="2"/>
    <s v="Week3-May-2026"/>
    <x v="8"/>
    <s v="25-Jun-2026"/>
    <s v="Thursday"/>
    <s v="Monthly - Thursday"/>
    <s v="Monthly - Thursday"/>
    <s v="Month+1 Expiry"/>
    <n v="7"/>
    <n v="1.4800000000000001E-2"/>
    <n v="1E-4"/>
  </r>
  <r>
    <s v="21-May-2026"/>
    <x v="3"/>
    <s v="Week3-May-2026"/>
    <x v="8"/>
    <s v="27-May-2026"/>
    <s v="Wednesday"/>
    <s v="Monthly - Wednesday"/>
    <s v="Monthly - Wednesday"/>
    <s v="Same Month Expiry"/>
    <n v="10940"/>
    <n v="19.401"/>
    <n v="0.13009999999999999"/>
  </r>
  <r>
    <s v="21-May-2026"/>
    <x v="3"/>
    <s v="Week3-May-2026"/>
    <x v="8"/>
    <s v="25-Jun-2026"/>
    <s v="Thursday"/>
    <s v="Monthly - Thursday"/>
    <s v="Monthly - Thursday"/>
    <s v="Month+1 Expiry"/>
    <n v="1"/>
    <n v="1.6999999999999999E-3"/>
    <n v="0"/>
  </r>
  <r>
    <s v="22-May-2026"/>
    <x v="4"/>
    <s v="Week4-May-2026"/>
    <x v="8"/>
    <s v="27-May-2026"/>
    <s v="Wednesday"/>
    <s v="Monthly - Wednesday"/>
    <s v="Monthly - Wednesday"/>
    <s v="Same Month Expiry"/>
    <n v="11023"/>
    <n v="19.552199999999999"/>
    <n v="9.2100000000000001E-2"/>
  </r>
  <r>
    <s v="22-May-2026"/>
    <x v="4"/>
    <s v="Week4-May-2026"/>
    <x v="8"/>
    <s v="25-Jun-2026"/>
    <s v="Thursday"/>
    <s v="Monthly - Thursday"/>
    <s v="Monthly - Thursday"/>
    <s v="Month+1 Expiry"/>
    <n v="0"/>
    <n v="0"/>
    <n v="0"/>
  </r>
  <r>
    <s v="25-May-2026"/>
    <x v="0"/>
    <s v="Week4-May-2026"/>
    <x v="8"/>
    <s v="27-May-2026"/>
    <s v="Wednesday"/>
    <s v="Monthly - Wednesday"/>
    <s v="Monthly - Wednesday"/>
    <s v="Same Month Expiry"/>
    <n v="14856"/>
    <n v="27.184999999999999"/>
    <n v="0.11459999999999999"/>
  </r>
  <r>
    <s v="25-May-2026"/>
    <x v="0"/>
    <s v="Week4-May-2026"/>
    <x v="8"/>
    <s v="25-Jun-2026"/>
    <s v="Thursday"/>
    <s v="Monthly - Thursday"/>
    <s v="Monthly - Thursday"/>
    <s v="Month+1 Expiry"/>
    <n v="8"/>
    <n v="1.23E-2"/>
    <n v="0"/>
  </r>
  <r>
    <s v="26-May-2026"/>
    <x v="1"/>
    <s v="Week4-May-2026"/>
    <x v="8"/>
    <s v="27-May-2026"/>
    <s v="Wednesday"/>
    <s v="Monthly - Wednesday"/>
    <s v="Monthly - Wednesday"/>
    <s v="Same Month Expiry"/>
    <n v="56880"/>
    <n v="106.0984"/>
    <n v="0.2959"/>
  </r>
  <r>
    <s v="26-May-2026"/>
    <x v="1"/>
    <s v="Week4-May-2026"/>
    <x v="8"/>
    <s v="25-Jun-2026"/>
    <s v="Thursday"/>
    <s v="Monthly - Thursday"/>
    <s v="Monthly - Thursday"/>
    <s v="Month+1 Expiry"/>
    <n v="145"/>
    <n v="0.27360000000000001"/>
    <n v="4.4000000000000003E-3"/>
  </r>
  <r>
    <s v="27-May-2026"/>
    <x v="2"/>
    <s v="Week4-May-2026"/>
    <x v="8"/>
    <s v="27-May-2026"/>
    <s v="Wednesday"/>
    <s v="Monthly - Wednesday"/>
    <s v="Monthly - Wednesday"/>
    <s v="Same Month Expiry"/>
    <n v="6532534"/>
    <n v="12144.9013"/>
    <n v="10.198399999999999"/>
  </r>
  <r>
    <s v="27-May-2026"/>
    <x v="2"/>
    <s v="Week4-May-2026"/>
    <x v="8"/>
    <s v="25-Jun-2026"/>
    <s v="Thursday"/>
    <s v="Monthly - Thursday"/>
    <s v="Monthly - Thursday"/>
    <s v="Month+1 Expiry"/>
    <n v="236"/>
    <n v="0.41399999999999998"/>
    <n v="7.7000000000000002E-3"/>
  </r>
  <r>
    <s v="29-May-2026"/>
    <x v="4"/>
    <s v="Week5-May-2026"/>
    <x v="8"/>
    <s v="25-Jun-2026"/>
    <s v="Thursday"/>
    <s v="Monthly - Thursday"/>
    <s v="Monthly - Thursday"/>
    <s v="Month+1 Expiry"/>
    <n v="2579"/>
    <n v="4.7403000000000004"/>
    <n v="7.3599999999999999E-2"/>
  </r>
  <r>
    <s v="01-Jun-2026"/>
    <x v="0"/>
    <s v="Week1-Jun-2026"/>
    <x v="9"/>
    <s v="25-Jun-2026"/>
    <s v="Thursday"/>
    <s v="Monthly - Thursday"/>
    <s v="Monthly - Thursday"/>
    <s v="Same Month Expiry"/>
    <n v="2492"/>
    <n v="4.4935"/>
    <n v="7.1900000000000006E-2"/>
  </r>
  <r>
    <s v="02-Jun-2026"/>
    <x v="1"/>
    <s v="Week1-Jun-2026"/>
    <x v="9"/>
    <s v="25-Jun-2026"/>
    <s v="Thursday"/>
    <s v="Monthly - Thursday"/>
    <s v="Monthly - Thursday"/>
    <s v="Same Month Expiry"/>
    <n v="2671"/>
    <n v="4.7007000000000003"/>
    <n v="6.3200000000000006E-2"/>
  </r>
  <r>
    <s v="03-Jun-2026"/>
    <x v="2"/>
    <s v="Week1-Jun-2026"/>
    <x v="9"/>
    <s v="25-Jun-2026"/>
    <s v="Thursday"/>
    <s v="Monthly - Thursday"/>
    <s v="Monthly - Thursday"/>
    <s v="Same Month Expiry"/>
    <n v="4996"/>
    <n v="8.8414999999999999"/>
    <n v="0.12959999999999999"/>
  </r>
  <r>
    <s v="04-Jun-2026"/>
    <x v="3"/>
    <s v="Week1-Jun-2026"/>
    <x v="9"/>
    <s v="25-Jun-2026"/>
    <s v="Thursday"/>
    <s v="Monthly - Thursday"/>
    <s v="Monthly - Thursday"/>
    <s v="Same Month Expiry"/>
    <n v="2962"/>
    <n v="5.3669000000000002"/>
    <n v="7.9799999999999996E-2"/>
  </r>
  <r>
    <s v="05-Jun-2026"/>
    <x v="4"/>
    <s v="Week1-Jun-2026"/>
    <x v="9"/>
    <s v="25-Jun-2026"/>
    <s v="Thursday"/>
    <s v="Monthly - Thursday"/>
    <s v="Monthly - Thursday"/>
    <s v="Same Month Expiry"/>
    <n v="5449"/>
    <n v="10.0855"/>
    <n v="0.1419"/>
  </r>
  <r>
    <s v="08-Jun-2026"/>
    <x v="0"/>
    <s v="Week2-Jun-2026"/>
    <x v="9"/>
    <s v="25-Jun-2026"/>
    <s v="Thursday"/>
    <s v="Monthly - Thursday"/>
    <s v="Monthly - Thursday"/>
    <s v="Same Month Expiry"/>
    <n v="2927"/>
    <n v="5.3494999999999999"/>
    <n v="6.8400000000000002E-2"/>
  </r>
  <r>
    <s v="09-Jun-2026"/>
    <x v="1"/>
    <s v="Week2-Jun-2026"/>
    <x v="9"/>
    <s v="25-Jun-2026"/>
    <s v="Thursday"/>
    <s v="Monthly - Thursday"/>
    <s v="Monthly - Thursday"/>
    <s v="Same Month Expiry"/>
    <n v="5829"/>
    <n v="10.2277"/>
    <n v="6.7799999999999999E-2"/>
  </r>
  <r>
    <s v="10-Jun-2026"/>
    <x v="2"/>
    <s v="Week2-Jun-2026"/>
    <x v="9"/>
    <s v="25-Jun-2026"/>
    <s v="Thursday"/>
    <s v="Monthly - Thursday"/>
    <s v="Monthly - Thursday"/>
    <s v="Same Month Expiry"/>
    <n v="3225"/>
    <n v="5.9668000000000001"/>
    <n v="5.7599999999999998E-2"/>
  </r>
  <r>
    <s v="11-Jun-2026"/>
    <x v="3"/>
    <s v="Week2-Jun-2026"/>
    <x v="9"/>
    <s v="25-Jun-2026"/>
    <s v="Thursday"/>
    <s v="Monthly - Thursday"/>
    <s v="Monthly - Thursday"/>
    <s v="Same Month Expiry"/>
    <n v="4118"/>
    <n v="7.5372000000000003"/>
    <n v="7.8100000000000003E-2"/>
  </r>
  <r>
    <s v="12-Jun-2026"/>
    <x v="4"/>
    <s v="Week2-Jun-2026"/>
    <x v="9"/>
    <s v="25-Jun-2026"/>
    <s v="Thursday"/>
    <s v="Monthly - Thursday"/>
    <s v="Monthly - Thursday"/>
    <s v="Same Month Expiry"/>
    <n v="6419"/>
    <n v="11.6236"/>
    <n v="6.7699999999999996E-2"/>
  </r>
  <r>
    <s v="15-Jun-2026"/>
    <x v="0"/>
    <s v="Week3-Jun-2026"/>
    <x v="9"/>
    <s v="25-Jun-2026"/>
    <s v="Thursday"/>
    <s v="Monthly - Thursday"/>
    <s v="Monthly - Thursday"/>
    <s v="Same Month Expiry"/>
    <n v="4515"/>
    <n v="8.4481999999999999"/>
    <n v="7.2800000000000004E-2"/>
  </r>
  <r>
    <s v="16-Jun-2026"/>
    <x v="1"/>
    <s v="Week3-Jun-2026"/>
    <x v="9"/>
    <s v="25-Jun-2026"/>
    <s v="Thursday"/>
    <s v="Monthly - Thursday"/>
    <s v="Monthly - Thursday"/>
    <s v="Same Month Expiry"/>
    <n v="4725"/>
    <n v="8.7751000000000001"/>
    <n v="6.4699999999999994E-2"/>
  </r>
  <r>
    <s v="17-Jun-2026"/>
    <x v="2"/>
    <s v="Week3-Jun-2026"/>
    <x v="9"/>
    <s v="25-Jun-2026"/>
    <s v="Thursday"/>
    <s v="Monthly - Thursday"/>
    <s v="Monthly - Thursday"/>
    <s v="Same Month Expiry"/>
    <n v="6611"/>
    <n v="12.4917"/>
    <n v="7.4200000000000002E-2"/>
  </r>
  <r>
    <s v="18-Jun-2026"/>
    <x v="3"/>
    <s v="Week3-Jun-2026"/>
    <x v="9"/>
    <s v="25-Jun-2026"/>
    <s v="Thursday"/>
    <s v="Monthly - Thursday"/>
    <s v="Monthly - Thursday"/>
    <s v="Same Month Expiry"/>
    <n v="10049"/>
    <n v="18.556999999999999"/>
    <n v="0.10100000000000001"/>
  </r>
  <r>
    <s v="19-Jun-2026"/>
    <x v="4"/>
    <s v="Week3-Jun-2026"/>
    <x v="9"/>
    <s v="25-Jun-2026"/>
    <s v="Thursday"/>
    <s v="Monthly - Thursday"/>
    <s v="Monthly - Thursday"/>
    <s v="Same Month Expiry"/>
    <n v="19264"/>
    <n v="34.494300000000003"/>
    <n v="0.15740000000000001"/>
  </r>
  <r>
    <s v="22-Jun-2026"/>
    <x v="0"/>
    <s v="Week4-Jun-2026"/>
    <x v="9"/>
    <s v="25-Jun-2026"/>
    <s v="Thursday"/>
    <s v="Monthly - Thursday"/>
    <s v="Monthly - Thursday"/>
    <s v="Same Month Expiry"/>
    <n v="17827"/>
    <n v="32.945099999999996"/>
    <n v="0.1191"/>
  </r>
  <r>
    <s v="23-Jun-2026"/>
    <x v="1"/>
    <s v="Week4-Jun-2026"/>
    <x v="9"/>
    <s v="25-Jun-2026"/>
    <s v="Thursday"/>
    <s v="Monthly - Thursday"/>
    <s v="Monthly - Thursday"/>
    <s v="Same Month Expiry"/>
    <n v="35145"/>
    <n v="66.634200000000007"/>
    <n v="0.23469999999999999"/>
  </r>
  <r>
    <s v="23-Jun-2026"/>
    <x v="1"/>
    <s v="Week4-Jun-2026"/>
    <x v="9"/>
    <s v="30-Jul-2026"/>
    <s v="Thursday"/>
    <s v="Monthly - Thursday"/>
    <s v="Monthly - Thursday"/>
    <s v="Month+1 Expiry"/>
    <n v="123"/>
    <n v="0.1903"/>
    <n v="6.7000000000000002E-3"/>
  </r>
  <r>
    <s v="24-Jun-2026"/>
    <x v="2"/>
    <s v="Week4-Jun-2026"/>
    <x v="9"/>
    <s v="25-Jun-2026"/>
    <s v="Thursday"/>
    <s v="Monthly - Thursday"/>
    <s v="Monthly - Thursday"/>
    <s v="Same Month Expiry"/>
    <n v="584158"/>
    <n v="1144.4138"/>
    <n v="2.6675"/>
  </r>
  <r>
    <s v="24-Jun-2026"/>
    <x v="2"/>
    <s v="Week4-Jun-2026"/>
    <x v="9"/>
    <s v="30-Jul-2026"/>
    <s v="Thursday"/>
    <s v="Monthly - Thursday"/>
    <s v="Monthly - Thursday"/>
    <s v="Month+1 Expiry"/>
    <n v="364"/>
    <n v="0.6321"/>
    <n v="1.26E-2"/>
  </r>
  <r>
    <s v="25-Jun-2026"/>
    <x v="3"/>
    <s v="Week4-Jun-2026"/>
    <x v="9"/>
    <s v="25-Jun-2026"/>
    <s v="Thursday"/>
    <s v="Monthly - Thursday"/>
    <s v="Monthly - Thursday"/>
    <s v="Same Month Expiry"/>
    <n v="6959031"/>
    <n v="13738.8487"/>
    <n v="10.6927"/>
  </r>
  <r>
    <s v="25-Jun-2026"/>
    <x v="3"/>
    <s v="Week4-Jun-2026"/>
    <x v="9"/>
    <s v="30-Jul-2026"/>
    <s v="Thursday"/>
    <s v="Monthly - Thursday"/>
    <s v="Monthly - Thursday"/>
    <s v="Month+1 Expiry"/>
    <n v="876"/>
    <n v="1.5194000000000001"/>
    <n v="1.3299999999999999E-2"/>
  </r>
  <r>
    <s v="29-Jun-2026"/>
    <x v="0"/>
    <s v="Week5-Jun-2026"/>
    <x v="9"/>
    <s v="30-Jul-2026"/>
    <s v="Thursday"/>
    <s v="Monthly - Thursday"/>
    <s v="Monthly - Thursday"/>
    <s v="Month+1 Expiry"/>
    <n v="1472"/>
    <n v="2.7082999999999999"/>
    <n v="4.2299999999999997E-2"/>
  </r>
  <r>
    <s v="30-Jun-2026"/>
    <x v="1"/>
    <s v="Week5-Jun-2026"/>
    <x v="9"/>
    <s v="30-Jul-2026"/>
    <s v="Thursday"/>
    <s v="Monthly - Thursday"/>
    <s v="Monthly - Thursday"/>
    <s v="Month+1 Expiry"/>
    <n v="2019"/>
    <n v="3.4011"/>
    <n v="4.6899999999999997E-2"/>
  </r>
  <r>
    <s v="01-Jul-2026"/>
    <x v="2"/>
    <s v="Week1-Jul-2026"/>
    <x v="10"/>
    <s v="30-Jul-2026"/>
    <s v="Thursday"/>
    <s v="Monthly - Thursday"/>
    <s v="Monthly - Thursday"/>
    <s v="Same Month Expiry"/>
    <n v="2658"/>
    <n v="4.6037999999999997"/>
    <n v="8.4099999999999994E-2"/>
  </r>
  <r>
    <s v="02-Jul-2026"/>
    <x v="3"/>
    <s v="Week1-Jul-2026"/>
    <x v="10"/>
    <s v="30-Jul-2026"/>
    <s v="Thursday"/>
    <s v="Monthly - Thursday"/>
    <s v="Monthly - Thursday"/>
    <s v="Same Month Expiry"/>
    <n v="3089"/>
    <n v="5.6365999999999996"/>
    <n v="7.8700000000000006E-2"/>
  </r>
  <r>
    <s v="03-Jul-2026"/>
    <x v="4"/>
    <s v="Week1-Jul-2026"/>
    <x v="10"/>
    <s v="30-Jul-2026"/>
    <s v="Thursday"/>
    <s v="Monthly - Thursday"/>
    <s v="Monthly - Thursday"/>
    <s v="Same Month Expiry"/>
    <n v="1944"/>
    <n v="3.4365999999999999"/>
    <n v="4.4299999999999999E-2"/>
  </r>
  <r>
    <s v="06-Jul-2026"/>
    <x v="0"/>
    <s v="Week1-Jul-2026"/>
    <x v="10"/>
    <s v="30-Jul-2026"/>
    <s v="Thursday"/>
    <s v="Monthly - Thursday"/>
    <s v="Monthly - Thursday"/>
    <s v="Same Month Expiry"/>
    <n v="1847"/>
    <n v="3.4689000000000001"/>
    <n v="3.6400000000000002E-2"/>
  </r>
  <r>
    <s v="07-Jul-2026"/>
    <x v="1"/>
    <s v="Week1-Jul-2026"/>
    <x v="10"/>
    <s v="30-Jul-2026"/>
    <s v="Thursday"/>
    <s v="Monthly - Thursday"/>
    <s v="Monthly - Thursday"/>
    <s v="Same Month Expiry"/>
    <n v="3224"/>
    <n v="5.4922000000000004"/>
    <n v="5.6300000000000003E-2"/>
  </r>
  <r>
    <s v="08-Jul-2026"/>
    <x v="2"/>
    <s v="Week2-Jul-2026"/>
    <x v="10"/>
    <s v="30-Jul-2026"/>
    <s v="Thursday"/>
    <s v="Monthly - Thursday"/>
    <s v="Monthly - Thursday"/>
    <s v="Same Month Expiry"/>
    <n v="4707"/>
    <n v="8.9037000000000006"/>
    <n v="8.5999999999999993E-2"/>
  </r>
  <r>
    <s v="09-Jul-2026"/>
    <x v="3"/>
    <s v="Week2-Jul-2026"/>
    <x v="10"/>
    <s v="30-Jul-2026"/>
    <s v="Thursday"/>
    <s v="Monthly - Thursday"/>
    <s v="Monthly - Thursday"/>
    <s v="Same Month Expiry"/>
    <n v="3444"/>
    <n v="5.9737"/>
    <n v="4.9299999999999997E-2"/>
  </r>
  <r>
    <s v="10-Jul-2026"/>
    <x v="4"/>
    <s v="Week2-Jul-2026"/>
    <x v="10"/>
    <s v="30-Jul-2026"/>
    <s v="Thursday"/>
    <s v="Monthly - Thursday"/>
    <s v="Monthly - Thursday"/>
    <s v="Same Month Expiry"/>
    <n v="3462"/>
    <n v="6.2119"/>
    <n v="5.7700000000000001E-2"/>
  </r>
  <r>
    <s v="13-Jul-2026"/>
    <x v="0"/>
    <s v="Week2-Jul-2026"/>
    <x v="10"/>
    <s v="30-Jul-2026"/>
    <s v="Thursday"/>
    <s v="Monthly - Thursday"/>
    <s v="Monthly - Thursday"/>
    <s v="Same Month Expiry"/>
    <n v="5317"/>
    <n v="9.2973999999999997"/>
    <n v="9.5600000000000004E-2"/>
  </r>
  <r>
    <s v="14-Jul-2026"/>
    <x v="1"/>
    <s v="Week2-Jul-2026"/>
    <x v="10"/>
    <s v="30-Jul-2026"/>
    <s v="Thursday"/>
    <s v="Monthly - Thursday"/>
    <s v="Monthly - Thursday"/>
    <s v="Same Month Expiry"/>
    <n v="4230"/>
    <n v="7.1904000000000003"/>
    <n v="5.8799999999999998E-2"/>
  </r>
  <r>
    <s v="15-Jul-2026"/>
    <x v="2"/>
    <s v="Week3-Jul-2026"/>
    <x v="10"/>
    <s v="30-Jul-2026"/>
    <s v="Thursday"/>
    <s v="Monthly - Thursday"/>
    <s v="Monthly - Thursday"/>
    <s v="Same Month Expiry"/>
    <n v="4427"/>
    <n v="7.9359000000000002"/>
    <n v="7.1199999999999999E-2"/>
  </r>
  <r>
    <s v="16-Jul-2026"/>
    <x v="3"/>
    <s v="Week3-Jul-2026"/>
    <x v="10"/>
    <s v="30-Jul-2026"/>
    <s v="Thursday"/>
    <s v="Monthly - Thursday"/>
    <s v="Monthly - Thursday"/>
    <s v="Same Month Expiry"/>
    <n v="3288"/>
    <n v="5.5926"/>
    <n v="4.4299999999999999E-2"/>
  </r>
  <r>
    <s v="17-Jul-2026"/>
    <x v="4"/>
    <s v="Week3-Jul-2026"/>
    <x v="10"/>
    <s v="30-Jul-2026"/>
    <s v="Thursday"/>
    <s v="Monthly - Thursday"/>
    <s v="Monthly - Thursday"/>
    <s v="Same Month Expiry"/>
    <n v="5267"/>
    <n v="9.3279999999999994"/>
    <n v="6.6199999999999995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2">
  <r>
    <s v="01-Sep-2025"/>
    <x v="0"/>
    <s v="Week1-Sep-2025"/>
    <x v="0"/>
    <s v="04-Sep-2025"/>
    <s v="Thursday"/>
    <s v="Weekly - Thursday"/>
    <s v="Weekly - Thursday"/>
    <s v="Same Month Expiry"/>
    <n v="20321566"/>
    <n v="32708.0982"/>
    <n v="76.592100000000002"/>
  </r>
  <r>
    <s v="01-Sep-2025"/>
    <x v="0"/>
    <s v="Week1-Sep-2025"/>
    <x v="0"/>
    <s v="11-Sep-2025"/>
    <s v="Thursday"/>
    <s v="Weekly - Thursday"/>
    <s v="Weekly - Thursday"/>
    <s v="Same Month Expiry"/>
    <n v="99880"/>
    <n v="161.61699999999999"/>
    <n v="0.54830000000000001"/>
  </r>
  <r>
    <s v="01-Sep-2025"/>
    <x v="0"/>
    <s v="Week1-Sep-2025"/>
    <x v="0"/>
    <s v="18-Sep-2025"/>
    <s v="Thursday"/>
    <s v="Weekly - Thursday"/>
    <s v="Weekly - Thursday"/>
    <s v="Same Month Expiry"/>
    <n v="1170"/>
    <n v="1.9015"/>
    <n v="1.4200000000000001E-2"/>
  </r>
  <r>
    <s v="01-Sep-2025"/>
    <x v="0"/>
    <s v="Week1-Sep-2025"/>
    <x v="0"/>
    <s v="25-Sep-2025"/>
    <s v="Thursday"/>
    <s v="Monthly - Thursday"/>
    <s v="Monthly - Thursday"/>
    <s v="Same Month Expiry"/>
    <n v="11434"/>
    <n v="18.6904"/>
    <n v="0.1249"/>
  </r>
  <r>
    <s v="01-Sep-2025"/>
    <x v="0"/>
    <s v="Week1-Sep-2025"/>
    <x v="0"/>
    <s v="01-Oct-2025"/>
    <s v="Wednesday"/>
    <s v="Weekly - Wednesday"/>
    <s v="Weekly - Wednesday"/>
    <s v="Month+1 Expiry"/>
    <n v="0"/>
    <n v="0"/>
    <n v="0"/>
  </r>
  <r>
    <s v="01-Sep-2025"/>
    <x v="0"/>
    <s v="Week1-Sep-2025"/>
    <x v="0"/>
    <s v="09-Oct-2025"/>
    <s v="Thursday"/>
    <s v="Weekly - Thursday"/>
    <s v="Weekly - Thursday"/>
    <s v="Month+1 Expiry"/>
    <n v="0"/>
    <n v="0"/>
    <n v="0"/>
  </r>
  <r>
    <s v="01-Sep-2025"/>
    <x v="0"/>
    <s v="Week1-Sep-2025"/>
    <x v="0"/>
    <s v="30-Oct-2025"/>
    <s v="Thursday"/>
    <s v="Monthly - Thursday"/>
    <s v="Monthly - Thursday"/>
    <s v="Month+1 Expiry"/>
    <n v="1"/>
    <n v="1.6000000000000001E-3"/>
    <n v="0"/>
  </r>
  <r>
    <s v="02-Sep-2025"/>
    <x v="1"/>
    <s v="Week1-Sep-2025"/>
    <x v="0"/>
    <s v="04-Sep-2025"/>
    <s v="Thursday"/>
    <s v="Weekly - Thursday"/>
    <s v="Weekly - Thursday"/>
    <s v="Same Month Expiry"/>
    <n v="31364724"/>
    <n v="50580.827799999999"/>
    <n v="92.530699999999996"/>
  </r>
  <r>
    <s v="02-Sep-2025"/>
    <x v="1"/>
    <s v="Week1-Sep-2025"/>
    <x v="0"/>
    <s v="11-Sep-2025"/>
    <s v="Thursday"/>
    <s v="Weekly - Thursday"/>
    <s v="Weekly - Thursday"/>
    <s v="Same Month Expiry"/>
    <n v="237536"/>
    <n v="384.49489999999997"/>
    <n v="1.2091000000000001"/>
  </r>
  <r>
    <s v="02-Sep-2025"/>
    <x v="1"/>
    <s v="Week1-Sep-2025"/>
    <x v="0"/>
    <s v="18-Sep-2025"/>
    <s v="Thursday"/>
    <s v="Weekly - Thursday"/>
    <s v="Weekly - Thursday"/>
    <s v="Same Month Expiry"/>
    <n v="1918"/>
    <n v="3.1244999999999998"/>
    <n v="2.1399999999999999E-2"/>
  </r>
  <r>
    <s v="02-Sep-2025"/>
    <x v="1"/>
    <s v="Week1-Sep-2025"/>
    <x v="0"/>
    <s v="25-Sep-2025"/>
    <s v="Thursday"/>
    <s v="Monthly - Thursday"/>
    <s v="Monthly - Thursday"/>
    <s v="Same Month Expiry"/>
    <n v="17640"/>
    <n v="28.779599999999999"/>
    <n v="0.20449999999999999"/>
  </r>
  <r>
    <s v="02-Sep-2025"/>
    <x v="1"/>
    <s v="Week1-Sep-2025"/>
    <x v="0"/>
    <s v="01-Oct-2025"/>
    <s v="Wednesday"/>
    <s v="Weekly - Wednesday"/>
    <s v="Weekly - Wednesday"/>
    <s v="Month+1 Expiry"/>
    <n v="0"/>
    <n v="0"/>
    <n v="0"/>
  </r>
  <r>
    <s v="02-Sep-2025"/>
    <x v="1"/>
    <s v="Week1-Sep-2025"/>
    <x v="0"/>
    <s v="09-Oct-2025"/>
    <s v="Thursday"/>
    <s v="Weekly - Thursday"/>
    <s v="Weekly - Thursday"/>
    <s v="Month+1 Expiry"/>
    <n v="0"/>
    <n v="0"/>
    <n v="0"/>
  </r>
  <r>
    <s v="02-Sep-2025"/>
    <x v="1"/>
    <s v="Week1-Sep-2025"/>
    <x v="0"/>
    <s v="30-Oct-2025"/>
    <s v="Thursday"/>
    <s v="Monthly - Thursday"/>
    <s v="Monthly - Thursday"/>
    <s v="Month+1 Expiry"/>
    <n v="6"/>
    <n v="1.03E-2"/>
    <n v="0"/>
  </r>
  <r>
    <s v="03-Sep-2025"/>
    <x v="2"/>
    <s v="Week1-Sep-2025"/>
    <x v="0"/>
    <s v="04-Sep-2025"/>
    <s v="Thursday"/>
    <s v="Weekly - Thursday"/>
    <s v="Weekly - Thursday"/>
    <s v="Same Month Expiry"/>
    <n v="123053157"/>
    <n v="197882.99189999999"/>
    <n v="272.91000000000003"/>
  </r>
  <r>
    <s v="03-Sep-2025"/>
    <x v="2"/>
    <s v="Week1-Sep-2025"/>
    <x v="0"/>
    <s v="11-Sep-2025"/>
    <s v="Thursday"/>
    <s v="Weekly - Thursday"/>
    <s v="Weekly - Thursday"/>
    <s v="Same Month Expiry"/>
    <n v="520443"/>
    <n v="839.91920000000005"/>
    <n v="2.3519000000000001"/>
  </r>
  <r>
    <s v="03-Sep-2025"/>
    <x v="2"/>
    <s v="Week1-Sep-2025"/>
    <x v="0"/>
    <s v="18-Sep-2025"/>
    <s v="Thursday"/>
    <s v="Weekly - Thursday"/>
    <s v="Weekly - Thursday"/>
    <s v="Same Month Expiry"/>
    <n v="3890"/>
    <n v="6.3066000000000004"/>
    <n v="3.6999999999999998E-2"/>
  </r>
  <r>
    <s v="03-Sep-2025"/>
    <x v="2"/>
    <s v="Week1-Sep-2025"/>
    <x v="0"/>
    <s v="25-Sep-2025"/>
    <s v="Thursday"/>
    <s v="Monthly - Thursday"/>
    <s v="Monthly - Thursday"/>
    <s v="Same Month Expiry"/>
    <n v="19013"/>
    <n v="30.9238"/>
    <n v="0.18629999999999999"/>
  </r>
  <r>
    <s v="03-Sep-2025"/>
    <x v="2"/>
    <s v="Week1-Sep-2025"/>
    <x v="0"/>
    <s v="01-Oct-2025"/>
    <s v="Wednesday"/>
    <s v="Weekly - Wednesday"/>
    <s v="Weekly - Wednesday"/>
    <s v="Month+1 Expiry"/>
    <n v="0"/>
    <n v="0"/>
    <n v="0"/>
  </r>
  <r>
    <s v="03-Sep-2025"/>
    <x v="2"/>
    <s v="Week1-Sep-2025"/>
    <x v="0"/>
    <s v="09-Oct-2025"/>
    <s v="Thursday"/>
    <s v="Weekly - Thursday"/>
    <s v="Weekly - Thursday"/>
    <s v="Month+1 Expiry"/>
    <n v="0"/>
    <n v="0"/>
    <n v="0"/>
  </r>
  <r>
    <s v="03-Sep-2025"/>
    <x v="2"/>
    <s v="Week1-Sep-2025"/>
    <x v="0"/>
    <s v="30-Oct-2025"/>
    <s v="Thursday"/>
    <s v="Monthly - Thursday"/>
    <s v="Monthly - Thursday"/>
    <s v="Month+1 Expiry"/>
    <n v="688"/>
    <n v="1.1012"/>
    <n v="7.4999999999999997E-3"/>
  </r>
  <r>
    <s v="04-Sep-2025"/>
    <x v="3"/>
    <s v="Week1-Sep-2025"/>
    <x v="0"/>
    <s v="04-Sep-2025"/>
    <s v="Thursday"/>
    <s v="Weekly - Thursday"/>
    <s v="Weekly - Thursday"/>
    <s v="Same Month Expiry"/>
    <n v="444346973"/>
    <n v="719396.64599999995"/>
    <n v="482.89519999999999"/>
  </r>
  <r>
    <s v="04-Sep-2025"/>
    <x v="3"/>
    <s v="Week1-Sep-2025"/>
    <x v="0"/>
    <s v="11-Sep-2025"/>
    <s v="Thursday"/>
    <s v="Weekly - Thursday"/>
    <s v="Weekly - Thursday"/>
    <s v="Same Month Expiry"/>
    <n v="2114561"/>
    <n v="3439.2809000000002"/>
    <n v="9.3390000000000004"/>
  </r>
  <r>
    <s v="04-Sep-2025"/>
    <x v="3"/>
    <s v="Week1-Sep-2025"/>
    <x v="0"/>
    <s v="18-Sep-2025"/>
    <s v="Thursday"/>
    <s v="Weekly - Thursday"/>
    <s v="Weekly - Thursday"/>
    <s v="Same Month Expiry"/>
    <n v="10030"/>
    <n v="16.318300000000001"/>
    <n v="7.7899999999999997E-2"/>
  </r>
  <r>
    <s v="04-Sep-2025"/>
    <x v="3"/>
    <s v="Week1-Sep-2025"/>
    <x v="0"/>
    <s v="25-Sep-2025"/>
    <s v="Thursday"/>
    <s v="Monthly - Thursday"/>
    <s v="Monthly - Thursday"/>
    <s v="Same Month Expiry"/>
    <n v="27593"/>
    <n v="45.083199999999998"/>
    <n v="0.28210000000000002"/>
  </r>
  <r>
    <s v="04-Sep-2025"/>
    <x v="3"/>
    <s v="Week1-Sep-2025"/>
    <x v="0"/>
    <s v="01-Oct-2025"/>
    <s v="Wednesday"/>
    <s v="Weekly - Wednesday"/>
    <s v="Weekly - Wednesday"/>
    <s v="Month+1 Expiry"/>
    <n v="0"/>
    <n v="0"/>
    <n v="0"/>
  </r>
  <r>
    <s v="04-Sep-2025"/>
    <x v="3"/>
    <s v="Week1-Sep-2025"/>
    <x v="0"/>
    <s v="09-Oct-2025"/>
    <s v="Thursday"/>
    <s v="Weekly - Thursday"/>
    <s v="Weekly - Thursday"/>
    <s v="Month+1 Expiry"/>
    <n v="5"/>
    <n v="8.2000000000000007E-3"/>
    <n v="1E-4"/>
  </r>
  <r>
    <s v="04-Sep-2025"/>
    <x v="3"/>
    <s v="Week1-Sep-2025"/>
    <x v="0"/>
    <s v="16-Oct-2025"/>
    <s v="Thursday"/>
    <s v="Weekly - Thursday"/>
    <s v="Weekly - Thursday"/>
    <s v="Month+1 Expiry"/>
    <n v="3"/>
    <n v="4.8999999999999998E-3"/>
    <n v="0"/>
  </r>
  <r>
    <s v="04-Sep-2025"/>
    <x v="3"/>
    <s v="Week1-Sep-2025"/>
    <x v="0"/>
    <s v="30-Oct-2025"/>
    <s v="Thursday"/>
    <s v="Monthly - Thursday"/>
    <s v="Monthly - Thursday"/>
    <s v="Month+1 Expiry"/>
    <n v="1567"/>
    <n v="2.552"/>
    <n v="1.66E-2"/>
  </r>
  <r>
    <s v="05-Sep-2025"/>
    <x v="4"/>
    <s v="Week1-Sep-2025"/>
    <x v="0"/>
    <s v="11-Sep-2025"/>
    <s v="Thursday"/>
    <s v="Weekly - Thursday"/>
    <s v="Weekly - Thursday"/>
    <s v="Same Month Expiry"/>
    <n v="23735888"/>
    <n v="38413.711300000003"/>
    <n v="100.2871"/>
  </r>
  <r>
    <s v="05-Sep-2025"/>
    <x v="4"/>
    <s v="Week1-Sep-2025"/>
    <x v="0"/>
    <s v="18-Sep-2025"/>
    <s v="Thursday"/>
    <s v="Weekly - Thursday"/>
    <s v="Weekly - Thursday"/>
    <s v="Same Month Expiry"/>
    <n v="72612"/>
    <n v="117.8524"/>
    <n v="0.4864"/>
  </r>
  <r>
    <s v="05-Sep-2025"/>
    <x v="4"/>
    <s v="Week1-Sep-2025"/>
    <x v="0"/>
    <s v="25-Sep-2025"/>
    <s v="Thursday"/>
    <s v="Monthly - Thursday"/>
    <s v="Monthly - Thursday"/>
    <s v="Same Month Expiry"/>
    <n v="29841"/>
    <n v="48.766599999999997"/>
    <n v="0.27639999999999998"/>
  </r>
  <r>
    <s v="05-Sep-2025"/>
    <x v="4"/>
    <s v="Week1-Sep-2025"/>
    <x v="0"/>
    <s v="01-Oct-2025"/>
    <s v="Wednesday"/>
    <s v="Weekly - Wednesday"/>
    <s v="Weekly - Wednesday"/>
    <s v="Month+1 Expiry"/>
    <n v="4"/>
    <n v="6.7000000000000002E-3"/>
    <n v="1E-4"/>
  </r>
  <r>
    <s v="05-Sep-2025"/>
    <x v="4"/>
    <s v="Week1-Sep-2025"/>
    <x v="0"/>
    <s v="09-Oct-2025"/>
    <s v="Thursday"/>
    <s v="Weekly - Thursday"/>
    <s v="Weekly - Thursday"/>
    <s v="Month+1 Expiry"/>
    <n v="0"/>
    <n v="0"/>
    <n v="0"/>
  </r>
  <r>
    <s v="05-Sep-2025"/>
    <x v="4"/>
    <s v="Week1-Sep-2025"/>
    <x v="0"/>
    <s v="16-Oct-2025"/>
    <s v="Thursday"/>
    <s v="Weekly - Thursday"/>
    <s v="Weekly - Thursday"/>
    <s v="Month+1 Expiry"/>
    <n v="1"/>
    <n v="1.6000000000000001E-3"/>
    <n v="0"/>
  </r>
  <r>
    <s v="05-Sep-2025"/>
    <x v="4"/>
    <s v="Week1-Sep-2025"/>
    <x v="0"/>
    <s v="30-Oct-2025"/>
    <s v="Thursday"/>
    <s v="Monthly - Thursday"/>
    <s v="Monthly - Thursday"/>
    <s v="Month+1 Expiry"/>
    <n v="613"/>
    <n v="0.98560000000000003"/>
    <n v="5.7000000000000002E-3"/>
  </r>
  <r>
    <s v="08-Sep-2025"/>
    <x v="0"/>
    <s v="Week2-Sep-2025"/>
    <x v="0"/>
    <s v="11-Sep-2025"/>
    <s v="Thursday"/>
    <s v="Weekly - Thursday"/>
    <s v="Weekly - Thursday"/>
    <s v="Same Month Expiry"/>
    <n v="23745730"/>
    <n v="38524.7768"/>
    <n v="86.471199999999996"/>
  </r>
  <r>
    <s v="08-Sep-2025"/>
    <x v="0"/>
    <s v="Week2-Sep-2025"/>
    <x v="0"/>
    <s v="18-Sep-2025"/>
    <s v="Thursday"/>
    <s v="Weekly - Thursday"/>
    <s v="Weekly - Thursday"/>
    <s v="Same Month Expiry"/>
    <n v="130446"/>
    <n v="211.89359999999999"/>
    <n v="0.7026"/>
  </r>
  <r>
    <s v="08-Sep-2025"/>
    <x v="0"/>
    <s v="Week2-Sep-2025"/>
    <x v="0"/>
    <s v="25-Sep-2025"/>
    <s v="Thursday"/>
    <s v="Monthly - Thursday"/>
    <s v="Monthly - Thursday"/>
    <s v="Same Month Expiry"/>
    <n v="24716"/>
    <n v="40.356099999999998"/>
    <n v="0.19420000000000001"/>
  </r>
  <r>
    <s v="08-Sep-2025"/>
    <x v="0"/>
    <s v="Week2-Sep-2025"/>
    <x v="0"/>
    <s v="01-Oct-2025"/>
    <s v="Wednesday"/>
    <s v="Weekly - Wednesday"/>
    <s v="Weekly - Wednesday"/>
    <s v="Month+1 Expiry"/>
    <n v="183"/>
    <n v="0.2989"/>
    <n v="2.2000000000000001E-3"/>
  </r>
  <r>
    <s v="08-Sep-2025"/>
    <x v="0"/>
    <s v="Week2-Sep-2025"/>
    <x v="0"/>
    <s v="09-Oct-2025"/>
    <s v="Thursday"/>
    <s v="Weekly - Thursday"/>
    <s v="Weekly - Thursday"/>
    <s v="Month+1 Expiry"/>
    <n v="302"/>
    <n v="0.51160000000000005"/>
    <n v="8.0000000000000004E-4"/>
  </r>
  <r>
    <s v="08-Sep-2025"/>
    <x v="0"/>
    <s v="Week2-Sep-2025"/>
    <x v="0"/>
    <s v="16-Oct-2025"/>
    <s v="Thursday"/>
    <s v="Weekly - Thursday"/>
    <s v="Weekly - Thursday"/>
    <s v="Month+1 Expiry"/>
    <n v="1"/>
    <n v="1.6000000000000001E-3"/>
    <n v="0"/>
  </r>
  <r>
    <s v="08-Sep-2025"/>
    <x v="0"/>
    <s v="Week2-Sep-2025"/>
    <x v="0"/>
    <s v="30-Oct-2025"/>
    <s v="Thursday"/>
    <s v="Monthly - Thursday"/>
    <s v="Monthly - Thursday"/>
    <s v="Month+1 Expiry"/>
    <n v="1083"/>
    <n v="1.7730999999999999"/>
    <n v="1.7399999999999999E-2"/>
  </r>
  <r>
    <s v="09-Sep-2025"/>
    <x v="1"/>
    <s v="Week2-Sep-2025"/>
    <x v="0"/>
    <s v="11-Sep-2025"/>
    <s v="Thursday"/>
    <s v="Weekly - Thursday"/>
    <s v="Weekly - Thursday"/>
    <s v="Same Month Expiry"/>
    <n v="23531891"/>
    <n v="38211.835599999999"/>
    <n v="71.537199999999999"/>
  </r>
  <r>
    <s v="09-Sep-2025"/>
    <x v="1"/>
    <s v="Week2-Sep-2025"/>
    <x v="0"/>
    <s v="18-Sep-2025"/>
    <s v="Thursday"/>
    <s v="Weekly - Thursday"/>
    <s v="Weekly - Thursday"/>
    <s v="Same Month Expiry"/>
    <n v="171913"/>
    <n v="280.02190000000002"/>
    <n v="0.88129999999999997"/>
  </r>
  <r>
    <s v="09-Sep-2025"/>
    <x v="1"/>
    <s v="Week2-Sep-2025"/>
    <x v="0"/>
    <s v="25-Sep-2025"/>
    <s v="Thursday"/>
    <s v="Monthly - Thursday"/>
    <s v="Monthly - Thursday"/>
    <s v="Same Month Expiry"/>
    <n v="21297"/>
    <n v="34.7682"/>
    <n v="0.17710000000000001"/>
  </r>
  <r>
    <s v="09-Sep-2025"/>
    <x v="1"/>
    <s v="Week2-Sep-2025"/>
    <x v="0"/>
    <s v="01-Oct-2025"/>
    <s v="Wednesday"/>
    <s v="Weekly - Wednesday"/>
    <s v="Weekly - Wednesday"/>
    <s v="Month+1 Expiry"/>
    <n v="114"/>
    <n v="0.1867"/>
    <n v="1.5E-3"/>
  </r>
  <r>
    <s v="09-Sep-2025"/>
    <x v="1"/>
    <s v="Week2-Sep-2025"/>
    <x v="0"/>
    <s v="09-Oct-2025"/>
    <s v="Thursday"/>
    <s v="Weekly - Thursday"/>
    <s v="Weekly - Thursday"/>
    <s v="Month+1 Expiry"/>
    <n v="0"/>
    <n v="0"/>
    <n v="0"/>
  </r>
  <r>
    <s v="09-Sep-2025"/>
    <x v="1"/>
    <s v="Week2-Sep-2025"/>
    <x v="0"/>
    <s v="16-Oct-2025"/>
    <s v="Thursday"/>
    <s v="Weekly - Thursday"/>
    <s v="Weekly - Thursday"/>
    <s v="Month+1 Expiry"/>
    <n v="0"/>
    <n v="0"/>
    <n v="0"/>
  </r>
  <r>
    <s v="09-Sep-2025"/>
    <x v="1"/>
    <s v="Week2-Sep-2025"/>
    <x v="0"/>
    <s v="30-Oct-2025"/>
    <s v="Thursday"/>
    <s v="Monthly - Thursday"/>
    <s v="Monthly - Thursday"/>
    <s v="Month+1 Expiry"/>
    <n v="720"/>
    <n v="1.1855"/>
    <n v="9.2999999999999992E-3"/>
  </r>
  <r>
    <s v="10-Sep-2025"/>
    <x v="2"/>
    <s v="Week2-Sep-2025"/>
    <x v="0"/>
    <s v="11-Sep-2025"/>
    <s v="Thursday"/>
    <s v="Weekly - Thursday"/>
    <s v="Weekly - Thursday"/>
    <s v="Same Month Expiry"/>
    <n v="95775843"/>
    <n v="156221.09899999999"/>
    <n v="208.36269999999999"/>
  </r>
  <r>
    <s v="10-Sep-2025"/>
    <x v="2"/>
    <s v="Week2-Sep-2025"/>
    <x v="0"/>
    <s v="18-Sep-2025"/>
    <s v="Thursday"/>
    <s v="Weekly - Thursday"/>
    <s v="Weekly - Thursday"/>
    <s v="Same Month Expiry"/>
    <n v="510878"/>
    <n v="833.63930000000005"/>
    <n v="2.4039999999999999"/>
  </r>
  <r>
    <s v="10-Sep-2025"/>
    <x v="2"/>
    <s v="Week2-Sep-2025"/>
    <x v="0"/>
    <s v="25-Sep-2025"/>
    <s v="Thursday"/>
    <s v="Monthly - Thursday"/>
    <s v="Monthly - Thursday"/>
    <s v="Same Month Expiry"/>
    <n v="43868"/>
    <n v="72.239999999999995"/>
    <n v="0.32240000000000002"/>
  </r>
  <r>
    <s v="10-Sep-2025"/>
    <x v="2"/>
    <s v="Week2-Sep-2025"/>
    <x v="0"/>
    <s v="01-Oct-2025"/>
    <s v="Wednesday"/>
    <s v="Weekly - Wednesday"/>
    <s v="Weekly - Wednesday"/>
    <s v="Month+1 Expiry"/>
    <n v="146"/>
    <n v="0.23880000000000001"/>
    <n v="1.9E-3"/>
  </r>
  <r>
    <s v="10-Sep-2025"/>
    <x v="2"/>
    <s v="Week2-Sep-2025"/>
    <x v="0"/>
    <s v="09-Oct-2025"/>
    <s v="Thursday"/>
    <s v="Weekly - Thursday"/>
    <s v="Weekly - Thursday"/>
    <s v="Month+1 Expiry"/>
    <n v="0"/>
    <n v="0"/>
    <n v="0"/>
  </r>
  <r>
    <s v="10-Sep-2025"/>
    <x v="2"/>
    <s v="Week2-Sep-2025"/>
    <x v="0"/>
    <s v="16-Oct-2025"/>
    <s v="Thursday"/>
    <s v="Weekly - Thursday"/>
    <s v="Weekly - Thursday"/>
    <s v="Month+1 Expiry"/>
    <n v="0"/>
    <n v="0"/>
    <n v="0"/>
  </r>
  <r>
    <s v="10-Sep-2025"/>
    <x v="2"/>
    <s v="Week2-Sep-2025"/>
    <x v="0"/>
    <s v="30-Oct-2025"/>
    <s v="Thursday"/>
    <s v="Monthly - Thursday"/>
    <s v="Monthly - Thursday"/>
    <s v="Month+1 Expiry"/>
    <n v="1090"/>
    <n v="1.7974000000000001"/>
    <n v="1.4200000000000001E-2"/>
  </r>
  <r>
    <s v="10-Sep-2025"/>
    <x v="2"/>
    <s v="Week2-Sep-2025"/>
    <x v="0"/>
    <s v="27-Nov-2025"/>
    <s v="Thursday"/>
    <s v="Monthly - Thursday"/>
    <s v="Monthly - Thursday"/>
    <s v="Month+2 Expiry"/>
    <n v="3"/>
    <n v="5.0000000000000001E-3"/>
    <n v="1E-4"/>
  </r>
  <r>
    <s v="11-Sep-2025"/>
    <x v="3"/>
    <s v="Week2-Sep-2025"/>
    <x v="0"/>
    <s v="11-Sep-2025"/>
    <s v="Thursday"/>
    <s v="Weekly - Thursday"/>
    <s v="Weekly - Thursday"/>
    <s v="Same Month Expiry"/>
    <n v="317804062"/>
    <n v="518272.05200000003"/>
    <n v="275.28179999999998"/>
  </r>
  <r>
    <s v="11-Sep-2025"/>
    <x v="3"/>
    <s v="Week2-Sep-2025"/>
    <x v="0"/>
    <s v="18-Sep-2025"/>
    <s v="Thursday"/>
    <s v="Weekly - Thursday"/>
    <s v="Weekly - Thursday"/>
    <s v="Same Month Expiry"/>
    <n v="1426551"/>
    <n v="2325.1907000000001"/>
    <n v="5.4687999999999999"/>
  </r>
  <r>
    <s v="11-Sep-2025"/>
    <x v="3"/>
    <s v="Week2-Sep-2025"/>
    <x v="0"/>
    <s v="25-Sep-2025"/>
    <s v="Thursday"/>
    <s v="Monthly - Thursday"/>
    <s v="Monthly - Thursday"/>
    <s v="Same Month Expiry"/>
    <n v="45952"/>
    <n v="75.777100000000004"/>
    <n v="0.33710000000000001"/>
  </r>
  <r>
    <s v="11-Sep-2025"/>
    <x v="3"/>
    <s v="Week2-Sep-2025"/>
    <x v="0"/>
    <s v="01-Oct-2025"/>
    <s v="Wednesday"/>
    <s v="Weekly - Wednesday"/>
    <s v="Weekly - Wednesday"/>
    <s v="Month+1 Expiry"/>
    <n v="473"/>
    <n v="0.77239999999999998"/>
    <n v="4.3E-3"/>
  </r>
  <r>
    <s v="11-Sep-2025"/>
    <x v="3"/>
    <s v="Week2-Sep-2025"/>
    <x v="0"/>
    <s v="09-Oct-2025"/>
    <s v="Thursday"/>
    <s v="Weekly - Thursday"/>
    <s v="Weekly - Thursday"/>
    <s v="Month+1 Expiry"/>
    <n v="100"/>
    <n v="0.16950000000000001"/>
    <n v="2.9999999999999997E-4"/>
  </r>
  <r>
    <s v="11-Sep-2025"/>
    <x v="3"/>
    <s v="Week2-Sep-2025"/>
    <x v="0"/>
    <s v="16-Oct-2025"/>
    <s v="Thursday"/>
    <s v="Weekly - Thursday"/>
    <s v="Weekly - Thursday"/>
    <s v="Month+1 Expiry"/>
    <n v="1"/>
    <n v="1.6000000000000001E-3"/>
    <n v="0"/>
  </r>
  <r>
    <s v="11-Sep-2025"/>
    <x v="3"/>
    <s v="Week2-Sep-2025"/>
    <x v="0"/>
    <s v="23-Oct-2025"/>
    <s v="Thursday"/>
    <s v="Weekly - Thursday"/>
    <s v="Weekly - Thursday"/>
    <s v="Month+1 Expiry"/>
    <n v="1"/>
    <n v="1.6000000000000001E-3"/>
    <n v="0"/>
  </r>
  <r>
    <s v="11-Sep-2025"/>
    <x v="3"/>
    <s v="Week2-Sep-2025"/>
    <x v="0"/>
    <s v="30-Oct-2025"/>
    <s v="Thursday"/>
    <s v="Monthly - Thursday"/>
    <s v="Monthly - Thursday"/>
    <s v="Month+1 Expiry"/>
    <n v="1495"/>
    <n v="2.4956999999999998"/>
    <n v="1.29E-2"/>
  </r>
  <r>
    <s v="12-Sep-2025"/>
    <x v="4"/>
    <s v="Week2-Sep-2025"/>
    <x v="0"/>
    <s v="18-Sep-2025"/>
    <s v="Thursday"/>
    <s v="Weekly - Thursday"/>
    <s v="Weekly - Thursday"/>
    <s v="Same Month Expiry"/>
    <n v="13017689"/>
    <n v="21371.7454"/>
    <n v="53.517499999999998"/>
  </r>
  <r>
    <s v="12-Sep-2025"/>
    <x v="4"/>
    <s v="Week2-Sep-2025"/>
    <x v="0"/>
    <s v="25-Sep-2025"/>
    <s v="Thursday"/>
    <s v="Monthly - Thursday"/>
    <s v="Monthly - Thursday"/>
    <s v="Same Month Expiry"/>
    <n v="75990"/>
    <n v="124.9478"/>
    <n v="0.51780000000000004"/>
  </r>
  <r>
    <s v="12-Sep-2025"/>
    <x v="4"/>
    <s v="Week2-Sep-2025"/>
    <x v="0"/>
    <s v="01-Oct-2025"/>
    <s v="Wednesday"/>
    <s v="Weekly - Wednesday"/>
    <s v="Weekly - Wednesday"/>
    <s v="Month+1 Expiry"/>
    <n v="3354"/>
    <n v="5.5391000000000004"/>
    <n v="4.02E-2"/>
  </r>
  <r>
    <s v="12-Sep-2025"/>
    <x v="4"/>
    <s v="Week2-Sep-2025"/>
    <x v="0"/>
    <s v="09-Oct-2025"/>
    <s v="Thursday"/>
    <s v="Weekly - Thursday"/>
    <s v="Weekly - Thursday"/>
    <s v="Month+1 Expiry"/>
    <n v="0"/>
    <n v="0"/>
    <n v="0"/>
  </r>
  <r>
    <s v="12-Sep-2025"/>
    <x v="4"/>
    <s v="Week2-Sep-2025"/>
    <x v="0"/>
    <s v="23-Oct-2025"/>
    <s v="Thursday"/>
    <s v="Weekly - Thursday"/>
    <s v="Weekly - Thursday"/>
    <s v="Month+1 Expiry"/>
    <n v="0"/>
    <n v="0"/>
    <n v="0"/>
  </r>
  <r>
    <s v="12-Sep-2025"/>
    <x v="4"/>
    <s v="Week2-Sep-2025"/>
    <x v="0"/>
    <s v="30-Oct-2025"/>
    <s v="Thursday"/>
    <s v="Monthly - Thursday"/>
    <s v="Monthly - Thursday"/>
    <s v="Month+1 Expiry"/>
    <n v="1095"/>
    <n v="1.8103"/>
    <n v="1.26E-2"/>
  </r>
  <r>
    <s v="15-Sep-2025"/>
    <x v="0"/>
    <s v="Week3-Sep-2025"/>
    <x v="0"/>
    <s v="18-Sep-2025"/>
    <s v="Thursday"/>
    <s v="Weekly - Thursday"/>
    <s v="Weekly - Thursday"/>
    <s v="Same Month Expiry"/>
    <n v="15831773"/>
    <n v="25981.124100000001"/>
    <n v="56.973799999999997"/>
  </r>
  <r>
    <s v="15-Sep-2025"/>
    <x v="0"/>
    <s v="Week3-Sep-2025"/>
    <x v="0"/>
    <s v="25-Sep-2025"/>
    <s v="Thursday"/>
    <s v="Monthly - Thursday"/>
    <s v="Monthly - Thursday"/>
    <s v="Same Month Expiry"/>
    <n v="110600"/>
    <n v="182.7963"/>
    <n v="0.61339999999999995"/>
  </r>
  <r>
    <s v="15-Sep-2025"/>
    <x v="0"/>
    <s v="Week3-Sep-2025"/>
    <x v="0"/>
    <s v="01-Oct-2025"/>
    <s v="Wednesday"/>
    <s v="Weekly - Wednesday"/>
    <s v="Weekly - Wednesday"/>
    <s v="Month+1 Expiry"/>
    <n v="4219"/>
    <n v="6.9318"/>
    <n v="3.7600000000000001E-2"/>
  </r>
  <r>
    <s v="15-Sep-2025"/>
    <x v="0"/>
    <s v="Week3-Sep-2025"/>
    <x v="0"/>
    <s v="09-Oct-2025"/>
    <s v="Thursday"/>
    <s v="Weekly - Thursday"/>
    <s v="Weekly - Thursday"/>
    <s v="Month+1 Expiry"/>
    <n v="23"/>
    <n v="3.9100000000000003E-2"/>
    <n v="2.9999999999999997E-4"/>
  </r>
  <r>
    <s v="15-Sep-2025"/>
    <x v="0"/>
    <s v="Week3-Sep-2025"/>
    <x v="0"/>
    <s v="16-Oct-2025"/>
    <s v="Thursday"/>
    <s v="Weekly - Thursday"/>
    <s v="Weekly - Thursday"/>
    <s v="Month+1 Expiry"/>
    <n v="6"/>
    <n v="9.9000000000000008E-3"/>
    <n v="0"/>
  </r>
  <r>
    <s v="15-Sep-2025"/>
    <x v="0"/>
    <s v="Week3-Sep-2025"/>
    <x v="0"/>
    <s v="23-Oct-2025"/>
    <s v="Thursday"/>
    <s v="Weekly - Thursday"/>
    <s v="Weekly - Thursday"/>
    <s v="Month+1 Expiry"/>
    <n v="0"/>
    <n v="0"/>
    <n v="0"/>
  </r>
  <r>
    <s v="15-Sep-2025"/>
    <x v="0"/>
    <s v="Week3-Sep-2025"/>
    <x v="0"/>
    <s v="30-Oct-2025"/>
    <s v="Thursday"/>
    <s v="Monthly - Thursday"/>
    <s v="Monthly - Thursday"/>
    <s v="Month+1 Expiry"/>
    <n v="1123"/>
    <n v="1.8566"/>
    <n v="1.3299999999999999E-2"/>
  </r>
  <r>
    <s v="16-Sep-2025"/>
    <x v="1"/>
    <s v="Week3-Sep-2025"/>
    <x v="0"/>
    <s v="18-Sep-2025"/>
    <s v="Thursday"/>
    <s v="Weekly - Thursday"/>
    <s v="Weekly - Thursday"/>
    <s v="Same Month Expiry"/>
    <n v="23195941"/>
    <n v="38144.557200000003"/>
    <n v="66.604799999999997"/>
  </r>
  <r>
    <s v="16-Sep-2025"/>
    <x v="1"/>
    <s v="Week3-Sep-2025"/>
    <x v="0"/>
    <s v="25-Sep-2025"/>
    <s v="Thursday"/>
    <s v="Monthly - Thursday"/>
    <s v="Monthly - Thursday"/>
    <s v="Same Month Expiry"/>
    <n v="266887"/>
    <n v="440.35039999999998"/>
    <n v="1.4835"/>
  </r>
  <r>
    <s v="16-Sep-2025"/>
    <x v="1"/>
    <s v="Week3-Sep-2025"/>
    <x v="0"/>
    <s v="01-Oct-2025"/>
    <s v="Wednesday"/>
    <s v="Weekly - Wednesday"/>
    <s v="Weekly - Wednesday"/>
    <s v="Month+1 Expiry"/>
    <n v="5893"/>
    <n v="9.7411999999999992"/>
    <n v="5.3699999999999998E-2"/>
  </r>
  <r>
    <s v="16-Sep-2025"/>
    <x v="1"/>
    <s v="Week3-Sep-2025"/>
    <x v="0"/>
    <s v="09-Oct-2025"/>
    <s v="Thursday"/>
    <s v="Weekly - Thursday"/>
    <s v="Weekly - Thursday"/>
    <s v="Month+1 Expiry"/>
    <n v="19"/>
    <n v="3.1E-2"/>
    <n v="4.0000000000000002E-4"/>
  </r>
  <r>
    <s v="16-Sep-2025"/>
    <x v="1"/>
    <s v="Week3-Sep-2025"/>
    <x v="0"/>
    <s v="16-Oct-2025"/>
    <s v="Thursday"/>
    <s v="Weekly - Thursday"/>
    <s v="Weekly - Thursday"/>
    <s v="Month+1 Expiry"/>
    <n v="0"/>
    <n v="0"/>
    <n v="0"/>
  </r>
  <r>
    <s v="16-Sep-2025"/>
    <x v="1"/>
    <s v="Week3-Sep-2025"/>
    <x v="0"/>
    <s v="23-Oct-2025"/>
    <s v="Thursday"/>
    <s v="Weekly - Thursday"/>
    <s v="Weekly - Thursday"/>
    <s v="Month+1 Expiry"/>
    <n v="1"/>
    <n v="1.6000000000000001E-3"/>
    <n v="0"/>
  </r>
  <r>
    <s v="16-Sep-2025"/>
    <x v="1"/>
    <s v="Week3-Sep-2025"/>
    <x v="0"/>
    <s v="30-Oct-2025"/>
    <s v="Thursday"/>
    <s v="Monthly - Thursday"/>
    <s v="Monthly - Thursday"/>
    <s v="Month+1 Expiry"/>
    <n v="1432"/>
    <n v="2.3685"/>
    <n v="1.7600000000000001E-2"/>
  </r>
  <r>
    <s v="17-Sep-2025"/>
    <x v="2"/>
    <s v="Week3-Sep-2025"/>
    <x v="0"/>
    <s v="18-Sep-2025"/>
    <s v="Thursday"/>
    <s v="Weekly - Thursday"/>
    <s v="Weekly - Thursday"/>
    <s v="Same Month Expiry"/>
    <n v="74887780"/>
    <n v="123931.2006"/>
    <n v="163.696"/>
  </r>
  <r>
    <s v="17-Sep-2025"/>
    <x v="2"/>
    <s v="Week3-Sep-2025"/>
    <x v="0"/>
    <s v="25-Sep-2025"/>
    <s v="Thursday"/>
    <s v="Monthly - Thursday"/>
    <s v="Monthly - Thursday"/>
    <s v="Same Month Expiry"/>
    <n v="504822"/>
    <n v="836.31010000000003"/>
    <n v="2.3443000000000001"/>
  </r>
  <r>
    <s v="17-Sep-2025"/>
    <x v="2"/>
    <s v="Week3-Sep-2025"/>
    <x v="0"/>
    <s v="01-Oct-2025"/>
    <s v="Wednesday"/>
    <s v="Weekly - Wednesday"/>
    <s v="Weekly - Wednesday"/>
    <s v="Month+1 Expiry"/>
    <n v="8997"/>
    <n v="14.9237"/>
    <n v="7.5399999999999995E-2"/>
  </r>
  <r>
    <s v="17-Sep-2025"/>
    <x v="2"/>
    <s v="Week3-Sep-2025"/>
    <x v="0"/>
    <s v="09-Oct-2025"/>
    <s v="Thursday"/>
    <s v="Weekly - Thursday"/>
    <s v="Weekly - Thursday"/>
    <s v="Month+1 Expiry"/>
    <n v="151"/>
    <n v="0.25209999999999999"/>
    <n v="3.2000000000000002E-3"/>
  </r>
  <r>
    <s v="17-Sep-2025"/>
    <x v="2"/>
    <s v="Week3-Sep-2025"/>
    <x v="0"/>
    <s v="16-Oct-2025"/>
    <s v="Thursday"/>
    <s v="Weekly - Thursday"/>
    <s v="Weekly - Thursday"/>
    <s v="Month+1 Expiry"/>
    <n v="0"/>
    <n v="0"/>
    <n v="0"/>
  </r>
  <r>
    <s v="17-Sep-2025"/>
    <x v="2"/>
    <s v="Week3-Sep-2025"/>
    <x v="0"/>
    <s v="23-Oct-2025"/>
    <s v="Thursday"/>
    <s v="Weekly - Thursday"/>
    <s v="Weekly - Thursday"/>
    <s v="Month+1 Expiry"/>
    <n v="1"/>
    <n v="1.6999999999999999E-3"/>
    <n v="0"/>
  </r>
  <r>
    <s v="17-Sep-2025"/>
    <x v="2"/>
    <s v="Week3-Sep-2025"/>
    <x v="0"/>
    <s v="30-Oct-2025"/>
    <s v="Thursday"/>
    <s v="Monthly - Thursday"/>
    <s v="Monthly - Thursday"/>
    <s v="Month+1 Expiry"/>
    <n v="1874"/>
    <n v="3.1248"/>
    <n v="2.23E-2"/>
  </r>
  <r>
    <s v="18-Sep-2025"/>
    <x v="3"/>
    <s v="Week3-Sep-2025"/>
    <x v="0"/>
    <s v="18-Sep-2025"/>
    <s v="Thursday"/>
    <s v="Weekly - Thursday"/>
    <s v="Weekly - Thursday"/>
    <s v="Same Month Expiry"/>
    <n v="351117533"/>
    <n v="582475.38329999999"/>
    <n v="293.63249999999999"/>
  </r>
  <r>
    <s v="18-Sep-2025"/>
    <x v="3"/>
    <s v="Week3-Sep-2025"/>
    <x v="0"/>
    <s v="25-Sep-2025"/>
    <s v="Thursday"/>
    <s v="Monthly - Thursday"/>
    <s v="Monthly - Thursday"/>
    <s v="Same Month Expiry"/>
    <n v="1928304"/>
    <n v="3202.7710000000002"/>
    <n v="8.0725999999999996"/>
  </r>
  <r>
    <s v="18-Sep-2025"/>
    <x v="3"/>
    <s v="Week3-Sep-2025"/>
    <x v="0"/>
    <s v="01-Oct-2025"/>
    <s v="Wednesday"/>
    <s v="Weekly - Wednesday"/>
    <s v="Weekly - Wednesday"/>
    <s v="Month+1 Expiry"/>
    <n v="17959"/>
    <n v="29.881900000000002"/>
    <n v="0.1273"/>
  </r>
  <r>
    <s v="18-Sep-2025"/>
    <x v="3"/>
    <s v="Week3-Sep-2025"/>
    <x v="0"/>
    <s v="09-Oct-2025"/>
    <s v="Thursday"/>
    <s v="Weekly - Thursday"/>
    <s v="Weekly - Thursday"/>
    <s v="Month+1 Expiry"/>
    <n v="281"/>
    <n v="0.47639999999999999"/>
    <n v="2.0999999999999999E-3"/>
  </r>
  <r>
    <s v="18-Sep-2025"/>
    <x v="3"/>
    <s v="Week3-Sep-2025"/>
    <x v="0"/>
    <s v="16-Oct-2025"/>
    <s v="Thursday"/>
    <s v="Weekly - Thursday"/>
    <s v="Weekly - Thursday"/>
    <s v="Month+1 Expiry"/>
    <n v="0"/>
    <n v="0"/>
    <n v="0"/>
  </r>
  <r>
    <s v="18-Sep-2025"/>
    <x v="3"/>
    <s v="Week3-Sep-2025"/>
    <x v="0"/>
    <s v="23-Oct-2025"/>
    <s v="Thursday"/>
    <s v="Weekly - Thursday"/>
    <s v="Weekly - Thursday"/>
    <s v="Month+1 Expiry"/>
    <n v="0"/>
    <n v="0"/>
    <n v="0"/>
  </r>
  <r>
    <s v="18-Sep-2025"/>
    <x v="3"/>
    <s v="Week3-Sep-2025"/>
    <x v="0"/>
    <s v="30-Oct-2025"/>
    <s v="Thursday"/>
    <s v="Monthly - Thursday"/>
    <s v="Monthly - Thursday"/>
    <s v="Month+1 Expiry"/>
    <n v="2926"/>
    <n v="4.9023000000000003"/>
    <n v="3.8100000000000002E-2"/>
  </r>
  <r>
    <s v="19-Sep-2025"/>
    <x v="4"/>
    <s v="Week3-Sep-2025"/>
    <x v="0"/>
    <s v="25-Sep-2025"/>
    <s v="Thursday"/>
    <s v="Monthly - Thursday"/>
    <s v="MDAW - Thursday"/>
    <s v="Same Month Expiry"/>
    <n v="17376796"/>
    <n v="28834.315299999998"/>
    <n v="70.011899999999997"/>
  </r>
  <r>
    <s v="19-Sep-2025"/>
    <x v="4"/>
    <s v="Week3-Sep-2025"/>
    <x v="0"/>
    <s v="01-Oct-2025"/>
    <s v="Wednesday"/>
    <s v="Weekly - Wednesday"/>
    <s v="Weekly - Wednesday"/>
    <s v="Month+1 Expiry"/>
    <n v="70585"/>
    <n v="117.54689999999999"/>
    <n v="0.49990000000000001"/>
  </r>
  <r>
    <s v="19-Sep-2025"/>
    <x v="4"/>
    <s v="Week3-Sep-2025"/>
    <x v="0"/>
    <s v="09-Oct-2025"/>
    <s v="Thursday"/>
    <s v="Weekly - Thursday"/>
    <s v="Weekly - Thursday"/>
    <s v="Month+1 Expiry"/>
    <n v="1316"/>
    <n v="2.2042000000000002"/>
    <n v="1.6E-2"/>
  </r>
  <r>
    <s v="19-Sep-2025"/>
    <x v="4"/>
    <s v="Week3-Sep-2025"/>
    <x v="0"/>
    <s v="16-Oct-2025"/>
    <s v="Thursday"/>
    <s v="Weekly - Thursday"/>
    <s v="Weekly - Thursday"/>
    <s v="Month+1 Expiry"/>
    <n v="0"/>
    <n v="0"/>
    <n v="0"/>
  </r>
  <r>
    <s v="19-Sep-2025"/>
    <x v="4"/>
    <s v="Week3-Sep-2025"/>
    <x v="0"/>
    <s v="23-Oct-2025"/>
    <s v="Thursday"/>
    <s v="Weekly - Thursday"/>
    <s v="Weekly - Thursday"/>
    <s v="Month+1 Expiry"/>
    <n v="2"/>
    <n v="3.3999999999999998E-3"/>
    <n v="0"/>
  </r>
  <r>
    <s v="19-Sep-2025"/>
    <x v="4"/>
    <s v="Week3-Sep-2025"/>
    <x v="0"/>
    <s v="30-Oct-2025"/>
    <s v="Thursday"/>
    <s v="Monthly - Thursday"/>
    <s v="Monthly - Thursday"/>
    <s v="Month+1 Expiry"/>
    <n v="3521"/>
    <n v="5.8884999999999996"/>
    <n v="4.1500000000000002E-2"/>
  </r>
  <r>
    <s v="22-Sep-2025"/>
    <x v="0"/>
    <s v="Week4-Sep-2025"/>
    <x v="0"/>
    <s v="25-Sep-2025"/>
    <s v="Thursday"/>
    <s v="Monthly - Thursday"/>
    <s v="MDAW - Thursday"/>
    <s v="Same Month Expiry"/>
    <n v="23747754"/>
    <n v="39280.494200000001"/>
    <n v="82.204700000000003"/>
  </r>
  <r>
    <s v="22-Sep-2025"/>
    <x v="0"/>
    <s v="Week4-Sep-2025"/>
    <x v="0"/>
    <s v="01-Oct-2025"/>
    <s v="Wednesday"/>
    <s v="Weekly - Wednesday"/>
    <s v="Weekly - Wednesday"/>
    <s v="Month+1 Expiry"/>
    <n v="164335"/>
    <n v="272.42970000000003"/>
    <n v="0.97060000000000002"/>
  </r>
  <r>
    <s v="22-Sep-2025"/>
    <x v="0"/>
    <s v="Week4-Sep-2025"/>
    <x v="0"/>
    <s v="09-Oct-2025"/>
    <s v="Thursday"/>
    <s v="Weekly - Thursday"/>
    <s v="Weekly - Thursday"/>
    <s v="Month+1 Expiry"/>
    <n v="3841"/>
    <n v="6.4061000000000003"/>
    <n v="4.3799999999999999E-2"/>
  </r>
  <r>
    <s v="22-Sep-2025"/>
    <x v="0"/>
    <s v="Week4-Sep-2025"/>
    <x v="0"/>
    <s v="16-Oct-2025"/>
    <s v="Thursday"/>
    <s v="Weekly - Thursday"/>
    <s v="Weekly - Thursday"/>
    <s v="Month+1 Expiry"/>
    <n v="7"/>
    <n v="1.17E-2"/>
    <n v="1E-4"/>
  </r>
  <r>
    <s v="22-Sep-2025"/>
    <x v="0"/>
    <s v="Week4-Sep-2025"/>
    <x v="0"/>
    <s v="23-Oct-2025"/>
    <s v="Thursday"/>
    <s v="Weekly - Thursday"/>
    <s v="Weekly - Thursday"/>
    <s v="Month+1 Expiry"/>
    <n v="9"/>
    <n v="1.52E-2"/>
    <n v="2.0000000000000001E-4"/>
  </r>
  <r>
    <s v="22-Sep-2025"/>
    <x v="0"/>
    <s v="Week4-Sep-2025"/>
    <x v="0"/>
    <s v="30-Oct-2025"/>
    <s v="Thursday"/>
    <s v="Monthly - Thursday"/>
    <s v="Monthly - Thursday"/>
    <s v="Month+1 Expiry"/>
    <n v="4159"/>
    <n v="6.9470000000000001"/>
    <n v="5.0500000000000003E-2"/>
  </r>
  <r>
    <s v="23-Sep-2025"/>
    <x v="1"/>
    <s v="Week4-Sep-2025"/>
    <x v="0"/>
    <s v="25-Sep-2025"/>
    <s v="Thursday"/>
    <s v="Monthly - Thursday"/>
    <s v="MDAW - Thursday"/>
    <s v="Same Month Expiry"/>
    <n v="30068388"/>
    <n v="49578.720699999998"/>
    <n v="91.693299999999994"/>
  </r>
  <r>
    <s v="23-Sep-2025"/>
    <x v="1"/>
    <s v="Week4-Sep-2025"/>
    <x v="0"/>
    <s v="01-Oct-2025"/>
    <s v="Wednesday"/>
    <s v="Weekly - Wednesday"/>
    <s v="Weekly - Wednesday"/>
    <s v="Month+1 Expiry"/>
    <n v="316259"/>
    <n v="522.98609999999996"/>
    <n v="1.9391"/>
  </r>
  <r>
    <s v="23-Sep-2025"/>
    <x v="1"/>
    <s v="Week4-Sep-2025"/>
    <x v="0"/>
    <s v="09-Oct-2025"/>
    <s v="Thursday"/>
    <s v="Weekly - Thursday"/>
    <s v="Weekly - Thursday"/>
    <s v="Month+1 Expiry"/>
    <n v="7901"/>
    <n v="13.1271"/>
    <n v="9.6000000000000002E-2"/>
  </r>
  <r>
    <s v="23-Sep-2025"/>
    <x v="1"/>
    <s v="Week4-Sep-2025"/>
    <x v="0"/>
    <s v="16-Oct-2025"/>
    <s v="Thursday"/>
    <s v="Weekly - Thursday"/>
    <s v="Weekly - Thursday"/>
    <s v="Month+1 Expiry"/>
    <n v="1"/>
    <n v="1.6000000000000001E-3"/>
    <n v="0"/>
  </r>
  <r>
    <s v="23-Sep-2025"/>
    <x v="1"/>
    <s v="Week4-Sep-2025"/>
    <x v="0"/>
    <s v="23-Oct-2025"/>
    <s v="Thursday"/>
    <s v="Weekly - Thursday"/>
    <s v="Weekly - Thursday"/>
    <s v="Month+1 Expiry"/>
    <n v="0"/>
    <n v="0"/>
    <n v="0"/>
  </r>
  <r>
    <s v="23-Sep-2025"/>
    <x v="1"/>
    <s v="Week4-Sep-2025"/>
    <x v="0"/>
    <s v="30-Oct-2025"/>
    <s v="Thursday"/>
    <s v="Monthly - Thursday"/>
    <s v="Monthly - Thursday"/>
    <s v="Month+1 Expiry"/>
    <n v="3768"/>
    <n v="6.2874999999999996"/>
    <n v="4.9500000000000002E-2"/>
  </r>
  <r>
    <s v="24-Sep-2025"/>
    <x v="2"/>
    <s v="Week4-Sep-2025"/>
    <x v="0"/>
    <s v="25-Sep-2025"/>
    <s v="Thursday"/>
    <s v="Monthly - Thursday"/>
    <s v="MDAW - Thursday"/>
    <s v="Same Month Expiry"/>
    <n v="111212431"/>
    <n v="182421.16829999999"/>
    <n v="228.29570000000001"/>
  </r>
  <r>
    <s v="24-Sep-2025"/>
    <x v="2"/>
    <s v="Week4-Sep-2025"/>
    <x v="0"/>
    <s v="01-Oct-2025"/>
    <s v="Wednesday"/>
    <s v="Weekly - Wednesday"/>
    <s v="Weekly - Wednesday"/>
    <s v="Month+1 Expiry"/>
    <n v="639422"/>
    <n v="1053.1241"/>
    <n v="3.01"/>
  </r>
  <r>
    <s v="24-Sep-2025"/>
    <x v="2"/>
    <s v="Week4-Sep-2025"/>
    <x v="0"/>
    <s v="09-Oct-2025"/>
    <s v="Thursday"/>
    <s v="Weekly - Thursday"/>
    <s v="Weekly - Thursday"/>
    <s v="Month+1 Expiry"/>
    <n v="8581"/>
    <n v="14.182499999999999"/>
    <n v="7.2499999999999995E-2"/>
  </r>
  <r>
    <s v="24-Sep-2025"/>
    <x v="2"/>
    <s v="Week4-Sep-2025"/>
    <x v="0"/>
    <s v="16-Oct-2025"/>
    <s v="Thursday"/>
    <s v="Weekly - Thursday"/>
    <s v="Weekly - Thursday"/>
    <s v="Month+1 Expiry"/>
    <n v="5"/>
    <n v="8.3000000000000001E-3"/>
    <n v="2.0000000000000001E-4"/>
  </r>
  <r>
    <s v="24-Sep-2025"/>
    <x v="2"/>
    <s v="Week4-Sep-2025"/>
    <x v="0"/>
    <s v="23-Oct-2025"/>
    <s v="Thursday"/>
    <s v="Weekly - Thursday"/>
    <s v="Weekly - Thursday"/>
    <s v="Month+1 Expiry"/>
    <n v="0"/>
    <n v="0"/>
    <n v="0"/>
  </r>
  <r>
    <s v="24-Sep-2025"/>
    <x v="2"/>
    <s v="Week4-Sep-2025"/>
    <x v="0"/>
    <s v="30-Oct-2025"/>
    <s v="Thursday"/>
    <s v="Monthly - Thursday"/>
    <s v="Monthly - Thursday"/>
    <s v="Month+1 Expiry"/>
    <n v="5252"/>
    <n v="8.7056000000000004"/>
    <n v="6.6199999999999995E-2"/>
  </r>
  <r>
    <s v="25-Sep-2025"/>
    <x v="3"/>
    <s v="Week4-Sep-2025"/>
    <x v="0"/>
    <s v="25-Sep-2025"/>
    <s v="Thursday"/>
    <s v="Monthly - Thursday"/>
    <s v="MDAW - Thursday"/>
    <s v="Same Month Expiry"/>
    <n v="373937295"/>
    <n v="610143.57830000005"/>
    <n v="350.43740000000003"/>
  </r>
  <r>
    <s v="25-Sep-2025"/>
    <x v="3"/>
    <s v="Week4-Sep-2025"/>
    <x v="0"/>
    <s v="01-Oct-2025"/>
    <s v="Wednesday"/>
    <s v="Weekly - Wednesday"/>
    <s v="Weekly - Wednesday"/>
    <s v="Month+1 Expiry"/>
    <n v="1912405"/>
    <n v="3134.9733000000001"/>
    <n v="8.4314"/>
  </r>
  <r>
    <s v="25-Sep-2025"/>
    <x v="3"/>
    <s v="Week4-Sep-2025"/>
    <x v="0"/>
    <s v="09-Oct-2025"/>
    <s v="Thursday"/>
    <s v="Weekly - Thursday"/>
    <s v="Weekly - Thursday"/>
    <s v="Month+1 Expiry"/>
    <n v="17591"/>
    <n v="29.0032"/>
    <n v="0.1474"/>
  </r>
  <r>
    <s v="25-Sep-2025"/>
    <x v="3"/>
    <s v="Week4-Sep-2025"/>
    <x v="0"/>
    <s v="16-Oct-2025"/>
    <s v="Thursday"/>
    <s v="Weekly - Thursday"/>
    <s v="Weekly - Thursday"/>
    <s v="Month+1 Expiry"/>
    <n v="3"/>
    <n v="4.8999999999999998E-3"/>
    <n v="0"/>
  </r>
  <r>
    <s v="25-Sep-2025"/>
    <x v="3"/>
    <s v="Week4-Sep-2025"/>
    <x v="0"/>
    <s v="23-Oct-2025"/>
    <s v="Thursday"/>
    <s v="Weekly - Thursday"/>
    <s v="Weekly - Thursday"/>
    <s v="Month+1 Expiry"/>
    <n v="6"/>
    <n v="1.06E-2"/>
    <n v="4.0000000000000002E-4"/>
  </r>
  <r>
    <s v="25-Sep-2025"/>
    <x v="3"/>
    <s v="Week4-Sep-2025"/>
    <x v="0"/>
    <s v="30-Oct-2025"/>
    <s v="Thursday"/>
    <s v="Monthly - Thursday"/>
    <s v="Monthly - Thursday"/>
    <s v="Month+1 Expiry"/>
    <n v="11195"/>
    <n v="18.312200000000001"/>
    <n v="0.13550000000000001"/>
  </r>
  <r>
    <s v="25-Sep-2025"/>
    <x v="3"/>
    <s v="Week4-Sep-2025"/>
    <x v="0"/>
    <s v="06-Nov-2025"/>
    <s v="Thursday"/>
    <s v="Weekly - Thursday"/>
    <s v="Weekly - Thursday"/>
    <s v="Month+2 Expiry"/>
    <n v="2"/>
    <n v="3.3999999999999998E-3"/>
    <n v="1E-4"/>
  </r>
  <r>
    <s v="25-Sep-2025"/>
    <x v="3"/>
    <s v="Week4-Sep-2025"/>
    <x v="0"/>
    <s v="24-Dec-2025"/>
    <s v="Wednesday"/>
    <s v="Weekly - Wednesday"/>
    <s v="Weekly - Wednesday"/>
    <s v="Month+3 Expiry"/>
    <n v="6"/>
    <n v="0.01"/>
    <n v="2.0000000000000001E-4"/>
  </r>
  <r>
    <s v="26-Sep-2025"/>
    <x v="4"/>
    <s v="Week4-Sep-2025"/>
    <x v="0"/>
    <s v="01-Oct-2025"/>
    <s v="Wednesday"/>
    <s v="Weekly - Wednesday"/>
    <s v="Weekly - Wednesday"/>
    <s v="Month+1 Expiry"/>
    <n v="19601513"/>
    <n v="31805.0985"/>
    <n v="84.322599999999994"/>
  </r>
  <r>
    <s v="26-Sep-2025"/>
    <x v="4"/>
    <s v="Week4-Sep-2025"/>
    <x v="0"/>
    <s v="09-Oct-2025"/>
    <s v="Thursday"/>
    <s v="Weekly - Thursday"/>
    <s v="Weekly - Thursday"/>
    <s v="Month+1 Expiry"/>
    <n v="87505"/>
    <n v="143.3314"/>
    <n v="0.65090000000000003"/>
  </r>
  <r>
    <s v="26-Sep-2025"/>
    <x v="4"/>
    <s v="Week4-Sep-2025"/>
    <x v="0"/>
    <s v="16-Oct-2025"/>
    <s v="Thursday"/>
    <s v="Weekly - Thursday"/>
    <s v="Weekly - Thursday"/>
    <s v="Month+1 Expiry"/>
    <n v="1594"/>
    <n v="2.6038000000000001"/>
    <n v="2.1299999999999999E-2"/>
  </r>
  <r>
    <s v="26-Sep-2025"/>
    <x v="4"/>
    <s v="Week4-Sep-2025"/>
    <x v="0"/>
    <s v="23-Oct-2025"/>
    <s v="Thursday"/>
    <s v="Weekly - Thursday"/>
    <s v="Weekly - Thursday"/>
    <s v="Month+1 Expiry"/>
    <n v="32"/>
    <n v="5.3100000000000001E-2"/>
    <n v="5.9999999999999995E-4"/>
  </r>
  <r>
    <s v="26-Sep-2025"/>
    <x v="4"/>
    <s v="Week4-Sep-2025"/>
    <x v="0"/>
    <s v="30-Oct-2025"/>
    <s v="Thursday"/>
    <s v="Monthly - Thursday"/>
    <s v="Monthly - Thursday"/>
    <s v="Month+1 Expiry"/>
    <n v="17476"/>
    <n v="28.656600000000001"/>
    <n v="0.20830000000000001"/>
  </r>
  <r>
    <s v="26-Sep-2025"/>
    <x v="4"/>
    <s v="Week4-Sep-2025"/>
    <x v="0"/>
    <s v="06-Nov-2025"/>
    <s v="Thursday"/>
    <s v="Weekly - Thursday"/>
    <s v="Weekly - Thursday"/>
    <s v="Month+2 Expiry"/>
    <n v="2"/>
    <n v="3.3999999999999998E-3"/>
    <n v="1E-4"/>
  </r>
  <r>
    <s v="29-Sep-2025"/>
    <x v="0"/>
    <s v="Week5-Sep-2025"/>
    <x v="0"/>
    <s v="01-Oct-2025"/>
    <s v="Wednesday"/>
    <s v="Weekly - Wednesday"/>
    <s v="Weekly - Wednesday"/>
    <s v="Month+1 Expiry"/>
    <n v="27288562"/>
    <n v="44118.546499999997"/>
    <n v="98.751300000000001"/>
  </r>
  <r>
    <s v="29-Sep-2025"/>
    <x v="0"/>
    <s v="Week5-Sep-2025"/>
    <x v="0"/>
    <s v="09-Oct-2025"/>
    <s v="Thursday"/>
    <s v="Weekly - Thursday"/>
    <s v="Weekly - Thursday"/>
    <s v="Month+1 Expiry"/>
    <n v="130780"/>
    <n v="212.97389999999999"/>
    <n v="0.94189999999999996"/>
  </r>
  <r>
    <s v="29-Sep-2025"/>
    <x v="0"/>
    <s v="Week5-Sep-2025"/>
    <x v="0"/>
    <s v="16-Oct-2025"/>
    <s v="Thursday"/>
    <s v="Weekly - Thursday"/>
    <s v="Weekly - Thursday"/>
    <s v="Month+1 Expiry"/>
    <n v="1696"/>
    <n v="2.7503000000000002"/>
    <n v="1.84E-2"/>
  </r>
  <r>
    <s v="29-Sep-2025"/>
    <x v="0"/>
    <s v="Week5-Sep-2025"/>
    <x v="0"/>
    <s v="23-Oct-2025"/>
    <s v="Thursday"/>
    <s v="Weekly - Thursday"/>
    <s v="Weekly - Thursday"/>
    <s v="Month+1 Expiry"/>
    <n v="32"/>
    <n v="5.2299999999999999E-2"/>
    <n v="6.9999999999999999E-4"/>
  </r>
  <r>
    <s v="29-Sep-2025"/>
    <x v="0"/>
    <s v="Week5-Sep-2025"/>
    <x v="0"/>
    <s v="30-Oct-2025"/>
    <s v="Thursday"/>
    <s v="Monthly - Thursday"/>
    <s v="Monthly - Thursday"/>
    <s v="Month+1 Expiry"/>
    <n v="13610"/>
    <n v="22.258299999999998"/>
    <n v="0.17730000000000001"/>
  </r>
  <r>
    <s v="30-Sep-2025"/>
    <x v="1"/>
    <s v="Week5-Sep-2025"/>
    <x v="0"/>
    <s v="01-Oct-2025"/>
    <s v="Wednesday"/>
    <s v="Weekly - Wednesday"/>
    <s v="Weekly - Wednesday"/>
    <s v="Month+1 Expiry"/>
    <n v="30746266"/>
    <n v="49621.3819"/>
    <n v="83.913499999999999"/>
  </r>
  <r>
    <s v="30-Sep-2025"/>
    <x v="1"/>
    <s v="Week5-Sep-2025"/>
    <x v="0"/>
    <s v="09-Oct-2025"/>
    <s v="Thursday"/>
    <s v="Weekly - Thursday"/>
    <s v="Weekly - Thursday"/>
    <s v="Month+1 Expiry"/>
    <n v="306984"/>
    <n v="498.27359999999999"/>
    <n v="1.712"/>
  </r>
  <r>
    <s v="30-Sep-2025"/>
    <x v="1"/>
    <s v="Week5-Sep-2025"/>
    <x v="0"/>
    <s v="16-Oct-2025"/>
    <s v="Thursday"/>
    <s v="Weekly - Thursday"/>
    <s v="Weekly - Thursday"/>
    <s v="Month+1 Expiry"/>
    <n v="1959"/>
    <n v="3.1938"/>
    <n v="1.32E-2"/>
  </r>
  <r>
    <s v="30-Sep-2025"/>
    <x v="1"/>
    <s v="Week5-Sep-2025"/>
    <x v="0"/>
    <s v="23-Oct-2025"/>
    <s v="Thursday"/>
    <s v="Weekly - Thursday"/>
    <s v="Weekly - Thursday"/>
    <s v="Month+1 Expiry"/>
    <n v="9"/>
    <n v="1.4800000000000001E-2"/>
    <n v="1E-4"/>
  </r>
  <r>
    <s v="30-Sep-2025"/>
    <x v="1"/>
    <s v="Week5-Sep-2025"/>
    <x v="0"/>
    <s v="30-Oct-2025"/>
    <s v="Thursday"/>
    <s v="Monthly - Thursday"/>
    <s v="Monthly - Thursday"/>
    <s v="Month+1 Expiry"/>
    <n v="11030"/>
    <n v="18.028500000000001"/>
    <n v="0.1263"/>
  </r>
  <r>
    <s v="30-Sep-2025"/>
    <x v="1"/>
    <s v="Week5-Sep-2025"/>
    <x v="0"/>
    <s v="06-Nov-2025"/>
    <s v="Thursday"/>
    <s v="Weekly - Thursday"/>
    <s v="Weekly - Thursday"/>
    <s v="Month+2 Expiry"/>
    <n v="1"/>
    <n v="1.5E-3"/>
    <n v="0"/>
  </r>
  <r>
    <s v="01-Oct-2025"/>
    <x v="2"/>
    <s v="Week1-Oct-2025"/>
    <x v="1"/>
    <s v="01-Oct-2025"/>
    <s v="Wednesday"/>
    <s v="Weekly - Wednesday"/>
    <s v="Weekly - Wednesday"/>
    <s v="Same Month Expiry"/>
    <n v="410094220"/>
    <n v="662734.40599999996"/>
    <n v="410.43630000000002"/>
  </r>
  <r>
    <s v="01-Oct-2025"/>
    <x v="2"/>
    <s v="Week1-Oct-2025"/>
    <x v="1"/>
    <s v="09-Oct-2025"/>
    <s v="Thursday"/>
    <s v="Weekly - Thursday"/>
    <s v="Weekly - Thursday"/>
    <s v="Same Month Expiry"/>
    <n v="1943067"/>
    <n v="3141.0673999999999"/>
    <n v="8.6049000000000007"/>
  </r>
  <r>
    <s v="01-Oct-2025"/>
    <x v="2"/>
    <s v="Week1-Oct-2025"/>
    <x v="1"/>
    <s v="16-Oct-2025"/>
    <s v="Thursday"/>
    <s v="Weekly - Thursday"/>
    <s v="Weekly - Thursday"/>
    <s v="Same Month Expiry"/>
    <n v="12850"/>
    <n v="20.960999999999999"/>
    <n v="9.9299999999999999E-2"/>
  </r>
  <r>
    <s v="01-Oct-2025"/>
    <x v="2"/>
    <s v="Week1-Oct-2025"/>
    <x v="1"/>
    <s v="23-Oct-2025"/>
    <s v="Thursday"/>
    <s v="Weekly - Thursday"/>
    <s v="Weekly - Thursday"/>
    <s v="Same Month Expiry"/>
    <n v="7222"/>
    <n v="11.890700000000001"/>
    <n v="7.8799999999999995E-2"/>
  </r>
  <r>
    <s v="01-Oct-2025"/>
    <x v="2"/>
    <s v="Week1-Oct-2025"/>
    <x v="1"/>
    <s v="30-Oct-2025"/>
    <s v="Thursday"/>
    <s v="Monthly - Thursday"/>
    <s v="Monthly - Thursday"/>
    <s v="Same Month Expiry"/>
    <n v="30128"/>
    <n v="49.314599999999999"/>
    <n v="0.33150000000000002"/>
  </r>
  <r>
    <s v="01-Oct-2025"/>
    <x v="2"/>
    <s v="Week1-Oct-2025"/>
    <x v="1"/>
    <s v="06-Nov-2025"/>
    <s v="Thursday"/>
    <s v="Weekly - Thursday"/>
    <s v="Weekly - Thursday"/>
    <s v="Month+1 Expiry"/>
    <n v="3"/>
    <n v="4.4999999999999997E-3"/>
    <n v="0"/>
  </r>
  <r>
    <s v="03-Oct-2025"/>
    <x v="4"/>
    <s v="Week1-Oct-2025"/>
    <x v="1"/>
    <s v="09-Oct-2025"/>
    <s v="Thursday"/>
    <s v="Weekly - Thursday"/>
    <s v="Weekly - Thursday"/>
    <s v="Same Month Expiry"/>
    <n v="20807348"/>
    <n v="33824.791100000002"/>
    <n v="84.670400000000001"/>
  </r>
  <r>
    <s v="03-Oct-2025"/>
    <x v="4"/>
    <s v="Week1-Oct-2025"/>
    <x v="1"/>
    <s v="16-Oct-2025"/>
    <s v="Thursday"/>
    <s v="Weekly - Thursday"/>
    <s v="Weekly - Thursday"/>
    <s v="Same Month Expiry"/>
    <n v="67891"/>
    <n v="110.8409"/>
    <n v="0.46289999999999998"/>
  </r>
  <r>
    <s v="03-Oct-2025"/>
    <x v="4"/>
    <s v="Week1-Oct-2025"/>
    <x v="1"/>
    <s v="23-Oct-2025"/>
    <s v="Thursday"/>
    <s v="Weekly - Thursday"/>
    <s v="Weekly - Thursday"/>
    <s v="Same Month Expiry"/>
    <n v="12159"/>
    <n v="20.001799999999999"/>
    <n v="0.1176"/>
  </r>
  <r>
    <s v="03-Oct-2025"/>
    <x v="4"/>
    <s v="Week1-Oct-2025"/>
    <x v="1"/>
    <s v="30-Oct-2025"/>
    <s v="Thursday"/>
    <s v="Monthly - Thursday"/>
    <s v="Monthly - Thursday"/>
    <s v="Same Month Expiry"/>
    <n v="25341"/>
    <n v="41.6053"/>
    <n v="0.22489999999999999"/>
  </r>
  <r>
    <s v="03-Oct-2025"/>
    <x v="4"/>
    <s v="Week1-Oct-2025"/>
    <x v="1"/>
    <s v="06-Nov-2025"/>
    <s v="Thursday"/>
    <s v="Weekly - Thursday"/>
    <s v="Weekly - Thursday"/>
    <s v="Month+1 Expiry"/>
    <n v="0"/>
    <n v="0"/>
    <n v="0"/>
  </r>
  <r>
    <s v="06-Oct-2025"/>
    <x v="0"/>
    <s v="Week1-Oct-2025"/>
    <x v="1"/>
    <s v="09-Oct-2025"/>
    <s v="Thursday"/>
    <s v="Weekly - Thursday"/>
    <s v="Weekly - Thursday"/>
    <s v="Same Month Expiry"/>
    <n v="26245699"/>
    <n v="42878.203500000003"/>
    <n v="86.598299999999995"/>
  </r>
  <r>
    <s v="06-Oct-2025"/>
    <x v="0"/>
    <s v="Week1-Oct-2025"/>
    <x v="1"/>
    <s v="16-Oct-2025"/>
    <s v="Thursday"/>
    <s v="Weekly - Thursday"/>
    <s v="Weekly - Thursday"/>
    <s v="Same Month Expiry"/>
    <n v="138152"/>
    <n v="226.32220000000001"/>
    <n v="0.80059999999999998"/>
  </r>
  <r>
    <s v="06-Oct-2025"/>
    <x v="0"/>
    <s v="Week1-Oct-2025"/>
    <x v="1"/>
    <s v="23-Oct-2025"/>
    <s v="Thursday"/>
    <s v="Weekly - Thursday"/>
    <s v="Weekly - Thursday"/>
    <s v="Same Month Expiry"/>
    <n v="7293"/>
    <n v="12.038"/>
    <n v="5.5599999999999997E-2"/>
  </r>
  <r>
    <s v="06-Oct-2025"/>
    <x v="0"/>
    <s v="Week1-Oct-2025"/>
    <x v="1"/>
    <s v="30-Oct-2025"/>
    <s v="Thursday"/>
    <s v="Monthly - Thursday"/>
    <s v="Monthly - Thursday"/>
    <s v="Same Month Expiry"/>
    <n v="27400"/>
    <n v="45.145400000000002"/>
    <n v="0.25"/>
  </r>
  <r>
    <s v="06-Oct-2025"/>
    <x v="0"/>
    <s v="Week1-Oct-2025"/>
    <x v="1"/>
    <s v="06-Nov-2025"/>
    <s v="Thursday"/>
    <s v="Weekly - Thursday"/>
    <s v="Weekly - Thursday"/>
    <s v="Month+1 Expiry"/>
    <n v="1"/>
    <n v="1.5E-3"/>
    <n v="0"/>
  </r>
  <r>
    <s v="06-Oct-2025"/>
    <x v="0"/>
    <s v="Week1-Oct-2025"/>
    <x v="1"/>
    <s v="27-Nov-2025"/>
    <s v="Thursday"/>
    <s v="Monthly - Thursday"/>
    <s v="Monthly - Thursday"/>
    <s v="Month+1 Expiry"/>
    <n v="12"/>
    <n v="1.9599999999999999E-2"/>
    <n v="1E-4"/>
  </r>
  <r>
    <s v="07-Oct-2025"/>
    <x v="1"/>
    <s v="Week1-Oct-2025"/>
    <x v="1"/>
    <s v="09-Oct-2025"/>
    <s v="Thursday"/>
    <s v="Weekly - Thursday"/>
    <s v="Weekly - Thursday"/>
    <s v="Same Month Expiry"/>
    <n v="38415008"/>
    <n v="63087.481800000001"/>
    <n v="104.41630000000001"/>
  </r>
  <r>
    <s v="07-Oct-2025"/>
    <x v="1"/>
    <s v="Week1-Oct-2025"/>
    <x v="1"/>
    <s v="16-Oct-2025"/>
    <s v="Thursday"/>
    <s v="Weekly - Thursday"/>
    <s v="Weekly - Thursday"/>
    <s v="Same Month Expiry"/>
    <n v="292883"/>
    <n v="481.44150000000002"/>
    <n v="1.4555"/>
  </r>
  <r>
    <s v="07-Oct-2025"/>
    <x v="1"/>
    <s v="Week1-Oct-2025"/>
    <x v="1"/>
    <s v="23-Oct-2025"/>
    <s v="Thursday"/>
    <s v="Weekly - Thursday"/>
    <s v="Weekly - Thursday"/>
    <s v="Same Month Expiry"/>
    <n v="6573"/>
    <n v="10.895099999999999"/>
    <n v="5.9400000000000001E-2"/>
  </r>
  <r>
    <s v="07-Oct-2025"/>
    <x v="1"/>
    <s v="Week1-Oct-2025"/>
    <x v="1"/>
    <s v="30-Oct-2025"/>
    <s v="Thursday"/>
    <s v="Monthly - Thursday"/>
    <s v="Monthly - Thursday"/>
    <s v="Same Month Expiry"/>
    <n v="26629"/>
    <n v="44.062800000000003"/>
    <n v="0.2697"/>
  </r>
  <r>
    <s v="07-Oct-2025"/>
    <x v="1"/>
    <s v="Week1-Oct-2025"/>
    <x v="1"/>
    <s v="06-Nov-2025"/>
    <s v="Thursday"/>
    <s v="Weekly - Thursday"/>
    <s v="Weekly - Thursday"/>
    <s v="Month+1 Expiry"/>
    <n v="1"/>
    <n v="1.5E-3"/>
    <n v="0"/>
  </r>
  <r>
    <s v="07-Oct-2025"/>
    <x v="1"/>
    <s v="Week1-Oct-2025"/>
    <x v="1"/>
    <s v="27-Nov-2025"/>
    <s v="Thursday"/>
    <s v="Monthly - Thursday"/>
    <s v="Monthly - Thursday"/>
    <s v="Month+1 Expiry"/>
    <n v="34"/>
    <n v="5.5899999999999998E-2"/>
    <n v="5.0000000000000001E-4"/>
  </r>
  <r>
    <s v="08-Oct-2025"/>
    <x v="2"/>
    <s v="Week2-Oct-2025"/>
    <x v="1"/>
    <s v="09-Oct-2025"/>
    <s v="Thursday"/>
    <s v="Weekly - Thursday"/>
    <s v="Weekly - Thursday"/>
    <s v="Same Month Expiry"/>
    <n v="153866658"/>
    <n v="252404.4841"/>
    <n v="316.40530000000001"/>
  </r>
  <r>
    <s v="08-Oct-2025"/>
    <x v="2"/>
    <s v="Week2-Oct-2025"/>
    <x v="1"/>
    <s v="16-Oct-2025"/>
    <s v="Thursday"/>
    <s v="Weekly - Thursday"/>
    <s v="Weekly - Thursday"/>
    <s v="Same Month Expiry"/>
    <n v="712809"/>
    <n v="1172.0831000000001"/>
    <n v="3.274"/>
  </r>
  <r>
    <s v="08-Oct-2025"/>
    <x v="2"/>
    <s v="Week2-Oct-2025"/>
    <x v="1"/>
    <s v="23-Oct-2025"/>
    <s v="Thursday"/>
    <s v="Weekly - Thursday"/>
    <s v="Weekly - Thursday"/>
    <s v="Same Month Expiry"/>
    <n v="9551"/>
    <n v="15.7644"/>
    <n v="8.1100000000000005E-2"/>
  </r>
  <r>
    <s v="08-Oct-2025"/>
    <x v="2"/>
    <s v="Week2-Oct-2025"/>
    <x v="1"/>
    <s v="30-Oct-2025"/>
    <s v="Thursday"/>
    <s v="Monthly - Thursday"/>
    <s v="Monthly - Thursday"/>
    <s v="Same Month Expiry"/>
    <n v="25074"/>
    <n v="41.384700000000002"/>
    <n v="0.24540000000000001"/>
  </r>
  <r>
    <s v="08-Oct-2025"/>
    <x v="2"/>
    <s v="Week2-Oct-2025"/>
    <x v="1"/>
    <s v="06-Nov-2025"/>
    <s v="Thursday"/>
    <s v="Weekly - Thursday"/>
    <s v="Weekly - Thursday"/>
    <s v="Month+1 Expiry"/>
    <n v="2"/>
    <n v="3.3E-3"/>
    <n v="0"/>
  </r>
  <r>
    <s v="08-Oct-2025"/>
    <x v="2"/>
    <s v="Week2-Oct-2025"/>
    <x v="1"/>
    <s v="20-Nov-2025"/>
    <s v="Thursday"/>
    <s v="Weekly - Thursday"/>
    <s v="Weekly - Thursday"/>
    <s v="Month+1 Expiry"/>
    <n v="10"/>
    <n v="1.7000000000000001E-2"/>
    <n v="2.0000000000000001E-4"/>
  </r>
  <r>
    <s v="08-Oct-2025"/>
    <x v="2"/>
    <s v="Week2-Oct-2025"/>
    <x v="1"/>
    <s v="27-Nov-2025"/>
    <s v="Thursday"/>
    <s v="Monthly - Thursday"/>
    <s v="Monthly - Thursday"/>
    <s v="Month+1 Expiry"/>
    <n v="65"/>
    <n v="0.1085"/>
    <n v="8.9999999999999998E-4"/>
  </r>
  <r>
    <s v="09-Oct-2025"/>
    <x v="3"/>
    <s v="Week2-Oct-2025"/>
    <x v="1"/>
    <s v="09-Oct-2025"/>
    <s v="Thursday"/>
    <s v="Weekly - Thursday"/>
    <s v="Weekly - Thursday"/>
    <s v="Same Month Expiry"/>
    <n v="447730234"/>
    <n v="734746.83600000001"/>
    <n v="439.54259999999999"/>
  </r>
  <r>
    <s v="09-Oct-2025"/>
    <x v="3"/>
    <s v="Week2-Oct-2025"/>
    <x v="1"/>
    <s v="16-Oct-2025"/>
    <s v="Thursday"/>
    <s v="Weekly - Thursday"/>
    <s v="Weekly - Thursday"/>
    <s v="Same Month Expiry"/>
    <n v="2079840"/>
    <n v="3414.5540000000001"/>
    <n v="8.7837999999999994"/>
  </r>
  <r>
    <s v="09-Oct-2025"/>
    <x v="3"/>
    <s v="Week2-Oct-2025"/>
    <x v="1"/>
    <s v="23-Oct-2025"/>
    <s v="Thursday"/>
    <s v="Weekly - Thursday"/>
    <s v="Weekly - Thursday"/>
    <s v="Same Month Expiry"/>
    <n v="16011"/>
    <n v="26.470099999999999"/>
    <n v="0.1168"/>
  </r>
  <r>
    <s v="09-Oct-2025"/>
    <x v="3"/>
    <s v="Week2-Oct-2025"/>
    <x v="1"/>
    <s v="30-Oct-2025"/>
    <s v="Thursday"/>
    <s v="Monthly - Thursday"/>
    <s v="Monthly - Thursday"/>
    <s v="Same Month Expiry"/>
    <n v="22681"/>
    <n v="37.495800000000003"/>
    <n v="0.2243"/>
  </r>
  <r>
    <s v="09-Oct-2025"/>
    <x v="3"/>
    <s v="Week2-Oct-2025"/>
    <x v="1"/>
    <s v="06-Nov-2025"/>
    <s v="Thursday"/>
    <s v="Weekly - Thursday"/>
    <s v="Weekly - Thursday"/>
    <s v="Month+1 Expiry"/>
    <n v="0"/>
    <n v="0"/>
    <n v="0"/>
  </r>
  <r>
    <s v="09-Oct-2025"/>
    <x v="3"/>
    <s v="Week2-Oct-2025"/>
    <x v="1"/>
    <s v="20-Nov-2025"/>
    <s v="Thursday"/>
    <s v="Weekly - Thursday"/>
    <s v="Weekly - Thursday"/>
    <s v="Month+1 Expiry"/>
    <n v="0"/>
    <n v="0"/>
    <n v="0"/>
  </r>
  <r>
    <s v="09-Oct-2025"/>
    <x v="3"/>
    <s v="Week2-Oct-2025"/>
    <x v="1"/>
    <s v="27-Nov-2025"/>
    <s v="Thursday"/>
    <s v="Monthly - Thursday"/>
    <s v="Monthly - Thursday"/>
    <s v="Month+1 Expiry"/>
    <n v="28"/>
    <n v="4.6399999999999997E-2"/>
    <n v="5.0000000000000001E-4"/>
  </r>
  <r>
    <s v="10-Oct-2025"/>
    <x v="4"/>
    <s v="Week2-Oct-2025"/>
    <x v="1"/>
    <s v="16-Oct-2025"/>
    <s v="Thursday"/>
    <s v="Weekly - Thursday"/>
    <s v="Weekly - Thursday"/>
    <s v="Same Month Expiry"/>
    <n v="21427448"/>
    <n v="35455.403100000003"/>
    <n v="90.405299999999997"/>
  </r>
  <r>
    <s v="10-Oct-2025"/>
    <x v="4"/>
    <s v="Week2-Oct-2025"/>
    <x v="1"/>
    <s v="23-Oct-2025"/>
    <s v="Thursday"/>
    <s v="Weekly - Thursday"/>
    <s v="Weekly - Thursday"/>
    <s v="Same Month Expiry"/>
    <n v="72546"/>
    <n v="120.4004"/>
    <n v="0.49359999999999998"/>
  </r>
  <r>
    <s v="10-Oct-2025"/>
    <x v="4"/>
    <s v="Week2-Oct-2025"/>
    <x v="1"/>
    <s v="30-Oct-2025"/>
    <s v="Thursday"/>
    <s v="Monthly - Thursday"/>
    <s v="Monthly - Thursday"/>
    <s v="Same Month Expiry"/>
    <n v="39478"/>
    <n v="65.591300000000004"/>
    <n v="0.36130000000000001"/>
  </r>
  <r>
    <s v="10-Oct-2025"/>
    <x v="4"/>
    <s v="Week2-Oct-2025"/>
    <x v="1"/>
    <s v="06-Nov-2025"/>
    <s v="Thursday"/>
    <s v="Weekly - Thursday"/>
    <s v="Weekly - Thursday"/>
    <s v="Month+1 Expiry"/>
    <n v="200"/>
    <n v="0.3392"/>
    <n v="6.8999999999999999E-3"/>
  </r>
  <r>
    <s v="10-Oct-2025"/>
    <x v="4"/>
    <s v="Week2-Oct-2025"/>
    <x v="1"/>
    <s v="20-Nov-2025"/>
    <s v="Thursday"/>
    <s v="Weekly - Thursday"/>
    <s v="Weekly - Thursday"/>
    <s v="Month+1 Expiry"/>
    <n v="0"/>
    <n v="0"/>
    <n v="0"/>
  </r>
  <r>
    <s v="10-Oct-2025"/>
    <x v="4"/>
    <s v="Week2-Oct-2025"/>
    <x v="1"/>
    <s v="27-Nov-2025"/>
    <s v="Thursday"/>
    <s v="Monthly - Thursday"/>
    <s v="Monthly - Thursday"/>
    <s v="Month+1 Expiry"/>
    <n v="841"/>
    <n v="1.4037999999999999"/>
    <n v="1.2999999999999999E-2"/>
  </r>
  <r>
    <s v="13-Oct-2025"/>
    <x v="0"/>
    <s v="Week2-Oct-2025"/>
    <x v="1"/>
    <s v="16-Oct-2025"/>
    <s v="Thursday"/>
    <s v="Weekly - Thursday"/>
    <s v="Weekly - Thursday"/>
    <s v="Same Month Expiry"/>
    <n v="26169967"/>
    <n v="43136.860200000003"/>
    <n v="102.0291"/>
  </r>
  <r>
    <s v="13-Oct-2025"/>
    <x v="0"/>
    <s v="Week2-Oct-2025"/>
    <x v="1"/>
    <s v="23-Oct-2025"/>
    <s v="Thursday"/>
    <s v="Weekly - Thursday"/>
    <s v="Weekly - Thursday"/>
    <s v="Same Month Expiry"/>
    <n v="129231"/>
    <n v="213.35550000000001"/>
    <n v="0.75770000000000004"/>
  </r>
  <r>
    <s v="13-Oct-2025"/>
    <x v="0"/>
    <s v="Week2-Oct-2025"/>
    <x v="1"/>
    <s v="30-Oct-2025"/>
    <s v="Thursday"/>
    <s v="Monthly - Thursday"/>
    <s v="Monthly - Thursday"/>
    <s v="Same Month Expiry"/>
    <n v="35939"/>
    <n v="59.577800000000003"/>
    <n v="0.31009999999999999"/>
  </r>
  <r>
    <s v="13-Oct-2025"/>
    <x v="0"/>
    <s v="Week2-Oct-2025"/>
    <x v="1"/>
    <s v="06-Nov-2025"/>
    <s v="Thursday"/>
    <s v="Weekly - Thursday"/>
    <s v="Weekly - Thursday"/>
    <s v="Month+1 Expiry"/>
    <n v="111"/>
    <n v="0.18440000000000001"/>
    <n v="2.2000000000000001E-3"/>
  </r>
  <r>
    <s v="13-Oct-2025"/>
    <x v="0"/>
    <s v="Week2-Oct-2025"/>
    <x v="1"/>
    <s v="13-Nov-2025"/>
    <s v="Thursday"/>
    <s v="Weekly - Thursday"/>
    <s v="Weekly - Thursday"/>
    <s v="Month+1 Expiry"/>
    <n v="4"/>
    <n v="6.6E-3"/>
    <n v="4.0000000000000002E-4"/>
  </r>
  <r>
    <s v="13-Oct-2025"/>
    <x v="0"/>
    <s v="Week2-Oct-2025"/>
    <x v="1"/>
    <s v="20-Nov-2025"/>
    <s v="Thursday"/>
    <s v="Weekly - Thursday"/>
    <s v="Weekly - Thursday"/>
    <s v="Month+1 Expiry"/>
    <n v="13"/>
    <n v="2.1600000000000001E-2"/>
    <n v="1E-3"/>
  </r>
  <r>
    <s v="13-Oct-2025"/>
    <x v="0"/>
    <s v="Week2-Oct-2025"/>
    <x v="1"/>
    <s v="27-Nov-2025"/>
    <s v="Thursday"/>
    <s v="Monthly - Thursday"/>
    <s v="Monthly - Thursday"/>
    <s v="Month+1 Expiry"/>
    <n v="600"/>
    <n v="1"/>
    <n v="7.9000000000000008E-3"/>
  </r>
  <r>
    <s v="14-Oct-2025"/>
    <x v="1"/>
    <s v="Week2-Oct-2025"/>
    <x v="1"/>
    <s v="16-Oct-2025"/>
    <s v="Thursday"/>
    <s v="Weekly - Thursday"/>
    <s v="Weekly - Thursday"/>
    <s v="Same Month Expiry"/>
    <n v="35110297"/>
    <n v="57810.461799999997"/>
    <n v="116.6511"/>
  </r>
  <r>
    <s v="14-Oct-2025"/>
    <x v="1"/>
    <s v="Week2-Oct-2025"/>
    <x v="1"/>
    <s v="23-Oct-2025"/>
    <s v="Thursday"/>
    <s v="Weekly - Thursday"/>
    <s v="Weekly - Thursday"/>
    <s v="Same Month Expiry"/>
    <n v="320580"/>
    <n v="529.80070000000001"/>
    <n v="2.0747"/>
  </r>
  <r>
    <s v="14-Oct-2025"/>
    <x v="1"/>
    <s v="Week2-Oct-2025"/>
    <x v="1"/>
    <s v="30-Oct-2025"/>
    <s v="Thursday"/>
    <s v="Monthly - Thursday"/>
    <s v="Monthly - Thursday"/>
    <s v="Same Month Expiry"/>
    <n v="49457"/>
    <n v="81.847499999999997"/>
    <n v="0.45129999999999998"/>
  </r>
  <r>
    <s v="14-Oct-2025"/>
    <x v="1"/>
    <s v="Week2-Oct-2025"/>
    <x v="1"/>
    <s v="06-Nov-2025"/>
    <s v="Thursday"/>
    <s v="Weekly - Thursday"/>
    <s v="Weekly - Thursday"/>
    <s v="Month+1 Expiry"/>
    <n v="25"/>
    <n v="4.2099999999999999E-2"/>
    <n v="4.0000000000000002E-4"/>
  </r>
  <r>
    <s v="14-Oct-2025"/>
    <x v="1"/>
    <s v="Week2-Oct-2025"/>
    <x v="1"/>
    <s v="20-Nov-2025"/>
    <s v="Thursday"/>
    <s v="Weekly - Thursday"/>
    <s v="Weekly - Thursday"/>
    <s v="Month+1 Expiry"/>
    <n v="0"/>
    <n v="0"/>
    <n v="0"/>
  </r>
  <r>
    <s v="14-Oct-2025"/>
    <x v="1"/>
    <s v="Week2-Oct-2025"/>
    <x v="1"/>
    <s v="27-Nov-2025"/>
    <s v="Thursday"/>
    <s v="Monthly - Thursday"/>
    <s v="Monthly - Thursday"/>
    <s v="Month+1 Expiry"/>
    <n v="1008"/>
    <n v="1.6686000000000001"/>
    <n v="1.78E-2"/>
  </r>
  <r>
    <s v="15-Oct-2025"/>
    <x v="2"/>
    <s v="Week3-Oct-2025"/>
    <x v="1"/>
    <s v="16-Oct-2025"/>
    <s v="Thursday"/>
    <s v="Weekly - Thursday"/>
    <s v="Weekly - Thursday"/>
    <s v="Same Month Expiry"/>
    <n v="111639069"/>
    <n v="184344.63209999999"/>
    <n v="241.25399999999999"/>
  </r>
  <r>
    <s v="15-Oct-2025"/>
    <x v="2"/>
    <s v="Week3-Oct-2025"/>
    <x v="1"/>
    <s v="23-Oct-2025"/>
    <s v="Thursday"/>
    <s v="Weekly - Thursday"/>
    <s v="Weekly - Thursday"/>
    <s v="Same Month Expiry"/>
    <n v="833444"/>
    <n v="1379.1373000000001"/>
    <n v="4.1581999999999999"/>
  </r>
  <r>
    <s v="15-Oct-2025"/>
    <x v="2"/>
    <s v="Week3-Oct-2025"/>
    <x v="1"/>
    <s v="30-Oct-2025"/>
    <s v="Thursday"/>
    <s v="Monthly - Thursday"/>
    <s v="Monthly - Thursday"/>
    <s v="Same Month Expiry"/>
    <n v="64932"/>
    <n v="107.77509999999999"/>
    <n v="0.54869999999999997"/>
  </r>
  <r>
    <s v="15-Oct-2025"/>
    <x v="2"/>
    <s v="Week3-Oct-2025"/>
    <x v="1"/>
    <s v="06-Nov-2025"/>
    <s v="Thursday"/>
    <s v="Weekly - Thursday"/>
    <s v="Weekly - Thursday"/>
    <s v="Month+1 Expiry"/>
    <n v="93"/>
    <n v="0.15609999999999999"/>
    <n v="1.5E-3"/>
  </r>
  <r>
    <s v="15-Oct-2025"/>
    <x v="2"/>
    <s v="Week3-Oct-2025"/>
    <x v="1"/>
    <s v="20-Nov-2025"/>
    <s v="Thursday"/>
    <s v="Weekly - Thursday"/>
    <s v="Weekly - Thursday"/>
    <s v="Month+1 Expiry"/>
    <n v="0"/>
    <n v="0"/>
    <n v="0"/>
  </r>
  <r>
    <s v="15-Oct-2025"/>
    <x v="2"/>
    <s v="Week3-Oct-2025"/>
    <x v="1"/>
    <s v="27-Nov-2025"/>
    <s v="Thursday"/>
    <s v="Monthly - Thursday"/>
    <s v="Monthly - Thursday"/>
    <s v="Month+1 Expiry"/>
    <n v="1227"/>
    <n v="2.0457000000000001"/>
    <n v="2.1299999999999999E-2"/>
  </r>
  <r>
    <s v="16-Oct-2025"/>
    <x v="3"/>
    <s v="Week3-Oct-2025"/>
    <x v="1"/>
    <s v="16-Oct-2025"/>
    <s v="Thursday"/>
    <s v="Weekly - Thursday"/>
    <s v="Weekly - Thursday"/>
    <s v="Same Month Expiry"/>
    <n v="385184679"/>
    <n v="641163.88639999996"/>
    <n v="384.64929999999998"/>
  </r>
  <r>
    <s v="16-Oct-2025"/>
    <x v="3"/>
    <s v="Week3-Oct-2025"/>
    <x v="1"/>
    <s v="23-Oct-2025"/>
    <s v="Thursday"/>
    <s v="Weekly - Thursday"/>
    <s v="Weekly - Thursday"/>
    <s v="Same Month Expiry"/>
    <n v="2776178"/>
    <n v="4603.3445000000002"/>
    <n v="12.0906"/>
  </r>
  <r>
    <s v="16-Oct-2025"/>
    <x v="3"/>
    <s v="Week3-Oct-2025"/>
    <x v="1"/>
    <s v="30-Oct-2025"/>
    <s v="Thursday"/>
    <s v="Monthly - Thursday"/>
    <s v="Monthly - Thursday"/>
    <s v="Same Month Expiry"/>
    <n v="112037"/>
    <n v="187.4992"/>
    <n v="0.93840000000000001"/>
  </r>
  <r>
    <s v="16-Oct-2025"/>
    <x v="3"/>
    <s v="Week3-Oct-2025"/>
    <x v="1"/>
    <s v="06-Nov-2025"/>
    <s v="Thursday"/>
    <s v="Weekly - Thursday"/>
    <s v="Weekly - Thursday"/>
    <s v="Month+1 Expiry"/>
    <n v="351"/>
    <n v="0.59089999999999998"/>
    <n v="4.0000000000000001E-3"/>
  </r>
  <r>
    <s v="16-Oct-2025"/>
    <x v="3"/>
    <s v="Week3-Oct-2025"/>
    <x v="1"/>
    <s v="13-Nov-2025"/>
    <s v="Thursday"/>
    <s v="Weekly - Thursday"/>
    <s v="Weekly - Thursday"/>
    <s v="Month+1 Expiry"/>
    <n v="1"/>
    <n v="1.6000000000000001E-3"/>
    <n v="0"/>
  </r>
  <r>
    <s v="16-Oct-2025"/>
    <x v="3"/>
    <s v="Week3-Oct-2025"/>
    <x v="1"/>
    <s v="20-Nov-2025"/>
    <s v="Thursday"/>
    <s v="Weekly - Thursday"/>
    <s v="Weekly - Thursday"/>
    <s v="Month+1 Expiry"/>
    <n v="1"/>
    <n v="1.6999999999999999E-3"/>
    <n v="0"/>
  </r>
  <r>
    <s v="16-Oct-2025"/>
    <x v="3"/>
    <s v="Week3-Oct-2025"/>
    <x v="1"/>
    <s v="27-Nov-2025"/>
    <s v="Thursday"/>
    <s v="Monthly - Thursday"/>
    <s v="Monthly - Thursday"/>
    <s v="Month+1 Expiry"/>
    <n v="2078"/>
    <n v="3.4826000000000001"/>
    <n v="3.32E-2"/>
  </r>
  <r>
    <s v="17-Oct-2025"/>
    <x v="4"/>
    <s v="Week3-Oct-2025"/>
    <x v="1"/>
    <s v="23-Oct-2025"/>
    <s v="Thursday"/>
    <s v="Weekly - Thursday"/>
    <s v="Weekly - Thursday"/>
    <s v="Same Month Expiry"/>
    <n v="30160185"/>
    <n v="50717.845099999999"/>
    <n v="141.13390000000001"/>
  </r>
  <r>
    <s v="17-Oct-2025"/>
    <x v="4"/>
    <s v="Week3-Oct-2025"/>
    <x v="1"/>
    <s v="30-Oct-2025"/>
    <s v="Thursday"/>
    <s v="Monthly - Thursday"/>
    <s v="Monthly - Thursday"/>
    <s v="Same Month Expiry"/>
    <n v="265534"/>
    <n v="448.26929999999999"/>
    <n v="2.0992999999999999"/>
  </r>
  <r>
    <s v="17-Oct-2025"/>
    <x v="4"/>
    <s v="Week3-Oct-2025"/>
    <x v="1"/>
    <s v="06-Nov-2025"/>
    <s v="Thursday"/>
    <s v="Weekly - Thursday"/>
    <s v="Weekly - Thursday"/>
    <s v="Month+1 Expiry"/>
    <n v="2356"/>
    <n v="3.9706000000000001"/>
    <n v="2.7099999999999999E-2"/>
  </r>
  <r>
    <s v="17-Oct-2025"/>
    <x v="4"/>
    <s v="Week3-Oct-2025"/>
    <x v="1"/>
    <s v="13-Nov-2025"/>
    <s v="Thursday"/>
    <s v="Weekly - Thursday"/>
    <s v="Weekly - Thursday"/>
    <s v="Month+1 Expiry"/>
    <n v="39"/>
    <n v="6.6000000000000003E-2"/>
    <n v="8.0000000000000004E-4"/>
  </r>
  <r>
    <s v="17-Oct-2025"/>
    <x v="4"/>
    <s v="Week3-Oct-2025"/>
    <x v="1"/>
    <s v="27-Nov-2025"/>
    <s v="Thursday"/>
    <s v="Monthly - Thursday"/>
    <s v="Monthly - Thursday"/>
    <s v="Month+1 Expiry"/>
    <n v="3039"/>
    <n v="5.0899000000000001"/>
    <n v="4.82E-2"/>
  </r>
  <r>
    <s v="20-Oct-2025"/>
    <x v="0"/>
    <s v="Week3-Oct-2025"/>
    <x v="1"/>
    <s v="23-Oct-2025"/>
    <s v="Thursday"/>
    <s v="Weekly - Thursday"/>
    <s v="Weekly - Thursday"/>
    <s v="Same Month Expiry"/>
    <n v="31115813"/>
    <n v="52567.575299999997"/>
    <n v="100.6323"/>
  </r>
  <r>
    <s v="20-Oct-2025"/>
    <x v="0"/>
    <s v="Week3-Oct-2025"/>
    <x v="1"/>
    <s v="30-Oct-2025"/>
    <s v="Thursday"/>
    <s v="Monthly - Thursday"/>
    <s v="Monthly - Thursday"/>
    <s v="Same Month Expiry"/>
    <n v="354726"/>
    <n v="600.94500000000005"/>
    <n v="2.4826000000000001"/>
  </r>
  <r>
    <s v="20-Oct-2025"/>
    <x v="0"/>
    <s v="Week3-Oct-2025"/>
    <x v="1"/>
    <s v="06-Nov-2025"/>
    <s v="Thursday"/>
    <s v="Weekly - Thursday"/>
    <s v="Weekly - Thursday"/>
    <s v="Month+1 Expiry"/>
    <n v="5538"/>
    <n v="9.4170999999999996"/>
    <n v="6.0699999999999997E-2"/>
  </r>
  <r>
    <s v="20-Oct-2025"/>
    <x v="0"/>
    <s v="Week3-Oct-2025"/>
    <x v="1"/>
    <s v="13-Nov-2025"/>
    <s v="Thursday"/>
    <s v="Weekly - Thursday"/>
    <s v="Weekly - Thursday"/>
    <s v="Month+1 Expiry"/>
    <n v="79"/>
    <n v="0.13150000000000001"/>
    <n v="5.0000000000000001E-4"/>
  </r>
  <r>
    <s v="20-Oct-2025"/>
    <x v="0"/>
    <s v="Week3-Oct-2025"/>
    <x v="1"/>
    <s v="20-Nov-2025"/>
    <s v="Thursday"/>
    <s v="Weekly - Thursday"/>
    <s v="Weekly - Thursday"/>
    <s v="Month+1 Expiry"/>
    <n v="4"/>
    <n v="6.7999999999999996E-3"/>
    <n v="1E-4"/>
  </r>
  <r>
    <s v="20-Oct-2025"/>
    <x v="0"/>
    <s v="Week3-Oct-2025"/>
    <x v="1"/>
    <s v="27-Nov-2025"/>
    <s v="Thursday"/>
    <s v="Monthly - Thursday"/>
    <s v="Monthly - Thursday"/>
    <s v="Month+1 Expiry"/>
    <n v="2533"/>
    <n v="4.2583000000000002"/>
    <n v="3.6400000000000002E-2"/>
  </r>
  <r>
    <s v="21-Oct-2025"/>
    <x v="1"/>
    <s v="Week3-Oct-2025"/>
    <x v="1"/>
    <s v="23-Oct-2025"/>
    <s v="Thursday"/>
    <s v="Weekly - Thursday"/>
    <s v="Weekly - Thursday"/>
    <s v="Same Month Expiry"/>
    <n v="16328486"/>
    <n v="27602.328399999999"/>
    <n v="32.226500000000001"/>
  </r>
  <r>
    <s v="21-Oct-2025"/>
    <x v="1"/>
    <s v="Week3-Oct-2025"/>
    <x v="1"/>
    <s v="30-Oct-2025"/>
    <s v="Thursday"/>
    <s v="Monthly - Thursday"/>
    <s v="Monthly - Thursday"/>
    <s v="Same Month Expiry"/>
    <n v="120047"/>
    <n v="202.92689999999999"/>
    <n v="0.67520000000000002"/>
  </r>
  <r>
    <s v="21-Oct-2025"/>
    <x v="1"/>
    <s v="Week3-Oct-2025"/>
    <x v="1"/>
    <s v="06-Nov-2025"/>
    <s v="Thursday"/>
    <s v="Weekly - Thursday"/>
    <s v="Weekly - Thursday"/>
    <s v="Month+1 Expiry"/>
    <n v="2192"/>
    <n v="3.7195999999999998"/>
    <n v="2.3400000000000001E-2"/>
  </r>
  <r>
    <s v="21-Oct-2025"/>
    <x v="1"/>
    <s v="Week3-Oct-2025"/>
    <x v="1"/>
    <s v="13-Nov-2025"/>
    <s v="Thursday"/>
    <s v="Weekly - Thursday"/>
    <s v="Weekly - Thursday"/>
    <s v="Month+1 Expiry"/>
    <n v="22"/>
    <n v="3.7600000000000001E-2"/>
    <n v="4.0000000000000002E-4"/>
  </r>
  <r>
    <s v="21-Oct-2025"/>
    <x v="1"/>
    <s v="Week3-Oct-2025"/>
    <x v="1"/>
    <s v="20-Nov-2025"/>
    <s v="Thursday"/>
    <s v="Weekly - Thursday"/>
    <s v="Weekly - Thursday"/>
    <s v="Month+1 Expiry"/>
    <n v="0"/>
    <n v="0"/>
    <n v="0"/>
  </r>
  <r>
    <s v="21-Oct-2025"/>
    <x v="1"/>
    <s v="Week3-Oct-2025"/>
    <x v="1"/>
    <s v="27-Nov-2025"/>
    <s v="Thursday"/>
    <s v="Monthly - Thursday"/>
    <s v="Monthly - Thursday"/>
    <s v="Month+1 Expiry"/>
    <n v="674"/>
    <n v="1.1472"/>
    <n v="1.15E-2"/>
  </r>
  <r>
    <s v="23-Oct-2025"/>
    <x v="3"/>
    <s v="Week4-Oct-2025"/>
    <x v="1"/>
    <s v="23-Oct-2025"/>
    <s v="Thursday"/>
    <s v="Weekly - Thursday"/>
    <s v="Weekly - Thursday"/>
    <s v="Same Month Expiry"/>
    <n v="436334067"/>
    <n v="741584.9547"/>
    <n v="461.01319999999998"/>
  </r>
  <r>
    <s v="23-Oct-2025"/>
    <x v="3"/>
    <s v="Week4-Oct-2025"/>
    <x v="1"/>
    <s v="30-Oct-2025"/>
    <s v="Thursday"/>
    <s v="Monthly - Thursday"/>
    <s v="Monthly - Thursday"/>
    <s v="Same Month Expiry"/>
    <n v="2321018"/>
    <n v="3957.3117000000002"/>
    <n v="13.444800000000001"/>
  </r>
  <r>
    <s v="23-Oct-2025"/>
    <x v="3"/>
    <s v="Week4-Oct-2025"/>
    <x v="1"/>
    <s v="06-Nov-2025"/>
    <s v="Thursday"/>
    <s v="Weekly - Thursday"/>
    <s v="Weekly - Thursday"/>
    <s v="Month+1 Expiry"/>
    <n v="21974"/>
    <n v="37.6038"/>
    <n v="0.21"/>
  </r>
  <r>
    <s v="23-Oct-2025"/>
    <x v="3"/>
    <s v="Week4-Oct-2025"/>
    <x v="1"/>
    <s v="13-Nov-2025"/>
    <s v="Thursday"/>
    <s v="Weekly - Thursday"/>
    <s v="Weekly - Thursday"/>
    <s v="Month+1 Expiry"/>
    <n v="42"/>
    <n v="7.2099999999999997E-2"/>
    <n v="5.0000000000000001E-4"/>
  </r>
  <r>
    <s v="23-Oct-2025"/>
    <x v="3"/>
    <s v="Week4-Oct-2025"/>
    <x v="1"/>
    <s v="20-Nov-2025"/>
    <s v="Thursday"/>
    <s v="Weekly - Thursday"/>
    <s v="Weekly - Thursday"/>
    <s v="Month+1 Expiry"/>
    <n v="10"/>
    <n v="1.67E-2"/>
    <n v="1E-4"/>
  </r>
  <r>
    <s v="23-Oct-2025"/>
    <x v="3"/>
    <s v="Week4-Oct-2025"/>
    <x v="1"/>
    <s v="27-Nov-2025"/>
    <s v="Thursday"/>
    <s v="Monthly - Thursday"/>
    <s v="Monthly - Thursday"/>
    <s v="Month+1 Expiry"/>
    <n v="5741"/>
    <n v="9.9092000000000002"/>
    <n v="8.2000000000000003E-2"/>
  </r>
  <r>
    <s v="24-Oct-2025"/>
    <x v="4"/>
    <s v="Week4-Oct-2025"/>
    <x v="1"/>
    <s v="30-Oct-2025"/>
    <s v="Thursday"/>
    <s v="Monthly - Thursday"/>
    <s v="MDAW - Thursday"/>
    <s v="Same Month Expiry"/>
    <n v="21172205"/>
    <n v="35854.739099999999"/>
    <n v="104.4166"/>
  </r>
  <r>
    <s v="24-Oct-2025"/>
    <x v="4"/>
    <s v="Week4-Oct-2025"/>
    <x v="1"/>
    <s v="06-Nov-2025"/>
    <s v="Thursday"/>
    <s v="Weekly - Thursday"/>
    <s v="Weekly - Thursday"/>
    <s v="Month+1 Expiry"/>
    <n v="122792"/>
    <n v="208.94229999999999"/>
    <n v="1.2062999999999999"/>
  </r>
  <r>
    <s v="24-Oct-2025"/>
    <x v="4"/>
    <s v="Week4-Oct-2025"/>
    <x v="1"/>
    <s v="13-Nov-2025"/>
    <s v="Thursday"/>
    <s v="Weekly - Thursday"/>
    <s v="Weekly - Thursday"/>
    <s v="Month+1 Expiry"/>
    <n v="1663"/>
    <n v="2.835"/>
    <n v="2.6200000000000001E-2"/>
  </r>
  <r>
    <s v="24-Oct-2025"/>
    <x v="4"/>
    <s v="Week4-Oct-2025"/>
    <x v="1"/>
    <s v="20-Nov-2025"/>
    <s v="Thursday"/>
    <s v="Weekly - Thursday"/>
    <s v="Weekly - Thursday"/>
    <s v="Month+1 Expiry"/>
    <n v="4"/>
    <n v="6.7999999999999996E-3"/>
    <n v="1E-4"/>
  </r>
  <r>
    <s v="24-Oct-2025"/>
    <x v="4"/>
    <s v="Week4-Oct-2025"/>
    <x v="1"/>
    <s v="27-Nov-2025"/>
    <s v="Thursday"/>
    <s v="Monthly - Thursday"/>
    <s v="Monthly - Thursday"/>
    <s v="Month+1 Expiry"/>
    <n v="7002"/>
    <n v="11.943300000000001"/>
    <n v="9.9900000000000003E-2"/>
  </r>
  <r>
    <s v="27-Oct-2025"/>
    <x v="0"/>
    <s v="Week4-Oct-2025"/>
    <x v="1"/>
    <s v="30-Oct-2025"/>
    <s v="Thursday"/>
    <s v="Monthly - Thursday"/>
    <s v="MDAW - Thursday"/>
    <s v="Same Month Expiry"/>
    <n v="20117076"/>
    <n v="34198.069300000003"/>
    <n v="95.382599999999996"/>
  </r>
  <r>
    <s v="27-Oct-2025"/>
    <x v="0"/>
    <s v="Week4-Oct-2025"/>
    <x v="1"/>
    <s v="06-Nov-2025"/>
    <s v="Thursday"/>
    <s v="Weekly - Thursday"/>
    <s v="Weekly - Thursday"/>
    <s v="Month+1 Expiry"/>
    <n v="159261"/>
    <n v="271.7199"/>
    <n v="1.4459"/>
  </r>
  <r>
    <s v="27-Oct-2025"/>
    <x v="0"/>
    <s v="Week4-Oct-2025"/>
    <x v="1"/>
    <s v="13-Nov-2025"/>
    <s v="Thursday"/>
    <s v="Weekly - Thursday"/>
    <s v="Weekly - Thursday"/>
    <s v="Month+1 Expiry"/>
    <n v="3258"/>
    <n v="5.5926999999999998"/>
    <n v="5.1299999999999998E-2"/>
  </r>
  <r>
    <s v="27-Oct-2025"/>
    <x v="0"/>
    <s v="Week4-Oct-2025"/>
    <x v="1"/>
    <s v="20-Nov-2025"/>
    <s v="Thursday"/>
    <s v="Weekly - Thursday"/>
    <s v="Weekly - Thursday"/>
    <s v="Month+1 Expiry"/>
    <n v="7"/>
    <n v="1.2E-2"/>
    <n v="1E-4"/>
  </r>
  <r>
    <s v="27-Oct-2025"/>
    <x v="0"/>
    <s v="Week4-Oct-2025"/>
    <x v="1"/>
    <s v="27-Nov-2025"/>
    <s v="Thursday"/>
    <s v="Monthly - Thursday"/>
    <s v="Monthly - Thursday"/>
    <s v="Month+1 Expiry"/>
    <n v="9063"/>
    <n v="15.4878"/>
    <n v="0.12479999999999999"/>
  </r>
  <r>
    <s v="28-Oct-2025"/>
    <x v="1"/>
    <s v="Week4-Oct-2025"/>
    <x v="1"/>
    <s v="30-Oct-2025"/>
    <s v="Thursday"/>
    <s v="Monthly - Thursday"/>
    <s v="MDAW - Thursday"/>
    <s v="Same Month Expiry"/>
    <n v="25634361"/>
    <n v="43546.805999999997"/>
    <n v="105.27889999999999"/>
  </r>
  <r>
    <s v="28-Oct-2025"/>
    <x v="1"/>
    <s v="Week4-Oct-2025"/>
    <x v="1"/>
    <s v="06-Nov-2025"/>
    <s v="Thursday"/>
    <s v="Weekly - Thursday"/>
    <s v="Weekly - Thursday"/>
    <s v="Month+1 Expiry"/>
    <n v="288489"/>
    <n v="491.81889999999999"/>
    <n v="2.5727000000000002"/>
  </r>
  <r>
    <s v="28-Oct-2025"/>
    <x v="1"/>
    <s v="Week4-Oct-2025"/>
    <x v="1"/>
    <s v="13-Nov-2025"/>
    <s v="Thursday"/>
    <s v="Weekly - Thursday"/>
    <s v="Weekly - Thursday"/>
    <s v="Month+1 Expiry"/>
    <n v="4090"/>
    <n v="7.0084999999999997"/>
    <n v="6.0100000000000001E-2"/>
  </r>
  <r>
    <s v="28-Oct-2025"/>
    <x v="1"/>
    <s v="Week4-Oct-2025"/>
    <x v="1"/>
    <s v="20-Nov-2025"/>
    <s v="Thursday"/>
    <s v="Weekly - Thursday"/>
    <s v="Weekly - Thursday"/>
    <s v="Month+1 Expiry"/>
    <n v="12"/>
    <n v="2.0199999999999999E-2"/>
    <n v="2.0000000000000001E-4"/>
  </r>
  <r>
    <s v="28-Oct-2025"/>
    <x v="1"/>
    <s v="Week4-Oct-2025"/>
    <x v="1"/>
    <s v="27-Nov-2025"/>
    <s v="Thursday"/>
    <s v="Monthly - Thursday"/>
    <s v="Monthly - Thursday"/>
    <s v="Month+1 Expiry"/>
    <n v="9952"/>
    <n v="16.979700000000001"/>
    <n v="0.14560000000000001"/>
  </r>
  <r>
    <s v="28-Oct-2025"/>
    <x v="1"/>
    <s v="Week4-Oct-2025"/>
    <x v="1"/>
    <s v="11-Dec-2025"/>
    <s v="Thursday"/>
    <s v="Weekly - Thursday"/>
    <s v="Weekly - Thursday"/>
    <s v="Month+2 Expiry"/>
    <n v="4"/>
    <n v="6.7000000000000002E-3"/>
    <n v="2.0000000000000001E-4"/>
  </r>
  <r>
    <s v="29-Oct-2025"/>
    <x v="2"/>
    <s v="Week5-Oct-2025"/>
    <x v="1"/>
    <s v="30-Oct-2025"/>
    <s v="Thursday"/>
    <s v="Monthly - Thursday"/>
    <s v="MDAW - Thursday"/>
    <s v="Same Month Expiry"/>
    <n v="95297049"/>
    <n v="162143.91399999999"/>
    <n v="263.94209999999998"/>
  </r>
  <r>
    <s v="29-Oct-2025"/>
    <x v="2"/>
    <s v="Week5-Oct-2025"/>
    <x v="1"/>
    <s v="06-Nov-2025"/>
    <s v="Thursday"/>
    <s v="Weekly - Thursday"/>
    <s v="Weekly - Thursday"/>
    <s v="Month+1 Expiry"/>
    <n v="567001"/>
    <n v="966.59220000000005"/>
    <n v="4.2689000000000004"/>
  </r>
  <r>
    <s v="29-Oct-2025"/>
    <x v="2"/>
    <s v="Week5-Oct-2025"/>
    <x v="1"/>
    <s v="13-Nov-2025"/>
    <s v="Thursday"/>
    <s v="Weekly - Thursday"/>
    <s v="Weekly - Thursday"/>
    <s v="Month+1 Expiry"/>
    <n v="5020"/>
    <n v="8.6283999999999992"/>
    <n v="6.7299999999999999E-2"/>
  </r>
  <r>
    <s v="29-Oct-2025"/>
    <x v="2"/>
    <s v="Week5-Oct-2025"/>
    <x v="1"/>
    <s v="20-Nov-2025"/>
    <s v="Thursday"/>
    <s v="Weekly - Thursday"/>
    <s v="Weekly - Thursday"/>
    <s v="Month+1 Expiry"/>
    <n v="28"/>
    <n v="4.8500000000000001E-2"/>
    <n v="1E-4"/>
  </r>
  <r>
    <s v="29-Oct-2025"/>
    <x v="2"/>
    <s v="Week5-Oct-2025"/>
    <x v="1"/>
    <s v="27-Nov-2025"/>
    <s v="Thursday"/>
    <s v="Monthly - Thursday"/>
    <s v="Monthly - Thursday"/>
    <s v="Month+1 Expiry"/>
    <n v="10371"/>
    <n v="17.744599999999998"/>
    <n v="0.14899999999999999"/>
  </r>
  <r>
    <s v="29-Oct-2025"/>
    <x v="2"/>
    <s v="Week5-Oct-2025"/>
    <x v="1"/>
    <s v="11-Dec-2025"/>
    <s v="Thursday"/>
    <s v="Weekly - Thursday"/>
    <s v="Weekly - Thursday"/>
    <s v="Month+2 Expiry"/>
    <n v="2"/>
    <n v="3.5000000000000001E-3"/>
    <n v="2.0000000000000001E-4"/>
  </r>
  <r>
    <s v="30-Oct-2025"/>
    <x v="3"/>
    <s v="Week5-Oct-2025"/>
    <x v="1"/>
    <s v="30-Oct-2025"/>
    <s v="Thursday"/>
    <s v="Monthly - Thursday"/>
    <s v="MDAW - Thursday"/>
    <s v="Same Month Expiry"/>
    <n v="394547294"/>
    <n v="667999.68449999997"/>
    <n v="422.7509"/>
  </r>
  <r>
    <s v="30-Oct-2025"/>
    <x v="3"/>
    <s v="Week5-Oct-2025"/>
    <x v="1"/>
    <s v="06-Nov-2025"/>
    <s v="Thursday"/>
    <s v="Weekly - Thursday"/>
    <s v="Weekly - Thursday"/>
    <s v="Month+1 Expiry"/>
    <n v="1915152"/>
    <n v="3262.9782"/>
    <n v="11.294700000000001"/>
  </r>
  <r>
    <s v="30-Oct-2025"/>
    <x v="3"/>
    <s v="Week5-Oct-2025"/>
    <x v="1"/>
    <s v="13-Nov-2025"/>
    <s v="Thursday"/>
    <s v="Weekly - Thursday"/>
    <s v="Weekly - Thursday"/>
    <s v="Month+1 Expiry"/>
    <n v="15970"/>
    <n v="27.3278"/>
    <n v="0.1686"/>
  </r>
  <r>
    <s v="30-Oct-2025"/>
    <x v="3"/>
    <s v="Week5-Oct-2025"/>
    <x v="1"/>
    <s v="20-Nov-2025"/>
    <s v="Thursday"/>
    <s v="Weekly - Thursday"/>
    <s v="Weekly - Thursday"/>
    <s v="Month+1 Expiry"/>
    <n v="25"/>
    <n v="4.36E-2"/>
    <n v="2.9999999999999997E-4"/>
  </r>
  <r>
    <s v="30-Oct-2025"/>
    <x v="3"/>
    <s v="Week5-Oct-2025"/>
    <x v="1"/>
    <s v="27-Nov-2025"/>
    <s v="Thursday"/>
    <s v="Monthly - Thursday"/>
    <s v="Monthly - Thursday"/>
    <s v="Month+1 Expiry"/>
    <n v="11690"/>
    <n v="19.991800000000001"/>
    <n v="0.16389999999999999"/>
  </r>
  <r>
    <s v="30-Oct-2025"/>
    <x v="3"/>
    <s v="Week5-Oct-2025"/>
    <x v="1"/>
    <s v="04-Dec-2025"/>
    <s v="Thursday"/>
    <s v="Weekly - Thursday"/>
    <s v="Weekly - Thursday"/>
    <s v="Month+2 Expiry"/>
    <n v="4"/>
    <n v="6.6E-3"/>
    <n v="0"/>
  </r>
  <r>
    <s v="31-Oct-2025"/>
    <x v="4"/>
    <s v="Week5-Oct-2025"/>
    <x v="1"/>
    <s v="06-Nov-2025"/>
    <s v="Thursday"/>
    <s v="Weekly - Thursday"/>
    <s v="Weekly - Thursday"/>
    <s v="Month+1 Expiry"/>
    <n v="20452896"/>
    <n v="34648.834900000002"/>
    <n v="99.593900000000005"/>
  </r>
  <r>
    <s v="31-Oct-2025"/>
    <x v="4"/>
    <s v="Week5-Oct-2025"/>
    <x v="1"/>
    <s v="13-Nov-2025"/>
    <s v="Thursday"/>
    <s v="Weekly - Thursday"/>
    <s v="Weekly - Thursday"/>
    <s v="Month+1 Expiry"/>
    <n v="61266"/>
    <n v="104.3789"/>
    <n v="0.55649999999999999"/>
  </r>
  <r>
    <s v="31-Oct-2025"/>
    <x v="4"/>
    <s v="Week5-Oct-2025"/>
    <x v="1"/>
    <s v="20-Nov-2025"/>
    <s v="Thursday"/>
    <s v="Weekly - Thursday"/>
    <s v="Weekly - Thursday"/>
    <s v="Month+1 Expiry"/>
    <n v="1485"/>
    <n v="2.5287000000000002"/>
    <n v="2.2200000000000001E-2"/>
  </r>
  <r>
    <s v="31-Oct-2025"/>
    <x v="4"/>
    <s v="Week5-Oct-2025"/>
    <x v="1"/>
    <s v="27-Nov-2025"/>
    <s v="Thursday"/>
    <s v="Monthly - Thursday"/>
    <s v="Monthly - Thursday"/>
    <s v="Month+1 Expiry"/>
    <n v="15413"/>
    <n v="26.289300000000001"/>
    <n v="0.1898"/>
  </r>
  <r>
    <s v="31-Oct-2025"/>
    <x v="4"/>
    <s v="Week5-Oct-2025"/>
    <x v="1"/>
    <s v="04-Dec-2025"/>
    <s v="Thursday"/>
    <s v="Weekly - Thursday"/>
    <s v="Weekly - Thursday"/>
    <s v="Month+2 Expiry"/>
    <n v="0"/>
    <n v="0"/>
    <n v="0"/>
  </r>
  <r>
    <s v="03-Nov-2025"/>
    <x v="0"/>
    <s v="Week1-Nov-2025"/>
    <x v="2"/>
    <s v="06-Nov-2025"/>
    <s v="Thursday"/>
    <s v="Weekly - Thursday"/>
    <s v="Weekly - Thursday"/>
    <s v="Same Month Expiry"/>
    <n v="24722967"/>
    <n v="41711.602899999998"/>
    <n v="100.38849999999999"/>
  </r>
  <r>
    <s v="03-Nov-2025"/>
    <x v="0"/>
    <s v="Week1-Nov-2025"/>
    <x v="2"/>
    <s v="13-Nov-2025"/>
    <s v="Thursday"/>
    <s v="Weekly - Thursday"/>
    <s v="Weekly - Thursday"/>
    <s v="Same Month Expiry"/>
    <n v="133120"/>
    <n v="225.62880000000001"/>
    <n v="1.1196999999999999"/>
  </r>
  <r>
    <s v="03-Nov-2025"/>
    <x v="0"/>
    <s v="Week1-Nov-2025"/>
    <x v="2"/>
    <s v="20-Nov-2025"/>
    <s v="Thursday"/>
    <s v="Weekly - Thursday"/>
    <s v="Weekly - Thursday"/>
    <s v="Same Month Expiry"/>
    <n v="1998"/>
    <n v="3.3953000000000002"/>
    <n v="2.7099999999999999E-2"/>
  </r>
  <r>
    <s v="03-Nov-2025"/>
    <x v="0"/>
    <s v="Week1-Nov-2025"/>
    <x v="2"/>
    <s v="27-Nov-2025"/>
    <s v="Thursday"/>
    <s v="Monthly - Thursday"/>
    <s v="Monthly - Thursday"/>
    <s v="Same Month Expiry"/>
    <n v="14982"/>
    <n v="25.4556"/>
    <n v="0.19789999999999999"/>
  </r>
  <r>
    <s v="03-Nov-2025"/>
    <x v="0"/>
    <s v="Week1-Nov-2025"/>
    <x v="2"/>
    <s v="04-Dec-2025"/>
    <s v="Thursday"/>
    <s v="Weekly - Thursday"/>
    <s v="Weekly - Thursday"/>
    <s v="Month+1 Expiry"/>
    <n v="2"/>
    <n v="3.3999999999999998E-3"/>
    <n v="0"/>
  </r>
  <r>
    <s v="03-Nov-2025"/>
    <x v="0"/>
    <s v="Week1-Nov-2025"/>
    <x v="2"/>
    <s v="24-Dec-2025"/>
    <s v="Wednesday"/>
    <s v="Weekly - Wednesday"/>
    <s v="Weekly - Wednesday"/>
    <s v="Month+1 Expiry"/>
    <n v="1"/>
    <n v="1.8E-3"/>
    <n v="0"/>
  </r>
  <r>
    <s v="04-Nov-2025"/>
    <x v="1"/>
    <s v="Week1-Nov-2025"/>
    <x v="2"/>
    <s v="06-Nov-2025"/>
    <s v="Thursday"/>
    <s v="Weekly - Thursday"/>
    <s v="Weekly - Thursday"/>
    <s v="Same Month Expiry"/>
    <n v="30172171"/>
    <n v="50805.543599999997"/>
    <n v="90.271100000000004"/>
  </r>
  <r>
    <s v="04-Nov-2025"/>
    <x v="1"/>
    <s v="Week1-Nov-2025"/>
    <x v="2"/>
    <s v="13-Nov-2025"/>
    <s v="Thursday"/>
    <s v="Weekly - Thursday"/>
    <s v="Weekly - Thursday"/>
    <s v="Same Month Expiry"/>
    <n v="324629"/>
    <n v="548.36130000000003"/>
    <n v="1.9353"/>
  </r>
  <r>
    <s v="04-Nov-2025"/>
    <x v="1"/>
    <s v="Week1-Nov-2025"/>
    <x v="2"/>
    <s v="20-Nov-2025"/>
    <s v="Thursday"/>
    <s v="Weekly - Thursday"/>
    <s v="Weekly - Thursday"/>
    <s v="Same Month Expiry"/>
    <n v="1227"/>
    <n v="2.0794999999999999"/>
    <n v="1.34E-2"/>
  </r>
  <r>
    <s v="04-Nov-2025"/>
    <x v="1"/>
    <s v="Week1-Nov-2025"/>
    <x v="2"/>
    <s v="27-Nov-2025"/>
    <s v="Thursday"/>
    <s v="Monthly - Thursday"/>
    <s v="Monthly - Thursday"/>
    <s v="Same Month Expiry"/>
    <n v="21908"/>
    <n v="37.346499999999999"/>
    <n v="0.29199999999999998"/>
  </r>
  <r>
    <s v="04-Nov-2025"/>
    <x v="1"/>
    <s v="Week1-Nov-2025"/>
    <x v="2"/>
    <s v="04-Dec-2025"/>
    <s v="Thursday"/>
    <s v="Weekly - Thursday"/>
    <s v="Weekly - Thursday"/>
    <s v="Month+1 Expiry"/>
    <n v="13"/>
    <n v="2.2499999999999999E-2"/>
    <n v="1E-4"/>
  </r>
  <r>
    <s v="04-Nov-2025"/>
    <x v="1"/>
    <s v="Week1-Nov-2025"/>
    <x v="2"/>
    <s v="24-Dec-2025"/>
    <s v="Wednesday"/>
    <s v="Weekly - Wednesday"/>
    <s v="Weekly - Wednesday"/>
    <s v="Month+1 Expiry"/>
    <n v="10"/>
    <n v="1.7999999999999999E-2"/>
    <n v="0"/>
  </r>
  <r>
    <s v="06-Nov-2025"/>
    <x v="3"/>
    <s v="Week1-Nov-2025"/>
    <x v="2"/>
    <s v="06-Nov-2025"/>
    <s v="Thursday"/>
    <s v="Weekly - Thursday"/>
    <s v="Weekly - Thursday"/>
    <s v="Same Month Expiry"/>
    <n v="446444827"/>
    <n v="745990.13879999996"/>
    <n v="420.26690000000002"/>
  </r>
  <r>
    <s v="06-Nov-2025"/>
    <x v="3"/>
    <s v="Week1-Nov-2025"/>
    <x v="2"/>
    <s v="13-Nov-2025"/>
    <s v="Thursday"/>
    <s v="Weekly - Thursday"/>
    <s v="Weekly - Thursday"/>
    <s v="Same Month Expiry"/>
    <n v="1949507"/>
    <n v="3275.4373999999998"/>
    <n v="10.2598"/>
  </r>
  <r>
    <s v="06-Nov-2025"/>
    <x v="3"/>
    <s v="Week1-Nov-2025"/>
    <x v="2"/>
    <s v="20-Nov-2025"/>
    <s v="Thursday"/>
    <s v="Weekly - Thursday"/>
    <s v="Weekly - Thursday"/>
    <s v="Same Month Expiry"/>
    <n v="7186"/>
    <n v="12.123200000000001"/>
    <n v="6.7500000000000004E-2"/>
  </r>
  <r>
    <s v="06-Nov-2025"/>
    <x v="3"/>
    <s v="Week1-Nov-2025"/>
    <x v="2"/>
    <s v="27-Nov-2025"/>
    <s v="Thursday"/>
    <s v="Monthly - Thursday"/>
    <s v="Monthly - Thursday"/>
    <s v="Same Month Expiry"/>
    <n v="26690"/>
    <n v="45.203600000000002"/>
    <n v="0.32519999999999999"/>
  </r>
  <r>
    <s v="06-Nov-2025"/>
    <x v="3"/>
    <s v="Week1-Nov-2025"/>
    <x v="2"/>
    <s v="04-Dec-2025"/>
    <s v="Thursday"/>
    <s v="Weekly - Thursday"/>
    <s v="Weekly - Thursday"/>
    <s v="Month+1 Expiry"/>
    <n v="1"/>
    <n v="1.6999999999999999E-3"/>
    <n v="0"/>
  </r>
  <r>
    <s v="06-Nov-2025"/>
    <x v="3"/>
    <s v="Week1-Nov-2025"/>
    <x v="2"/>
    <s v="11-Dec-2025"/>
    <s v="Thursday"/>
    <s v="Weekly - Thursday"/>
    <s v="Weekly - Thursday"/>
    <s v="Month+1 Expiry"/>
    <n v="1"/>
    <n v="1.6999999999999999E-3"/>
    <n v="0"/>
  </r>
  <r>
    <s v="06-Nov-2025"/>
    <x v="3"/>
    <s v="Week1-Nov-2025"/>
    <x v="2"/>
    <s v="24-Dec-2025"/>
    <s v="Wednesday"/>
    <s v="Weekly - Wednesday"/>
    <s v="Weekly - Wednesday"/>
    <s v="Month+1 Expiry"/>
    <n v="379"/>
    <n v="0.63200000000000001"/>
    <n v="5.7000000000000002E-3"/>
  </r>
  <r>
    <s v="07-Nov-2025"/>
    <x v="4"/>
    <s v="Week1-Nov-2025"/>
    <x v="2"/>
    <s v="13-Nov-2025"/>
    <s v="Thursday"/>
    <s v="Weekly - Thursday"/>
    <s v="Weekly - Thursday"/>
    <s v="Same Month Expiry"/>
    <n v="22276917"/>
    <n v="37152.3848"/>
    <n v="104.3729"/>
  </r>
  <r>
    <s v="07-Nov-2025"/>
    <x v="4"/>
    <s v="Week1-Nov-2025"/>
    <x v="2"/>
    <s v="20-Nov-2025"/>
    <s v="Thursday"/>
    <s v="Weekly - Thursday"/>
    <s v="Weekly - Thursday"/>
    <s v="Same Month Expiry"/>
    <n v="70870"/>
    <n v="118.96720000000001"/>
    <n v="0.63270000000000004"/>
  </r>
  <r>
    <s v="07-Nov-2025"/>
    <x v="4"/>
    <s v="Week1-Nov-2025"/>
    <x v="2"/>
    <s v="27-Nov-2025"/>
    <s v="Thursday"/>
    <s v="Monthly - Thursday"/>
    <s v="Monthly - Thursday"/>
    <s v="Same Month Expiry"/>
    <n v="31538"/>
    <n v="53.120399999999997"/>
    <n v="0.35749999999999998"/>
  </r>
  <r>
    <s v="07-Nov-2025"/>
    <x v="4"/>
    <s v="Week1-Nov-2025"/>
    <x v="2"/>
    <s v="04-Dec-2025"/>
    <s v="Thursday"/>
    <s v="Weekly - Thursday"/>
    <s v="Weekly - Thursday"/>
    <s v="Month+1 Expiry"/>
    <n v="0"/>
    <n v="0"/>
    <n v="0"/>
  </r>
  <r>
    <s v="07-Nov-2025"/>
    <x v="4"/>
    <s v="Week1-Nov-2025"/>
    <x v="2"/>
    <s v="11-Dec-2025"/>
    <s v="Thursday"/>
    <s v="Weekly - Thursday"/>
    <s v="Weekly - Thursday"/>
    <s v="Month+1 Expiry"/>
    <n v="1"/>
    <n v="1.6999999999999999E-3"/>
    <n v="0"/>
  </r>
  <r>
    <s v="07-Nov-2025"/>
    <x v="4"/>
    <s v="Week1-Nov-2025"/>
    <x v="2"/>
    <s v="24-Dec-2025"/>
    <s v="Wednesday"/>
    <s v="Weekly - Wednesday"/>
    <s v="Weekly - Wednesday"/>
    <s v="Month+1 Expiry"/>
    <n v="738"/>
    <n v="1.2376"/>
    <n v="1.34E-2"/>
  </r>
  <r>
    <s v="10-Nov-2025"/>
    <x v="0"/>
    <s v="Week2-Nov-2025"/>
    <x v="2"/>
    <s v="13-Nov-2025"/>
    <s v="Thursday"/>
    <s v="Weekly - Thursday"/>
    <s v="Weekly - Thursday"/>
    <s v="Same Month Expiry"/>
    <n v="20183765"/>
    <n v="33798.219400000002"/>
    <n v="83.395399999999995"/>
  </r>
  <r>
    <s v="10-Nov-2025"/>
    <x v="0"/>
    <s v="Week2-Nov-2025"/>
    <x v="2"/>
    <s v="20-Nov-2025"/>
    <s v="Thursday"/>
    <s v="Weekly - Thursday"/>
    <s v="Weekly - Thursday"/>
    <s v="Same Month Expiry"/>
    <n v="79318"/>
    <n v="133.74199999999999"/>
    <n v="0.58560000000000001"/>
  </r>
  <r>
    <s v="10-Nov-2025"/>
    <x v="0"/>
    <s v="Week2-Nov-2025"/>
    <x v="2"/>
    <s v="27-Nov-2025"/>
    <s v="Thursday"/>
    <s v="Monthly - Thursday"/>
    <s v="Monthly - Thursday"/>
    <s v="Same Month Expiry"/>
    <n v="20314"/>
    <n v="34.269199999999998"/>
    <n v="0.19969999999999999"/>
  </r>
  <r>
    <s v="10-Nov-2025"/>
    <x v="0"/>
    <s v="Week2-Nov-2025"/>
    <x v="2"/>
    <s v="04-Dec-2025"/>
    <s v="Thursday"/>
    <s v="Weekly - Thursday"/>
    <s v="Weekly - Thursday"/>
    <s v="Month+1 Expiry"/>
    <n v="1"/>
    <n v="1.6999999999999999E-3"/>
    <n v="0"/>
  </r>
  <r>
    <s v="10-Nov-2025"/>
    <x v="0"/>
    <s v="Week2-Nov-2025"/>
    <x v="2"/>
    <s v="24-Dec-2025"/>
    <s v="Wednesday"/>
    <s v="Weekly - Wednesday"/>
    <s v="Weekly - Wednesday"/>
    <s v="Month+1 Expiry"/>
    <n v="790"/>
    <n v="1.3278000000000001"/>
    <n v="1.41E-2"/>
  </r>
  <r>
    <s v="11-Nov-2025"/>
    <x v="1"/>
    <s v="Week2-Nov-2025"/>
    <x v="2"/>
    <s v="13-Nov-2025"/>
    <s v="Thursday"/>
    <s v="Weekly - Thursday"/>
    <s v="Weekly - Thursday"/>
    <s v="Same Month Expiry"/>
    <n v="29121568"/>
    <n v="48738.011299999998"/>
    <n v="103.66630000000001"/>
  </r>
  <r>
    <s v="11-Nov-2025"/>
    <x v="1"/>
    <s v="Week2-Nov-2025"/>
    <x v="2"/>
    <s v="20-Nov-2025"/>
    <s v="Thursday"/>
    <s v="Weekly - Thursday"/>
    <s v="Weekly - Thursday"/>
    <s v="Same Month Expiry"/>
    <n v="260324"/>
    <n v="439.05599999999998"/>
    <n v="1.7891999999999999"/>
  </r>
  <r>
    <s v="11-Nov-2025"/>
    <x v="1"/>
    <s v="Week2-Nov-2025"/>
    <x v="2"/>
    <s v="27-Nov-2025"/>
    <s v="Thursday"/>
    <s v="Monthly - Thursday"/>
    <s v="Monthly - Thursday"/>
    <s v="Same Month Expiry"/>
    <n v="29904"/>
    <n v="50.505099999999999"/>
    <n v="0.31409999999999999"/>
  </r>
  <r>
    <s v="11-Nov-2025"/>
    <x v="1"/>
    <s v="Week2-Nov-2025"/>
    <x v="2"/>
    <s v="04-Dec-2025"/>
    <s v="Thursday"/>
    <s v="Weekly - Thursday"/>
    <s v="Weekly - Thursday"/>
    <s v="Month+1 Expiry"/>
    <n v="5"/>
    <n v="8.5000000000000006E-3"/>
    <n v="1E-4"/>
  </r>
  <r>
    <s v="11-Nov-2025"/>
    <x v="1"/>
    <s v="Week2-Nov-2025"/>
    <x v="2"/>
    <s v="24-Dec-2025"/>
    <s v="Wednesday"/>
    <s v="Weekly - Wednesday"/>
    <s v="Weekly - Wednesday"/>
    <s v="Month+1 Expiry"/>
    <n v="1629"/>
    <n v="2.766"/>
    <n v="2.5399999999999999E-2"/>
  </r>
  <r>
    <s v="12-Nov-2025"/>
    <x v="2"/>
    <s v="Week2-Nov-2025"/>
    <x v="2"/>
    <s v="13-Nov-2025"/>
    <s v="Thursday"/>
    <s v="Weekly - Thursday"/>
    <s v="Weekly - Thursday"/>
    <s v="Same Month Expiry"/>
    <n v="96162445"/>
    <n v="162399.94820000001"/>
    <n v="223.47319999999999"/>
  </r>
  <r>
    <s v="12-Nov-2025"/>
    <x v="2"/>
    <s v="Week2-Nov-2025"/>
    <x v="2"/>
    <s v="20-Nov-2025"/>
    <s v="Thursday"/>
    <s v="Weekly - Thursday"/>
    <s v="Weekly - Thursday"/>
    <s v="Same Month Expiry"/>
    <n v="554526"/>
    <n v="936.92359999999996"/>
    <n v="2.9028999999999998"/>
  </r>
  <r>
    <s v="12-Nov-2025"/>
    <x v="2"/>
    <s v="Week2-Nov-2025"/>
    <x v="2"/>
    <s v="27-Nov-2025"/>
    <s v="Thursday"/>
    <s v="Monthly - Thursday"/>
    <s v="Monthly - Thursday"/>
    <s v="Same Month Expiry"/>
    <n v="47816"/>
    <n v="80.844399999999993"/>
    <n v="0.43659999999999999"/>
  </r>
  <r>
    <s v="12-Nov-2025"/>
    <x v="2"/>
    <s v="Week2-Nov-2025"/>
    <x v="2"/>
    <s v="04-Dec-2025"/>
    <s v="Thursday"/>
    <s v="Weekly - Thursday"/>
    <s v="Weekly - Thursday"/>
    <s v="Month+1 Expiry"/>
    <n v="19"/>
    <n v="3.3399999999999999E-2"/>
    <n v="2.0000000000000001E-4"/>
  </r>
  <r>
    <s v="12-Nov-2025"/>
    <x v="2"/>
    <s v="Week2-Nov-2025"/>
    <x v="2"/>
    <s v="24-Dec-2025"/>
    <s v="Wednesday"/>
    <s v="Weekly - Wednesday"/>
    <s v="Weekly - Wednesday"/>
    <s v="Month+1 Expiry"/>
    <n v="2000"/>
    <n v="3.4291999999999998"/>
    <n v="3.6999999999999998E-2"/>
  </r>
  <r>
    <s v="13-Nov-2025"/>
    <x v="3"/>
    <s v="Week2-Nov-2025"/>
    <x v="2"/>
    <s v="13-Nov-2025"/>
    <s v="Thursday"/>
    <s v="Weekly - Thursday"/>
    <s v="Weekly - Thursday"/>
    <s v="Same Month Expiry"/>
    <n v="483531057"/>
    <n v="818175.94530000002"/>
    <n v="476.7115"/>
  </r>
  <r>
    <s v="13-Nov-2025"/>
    <x v="3"/>
    <s v="Week2-Nov-2025"/>
    <x v="2"/>
    <s v="20-Nov-2025"/>
    <s v="Thursday"/>
    <s v="Weekly - Thursday"/>
    <s v="Weekly - Thursday"/>
    <s v="Same Month Expiry"/>
    <n v="1863500"/>
    <n v="3159.3256000000001"/>
    <n v="10.699"/>
  </r>
  <r>
    <s v="13-Nov-2025"/>
    <x v="3"/>
    <s v="Week2-Nov-2025"/>
    <x v="2"/>
    <s v="27-Nov-2025"/>
    <s v="Thursday"/>
    <s v="Monthly - Thursday"/>
    <s v="Monthly - Thursday"/>
    <s v="Same Month Expiry"/>
    <n v="57755"/>
    <n v="98.375100000000003"/>
    <n v="0.54620000000000002"/>
  </r>
  <r>
    <s v="13-Nov-2025"/>
    <x v="3"/>
    <s v="Week2-Nov-2025"/>
    <x v="2"/>
    <s v="04-Dec-2025"/>
    <s v="Thursday"/>
    <s v="Weekly - Thursday"/>
    <s v="Weekly - Thursday"/>
    <s v="Month+1 Expiry"/>
    <n v="44"/>
    <n v="7.6499999999999999E-2"/>
    <n v="8.0000000000000004E-4"/>
  </r>
  <r>
    <s v="13-Nov-2025"/>
    <x v="3"/>
    <s v="Week2-Nov-2025"/>
    <x v="2"/>
    <s v="24-Dec-2025"/>
    <s v="Wednesday"/>
    <s v="Weekly - Wednesday"/>
    <s v="Weekly - Wednesday"/>
    <s v="Month+1 Expiry"/>
    <n v="2011"/>
    <n v="3.4329000000000001"/>
    <n v="2.9899999999999999E-2"/>
  </r>
  <r>
    <s v="14-Nov-2025"/>
    <x v="4"/>
    <s v="Week2-Nov-2025"/>
    <x v="2"/>
    <s v="20-Nov-2025"/>
    <s v="Thursday"/>
    <s v="Weekly - Thursday"/>
    <s v="Weekly - Thursday"/>
    <s v="Same Month Expiry"/>
    <n v="21939100"/>
    <n v="37153.447099999998"/>
    <n v="111.52460000000001"/>
  </r>
  <r>
    <s v="14-Nov-2025"/>
    <x v="4"/>
    <s v="Week2-Nov-2025"/>
    <x v="2"/>
    <s v="27-Nov-2025"/>
    <s v="Thursday"/>
    <s v="Monthly - Thursday"/>
    <s v="Monthly - Thursday"/>
    <s v="Same Month Expiry"/>
    <n v="129814"/>
    <n v="220.46969999999999"/>
    <n v="1.1559999999999999"/>
  </r>
  <r>
    <s v="14-Nov-2025"/>
    <x v="4"/>
    <s v="Week2-Nov-2025"/>
    <x v="2"/>
    <s v="04-Dec-2025"/>
    <s v="Thursday"/>
    <s v="Weekly - Thursday"/>
    <s v="Weekly - Thursday"/>
    <s v="Month+1 Expiry"/>
    <n v="1721"/>
    <n v="2.9279000000000002"/>
    <n v="2.4400000000000002E-2"/>
  </r>
  <r>
    <s v="14-Nov-2025"/>
    <x v="4"/>
    <s v="Week2-Nov-2025"/>
    <x v="2"/>
    <s v="24-Dec-2025"/>
    <s v="Wednesday"/>
    <s v="Weekly - Wednesday"/>
    <s v="Weekly - Wednesday"/>
    <s v="Month+1 Expiry"/>
    <n v="2233"/>
    <n v="3.7993999999999999"/>
    <n v="3.5999999999999997E-2"/>
  </r>
  <r>
    <s v="17-Nov-2025"/>
    <x v="0"/>
    <s v="Week3-Nov-2025"/>
    <x v="2"/>
    <s v="20-Nov-2025"/>
    <s v="Thursday"/>
    <s v="Weekly - Thursday"/>
    <s v="Weekly - Thursday"/>
    <s v="Same Month Expiry"/>
    <n v="18603629"/>
    <n v="31620.5913"/>
    <n v="79.914699999999996"/>
  </r>
  <r>
    <s v="17-Nov-2025"/>
    <x v="0"/>
    <s v="Week3-Nov-2025"/>
    <x v="2"/>
    <s v="27-Nov-2025"/>
    <s v="Thursday"/>
    <s v="Monthly - Thursday"/>
    <s v="Monthly - Thursday"/>
    <s v="Same Month Expiry"/>
    <n v="107962"/>
    <n v="183.43469999999999"/>
    <n v="0.81689999999999996"/>
  </r>
  <r>
    <s v="17-Nov-2025"/>
    <x v="0"/>
    <s v="Week3-Nov-2025"/>
    <x v="2"/>
    <s v="04-Dec-2025"/>
    <s v="Thursday"/>
    <s v="Weekly - Thursday"/>
    <s v="Weekly - Thursday"/>
    <s v="Month+1 Expiry"/>
    <n v="2611"/>
    <n v="4.4631999999999996"/>
    <n v="3.4599999999999999E-2"/>
  </r>
  <r>
    <s v="17-Nov-2025"/>
    <x v="0"/>
    <s v="Week3-Nov-2025"/>
    <x v="2"/>
    <s v="11-Dec-2025"/>
    <s v="Thursday"/>
    <s v="Weekly - Thursday"/>
    <s v="Weekly - Thursday"/>
    <s v="Month+1 Expiry"/>
    <n v="148"/>
    <n v="0.2555"/>
    <n v="3.3E-3"/>
  </r>
  <r>
    <s v="17-Nov-2025"/>
    <x v="0"/>
    <s v="Week3-Nov-2025"/>
    <x v="2"/>
    <s v="24-Dec-2025"/>
    <s v="Wednesday"/>
    <s v="Weekly - Wednesday"/>
    <s v="Weekly - Wednesday"/>
    <s v="Month+1 Expiry"/>
    <n v="1566"/>
    <n v="2.68"/>
    <n v="2.3599999999999999E-2"/>
  </r>
  <r>
    <s v="18-Nov-2025"/>
    <x v="1"/>
    <s v="Week3-Nov-2025"/>
    <x v="2"/>
    <s v="20-Nov-2025"/>
    <s v="Thursday"/>
    <s v="Weekly - Thursday"/>
    <s v="Weekly - Thursday"/>
    <s v="Same Month Expiry"/>
    <n v="24563259"/>
    <n v="41716.073400000001"/>
    <n v="87.063400000000001"/>
  </r>
  <r>
    <s v="18-Nov-2025"/>
    <x v="1"/>
    <s v="Week3-Nov-2025"/>
    <x v="2"/>
    <s v="27-Nov-2025"/>
    <s v="Thursday"/>
    <s v="Monthly - Thursday"/>
    <s v="Monthly - Thursday"/>
    <s v="Same Month Expiry"/>
    <n v="240888"/>
    <n v="409.64150000000001"/>
    <n v="1.6949000000000001"/>
  </r>
  <r>
    <s v="18-Nov-2025"/>
    <x v="1"/>
    <s v="Week3-Nov-2025"/>
    <x v="2"/>
    <s v="04-Dec-2025"/>
    <s v="Thursday"/>
    <s v="Weekly - Thursday"/>
    <s v="Weekly - Thursday"/>
    <s v="Month+1 Expiry"/>
    <n v="3573"/>
    <n v="6.1079999999999997"/>
    <n v="4.7199999999999999E-2"/>
  </r>
  <r>
    <s v="18-Nov-2025"/>
    <x v="1"/>
    <s v="Week3-Nov-2025"/>
    <x v="2"/>
    <s v="11-Dec-2025"/>
    <s v="Thursday"/>
    <s v="Weekly - Thursday"/>
    <s v="Weekly - Thursday"/>
    <s v="Month+1 Expiry"/>
    <n v="22"/>
    <n v="3.7499999999999999E-2"/>
    <n v="4.0000000000000002E-4"/>
  </r>
  <r>
    <s v="18-Nov-2025"/>
    <x v="1"/>
    <s v="Week3-Nov-2025"/>
    <x v="2"/>
    <s v="24-Dec-2025"/>
    <s v="Wednesday"/>
    <s v="Weekly - Wednesday"/>
    <s v="Weekly - Wednesday"/>
    <s v="Month+1 Expiry"/>
    <n v="2497"/>
    <n v="4.1615000000000002"/>
    <n v="2.23E-2"/>
  </r>
  <r>
    <s v="19-Nov-2025"/>
    <x v="2"/>
    <s v="Week3-Nov-2025"/>
    <x v="2"/>
    <s v="20-Nov-2025"/>
    <s v="Thursday"/>
    <s v="Weekly - Thursday"/>
    <s v="Weekly - Thursday"/>
    <s v="Same Month Expiry"/>
    <n v="92874552"/>
    <n v="157808.94630000001"/>
    <n v="229.3655"/>
  </r>
  <r>
    <s v="19-Nov-2025"/>
    <x v="2"/>
    <s v="Week3-Nov-2025"/>
    <x v="2"/>
    <s v="27-Nov-2025"/>
    <s v="Thursday"/>
    <s v="Monthly - Thursday"/>
    <s v="Monthly - Thursday"/>
    <s v="Same Month Expiry"/>
    <n v="658344"/>
    <n v="1121.0778"/>
    <n v="3.9693000000000001"/>
  </r>
  <r>
    <s v="19-Nov-2025"/>
    <x v="2"/>
    <s v="Week3-Nov-2025"/>
    <x v="2"/>
    <s v="04-Dec-2025"/>
    <s v="Thursday"/>
    <s v="Weekly - Thursday"/>
    <s v="Weekly - Thursday"/>
    <s v="Month+1 Expiry"/>
    <n v="6213"/>
    <n v="10.6479"/>
    <n v="7.7499999999999999E-2"/>
  </r>
  <r>
    <s v="19-Nov-2025"/>
    <x v="2"/>
    <s v="Week3-Nov-2025"/>
    <x v="2"/>
    <s v="11-Dec-2025"/>
    <s v="Thursday"/>
    <s v="Weekly - Thursday"/>
    <s v="Weekly - Thursday"/>
    <s v="Month+1 Expiry"/>
    <n v="62"/>
    <n v="0.1066"/>
    <n v="1.1999999999999999E-3"/>
  </r>
  <r>
    <s v="19-Nov-2025"/>
    <x v="2"/>
    <s v="Week3-Nov-2025"/>
    <x v="2"/>
    <s v="24-Dec-2025"/>
    <s v="Wednesday"/>
    <s v="Weekly - Wednesday"/>
    <s v="Weekly - Wednesday"/>
    <s v="Month+1 Expiry"/>
    <n v="3116"/>
    <n v="5.3273999999999999"/>
    <n v="3.8100000000000002E-2"/>
  </r>
  <r>
    <s v="20-Nov-2025"/>
    <x v="3"/>
    <s v="Week3-Nov-2025"/>
    <x v="2"/>
    <s v="20-Nov-2025"/>
    <s v="Thursday"/>
    <s v="Weekly - Thursday"/>
    <s v="Weekly - Thursday"/>
    <s v="Same Month Expiry"/>
    <n v="375685545"/>
    <n v="642364.48380000005"/>
    <n v="386.71409999999997"/>
  </r>
  <r>
    <s v="20-Nov-2025"/>
    <x v="3"/>
    <s v="Week3-Nov-2025"/>
    <x v="2"/>
    <s v="27-Nov-2025"/>
    <s v="Thursday"/>
    <s v="Monthly - Thursday"/>
    <s v="Monthly - Thursday"/>
    <s v="Same Month Expiry"/>
    <n v="1837946"/>
    <n v="3139.7601"/>
    <n v="9.9131"/>
  </r>
  <r>
    <s v="20-Nov-2025"/>
    <x v="3"/>
    <s v="Week3-Nov-2025"/>
    <x v="2"/>
    <s v="04-Dec-2025"/>
    <s v="Thursday"/>
    <s v="Weekly - Thursday"/>
    <s v="Weekly - Thursday"/>
    <s v="Month+1 Expiry"/>
    <n v="16450"/>
    <n v="28.316600000000001"/>
    <n v="0.18429999999999999"/>
  </r>
  <r>
    <s v="20-Nov-2025"/>
    <x v="3"/>
    <s v="Week3-Nov-2025"/>
    <x v="2"/>
    <s v="11-Dec-2025"/>
    <s v="Thursday"/>
    <s v="Weekly - Thursday"/>
    <s v="Weekly - Thursday"/>
    <s v="Month+1 Expiry"/>
    <n v="428"/>
    <n v="0.74409999999999998"/>
    <n v="6.7999999999999996E-3"/>
  </r>
  <r>
    <s v="20-Nov-2025"/>
    <x v="3"/>
    <s v="Week3-Nov-2025"/>
    <x v="2"/>
    <s v="24-Dec-2025"/>
    <s v="Wednesday"/>
    <s v="Weekly - Wednesday"/>
    <s v="Weekly - Wednesday"/>
    <s v="Month+1 Expiry"/>
    <n v="4549"/>
    <n v="7.8747999999999996"/>
    <n v="5.4699999999999999E-2"/>
  </r>
  <r>
    <s v="21-Nov-2025"/>
    <x v="4"/>
    <s v="Week3-Nov-2025"/>
    <x v="2"/>
    <s v="27-Nov-2025"/>
    <s v="Thursday"/>
    <s v="Monthly - Thursday"/>
    <s v="MDAW - Thursday"/>
    <s v="Same Month Expiry"/>
    <n v="16294373"/>
    <n v="27934.155200000001"/>
    <n v="87.116500000000002"/>
  </r>
  <r>
    <s v="21-Nov-2025"/>
    <x v="4"/>
    <s v="Week3-Nov-2025"/>
    <x v="2"/>
    <s v="04-Dec-2025"/>
    <s v="Thursday"/>
    <s v="Weekly - Thursday"/>
    <s v="Weekly - Thursday"/>
    <s v="Month+1 Expiry"/>
    <n v="61887"/>
    <n v="106.52679999999999"/>
    <n v="0.71740000000000004"/>
  </r>
  <r>
    <s v="21-Nov-2025"/>
    <x v="4"/>
    <s v="Week3-Nov-2025"/>
    <x v="2"/>
    <s v="11-Dec-2025"/>
    <s v="Thursday"/>
    <s v="Weekly - Thursday"/>
    <s v="Weekly - Thursday"/>
    <s v="Month+1 Expiry"/>
    <n v="731"/>
    <n v="1.2605"/>
    <n v="1.23E-2"/>
  </r>
  <r>
    <s v="21-Nov-2025"/>
    <x v="4"/>
    <s v="Week3-Nov-2025"/>
    <x v="2"/>
    <s v="18-Dec-2025"/>
    <s v="Thursday"/>
    <s v="Weekly - Thursday"/>
    <s v="Weekly - Thursday"/>
    <s v="Month+1 Expiry"/>
    <n v="96"/>
    <n v="0.16650000000000001"/>
    <n v="2.3E-3"/>
  </r>
  <r>
    <s v="21-Nov-2025"/>
    <x v="4"/>
    <s v="Week3-Nov-2025"/>
    <x v="2"/>
    <s v="24-Dec-2025"/>
    <s v="Wednesday"/>
    <s v="Weekly - Wednesday"/>
    <s v="Weekly - Wednesday"/>
    <s v="Month+1 Expiry"/>
    <n v="5119"/>
    <n v="8.8176000000000005"/>
    <n v="7.7899999999999997E-2"/>
  </r>
  <r>
    <s v="24-Nov-2025"/>
    <x v="0"/>
    <s v="Week4-Nov-2025"/>
    <x v="2"/>
    <s v="27-Nov-2025"/>
    <s v="Thursday"/>
    <s v="Monthly - Thursday"/>
    <s v="MDAW - Thursday"/>
    <s v="Same Month Expiry"/>
    <n v="18547569"/>
    <n v="31741.898799999999"/>
    <n v="79.402799999999999"/>
  </r>
  <r>
    <s v="24-Nov-2025"/>
    <x v="0"/>
    <s v="Week4-Nov-2025"/>
    <x v="2"/>
    <s v="04-Dec-2025"/>
    <s v="Thursday"/>
    <s v="Weekly - Thursday"/>
    <s v="Weekly - Thursday"/>
    <s v="Month+1 Expiry"/>
    <n v="143459"/>
    <n v="246.70330000000001"/>
    <n v="1.0784"/>
  </r>
  <r>
    <s v="24-Nov-2025"/>
    <x v="0"/>
    <s v="Week4-Nov-2025"/>
    <x v="2"/>
    <s v="11-Dec-2025"/>
    <s v="Thursday"/>
    <s v="Weekly - Thursday"/>
    <s v="Weekly - Thursday"/>
    <s v="Month+1 Expiry"/>
    <n v="962"/>
    <n v="1.6577999999999999"/>
    <n v="1.46E-2"/>
  </r>
  <r>
    <s v="24-Nov-2025"/>
    <x v="0"/>
    <s v="Week4-Nov-2025"/>
    <x v="2"/>
    <s v="18-Dec-2025"/>
    <s v="Thursday"/>
    <s v="Weekly - Thursday"/>
    <s v="Weekly - Thursday"/>
    <s v="Month+1 Expiry"/>
    <n v="259"/>
    <n v="0.44869999999999999"/>
    <n v="4.7000000000000002E-3"/>
  </r>
  <r>
    <s v="24-Nov-2025"/>
    <x v="0"/>
    <s v="Week4-Nov-2025"/>
    <x v="2"/>
    <s v="24-Dec-2025"/>
    <s v="Wednesday"/>
    <s v="Weekly - Wednesday"/>
    <s v="Weekly - Wednesday"/>
    <s v="Month+1 Expiry"/>
    <n v="4524"/>
    <n v="7.7815000000000003"/>
    <n v="5.9200000000000003E-2"/>
  </r>
  <r>
    <s v="24-Nov-2025"/>
    <x v="0"/>
    <s v="Week4-Nov-2025"/>
    <x v="2"/>
    <s v="29-Jan-2026"/>
    <s v="Thursday"/>
    <s v="Monthly - Thursday"/>
    <s v="Monthly - Thursday"/>
    <s v="Month+2 Expiry"/>
    <n v="1"/>
    <n v="1.6000000000000001E-3"/>
    <n v="0"/>
  </r>
  <r>
    <s v="25-Nov-2025"/>
    <x v="1"/>
    <s v="Week4-Nov-2025"/>
    <x v="2"/>
    <s v="27-Nov-2025"/>
    <s v="Thursday"/>
    <s v="Monthly - Thursday"/>
    <s v="MDAW - Thursday"/>
    <s v="Same Month Expiry"/>
    <n v="24613099"/>
    <n v="41995.166899999997"/>
    <n v="83.778300000000002"/>
  </r>
  <r>
    <s v="25-Nov-2025"/>
    <x v="1"/>
    <s v="Week4-Nov-2025"/>
    <x v="2"/>
    <s v="04-Dec-2025"/>
    <s v="Thursday"/>
    <s v="Weekly - Thursday"/>
    <s v="Weekly - Thursday"/>
    <s v="Month+1 Expiry"/>
    <n v="329418"/>
    <n v="564.01880000000006"/>
    <n v="2.4003999999999999"/>
  </r>
  <r>
    <s v="25-Nov-2025"/>
    <x v="1"/>
    <s v="Week4-Nov-2025"/>
    <x v="2"/>
    <s v="11-Dec-2025"/>
    <s v="Thursday"/>
    <s v="Weekly - Thursday"/>
    <s v="Weekly - Thursday"/>
    <s v="Month+1 Expiry"/>
    <n v="5564"/>
    <n v="9.5493000000000006"/>
    <n v="8.8900000000000007E-2"/>
  </r>
  <r>
    <s v="25-Nov-2025"/>
    <x v="1"/>
    <s v="Week4-Nov-2025"/>
    <x v="2"/>
    <s v="18-Dec-2025"/>
    <s v="Thursday"/>
    <s v="Weekly - Thursday"/>
    <s v="Weekly - Thursday"/>
    <s v="Month+1 Expiry"/>
    <n v="1277"/>
    <n v="2.2010999999999998"/>
    <n v="2.7400000000000001E-2"/>
  </r>
  <r>
    <s v="25-Nov-2025"/>
    <x v="1"/>
    <s v="Week4-Nov-2025"/>
    <x v="2"/>
    <s v="24-Dec-2025"/>
    <s v="Wednesday"/>
    <s v="Weekly - Wednesday"/>
    <s v="Weekly - Wednesday"/>
    <s v="Month+1 Expiry"/>
    <n v="39236"/>
    <n v="67.746600000000001"/>
    <n v="0.82310000000000005"/>
  </r>
  <r>
    <s v="25-Nov-2025"/>
    <x v="1"/>
    <s v="Week4-Nov-2025"/>
    <x v="2"/>
    <s v="01-Jan-2026"/>
    <s v="Thursday"/>
    <s v="Weekly - Thursday"/>
    <s v="Weekly - Thursday"/>
    <s v="Month+2 Expiry"/>
    <n v="1"/>
    <n v="1.6999999999999999E-3"/>
    <n v="0"/>
  </r>
  <r>
    <s v="25-Nov-2025"/>
    <x v="1"/>
    <s v="Week4-Nov-2025"/>
    <x v="2"/>
    <s v="29-Jan-2026"/>
    <s v="Thursday"/>
    <s v="Monthly - Thursday"/>
    <s v="Monthly - Thursday"/>
    <s v="Month+2 Expiry"/>
    <n v="0"/>
    <n v="0"/>
    <n v="0"/>
  </r>
  <r>
    <s v="26-Nov-2025"/>
    <x v="2"/>
    <s v="Week4-Nov-2025"/>
    <x v="2"/>
    <s v="27-Nov-2025"/>
    <s v="Thursday"/>
    <s v="Monthly - Thursday"/>
    <s v="MDAW - Thursday"/>
    <s v="Same Month Expiry"/>
    <n v="100693756"/>
    <n v="171933.56080000001"/>
    <n v="239.96080000000001"/>
  </r>
  <r>
    <s v="26-Nov-2025"/>
    <x v="2"/>
    <s v="Week4-Nov-2025"/>
    <x v="2"/>
    <s v="04-Dec-2025"/>
    <s v="Thursday"/>
    <s v="Weekly - Thursday"/>
    <s v="Weekly - Thursday"/>
    <s v="Month+1 Expiry"/>
    <n v="753744"/>
    <n v="1291.6929"/>
    <n v="4.4306999999999999"/>
  </r>
  <r>
    <s v="26-Nov-2025"/>
    <x v="2"/>
    <s v="Week4-Nov-2025"/>
    <x v="2"/>
    <s v="11-Dec-2025"/>
    <s v="Thursday"/>
    <s v="Weekly - Thursday"/>
    <s v="Weekly - Thursday"/>
    <s v="Month+1 Expiry"/>
    <n v="6244"/>
    <n v="10.738300000000001"/>
    <n v="7.6899999999999996E-2"/>
  </r>
  <r>
    <s v="26-Nov-2025"/>
    <x v="2"/>
    <s v="Week4-Nov-2025"/>
    <x v="2"/>
    <s v="18-Dec-2025"/>
    <s v="Thursday"/>
    <s v="Weekly - Thursday"/>
    <s v="Weekly - Thursday"/>
    <s v="Month+1 Expiry"/>
    <n v="865"/>
    <n v="1.4928999999999999"/>
    <n v="1.54E-2"/>
  </r>
  <r>
    <s v="26-Nov-2025"/>
    <x v="2"/>
    <s v="Week4-Nov-2025"/>
    <x v="2"/>
    <s v="24-Dec-2025"/>
    <s v="Wednesday"/>
    <s v="Weekly - Wednesday"/>
    <s v="Weekly - Wednesday"/>
    <s v="Month+1 Expiry"/>
    <n v="11616"/>
    <n v="20.029800000000002"/>
    <n v="0.16159999999999999"/>
  </r>
  <r>
    <s v="26-Nov-2025"/>
    <x v="2"/>
    <s v="Week4-Nov-2025"/>
    <x v="2"/>
    <s v="01-Jan-2026"/>
    <s v="Thursday"/>
    <s v="Weekly - Thursday"/>
    <s v="Weekly - Thursday"/>
    <s v="Month+2 Expiry"/>
    <n v="0"/>
    <n v="0"/>
    <n v="0"/>
  </r>
  <r>
    <s v="26-Nov-2025"/>
    <x v="2"/>
    <s v="Week4-Nov-2025"/>
    <x v="2"/>
    <s v="29-Jan-2026"/>
    <s v="Thursday"/>
    <s v="Monthly - Thursday"/>
    <s v="Monthly - Thursday"/>
    <s v="Month+2 Expiry"/>
    <n v="0"/>
    <n v="0"/>
    <n v="0"/>
  </r>
  <r>
    <s v="27-Nov-2025"/>
    <x v="3"/>
    <s v="Week4-Nov-2025"/>
    <x v="2"/>
    <s v="27-Nov-2025"/>
    <s v="Thursday"/>
    <s v="Monthly - Thursday"/>
    <s v="MDAW - Thursday"/>
    <s v="Same Month Expiry"/>
    <n v="451877999"/>
    <n v="774805.46770000004"/>
    <n v="476.00779999999997"/>
  </r>
  <r>
    <s v="27-Nov-2025"/>
    <x v="3"/>
    <s v="Week4-Nov-2025"/>
    <x v="2"/>
    <s v="04-Dec-2025"/>
    <s v="Thursday"/>
    <s v="Weekly - Thursday"/>
    <s v="Weekly - Thursday"/>
    <s v="Month+1 Expiry"/>
    <n v="2126811"/>
    <n v="3655.3870999999999"/>
    <n v="11.535500000000001"/>
  </r>
  <r>
    <s v="27-Nov-2025"/>
    <x v="3"/>
    <s v="Week4-Nov-2025"/>
    <x v="2"/>
    <s v="11-Dec-2025"/>
    <s v="Thursday"/>
    <s v="Weekly - Thursday"/>
    <s v="Weekly - Thursday"/>
    <s v="Month+1 Expiry"/>
    <n v="14252"/>
    <n v="24.6096"/>
    <n v="0.14960000000000001"/>
  </r>
  <r>
    <s v="27-Nov-2025"/>
    <x v="3"/>
    <s v="Week4-Nov-2025"/>
    <x v="2"/>
    <s v="18-Dec-2025"/>
    <s v="Thursday"/>
    <s v="Weekly - Thursday"/>
    <s v="Weekly - Thursday"/>
    <s v="Month+1 Expiry"/>
    <n v="305"/>
    <n v="0.52849999999999997"/>
    <n v="5.1999999999999998E-3"/>
  </r>
  <r>
    <s v="27-Nov-2025"/>
    <x v="3"/>
    <s v="Week4-Nov-2025"/>
    <x v="2"/>
    <s v="24-Dec-2025"/>
    <s v="Wednesday"/>
    <s v="Weekly - Wednesday"/>
    <s v="Weekly - Wednesday"/>
    <s v="Month+1 Expiry"/>
    <n v="14934"/>
    <n v="25.7911"/>
    <n v="0.18540000000000001"/>
  </r>
  <r>
    <s v="27-Nov-2025"/>
    <x v="3"/>
    <s v="Week4-Nov-2025"/>
    <x v="2"/>
    <s v="01-Jan-2026"/>
    <s v="Thursday"/>
    <s v="Weekly - Thursday"/>
    <s v="Weekly - Thursday"/>
    <s v="Month+2 Expiry"/>
    <n v="0"/>
    <n v="0"/>
    <n v="0"/>
  </r>
  <r>
    <s v="27-Nov-2025"/>
    <x v="3"/>
    <s v="Week4-Nov-2025"/>
    <x v="2"/>
    <s v="29-Jan-2026"/>
    <s v="Thursday"/>
    <s v="Monthly - Thursday"/>
    <s v="Monthly - Thursday"/>
    <s v="Month+2 Expiry"/>
    <n v="0"/>
    <n v="0"/>
    <n v="0"/>
  </r>
  <r>
    <s v="28-Nov-2025"/>
    <x v="4"/>
    <s v="Week4-Nov-2025"/>
    <x v="2"/>
    <s v="04-Dec-2025"/>
    <s v="Thursday"/>
    <s v="Weekly - Thursday"/>
    <s v="Weekly - Thursday"/>
    <s v="Month+1 Expiry"/>
    <n v="17270006"/>
    <n v="29751.351999999999"/>
    <n v="81.8309"/>
  </r>
  <r>
    <s v="28-Nov-2025"/>
    <x v="4"/>
    <s v="Week4-Nov-2025"/>
    <x v="2"/>
    <s v="11-Dec-2025"/>
    <s v="Thursday"/>
    <s v="Weekly - Thursday"/>
    <s v="Weekly - Thursday"/>
    <s v="Month+1 Expiry"/>
    <n v="91618"/>
    <n v="159.50470000000001"/>
    <n v="0.4395"/>
  </r>
  <r>
    <s v="28-Nov-2025"/>
    <x v="4"/>
    <s v="Week4-Nov-2025"/>
    <x v="2"/>
    <s v="18-Dec-2025"/>
    <s v="Thursday"/>
    <s v="Weekly - Thursday"/>
    <s v="Weekly - Thursday"/>
    <s v="Month+1 Expiry"/>
    <n v="866"/>
    <n v="1.4918"/>
    <n v="1.18E-2"/>
  </r>
  <r>
    <s v="28-Nov-2025"/>
    <x v="4"/>
    <s v="Week4-Nov-2025"/>
    <x v="2"/>
    <s v="24-Dec-2025"/>
    <s v="Wednesday"/>
    <s v="Weekly - Wednesday"/>
    <s v="Weekly - Wednesday"/>
    <s v="Month+1 Expiry"/>
    <n v="16031"/>
    <n v="27.837299999999999"/>
    <n v="0.18679999999999999"/>
  </r>
  <r>
    <s v="28-Nov-2025"/>
    <x v="4"/>
    <s v="Week4-Nov-2025"/>
    <x v="2"/>
    <s v="01-Jan-2026"/>
    <s v="Thursday"/>
    <s v="Weekly - Thursday"/>
    <s v="Weekly - Thursday"/>
    <s v="Month+2 Expiry"/>
    <n v="1"/>
    <n v="1.8E-3"/>
    <n v="0"/>
  </r>
  <r>
    <s v="28-Nov-2025"/>
    <x v="4"/>
    <s v="Week4-Nov-2025"/>
    <x v="2"/>
    <s v="29-Jan-2026"/>
    <s v="Thursday"/>
    <s v="Monthly - Thursday"/>
    <s v="Monthly - Thursday"/>
    <s v="Month+2 Expiry"/>
    <n v="0"/>
    <n v="0"/>
    <n v="0"/>
  </r>
  <r>
    <s v="01-Dec-2025"/>
    <x v="0"/>
    <s v="Week1-Dec-2025"/>
    <x v="3"/>
    <s v="04-Dec-2025"/>
    <s v="Thursday"/>
    <s v="Weekly - Thursday"/>
    <s v="Weekly - Thursday"/>
    <s v="Same Month Expiry"/>
    <n v="25057343"/>
    <n v="43118.760199999997"/>
    <n v="101.0903"/>
  </r>
  <r>
    <s v="01-Dec-2025"/>
    <x v="0"/>
    <s v="Week1-Dec-2025"/>
    <x v="3"/>
    <s v="11-Dec-2025"/>
    <s v="Thursday"/>
    <s v="Weekly - Thursday"/>
    <s v="Weekly - Thursday"/>
    <s v="Same Month Expiry"/>
    <n v="152746"/>
    <n v="263.16699999999997"/>
    <n v="0.8609"/>
  </r>
  <r>
    <s v="01-Dec-2025"/>
    <x v="0"/>
    <s v="Week1-Dec-2025"/>
    <x v="3"/>
    <s v="18-Dec-2025"/>
    <s v="Thursday"/>
    <s v="Weekly - Thursday"/>
    <s v="Weekly - Thursday"/>
    <s v="Same Month Expiry"/>
    <n v="1894"/>
    <n v="3.2715999999999998"/>
    <n v="2.63E-2"/>
  </r>
  <r>
    <s v="01-Dec-2025"/>
    <x v="0"/>
    <s v="Week1-Dec-2025"/>
    <x v="3"/>
    <s v="24-Dec-2025"/>
    <s v="Wednesday"/>
    <s v="Weekly - Wednesday"/>
    <s v="Weekly - Wednesday"/>
    <s v="Same Month Expiry"/>
    <n v="23544"/>
    <n v="40.952199999999998"/>
    <n v="0.25890000000000002"/>
  </r>
  <r>
    <s v="01-Dec-2025"/>
    <x v="0"/>
    <s v="Week1-Dec-2025"/>
    <x v="3"/>
    <s v="01-Jan-2026"/>
    <s v="Thursday"/>
    <s v="Weekly - Thursday"/>
    <s v="Weekly - Thursday"/>
    <s v="Month+1 Expiry"/>
    <n v="2"/>
    <n v="3.3999999999999998E-3"/>
    <n v="0"/>
  </r>
  <r>
    <s v="01-Dec-2025"/>
    <x v="0"/>
    <s v="Week1-Dec-2025"/>
    <x v="3"/>
    <s v="29-Jan-2026"/>
    <s v="Thursday"/>
    <s v="Monthly - Thursday"/>
    <s v="Monthly - Thursday"/>
    <s v="Month+1 Expiry"/>
    <n v="10"/>
    <n v="1.7600000000000001E-2"/>
    <n v="2.0000000000000001E-4"/>
  </r>
  <r>
    <s v="02-Dec-2025"/>
    <x v="1"/>
    <s v="Week1-Dec-2025"/>
    <x v="3"/>
    <s v="04-Dec-2025"/>
    <s v="Thursday"/>
    <s v="Weekly - Thursday"/>
    <s v="Weekly - Thursday"/>
    <s v="Same Month Expiry"/>
    <n v="25732723"/>
    <n v="44105.040399999998"/>
    <n v="82.092799999999997"/>
  </r>
  <r>
    <s v="02-Dec-2025"/>
    <x v="1"/>
    <s v="Week1-Dec-2025"/>
    <x v="3"/>
    <s v="11-Dec-2025"/>
    <s v="Thursday"/>
    <s v="Weekly - Thursday"/>
    <s v="Weekly - Thursday"/>
    <s v="Same Month Expiry"/>
    <n v="275508"/>
    <n v="473.34589999999997"/>
    <n v="1.4449000000000001"/>
  </r>
  <r>
    <s v="02-Dec-2025"/>
    <x v="1"/>
    <s v="Week1-Dec-2025"/>
    <x v="3"/>
    <s v="18-Dec-2025"/>
    <s v="Thursday"/>
    <s v="Weekly - Thursday"/>
    <s v="Weekly - Thursday"/>
    <s v="Same Month Expiry"/>
    <n v="1591"/>
    <n v="2.7418"/>
    <n v="1.8100000000000002E-2"/>
  </r>
  <r>
    <s v="02-Dec-2025"/>
    <x v="1"/>
    <s v="Week1-Dec-2025"/>
    <x v="3"/>
    <s v="24-Dec-2025"/>
    <s v="Wednesday"/>
    <s v="Weekly - Wednesday"/>
    <s v="Weekly - Wednesday"/>
    <s v="Same Month Expiry"/>
    <n v="21321"/>
    <n v="36.769599999999997"/>
    <n v="0.247"/>
  </r>
  <r>
    <s v="02-Dec-2025"/>
    <x v="1"/>
    <s v="Week1-Dec-2025"/>
    <x v="3"/>
    <s v="01-Jan-2026"/>
    <s v="Thursday"/>
    <s v="Weekly - Thursday"/>
    <s v="Weekly - Thursday"/>
    <s v="Month+1 Expiry"/>
    <n v="2"/>
    <n v="3.3999999999999998E-3"/>
    <n v="0"/>
  </r>
  <r>
    <s v="02-Dec-2025"/>
    <x v="1"/>
    <s v="Week1-Dec-2025"/>
    <x v="3"/>
    <s v="29-Jan-2026"/>
    <s v="Thursday"/>
    <s v="Monthly - Thursday"/>
    <s v="Monthly - Thursday"/>
    <s v="Month+1 Expiry"/>
    <n v="32"/>
    <n v="5.6000000000000001E-2"/>
    <n v="1.2999999999999999E-3"/>
  </r>
  <r>
    <s v="03-Dec-2025"/>
    <x v="2"/>
    <s v="Week1-Dec-2025"/>
    <x v="3"/>
    <s v="04-Dec-2025"/>
    <s v="Thursday"/>
    <s v="Weekly - Thursday"/>
    <s v="Weekly - Thursday"/>
    <s v="Same Month Expiry"/>
    <n v="116392409"/>
    <n v="198276.58249999999"/>
    <n v="258.46249999999998"/>
  </r>
  <r>
    <s v="03-Dec-2025"/>
    <x v="2"/>
    <s v="Week1-Dec-2025"/>
    <x v="3"/>
    <s v="11-Dec-2025"/>
    <s v="Thursday"/>
    <s v="Weekly - Thursday"/>
    <s v="Weekly - Thursday"/>
    <s v="Same Month Expiry"/>
    <n v="726279"/>
    <n v="1239.6945000000001"/>
    <n v="3.5293000000000001"/>
  </r>
  <r>
    <s v="03-Dec-2025"/>
    <x v="2"/>
    <s v="Week1-Dec-2025"/>
    <x v="3"/>
    <s v="18-Dec-2025"/>
    <s v="Thursday"/>
    <s v="Weekly - Thursday"/>
    <s v="Weekly - Thursday"/>
    <s v="Same Month Expiry"/>
    <n v="2515"/>
    <n v="4.3216999999999999"/>
    <n v="3.1699999999999999E-2"/>
  </r>
  <r>
    <s v="03-Dec-2025"/>
    <x v="2"/>
    <s v="Week1-Dec-2025"/>
    <x v="3"/>
    <s v="24-Dec-2025"/>
    <s v="Wednesday"/>
    <s v="Weekly - Wednesday"/>
    <s v="Weekly - Wednesday"/>
    <s v="Same Month Expiry"/>
    <n v="26067"/>
    <n v="43.651400000000002"/>
    <n v="0.21410000000000001"/>
  </r>
  <r>
    <s v="03-Dec-2025"/>
    <x v="2"/>
    <s v="Week1-Dec-2025"/>
    <x v="3"/>
    <s v="01-Jan-2026"/>
    <s v="Thursday"/>
    <s v="Weekly - Thursday"/>
    <s v="Weekly - Thursday"/>
    <s v="Month+1 Expiry"/>
    <n v="0"/>
    <n v="0"/>
    <n v="0"/>
  </r>
  <r>
    <s v="03-Dec-2025"/>
    <x v="2"/>
    <s v="Week1-Dec-2025"/>
    <x v="3"/>
    <s v="29-Jan-2026"/>
    <s v="Thursday"/>
    <s v="Monthly - Thursday"/>
    <s v="Monthly - Thursday"/>
    <s v="Month+1 Expiry"/>
    <n v="39"/>
    <n v="6.8000000000000005E-2"/>
    <n v="6.9999999999999999E-4"/>
  </r>
  <r>
    <s v="04-Dec-2025"/>
    <x v="3"/>
    <s v="Week1-Dec-2025"/>
    <x v="3"/>
    <s v="04-Dec-2025"/>
    <s v="Thursday"/>
    <s v="Weekly - Thursday"/>
    <s v="Weekly - Thursday"/>
    <s v="Same Month Expiry"/>
    <n v="470486788"/>
    <n v="802099.02659999998"/>
    <n v="465.0967"/>
  </r>
  <r>
    <s v="04-Dec-2025"/>
    <x v="3"/>
    <s v="Week1-Dec-2025"/>
    <x v="3"/>
    <s v="11-Dec-2025"/>
    <s v="Thursday"/>
    <s v="Weekly - Thursday"/>
    <s v="Weekly - Thursday"/>
    <s v="Same Month Expiry"/>
    <n v="1990623"/>
    <n v="3404.0610000000001"/>
    <n v="9.5036000000000005"/>
  </r>
  <r>
    <s v="04-Dec-2025"/>
    <x v="3"/>
    <s v="Week1-Dec-2025"/>
    <x v="3"/>
    <s v="18-Dec-2025"/>
    <s v="Thursday"/>
    <s v="Weekly - Thursday"/>
    <s v="Weekly - Thursday"/>
    <s v="Same Month Expiry"/>
    <n v="5779"/>
    <n v="9.9323999999999995"/>
    <n v="5.9400000000000001E-2"/>
  </r>
  <r>
    <s v="04-Dec-2025"/>
    <x v="3"/>
    <s v="Week1-Dec-2025"/>
    <x v="3"/>
    <s v="24-Dec-2025"/>
    <s v="Wednesday"/>
    <s v="Weekly - Wednesday"/>
    <s v="Weekly - Wednesday"/>
    <s v="Same Month Expiry"/>
    <n v="29570"/>
    <n v="51.059899999999999"/>
    <n v="0.37080000000000002"/>
  </r>
  <r>
    <s v="04-Dec-2025"/>
    <x v="3"/>
    <s v="Week1-Dec-2025"/>
    <x v="3"/>
    <s v="01-Jan-2026"/>
    <s v="Thursday"/>
    <s v="Weekly - Thursday"/>
    <s v="Weekly - Thursday"/>
    <s v="Month+1 Expiry"/>
    <n v="2"/>
    <n v="3.5999999999999999E-3"/>
    <n v="0"/>
  </r>
  <r>
    <s v="04-Dec-2025"/>
    <x v="3"/>
    <s v="Week1-Dec-2025"/>
    <x v="3"/>
    <s v="29-Jan-2026"/>
    <s v="Thursday"/>
    <s v="Monthly - Thursday"/>
    <s v="Monthly - Thursday"/>
    <s v="Month+1 Expiry"/>
    <n v="57"/>
    <n v="9.9900000000000003E-2"/>
    <n v="1.4E-3"/>
  </r>
  <r>
    <s v="05-Dec-2025"/>
    <x v="4"/>
    <s v="Week1-Dec-2025"/>
    <x v="3"/>
    <s v="11-Dec-2025"/>
    <s v="Thursday"/>
    <s v="Weekly - Thursday"/>
    <s v="Weekly - Thursday"/>
    <s v="Same Month Expiry"/>
    <n v="24250095"/>
    <n v="41632.256999999998"/>
    <n v="102.5067"/>
  </r>
  <r>
    <s v="05-Dec-2025"/>
    <x v="4"/>
    <s v="Week1-Dec-2025"/>
    <x v="3"/>
    <s v="18-Dec-2025"/>
    <s v="Thursday"/>
    <s v="Weekly - Thursday"/>
    <s v="Weekly - Thursday"/>
    <s v="Same Month Expiry"/>
    <n v="133736"/>
    <n v="231.51939999999999"/>
    <n v="0.79279999999999995"/>
  </r>
  <r>
    <s v="05-Dec-2025"/>
    <x v="4"/>
    <s v="Week1-Dec-2025"/>
    <x v="3"/>
    <s v="24-Dec-2025"/>
    <s v="Wednesday"/>
    <s v="Weekly - Wednesday"/>
    <s v="Weekly - Wednesday"/>
    <s v="Same Month Expiry"/>
    <n v="41794"/>
    <n v="72.211299999999994"/>
    <n v="0.47049999999999997"/>
  </r>
  <r>
    <s v="05-Dec-2025"/>
    <x v="4"/>
    <s v="Week1-Dec-2025"/>
    <x v="3"/>
    <s v="01-Jan-2026"/>
    <s v="Thursday"/>
    <s v="Weekly - Thursday"/>
    <s v="Weekly - Thursday"/>
    <s v="Month+1 Expiry"/>
    <n v="404"/>
    <n v="0.69910000000000005"/>
    <n v="5.4999999999999997E-3"/>
  </r>
  <r>
    <s v="05-Dec-2025"/>
    <x v="4"/>
    <s v="Week1-Dec-2025"/>
    <x v="3"/>
    <s v="22-Jan-2026"/>
    <s v="Thursday"/>
    <s v="Weekly - Thursday"/>
    <s v="Weekly - Thursday"/>
    <s v="Month+1 Expiry"/>
    <n v="1"/>
    <n v="1.8E-3"/>
    <n v="0"/>
  </r>
  <r>
    <s v="05-Dec-2025"/>
    <x v="4"/>
    <s v="Week1-Dec-2025"/>
    <x v="3"/>
    <s v="29-Jan-2026"/>
    <s v="Thursday"/>
    <s v="Monthly - Thursday"/>
    <s v="Monthly - Thursday"/>
    <s v="Month+1 Expiry"/>
    <n v="138"/>
    <n v="0.24010000000000001"/>
    <n v="3.2000000000000002E-3"/>
  </r>
  <r>
    <s v="08-Dec-2025"/>
    <x v="0"/>
    <s v="Week2-Dec-2025"/>
    <x v="3"/>
    <s v="11-Dec-2025"/>
    <s v="Thursday"/>
    <s v="Weekly - Thursday"/>
    <s v="Weekly - Thursday"/>
    <s v="Same Month Expiry"/>
    <n v="28121168"/>
    <n v="48115.347600000001"/>
    <n v="105.3999"/>
  </r>
  <r>
    <s v="08-Dec-2025"/>
    <x v="0"/>
    <s v="Week2-Dec-2025"/>
    <x v="3"/>
    <s v="18-Dec-2025"/>
    <s v="Thursday"/>
    <s v="Weekly - Thursday"/>
    <s v="Weekly - Thursday"/>
    <s v="Same Month Expiry"/>
    <n v="164728"/>
    <n v="282.67910000000001"/>
    <n v="1.1154999999999999"/>
  </r>
  <r>
    <s v="08-Dec-2025"/>
    <x v="0"/>
    <s v="Week2-Dec-2025"/>
    <x v="3"/>
    <s v="24-Dec-2025"/>
    <s v="Wednesday"/>
    <s v="Weekly - Wednesday"/>
    <s v="Weekly - Wednesday"/>
    <s v="Same Month Expiry"/>
    <n v="31144"/>
    <n v="53.6479"/>
    <n v="0.28849999999999998"/>
  </r>
  <r>
    <s v="08-Dec-2025"/>
    <x v="0"/>
    <s v="Week2-Dec-2025"/>
    <x v="3"/>
    <s v="01-Jan-2026"/>
    <s v="Thursday"/>
    <s v="Weekly - Thursday"/>
    <s v="Weekly - Thursday"/>
    <s v="Month+1 Expiry"/>
    <n v="289"/>
    <n v="0.49680000000000002"/>
    <n v="3.5000000000000001E-3"/>
  </r>
  <r>
    <s v="08-Dec-2025"/>
    <x v="0"/>
    <s v="Week2-Dec-2025"/>
    <x v="3"/>
    <s v="22-Jan-2026"/>
    <s v="Thursday"/>
    <s v="Weekly - Thursday"/>
    <s v="Weekly - Thursday"/>
    <s v="Month+1 Expiry"/>
    <n v="3"/>
    <n v="5.1999999999999998E-3"/>
    <n v="1E-4"/>
  </r>
  <r>
    <s v="08-Dec-2025"/>
    <x v="0"/>
    <s v="Week2-Dec-2025"/>
    <x v="3"/>
    <s v="29-Jan-2026"/>
    <s v="Thursday"/>
    <s v="Monthly - Thursday"/>
    <s v="Monthly - Thursday"/>
    <s v="Month+1 Expiry"/>
    <n v="410"/>
    <n v="0.71489999999999998"/>
    <n v="8.6E-3"/>
  </r>
  <r>
    <s v="09-Dec-2025"/>
    <x v="1"/>
    <s v="Week2-Dec-2025"/>
    <x v="3"/>
    <s v="11-Dec-2025"/>
    <s v="Thursday"/>
    <s v="Weekly - Thursday"/>
    <s v="Weekly - Thursday"/>
    <s v="Same Month Expiry"/>
    <n v="35907556"/>
    <n v="61096.834999999999"/>
    <n v="112.45740000000001"/>
  </r>
  <r>
    <s v="09-Dec-2025"/>
    <x v="1"/>
    <s v="Week2-Dec-2025"/>
    <x v="3"/>
    <s v="18-Dec-2025"/>
    <s v="Thursday"/>
    <s v="Weekly - Thursday"/>
    <s v="Weekly - Thursday"/>
    <s v="Same Month Expiry"/>
    <n v="355012"/>
    <n v="607.63819999999998"/>
    <n v="2.0501999999999998"/>
  </r>
  <r>
    <s v="09-Dec-2025"/>
    <x v="1"/>
    <s v="Week2-Dec-2025"/>
    <x v="3"/>
    <s v="24-Dec-2025"/>
    <s v="Wednesday"/>
    <s v="Weekly - Wednesday"/>
    <s v="Weekly - Wednesday"/>
    <s v="Same Month Expiry"/>
    <n v="40480"/>
    <n v="69.461100000000002"/>
    <n v="0.39340000000000003"/>
  </r>
  <r>
    <s v="09-Dec-2025"/>
    <x v="1"/>
    <s v="Week2-Dec-2025"/>
    <x v="3"/>
    <s v="01-Jan-2026"/>
    <s v="Thursday"/>
    <s v="Weekly - Thursday"/>
    <s v="Weekly - Thursday"/>
    <s v="Month+1 Expiry"/>
    <n v="345"/>
    <n v="0.60719999999999996"/>
    <n v="2.5999999999999999E-3"/>
  </r>
  <r>
    <s v="09-Dec-2025"/>
    <x v="1"/>
    <s v="Week2-Dec-2025"/>
    <x v="3"/>
    <s v="08-Jan-2026"/>
    <s v="Thursday"/>
    <s v="Weekly - Thursday"/>
    <s v="Weekly - Thursday"/>
    <s v="Month+1 Expiry"/>
    <n v="1"/>
    <n v="1.6999999999999999E-3"/>
    <n v="0"/>
  </r>
  <r>
    <s v="09-Dec-2025"/>
    <x v="1"/>
    <s v="Week2-Dec-2025"/>
    <x v="3"/>
    <s v="22-Jan-2026"/>
    <s v="Thursday"/>
    <s v="Weekly - Thursday"/>
    <s v="Weekly - Thursday"/>
    <s v="Month+1 Expiry"/>
    <n v="1"/>
    <n v="1.6999999999999999E-3"/>
    <n v="0"/>
  </r>
  <r>
    <s v="09-Dec-2025"/>
    <x v="1"/>
    <s v="Week2-Dec-2025"/>
    <x v="3"/>
    <s v="29-Jan-2026"/>
    <s v="Thursday"/>
    <s v="Monthly - Thursday"/>
    <s v="Monthly - Thursday"/>
    <s v="Month+1 Expiry"/>
    <n v="331"/>
    <n v="0.57379999999999998"/>
    <n v="7.0000000000000001E-3"/>
  </r>
  <r>
    <s v="10-Dec-2025"/>
    <x v="2"/>
    <s v="Week2-Dec-2025"/>
    <x v="3"/>
    <s v="11-Dec-2025"/>
    <s v="Thursday"/>
    <s v="Weekly - Thursday"/>
    <s v="Weekly - Thursday"/>
    <s v="Same Month Expiry"/>
    <n v="136505436"/>
    <n v="231580.8113"/>
    <n v="334.08300000000003"/>
  </r>
  <r>
    <s v="10-Dec-2025"/>
    <x v="2"/>
    <s v="Week2-Dec-2025"/>
    <x v="3"/>
    <s v="18-Dec-2025"/>
    <s v="Thursday"/>
    <s v="Weekly - Thursday"/>
    <s v="Weekly - Thursday"/>
    <s v="Same Month Expiry"/>
    <n v="731485"/>
    <n v="1245.6410000000001"/>
    <n v="3.5331000000000001"/>
  </r>
  <r>
    <s v="10-Dec-2025"/>
    <x v="2"/>
    <s v="Week2-Dec-2025"/>
    <x v="3"/>
    <s v="24-Dec-2025"/>
    <s v="Wednesday"/>
    <s v="Weekly - Wednesday"/>
    <s v="Weekly - Wednesday"/>
    <s v="Same Month Expiry"/>
    <n v="44536"/>
    <n v="76.220200000000006"/>
    <n v="0.3891"/>
  </r>
  <r>
    <s v="10-Dec-2025"/>
    <x v="2"/>
    <s v="Week2-Dec-2025"/>
    <x v="3"/>
    <s v="01-Jan-2026"/>
    <s v="Thursday"/>
    <s v="Weekly - Thursday"/>
    <s v="Weekly - Thursday"/>
    <s v="Month+1 Expiry"/>
    <n v="505"/>
    <n v="0.87119999999999997"/>
    <n v="6.3E-3"/>
  </r>
  <r>
    <s v="10-Dec-2025"/>
    <x v="2"/>
    <s v="Week2-Dec-2025"/>
    <x v="3"/>
    <s v="08-Jan-2026"/>
    <s v="Thursday"/>
    <s v="Weekly - Thursday"/>
    <s v="Weekly - Thursday"/>
    <s v="Month+1 Expiry"/>
    <n v="1"/>
    <n v="1.6999999999999999E-3"/>
    <n v="0"/>
  </r>
  <r>
    <s v="10-Dec-2025"/>
    <x v="2"/>
    <s v="Week2-Dec-2025"/>
    <x v="3"/>
    <s v="22-Jan-2026"/>
    <s v="Thursday"/>
    <s v="Weekly - Thursday"/>
    <s v="Weekly - Thursday"/>
    <s v="Month+1 Expiry"/>
    <n v="0"/>
    <n v="0"/>
    <n v="0"/>
  </r>
  <r>
    <s v="10-Dec-2025"/>
    <x v="2"/>
    <s v="Week2-Dec-2025"/>
    <x v="3"/>
    <s v="29-Jan-2026"/>
    <s v="Thursday"/>
    <s v="Monthly - Thursday"/>
    <s v="Monthly - Thursday"/>
    <s v="Month+1 Expiry"/>
    <n v="194"/>
    <n v="0.3342"/>
    <n v="4.7000000000000002E-3"/>
  </r>
  <r>
    <s v="11-Dec-2025"/>
    <x v="3"/>
    <s v="Week2-Dec-2025"/>
    <x v="3"/>
    <s v="11-Dec-2025"/>
    <s v="Thursday"/>
    <s v="Weekly - Thursday"/>
    <s v="Weekly - Thursday"/>
    <s v="Same Month Expiry"/>
    <n v="471443833"/>
    <n v="798654.69739999995"/>
    <n v="526.95069999999998"/>
  </r>
  <r>
    <s v="11-Dec-2025"/>
    <x v="3"/>
    <s v="Week2-Dec-2025"/>
    <x v="3"/>
    <s v="18-Dec-2025"/>
    <s v="Thursday"/>
    <s v="Weekly - Thursday"/>
    <s v="Weekly - Thursday"/>
    <s v="Same Month Expiry"/>
    <n v="2393536"/>
    <n v="4059.8128000000002"/>
    <n v="10.6877"/>
  </r>
  <r>
    <s v="11-Dec-2025"/>
    <x v="3"/>
    <s v="Week2-Dec-2025"/>
    <x v="3"/>
    <s v="24-Dec-2025"/>
    <s v="Wednesday"/>
    <s v="Weekly - Wednesday"/>
    <s v="Weekly - Wednesday"/>
    <s v="Same Month Expiry"/>
    <n v="88575"/>
    <n v="150.74809999999999"/>
    <n v="0.64739999999999998"/>
  </r>
  <r>
    <s v="11-Dec-2025"/>
    <x v="3"/>
    <s v="Week2-Dec-2025"/>
    <x v="3"/>
    <s v="01-Jan-2026"/>
    <s v="Thursday"/>
    <s v="Weekly - Thursday"/>
    <s v="Weekly - Thursday"/>
    <s v="Month+1 Expiry"/>
    <n v="722"/>
    <n v="1.2437"/>
    <n v="7.1999999999999998E-3"/>
  </r>
  <r>
    <s v="11-Dec-2025"/>
    <x v="3"/>
    <s v="Week2-Dec-2025"/>
    <x v="3"/>
    <s v="08-Jan-2026"/>
    <s v="Thursday"/>
    <s v="Weekly - Thursday"/>
    <s v="Weekly - Thursday"/>
    <s v="Month+1 Expiry"/>
    <n v="2"/>
    <n v="3.3999999999999998E-3"/>
    <n v="0"/>
  </r>
  <r>
    <s v="11-Dec-2025"/>
    <x v="3"/>
    <s v="Week2-Dec-2025"/>
    <x v="3"/>
    <s v="22-Jan-2026"/>
    <s v="Thursday"/>
    <s v="Weekly - Thursday"/>
    <s v="Weekly - Thursday"/>
    <s v="Month+1 Expiry"/>
    <n v="0"/>
    <n v="0"/>
    <n v="0"/>
  </r>
  <r>
    <s v="11-Dec-2025"/>
    <x v="3"/>
    <s v="Week2-Dec-2025"/>
    <x v="3"/>
    <s v="29-Jan-2026"/>
    <s v="Thursday"/>
    <s v="Monthly - Thursday"/>
    <s v="Monthly - Thursday"/>
    <s v="Month+1 Expiry"/>
    <n v="377"/>
    <n v="0.64859999999999995"/>
    <n v="7.6E-3"/>
  </r>
  <r>
    <s v="12-Dec-2025"/>
    <x v="4"/>
    <s v="Week2-Dec-2025"/>
    <x v="3"/>
    <s v="18-Dec-2025"/>
    <s v="Thursday"/>
    <s v="Weekly - Thursday"/>
    <s v="Weekly - Thursday"/>
    <s v="Same Month Expiry"/>
    <n v="22156420"/>
    <n v="37863.1054"/>
    <n v="98.131399999999999"/>
  </r>
  <r>
    <s v="12-Dec-2025"/>
    <x v="4"/>
    <s v="Week2-Dec-2025"/>
    <x v="3"/>
    <s v="24-Dec-2025"/>
    <s v="Wednesday"/>
    <s v="Weekly - Wednesday"/>
    <s v="Weekly - Wednesday"/>
    <s v="Same Month Expiry"/>
    <n v="133571"/>
    <n v="228.56290000000001"/>
    <n v="0.82509999999999994"/>
  </r>
  <r>
    <s v="12-Dec-2025"/>
    <x v="4"/>
    <s v="Week2-Dec-2025"/>
    <x v="3"/>
    <s v="01-Jan-2026"/>
    <s v="Thursday"/>
    <s v="Weekly - Thursday"/>
    <s v="Weekly - Thursday"/>
    <s v="Month+1 Expiry"/>
    <n v="2283"/>
    <n v="3.9357000000000002"/>
    <n v="2.1999999999999999E-2"/>
  </r>
  <r>
    <s v="12-Dec-2025"/>
    <x v="4"/>
    <s v="Week2-Dec-2025"/>
    <x v="3"/>
    <s v="08-Jan-2026"/>
    <s v="Thursday"/>
    <s v="Weekly - Thursday"/>
    <s v="Weekly - Thursday"/>
    <s v="Month+1 Expiry"/>
    <n v="14"/>
    <n v="2.4199999999999999E-2"/>
    <n v="2.9999999999999997E-4"/>
  </r>
  <r>
    <s v="12-Dec-2025"/>
    <x v="4"/>
    <s v="Week2-Dec-2025"/>
    <x v="3"/>
    <s v="15-Jan-2026"/>
    <s v="Thursday"/>
    <s v="Weekly - Thursday"/>
    <s v="Weekly - Thursday"/>
    <s v="Month+1 Expiry"/>
    <n v="3"/>
    <n v="5.0000000000000001E-3"/>
    <n v="0"/>
  </r>
  <r>
    <s v="12-Dec-2025"/>
    <x v="4"/>
    <s v="Week2-Dec-2025"/>
    <x v="3"/>
    <s v="22-Jan-2026"/>
    <s v="Thursday"/>
    <s v="Weekly - Thursday"/>
    <s v="Weekly - Thursday"/>
    <s v="Month+1 Expiry"/>
    <n v="1"/>
    <n v="1.6999999999999999E-3"/>
    <n v="0"/>
  </r>
  <r>
    <s v="12-Dec-2025"/>
    <x v="4"/>
    <s v="Week2-Dec-2025"/>
    <x v="3"/>
    <s v="29-Jan-2026"/>
    <s v="Thursday"/>
    <s v="Monthly - Thursday"/>
    <s v="Monthly - Thursday"/>
    <s v="Month+1 Expiry"/>
    <n v="650"/>
    <n v="1.1204000000000001"/>
    <n v="1.1299999999999999E-2"/>
  </r>
  <r>
    <s v="15-Dec-2025"/>
    <x v="0"/>
    <s v="Week3-Dec-2025"/>
    <x v="3"/>
    <s v="18-Dec-2025"/>
    <s v="Thursday"/>
    <s v="Weekly - Thursday"/>
    <s v="Weekly - Thursday"/>
    <s v="Same Month Expiry"/>
    <n v="24503164"/>
    <n v="41793.693200000002"/>
    <n v="94.690100000000001"/>
  </r>
  <r>
    <s v="15-Dec-2025"/>
    <x v="0"/>
    <s v="Week3-Dec-2025"/>
    <x v="3"/>
    <s v="24-Dec-2025"/>
    <s v="Wednesday"/>
    <s v="Weekly - Wednesday"/>
    <s v="Weekly - Wednesday"/>
    <s v="Same Month Expiry"/>
    <n v="255414"/>
    <n v="436.16"/>
    <n v="1.2301"/>
  </r>
  <r>
    <s v="15-Dec-2025"/>
    <x v="0"/>
    <s v="Week3-Dec-2025"/>
    <x v="3"/>
    <s v="01-Jan-2026"/>
    <s v="Thursday"/>
    <s v="Weekly - Thursday"/>
    <s v="Weekly - Thursday"/>
    <s v="Month+1 Expiry"/>
    <n v="3164"/>
    <n v="5.4558"/>
    <n v="3.1899999999999998E-2"/>
  </r>
  <r>
    <s v="15-Dec-2025"/>
    <x v="0"/>
    <s v="Week3-Dec-2025"/>
    <x v="3"/>
    <s v="08-Jan-2026"/>
    <s v="Thursday"/>
    <s v="Weekly - Thursday"/>
    <s v="Weekly - Thursday"/>
    <s v="Month+1 Expiry"/>
    <n v="1"/>
    <n v="1.6999999999999999E-3"/>
    <n v="0"/>
  </r>
  <r>
    <s v="15-Dec-2025"/>
    <x v="0"/>
    <s v="Week3-Dec-2025"/>
    <x v="3"/>
    <s v="15-Jan-2026"/>
    <s v="Thursday"/>
    <s v="Weekly - Thursday"/>
    <s v="Weekly - Thursday"/>
    <s v="Month+1 Expiry"/>
    <n v="0"/>
    <n v="0"/>
    <n v="0"/>
  </r>
  <r>
    <s v="15-Dec-2025"/>
    <x v="0"/>
    <s v="Week3-Dec-2025"/>
    <x v="3"/>
    <s v="29-Jan-2026"/>
    <s v="Thursday"/>
    <s v="Monthly - Thursday"/>
    <s v="Monthly - Thursday"/>
    <s v="Month+1 Expiry"/>
    <n v="1008"/>
    <n v="1.7406999999999999"/>
    <n v="1.7100000000000001E-2"/>
  </r>
  <r>
    <s v="16-Dec-2025"/>
    <x v="1"/>
    <s v="Week3-Dec-2025"/>
    <x v="3"/>
    <s v="18-Dec-2025"/>
    <s v="Thursday"/>
    <s v="Weekly - Thursday"/>
    <s v="Weekly - Thursday"/>
    <s v="Same Month Expiry"/>
    <n v="26962596"/>
    <n v="45897.477899999998"/>
    <n v="84.021299999999997"/>
  </r>
  <r>
    <s v="16-Dec-2025"/>
    <x v="1"/>
    <s v="Week3-Dec-2025"/>
    <x v="3"/>
    <s v="24-Dec-2025"/>
    <s v="Wednesday"/>
    <s v="Weekly - Wednesday"/>
    <s v="Weekly - Wednesday"/>
    <s v="Same Month Expiry"/>
    <n v="401539"/>
    <n v="685.71360000000004"/>
    <n v="1.9489000000000001"/>
  </r>
  <r>
    <s v="16-Dec-2025"/>
    <x v="1"/>
    <s v="Week3-Dec-2025"/>
    <x v="3"/>
    <s v="01-Jan-2026"/>
    <s v="Thursday"/>
    <s v="Weekly - Thursday"/>
    <s v="Weekly - Thursday"/>
    <s v="Month+1 Expiry"/>
    <n v="4009"/>
    <n v="6.8933999999999997"/>
    <n v="3.5200000000000002E-2"/>
  </r>
  <r>
    <s v="16-Dec-2025"/>
    <x v="1"/>
    <s v="Week3-Dec-2025"/>
    <x v="3"/>
    <s v="08-Jan-2026"/>
    <s v="Thursday"/>
    <s v="Weekly - Thursday"/>
    <s v="Weekly - Thursday"/>
    <s v="Month+1 Expiry"/>
    <n v="63"/>
    <n v="0.1082"/>
    <n v="8.9999999999999998E-4"/>
  </r>
  <r>
    <s v="16-Dec-2025"/>
    <x v="1"/>
    <s v="Week3-Dec-2025"/>
    <x v="3"/>
    <s v="15-Jan-2026"/>
    <s v="Thursday"/>
    <s v="Weekly - Thursday"/>
    <s v="Weekly - Thursday"/>
    <s v="Month+1 Expiry"/>
    <n v="0"/>
    <n v="0"/>
    <n v="0"/>
  </r>
  <r>
    <s v="16-Dec-2025"/>
    <x v="1"/>
    <s v="Week3-Dec-2025"/>
    <x v="3"/>
    <s v="29-Jan-2026"/>
    <s v="Thursday"/>
    <s v="Monthly - Thursday"/>
    <s v="Monthly - Thursday"/>
    <s v="Month+1 Expiry"/>
    <n v="1203"/>
    <n v="2.0670000000000002"/>
    <n v="1.8800000000000001E-2"/>
  </r>
  <r>
    <s v="17-Dec-2025"/>
    <x v="2"/>
    <s v="Week3-Dec-2025"/>
    <x v="3"/>
    <s v="18-Dec-2025"/>
    <s v="Thursday"/>
    <s v="Weekly - Thursday"/>
    <s v="Weekly - Thursday"/>
    <s v="Same Month Expiry"/>
    <n v="110609327"/>
    <n v="187578.36919999999"/>
    <n v="253.9785"/>
  </r>
  <r>
    <s v="17-Dec-2025"/>
    <x v="2"/>
    <s v="Week3-Dec-2025"/>
    <x v="3"/>
    <s v="24-Dec-2025"/>
    <s v="Wednesday"/>
    <s v="Weekly - Wednesday"/>
    <s v="Weekly - Wednesday"/>
    <s v="Same Month Expiry"/>
    <n v="757797"/>
    <n v="1290.0998999999999"/>
    <n v="3.2923"/>
  </r>
  <r>
    <s v="17-Dec-2025"/>
    <x v="2"/>
    <s v="Week3-Dec-2025"/>
    <x v="3"/>
    <s v="01-Jan-2026"/>
    <s v="Thursday"/>
    <s v="Weekly - Thursday"/>
    <s v="Weekly - Thursday"/>
    <s v="Month+1 Expiry"/>
    <n v="7741"/>
    <n v="13.2536"/>
    <n v="6.1199999999999997E-2"/>
  </r>
  <r>
    <s v="17-Dec-2025"/>
    <x v="2"/>
    <s v="Week3-Dec-2025"/>
    <x v="3"/>
    <s v="08-Jan-2026"/>
    <s v="Thursday"/>
    <s v="Weekly - Thursday"/>
    <s v="Weekly - Thursday"/>
    <s v="Month+1 Expiry"/>
    <n v="77"/>
    <n v="0.126"/>
    <n v="5.9999999999999995E-4"/>
  </r>
  <r>
    <s v="17-Dec-2025"/>
    <x v="2"/>
    <s v="Week3-Dec-2025"/>
    <x v="3"/>
    <s v="15-Jan-2026"/>
    <s v="Thursday"/>
    <s v="Weekly - Thursday"/>
    <s v="Weekly - Thursday"/>
    <s v="Month+1 Expiry"/>
    <n v="0"/>
    <n v="0"/>
    <n v="0"/>
  </r>
  <r>
    <s v="17-Dec-2025"/>
    <x v="2"/>
    <s v="Week3-Dec-2025"/>
    <x v="3"/>
    <s v="29-Jan-2026"/>
    <s v="Thursday"/>
    <s v="Monthly - Thursday"/>
    <s v="Monthly - Thursday"/>
    <s v="Month+1 Expiry"/>
    <n v="1485"/>
    <n v="2.5577000000000001"/>
    <n v="2.4500000000000001E-2"/>
  </r>
  <r>
    <s v="18-Dec-2025"/>
    <x v="3"/>
    <s v="Week3-Dec-2025"/>
    <x v="3"/>
    <s v="18-Dec-2025"/>
    <s v="Thursday"/>
    <s v="Weekly - Thursday"/>
    <s v="Weekly - Thursday"/>
    <s v="Same Month Expiry"/>
    <n v="435932021"/>
    <n v="737603.60279999999"/>
    <n v="436.37700000000001"/>
  </r>
  <r>
    <s v="18-Dec-2025"/>
    <x v="3"/>
    <s v="Week3-Dec-2025"/>
    <x v="3"/>
    <s v="24-Dec-2025"/>
    <s v="Wednesday"/>
    <s v="Weekly - Wednesday"/>
    <s v="Weekly - Wednesday"/>
    <s v="Same Month Expiry"/>
    <n v="2417966"/>
    <n v="4104.5092999999997"/>
    <n v="9.8978999999999999"/>
  </r>
  <r>
    <s v="18-Dec-2025"/>
    <x v="3"/>
    <s v="Week3-Dec-2025"/>
    <x v="3"/>
    <s v="01-Jan-2026"/>
    <s v="Thursday"/>
    <s v="Weekly - Thursday"/>
    <s v="Weekly - Thursday"/>
    <s v="Month+1 Expiry"/>
    <n v="26048"/>
    <n v="44.4557"/>
    <n v="0.21340000000000001"/>
  </r>
  <r>
    <s v="18-Dec-2025"/>
    <x v="3"/>
    <s v="Week3-Dec-2025"/>
    <x v="3"/>
    <s v="08-Jan-2026"/>
    <s v="Thursday"/>
    <s v="Weekly - Thursday"/>
    <s v="Weekly - Thursday"/>
    <s v="Month+1 Expiry"/>
    <n v="218"/>
    <n v="0.36220000000000002"/>
    <n v="1.8E-3"/>
  </r>
  <r>
    <s v="18-Dec-2025"/>
    <x v="3"/>
    <s v="Week3-Dec-2025"/>
    <x v="3"/>
    <s v="15-Jan-2026"/>
    <s v="Thursday"/>
    <s v="Weekly - Thursday"/>
    <s v="Weekly - Thursday"/>
    <s v="Month+1 Expiry"/>
    <n v="0"/>
    <n v="0"/>
    <n v="0"/>
  </r>
  <r>
    <s v="18-Dec-2025"/>
    <x v="3"/>
    <s v="Week3-Dec-2025"/>
    <x v="3"/>
    <s v="29-Jan-2026"/>
    <s v="Thursday"/>
    <s v="Monthly - Thursday"/>
    <s v="Monthly - Thursday"/>
    <s v="Month+1 Expiry"/>
    <n v="2677"/>
    <n v="4.6052999999999997"/>
    <n v="3.8800000000000001E-2"/>
  </r>
  <r>
    <s v="19-Dec-2025"/>
    <x v="4"/>
    <s v="Week3-Dec-2025"/>
    <x v="3"/>
    <s v="24-Dec-2025"/>
    <s v="Wednesday"/>
    <s v="Weekly - Wednesday"/>
    <s v="Weekly - Wednesday"/>
    <s v="Same Month Expiry"/>
    <n v="21271593"/>
    <n v="36224.595099999999"/>
    <n v="86.391300000000001"/>
  </r>
  <r>
    <s v="19-Dec-2025"/>
    <x v="4"/>
    <s v="Week3-Dec-2025"/>
    <x v="3"/>
    <s v="01-Jan-2026"/>
    <s v="Thursday"/>
    <s v="Weekly - Thursday"/>
    <s v="Weekly - Thursday"/>
    <s v="Month+1 Expiry"/>
    <n v="78550"/>
    <n v="134.3896"/>
    <n v="0.57479999999999998"/>
  </r>
  <r>
    <s v="19-Dec-2025"/>
    <x v="4"/>
    <s v="Week3-Dec-2025"/>
    <x v="3"/>
    <s v="08-Jan-2026"/>
    <s v="Thursday"/>
    <s v="Weekly - Thursday"/>
    <s v="Weekly - Thursday"/>
    <s v="Month+1 Expiry"/>
    <n v="1392"/>
    <n v="2.3635000000000002"/>
    <n v="1.2E-2"/>
  </r>
  <r>
    <s v="19-Dec-2025"/>
    <x v="4"/>
    <s v="Week3-Dec-2025"/>
    <x v="3"/>
    <s v="15-Jan-2026"/>
    <s v="Thursday"/>
    <s v="Weekly - Thursday"/>
    <s v="Weekly - Thursday"/>
    <s v="Month+1 Expiry"/>
    <n v="32"/>
    <n v="5.4899999999999997E-2"/>
    <n v="5.0000000000000001E-4"/>
  </r>
  <r>
    <s v="19-Dec-2025"/>
    <x v="4"/>
    <s v="Week3-Dec-2025"/>
    <x v="3"/>
    <s v="29-Jan-2026"/>
    <s v="Thursday"/>
    <s v="Monthly - Thursday"/>
    <s v="Monthly - Thursday"/>
    <s v="Month+1 Expiry"/>
    <n v="3793"/>
    <n v="6.5397999999999996"/>
    <n v="5.0200000000000002E-2"/>
  </r>
  <r>
    <s v="22-Dec-2025"/>
    <x v="0"/>
    <s v="Week4-Dec-2025"/>
    <x v="3"/>
    <s v="24-Dec-2025"/>
    <s v="Wednesday"/>
    <s v="Weekly - Wednesday"/>
    <s v="Weekly - Wednesday"/>
    <s v="Same Month Expiry"/>
    <n v="21431230"/>
    <n v="36608.625099999997"/>
    <n v="67.938900000000004"/>
  </r>
  <r>
    <s v="22-Dec-2025"/>
    <x v="0"/>
    <s v="Week4-Dec-2025"/>
    <x v="3"/>
    <s v="01-Jan-2026"/>
    <s v="Thursday"/>
    <s v="Weekly - Thursday"/>
    <s v="Weekly - Thursday"/>
    <s v="Month+1 Expiry"/>
    <n v="159748"/>
    <n v="273.69170000000003"/>
    <n v="0.92179999999999995"/>
  </r>
  <r>
    <s v="22-Dec-2025"/>
    <x v="0"/>
    <s v="Week4-Dec-2025"/>
    <x v="3"/>
    <s v="08-Jan-2026"/>
    <s v="Thursday"/>
    <s v="Weekly - Thursday"/>
    <s v="Weekly - Thursday"/>
    <s v="Month+1 Expiry"/>
    <n v="2582"/>
    <n v="4.4372999999999996"/>
    <n v="2.4199999999999999E-2"/>
  </r>
  <r>
    <s v="22-Dec-2025"/>
    <x v="0"/>
    <s v="Week4-Dec-2025"/>
    <x v="3"/>
    <s v="15-Jan-2026"/>
    <s v="Thursday"/>
    <s v="Weekly - Thursday"/>
    <s v="Weekly - Thursday"/>
    <s v="Month+1 Expiry"/>
    <n v="19"/>
    <n v="3.2800000000000003E-2"/>
    <n v="2.9999999999999997E-4"/>
  </r>
  <r>
    <s v="22-Dec-2025"/>
    <x v="0"/>
    <s v="Week4-Dec-2025"/>
    <x v="3"/>
    <s v="29-Jan-2026"/>
    <s v="Thursday"/>
    <s v="Monthly - Thursday"/>
    <s v="Monthly - Thursday"/>
    <s v="Month+1 Expiry"/>
    <n v="2969"/>
    <n v="5.1414"/>
    <n v="4.2099999999999999E-2"/>
  </r>
  <r>
    <s v="23-Dec-2025"/>
    <x v="1"/>
    <s v="Week4-Dec-2025"/>
    <x v="3"/>
    <s v="24-Dec-2025"/>
    <s v="Wednesday"/>
    <s v="Weekly - Wednesday"/>
    <s v="Weekly - Wednesday"/>
    <s v="Same Month Expiry"/>
    <n v="35736628"/>
    <n v="61133.663699999997"/>
    <n v="79.233099999999993"/>
  </r>
  <r>
    <s v="23-Dec-2025"/>
    <x v="1"/>
    <s v="Week4-Dec-2025"/>
    <x v="3"/>
    <s v="01-Jan-2026"/>
    <s v="Thursday"/>
    <s v="Weekly - Thursday"/>
    <s v="Weekly - Thursday"/>
    <s v="Month+1 Expiry"/>
    <n v="424229"/>
    <n v="727.21169999999995"/>
    <n v="2.1644000000000001"/>
  </r>
  <r>
    <s v="23-Dec-2025"/>
    <x v="1"/>
    <s v="Week4-Dec-2025"/>
    <x v="3"/>
    <s v="08-Jan-2026"/>
    <s v="Thursday"/>
    <s v="Weekly - Thursday"/>
    <s v="Weekly - Thursday"/>
    <s v="Month+1 Expiry"/>
    <n v="4106"/>
    <n v="7.0763999999999996"/>
    <n v="3.9300000000000002E-2"/>
  </r>
  <r>
    <s v="23-Dec-2025"/>
    <x v="1"/>
    <s v="Week4-Dec-2025"/>
    <x v="3"/>
    <s v="15-Jan-2026"/>
    <s v="Thursday"/>
    <s v="Weekly - Thursday"/>
    <s v="Weekly - Thursday"/>
    <s v="Month+1 Expiry"/>
    <n v="37"/>
    <n v="6.4399999999999999E-2"/>
    <n v="5.9999999999999995E-4"/>
  </r>
  <r>
    <s v="23-Dec-2025"/>
    <x v="1"/>
    <s v="Week4-Dec-2025"/>
    <x v="3"/>
    <s v="29-Jan-2026"/>
    <s v="Thursday"/>
    <s v="Monthly - Thursday"/>
    <s v="Monthly - Thursday"/>
    <s v="Month+1 Expiry"/>
    <n v="3514"/>
    <n v="6.0632000000000001"/>
    <n v="5.04E-2"/>
  </r>
  <r>
    <s v="24-Dec-2025"/>
    <x v="2"/>
    <s v="Week4-Dec-2025"/>
    <x v="3"/>
    <s v="24-Dec-2025"/>
    <s v="Wednesday"/>
    <s v="Weekly - Wednesday"/>
    <s v="Weekly - Wednesday"/>
    <s v="Same Month Expiry"/>
    <n v="348719565"/>
    <n v="596421.07770000002"/>
    <n v="312.8897"/>
  </r>
  <r>
    <s v="24-Dec-2025"/>
    <x v="2"/>
    <s v="Week4-Dec-2025"/>
    <x v="3"/>
    <s v="01-Jan-2026"/>
    <s v="Thursday"/>
    <s v="Weekly - Thursday"/>
    <s v="Weekly - Thursday"/>
    <s v="Month+1 Expiry"/>
    <n v="1622301"/>
    <n v="2784.3485999999998"/>
    <n v="6.4371"/>
  </r>
  <r>
    <s v="24-Dec-2025"/>
    <x v="2"/>
    <s v="Week4-Dec-2025"/>
    <x v="3"/>
    <s v="08-Jan-2026"/>
    <s v="Thursday"/>
    <s v="Weekly - Thursday"/>
    <s v="Weekly - Thursday"/>
    <s v="Month+1 Expiry"/>
    <n v="12217"/>
    <n v="21.010899999999999"/>
    <n v="8.6900000000000005E-2"/>
  </r>
  <r>
    <s v="24-Dec-2025"/>
    <x v="2"/>
    <s v="Week4-Dec-2025"/>
    <x v="3"/>
    <s v="15-Jan-2026"/>
    <s v="Thursday"/>
    <s v="Weekly - Thursday"/>
    <s v="Weekly - Thursday"/>
    <s v="Month+1 Expiry"/>
    <n v="42"/>
    <n v="7.2599999999999998E-2"/>
    <n v="5.0000000000000001E-4"/>
  </r>
  <r>
    <s v="24-Dec-2025"/>
    <x v="2"/>
    <s v="Week4-Dec-2025"/>
    <x v="3"/>
    <s v="29-Jan-2026"/>
    <s v="Thursday"/>
    <s v="Monthly - Thursday"/>
    <s v="Monthly - Thursday"/>
    <s v="Month+1 Expiry"/>
    <n v="4453"/>
    <n v="7.6890999999999998"/>
    <n v="5.5100000000000003E-2"/>
  </r>
  <r>
    <s v="26-Dec-2025"/>
    <x v="4"/>
    <s v="Week4-Dec-2025"/>
    <x v="3"/>
    <s v="01-Jan-2026"/>
    <s v="Thursday"/>
    <s v="Weekly - Thursday"/>
    <s v="Weekly - Thursday"/>
    <s v="Month+1 Expiry"/>
    <n v="15658607"/>
    <n v="26776.0488"/>
    <n v="56.746200000000002"/>
  </r>
  <r>
    <s v="26-Dec-2025"/>
    <x v="4"/>
    <s v="Week4-Dec-2025"/>
    <x v="3"/>
    <s v="08-Jan-2026"/>
    <s v="Thursday"/>
    <s v="Weekly - Thursday"/>
    <s v="Weekly - Thursday"/>
    <s v="Month+1 Expiry"/>
    <n v="52518"/>
    <n v="90.093900000000005"/>
    <n v="0.33760000000000001"/>
  </r>
  <r>
    <s v="26-Dec-2025"/>
    <x v="4"/>
    <s v="Week4-Dec-2025"/>
    <x v="3"/>
    <s v="15-Jan-2026"/>
    <s v="Thursday"/>
    <s v="Weekly - Thursday"/>
    <s v="Weekly - Thursday"/>
    <s v="Month+1 Expiry"/>
    <n v="431"/>
    <n v="0.74119999999999997"/>
    <n v="4.7000000000000002E-3"/>
  </r>
  <r>
    <s v="26-Dec-2025"/>
    <x v="4"/>
    <s v="Week4-Dec-2025"/>
    <x v="3"/>
    <s v="22-Jan-2026"/>
    <s v="Thursday"/>
    <s v="Weekly - Thursday"/>
    <s v="Weekly - Thursday"/>
    <s v="Month+1 Expiry"/>
    <n v="36"/>
    <n v="6.2300000000000001E-2"/>
    <n v="5.9999999999999995E-4"/>
  </r>
  <r>
    <s v="26-Dec-2025"/>
    <x v="4"/>
    <s v="Week4-Dec-2025"/>
    <x v="3"/>
    <s v="29-Jan-2026"/>
    <s v="Thursday"/>
    <s v="Monthly - Thursday"/>
    <s v="Monthly - Thursday"/>
    <s v="Month+1 Expiry"/>
    <n v="7815"/>
    <n v="13.479799999999999"/>
    <n v="9.9500000000000005E-2"/>
  </r>
  <r>
    <s v="26-Dec-2025"/>
    <x v="4"/>
    <s v="Week4-Dec-2025"/>
    <x v="3"/>
    <s v="26-Feb-2026"/>
    <s v="Thursday"/>
    <s v="Monthly - Thursday"/>
    <s v="Monthly - Thursday"/>
    <s v="Month+2 Expiry"/>
    <n v="1"/>
    <n v="1.6999999999999999E-3"/>
    <n v="0"/>
  </r>
  <r>
    <s v="29-Dec-2025"/>
    <x v="0"/>
    <s v="Week5-Dec-2025"/>
    <x v="3"/>
    <s v="01-Jan-2026"/>
    <s v="Thursday"/>
    <s v="Weekly - Thursday"/>
    <s v="Weekly - Thursday"/>
    <s v="Month+1 Expiry"/>
    <n v="22647619"/>
    <n v="38587.5458"/>
    <n v="69.109099999999998"/>
  </r>
  <r>
    <s v="29-Dec-2025"/>
    <x v="0"/>
    <s v="Week5-Dec-2025"/>
    <x v="3"/>
    <s v="08-Jan-2026"/>
    <s v="Thursday"/>
    <s v="Weekly - Thursday"/>
    <s v="Weekly - Thursday"/>
    <s v="Month+1 Expiry"/>
    <n v="136766"/>
    <n v="233.79429999999999"/>
    <n v="0.79620000000000002"/>
  </r>
  <r>
    <s v="29-Dec-2025"/>
    <x v="0"/>
    <s v="Week5-Dec-2025"/>
    <x v="3"/>
    <s v="15-Jan-2026"/>
    <s v="Thursday"/>
    <s v="Weekly - Thursday"/>
    <s v="Weekly - Thursday"/>
    <s v="Month+1 Expiry"/>
    <n v="778"/>
    <n v="1.3415999999999999"/>
    <n v="7.1000000000000004E-3"/>
  </r>
  <r>
    <s v="29-Dec-2025"/>
    <x v="0"/>
    <s v="Week5-Dec-2025"/>
    <x v="3"/>
    <s v="22-Jan-2026"/>
    <s v="Thursday"/>
    <s v="Weekly - Thursday"/>
    <s v="Weekly - Thursday"/>
    <s v="Month+1 Expiry"/>
    <n v="28"/>
    <n v="4.82E-2"/>
    <n v="4.0000000000000002E-4"/>
  </r>
  <r>
    <s v="29-Dec-2025"/>
    <x v="0"/>
    <s v="Week5-Dec-2025"/>
    <x v="3"/>
    <s v="29-Jan-2026"/>
    <s v="Thursday"/>
    <s v="Monthly - Thursday"/>
    <s v="Monthly - Thursday"/>
    <s v="Month+1 Expiry"/>
    <n v="7076"/>
    <n v="12.1653"/>
    <n v="9.3299999999999994E-2"/>
  </r>
  <r>
    <s v="29-Dec-2025"/>
    <x v="0"/>
    <s v="Week5-Dec-2025"/>
    <x v="3"/>
    <s v="26-Feb-2026"/>
    <s v="Thursday"/>
    <s v="Monthly - Thursday"/>
    <s v="Monthly - Thursday"/>
    <s v="Month+2 Expiry"/>
    <n v="24"/>
    <n v="3.9199999999999999E-2"/>
    <n v="1E-4"/>
  </r>
  <r>
    <s v="30-Dec-2025"/>
    <x v="1"/>
    <s v="Week5-Dec-2025"/>
    <x v="3"/>
    <s v="01-Jan-2026"/>
    <s v="Thursday"/>
    <s v="Weekly - Thursday"/>
    <s v="Weekly - Thursday"/>
    <s v="Month+1 Expiry"/>
    <n v="28909632"/>
    <n v="49144.752099999998"/>
    <n v="79.016400000000004"/>
  </r>
  <r>
    <s v="30-Dec-2025"/>
    <x v="1"/>
    <s v="Week5-Dec-2025"/>
    <x v="3"/>
    <s v="08-Jan-2026"/>
    <s v="Thursday"/>
    <s v="Weekly - Thursday"/>
    <s v="Weekly - Thursday"/>
    <s v="Month+1 Expiry"/>
    <n v="270109"/>
    <n v="460.53710000000001"/>
    <n v="1.3915"/>
  </r>
  <r>
    <s v="30-Dec-2025"/>
    <x v="1"/>
    <s v="Week5-Dec-2025"/>
    <x v="3"/>
    <s v="15-Jan-2026"/>
    <s v="Thursday"/>
    <s v="Weekly - Thursday"/>
    <s v="Weekly - Thursday"/>
    <s v="Month+1 Expiry"/>
    <n v="1567"/>
    <n v="2.6855000000000002"/>
    <n v="1.54E-2"/>
  </r>
  <r>
    <s v="30-Dec-2025"/>
    <x v="1"/>
    <s v="Week5-Dec-2025"/>
    <x v="3"/>
    <s v="22-Jan-2026"/>
    <s v="Thursday"/>
    <s v="Weekly - Thursday"/>
    <s v="Weekly - Thursday"/>
    <s v="Month+1 Expiry"/>
    <n v="180"/>
    <n v="0.30909999999999999"/>
    <n v="2.5999999999999999E-3"/>
  </r>
  <r>
    <s v="30-Dec-2025"/>
    <x v="1"/>
    <s v="Week5-Dec-2025"/>
    <x v="3"/>
    <s v="29-Jan-2026"/>
    <s v="Thursday"/>
    <s v="Monthly - Thursday"/>
    <s v="Monthly - Thursday"/>
    <s v="Month+1 Expiry"/>
    <n v="7984"/>
    <n v="13.706899999999999"/>
    <n v="8.7999999999999995E-2"/>
  </r>
  <r>
    <s v="30-Dec-2025"/>
    <x v="1"/>
    <s v="Week5-Dec-2025"/>
    <x v="3"/>
    <s v="26-Feb-2026"/>
    <s v="Thursday"/>
    <s v="Monthly - Thursday"/>
    <s v="Monthly - Thursday"/>
    <s v="Month+2 Expiry"/>
    <n v="7"/>
    <n v="1.1900000000000001E-2"/>
    <n v="1E-4"/>
  </r>
  <r>
    <s v="30-Dec-2025"/>
    <x v="1"/>
    <s v="Week5-Dec-2025"/>
    <x v="3"/>
    <s v="25-Mar-2026"/>
    <s v="Wednesday"/>
    <s v="Monthly - Wednesday"/>
    <s v="Monthly - Wednesday"/>
    <s v="Month+3 Expiry"/>
    <n v="1"/>
    <n v="1.6999999999999999E-3"/>
    <n v="0"/>
  </r>
  <r>
    <s v="31-Dec-2025"/>
    <x v="2"/>
    <s v="Week5-Dec-2025"/>
    <x v="3"/>
    <s v="01-Jan-2026"/>
    <s v="Thursday"/>
    <s v="Weekly - Thursday"/>
    <s v="Weekly - Thursday"/>
    <s v="Month+1 Expiry"/>
    <n v="125272593"/>
    <n v="213365.24340000001"/>
    <n v="243.7542"/>
  </r>
  <r>
    <s v="31-Dec-2025"/>
    <x v="2"/>
    <s v="Week5-Dec-2025"/>
    <x v="3"/>
    <s v="08-Jan-2026"/>
    <s v="Thursday"/>
    <s v="Weekly - Thursday"/>
    <s v="Weekly - Thursday"/>
    <s v="Month+1 Expiry"/>
    <n v="864792"/>
    <n v="1476.3769"/>
    <n v="3.5531999999999999"/>
  </r>
  <r>
    <s v="31-Dec-2025"/>
    <x v="2"/>
    <s v="Week5-Dec-2025"/>
    <x v="3"/>
    <s v="15-Jan-2026"/>
    <s v="Thursday"/>
    <s v="Weekly - Thursday"/>
    <s v="Weekly - Thursday"/>
    <s v="Month+1 Expiry"/>
    <n v="5282"/>
    <n v="9.0609999999999999"/>
    <n v="5.04E-2"/>
  </r>
  <r>
    <s v="31-Dec-2025"/>
    <x v="2"/>
    <s v="Week5-Dec-2025"/>
    <x v="3"/>
    <s v="22-Jan-2026"/>
    <s v="Thursday"/>
    <s v="Weekly - Thursday"/>
    <s v="Weekly - Thursday"/>
    <s v="Month+1 Expiry"/>
    <n v="151"/>
    <n v="0.26"/>
    <n v="2.3999999999999998E-3"/>
  </r>
  <r>
    <s v="31-Dec-2025"/>
    <x v="2"/>
    <s v="Week5-Dec-2025"/>
    <x v="3"/>
    <s v="29-Jan-2026"/>
    <s v="Thursday"/>
    <s v="Monthly - Thursday"/>
    <s v="Monthly - Thursday"/>
    <s v="Month+1 Expiry"/>
    <n v="16823"/>
    <n v="28.972999999999999"/>
    <n v="0.21490000000000001"/>
  </r>
  <r>
    <s v="31-Dec-2025"/>
    <x v="2"/>
    <s v="Week5-Dec-2025"/>
    <x v="3"/>
    <s v="26-Feb-2026"/>
    <s v="Thursday"/>
    <s v="Monthly - Thursday"/>
    <s v="Monthly - Thursday"/>
    <s v="Month+2 Expiry"/>
    <n v="28"/>
    <n v="4.8500000000000001E-2"/>
    <n v="8.0000000000000004E-4"/>
  </r>
  <r>
    <s v="31-Dec-2025"/>
    <x v="2"/>
    <s v="Week5-Dec-2025"/>
    <x v="3"/>
    <s v="25-Mar-2026"/>
    <s v="Wednesday"/>
    <s v="Monthly - Wednesday"/>
    <s v="Monthly - Wednesday"/>
    <s v="Month+3 Expiry"/>
    <n v="0"/>
    <n v="0"/>
    <n v="0"/>
  </r>
  <r>
    <s v="01-Jan-2026"/>
    <x v="3"/>
    <s v="Week1-Jan-2026"/>
    <x v="4"/>
    <s v="01-Jan-2026"/>
    <s v="Thursday"/>
    <s v="Weekly - Thursday"/>
    <s v="Weekly - Thursday"/>
    <s v="Same Month Expiry"/>
    <n v="420361430"/>
    <n v="717129.75690000004"/>
    <n v="360.75549999999998"/>
  </r>
  <r>
    <s v="01-Jan-2026"/>
    <x v="3"/>
    <s v="Week1-Jan-2026"/>
    <x v="4"/>
    <s v="08-Jan-2026"/>
    <s v="Thursday"/>
    <s v="Weekly - Thursday"/>
    <s v="Weekly - Thursday"/>
    <s v="Same Month Expiry"/>
    <n v="1772419"/>
    <n v="3029.6840999999999"/>
    <n v="6.8474000000000004"/>
  </r>
  <r>
    <s v="01-Jan-2026"/>
    <x v="3"/>
    <s v="Week1-Jan-2026"/>
    <x v="4"/>
    <s v="15-Jan-2026"/>
    <s v="Thursday"/>
    <s v="Weekly - Thursday"/>
    <s v="Weekly - Thursday"/>
    <s v="Same Month Expiry"/>
    <n v="11272"/>
    <n v="19.385400000000001"/>
    <n v="8.0299999999999996E-2"/>
  </r>
  <r>
    <s v="01-Jan-2026"/>
    <x v="3"/>
    <s v="Week1-Jan-2026"/>
    <x v="4"/>
    <s v="22-Jan-2026"/>
    <s v="Thursday"/>
    <s v="Weekly - Thursday"/>
    <s v="Weekly - Thursday"/>
    <s v="Same Month Expiry"/>
    <n v="249"/>
    <n v="0.42830000000000001"/>
    <n v="3.0000000000000001E-3"/>
  </r>
  <r>
    <s v="01-Jan-2026"/>
    <x v="3"/>
    <s v="Week1-Jan-2026"/>
    <x v="4"/>
    <s v="29-Jan-2026"/>
    <s v="Thursday"/>
    <s v="Monthly - Thursday"/>
    <s v="Monthly - Thursday"/>
    <s v="Same Month Expiry"/>
    <n v="17052"/>
    <n v="29.328900000000001"/>
    <n v="0.1847"/>
  </r>
  <r>
    <s v="01-Jan-2026"/>
    <x v="3"/>
    <s v="Week1-Jan-2026"/>
    <x v="4"/>
    <s v="05-Feb-2026"/>
    <s v="Thursday"/>
    <s v="Weekly - Thursday"/>
    <s v="Weekly - Thursday"/>
    <s v="Month+1 Expiry"/>
    <n v="3"/>
    <n v="5.4000000000000003E-3"/>
    <n v="0"/>
  </r>
  <r>
    <s v="01-Jan-2026"/>
    <x v="3"/>
    <s v="Week1-Jan-2026"/>
    <x v="4"/>
    <s v="26-Feb-2026"/>
    <s v="Thursday"/>
    <s v="Monthly - Thursday"/>
    <s v="Monthly - Thursday"/>
    <s v="Month+1 Expiry"/>
    <n v="19"/>
    <n v="3.3099999999999997E-2"/>
    <n v="5.0000000000000001E-4"/>
  </r>
  <r>
    <s v="01-Jan-2026"/>
    <x v="3"/>
    <s v="Week1-Jan-2026"/>
    <x v="4"/>
    <s v="25-Mar-2026"/>
    <s v="Wednesday"/>
    <s v="Monthly - Wednesday"/>
    <s v="Monthly - Wednesday"/>
    <s v="Month+2 Expiry"/>
    <n v="0"/>
    <n v="0"/>
    <n v="0"/>
  </r>
  <r>
    <s v="02-Jan-2026"/>
    <x v="4"/>
    <s v="Week1-Jan-2026"/>
    <x v="4"/>
    <s v="08-Jan-2026"/>
    <s v="Thursday"/>
    <s v="Weekly - Thursday"/>
    <s v="Weekly - Thursday"/>
    <s v="Same Month Expiry"/>
    <n v="19212653"/>
    <n v="32959.669699999999"/>
    <n v="70.5488"/>
  </r>
  <r>
    <s v="02-Jan-2026"/>
    <x v="4"/>
    <s v="Week1-Jan-2026"/>
    <x v="4"/>
    <s v="15-Jan-2026"/>
    <s v="Thursday"/>
    <s v="Weekly - Thursday"/>
    <s v="Weekly - Thursday"/>
    <s v="Same Month Expiry"/>
    <n v="52148"/>
    <n v="89.786100000000005"/>
    <n v="0.37690000000000001"/>
  </r>
  <r>
    <s v="02-Jan-2026"/>
    <x v="4"/>
    <s v="Week1-Jan-2026"/>
    <x v="4"/>
    <s v="22-Jan-2026"/>
    <s v="Thursday"/>
    <s v="Weekly - Thursday"/>
    <s v="Weekly - Thursday"/>
    <s v="Same Month Expiry"/>
    <n v="1190"/>
    <n v="2.0497999999999998"/>
    <n v="1.43E-2"/>
  </r>
  <r>
    <s v="02-Jan-2026"/>
    <x v="4"/>
    <s v="Week1-Jan-2026"/>
    <x v="4"/>
    <s v="29-Jan-2026"/>
    <s v="Thursday"/>
    <s v="Monthly - Thursday"/>
    <s v="Monthly - Thursday"/>
    <s v="Same Month Expiry"/>
    <n v="18302"/>
    <n v="31.570900000000002"/>
    <n v="0.17760000000000001"/>
  </r>
  <r>
    <s v="02-Jan-2026"/>
    <x v="4"/>
    <s v="Week1-Jan-2026"/>
    <x v="4"/>
    <s v="05-Feb-2026"/>
    <s v="Thursday"/>
    <s v="Weekly - Thursday"/>
    <s v="Weekly - Thursday"/>
    <s v="Month+1 Expiry"/>
    <n v="90"/>
    <n v="0.16120000000000001"/>
    <n v="5.0000000000000001E-4"/>
  </r>
  <r>
    <s v="02-Jan-2026"/>
    <x v="4"/>
    <s v="Week1-Jan-2026"/>
    <x v="4"/>
    <s v="26-Feb-2026"/>
    <s v="Thursday"/>
    <s v="Monthly - Thursday"/>
    <s v="Monthly - Thursday"/>
    <s v="Month+1 Expiry"/>
    <n v="671"/>
    <n v="1.1859"/>
    <n v="1.0200000000000001E-2"/>
  </r>
  <r>
    <s v="02-Jan-2026"/>
    <x v="4"/>
    <s v="Week1-Jan-2026"/>
    <x v="4"/>
    <s v="25-Mar-2026"/>
    <s v="Wednesday"/>
    <s v="Monthly - Wednesday"/>
    <s v="Monthly - Wednesday"/>
    <s v="Month+2 Expiry"/>
    <n v="0"/>
    <n v="0"/>
    <n v="0"/>
  </r>
  <r>
    <s v="05-Jan-2026"/>
    <x v="0"/>
    <s v="Week1-Jan-2026"/>
    <x v="4"/>
    <s v="08-Jan-2026"/>
    <s v="Thursday"/>
    <s v="Weekly - Thursday"/>
    <s v="Weekly - Thursday"/>
    <s v="Same Month Expiry"/>
    <n v="35170686"/>
    <n v="60325.403200000001"/>
    <n v="114.2647"/>
  </r>
  <r>
    <s v="05-Jan-2026"/>
    <x v="0"/>
    <s v="Week1-Jan-2026"/>
    <x v="4"/>
    <s v="15-Jan-2026"/>
    <s v="Thursday"/>
    <s v="Weekly - Thursday"/>
    <s v="Weekly - Thursday"/>
    <s v="Same Month Expiry"/>
    <n v="204832"/>
    <n v="352.30459999999999"/>
    <n v="1.2943"/>
  </r>
  <r>
    <s v="05-Jan-2026"/>
    <x v="0"/>
    <s v="Week1-Jan-2026"/>
    <x v="4"/>
    <s v="22-Jan-2026"/>
    <s v="Thursday"/>
    <s v="Weekly - Thursday"/>
    <s v="Weekly - Thursday"/>
    <s v="Same Month Expiry"/>
    <n v="2673"/>
    <n v="4.6207000000000003"/>
    <n v="3.0499999999999999E-2"/>
  </r>
  <r>
    <s v="05-Jan-2026"/>
    <x v="0"/>
    <s v="Week1-Jan-2026"/>
    <x v="4"/>
    <s v="29-Jan-2026"/>
    <s v="Thursday"/>
    <s v="Monthly - Thursday"/>
    <s v="Monthly - Thursday"/>
    <s v="Same Month Expiry"/>
    <n v="28754"/>
    <n v="49.713500000000003"/>
    <n v="0.2898"/>
  </r>
  <r>
    <s v="05-Jan-2026"/>
    <x v="0"/>
    <s v="Week1-Jan-2026"/>
    <x v="4"/>
    <s v="05-Feb-2026"/>
    <s v="Thursday"/>
    <s v="Weekly - Thursday"/>
    <s v="Weekly - Thursday"/>
    <s v="Month+1 Expiry"/>
    <n v="63"/>
    <n v="0.1135"/>
    <n v="1E-4"/>
  </r>
  <r>
    <s v="05-Jan-2026"/>
    <x v="0"/>
    <s v="Week1-Jan-2026"/>
    <x v="4"/>
    <s v="26-Feb-2026"/>
    <s v="Thursday"/>
    <s v="Monthly - Thursday"/>
    <s v="Monthly - Thursday"/>
    <s v="Month+1 Expiry"/>
    <n v="320"/>
    <n v="0.56069999999999998"/>
    <n v="6.6E-3"/>
  </r>
  <r>
    <s v="05-Jan-2026"/>
    <x v="0"/>
    <s v="Week1-Jan-2026"/>
    <x v="4"/>
    <s v="25-Mar-2026"/>
    <s v="Wednesday"/>
    <s v="Monthly - Wednesday"/>
    <s v="Monthly - Wednesday"/>
    <s v="Month+2 Expiry"/>
    <n v="0"/>
    <n v="0"/>
    <n v="0"/>
  </r>
  <r>
    <s v="06-Jan-2026"/>
    <x v="1"/>
    <s v="Week1-Jan-2026"/>
    <x v="4"/>
    <s v="08-Jan-2026"/>
    <s v="Thursday"/>
    <s v="Weekly - Thursday"/>
    <s v="Weekly - Thursday"/>
    <s v="Same Month Expiry"/>
    <n v="38228435"/>
    <n v="65320.242400000003"/>
    <n v="102.29949999999999"/>
  </r>
  <r>
    <s v="06-Jan-2026"/>
    <x v="1"/>
    <s v="Week1-Jan-2026"/>
    <x v="4"/>
    <s v="15-Jan-2026"/>
    <s v="Thursday"/>
    <s v="Weekly - Thursday"/>
    <s v="Weekly - Thursday"/>
    <s v="Same Month Expiry"/>
    <n v="392910"/>
    <n v="672.87639999999999"/>
    <n v="2.0240999999999998"/>
  </r>
  <r>
    <s v="06-Jan-2026"/>
    <x v="1"/>
    <s v="Week1-Jan-2026"/>
    <x v="4"/>
    <s v="22-Jan-2026"/>
    <s v="Thursday"/>
    <s v="Weekly - Thursday"/>
    <s v="Weekly - Thursday"/>
    <s v="Same Month Expiry"/>
    <n v="2087"/>
    <n v="3.5893999999999999"/>
    <n v="2.46E-2"/>
  </r>
  <r>
    <s v="06-Jan-2026"/>
    <x v="1"/>
    <s v="Week1-Jan-2026"/>
    <x v="4"/>
    <s v="29-Jan-2026"/>
    <s v="Thursday"/>
    <s v="Monthly - Thursday"/>
    <s v="Monthly - Thursday"/>
    <s v="Same Month Expiry"/>
    <n v="23445"/>
    <n v="40.365000000000002"/>
    <n v="0.23430000000000001"/>
  </r>
  <r>
    <s v="06-Jan-2026"/>
    <x v="1"/>
    <s v="Week1-Jan-2026"/>
    <x v="4"/>
    <s v="05-Feb-2026"/>
    <s v="Thursday"/>
    <s v="Weekly - Thursday"/>
    <s v="Weekly - Thursday"/>
    <s v="Month+1 Expiry"/>
    <n v="10"/>
    <n v="1.66E-2"/>
    <n v="1E-4"/>
  </r>
  <r>
    <s v="06-Jan-2026"/>
    <x v="1"/>
    <s v="Week1-Jan-2026"/>
    <x v="4"/>
    <s v="26-Feb-2026"/>
    <s v="Thursday"/>
    <s v="Monthly - Thursday"/>
    <s v="Monthly - Thursday"/>
    <s v="Month+1 Expiry"/>
    <n v="243"/>
    <n v="0.42480000000000001"/>
    <n v="5.0000000000000001E-3"/>
  </r>
  <r>
    <s v="06-Jan-2026"/>
    <x v="1"/>
    <s v="Week1-Jan-2026"/>
    <x v="4"/>
    <s v="25-Mar-2026"/>
    <s v="Wednesday"/>
    <s v="Monthly - Wednesday"/>
    <s v="Monthly - Wednesday"/>
    <s v="Month+2 Expiry"/>
    <n v="0"/>
    <n v="0"/>
    <n v="0"/>
  </r>
  <r>
    <s v="07-Jan-2026"/>
    <x v="2"/>
    <s v="Week1-Jan-2026"/>
    <x v="4"/>
    <s v="08-Jan-2026"/>
    <s v="Thursday"/>
    <s v="Weekly - Thursday"/>
    <s v="Weekly - Thursday"/>
    <s v="Same Month Expiry"/>
    <n v="142154055"/>
    <n v="241905.82180000001"/>
    <n v="274.03809999999999"/>
  </r>
  <r>
    <s v="07-Jan-2026"/>
    <x v="2"/>
    <s v="Week1-Jan-2026"/>
    <x v="4"/>
    <s v="15-Jan-2026"/>
    <s v="Thursday"/>
    <s v="Weekly - Thursday"/>
    <s v="Weekly - Thursday"/>
    <s v="Same Month Expiry"/>
    <n v="821106"/>
    <n v="1403.7252000000001"/>
    <n v="3.2107000000000001"/>
  </r>
  <r>
    <s v="07-Jan-2026"/>
    <x v="2"/>
    <s v="Week1-Jan-2026"/>
    <x v="4"/>
    <s v="22-Jan-2026"/>
    <s v="Thursday"/>
    <s v="Weekly - Thursday"/>
    <s v="Weekly - Thursday"/>
    <s v="Same Month Expiry"/>
    <n v="4405"/>
    <n v="7.556"/>
    <n v="4.48E-2"/>
  </r>
  <r>
    <s v="07-Jan-2026"/>
    <x v="2"/>
    <s v="Week1-Jan-2026"/>
    <x v="4"/>
    <s v="29-Jan-2026"/>
    <s v="Thursday"/>
    <s v="Monthly - Thursday"/>
    <s v="Monthly - Thursday"/>
    <s v="Same Month Expiry"/>
    <n v="26023"/>
    <n v="44.680599999999998"/>
    <n v="0.24490000000000001"/>
  </r>
  <r>
    <s v="07-Jan-2026"/>
    <x v="2"/>
    <s v="Week1-Jan-2026"/>
    <x v="4"/>
    <s v="05-Feb-2026"/>
    <s v="Thursday"/>
    <s v="Weekly - Thursday"/>
    <s v="Weekly - Thursday"/>
    <s v="Month+1 Expiry"/>
    <n v="37"/>
    <n v="6.4399999999999999E-2"/>
    <n v="1E-4"/>
  </r>
  <r>
    <s v="07-Jan-2026"/>
    <x v="2"/>
    <s v="Week1-Jan-2026"/>
    <x v="4"/>
    <s v="12-Feb-2026"/>
    <s v="Thursday"/>
    <s v="Weekly - Thursday"/>
    <s v="Weekly - Thursday"/>
    <s v="Month+1 Expiry"/>
    <n v="2"/>
    <n v="3.2000000000000002E-3"/>
    <n v="0"/>
  </r>
  <r>
    <s v="07-Jan-2026"/>
    <x v="2"/>
    <s v="Week1-Jan-2026"/>
    <x v="4"/>
    <s v="19-Feb-2026"/>
    <s v="Thursday"/>
    <s v="Weekly - Thursday"/>
    <s v="Weekly - Thursday"/>
    <s v="Month+1 Expiry"/>
    <n v="1"/>
    <n v="1.6999999999999999E-3"/>
    <n v="0"/>
  </r>
  <r>
    <s v="07-Jan-2026"/>
    <x v="2"/>
    <s v="Week1-Jan-2026"/>
    <x v="4"/>
    <s v="26-Feb-2026"/>
    <s v="Thursday"/>
    <s v="Monthly - Thursday"/>
    <s v="Monthly - Thursday"/>
    <s v="Month+1 Expiry"/>
    <n v="334"/>
    <n v="0.57879999999999998"/>
    <n v="8.9999999999999993E-3"/>
  </r>
  <r>
    <s v="07-Jan-2026"/>
    <x v="2"/>
    <s v="Week1-Jan-2026"/>
    <x v="4"/>
    <s v="25-Mar-2026"/>
    <s v="Wednesday"/>
    <s v="Monthly - Wednesday"/>
    <s v="Monthly - Wednesday"/>
    <s v="Month+2 Expiry"/>
    <n v="0"/>
    <n v="0"/>
    <n v="0"/>
  </r>
  <r>
    <s v="08-Jan-2026"/>
    <x v="3"/>
    <s v="Week2-Jan-2026"/>
    <x v="4"/>
    <s v="08-Jan-2026"/>
    <s v="Thursday"/>
    <s v="Weekly - Thursday"/>
    <s v="Weekly - Thursday"/>
    <s v="Same Month Expiry"/>
    <n v="469209067"/>
    <n v="793500.06810000003"/>
    <n v="445.98500000000001"/>
  </r>
  <r>
    <s v="08-Jan-2026"/>
    <x v="3"/>
    <s v="Week2-Jan-2026"/>
    <x v="4"/>
    <s v="15-Jan-2026"/>
    <s v="Thursday"/>
    <s v="Weekly - Thursday"/>
    <s v="Weekly - Thursday"/>
    <s v="Same Month Expiry"/>
    <n v="3116341"/>
    <n v="5297.9843000000001"/>
    <n v="11.6997"/>
  </r>
  <r>
    <s v="08-Jan-2026"/>
    <x v="3"/>
    <s v="Week2-Jan-2026"/>
    <x v="4"/>
    <s v="22-Jan-2026"/>
    <s v="Thursday"/>
    <s v="Weekly - Thursday"/>
    <s v="Weekly - Thursday"/>
    <s v="Same Month Expiry"/>
    <n v="15737"/>
    <n v="26.8507"/>
    <n v="0.13880000000000001"/>
  </r>
  <r>
    <s v="08-Jan-2026"/>
    <x v="3"/>
    <s v="Week2-Jan-2026"/>
    <x v="4"/>
    <s v="29-Jan-2026"/>
    <s v="Thursday"/>
    <s v="Monthly - Thursday"/>
    <s v="Monthly - Thursday"/>
    <s v="Same Month Expiry"/>
    <n v="48926"/>
    <n v="83.590999999999994"/>
    <n v="0.49509999999999998"/>
  </r>
  <r>
    <s v="08-Jan-2026"/>
    <x v="3"/>
    <s v="Week2-Jan-2026"/>
    <x v="4"/>
    <s v="05-Feb-2026"/>
    <s v="Thursday"/>
    <s v="Weekly - Thursday"/>
    <s v="Weekly - Thursday"/>
    <s v="Month+1 Expiry"/>
    <n v="18"/>
    <n v="3.0599999999999999E-2"/>
    <n v="0"/>
  </r>
  <r>
    <s v="08-Jan-2026"/>
    <x v="3"/>
    <s v="Week2-Jan-2026"/>
    <x v="4"/>
    <s v="12-Feb-2026"/>
    <s v="Thursday"/>
    <s v="Weekly - Thursday"/>
    <s v="Weekly - Thursday"/>
    <s v="Month+1 Expiry"/>
    <n v="0"/>
    <n v="0"/>
    <n v="0"/>
  </r>
  <r>
    <s v="08-Jan-2026"/>
    <x v="3"/>
    <s v="Week2-Jan-2026"/>
    <x v="4"/>
    <s v="19-Feb-2026"/>
    <s v="Thursday"/>
    <s v="Weekly - Thursday"/>
    <s v="Weekly - Thursday"/>
    <s v="Month+1 Expiry"/>
    <n v="0"/>
    <n v="0"/>
    <n v="0"/>
  </r>
  <r>
    <s v="08-Jan-2026"/>
    <x v="3"/>
    <s v="Week2-Jan-2026"/>
    <x v="4"/>
    <s v="26-Feb-2026"/>
    <s v="Thursday"/>
    <s v="Monthly - Thursday"/>
    <s v="Monthly - Thursday"/>
    <s v="Month+1 Expiry"/>
    <n v="1598"/>
    <n v="2.7568000000000001"/>
    <n v="3.4700000000000002E-2"/>
  </r>
  <r>
    <s v="08-Jan-2026"/>
    <x v="3"/>
    <s v="Week2-Jan-2026"/>
    <x v="4"/>
    <s v="25-Mar-2026"/>
    <s v="Wednesday"/>
    <s v="Monthly - Wednesday"/>
    <s v="Monthly - Wednesday"/>
    <s v="Month+2 Expiry"/>
    <n v="0"/>
    <n v="0"/>
    <n v="0"/>
  </r>
  <r>
    <s v="09-Jan-2026"/>
    <x v="4"/>
    <s v="Week2-Jan-2026"/>
    <x v="4"/>
    <s v="15-Jan-2026"/>
    <s v="Thursday"/>
    <s v="Weekly - Thursday"/>
    <s v="Weekly - Thursday"/>
    <s v="Same Month Expiry"/>
    <n v="30504563"/>
    <n v="51332.359499999999"/>
    <n v="128.88390000000001"/>
  </r>
  <r>
    <s v="09-Jan-2026"/>
    <x v="4"/>
    <s v="Week2-Jan-2026"/>
    <x v="4"/>
    <s v="22-Jan-2026"/>
    <s v="Thursday"/>
    <s v="Weekly - Thursday"/>
    <s v="Weekly - Thursday"/>
    <s v="Same Month Expiry"/>
    <n v="105185"/>
    <n v="178.1284"/>
    <n v="0.7954"/>
  </r>
  <r>
    <s v="09-Jan-2026"/>
    <x v="4"/>
    <s v="Week2-Jan-2026"/>
    <x v="4"/>
    <s v="29-Jan-2026"/>
    <s v="Thursday"/>
    <s v="Monthly - Thursday"/>
    <s v="Monthly - Thursday"/>
    <s v="Same Month Expiry"/>
    <n v="61918"/>
    <n v="105.06440000000001"/>
    <n v="0.57699999999999996"/>
  </r>
  <r>
    <s v="09-Jan-2026"/>
    <x v="4"/>
    <s v="Week2-Jan-2026"/>
    <x v="4"/>
    <s v="05-Feb-2026"/>
    <s v="Thursday"/>
    <s v="Weekly - Thursday"/>
    <s v="Weekly - Thursday"/>
    <s v="Month+1 Expiry"/>
    <n v="654"/>
    <n v="1.1208"/>
    <n v="1.2200000000000001E-2"/>
  </r>
  <r>
    <s v="09-Jan-2026"/>
    <x v="4"/>
    <s v="Week2-Jan-2026"/>
    <x v="4"/>
    <s v="12-Feb-2026"/>
    <s v="Thursday"/>
    <s v="Weekly - Thursday"/>
    <s v="Weekly - Thursday"/>
    <s v="Month+1 Expiry"/>
    <n v="0"/>
    <n v="0"/>
    <n v="0"/>
  </r>
  <r>
    <s v="09-Jan-2026"/>
    <x v="4"/>
    <s v="Week2-Jan-2026"/>
    <x v="4"/>
    <s v="19-Feb-2026"/>
    <s v="Thursday"/>
    <s v="Weekly - Thursday"/>
    <s v="Weekly - Thursday"/>
    <s v="Month+1 Expiry"/>
    <n v="1"/>
    <n v="1.6999999999999999E-3"/>
    <n v="0"/>
  </r>
  <r>
    <s v="09-Jan-2026"/>
    <x v="4"/>
    <s v="Week2-Jan-2026"/>
    <x v="4"/>
    <s v="26-Feb-2026"/>
    <s v="Thursday"/>
    <s v="Monthly - Thursday"/>
    <s v="Monthly - Thursday"/>
    <s v="Month+1 Expiry"/>
    <n v="2100"/>
    <n v="3.609"/>
    <n v="3.9100000000000003E-2"/>
  </r>
  <r>
    <s v="09-Jan-2026"/>
    <x v="4"/>
    <s v="Week2-Jan-2026"/>
    <x v="4"/>
    <s v="25-Mar-2026"/>
    <s v="Wednesday"/>
    <s v="Monthly - Wednesday"/>
    <s v="Monthly - Wednesday"/>
    <s v="Month+2 Expiry"/>
    <n v="0"/>
    <n v="0"/>
    <n v="0"/>
  </r>
  <r>
    <s v="12-Jan-2026"/>
    <x v="0"/>
    <s v="Week2-Jan-2026"/>
    <x v="4"/>
    <s v="15-Jan-2026"/>
    <s v="Thursday"/>
    <s v="Weekly - Thursday"/>
    <s v="Weekly - Thursday"/>
    <s v="Same Month Expiry"/>
    <n v="39080816"/>
    <n v="65431.4018"/>
    <n v="157.0393"/>
  </r>
  <r>
    <s v="12-Jan-2026"/>
    <x v="0"/>
    <s v="Week2-Jan-2026"/>
    <x v="4"/>
    <s v="22-Jan-2026"/>
    <s v="Thursday"/>
    <s v="Weekly - Thursday"/>
    <s v="Weekly - Thursday"/>
    <s v="Same Month Expiry"/>
    <n v="230816"/>
    <n v="388.78919999999999"/>
    <n v="1.6183000000000001"/>
  </r>
  <r>
    <s v="12-Jan-2026"/>
    <x v="0"/>
    <s v="Week2-Jan-2026"/>
    <x v="4"/>
    <s v="29-Jan-2026"/>
    <s v="Thursday"/>
    <s v="Monthly - Thursday"/>
    <s v="Monthly - Thursday"/>
    <s v="Same Month Expiry"/>
    <n v="91586"/>
    <n v="154.48150000000001"/>
    <n v="0.84"/>
  </r>
  <r>
    <s v="12-Jan-2026"/>
    <x v="0"/>
    <s v="Week2-Jan-2026"/>
    <x v="4"/>
    <s v="05-Feb-2026"/>
    <s v="Thursday"/>
    <s v="Weekly - Thursday"/>
    <s v="Weekly - Thursday"/>
    <s v="Month+1 Expiry"/>
    <n v="3523"/>
    <n v="5.9688999999999997"/>
    <n v="5.3800000000000001E-2"/>
  </r>
  <r>
    <s v="12-Jan-2026"/>
    <x v="0"/>
    <s v="Week2-Jan-2026"/>
    <x v="4"/>
    <s v="12-Feb-2026"/>
    <s v="Thursday"/>
    <s v="Weekly - Thursday"/>
    <s v="Weekly - Thursday"/>
    <s v="Month+1 Expiry"/>
    <n v="3"/>
    <n v="5.1000000000000004E-3"/>
    <n v="1E-4"/>
  </r>
  <r>
    <s v="12-Jan-2026"/>
    <x v="0"/>
    <s v="Week2-Jan-2026"/>
    <x v="4"/>
    <s v="19-Feb-2026"/>
    <s v="Thursday"/>
    <s v="Weekly - Thursday"/>
    <s v="Weekly - Thursday"/>
    <s v="Month+1 Expiry"/>
    <n v="1"/>
    <n v="1.6999999999999999E-3"/>
    <n v="0"/>
  </r>
  <r>
    <s v="12-Jan-2026"/>
    <x v="0"/>
    <s v="Week2-Jan-2026"/>
    <x v="4"/>
    <s v="26-Feb-2026"/>
    <s v="Thursday"/>
    <s v="Monthly - Thursday"/>
    <s v="Monthly - Thursday"/>
    <s v="Month+1 Expiry"/>
    <n v="2285"/>
    <n v="3.8915999999999999"/>
    <n v="3.6600000000000001E-2"/>
  </r>
  <r>
    <s v="12-Jan-2026"/>
    <x v="0"/>
    <s v="Week2-Jan-2026"/>
    <x v="4"/>
    <s v="25-Mar-2026"/>
    <s v="Wednesday"/>
    <s v="Monthly - Wednesday"/>
    <s v="Monthly - Wednesday"/>
    <s v="Month+2 Expiry"/>
    <n v="0"/>
    <n v="0"/>
    <n v="0"/>
  </r>
  <r>
    <s v="13-Jan-2026"/>
    <x v="1"/>
    <s v="Week2-Jan-2026"/>
    <x v="4"/>
    <s v="14-Jan-2026"/>
    <s v="Wednesday"/>
    <s v="Weekly - Wednesday"/>
    <s v="Weekly - Wednesday"/>
    <s v="Same Month Expiry"/>
    <n v="62410414"/>
    <n v="104720.0626"/>
    <n v="168.75"/>
  </r>
  <r>
    <s v="13-Jan-2026"/>
    <x v="1"/>
    <s v="Week2-Jan-2026"/>
    <x v="4"/>
    <s v="22-Jan-2026"/>
    <s v="Thursday"/>
    <s v="Weekly - Thursday"/>
    <s v="Weekly - Thursday"/>
    <s v="Same Month Expiry"/>
    <n v="762693"/>
    <n v="1287.5332000000001"/>
    <n v="4.6853999999999996"/>
  </r>
  <r>
    <s v="13-Jan-2026"/>
    <x v="1"/>
    <s v="Week2-Jan-2026"/>
    <x v="4"/>
    <s v="29-Jan-2026"/>
    <s v="Thursday"/>
    <s v="Monthly - Thursday"/>
    <s v="Monthly - Thursday"/>
    <s v="Same Month Expiry"/>
    <n v="101143"/>
    <n v="170.89349999999999"/>
    <n v="0.92730000000000001"/>
  </r>
  <r>
    <s v="13-Jan-2026"/>
    <x v="1"/>
    <s v="Week2-Jan-2026"/>
    <x v="4"/>
    <s v="05-Feb-2026"/>
    <s v="Thursday"/>
    <s v="Weekly - Thursday"/>
    <s v="Weekly - Thursday"/>
    <s v="Month+1 Expiry"/>
    <n v="2898"/>
    <n v="4.9115000000000002"/>
    <n v="3.8300000000000001E-2"/>
  </r>
  <r>
    <s v="13-Jan-2026"/>
    <x v="1"/>
    <s v="Week2-Jan-2026"/>
    <x v="4"/>
    <s v="12-Feb-2026"/>
    <s v="Thursday"/>
    <s v="Weekly - Thursday"/>
    <s v="Weekly - Thursday"/>
    <s v="Month+1 Expiry"/>
    <n v="2"/>
    <n v="3.3999999999999998E-3"/>
    <n v="0"/>
  </r>
  <r>
    <s v="13-Jan-2026"/>
    <x v="1"/>
    <s v="Week2-Jan-2026"/>
    <x v="4"/>
    <s v="19-Feb-2026"/>
    <s v="Thursday"/>
    <s v="Weekly - Thursday"/>
    <s v="Weekly - Thursday"/>
    <s v="Month+1 Expiry"/>
    <n v="0"/>
    <n v="0"/>
    <n v="0"/>
  </r>
  <r>
    <s v="13-Jan-2026"/>
    <x v="1"/>
    <s v="Week2-Jan-2026"/>
    <x v="4"/>
    <s v="26-Feb-2026"/>
    <s v="Thursday"/>
    <s v="Monthly - Thursday"/>
    <s v="Monthly - Thursday"/>
    <s v="Month+1 Expiry"/>
    <n v="1728"/>
    <n v="2.9763999999999999"/>
    <n v="2.18E-2"/>
  </r>
  <r>
    <s v="13-Jan-2026"/>
    <x v="1"/>
    <s v="Week2-Jan-2026"/>
    <x v="4"/>
    <s v="25-Mar-2026"/>
    <s v="Wednesday"/>
    <s v="Monthly - Wednesday"/>
    <s v="Monthly - Wednesday"/>
    <s v="Month+2 Expiry"/>
    <n v="4"/>
    <n v="6.8999999999999999E-3"/>
    <n v="1E-4"/>
  </r>
  <r>
    <s v="14-Jan-2026"/>
    <x v="2"/>
    <s v="Week2-Jan-2026"/>
    <x v="4"/>
    <s v="14-Jan-2026"/>
    <s v="Wednesday"/>
    <s v="Weekly - Wednesday"/>
    <s v="Weekly - Wednesday"/>
    <s v="Same Month Expiry"/>
    <n v="541932069"/>
    <n v="905783.55090000003"/>
    <n v="568.86680000000001"/>
  </r>
  <r>
    <s v="14-Jan-2026"/>
    <x v="2"/>
    <s v="Week2-Jan-2026"/>
    <x v="4"/>
    <s v="22-Jan-2026"/>
    <s v="Thursday"/>
    <s v="Weekly - Thursday"/>
    <s v="Weekly - Thursday"/>
    <s v="Same Month Expiry"/>
    <n v="2565900"/>
    <n v="4304.7278999999999"/>
    <n v="13.1043"/>
  </r>
  <r>
    <s v="14-Jan-2026"/>
    <x v="2"/>
    <s v="Week2-Jan-2026"/>
    <x v="4"/>
    <s v="29-Jan-2026"/>
    <s v="Thursday"/>
    <s v="Monthly - Thursday"/>
    <s v="Monthly - Thursday"/>
    <s v="Same Month Expiry"/>
    <n v="94993"/>
    <n v="160.48419999999999"/>
    <n v="0.83379999999999999"/>
  </r>
  <r>
    <s v="14-Jan-2026"/>
    <x v="2"/>
    <s v="Week2-Jan-2026"/>
    <x v="4"/>
    <s v="05-Feb-2026"/>
    <s v="Thursday"/>
    <s v="Weekly - Thursday"/>
    <s v="Weekly - Thursday"/>
    <s v="Month+1 Expiry"/>
    <n v="2508"/>
    <n v="4.2411000000000003"/>
    <n v="3.0800000000000001E-2"/>
  </r>
  <r>
    <s v="14-Jan-2026"/>
    <x v="2"/>
    <s v="Week2-Jan-2026"/>
    <x v="4"/>
    <s v="12-Feb-2026"/>
    <s v="Thursday"/>
    <s v="Weekly - Thursday"/>
    <s v="Weekly - Thursday"/>
    <s v="Month+1 Expiry"/>
    <n v="355"/>
    <n v="0.60399999999999998"/>
    <n v="2.2599999999999999E-2"/>
  </r>
  <r>
    <s v="14-Jan-2026"/>
    <x v="2"/>
    <s v="Week2-Jan-2026"/>
    <x v="4"/>
    <s v="19-Feb-2026"/>
    <s v="Thursday"/>
    <s v="Weekly - Thursday"/>
    <s v="Weekly - Thursday"/>
    <s v="Month+1 Expiry"/>
    <n v="0"/>
    <n v="0"/>
    <n v="0"/>
  </r>
  <r>
    <s v="14-Jan-2026"/>
    <x v="2"/>
    <s v="Week2-Jan-2026"/>
    <x v="4"/>
    <s v="26-Feb-2026"/>
    <s v="Thursday"/>
    <s v="Monthly - Thursday"/>
    <s v="Monthly - Thursday"/>
    <s v="Month+1 Expiry"/>
    <n v="1718"/>
    <n v="2.9508000000000001"/>
    <n v="2.35E-2"/>
  </r>
  <r>
    <s v="14-Jan-2026"/>
    <x v="2"/>
    <s v="Week2-Jan-2026"/>
    <x v="4"/>
    <s v="25-Mar-2026"/>
    <s v="Wednesday"/>
    <s v="Monthly - Wednesday"/>
    <s v="Monthly - Wednesday"/>
    <s v="Month+2 Expiry"/>
    <n v="0"/>
    <n v="0"/>
    <n v="0"/>
  </r>
  <r>
    <s v="16-Jan-2026"/>
    <x v="4"/>
    <s v="Week3-Jan-2026"/>
    <x v="4"/>
    <s v="22-Jan-2026"/>
    <s v="Thursday"/>
    <s v="Weekly - Thursday"/>
    <s v="Weekly - Thursday"/>
    <s v="Same Month Expiry"/>
    <n v="28908498"/>
    <n v="48629.082199999997"/>
    <n v="138.0959"/>
  </r>
  <r>
    <s v="16-Jan-2026"/>
    <x v="4"/>
    <s v="Week3-Jan-2026"/>
    <x v="4"/>
    <s v="29-Jan-2026"/>
    <s v="Thursday"/>
    <s v="Monthly - Thursday"/>
    <s v="Monthly - Thursday"/>
    <s v="Same Month Expiry"/>
    <n v="233022"/>
    <n v="394.1626"/>
    <n v="1.835"/>
  </r>
  <r>
    <s v="16-Jan-2026"/>
    <x v="4"/>
    <s v="Week3-Jan-2026"/>
    <x v="4"/>
    <s v="05-Feb-2026"/>
    <s v="Thursday"/>
    <s v="Weekly - Thursday"/>
    <s v="Weekly - Thursday"/>
    <s v="Month+1 Expiry"/>
    <n v="5037"/>
    <n v="8.6522000000000006"/>
    <n v="5.5300000000000002E-2"/>
  </r>
  <r>
    <s v="16-Jan-2026"/>
    <x v="4"/>
    <s v="Week3-Jan-2026"/>
    <x v="4"/>
    <s v="12-Feb-2026"/>
    <s v="Thursday"/>
    <s v="Weekly - Thursday"/>
    <s v="Weekly - Thursday"/>
    <s v="Month+1 Expiry"/>
    <n v="44"/>
    <n v="7.5200000000000003E-2"/>
    <n v="6.9999999999999999E-4"/>
  </r>
  <r>
    <s v="16-Jan-2026"/>
    <x v="4"/>
    <s v="Week3-Jan-2026"/>
    <x v="4"/>
    <s v="19-Feb-2026"/>
    <s v="Thursday"/>
    <s v="Weekly - Thursday"/>
    <s v="Weekly - Thursday"/>
    <s v="Month+1 Expiry"/>
    <n v="1"/>
    <n v="1.6999999999999999E-3"/>
    <n v="0"/>
  </r>
  <r>
    <s v="16-Jan-2026"/>
    <x v="4"/>
    <s v="Week3-Jan-2026"/>
    <x v="4"/>
    <s v="26-Feb-2026"/>
    <s v="Thursday"/>
    <s v="Monthly - Thursday"/>
    <s v="Monthly - Thursday"/>
    <s v="Month+1 Expiry"/>
    <n v="2750"/>
    <n v="4.7119"/>
    <n v="3.7600000000000001E-2"/>
  </r>
  <r>
    <s v="16-Jan-2026"/>
    <x v="4"/>
    <s v="Week3-Jan-2026"/>
    <x v="4"/>
    <s v="25-Mar-2026"/>
    <s v="Wednesday"/>
    <s v="Monthly - Wednesday"/>
    <s v="Monthly - Wednesday"/>
    <s v="Month+2 Expiry"/>
    <n v="0"/>
    <n v="0"/>
    <n v="0"/>
  </r>
  <r>
    <s v="19-Jan-2026"/>
    <x v="0"/>
    <s v="Week3-Jan-2026"/>
    <x v="4"/>
    <s v="22-Jan-2026"/>
    <s v="Thursday"/>
    <s v="Weekly - Thursday"/>
    <s v="Weekly - Thursday"/>
    <s v="Same Month Expiry"/>
    <n v="30725563"/>
    <n v="51358.161999999997"/>
    <n v="128.25069999999999"/>
  </r>
  <r>
    <s v="19-Jan-2026"/>
    <x v="0"/>
    <s v="Week3-Jan-2026"/>
    <x v="4"/>
    <s v="29-Jan-2026"/>
    <s v="Thursday"/>
    <s v="Monthly - Thursday"/>
    <s v="Monthly - Thursday"/>
    <s v="Same Month Expiry"/>
    <n v="345396"/>
    <n v="581.21950000000004"/>
    <n v="2.1583000000000001"/>
  </r>
  <r>
    <s v="19-Jan-2026"/>
    <x v="0"/>
    <s v="Week3-Jan-2026"/>
    <x v="4"/>
    <s v="05-Feb-2026"/>
    <s v="Thursday"/>
    <s v="Weekly - Thursday"/>
    <s v="Weekly - Thursday"/>
    <s v="Month+1 Expiry"/>
    <n v="4306"/>
    <n v="7.2888000000000002"/>
    <n v="5.7099999999999998E-2"/>
  </r>
  <r>
    <s v="19-Jan-2026"/>
    <x v="0"/>
    <s v="Week3-Jan-2026"/>
    <x v="4"/>
    <s v="12-Feb-2026"/>
    <s v="Thursday"/>
    <s v="Weekly - Thursday"/>
    <s v="Weekly - Thursday"/>
    <s v="Month+1 Expiry"/>
    <n v="36"/>
    <n v="6.0999999999999999E-2"/>
    <n v="5.9999999999999995E-4"/>
  </r>
  <r>
    <s v="19-Jan-2026"/>
    <x v="0"/>
    <s v="Week3-Jan-2026"/>
    <x v="4"/>
    <s v="19-Feb-2026"/>
    <s v="Thursday"/>
    <s v="Weekly - Thursday"/>
    <s v="Weekly - Thursday"/>
    <s v="Month+1 Expiry"/>
    <n v="0"/>
    <n v="0"/>
    <n v="0"/>
  </r>
  <r>
    <s v="19-Jan-2026"/>
    <x v="0"/>
    <s v="Week3-Jan-2026"/>
    <x v="4"/>
    <s v="26-Feb-2026"/>
    <s v="Thursday"/>
    <s v="Monthly - Thursday"/>
    <s v="Monthly - Thursday"/>
    <s v="Month+1 Expiry"/>
    <n v="2775"/>
    <n v="4.6974999999999998"/>
    <n v="3.56E-2"/>
  </r>
  <r>
    <s v="19-Jan-2026"/>
    <x v="0"/>
    <s v="Week3-Jan-2026"/>
    <x v="4"/>
    <s v="25-Mar-2026"/>
    <s v="Wednesday"/>
    <s v="Monthly - Wednesday"/>
    <s v="Monthly - Wednesday"/>
    <s v="Month+2 Expiry"/>
    <n v="1"/>
    <n v="1.6999999999999999E-3"/>
    <n v="0"/>
  </r>
  <r>
    <s v="19-Jan-2026"/>
    <x v="0"/>
    <s v="Week3-Jan-2026"/>
    <x v="4"/>
    <s v="25-Jun-2026"/>
    <s v="Thursday"/>
    <s v="Monthly - Thursday"/>
    <s v="Monthly - Thursday"/>
    <s v="Month+5 Expiry"/>
    <n v="0"/>
    <n v="0"/>
    <n v="0"/>
  </r>
  <r>
    <s v="20-Jan-2026"/>
    <x v="1"/>
    <s v="Week3-Jan-2026"/>
    <x v="4"/>
    <s v="22-Jan-2026"/>
    <s v="Thursday"/>
    <s v="Weekly - Thursday"/>
    <s v="Weekly - Thursday"/>
    <s v="Same Month Expiry"/>
    <n v="35733690"/>
    <n v="59488.775699999998"/>
    <n v="121.6825"/>
  </r>
  <r>
    <s v="20-Jan-2026"/>
    <x v="1"/>
    <s v="Week3-Jan-2026"/>
    <x v="4"/>
    <s v="29-Jan-2026"/>
    <s v="Thursday"/>
    <s v="Monthly - Thursday"/>
    <s v="Monthly - Thursday"/>
    <s v="Same Month Expiry"/>
    <n v="490227"/>
    <n v="819.44349999999997"/>
    <n v="3.1665000000000001"/>
  </r>
  <r>
    <s v="20-Jan-2026"/>
    <x v="1"/>
    <s v="Week3-Jan-2026"/>
    <x v="4"/>
    <s v="05-Feb-2026"/>
    <s v="Thursday"/>
    <s v="Weekly - Thursday"/>
    <s v="Weekly - Thursday"/>
    <s v="Month+1 Expiry"/>
    <n v="7276"/>
    <n v="12.265599999999999"/>
    <n v="9.5299999999999996E-2"/>
  </r>
  <r>
    <s v="20-Jan-2026"/>
    <x v="1"/>
    <s v="Week3-Jan-2026"/>
    <x v="4"/>
    <s v="12-Feb-2026"/>
    <s v="Thursday"/>
    <s v="Weekly - Thursday"/>
    <s v="Weekly - Thursday"/>
    <s v="Month+1 Expiry"/>
    <n v="171"/>
    <n v="0.28999999999999998"/>
    <n v="3.3E-3"/>
  </r>
  <r>
    <s v="20-Jan-2026"/>
    <x v="1"/>
    <s v="Week3-Jan-2026"/>
    <x v="4"/>
    <s v="19-Feb-2026"/>
    <s v="Thursday"/>
    <s v="Weekly - Thursday"/>
    <s v="Weekly - Thursday"/>
    <s v="Month+1 Expiry"/>
    <n v="1"/>
    <n v="1.6999999999999999E-3"/>
    <n v="0"/>
  </r>
  <r>
    <s v="20-Jan-2026"/>
    <x v="1"/>
    <s v="Week3-Jan-2026"/>
    <x v="4"/>
    <s v="26-Feb-2026"/>
    <s v="Thursday"/>
    <s v="Monthly - Thursday"/>
    <s v="Monthly - Thursday"/>
    <s v="Month+1 Expiry"/>
    <n v="4160"/>
    <n v="7.0843999999999996"/>
    <n v="6.1800000000000001E-2"/>
  </r>
  <r>
    <s v="20-Jan-2026"/>
    <x v="1"/>
    <s v="Week3-Jan-2026"/>
    <x v="4"/>
    <s v="25-Mar-2026"/>
    <s v="Wednesday"/>
    <s v="Monthly - Wednesday"/>
    <s v="Monthly - Wednesday"/>
    <s v="Month+2 Expiry"/>
    <n v="0"/>
    <n v="0"/>
    <n v="0"/>
  </r>
  <r>
    <s v="20-Jan-2026"/>
    <x v="1"/>
    <s v="Week3-Jan-2026"/>
    <x v="4"/>
    <s v="25-Jun-2026"/>
    <s v="Thursday"/>
    <s v="Monthly - Thursday"/>
    <s v="Monthly - Thursday"/>
    <s v="Month+5 Expiry"/>
    <n v="0"/>
    <n v="0"/>
    <n v="0"/>
  </r>
  <r>
    <s v="21-Jan-2026"/>
    <x v="2"/>
    <s v="Week3-Jan-2026"/>
    <x v="4"/>
    <s v="22-Jan-2026"/>
    <s v="Thursday"/>
    <s v="Weekly - Thursday"/>
    <s v="Weekly - Thursday"/>
    <s v="Same Month Expiry"/>
    <n v="195389782"/>
    <n v="320519.07010000001"/>
    <n v="549.55939999999998"/>
  </r>
  <r>
    <s v="21-Jan-2026"/>
    <x v="2"/>
    <s v="Week3-Jan-2026"/>
    <x v="4"/>
    <s v="29-Jan-2026"/>
    <s v="Thursday"/>
    <s v="Monthly - Thursday"/>
    <s v="Monthly - Thursday"/>
    <s v="Same Month Expiry"/>
    <n v="1287768"/>
    <n v="2133.7347"/>
    <n v="8.1670999999999996"/>
  </r>
  <r>
    <s v="21-Jan-2026"/>
    <x v="2"/>
    <s v="Week3-Jan-2026"/>
    <x v="4"/>
    <s v="05-Feb-2026"/>
    <s v="Thursday"/>
    <s v="Weekly - Thursday"/>
    <s v="Weekly - Thursday"/>
    <s v="Month+1 Expiry"/>
    <n v="12543"/>
    <n v="21.088899999999999"/>
    <n v="0.1704"/>
  </r>
  <r>
    <s v="21-Jan-2026"/>
    <x v="2"/>
    <s v="Week3-Jan-2026"/>
    <x v="4"/>
    <s v="12-Feb-2026"/>
    <s v="Thursday"/>
    <s v="Weekly - Thursday"/>
    <s v="Weekly - Thursday"/>
    <s v="Month+1 Expiry"/>
    <n v="984"/>
    <n v="1.649"/>
    <n v="1.95E-2"/>
  </r>
  <r>
    <s v="21-Jan-2026"/>
    <x v="2"/>
    <s v="Week3-Jan-2026"/>
    <x v="4"/>
    <s v="19-Feb-2026"/>
    <s v="Thursday"/>
    <s v="Weekly - Thursday"/>
    <s v="Weekly - Thursday"/>
    <s v="Month+1 Expiry"/>
    <n v="0"/>
    <n v="0"/>
    <n v="0"/>
  </r>
  <r>
    <s v="21-Jan-2026"/>
    <x v="2"/>
    <s v="Week3-Jan-2026"/>
    <x v="4"/>
    <s v="26-Feb-2026"/>
    <s v="Thursday"/>
    <s v="Monthly - Thursday"/>
    <s v="Monthly - Thursday"/>
    <s v="Month+1 Expiry"/>
    <n v="6707"/>
    <n v="11.354200000000001"/>
    <n v="9.8000000000000004E-2"/>
  </r>
  <r>
    <s v="21-Jan-2026"/>
    <x v="2"/>
    <s v="Week3-Jan-2026"/>
    <x v="4"/>
    <s v="25-Mar-2026"/>
    <s v="Wednesday"/>
    <s v="Monthly - Wednesday"/>
    <s v="Monthly - Wednesday"/>
    <s v="Month+2 Expiry"/>
    <n v="0"/>
    <n v="0"/>
    <n v="0"/>
  </r>
  <r>
    <s v="21-Jan-2026"/>
    <x v="2"/>
    <s v="Week3-Jan-2026"/>
    <x v="4"/>
    <s v="25-Jun-2026"/>
    <s v="Thursday"/>
    <s v="Monthly - Thursday"/>
    <s v="Monthly - Thursday"/>
    <s v="Month+5 Expiry"/>
    <n v="0"/>
    <n v="0"/>
    <n v="0"/>
  </r>
  <r>
    <s v="22-Jan-2026"/>
    <x v="3"/>
    <s v="Week4-Jan-2026"/>
    <x v="4"/>
    <s v="22-Jan-2026"/>
    <s v="Thursday"/>
    <s v="Weekly - Thursday"/>
    <s v="Weekly - Thursday"/>
    <s v="Same Month Expiry"/>
    <n v="562410493"/>
    <n v="925213.38219999999"/>
    <n v="741.25"/>
  </r>
  <r>
    <s v="22-Jan-2026"/>
    <x v="3"/>
    <s v="Week4-Jan-2026"/>
    <x v="4"/>
    <s v="29-Jan-2026"/>
    <s v="Thursday"/>
    <s v="Monthly - Thursday"/>
    <s v="Monthly - Thursday"/>
    <s v="Same Month Expiry"/>
    <n v="2768201"/>
    <n v="4579.6598000000004"/>
    <n v="17.311"/>
  </r>
  <r>
    <s v="22-Jan-2026"/>
    <x v="3"/>
    <s v="Week4-Jan-2026"/>
    <x v="4"/>
    <s v="05-Feb-2026"/>
    <s v="Thursday"/>
    <s v="Weekly - Thursday"/>
    <s v="Weekly - Thursday"/>
    <s v="Month+1 Expiry"/>
    <n v="22398"/>
    <n v="37.68"/>
    <n v="0.29749999999999999"/>
  </r>
  <r>
    <s v="22-Jan-2026"/>
    <x v="3"/>
    <s v="Week4-Jan-2026"/>
    <x v="4"/>
    <s v="12-Feb-2026"/>
    <s v="Thursday"/>
    <s v="Weekly - Thursday"/>
    <s v="Weekly - Thursday"/>
    <s v="Month+1 Expiry"/>
    <n v="682"/>
    <n v="1.1455"/>
    <n v="1.23E-2"/>
  </r>
  <r>
    <s v="22-Jan-2026"/>
    <x v="3"/>
    <s v="Week4-Jan-2026"/>
    <x v="4"/>
    <s v="19-Feb-2026"/>
    <s v="Thursday"/>
    <s v="Weekly - Thursday"/>
    <s v="Weekly - Thursday"/>
    <s v="Month+1 Expiry"/>
    <n v="1"/>
    <n v="1.6999999999999999E-3"/>
    <n v="0"/>
  </r>
  <r>
    <s v="22-Jan-2026"/>
    <x v="3"/>
    <s v="Week4-Jan-2026"/>
    <x v="4"/>
    <s v="26-Feb-2026"/>
    <s v="Thursday"/>
    <s v="Monthly - Thursday"/>
    <s v="Monthly - Thursday"/>
    <s v="Month+1 Expiry"/>
    <n v="9530"/>
    <n v="16.122699999999998"/>
    <n v="0.14460000000000001"/>
  </r>
  <r>
    <s v="22-Jan-2026"/>
    <x v="3"/>
    <s v="Week4-Jan-2026"/>
    <x v="4"/>
    <s v="25-Mar-2026"/>
    <s v="Wednesday"/>
    <s v="Monthly - Wednesday"/>
    <s v="Monthly - Wednesday"/>
    <s v="Month+2 Expiry"/>
    <n v="0"/>
    <n v="0"/>
    <n v="0"/>
  </r>
  <r>
    <s v="22-Jan-2026"/>
    <x v="3"/>
    <s v="Week4-Jan-2026"/>
    <x v="4"/>
    <s v="25-Jun-2026"/>
    <s v="Thursday"/>
    <s v="Monthly - Thursday"/>
    <s v="Monthly - Thursday"/>
    <s v="Month+5 Expiry"/>
    <n v="0"/>
    <n v="0"/>
    <n v="0"/>
  </r>
  <r>
    <s v="23-Jan-2026"/>
    <x v="4"/>
    <s v="Week4-Jan-2026"/>
    <x v="4"/>
    <s v="29-Jan-2026"/>
    <s v="Thursday"/>
    <s v="Monthly - Thursday"/>
    <s v="MDAW - Thursday"/>
    <s v="Same Month Expiry"/>
    <n v="27084808"/>
    <n v="44648.8272"/>
    <n v="144.12289999999999"/>
  </r>
  <r>
    <s v="23-Jan-2026"/>
    <x v="4"/>
    <s v="Week4-Jan-2026"/>
    <x v="4"/>
    <s v="05-Feb-2026"/>
    <s v="Thursday"/>
    <s v="Weekly - Thursday"/>
    <s v="Weekly - Thursday"/>
    <s v="Month+1 Expiry"/>
    <n v="109639"/>
    <n v="182.36019999999999"/>
    <n v="1.2561"/>
  </r>
  <r>
    <s v="23-Jan-2026"/>
    <x v="4"/>
    <s v="Week4-Jan-2026"/>
    <x v="4"/>
    <s v="12-Feb-2026"/>
    <s v="Thursday"/>
    <s v="Weekly - Thursday"/>
    <s v="Weekly - Thursday"/>
    <s v="Month+1 Expiry"/>
    <n v="1905"/>
    <n v="3.1844000000000001"/>
    <n v="3.5499999999999997E-2"/>
  </r>
  <r>
    <s v="23-Jan-2026"/>
    <x v="4"/>
    <s v="Week4-Jan-2026"/>
    <x v="4"/>
    <s v="19-Feb-2026"/>
    <s v="Thursday"/>
    <s v="Weekly - Thursday"/>
    <s v="Weekly - Thursday"/>
    <s v="Month+1 Expiry"/>
    <n v="132"/>
    <n v="0.22189999999999999"/>
    <n v="2.8E-3"/>
  </r>
  <r>
    <s v="23-Jan-2026"/>
    <x v="4"/>
    <s v="Week4-Jan-2026"/>
    <x v="4"/>
    <s v="26-Feb-2026"/>
    <s v="Thursday"/>
    <s v="Monthly - Thursday"/>
    <s v="Monthly - Thursday"/>
    <s v="Month+1 Expiry"/>
    <n v="14349"/>
    <n v="24.113600000000002"/>
    <n v="0.25069999999999998"/>
  </r>
  <r>
    <s v="23-Jan-2026"/>
    <x v="4"/>
    <s v="Week4-Jan-2026"/>
    <x v="4"/>
    <s v="25-Mar-2026"/>
    <s v="Wednesday"/>
    <s v="Monthly - Wednesday"/>
    <s v="Monthly - Wednesday"/>
    <s v="Month+2 Expiry"/>
    <n v="0"/>
    <n v="0"/>
    <n v="0"/>
  </r>
  <r>
    <s v="23-Jan-2026"/>
    <x v="4"/>
    <s v="Week4-Jan-2026"/>
    <x v="4"/>
    <s v="25-Jun-2026"/>
    <s v="Thursday"/>
    <s v="Monthly - Thursday"/>
    <s v="Monthly - Thursday"/>
    <s v="Month+5 Expiry"/>
    <n v="0"/>
    <n v="0"/>
    <n v="0"/>
  </r>
  <r>
    <s v="27-Jan-2026"/>
    <x v="1"/>
    <s v="Week4-Jan-2026"/>
    <x v="4"/>
    <s v="29-Jan-2026"/>
    <s v="Thursday"/>
    <s v="Monthly - Thursday"/>
    <s v="MDAW - Thursday"/>
    <s v="Same Month Expiry"/>
    <n v="36024252"/>
    <n v="59060.988799999999"/>
    <n v="160.0309"/>
  </r>
  <r>
    <s v="27-Jan-2026"/>
    <x v="1"/>
    <s v="Week4-Jan-2026"/>
    <x v="4"/>
    <s v="05-Feb-2026"/>
    <s v="Thursday"/>
    <s v="Weekly - Thursday"/>
    <s v="Weekly - Thursday"/>
    <s v="Month+1 Expiry"/>
    <n v="254292"/>
    <n v="420.50020000000001"/>
    <n v="2.8086000000000002"/>
  </r>
  <r>
    <s v="27-Jan-2026"/>
    <x v="1"/>
    <s v="Week4-Jan-2026"/>
    <x v="4"/>
    <s v="12-Feb-2026"/>
    <s v="Thursday"/>
    <s v="Weekly - Thursday"/>
    <s v="Weekly - Thursday"/>
    <s v="Month+1 Expiry"/>
    <n v="2534"/>
    <n v="4.2060000000000004"/>
    <n v="4.8300000000000003E-2"/>
  </r>
  <r>
    <s v="27-Jan-2026"/>
    <x v="1"/>
    <s v="Week4-Jan-2026"/>
    <x v="4"/>
    <s v="19-Feb-2026"/>
    <s v="Thursday"/>
    <s v="Weekly - Thursday"/>
    <s v="Weekly - Thursday"/>
    <s v="Month+1 Expiry"/>
    <n v="118"/>
    <n v="0.1968"/>
    <n v="2.3999999999999998E-3"/>
  </r>
  <r>
    <s v="27-Jan-2026"/>
    <x v="1"/>
    <s v="Week4-Jan-2026"/>
    <x v="4"/>
    <s v="26-Feb-2026"/>
    <s v="Thursday"/>
    <s v="Monthly - Thursday"/>
    <s v="Monthly - Thursday"/>
    <s v="Month+1 Expiry"/>
    <n v="13706"/>
    <n v="22.9971"/>
    <n v="0.25679999999999997"/>
  </r>
  <r>
    <s v="27-Jan-2026"/>
    <x v="1"/>
    <s v="Week4-Jan-2026"/>
    <x v="4"/>
    <s v="25-Mar-2026"/>
    <s v="Wednesday"/>
    <s v="Monthly - Wednesday"/>
    <s v="Monthly - Wednesday"/>
    <s v="Month+2 Expiry"/>
    <n v="1"/>
    <n v="1.6999999999999999E-3"/>
    <n v="0"/>
  </r>
  <r>
    <s v="27-Jan-2026"/>
    <x v="1"/>
    <s v="Week4-Jan-2026"/>
    <x v="4"/>
    <s v="25-Jun-2026"/>
    <s v="Thursday"/>
    <s v="Monthly - Thursday"/>
    <s v="Monthly - Thursday"/>
    <s v="Month+5 Expiry"/>
    <n v="0"/>
    <n v="0"/>
    <n v="0"/>
  </r>
  <r>
    <s v="28-Jan-2026"/>
    <x v="2"/>
    <s v="Week4-Jan-2026"/>
    <x v="4"/>
    <s v="29-Jan-2026"/>
    <s v="Thursday"/>
    <s v="Monthly - Thursday"/>
    <s v="MDAW - Thursday"/>
    <s v="Same Month Expiry"/>
    <n v="158593395"/>
    <n v="261122.81539999999"/>
    <n v="459.39479999999998"/>
  </r>
  <r>
    <s v="28-Jan-2026"/>
    <x v="2"/>
    <s v="Week4-Jan-2026"/>
    <x v="4"/>
    <s v="05-Feb-2026"/>
    <s v="Thursday"/>
    <s v="Weekly - Thursday"/>
    <s v="Weekly - Thursday"/>
    <s v="Month+1 Expiry"/>
    <n v="595027"/>
    <n v="981.61099999999999"/>
    <n v="4.5183999999999997"/>
  </r>
  <r>
    <s v="28-Jan-2026"/>
    <x v="2"/>
    <s v="Week4-Jan-2026"/>
    <x v="4"/>
    <s v="12-Feb-2026"/>
    <s v="Thursday"/>
    <s v="Weekly - Thursday"/>
    <s v="Weekly - Thursday"/>
    <s v="Month+1 Expiry"/>
    <n v="3485"/>
    <n v="5.8133999999999997"/>
    <n v="5.3999999999999999E-2"/>
  </r>
  <r>
    <s v="28-Jan-2026"/>
    <x v="2"/>
    <s v="Week4-Jan-2026"/>
    <x v="4"/>
    <s v="19-Feb-2026"/>
    <s v="Thursday"/>
    <s v="Weekly - Thursday"/>
    <s v="Weekly - Thursday"/>
    <s v="Month+1 Expiry"/>
    <n v="165"/>
    <n v="0.27700000000000002"/>
    <n v="3.2000000000000002E-3"/>
  </r>
  <r>
    <s v="28-Jan-2026"/>
    <x v="2"/>
    <s v="Week4-Jan-2026"/>
    <x v="4"/>
    <s v="26-Feb-2026"/>
    <s v="Thursday"/>
    <s v="Monthly - Thursday"/>
    <s v="Monthly - Thursday"/>
    <s v="Month+1 Expiry"/>
    <n v="14944"/>
    <n v="25.0885"/>
    <n v="0.23069999999999999"/>
  </r>
  <r>
    <s v="28-Jan-2026"/>
    <x v="2"/>
    <s v="Week4-Jan-2026"/>
    <x v="4"/>
    <s v="25-Mar-2026"/>
    <s v="Wednesday"/>
    <s v="Monthly - Wednesday"/>
    <s v="Monthly - Wednesday"/>
    <s v="Month+2 Expiry"/>
    <n v="2"/>
    <n v="3.3999999999999998E-3"/>
    <n v="0"/>
  </r>
  <r>
    <s v="28-Jan-2026"/>
    <x v="2"/>
    <s v="Week4-Jan-2026"/>
    <x v="4"/>
    <s v="25-Jun-2026"/>
    <s v="Thursday"/>
    <s v="Monthly - Thursday"/>
    <s v="Monthly - Thursday"/>
    <s v="Month+5 Expiry"/>
    <n v="0"/>
    <n v="0"/>
    <n v="0"/>
  </r>
  <r>
    <s v="29-Jan-2026"/>
    <x v="3"/>
    <s v="Week5-Jan-2026"/>
    <x v="4"/>
    <s v="29-Jan-2026"/>
    <s v="Thursday"/>
    <s v="Monthly - Thursday"/>
    <s v="MDAW - Thursday"/>
    <s v="Same Month Expiry"/>
    <n v="515244580"/>
    <n v="848866.60450000002"/>
    <n v="658.37170000000003"/>
  </r>
  <r>
    <s v="29-Jan-2026"/>
    <x v="3"/>
    <s v="Week5-Jan-2026"/>
    <x v="4"/>
    <s v="05-Feb-2026"/>
    <s v="Thursday"/>
    <s v="Weekly - Thursday"/>
    <s v="Weekly - Thursday"/>
    <s v="Month+1 Expiry"/>
    <n v="1616150"/>
    <n v="2674.7221"/>
    <n v="12.9717"/>
  </r>
  <r>
    <s v="29-Jan-2026"/>
    <x v="3"/>
    <s v="Week5-Jan-2026"/>
    <x v="4"/>
    <s v="12-Feb-2026"/>
    <s v="Thursday"/>
    <s v="Weekly - Thursday"/>
    <s v="Weekly - Thursday"/>
    <s v="Month+1 Expiry"/>
    <n v="7512"/>
    <n v="12.516500000000001"/>
    <n v="0.108"/>
  </r>
  <r>
    <s v="29-Jan-2026"/>
    <x v="3"/>
    <s v="Week5-Jan-2026"/>
    <x v="4"/>
    <s v="19-Feb-2026"/>
    <s v="Thursday"/>
    <s v="Weekly - Thursday"/>
    <s v="Weekly - Thursday"/>
    <s v="Month+1 Expiry"/>
    <n v="833"/>
    <n v="1.3876999999999999"/>
    <n v="1.49E-2"/>
  </r>
  <r>
    <s v="29-Jan-2026"/>
    <x v="3"/>
    <s v="Week5-Jan-2026"/>
    <x v="4"/>
    <s v="26-Feb-2026"/>
    <s v="Thursday"/>
    <s v="Monthly - Thursday"/>
    <s v="Monthly - Thursday"/>
    <s v="Month+1 Expiry"/>
    <n v="15731"/>
    <n v="26.415500000000002"/>
    <n v="0.2482"/>
  </r>
  <r>
    <s v="29-Jan-2026"/>
    <x v="3"/>
    <s v="Week5-Jan-2026"/>
    <x v="4"/>
    <s v="25-Mar-2026"/>
    <s v="Wednesday"/>
    <s v="Monthly - Wednesday"/>
    <s v="Monthly - Wednesday"/>
    <s v="Month+2 Expiry"/>
    <n v="1"/>
    <n v="1.6999999999999999E-3"/>
    <n v="0"/>
  </r>
  <r>
    <s v="29-Jan-2026"/>
    <x v="3"/>
    <s v="Week5-Jan-2026"/>
    <x v="4"/>
    <s v="25-Jun-2026"/>
    <s v="Thursday"/>
    <s v="Monthly - Thursday"/>
    <s v="Monthly - Thursday"/>
    <s v="Month+5 Expiry"/>
    <n v="0"/>
    <n v="0"/>
    <n v="0"/>
  </r>
  <r>
    <s v="30-Jan-2026"/>
    <x v="4"/>
    <s v="Week5-Jan-2026"/>
    <x v="4"/>
    <s v="05-Feb-2026"/>
    <s v="Thursday"/>
    <s v="Weekly - Thursday"/>
    <s v="Weekly - Thursday"/>
    <s v="Month+1 Expiry"/>
    <n v="17023177"/>
    <n v="28190.961899999998"/>
    <n v="136.97489999999999"/>
  </r>
  <r>
    <s v="30-Jan-2026"/>
    <x v="4"/>
    <s v="Week5-Jan-2026"/>
    <x v="4"/>
    <s v="12-Feb-2026"/>
    <s v="Thursday"/>
    <s v="Weekly - Thursday"/>
    <s v="Weekly - Thursday"/>
    <s v="Month+1 Expiry"/>
    <n v="56516"/>
    <n v="94.084999999999994"/>
    <n v="0.73980000000000001"/>
  </r>
  <r>
    <s v="30-Jan-2026"/>
    <x v="4"/>
    <s v="Week5-Jan-2026"/>
    <x v="4"/>
    <s v="19-Feb-2026"/>
    <s v="Thursday"/>
    <s v="Weekly - Thursday"/>
    <s v="Weekly - Thursday"/>
    <s v="Month+1 Expiry"/>
    <n v="488"/>
    <n v="0.80869999999999997"/>
    <n v="7.6E-3"/>
  </r>
  <r>
    <s v="30-Jan-2026"/>
    <x v="4"/>
    <s v="Week5-Jan-2026"/>
    <x v="4"/>
    <s v="26-Feb-2026"/>
    <s v="Thursday"/>
    <s v="Monthly - Thursday"/>
    <s v="Monthly - Thursday"/>
    <s v="Month+1 Expiry"/>
    <n v="17729"/>
    <n v="29.7179"/>
    <n v="0.2717"/>
  </r>
  <r>
    <s v="30-Jan-2026"/>
    <x v="4"/>
    <s v="Week5-Jan-2026"/>
    <x v="4"/>
    <s v="25-Mar-2026"/>
    <s v="Wednesday"/>
    <s v="Monthly - Wednesday"/>
    <s v="Monthly - Wednesday"/>
    <s v="Month+2 Expiry"/>
    <n v="23"/>
    <n v="3.9E-2"/>
    <n v="5.9999999999999995E-4"/>
  </r>
  <r>
    <s v="30-Jan-2026"/>
    <x v="4"/>
    <s v="Week5-Jan-2026"/>
    <x v="4"/>
    <s v="25-Jun-2026"/>
    <s v="Thursday"/>
    <s v="Monthly - Thursday"/>
    <s v="Monthly - Thursday"/>
    <s v="Month+5 Expiry"/>
    <n v="0"/>
    <n v="0"/>
    <n v="0"/>
  </r>
  <r>
    <s v="01-Feb-2026"/>
    <x v="5"/>
    <s v="Week1-Feb-2026"/>
    <x v="5"/>
    <s v="05-Feb-2026"/>
    <s v="Thursday"/>
    <s v="Weekly - Thursday"/>
    <s v="Weekly - Thursday"/>
    <s v="Same Month Expiry"/>
    <n v="37163843"/>
    <n v="61280.962800000001"/>
    <n v="245.041"/>
  </r>
  <r>
    <s v="01-Feb-2026"/>
    <x v="5"/>
    <s v="Week1-Feb-2026"/>
    <x v="5"/>
    <s v="12-Feb-2026"/>
    <s v="Thursday"/>
    <s v="Weekly - Thursday"/>
    <s v="Weekly - Thursday"/>
    <s v="Same Month Expiry"/>
    <n v="185960"/>
    <n v="308.16340000000002"/>
    <n v="2.2797000000000001"/>
  </r>
  <r>
    <s v="01-Feb-2026"/>
    <x v="5"/>
    <s v="Week1-Feb-2026"/>
    <x v="5"/>
    <s v="19-Feb-2026"/>
    <s v="Thursday"/>
    <s v="Weekly - Thursday"/>
    <s v="Weekly - Thursday"/>
    <s v="Same Month Expiry"/>
    <n v="622"/>
    <n v="1.0283"/>
    <n v="1.0500000000000001E-2"/>
  </r>
  <r>
    <s v="01-Feb-2026"/>
    <x v="5"/>
    <s v="Week1-Feb-2026"/>
    <x v="5"/>
    <s v="26-Feb-2026"/>
    <s v="Thursday"/>
    <s v="Monthly - Thursday"/>
    <s v="Monthly - Thursday"/>
    <s v="Same Month Expiry"/>
    <n v="32333"/>
    <n v="53.981299999999997"/>
    <n v="0.4506"/>
  </r>
  <r>
    <s v="01-Feb-2026"/>
    <x v="5"/>
    <s v="Week1-Feb-2026"/>
    <x v="5"/>
    <s v="25-Mar-2026"/>
    <s v="Wednesday"/>
    <s v="Monthly - Wednesday"/>
    <s v="Monthly - Wednesday"/>
    <s v="Month+1 Expiry"/>
    <n v="11"/>
    <n v="1.7500000000000002E-2"/>
    <n v="2.0000000000000001E-4"/>
  </r>
  <r>
    <s v="01-Feb-2026"/>
    <x v="5"/>
    <s v="Week1-Feb-2026"/>
    <x v="5"/>
    <s v="25-Jun-2026"/>
    <s v="Thursday"/>
    <s v="Monthly - Thursday"/>
    <s v="Monthly - Thursday"/>
    <s v="Month+4 Expiry"/>
    <n v="0"/>
    <n v="0"/>
    <n v="0"/>
  </r>
  <r>
    <s v="02-Feb-2026"/>
    <x v="0"/>
    <s v="Week1-Feb-2026"/>
    <x v="5"/>
    <s v="05-Feb-2026"/>
    <s v="Thursday"/>
    <s v="Weekly - Thursday"/>
    <s v="Weekly - Thursday"/>
    <s v="Same Month Expiry"/>
    <n v="31364788"/>
    <n v="51140.443399999996"/>
    <n v="173.40129999999999"/>
  </r>
  <r>
    <s v="02-Feb-2026"/>
    <x v="0"/>
    <s v="Week1-Feb-2026"/>
    <x v="5"/>
    <s v="12-Feb-2026"/>
    <s v="Thursday"/>
    <s v="Weekly - Thursday"/>
    <s v="Weekly - Thursday"/>
    <s v="Same Month Expiry"/>
    <n v="159942"/>
    <n v="262.51310000000001"/>
    <n v="1.6709000000000001"/>
  </r>
  <r>
    <s v="02-Feb-2026"/>
    <x v="0"/>
    <s v="Week1-Feb-2026"/>
    <x v="5"/>
    <s v="19-Feb-2026"/>
    <s v="Thursday"/>
    <s v="Weekly - Thursday"/>
    <s v="Weekly - Thursday"/>
    <s v="Same Month Expiry"/>
    <n v="595"/>
    <n v="0.97789999999999999"/>
    <n v="7.0000000000000001E-3"/>
  </r>
  <r>
    <s v="02-Feb-2026"/>
    <x v="0"/>
    <s v="Week1-Feb-2026"/>
    <x v="5"/>
    <s v="26-Feb-2026"/>
    <s v="Thursday"/>
    <s v="Monthly - Thursday"/>
    <s v="Monthly - Thursday"/>
    <s v="Same Month Expiry"/>
    <n v="22143"/>
    <n v="36.659999999999997"/>
    <n v="0.33429999999999999"/>
  </r>
  <r>
    <s v="02-Feb-2026"/>
    <x v="0"/>
    <s v="Week1-Feb-2026"/>
    <x v="5"/>
    <s v="05-Mar-2026"/>
    <s v="Thursday"/>
    <s v="Weekly - Thursday"/>
    <s v="Weekly - Thursday"/>
    <s v="Month+1 Expiry"/>
    <n v="2"/>
    <n v="2.8999999999999998E-3"/>
    <n v="0"/>
  </r>
  <r>
    <s v="02-Feb-2026"/>
    <x v="0"/>
    <s v="Week1-Feb-2026"/>
    <x v="5"/>
    <s v="25-Mar-2026"/>
    <s v="Wednesday"/>
    <s v="Monthly - Wednesday"/>
    <s v="Monthly - Wednesday"/>
    <s v="Month+1 Expiry"/>
    <n v="14"/>
    <n v="2.3400000000000001E-2"/>
    <n v="4.0000000000000002E-4"/>
  </r>
  <r>
    <s v="02-Feb-2026"/>
    <x v="0"/>
    <s v="Week1-Feb-2026"/>
    <x v="5"/>
    <s v="25-Jun-2026"/>
    <s v="Thursday"/>
    <s v="Monthly - Thursday"/>
    <s v="Monthly - Thursday"/>
    <s v="Month+4 Expiry"/>
    <n v="0"/>
    <n v="0"/>
    <n v="0"/>
  </r>
  <r>
    <s v="03-Feb-2026"/>
    <x v="1"/>
    <s v="Week1-Feb-2026"/>
    <x v="5"/>
    <s v="05-Feb-2026"/>
    <s v="Thursday"/>
    <s v="Weekly - Thursday"/>
    <s v="Weekly - Thursday"/>
    <s v="Same Month Expiry"/>
    <n v="37562693"/>
    <n v="63086.085400000004"/>
    <n v="192.48"/>
  </r>
  <r>
    <s v="03-Feb-2026"/>
    <x v="1"/>
    <s v="Week1-Feb-2026"/>
    <x v="5"/>
    <s v="12-Feb-2026"/>
    <s v="Thursday"/>
    <s v="Weekly - Thursday"/>
    <s v="Weekly - Thursday"/>
    <s v="Same Month Expiry"/>
    <n v="372556"/>
    <n v="624.60260000000005"/>
    <n v="3.9746000000000001"/>
  </r>
  <r>
    <s v="03-Feb-2026"/>
    <x v="1"/>
    <s v="Week1-Feb-2026"/>
    <x v="5"/>
    <s v="19-Feb-2026"/>
    <s v="Thursday"/>
    <s v="Weekly - Thursday"/>
    <s v="Weekly - Thursday"/>
    <s v="Same Month Expiry"/>
    <n v="158"/>
    <n v="0.27089999999999997"/>
    <n v="1.6999999999999999E-3"/>
  </r>
  <r>
    <s v="03-Feb-2026"/>
    <x v="1"/>
    <s v="Week1-Feb-2026"/>
    <x v="5"/>
    <s v="26-Feb-2026"/>
    <s v="Thursday"/>
    <s v="Monthly - Thursday"/>
    <s v="Monthly - Thursday"/>
    <s v="Same Month Expiry"/>
    <n v="38087"/>
    <n v="64.327600000000004"/>
    <n v="0.62729999999999997"/>
  </r>
  <r>
    <s v="03-Feb-2026"/>
    <x v="1"/>
    <s v="Week1-Feb-2026"/>
    <x v="5"/>
    <s v="05-Mar-2026"/>
    <s v="Thursday"/>
    <s v="Weekly - Thursday"/>
    <s v="Weekly - Thursday"/>
    <s v="Month+1 Expiry"/>
    <n v="14"/>
    <n v="2.0199999999999999E-2"/>
    <n v="0"/>
  </r>
  <r>
    <s v="03-Feb-2026"/>
    <x v="1"/>
    <s v="Week1-Feb-2026"/>
    <x v="5"/>
    <s v="25-Mar-2026"/>
    <s v="Wednesday"/>
    <s v="Monthly - Wednesday"/>
    <s v="Monthly - Wednesday"/>
    <s v="Month+1 Expiry"/>
    <n v="5"/>
    <n v="8.6E-3"/>
    <n v="2.0000000000000001E-4"/>
  </r>
  <r>
    <s v="03-Feb-2026"/>
    <x v="1"/>
    <s v="Week1-Feb-2026"/>
    <x v="5"/>
    <s v="25-Jun-2026"/>
    <s v="Thursday"/>
    <s v="Monthly - Thursday"/>
    <s v="Monthly - Thursday"/>
    <s v="Month+4 Expiry"/>
    <n v="0"/>
    <n v="0"/>
    <n v="0"/>
  </r>
  <r>
    <s v="04-Feb-2026"/>
    <x v="2"/>
    <s v="Week1-Feb-2026"/>
    <x v="5"/>
    <s v="05-Feb-2026"/>
    <s v="Thursday"/>
    <s v="Weekly - Thursday"/>
    <s v="Weekly - Thursday"/>
    <s v="Same Month Expiry"/>
    <n v="129869631"/>
    <n v="217682.3021"/>
    <n v="369.63060000000002"/>
  </r>
  <r>
    <s v="04-Feb-2026"/>
    <x v="2"/>
    <s v="Week1-Feb-2026"/>
    <x v="5"/>
    <s v="12-Feb-2026"/>
    <s v="Thursday"/>
    <s v="Weekly - Thursday"/>
    <s v="Weekly - Thursday"/>
    <s v="Same Month Expiry"/>
    <n v="585478"/>
    <n v="981.18330000000003"/>
    <n v="3.9"/>
  </r>
  <r>
    <s v="04-Feb-2026"/>
    <x v="2"/>
    <s v="Week1-Feb-2026"/>
    <x v="5"/>
    <s v="19-Feb-2026"/>
    <s v="Thursday"/>
    <s v="Weekly - Thursday"/>
    <s v="Weekly - Thursday"/>
    <s v="Same Month Expiry"/>
    <n v="762"/>
    <n v="1.2830999999999999"/>
    <n v="1.1900000000000001E-2"/>
  </r>
  <r>
    <s v="04-Feb-2026"/>
    <x v="2"/>
    <s v="Week1-Feb-2026"/>
    <x v="5"/>
    <s v="26-Feb-2026"/>
    <s v="Thursday"/>
    <s v="Monthly - Thursday"/>
    <s v="Monthly - Thursday"/>
    <s v="Same Month Expiry"/>
    <n v="30040"/>
    <n v="50.772500000000001"/>
    <n v="0.37219999999999998"/>
  </r>
  <r>
    <s v="04-Feb-2026"/>
    <x v="2"/>
    <s v="Week1-Feb-2026"/>
    <x v="5"/>
    <s v="05-Mar-2026"/>
    <s v="Thursday"/>
    <s v="Weekly - Thursday"/>
    <s v="Weekly - Thursday"/>
    <s v="Month+1 Expiry"/>
    <n v="3"/>
    <n v="4.3E-3"/>
    <n v="0"/>
  </r>
  <r>
    <s v="04-Feb-2026"/>
    <x v="2"/>
    <s v="Week1-Feb-2026"/>
    <x v="5"/>
    <s v="25-Mar-2026"/>
    <s v="Wednesday"/>
    <s v="Monthly - Wednesday"/>
    <s v="Monthly - Wednesday"/>
    <s v="Month+1 Expiry"/>
    <n v="20"/>
    <n v="3.4200000000000001E-2"/>
    <n v="6.9999999999999999E-4"/>
  </r>
  <r>
    <s v="04-Feb-2026"/>
    <x v="2"/>
    <s v="Week1-Feb-2026"/>
    <x v="5"/>
    <s v="25-Jun-2026"/>
    <s v="Thursday"/>
    <s v="Monthly - Thursday"/>
    <s v="Monthly - Thursday"/>
    <s v="Month+4 Expiry"/>
    <n v="0"/>
    <n v="0"/>
    <n v="0"/>
  </r>
  <r>
    <s v="05-Feb-2026"/>
    <x v="3"/>
    <s v="Week1-Feb-2026"/>
    <x v="5"/>
    <s v="05-Feb-2026"/>
    <s v="Thursday"/>
    <s v="Weekly - Thursday"/>
    <s v="Weekly - Thursday"/>
    <s v="Same Month Expiry"/>
    <n v="458782180"/>
    <n v="765562.64939999999"/>
    <n v="504.71249999999998"/>
  </r>
  <r>
    <s v="05-Feb-2026"/>
    <x v="3"/>
    <s v="Week1-Feb-2026"/>
    <x v="5"/>
    <s v="12-Feb-2026"/>
    <s v="Thursday"/>
    <s v="Weekly - Thursday"/>
    <s v="Weekly - Thursday"/>
    <s v="Same Month Expiry"/>
    <n v="1869301"/>
    <n v="3131.9394000000002"/>
    <n v="10.497400000000001"/>
  </r>
  <r>
    <s v="05-Feb-2026"/>
    <x v="3"/>
    <s v="Week1-Feb-2026"/>
    <x v="5"/>
    <s v="19-Feb-2026"/>
    <s v="Thursday"/>
    <s v="Weekly - Thursday"/>
    <s v="Weekly - Thursday"/>
    <s v="Same Month Expiry"/>
    <n v="4770"/>
    <n v="8.0147999999999993"/>
    <n v="5.9900000000000002E-2"/>
  </r>
  <r>
    <s v="05-Feb-2026"/>
    <x v="3"/>
    <s v="Week1-Feb-2026"/>
    <x v="5"/>
    <s v="26-Feb-2026"/>
    <s v="Thursday"/>
    <s v="Monthly - Thursday"/>
    <s v="Monthly - Thursday"/>
    <s v="Same Month Expiry"/>
    <n v="25304"/>
    <n v="42.598300000000002"/>
    <n v="0.2838"/>
  </r>
  <r>
    <s v="05-Feb-2026"/>
    <x v="3"/>
    <s v="Week1-Feb-2026"/>
    <x v="5"/>
    <s v="05-Mar-2026"/>
    <s v="Thursday"/>
    <s v="Weekly - Thursday"/>
    <s v="Weekly - Thursday"/>
    <s v="Month+1 Expiry"/>
    <n v="0"/>
    <n v="0"/>
    <n v="0"/>
  </r>
  <r>
    <s v="05-Feb-2026"/>
    <x v="3"/>
    <s v="Week1-Feb-2026"/>
    <x v="5"/>
    <s v="25-Mar-2026"/>
    <s v="Wednesday"/>
    <s v="Monthly - Wednesday"/>
    <s v="Monthly - Wednesday"/>
    <s v="Month+1 Expiry"/>
    <n v="254"/>
    <n v="0.43630000000000002"/>
    <n v="4.0000000000000001E-3"/>
  </r>
  <r>
    <s v="05-Feb-2026"/>
    <x v="3"/>
    <s v="Week1-Feb-2026"/>
    <x v="5"/>
    <s v="25-Jun-2026"/>
    <s v="Thursday"/>
    <s v="Monthly - Thursday"/>
    <s v="Monthly - Thursday"/>
    <s v="Month+4 Expiry"/>
    <n v="0"/>
    <n v="0"/>
    <n v="0"/>
  </r>
  <r>
    <s v="06-Feb-2026"/>
    <x v="4"/>
    <s v="Week1-Feb-2026"/>
    <x v="5"/>
    <s v="12-Feb-2026"/>
    <s v="Thursday"/>
    <s v="Weekly - Thursday"/>
    <s v="Weekly - Thursday"/>
    <s v="Same Month Expiry"/>
    <n v="22506144"/>
    <n v="37632.219700000001"/>
    <n v="125.9004"/>
  </r>
  <r>
    <s v="06-Feb-2026"/>
    <x v="4"/>
    <s v="Week1-Feb-2026"/>
    <x v="5"/>
    <s v="19-Feb-2026"/>
    <s v="Thursday"/>
    <s v="Weekly - Thursday"/>
    <s v="Weekly - Thursday"/>
    <s v="Same Month Expiry"/>
    <n v="68944"/>
    <n v="115.5789"/>
    <n v="0.66800000000000004"/>
  </r>
  <r>
    <s v="06-Feb-2026"/>
    <x v="4"/>
    <s v="Week1-Feb-2026"/>
    <x v="5"/>
    <s v="26-Feb-2026"/>
    <s v="Thursday"/>
    <s v="Monthly - Thursday"/>
    <s v="Monthly - Thursday"/>
    <s v="Same Month Expiry"/>
    <n v="41126"/>
    <n v="68.991100000000003"/>
    <n v="0.4456"/>
  </r>
  <r>
    <s v="06-Feb-2026"/>
    <x v="4"/>
    <s v="Week1-Feb-2026"/>
    <x v="5"/>
    <s v="05-Mar-2026"/>
    <s v="Thursday"/>
    <s v="Weekly - Thursday"/>
    <s v="Weekly - Thursday"/>
    <s v="Month+1 Expiry"/>
    <n v="5"/>
    <n v="8.3000000000000001E-3"/>
    <n v="1E-4"/>
  </r>
  <r>
    <s v="06-Feb-2026"/>
    <x v="4"/>
    <s v="Week1-Feb-2026"/>
    <x v="5"/>
    <s v="25-Mar-2026"/>
    <s v="Wednesday"/>
    <s v="Monthly - Wednesday"/>
    <s v="Monthly - Wednesday"/>
    <s v="Month+1 Expiry"/>
    <n v="536"/>
    <n v="0.92710000000000004"/>
    <n v="5.3E-3"/>
  </r>
  <r>
    <s v="06-Feb-2026"/>
    <x v="4"/>
    <s v="Week1-Feb-2026"/>
    <x v="5"/>
    <s v="25-Jun-2026"/>
    <s v="Thursday"/>
    <s v="Monthly - Thursday"/>
    <s v="Monthly - Thursday"/>
    <s v="Month+4 Expiry"/>
    <n v="0"/>
    <n v="0"/>
    <n v="0"/>
  </r>
  <r>
    <s v="09-Feb-2026"/>
    <x v="0"/>
    <s v="Week2-Feb-2026"/>
    <x v="5"/>
    <s v="12-Feb-2026"/>
    <s v="Thursday"/>
    <s v="Weekly - Thursday"/>
    <s v="Weekly - Thursday"/>
    <s v="Same Month Expiry"/>
    <n v="19526470"/>
    <n v="32820.6181"/>
    <n v="85.121499999999997"/>
  </r>
  <r>
    <s v="09-Feb-2026"/>
    <x v="0"/>
    <s v="Week2-Feb-2026"/>
    <x v="5"/>
    <s v="19-Feb-2026"/>
    <s v="Thursday"/>
    <s v="Weekly - Thursday"/>
    <s v="Weekly - Thursday"/>
    <s v="Same Month Expiry"/>
    <n v="98069"/>
    <n v="165.14169999999999"/>
    <n v="0.70720000000000005"/>
  </r>
  <r>
    <s v="09-Feb-2026"/>
    <x v="0"/>
    <s v="Week2-Feb-2026"/>
    <x v="5"/>
    <s v="26-Feb-2026"/>
    <s v="Thursday"/>
    <s v="Monthly - Thursday"/>
    <s v="Monthly - Thursday"/>
    <s v="Same Month Expiry"/>
    <n v="46334"/>
    <n v="78.506200000000007"/>
    <n v="0.50990000000000002"/>
  </r>
  <r>
    <s v="09-Feb-2026"/>
    <x v="0"/>
    <s v="Week2-Feb-2026"/>
    <x v="5"/>
    <s v="05-Mar-2026"/>
    <s v="Thursday"/>
    <s v="Weekly - Thursday"/>
    <s v="Weekly - Thursday"/>
    <s v="Month+1 Expiry"/>
    <n v="3"/>
    <n v="5.1000000000000004E-3"/>
    <n v="0"/>
  </r>
  <r>
    <s v="09-Feb-2026"/>
    <x v="0"/>
    <s v="Week2-Feb-2026"/>
    <x v="5"/>
    <s v="19-Mar-2026"/>
    <s v="Thursday"/>
    <s v="Weekly - Thursday"/>
    <s v="Weekly - Thursday"/>
    <s v="Month+1 Expiry"/>
    <n v="2"/>
    <n v="3.3999999999999998E-3"/>
    <n v="0"/>
  </r>
  <r>
    <s v="09-Feb-2026"/>
    <x v="0"/>
    <s v="Week2-Feb-2026"/>
    <x v="5"/>
    <s v="25-Mar-2026"/>
    <s v="Wednesday"/>
    <s v="Monthly - Wednesday"/>
    <s v="Monthly - Wednesday"/>
    <s v="Month+1 Expiry"/>
    <n v="710"/>
    <n v="1.208"/>
    <n v="1.44E-2"/>
  </r>
  <r>
    <s v="09-Feb-2026"/>
    <x v="0"/>
    <s v="Week2-Feb-2026"/>
    <x v="5"/>
    <s v="25-Jun-2026"/>
    <s v="Thursday"/>
    <s v="Monthly - Thursday"/>
    <s v="Monthly - Thursday"/>
    <s v="Month+4 Expiry"/>
    <n v="0"/>
    <n v="0"/>
    <n v="0"/>
  </r>
  <r>
    <s v="10-Feb-2026"/>
    <x v="1"/>
    <s v="Week2-Feb-2026"/>
    <x v="5"/>
    <s v="12-Feb-2026"/>
    <s v="Thursday"/>
    <s v="Weekly - Thursday"/>
    <s v="Weekly - Thursday"/>
    <s v="Same Month Expiry"/>
    <n v="24884330"/>
    <n v="41915.050600000002"/>
    <n v="86.177099999999996"/>
  </r>
  <r>
    <s v="10-Feb-2026"/>
    <x v="1"/>
    <s v="Week2-Feb-2026"/>
    <x v="5"/>
    <s v="19-Feb-2026"/>
    <s v="Thursday"/>
    <s v="Weekly - Thursday"/>
    <s v="Weekly - Thursday"/>
    <s v="Same Month Expiry"/>
    <n v="207914"/>
    <n v="352.20839999999998"/>
    <n v="1.3467"/>
  </r>
  <r>
    <s v="10-Feb-2026"/>
    <x v="1"/>
    <s v="Week2-Feb-2026"/>
    <x v="5"/>
    <s v="26-Feb-2026"/>
    <s v="Thursday"/>
    <s v="Monthly - Thursday"/>
    <s v="Monthly - Thursday"/>
    <s v="Same Month Expiry"/>
    <n v="40923"/>
    <n v="69.303700000000006"/>
    <n v="0.41620000000000001"/>
  </r>
  <r>
    <s v="10-Feb-2026"/>
    <x v="1"/>
    <s v="Week2-Feb-2026"/>
    <x v="5"/>
    <s v="05-Mar-2026"/>
    <s v="Thursday"/>
    <s v="Weekly - Thursday"/>
    <s v="Weekly - Thursday"/>
    <s v="Month+1 Expiry"/>
    <n v="33"/>
    <n v="5.67E-2"/>
    <n v="5.9999999999999995E-4"/>
  </r>
  <r>
    <s v="10-Feb-2026"/>
    <x v="1"/>
    <s v="Week2-Feb-2026"/>
    <x v="5"/>
    <s v="19-Mar-2026"/>
    <s v="Thursday"/>
    <s v="Weekly - Thursday"/>
    <s v="Weekly - Thursday"/>
    <s v="Month+1 Expiry"/>
    <n v="0"/>
    <n v="0"/>
    <n v="0"/>
  </r>
  <r>
    <s v="10-Feb-2026"/>
    <x v="1"/>
    <s v="Week2-Feb-2026"/>
    <x v="5"/>
    <s v="25-Mar-2026"/>
    <s v="Wednesday"/>
    <s v="Monthly - Wednesday"/>
    <s v="Monthly - Wednesday"/>
    <s v="Month+1 Expiry"/>
    <n v="528"/>
    <n v="0.88400000000000001"/>
    <n v="6.3E-3"/>
  </r>
  <r>
    <s v="10-Feb-2026"/>
    <x v="1"/>
    <s v="Week2-Feb-2026"/>
    <x v="5"/>
    <s v="25-Jun-2026"/>
    <s v="Thursday"/>
    <s v="Monthly - Thursday"/>
    <s v="Monthly - Thursday"/>
    <s v="Month+4 Expiry"/>
    <n v="0"/>
    <n v="0"/>
    <n v="0"/>
  </r>
  <r>
    <s v="11-Feb-2026"/>
    <x v="2"/>
    <s v="Week2-Feb-2026"/>
    <x v="5"/>
    <s v="12-Feb-2026"/>
    <s v="Thursday"/>
    <s v="Weekly - Thursday"/>
    <s v="Weekly - Thursday"/>
    <s v="Same Month Expiry"/>
    <n v="107565495"/>
    <n v="181348.1329"/>
    <n v="257.00200000000001"/>
  </r>
  <r>
    <s v="11-Feb-2026"/>
    <x v="2"/>
    <s v="Week2-Feb-2026"/>
    <x v="5"/>
    <s v="19-Feb-2026"/>
    <s v="Thursday"/>
    <s v="Weekly - Thursday"/>
    <s v="Weekly - Thursday"/>
    <s v="Same Month Expiry"/>
    <n v="527887"/>
    <n v="891.03020000000004"/>
    <n v="2.4918999999999998"/>
  </r>
  <r>
    <s v="11-Feb-2026"/>
    <x v="2"/>
    <s v="Week2-Feb-2026"/>
    <x v="5"/>
    <s v="26-Feb-2026"/>
    <s v="Thursday"/>
    <s v="Monthly - Thursday"/>
    <s v="Monthly - Thursday"/>
    <s v="Same Month Expiry"/>
    <n v="39998"/>
    <n v="67.582700000000003"/>
    <n v="0.37469999999999998"/>
  </r>
  <r>
    <s v="11-Feb-2026"/>
    <x v="2"/>
    <s v="Week2-Feb-2026"/>
    <x v="5"/>
    <s v="05-Mar-2026"/>
    <s v="Thursday"/>
    <s v="Weekly - Thursday"/>
    <s v="Weekly - Thursday"/>
    <s v="Month+1 Expiry"/>
    <n v="137"/>
    <n v="0.2344"/>
    <n v="2.3999999999999998E-3"/>
  </r>
  <r>
    <s v="11-Feb-2026"/>
    <x v="2"/>
    <s v="Week2-Feb-2026"/>
    <x v="5"/>
    <s v="19-Mar-2026"/>
    <s v="Thursday"/>
    <s v="Weekly - Thursday"/>
    <s v="Weekly - Thursday"/>
    <s v="Month+1 Expiry"/>
    <n v="0"/>
    <n v="0"/>
    <n v="0"/>
  </r>
  <r>
    <s v="11-Feb-2026"/>
    <x v="2"/>
    <s v="Week2-Feb-2026"/>
    <x v="5"/>
    <s v="25-Mar-2026"/>
    <s v="Wednesday"/>
    <s v="Monthly - Wednesday"/>
    <s v="Monthly - Wednesday"/>
    <s v="Month+1 Expiry"/>
    <n v="316"/>
    <n v="0.53449999999999998"/>
    <n v="3.0999999999999999E-3"/>
  </r>
  <r>
    <s v="11-Feb-2026"/>
    <x v="2"/>
    <s v="Week2-Feb-2026"/>
    <x v="5"/>
    <s v="25-Jun-2026"/>
    <s v="Thursday"/>
    <s v="Monthly - Thursday"/>
    <s v="Monthly - Thursday"/>
    <s v="Month+4 Expiry"/>
    <n v="0"/>
    <n v="0"/>
    <n v="0"/>
  </r>
  <r>
    <s v="12-Feb-2026"/>
    <x v="3"/>
    <s v="Week2-Feb-2026"/>
    <x v="5"/>
    <s v="12-Feb-2026"/>
    <s v="Thursday"/>
    <s v="Weekly - Thursday"/>
    <s v="Weekly - Thursday"/>
    <s v="Same Month Expiry"/>
    <n v="452101461"/>
    <n v="758110.9952"/>
    <n v="418.31569999999999"/>
  </r>
  <r>
    <s v="12-Feb-2026"/>
    <x v="3"/>
    <s v="Week2-Feb-2026"/>
    <x v="5"/>
    <s v="19-Feb-2026"/>
    <s v="Thursday"/>
    <s v="Weekly - Thursday"/>
    <s v="Weekly - Thursday"/>
    <s v="Same Month Expiry"/>
    <n v="1873085"/>
    <n v="3153.569"/>
    <n v="9.2274999999999991"/>
  </r>
  <r>
    <s v="12-Feb-2026"/>
    <x v="3"/>
    <s v="Week2-Feb-2026"/>
    <x v="5"/>
    <s v="26-Feb-2026"/>
    <s v="Thursday"/>
    <s v="Monthly - Thursday"/>
    <s v="Monthly - Thursday"/>
    <s v="Same Month Expiry"/>
    <n v="65256"/>
    <n v="110.0176"/>
    <n v="0.54500000000000004"/>
  </r>
  <r>
    <s v="12-Feb-2026"/>
    <x v="3"/>
    <s v="Week2-Feb-2026"/>
    <x v="5"/>
    <s v="05-Mar-2026"/>
    <s v="Thursday"/>
    <s v="Weekly - Thursday"/>
    <s v="Weekly - Thursday"/>
    <s v="Month+1 Expiry"/>
    <n v="628"/>
    <n v="1.0670999999999999"/>
    <n v="8.3000000000000001E-3"/>
  </r>
  <r>
    <s v="12-Feb-2026"/>
    <x v="3"/>
    <s v="Week2-Feb-2026"/>
    <x v="5"/>
    <s v="19-Mar-2026"/>
    <s v="Thursday"/>
    <s v="Weekly - Thursday"/>
    <s v="Weekly - Thursday"/>
    <s v="Month+1 Expiry"/>
    <n v="0"/>
    <n v="0"/>
    <n v="0"/>
  </r>
  <r>
    <s v="12-Feb-2026"/>
    <x v="3"/>
    <s v="Week2-Feb-2026"/>
    <x v="5"/>
    <s v="25-Mar-2026"/>
    <s v="Wednesday"/>
    <s v="Monthly - Wednesday"/>
    <s v="Monthly - Wednesday"/>
    <s v="Month+1 Expiry"/>
    <n v="1003"/>
    <n v="1.6993"/>
    <n v="9.7000000000000003E-3"/>
  </r>
  <r>
    <s v="12-Feb-2026"/>
    <x v="3"/>
    <s v="Week2-Feb-2026"/>
    <x v="5"/>
    <s v="25-Jun-2026"/>
    <s v="Thursday"/>
    <s v="Monthly - Thursday"/>
    <s v="Monthly - Thursday"/>
    <s v="Month+4 Expiry"/>
    <n v="0"/>
    <n v="0"/>
    <n v="0"/>
  </r>
  <r>
    <s v="13-Feb-2026"/>
    <x v="4"/>
    <s v="Week2-Feb-2026"/>
    <x v="5"/>
    <s v="19-Feb-2026"/>
    <s v="Thursday"/>
    <s v="Weekly - Thursday"/>
    <s v="Weekly - Thursday"/>
    <s v="Same Month Expiry"/>
    <n v="19115544"/>
    <n v="31818.859899999999"/>
    <n v="102.74890000000001"/>
  </r>
  <r>
    <s v="13-Feb-2026"/>
    <x v="4"/>
    <s v="Week2-Feb-2026"/>
    <x v="5"/>
    <s v="26-Feb-2026"/>
    <s v="Thursday"/>
    <s v="Monthly - Thursday"/>
    <s v="Monthly - Thursday"/>
    <s v="Same Month Expiry"/>
    <n v="174820"/>
    <n v="292.2405"/>
    <n v="1.4181999999999999"/>
  </r>
  <r>
    <s v="13-Feb-2026"/>
    <x v="4"/>
    <s v="Week2-Feb-2026"/>
    <x v="5"/>
    <s v="05-Mar-2026"/>
    <s v="Thursday"/>
    <s v="Weekly - Thursday"/>
    <s v="Weekly - Thursday"/>
    <s v="Month+1 Expiry"/>
    <n v="934"/>
    <n v="1.5699000000000001"/>
    <n v="0.01"/>
  </r>
  <r>
    <s v="13-Feb-2026"/>
    <x v="4"/>
    <s v="Week2-Feb-2026"/>
    <x v="5"/>
    <s v="12-Mar-2026"/>
    <s v="Thursday"/>
    <s v="Weekly - Thursday"/>
    <s v="Weekly - Thursday"/>
    <s v="Month+1 Expiry"/>
    <n v="4"/>
    <n v="7.3000000000000001E-3"/>
    <n v="0"/>
  </r>
  <r>
    <s v="13-Feb-2026"/>
    <x v="4"/>
    <s v="Week2-Feb-2026"/>
    <x v="5"/>
    <s v="19-Mar-2026"/>
    <s v="Thursday"/>
    <s v="Weekly - Thursday"/>
    <s v="Weekly - Thursday"/>
    <s v="Month+1 Expiry"/>
    <n v="0"/>
    <n v="0"/>
    <n v="0"/>
  </r>
  <r>
    <s v="13-Feb-2026"/>
    <x v="4"/>
    <s v="Week2-Feb-2026"/>
    <x v="5"/>
    <s v="25-Mar-2026"/>
    <s v="Wednesday"/>
    <s v="Monthly - Wednesday"/>
    <s v="Monthly - Wednesday"/>
    <s v="Month+1 Expiry"/>
    <n v="2362"/>
    <n v="4.0045000000000002"/>
    <n v="2.9399999999999999E-2"/>
  </r>
  <r>
    <s v="13-Feb-2026"/>
    <x v="4"/>
    <s v="Week2-Feb-2026"/>
    <x v="5"/>
    <s v="25-Jun-2026"/>
    <s v="Thursday"/>
    <s v="Monthly - Thursday"/>
    <s v="Monthly - Thursday"/>
    <s v="Month+4 Expiry"/>
    <n v="0"/>
    <n v="0"/>
    <n v="0"/>
  </r>
  <r>
    <s v="16-Feb-2026"/>
    <x v="0"/>
    <s v="Week3-Feb-2026"/>
    <x v="5"/>
    <s v="19-Feb-2026"/>
    <s v="Thursday"/>
    <s v="Weekly - Thursday"/>
    <s v="Weekly - Thursday"/>
    <s v="Same Month Expiry"/>
    <n v="22447715"/>
    <n v="37337.068099999997"/>
    <n v="112.318"/>
  </r>
  <r>
    <s v="16-Feb-2026"/>
    <x v="0"/>
    <s v="Week3-Feb-2026"/>
    <x v="5"/>
    <s v="26-Feb-2026"/>
    <s v="Thursday"/>
    <s v="Monthly - Thursday"/>
    <s v="Monthly - Thursday"/>
    <s v="Same Month Expiry"/>
    <n v="193700"/>
    <n v="322.78660000000002"/>
    <n v="1.4766999999999999"/>
  </r>
  <r>
    <s v="16-Feb-2026"/>
    <x v="0"/>
    <s v="Week3-Feb-2026"/>
    <x v="5"/>
    <s v="05-Mar-2026"/>
    <s v="Thursday"/>
    <s v="Weekly - Thursday"/>
    <s v="Weekly - Thursday"/>
    <s v="Month+1 Expiry"/>
    <n v="3561"/>
    <n v="5.9866999999999999"/>
    <n v="3.4700000000000002E-2"/>
  </r>
  <r>
    <s v="16-Feb-2026"/>
    <x v="0"/>
    <s v="Week3-Feb-2026"/>
    <x v="5"/>
    <s v="12-Mar-2026"/>
    <s v="Thursday"/>
    <s v="Weekly - Thursday"/>
    <s v="Weekly - Thursday"/>
    <s v="Month+1 Expiry"/>
    <n v="3"/>
    <n v="5.1000000000000004E-3"/>
    <n v="1E-4"/>
  </r>
  <r>
    <s v="16-Feb-2026"/>
    <x v="0"/>
    <s v="Week3-Feb-2026"/>
    <x v="5"/>
    <s v="19-Mar-2026"/>
    <s v="Thursday"/>
    <s v="Weekly - Thursday"/>
    <s v="Weekly - Thursday"/>
    <s v="Month+1 Expiry"/>
    <n v="0"/>
    <n v="0"/>
    <n v="0"/>
  </r>
  <r>
    <s v="16-Feb-2026"/>
    <x v="0"/>
    <s v="Week3-Feb-2026"/>
    <x v="5"/>
    <s v="25-Mar-2026"/>
    <s v="Wednesday"/>
    <s v="Monthly - Wednesday"/>
    <s v="Monthly - Wednesday"/>
    <s v="Month+1 Expiry"/>
    <n v="2763"/>
    <n v="4.6845999999999997"/>
    <n v="2.9700000000000001E-2"/>
  </r>
  <r>
    <s v="16-Feb-2026"/>
    <x v="0"/>
    <s v="Week3-Feb-2026"/>
    <x v="5"/>
    <s v="30-Apr-2026"/>
    <s v="Thursday"/>
    <s v="Monthly - Thursday"/>
    <s v="Monthly - Thursday"/>
    <s v="Month+2 Expiry"/>
    <n v="0"/>
    <n v="0"/>
    <n v="0"/>
  </r>
  <r>
    <s v="16-Feb-2026"/>
    <x v="0"/>
    <s v="Week3-Feb-2026"/>
    <x v="5"/>
    <s v="25-Jun-2026"/>
    <s v="Thursday"/>
    <s v="Monthly - Thursday"/>
    <s v="Monthly - Thursday"/>
    <s v="Month+4 Expiry"/>
    <n v="0"/>
    <n v="0"/>
    <n v="0"/>
  </r>
  <r>
    <s v="17-Feb-2026"/>
    <x v="1"/>
    <s v="Week3-Feb-2026"/>
    <x v="5"/>
    <s v="19-Feb-2026"/>
    <s v="Thursday"/>
    <s v="Weekly - Thursday"/>
    <s v="Weekly - Thursday"/>
    <s v="Same Month Expiry"/>
    <n v="28298629"/>
    <n v="47229.211600000002"/>
    <n v="109.87820000000001"/>
  </r>
  <r>
    <s v="17-Feb-2026"/>
    <x v="1"/>
    <s v="Week3-Feb-2026"/>
    <x v="5"/>
    <s v="26-Feb-2026"/>
    <s v="Thursday"/>
    <s v="Monthly - Thursday"/>
    <s v="Monthly - Thursday"/>
    <s v="Same Month Expiry"/>
    <n v="319249"/>
    <n v="533.98829999999998"/>
    <n v="2.1957"/>
  </r>
  <r>
    <s v="17-Feb-2026"/>
    <x v="1"/>
    <s v="Week3-Feb-2026"/>
    <x v="5"/>
    <s v="05-Mar-2026"/>
    <s v="Thursday"/>
    <s v="Weekly - Thursday"/>
    <s v="Weekly - Thursday"/>
    <s v="Month+1 Expiry"/>
    <n v="4301"/>
    <n v="7.1703000000000001"/>
    <n v="3.9899999999999998E-2"/>
  </r>
  <r>
    <s v="17-Feb-2026"/>
    <x v="1"/>
    <s v="Week3-Feb-2026"/>
    <x v="5"/>
    <s v="12-Mar-2026"/>
    <s v="Thursday"/>
    <s v="Weekly - Thursday"/>
    <s v="Weekly - Thursday"/>
    <s v="Month+1 Expiry"/>
    <n v="2"/>
    <n v="3.5999999999999999E-3"/>
    <n v="0"/>
  </r>
  <r>
    <s v="17-Feb-2026"/>
    <x v="1"/>
    <s v="Week3-Feb-2026"/>
    <x v="5"/>
    <s v="19-Mar-2026"/>
    <s v="Thursday"/>
    <s v="Weekly - Thursday"/>
    <s v="Weekly - Thursday"/>
    <s v="Month+1 Expiry"/>
    <n v="5"/>
    <n v="8.3999999999999995E-3"/>
    <n v="2.0000000000000001E-4"/>
  </r>
  <r>
    <s v="17-Feb-2026"/>
    <x v="1"/>
    <s v="Week3-Feb-2026"/>
    <x v="5"/>
    <s v="25-Mar-2026"/>
    <s v="Wednesday"/>
    <s v="Monthly - Wednesday"/>
    <s v="Monthly - Wednesday"/>
    <s v="Month+1 Expiry"/>
    <n v="1340"/>
    <n v="2.2482000000000002"/>
    <n v="1.78E-2"/>
  </r>
  <r>
    <s v="17-Feb-2026"/>
    <x v="1"/>
    <s v="Week3-Feb-2026"/>
    <x v="5"/>
    <s v="30-Apr-2026"/>
    <s v="Thursday"/>
    <s v="Monthly - Thursday"/>
    <s v="Monthly - Thursday"/>
    <s v="Month+2 Expiry"/>
    <n v="0"/>
    <n v="0"/>
    <n v="0"/>
  </r>
  <r>
    <s v="17-Feb-2026"/>
    <x v="1"/>
    <s v="Week3-Feb-2026"/>
    <x v="5"/>
    <s v="25-Jun-2026"/>
    <s v="Thursday"/>
    <s v="Monthly - Thursday"/>
    <s v="Monthly - Thursday"/>
    <s v="Month+4 Expiry"/>
    <n v="0"/>
    <n v="0"/>
    <n v="0"/>
  </r>
  <r>
    <s v="18-Feb-2026"/>
    <x v="2"/>
    <s v="Week3-Feb-2026"/>
    <x v="5"/>
    <s v="19-Feb-2026"/>
    <s v="Thursday"/>
    <s v="Weekly - Thursday"/>
    <s v="Weekly - Thursday"/>
    <s v="Same Month Expiry"/>
    <n v="120516501"/>
    <n v="201268.95819999999"/>
    <n v="309.55329999999998"/>
  </r>
  <r>
    <s v="18-Feb-2026"/>
    <x v="2"/>
    <s v="Week3-Feb-2026"/>
    <x v="5"/>
    <s v="26-Feb-2026"/>
    <s v="Thursday"/>
    <s v="Monthly - Thursday"/>
    <s v="Monthly - Thursday"/>
    <s v="Same Month Expiry"/>
    <n v="746320"/>
    <n v="1249.3280999999999"/>
    <n v="4.1708999999999996"/>
  </r>
  <r>
    <s v="18-Feb-2026"/>
    <x v="2"/>
    <s v="Week3-Feb-2026"/>
    <x v="5"/>
    <s v="05-Mar-2026"/>
    <s v="Thursday"/>
    <s v="Weekly - Thursday"/>
    <s v="Weekly - Thursday"/>
    <s v="Month+1 Expiry"/>
    <n v="8790"/>
    <n v="14.632300000000001"/>
    <n v="7.1999999999999995E-2"/>
  </r>
  <r>
    <s v="18-Feb-2026"/>
    <x v="2"/>
    <s v="Week3-Feb-2026"/>
    <x v="5"/>
    <s v="12-Mar-2026"/>
    <s v="Thursday"/>
    <s v="Weekly - Thursday"/>
    <s v="Weekly - Thursday"/>
    <s v="Month+1 Expiry"/>
    <n v="74"/>
    <n v="0.12709999999999999"/>
    <n v="8.9999999999999998E-4"/>
  </r>
  <r>
    <s v="18-Feb-2026"/>
    <x v="2"/>
    <s v="Week3-Feb-2026"/>
    <x v="5"/>
    <s v="19-Mar-2026"/>
    <s v="Thursday"/>
    <s v="Weekly - Thursday"/>
    <s v="Weekly - Thursday"/>
    <s v="Month+1 Expiry"/>
    <n v="9"/>
    <n v="1.52E-2"/>
    <n v="2.0000000000000001E-4"/>
  </r>
  <r>
    <s v="18-Feb-2026"/>
    <x v="2"/>
    <s v="Week3-Feb-2026"/>
    <x v="5"/>
    <s v="25-Mar-2026"/>
    <s v="Wednesday"/>
    <s v="Monthly - Wednesday"/>
    <s v="Monthly - Wednesday"/>
    <s v="Month+1 Expiry"/>
    <n v="1582"/>
    <n v="2.6669999999999998"/>
    <n v="2.0799999999999999E-2"/>
  </r>
  <r>
    <s v="18-Feb-2026"/>
    <x v="2"/>
    <s v="Week3-Feb-2026"/>
    <x v="5"/>
    <s v="30-Apr-2026"/>
    <s v="Thursday"/>
    <s v="Monthly - Thursday"/>
    <s v="Monthly - Thursday"/>
    <s v="Month+2 Expiry"/>
    <n v="0"/>
    <n v="0"/>
    <n v="0"/>
  </r>
  <r>
    <s v="18-Feb-2026"/>
    <x v="2"/>
    <s v="Week3-Feb-2026"/>
    <x v="5"/>
    <s v="25-Jun-2026"/>
    <s v="Thursday"/>
    <s v="Monthly - Thursday"/>
    <s v="Monthly - Thursday"/>
    <s v="Month+4 Expiry"/>
    <n v="0"/>
    <n v="0"/>
    <n v="0"/>
  </r>
  <r>
    <s v="19-Feb-2026"/>
    <x v="3"/>
    <s v="Week3-Feb-2026"/>
    <x v="5"/>
    <s v="19-Feb-2026"/>
    <s v="Thursday"/>
    <s v="Weekly - Thursday"/>
    <s v="Weekly - Thursday"/>
    <s v="Same Month Expiry"/>
    <n v="519457891"/>
    <n v="863787.80889999995"/>
    <n v="575.18669999999997"/>
  </r>
  <r>
    <s v="19-Feb-2026"/>
    <x v="3"/>
    <s v="Week3-Feb-2026"/>
    <x v="5"/>
    <s v="26-Feb-2026"/>
    <s v="Thursday"/>
    <s v="Monthly - Thursday"/>
    <s v="Monthly - Thursday"/>
    <s v="Same Month Expiry"/>
    <n v="2787628"/>
    <n v="4659.0556999999999"/>
    <n v="17.439699999999998"/>
  </r>
  <r>
    <s v="19-Feb-2026"/>
    <x v="3"/>
    <s v="Week3-Feb-2026"/>
    <x v="5"/>
    <s v="05-Mar-2026"/>
    <s v="Thursday"/>
    <s v="Weekly - Thursday"/>
    <s v="Weekly - Thursday"/>
    <s v="Month+1 Expiry"/>
    <n v="22402"/>
    <n v="37.479599999999998"/>
    <n v="0.25940000000000002"/>
  </r>
  <r>
    <s v="19-Feb-2026"/>
    <x v="3"/>
    <s v="Week3-Feb-2026"/>
    <x v="5"/>
    <s v="12-Mar-2026"/>
    <s v="Thursday"/>
    <s v="Weekly - Thursday"/>
    <s v="Weekly - Thursday"/>
    <s v="Month+1 Expiry"/>
    <n v="329"/>
    <n v="0.55430000000000001"/>
    <n v="3.5000000000000001E-3"/>
  </r>
  <r>
    <s v="19-Feb-2026"/>
    <x v="3"/>
    <s v="Week3-Feb-2026"/>
    <x v="5"/>
    <s v="19-Mar-2026"/>
    <s v="Thursday"/>
    <s v="Weekly - Thursday"/>
    <s v="Weekly - Thursday"/>
    <s v="Month+1 Expiry"/>
    <n v="0"/>
    <n v="0"/>
    <n v="0"/>
  </r>
  <r>
    <s v="19-Feb-2026"/>
    <x v="3"/>
    <s v="Week3-Feb-2026"/>
    <x v="5"/>
    <s v="25-Mar-2026"/>
    <s v="Wednesday"/>
    <s v="Monthly - Wednesday"/>
    <s v="Monthly - Wednesday"/>
    <s v="Month+1 Expiry"/>
    <n v="5241"/>
    <n v="8.8236000000000008"/>
    <n v="8.1199999999999994E-2"/>
  </r>
  <r>
    <s v="19-Feb-2026"/>
    <x v="3"/>
    <s v="Week3-Feb-2026"/>
    <x v="5"/>
    <s v="30-Apr-2026"/>
    <s v="Thursday"/>
    <s v="Monthly - Thursday"/>
    <s v="Monthly - Thursday"/>
    <s v="Month+2 Expiry"/>
    <n v="0"/>
    <n v="0"/>
    <n v="0"/>
  </r>
  <r>
    <s v="19-Feb-2026"/>
    <x v="3"/>
    <s v="Week3-Feb-2026"/>
    <x v="5"/>
    <s v="25-Jun-2026"/>
    <s v="Thursday"/>
    <s v="Monthly - Thursday"/>
    <s v="Monthly - Thursday"/>
    <s v="Month+4 Expiry"/>
    <n v="0"/>
    <n v="0"/>
    <n v="0"/>
  </r>
  <r>
    <s v="20-Feb-2026"/>
    <x v="4"/>
    <s v="Week3-Feb-2026"/>
    <x v="5"/>
    <s v="26-Feb-2026"/>
    <s v="Thursday"/>
    <s v="Monthly - Thursday"/>
    <s v="MDAW - Thursday"/>
    <s v="Same Month Expiry"/>
    <n v="23486165"/>
    <n v="39055.633500000004"/>
    <n v="145.73230000000001"/>
  </r>
  <r>
    <s v="20-Feb-2026"/>
    <x v="4"/>
    <s v="Week3-Feb-2026"/>
    <x v="5"/>
    <s v="05-Mar-2026"/>
    <s v="Thursday"/>
    <s v="Weekly - Thursday"/>
    <s v="Weekly - Thursday"/>
    <s v="Month+1 Expiry"/>
    <n v="125557"/>
    <n v="209.7268"/>
    <n v="1.3319000000000001"/>
  </r>
  <r>
    <s v="20-Feb-2026"/>
    <x v="4"/>
    <s v="Week3-Feb-2026"/>
    <x v="5"/>
    <s v="12-Mar-2026"/>
    <s v="Thursday"/>
    <s v="Weekly - Thursday"/>
    <s v="Weekly - Thursday"/>
    <s v="Month+1 Expiry"/>
    <n v="794"/>
    <n v="1.3262"/>
    <n v="1.2500000000000001E-2"/>
  </r>
  <r>
    <s v="20-Feb-2026"/>
    <x v="4"/>
    <s v="Week3-Feb-2026"/>
    <x v="5"/>
    <s v="19-Mar-2026"/>
    <s v="Thursday"/>
    <s v="Weekly - Thursday"/>
    <s v="Weekly - Thursday"/>
    <s v="Month+1 Expiry"/>
    <n v="4"/>
    <n v="6.7000000000000002E-3"/>
    <n v="1E-4"/>
  </r>
  <r>
    <s v="20-Feb-2026"/>
    <x v="4"/>
    <s v="Week3-Feb-2026"/>
    <x v="5"/>
    <s v="25-Mar-2026"/>
    <s v="Wednesday"/>
    <s v="Monthly - Wednesday"/>
    <s v="Monthly - Wednesday"/>
    <s v="Month+1 Expiry"/>
    <n v="7349"/>
    <n v="12.379799999999999"/>
    <n v="0.1079"/>
  </r>
  <r>
    <s v="20-Feb-2026"/>
    <x v="4"/>
    <s v="Week3-Feb-2026"/>
    <x v="5"/>
    <s v="30-Apr-2026"/>
    <s v="Thursday"/>
    <s v="Monthly - Thursday"/>
    <s v="Monthly - Thursday"/>
    <s v="Month+2 Expiry"/>
    <n v="0"/>
    <n v="0"/>
    <n v="0"/>
  </r>
  <r>
    <s v="20-Feb-2026"/>
    <x v="4"/>
    <s v="Week3-Feb-2026"/>
    <x v="5"/>
    <s v="25-Jun-2026"/>
    <s v="Thursday"/>
    <s v="Monthly - Thursday"/>
    <s v="Monthly - Thursday"/>
    <s v="Month+4 Expiry"/>
    <n v="0"/>
    <n v="0"/>
    <n v="0"/>
  </r>
  <r>
    <s v="23-Feb-2026"/>
    <x v="0"/>
    <s v="Week4-Feb-2026"/>
    <x v="5"/>
    <s v="26-Feb-2026"/>
    <s v="Thursday"/>
    <s v="Monthly - Thursday"/>
    <s v="MDAW - Thursday"/>
    <s v="Same Month Expiry"/>
    <n v="21428245"/>
    <n v="35733.526700000002"/>
    <n v="117.8801"/>
  </r>
  <r>
    <s v="23-Feb-2026"/>
    <x v="0"/>
    <s v="Week4-Feb-2026"/>
    <x v="5"/>
    <s v="05-Mar-2026"/>
    <s v="Thursday"/>
    <s v="Weekly - Thursday"/>
    <s v="Weekly - Thursday"/>
    <s v="Month+1 Expiry"/>
    <n v="139554"/>
    <n v="232.84870000000001"/>
    <n v="1.2563"/>
  </r>
  <r>
    <s v="23-Feb-2026"/>
    <x v="0"/>
    <s v="Week4-Feb-2026"/>
    <x v="5"/>
    <s v="12-Mar-2026"/>
    <s v="Thursday"/>
    <s v="Weekly - Thursday"/>
    <s v="Weekly - Thursday"/>
    <s v="Month+1 Expiry"/>
    <n v="961"/>
    <n v="1.6145"/>
    <n v="1.44E-2"/>
  </r>
  <r>
    <s v="23-Feb-2026"/>
    <x v="0"/>
    <s v="Week4-Feb-2026"/>
    <x v="5"/>
    <s v="19-Mar-2026"/>
    <s v="Thursday"/>
    <s v="Weekly - Thursday"/>
    <s v="Weekly - Thursday"/>
    <s v="Month+1 Expiry"/>
    <n v="35"/>
    <n v="6.1899999999999997E-2"/>
    <n v="1.6999999999999999E-3"/>
  </r>
  <r>
    <s v="23-Feb-2026"/>
    <x v="0"/>
    <s v="Week4-Feb-2026"/>
    <x v="5"/>
    <s v="25-Mar-2026"/>
    <s v="Wednesday"/>
    <s v="Monthly - Wednesday"/>
    <s v="Monthly - Wednesday"/>
    <s v="Month+1 Expiry"/>
    <n v="6364"/>
    <n v="10.761900000000001"/>
    <n v="9.8299999999999998E-2"/>
  </r>
  <r>
    <s v="23-Feb-2026"/>
    <x v="0"/>
    <s v="Week4-Feb-2026"/>
    <x v="5"/>
    <s v="30-Apr-2026"/>
    <s v="Thursday"/>
    <s v="Monthly - Thursday"/>
    <s v="Monthly - Thursday"/>
    <s v="Month+2 Expiry"/>
    <n v="0"/>
    <n v="0"/>
    <n v="0"/>
  </r>
  <r>
    <s v="23-Feb-2026"/>
    <x v="0"/>
    <s v="Week4-Feb-2026"/>
    <x v="5"/>
    <s v="25-Jun-2026"/>
    <s v="Thursday"/>
    <s v="Monthly - Thursday"/>
    <s v="Monthly - Thursday"/>
    <s v="Month+4 Expiry"/>
    <n v="0"/>
    <n v="0"/>
    <n v="0"/>
  </r>
  <r>
    <s v="24-Feb-2026"/>
    <x v="1"/>
    <s v="Week4-Feb-2026"/>
    <x v="5"/>
    <s v="26-Feb-2026"/>
    <s v="Thursday"/>
    <s v="Monthly - Thursday"/>
    <s v="MDAW - Thursday"/>
    <s v="Same Month Expiry"/>
    <n v="28316692"/>
    <n v="46885.765399999997"/>
    <n v="122.6122"/>
  </r>
  <r>
    <s v="24-Feb-2026"/>
    <x v="1"/>
    <s v="Week4-Feb-2026"/>
    <x v="5"/>
    <s v="05-Mar-2026"/>
    <s v="Thursday"/>
    <s v="Weekly - Thursday"/>
    <s v="Weekly - Thursday"/>
    <s v="Month+1 Expiry"/>
    <n v="331410"/>
    <n v="551.67989999999998"/>
    <n v="3.03"/>
  </r>
  <r>
    <s v="24-Feb-2026"/>
    <x v="1"/>
    <s v="Week4-Feb-2026"/>
    <x v="5"/>
    <s v="12-Mar-2026"/>
    <s v="Thursday"/>
    <s v="Weekly - Thursday"/>
    <s v="Weekly - Thursday"/>
    <s v="Month+1 Expiry"/>
    <n v="7169"/>
    <n v="11.968500000000001"/>
    <n v="0.1193"/>
  </r>
  <r>
    <s v="24-Feb-2026"/>
    <x v="1"/>
    <s v="Week4-Feb-2026"/>
    <x v="5"/>
    <s v="19-Mar-2026"/>
    <s v="Thursday"/>
    <s v="Weekly - Thursday"/>
    <s v="Weekly - Thursday"/>
    <s v="Month+1 Expiry"/>
    <n v="5"/>
    <n v="8.3999999999999995E-3"/>
    <n v="1E-4"/>
  </r>
  <r>
    <s v="24-Feb-2026"/>
    <x v="1"/>
    <s v="Week4-Feb-2026"/>
    <x v="5"/>
    <s v="25-Mar-2026"/>
    <s v="Wednesday"/>
    <s v="Monthly - Wednesday"/>
    <s v="Monthly - Wednesday"/>
    <s v="Month+1 Expiry"/>
    <n v="12689"/>
    <n v="21.3352"/>
    <n v="0.2215"/>
  </r>
  <r>
    <s v="24-Feb-2026"/>
    <x v="1"/>
    <s v="Week4-Feb-2026"/>
    <x v="5"/>
    <s v="30-Apr-2026"/>
    <s v="Thursday"/>
    <s v="Monthly - Thursday"/>
    <s v="Monthly - Thursday"/>
    <s v="Month+2 Expiry"/>
    <n v="0"/>
    <n v="0"/>
    <n v="0"/>
  </r>
  <r>
    <s v="24-Feb-2026"/>
    <x v="1"/>
    <s v="Week4-Feb-2026"/>
    <x v="5"/>
    <s v="25-Jun-2026"/>
    <s v="Thursday"/>
    <s v="Monthly - Thursday"/>
    <s v="Monthly - Thursday"/>
    <s v="Month+4 Expiry"/>
    <n v="0"/>
    <n v="0"/>
    <n v="0"/>
  </r>
  <r>
    <s v="25-Feb-2026"/>
    <x v="2"/>
    <s v="Week4-Feb-2026"/>
    <x v="5"/>
    <s v="26-Feb-2026"/>
    <s v="Thursday"/>
    <s v="Monthly - Thursday"/>
    <s v="MDAW - Thursday"/>
    <s v="Same Month Expiry"/>
    <n v="140214616"/>
    <n v="231744.7309"/>
    <n v="401.17329999999998"/>
  </r>
  <r>
    <s v="25-Feb-2026"/>
    <x v="2"/>
    <s v="Week4-Feb-2026"/>
    <x v="5"/>
    <s v="05-Mar-2026"/>
    <s v="Thursday"/>
    <s v="Weekly - Thursday"/>
    <s v="Weekly - Thursday"/>
    <s v="Month+1 Expiry"/>
    <n v="726377"/>
    <n v="1205.7112"/>
    <n v="5.3411999999999997"/>
  </r>
  <r>
    <s v="25-Feb-2026"/>
    <x v="2"/>
    <s v="Week4-Feb-2026"/>
    <x v="5"/>
    <s v="12-Mar-2026"/>
    <s v="Thursday"/>
    <s v="Weekly - Thursday"/>
    <s v="Weekly - Thursday"/>
    <s v="Month+1 Expiry"/>
    <n v="15005"/>
    <n v="24.819800000000001"/>
    <n v="0.17480000000000001"/>
  </r>
  <r>
    <s v="25-Feb-2026"/>
    <x v="2"/>
    <s v="Week4-Feb-2026"/>
    <x v="5"/>
    <s v="19-Mar-2026"/>
    <s v="Thursday"/>
    <s v="Weekly - Thursday"/>
    <s v="Weekly - Thursday"/>
    <s v="Month+1 Expiry"/>
    <n v="126"/>
    <n v="0.21110000000000001"/>
    <n v="2.5000000000000001E-3"/>
  </r>
  <r>
    <s v="25-Feb-2026"/>
    <x v="2"/>
    <s v="Week4-Feb-2026"/>
    <x v="5"/>
    <s v="25-Mar-2026"/>
    <s v="Wednesday"/>
    <s v="Monthly - Wednesday"/>
    <s v="Monthly - Wednesday"/>
    <s v="Month+1 Expiry"/>
    <n v="15892"/>
    <n v="26.633299999999998"/>
    <n v="0.25559999999999999"/>
  </r>
  <r>
    <s v="25-Feb-2026"/>
    <x v="2"/>
    <s v="Week4-Feb-2026"/>
    <x v="5"/>
    <s v="30-Apr-2026"/>
    <s v="Thursday"/>
    <s v="Monthly - Thursday"/>
    <s v="Monthly - Thursday"/>
    <s v="Month+2 Expiry"/>
    <n v="0"/>
    <n v="0"/>
    <n v="0"/>
  </r>
  <r>
    <s v="25-Feb-2026"/>
    <x v="2"/>
    <s v="Week4-Feb-2026"/>
    <x v="5"/>
    <s v="25-Jun-2026"/>
    <s v="Thursday"/>
    <s v="Monthly - Thursday"/>
    <s v="Monthly - Thursday"/>
    <s v="Month+4 Expiry"/>
    <n v="0"/>
    <n v="0"/>
    <n v="0"/>
  </r>
  <r>
    <s v="26-Feb-2026"/>
    <x v="3"/>
    <s v="Week4-Feb-2026"/>
    <x v="5"/>
    <s v="26-Feb-2026"/>
    <s v="Thursday"/>
    <s v="Monthly - Thursday"/>
    <s v="MDAW - Thursday"/>
    <s v="Same Month Expiry"/>
    <n v="531656607"/>
    <n v="875224.6496"/>
    <n v="633.00699999999995"/>
  </r>
  <r>
    <s v="26-Feb-2026"/>
    <x v="3"/>
    <s v="Week4-Feb-2026"/>
    <x v="5"/>
    <s v="05-Mar-2026"/>
    <s v="Thursday"/>
    <s v="Weekly - Thursday"/>
    <s v="Weekly - Thursday"/>
    <s v="Month+1 Expiry"/>
    <n v="2270333"/>
    <n v="3754.8400999999999"/>
    <n v="13.956300000000001"/>
  </r>
  <r>
    <s v="26-Feb-2026"/>
    <x v="3"/>
    <s v="Week4-Feb-2026"/>
    <x v="5"/>
    <s v="12-Mar-2026"/>
    <s v="Thursday"/>
    <s v="Weekly - Thursday"/>
    <s v="Weekly - Thursday"/>
    <s v="Month+1 Expiry"/>
    <n v="27115"/>
    <n v="45.0291"/>
    <n v="0.29060000000000002"/>
  </r>
  <r>
    <s v="26-Feb-2026"/>
    <x v="3"/>
    <s v="Week4-Feb-2026"/>
    <x v="5"/>
    <s v="19-Mar-2026"/>
    <s v="Thursday"/>
    <s v="Weekly - Thursday"/>
    <s v="Weekly - Thursday"/>
    <s v="Month+1 Expiry"/>
    <n v="80"/>
    <n v="0.13500000000000001"/>
    <n v="1.2999999999999999E-3"/>
  </r>
  <r>
    <s v="26-Feb-2026"/>
    <x v="3"/>
    <s v="Week4-Feb-2026"/>
    <x v="5"/>
    <s v="25-Mar-2026"/>
    <s v="Wednesday"/>
    <s v="Monthly - Wednesday"/>
    <s v="Monthly - Wednesday"/>
    <s v="Month+1 Expiry"/>
    <n v="21177"/>
    <n v="35.496200000000002"/>
    <n v="0.34810000000000002"/>
  </r>
  <r>
    <s v="26-Feb-2026"/>
    <x v="3"/>
    <s v="Week4-Feb-2026"/>
    <x v="5"/>
    <s v="30-Apr-2026"/>
    <s v="Thursday"/>
    <s v="Monthly - Thursday"/>
    <s v="Monthly - Thursday"/>
    <s v="Month+2 Expiry"/>
    <n v="0"/>
    <n v="0"/>
    <n v="0"/>
  </r>
  <r>
    <s v="26-Feb-2026"/>
    <x v="3"/>
    <s v="Week4-Feb-2026"/>
    <x v="5"/>
    <s v="25-Jun-2026"/>
    <s v="Thursday"/>
    <s v="Monthly - Thursday"/>
    <s v="Monthly - Thursday"/>
    <s v="Month+4 Expiry"/>
    <n v="0"/>
    <n v="0"/>
    <n v="0"/>
  </r>
  <r>
    <s v="27-Feb-2026"/>
    <x v="4"/>
    <s v="Week4-Feb-2026"/>
    <x v="5"/>
    <s v="05-Mar-2026"/>
    <s v="Thursday"/>
    <s v="Weekly - Thursday"/>
    <s v="Weekly - Thursday"/>
    <s v="Month+1 Expiry"/>
    <n v="20443841"/>
    <n v="33514.082399999999"/>
    <n v="121.16500000000001"/>
  </r>
  <r>
    <s v="27-Feb-2026"/>
    <x v="4"/>
    <s v="Week4-Feb-2026"/>
    <x v="5"/>
    <s v="12-Mar-2026"/>
    <s v="Thursday"/>
    <s v="Weekly - Thursday"/>
    <s v="Weekly - Thursday"/>
    <s v="Month+1 Expiry"/>
    <n v="88447"/>
    <n v="145.74969999999999"/>
    <n v="0.88500000000000001"/>
  </r>
  <r>
    <s v="27-Feb-2026"/>
    <x v="4"/>
    <s v="Week4-Feb-2026"/>
    <x v="5"/>
    <s v="19-Mar-2026"/>
    <s v="Thursday"/>
    <s v="Weekly - Thursday"/>
    <s v="Weekly - Thursday"/>
    <s v="Month+1 Expiry"/>
    <n v="327"/>
    <n v="0.53590000000000004"/>
    <n v="5.1000000000000004E-3"/>
  </r>
  <r>
    <s v="27-Feb-2026"/>
    <x v="4"/>
    <s v="Week4-Feb-2026"/>
    <x v="5"/>
    <s v="25-Mar-2026"/>
    <s v="Wednesday"/>
    <s v="Monthly - Wednesday"/>
    <s v="Monthly - Wednesday"/>
    <s v="Month+1 Expiry"/>
    <n v="42451"/>
    <n v="70.925700000000006"/>
    <n v="0.70540000000000003"/>
  </r>
  <r>
    <s v="27-Feb-2026"/>
    <x v="4"/>
    <s v="Week4-Feb-2026"/>
    <x v="5"/>
    <s v="30-Apr-2026"/>
    <s v="Thursday"/>
    <s v="Monthly - Thursday"/>
    <s v="Monthly - Thursday"/>
    <s v="Month+2 Expiry"/>
    <n v="0"/>
    <n v="0"/>
    <n v="0"/>
  </r>
  <r>
    <s v="27-Feb-2026"/>
    <x v="4"/>
    <s v="Week4-Feb-2026"/>
    <x v="5"/>
    <s v="25-Jun-2026"/>
    <s v="Thursday"/>
    <s v="Monthly - Thursday"/>
    <s v="Monthly - Thursday"/>
    <s v="Month+4 Expiry"/>
    <n v="0"/>
    <n v="0"/>
    <n v="0"/>
  </r>
  <r>
    <s v="02-Mar-2026"/>
    <x v="0"/>
    <s v="Week1-Mar-2026"/>
    <x v="6"/>
    <s v="05-Mar-2026"/>
    <s v="Thursday"/>
    <s v="Weekly - Thursday"/>
    <s v="Weekly - Thursday"/>
    <s v="Same Month Expiry"/>
    <n v="30932779"/>
    <n v="49758.487399999998"/>
    <n v="175.8168"/>
  </r>
  <r>
    <s v="02-Mar-2026"/>
    <x v="0"/>
    <s v="Week1-Mar-2026"/>
    <x v="6"/>
    <s v="12-Mar-2026"/>
    <s v="Thursday"/>
    <s v="Weekly - Thursday"/>
    <s v="Weekly - Thursday"/>
    <s v="Same Month Expiry"/>
    <n v="247534"/>
    <n v="402.5625"/>
    <n v="2.8254000000000001"/>
  </r>
  <r>
    <s v="02-Mar-2026"/>
    <x v="0"/>
    <s v="Week1-Mar-2026"/>
    <x v="6"/>
    <s v="19-Mar-2026"/>
    <s v="Thursday"/>
    <s v="Weekly - Thursday"/>
    <s v="Weekly - Thursday"/>
    <s v="Same Month Expiry"/>
    <n v="859"/>
    <n v="1.4119999999999999"/>
    <n v="1.3100000000000001E-2"/>
  </r>
  <r>
    <s v="02-Mar-2026"/>
    <x v="0"/>
    <s v="Week1-Mar-2026"/>
    <x v="6"/>
    <s v="25-Mar-2026"/>
    <s v="Wednesday"/>
    <s v="Monthly - Wednesday"/>
    <s v="Monthly - Wednesday"/>
    <s v="Same Month Expiry"/>
    <n v="50067"/>
    <n v="82.725800000000007"/>
    <n v="0.74860000000000004"/>
  </r>
  <r>
    <s v="02-Mar-2026"/>
    <x v="0"/>
    <s v="Week1-Mar-2026"/>
    <x v="6"/>
    <s v="30-Apr-2026"/>
    <s v="Thursday"/>
    <s v="Monthly - Thursday"/>
    <s v="Monthly - Thursday"/>
    <s v="Month+1 Expiry"/>
    <n v="4"/>
    <n v="6.6E-3"/>
    <n v="2.9999999999999997E-4"/>
  </r>
  <r>
    <s v="02-Mar-2026"/>
    <x v="0"/>
    <s v="Week1-Mar-2026"/>
    <x v="6"/>
    <s v="25-Jun-2026"/>
    <s v="Thursday"/>
    <s v="Monthly - Thursday"/>
    <s v="Monthly - Thursday"/>
    <s v="Month+3 Expiry"/>
    <n v="0"/>
    <n v="0"/>
    <n v="0"/>
  </r>
  <r>
    <s v="04-Mar-2026"/>
    <x v="2"/>
    <s v="Week1-Mar-2026"/>
    <x v="6"/>
    <s v="05-Mar-2026"/>
    <s v="Thursday"/>
    <s v="Weekly - Thursday"/>
    <s v="Weekly - Thursday"/>
    <s v="Same Month Expiry"/>
    <n v="110981536"/>
    <n v="175750.1428"/>
    <n v="521.18100000000004"/>
  </r>
  <r>
    <s v="04-Mar-2026"/>
    <x v="2"/>
    <s v="Week1-Mar-2026"/>
    <x v="6"/>
    <s v="12-Mar-2026"/>
    <s v="Thursday"/>
    <s v="Weekly - Thursday"/>
    <s v="Weekly - Thursday"/>
    <s v="Same Month Expiry"/>
    <n v="440591"/>
    <n v="710.68150000000003"/>
    <n v="6.2106000000000003"/>
  </r>
  <r>
    <s v="04-Mar-2026"/>
    <x v="2"/>
    <s v="Week1-Mar-2026"/>
    <x v="6"/>
    <s v="19-Mar-2026"/>
    <s v="Thursday"/>
    <s v="Weekly - Thursday"/>
    <s v="Weekly - Thursday"/>
    <s v="Same Month Expiry"/>
    <n v="967"/>
    <n v="1.6076999999999999"/>
    <n v="8.0000000000000002E-3"/>
  </r>
  <r>
    <s v="04-Mar-2026"/>
    <x v="2"/>
    <s v="Week1-Mar-2026"/>
    <x v="6"/>
    <s v="25-Mar-2026"/>
    <s v="Wednesday"/>
    <s v="Monthly - Wednesday"/>
    <s v="Monthly - Wednesday"/>
    <s v="Same Month Expiry"/>
    <n v="56747"/>
    <n v="95.903499999999994"/>
    <n v="0.77190000000000003"/>
  </r>
  <r>
    <s v="04-Mar-2026"/>
    <x v="2"/>
    <s v="Week1-Mar-2026"/>
    <x v="6"/>
    <s v="02-Apr-2026"/>
    <s v="Thursday"/>
    <s v="Weekly - Thursday"/>
    <s v="Weekly - Thursday"/>
    <s v="Month+1 Expiry"/>
    <n v="1"/>
    <n v="1.4E-3"/>
    <n v="0"/>
  </r>
  <r>
    <s v="04-Mar-2026"/>
    <x v="2"/>
    <s v="Week1-Mar-2026"/>
    <x v="6"/>
    <s v="30-Apr-2026"/>
    <s v="Thursday"/>
    <s v="Monthly - Thursday"/>
    <s v="Monthly - Thursday"/>
    <s v="Month+1 Expiry"/>
    <n v="58"/>
    <n v="9.3799999999999994E-2"/>
    <n v="2.2000000000000001E-3"/>
  </r>
  <r>
    <s v="04-Mar-2026"/>
    <x v="2"/>
    <s v="Week1-Mar-2026"/>
    <x v="6"/>
    <s v="25-Jun-2026"/>
    <s v="Thursday"/>
    <s v="Monthly - Thursday"/>
    <s v="Monthly - Thursday"/>
    <s v="Month+3 Expiry"/>
    <n v="0"/>
    <n v="0"/>
    <n v="0"/>
  </r>
  <r>
    <s v="05-Mar-2026"/>
    <x v="3"/>
    <s v="Week1-Mar-2026"/>
    <x v="6"/>
    <s v="05-Mar-2026"/>
    <s v="Thursday"/>
    <s v="Weekly - Thursday"/>
    <s v="Weekly - Thursday"/>
    <s v="Same Month Expiry"/>
    <n v="623890211"/>
    <n v="993243.16879999998"/>
    <n v="806.90049999999997"/>
  </r>
  <r>
    <s v="05-Mar-2026"/>
    <x v="3"/>
    <s v="Week1-Mar-2026"/>
    <x v="6"/>
    <s v="12-Mar-2026"/>
    <s v="Thursday"/>
    <s v="Weekly - Thursday"/>
    <s v="Weekly - Thursday"/>
    <s v="Same Month Expiry"/>
    <n v="1946780"/>
    <n v="3138.2033999999999"/>
    <n v="20.3718"/>
  </r>
  <r>
    <s v="05-Mar-2026"/>
    <x v="3"/>
    <s v="Week1-Mar-2026"/>
    <x v="6"/>
    <s v="19-Mar-2026"/>
    <s v="Thursday"/>
    <s v="Weekly - Thursday"/>
    <s v="Weekly - Thursday"/>
    <s v="Same Month Expiry"/>
    <n v="3851"/>
    <n v="6.2388000000000003"/>
    <n v="6.3399999999999998E-2"/>
  </r>
  <r>
    <s v="05-Mar-2026"/>
    <x v="3"/>
    <s v="Week1-Mar-2026"/>
    <x v="6"/>
    <s v="25-Mar-2026"/>
    <s v="Wednesday"/>
    <s v="Monthly - Wednesday"/>
    <s v="Monthly - Wednesday"/>
    <s v="Same Month Expiry"/>
    <n v="54115"/>
    <n v="91.652900000000002"/>
    <n v="0.70240000000000002"/>
  </r>
  <r>
    <s v="05-Mar-2026"/>
    <x v="3"/>
    <s v="Week1-Mar-2026"/>
    <x v="6"/>
    <s v="02-Apr-2026"/>
    <s v="Thursday"/>
    <s v="Weekly - Thursday"/>
    <s v="Weekly - Thursday"/>
    <s v="Month+1 Expiry"/>
    <n v="0"/>
    <n v="0"/>
    <n v="0"/>
  </r>
  <r>
    <s v="05-Mar-2026"/>
    <x v="3"/>
    <s v="Week1-Mar-2026"/>
    <x v="6"/>
    <s v="30-Apr-2026"/>
    <s v="Thursday"/>
    <s v="Monthly - Thursday"/>
    <s v="Monthly - Thursday"/>
    <s v="Month+1 Expiry"/>
    <n v="154"/>
    <n v="0.25950000000000001"/>
    <n v="2.3999999999999998E-3"/>
  </r>
  <r>
    <s v="05-Mar-2026"/>
    <x v="3"/>
    <s v="Week1-Mar-2026"/>
    <x v="6"/>
    <s v="25-Jun-2026"/>
    <s v="Thursday"/>
    <s v="Monthly - Thursday"/>
    <s v="Monthly - Thursday"/>
    <s v="Month+3 Expiry"/>
    <n v="0"/>
    <n v="0"/>
    <n v="0"/>
  </r>
  <r>
    <s v="06-Mar-2026"/>
    <x v="4"/>
    <s v="Week1-Mar-2026"/>
    <x v="6"/>
    <s v="12-Mar-2026"/>
    <s v="Thursday"/>
    <s v="Weekly - Thursday"/>
    <s v="Weekly - Thursday"/>
    <s v="Same Month Expiry"/>
    <n v="14610254"/>
    <n v="23380.715800000002"/>
    <n v="133.82060000000001"/>
  </r>
  <r>
    <s v="06-Mar-2026"/>
    <x v="4"/>
    <s v="Week1-Mar-2026"/>
    <x v="6"/>
    <s v="19-Mar-2026"/>
    <s v="Thursday"/>
    <s v="Weekly - Thursday"/>
    <s v="Weekly - Thursday"/>
    <s v="Same Month Expiry"/>
    <n v="44641"/>
    <n v="72.177000000000007"/>
    <n v="0.78839999999999999"/>
  </r>
  <r>
    <s v="06-Mar-2026"/>
    <x v="4"/>
    <s v="Week1-Mar-2026"/>
    <x v="6"/>
    <s v="25-Mar-2026"/>
    <s v="Wednesday"/>
    <s v="Monthly - Wednesday"/>
    <s v="Monthly - Wednesday"/>
    <s v="Same Month Expiry"/>
    <n v="42835"/>
    <n v="72.374399999999994"/>
    <n v="0.4743"/>
  </r>
  <r>
    <s v="06-Mar-2026"/>
    <x v="4"/>
    <s v="Week1-Mar-2026"/>
    <x v="6"/>
    <s v="02-Apr-2026"/>
    <s v="Thursday"/>
    <s v="Weekly - Thursday"/>
    <s v="Weekly - Thursday"/>
    <s v="Month+1 Expiry"/>
    <n v="0"/>
    <n v="0"/>
    <n v="0"/>
  </r>
  <r>
    <s v="06-Mar-2026"/>
    <x v="4"/>
    <s v="Week1-Mar-2026"/>
    <x v="6"/>
    <s v="30-Apr-2026"/>
    <s v="Thursday"/>
    <s v="Monthly - Thursday"/>
    <s v="Monthly - Thursday"/>
    <s v="Month+1 Expiry"/>
    <n v="80"/>
    <n v="0.13270000000000001"/>
    <n v="2.3E-3"/>
  </r>
  <r>
    <s v="06-Mar-2026"/>
    <x v="4"/>
    <s v="Week1-Mar-2026"/>
    <x v="6"/>
    <s v="25-Jun-2026"/>
    <s v="Thursday"/>
    <s v="Monthly - Thursday"/>
    <s v="Monthly - Thursday"/>
    <s v="Month+3 Expiry"/>
    <n v="0"/>
    <n v="0"/>
    <n v="0"/>
  </r>
  <r>
    <s v="09-Mar-2026"/>
    <x v="0"/>
    <s v="Week2-Mar-2026"/>
    <x v="6"/>
    <s v="12-Mar-2026"/>
    <s v="Thursday"/>
    <s v="Weekly - Thursday"/>
    <s v="Weekly - Thursday"/>
    <s v="Same Month Expiry"/>
    <n v="15580795"/>
    <n v="24431.591"/>
    <n v="161.99299999999999"/>
  </r>
  <r>
    <s v="09-Mar-2026"/>
    <x v="0"/>
    <s v="Week2-Mar-2026"/>
    <x v="6"/>
    <s v="19-Mar-2026"/>
    <s v="Thursday"/>
    <s v="Weekly - Thursday"/>
    <s v="Weekly - Thursday"/>
    <s v="Same Month Expiry"/>
    <n v="53316"/>
    <n v="85.171700000000001"/>
    <n v="1.2217"/>
  </r>
  <r>
    <s v="09-Mar-2026"/>
    <x v="0"/>
    <s v="Week2-Mar-2026"/>
    <x v="6"/>
    <s v="25-Mar-2026"/>
    <s v="Wednesday"/>
    <s v="Monthly - Wednesday"/>
    <s v="Monthly - Wednesday"/>
    <s v="Same Month Expiry"/>
    <n v="56192"/>
    <n v="92.7376"/>
    <n v="0.89290000000000003"/>
  </r>
  <r>
    <s v="09-Mar-2026"/>
    <x v="0"/>
    <s v="Week2-Mar-2026"/>
    <x v="6"/>
    <s v="02-Apr-2026"/>
    <s v="Thursday"/>
    <s v="Weekly - Thursday"/>
    <s v="Weekly - Thursday"/>
    <s v="Month+1 Expiry"/>
    <n v="18"/>
    <n v="2.8400000000000002E-2"/>
    <n v="8.0000000000000004E-4"/>
  </r>
  <r>
    <s v="09-Mar-2026"/>
    <x v="0"/>
    <s v="Week2-Mar-2026"/>
    <x v="6"/>
    <s v="30-Apr-2026"/>
    <s v="Thursday"/>
    <s v="Monthly - Thursday"/>
    <s v="Monthly - Thursday"/>
    <s v="Month+1 Expiry"/>
    <n v="203"/>
    <n v="0.32590000000000002"/>
    <n v="9.4999999999999998E-3"/>
  </r>
  <r>
    <s v="09-Mar-2026"/>
    <x v="0"/>
    <s v="Week2-Mar-2026"/>
    <x v="6"/>
    <s v="25-Jun-2026"/>
    <s v="Thursday"/>
    <s v="Monthly - Thursday"/>
    <s v="Monthly - Thursday"/>
    <s v="Month+3 Expiry"/>
    <n v="0"/>
    <n v="0"/>
    <n v="0"/>
  </r>
  <r>
    <s v="10-Mar-2026"/>
    <x v="1"/>
    <s v="Week2-Mar-2026"/>
    <x v="6"/>
    <s v="12-Mar-2026"/>
    <s v="Thursday"/>
    <s v="Weekly - Thursday"/>
    <s v="Weekly - Thursday"/>
    <s v="Same Month Expiry"/>
    <n v="22484181"/>
    <n v="35219.913699999997"/>
    <n v="124.60120000000001"/>
  </r>
  <r>
    <s v="10-Mar-2026"/>
    <x v="1"/>
    <s v="Week2-Mar-2026"/>
    <x v="6"/>
    <s v="19-Mar-2026"/>
    <s v="Thursday"/>
    <s v="Weekly - Thursday"/>
    <s v="Weekly - Thursday"/>
    <s v="Same Month Expiry"/>
    <n v="147164"/>
    <n v="232.2867"/>
    <n v="1.8070999999999999"/>
  </r>
  <r>
    <s v="10-Mar-2026"/>
    <x v="1"/>
    <s v="Week2-Mar-2026"/>
    <x v="6"/>
    <s v="25-Mar-2026"/>
    <s v="Wednesday"/>
    <s v="Monthly - Wednesday"/>
    <s v="Monthly - Wednesday"/>
    <s v="Same Month Expiry"/>
    <n v="75347"/>
    <n v="128.98159999999999"/>
    <n v="0.57189999999999996"/>
  </r>
  <r>
    <s v="10-Mar-2026"/>
    <x v="1"/>
    <s v="Week2-Mar-2026"/>
    <x v="6"/>
    <s v="02-Apr-2026"/>
    <s v="Thursday"/>
    <s v="Weekly - Thursday"/>
    <s v="Weekly - Thursday"/>
    <s v="Month+1 Expiry"/>
    <n v="15"/>
    <n v="2.4400000000000002E-2"/>
    <n v="5.0000000000000001E-4"/>
  </r>
  <r>
    <s v="10-Mar-2026"/>
    <x v="1"/>
    <s v="Week2-Mar-2026"/>
    <x v="6"/>
    <s v="09-Apr-2026"/>
    <s v="Thursday"/>
    <s v="Weekly - Thursday"/>
    <s v="Weekly - Thursday"/>
    <s v="Month+1 Expiry"/>
    <n v="3"/>
    <n v="5.1000000000000004E-3"/>
    <n v="1E-4"/>
  </r>
  <r>
    <s v="10-Mar-2026"/>
    <x v="1"/>
    <s v="Week2-Mar-2026"/>
    <x v="6"/>
    <s v="30-Apr-2026"/>
    <s v="Thursday"/>
    <s v="Monthly - Thursday"/>
    <s v="Monthly - Thursday"/>
    <s v="Month+1 Expiry"/>
    <n v="5"/>
    <n v="8.3999999999999995E-3"/>
    <n v="1E-4"/>
  </r>
  <r>
    <s v="10-Mar-2026"/>
    <x v="1"/>
    <s v="Week2-Mar-2026"/>
    <x v="6"/>
    <s v="25-Jun-2026"/>
    <s v="Thursday"/>
    <s v="Monthly - Thursday"/>
    <s v="Monthly - Thursday"/>
    <s v="Month+3 Expiry"/>
    <n v="0"/>
    <n v="0"/>
    <n v="0"/>
  </r>
  <r>
    <s v="11-Mar-2026"/>
    <x v="2"/>
    <s v="Week2-Mar-2026"/>
    <x v="6"/>
    <s v="12-Mar-2026"/>
    <s v="Thursday"/>
    <s v="Weekly - Thursday"/>
    <s v="Weekly - Thursday"/>
    <s v="Same Month Expiry"/>
    <n v="115862665"/>
    <n v="179689.8498"/>
    <n v="474.62979999999999"/>
  </r>
  <r>
    <s v="11-Mar-2026"/>
    <x v="2"/>
    <s v="Week2-Mar-2026"/>
    <x v="6"/>
    <s v="19-Mar-2026"/>
    <s v="Thursday"/>
    <s v="Weekly - Thursday"/>
    <s v="Weekly - Thursday"/>
    <s v="Same Month Expiry"/>
    <n v="418441"/>
    <n v="657.77970000000005"/>
    <n v="4.7347000000000001"/>
  </r>
  <r>
    <s v="11-Mar-2026"/>
    <x v="2"/>
    <s v="Week2-Mar-2026"/>
    <x v="6"/>
    <s v="25-Mar-2026"/>
    <s v="Wednesday"/>
    <s v="Monthly - Wednesday"/>
    <s v="Monthly - Wednesday"/>
    <s v="Same Month Expiry"/>
    <n v="77890"/>
    <n v="128.5872"/>
    <n v="0.82979999999999998"/>
  </r>
  <r>
    <s v="11-Mar-2026"/>
    <x v="2"/>
    <s v="Week2-Mar-2026"/>
    <x v="6"/>
    <s v="02-Apr-2026"/>
    <s v="Thursday"/>
    <s v="Weekly - Thursday"/>
    <s v="Weekly - Thursday"/>
    <s v="Month+1 Expiry"/>
    <n v="27"/>
    <n v="4.2700000000000002E-2"/>
    <n v="5.0000000000000001E-4"/>
  </r>
  <r>
    <s v="11-Mar-2026"/>
    <x v="2"/>
    <s v="Week2-Mar-2026"/>
    <x v="6"/>
    <s v="30-Apr-2026"/>
    <s v="Thursday"/>
    <s v="Monthly - Thursday"/>
    <s v="Monthly - Thursday"/>
    <s v="Month+1 Expiry"/>
    <n v="158"/>
    <n v="0.25290000000000001"/>
    <n v="7.6E-3"/>
  </r>
  <r>
    <s v="11-Mar-2026"/>
    <x v="2"/>
    <s v="Week2-Mar-2026"/>
    <x v="6"/>
    <s v="25-Jun-2026"/>
    <s v="Thursday"/>
    <s v="Monthly - Thursday"/>
    <s v="Monthly - Thursday"/>
    <s v="Month+3 Expiry"/>
    <n v="0"/>
    <n v="0"/>
    <n v="0"/>
  </r>
  <r>
    <s v="12-Mar-2026"/>
    <x v="3"/>
    <s v="Week2-Mar-2026"/>
    <x v="6"/>
    <s v="12-Mar-2026"/>
    <s v="Thursday"/>
    <s v="Weekly - Thursday"/>
    <s v="Weekly - Thursday"/>
    <s v="Same Month Expiry"/>
    <n v="561278757"/>
    <n v="858275.36789999995"/>
    <n v="761.197"/>
  </r>
  <r>
    <s v="12-Mar-2026"/>
    <x v="3"/>
    <s v="Week2-Mar-2026"/>
    <x v="6"/>
    <s v="19-Mar-2026"/>
    <s v="Thursday"/>
    <s v="Weekly - Thursday"/>
    <s v="Weekly - Thursday"/>
    <s v="Same Month Expiry"/>
    <n v="1366487"/>
    <n v="2119.623"/>
    <n v="16.1523"/>
  </r>
  <r>
    <s v="12-Mar-2026"/>
    <x v="3"/>
    <s v="Week2-Mar-2026"/>
    <x v="6"/>
    <s v="25-Mar-2026"/>
    <s v="Wednesday"/>
    <s v="Monthly - Wednesday"/>
    <s v="Monthly - Wednesday"/>
    <s v="Same Month Expiry"/>
    <n v="77550"/>
    <n v="122.7041"/>
    <n v="1.3980999999999999"/>
  </r>
  <r>
    <s v="12-Mar-2026"/>
    <x v="3"/>
    <s v="Week2-Mar-2026"/>
    <x v="6"/>
    <s v="02-Apr-2026"/>
    <s v="Thursday"/>
    <s v="Weekly - Thursday"/>
    <s v="Weekly - Thursday"/>
    <s v="Month+1 Expiry"/>
    <n v="125"/>
    <n v="0.19939999999999999"/>
    <n v="1.6000000000000001E-3"/>
  </r>
  <r>
    <s v="12-Mar-2026"/>
    <x v="3"/>
    <s v="Week2-Mar-2026"/>
    <x v="6"/>
    <s v="09-Apr-2026"/>
    <s v="Thursday"/>
    <s v="Weekly - Thursday"/>
    <s v="Weekly - Thursday"/>
    <s v="Month+1 Expiry"/>
    <n v="1"/>
    <n v="1.6000000000000001E-3"/>
    <n v="1E-4"/>
  </r>
  <r>
    <s v="12-Mar-2026"/>
    <x v="3"/>
    <s v="Week2-Mar-2026"/>
    <x v="6"/>
    <s v="16-Apr-2026"/>
    <s v="Thursday"/>
    <s v="Weekly - Thursday"/>
    <s v="Weekly - Thursday"/>
    <s v="Month+1 Expiry"/>
    <n v="2"/>
    <n v="3.3E-3"/>
    <n v="0"/>
  </r>
  <r>
    <s v="12-Mar-2026"/>
    <x v="3"/>
    <s v="Week2-Mar-2026"/>
    <x v="6"/>
    <s v="30-Apr-2026"/>
    <s v="Thursday"/>
    <s v="Monthly - Thursday"/>
    <s v="Monthly - Thursday"/>
    <s v="Month+1 Expiry"/>
    <n v="430"/>
    <n v="0.68440000000000001"/>
    <n v="1.7100000000000001E-2"/>
  </r>
  <r>
    <s v="12-Mar-2026"/>
    <x v="3"/>
    <s v="Week2-Mar-2026"/>
    <x v="6"/>
    <s v="25-Jun-2026"/>
    <s v="Thursday"/>
    <s v="Monthly - Thursday"/>
    <s v="Monthly - Thursday"/>
    <s v="Month+3 Expiry"/>
    <n v="0"/>
    <n v="0"/>
    <n v="0"/>
  </r>
  <r>
    <s v="13-Mar-2026"/>
    <x v="4"/>
    <s v="Week2-Mar-2026"/>
    <x v="6"/>
    <s v="19-Mar-2026"/>
    <s v="Thursday"/>
    <s v="Weekly - Thursday"/>
    <s v="Weekly - Thursday"/>
    <s v="Same Month Expiry"/>
    <n v="12335595"/>
    <n v="18733.364300000001"/>
    <n v="129.3458"/>
  </r>
  <r>
    <s v="13-Mar-2026"/>
    <x v="4"/>
    <s v="Week2-Mar-2026"/>
    <x v="6"/>
    <s v="25-Mar-2026"/>
    <s v="Wednesday"/>
    <s v="Monthly - Wednesday"/>
    <s v="Monthly - Wednesday"/>
    <s v="Same Month Expiry"/>
    <n v="143955"/>
    <n v="224.4109"/>
    <n v="2.5611000000000002"/>
  </r>
  <r>
    <s v="13-Mar-2026"/>
    <x v="4"/>
    <s v="Week2-Mar-2026"/>
    <x v="6"/>
    <s v="02-Apr-2026"/>
    <s v="Thursday"/>
    <s v="Weekly - Thursday"/>
    <s v="Weekly - Thursday"/>
    <s v="Month+1 Expiry"/>
    <n v="647"/>
    <n v="1.0398000000000001"/>
    <n v="2.8999999999999998E-3"/>
  </r>
  <r>
    <s v="13-Mar-2026"/>
    <x v="4"/>
    <s v="Week2-Mar-2026"/>
    <x v="6"/>
    <s v="09-Apr-2026"/>
    <s v="Thursday"/>
    <s v="Weekly - Thursday"/>
    <s v="Weekly - Thursday"/>
    <s v="Month+1 Expiry"/>
    <n v="1"/>
    <n v="1.8E-3"/>
    <n v="0"/>
  </r>
  <r>
    <s v="13-Mar-2026"/>
    <x v="4"/>
    <s v="Week2-Mar-2026"/>
    <x v="6"/>
    <s v="16-Apr-2026"/>
    <s v="Thursday"/>
    <s v="Weekly - Thursday"/>
    <s v="Weekly - Thursday"/>
    <s v="Month+1 Expiry"/>
    <n v="0"/>
    <n v="0"/>
    <n v="0"/>
  </r>
  <r>
    <s v="13-Mar-2026"/>
    <x v="4"/>
    <s v="Week2-Mar-2026"/>
    <x v="6"/>
    <s v="30-Apr-2026"/>
    <s v="Thursday"/>
    <s v="Monthly - Thursday"/>
    <s v="Monthly - Thursday"/>
    <s v="Month+1 Expiry"/>
    <n v="557"/>
    <n v="0.88170000000000004"/>
    <n v="2.2800000000000001E-2"/>
  </r>
  <r>
    <s v="13-Mar-2026"/>
    <x v="4"/>
    <s v="Week2-Mar-2026"/>
    <x v="6"/>
    <s v="25-Jun-2026"/>
    <s v="Thursday"/>
    <s v="Monthly - Thursday"/>
    <s v="Monthly - Thursday"/>
    <s v="Month+3 Expiry"/>
    <n v="0"/>
    <n v="0"/>
    <n v="0"/>
  </r>
  <r>
    <s v="16-Mar-2026"/>
    <x v="0"/>
    <s v="Week3-Mar-2026"/>
    <x v="6"/>
    <s v="19-Mar-2026"/>
    <s v="Thursday"/>
    <s v="Weekly - Thursday"/>
    <s v="Weekly - Thursday"/>
    <s v="Same Month Expiry"/>
    <n v="21733663"/>
    <n v="32836.941099999996"/>
    <n v="176.56630000000001"/>
  </r>
  <r>
    <s v="16-Mar-2026"/>
    <x v="0"/>
    <s v="Week3-Mar-2026"/>
    <x v="6"/>
    <s v="25-Mar-2026"/>
    <s v="Wednesday"/>
    <s v="Monthly - Wednesday"/>
    <s v="Monthly - Wednesday"/>
    <s v="Same Month Expiry"/>
    <n v="199674"/>
    <n v="309.22039999999998"/>
    <n v="2.8986000000000001"/>
  </r>
  <r>
    <s v="16-Mar-2026"/>
    <x v="0"/>
    <s v="Week3-Mar-2026"/>
    <x v="6"/>
    <s v="02-Apr-2026"/>
    <s v="Thursday"/>
    <s v="Weekly - Thursday"/>
    <s v="Weekly - Thursday"/>
    <s v="Month+1 Expiry"/>
    <n v="1295"/>
    <n v="2.0607000000000002"/>
    <n v="1.0500000000000001E-2"/>
  </r>
  <r>
    <s v="16-Mar-2026"/>
    <x v="0"/>
    <s v="Week3-Mar-2026"/>
    <x v="6"/>
    <s v="09-Apr-2026"/>
    <s v="Thursday"/>
    <s v="Weekly - Thursday"/>
    <s v="Weekly - Thursday"/>
    <s v="Month+1 Expiry"/>
    <n v="14"/>
    <n v="2.5700000000000001E-2"/>
    <n v="0"/>
  </r>
  <r>
    <s v="16-Mar-2026"/>
    <x v="0"/>
    <s v="Week3-Mar-2026"/>
    <x v="6"/>
    <s v="16-Apr-2026"/>
    <s v="Thursday"/>
    <s v="Weekly - Thursday"/>
    <s v="Weekly - Thursday"/>
    <s v="Month+1 Expiry"/>
    <n v="0"/>
    <n v="0"/>
    <n v="0"/>
  </r>
  <r>
    <s v="16-Mar-2026"/>
    <x v="0"/>
    <s v="Week3-Mar-2026"/>
    <x v="6"/>
    <s v="30-Apr-2026"/>
    <s v="Thursday"/>
    <s v="Monthly - Thursday"/>
    <s v="Monthly - Thursday"/>
    <s v="Month+1 Expiry"/>
    <n v="161"/>
    <n v="0.25309999999999999"/>
    <n v="5.5999999999999999E-3"/>
  </r>
  <r>
    <s v="16-Mar-2026"/>
    <x v="0"/>
    <s v="Week3-Mar-2026"/>
    <x v="6"/>
    <s v="25-Jun-2026"/>
    <s v="Thursday"/>
    <s v="Monthly - Thursday"/>
    <s v="Monthly - Thursday"/>
    <s v="Month+3 Expiry"/>
    <n v="0"/>
    <n v="0"/>
    <n v="0"/>
  </r>
  <r>
    <s v="17-Mar-2026"/>
    <x v="1"/>
    <s v="Week3-Mar-2026"/>
    <x v="6"/>
    <s v="19-Mar-2026"/>
    <s v="Thursday"/>
    <s v="Weekly - Thursday"/>
    <s v="Weekly - Thursday"/>
    <s v="Same Month Expiry"/>
    <n v="29487435"/>
    <n v="44605.195399999997"/>
    <n v="151.45920000000001"/>
  </r>
  <r>
    <s v="17-Mar-2026"/>
    <x v="1"/>
    <s v="Week3-Mar-2026"/>
    <x v="6"/>
    <s v="25-Mar-2026"/>
    <s v="Wednesday"/>
    <s v="Monthly - Wednesday"/>
    <s v="Monthly - Wednesday"/>
    <s v="Same Month Expiry"/>
    <n v="275929"/>
    <n v="421.98770000000002"/>
    <n v="3.0116000000000001"/>
  </r>
  <r>
    <s v="17-Mar-2026"/>
    <x v="1"/>
    <s v="Week3-Mar-2026"/>
    <x v="6"/>
    <s v="02-Apr-2026"/>
    <s v="Thursday"/>
    <s v="Weekly - Thursday"/>
    <s v="Weekly - Thursday"/>
    <s v="Month+1 Expiry"/>
    <n v="2260"/>
    <n v="3.5053000000000001"/>
    <n v="2.98E-2"/>
  </r>
  <r>
    <s v="17-Mar-2026"/>
    <x v="1"/>
    <s v="Week3-Mar-2026"/>
    <x v="6"/>
    <s v="09-Apr-2026"/>
    <s v="Thursday"/>
    <s v="Weekly - Thursday"/>
    <s v="Weekly - Thursday"/>
    <s v="Month+1 Expiry"/>
    <n v="5"/>
    <n v="9.1999999999999998E-3"/>
    <n v="0"/>
  </r>
  <r>
    <s v="17-Mar-2026"/>
    <x v="1"/>
    <s v="Week3-Mar-2026"/>
    <x v="6"/>
    <s v="16-Apr-2026"/>
    <s v="Thursday"/>
    <s v="Weekly - Thursday"/>
    <s v="Weekly - Thursday"/>
    <s v="Month+1 Expiry"/>
    <n v="0"/>
    <n v="0"/>
    <n v="0"/>
  </r>
  <r>
    <s v="17-Mar-2026"/>
    <x v="1"/>
    <s v="Week3-Mar-2026"/>
    <x v="6"/>
    <s v="30-Apr-2026"/>
    <s v="Thursday"/>
    <s v="Monthly - Thursday"/>
    <s v="Monthly - Thursday"/>
    <s v="Month+1 Expiry"/>
    <n v="186"/>
    <n v="0.29670000000000002"/>
    <n v="6.1000000000000004E-3"/>
  </r>
  <r>
    <s v="17-Mar-2026"/>
    <x v="1"/>
    <s v="Week3-Mar-2026"/>
    <x v="6"/>
    <s v="25-Jun-2026"/>
    <s v="Thursday"/>
    <s v="Monthly - Thursday"/>
    <s v="Monthly - Thursday"/>
    <s v="Month+3 Expiry"/>
    <n v="0"/>
    <n v="0"/>
    <n v="0"/>
  </r>
  <r>
    <s v="18-Mar-2026"/>
    <x v="2"/>
    <s v="Week3-Mar-2026"/>
    <x v="6"/>
    <s v="19-Mar-2026"/>
    <s v="Thursday"/>
    <s v="Weekly - Thursday"/>
    <s v="Weekly - Thursday"/>
    <s v="Same Month Expiry"/>
    <n v="116604116"/>
    <n v="178677.93299999999"/>
    <n v="418.40530000000001"/>
  </r>
  <r>
    <s v="18-Mar-2026"/>
    <x v="2"/>
    <s v="Week3-Mar-2026"/>
    <x v="6"/>
    <s v="25-Mar-2026"/>
    <s v="Wednesday"/>
    <s v="Monthly - Wednesday"/>
    <s v="Monthly - Wednesday"/>
    <s v="Same Month Expiry"/>
    <n v="548121"/>
    <n v="843.20510000000002"/>
    <n v="5.0198999999999998"/>
  </r>
  <r>
    <s v="18-Mar-2026"/>
    <x v="2"/>
    <s v="Week3-Mar-2026"/>
    <x v="6"/>
    <s v="02-Apr-2026"/>
    <s v="Thursday"/>
    <s v="Weekly - Thursday"/>
    <s v="Weekly - Thursday"/>
    <s v="Month+1 Expiry"/>
    <n v="29994"/>
    <n v="52.957599999999999"/>
    <n v="7.2300000000000003E-2"/>
  </r>
  <r>
    <s v="18-Mar-2026"/>
    <x v="2"/>
    <s v="Week3-Mar-2026"/>
    <x v="6"/>
    <s v="09-Apr-2026"/>
    <s v="Thursday"/>
    <s v="Weekly - Thursday"/>
    <s v="Weekly - Thursday"/>
    <s v="Month+1 Expiry"/>
    <n v="4"/>
    <n v="6.7999999999999996E-3"/>
    <n v="1E-4"/>
  </r>
  <r>
    <s v="18-Mar-2026"/>
    <x v="2"/>
    <s v="Week3-Mar-2026"/>
    <x v="6"/>
    <s v="16-Apr-2026"/>
    <s v="Thursday"/>
    <s v="Weekly - Thursday"/>
    <s v="Weekly - Thursday"/>
    <s v="Month+1 Expiry"/>
    <n v="0"/>
    <n v="0"/>
    <n v="0"/>
  </r>
  <r>
    <s v="18-Mar-2026"/>
    <x v="2"/>
    <s v="Week3-Mar-2026"/>
    <x v="6"/>
    <s v="30-Apr-2026"/>
    <s v="Thursday"/>
    <s v="Monthly - Thursday"/>
    <s v="Monthly - Thursday"/>
    <s v="Month+1 Expiry"/>
    <n v="1038"/>
    <n v="1.6452"/>
    <n v="3.39E-2"/>
  </r>
  <r>
    <s v="18-Mar-2026"/>
    <x v="2"/>
    <s v="Week3-Mar-2026"/>
    <x v="6"/>
    <s v="25-Jun-2026"/>
    <s v="Thursday"/>
    <s v="Monthly - Thursday"/>
    <s v="Monthly - Thursday"/>
    <s v="Month+3 Expiry"/>
    <n v="0"/>
    <n v="0"/>
    <n v="0"/>
  </r>
  <r>
    <s v="19-Mar-2026"/>
    <x v="3"/>
    <s v="Week3-Mar-2026"/>
    <x v="6"/>
    <s v="19-Mar-2026"/>
    <s v="Thursday"/>
    <s v="Weekly - Thursday"/>
    <s v="Weekly - Thursday"/>
    <s v="Same Month Expiry"/>
    <n v="509485928"/>
    <n v="762750.35649999999"/>
    <n v="675.31219999999996"/>
  </r>
  <r>
    <s v="19-Mar-2026"/>
    <x v="3"/>
    <s v="Week3-Mar-2026"/>
    <x v="6"/>
    <s v="25-Mar-2026"/>
    <s v="Wednesday"/>
    <s v="Monthly - Wednesday"/>
    <s v="MDAW - Wednesday"/>
    <s v="Same Month Expiry"/>
    <n v="1730718"/>
    <n v="2622.9023999999999"/>
    <n v="18.040800000000001"/>
  </r>
  <r>
    <s v="19-Mar-2026"/>
    <x v="3"/>
    <s v="Week3-Mar-2026"/>
    <x v="6"/>
    <s v="02-Apr-2026"/>
    <s v="Thursday"/>
    <s v="Weekly - Thursday"/>
    <s v="Weekly - Thursday"/>
    <s v="Month+1 Expiry"/>
    <n v="10631"/>
    <n v="16.604900000000001"/>
    <n v="0.12520000000000001"/>
  </r>
  <r>
    <s v="19-Mar-2026"/>
    <x v="3"/>
    <s v="Week3-Mar-2026"/>
    <x v="6"/>
    <s v="09-Apr-2026"/>
    <s v="Thursday"/>
    <s v="Weekly - Thursday"/>
    <s v="Weekly - Thursday"/>
    <s v="Month+1 Expiry"/>
    <n v="78"/>
    <n v="0.13159999999999999"/>
    <n v="2.9999999999999997E-4"/>
  </r>
  <r>
    <s v="19-Mar-2026"/>
    <x v="3"/>
    <s v="Week3-Mar-2026"/>
    <x v="6"/>
    <s v="16-Apr-2026"/>
    <s v="Thursday"/>
    <s v="Weekly - Thursday"/>
    <s v="Weekly - Thursday"/>
    <s v="Month+1 Expiry"/>
    <n v="0"/>
    <n v="0"/>
    <n v="0"/>
  </r>
  <r>
    <s v="19-Mar-2026"/>
    <x v="3"/>
    <s v="Week3-Mar-2026"/>
    <x v="6"/>
    <s v="30-Apr-2026"/>
    <s v="Thursday"/>
    <s v="Monthly - Thursday"/>
    <s v="Monthly - Thursday"/>
    <s v="Month+1 Expiry"/>
    <n v="3030"/>
    <n v="4.7248000000000001"/>
    <n v="0.1132"/>
  </r>
  <r>
    <s v="19-Mar-2026"/>
    <x v="3"/>
    <s v="Week3-Mar-2026"/>
    <x v="6"/>
    <s v="25-Jun-2026"/>
    <s v="Thursday"/>
    <s v="Monthly - Thursday"/>
    <s v="Monthly - Thursday"/>
    <s v="Month+3 Expiry"/>
    <n v="0"/>
    <n v="0"/>
    <n v="0"/>
  </r>
  <r>
    <s v="20-Mar-2026"/>
    <x v="4"/>
    <s v="Week3-Mar-2026"/>
    <x v="6"/>
    <s v="25-Mar-2026"/>
    <s v="Wednesday"/>
    <s v="Monthly - Wednesday"/>
    <s v="MDAW - Wednesday"/>
    <s v="Same Month Expiry"/>
    <n v="15831269"/>
    <n v="23912.4768"/>
    <n v="148.5318"/>
  </r>
  <r>
    <s v="20-Mar-2026"/>
    <x v="4"/>
    <s v="Week3-Mar-2026"/>
    <x v="6"/>
    <s v="02-Apr-2026"/>
    <s v="Thursday"/>
    <s v="Weekly - Thursday"/>
    <s v="Weekly - Thursday"/>
    <s v="Month+1 Expiry"/>
    <n v="56885"/>
    <n v="88.622799999999998"/>
    <n v="0.89390000000000003"/>
  </r>
  <r>
    <s v="20-Mar-2026"/>
    <x v="4"/>
    <s v="Week3-Mar-2026"/>
    <x v="6"/>
    <s v="09-Apr-2026"/>
    <s v="Thursday"/>
    <s v="Weekly - Thursday"/>
    <s v="Weekly - Thursday"/>
    <s v="Month+1 Expiry"/>
    <n v="2826"/>
    <n v="5.1003999999999996"/>
    <n v="1.1999999999999999E-3"/>
  </r>
  <r>
    <s v="20-Mar-2026"/>
    <x v="4"/>
    <s v="Week3-Mar-2026"/>
    <x v="6"/>
    <s v="16-Apr-2026"/>
    <s v="Thursday"/>
    <s v="Weekly - Thursday"/>
    <s v="Weekly - Thursday"/>
    <s v="Month+1 Expiry"/>
    <n v="5"/>
    <n v="8.0999999999999996E-3"/>
    <n v="0"/>
  </r>
  <r>
    <s v="20-Mar-2026"/>
    <x v="4"/>
    <s v="Week3-Mar-2026"/>
    <x v="6"/>
    <s v="30-Apr-2026"/>
    <s v="Thursday"/>
    <s v="Monthly - Thursday"/>
    <s v="Monthly - Thursday"/>
    <s v="Month+1 Expiry"/>
    <n v="1941"/>
    <n v="3.0387"/>
    <n v="6.8000000000000005E-2"/>
  </r>
  <r>
    <s v="20-Mar-2026"/>
    <x v="4"/>
    <s v="Week3-Mar-2026"/>
    <x v="6"/>
    <s v="25-Jun-2026"/>
    <s v="Thursday"/>
    <s v="Monthly - Thursday"/>
    <s v="Monthly - Thursday"/>
    <s v="Month+3 Expiry"/>
    <n v="0"/>
    <n v="0"/>
    <n v="0"/>
  </r>
  <r>
    <s v="23-Mar-2026"/>
    <x v="0"/>
    <s v="Week4-Mar-2026"/>
    <x v="6"/>
    <s v="25-Mar-2026"/>
    <s v="Wednesday"/>
    <s v="Monthly - Wednesday"/>
    <s v="MDAW - Wednesday"/>
    <s v="Same Month Expiry"/>
    <n v="16922314"/>
    <n v="24904.349399999999"/>
    <n v="153.71100000000001"/>
  </r>
  <r>
    <s v="23-Mar-2026"/>
    <x v="0"/>
    <s v="Week4-Mar-2026"/>
    <x v="6"/>
    <s v="02-Apr-2026"/>
    <s v="Thursday"/>
    <s v="Weekly - Thursday"/>
    <s v="Weekly - Thursday"/>
    <s v="Month+1 Expiry"/>
    <n v="85696"/>
    <n v="129.9033"/>
    <n v="1.9672000000000001"/>
  </r>
  <r>
    <s v="23-Mar-2026"/>
    <x v="0"/>
    <s v="Week4-Mar-2026"/>
    <x v="6"/>
    <s v="09-Apr-2026"/>
    <s v="Thursday"/>
    <s v="Weekly - Thursday"/>
    <s v="Weekly - Thursday"/>
    <s v="Month+1 Expiry"/>
    <n v="559"/>
    <n v="0.87029999999999996"/>
    <n v="1.1299999999999999E-2"/>
  </r>
  <r>
    <s v="23-Mar-2026"/>
    <x v="0"/>
    <s v="Week4-Mar-2026"/>
    <x v="6"/>
    <s v="16-Apr-2026"/>
    <s v="Thursday"/>
    <s v="Weekly - Thursday"/>
    <s v="Weekly - Thursday"/>
    <s v="Month+1 Expiry"/>
    <n v="0"/>
    <n v="0"/>
    <n v="0"/>
  </r>
  <r>
    <s v="23-Mar-2026"/>
    <x v="0"/>
    <s v="Week4-Mar-2026"/>
    <x v="6"/>
    <s v="30-Apr-2026"/>
    <s v="Thursday"/>
    <s v="Monthly - Thursday"/>
    <s v="Monthly - Thursday"/>
    <s v="Month+1 Expiry"/>
    <n v="4557"/>
    <n v="7.0191999999999997"/>
    <n v="0.17699999999999999"/>
  </r>
  <r>
    <s v="23-Mar-2026"/>
    <x v="0"/>
    <s v="Week4-Mar-2026"/>
    <x v="6"/>
    <s v="25-Jun-2026"/>
    <s v="Thursday"/>
    <s v="Monthly - Thursday"/>
    <s v="Monthly - Thursday"/>
    <s v="Month+3 Expiry"/>
    <n v="0"/>
    <n v="0"/>
    <n v="0"/>
  </r>
  <r>
    <s v="24-Mar-2026"/>
    <x v="1"/>
    <s v="Week4-Mar-2026"/>
    <x v="6"/>
    <s v="25-Mar-2026"/>
    <s v="Wednesday"/>
    <s v="Monthly - Wednesday"/>
    <s v="MDAW - Wednesday"/>
    <s v="Same Month Expiry"/>
    <n v="41456574"/>
    <n v="61368.6512"/>
    <n v="209.8449"/>
  </r>
  <r>
    <s v="24-Mar-2026"/>
    <x v="1"/>
    <s v="Week4-Mar-2026"/>
    <x v="6"/>
    <s v="02-Apr-2026"/>
    <s v="Thursday"/>
    <s v="Weekly - Thursday"/>
    <s v="Weekly - Thursday"/>
    <s v="Month+1 Expiry"/>
    <n v="269766"/>
    <n v="407.09620000000001"/>
    <n v="5.2366000000000001"/>
  </r>
  <r>
    <s v="24-Mar-2026"/>
    <x v="1"/>
    <s v="Week4-Mar-2026"/>
    <x v="6"/>
    <s v="09-Apr-2026"/>
    <s v="Thursday"/>
    <s v="Weekly - Thursday"/>
    <s v="Weekly - Thursday"/>
    <s v="Month+1 Expiry"/>
    <n v="2330"/>
    <n v="3.5406"/>
    <n v="7.3099999999999998E-2"/>
  </r>
  <r>
    <s v="24-Mar-2026"/>
    <x v="1"/>
    <s v="Week4-Mar-2026"/>
    <x v="6"/>
    <s v="16-Apr-2026"/>
    <s v="Thursday"/>
    <s v="Weekly - Thursday"/>
    <s v="Weekly - Thursday"/>
    <s v="Month+1 Expiry"/>
    <n v="0"/>
    <n v="0"/>
    <n v="0"/>
  </r>
  <r>
    <s v="24-Mar-2026"/>
    <x v="1"/>
    <s v="Week4-Mar-2026"/>
    <x v="6"/>
    <s v="30-Apr-2026"/>
    <s v="Thursday"/>
    <s v="Monthly - Thursday"/>
    <s v="Monthly - Thursday"/>
    <s v="Month+1 Expiry"/>
    <n v="3386"/>
    <n v="5.2347999999999999"/>
    <n v="0.12509999999999999"/>
  </r>
  <r>
    <s v="24-Mar-2026"/>
    <x v="1"/>
    <s v="Week4-Mar-2026"/>
    <x v="6"/>
    <s v="25-Jun-2026"/>
    <s v="Thursday"/>
    <s v="Monthly - Thursday"/>
    <s v="Monthly - Thursday"/>
    <s v="Month+3 Expiry"/>
    <n v="0"/>
    <n v="0"/>
    <n v="0"/>
  </r>
  <r>
    <s v="25-Mar-2026"/>
    <x v="2"/>
    <s v="Week4-Mar-2026"/>
    <x v="6"/>
    <s v="25-Mar-2026"/>
    <s v="Wednesday"/>
    <s v="Monthly - Wednesday"/>
    <s v="MDAW - Wednesday"/>
    <s v="Same Month Expiry"/>
    <n v="480650155"/>
    <n v="724412.37809999997"/>
    <n v="695.45039999999995"/>
  </r>
  <r>
    <s v="25-Mar-2026"/>
    <x v="2"/>
    <s v="Week4-Mar-2026"/>
    <x v="6"/>
    <s v="02-Apr-2026"/>
    <s v="Thursday"/>
    <s v="Weekly - Thursday"/>
    <s v="Weekly - Thursday"/>
    <s v="Month+1 Expiry"/>
    <n v="1156117"/>
    <n v="1744.6856"/>
    <n v="14.7782"/>
  </r>
  <r>
    <s v="25-Mar-2026"/>
    <x v="2"/>
    <s v="Week4-Mar-2026"/>
    <x v="6"/>
    <s v="09-Apr-2026"/>
    <s v="Thursday"/>
    <s v="Weekly - Thursday"/>
    <s v="Weekly - Thursday"/>
    <s v="Month+1 Expiry"/>
    <n v="3169"/>
    <n v="4.8673999999999999"/>
    <n v="5.9900000000000002E-2"/>
  </r>
  <r>
    <s v="25-Mar-2026"/>
    <x v="2"/>
    <s v="Week4-Mar-2026"/>
    <x v="6"/>
    <s v="16-Apr-2026"/>
    <s v="Thursday"/>
    <s v="Weekly - Thursday"/>
    <s v="Weekly - Thursday"/>
    <s v="Month+1 Expiry"/>
    <n v="8"/>
    <n v="1.26E-2"/>
    <n v="2.0000000000000001E-4"/>
  </r>
  <r>
    <s v="25-Mar-2026"/>
    <x v="2"/>
    <s v="Week4-Mar-2026"/>
    <x v="6"/>
    <s v="30-Apr-2026"/>
    <s v="Thursday"/>
    <s v="Monthly - Thursday"/>
    <s v="Monthly - Thursday"/>
    <s v="Month+1 Expiry"/>
    <n v="7293"/>
    <n v="11.4055"/>
    <n v="0.23980000000000001"/>
  </r>
  <r>
    <s v="25-Mar-2026"/>
    <x v="2"/>
    <s v="Week4-Mar-2026"/>
    <x v="6"/>
    <s v="25-Jun-2026"/>
    <s v="Thursday"/>
    <s v="Monthly - Thursday"/>
    <s v="Monthly - Thursday"/>
    <s v="Month+3 Expiry"/>
    <n v="0"/>
    <n v="0"/>
    <n v="0"/>
  </r>
  <r>
    <s v="27-Mar-2026"/>
    <x v="4"/>
    <s v="Week4-Mar-2026"/>
    <x v="6"/>
    <s v="02-Apr-2026"/>
    <s v="Thursday"/>
    <s v="Weekly - Thursday"/>
    <s v="Weekly - Thursday"/>
    <s v="Month+1 Expiry"/>
    <n v="8647743"/>
    <n v="12935.9272"/>
    <n v="99.753500000000003"/>
  </r>
  <r>
    <s v="27-Mar-2026"/>
    <x v="4"/>
    <s v="Week4-Mar-2026"/>
    <x v="6"/>
    <s v="09-Apr-2026"/>
    <s v="Thursday"/>
    <s v="Weekly - Thursday"/>
    <s v="Weekly - Thursday"/>
    <s v="Month+1 Expiry"/>
    <n v="15550"/>
    <n v="23.652200000000001"/>
    <n v="0.38350000000000001"/>
  </r>
  <r>
    <s v="27-Mar-2026"/>
    <x v="4"/>
    <s v="Week4-Mar-2026"/>
    <x v="6"/>
    <s v="16-Apr-2026"/>
    <s v="Thursday"/>
    <s v="Weekly - Thursday"/>
    <s v="Weekly - Thursday"/>
    <s v="Month+1 Expiry"/>
    <n v="0"/>
    <n v="0"/>
    <n v="0"/>
  </r>
  <r>
    <s v="27-Mar-2026"/>
    <x v="4"/>
    <s v="Week4-Mar-2026"/>
    <x v="6"/>
    <s v="30-Apr-2026"/>
    <s v="Thursday"/>
    <s v="Monthly - Thursday"/>
    <s v="Monthly - Thursday"/>
    <s v="Month+1 Expiry"/>
    <n v="10052"/>
    <n v="15.4536"/>
    <n v="0.3866"/>
  </r>
  <r>
    <s v="27-Mar-2026"/>
    <x v="4"/>
    <s v="Week4-Mar-2026"/>
    <x v="6"/>
    <s v="25-Jun-2026"/>
    <s v="Thursday"/>
    <s v="Monthly - Thursday"/>
    <s v="Monthly - Thursday"/>
    <s v="Month+3 Expiry"/>
    <n v="0"/>
    <n v="0"/>
    <n v="0"/>
  </r>
  <r>
    <s v="30-Mar-2026"/>
    <x v="0"/>
    <s v="Week5-Mar-2026"/>
    <x v="6"/>
    <s v="02-Apr-2026"/>
    <s v="Thursday"/>
    <s v="Weekly - Thursday"/>
    <s v="Weekly - Thursday"/>
    <s v="Month+1 Expiry"/>
    <n v="16149325"/>
    <n v="23656.9463"/>
    <n v="126.34050000000001"/>
  </r>
  <r>
    <s v="30-Mar-2026"/>
    <x v="0"/>
    <s v="Week5-Mar-2026"/>
    <x v="6"/>
    <s v="09-Apr-2026"/>
    <s v="Thursday"/>
    <s v="Weekly - Thursday"/>
    <s v="Weekly - Thursday"/>
    <s v="Month+1 Expiry"/>
    <n v="58041"/>
    <n v="86.198599999999999"/>
    <n v="1.202"/>
  </r>
  <r>
    <s v="30-Mar-2026"/>
    <x v="0"/>
    <s v="Week5-Mar-2026"/>
    <x v="6"/>
    <s v="16-Apr-2026"/>
    <s v="Thursday"/>
    <s v="Weekly - Thursday"/>
    <s v="Weekly - Thursday"/>
    <s v="Month+1 Expiry"/>
    <n v="52"/>
    <n v="7.8100000000000003E-2"/>
    <n v="5.9999999999999995E-4"/>
  </r>
  <r>
    <s v="30-Mar-2026"/>
    <x v="0"/>
    <s v="Week5-Mar-2026"/>
    <x v="6"/>
    <s v="30-Apr-2026"/>
    <s v="Thursday"/>
    <s v="Monthly - Thursday"/>
    <s v="Monthly - Thursday"/>
    <s v="Month+1 Expiry"/>
    <n v="9991"/>
    <n v="15.2653"/>
    <n v="0.33169999999999999"/>
  </r>
  <r>
    <s v="30-Mar-2026"/>
    <x v="0"/>
    <s v="Week5-Mar-2026"/>
    <x v="6"/>
    <s v="07-May-2026"/>
    <s v="Thursday"/>
    <s v="Weekly - Thursday"/>
    <s v="Weekly - Thursday"/>
    <s v="Month+2 Expiry"/>
    <n v="3"/>
    <n v="4.5999999999999999E-3"/>
    <n v="2.0000000000000001E-4"/>
  </r>
  <r>
    <s v="30-Mar-2026"/>
    <x v="0"/>
    <s v="Week5-Mar-2026"/>
    <x v="6"/>
    <s v="27-May-2026"/>
    <s v="Wednesday"/>
    <s v="Monthly - Wednesday"/>
    <s v="Monthly - Wednesday"/>
    <s v="Month+2 Expiry"/>
    <n v="1"/>
    <n v="1.5E-3"/>
    <n v="1E-4"/>
  </r>
  <r>
    <s v="30-Mar-2026"/>
    <x v="0"/>
    <s v="Week5-Mar-2026"/>
    <x v="6"/>
    <s v="25-Jun-2026"/>
    <s v="Thursday"/>
    <s v="Monthly - Thursday"/>
    <s v="Monthly - Thursday"/>
    <s v="Month+3 Expiry"/>
    <n v="0"/>
    <n v="0"/>
    <n v="0"/>
  </r>
  <r>
    <s v="01-Apr-2026"/>
    <x v="2"/>
    <s v="Week1-Apr-2026"/>
    <x v="7"/>
    <s v="02-Apr-2026"/>
    <s v="Thursday"/>
    <s v="Weekly - Thursday"/>
    <s v="Weekly - Thursday"/>
    <s v="Same Month Expiry"/>
    <n v="104241385"/>
    <n v="153467.54680000001"/>
    <n v="430.37360000000001"/>
  </r>
  <r>
    <s v="01-Apr-2026"/>
    <x v="2"/>
    <s v="Week1-Apr-2026"/>
    <x v="7"/>
    <s v="09-Apr-2026"/>
    <s v="Thursday"/>
    <s v="Weekly - Thursday"/>
    <s v="Weekly - Thursday"/>
    <s v="Same Month Expiry"/>
    <n v="250478"/>
    <n v="374.62799999999999"/>
    <n v="3.8235999999999999"/>
  </r>
  <r>
    <s v="01-Apr-2026"/>
    <x v="2"/>
    <s v="Week1-Apr-2026"/>
    <x v="7"/>
    <s v="16-Apr-2026"/>
    <s v="Thursday"/>
    <s v="Weekly - Thursday"/>
    <s v="Weekly - Thursday"/>
    <s v="Same Month Expiry"/>
    <n v="376"/>
    <n v="0.56230000000000002"/>
    <n v="8.5000000000000006E-3"/>
  </r>
  <r>
    <s v="01-Apr-2026"/>
    <x v="2"/>
    <s v="Week1-Apr-2026"/>
    <x v="7"/>
    <s v="23-Apr-2026"/>
    <s v="Thursday"/>
    <s v="Weekly - Thursday"/>
    <s v="Weekly - Thursday"/>
    <s v="Same Month Expiry"/>
    <n v="22"/>
    <n v="3.3300000000000003E-2"/>
    <n v="5.0000000000000001E-4"/>
  </r>
  <r>
    <s v="01-Apr-2026"/>
    <x v="2"/>
    <s v="Week1-Apr-2026"/>
    <x v="7"/>
    <s v="30-Apr-2026"/>
    <s v="Thursday"/>
    <s v="Monthly - Thursday"/>
    <s v="Monthly - Thursday"/>
    <s v="Same Month Expiry"/>
    <n v="12219"/>
    <n v="18.684100000000001"/>
    <n v="0.34250000000000003"/>
  </r>
  <r>
    <s v="01-Apr-2026"/>
    <x v="2"/>
    <s v="Week1-Apr-2026"/>
    <x v="7"/>
    <s v="07-May-2026"/>
    <s v="Thursday"/>
    <s v="Weekly - Thursday"/>
    <s v="Weekly - Thursday"/>
    <s v="Month+1 Expiry"/>
    <n v="1"/>
    <n v="1.6000000000000001E-3"/>
    <n v="0"/>
  </r>
  <r>
    <s v="01-Apr-2026"/>
    <x v="2"/>
    <s v="Week1-Apr-2026"/>
    <x v="7"/>
    <s v="27-May-2026"/>
    <s v="Wednesday"/>
    <s v="Monthly - Wednesday"/>
    <s v="Monthly - Wednesday"/>
    <s v="Month+1 Expiry"/>
    <n v="1"/>
    <n v="1.5E-3"/>
    <n v="1E-4"/>
  </r>
  <r>
    <s v="01-Apr-2026"/>
    <x v="2"/>
    <s v="Week1-Apr-2026"/>
    <x v="7"/>
    <s v="25-Jun-2026"/>
    <s v="Thursday"/>
    <s v="Monthly - Thursday"/>
    <s v="Monthly - Thursday"/>
    <s v="Month+2 Expiry"/>
    <n v="0"/>
    <n v="0"/>
    <n v="0"/>
  </r>
  <r>
    <s v="02-Apr-2026"/>
    <x v="3"/>
    <s v="Week1-Apr-2026"/>
    <x v="7"/>
    <s v="02-Apr-2026"/>
    <s v="Thursday"/>
    <s v="Weekly - Thursday"/>
    <s v="Weekly - Thursday"/>
    <s v="Same Month Expiry"/>
    <n v="599549226"/>
    <n v="870657.09450000001"/>
    <n v="832.94"/>
  </r>
  <r>
    <s v="02-Apr-2026"/>
    <x v="3"/>
    <s v="Week1-Apr-2026"/>
    <x v="7"/>
    <s v="09-Apr-2026"/>
    <s v="Thursday"/>
    <s v="Weekly - Thursday"/>
    <s v="Weekly - Thursday"/>
    <s v="Same Month Expiry"/>
    <n v="1494154"/>
    <n v="2193.5120999999999"/>
    <n v="18.666"/>
  </r>
  <r>
    <s v="02-Apr-2026"/>
    <x v="3"/>
    <s v="Week1-Apr-2026"/>
    <x v="7"/>
    <s v="16-Apr-2026"/>
    <s v="Thursday"/>
    <s v="Weekly - Thursday"/>
    <s v="Weekly - Thursday"/>
    <s v="Same Month Expiry"/>
    <n v="6848"/>
    <n v="11.3476"/>
    <n v="5.5399999999999998E-2"/>
  </r>
  <r>
    <s v="02-Apr-2026"/>
    <x v="3"/>
    <s v="Week1-Apr-2026"/>
    <x v="7"/>
    <s v="23-Apr-2026"/>
    <s v="Thursday"/>
    <s v="Weekly - Thursday"/>
    <s v="Weekly - Thursday"/>
    <s v="Same Month Expiry"/>
    <n v="33"/>
    <n v="5.1400000000000001E-2"/>
    <n v="5.9999999999999995E-4"/>
  </r>
  <r>
    <s v="02-Apr-2026"/>
    <x v="3"/>
    <s v="Week1-Apr-2026"/>
    <x v="7"/>
    <s v="30-Apr-2026"/>
    <s v="Thursday"/>
    <s v="Monthly - Thursday"/>
    <s v="Monthly - Thursday"/>
    <s v="Same Month Expiry"/>
    <n v="17082"/>
    <n v="25.954999999999998"/>
    <n v="0.42570000000000002"/>
  </r>
  <r>
    <s v="02-Apr-2026"/>
    <x v="3"/>
    <s v="Week1-Apr-2026"/>
    <x v="7"/>
    <s v="07-May-2026"/>
    <s v="Thursday"/>
    <s v="Weekly - Thursday"/>
    <s v="Weekly - Thursday"/>
    <s v="Month+1 Expiry"/>
    <n v="3"/>
    <n v="4.4999999999999997E-3"/>
    <n v="2.0000000000000001E-4"/>
  </r>
  <r>
    <s v="02-Apr-2026"/>
    <x v="3"/>
    <s v="Week1-Apr-2026"/>
    <x v="7"/>
    <s v="27-May-2026"/>
    <s v="Wednesday"/>
    <s v="Monthly - Wednesday"/>
    <s v="Monthly - Wednesday"/>
    <s v="Month+1 Expiry"/>
    <n v="0"/>
    <n v="0"/>
    <n v="0"/>
  </r>
  <r>
    <s v="02-Apr-2026"/>
    <x v="3"/>
    <s v="Week1-Apr-2026"/>
    <x v="7"/>
    <s v="25-Jun-2026"/>
    <s v="Thursday"/>
    <s v="Monthly - Thursday"/>
    <s v="Monthly - Thursday"/>
    <s v="Month+2 Expiry"/>
    <n v="0"/>
    <n v="0"/>
    <n v="0"/>
  </r>
  <r>
    <s v="06-Apr-2026"/>
    <x v="0"/>
    <s v="Week1-Apr-2026"/>
    <x v="7"/>
    <s v="09-Apr-2026"/>
    <s v="Thursday"/>
    <s v="Weekly - Thursday"/>
    <s v="Weekly - Thursday"/>
    <s v="Same Month Expiry"/>
    <n v="20759388"/>
    <n v="30763.4879"/>
    <n v="162.26169999999999"/>
  </r>
  <r>
    <s v="06-Apr-2026"/>
    <x v="0"/>
    <s v="Week1-Apr-2026"/>
    <x v="7"/>
    <s v="16-Apr-2026"/>
    <s v="Thursday"/>
    <s v="Weekly - Thursday"/>
    <s v="Weekly - Thursday"/>
    <s v="Same Month Expiry"/>
    <n v="50940"/>
    <n v="79.826800000000006"/>
    <n v="0.64710000000000001"/>
  </r>
  <r>
    <s v="06-Apr-2026"/>
    <x v="0"/>
    <s v="Week1-Apr-2026"/>
    <x v="7"/>
    <s v="23-Apr-2026"/>
    <s v="Thursday"/>
    <s v="Weekly - Thursday"/>
    <s v="Weekly - Thursday"/>
    <s v="Same Month Expiry"/>
    <n v="12128"/>
    <n v="20.893599999999999"/>
    <n v="7.7999999999999996E-3"/>
  </r>
  <r>
    <s v="06-Apr-2026"/>
    <x v="0"/>
    <s v="Week1-Apr-2026"/>
    <x v="7"/>
    <s v="30-Apr-2026"/>
    <s v="Thursday"/>
    <s v="Monthly - Thursday"/>
    <s v="Monthly - Thursday"/>
    <s v="Same Month Expiry"/>
    <n v="36769"/>
    <n v="61.945099999999996"/>
    <n v="0.39839999999999998"/>
  </r>
  <r>
    <s v="06-Apr-2026"/>
    <x v="0"/>
    <s v="Week1-Apr-2026"/>
    <x v="7"/>
    <s v="07-May-2026"/>
    <s v="Thursday"/>
    <s v="Weekly - Thursday"/>
    <s v="Weekly - Thursday"/>
    <s v="Month+1 Expiry"/>
    <n v="0"/>
    <n v="0"/>
    <n v="0"/>
  </r>
  <r>
    <s v="06-Apr-2026"/>
    <x v="0"/>
    <s v="Week1-Apr-2026"/>
    <x v="7"/>
    <s v="14-May-2026"/>
    <s v="Thursday"/>
    <s v="Weekly - Thursday"/>
    <s v="Weekly - Thursday"/>
    <s v="Month+1 Expiry"/>
    <n v="6"/>
    <n v="9.4000000000000004E-3"/>
    <n v="1E-4"/>
  </r>
  <r>
    <s v="06-Apr-2026"/>
    <x v="0"/>
    <s v="Week1-Apr-2026"/>
    <x v="7"/>
    <s v="27-May-2026"/>
    <s v="Wednesday"/>
    <s v="Monthly - Wednesday"/>
    <s v="Monthly - Wednesday"/>
    <s v="Month+1 Expiry"/>
    <n v="61"/>
    <n v="9.2899999999999996E-2"/>
    <n v="2.5999999999999999E-3"/>
  </r>
  <r>
    <s v="06-Apr-2026"/>
    <x v="0"/>
    <s v="Week1-Apr-2026"/>
    <x v="7"/>
    <s v="25-Jun-2026"/>
    <s v="Thursday"/>
    <s v="Monthly - Thursday"/>
    <s v="Monthly - Thursday"/>
    <s v="Month+2 Expiry"/>
    <n v="0"/>
    <n v="0"/>
    <n v="0"/>
  </r>
  <r>
    <s v="07-Apr-2026"/>
    <x v="1"/>
    <s v="Week1-Apr-2026"/>
    <x v="7"/>
    <s v="09-Apr-2026"/>
    <s v="Thursday"/>
    <s v="Weekly - Thursday"/>
    <s v="Weekly - Thursday"/>
    <s v="Same Month Expiry"/>
    <n v="20921296"/>
    <n v="30955.582200000001"/>
    <n v="140.0712"/>
  </r>
  <r>
    <s v="07-Apr-2026"/>
    <x v="1"/>
    <s v="Week1-Apr-2026"/>
    <x v="7"/>
    <s v="16-Apr-2026"/>
    <s v="Thursday"/>
    <s v="Weekly - Thursday"/>
    <s v="Weekly - Thursday"/>
    <s v="Same Month Expiry"/>
    <n v="141824"/>
    <n v="221.93770000000001"/>
    <n v="1.6079000000000001"/>
  </r>
  <r>
    <s v="07-Apr-2026"/>
    <x v="1"/>
    <s v="Week1-Apr-2026"/>
    <x v="7"/>
    <s v="23-Apr-2026"/>
    <s v="Thursday"/>
    <s v="Weekly - Thursday"/>
    <s v="Weekly - Thursday"/>
    <s v="Same Month Expiry"/>
    <n v="1144"/>
    <n v="1.9942"/>
    <n v="2.0000000000000001E-4"/>
  </r>
  <r>
    <s v="07-Apr-2026"/>
    <x v="1"/>
    <s v="Week1-Apr-2026"/>
    <x v="7"/>
    <s v="30-Apr-2026"/>
    <s v="Thursday"/>
    <s v="Monthly - Thursday"/>
    <s v="Monthly - Thursday"/>
    <s v="Same Month Expiry"/>
    <n v="14498"/>
    <n v="22.742699999999999"/>
    <n v="0.29399999999999998"/>
  </r>
  <r>
    <s v="07-Apr-2026"/>
    <x v="1"/>
    <s v="Week1-Apr-2026"/>
    <x v="7"/>
    <s v="07-May-2026"/>
    <s v="Thursday"/>
    <s v="Weekly - Thursday"/>
    <s v="Weekly - Thursday"/>
    <s v="Month+1 Expiry"/>
    <n v="2"/>
    <n v="3.0999999999999999E-3"/>
    <n v="1E-4"/>
  </r>
  <r>
    <s v="07-Apr-2026"/>
    <x v="1"/>
    <s v="Week1-Apr-2026"/>
    <x v="7"/>
    <s v="27-May-2026"/>
    <s v="Wednesday"/>
    <s v="Monthly - Wednesday"/>
    <s v="Monthly - Wednesday"/>
    <s v="Month+1 Expiry"/>
    <n v="810"/>
    <n v="1.2423"/>
    <n v="4.3499999999999997E-2"/>
  </r>
  <r>
    <s v="07-Apr-2026"/>
    <x v="1"/>
    <s v="Week1-Apr-2026"/>
    <x v="7"/>
    <s v="25-Jun-2026"/>
    <s v="Thursday"/>
    <s v="Monthly - Thursday"/>
    <s v="Monthly - Thursday"/>
    <s v="Month+2 Expiry"/>
    <n v="0"/>
    <n v="0"/>
    <n v="0"/>
  </r>
  <r>
    <s v="08-Apr-2026"/>
    <x v="2"/>
    <s v="Week2-Apr-2026"/>
    <x v="7"/>
    <s v="09-Apr-2026"/>
    <s v="Thursday"/>
    <s v="Weekly - Thursday"/>
    <s v="Weekly - Thursday"/>
    <s v="Same Month Expiry"/>
    <n v="106445866"/>
    <n v="164382.42860000001"/>
    <n v="412.93610000000001"/>
  </r>
  <r>
    <s v="08-Apr-2026"/>
    <x v="2"/>
    <s v="Week2-Apr-2026"/>
    <x v="7"/>
    <s v="16-Apr-2026"/>
    <s v="Thursday"/>
    <s v="Weekly - Thursday"/>
    <s v="Weekly - Thursday"/>
    <s v="Same Month Expiry"/>
    <n v="436374"/>
    <n v="669.13850000000002"/>
    <n v="4.3409000000000004"/>
  </r>
  <r>
    <s v="08-Apr-2026"/>
    <x v="2"/>
    <s v="Week2-Apr-2026"/>
    <x v="7"/>
    <s v="23-Apr-2026"/>
    <s v="Thursday"/>
    <s v="Weekly - Thursday"/>
    <s v="Weekly - Thursday"/>
    <s v="Same Month Expiry"/>
    <n v="700"/>
    <n v="1.1289"/>
    <n v="1.2E-2"/>
  </r>
  <r>
    <s v="08-Apr-2026"/>
    <x v="2"/>
    <s v="Week2-Apr-2026"/>
    <x v="7"/>
    <s v="30-Apr-2026"/>
    <s v="Thursday"/>
    <s v="Monthly - Thursday"/>
    <s v="Monthly - Thursday"/>
    <s v="Same Month Expiry"/>
    <n v="39964"/>
    <n v="62.001300000000001"/>
    <n v="0.63260000000000005"/>
  </r>
  <r>
    <s v="08-Apr-2026"/>
    <x v="2"/>
    <s v="Week2-Apr-2026"/>
    <x v="7"/>
    <s v="07-May-2026"/>
    <s v="Thursday"/>
    <s v="Weekly - Thursday"/>
    <s v="Weekly - Thursday"/>
    <s v="Month+1 Expiry"/>
    <n v="1"/>
    <n v="1.5E-3"/>
    <n v="1E-4"/>
  </r>
  <r>
    <s v="08-Apr-2026"/>
    <x v="2"/>
    <s v="Week2-Apr-2026"/>
    <x v="7"/>
    <s v="27-May-2026"/>
    <s v="Wednesday"/>
    <s v="Monthly - Wednesday"/>
    <s v="Monthly - Wednesday"/>
    <s v="Month+1 Expiry"/>
    <n v="1"/>
    <n v="1.5E-3"/>
    <n v="1E-4"/>
  </r>
  <r>
    <s v="08-Apr-2026"/>
    <x v="2"/>
    <s v="Week2-Apr-2026"/>
    <x v="7"/>
    <s v="25-Jun-2026"/>
    <s v="Thursday"/>
    <s v="Monthly - Thursday"/>
    <s v="Monthly - Thursday"/>
    <s v="Month+2 Expiry"/>
    <n v="0"/>
    <n v="0"/>
    <n v="0"/>
  </r>
  <r>
    <s v="09-Apr-2026"/>
    <x v="3"/>
    <s v="Week2-Apr-2026"/>
    <x v="7"/>
    <s v="09-Apr-2026"/>
    <s v="Thursday"/>
    <s v="Weekly - Thursday"/>
    <s v="Weekly - Thursday"/>
    <s v="Same Month Expiry"/>
    <n v="557236168"/>
    <n v="856457.5209"/>
    <n v="762.42460000000005"/>
  </r>
  <r>
    <s v="09-Apr-2026"/>
    <x v="3"/>
    <s v="Week2-Apr-2026"/>
    <x v="7"/>
    <s v="16-Apr-2026"/>
    <s v="Thursday"/>
    <s v="Weekly - Thursday"/>
    <s v="Weekly - Thursday"/>
    <s v="Same Month Expiry"/>
    <n v="1515370"/>
    <n v="2340.3586"/>
    <n v="14.4207"/>
  </r>
  <r>
    <s v="09-Apr-2026"/>
    <x v="3"/>
    <s v="Week2-Apr-2026"/>
    <x v="7"/>
    <s v="23-Apr-2026"/>
    <s v="Thursday"/>
    <s v="Weekly - Thursday"/>
    <s v="Weekly - Thursday"/>
    <s v="Same Month Expiry"/>
    <n v="3119"/>
    <n v="4.9726999999999997"/>
    <n v="4.6199999999999998E-2"/>
  </r>
  <r>
    <s v="09-Apr-2026"/>
    <x v="3"/>
    <s v="Week2-Apr-2026"/>
    <x v="7"/>
    <s v="30-Apr-2026"/>
    <s v="Thursday"/>
    <s v="Monthly - Thursday"/>
    <s v="Monthly - Thursday"/>
    <s v="Same Month Expiry"/>
    <n v="42179"/>
    <n v="65.392099999999999"/>
    <n v="0.61709999999999998"/>
  </r>
  <r>
    <s v="09-Apr-2026"/>
    <x v="3"/>
    <s v="Week2-Apr-2026"/>
    <x v="7"/>
    <s v="07-May-2026"/>
    <s v="Thursday"/>
    <s v="Weekly - Thursday"/>
    <s v="Weekly - Thursday"/>
    <s v="Month+1 Expiry"/>
    <n v="23"/>
    <n v="3.5900000000000001E-2"/>
    <n v="1E-3"/>
  </r>
  <r>
    <s v="09-Apr-2026"/>
    <x v="3"/>
    <s v="Week2-Apr-2026"/>
    <x v="7"/>
    <s v="27-May-2026"/>
    <s v="Wednesday"/>
    <s v="Monthly - Wednesday"/>
    <s v="Monthly - Wednesday"/>
    <s v="Month+1 Expiry"/>
    <n v="100"/>
    <n v="0.15840000000000001"/>
    <n v="4.3E-3"/>
  </r>
  <r>
    <s v="09-Apr-2026"/>
    <x v="3"/>
    <s v="Week2-Apr-2026"/>
    <x v="7"/>
    <s v="25-Jun-2026"/>
    <s v="Thursday"/>
    <s v="Monthly - Thursday"/>
    <s v="Monthly - Thursday"/>
    <s v="Month+2 Expiry"/>
    <n v="0"/>
    <n v="0"/>
    <n v="0"/>
  </r>
  <r>
    <s v="10-Apr-2026"/>
    <x v="4"/>
    <s v="Week2-Apr-2026"/>
    <x v="7"/>
    <s v="16-Apr-2026"/>
    <s v="Thursday"/>
    <s v="Weekly - Thursday"/>
    <s v="Weekly - Thursday"/>
    <s v="Same Month Expiry"/>
    <n v="12731198"/>
    <n v="19723.795600000001"/>
    <n v="99.705699999999993"/>
  </r>
  <r>
    <s v="10-Apr-2026"/>
    <x v="4"/>
    <s v="Week2-Apr-2026"/>
    <x v="7"/>
    <s v="23-Apr-2026"/>
    <s v="Thursday"/>
    <s v="Weekly - Thursday"/>
    <s v="Weekly - Thursday"/>
    <s v="Same Month Expiry"/>
    <n v="36292"/>
    <n v="56.915500000000002"/>
    <n v="0.58330000000000004"/>
  </r>
  <r>
    <s v="10-Apr-2026"/>
    <x v="4"/>
    <s v="Week2-Apr-2026"/>
    <x v="7"/>
    <s v="30-Apr-2026"/>
    <s v="Thursday"/>
    <s v="Monthly - Thursday"/>
    <s v="Monthly - Thursday"/>
    <s v="Same Month Expiry"/>
    <n v="21704"/>
    <n v="33.597700000000003"/>
    <n v="0.2737"/>
  </r>
  <r>
    <s v="10-Apr-2026"/>
    <x v="4"/>
    <s v="Week2-Apr-2026"/>
    <x v="7"/>
    <s v="07-May-2026"/>
    <s v="Thursday"/>
    <s v="Weekly - Thursday"/>
    <s v="Weekly - Thursday"/>
    <s v="Month+1 Expiry"/>
    <n v="2"/>
    <n v="3.3E-3"/>
    <n v="0"/>
  </r>
  <r>
    <s v="10-Apr-2026"/>
    <x v="4"/>
    <s v="Week2-Apr-2026"/>
    <x v="7"/>
    <s v="27-May-2026"/>
    <s v="Wednesday"/>
    <s v="Monthly - Wednesday"/>
    <s v="Monthly - Wednesday"/>
    <s v="Month+1 Expiry"/>
    <n v="2"/>
    <n v="3.2000000000000002E-3"/>
    <n v="1E-4"/>
  </r>
  <r>
    <s v="10-Apr-2026"/>
    <x v="4"/>
    <s v="Week2-Apr-2026"/>
    <x v="7"/>
    <s v="25-Jun-2026"/>
    <s v="Thursday"/>
    <s v="Monthly - Thursday"/>
    <s v="Monthly - Thursday"/>
    <s v="Month+2 Expiry"/>
    <n v="1"/>
    <n v="1.8E-3"/>
    <n v="0"/>
  </r>
  <r>
    <s v="13-Apr-2026"/>
    <x v="0"/>
    <s v="Week2-Apr-2026"/>
    <x v="7"/>
    <s v="16-Apr-2026"/>
    <s v="Thursday"/>
    <s v="Weekly - Thursday"/>
    <s v="Weekly - Thursday"/>
    <s v="Same Month Expiry"/>
    <n v="19345986"/>
    <n v="29692.3122"/>
    <n v="117.6673"/>
  </r>
  <r>
    <s v="13-Apr-2026"/>
    <x v="0"/>
    <s v="Week2-Apr-2026"/>
    <x v="7"/>
    <s v="23-Apr-2026"/>
    <s v="Thursday"/>
    <s v="Weekly - Thursday"/>
    <s v="Weekly - Thursday"/>
    <s v="Same Month Expiry"/>
    <n v="79089"/>
    <n v="123.1562"/>
    <n v="1.0684"/>
  </r>
  <r>
    <s v="13-Apr-2026"/>
    <x v="0"/>
    <s v="Week2-Apr-2026"/>
    <x v="7"/>
    <s v="30-Apr-2026"/>
    <s v="Thursday"/>
    <s v="Monthly - Thursday"/>
    <s v="Monthly - Thursday"/>
    <s v="Same Month Expiry"/>
    <n v="25768"/>
    <n v="39.810299999999998"/>
    <n v="0.33479999999999999"/>
  </r>
  <r>
    <s v="13-Apr-2026"/>
    <x v="0"/>
    <s v="Week2-Apr-2026"/>
    <x v="7"/>
    <s v="07-May-2026"/>
    <s v="Thursday"/>
    <s v="Weekly - Thursday"/>
    <s v="Weekly - Thursday"/>
    <s v="Month+1 Expiry"/>
    <n v="97"/>
    <n v="0.1522"/>
    <n v="3.3999999999999998E-3"/>
  </r>
  <r>
    <s v="13-Apr-2026"/>
    <x v="0"/>
    <s v="Week2-Apr-2026"/>
    <x v="7"/>
    <s v="27-May-2026"/>
    <s v="Wednesday"/>
    <s v="Monthly - Wednesday"/>
    <s v="Monthly - Wednesday"/>
    <s v="Month+1 Expiry"/>
    <n v="102"/>
    <n v="0.16009999999999999"/>
    <n v="3.8E-3"/>
  </r>
  <r>
    <s v="13-Apr-2026"/>
    <x v="0"/>
    <s v="Week2-Apr-2026"/>
    <x v="7"/>
    <s v="25-Jun-2026"/>
    <s v="Thursday"/>
    <s v="Monthly - Thursday"/>
    <s v="Monthly - Thursday"/>
    <s v="Month+2 Expiry"/>
    <n v="4"/>
    <n v="7.1999999999999998E-3"/>
    <n v="0"/>
  </r>
  <r>
    <s v="15-Apr-2026"/>
    <x v="2"/>
    <s v="Week3-Apr-2026"/>
    <x v="7"/>
    <s v="16-Apr-2026"/>
    <s v="Thursday"/>
    <s v="Weekly - Thursday"/>
    <s v="Weekly - Thursday"/>
    <s v="Same Month Expiry"/>
    <n v="99256587"/>
    <n v="154838.96179999999"/>
    <n v="343.76659999999998"/>
  </r>
  <r>
    <s v="15-Apr-2026"/>
    <x v="2"/>
    <s v="Week3-Apr-2026"/>
    <x v="7"/>
    <s v="23-Apr-2026"/>
    <s v="Thursday"/>
    <s v="Weekly - Thursday"/>
    <s v="Weekly - Thursday"/>
    <s v="Same Month Expiry"/>
    <n v="324760"/>
    <n v="507.22649999999999"/>
    <n v="3.2679999999999998"/>
  </r>
  <r>
    <s v="15-Apr-2026"/>
    <x v="2"/>
    <s v="Week3-Apr-2026"/>
    <x v="7"/>
    <s v="30-Apr-2026"/>
    <s v="Thursday"/>
    <s v="Monthly - Thursday"/>
    <s v="Monthly - Thursday"/>
    <s v="Same Month Expiry"/>
    <n v="32791"/>
    <n v="51.420999999999999"/>
    <n v="0.45440000000000003"/>
  </r>
  <r>
    <s v="15-Apr-2026"/>
    <x v="2"/>
    <s v="Week3-Apr-2026"/>
    <x v="7"/>
    <s v="07-May-2026"/>
    <s v="Thursday"/>
    <s v="Weekly - Thursday"/>
    <s v="Weekly - Thursday"/>
    <s v="Month+1 Expiry"/>
    <n v="223"/>
    <n v="0.35580000000000001"/>
    <n v="5.1999999999999998E-3"/>
  </r>
  <r>
    <s v="15-Apr-2026"/>
    <x v="2"/>
    <s v="Week3-Apr-2026"/>
    <x v="7"/>
    <s v="14-May-2026"/>
    <s v="Thursday"/>
    <s v="Weekly - Thursday"/>
    <s v="Weekly - Thursday"/>
    <s v="Month+1 Expiry"/>
    <n v="3"/>
    <n v="4.8999999999999998E-3"/>
    <n v="1E-4"/>
  </r>
  <r>
    <s v="15-Apr-2026"/>
    <x v="2"/>
    <s v="Week3-Apr-2026"/>
    <x v="7"/>
    <s v="27-May-2026"/>
    <s v="Wednesday"/>
    <s v="Monthly - Wednesday"/>
    <s v="Monthly - Wednesday"/>
    <s v="Month+1 Expiry"/>
    <n v="298"/>
    <n v="0.47839999999999999"/>
    <n v="1.0800000000000001E-2"/>
  </r>
  <r>
    <s v="15-Apr-2026"/>
    <x v="2"/>
    <s v="Week3-Apr-2026"/>
    <x v="7"/>
    <s v="25-Jun-2026"/>
    <s v="Thursday"/>
    <s v="Monthly - Thursday"/>
    <s v="Monthly - Thursday"/>
    <s v="Month+2 Expiry"/>
    <n v="4"/>
    <n v="7.1999999999999998E-3"/>
    <n v="0"/>
  </r>
  <r>
    <s v="16-Apr-2026"/>
    <x v="3"/>
    <s v="Week3-Apr-2026"/>
    <x v="7"/>
    <s v="16-Apr-2026"/>
    <s v="Thursday"/>
    <s v="Weekly - Thursday"/>
    <s v="Weekly - Thursday"/>
    <s v="Same Month Expiry"/>
    <n v="542010071"/>
    <n v="847012.28469999996"/>
    <n v="683.2713"/>
  </r>
  <r>
    <s v="16-Apr-2026"/>
    <x v="3"/>
    <s v="Week3-Apr-2026"/>
    <x v="7"/>
    <s v="23-Apr-2026"/>
    <s v="Thursday"/>
    <s v="Weekly - Thursday"/>
    <s v="Weekly - Thursday"/>
    <s v="Same Month Expiry"/>
    <n v="1666236"/>
    <n v="2613.3204000000001"/>
    <n v="13.3284"/>
  </r>
  <r>
    <s v="16-Apr-2026"/>
    <x v="3"/>
    <s v="Week3-Apr-2026"/>
    <x v="7"/>
    <s v="30-Apr-2026"/>
    <s v="Thursday"/>
    <s v="Monthly - Thursday"/>
    <s v="Monthly - Thursday"/>
    <s v="Same Month Expiry"/>
    <n v="44407"/>
    <n v="70.020099999999999"/>
    <n v="0.61950000000000005"/>
  </r>
  <r>
    <s v="16-Apr-2026"/>
    <x v="3"/>
    <s v="Week3-Apr-2026"/>
    <x v="7"/>
    <s v="07-May-2026"/>
    <s v="Thursday"/>
    <s v="Weekly - Thursday"/>
    <s v="Weekly - Thursday"/>
    <s v="Month+1 Expiry"/>
    <n v="1811"/>
    <n v="2.8822000000000001"/>
    <n v="4.65E-2"/>
  </r>
  <r>
    <s v="16-Apr-2026"/>
    <x v="3"/>
    <s v="Week3-Apr-2026"/>
    <x v="7"/>
    <s v="14-May-2026"/>
    <s v="Thursday"/>
    <s v="Weekly - Thursday"/>
    <s v="Weekly - Thursday"/>
    <s v="Month+1 Expiry"/>
    <n v="2"/>
    <n v="3.2000000000000002E-3"/>
    <n v="1E-4"/>
  </r>
  <r>
    <s v="16-Apr-2026"/>
    <x v="3"/>
    <s v="Week3-Apr-2026"/>
    <x v="7"/>
    <s v="27-May-2026"/>
    <s v="Wednesday"/>
    <s v="Monthly - Wednesday"/>
    <s v="Monthly - Wednesday"/>
    <s v="Month+1 Expiry"/>
    <n v="1156"/>
    <n v="1.8512999999999999"/>
    <n v="3.6700000000000003E-2"/>
  </r>
  <r>
    <s v="16-Apr-2026"/>
    <x v="3"/>
    <s v="Week3-Apr-2026"/>
    <x v="7"/>
    <s v="25-Jun-2026"/>
    <s v="Thursday"/>
    <s v="Monthly - Thursday"/>
    <s v="Monthly - Thursday"/>
    <s v="Month+2 Expiry"/>
    <n v="7"/>
    <n v="1.26E-2"/>
    <n v="0"/>
  </r>
  <r>
    <s v="17-Apr-2026"/>
    <x v="4"/>
    <s v="Week3-Apr-2026"/>
    <x v="7"/>
    <s v="23-Apr-2026"/>
    <s v="Thursday"/>
    <s v="Weekly - Thursday"/>
    <s v="Weekly - Thursday"/>
    <s v="Same Month Expiry"/>
    <n v="12276342"/>
    <n v="19314.947199999999"/>
    <n v="89.890100000000004"/>
  </r>
  <r>
    <s v="17-Apr-2026"/>
    <x v="4"/>
    <s v="Week3-Apr-2026"/>
    <x v="7"/>
    <s v="30-Apr-2026"/>
    <s v="Thursday"/>
    <s v="Monthly - Thursday"/>
    <s v="Monthly - Thursday"/>
    <s v="Same Month Expiry"/>
    <n v="91788"/>
    <n v="144.66309999999999"/>
    <n v="0.93289999999999995"/>
  </r>
  <r>
    <s v="17-Apr-2026"/>
    <x v="4"/>
    <s v="Week3-Apr-2026"/>
    <x v="7"/>
    <s v="07-May-2026"/>
    <s v="Thursday"/>
    <s v="Weekly - Thursday"/>
    <s v="Weekly - Thursday"/>
    <s v="Month+1 Expiry"/>
    <n v="1388"/>
    <n v="2.2117"/>
    <n v="2.9000000000000001E-2"/>
  </r>
  <r>
    <s v="17-Apr-2026"/>
    <x v="4"/>
    <s v="Week3-Apr-2026"/>
    <x v="7"/>
    <s v="14-May-2026"/>
    <s v="Thursday"/>
    <s v="Weekly - Thursday"/>
    <s v="Weekly - Thursday"/>
    <s v="Month+1 Expiry"/>
    <n v="0"/>
    <n v="0"/>
    <n v="0"/>
  </r>
  <r>
    <s v="17-Apr-2026"/>
    <x v="4"/>
    <s v="Week3-Apr-2026"/>
    <x v="7"/>
    <s v="27-May-2026"/>
    <s v="Wednesday"/>
    <s v="Monthly - Wednesday"/>
    <s v="Monthly - Wednesday"/>
    <s v="Month+1 Expiry"/>
    <n v="862"/>
    <n v="1.3942000000000001"/>
    <n v="2.4799999999999999E-2"/>
  </r>
  <r>
    <s v="17-Apr-2026"/>
    <x v="4"/>
    <s v="Week3-Apr-2026"/>
    <x v="7"/>
    <s v="25-Jun-2026"/>
    <s v="Thursday"/>
    <s v="Monthly - Thursday"/>
    <s v="Monthly - Thursday"/>
    <s v="Month+2 Expiry"/>
    <n v="0"/>
    <n v="0"/>
    <n v="0"/>
  </r>
  <r>
    <s v="20-Apr-2026"/>
    <x v="0"/>
    <s v="Week3-Apr-2026"/>
    <x v="7"/>
    <s v="23-Apr-2026"/>
    <s v="Thursday"/>
    <s v="Weekly - Thursday"/>
    <s v="Weekly - Thursday"/>
    <s v="Same Month Expiry"/>
    <n v="17694914"/>
    <n v="27882.973900000001"/>
    <n v="117.1247"/>
  </r>
  <r>
    <s v="20-Apr-2026"/>
    <x v="0"/>
    <s v="Week3-Apr-2026"/>
    <x v="7"/>
    <s v="30-Apr-2026"/>
    <s v="Thursday"/>
    <s v="Monthly - Thursday"/>
    <s v="Monthly - Thursday"/>
    <s v="Same Month Expiry"/>
    <n v="193645"/>
    <n v="305.63409999999999"/>
    <n v="1.6840999999999999"/>
  </r>
  <r>
    <s v="20-Apr-2026"/>
    <x v="0"/>
    <s v="Week3-Apr-2026"/>
    <x v="7"/>
    <s v="07-May-2026"/>
    <s v="Thursday"/>
    <s v="Weekly - Thursday"/>
    <s v="Weekly - Thursday"/>
    <s v="Month+1 Expiry"/>
    <n v="1596"/>
    <n v="2.5531999999999999"/>
    <n v="3.0800000000000001E-2"/>
  </r>
  <r>
    <s v="20-Apr-2026"/>
    <x v="0"/>
    <s v="Week3-Apr-2026"/>
    <x v="7"/>
    <s v="14-May-2026"/>
    <s v="Thursday"/>
    <s v="Weekly - Thursday"/>
    <s v="Weekly - Thursday"/>
    <s v="Month+1 Expiry"/>
    <n v="13"/>
    <n v="2.1100000000000001E-2"/>
    <n v="2.0000000000000001E-4"/>
  </r>
  <r>
    <s v="20-Apr-2026"/>
    <x v="0"/>
    <s v="Week3-Apr-2026"/>
    <x v="7"/>
    <s v="27-May-2026"/>
    <s v="Wednesday"/>
    <s v="Monthly - Wednesday"/>
    <s v="Monthly - Wednesday"/>
    <s v="Month+1 Expiry"/>
    <n v="1351"/>
    <n v="2.2141000000000002"/>
    <n v="2.9700000000000001E-2"/>
  </r>
  <r>
    <s v="20-Apr-2026"/>
    <x v="0"/>
    <s v="Week3-Apr-2026"/>
    <x v="7"/>
    <s v="25-Jun-2026"/>
    <s v="Thursday"/>
    <s v="Monthly - Thursday"/>
    <s v="Monthly - Thursday"/>
    <s v="Month+2 Expiry"/>
    <n v="2"/>
    <n v="3.5999999999999999E-3"/>
    <n v="0"/>
  </r>
  <r>
    <s v="21-Apr-2026"/>
    <x v="1"/>
    <s v="Week3-Apr-2026"/>
    <x v="7"/>
    <s v="23-Apr-2026"/>
    <s v="Thursday"/>
    <s v="Weekly - Thursday"/>
    <s v="Weekly - Thursday"/>
    <s v="Same Month Expiry"/>
    <n v="17992610"/>
    <n v="28352.655299999999"/>
    <n v="88.135000000000005"/>
  </r>
  <r>
    <s v="21-Apr-2026"/>
    <x v="1"/>
    <s v="Week3-Apr-2026"/>
    <x v="7"/>
    <s v="30-Apr-2026"/>
    <s v="Thursday"/>
    <s v="Monthly - Thursday"/>
    <s v="Monthly - Thursday"/>
    <s v="Same Month Expiry"/>
    <n v="210243"/>
    <n v="332.1336"/>
    <n v="1.6420999999999999"/>
  </r>
  <r>
    <s v="21-Apr-2026"/>
    <x v="1"/>
    <s v="Week3-Apr-2026"/>
    <x v="7"/>
    <s v="07-May-2026"/>
    <s v="Thursday"/>
    <s v="Weekly - Thursday"/>
    <s v="Weekly - Thursday"/>
    <s v="Month+1 Expiry"/>
    <n v="2707"/>
    <n v="4.3227000000000002"/>
    <n v="3.7100000000000001E-2"/>
  </r>
  <r>
    <s v="21-Apr-2026"/>
    <x v="1"/>
    <s v="Week3-Apr-2026"/>
    <x v="7"/>
    <s v="14-May-2026"/>
    <s v="Thursday"/>
    <s v="Weekly - Thursday"/>
    <s v="Weekly - Thursday"/>
    <s v="Month+1 Expiry"/>
    <n v="18"/>
    <n v="2.9399999999999999E-2"/>
    <n v="2.9999999999999997E-4"/>
  </r>
  <r>
    <s v="21-Apr-2026"/>
    <x v="1"/>
    <s v="Week3-Apr-2026"/>
    <x v="7"/>
    <s v="27-May-2026"/>
    <s v="Wednesday"/>
    <s v="Monthly - Wednesday"/>
    <s v="Monthly - Wednesday"/>
    <s v="Month+1 Expiry"/>
    <n v="2427"/>
    <n v="3.9285999999999999"/>
    <n v="5.2299999999999999E-2"/>
  </r>
  <r>
    <s v="21-Apr-2026"/>
    <x v="1"/>
    <s v="Week3-Apr-2026"/>
    <x v="7"/>
    <s v="25-Jun-2026"/>
    <s v="Thursday"/>
    <s v="Monthly - Thursday"/>
    <s v="Monthly - Thursday"/>
    <s v="Month+2 Expiry"/>
    <n v="3"/>
    <n v="5.4000000000000003E-3"/>
    <n v="0"/>
  </r>
  <r>
    <s v="22-Apr-2026"/>
    <x v="2"/>
    <s v="Week4-Apr-2026"/>
    <x v="7"/>
    <s v="23-Apr-2026"/>
    <s v="Thursday"/>
    <s v="Weekly - Thursday"/>
    <s v="Weekly - Thursday"/>
    <s v="Same Month Expiry"/>
    <n v="90849550"/>
    <n v="143252.21789999999"/>
    <n v="328.47050000000002"/>
  </r>
  <r>
    <s v="22-Apr-2026"/>
    <x v="2"/>
    <s v="Week4-Apr-2026"/>
    <x v="7"/>
    <s v="30-Apr-2026"/>
    <s v="Thursday"/>
    <s v="Monthly - Thursday"/>
    <s v="Monthly - Thursday"/>
    <s v="Same Month Expiry"/>
    <n v="484520"/>
    <n v="763.14840000000004"/>
    <n v="3.9981"/>
  </r>
  <r>
    <s v="22-Apr-2026"/>
    <x v="2"/>
    <s v="Week4-Apr-2026"/>
    <x v="7"/>
    <s v="07-May-2026"/>
    <s v="Thursday"/>
    <s v="Weekly - Thursday"/>
    <s v="Weekly - Thursday"/>
    <s v="Month+1 Expiry"/>
    <n v="5539"/>
    <n v="8.8609000000000009"/>
    <n v="8.1299999999999997E-2"/>
  </r>
  <r>
    <s v="22-Apr-2026"/>
    <x v="2"/>
    <s v="Week4-Apr-2026"/>
    <x v="7"/>
    <s v="14-May-2026"/>
    <s v="Thursday"/>
    <s v="Weekly - Thursday"/>
    <s v="Weekly - Thursday"/>
    <s v="Month+1 Expiry"/>
    <n v="74"/>
    <n v="0.1188"/>
    <n v="2.3E-3"/>
  </r>
  <r>
    <s v="22-Apr-2026"/>
    <x v="2"/>
    <s v="Week4-Apr-2026"/>
    <x v="7"/>
    <s v="27-May-2026"/>
    <s v="Wednesday"/>
    <s v="Monthly - Wednesday"/>
    <s v="Monthly - Wednesday"/>
    <s v="Month+1 Expiry"/>
    <n v="3095"/>
    <n v="5.0037000000000003"/>
    <n v="6.3399999999999998E-2"/>
  </r>
  <r>
    <s v="22-Apr-2026"/>
    <x v="2"/>
    <s v="Week4-Apr-2026"/>
    <x v="7"/>
    <s v="25-Jun-2026"/>
    <s v="Thursday"/>
    <s v="Monthly - Thursday"/>
    <s v="Monthly - Thursday"/>
    <s v="Month+2 Expiry"/>
    <n v="2"/>
    <n v="3.3999999999999998E-3"/>
    <n v="0"/>
  </r>
  <r>
    <s v="23-Apr-2026"/>
    <x v="3"/>
    <s v="Week4-Apr-2026"/>
    <x v="7"/>
    <s v="23-Apr-2026"/>
    <s v="Thursday"/>
    <s v="Weekly - Thursday"/>
    <s v="Weekly - Thursday"/>
    <s v="Same Month Expiry"/>
    <n v="500132473"/>
    <n v="779686.62679999997"/>
    <n v="557.99770000000001"/>
  </r>
  <r>
    <s v="23-Apr-2026"/>
    <x v="3"/>
    <s v="Week4-Apr-2026"/>
    <x v="7"/>
    <s v="30-Apr-2026"/>
    <s v="Thursday"/>
    <s v="Monthly - Thursday"/>
    <s v="Monthly - Thursday"/>
    <s v="Same Month Expiry"/>
    <n v="1614722"/>
    <n v="2527.0484999999999"/>
    <n v="12.149699999999999"/>
  </r>
  <r>
    <s v="23-Apr-2026"/>
    <x v="3"/>
    <s v="Week4-Apr-2026"/>
    <x v="7"/>
    <s v="07-May-2026"/>
    <s v="Thursday"/>
    <s v="Weekly - Thursday"/>
    <s v="Weekly - Thursday"/>
    <s v="Month+1 Expiry"/>
    <n v="12004"/>
    <n v="19.152799999999999"/>
    <n v="0.15620000000000001"/>
  </r>
  <r>
    <s v="23-Apr-2026"/>
    <x v="3"/>
    <s v="Week4-Apr-2026"/>
    <x v="7"/>
    <s v="14-May-2026"/>
    <s v="Thursday"/>
    <s v="Weekly - Thursday"/>
    <s v="Weekly - Thursday"/>
    <s v="Month+1 Expiry"/>
    <n v="115"/>
    <n v="0.18279999999999999"/>
    <n v="3.3999999999999998E-3"/>
  </r>
  <r>
    <s v="23-Apr-2026"/>
    <x v="3"/>
    <s v="Week4-Apr-2026"/>
    <x v="7"/>
    <s v="21-May-2026"/>
    <s v="Thursday"/>
    <s v="Weekly - Thursday"/>
    <s v="Weekly - Thursday"/>
    <s v="Month+1 Expiry"/>
    <n v="2"/>
    <n v="3.2000000000000002E-3"/>
    <n v="2.0000000000000001E-4"/>
  </r>
  <r>
    <s v="23-Apr-2026"/>
    <x v="3"/>
    <s v="Week4-Apr-2026"/>
    <x v="7"/>
    <s v="27-May-2026"/>
    <s v="Wednesday"/>
    <s v="Monthly - Wednesday"/>
    <s v="Monthly - Wednesday"/>
    <s v="Month+1 Expiry"/>
    <n v="3965"/>
    <n v="6.4143999999999997"/>
    <n v="7.7799999999999994E-2"/>
  </r>
  <r>
    <s v="23-Apr-2026"/>
    <x v="3"/>
    <s v="Week4-Apr-2026"/>
    <x v="7"/>
    <s v="25-Jun-2026"/>
    <s v="Thursday"/>
    <s v="Monthly - Thursday"/>
    <s v="Monthly - Thursday"/>
    <s v="Month+2 Expiry"/>
    <n v="13"/>
    <n v="2.3400000000000001E-2"/>
    <n v="0"/>
  </r>
  <r>
    <s v="24-Apr-2026"/>
    <x v="4"/>
    <s v="Week4-Apr-2026"/>
    <x v="7"/>
    <s v="30-Apr-2026"/>
    <s v="Thursday"/>
    <s v="Monthly - Thursday"/>
    <s v="MDAW - Thursday"/>
    <s v="Same Month Expiry"/>
    <n v="12823711"/>
    <n v="19815.012299999999"/>
    <n v="92.5471"/>
  </r>
  <r>
    <s v="24-Apr-2026"/>
    <x v="4"/>
    <s v="Week4-Apr-2026"/>
    <x v="7"/>
    <s v="07-May-2026"/>
    <s v="Thursday"/>
    <s v="Weekly - Thursday"/>
    <s v="Weekly - Thursday"/>
    <s v="Month+1 Expiry"/>
    <n v="45252"/>
    <n v="71.032499999999999"/>
    <n v="0.54620000000000002"/>
  </r>
  <r>
    <s v="24-Apr-2026"/>
    <x v="4"/>
    <s v="Week4-Apr-2026"/>
    <x v="7"/>
    <s v="14-May-2026"/>
    <s v="Thursday"/>
    <s v="Weekly - Thursday"/>
    <s v="Weekly - Thursday"/>
    <s v="Month+1 Expiry"/>
    <n v="356"/>
    <n v="0.55920000000000003"/>
    <n v="1.06E-2"/>
  </r>
  <r>
    <s v="24-Apr-2026"/>
    <x v="4"/>
    <s v="Week4-Apr-2026"/>
    <x v="7"/>
    <s v="21-May-2026"/>
    <s v="Thursday"/>
    <s v="Weekly - Thursday"/>
    <s v="Weekly - Thursday"/>
    <s v="Month+1 Expiry"/>
    <n v="1"/>
    <n v="1.6000000000000001E-3"/>
    <n v="0"/>
  </r>
  <r>
    <s v="24-Apr-2026"/>
    <x v="4"/>
    <s v="Week4-Apr-2026"/>
    <x v="7"/>
    <s v="27-May-2026"/>
    <s v="Wednesday"/>
    <s v="Monthly - Wednesday"/>
    <s v="Monthly - Wednesday"/>
    <s v="Month+1 Expiry"/>
    <n v="4970"/>
    <n v="7.9530000000000003"/>
    <n v="0.10199999999999999"/>
  </r>
  <r>
    <s v="24-Apr-2026"/>
    <x v="4"/>
    <s v="Week4-Apr-2026"/>
    <x v="7"/>
    <s v="25-Jun-2026"/>
    <s v="Thursday"/>
    <s v="Monthly - Thursday"/>
    <s v="Monthly - Thursday"/>
    <s v="Month+2 Expiry"/>
    <n v="165"/>
    <n v="0.26329999999999998"/>
    <n v="7.4999999999999997E-3"/>
  </r>
  <r>
    <s v="27-Apr-2026"/>
    <x v="0"/>
    <s v="Week4-Apr-2026"/>
    <x v="7"/>
    <s v="30-Apr-2026"/>
    <s v="Thursday"/>
    <s v="Monthly - Thursday"/>
    <s v="MDAW - Thursday"/>
    <s v="Same Month Expiry"/>
    <n v="15077713"/>
    <n v="23342.291499999999"/>
    <n v="87.883600000000001"/>
  </r>
  <r>
    <s v="27-Apr-2026"/>
    <x v="0"/>
    <s v="Week4-Apr-2026"/>
    <x v="7"/>
    <s v="07-May-2026"/>
    <s v="Thursday"/>
    <s v="Weekly - Thursday"/>
    <s v="Weekly - Thursday"/>
    <s v="Month+1 Expiry"/>
    <n v="84862"/>
    <n v="132.8434"/>
    <n v="0.77059999999999995"/>
  </r>
  <r>
    <s v="27-Apr-2026"/>
    <x v="0"/>
    <s v="Week4-Apr-2026"/>
    <x v="7"/>
    <s v="14-May-2026"/>
    <s v="Thursday"/>
    <s v="Weekly - Thursday"/>
    <s v="Weekly - Thursday"/>
    <s v="Month+1 Expiry"/>
    <n v="695"/>
    <n v="1.0995999999999999"/>
    <n v="1.84E-2"/>
  </r>
  <r>
    <s v="27-Apr-2026"/>
    <x v="0"/>
    <s v="Week4-Apr-2026"/>
    <x v="7"/>
    <s v="21-May-2026"/>
    <s v="Thursday"/>
    <s v="Weekly - Thursday"/>
    <s v="Weekly - Thursday"/>
    <s v="Month+1 Expiry"/>
    <n v="34"/>
    <n v="5.7000000000000002E-2"/>
    <n v="1E-4"/>
  </r>
  <r>
    <s v="27-Apr-2026"/>
    <x v="0"/>
    <s v="Week4-Apr-2026"/>
    <x v="7"/>
    <s v="27-May-2026"/>
    <s v="Wednesday"/>
    <s v="Monthly - Wednesday"/>
    <s v="Monthly - Wednesday"/>
    <s v="Month+1 Expiry"/>
    <n v="3499"/>
    <n v="5.5612000000000004"/>
    <n v="6.8599999999999994E-2"/>
  </r>
  <r>
    <s v="27-Apr-2026"/>
    <x v="0"/>
    <s v="Week4-Apr-2026"/>
    <x v="7"/>
    <s v="25-Jun-2026"/>
    <s v="Thursday"/>
    <s v="Monthly - Thursday"/>
    <s v="Monthly - Thursday"/>
    <s v="Month+2 Expiry"/>
    <n v="15"/>
    <n v="2.4400000000000002E-2"/>
    <n v="5.9999999999999995E-4"/>
  </r>
  <r>
    <s v="28-Apr-2026"/>
    <x v="1"/>
    <s v="Week4-Apr-2026"/>
    <x v="7"/>
    <s v="30-Apr-2026"/>
    <s v="Thursday"/>
    <s v="Monthly - Thursday"/>
    <s v="MDAW - Thursday"/>
    <s v="Same Month Expiry"/>
    <n v="22416130"/>
    <n v="34614.990700000002"/>
    <n v="91.270300000000006"/>
  </r>
  <r>
    <s v="28-Apr-2026"/>
    <x v="1"/>
    <s v="Week4-Apr-2026"/>
    <x v="7"/>
    <s v="07-May-2026"/>
    <s v="Thursday"/>
    <s v="Weekly - Thursday"/>
    <s v="Weekly - Thursday"/>
    <s v="Month+1 Expiry"/>
    <n v="215690"/>
    <n v="335.49639999999999"/>
    <n v="1.4374"/>
  </r>
  <r>
    <s v="28-Apr-2026"/>
    <x v="1"/>
    <s v="Week4-Apr-2026"/>
    <x v="7"/>
    <s v="14-May-2026"/>
    <s v="Thursday"/>
    <s v="Weekly - Thursday"/>
    <s v="Weekly - Thursday"/>
    <s v="Month+1 Expiry"/>
    <n v="1116"/>
    <n v="1.7722"/>
    <n v="1.5299999999999999E-2"/>
  </r>
  <r>
    <s v="28-Apr-2026"/>
    <x v="1"/>
    <s v="Week4-Apr-2026"/>
    <x v="7"/>
    <s v="21-May-2026"/>
    <s v="Thursday"/>
    <s v="Weekly - Thursday"/>
    <s v="Weekly - Thursday"/>
    <s v="Month+1 Expiry"/>
    <n v="141"/>
    <n v="0.2208"/>
    <n v="5.7000000000000002E-3"/>
  </r>
  <r>
    <s v="28-Apr-2026"/>
    <x v="1"/>
    <s v="Week4-Apr-2026"/>
    <x v="7"/>
    <s v="27-May-2026"/>
    <s v="Wednesday"/>
    <s v="Monthly - Wednesday"/>
    <s v="Monthly - Wednesday"/>
    <s v="Month+1 Expiry"/>
    <n v="6361"/>
    <n v="10.0464"/>
    <n v="0.111"/>
  </r>
  <r>
    <s v="28-Apr-2026"/>
    <x v="1"/>
    <s v="Week4-Apr-2026"/>
    <x v="7"/>
    <s v="25-Jun-2026"/>
    <s v="Thursday"/>
    <s v="Monthly - Thursday"/>
    <s v="Monthly - Thursday"/>
    <s v="Month+2 Expiry"/>
    <n v="85"/>
    <n v="0.13519999999999999"/>
    <n v="4.0000000000000001E-3"/>
  </r>
  <r>
    <s v="29-Apr-2026"/>
    <x v="2"/>
    <s v="Week5-Apr-2026"/>
    <x v="7"/>
    <s v="30-Apr-2026"/>
    <s v="Thursday"/>
    <s v="Monthly - Thursday"/>
    <s v="MDAW - Thursday"/>
    <s v="Same Month Expiry"/>
    <n v="114233559"/>
    <n v="177658.82670000001"/>
    <n v="362.15699999999998"/>
  </r>
  <r>
    <s v="29-Apr-2026"/>
    <x v="2"/>
    <s v="Week5-Apr-2026"/>
    <x v="7"/>
    <s v="07-May-2026"/>
    <s v="Thursday"/>
    <s v="Weekly - Thursday"/>
    <s v="Weekly - Thursday"/>
    <s v="Month+1 Expiry"/>
    <n v="707340"/>
    <n v="1095.3851"/>
    <n v="4.3659999999999997"/>
  </r>
  <r>
    <s v="29-Apr-2026"/>
    <x v="2"/>
    <s v="Week5-Apr-2026"/>
    <x v="7"/>
    <s v="14-May-2026"/>
    <s v="Thursday"/>
    <s v="Weekly - Thursday"/>
    <s v="Weekly - Thursday"/>
    <s v="Month+1 Expiry"/>
    <n v="6391"/>
    <n v="10.083399999999999"/>
    <n v="8.3900000000000002E-2"/>
  </r>
  <r>
    <s v="29-Apr-2026"/>
    <x v="2"/>
    <s v="Week5-Apr-2026"/>
    <x v="7"/>
    <s v="21-May-2026"/>
    <s v="Thursday"/>
    <s v="Weekly - Thursday"/>
    <s v="Weekly - Thursday"/>
    <s v="Month+1 Expiry"/>
    <n v="9"/>
    <n v="1.4999999999999999E-2"/>
    <n v="0"/>
  </r>
  <r>
    <s v="29-Apr-2026"/>
    <x v="2"/>
    <s v="Week5-Apr-2026"/>
    <x v="7"/>
    <s v="27-May-2026"/>
    <s v="Wednesday"/>
    <s v="Monthly - Wednesday"/>
    <s v="Monthly - Wednesday"/>
    <s v="Month+1 Expiry"/>
    <n v="14201"/>
    <n v="23.3247"/>
    <n v="0.55589999999999995"/>
  </r>
  <r>
    <s v="29-Apr-2026"/>
    <x v="2"/>
    <s v="Week5-Apr-2026"/>
    <x v="7"/>
    <s v="25-Jun-2026"/>
    <s v="Thursday"/>
    <s v="Monthly - Thursday"/>
    <s v="Monthly - Thursday"/>
    <s v="Month+2 Expiry"/>
    <n v="110"/>
    <n v="0.17660000000000001"/>
    <n v="5.1000000000000004E-3"/>
  </r>
  <r>
    <s v="30-Apr-2026"/>
    <x v="3"/>
    <s v="Week5-Apr-2026"/>
    <x v="7"/>
    <s v="30-Apr-2026"/>
    <s v="Thursday"/>
    <s v="Monthly - Thursday"/>
    <s v="MDAW - Thursday"/>
    <s v="Same Month Expiry"/>
    <n v="606194499"/>
    <n v="932773.89549999998"/>
    <n v="698.57150000000001"/>
  </r>
  <r>
    <s v="30-Apr-2026"/>
    <x v="3"/>
    <s v="Week5-Apr-2026"/>
    <x v="7"/>
    <s v="07-May-2026"/>
    <s v="Thursday"/>
    <s v="Weekly - Thursday"/>
    <s v="Weekly - Thursday"/>
    <s v="Month+1 Expiry"/>
    <n v="1990377"/>
    <n v="3075.9938999999999"/>
    <n v="16.098800000000001"/>
  </r>
  <r>
    <s v="30-Apr-2026"/>
    <x v="3"/>
    <s v="Week5-Apr-2026"/>
    <x v="7"/>
    <s v="14-May-2026"/>
    <s v="Thursday"/>
    <s v="Weekly - Thursday"/>
    <s v="Weekly - Thursday"/>
    <s v="Month+1 Expiry"/>
    <n v="11154"/>
    <n v="17.450700000000001"/>
    <n v="0.15820000000000001"/>
  </r>
  <r>
    <s v="30-Apr-2026"/>
    <x v="3"/>
    <s v="Week5-Apr-2026"/>
    <x v="7"/>
    <s v="21-May-2026"/>
    <s v="Thursday"/>
    <s v="Weekly - Thursday"/>
    <s v="Weekly - Thursday"/>
    <s v="Month+1 Expiry"/>
    <n v="24"/>
    <n v="3.9E-2"/>
    <n v="2.9999999999999997E-4"/>
  </r>
  <r>
    <s v="30-Apr-2026"/>
    <x v="3"/>
    <s v="Week5-Apr-2026"/>
    <x v="7"/>
    <s v="27-May-2026"/>
    <s v="Wednesday"/>
    <s v="Monthly - Wednesday"/>
    <s v="Monthly - Wednesday"/>
    <s v="Month+1 Expiry"/>
    <n v="18371"/>
    <n v="29.408100000000001"/>
    <n v="0.63239999999999996"/>
  </r>
  <r>
    <s v="30-Apr-2026"/>
    <x v="3"/>
    <s v="Week5-Apr-2026"/>
    <x v="7"/>
    <s v="04-Jun-2026"/>
    <s v="Thursday"/>
    <s v="Weekly - Thursday"/>
    <s v="Weekly - Thursday"/>
    <s v="Month+2 Expiry"/>
    <n v="1"/>
    <n v="1.6000000000000001E-3"/>
    <n v="0"/>
  </r>
  <r>
    <s v="30-Apr-2026"/>
    <x v="3"/>
    <s v="Week5-Apr-2026"/>
    <x v="7"/>
    <s v="25-Jun-2026"/>
    <s v="Thursday"/>
    <s v="Monthly - Thursday"/>
    <s v="Monthly - Thursday"/>
    <s v="Month+2 Expiry"/>
    <n v="295"/>
    <n v="0.47110000000000002"/>
    <n v="1.0699999999999999E-2"/>
  </r>
  <r>
    <s v="04-May-2026"/>
    <x v="0"/>
    <s v="Week1-May-2026"/>
    <x v="8"/>
    <s v="07-May-2026"/>
    <s v="Thursday"/>
    <s v="Weekly - Thursday"/>
    <s v="Weekly - Thursday"/>
    <s v="Same Month Expiry"/>
    <n v="23860456"/>
    <n v="37097.031499999997"/>
    <n v="148.48560000000001"/>
  </r>
  <r>
    <s v="04-May-2026"/>
    <x v="0"/>
    <s v="Week1-May-2026"/>
    <x v="8"/>
    <s v="14-May-2026"/>
    <s v="Thursday"/>
    <s v="Weekly - Thursday"/>
    <s v="Weekly - Thursday"/>
    <s v="Same Month Expiry"/>
    <n v="90268"/>
    <n v="141.8896"/>
    <n v="0.97599999999999998"/>
  </r>
  <r>
    <s v="04-May-2026"/>
    <x v="0"/>
    <s v="Week1-May-2026"/>
    <x v="8"/>
    <s v="21-May-2026"/>
    <s v="Thursday"/>
    <s v="Weekly - Thursday"/>
    <s v="Weekly - Thursday"/>
    <s v="Same Month Expiry"/>
    <n v="1107"/>
    <n v="1.7423"/>
    <n v="2.6100000000000002E-2"/>
  </r>
  <r>
    <s v="04-May-2026"/>
    <x v="0"/>
    <s v="Week1-May-2026"/>
    <x v="8"/>
    <s v="27-May-2026"/>
    <s v="Wednesday"/>
    <s v="Monthly - Wednesday"/>
    <s v="Monthly - Wednesday"/>
    <s v="Same Month Expiry"/>
    <n v="69728"/>
    <n v="120.83799999999999"/>
    <n v="0.37559999999999999"/>
  </r>
  <r>
    <s v="04-May-2026"/>
    <x v="0"/>
    <s v="Week1-May-2026"/>
    <x v="8"/>
    <s v="04-Jun-2026"/>
    <s v="Thursday"/>
    <s v="Weekly - Thursday"/>
    <s v="Weekly - Thursday"/>
    <s v="Month+1 Expiry"/>
    <n v="2"/>
    <n v="3.2000000000000002E-3"/>
    <n v="1E-4"/>
  </r>
  <r>
    <s v="04-May-2026"/>
    <x v="0"/>
    <s v="Week1-May-2026"/>
    <x v="8"/>
    <s v="25-Jun-2026"/>
    <s v="Thursday"/>
    <s v="Monthly - Thursday"/>
    <s v="Monthly - Thursday"/>
    <s v="Month+1 Expiry"/>
    <n v="237"/>
    <n v="0.37930000000000003"/>
    <n v="8.6999999999999994E-3"/>
  </r>
  <r>
    <s v="05-May-2026"/>
    <x v="1"/>
    <s v="Week1-May-2026"/>
    <x v="8"/>
    <s v="07-May-2026"/>
    <s v="Thursday"/>
    <s v="Weekly - Thursday"/>
    <s v="Weekly - Thursday"/>
    <s v="Same Month Expiry"/>
    <n v="26472603"/>
    <n v="40955.07"/>
    <n v="117.95140000000001"/>
  </r>
  <r>
    <s v="05-May-2026"/>
    <x v="1"/>
    <s v="Week1-May-2026"/>
    <x v="8"/>
    <s v="14-May-2026"/>
    <s v="Thursday"/>
    <s v="Weekly - Thursday"/>
    <s v="Weekly - Thursday"/>
    <s v="Same Month Expiry"/>
    <n v="189691"/>
    <n v="294.66460000000001"/>
    <n v="1.4328000000000001"/>
  </r>
  <r>
    <s v="05-May-2026"/>
    <x v="1"/>
    <s v="Week1-May-2026"/>
    <x v="8"/>
    <s v="21-May-2026"/>
    <s v="Thursday"/>
    <s v="Weekly - Thursday"/>
    <s v="Weekly - Thursday"/>
    <s v="Same Month Expiry"/>
    <n v="639"/>
    <n v="1.0032000000000001"/>
    <n v="1.2800000000000001E-2"/>
  </r>
  <r>
    <s v="05-May-2026"/>
    <x v="1"/>
    <s v="Week1-May-2026"/>
    <x v="8"/>
    <s v="27-May-2026"/>
    <s v="Wednesday"/>
    <s v="Monthly - Wednesday"/>
    <s v="Monthly - Wednesday"/>
    <s v="Same Month Expiry"/>
    <n v="19227"/>
    <n v="30.144500000000001"/>
    <n v="0.33750000000000002"/>
  </r>
  <r>
    <s v="05-May-2026"/>
    <x v="1"/>
    <s v="Week1-May-2026"/>
    <x v="8"/>
    <s v="04-Jun-2026"/>
    <s v="Thursday"/>
    <s v="Weekly - Thursday"/>
    <s v="Weekly - Thursday"/>
    <s v="Month+1 Expiry"/>
    <n v="0"/>
    <n v="0"/>
    <n v="0"/>
  </r>
  <r>
    <s v="05-May-2026"/>
    <x v="1"/>
    <s v="Week1-May-2026"/>
    <x v="8"/>
    <s v="25-Jun-2026"/>
    <s v="Thursday"/>
    <s v="Monthly - Thursday"/>
    <s v="Monthly - Thursday"/>
    <s v="Month+1 Expiry"/>
    <n v="316"/>
    <n v="0.49869999999999998"/>
    <n v="1.0999999999999999E-2"/>
  </r>
  <r>
    <s v="06-May-2026"/>
    <x v="2"/>
    <s v="Week1-May-2026"/>
    <x v="8"/>
    <s v="07-May-2026"/>
    <s v="Thursday"/>
    <s v="Weekly - Thursday"/>
    <s v="Weekly - Thursday"/>
    <s v="Same Month Expiry"/>
    <n v="154690847"/>
    <n v="240268.43719999999"/>
    <n v="505.4402"/>
  </r>
  <r>
    <s v="06-May-2026"/>
    <x v="2"/>
    <s v="Week1-May-2026"/>
    <x v="8"/>
    <s v="14-May-2026"/>
    <s v="Thursday"/>
    <s v="Weekly - Thursday"/>
    <s v="Weekly - Thursday"/>
    <s v="Same Month Expiry"/>
    <n v="789865"/>
    <n v="1227.6057000000001"/>
    <n v="5.1740000000000004"/>
  </r>
  <r>
    <s v="06-May-2026"/>
    <x v="2"/>
    <s v="Week1-May-2026"/>
    <x v="8"/>
    <s v="21-May-2026"/>
    <s v="Thursday"/>
    <s v="Weekly - Thursday"/>
    <s v="Weekly - Thursday"/>
    <s v="Same Month Expiry"/>
    <n v="2434"/>
    <n v="3.8249"/>
    <n v="4.6699999999999998E-2"/>
  </r>
  <r>
    <s v="06-May-2026"/>
    <x v="2"/>
    <s v="Week1-May-2026"/>
    <x v="8"/>
    <s v="27-May-2026"/>
    <s v="Wednesday"/>
    <s v="Monthly - Wednesday"/>
    <s v="Monthly - Wednesday"/>
    <s v="Same Month Expiry"/>
    <n v="29115"/>
    <n v="45.907400000000003"/>
    <n v="0.43809999999999999"/>
  </r>
  <r>
    <s v="06-May-2026"/>
    <x v="2"/>
    <s v="Week1-May-2026"/>
    <x v="8"/>
    <s v="04-Jun-2026"/>
    <s v="Thursday"/>
    <s v="Weekly - Thursday"/>
    <s v="Weekly - Thursday"/>
    <s v="Month+1 Expiry"/>
    <n v="0"/>
    <n v="0"/>
    <n v="0"/>
  </r>
  <r>
    <s v="06-May-2026"/>
    <x v="2"/>
    <s v="Week1-May-2026"/>
    <x v="8"/>
    <s v="25-Jun-2026"/>
    <s v="Thursday"/>
    <s v="Monthly - Thursday"/>
    <s v="Monthly - Thursday"/>
    <s v="Month+1 Expiry"/>
    <n v="341"/>
    <n v="0.54259999999999997"/>
    <n v="1.18E-2"/>
  </r>
  <r>
    <s v="07-May-2026"/>
    <x v="3"/>
    <s v="Week1-May-2026"/>
    <x v="8"/>
    <s v="07-May-2026"/>
    <s v="Thursday"/>
    <s v="Weekly - Thursday"/>
    <s v="Weekly - Thursday"/>
    <s v="Same Month Expiry"/>
    <n v="579709230"/>
    <n v="905566.36910000001"/>
    <n v="746.84649999999999"/>
  </r>
  <r>
    <s v="07-May-2026"/>
    <x v="3"/>
    <s v="Week1-May-2026"/>
    <x v="8"/>
    <s v="14-May-2026"/>
    <s v="Thursday"/>
    <s v="Weekly - Thursday"/>
    <s v="Weekly - Thursday"/>
    <s v="Same Month Expiry"/>
    <n v="1994951"/>
    <n v="3128.5052000000001"/>
    <n v="15.0473"/>
  </r>
  <r>
    <s v="07-May-2026"/>
    <x v="3"/>
    <s v="Week1-May-2026"/>
    <x v="8"/>
    <s v="21-May-2026"/>
    <s v="Thursday"/>
    <s v="Weekly - Thursday"/>
    <s v="Weekly - Thursday"/>
    <s v="Same Month Expiry"/>
    <n v="5177"/>
    <n v="8.1183999999999994"/>
    <n v="7.0400000000000004E-2"/>
  </r>
  <r>
    <s v="07-May-2026"/>
    <x v="3"/>
    <s v="Week1-May-2026"/>
    <x v="8"/>
    <s v="27-May-2026"/>
    <s v="Wednesday"/>
    <s v="Monthly - Wednesday"/>
    <s v="Monthly - Wednesday"/>
    <s v="Same Month Expiry"/>
    <n v="45539"/>
    <n v="72.311899999999994"/>
    <n v="0.79400000000000004"/>
  </r>
  <r>
    <s v="07-May-2026"/>
    <x v="3"/>
    <s v="Week1-May-2026"/>
    <x v="8"/>
    <s v="04-Jun-2026"/>
    <s v="Thursday"/>
    <s v="Weekly - Thursday"/>
    <s v="Weekly - Thursday"/>
    <s v="Month+1 Expiry"/>
    <n v="1"/>
    <n v="1.6000000000000001E-3"/>
    <n v="0"/>
  </r>
  <r>
    <s v="07-May-2026"/>
    <x v="3"/>
    <s v="Week1-May-2026"/>
    <x v="8"/>
    <s v="25-Jun-2026"/>
    <s v="Thursday"/>
    <s v="Monthly - Thursday"/>
    <s v="Monthly - Thursday"/>
    <s v="Month+1 Expiry"/>
    <n v="669"/>
    <n v="1.0684"/>
    <n v="2.4400000000000002E-2"/>
  </r>
  <r>
    <s v="08-May-2026"/>
    <x v="4"/>
    <s v="Week2-May-2026"/>
    <x v="8"/>
    <s v="14-May-2026"/>
    <s v="Thursday"/>
    <s v="Weekly - Thursday"/>
    <s v="Weekly - Thursday"/>
    <s v="Same Month Expiry"/>
    <n v="15203339"/>
    <n v="23649.534299999999"/>
    <n v="108.5668"/>
  </r>
  <r>
    <s v="08-May-2026"/>
    <x v="4"/>
    <s v="Week2-May-2026"/>
    <x v="8"/>
    <s v="21-May-2026"/>
    <s v="Thursday"/>
    <s v="Weekly - Thursday"/>
    <s v="Weekly - Thursday"/>
    <s v="Same Month Expiry"/>
    <n v="56214"/>
    <n v="88.369399999999999"/>
    <n v="0.6603"/>
  </r>
  <r>
    <s v="08-May-2026"/>
    <x v="4"/>
    <s v="Week2-May-2026"/>
    <x v="8"/>
    <s v="27-May-2026"/>
    <s v="Wednesday"/>
    <s v="Monthly - Wednesday"/>
    <s v="Monthly - Wednesday"/>
    <s v="Same Month Expiry"/>
    <n v="29924"/>
    <n v="47.475900000000003"/>
    <n v="0.40870000000000001"/>
  </r>
  <r>
    <s v="08-May-2026"/>
    <x v="4"/>
    <s v="Week2-May-2026"/>
    <x v="8"/>
    <s v="04-Jun-2026"/>
    <s v="Thursday"/>
    <s v="Weekly - Thursday"/>
    <s v="Weekly - Thursday"/>
    <s v="Month+1 Expiry"/>
    <n v="392"/>
    <n v="0.61980000000000002"/>
    <n v="1.12E-2"/>
  </r>
  <r>
    <s v="08-May-2026"/>
    <x v="4"/>
    <s v="Week2-May-2026"/>
    <x v="8"/>
    <s v="25-Jun-2026"/>
    <s v="Thursday"/>
    <s v="Monthly - Thursday"/>
    <s v="Monthly - Thursday"/>
    <s v="Month+1 Expiry"/>
    <n v="572"/>
    <n v="0.90890000000000004"/>
    <n v="2.0299999999999999E-2"/>
  </r>
  <r>
    <s v="11-May-2026"/>
    <x v="0"/>
    <s v="Week2-May-2026"/>
    <x v="8"/>
    <s v="14-May-2026"/>
    <s v="Thursday"/>
    <s v="Weekly - Thursday"/>
    <s v="Weekly - Thursday"/>
    <s v="Same Month Expiry"/>
    <n v="19648716"/>
    <n v="30234.0805"/>
    <n v="115.6396"/>
  </r>
  <r>
    <s v="11-May-2026"/>
    <x v="0"/>
    <s v="Week2-May-2026"/>
    <x v="8"/>
    <s v="21-May-2026"/>
    <s v="Thursday"/>
    <s v="Weekly - Thursday"/>
    <s v="Weekly - Thursday"/>
    <s v="Same Month Expiry"/>
    <n v="97408"/>
    <n v="151.5093"/>
    <n v="1.0625"/>
  </r>
  <r>
    <s v="11-May-2026"/>
    <x v="0"/>
    <s v="Week2-May-2026"/>
    <x v="8"/>
    <s v="27-May-2026"/>
    <s v="Wednesday"/>
    <s v="Monthly - Wednesday"/>
    <s v="Monthly - Wednesday"/>
    <s v="Same Month Expiry"/>
    <n v="30448"/>
    <n v="47.958599999999997"/>
    <n v="0.37580000000000002"/>
  </r>
  <r>
    <s v="11-May-2026"/>
    <x v="0"/>
    <s v="Week2-May-2026"/>
    <x v="8"/>
    <s v="04-Jun-2026"/>
    <s v="Thursday"/>
    <s v="Weekly - Thursday"/>
    <s v="Weekly - Thursday"/>
    <s v="Month+1 Expiry"/>
    <n v="263"/>
    <n v="0.4118"/>
    <n v="6.7999999999999996E-3"/>
  </r>
  <r>
    <s v="11-May-2026"/>
    <x v="0"/>
    <s v="Week2-May-2026"/>
    <x v="8"/>
    <s v="11-Jun-2026"/>
    <s v="Thursday"/>
    <s v="Weekly - Thursday"/>
    <s v="Weekly - Thursday"/>
    <s v="Month+1 Expiry"/>
    <n v="1"/>
    <n v="1.6000000000000001E-3"/>
    <n v="0"/>
  </r>
  <r>
    <s v="11-May-2026"/>
    <x v="0"/>
    <s v="Week2-May-2026"/>
    <x v="8"/>
    <s v="18-Jun-2026"/>
    <s v="Thursday"/>
    <s v="Weekly - Thursday"/>
    <s v="Weekly - Thursday"/>
    <s v="Month+1 Expiry"/>
    <n v="2"/>
    <n v="3.2000000000000002E-3"/>
    <n v="1E-4"/>
  </r>
  <r>
    <s v="11-May-2026"/>
    <x v="0"/>
    <s v="Week2-May-2026"/>
    <x v="8"/>
    <s v="25-Jun-2026"/>
    <s v="Thursday"/>
    <s v="Monthly - Thursday"/>
    <s v="Monthly - Thursday"/>
    <s v="Month+1 Expiry"/>
    <n v="687"/>
    <n v="1.0847"/>
    <n v="2.3E-2"/>
  </r>
  <r>
    <s v="12-May-2026"/>
    <x v="1"/>
    <s v="Week2-May-2026"/>
    <x v="8"/>
    <s v="14-May-2026"/>
    <s v="Thursday"/>
    <s v="Weekly - Thursday"/>
    <s v="Weekly - Thursday"/>
    <s v="Same Month Expiry"/>
    <n v="27082932"/>
    <n v="41076.224000000002"/>
    <n v="118.50020000000001"/>
  </r>
  <r>
    <s v="12-May-2026"/>
    <x v="1"/>
    <s v="Week2-May-2026"/>
    <x v="8"/>
    <s v="21-May-2026"/>
    <s v="Thursday"/>
    <s v="Weekly - Thursday"/>
    <s v="Weekly - Thursday"/>
    <s v="Same Month Expiry"/>
    <n v="193579"/>
    <n v="295.80430000000001"/>
    <n v="1.7978000000000001"/>
  </r>
  <r>
    <s v="12-May-2026"/>
    <x v="1"/>
    <s v="Week2-May-2026"/>
    <x v="8"/>
    <s v="27-May-2026"/>
    <s v="Wednesday"/>
    <s v="Monthly - Wednesday"/>
    <s v="Monthly - Wednesday"/>
    <s v="Same Month Expiry"/>
    <n v="40318"/>
    <n v="62.520400000000002"/>
    <n v="0.45500000000000002"/>
  </r>
  <r>
    <s v="12-May-2026"/>
    <x v="1"/>
    <s v="Week2-May-2026"/>
    <x v="8"/>
    <s v="04-Jun-2026"/>
    <s v="Thursday"/>
    <s v="Weekly - Thursday"/>
    <s v="Weekly - Thursday"/>
    <s v="Month+1 Expiry"/>
    <n v="461"/>
    <n v="0.71030000000000004"/>
    <n v="1.04E-2"/>
  </r>
  <r>
    <s v="12-May-2026"/>
    <x v="1"/>
    <s v="Week2-May-2026"/>
    <x v="8"/>
    <s v="11-Jun-2026"/>
    <s v="Thursday"/>
    <s v="Weekly - Thursday"/>
    <s v="Weekly - Thursday"/>
    <s v="Month+1 Expiry"/>
    <n v="5"/>
    <n v="7.3000000000000001E-3"/>
    <n v="0"/>
  </r>
  <r>
    <s v="12-May-2026"/>
    <x v="1"/>
    <s v="Week2-May-2026"/>
    <x v="8"/>
    <s v="18-Jun-2026"/>
    <s v="Thursday"/>
    <s v="Weekly - Thursday"/>
    <s v="Weekly - Thursday"/>
    <s v="Month+1 Expiry"/>
    <n v="2"/>
    <n v="3.2000000000000002E-3"/>
    <n v="1E-4"/>
  </r>
  <r>
    <s v="12-May-2026"/>
    <x v="1"/>
    <s v="Week2-May-2026"/>
    <x v="8"/>
    <s v="25-Jun-2026"/>
    <s v="Thursday"/>
    <s v="Monthly - Thursday"/>
    <s v="Monthly - Thursday"/>
    <s v="Month+1 Expiry"/>
    <n v="421"/>
    <n v="0.65769999999999995"/>
    <n v="9.7000000000000003E-3"/>
  </r>
  <r>
    <s v="13-May-2026"/>
    <x v="2"/>
    <s v="Week2-May-2026"/>
    <x v="8"/>
    <s v="14-May-2026"/>
    <s v="Thursday"/>
    <s v="Weekly - Thursday"/>
    <s v="Weekly - Thursday"/>
    <s v="Same Month Expiry"/>
    <n v="147163287"/>
    <n v="220541.15659999999"/>
    <n v="528.18979999999999"/>
  </r>
  <r>
    <s v="13-May-2026"/>
    <x v="2"/>
    <s v="Week2-May-2026"/>
    <x v="8"/>
    <s v="21-May-2026"/>
    <s v="Thursday"/>
    <s v="Weekly - Thursday"/>
    <s v="Weekly - Thursday"/>
    <s v="Same Month Expiry"/>
    <n v="420609"/>
    <n v="637.71069999999997"/>
    <n v="3.7913999999999999"/>
  </r>
  <r>
    <s v="13-May-2026"/>
    <x v="2"/>
    <s v="Week2-May-2026"/>
    <x v="8"/>
    <s v="27-May-2026"/>
    <s v="Wednesday"/>
    <s v="Monthly - Wednesday"/>
    <s v="Monthly - Wednesday"/>
    <s v="Same Month Expiry"/>
    <n v="52824"/>
    <n v="81.508399999999995"/>
    <n v="0.82969999999999999"/>
  </r>
  <r>
    <s v="13-May-2026"/>
    <x v="2"/>
    <s v="Week2-May-2026"/>
    <x v="8"/>
    <s v="04-Jun-2026"/>
    <s v="Thursday"/>
    <s v="Weekly - Thursday"/>
    <s v="Weekly - Thursday"/>
    <s v="Month+1 Expiry"/>
    <n v="715"/>
    <n v="1.0909"/>
    <n v="1.8800000000000001E-2"/>
  </r>
  <r>
    <s v="13-May-2026"/>
    <x v="2"/>
    <s v="Week2-May-2026"/>
    <x v="8"/>
    <s v="11-Jun-2026"/>
    <s v="Thursday"/>
    <s v="Weekly - Thursday"/>
    <s v="Weekly - Thursday"/>
    <s v="Month+1 Expiry"/>
    <n v="2"/>
    <n v="3.0999999999999999E-3"/>
    <n v="0"/>
  </r>
  <r>
    <s v="13-May-2026"/>
    <x v="2"/>
    <s v="Week2-May-2026"/>
    <x v="8"/>
    <s v="18-Jun-2026"/>
    <s v="Thursday"/>
    <s v="Weekly - Thursday"/>
    <s v="Weekly - Thursday"/>
    <s v="Month+1 Expiry"/>
    <n v="0"/>
    <n v="0"/>
    <n v="0"/>
  </r>
  <r>
    <s v="13-May-2026"/>
    <x v="2"/>
    <s v="Week2-May-2026"/>
    <x v="8"/>
    <s v="25-Jun-2026"/>
    <s v="Thursday"/>
    <s v="Monthly - Thursday"/>
    <s v="Monthly - Thursday"/>
    <s v="Month+1 Expiry"/>
    <n v="397"/>
    <n v="0.61839999999999995"/>
    <n v="1.0800000000000001E-2"/>
  </r>
  <r>
    <s v="14-May-2026"/>
    <x v="3"/>
    <s v="Week2-May-2026"/>
    <x v="8"/>
    <s v="14-May-2026"/>
    <s v="Thursday"/>
    <s v="Weekly - Thursday"/>
    <s v="Weekly - Thursday"/>
    <s v="Same Month Expiry"/>
    <n v="588939866"/>
    <n v="886673.11820000003"/>
    <n v="772.97630000000004"/>
  </r>
  <r>
    <s v="14-May-2026"/>
    <x v="3"/>
    <s v="Week2-May-2026"/>
    <x v="8"/>
    <s v="21-May-2026"/>
    <s v="Thursday"/>
    <s v="Weekly - Thursday"/>
    <s v="Weekly - Thursday"/>
    <s v="Same Month Expiry"/>
    <n v="1759203"/>
    <n v="2662.6217999999999"/>
    <n v="14.145"/>
  </r>
  <r>
    <s v="14-May-2026"/>
    <x v="3"/>
    <s v="Week2-May-2026"/>
    <x v="8"/>
    <s v="27-May-2026"/>
    <s v="Wednesday"/>
    <s v="Monthly - Wednesday"/>
    <s v="Monthly - Wednesday"/>
    <s v="Same Month Expiry"/>
    <n v="61454"/>
    <n v="94.756"/>
    <n v="0.59870000000000001"/>
  </r>
  <r>
    <s v="14-May-2026"/>
    <x v="3"/>
    <s v="Week2-May-2026"/>
    <x v="8"/>
    <s v="04-Jun-2026"/>
    <s v="Thursday"/>
    <s v="Weekly - Thursday"/>
    <s v="Weekly - Thursday"/>
    <s v="Month+1 Expiry"/>
    <n v="708"/>
    <n v="1.0895999999999999"/>
    <n v="1.52E-2"/>
  </r>
  <r>
    <s v="14-May-2026"/>
    <x v="3"/>
    <s v="Week2-May-2026"/>
    <x v="8"/>
    <s v="11-Jun-2026"/>
    <s v="Thursday"/>
    <s v="Weekly - Thursday"/>
    <s v="Weekly - Thursday"/>
    <s v="Month+1 Expiry"/>
    <n v="0"/>
    <n v="0"/>
    <n v="0"/>
  </r>
  <r>
    <s v="14-May-2026"/>
    <x v="3"/>
    <s v="Week2-May-2026"/>
    <x v="8"/>
    <s v="18-Jun-2026"/>
    <s v="Thursday"/>
    <s v="Weekly - Thursday"/>
    <s v="Weekly - Thursday"/>
    <s v="Month+1 Expiry"/>
    <n v="1"/>
    <n v="1.6000000000000001E-3"/>
    <n v="0"/>
  </r>
  <r>
    <s v="14-May-2026"/>
    <x v="3"/>
    <s v="Week2-May-2026"/>
    <x v="8"/>
    <s v="25-Jun-2026"/>
    <s v="Thursday"/>
    <s v="Monthly - Thursday"/>
    <s v="Monthly - Thursday"/>
    <s v="Month+1 Expiry"/>
    <n v="921"/>
    <n v="1.4320999999999999"/>
    <n v="2.7400000000000001E-2"/>
  </r>
  <r>
    <s v="15-May-2026"/>
    <x v="4"/>
    <s v="Week3-May-2026"/>
    <x v="8"/>
    <s v="21-May-2026"/>
    <s v="Thursday"/>
    <s v="Weekly - Thursday"/>
    <s v="Weekly - Thursday"/>
    <s v="Same Month Expiry"/>
    <n v="16299906"/>
    <n v="24744.514800000001"/>
    <n v="127.8535"/>
  </r>
  <r>
    <s v="15-May-2026"/>
    <x v="4"/>
    <s v="Week3-May-2026"/>
    <x v="8"/>
    <s v="27-May-2026"/>
    <s v="Wednesday"/>
    <s v="Monthly - Wednesday"/>
    <s v="Monthly - Wednesday"/>
    <s v="Same Month Expiry"/>
    <n v="96504"/>
    <n v="148.67939999999999"/>
    <n v="0.92920000000000003"/>
  </r>
  <r>
    <s v="15-May-2026"/>
    <x v="4"/>
    <s v="Week3-May-2026"/>
    <x v="8"/>
    <s v="04-Jun-2026"/>
    <s v="Thursday"/>
    <s v="Weekly - Thursday"/>
    <s v="Weekly - Thursday"/>
    <s v="Month+1 Expiry"/>
    <n v="1510"/>
    <n v="2.3243999999999998"/>
    <n v="3.1600000000000003E-2"/>
  </r>
  <r>
    <s v="15-May-2026"/>
    <x v="4"/>
    <s v="Week3-May-2026"/>
    <x v="8"/>
    <s v="11-Jun-2026"/>
    <s v="Thursday"/>
    <s v="Weekly - Thursday"/>
    <s v="Weekly - Thursday"/>
    <s v="Month+1 Expiry"/>
    <n v="15"/>
    <n v="2.2800000000000001E-2"/>
    <n v="2.9999999999999997E-4"/>
  </r>
  <r>
    <s v="15-May-2026"/>
    <x v="4"/>
    <s v="Week3-May-2026"/>
    <x v="8"/>
    <s v="18-Jun-2026"/>
    <s v="Thursday"/>
    <s v="Weekly - Thursday"/>
    <s v="Weekly - Thursday"/>
    <s v="Month+1 Expiry"/>
    <n v="2"/>
    <n v="3.0999999999999999E-3"/>
    <n v="1E-4"/>
  </r>
  <r>
    <s v="15-May-2026"/>
    <x v="4"/>
    <s v="Week3-May-2026"/>
    <x v="8"/>
    <s v="25-Jun-2026"/>
    <s v="Thursday"/>
    <s v="Monthly - Thursday"/>
    <s v="Monthly - Thursday"/>
    <s v="Month+1 Expiry"/>
    <n v="977"/>
    <n v="1.5262"/>
    <n v="2.5999999999999999E-2"/>
  </r>
  <r>
    <s v="15-May-2026"/>
    <x v="4"/>
    <s v="Week3-May-2026"/>
    <x v="8"/>
    <s v="30-Jul-2026"/>
    <s v="Thursday"/>
    <s v="Monthly - Thursday"/>
    <s v="Monthly - Thursday"/>
    <s v="Month+2 Expiry"/>
    <n v="20"/>
    <n v="3.1300000000000001E-2"/>
    <n v="8.9999999999999998E-4"/>
  </r>
  <r>
    <s v="18-May-2026"/>
    <x v="0"/>
    <s v="Week3-May-2026"/>
    <x v="8"/>
    <s v="21-May-2026"/>
    <s v="Thursday"/>
    <s v="Weekly - Thursday"/>
    <s v="Weekly - Thursday"/>
    <s v="Same Month Expiry"/>
    <n v="23597053"/>
    <n v="35495.826300000001"/>
    <n v="156.005"/>
  </r>
  <r>
    <s v="18-May-2026"/>
    <x v="0"/>
    <s v="Week3-May-2026"/>
    <x v="8"/>
    <s v="27-May-2026"/>
    <s v="Wednesday"/>
    <s v="Monthly - Wednesday"/>
    <s v="Monthly - Wednesday"/>
    <s v="Same Month Expiry"/>
    <n v="174195"/>
    <n v="265.99860000000001"/>
    <n v="1.5575000000000001"/>
  </r>
  <r>
    <s v="18-May-2026"/>
    <x v="0"/>
    <s v="Week3-May-2026"/>
    <x v="8"/>
    <s v="04-Jun-2026"/>
    <s v="Thursday"/>
    <s v="Weekly - Thursday"/>
    <s v="Weekly - Thursday"/>
    <s v="Month+1 Expiry"/>
    <n v="1953"/>
    <n v="2.9904999999999999"/>
    <n v="3.9399999999999998E-2"/>
  </r>
  <r>
    <s v="18-May-2026"/>
    <x v="0"/>
    <s v="Week3-May-2026"/>
    <x v="8"/>
    <s v="11-Jun-2026"/>
    <s v="Thursday"/>
    <s v="Weekly - Thursday"/>
    <s v="Weekly - Thursday"/>
    <s v="Month+1 Expiry"/>
    <n v="2"/>
    <n v="3.0999999999999999E-3"/>
    <n v="1E-4"/>
  </r>
  <r>
    <s v="18-May-2026"/>
    <x v="0"/>
    <s v="Week3-May-2026"/>
    <x v="8"/>
    <s v="18-Jun-2026"/>
    <s v="Thursday"/>
    <s v="Weekly - Thursday"/>
    <s v="Weekly - Thursday"/>
    <s v="Month+1 Expiry"/>
    <n v="2"/>
    <n v="3.0999999999999999E-3"/>
    <n v="1E-4"/>
  </r>
  <r>
    <s v="18-May-2026"/>
    <x v="0"/>
    <s v="Week3-May-2026"/>
    <x v="8"/>
    <s v="25-Jun-2026"/>
    <s v="Thursday"/>
    <s v="Monthly - Thursday"/>
    <s v="Monthly - Thursday"/>
    <s v="Month+1 Expiry"/>
    <n v="1851"/>
    <n v="2.871"/>
    <n v="5.0200000000000002E-2"/>
  </r>
  <r>
    <s v="18-May-2026"/>
    <x v="0"/>
    <s v="Week3-May-2026"/>
    <x v="8"/>
    <s v="30-Jul-2026"/>
    <s v="Thursday"/>
    <s v="Monthly - Thursday"/>
    <s v="Monthly - Thursday"/>
    <s v="Month+2 Expiry"/>
    <n v="10"/>
    <n v="1.5599999999999999E-2"/>
    <n v="4.0000000000000002E-4"/>
  </r>
  <r>
    <s v="19-May-2026"/>
    <x v="1"/>
    <s v="Week3-May-2026"/>
    <x v="8"/>
    <s v="21-May-2026"/>
    <s v="Thursday"/>
    <s v="Weekly - Thursday"/>
    <s v="Weekly - Thursday"/>
    <s v="Same Month Expiry"/>
    <n v="26194559"/>
    <n v="39549.715799999998"/>
    <n v="113.9516"/>
  </r>
  <r>
    <s v="19-May-2026"/>
    <x v="1"/>
    <s v="Week3-May-2026"/>
    <x v="8"/>
    <s v="27-May-2026"/>
    <s v="Wednesday"/>
    <s v="Monthly - Wednesday"/>
    <s v="Monthly - Wednesday"/>
    <s v="Same Month Expiry"/>
    <n v="257674"/>
    <n v="391.87860000000001"/>
    <n v="1.8328"/>
  </r>
  <r>
    <s v="19-May-2026"/>
    <x v="1"/>
    <s v="Week3-May-2026"/>
    <x v="8"/>
    <s v="04-Jun-2026"/>
    <s v="Thursday"/>
    <s v="Weekly - Thursday"/>
    <s v="Weekly - Thursday"/>
    <s v="Month+1 Expiry"/>
    <n v="3485"/>
    <n v="5.4096000000000002"/>
    <n v="4.6899999999999997E-2"/>
  </r>
  <r>
    <s v="19-May-2026"/>
    <x v="1"/>
    <s v="Week3-May-2026"/>
    <x v="8"/>
    <s v="11-Jun-2026"/>
    <s v="Thursday"/>
    <s v="Weekly - Thursday"/>
    <s v="Weekly - Thursday"/>
    <s v="Month+1 Expiry"/>
    <n v="9"/>
    <n v="1.38E-2"/>
    <n v="2.0000000000000001E-4"/>
  </r>
  <r>
    <s v="19-May-2026"/>
    <x v="1"/>
    <s v="Week3-May-2026"/>
    <x v="8"/>
    <s v="18-Jun-2026"/>
    <s v="Thursday"/>
    <s v="Weekly - Thursday"/>
    <s v="Weekly - Thursday"/>
    <s v="Month+1 Expiry"/>
    <n v="1"/>
    <n v="1.5E-3"/>
    <n v="0"/>
  </r>
  <r>
    <s v="19-May-2026"/>
    <x v="1"/>
    <s v="Week3-May-2026"/>
    <x v="8"/>
    <s v="25-Jun-2026"/>
    <s v="Thursday"/>
    <s v="Monthly - Thursday"/>
    <s v="Monthly - Thursday"/>
    <s v="Month+1 Expiry"/>
    <n v="1823"/>
    <n v="2.8325999999999998"/>
    <n v="4.5199999999999997E-2"/>
  </r>
  <r>
    <s v="19-May-2026"/>
    <x v="1"/>
    <s v="Week3-May-2026"/>
    <x v="8"/>
    <s v="30-Jul-2026"/>
    <s v="Thursday"/>
    <s v="Monthly - Thursday"/>
    <s v="Monthly - Thursday"/>
    <s v="Month+2 Expiry"/>
    <n v="0"/>
    <n v="0"/>
    <n v="0"/>
  </r>
  <r>
    <s v="20-May-2026"/>
    <x v="2"/>
    <s v="Week3-May-2026"/>
    <x v="8"/>
    <s v="21-May-2026"/>
    <s v="Thursday"/>
    <s v="Weekly - Thursday"/>
    <s v="Weekly - Thursday"/>
    <s v="Same Month Expiry"/>
    <n v="120744677"/>
    <n v="181638.0042"/>
    <n v="419.54759999999999"/>
  </r>
  <r>
    <s v="20-May-2026"/>
    <x v="2"/>
    <s v="Week3-May-2026"/>
    <x v="8"/>
    <s v="27-May-2026"/>
    <s v="Wednesday"/>
    <s v="Monthly - Wednesday"/>
    <s v="Monthly - Wednesday"/>
    <s v="Same Month Expiry"/>
    <n v="477503"/>
    <n v="722.07209999999998"/>
    <n v="3.3635999999999999"/>
  </r>
  <r>
    <s v="20-May-2026"/>
    <x v="2"/>
    <s v="Week3-May-2026"/>
    <x v="8"/>
    <s v="04-Jun-2026"/>
    <s v="Thursday"/>
    <s v="Weekly - Thursday"/>
    <s v="Weekly - Thursday"/>
    <s v="Month+1 Expiry"/>
    <n v="6051"/>
    <n v="9.3140999999999998"/>
    <n v="6.0299999999999999E-2"/>
  </r>
  <r>
    <s v="20-May-2026"/>
    <x v="2"/>
    <s v="Week3-May-2026"/>
    <x v="8"/>
    <s v="11-Jun-2026"/>
    <s v="Thursday"/>
    <s v="Weekly - Thursday"/>
    <s v="Weekly - Thursday"/>
    <s v="Month+1 Expiry"/>
    <n v="2"/>
    <n v="3.0999999999999999E-3"/>
    <n v="1E-4"/>
  </r>
  <r>
    <s v="20-May-2026"/>
    <x v="2"/>
    <s v="Week3-May-2026"/>
    <x v="8"/>
    <s v="18-Jun-2026"/>
    <s v="Thursday"/>
    <s v="Weekly - Thursday"/>
    <s v="Weekly - Thursday"/>
    <s v="Month+1 Expiry"/>
    <n v="0"/>
    <n v="0"/>
    <n v="0"/>
  </r>
  <r>
    <s v="20-May-2026"/>
    <x v="2"/>
    <s v="Week3-May-2026"/>
    <x v="8"/>
    <s v="25-Jun-2026"/>
    <s v="Thursday"/>
    <s v="Monthly - Thursday"/>
    <s v="Monthly - Thursday"/>
    <s v="Month+1 Expiry"/>
    <n v="2507"/>
    <n v="3.8755999999999999"/>
    <n v="5.8599999999999999E-2"/>
  </r>
  <r>
    <s v="20-May-2026"/>
    <x v="2"/>
    <s v="Week3-May-2026"/>
    <x v="8"/>
    <s v="30-Jul-2026"/>
    <s v="Thursday"/>
    <s v="Monthly - Thursday"/>
    <s v="Monthly - Thursday"/>
    <s v="Month+2 Expiry"/>
    <n v="0"/>
    <n v="0"/>
    <n v="0"/>
  </r>
  <r>
    <s v="21-May-2026"/>
    <x v="3"/>
    <s v="Week3-May-2026"/>
    <x v="8"/>
    <s v="21-May-2026"/>
    <s v="Thursday"/>
    <s v="Weekly - Thursday"/>
    <s v="Weekly - Thursday"/>
    <s v="Same Month Expiry"/>
    <n v="533439880"/>
    <n v="804410.66810000001"/>
    <n v="652.68579999999997"/>
  </r>
  <r>
    <s v="21-May-2026"/>
    <x v="3"/>
    <s v="Week3-May-2026"/>
    <x v="8"/>
    <s v="27-May-2026"/>
    <s v="Wednesday"/>
    <s v="Monthly - Wednesday"/>
    <s v="MDAW - Wednesday"/>
    <s v="Same Month Expiry"/>
    <n v="2042443"/>
    <n v="3093.8215"/>
    <n v="13.727399999999999"/>
  </r>
  <r>
    <s v="21-May-2026"/>
    <x v="3"/>
    <s v="Week3-May-2026"/>
    <x v="8"/>
    <s v="04-Jun-2026"/>
    <s v="Thursday"/>
    <s v="Weekly - Thursday"/>
    <s v="Weekly - Thursday"/>
    <s v="Month+1 Expiry"/>
    <n v="20236"/>
    <n v="30.947099999999999"/>
    <n v="0.26379999999999998"/>
  </r>
  <r>
    <s v="21-May-2026"/>
    <x v="3"/>
    <s v="Week3-May-2026"/>
    <x v="8"/>
    <s v="11-Jun-2026"/>
    <s v="Thursday"/>
    <s v="Weekly - Thursday"/>
    <s v="Weekly - Thursday"/>
    <s v="Month+1 Expiry"/>
    <n v="75"/>
    <n v="0.1139"/>
    <n v="1.2999999999999999E-3"/>
  </r>
  <r>
    <s v="21-May-2026"/>
    <x v="3"/>
    <s v="Week3-May-2026"/>
    <x v="8"/>
    <s v="18-Jun-2026"/>
    <s v="Thursday"/>
    <s v="Weekly - Thursday"/>
    <s v="Weekly - Thursday"/>
    <s v="Month+1 Expiry"/>
    <n v="1"/>
    <n v="1.6999999999999999E-3"/>
    <n v="0"/>
  </r>
  <r>
    <s v="21-May-2026"/>
    <x v="3"/>
    <s v="Week3-May-2026"/>
    <x v="8"/>
    <s v="25-Jun-2026"/>
    <s v="Thursday"/>
    <s v="Monthly - Thursday"/>
    <s v="Monthly - Thursday"/>
    <s v="Month+1 Expiry"/>
    <n v="2616"/>
    <n v="4.0476000000000001"/>
    <n v="5.9299999999999999E-2"/>
  </r>
  <r>
    <s v="21-May-2026"/>
    <x v="3"/>
    <s v="Week3-May-2026"/>
    <x v="8"/>
    <s v="02-Jul-2026"/>
    <s v="Thursday"/>
    <s v="Weekly - Thursday"/>
    <s v="Weekly - Thursday"/>
    <s v="Month+2 Expiry"/>
    <n v="1"/>
    <n v="1.6000000000000001E-3"/>
    <n v="0"/>
  </r>
  <r>
    <s v="21-May-2026"/>
    <x v="3"/>
    <s v="Week3-May-2026"/>
    <x v="8"/>
    <s v="30-Jul-2026"/>
    <s v="Thursday"/>
    <s v="Monthly - Thursday"/>
    <s v="Monthly - Thursday"/>
    <s v="Month+2 Expiry"/>
    <n v="0"/>
    <n v="0"/>
    <n v="0"/>
  </r>
  <r>
    <s v="22-May-2026"/>
    <x v="4"/>
    <s v="Week4-May-2026"/>
    <x v="8"/>
    <s v="27-May-2026"/>
    <s v="Wednesday"/>
    <s v="Monthly - Wednesday"/>
    <s v="MDAW - Wednesday"/>
    <s v="Same Month Expiry"/>
    <n v="15196836"/>
    <n v="23073.292000000001"/>
    <n v="95.802999999999997"/>
  </r>
  <r>
    <s v="22-May-2026"/>
    <x v="4"/>
    <s v="Week4-May-2026"/>
    <x v="8"/>
    <s v="04-Jun-2026"/>
    <s v="Thursday"/>
    <s v="Weekly - Thursday"/>
    <s v="Weekly - Thursday"/>
    <s v="Month+1 Expiry"/>
    <n v="57728"/>
    <n v="88.561099999999996"/>
    <n v="0.57930000000000004"/>
  </r>
  <r>
    <s v="22-May-2026"/>
    <x v="4"/>
    <s v="Week4-May-2026"/>
    <x v="8"/>
    <s v="11-Jun-2026"/>
    <s v="Thursday"/>
    <s v="Weekly - Thursday"/>
    <s v="Weekly - Thursday"/>
    <s v="Month+1 Expiry"/>
    <n v="368"/>
    <n v="0.56399999999999995"/>
    <n v="7.7999999999999996E-3"/>
  </r>
  <r>
    <s v="22-May-2026"/>
    <x v="4"/>
    <s v="Week4-May-2026"/>
    <x v="8"/>
    <s v="18-Jun-2026"/>
    <s v="Thursday"/>
    <s v="Weekly - Thursday"/>
    <s v="Weekly - Thursday"/>
    <s v="Month+1 Expiry"/>
    <n v="0"/>
    <n v="0"/>
    <n v="0"/>
  </r>
  <r>
    <s v="22-May-2026"/>
    <x v="4"/>
    <s v="Week4-May-2026"/>
    <x v="8"/>
    <s v="25-Jun-2026"/>
    <s v="Thursday"/>
    <s v="Monthly - Thursday"/>
    <s v="Monthly - Thursday"/>
    <s v="Month+1 Expiry"/>
    <n v="4435"/>
    <n v="6.8842999999999996"/>
    <n v="0.10299999999999999"/>
  </r>
  <r>
    <s v="22-May-2026"/>
    <x v="4"/>
    <s v="Week4-May-2026"/>
    <x v="8"/>
    <s v="02-Jul-2026"/>
    <s v="Thursday"/>
    <s v="Weekly - Thursday"/>
    <s v="Weekly - Thursday"/>
    <s v="Month+2 Expiry"/>
    <n v="0"/>
    <n v="0"/>
    <n v="0"/>
  </r>
  <r>
    <s v="22-May-2026"/>
    <x v="4"/>
    <s v="Week4-May-2026"/>
    <x v="8"/>
    <s v="30-Jul-2026"/>
    <s v="Thursday"/>
    <s v="Monthly - Thursday"/>
    <s v="Monthly - Thursday"/>
    <s v="Month+2 Expiry"/>
    <n v="116"/>
    <n v="0.18179999999999999"/>
    <n v="5.1000000000000004E-3"/>
  </r>
  <r>
    <s v="25-May-2026"/>
    <x v="0"/>
    <s v="Week4-May-2026"/>
    <x v="8"/>
    <s v="27-May-2026"/>
    <s v="Wednesday"/>
    <s v="Monthly - Wednesday"/>
    <s v="MDAW - Wednesday"/>
    <s v="Same Month Expiry"/>
    <n v="19794703"/>
    <n v="30240.1659"/>
    <n v="91.710499999999996"/>
  </r>
  <r>
    <s v="25-May-2026"/>
    <x v="0"/>
    <s v="Week4-May-2026"/>
    <x v="8"/>
    <s v="04-Jun-2026"/>
    <s v="Thursday"/>
    <s v="Weekly - Thursday"/>
    <s v="Weekly - Thursday"/>
    <s v="Month+1 Expiry"/>
    <n v="162385"/>
    <n v="249.80459999999999"/>
    <n v="1.4041999999999999"/>
  </r>
  <r>
    <s v="25-May-2026"/>
    <x v="0"/>
    <s v="Week4-May-2026"/>
    <x v="8"/>
    <s v="11-Jun-2026"/>
    <s v="Thursday"/>
    <s v="Weekly - Thursday"/>
    <s v="Weekly - Thursday"/>
    <s v="Month+1 Expiry"/>
    <n v="680"/>
    <n v="1.0407999999999999"/>
    <n v="1.06E-2"/>
  </r>
  <r>
    <s v="25-May-2026"/>
    <x v="0"/>
    <s v="Week4-May-2026"/>
    <x v="8"/>
    <s v="18-Jun-2026"/>
    <s v="Thursday"/>
    <s v="Weekly - Thursday"/>
    <s v="Weekly - Thursday"/>
    <s v="Month+1 Expiry"/>
    <n v="62"/>
    <n v="9.5799999999999996E-2"/>
    <n v="2.3E-3"/>
  </r>
  <r>
    <s v="25-May-2026"/>
    <x v="0"/>
    <s v="Week4-May-2026"/>
    <x v="8"/>
    <s v="25-Jun-2026"/>
    <s v="Thursday"/>
    <s v="Monthly - Thursday"/>
    <s v="Monthly - Thursday"/>
    <s v="Month+1 Expiry"/>
    <n v="9687"/>
    <n v="15.0717"/>
    <n v="0.216"/>
  </r>
  <r>
    <s v="25-May-2026"/>
    <x v="0"/>
    <s v="Week4-May-2026"/>
    <x v="8"/>
    <s v="02-Jul-2026"/>
    <s v="Thursday"/>
    <s v="Weekly - Thursday"/>
    <s v="Weekly - Thursday"/>
    <s v="Month+2 Expiry"/>
    <n v="0"/>
    <n v="0"/>
    <n v="0"/>
  </r>
  <r>
    <s v="25-May-2026"/>
    <x v="0"/>
    <s v="Week4-May-2026"/>
    <x v="8"/>
    <s v="30-Jul-2026"/>
    <s v="Thursday"/>
    <s v="Monthly - Thursday"/>
    <s v="Monthly - Thursday"/>
    <s v="Month+2 Expiry"/>
    <n v="7"/>
    <n v="1.0999999999999999E-2"/>
    <n v="2.9999999999999997E-4"/>
  </r>
  <r>
    <s v="26-May-2026"/>
    <x v="1"/>
    <s v="Week4-May-2026"/>
    <x v="8"/>
    <s v="27-May-2026"/>
    <s v="Wednesday"/>
    <s v="Monthly - Wednesday"/>
    <s v="MDAW - Wednesday"/>
    <s v="Same Month Expiry"/>
    <n v="32042404"/>
    <n v="48989.303699999997"/>
    <n v="99.987700000000004"/>
  </r>
  <r>
    <s v="26-May-2026"/>
    <x v="1"/>
    <s v="Week4-May-2026"/>
    <x v="8"/>
    <s v="04-Jun-2026"/>
    <s v="Thursday"/>
    <s v="Weekly - Thursday"/>
    <s v="Weekly - Thursday"/>
    <s v="Month+1 Expiry"/>
    <n v="411687"/>
    <n v="629.46569999999997"/>
    <n v="2.7793999999999999"/>
  </r>
  <r>
    <s v="26-May-2026"/>
    <x v="1"/>
    <s v="Week4-May-2026"/>
    <x v="8"/>
    <s v="11-Jun-2026"/>
    <s v="Thursday"/>
    <s v="Weekly - Thursday"/>
    <s v="Weekly - Thursday"/>
    <s v="Month+1 Expiry"/>
    <n v="4614"/>
    <n v="7.2001999999999997"/>
    <n v="4.0800000000000003E-2"/>
  </r>
  <r>
    <s v="26-May-2026"/>
    <x v="1"/>
    <s v="Week4-May-2026"/>
    <x v="8"/>
    <s v="18-Jun-2026"/>
    <s v="Thursday"/>
    <s v="Weekly - Thursday"/>
    <s v="Weekly - Thursday"/>
    <s v="Month+1 Expiry"/>
    <n v="16"/>
    <n v="2.6499999999999999E-2"/>
    <n v="1E-4"/>
  </r>
  <r>
    <s v="26-May-2026"/>
    <x v="1"/>
    <s v="Week4-May-2026"/>
    <x v="8"/>
    <s v="25-Jun-2026"/>
    <s v="Thursday"/>
    <s v="Monthly - Thursday"/>
    <s v="Monthly - Thursday"/>
    <s v="Month+1 Expiry"/>
    <n v="10475"/>
    <n v="16.782499999999999"/>
    <n v="0.44080000000000003"/>
  </r>
  <r>
    <s v="26-May-2026"/>
    <x v="1"/>
    <s v="Week4-May-2026"/>
    <x v="8"/>
    <s v="02-Jul-2026"/>
    <s v="Thursday"/>
    <s v="Weekly - Thursday"/>
    <s v="Weekly - Thursday"/>
    <s v="Month+2 Expiry"/>
    <n v="0"/>
    <n v="0"/>
    <n v="0"/>
  </r>
  <r>
    <s v="26-May-2026"/>
    <x v="1"/>
    <s v="Week4-May-2026"/>
    <x v="8"/>
    <s v="30-Jul-2026"/>
    <s v="Thursday"/>
    <s v="Monthly - Thursday"/>
    <s v="Monthly - Thursday"/>
    <s v="Month+2 Expiry"/>
    <n v="224"/>
    <n v="0.35489999999999999"/>
    <n v="8.6999999999999994E-3"/>
  </r>
  <r>
    <s v="27-May-2026"/>
    <x v="2"/>
    <s v="Week4-May-2026"/>
    <x v="8"/>
    <s v="27-May-2026"/>
    <s v="Wednesday"/>
    <s v="Monthly - Wednesday"/>
    <s v="MDAW - Wednesday"/>
    <s v="Same Month Expiry"/>
    <n v="451496139"/>
    <n v="686443.50260000001"/>
    <n v="494.66539999999998"/>
  </r>
  <r>
    <s v="27-May-2026"/>
    <x v="2"/>
    <s v="Week4-May-2026"/>
    <x v="8"/>
    <s v="04-Jun-2026"/>
    <s v="Thursday"/>
    <s v="Weekly - Thursday"/>
    <s v="Weekly - Thursday"/>
    <s v="Month+1 Expiry"/>
    <n v="1653822"/>
    <n v="2526.8029999999999"/>
    <n v="11.122999999999999"/>
  </r>
  <r>
    <s v="27-May-2026"/>
    <x v="2"/>
    <s v="Week4-May-2026"/>
    <x v="8"/>
    <s v="11-Jun-2026"/>
    <s v="Thursday"/>
    <s v="Weekly - Thursday"/>
    <s v="Weekly - Thursday"/>
    <s v="Month+1 Expiry"/>
    <n v="11972"/>
    <n v="18.4314"/>
    <n v="8.7599999999999997E-2"/>
  </r>
  <r>
    <s v="27-May-2026"/>
    <x v="2"/>
    <s v="Week4-May-2026"/>
    <x v="8"/>
    <s v="18-Jun-2026"/>
    <s v="Thursday"/>
    <s v="Weekly - Thursday"/>
    <s v="Weekly - Thursday"/>
    <s v="Month+1 Expiry"/>
    <n v="17"/>
    <n v="2.6599999999999999E-2"/>
    <n v="5.0000000000000001E-4"/>
  </r>
  <r>
    <s v="27-May-2026"/>
    <x v="2"/>
    <s v="Week4-May-2026"/>
    <x v="8"/>
    <s v="25-Jun-2026"/>
    <s v="Thursday"/>
    <s v="Monthly - Thursday"/>
    <s v="Monthly - Thursday"/>
    <s v="Month+1 Expiry"/>
    <n v="16912"/>
    <n v="26.667200000000001"/>
    <n v="0.50049999999999994"/>
  </r>
  <r>
    <s v="27-May-2026"/>
    <x v="2"/>
    <s v="Week4-May-2026"/>
    <x v="8"/>
    <s v="02-Jul-2026"/>
    <s v="Thursday"/>
    <s v="Weekly - Thursday"/>
    <s v="Weekly - Thursday"/>
    <s v="Month+2 Expiry"/>
    <n v="0"/>
    <n v="0"/>
    <n v="0"/>
  </r>
  <r>
    <s v="27-May-2026"/>
    <x v="2"/>
    <s v="Week4-May-2026"/>
    <x v="8"/>
    <s v="30-Jul-2026"/>
    <s v="Thursday"/>
    <s v="Monthly - Thursday"/>
    <s v="Monthly - Thursday"/>
    <s v="Month+2 Expiry"/>
    <n v="543"/>
    <n v="0.85"/>
    <n v="1.8599999999999998E-2"/>
  </r>
  <r>
    <s v="29-May-2026"/>
    <x v="4"/>
    <s v="Week5-May-2026"/>
    <x v="8"/>
    <s v="04-Jun-2026"/>
    <s v="Thursday"/>
    <s v="Weekly - Thursday"/>
    <s v="Weekly - Thursday"/>
    <s v="Month+1 Expiry"/>
    <n v="19470766"/>
    <n v="29615.7304"/>
    <n v="120.8901"/>
  </r>
  <r>
    <s v="29-May-2026"/>
    <x v="4"/>
    <s v="Week5-May-2026"/>
    <x v="8"/>
    <s v="11-Jun-2026"/>
    <s v="Thursday"/>
    <s v="Weekly - Thursday"/>
    <s v="Weekly - Thursday"/>
    <s v="Month+1 Expiry"/>
    <n v="59342"/>
    <n v="90.668899999999994"/>
    <n v="0.48699999999999999"/>
  </r>
  <r>
    <s v="29-May-2026"/>
    <x v="4"/>
    <s v="Week5-May-2026"/>
    <x v="8"/>
    <s v="18-Jun-2026"/>
    <s v="Thursday"/>
    <s v="Weekly - Thursday"/>
    <s v="Weekly - Thursday"/>
    <s v="Month+1 Expiry"/>
    <n v="1598"/>
    <n v="2.4620000000000002"/>
    <n v="3.0700000000000002E-2"/>
  </r>
  <r>
    <s v="29-May-2026"/>
    <x v="4"/>
    <s v="Week5-May-2026"/>
    <x v="8"/>
    <s v="25-Jun-2026"/>
    <s v="Thursday"/>
    <s v="Monthly - Thursday"/>
    <s v="Monthly - Thursday"/>
    <s v="Month+1 Expiry"/>
    <n v="27684"/>
    <n v="42.751199999999997"/>
    <n v="0.4778"/>
  </r>
  <r>
    <s v="29-May-2026"/>
    <x v="4"/>
    <s v="Week5-May-2026"/>
    <x v="8"/>
    <s v="02-Jul-2026"/>
    <s v="Thursday"/>
    <s v="Weekly - Thursday"/>
    <s v="Weekly - Thursday"/>
    <s v="Month+2 Expiry"/>
    <n v="0"/>
    <n v="0"/>
    <n v="0"/>
  </r>
  <r>
    <s v="29-May-2026"/>
    <x v="4"/>
    <s v="Week5-May-2026"/>
    <x v="8"/>
    <s v="30-Jul-2026"/>
    <s v="Thursday"/>
    <s v="Monthly - Thursday"/>
    <s v="Monthly - Thursday"/>
    <s v="Month+2 Expiry"/>
    <n v="754"/>
    <n v="1.175"/>
    <n v="2.4500000000000001E-2"/>
  </r>
  <r>
    <s v="01-Jun-2026"/>
    <x v="0"/>
    <s v="Week1-Jun-2026"/>
    <x v="9"/>
    <s v="04-Jun-2026"/>
    <s v="Thursday"/>
    <s v="Weekly - Thursday"/>
    <s v="Weekly - Thursday"/>
    <s v="Same Month Expiry"/>
    <n v="22481524"/>
    <n v="33819.3246"/>
    <n v="121.9252"/>
  </r>
  <r>
    <s v="01-Jun-2026"/>
    <x v="0"/>
    <s v="Week1-Jun-2026"/>
    <x v="9"/>
    <s v="11-Jun-2026"/>
    <s v="Thursday"/>
    <s v="Weekly - Thursday"/>
    <s v="Weekly - Thursday"/>
    <s v="Same Month Expiry"/>
    <n v="119231"/>
    <n v="180.0429"/>
    <n v="0.78659999999999997"/>
  </r>
  <r>
    <s v="01-Jun-2026"/>
    <x v="0"/>
    <s v="Week1-Jun-2026"/>
    <x v="9"/>
    <s v="18-Jun-2026"/>
    <s v="Thursday"/>
    <s v="Weekly - Thursday"/>
    <s v="Weekly - Thursday"/>
    <s v="Same Month Expiry"/>
    <n v="965"/>
    <n v="1.4749000000000001"/>
    <n v="1.67E-2"/>
  </r>
  <r>
    <s v="01-Jun-2026"/>
    <x v="0"/>
    <s v="Week1-Jun-2026"/>
    <x v="9"/>
    <s v="25-Jun-2026"/>
    <s v="Thursday"/>
    <s v="Monthly - Thursday"/>
    <s v="Monthly - Thursday"/>
    <s v="Same Month Expiry"/>
    <n v="13606"/>
    <n v="20.92"/>
    <n v="0.1978"/>
  </r>
  <r>
    <s v="01-Jun-2026"/>
    <x v="0"/>
    <s v="Week1-Jun-2026"/>
    <x v="9"/>
    <s v="02-Jul-2026"/>
    <s v="Thursday"/>
    <s v="Weekly - Thursday"/>
    <s v="Weekly - Thursday"/>
    <s v="Month+1 Expiry"/>
    <n v="1"/>
    <n v="1.6000000000000001E-3"/>
    <n v="0"/>
  </r>
  <r>
    <s v="01-Jun-2026"/>
    <x v="0"/>
    <s v="Week1-Jun-2026"/>
    <x v="9"/>
    <s v="30-Jul-2026"/>
    <s v="Thursday"/>
    <s v="Monthly - Thursday"/>
    <s v="Monthly - Thursday"/>
    <s v="Month+1 Expiry"/>
    <n v="250"/>
    <n v="0.38650000000000001"/>
    <n v="7.4000000000000003E-3"/>
  </r>
  <r>
    <s v="02-Jun-2026"/>
    <x v="1"/>
    <s v="Week1-Jun-2026"/>
    <x v="9"/>
    <s v="04-Jun-2026"/>
    <s v="Thursday"/>
    <s v="Weekly - Thursday"/>
    <s v="Weekly - Thursday"/>
    <s v="Same Month Expiry"/>
    <n v="33865725"/>
    <n v="50597.504500000003"/>
    <n v="133.56200000000001"/>
  </r>
  <r>
    <s v="02-Jun-2026"/>
    <x v="1"/>
    <s v="Week1-Jun-2026"/>
    <x v="9"/>
    <s v="11-Jun-2026"/>
    <s v="Thursday"/>
    <s v="Weekly - Thursday"/>
    <s v="Weekly - Thursday"/>
    <s v="Same Month Expiry"/>
    <n v="298679"/>
    <n v="447.2396"/>
    <n v="1.7968999999999999"/>
  </r>
  <r>
    <s v="02-Jun-2026"/>
    <x v="1"/>
    <s v="Week1-Jun-2026"/>
    <x v="9"/>
    <s v="18-Jun-2026"/>
    <s v="Thursday"/>
    <s v="Weekly - Thursday"/>
    <s v="Weekly - Thursday"/>
    <s v="Same Month Expiry"/>
    <n v="2410"/>
    <n v="3.6816"/>
    <n v="3.1199999999999999E-2"/>
  </r>
  <r>
    <s v="02-Jun-2026"/>
    <x v="1"/>
    <s v="Week1-Jun-2026"/>
    <x v="9"/>
    <s v="25-Jun-2026"/>
    <s v="Thursday"/>
    <s v="Monthly - Thursday"/>
    <s v="Monthly - Thursday"/>
    <s v="Same Month Expiry"/>
    <n v="17170"/>
    <n v="26.249099999999999"/>
    <n v="0.21609999999999999"/>
  </r>
  <r>
    <s v="02-Jun-2026"/>
    <x v="1"/>
    <s v="Week1-Jun-2026"/>
    <x v="9"/>
    <s v="02-Jul-2026"/>
    <s v="Thursday"/>
    <s v="Weekly - Thursday"/>
    <s v="Weekly - Thursday"/>
    <s v="Month+1 Expiry"/>
    <n v="2"/>
    <n v="3.0999999999999999E-3"/>
    <n v="0"/>
  </r>
  <r>
    <s v="02-Jun-2026"/>
    <x v="1"/>
    <s v="Week1-Jun-2026"/>
    <x v="9"/>
    <s v="30-Jul-2026"/>
    <s v="Thursday"/>
    <s v="Monthly - Thursday"/>
    <s v="Monthly - Thursday"/>
    <s v="Month+1 Expiry"/>
    <n v="255"/>
    <n v="0.39140000000000003"/>
    <n v="7.7999999999999996E-3"/>
  </r>
  <r>
    <s v="03-Jun-2026"/>
    <x v="2"/>
    <s v="Week1-Jun-2026"/>
    <x v="9"/>
    <s v="04-Jun-2026"/>
    <s v="Thursday"/>
    <s v="Weekly - Thursday"/>
    <s v="Weekly - Thursday"/>
    <s v="Same Month Expiry"/>
    <n v="170142016"/>
    <n v="253206.06299999999"/>
    <n v="552.89359999999999"/>
  </r>
  <r>
    <s v="03-Jun-2026"/>
    <x v="2"/>
    <s v="Week1-Jun-2026"/>
    <x v="9"/>
    <s v="11-Jun-2026"/>
    <s v="Thursday"/>
    <s v="Weekly - Thursday"/>
    <s v="Weekly - Thursday"/>
    <s v="Same Month Expiry"/>
    <n v="993934"/>
    <n v="1485.0858000000001"/>
    <n v="7.5095999999999998"/>
  </r>
  <r>
    <s v="03-Jun-2026"/>
    <x v="2"/>
    <s v="Week1-Jun-2026"/>
    <x v="9"/>
    <s v="18-Jun-2026"/>
    <s v="Thursday"/>
    <s v="Weekly - Thursday"/>
    <s v="Weekly - Thursday"/>
    <s v="Same Month Expiry"/>
    <n v="4860"/>
    <n v="7.4748999999999999"/>
    <n v="3.6299999999999999E-2"/>
  </r>
  <r>
    <s v="03-Jun-2026"/>
    <x v="2"/>
    <s v="Week1-Jun-2026"/>
    <x v="9"/>
    <s v="25-Jun-2026"/>
    <s v="Thursday"/>
    <s v="Monthly - Thursday"/>
    <s v="Monthly - Thursday"/>
    <s v="Same Month Expiry"/>
    <n v="36027"/>
    <n v="54.975099999999998"/>
    <n v="0.67200000000000004"/>
  </r>
  <r>
    <s v="03-Jun-2026"/>
    <x v="2"/>
    <s v="Week1-Jun-2026"/>
    <x v="9"/>
    <s v="02-Jul-2026"/>
    <s v="Thursday"/>
    <s v="Weekly - Thursday"/>
    <s v="Weekly - Thursday"/>
    <s v="Month+1 Expiry"/>
    <n v="1"/>
    <n v="1.5E-3"/>
    <n v="0"/>
  </r>
  <r>
    <s v="03-Jun-2026"/>
    <x v="2"/>
    <s v="Week1-Jun-2026"/>
    <x v="9"/>
    <s v="09-Jul-2026"/>
    <s v="Thursday"/>
    <s v="Weekly - Thursday"/>
    <s v="Weekly - Thursday"/>
    <s v="Month+1 Expiry"/>
    <n v="1"/>
    <n v="1.5E-3"/>
    <n v="0"/>
  </r>
  <r>
    <s v="03-Jun-2026"/>
    <x v="2"/>
    <s v="Week1-Jun-2026"/>
    <x v="9"/>
    <s v="30-Jul-2026"/>
    <s v="Thursday"/>
    <s v="Monthly - Thursday"/>
    <s v="Monthly - Thursday"/>
    <s v="Month+1 Expiry"/>
    <n v="1214"/>
    <n v="1.8549"/>
    <n v="3.7199999999999997E-2"/>
  </r>
  <r>
    <s v="04-Jun-2026"/>
    <x v="3"/>
    <s v="Week1-Jun-2026"/>
    <x v="9"/>
    <s v="04-Jun-2026"/>
    <s v="Thursday"/>
    <s v="Weekly - Thursday"/>
    <s v="Weekly - Thursday"/>
    <s v="Same Month Expiry"/>
    <n v="562898150"/>
    <n v="837657.19620000001"/>
    <n v="699.92949999999996"/>
  </r>
  <r>
    <s v="04-Jun-2026"/>
    <x v="3"/>
    <s v="Week1-Jun-2026"/>
    <x v="9"/>
    <s v="11-Jun-2026"/>
    <s v="Thursday"/>
    <s v="Weekly - Thursday"/>
    <s v="Weekly - Thursday"/>
    <s v="Same Month Expiry"/>
    <n v="2317288"/>
    <n v="3466.163"/>
    <n v="16.0548"/>
  </r>
  <r>
    <s v="04-Jun-2026"/>
    <x v="3"/>
    <s v="Week1-Jun-2026"/>
    <x v="9"/>
    <s v="18-Jun-2026"/>
    <s v="Thursday"/>
    <s v="Weekly - Thursday"/>
    <s v="Weekly - Thursday"/>
    <s v="Same Month Expiry"/>
    <n v="8405"/>
    <n v="12.773899999999999"/>
    <n v="0.10059999999999999"/>
  </r>
  <r>
    <s v="04-Jun-2026"/>
    <x v="3"/>
    <s v="Week1-Jun-2026"/>
    <x v="9"/>
    <s v="25-Jun-2026"/>
    <s v="Thursday"/>
    <s v="Monthly - Thursday"/>
    <s v="Monthly - Thursday"/>
    <s v="Same Month Expiry"/>
    <n v="35785"/>
    <n v="54.239600000000003"/>
    <n v="0.62219999999999998"/>
  </r>
  <r>
    <s v="04-Jun-2026"/>
    <x v="3"/>
    <s v="Week1-Jun-2026"/>
    <x v="9"/>
    <s v="02-Jul-2026"/>
    <s v="Thursday"/>
    <s v="Weekly - Thursday"/>
    <s v="Weekly - Thursday"/>
    <s v="Month+1 Expiry"/>
    <n v="0"/>
    <n v="0"/>
    <n v="0"/>
  </r>
  <r>
    <s v="04-Jun-2026"/>
    <x v="3"/>
    <s v="Week1-Jun-2026"/>
    <x v="9"/>
    <s v="09-Jul-2026"/>
    <s v="Thursday"/>
    <s v="Weekly - Thursday"/>
    <s v="Weekly - Thursday"/>
    <s v="Month+1 Expiry"/>
    <n v="2"/>
    <n v="3.0000000000000001E-3"/>
    <n v="1E-4"/>
  </r>
  <r>
    <s v="04-Jun-2026"/>
    <x v="3"/>
    <s v="Week1-Jun-2026"/>
    <x v="9"/>
    <s v="30-Jul-2026"/>
    <s v="Thursday"/>
    <s v="Monthly - Thursday"/>
    <s v="Monthly - Thursday"/>
    <s v="Month+1 Expiry"/>
    <n v="382"/>
    <n v="0.58360000000000001"/>
    <n v="1.1599999999999999E-2"/>
  </r>
  <r>
    <s v="05-Jun-2026"/>
    <x v="4"/>
    <s v="Week1-Jun-2026"/>
    <x v="9"/>
    <s v="11-Jun-2026"/>
    <s v="Thursday"/>
    <s v="Weekly - Thursday"/>
    <s v="Weekly - Thursday"/>
    <s v="Same Month Expiry"/>
    <n v="20309223"/>
    <n v="30376.395400000001"/>
    <n v="139.14699999999999"/>
  </r>
  <r>
    <s v="05-Jun-2026"/>
    <x v="4"/>
    <s v="Week1-Jun-2026"/>
    <x v="9"/>
    <s v="18-Jun-2026"/>
    <s v="Thursday"/>
    <s v="Weekly - Thursday"/>
    <s v="Weekly - Thursday"/>
    <s v="Same Month Expiry"/>
    <n v="48116"/>
    <n v="72.615200000000002"/>
    <n v="0.50739999999999996"/>
  </r>
  <r>
    <s v="05-Jun-2026"/>
    <x v="4"/>
    <s v="Week1-Jun-2026"/>
    <x v="9"/>
    <s v="25-Jun-2026"/>
    <s v="Thursday"/>
    <s v="Monthly - Thursday"/>
    <s v="Monthly - Thursday"/>
    <s v="Same Month Expiry"/>
    <n v="21340"/>
    <n v="32.342799999999997"/>
    <n v="0.26169999999999999"/>
  </r>
  <r>
    <s v="05-Jun-2026"/>
    <x v="4"/>
    <s v="Week1-Jun-2026"/>
    <x v="9"/>
    <s v="02-Jul-2026"/>
    <s v="Thursday"/>
    <s v="Weekly - Thursday"/>
    <s v="Weekly - Thursday"/>
    <s v="Month+1 Expiry"/>
    <n v="677"/>
    <n v="1.0309999999999999"/>
    <n v="1.52E-2"/>
  </r>
  <r>
    <s v="05-Jun-2026"/>
    <x v="4"/>
    <s v="Week1-Jun-2026"/>
    <x v="9"/>
    <s v="09-Jul-2026"/>
    <s v="Thursday"/>
    <s v="Weekly - Thursday"/>
    <s v="Weekly - Thursday"/>
    <s v="Month+1 Expiry"/>
    <n v="0"/>
    <n v="0"/>
    <n v="0"/>
  </r>
  <r>
    <s v="05-Jun-2026"/>
    <x v="4"/>
    <s v="Week1-Jun-2026"/>
    <x v="9"/>
    <s v="30-Jul-2026"/>
    <s v="Thursday"/>
    <s v="Monthly - Thursday"/>
    <s v="Monthly - Thursday"/>
    <s v="Month+1 Expiry"/>
    <n v="406"/>
    <n v="0.62219999999999998"/>
    <n v="1.2200000000000001E-2"/>
  </r>
  <r>
    <s v="08-Jun-2026"/>
    <x v="0"/>
    <s v="Week2-Jun-2026"/>
    <x v="9"/>
    <s v="11-Jun-2026"/>
    <s v="Thursday"/>
    <s v="Weekly - Thursday"/>
    <s v="Weekly - Thursday"/>
    <s v="Same Month Expiry"/>
    <n v="18650848"/>
    <n v="27677.884999999998"/>
    <n v="112.8599"/>
  </r>
  <r>
    <s v="08-Jun-2026"/>
    <x v="0"/>
    <s v="Week2-Jun-2026"/>
    <x v="9"/>
    <s v="18-Jun-2026"/>
    <s v="Thursday"/>
    <s v="Weekly - Thursday"/>
    <s v="Weekly - Thursday"/>
    <s v="Same Month Expiry"/>
    <n v="78307"/>
    <n v="117.41500000000001"/>
    <n v="0.68469999999999998"/>
  </r>
  <r>
    <s v="08-Jun-2026"/>
    <x v="0"/>
    <s v="Week2-Jun-2026"/>
    <x v="9"/>
    <s v="25-Jun-2026"/>
    <s v="Thursday"/>
    <s v="Monthly - Thursday"/>
    <s v="Monthly - Thursday"/>
    <s v="Same Month Expiry"/>
    <n v="28764"/>
    <n v="43.696199999999997"/>
    <n v="0.30520000000000003"/>
  </r>
  <r>
    <s v="08-Jun-2026"/>
    <x v="0"/>
    <s v="Week2-Jun-2026"/>
    <x v="9"/>
    <s v="02-Jul-2026"/>
    <s v="Thursday"/>
    <s v="Weekly - Thursday"/>
    <s v="Weekly - Thursday"/>
    <s v="Month+1 Expiry"/>
    <n v="380"/>
    <n v="0.57350000000000001"/>
    <n v="0.01"/>
  </r>
  <r>
    <s v="08-Jun-2026"/>
    <x v="0"/>
    <s v="Week2-Jun-2026"/>
    <x v="9"/>
    <s v="09-Jul-2026"/>
    <s v="Thursday"/>
    <s v="Weekly - Thursday"/>
    <s v="Weekly - Thursday"/>
    <s v="Month+1 Expiry"/>
    <n v="0"/>
    <n v="0"/>
    <n v="0"/>
  </r>
  <r>
    <s v="08-Jun-2026"/>
    <x v="0"/>
    <s v="Week2-Jun-2026"/>
    <x v="9"/>
    <s v="30-Jul-2026"/>
    <s v="Thursday"/>
    <s v="Monthly - Thursday"/>
    <s v="Monthly - Thursday"/>
    <s v="Month+1 Expiry"/>
    <n v="444"/>
    <n v="0.67949999999999999"/>
    <n v="1.44E-2"/>
  </r>
  <r>
    <s v="09-Jun-2026"/>
    <x v="1"/>
    <s v="Week2-Jun-2026"/>
    <x v="9"/>
    <s v="11-Jun-2026"/>
    <s v="Thursday"/>
    <s v="Weekly - Thursday"/>
    <s v="Weekly - Thursday"/>
    <s v="Same Month Expiry"/>
    <n v="26885222"/>
    <n v="39767.731200000002"/>
    <n v="112.23390000000001"/>
  </r>
  <r>
    <s v="09-Jun-2026"/>
    <x v="1"/>
    <s v="Week2-Jun-2026"/>
    <x v="9"/>
    <s v="18-Jun-2026"/>
    <s v="Thursday"/>
    <s v="Weekly - Thursday"/>
    <s v="Weekly - Thursday"/>
    <s v="Same Month Expiry"/>
    <n v="261049"/>
    <n v="384.07420000000002"/>
    <n v="1.3388"/>
  </r>
  <r>
    <s v="09-Jun-2026"/>
    <x v="1"/>
    <s v="Week2-Jun-2026"/>
    <x v="9"/>
    <s v="25-Jun-2026"/>
    <s v="Thursday"/>
    <s v="Monthly - Thursday"/>
    <s v="Monthly - Thursday"/>
    <s v="Same Month Expiry"/>
    <n v="25408"/>
    <n v="38.366900000000001"/>
    <n v="0.25040000000000001"/>
  </r>
  <r>
    <s v="09-Jun-2026"/>
    <x v="1"/>
    <s v="Week2-Jun-2026"/>
    <x v="9"/>
    <s v="02-Jul-2026"/>
    <s v="Thursday"/>
    <s v="Weekly - Thursday"/>
    <s v="Weekly - Thursday"/>
    <s v="Month+1 Expiry"/>
    <n v="376"/>
    <n v="0.56440000000000001"/>
    <n v="8.6999999999999994E-3"/>
  </r>
  <r>
    <s v="09-Jun-2026"/>
    <x v="1"/>
    <s v="Week2-Jun-2026"/>
    <x v="9"/>
    <s v="09-Jul-2026"/>
    <s v="Thursday"/>
    <s v="Weekly - Thursday"/>
    <s v="Weekly - Thursday"/>
    <s v="Month+1 Expiry"/>
    <n v="0"/>
    <n v="0"/>
    <n v="0"/>
  </r>
  <r>
    <s v="09-Jun-2026"/>
    <x v="1"/>
    <s v="Week2-Jun-2026"/>
    <x v="9"/>
    <s v="30-Jul-2026"/>
    <s v="Thursday"/>
    <s v="Monthly - Thursday"/>
    <s v="Monthly - Thursday"/>
    <s v="Month+1 Expiry"/>
    <n v="204"/>
    <n v="0.31159999999999999"/>
    <n v="6.3E-3"/>
  </r>
  <r>
    <s v="10-Jun-2026"/>
    <x v="2"/>
    <s v="Week2-Jun-2026"/>
    <x v="9"/>
    <s v="11-Jun-2026"/>
    <s v="Thursday"/>
    <s v="Weekly - Thursday"/>
    <s v="Weekly - Thursday"/>
    <s v="Same Month Expiry"/>
    <n v="112776627"/>
    <n v="167876.3616"/>
    <n v="372.49130000000002"/>
  </r>
  <r>
    <s v="10-Jun-2026"/>
    <x v="2"/>
    <s v="Week2-Jun-2026"/>
    <x v="9"/>
    <s v="18-Jun-2026"/>
    <s v="Thursday"/>
    <s v="Weekly - Thursday"/>
    <s v="Weekly - Thursday"/>
    <s v="Same Month Expiry"/>
    <n v="655450"/>
    <n v="975.02629999999999"/>
    <n v="3.9512999999999998"/>
  </r>
  <r>
    <s v="10-Jun-2026"/>
    <x v="2"/>
    <s v="Week2-Jun-2026"/>
    <x v="9"/>
    <s v="25-Jun-2026"/>
    <s v="Thursday"/>
    <s v="Monthly - Thursday"/>
    <s v="Monthly - Thursday"/>
    <s v="Same Month Expiry"/>
    <n v="36551"/>
    <n v="55.204700000000003"/>
    <n v="0.39350000000000002"/>
  </r>
  <r>
    <s v="10-Jun-2026"/>
    <x v="2"/>
    <s v="Week2-Jun-2026"/>
    <x v="9"/>
    <s v="02-Jul-2026"/>
    <s v="Thursday"/>
    <s v="Weekly - Thursday"/>
    <s v="Weekly - Thursday"/>
    <s v="Month+1 Expiry"/>
    <n v="735"/>
    <n v="1.1225000000000001"/>
    <n v="1.04E-2"/>
  </r>
  <r>
    <s v="10-Jun-2026"/>
    <x v="2"/>
    <s v="Week2-Jun-2026"/>
    <x v="9"/>
    <s v="09-Jul-2026"/>
    <s v="Thursday"/>
    <s v="Weekly - Thursday"/>
    <s v="Weekly - Thursday"/>
    <s v="Month+1 Expiry"/>
    <n v="0"/>
    <n v="0"/>
    <n v="0"/>
  </r>
  <r>
    <s v="10-Jun-2026"/>
    <x v="2"/>
    <s v="Week2-Jun-2026"/>
    <x v="9"/>
    <s v="30-Jul-2026"/>
    <s v="Thursday"/>
    <s v="Monthly - Thursday"/>
    <s v="Monthly - Thursday"/>
    <s v="Month+1 Expiry"/>
    <n v="310"/>
    <n v="0.47649999999999998"/>
    <n v="8.6999999999999994E-3"/>
  </r>
  <r>
    <s v="11-Jun-2026"/>
    <x v="3"/>
    <s v="Week2-Jun-2026"/>
    <x v="9"/>
    <s v="11-Jun-2026"/>
    <s v="Thursday"/>
    <s v="Weekly - Thursday"/>
    <s v="Weekly - Thursday"/>
    <s v="Same Month Expiry"/>
    <n v="554090630"/>
    <n v="820252.07499999995"/>
    <n v="641.91899999999998"/>
  </r>
  <r>
    <s v="11-Jun-2026"/>
    <x v="3"/>
    <s v="Week2-Jun-2026"/>
    <x v="9"/>
    <s v="18-Jun-2026"/>
    <s v="Thursday"/>
    <s v="Weekly - Thursday"/>
    <s v="Weekly - Thursday"/>
    <s v="Same Month Expiry"/>
    <n v="2254612"/>
    <n v="3345.9333999999999"/>
    <n v="14.7166"/>
  </r>
  <r>
    <s v="11-Jun-2026"/>
    <x v="3"/>
    <s v="Week2-Jun-2026"/>
    <x v="9"/>
    <s v="25-Jun-2026"/>
    <s v="Thursday"/>
    <s v="Monthly - Thursday"/>
    <s v="Monthly - Thursday"/>
    <s v="Same Month Expiry"/>
    <n v="66495"/>
    <n v="100.1602"/>
    <n v="0.73029999999999995"/>
  </r>
  <r>
    <s v="11-Jun-2026"/>
    <x v="3"/>
    <s v="Week2-Jun-2026"/>
    <x v="9"/>
    <s v="02-Jul-2026"/>
    <s v="Thursday"/>
    <s v="Weekly - Thursday"/>
    <s v="Weekly - Thursday"/>
    <s v="Month+1 Expiry"/>
    <n v="981"/>
    <n v="1.4785999999999999"/>
    <n v="0.02"/>
  </r>
  <r>
    <s v="11-Jun-2026"/>
    <x v="3"/>
    <s v="Week2-Jun-2026"/>
    <x v="9"/>
    <s v="09-Jul-2026"/>
    <s v="Thursday"/>
    <s v="Weekly - Thursday"/>
    <s v="Weekly - Thursday"/>
    <s v="Month+1 Expiry"/>
    <n v="0"/>
    <n v="0"/>
    <n v="0"/>
  </r>
  <r>
    <s v="11-Jun-2026"/>
    <x v="3"/>
    <s v="Week2-Jun-2026"/>
    <x v="9"/>
    <s v="30-Jul-2026"/>
    <s v="Thursday"/>
    <s v="Monthly - Thursday"/>
    <s v="Monthly - Thursday"/>
    <s v="Month+1 Expiry"/>
    <n v="1278"/>
    <n v="1.9396"/>
    <n v="3.4099999999999998E-2"/>
  </r>
  <r>
    <s v="12-Jun-2026"/>
    <x v="4"/>
    <s v="Week2-Jun-2026"/>
    <x v="9"/>
    <s v="18-Jun-2026"/>
    <s v="Thursday"/>
    <s v="Weekly - Thursday"/>
    <s v="Weekly - Thursday"/>
    <s v="Same Month Expiry"/>
    <n v="20794782"/>
    <n v="31284.9362"/>
    <n v="129.20179999999999"/>
  </r>
  <r>
    <s v="12-Jun-2026"/>
    <x v="4"/>
    <s v="Week2-Jun-2026"/>
    <x v="9"/>
    <s v="25-Jun-2026"/>
    <s v="Thursday"/>
    <s v="Monthly - Thursday"/>
    <s v="Monthly - Thursday"/>
    <s v="Same Month Expiry"/>
    <n v="157468"/>
    <n v="239.26689999999999"/>
    <n v="1.4117"/>
  </r>
  <r>
    <s v="12-Jun-2026"/>
    <x v="4"/>
    <s v="Week2-Jun-2026"/>
    <x v="9"/>
    <s v="02-Jul-2026"/>
    <s v="Thursday"/>
    <s v="Weekly - Thursday"/>
    <s v="Weekly - Thursday"/>
    <s v="Month+1 Expiry"/>
    <n v="3644"/>
    <n v="5.5693999999999999"/>
    <n v="4.9700000000000001E-2"/>
  </r>
  <r>
    <s v="12-Jun-2026"/>
    <x v="4"/>
    <s v="Week2-Jun-2026"/>
    <x v="9"/>
    <s v="09-Jul-2026"/>
    <s v="Thursday"/>
    <s v="Weekly - Thursday"/>
    <s v="Weekly - Thursday"/>
    <s v="Month+1 Expiry"/>
    <n v="390"/>
    <n v="0.59650000000000003"/>
    <n v="9.1000000000000004E-3"/>
  </r>
  <r>
    <s v="12-Jun-2026"/>
    <x v="4"/>
    <s v="Week2-Jun-2026"/>
    <x v="9"/>
    <s v="16-Jul-2026"/>
    <s v="Thursday"/>
    <s v="Weekly - Thursday"/>
    <s v="Weekly - Thursday"/>
    <s v="Month+1 Expiry"/>
    <n v="1"/>
    <n v="1.5E-3"/>
    <n v="0"/>
  </r>
  <r>
    <s v="12-Jun-2026"/>
    <x v="4"/>
    <s v="Week2-Jun-2026"/>
    <x v="9"/>
    <s v="30-Jul-2026"/>
    <s v="Thursday"/>
    <s v="Monthly - Thursday"/>
    <s v="Monthly - Thursday"/>
    <s v="Month+1 Expiry"/>
    <n v="2743"/>
    <n v="4.2183999999999999"/>
    <n v="6.5100000000000005E-2"/>
  </r>
  <r>
    <s v="15-Jun-2026"/>
    <x v="0"/>
    <s v="Week3-Jun-2026"/>
    <x v="9"/>
    <s v="18-Jun-2026"/>
    <s v="Thursday"/>
    <s v="Weekly - Thursday"/>
    <s v="Weekly - Thursday"/>
    <s v="Same Month Expiry"/>
    <n v="23538849"/>
    <n v="36070.2019"/>
    <n v="118.68640000000001"/>
  </r>
  <r>
    <s v="15-Jun-2026"/>
    <x v="0"/>
    <s v="Week3-Jun-2026"/>
    <x v="9"/>
    <s v="25-Jun-2026"/>
    <s v="Thursday"/>
    <s v="Monthly - Thursday"/>
    <s v="Monthly - Thursday"/>
    <s v="Same Month Expiry"/>
    <n v="225501"/>
    <n v="345.0102"/>
    <n v="1.7645"/>
  </r>
  <r>
    <s v="15-Jun-2026"/>
    <x v="0"/>
    <s v="Week3-Jun-2026"/>
    <x v="9"/>
    <s v="02-Jul-2026"/>
    <s v="Thursday"/>
    <s v="Weekly - Thursday"/>
    <s v="Weekly - Thursday"/>
    <s v="Month+1 Expiry"/>
    <n v="3773"/>
    <n v="5.8361999999999998"/>
    <n v="5.4399999999999997E-2"/>
  </r>
  <r>
    <s v="15-Jun-2026"/>
    <x v="0"/>
    <s v="Week3-Jun-2026"/>
    <x v="9"/>
    <s v="09-Jul-2026"/>
    <s v="Thursday"/>
    <s v="Weekly - Thursday"/>
    <s v="Weekly - Thursday"/>
    <s v="Month+1 Expiry"/>
    <n v="2475"/>
    <n v="3.8371"/>
    <n v="5.8700000000000002E-2"/>
  </r>
  <r>
    <s v="15-Jun-2026"/>
    <x v="0"/>
    <s v="Week3-Jun-2026"/>
    <x v="9"/>
    <s v="16-Jul-2026"/>
    <s v="Thursday"/>
    <s v="Weekly - Thursday"/>
    <s v="Weekly - Thursday"/>
    <s v="Month+1 Expiry"/>
    <n v="0"/>
    <n v="0"/>
    <n v="0"/>
  </r>
  <r>
    <s v="15-Jun-2026"/>
    <x v="0"/>
    <s v="Week3-Jun-2026"/>
    <x v="9"/>
    <s v="23-Jul-2026"/>
    <s v="Thursday"/>
    <s v="Weekly - Thursday"/>
    <s v="Weekly - Thursday"/>
    <s v="Month+1 Expiry"/>
    <n v="1"/>
    <n v="1.6000000000000001E-3"/>
    <n v="0"/>
  </r>
  <r>
    <s v="15-Jun-2026"/>
    <x v="0"/>
    <s v="Week3-Jun-2026"/>
    <x v="9"/>
    <s v="30-Jul-2026"/>
    <s v="Thursday"/>
    <s v="Monthly - Thursday"/>
    <s v="Monthly - Thursday"/>
    <s v="Month+1 Expiry"/>
    <n v="6348"/>
    <n v="9.9220000000000006"/>
    <n v="0.16869999999999999"/>
  </r>
  <r>
    <s v="16-Jun-2026"/>
    <x v="1"/>
    <s v="Week3-Jun-2026"/>
    <x v="9"/>
    <s v="18-Jun-2026"/>
    <s v="Thursday"/>
    <s v="Weekly - Thursday"/>
    <s v="Weekly - Thursday"/>
    <s v="Same Month Expiry"/>
    <n v="24258967"/>
    <n v="37197.188199999997"/>
    <n v="89.869399999999999"/>
  </r>
  <r>
    <s v="16-Jun-2026"/>
    <x v="1"/>
    <s v="Week3-Jun-2026"/>
    <x v="9"/>
    <s v="25-Jun-2026"/>
    <s v="Thursday"/>
    <s v="Monthly - Thursday"/>
    <s v="Monthly - Thursday"/>
    <s v="Same Month Expiry"/>
    <n v="261338"/>
    <n v="398.42849999999999"/>
    <n v="1.5472999999999999"/>
  </r>
  <r>
    <s v="16-Jun-2026"/>
    <x v="1"/>
    <s v="Week3-Jun-2026"/>
    <x v="9"/>
    <s v="02-Jul-2026"/>
    <s v="Thursday"/>
    <s v="Weekly - Thursday"/>
    <s v="Weekly - Thursday"/>
    <s v="Month+1 Expiry"/>
    <n v="3964"/>
    <n v="6.1574"/>
    <n v="4.3099999999999999E-2"/>
  </r>
  <r>
    <s v="16-Jun-2026"/>
    <x v="1"/>
    <s v="Week3-Jun-2026"/>
    <x v="9"/>
    <s v="09-Jul-2026"/>
    <s v="Thursday"/>
    <s v="Weekly - Thursday"/>
    <s v="Weekly - Thursday"/>
    <s v="Month+1 Expiry"/>
    <n v="384"/>
    <n v="0.59589999999999999"/>
    <n v="7.0000000000000001E-3"/>
  </r>
  <r>
    <s v="16-Jun-2026"/>
    <x v="1"/>
    <s v="Week3-Jun-2026"/>
    <x v="9"/>
    <s v="16-Jul-2026"/>
    <s v="Thursday"/>
    <s v="Weekly - Thursday"/>
    <s v="Weekly - Thursday"/>
    <s v="Month+1 Expiry"/>
    <n v="0"/>
    <n v="0"/>
    <n v="0"/>
  </r>
  <r>
    <s v="16-Jun-2026"/>
    <x v="1"/>
    <s v="Week3-Jun-2026"/>
    <x v="9"/>
    <s v="23-Jul-2026"/>
    <s v="Thursday"/>
    <s v="Weekly - Thursday"/>
    <s v="Weekly - Thursday"/>
    <s v="Month+1 Expiry"/>
    <n v="0"/>
    <n v="0"/>
    <n v="0"/>
  </r>
  <r>
    <s v="16-Jun-2026"/>
    <x v="1"/>
    <s v="Week3-Jun-2026"/>
    <x v="9"/>
    <s v="30-Jul-2026"/>
    <s v="Thursday"/>
    <s v="Monthly - Thursday"/>
    <s v="Monthly - Thursday"/>
    <s v="Month+1 Expiry"/>
    <n v="1672"/>
    <n v="2.6145"/>
    <n v="3.8100000000000002E-2"/>
  </r>
  <r>
    <s v="17-Jun-2026"/>
    <x v="2"/>
    <s v="Week3-Jun-2026"/>
    <x v="9"/>
    <s v="18-Jun-2026"/>
    <s v="Thursday"/>
    <s v="Weekly - Thursday"/>
    <s v="Weekly - Thursday"/>
    <s v="Same Month Expiry"/>
    <n v="91482176"/>
    <n v="140978.2653"/>
    <n v="264.5505"/>
  </r>
  <r>
    <s v="17-Jun-2026"/>
    <x v="2"/>
    <s v="Week3-Jun-2026"/>
    <x v="9"/>
    <s v="25-Jun-2026"/>
    <s v="Thursday"/>
    <s v="Monthly - Thursday"/>
    <s v="Monthly - Thursday"/>
    <s v="Same Month Expiry"/>
    <n v="525339"/>
    <n v="806.18489999999997"/>
    <n v="3.0171999999999999"/>
  </r>
  <r>
    <s v="17-Jun-2026"/>
    <x v="2"/>
    <s v="Week3-Jun-2026"/>
    <x v="9"/>
    <s v="02-Jul-2026"/>
    <s v="Thursday"/>
    <s v="Weekly - Thursday"/>
    <s v="Weekly - Thursday"/>
    <s v="Month+1 Expiry"/>
    <n v="8825"/>
    <n v="13.799300000000001"/>
    <n v="9.5299999999999996E-2"/>
  </r>
  <r>
    <s v="17-Jun-2026"/>
    <x v="2"/>
    <s v="Week3-Jun-2026"/>
    <x v="9"/>
    <s v="09-Jul-2026"/>
    <s v="Thursday"/>
    <s v="Weekly - Thursday"/>
    <s v="Weekly - Thursday"/>
    <s v="Month+1 Expiry"/>
    <n v="122"/>
    <n v="0.1905"/>
    <n v="2E-3"/>
  </r>
  <r>
    <s v="17-Jun-2026"/>
    <x v="2"/>
    <s v="Week3-Jun-2026"/>
    <x v="9"/>
    <s v="16-Jul-2026"/>
    <s v="Thursday"/>
    <s v="Weekly - Thursday"/>
    <s v="Weekly - Thursday"/>
    <s v="Month+1 Expiry"/>
    <n v="0"/>
    <n v="0"/>
    <n v="0"/>
  </r>
  <r>
    <s v="17-Jun-2026"/>
    <x v="2"/>
    <s v="Week3-Jun-2026"/>
    <x v="9"/>
    <s v="23-Jul-2026"/>
    <s v="Thursday"/>
    <s v="Weekly - Thursday"/>
    <s v="Weekly - Thursday"/>
    <s v="Month+1 Expiry"/>
    <n v="0"/>
    <n v="0"/>
    <n v="0"/>
  </r>
  <r>
    <s v="17-Jun-2026"/>
    <x v="2"/>
    <s v="Week3-Jun-2026"/>
    <x v="9"/>
    <s v="30-Jul-2026"/>
    <s v="Thursday"/>
    <s v="Monthly - Thursday"/>
    <s v="Monthly - Thursday"/>
    <s v="Month+1 Expiry"/>
    <n v="2248"/>
    <n v="3.5272000000000001"/>
    <n v="4.6100000000000002E-2"/>
  </r>
  <r>
    <s v="18-Jun-2026"/>
    <x v="3"/>
    <s v="Week3-Jun-2026"/>
    <x v="9"/>
    <s v="18-Jun-2026"/>
    <s v="Thursday"/>
    <s v="Weekly - Thursday"/>
    <s v="Weekly - Thursday"/>
    <s v="Same Month Expiry"/>
    <n v="478899730"/>
    <n v="739902.56530000002"/>
    <n v="475.6576"/>
  </r>
  <r>
    <s v="18-Jun-2026"/>
    <x v="3"/>
    <s v="Week3-Jun-2026"/>
    <x v="9"/>
    <s v="25-Jun-2026"/>
    <s v="Thursday"/>
    <s v="Monthly - Thursday"/>
    <s v="Monthly - Thursday"/>
    <s v="Same Month Expiry"/>
    <n v="2175162"/>
    <n v="3367.2718"/>
    <n v="12.0661"/>
  </r>
  <r>
    <s v="18-Jun-2026"/>
    <x v="3"/>
    <s v="Week3-Jun-2026"/>
    <x v="9"/>
    <s v="02-Jul-2026"/>
    <s v="Thursday"/>
    <s v="Weekly - Thursday"/>
    <s v="Weekly - Thursday"/>
    <s v="Month+1 Expiry"/>
    <n v="17327"/>
    <n v="27.1158"/>
    <n v="0.1555"/>
  </r>
  <r>
    <s v="18-Jun-2026"/>
    <x v="3"/>
    <s v="Week3-Jun-2026"/>
    <x v="9"/>
    <s v="09-Jul-2026"/>
    <s v="Thursday"/>
    <s v="Weekly - Thursday"/>
    <s v="Weekly - Thursday"/>
    <s v="Month+1 Expiry"/>
    <n v="168"/>
    <n v="0.2626"/>
    <n v="3.0000000000000001E-3"/>
  </r>
  <r>
    <s v="18-Jun-2026"/>
    <x v="3"/>
    <s v="Week3-Jun-2026"/>
    <x v="9"/>
    <s v="16-Jul-2026"/>
    <s v="Thursday"/>
    <s v="Weekly - Thursday"/>
    <s v="Weekly - Thursday"/>
    <s v="Month+1 Expiry"/>
    <n v="5"/>
    <n v="7.3000000000000001E-3"/>
    <n v="0"/>
  </r>
  <r>
    <s v="18-Jun-2026"/>
    <x v="3"/>
    <s v="Week3-Jun-2026"/>
    <x v="9"/>
    <s v="23-Jul-2026"/>
    <s v="Thursday"/>
    <s v="Weekly - Thursday"/>
    <s v="Weekly - Thursday"/>
    <s v="Month+1 Expiry"/>
    <n v="1"/>
    <n v="1.5E-3"/>
    <n v="0"/>
  </r>
  <r>
    <s v="18-Jun-2026"/>
    <x v="3"/>
    <s v="Week3-Jun-2026"/>
    <x v="9"/>
    <s v="30-Jul-2026"/>
    <s v="Thursday"/>
    <s v="Monthly - Thursday"/>
    <s v="Monthly - Thursday"/>
    <s v="Month+1 Expiry"/>
    <n v="2472"/>
    <n v="3.8656000000000001"/>
    <n v="4.7800000000000002E-2"/>
  </r>
  <r>
    <s v="19-Jun-2026"/>
    <x v="4"/>
    <s v="Week3-Jun-2026"/>
    <x v="9"/>
    <s v="25-Jun-2026"/>
    <s v="Thursday"/>
    <s v="Monthly - Thursday"/>
    <s v="MDAW - Thursday"/>
    <s v="Same Month Expiry"/>
    <n v="14800619"/>
    <n v="22807.912700000001"/>
    <n v="86.362899999999996"/>
  </r>
  <r>
    <s v="19-Jun-2026"/>
    <x v="4"/>
    <s v="Week3-Jun-2026"/>
    <x v="9"/>
    <s v="02-Jul-2026"/>
    <s v="Thursday"/>
    <s v="Weekly - Thursday"/>
    <s v="Weekly - Thursday"/>
    <s v="Month+1 Expiry"/>
    <n v="129387"/>
    <n v="201.0463"/>
    <n v="1.3022"/>
  </r>
  <r>
    <s v="19-Jun-2026"/>
    <x v="4"/>
    <s v="Week3-Jun-2026"/>
    <x v="9"/>
    <s v="09-Jul-2026"/>
    <s v="Thursday"/>
    <s v="Weekly - Thursday"/>
    <s v="Weekly - Thursday"/>
    <s v="Month+1 Expiry"/>
    <n v="1593"/>
    <n v="2.4754999999999998"/>
    <n v="2.6100000000000002E-2"/>
  </r>
  <r>
    <s v="19-Jun-2026"/>
    <x v="4"/>
    <s v="Week3-Jun-2026"/>
    <x v="9"/>
    <s v="16-Jul-2026"/>
    <s v="Thursday"/>
    <s v="Weekly - Thursday"/>
    <s v="Weekly - Thursday"/>
    <s v="Month+1 Expiry"/>
    <n v="658"/>
    <n v="1.0255000000000001"/>
    <n v="1.23E-2"/>
  </r>
  <r>
    <s v="19-Jun-2026"/>
    <x v="4"/>
    <s v="Week3-Jun-2026"/>
    <x v="9"/>
    <s v="23-Jul-2026"/>
    <s v="Thursday"/>
    <s v="Weekly - Thursday"/>
    <s v="Weekly - Thursday"/>
    <s v="Month+1 Expiry"/>
    <n v="0"/>
    <n v="0"/>
    <n v="0"/>
  </r>
  <r>
    <s v="19-Jun-2026"/>
    <x v="4"/>
    <s v="Week3-Jun-2026"/>
    <x v="9"/>
    <s v="30-Jul-2026"/>
    <s v="Thursday"/>
    <s v="Monthly - Thursday"/>
    <s v="Monthly - Thursday"/>
    <s v="Month+1 Expiry"/>
    <n v="3317"/>
    <n v="5.1837"/>
    <n v="7.0999999999999994E-2"/>
  </r>
  <r>
    <s v="22-Jun-2026"/>
    <x v="0"/>
    <s v="Week4-Jun-2026"/>
    <x v="9"/>
    <s v="25-Jun-2026"/>
    <s v="Thursday"/>
    <s v="Monthly - Thursday"/>
    <s v="MDAW - Thursday"/>
    <s v="Same Month Expiry"/>
    <n v="15143822"/>
    <n v="23440.269199999999"/>
    <n v="66.474599999999995"/>
  </r>
  <r>
    <s v="22-Jun-2026"/>
    <x v="0"/>
    <s v="Week4-Jun-2026"/>
    <x v="9"/>
    <s v="02-Jul-2026"/>
    <s v="Thursday"/>
    <s v="Weekly - Thursday"/>
    <s v="Weekly - Thursday"/>
    <s v="Month+1 Expiry"/>
    <n v="127363"/>
    <n v="198.148"/>
    <n v="0.96879999999999999"/>
  </r>
  <r>
    <s v="22-Jun-2026"/>
    <x v="0"/>
    <s v="Week4-Jun-2026"/>
    <x v="9"/>
    <s v="09-Jul-2026"/>
    <s v="Thursday"/>
    <s v="Weekly - Thursday"/>
    <s v="Weekly - Thursday"/>
    <s v="Month+1 Expiry"/>
    <n v="1072"/>
    <n v="1.6777"/>
    <n v="1.49E-2"/>
  </r>
  <r>
    <s v="22-Jun-2026"/>
    <x v="0"/>
    <s v="Week4-Jun-2026"/>
    <x v="9"/>
    <s v="16-Jul-2026"/>
    <s v="Thursday"/>
    <s v="Weekly - Thursday"/>
    <s v="Weekly - Thursday"/>
    <s v="Month+1 Expiry"/>
    <n v="139"/>
    <n v="0.2185"/>
    <n v="2E-3"/>
  </r>
  <r>
    <s v="22-Jun-2026"/>
    <x v="0"/>
    <s v="Week4-Jun-2026"/>
    <x v="9"/>
    <s v="23-Jul-2026"/>
    <s v="Thursday"/>
    <s v="Weekly - Thursday"/>
    <s v="Weekly - Thursday"/>
    <s v="Month+1 Expiry"/>
    <n v="0"/>
    <n v="0"/>
    <n v="0"/>
  </r>
  <r>
    <s v="22-Jun-2026"/>
    <x v="0"/>
    <s v="Week4-Jun-2026"/>
    <x v="9"/>
    <s v="30-Jul-2026"/>
    <s v="Thursday"/>
    <s v="Monthly - Thursday"/>
    <s v="Monthly - Thursday"/>
    <s v="Month+1 Expiry"/>
    <n v="2639"/>
    <n v="4.1345999999999998"/>
    <n v="5.33E-2"/>
  </r>
  <r>
    <s v="23-Jun-2026"/>
    <x v="1"/>
    <s v="Week4-Jun-2026"/>
    <x v="9"/>
    <s v="25-Jun-2026"/>
    <s v="Thursday"/>
    <s v="Monthly - Thursday"/>
    <s v="MDAW - Thursday"/>
    <s v="Same Month Expiry"/>
    <n v="34360080"/>
    <n v="52936.629000000001"/>
    <n v="113.8189"/>
  </r>
  <r>
    <s v="23-Jun-2026"/>
    <x v="1"/>
    <s v="Week4-Jun-2026"/>
    <x v="9"/>
    <s v="02-Jul-2026"/>
    <s v="Thursday"/>
    <s v="Weekly - Thursday"/>
    <s v="Weekly - Thursday"/>
    <s v="Month+1 Expiry"/>
    <n v="400349"/>
    <n v="617.20069999999998"/>
    <n v="2.5362"/>
  </r>
  <r>
    <s v="23-Jun-2026"/>
    <x v="1"/>
    <s v="Week4-Jun-2026"/>
    <x v="9"/>
    <s v="09-Jul-2026"/>
    <s v="Thursday"/>
    <s v="Weekly - Thursday"/>
    <s v="Weekly - Thursday"/>
    <s v="Month+1 Expiry"/>
    <n v="6247"/>
    <n v="9.7335999999999991"/>
    <n v="0.08"/>
  </r>
  <r>
    <s v="23-Jun-2026"/>
    <x v="1"/>
    <s v="Week4-Jun-2026"/>
    <x v="9"/>
    <s v="16-Jul-2026"/>
    <s v="Thursday"/>
    <s v="Weekly - Thursday"/>
    <s v="Weekly - Thursday"/>
    <s v="Month+1 Expiry"/>
    <n v="854"/>
    <n v="1.3344"/>
    <n v="1.5699999999999999E-2"/>
  </r>
  <r>
    <s v="23-Jun-2026"/>
    <x v="1"/>
    <s v="Week4-Jun-2026"/>
    <x v="9"/>
    <s v="23-Jul-2026"/>
    <s v="Thursday"/>
    <s v="Weekly - Thursday"/>
    <s v="Weekly - Thursday"/>
    <s v="Month+1 Expiry"/>
    <n v="0"/>
    <n v="0"/>
    <n v="0"/>
  </r>
  <r>
    <s v="23-Jun-2026"/>
    <x v="1"/>
    <s v="Week4-Jun-2026"/>
    <x v="9"/>
    <s v="30-Jul-2026"/>
    <s v="Thursday"/>
    <s v="Monthly - Thursday"/>
    <s v="Monthly - Thursday"/>
    <s v="Month+1 Expiry"/>
    <n v="6215"/>
    <n v="9.6736000000000004"/>
    <n v="0.1075"/>
  </r>
  <r>
    <s v="24-Jun-2026"/>
    <x v="2"/>
    <s v="Week4-Jun-2026"/>
    <x v="9"/>
    <s v="25-Jun-2026"/>
    <s v="Thursday"/>
    <s v="Monthly - Thursday"/>
    <s v="MDAW - Thursday"/>
    <s v="Same Month Expiry"/>
    <n v="129858422"/>
    <n v="199758.90760000001"/>
    <n v="375.57119999999998"/>
  </r>
  <r>
    <s v="24-Jun-2026"/>
    <x v="2"/>
    <s v="Week4-Jun-2026"/>
    <x v="9"/>
    <s v="02-Jul-2026"/>
    <s v="Thursday"/>
    <s v="Weekly - Thursday"/>
    <s v="Weekly - Thursday"/>
    <s v="Month+1 Expiry"/>
    <n v="706983"/>
    <n v="1090.8507999999999"/>
    <n v="4.4404000000000003"/>
  </r>
  <r>
    <s v="24-Jun-2026"/>
    <x v="2"/>
    <s v="Week4-Jun-2026"/>
    <x v="9"/>
    <s v="09-Jul-2026"/>
    <s v="Thursday"/>
    <s v="Weekly - Thursday"/>
    <s v="Weekly - Thursday"/>
    <s v="Month+1 Expiry"/>
    <n v="10001"/>
    <n v="15.664400000000001"/>
    <n v="0.11899999999999999"/>
  </r>
  <r>
    <s v="24-Jun-2026"/>
    <x v="2"/>
    <s v="Week4-Jun-2026"/>
    <x v="9"/>
    <s v="16-Jul-2026"/>
    <s v="Thursday"/>
    <s v="Weekly - Thursday"/>
    <s v="Weekly - Thursday"/>
    <s v="Month+1 Expiry"/>
    <n v="735"/>
    <n v="1.149"/>
    <n v="1.29E-2"/>
  </r>
  <r>
    <s v="24-Jun-2026"/>
    <x v="2"/>
    <s v="Week4-Jun-2026"/>
    <x v="9"/>
    <s v="23-Jul-2026"/>
    <s v="Thursday"/>
    <s v="Weekly - Thursday"/>
    <s v="Weekly - Thursday"/>
    <s v="Month+1 Expiry"/>
    <n v="4"/>
    <n v="6.3E-3"/>
    <n v="1E-4"/>
  </r>
  <r>
    <s v="24-Jun-2026"/>
    <x v="2"/>
    <s v="Week4-Jun-2026"/>
    <x v="9"/>
    <s v="30-Jul-2026"/>
    <s v="Thursday"/>
    <s v="Monthly - Thursday"/>
    <s v="Monthly - Thursday"/>
    <s v="Month+1 Expiry"/>
    <n v="7046"/>
    <n v="11.1769"/>
    <n v="0.189"/>
  </r>
  <r>
    <s v="25-Jun-2026"/>
    <x v="3"/>
    <s v="Week4-Jun-2026"/>
    <x v="9"/>
    <s v="25-Jun-2026"/>
    <s v="Thursday"/>
    <s v="Monthly - Thursday"/>
    <s v="MDAW - Thursday"/>
    <s v="Same Month Expiry"/>
    <n v="544402510"/>
    <n v="842366.38740000001"/>
    <n v="580.88319999999999"/>
  </r>
  <r>
    <s v="25-Jun-2026"/>
    <x v="3"/>
    <s v="Week4-Jun-2026"/>
    <x v="9"/>
    <s v="02-Jul-2026"/>
    <s v="Thursday"/>
    <s v="Weekly - Thursday"/>
    <s v="Weekly - Thursday"/>
    <s v="Month+1 Expiry"/>
    <n v="2414775"/>
    <n v="3751.8330000000001"/>
    <n v="14.591200000000001"/>
  </r>
  <r>
    <s v="25-Jun-2026"/>
    <x v="3"/>
    <s v="Week4-Jun-2026"/>
    <x v="9"/>
    <s v="09-Jul-2026"/>
    <s v="Thursday"/>
    <s v="Weekly - Thursday"/>
    <s v="Weekly - Thursday"/>
    <s v="Month+1 Expiry"/>
    <n v="23740"/>
    <n v="37.070500000000003"/>
    <n v="0.2427"/>
  </r>
  <r>
    <s v="25-Jun-2026"/>
    <x v="3"/>
    <s v="Week4-Jun-2026"/>
    <x v="9"/>
    <s v="16-Jul-2026"/>
    <s v="Thursday"/>
    <s v="Weekly - Thursday"/>
    <s v="Weekly - Thursday"/>
    <s v="Month+1 Expiry"/>
    <n v="1079"/>
    <n v="1.6882999999999999"/>
    <n v="1.83E-2"/>
  </r>
  <r>
    <s v="25-Jun-2026"/>
    <x v="3"/>
    <s v="Week4-Jun-2026"/>
    <x v="9"/>
    <s v="23-Jul-2026"/>
    <s v="Thursday"/>
    <s v="Weekly - Thursday"/>
    <s v="Weekly - Thursday"/>
    <s v="Month+1 Expiry"/>
    <n v="0"/>
    <n v="0"/>
    <n v="0"/>
  </r>
  <r>
    <s v="25-Jun-2026"/>
    <x v="3"/>
    <s v="Week4-Jun-2026"/>
    <x v="9"/>
    <s v="30-Jul-2026"/>
    <s v="Thursday"/>
    <s v="Monthly - Thursday"/>
    <s v="Monthly - Thursday"/>
    <s v="Month+1 Expiry"/>
    <n v="18608"/>
    <n v="29.170200000000001"/>
    <n v="0.39029999999999998"/>
  </r>
  <r>
    <s v="25-Jun-2026"/>
    <x v="3"/>
    <s v="Week4-Jun-2026"/>
    <x v="9"/>
    <s v="27-Aug-2026"/>
    <s v="Thursday"/>
    <s v="Monthly - Thursday"/>
    <s v="Monthly - Thursday"/>
    <s v="Month+2 Expiry"/>
    <n v="5"/>
    <n v="8.0999999999999996E-3"/>
    <n v="2.0000000000000001E-4"/>
  </r>
  <r>
    <s v="29-Jun-2026"/>
    <x v="0"/>
    <s v="Week5-Jun-2026"/>
    <x v="9"/>
    <s v="02-Jul-2026"/>
    <s v="Thursday"/>
    <s v="Weekly - Thursday"/>
    <s v="Weekly - Thursday"/>
    <s v="Month+1 Expiry"/>
    <n v="20330522"/>
    <n v="31352.8871"/>
    <n v="97.598600000000005"/>
  </r>
  <r>
    <s v="29-Jun-2026"/>
    <x v="0"/>
    <s v="Week5-Jun-2026"/>
    <x v="9"/>
    <s v="09-Jul-2026"/>
    <s v="Thursday"/>
    <s v="Weekly - Thursday"/>
    <s v="Weekly - Thursday"/>
    <s v="Month+1 Expiry"/>
    <n v="94103"/>
    <n v="145.76929999999999"/>
    <n v="0.93210000000000004"/>
  </r>
  <r>
    <s v="29-Jun-2026"/>
    <x v="0"/>
    <s v="Week5-Jun-2026"/>
    <x v="9"/>
    <s v="16-Jul-2026"/>
    <s v="Thursday"/>
    <s v="Weekly - Thursday"/>
    <s v="Weekly - Thursday"/>
    <s v="Month+1 Expiry"/>
    <n v="1345"/>
    <n v="2.0981000000000001"/>
    <n v="2.18E-2"/>
  </r>
  <r>
    <s v="29-Jun-2026"/>
    <x v="0"/>
    <s v="Week5-Jun-2026"/>
    <x v="9"/>
    <s v="23-Jul-2026"/>
    <s v="Thursday"/>
    <s v="Weekly - Thursday"/>
    <s v="Weekly - Thursday"/>
    <s v="Month+1 Expiry"/>
    <n v="30"/>
    <n v="4.6300000000000001E-2"/>
    <n v="4.0000000000000002E-4"/>
  </r>
  <r>
    <s v="29-Jun-2026"/>
    <x v="0"/>
    <s v="Week5-Jun-2026"/>
    <x v="9"/>
    <s v="30-Jul-2026"/>
    <s v="Thursday"/>
    <s v="Monthly - Thursday"/>
    <s v="Monthly - Thursday"/>
    <s v="Month+1 Expiry"/>
    <n v="18056"/>
    <n v="28.976900000000001"/>
    <n v="0.7238"/>
  </r>
  <r>
    <s v="29-Jun-2026"/>
    <x v="0"/>
    <s v="Week5-Jun-2026"/>
    <x v="9"/>
    <s v="27-Aug-2026"/>
    <s v="Thursday"/>
    <s v="Monthly - Thursday"/>
    <s v="Monthly - Thursday"/>
    <s v="Month+2 Expiry"/>
    <n v="398"/>
    <n v="0.63"/>
    <n v="1.5100000000000001E-2"/>
  </r>
  <r>
    <s v="30-Jun-2026"/>
    <x v="1"/>
    <s v="Week5-Jun-2026"/>
    <x v="9"/>
    <s v="02-Jul-2026"/>
    <s v="Thursday"/>
    <s v="Weekly - Thursday"/>
    <s v="Weekly - Thursday"/>
    <s v="Month+1 Expiry"/>
    <n v="25962486"/>
    <n v="39971.219700000001"/>
    <n v="101.7612"/>
  </r>
  <r>
    <s v="30-Jun-2026"/>
    <x v="1"/>
    <s v="Week5-Jun-2026"/>
    <x v="9"/>
    <s v="09-Jul-2026"/>
    <s v="Thursday"/>
    <s v="Weekly - Thursday"/>
    <s v="Weekly - Thursday"/>
    <s v="Month+1 Expiry"/>
    <n v="226286"/>
    <n v="349.70119999999997"/>
    <n v="1.7124999999999999"/>
  </r>
  <r>
    <s v="30-Jun-2026"/>
    <x v="1"/>
    <s v="Week5-Jun-2026"/>
    <x v="9"/>
    <s v="16-Jul-2026"/>
    <s v="Thursday"/>
    <s v="Weekly - Thursday"/>
    <s v="Weekly - Thursday"/>
    <s v="Month+1 Expiry"/>
    <n v="2103"/>
    <n v="3.2572000000000001"/>
    <n v="3.0300000000000001E-2"/>
  </r>
  <r>
    <s v="30-Jun-2026"/>
    <x v="1"/>
    <s v="Week5-Jun-2026"/>
    <x v="9"/>
    <s v="23-Jul-2026"/>
    <s v="Thursday"/>
    <s v="Weekly - Thursday"/>
    <s v="Weekly - Thursday"/>
    <s v="Month+1 Expiry"/>
    <n v="4"/>
    <n v="6.1999999999999998E-3"/>
    <n v="1E-4"/>
  </r>
  <r>
    <s v="30-Jun-2026"/>
    <x v="1"/>
    <s v="Week5-Jun-2026"/>
    <x v="9"/>
    <s v="30-Jul-2026"/>
    <s v="Thursday"/>
    <s v="Monthly - Thursday"/>
    <s v="Monthly - Thursday"/>
    <s v="Month+1 Expiry"/>
    <n v="7517"/>
    <n v="11.8222"/>
    <n v="0.1331"/>
  </r>
  <r>
    <s v="30-Jun-2026"/>
    <x v="1"/>
    <s v="Week5-Jun-2026"/>
    <x v="9"/>
    <s v="27-Aug-2026"/>
    <s v="Thursday"/>
    <s v="Monthly - Thursday"/>
    <s v="Monthly - Thursday"/>
    <s v="Month+2 Expiry"/>
    <n v="388"/>
    <n v="0.61099999999999999"/>
    <n v="1.0800000000000001E-2"/>
  </r>
  <r>
    <s v="01-Jul-2026"/>
    <x v="2"/>
    <s v="Week1-Jul-2026"/>
    <x v="10"/>
    <s v="02-Jul-2026"/>
    <s v="Thursday"/>
    <s v="Weekly - Thursday"/>
    <s v="Weekly - Thursday"/>
    <s v="Same Month Expiry"/>
    <n v="121504128"/>
    <n v="187207.6912"/>
    <n v="352.245"/>
  </r>
  <r>
    <s v="01-Jul-2026"/>
    <x v="2"/>
    <s v="Week1-Jul-2026"/>
    <x v="10"/>
    <s v="09-Jul-2026"/>
    <s v="Thursday"/>
    <s v="Weekly - Thursday"/>
    <s v="Weekly - Thursday"/>
    <s v="Same Month Expiry"/>
    <n v="486527"/>
    <n v="749.947"/>
    <n v="2.5579000000000001"/>
  </r>
  <r>
    <s v="01-Jul-2026"/>
    <x v="2"/>
    <s v="Week1-Jul-2026"/>
    <x v="10"/>
    <s v="16-Jul-2026"/>
    <s v="Thursday"/>
    <s v="Weekly - Thursday"/>
    <s v="Weekly - Thursday"/>
    <s v="Same Month Expiry"/>
    <n v="3678"/>
    <n v="5.7183999999999999"/>
    <n v="5.1900000000000002E-2"/>
  </r>
  <r>
    <s v="01-Jul-2026"/>
    <x v="2"/>
    <s v="Week1-Jul-2026"/>
    <x v="10"/>
    <s v="23-Jul-2026"/>
    <s v="Thursday"/>
    <s v="Weekly - Thursday"/>
    <s v="Weekly - Thursday"/>
    <s v="Same Month Expiry"/>
    <n v="11"/>
    <n v="1.7600000000000001E-2"/>
    <n v="1E-4"/>
  </r>
  <r>
    <s v="01-Jul-2026"/>
    <x v="2"/>
    <s v="Week1-Jul-2026"/>
    <x v="10"/>
    <s v="30-Jul-2026"/>
    <s v="Thursday"/>
    <s v="Monthly - Thursday"/>
    <s v="Monthly - Thursday"/>
    <s v="Same Month Expiry"/>
    <n v="11324"/>
    <n v="17.689699999999998"/>
    <n v="0.16569999999999999"/>
  </r>
  <r>
    <s v="01-Jul-2026"/>
    <x v="2"/>
    <s v="Week1-Jul-2026"/>
    <x v="10"/>
    <s v="27-Aug-2026"/>
    <s v="Thursday"/>
    <s v="Monthly - Thursday"/>
    <s v="Monthly - Thursday"/>
    <s v="Month+1 Expiry"/>
    <n v="248"/>
    <n v="0.39200000000000002"/>
    <n v="7.7000000000000002E-3"/>
  </r>
  <r>
    <s v="02-Jul-2026"/>
    <x v="3"/>
    <s v="Week1-Jul-2026"/>
    <x v="10"/>
    <s v="02-Jul-2026"/>
    <s v="Thursday"/>
    <s v="Weekly - Thursday"/>
    <s v="Weekly - Thursday"/>
    <s v="Same Month Expiry"/>
    <n v="482093606"/>
    <n v="745697.63619999995"/>
    <n v="535.44230000000005"/>
  </r>
  <r>
    <s v="02-Jul-2026"/>
    <x v="3"/>
    <s v="Week1-Jul-2026"/>
    <x v="10"/>
    <s v="09-Jul-2026"/>
    <s v="Thursday"/>
    <s v="Weekly - Thursday"/>
    <s v="Weekly - Thursday"/>
    <s v="Same Month Expiry"/>
    <n v="2051854"/>
    <n v="3181.6558"/>
    <n v="11.124000000000001"/>
  </r>
  <r>
    <s v="02-Jul-2026"/>
    <x v="3"/>
    <s v="Week1-Jul-2026"/>
    <x v="10"/>
    <s v="16-Jul-2026"/>
    <s v="Thursday"/>
    <s v="Weekly - Thursday"/>
    <s v="Weekly - Thursday"/>
    <s v="Same Month Expiry"/>
    <n v="10495"/>
    <n v="16.249199999999998"/>
    <n v="0.1176"/>
  </r>
  <r>
    <s v="02-Jul-2026"/>
    <x v="3"/>
    <s v="Week1-Jul-2026"/>
    <x v="10"/>
    <s v="23-Jul-2026"/>
    <s v="Thursday"/>
    <s v="Weekly - Thursday"/>
    <s v="Weekly - Thursday"/>
    <s v="Same Month Expiry"/>
    <n v="5"/>
    <n v="7.7999999999999996E-3"/>
    <n v="1E-4"/>
  </r>
  <r>
    <s v="02-Jul-2026"/>
    <x v="3"/>
    <s v="Week1-Jul-2026"/>
    <x v="10"/>
    <s v="30-Jul-2026"/>
    <s v="Thursday"/>
    <s v="Monthly - Thursday"/>
    <s v="Monthly - Thursday"/>
    <s v="Same Month Expiry"/>
    <n v="17656"/>
    <n v="27.6907"/>
    <n v="0.2492"/>
  </r>
  <r>
    <s v="02-Jul-2026"/>
    <x v="3"/>
    <s v="Week1-Jul-2026"/>
    <x v="10"/>
    <s v="27-Aug-2026"/>
    <s v="Thursday"/>
    <s v="Monthly - Thursday"/>
    <s v="Monthly - Thursday"/>
    <s v="Month+1 Expiry"/>
    <n v="346"/>
    <n v="0.54920000000000002"/>
    <n v="9.2999999999999992E-3"/>
  </r>
  <r>
    <s v="03-Jul-2026"/>
    <x v="4"/>
    <s v="Week1-Jul-2026"/>
    <x v="10"/>
    <s v="09-Jul-2026"/>
    <s v="Thursday"/>
    <s v="Weekly - Thursday"/>
    <s v="Weekly - Thursday"/>
    <s v="Same Month Expiry"/>
    <n v="16764340"/>
    <n v="26195.419699999999"/>
    <n v="91.372299999999996"/>
  </r>
  <r>
    <s v="03-Jul-2026"/>
    <x v="4"/>
    <s v="Week1-Jul-2026"/>
    <x v="10"/>
    <s v="16-Jul-2026"/>
    <s v="Thursday"/>
    <s v="Weekly - Thursday"/>
    <s v="Weekly - Thursday"/>
    <s v="Same Month Expiry"/>
    <n v="49154"/>
    <n v="77.135400000000004"/>
    <n v="0.44979999999999998"/>
  </r>
  <r>
    <s v="03-Jul-2026"/>
    <x v="4"/>
    <s v="Week1-Jul-2026"/>
    <x v="10"/>
    <s v="23-Jul-2026"/>
    <s v="Thursday"/>
    <s v="Weekly - Thursday"/>
    <s v="Weekly - Thursday"/>
    <s v="Same Month Expiry"/>
    <n v="1000"/>
    <n v="1.5795999999999999"/>
    <n v="1.54E-2"/>
  </r>
  <r>
    <s v="03-Jul-2026"/>
    <x v="4"/>
    <s v="Week1-Jul-2026"/>
    <x v="10"/>
    <s v="30-Jul-2026"/>
    <s v="Thursday"/>
    <s v="Monthly - Thursday"/>
    <s v="Monthly - Thursday"/>
    <s v="Same Month Expiry"/>
    <n v="17540"/>
    <n v="27.456099999999999"/>
    <n v="0.21190000000000001"/>
  </r>
  <r>
    <s v="03-Jul-2026"/>
    <x v="4"/>
    <s v="Week1-Jul-2026"/>
    <x v="10"/>
    <s v="27-Aug-2026"/>
    <s v="Thursday"/>
    <s v="Monthly - Thursday"/>
    <s v="Monthly - Thursday"/>
    <s v="Month+1 Expiry"/>
    <n v="740"/>
    <n v="1.1859999999999999"/>
    <n v="2.1700000000000001E-2"/>
  </r>
  <r>
    <s v="06-Jul-2026"/>
    <x v="0"/>
    <s v="Week1-Jul-2026"/>
    <x v="10"/>
    <s v="09-Jul-2026"/>
    <s v="Thursday"/>
    <s v="Weekly - Thursday"/>
    <s v="Weekly - Thursday"/>
    <s v="Same Month Expiry"/>
    <n v="20047833"/>
    <n v="31375.952799999999"/>
    <n v="86.159199999999998"/>
  </r>
  <r>
    <s v="06-Jul-2026"/>
    <x v="0"/>
    <s v="Week1-Jul-2026"/>
    <x v="10"/>
    <s v="16-Jul-2026"/>
    <s v="Thursday"/>
    <s v="Weekly - Thursday"/>
    <s v="Weekly - Thursday"/>
    <s v="Same Month Expiry"/>
    <n v="98823"/>
    <n v="155.08260000000001"/>
    <n v="0.73180000000000001"/>
  </r>
  <r>
    <s v="06-Jul-2026"/>
    <x v="0"/>
    <s v="Week1-Jul-2026"/>
    <x v="10"/>
    <s v="23-Jul-2026"/>
    <s v="Thursday"/>
    <s v="Weekly - Thursday"/>
    <s v="Weekly - Thursday"/>
    <s v="Same Month Expiry"/>
    <n v="819"/>
    <n v="1.2963"/>
    <n v="1.17E-2"/>
  </r>
  <r>
    <s v="06-Jul-2026"/>
    <x v="0"/>
    <s v="Week1-Jul-2026"/>
    <x v="10"/>
    <s v="30-Jul-2026"/>
    <s v="Thursday"/>
    <s v="Monthly - Thursday"/>
    <s v="Monthly - Thursday"/>
    <s v="Same Month Expiry"/>
    <n v="13616"/>
    <n v="21.391999999999999"/>
    <n v="0.1358"/>
  </r>
  <r>
    <s v="06-Jul-2026"/>
    <x v="0"/>
    <s v="Week1-Jul-2026"/>
    <x v="10"/>
    <s v="06-Aug-2026"/>
    <s v="Thursday"/>
    <s v="Weekly - Thursday"/>
    <s v="Weekly - Thursday"/>
    <s v="Month+1 Expiry"/>
    <n v="1"/>
    <n v="1.6000000000000001E-3"/>
    <n v="0"/>
  </r>
  <r>
    <s v="06-Jul-2026"/>
    <x v="0"/>
    <s v="Week1-Jul-2026"/>
    <x v="10"/>
    <s v="27-Aug-2026"/>
    <s v="Thursday"/>
    <s v="Monthly - Thursday"/>
    <s v="Monthly - Thursday"/>
    <s v="Month+1 Expiry"/>
    <n v="220"/>
    <n v="0.35220000000000001"/>
    <n v="5.1999999999999998E-3"/>
  </r>
  <r>
    <s v="07-Jul-2026"/>
    <x v="1"/>
    <s v="Week1-Jul-2026"/>
    <x v="10"/>
    <s v="09-Jul-2026"/>
    <s v="Thursday"/>
    <s v="Weekly - Thursday"/>
    <s v="Weekly - Thursday"/>
    <s v="Same Month Expiry"/>
    <n v="29473822"/>
    <n v="46237.149599999997"/>
    <n v="99.577799999999996"/>
  </r>
  <r>
    <s v="07-Jul-2026"/>
    <x v="1"/>
    <s v="Week1-Jul-2026"/>
    <x v="10"/>
    <s v="16-Jul-2026"/>
    <s v="Thursday"/>
    <s v="Weekly - Thursday"/>
    <s v="Weekly - Thursday"/>
    <s v="Same Month Expiry"/>
    <n v="266466"/>
    <n v="418.56060000000002"/>
    <n v="1.7591000000000001"/>
  </r>
  <r>
    <s v="07-Jul-2026"/>
    <x v="1"/>
    <s v="Week1-Jul-2026"/>
    <x v="10"/>
    <s v="23-Jul-2026"/>
    <s v="Thursday"/>
    <s v="Weekly - Thursday"/>
    <s v="Weekly - Thursday"/>
    <s v="Same Month Expiry"/>
    <n v="2466"/>
    <n v="3.8954"/>
    <n v="2.9700000000000001E-2"/>
  </r>
  <r>
    <s v="07-Jul-2026"/>
    <x v="1"/>
    <s v="Week1-Jul-2026"/>
    <x v="10"/>
    <s v="30-Jul-2026"/>
    <s v="Thursday"/>
    <s v="Monthly - Thursday"/>
    <s v="Monthly - Thursday"/>
    <s v="Same Month Expiry"/>
    <n v="15846"/>
    <n v="24.9712"/>
    <n v="0.1651"/>
  </r>
  <r>
    <s v="07-Jul-2026"/>
    <x v="1"/>
    <s v="Week1-Jul-2026"/>
    <x v="10"/>
    <s v="06-Aug-2026"/>
    <s v="Thursday"/>
    <s v="Weekly - Thursday"/>
    <s v="Weekly - Thursday"/>
    <s v="Month+1 Expiry"/>
    <n v="0"/>
    <n v="0"/>
    <n v="0"/>
  </r>
  <r>
    <s v="07-Jul-2026"/>
    <x v="1"/>
    <s v="Week1-Jul-2026"/>
    <x v="10"/>
    <s v="27-Aug-2026"/>
    <s v="Thursday"/>
    <s v="Monthly - Thursday"/>
    <s v="Monthly - Thursday"/>
    <s v="Month+1 Expiry"/>
    <n v="184"/>
    <n v="0.29499999999999998"/>
    <n v="4.5999999999999999E-3"/>
  </r>
  <r>
    <s v="08-Jul-2026"/>
    <x v="2"/>
    <s v="Week2-Jul-2026"/>
    <x v="10"/>
    <s v="09-Jul-2026"/>
    <s v="Thursday"/>
    <s v="Weekly - Thursday"/>
    <s v="Weekly - Thursday"/>
    <s v="Same Month Expiry"/>
    <n v="171595314"/>
    <n v="265385.34509999998"/>
    <n v="492.06729999999999"/>
  </r>
  <r>
    <s v="08-Jul-2026"/>
    <x v="2"/>
    <s v="Week2-Jul-2026"/>
    <x v="10"/>
    <s v="16-Jul-2026"/>
    <s v="Thursday"/>
    <s v="Weekly - Thursday"/>
    <s v="Weekly - Thursday"/>
    <s v="Same Month Expiry"/>
    <n v="1020423"/>
    <n v="1579.5612000000001"/>
    <n v="6.5675999999999997"/>
  </r>
  <r>
    <s v="08-Jul-2026"/>
    <x v="2"/>
    <s v="Week2-Jul-2026"/>
    <x v="10"/>
    <s v="23-Jul-2026"/>
    <s v="Thursday"/>
    <s v="Weekly - Thursday"/>
    <s v="Weekly - Thursday"/>
    <s v="Same Month Expiry"/>
    <n v="7474"/>
    <n v="11.6883"/>
    <n v="9.8900000000000002E-2"/>
  </r>
  <r>
    <s v="08-Jul-2026"/>
    <x v="2"/>
    <s v="Week2-Jul-2026"/>
    <x v="10"/>
    <s v="30-Jul-2026"/>
    <s v="Thursday"/>
    <s v="Monthly - Thursday"/>
    <s v="Monthly - Thursday"/>
    <s v="Same Month Expiry"/>
    <n v="47241"/>
    <n v="73.480199999999996"/>
    <n v="0.53739999999999999"/>
  </r>
  <r>
    <s v="08-Jul-2026"/>
    <x v="2"/>
    <s v="Week2-Jul-2026"/>
    <x v="10"/>
    <s v="06-Aug-2026"/>
    <s v="Thursday"/>
    <s v="Weekly - Thursday"/>
    <s v="Weekly - Thursday"/>
    <s v="Month+1 Expiry"/>
    <n v="2"/>
    <n v="3.2000000000000002E-3"/>
    <n v="0"/>
  </r>
  <r>
    <s v="08-Jul-2026"/>
    <x v="2"/>
    <s v="Week2-Jul-2026"/>
    <x v="10"/>
    <s v="27-Aug-2026"/>
    <s v="Thursday"/>
    <s v="Monthly - Thursday"/>
    <s v="Monthly - Thursday"/>
    <s v="Month+1 Expiry"/>
    <n v="484"/>
    <n v="0.76590000000000003"/>
    <n v="1.2999999999999999E-2"/>
  </r>
  <r>
    <s v="09-Jul-2026"/>
    <x v="3"/>
    <s v="Week2-Jul-2026"/>
    <x v="10"/>
    <s v="09-Jul-2026"/>
    <s v="Thursday"/>
    <s v="Weekly - Thursday"/>
    <s v="Weekly - Thursday"/>
    <s v="Same Month Expiry"/>
    <n v="577464736"/>
    <n v="888816.60589999997"/>
    <n v="661.5729"/>
  </r>
  <r>
    <s v="09-Jul-2026"/>
    <x v="3"/>
    <s v="Week2-Jul-2026"/>
    <x v="10"/>
    <s v="16-Jul-2026"/>
    <s v="Thursday"/>
    <s v="Weekly - Thursday"/>
    <s v="Weekly - Thursday"/>
    <s v="Same Month Expiry"/>
    <n v="2390039"/>
    <n v="3692.8339000000001"/>
    <n v="15.392200000000001"/>
  </r>
  <r>
    <s v="09-Jul-2026"/>
    <x v="3"/>
    <s v="Week2-Jul-2026"/>
    <x v="10"/>
    <s v="23-Jul-2026"/>
    <s v="Thursday"/>
    <s v="Weekly - Thursday"/>
    <s v="Weekly - Thursday"/>
    <s v="Same Month Expiry"/>
    <n v="10273"/>
    <n v="16.004899999999999"/>
    <n v="0.12130000000000001"/>
  </r>
  <r>
    <s v="09-Jul-2026"/>
    <x v="3"/>
    <s v="Week2-Jul-2026"/>
    <x v="10"/>
    <s v="30-Jul-2026"/>
    <s v="Thursday"/>
    <s v="Monthly - Thursday"/>
    <s v="Monthly - Thursday"/>
    <s v="Same Month Expiry"/>
    <n v="27909"/>
    <n v="43.594099999999997"/>
    <n v="0.3276"/>
  </r>
  <r>
    <s v="09-Jul-2026"/>
    <x v="3"/>
    <s v="Week2-Jul-2026"/>
    <x v="10"/>
    <s v="06-Aug-2026"/>
    <s v="Thursday"/>
    <s v="Weekly - Thursday"/>
    <s v="Weekly - Thursday"/>
    <s v="Month+1 Expiry"/>
    <n v="3"/>
    <n v="4.7999999999999996E-3"/>
    <n v="0"/>
  </r>
  <r>
    <s v="09-Jul-2026"/>
    <x v="3"/>
    <s v="Week2-Jul-2026"/>
    <x v="10"/>
    <s v="27-Aug-2026"/>
    <s v="Thursday"/>
    <s v="Monthly - Thursday"/>
    <s v="Monthly - Thursday"/>
    <s v="Month+1 Expiry"/>
    <n v="678"/>
    <n v="1.0701000000000001"/>
    <n v="1.8800000000000001E-2"/>
  </r>
  <r>
    <s v="10-Jul-2026"/>
    <x v="4"/>
    <s v="Week2-Jul-2026"/>
    <x v="10"/>
    <s v="16-Jul-2026"/>
    <s v="Thursday"/>
    <s v="Weekly - Thursday"/>
    <s v="Weekly - Thursday"/>
    <s v="Same Month Expiry"/>
    <n v="17023392"/>
    <n v="26426.276900000001"/>
    <n v="95.368399999999994"/>
  </r>
  <r>
    <s v="10-Jul-2026"/>
    <x v="4"/>
    <s v="Week2-Jul-2026"/>
    <x v="10"/>
    <s v="23-Jul-2026"/>
    <s v="Thursday"/>
    <s v="Weekly - Thursday"/>
    <s v="Weekly - Thursday"/>
    <s v="Same Month Expiry"/>
    <n v="45164"/>
    <n v="70.512100000000004"/>
    <n v="0.43580000000000002"/>
  </r>
  <r>
    <s v="10-Jul-2026"/>
    <x v="4"/>
    <s v="Week2-Jul-2026"/>
    <x v="10"/>
    <s v="30-Jul-2026"/>
    <s v="Thursday"/>
    <s v="Monthly - Thursday"/>
    <s v="Monthly - Thursday"/>
    <s v="Same Month Expiry"/>
    <n v="26450"/>
    <n v="41.402999999999999"/>
    <n v="0.27289999999999998"/>
  </r>
  <r>
    <s v="10-Jul-2026"/>
    <x v="4"/>
    <s v="Week2-Jul-2026"/>
    <x v="10"/>
    <s v="06-Aug-2026"/>
    <s v="Thursday"/>
    <s v="Weekly - Thursday"/>
    <s v="Weekly - Thursday"/>
    <s v="Month+1 Expiry"/>
    <n v="714"/>
    <n v="1.129"/>
    <n v="1.24E-2"/>
  </r>
  <r>
    <s v="10-Jul-2026"/>
    <x v="4"/>
    <s v="Week2-Jul-2026"/>
    <x v="10"/>
    <s v="27-Aug-2026"/>
    <s v="Thursday"/>
    <s v="Monthly - Thursday"/>
    <s v="Monthly - Thursday"/>
    <s v="Month+1 Expiry"/>
    <n v="533"/>
    <n v="0.84350000000000003"/>
    <n v="1.5599999999999999E-2"/>
  </r>
  <r>
    <s v="13-Jul-2026"/>
    <x v="0"/>
    <s v="Week2-Jul-2026"/>
    <x v="10"/>
    <s v="16-Jul-2026"/>
    <s v="Thursday"/>
    <s v="Weekly - Thursday"/>
    <s v="Weekly - Thursday"/>
    <s v="Same Month Expiry"/>
    <n v="27692448"/>
    <n v="42935.723100000003"/>
    <n v="134.74860000000001"/>
  </r>
  <r>
    <s v="13-Jul-2026"/>
    <x v="0"/>
    <s v="Week2-Jul-2026"/>
    <x v="10"/>
    <s v="23-Jul-2026"/>
    <s v="Thursday"/>
    <s v="Weekly - Thursday"/>
    <s v="Weekly - Thursday"/>
    <s v="Same Month Expiry"/>
    <n v="126885"/>
    <n v="198.1122"/>
    <n v="1.1317999999999999"/>
  </r>
  <r>
    <s v="13-Jul-2026"/>
    <x v="0"/>
    <s v="Week2-Jul-2026"/>
    <x v="10"/>
    <s v="30-Jul-2026"/>
    <s v="Thursday"/>
    <s v="Monthly - Thursday"/>
    <s v="Monthly - Thursday"/>
    <s v="Same Month Expiry"/>
    <n v="27464"/>
    <n v="42.990600000000001"/>
    <n v="0.27850000000000003"/>
  </r>
  <r>
    <s v="13-Jul-2026"/>
    <x v="0"/>
    <s v="Week2-Jul-2026"/>
    <x v="10"/>
    <s v="06-Aug-2026"/>
    <s v="Thursday"/>
    <s v="Weekly - Thursday"/>
    <s v="Weekly - Thursday"/>
    <s v="Month+1 Expiry"/>
    <n v="739"/>
    <n v="1.1586000000000001"/>
    <n v="1.15E-2"/>
  </r>
  <r>
    <s v="13-Jul-2026"/>
    <x v="0"/>
    <s v="Week2-Jul-2026"/>
    <x v="10"/>
    <s v="27-Aug-2026"/>
    <s v="Thursday"/>
    <s v="Monthly - Thursday"/>
    <s v="Monthly - Thursday"/>
    <s v="Month+1 Expiry"/>
    <n v="365"/>
    <n v="0.57979999999999998"/>
    <n v="9.7000000000000003E-3"/>
  </r>
  <r>
    <s v="14-Jul-2026"/>
    <x v="1"/>
    <s v="Week2-Jul-2026"/>
    <x v="10"/>
    <s v="16-Jul-2026"/>
    <s v="Thursday"/>
    <s v="Weekly - Thursday"/>
    <s v="Weekly - Thursday"/>
    <s v="Same Month Expiry"/>
    <n v="27767531"/>
    <n v="42949.748500000002"/>
    <n v="112.7362"/>
  </r>
  <r>
    <s v="14-Jul-2026"/>
    <x v="1"/>
    <s v="Week2-Jul-2026"/>
    <x v="10"/>
    <s v="23-Jul-2026"/>
    <s v="Thursday"/>
    <s v="Weekly - Thursday"/>
    <s v="Weekly - Thursday"/>
    <s v="Same Month Expiry"/>
    <n v="207938"/>
    <n v="323.28269999999998"/>
    <n v="1.6666000000000001"/>
  </r>
  <r>
    <s v="14-Jul-2026"/>
    <x v="1"/>
    <s v="Week2-Jul-2026"/>
    <x v="10"/>
    <s v="30-Jul-2026"/>
    <s v="Thursday"/>
    <s v="Monthly - Thursday"/>
    <s v="Monthly - Thursday"/>
    <s v="Same Month Expiry"/>
    <n v="33509"/>
    <n v="52.278700000000001"/>
    <n v="0.39889999999999998"/>
  </r>
  <r>
    <s v="14-Jul-2026"/>
    <x v="1"/>
    <s v="Week2-Jul-2026"/>
    <x v="10"/>
    <s v="06-Aug-2026"/>
    <s v="Thursday"/>
    <s v="Weekly - Thursday"/>
    <s v="Weekly - Thursday"/>
    <s v="Month+1 Expiry"/>
    <n v="854"/>
    <n v="1.3355999999999999"/>
    <n v="1.4200000000000001E-2"/>
  </r>
  <r>
    <s v="14-Jul-2026"/>
    <x v="1"/>
    <s v="Week2-Jul-2026"/>
    <x v="10"/>
    <s v="27-Aug-2026"/>
    <s v="Thursday"/>
    <s v="Monthly - Thursday"/>
    <s v="Monthly - Thursday"/>
    <s v="Month+1 Expiry"/>
    <n v="323"/>
    <n v="0.50880000000000003"/>
    <n v="8.6999999999999994E-3"/>
  </r>
  <r>
    <s v="15-Jul-2026"/>
    <x v="2"/>
    <s v="Week3-Jul-2026"/>
    <x v="10"/>
    <s v="16-Jul-2026"/>
    <s v="Thursday"/>
    <s v="Weekly - Thursday"/>
    <s v="Weekly - Thursday"/>
    <s v="Same Month Expiry"/>
    <n v="133663049"/>
    <n v="206774.7781"/>
    <n v="374.03179999999998"/>
  </r>
  <r>
    <s v="15-Jul-2026"/>
    <x v="2"/>
    <s v="Week3-Jul-2026"/>
    <x v="10"/>
    <s v="23-Jul-2026"/>
    <s v="Thursday"/>
    <s v="Weekly - Thursday"/>
    <s v="Weekly - Thursday"/>
    <s v="Same Month Expiry"/>
    <n v="680651"/>
    <n v="1054.1393"/>
    <n v="4.218"/>
  </r>
  <r>
    <s v="15-Jul-2026"/>
    <x v="2"/>
    <s v="Week3-Jul-2026"/>
    <x v="10"/>
    <s v="30-Jul-2026"/>
    <s v="Thursday"/>
    <s v="Monthly - Thursday"/>
    <s v="Monthly - Thursday"/>
    <s v="Same Month Expiry"/>
    <n v="36980"/>
    <n v="57.898899999999998"/>
    <n v="0.38950000000000001"/>
  </r>
  <r>
    <s v="15-Jul-2026"/>
    <x v="2"/>
    <s v="Week3-Jul-2026"/>
    <x v="10"/>
    <s v="06-Aug-2026"/>
    <s v="Thursday"/>
    <s v="Weekly - Thursday"/>
    <s v="Weekly - Thursday"/>
    <s v="Month+1 Expiry"/>
    <n v="1368"/>
    <n v="2.1457999999999999"/>
    <n v="2.5700000000000001E-2"/>
  </r>
  <r>
    <s v="15-Jul-2026"/>
    <x v="2"/>
    <s v="Week3-Jul-2026"/>
    <x v="10"/>
    <s v="27-Aug-2026"/>
    <s v="Thursday"/>
    <s v="Monthly - Thursday"/>
    <s v="Monthly - Thursday"/>
    <s v="Month+1 Expiry"/>
    <n v="332"/>
    <n v="0.52329999999999999"/>
    <n v="8.8000000000000005E-3"/>
  </r>
  <r>
    <s v="16-Jul-2026"/>
    <x v="3"/>
    <s v="Week3-Jul-2026"/>
    <x v="10"/>
    <s v="16-Jul-2026"/>
    <s v="Thursday"/>
    <s v="Weekly - Thursday"/>
    <s v="Weekly - Thursday"/>
    <s v="Same Month Expiry"/>
    <n v="481921819"/>
    <n v="745248.56980000006"/>
    <n v="504.0915"/>
  </r>
  <r>
    <s v="16-Jul-2026"/>
    <x v="3"/>
    <s v="Week3-Jul-2026"/>
    <x v="10"/>
    <s v="23-Jul-2026"/>
    <s v="Thursday"/>
    <s v="Weekly - Thursday"/>
    <s v="Weekly - Thursday"/>
    <s v="Same Month Expiry"/>
    <n v="2120650"/>
    <n v="3286.5803000000001"/>
    <n v="12.0321"/>
  </r>
  <r>
    <s v="16-Jul-2026"/>
    <x v="3"/>
    <s v="Week3-Jul-2026"/>
    <x v="10"/>
    <s v="30-Jul-2026"/>
    <s v="Thursday"/>
    <s v="Monthly - Thursday"/>
    <s v="Monthly - Thursday"/>
    <s v="Same Month Expiry"/>
    <n v="49971"/>
    <n v="77.898899999999998"/>
    <n v="0.51819999999999999"/>
  </r>
  <r>
    <s v="16-Jul-2026"/>
    <x v="3"/>
    <s v="Week3-Jul-2026"/>
    <x v="10"/>
    <s v="06-Aug-2026"/>
    <s v="Thursday"/>
    <s v="Weekly - Thursday"/>
    <s v="Weekly - Thursday"/>
    <s v="Month+1 Expiry"/>
    <n v="701"/>
    <n v="1.0961000000000001"/>
    <n v="1.2200000000000001E-2"/>
  </r>
  <r>
    <s v="16-Jul-2026"/>
    <x v="3"/>
    <s v="Week3-Jul-2026"/>
    <x v="10"/>
    <s v="27-Aug-2026"/>
    <s v="Thursday"/>
    <s v="Monthly - Thursday"/>
    <s v="Monthly - Thursday"/>
    <s v="Month+1 Expiry"/>
    <n v="500"/>
    <n v="0.78500000000000003"/>
    <n v="1.2500000000000001E-2"/>
  </r>
  <r>
    <s v="17-Jul-2026"/>
    <x v="4"/>
    <s v="Week3-Jul-2026"/>
    <x v="10"/>
    <s v="23-Jul-2026"/>
    <s v="Thursday"/>
    <s v="Weekly - Thursday"/>
    <s v="Weekly - Thursday"/>
    <s v="Same Month Expiry"/>
    <n v="18454938"/>
    <n v="28802.2071"/>
    <n v="111.17359999999999"/>
  </r>
  <r>
    <s v="17-Jul-2026"/>
    <x v="4"/>
    <s v="Week3-Jul-2026"/>
    <x v="10"/>
    <s v="30-Jul-2026"/>
    <s v="Thursday"/>
    <s v="Monthly - Thursday"/>
    <s v="Monthly - Thursday"/>
    <s v="Same Month Expiry"/>
    <n v="139015"/>
    <n v="218.12219999999999"/>
    <n v="1.3090999999999999"/>
  </r>
  <r>
    <s v="17-Jul-2026"/>
    <x v="4"/>
    <s v="Week3-Jul-2026"/>
    <x v="10"/>
    <s v="06-Aug-2026"/>
    <s v="Thursday"/>
    <s v="Weekly - Thursday"/>
    <s v="Weekly - Thursday"/>
    <s v="Month+1 Expiry"/>
    <n v="2253"/>
    <n v="3.5438999999999998"/>
    <n v="3.8699999999999998E-2"/>
  </r>
  <r>
    <s v="17-Jul-2026"/>
    <x v="4"/>
    <s v="Week3-Jul-2026"/>
    <x v="10"/>
    <s v="27-Aug-2026"/>
    <s v="Thursday"/>
    <s v="Monthly - Thursday"/>
    <s v="Monthly - Thursday"/>
    <s v="Month+1 Expiry"/>
    <n v="1408"/>
    <n v="2.2235"/>
    <n v="3.350000000000000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PivotTable12" cacheId="8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8:B24" firstHeaderRow="1" firstDataRow="1" firstDataCol="1" rowPageCount="1" colPageCount="1"/>
  <pivotFields count="12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numFmtId="166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4" showAll="0"/>
    <pivotField dataField="1" numFmtId="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 of Premium Turnover (INR Bn)" fld="11" baseField="0" baseItem="0" numFmtId="164"/>
  </dataFields>
  <formats count="2">
    <format dxfId="13">
      <pivotArea outline="0" collapsedLevelsAreSubtotals="1" fieldPosition="0"/>
    </format>
    <format dxfId="12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13" cacheId="8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H18:I24" firstHeaderRow="1" firstDataRow="1" firstDataCol="1" rowPageCount="1" colPageCount="1"/>
  <pivotFields count="12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Page" numFmtId="166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numFmtId="3" showAll="0"/>
    <pivotField numFmtId="4" showAll="0"/>
    <pivotField dataField="1" numFmtId="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3" hier="-1"/>
  </pageFields>
  <dataFields count="1">
    <dataField name="Sum of Premium Turnover (INR Bn)" fld="11" baseField="0" baseItem="0" numFmtId="164"/>
  </dataFields>
  <formats count="2">
    <format dxfId="15">
      <pivotArea outline="0" collapsedLevelsAreSubtotals="1" fieldPosition="0"/>
    </format>
    <format dxfId="14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3000000}" name="PivotTable14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1" firstHeaderRow="1" firstDataRow="1" firstDataCol="1" rowPageCount="1" colPageCount="1"/>
  <pivotFields count="12">
    <pivotField showAll="0"/>
    <pivotField axis="axisRow" showAll="0">
      <items count="8">
        <item x="5"/>
        <item x="0"/>
        <item x="1"/>
        <item x="2"/>
        <item x="3"/>
        <item x="4"/>
        <item m="1" x="6"/>
        <item t="default"/>
      </items>
    </pivotField>
    <pivotField showAll="0"/>
    <pivotField axis="axisPage" numFmtId="166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Premium Turnover (INR Bn)" fld="11" baseField="0" baseItem="0" numFmtId="164"/>
  </dataFields>
  <formats count="2">
    <format dxfId="9">
      <pivotArea outline="0" collapsedLevelsAreSubtotals="1" fieldPosition="0"/>
    </format>
    <format dxfId="8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2000000}" name="PivotTable15" cacheId="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5:K21" firstHeaderRow="1" firstDataRow="1" firstDataCol="1" rowPageCount="1" colPageCount="1"/>
  <pivotFields count="12">
    <pivotField showAll="0"/>
    <pivotField axis="axisRow" showAll="0">
      <items count="8">
        <item x="5"/>
        <item x="0"/>
        <item x="1"/>
        <item x="2"/>
        <item x="3"/>
        <item x="4"/>
        <item m="1" x="6"/>
        <item t="default"/>
      </items>
    </pivotField>
    <pivotField showAll="0"/>
    <pivotField axis="axisPage" numFmtId="166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dataFields count="1">
    <dataField name="Sum of Premium Turnover (INR Bn)" fld="11" baseField="0" baseItem="0" numFmtId="164"/>
  </dataFields>
  <formats count="2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showGridLines="0" topLeftCell="A6" workbookViewId="0">
      <selection activeCell="B26" sqref="B26"/>
    </sheetView>
  </sheetViews>
  <sheetFormatPr baseColWidth="10" defaultRowHeight="16"/>
  <cols>
    <col min="1" max="1" width="28.83203125" customWidth="1"/>
    <col min="2" max="7" width="26.83203125" customWidth="1"/>
    <col min="9" max="9" width="60.83203125" customWidth="1"/>
  </cols>
  <sheetData>
    <row r="1" spans="1:9">
      <c r="A1" s="10" t="s">
        <v>167</v>
      </c>
    </row>
    <row r="3" spans="1:9">
      <c r="A3" s="10" t="s">
        <v>168</v>
      </c>
      <c r="B3" s="10" t="s">
        <v>169</v>
      </c>
      <c r="C3" s="10" t="s">
        <v>170</v>
      </c>
      <c r="D3" s="10" t="s">
        <v>171</v>
      </c>
      <c r="E3" s="10" t="s">
        <v>172</v>
      </c>
      <c r="F3" s="10" t="s">
        <v>173</v>
      </c>
      <c r="I3" s="10" t="s">
        <v>174</v>
      </c>
    </row>
    <row r="4" spans="1:9">
      <c r="A4" t="s">
        <v>18</v>
      </c>
      <c r="B4" t="s">
        <v>175</v>
      </c>
      <c r="C4" t="str">
        <f>'NSE - NIFTY Index Options'!A2</f>
        <v>01-Sep-2025</v>
      </c>
      <c r="D4" t="str">
        <f>LOOKUP(2,1/('NSE - NIFTY Index Options'!$A$2:$A$100000&lt;&gt;""),'NSE - NIFTY Index Options'!$A$2:$A$100000)</f>
        <v>17-Jul-2026</v>
      </c>
      <c r="E4">
        <f>COUNTA('NSE - NIFTY Index Options'!A:A)-1</f>
        <v>3906</v>
      </c>
      <c r="F4">
        <f>SUM('NSE - NIFTY Index Options'!L:L)</f>
        <v>106798.49759999997</v>
      </c>
      <c r="I4" t="s">
        <v>176</v>
      </c>
    </row>
    <row r="5" spans="1:9">
      <c r="A5" t="s">
        <v>18</v>
      </c>
      <c r="B5" t="s">
        <v>177</v>
      </c>
      <c r="C5" t="str">
        <f>'NSE - Other Index Options'!A2</f>
        <v>01-Sep-2025</v>
      </c>
      <c r="D5" t="str">
        <f>LOOKUP(2,1/('NSE - Other Index Options'!$A$2:$A$100000&lt;&gt;""),'NSE - Other Index Options'!$A$2:$A$100000)</f>
        <v>17-Jul-2026</v>
      </c>
      <c r="E5">
        <f>COUNTA('NSE - Other Index Options'!A:A)-1</f>
        <v>1302</v>
      </c>
      <c r="F5">
        <f>SUM('NSE - Other Index Options'!L:L)</f>
        <v>11552.227899999996</v>
      </c>
      <c r="I5" t="s">
        <v>178</v>
      </c>
    </row>
    <row r="6" spans="1:9">
      <c r="A6" t="s">
        <v>20</v>
      </c>
      <c r="B6" t="s">
        <v>179</v>
      </c>
      <c r="C6" t="str">
        <f>'BSE - SENSEX Index Options'!A2</f>
        <v>01-Sep-2025</v>
      </c>
      <c r="D6" t="str">
        <f>LOOKUP(2,1/('BSE - SENSEX Index Options'!$A$2:$A$100000&lt;&gt;""),'BSE - SENSEX Index Options'!$A$2:$A$100000)</f>
        <v>17-Jul-2026</v>
      </c>
      <c r="E6">
        <f>COUNTA('BSE - SENSEX Index Options'!A:A)-1</f>
        <v>1402</v>
      </c>
      <c r="F6">
        <f>SUM('BSE - SENSEX Index Options'!L:L)</f>
        <v>54230.209099999898</v>
      </c>
      <c r="I6" t="s">
        <v>180</v>
      </c>
    </row>
    <row r="7" spans="1:9">
      <c r="A7" t="s">
        <v>20</v>
      </c>
      <c r="B7" t="s">
        <v>181</v>
      </c>
      <c r="C7" t="str">
        <f>'BSE - Other Index Options'!A2</f>
        <v>01-Sep-2025</v>
      </c>
      <c r="D7" t="str">
        <f>LOOKUP(2,1/('BSE - Other Index Options'!$A$2:$A$100000&lt;&gt;""),'BSE - Other Index Options'!$A$2:$A$100000)</f>
        <v>17-Jul-2026</v>
      </c>
      <c r="E7">
        <f>COUNTA('BSE - Other Index Options'!A:A)-1</f>
        <v>396</v>
      </c>
      <c r="F7">
        <f>SUM('BSE - Other Index Options'!L:L)</f>
        <v>133.50260000000003</v>
      </c>
      <c r="I7" t="s">
        <v>182</v>
      </c>
    </row>
    <row r="8" spans="1:9">
      <c r="I8" t="s">
        <v>183</v>
      </c>
    </row>
    <row r="9" spans="1:9">
      <c r="A9" s="10" t="s">
        <v>184</v>
      </c>
      <c r="B9" t="str">
        <f>IF(D4=D5,D4,"MISMATCH between NSE sheets")</f>
        <v>17-Jul-2026</v>
      </c>
    </row>
    <row r="10" spans="1:9">
      <c r="A10" s="10" t="s">
        <v>185</v>
      </c>
      <c r="B10" t="str">
        <f>IF(D6=D7,D6,"MISMATCH between BSE sheets")</f>
        <v>17-Jul-2026</v>
      </c>
    </row>
    <row r="11" spans="1:9">
      <c r="A11" s="10" t="s">
        <v>186</v>
      </c>
      <c r="B11" t="str">
        <f>IF(B9=B10,"YES","NO — update the lagging exchange")</f>
        <v>YES</v>
      </c>
    </row>
    <row r="12" spans="1:9">
      <c r="A12" s="10" t="s">
        <v>187</v>
      </c>
      <c r="B12" s="11">
        <v>46210</v>
      </c>
    </row>
    <row r="13" spans="1:9">
      <c r="A13" s="10" t="s">
        <v>188</v>
      </c>
      <c r="B13" s="35">
        <v>46223</v>
      </c>
    </row>
    <row r="14" spans="1:9">
      <c r="A14" s="28" t="s">
        <v>189</v>
      </c>
    </row>
    <row r="15" spans="1:9">
      <c r="A15" s="28" t="s">
        <v>190</v>
      </c>
      <c r="B15" s="28" t="s">
        <v>191</v>
      </c>
      <c r="C15" s="28" t="s">
        <v>192</v>
      </c>
      <c r="D15" s="28" t="s">
        <v>193</v>
      </c>
      <c r="E15" s="28" t="s">
        <v>194</v>
      </c>
      <c r="F15" s="28" t="s">
        <v>195</v>
      </c>
      <c r="G15" s="28" t="s">
        <v>196</v>
      </c>
    </row>
    <row r="16" spans="1:9">
      <c r="A16" s="24">
        <v>45901</v>
      </c>
      <c r="B16" s="25">
        <f>IF(SUMIFS('NSE - NIFTY Index Options'!$J:$J,'NSE - NIFTY Index Options'!$D:$D,$A16)+SUMIFS('NSE - Other Index Options'!$J:$J,'NSE - Other Index Options'!$D:$D,$A16)=0,"",SUMIFS('NSE - NIFTY Index Options'!$J:$J,'NSE - NIFTY Index Options'!$D:$D,$A16)+SUMIFS('NSE - Other Index Options'!$J:$J,'NSE - Other Index Options'!$D:$D,$A16))</f>
        <v>3099946962</v>
      </c>
      <c r="C16" s="26">
        <f>IF(SUMIFS('NSE - NIFTY Index Options'!$K:$K,'NSE - NIFTY Index Options'!$D:$D,$A16)+SUMIFS('NSE - Other Index Options'!$K:$K,'NSE - Other Index Options'!$D:$D,$A16)=0,"",SUMIFS('NSE - NIFTY Index Options'!$K:$K,'NSE - NIFTY Index Options'!$D:$D,$A16)+SUMIFS('NSE - Other Index Options'!$K:$K,'NSE - Other Index Options'!$D:$D,$A16))</f>
        <v>5807256.4423000012</v>
      </c>
      <c r="D16" s="26">
        <f>IF(SUMIFS('NSE - NIFTY Index Options'!$L:$L,'NSE - NIFTY Index Options'!$D:$D,$A16)+SUMIFS('NSE - Other Index Options'!$L:$L,'NSE - Other Index Options'!$D:$D,$A16)=0,"",SUMIFS('NSE - NIFTY Index Options'!$L:$L,'NSE - NIFTY Index Options'!$D:$D,$A16)+SUMIFS('NSE - Other Index Options'!$L:$L,'NSE - Other Index Options'!$D:$D,$A16))</f>
        <v>9332.5851000000002</v>
      </c>
      <c r="E16" s="25">
        <f>IF(SUMIFS('BSE - SENSEX Index Options'!$J:$J,'BSE - SENSEX Index Options'!$D:$D,$A16)+SUMIFS('BSE - Other Index Options'!$J:$J,'BSE - Other Index Options'!$D:$D,$A16)=0,"",SUMIFS('BSE - SENSEX Index Options'!$J:$J,'BSE - SENSEX Index Options'!$D:$D,$A16)+SUMIFS('BSE - Other Index Options'!$J:$J,'BSE - Other Index Options'!$D:$D,$A16))</f>
        <v>2235360301</v>
      </c>
      <c r="F16" s="26">
        <f>IF(SUMIFS('BSE - SENSEX Index Options'!$K:$K,'BSE - SENSEX Index Options'!$D:$D,$A16)+SUMIFS('BSE - Other Index Options'!$K:$K,'BSE - Other Index Options'!$D:$D,$A16)=0,"",SUMIFS('BSE - SENSEX Index Options'!$K:$K,'BSE - SENSEX Index Options'!$D:$D,$A16)+SUMIFS('BSE - Other Index Options'!$K:$K,'BSE - Other Index Options'!$D:$D,$A16))</f>
        <v>3651815.5268000006</v>
      </c>
      <c r="G16" s="26">
        <f>IF(SUMIFS('BSE - SENSEX Index Options'!$L:$L,'BSE - SENSEX Index Options'!$D:$D,$A16)+SUMIFS('BSE - Other Index Options'!$L:$L,'BSE - Other Index Options'!$D:$D,$A16)=0,"",SUMIFS('BSE - SENSEX Index Options'!$L:$L,'BSE - SENSEX Index Options'!$D:$D,$A16)+SUMIFS('BSE - Other Index Options'!$L:$L,'BSE - Other Index Options'!$D:$D,$A16))</f>
        <v>3462.2471999999993</v>
      </c>
    </row>
    <row r="17" spans="1:7">
      <c r="A17" s="24">
        <v>45931</v>
      </c>
      <c r="B17" s="25">
        <f>IF(SUMIFS('NSE - NIFTY Index Options'!$J:$J,'NSE - NIFTY Index Options'!$D:$D,$A17)+SUMIFS('NSE - Other Index Options'!$J:$J,'NSE - Other Index Options'!$D:$D,$A17)=0,"",SUMIFS('NSE - NIFTY Index Options'!$J:$J,'NSE - NIFTY Index Options'!$D:$D,$A17)+SUMIFS('NSE - Other Index Options'!$J:$J,'NSE - Other Index Options'!$D:$D,$A17))</f>
        <v>3053547719</v>
      </c>
      <c r="C17" s="26">
        <f>IF(SUMIFS('NSE - NIFTY Index Options'!$K:$K,'NSE - NIFTY Index Options'!$D:$D,$A17)+SUMIFS('NSE - Other Index Options'!$K:$K,'NSE - Other Index Options'!$D:$D,$A17)=0,"",SUMIFS('NSE - NIFTY Index Options'!$K:$K,'NSE - NIFTY Index Options'!$D:$D,$A17)+SUMIFS('NSE - Other Index Options'!$K:$K,'NSE - Other Index Options'!$D:$D,$A17))</f>
        <v>5859561.0185999982</v>
      </c>
      <c r="D17" s="26">
        <f>IF(SUMIFS('NSE - NIFTY Index Options'!$L:$L,'NSE - NIFTY Index Options'!$D:$D,$A17)+SUMIFS('NSE - Other Index Options'!$L:$L,'NSE - Other Index Options'!$D:$D,$A17)=0,"",SUMIFS('NSE - NIFTY Index Options'!$L:$L,'NSE - NIFTY Index Options'!$D:$D,$A17)+SUMIFS('NSE - Other Index Options'!$L:$L,'NSE - Other Index Options'!$D:$D,$A17))</f>
        <v>10417.990400000004</v>
      </c>
      <c r="E17" s="25">
        <f>IF(SUMIFS('BSE - SENSEX Index Options'!$J:$J,'BSE - SENSEX Index Options'!$D:$D,$A17)+SUMIFS('BSE - Other Index Options'!$J:$J,'BSE - Other Index Options'!$D:$D,$A17)=0,"",SUMIFS('BSE - SENSEX Index Options'!$J:$J,'BSE - SENSEX Index Options'!$D:$D,$A17)+SUMIFS('BSE - Other Index Options'!$J:$J,'BSE - Other Index Options'!$D:$D,$A17))</f>
        <v>2790051623</v>
      </c>
      <c r="F17" s="26">
        <f>IF(SUMIFS('BSE - SENSEX Index Options'!$K:$K,'BSE - SENSEX Index Options'!$D:$D,$A17)+SUMIFS('BSE - Other Index Options'!$K:$K,'BSE - Other Index Options'!$D:$D,$A17)=0,"",SUMIFS('BSE - SENSEX Index Options'!$K:$K,'BSE - SENSEX Index Options'!$D:$D,$A17)+SUMIFS('BSE - Other Index Options'!$K:$K,'BSE - Other Index Options'!$D:$D,$A17))</f>
        <v>4641252.4743000008</v>
      </c>
      <c r="G17" s="26">
        <f>IF(SUMIFS('BSE - SENSEX Index Options'!$L:$L,'BSE - SENSEX Index Options'!$D:$D,$A17)+SUMIFS('BSE - Other Index Options'!$L:$L,'BSE - Other Index Options'!$D:$D,$A17)=0,"",SUMIFS('BSE - SENSEX Index Options'!$L:$L,'BSE - SENSEX Index Options'!$D:$D,$A17)+SUMIFS('BSE - Other Index Options'!$L:$L,'BSE - Other Index Options'!$D:$D,$A17))</f>
        <v>4304.2739999999994</v>
      </c>
    </row>
    <row r="18" spans="1:7">
      <c r="A18" s="24">
        <v>45962</v>
      </c>
      <c r="B18" s="25">
        <f>IF(SUMIFS('NSE - NIFTY Index Options'!$J:$J,'NSE - NIFTY Index Options'!$D:$D,$A18)+SUMIFS('NSE - Other Index Options'!$J:$J,'NSE - Other Index Options'!$D:$D,$A18)=0,"",SUMIFS('NSE - NIFTY Index Options'!$J:$J,'NSE - NIFTY Index Options'!$D:$D,$A18)+SUMIFS('NSE - Other Index Options'!$J:$J,'NSE - Other Index Options'!$D:$D,$A18))</f>
        <v>2587888973</v>
      </c>
      <c r="C18" s="26">
        <f>IF(SUMIFS('NSE - NIFTY Index Options'!$K:$K,'NSE - NIFTY Index Options'!$D:$D,$A18)+SUMIFS('NSE - Other Index Options'!$K:$K,'NSE - Other Index Options'!$D:$D,$A18)=0,"",SUMIFS('NSE - NIFTY Index Options'!$K:$K,'NSE - NIFTY Index Options'!$D:$D,$A18)+SUMIFS('NSE - Other Index Options'!$K:$K,'NSE - Other Index Options'!$D:$D,$A18))</f>
        <v>5040587.9193999991</v>
      </c>
      <c r="D18" s="26">
        <f>IF(SUMIFS('NSE - NIFTY Index Options'!$L:$L,'NSE - NIFTY Index Options'!$D:$D,$A18)+SUMIFS('NSE - Other Index Options'!$L:$L,'NSE - Other Index Options'!$D:$D,$A18)=0,"",SUMIFS('NSE - NIFTY Index Options'!$L:$L,'NSE - NIFTY Index Options'!$D:$D,$A18)+SUMIFS('NSE - Other Index Options'!$L:$L,'NSE - Other Index Options'!$D:$D,$A18))</f>
        <v>9132.7732999999989</v>
      </c>
      <c r="E18" s="25">
        <f>IF(SUMIFS('BSE - SENSEX Index Options'!$J:$J,'BSE - SENSEX Index Options'!$D:$D,$A18)+SUMIFS('BSE - Other Index Options'!$J:$J,'BSE - Other Index Options'!$D:$D,$A18)=0,"",SUMIFS('BSE - SENSEX Index Options'!$J:$J,'BSE - SENSEX Index Options'!$D:$D,$A18)+SUMIFS('BSE - Other Index Options'!$J:$J,'BSE - Other Index Options'!$D:$D,$A18))</f>
        <v>2335516230</v>
      </c>
      <c r="F18" s="26">
        <f>IF(SUMIFS('BSE - SENSEX Index Options'!$K:$K,'BSE - SENSEX Index Options'!$D:$D,$A18)+SUMIFS('BSE - Other Index Options'!$K:$K,'BSE - Other Index Options'!$D:$D,$A18)=0,"",SUMIFS('BSE - SENSEX Index Options'!$K:$K,'BSE - SENSEX Index Options'!$D:$D,$A18)+SUMIFS('BSE - Other Index Options'!$K:$K,'BSE - Other Index Options'!$D:$D,$A18))</f>
        <v>3963896.9749000012</v>
      </c>
      <c r="G18" s="26">
        <f>IF(SUMIFS('BSE - SENSEX Index Options'!$L:$L,'BSE - SENSEX Index Options'!$D:$D,$A18)+SUMIFS('BSE - Other Index Options'!$L:$L,'BSE - Other Index Options'!$D:$D,$A18)=0,"",SUMIFS('BSE - SENSEX Index Options'!$L:$L,'BSE - SENSEX Index Options'!$D:$D,$A18)+SUMIFS('BSE - Other Index Options'!$L:$L,'BSE - Other Index Options'!$D:$D,$A18))</f>
        <v>3631.321100000001</v>
      </c>
    </row>
    <row r="19" spans="1:7">
      <c r="A19" s="24">
        <v>45992</v>
      </c>
      <c r="B19" s="25">
        <f>IF(SUMIFS('NSE - NIFTY Index Options'!$J:$J,'NSE - NIFTY Index Options'!$D:$D,$A19)+SUMIFS('NSE - Other Index Options'!$J:$J,'NSE - Other Index Options'!$D:$D,$A19)=0,"",SUMIFS('NSE - NIFTY Index Options'!$J:$J,'NSE - NIFTY Index Options'!$D:$D,$A19)+SUMIFS('NSE - Other Index Options'!$J:$J,'NSE - Other Index Options'!$D:$D,$A19))</f>
        <v>2990707367</v>
      </c>
      <c r="C19" s="26">
        <f>IF(SUMIFS('NSE - NIFTY Index Options'!$K:$K,'NSE - NIFTY Index Options'!$D:$D,$A19)+SUMIFS('NSE - Other Index Options'!$K:$K,'NSE - Other Index Options'!$D:$D,$A19)=0,"",SUMIFS('NSE - NIFTY Index Options'!$K:$K,'NSE - NIFTY Index Options'!$D:$D,$A19)+SUMIFS('NSE - Other Index Options'!$K:$K,'NSE - Other Index Options'!$D:$D,$A19))</f>
        <v>5834460.1157000018</v>
      </c>
      <c r="D19" s="26">
        <f>IF(SUMIFS('NSE - NIFTY Index Options'!$L:$L,'NSE - NIFTY Index Options'!$D:$D,$A19)+SUMIFS('NSE - Other Index Options'!$L:$L,'NSE - Other Index Options'!$D:$D,$A19)=0,"",SUMIFS('NSE - NIFTY Index Options'!$L:$L,'NSE - NIFTY Index Options'!$D:$D,$A19)+SUMIFS('NSE - Other Index Options'!$L:$L,'NSE - Other Index Options'!$D:$D,$A19))</f>
        <v>9469.229600000006</v>
      </c>
      <c r="E19" s="25">
        <f>IF(SUMIFS('BSE - SENSEX Index Options'!$J:$J,'BSE - SENSEX Index Options'!$D:$D,$A19)+SUMIFS('BSE - Other Index Options'!$J:$J,'BSE - Other Index Options'!$D:$D,$A19)=0,"",SUMIFS('BSE - SENSEX Index Options'!$J:$J,'BSE - SENSEX Index Options'!$D:$D,$A19)+SUMIFS('BSE - Other Index Options'!$J:$J,'BSE - Other Index Options'!$D:$D,$A19))</f>
        <v>2594328292</v>
      </c>
      <c r="F19" s="26">
        <f>IF(SUMIFS('BSE - SENSEX Index Options'!$K:$K,'BSE - SENSEX Index Options'!$D:$D,$A19)+SUMIFS('BSE - Other Index Options'!$K:$K,'BSE - Other Index Options'!$D:$D,$A19)=0,"",SUMIFS('BSE - SENSEX Index Options'!$K:$K,'BSE - SENSEX Index Options'!$D:$D,$A19)+SUMIFS('BSE - Other Index Options'!$K:$K,'BSE - Other Index Options'!$D:$D,$A19))</f>
        <v>4414449.4829999972</v>
      </c>
      <c r="G19" s="26">
        <f>IF(SUMIFS('BSE - SENSEX Index Options'!$L:$L,'BSE - SENSEX Index Options'!$D:$D,$A19)+SUMIFS('BSE - Other Index Options'!$L:$L,'BSE - Other Index Options'!$D:$D,$A19)=0,"",SUMIFS('BSE - SENSEX Index Options'!$L:$L,'BSE - SENSEX Index Options'!$D:$D,$A19)+SUMIFS('BSE - Other Index Options'!$L:$L,'BSE - Other Index Options'!$D:$D,$A19))</f>
        <v>4129.0249000000013</v>
      </c>
    </row>
    <row r="20" spans="1:7">
      <c r="A20" s="24">
        <v>46023</v>
      </c>
      <c r="B20" s="25">
        <f>IF(SUMIFS('NSE - NIFTY Index Options'!$J:$J,'NSE - NIFTY Index Options'!$D:$D,$A20)+SUMIFS('NSE - Other Index Options'!$J:$J,'NSE - Other Index Options'!$D:$D,$A20)=0,"",SUMIFS('NSE - NIFTY Index Options'!$J:$J,'NSE - NIFTY Index Options'!$D:$D,$A20)+SUMIFS('NSE - Other Index Options'!$J:$J,'NSE - Other Index Options'!$D:$D,$A20))</f>
        <v>3556776860</v>
      </c>
      <c r="C20" s="26">
        <f>IF(SUMIFS('NSE - NIFTY Index Options'!$K:$K,'NSE - NIFTY Index Options'!$D:$D,$A20)+SUMIFS('NSE - Other Index Options'!$K:$K,'NSE - Other Index Options'!$D:$D,$A20)=0,"",SUMIFS('NSE - NIFTY Index Options'!$K:$K,'NSE - NIFTY Index Options'!$D:$D,$A20)+SUMIFS('NSE - Other Index Options'!$K:$K,'NSE - Other Index Options'!$D:$D,$A20))</f>
        <v>5959791.8425999992</v>
      </c>
      <c r="D20" s="26">
        <f>IF(SUMIFS('NSE - NIFTY Index Options'!$L:$L,'NSE - NIFTY Index Options'!$D:$D,$A20)+SUMIFS('NSE - Other Index Options'!$L:$L,'NSE - Other Index Options'!$D:$D,$A20)=0,"",SUMIFS('NSE - NIFTY Index Options'!$L:$L,'NSE - NIFTY Index Options'!$D:$D,$A20)+SUMIFS('NSE - Other Index Options'!$L:$L,'NSE - Other Index Options'!$D:$D,$A20))</f>
        <v>11531.539899999996</v>
      </c>
      <c r="E20" s="25">
        <f>IF(SUMIFS('BSE - SENSEX Index Options'!$J:$J,'BSE - SENSEX Index Options'!$D:$D,$A20)+SUMIFS('BSE - Other Index Options'!$J:$J,'BSE - Other Index Options'!$D:$D,$A20)=0,"",SUMIFS('BSE - SENSEX Index Options'!$J:$J,'BSE - SENSEX Index Options'!$D:$D,$A20)+SUMIFS('BSE - Other Index Options'!$J:$J,'BSE - Other Index Options'!$D:$D,$A20))</f>
        <v>3431358943</v>
      </c>
      <c r="F20" s="26">
        <f>IF(SUMIFS('BSE - SENSEX Index Options'!$K:$K,'BSE - SENSEX Index Options'!$D:$D,$A20)+SUMIFS('BSE - Other Index Options'!$K:$K,'BSE - Other Index Options'!$D:$D,$A20)=0,"",SUMIFS('BSE - SENSEX Index Options'!$K:$K,'BSE - SENSEX Index Options'!$D:$D,$A20)+SUMIFS('BSE - Other Index Options'!$K:$K,'BSE - Other Index Options'!$D:$D,$A20))</f>
        <v>5731640.4800999975</v>
      </c>
      <c r="G20" s="26">
        <f>IF(SUMIFS('BSE - SENSEX Index Options'!$L:$L,'BSE - SENSEX Index Options'!$D:$D,$A20)+SUMIFS('BSE - Other Index Options'!$L:$L,'BSE - Other Index Options'!$D:$D,$A20)=0,"",SUMIFS('BSE - SENSEX Index Options'!$L:$L,'BSE - SENSEX Index Options'!$D:$D,$A20)+SUMIFS('BSE - Other Index Options'!$L:$L,'BSE - Other Index Options'!$D:$D,$A20))</f>
        <v>5753.7783999999992</v>
      </c>
    </row>
    <row r="21" spans="1:7">
      <c r="A21" s="24">
        <v>46054</v>
      </c>
      <c r="B21" s="25">
        <f>IF(SUMIFS('NSE - NIFTY Index Options'!$J:$J,'NSE - NIFTY Index Options'!$D:$D,$A21)+SUMIFS('NSE - Other Index Options'!$J:$J,'NSE - Other Index Options'!$D:$D,$A21)=0,"",SUMIFS('NSE - NIFTY Index Options'!$J:$J,'NSE - NIFTY Index Options'!$D:$D,$A21)+SUMIFS('NSE - Other Index Options'!$J:$J,'NSE - Other Index Options'!$D:$D,$A21))</f>
        <v>3553974028</v>
      </c>
      <c r="C21" s="26">
        <f>IF(SUMIFS('NSE - NIFTY Index Options'!$K:$K,'NSE - NIFTY Index Options'!$D:$D,$A21)+SUMIFS('NSE - Other Index Options'!$K:$K,'NSE - Other Index Options'!$D:$D,$A21)=0,"",SUMIFS('NSE - NIFTY Index Options'!$K:$K,'NSE - NIFTY Index Options'!$D:$D,$A21)+SUMIFS('NSE - Other Index Options'!$K:$K,'NSE - Other Index Options'!$D:$D,$A21))</f>
        <v>5949997.8866999969</v>
      </c>
      <c r="D21" s="26">
        <f>IF(SUMIFS('NSE - NIFTY Index Options'!$L:$L,'NSE - NIFTY Index Options'!$D:$D,$A21)+SUMIFS('NSE - Other Index Options'!$L:$L,'NSE - Other Index Options'!$D:$D,$A21)=0,"",SUMIFS('NSE - NIFTY Index Options'!$L:$L,'NSE - NIFTY Index Options'!$D:$D,$A21)+SUMIFS('NSE - Other Index Options'!$L:$L,'NSE - Other Index Options'!$D:$D,$A21))</f>
        <v>12839.692800000004</v>
      </c>
      <c r="E21" s="25">
        <f>IF(SUMIFS('BSE - SENSEX Index Options'!$J:$J,'BSE - SENSEX Index Options'!$D:$D,$A21)+SUMIFS('BSE - Other Index Options'!$J:$J,'BSE - Other Index Options'!$D:$D,$A21)=0,"",SUMIFS('BSE - SENSEX Index Options'!$J:$J,'BSE - SENSEX Index Options'!$D:$D,$A21)+SUMIFS('BSE - Other Index Options'!$J:$J,'BSE - Other Index Options'!$D:$D,$A21))</f>
        <v>2818479299</v>
      </c>
      <c r="F21" s="26">
        <f>IF(SUMIFS('BSE - SENSEX Index Options'!$K:$K,'BSE - SENSEX Index Options'!$D:$D,$A21)+SUMIFS('BSE - Other Index Options'!$K:$K,'BSE - Other Index Options'!$D:$D,$A21)=0,"",SUMIFS('BSE - SENSEX Index Options'!$K:$K,'BSE - SENSEX Index Options'!$D:$D,$A21)+SUMIFS('BSE - Other Index Options'!$K:$K,'BSE - Other Index Options'!$D:$D,$A21))</f>
        <v>4693409.6567999972</v>
      </c>
      <c r="G21" s="26">
        <f>IF(SUMIFS('BSE - SENSEX Index Options'!$L:$L,'BSE - SENSEX Index Options'!$D:$D,$A21)+SUMIFS('BSE - Other Index Options'!$L:$L,'BSE - Other Index Options'!$D:$D,$A21)=0,"",SUMIFS('BSE - SENSEX Index Options'!$L:$L,'BSE - SENSEX Index Options'!$D:$D,$A21)+SUMIFS('BSE - Other Index Options'!$L:$L,'BSE - Other Index Options'!$D:$D,$A21))</f>
        <v>5320.6359000000002</v>
      </c>
    </row>
    <row r="22" spans="1:7">
      <c r="A22" s="24">
        <v>46082</v>
      </c>
      <c r="B22" s="25">
        <f>IF(SUMIFS('NSE - NIFTY Index Options'!$J:$J,'NSE - NIFTY Index Options'!$D:$D,$A22)+SUMIFS('NSE - Other Index Options'!$J:$J,'NSE - Other Index Options'!$D:$D,$A22)=0,"",SUMIFS('NSE - NIFTY Index Options'!$J:$J,'NSE - NIFTY Index Options'!$D:$D,$A22)+SUMIFS('NSE - Other Index Options'!$J:$J,'NSE - Other Index Options'!$D:$D,$A22))</f>
        <v>3507526776</v>
      </c>
      <c r="C22" s="26">
        <f>IF(SUMIFS('NSE - NIFTY Index Options'!$K:$K,'NSE - NIFTY Index Options'!$D:$D,$A22)+SUMIFS('NSE - Other Index Options'!$K:$K,'NSE - Other Index Options'!$D:$D,$A22)=0,"",SUMIFS('NSE - NIFTY Index Options'!$K:$K,'NSE - NIFTY Index Options'!$D:$D,$A22)+SUMIFS('NSE - Other Index Options'!$K:$K,'NSE - Other Index Options'!$D:$D,$A22))</f>
        <v>5410439.9719000002</v>
      </c>
      <c r="D22" s="26">
        <f>IF(SUMIFS('NSE - NIFTY Index Options'!$L:$L,'NSE - NIFTY Index Options'!$D:$D,$A22)+SUMIFS('NSE - Other Index Options'!$L:$L,'NSE - Other Index Options'!$D:$D,$A22)=0,"",SUMIFS('NSE - NIFTY Index Options'!$L:$L,'NSE - NIFTY Index Options'!$D:$D,$A22)+SUMIFS('NSE - Other Index Options'!$L:$L,'NSE - Other Index Options'!$D:$D,$A22))</f>
        <v>16246.679400000001</v>
      </c>
      <c r="E22" s="25">
        <f>IF(SUMIFS('BSE - SENSEX Index Options'!$J:$J,'BSE - SENSEX Index Options'!$D:$D,$A22)+SUMIFS('BSE - Other Index Options'!$J:$J,'BSE - Other Index Options'!$D:$D,$A22)=0,"",SUMIFS('BSE - SENSEX Index Options'!$J:$J,'BSE - SENSEX Index Options'!$D:$D,$A22)+SUMIFS('BSE - Other Index Options'!$J:$J,'BSE - Other Index Options'!$D:$D,$A22))</f>
        <v>2780655501</v>
      </c>
      <c r="F22" s="26">
        <f>IF(SUMIFS('BSE - SENSEX Index Options'!$K:$K,'BSE - SENSEX Index Options'!$D:$D,$A22)+SUMIFS('BSE - Other Index Options'!$K:$K,'BSE - Other Index Options'!$D:$D,$A22)=0,"",SUMIFS('BSE - SENSEX Index Options'!$K:$K,'BSE - SENSEX Index Options'!$D:$D,$A22)+SUMIFS('BSE - Other Index Options'!$K:$K,'BSE - Other Index Options'!$D:$D,$A22))</f>
        <v>4274629.0637000008</v>
      </c>
      <c r="G22" s="26">
        <f>IF(SUMIFS('BSE - SENSEX Index Options'!$L:$L,'BSE - SENSEX Index Options'!$D:$D,$A22)+SUMIFS('BSE - Other Index Options'!$L:$L,'BSE - Other Index Options'!$D:$D,$A22)=0,"",SUMIFS('BSE - SENSEX Index Options'!$L:$L,'BSE - SENSEX Index Options'!$D:$D,$A22)+SUMIFS('BSE - Other Index Options'!$L:$L,'BSE - Other Index Options'!$D:$D,$A22))</f>
        <v>6278.0398000000023</v>
      </c>
    </row>
    <row r="23" spans="1:7">
      <c r="A23" s="24">
        <v>46113</v>
      </c>
      <c r="B23" s="25">
        <f>IF(SUMIFS('NSE - NIFTY Index Options'!$J:$J,'NSE - NIFTY Index Options'!$D:$D,$A23)+SUMIFS('NSE - Other Index Options'!$J:$J,'NSE - Other Index Options'!$D:$D,$A23)=0,"",SUMIFS('NSE - NIFTY Index Options'!$J:$J,'NSE - NIFTY Index Options'!$D:$D,$A23)+SUMIFS('NSE - Other Index Options'!$J:$J,'NSE - Other Index Options'!$D:$D,$A23))</f>
        <v>2704917038</v>
      </c>
      <c r="C23" s="26">
        <f>IF(SUMIFS('NSE - NIFTY Index Options'!$K:$K,'NSE - NIFTY Index Options'!$D:$D,$A23)+SUMIFS('NSE - Other Index Options'!$K:$K,'NSE - Other Index Options'!$D:$D,$A23)=0,"",SUMIFS('NSE - NIFTY Index Options'!$K:$K,'NSE - NIFTY Index Options'!$D:$D,$A23)+SUMIFS('NSE - Other Index Options'!$K:$K,'NSE - Other Index Options'!$D:$D,$A23))</f>
        <v>4212880.9381999997</v>
      </c>
      <c r="D23" s="26">
        <f>IF(SUMIFS('NSE - NIFTY Index Options'!$L:$L,'NSE - NIFTY Index Options'!$D:$D,$A23)+SUMIFS('NSE - Other Index Options'!$L:$L,'NSE - Other Index Options'!$D:$D,$A23)=0,"",SUMIFS('NSE - NIFTY Index Options'!$L:$L,'NSE - NIFTY Index Options'!$D:$D,$A23)+SUMIFS('NSE - Other Index Options'!$L:$L,'NSE - Other Index Options'!$D:$D,$A23))</f>
        <v>11243.914500000003</v>
      </c>
      <c r="E23" s="25">
        <f>IF(SUMIFS('BSE - SENSEX Index Options'!$J:$J,'BSE - SENSEX Index Options'!$D:$D,$A23)+SUMIFS('BSE - Other Index Options'!$J:$J,'BSE - Other Index Options'!$D:$D,$A23)=0,"",SUMIFS('BSE - SENSEX Index Options'!$J:$J,'BSE - SENSEX Index Options'!$D:$D,$A23)+SUMIFS('BSE - Other Index Options'!$J:$J,'BSE - Other Index Options'!$D:$D,$A23))</f>
        <v>3511987765</v>
      </c>
      <c r="F23" s="26">
        <f>IF(SUMIFS('BSE - SENSEX Index Options'!$K:$K,'BSE - SENSEX Index Options'!$D:$D,$A23)+SUMIFS('BSE - Other Index Options'!$K:$K,'BSE - Other Index Options'!$D:$D,$A23)=0,"",SUMIFS('BSE - SENSEX Index Options'!$K:$K,'BSE - SENSEX Index Options'!$D:$D,$A23)+SUMIFS('BSE - Other Index Options'!$K:$K,'BSE - Other Index Options'!$D:$D,$A23))</f>
        <v>5377649.8161999984</v>
      </c>
      <c r="G23" s="26">
        <f>IF(SUMIFS('BSE - SENSEX Index Options'!$L:$L,'BSE - SENSEX Index Options'!$D:$D,$A23)+SUMIFS('BSE - Other Index Options'!$L:$L,'BSE - Other Index Options'!$D:$D,$A23)=0,"",SUMIFS('BSE - SENSEX Index Options'!$L:$L,'BSE - SENSEX Index Options'!$D:$D,$A23)+SUMIFS('BSE - Other Index Options'!$L:$L,'BSE - Other Index Options'!$D:$D,$A23))</f>
        <v>6628.9961000000003</v>
      </c>
    </row>
    <row r="24" spans="1:7">
      <c r="A24" s="24">
        <v>46143</v>
      </c>
      <c r="B24" s="25">
        <f>IF(SUMIFS('NSE - NIFTY Index Options'!$J:$J,'NSE - NIFTY Index Options'!$D:$D,$A24)+SUMIFS('NSE - Other Index Options'!$J:$J,'NSE - Other Index Options'!$D:$D,$A24)=0,"",SUMIFS('NSE - NIFTY Index Options'!$J:$J,'NSE - NIFTY Index Options'!$D:$D,$A24)+SUMIFS('NSE - Other Index Options'!$J:$J,'NSE - Other Index Options'!$D:$D,$A24))</f>
        <v>3038254197</v>
      </c>
      <c r="C24" s="26">
        <f>IF(SUMIFS('NSE - NIFTY Index Options'!$K:$K,'NSE - NIFTY Index Options'!$D:$D,$A24)+SUMIFS('NSE - Other Index Options'!$K:$K,'NSE - Other Index Options'!$D:$D,$A24)=0,"",SUMIFS('NSE - NIFTY Index Options'!$K:$K,'NSE - NIFTY Index Options'!$D:$D,$A24)+SUMIFS('NSE - Other Index Options'!$K:$K,'NSE - Other Index Options'!$D:$D,$A24))</f>
        <v>4737453.409500001</v>
      </c>
      <c r="D24" s="26">
        <f>IF(SUMIFS('NSE - NIFTY Index Options'!$L:$L,'NSE - NIFTY Index Options'!$D:$D,$A24)+SUMIFS('NSE - Other Index Options'!$L:$L,'NSE - Other Index Options'!$D:$D,$A24)=0,"",SUMIFS('NSE - NIFTY Index Options'!$L:$L,'NSE - NIFTY Index Options'!$D:$D,$A24)+SUMIFS('NSE - Other Index Options'!$L:$L,'NSE - Other Index Options'!$D:$D,$A24))</f>
        <v>11128.716299999993</v>
      </c>
      <c r="E24" s="25">
        <f>IF(SUMIFS('BSE - SENSEX Index Options'!$J:$J,'BSE - SENSEX Index Options'!$D:$D,$A24)+SUMIFS('BSE - Other Index Options'!$J:$J,'BSE - Other Index Options'!$D:$D,$A24)=0,"",SUMIFS('BSE - SENSEX Index Options'!$J:$J,'BSE - SENSEX Index Options'!$D:$D,$A24)+SUMIFS('BSE - Other Index Options'!$J:$J,'BSE - Other Index Options'!$D:$D,$A24))</f>
        <v>2859237260</v>
      </c>
      <c r="F24" s="26">
        <f>IF(SUMIFS('BSE - SENSEX Index Options'!$K:$K,'BSE - SENSEX Index Options'!$D:$D,$A24)+SUMIFS('BSE - Other Index Options'!$K:$K,'BSE - Other Index Options'!$D:$D,$A24)=0,"",SUMIFS('BSE - SENSEX Index Options'!$K:$K,'BSE - SENSEX Index Options'!$D:$D,$A24)+SUMIFS('BSE - Other Index Options'!$K:$K,'BSE - Other Index Options'!$D:$D,$A24))</f>
        <v>4360339.8674999969</v>
      </c>
      <c r="G24" s="26">
        <f>IF(SUMIFS('BSE - SENSEX Index Options'!$L:$L,'BSE - SENSEX Index Options'!$D:$D,$A24)+SUMIFS('BSE - Other Index Options'!$L:$L,'BSE - Other Index Options'!$D:$D,$A24)=0,"",SUMIFS('BSE - SENSEX Index Options'!$L:$L,'BSE - SENSEX Index Options'!$D:$D,$A24)+SUMIFS('BSE - Other Index Options'!$L:$L,'BSE - Other Index Options'!$D:$D,$A24))</f>
        <v>5636.8825999999999</v>
      </c>
    </row>
    <row r="25" spans="1:7">
      <c r="A25" s="24">
        <v>46174</v>
      </c>
      <c r="B25" s="25">
        <f>IF(SUMIFS('NSE - NIFTY Index Options'!$J:$J,'NSE - NIFTY Index Options'!$D:$D,$A25)+SUMIFS('NSE - Other Index Options'!$J:$J,'NSE - Other Index Options'!$D:$D,$A25)=0,"",SUMIFS('NSE - NIFTY Index Options'!$J:$J,'NSE - NIFTY Index Options'!$D:$D,$A25)+SUMIFS('NSE - Other Index Options'!$J:$J,'NSE - Other Index Options'!$D:$D,$A25))</f>
        <v>3676370909</v>
      </c>
      <c r="C25" s="26">
        <f>IF(SUMIFS('NSE - NIFTY Index Options'!$K:$K,'NSE - NIFTY Index Options'!$D:$D,$A25)+SUMIFS('NSE - Other Index Options'!$K:$K,'NSE - Other Index Options'!$D:$D,$A25)=0,"",SUMIFS('NSE - NIFTY Index Options'!$K:$K,'NSE - NIFTY Index Options'!$D:$D,$A25)+SUMIFS('NSE - Other Index Options'!$K:$K,'NSE - Other Index Options'!$D:$D,$A25))</f>
        <v>5703559.3210000023</v>
      </c>
      <c r="D25" s="26">
        <f>IF(SUMIFS('NSE - NIFTY Index Options'!$L:$L,'NSE - NIFTY Index Options'!$D:$D,$A25)+SUMIFS('NSE - Other Index Options'!$L:$L,'NSE - Other Index Options'!$D:$D,$A25)=0,"",SUMIFS('NSE - NIFTY Index Options'!$L:$L,'NSE - NIFTY Index Options'!$D:$D,$A25)+SUMIFS('NSE - Other Index Options'!$L:$L,'NSE - Other Index Options'!$D:$D,$A25))</f>
        <v>11487.337199999989</v>
      </c>
      <c r="E25" s="25">
        <f>IF(SUMIFS('BSE - SENSEX Index Options'!$J:$J,'BSE - SENSEX Index Options'!$D:$D,$A25)+SUMIFS('BSE - Other Index Options'!$J:$J,'BSE - Other Index Options'!$D:$D,$A25)=0,"",SUMIFS('BSE - SENSEX Index Options'!$J:$J,'BSE - SENSEX Index Options'!$D:$D,$A25)+SUMIFS('BSE - Other Index Options'!$J:$J,'BSE - Other Index Options'!$D:$D,$A25))</f>
        <v>2968566958</v>
      </c>
      <c r="F25" s="26">
        <f>IF(SUMIFS('BSE - SENSEX Index Options'!$K:$K,'BSE - SENSEX Index Options'!$D:$D,$A25)+SUMIFS('BSE - Other Index Options'!$K:$K,'BSE - Other Index Options'!$D:$D,$A25)=0,"",SUMIFS('BSE - SENSEX Index Options'!$K:$K,'BSE - SENSEX Index Options'!$D:$D,$A25)+SUMIFS('BSE - Other Index Options'!$K:$K,'BSE - Other Index Options'!$D:$D,$A25))</f>
        <v>4497161.0106999986</v>
      </c>
      <c r="G25" s="26">
        <f>IF(SUMIFS('BSE - SENSEX Index Options'!$L:$L,'BSE - SENSEX Index Options'!$D:$D,$A25)+SUMIFS('BSE - Other Index Options'!$L:$L,'BSE - Other Index Options'!$D:$D,$A25)=0,"",SUMIFS('BSE - SENSEX Index Options'!$L:$L,'BSE - SENSEX Index Options'!$D:$D,$A25)+SUMIFS('BSE - Other Index Options'!$L:$L,'BSE - Other Index Options'!$D:$D,$A25))</f>
        <v>5503.3389000000006</v>
      </c>
    </row>
    <row r="26" spans="1:7">
      <c r="A26" s="24">
        <v>46204</v>
      </c>
      <c r="B26" s="25">
        <f>IF(SUMIFS('NSE - NIFTY Index Options'!$J:$J,'NSE - NIFTY Index Options'!$D:$D,$A26)+SUMIFS('NSE - Other Index Options'!$J:$J,'NSE - Other Index Options'!$D:$D,$A26)=0,"",SUMIFS('NSE - NIFTY Index Options'!$J:$J,'NSE - NIFTY Index Options'!$D:$D,$A26)+SUMIFS('NSE - Other Index Options'!$J:$J,'NSE - Other Index Options'!$D:$D,$A26))</f>
        <v>1658865585</v>
      </c>
      <c r="C26" s="26">
        <f>IF(SUMIFS('NSE - NIFTY Index Options'!$K:$K,'NSE - NIFTY Index Options'!$D:$D,$A26)+SUMIFS('NSE - Other Index Options'!$K:$K,'NSE - Other Index Options'!$D:$D,$A26)=0,"",SUMIFS('NSE - NIFTY Index Options'!$K:$K,'NSE - NIFTY Index Options'!$D:$D,$A26)+SUMIFS('NSE - Other Index Options'!$K:$K,'NSE - Other Index Options'!$D:$D,$A26))</f>
        <v>2619549.9162999992</v>
      </c>
      <c r="D26" s="26">
        <f>IF(SUMIFS('NSE - NIFTY Index Options'!$L:$L,'NSE - NIFTY Index Options'!$D:$D,$A26)+SUMIFS('NSE - Other Index Options'!$L:$L,'NSE - Other Index Options'!$D:$D,$A26)=0,"",SUMIFS('NSE - NIFTY Index Options'!$L:$L,'NSE - NIFTY Index Options'!$D:$D,$A26)+SUMIFS('NSE - Other Index Options'!$L:$L,'NSE - Other Index Options'!$D:$D,$A26))</f>
        <v>5520.2669999999998</v>
      </c>
      <c r="E26" s="25">
        <f>IF(SUMIFS('BSE - SENSEX Index Options'!$J:$J,'BSE - SENSEX Index Options'!$D:$D,$A26)+SUMIFS('BSE - Other Index Options'!$J:$J,'BSE - Other Index Options'!$D:$D,$A26)=0,"",SUMIFS('BSE - SENSEX Index Options'!$J:$J,'BSE - SENSEX Index Options'!$D:$D,$A26)+SUMIFS('BSE - Other Index Options'!$J:$J,'BSE - Other Index Options'!$D:$D,$A26))</f>
        <v>2135572172</v>
      </c>
      <c r="F26" s="26">
        <f>IF(SUMIFS('BSE - SENSEX Index Options'!$K:$K,'BSE - SENSEX Index Options'!$D:$D,$A26)+SUMIFS('BSE - Other Index Options'!$K:$K,'BSE - Other Index Options'!$D:$D,$A26)=0,"",SUMIFS('BSE - SENSEX Index Options'!$K:$K,'BSE - SENSEX Index Options'!$D:$D,$A26)+SUMIFS('BSE - Other Index Options'!$K:$K,'BSE - Other Index Options'!$D:$D,$A26))</f>
        <v>3299727.395500001</v>
      </c>
      <c r="G26" s="26">
        <f>IF(SUMIFS('BSE - SENSEX Index Options'!$L:$L,'BSE - SENSEX Index Options'!$D:$D,$A26)+SUMIFS('BSE - Other Index Options'!$L:$L,'BSE - Other Index Options'!$D:$D,$A26)=0,"",SUMIFS('BSE - SENSEX Index Options'!$L:$L,'BSE - SENSEX Index Options'!$D:$D,$A26)+SUMIFS('BSE - Other Index Options'!$L:$L,'BSE - Other Index Options'!$D:$D,$A26))</f>
        <v>3715.1727999999998</v>
      </c>
    </row>
    <row r="27" spans="1:7">
      <c r="A27" s="24">
        <v>46235</v>
      </c>
      <c r="B27" s="25" t="str">
        <f>IF(SUMIFS('NSE - NIFTY Index Options'!$J:$J,'NSE - NIFTY Index Options'!$D:$D,$A27)+SUMIFS('NSE - Other Index Options'!$J:$J,'NSE - Other Index Options'!$D:$D,$A27)=0,"",SUMIFS('NSE - NIFTY Index Options'!$J:$J,'NSE - NIFTY Index Options'!$D:$D,$A27)+SUMIFS('NSE - Other Index Options'!$J:$J,'NSE - Other Index Options'!$D:$D,$A27))</f>
        <v/>
      </c>
      <c r="C27" s="26" t="str">
        <f>IF(SUMIFS('NSE - NIFTY Index Options'!$K:$K,'NSE - NIFTY Index Options'!$D:$D,$A27)+SUMIFS('NSE - Other Index Options'!$K:$K,'NSE - Other Index Options'!$D:$D,$A27)=0,"",SUMIFS('NSE - NIFTY Index Options'!$K:$K,'NSE - NIFTY Index Options'!$D:$D,$A27)+SUMIFS('NSE - Other Index Options'!$K:$K,'NSE - Other Index Options'!$D:$D,$A27))</f>
        <v/>
      </c>
      <c r="D27" s="26" t="str">
        <f>IF(SUMIFS('NSE - NIFTY Index Options'!$L:$L,'NSE - NIFTY Index Options'!$D:$D,$A27)+SUMIFS('NSE - Other Index Options'!$L:$L,'NSE - Other Index Options'!$D:$D,$A27)=0,"",SUMIFS('NSE - NIFTY Index Options'!$L:$L,'NSE - NIFTY Index Options'!$D:$D,$A27)+SUMIFS('NSE - Other Index Options'!$L:$L,'NSE - Other Index Options'!$D:$D,$A27))</f>
        <v/>
      </c>
      <c r="E27" s="25" t="str">
        <f>IF(SUMIFS('BSE - SENSEX Index Options'!$J:$J,'BSE - SENSEX Index Options'!$D:$D,$A27)+SUMIFS('BSE - Other Index Options'!$J:$J,'BSE - Other Index Options'!$D:$D,$A27)=0,"",SUMIFS('BSE - SENSEX Index Options'!$J:$J,'BSE - SENSEX Index Options'!$D:$D,$A27)+SUMIFS('BSE - Other Index Options'!$J:$J,'BSE - Other Index Options'!$D:$D,$A27))</f>
        <v/>
      </c>
      <c r="F27" s="26" t="str">
        <f>IF(SUMIFS('BSE - SENSEX Index Options'!$K:$K,'BSE - SENSEX Index Options'!$D:$D,$A27)+SUMIFS('BSE - Other Index Options'!$K:$K,'BSE - Other Index Options'!$D:$D,$A27)=0,"",SUMIFS('BSE - SENSEX Index Options'!$K:$K,'BSE - SENSEX Index Options'!$D:$D,$A27)+SUMIFS('BSE - Other Index Options'!$K:$K,'BSE - Other Index Options'!$D:$D,$A27))</f>
        <v/>
      </c>
      <c r="G27" s="26" t="str">
        <f>IF(SUMIFS('BSE - SENSEX Index Options'!$L:$L,'BSE - SENSEX Index Options'!$D:$D,$A27)+SUMIFS('BSE - Other Index Options'!$L:$L,'BSE - Other Index Options'!$D:$D,$A27)=0,"",SUMIFS('BSE - SENSEX Index Options'!$L:$L,'BSE - SENSEX Index Options'!$D:$D,$A27)+SUMIFS('BSE - Other Index Options'!$L:$L,'BSE - Other Index Options'!$D:$D,$A27))</f>
        <v/>
      </c>
    </row>
    <row r="28" spans="1:7">
      <c r="A28" s="24">
        <v>46266</v>
      </c>
      <c r="B28" s="25" t="str">
        <f>IF(SUMIFS('NSE - NIFTY Index Options'!$J:$J,'NSE - NIFTY Index Options'!$D:$D,$A28)+SUMIFS('NSE - Other Index Options'!$J:$J,'NSE - Other Index Options'!$D:$D,$A28)=0,"",SUMIFS('NSE - NIFTY Index Options'!$J:$J,'NSE - NIFTY Index Options'!$D:$D,$A28)+SUMIFS('NSE - Other Index Options'!$J:$J,'NSE - Other Index Options'!$D:$D,$A28))</f>
        <v/>
      </c>
      <c r="C28" s="26" t="str">
        <f>IF(SUMIFS('NSE - NIFTY Index Options'!$K:$K,'NSE - NIFTY Index Options'!$D:$D,$A28)+SUMIFS('NSE - Other Index Options'!$K:$K,'NSE - Other Index Options'!$D:$D,$A28)=0,"",SUMIFS('NSE - NIFTY Index Options'!$K:$K,'NSE - NIFTY Index Options'!$D:$D,$A28)+SUMIFS('NSE - Other Index Options'!$K:$K,'NSE - Other Index Options'!$D:$D,$A28))</f>
        <v/>
      </c>
      <c r="D28" s="26" t="str">
        <f>IF(SUMIFS('NSE - NIFTY Index Options'!$L:$L,'NSE - NIFTY Index Options'!$D:$D,$A28)+SUMIFS('NSE - Other Index Options'!$L:$L,'NSE - Other Index Options'!$D:$D,$A28)=0,"",SUMIFS('NSE - NIFTY Index Options'!$L:$L,'NSE - NIFTY Index Options'!$D:$D,$A28)+SUMIFS('NSE - Other Index Options'!$L:$L,'NSE - Other Index Options'!$D:$D,$A28))</f>
        <v/>
      </c>
      <c r="E28" s="25" t="str">
        <f>IF(SUMIFS('BSE - SENSEX Index Options'!$J:$J,'BSE - SENSEX Index Options'!$D:$D,$A28)+SUMIFS('BSE - Other Index Options'!$J:$J,'BSE - Other Index Options'!$D:$D,$A28)=0,"",SUMIFS('BSE - SENSEX Index Options'!$J:$J,'BSE - SENSEX Index Options'!$D:$D,$A28)+SUMIFS('BSE - Other Index Options'!$J:$J,'BSE - Other Index Options'!$D:$D,$A28))</f>
        <v/>
      </c>
      <c r="F28" s="26" t="str">
        <f>IF(SUMIFS('BSE - SENSEX Index Options'!$K:$K,'BSE - SENSEX Index Options'!$D:$D,$A28)+SUMIFS('BSE - Other Index Options'!$K:$K,'BSE - Other Index Options'!$D:$D,$A28)=0,"",SUMIFS('BSE - SENSEX Index Options'!$K:$K,'BSE - SENSEX Index Options'!$D:$D,$A28)+SUMIFS('BSE - Other Index Options'!$K:$K,'BSE - Other Index Options'!$D:$D,$A28))</f>
        <v/>
      </c>
      <c r="G28" s="26" t="str">
        <f>IF(SUMIFS('BSE - SENSEX Index Options'!$L:$L,'BSE - SENSEX Index Options'!$D:$D,$A28)+SUMIFS('BSE - Other Index Options'!$L:$L,'BSE - Other Index Options'!$D:$D,$A28)=0,"",SUMIFS('BSE - SENSEX Index Options'!$L:$L,'BSE - SENSEX Index Options'!$D:$D,$A28)+SUMIFS('BSE - Other Index Options'!$L:$L,'BSE - Other Index Options'!$D:$D,$A28))</f>
        <v/>
      </c>
    </row>
    <row r="29" spans="1:7">
      <c r="A29" s="24">
        <v>46296</v>
      </c>
      <c r="B29" s="25" t="str">
        <f>IF(SUMIFS('NSE - NIFTY Index Options'!$J:$J,'NSE - NIFTY Index Options'!$D:$D,$A29)+SUMIFS('NSE - Other Index Options'!$J:$J,'NSE - Other Index Options'!$D:$D,$A29)=0,"",SUMIFS('NSE - NIFTY Index Options'!$J:$J,'NSE - NIFTY Index Options'!$D:$D,$A29)+SUMIFS('NSE - Other Index Options'!$J:$J,'NSE - Other Index Options'!$D:$D,$A29))</f>
        <v/>
      </c>
      <c r="C29" s="26" t="str">
        <f>IF(SUMIFS('NSE - NIFTY Index Options'!$K:$K,'NSE - NIFTY Index Options'!$D:$D,$A29)+SUMIFS('NSE - Other Index Options'!$K:$K,'NSE - Other Index Options'!$D:$D,$A29)=0,"",SUMIFS('NSE - NIFTY Index Options'!$K:$K,'NSE - NIFTY Index Options'!$D:$D,$A29)+SUMIFS('NSE - Other Index Options'!$K:$K,'NSE - Other Index Options'!$D:$D,$A29))</f>
        <v/>
      </c>
      <c r="D29" s="26" t="str">
        <f>IF(SUMIFS('NSE - NIFTY Index Options'!$L:$L,'NSE - NIFTY Index Options'!$D:$D,$A29)+SUMIFS('NSE - Other Index Options'!$L:$L,'NSE - Other Index Options'!$D:$D,$A29)=0,"",SUMIFS('NSE - NIFTY Index Options'!$L:$L,'NSE - NIFTY Index Options'!$D:$D,$A29)+SUMIFS('NSE - Other Index Options'!$L:$L,'NSE - Other Index Options'!$D:$D,$A29))</f>
        <v/>
      </c>
      <c r="E29" s="25" t="str">
        <f>IF(SUMIFS('BSE - SENSEX Index Options'!$J:$J,'BSE - SENSEX Index Options'!$D:$D,$A29)+SUMIFS('BSE - Other Index Options'!$J:$J,'BSE - Other Index Options'!$D:$D,$A29)=0,"",SUMIFS('BSE - SENSEX Index Options'!$J:$J,'BSE - SENSEX Index Options'!$D:$D,$A29)+SUMIFS('BSE - Other Index Options'!$J:$J,'BSE - Other Index Options'!$D:$D,$A29))</f>
        <v/>
      </c>
      <c r="F29" s="26" t="str">
        <f>IF(SUMIFS('BSE - SENSEX Index Options'!$K:$K,'BSE - SENSEX Index Options'!$D:$D,$A29)+SUMIFS('BSE - Other Index Options'!$K:$K,'BSE - Other Index Options'!$D:$D,$A29)=0,"",SUMIFS('BSE - SENSEX Index Options'!$K:$K,'BSE - SENSEX Index Options'!$D:$D,$A29)+SUMIFS('BSE - Other Index Options'!$K:$K,'BSE - Other Index Options'!$D:$D,$A29))</f>
        <v/>
      </c>
      <c r="G29" s="26" t="str">
        <f>IF(SUMIFS('BSE - SENSEX Index Options'!$L:$L,'BSE - SENSEX Index Options'!$D:$D,$A29)+SUMIFS('BSE - Other Index Options'!$L:$L,'BSE - Other Index Options'!$D:$D,$A29)=0,"",SUMIFS('BSE - SENSEX Index Options'!$L:$L,'BSE - SENSEX Index Options'!$D:$D,$A29)+SUMIFS('BSE - Other Index Options'!$L:$L,'BSE - Other Index Options'!$D:$D,$A29))</f>
        <v/>
      </c>
    </row>
    <row r="30" spans="1:7">
      <c r="A30" s="24">
        <v>46327</v>
      </c>
      <c r="B30" s="25" t="str">
        <f>IF(SUMIFS('NSE - NIFTY Index Options'!$J:$J,'NSE - NIFTY Index Options'!$D:$D,$A30)+SUMIFS('NSE - Other Index Options'!$J:$J,'NSE - Other Index Options'!$D:$D,$A30)=0,"",SUMIFS('NSE - NIFTY Index Options'!$J:$J,'NSE - NIFTY Index Options'!$D:$D,$A30)+SUMIFS('NSE - Other Index Options'!$J:$J,'NSE - Other Index Options'!$D:$D,$A30))</f>
        <v/>
      </c>
      <c r="C30" s="26" t="str">
        <f>IF(SUMIFS('NSE - NIFTY Index Options'!$K:$K,'NSE - NIFTY Index Options'!$D:$D,$A30)+SUMIFS('NSE - Other Index Options'!$K:$K,'NSE - Other Index Options'!$D:$D,$A30)=0,"",SUMIFS('NSE - NIFTY Index Options'!$K:$K,'NSE - NIFTY Index Options'!$D:$D,$A30)+SUMIFS('NSE - Other Index Options'!$K:$K,'NSE - Other Index Options'!$D:$D,$A30))</f>
        <v/>
      </c>
      <c r="D30" s="26" t="str">
        <f>IF(SUMIFS('NSE - NIFTY Index Options'!$L:$L,'NSE - NIFTY Index Options'!$D:$D,$A30)+SUMIFS('NSE - Other Index Options'!$L:$L,'NSE - Other Index Options'!$D:$D,$A30)=0,"",SUMIFS('NSE - NIFTY Index Options'!$L:$L,'NSE - NIFTY Index Options'!$D:$D,$A30)+SUMIFS('NSE - Other Index Options'!$L:$L,'NSE - Other Index Options'!$D:$D,$A30))</f>
        <v/>
      </c>
      <c r="E30" s="25" t="str">
        <f>IF(SUMIFS('BSE - SENSEX Index Options'!$J:$J,'BSE - SENSEX Index Options'!$D:$D,$A30)+SUMIFS('BSE - Other Index Options'!$J:$J,'BSE - Other Index Options'!$D:$D,$A30)=0,"",SUMIFS('BSE - SENSEX Index Options'!$J:$J,'BSE - SENSEX Index Options'!$D:$D,$A30)+SUMIFS('BSE - Other Index Options'!$J:$J,'BSE - Other Index Options'!$D:$D,$A30))</f>
        <v/>
      </c>
      <c r="F30" s="26" t="str">
        <f>IF(SUMIFS('BSE - SENSEX Index Options'!$K:$K,'BSE - SENSEX Index Options'!$D:$D,$A30)+SUMIFS('BSE - Other Index Options'!$K:$K,'BSE - Other Index Options'!$D:$D,$A30)=0,"",SUMIFS('BSE - SENSEX Index Options'!$K:$K,'BSE - SENSEX Index Options'!$D:$D,$A30)+SUMIFS('BSE - Other Index Options'!$K:$K,'BSE - Other Index Options'!$D:$D,$A30))</f>
        <v/>
      </c>
      <c r="G30" s="26" t="str">
        <f>IF(SUMIFS('BSE - SENSEX Index Options'!$L:$L,'BSE - SENSEX Index Options'!$D:$D,$A30)+SUMIFS('BSE - Other Index Options'!$L:$L,'BSE - Other Index Options'!$D:$D,$A30)=0,"",SUMIFS('BSE - SENSEX Index Options'!$L:$L,'BSE - SENSEX Index Options'!$D:$D,$A30)+SUMIFS('BSE - Other Index Options'!$L:$L,'BSE - Other Index Options'!$D:$D,$A30))</f>
        <v/>
      </c>
    </row>
    <row r="31" spans="1:7">
      <c r="A31" s="24">
        <v>46357</v>
      </c>
      <c r="B31" s="25" t="str">
        <f>IF(SUMIFS('NSE - NIFTY Index Options'!$J:$J,'NSE - NIFTY Index Options'!$D:$D,$A31)+SUMIFS('NSE - Other Index Options'!$J:$J,'NSE - Other Index Options'!$D:$D,$A31)=0,"",SUMIFS('NSE - NIFTY Index Options'!$J:$J,'NSE - NIFTY Index Options'!$D:$D,$A31)+SUMIFS('NSE - Other Index Options'!$J:$J,'NSE - Other Index Options'!$D:$D,$A31))</f>
        <v/>
      </c>
      <c r="C31" s="26" t="str">
        <f>IF(SUMIFS('NSE - NIFTY Index Options'!$K:$K,'NSE - NIFTY Index Options'!$D:$D,$A31)+SUMIFS('NSE - Other Index Options'!$K:$K,'NSE - Other Index Options'!$D:$D,$A31)=0,"",SUMIFS('NSE - NIFTY Index Options'!$K:$K,'NSE - NIFTY Index Options'!$D:$D,$A31)+SUMIFS('NSE - Other Index Options'!$K:$K,'NSE - Other Index Options'!$D:$D,$A31))</f>
        <v/>
      </c>
      <c r="D31" s="26" t="str">
        <f>IF(SUMIFS('NSE - NIFTY Index Options'!$L:$L,'NSE - NIFTY Index Options'!$D:$D,$A31)+SUMIFS('NSE - Other Index Options'!$L:$L,'NSE - Other Index Options'!$D:$D,$A31)=0,"",SUMIFS('NSE - NIFTY Index Options'!$L:$L,'NSE - NIFTY Index Options'!$D:$D,$A31)+SUMIFS('NSE - Other Index Options'!$L:$L,'NSE - Other Index Options'!$D:$D,$A31))</f>
        <v/>
      </c>
      <c r="E31" s="25" t="str">
        <f>IF(SUMIFS('BSE - SENSEX Index Options'!$J:$J,'BSE - SENSEX Index Options'!$D:$D,$A31)+SUMIFS('BSE - Other Index Options'!$J:$J,'BSE - Other Index Options'!$D:$D,$A31)=0,"",SUMIFS('BSE - SENSEX Index Options'!$J:$J,'BSE - SENSEX Index Options'!$D:$D,$A31)+SUMIFS('BSE - Other Index Options'!$J:$J,'BSE - Other Index Options'!$D:$D,$A31))</f>
        <v/>
      </c>
      <c r="F31" s="26" t="str">
        <f>IF(SUMIFS('BSE - SENSEX Index Options'!$K:$K,'BSE - SENSEX Index Options'!$D:$D,$A31)+SUMIFS('BSE - Other Index Options'!$K:$K,'BSE - Other Index Options'!$D:$D,$A31)=0,"",SUMIFS('BSE - SENSEX Index Options'!$K:$K,'BSE - SENSEX Index Options'!$D:$D,$A31)+SUMIFS('BSE - Other Index Options'!$K:$K,'BSE - Other Index Options'!$D:$D,$A31))</f>
        <v/>
      </c>
      <c r="G31" s="26" t="str">
        <f>IF(SUMIFS('BSE - SENSEX Index Options'!$L:$L,'BSE - SENSEX Index Options'!$D:$D,$A31)+SUMIFS('BSE - Other Index Options'!$L:$L,'BSE - Other Index Options'!$D:$D,$A31)=0,"",SUMIFS('BSE - SENSEX Index Options'!$L:$L,'BSE - SENSEX Index Options'!$D:$D,$A31)+SUMIFS('BSE - Other Index Options'!$L:$L,'BSE - Other Index Options'!$D:$D,$A31))</f>
        <v/>
      </c>
    </row>
    <row r="32" spans="1:7">
      <c r="A32" s="24">
        <v>46388</v>
      </c>
      <c r="B32" s="25" t="str">
        <f>IF(SUMIFS('NSE - NIFTY Index Options'!$J:$J,'NSE - NIFTY Index Options'!$D:$D,$A32)+SUMIFS('NSE - Other Index Options'!$J:$J,'NSE - Other Index Options'!$D:$D,$A32)=0,"",SUMIFS('NSE - NIFTY Index Options'!$J:$J,'NSE - NIFTY Index Options'!$D:$D,$A32)+SUMIFS('NSE - Other Index Options'!$J:$J,'NSE - Other Index Options'!$D:$D,$A32))</f>
        <v/>
      </c>
      <c r="C32" s="26" t="str">
        <f>IF(SUMIFS('NSE - NIFTY Index Options'!$K:$K,'NSE - NIFTY Index Options'!$D:$D,$A32)+SUMIFS('NSE - Other Index Options'!$K:$K,'NSE - Other Index Options'!$D:$D,$A32)=0,"",SUMIFS('NSE - NIFTY Index Options'!$K:$K,'NSE - NIFTY Index Options'!$D:$D,$A32)+SUMIFS('NSE - Other Index Options'!$K:$K,'NSE - Other Index Options'!$D:$D,$A32))</f>
        <v/>
      </c>
      <c r="D32" s="26" t="str">
        <f>IF(SUMIFS('NSE - NIFTY Index Options'!$L:$L,'NSE - NIFTY Index Options'!$D:$D,$A32)+SUMIFS('NSE - Other Index Options'!$L:$L,'NSE - Other Index Options'!$D:$D,$A32)=0,"",SUMIFS('NSE - NIFTY Index Options'!$L:$L,'NSE - NIFTY Index Options'!$D:$D,$A32)+SUMIFS('NSE - Other Index Options'!$L:$L,'NSE - Other Index Options'!$D:$D,$A32))</f>
        <v/>
      </c>
      <c r="E32" s="25" t="str">
        <f>IF(SUMIFS('BSE - SENSEX Index Options'!$J:$J,'BSE - SENSEX Index Options'!$D:$D,$A32)+SUMIFS('BSE - Other Index Options'!$J:$J,'BSE - Other Index Options'!$D:$D,$A32)=0,"",SUMIFS('BSE - SENSEX Index Options'!$J:$J,'BSE - SENSEX Index Options'!$D:$D,$A32)+SUMIFS('BSE - Other Index Options'!$J:$J,'BSE - Other Index Options'!$D:$D,$A32))</f>
        <v/>
      </c>
      <c r="F32" s="26" t="str">
        <f>IF(SUMIFS('BSE - SENSEX Index Options'!$K:$K,'BSE - SENSEX Index Options'!$D:$D,$A32)+SUMIFS('BSE - Other Index Options'!$K:$K,'BSE - Other Index Options'!$D:$D,$A32)=0,"",SUMIFS('BSE - SENSEX Index Options'!$K:$K,'BSE - SENSEX Index Options'!$D:$D,$A32)+SUMIFS('BSE - Other Index Options'!$K:$K,'BSE - Other Index Options'!$D:$D,$A32))</f>
        <v/>
      </c>
      <c r="G32" s="26" t="str">
        <f>IF(SUMIFS('BSE - SENSEX Index Options'!$L:$L,'BSE - SENSEX Index Options'!$D:$D,$A32)+SUMIFS('BSE - Other Index Options'!$L:$L,'BSE - Other Index Options'!$D:$D,$A32)=0,"",SUMIFS('BSE - SENSEX Index Options'!$L:$L,'BSE - SENSEX Index Options'!$D:$D,$A32)+SUMIFS('BSE - Other Index Options'!$L:$L,'BSE - Other Index Options'!$D:$D,$A32))</f>
        <v/>
      </c>
    </row>
    <row r="33" spans="1:7">
      <c r="A33" s="24">
        <v>46419</v>
      </c>
      <c r="B33" s="25" t="str">
        <f>IF(SUMIFS('NSE - NIFTY Index Options'!$J:$J,'NSE - NIFTY Index Options'!$D:$D,$A33)+SUMIFS('NSE - Other Index Options'!$J:$J,'NSE - Other Index Options'!$D:$D,$A33)=0,"",SUMIFS('NSE - NIFTY Index Options'!$J:$J,'NSE - NIFTY Index Options'!$D:$D,$A33)+SUMIFS('NSE - Other Index Options'!$J:$J,'NSE - Other Index Options'!$D:$D,$A33))</f>
        <v/>
      </c>
      <c r="C33" s="26" t="str">
        <f>IF(SUMIFS('NSE - NIFTY Index Options'!$K:$K,'NSE - NIFTY Index Options'!$D:$D,$A33)+SUMIFS('NSE - Other Index Options'!$K:$K,'NSE - Other Index Options'!$D:$D,$A33)=0,"",SUMIFS('NSE - NIFTY Index Options'!$K:$K,'NSE - NIFTY Index Options'!$D:$D,$A33)+SUMIFS('NSE - Other Index Options'!$K:$K,'NSE - Other Index Options'!$D:$D,$A33))</f>
        <v/>
      </c>
      <c r="D33" s="26" t="str">
        <f>IF(SUMIFS('NSE - NIFTY Index Options'!$L:$L,'NSE - NIFTY Index Options'!$D:$D,$A33)+SUMIFS('NSE - Other Index Options'!$L:$L,'NSE - Other Index Options'!$D:$D,$A33)=0,"",SUMIFS('NSE - NIFTY Index Options'!$L:$L,'NSE - NIFTY Index Options'!$D:$D,$A33)+SUMIFS('NSE - Other Index Options'!$L:$L,'NSE - Other Index Options'!$D:$D,$A33))</f>
        <v/>
      </c>
      <c r="E33" s="25" t="str">
        <f>IF(SUMIFS('BSE - SENSEX Index Options'!$J:$J,'BSE - SENSEX Index Options'!$D:$D,$A33)+SUMIFS('BSE - Other Index Options'!$J:$J,'BSE - Other Index Options'!$D:$D,$A33)=0,"",SUMIFS('BSE - SENSEX Index Options'!$J:$J,'BSE - SENSEX Index Options'!$D:$D,$A33)+SUMIFS('BSE - Other Index Options'!$J:$J,'BSE - Other Index Options'!$D:$D,$A33))</f>
        <v/>
      </c>
      <c r="F33" s="26" t="str">
        <f>IF(SUMIFS('BSE - SENSEX Index Options'!$K:$K,'BSE - SENSEX Index Options'!$D:$D,$A33)+SUMIFS('BSE - Other Index Options'!$K:$K,'BSE - Other Index Options'!$D:$D,$A33)=0,"",SUMIFS('BSE - SENSEX Index Options'!$K:$K,'BSE - SENSEX Index Options'!$D:$D,$A33)+SUMIFS('BSE - Other Index Options'!$K:$K,'BSE - Other Index Options'!$D:$D,$A33))</f>
        <v/>
      </c>
      <c r="G33" s="26" t="str">
        <f>IF(SUMIFS('BSE - SENSEX Index Options'!$L:$L,'BSE - SENSEX Index Options'!$D:$D,$A33)+SUMIFS('BSE - Other Index Options'!$L:$L,'BSE - Other Index Options'!$D:$D,$A33)=0,"",SUMIFS('BSE - SENSEX Index Options'!$L:$L,'BSE - SENSEX Index Options'!$D:$D,$A33)+SUMIFS('BSE - Other Index Options'!$L:$L,'BSE - Other Index Options'!$D:$D,$A33))</f>
        <v/>
      </c>
    </row>
    <row r="34" spans="1:7">
      <c r="A34" s="24">
        <v>46447</v>
      </c>
      <c r="B34" s="25" t="str">
        <f>IF(SUMIFS('NSE - NIFTY Index Options'!$J:$J,'NSE - NIFTY Index Options'!$D:$D,$A34)+SUMIFS('NSE - Other Index Options'!$J:$J,'NSE - Other Index Options'!$D:$D,$A34)=0,"",SUMIFS('NSE - NIFTY Index Options'!$J:$J,'NSE - NIFTY Index Options'!$D:$D,$A34)+SUMIFS('NSE - Other Index Options'!$J:$J,'NSE - Other Index Options'!$D:$D,$A34))</f>
        <v/>
      </c>
      <c r="C34" s="26" t="str">
        <f>IF(SUMIFS('NSE - NIFTY Index Options'!$K:$K,'NSE - NIFTY Index Options'!$D:$D,$A34)+SUMIFS('NSE - Other Index Options'!$K:$K,'NSE - Other Index Options'!$D:$D,$A34)=0,"",SUMIFS('NSE - NIFTY Index Options'!$K:$K,'NSE - NIFTY Index Options'!$D:$D,$A34)+SUMIFS('NSE - Other Index Options'!$K:$K,'NSE - Other Index Options'!$D:$D,$A34))</f>
        <v/>
      </c>
      <c r="D34" s="26" t="str">
        <f>IF(SUMIFS('NSE - NIFTY Index Options'!$L:$L,'NSE - NIFTY Index Options'!$D:$D,$A34)+SUMIFS('NSE - Other Index Options'!$L:$L,'NSE - Other Index Options'!$D:$D,$A34)=0,"",SUMIFS('NSE - NIFTY Index Options'!$L:$L,'NSE - NIFTY Index Options'!$D:$D,$A34)+SUMIFS('NSE - Other Index Options'!$L:$L,'NSE - Other Index Options'!$D:$D,$A34))</f>
        <v/>
      </c>
      <c r="E34" s="25" t="str">
        <f>IF(SUMIFS('BSE - SENSEX Index Options'!$J:$J,'BSE - SENSEX Index Options'!$D:$D,$A34)+SUMIFS('BSE - Other Index Options'!$J:$J,'BSE - Other Index Options'!$D:$D,$A34)=0,"",SUMIFS('BSE - SENSEX Index Options'!$J:$J,'BSE - SENSEX Index Options'!$D:$D,$A34)+SUMIFS('BSE - Other Index Options'!$J:$J,'BSE - Other Index Options'!$D:$D,$A34))</f>
        <v/>
      </c>
      <c r="F34" s="26" t="str">
        <f>IF(SUMIFS('BSE - SENSEX Index Options'!$K:$K,'BSE - SENSEX Index Options'!$D:$D,$A34)+SUMIFS('BSE - Other Index Options'!$K:$K,'BSE - Other Index Options'!$D:$D,$A34)=0,"",SUMIFS('BSE - SENSEX Index Options'!$K:$K,'BSE - SENSEX Index Options'!$D:$D,$A34)+SUMIFS('BSE - Other Index Options'!$K:$K,'BSE - Other Index Options'!$D:$D,$A34))</f>
        <v/>
      </c>
      <c r="G34" s="26" t="str">
        <f>IF(SUMIFS('BSE - SENSEX Index Options'!$L:$L,'BSE - SENSEX Index Options'!$D:$D,$A34)+SUMIFS('BSE - Other Index Options'!$L:$L,'BSE - Other Index Options'!$D:$D,$A34)=0,"",SUMIFS('BSE - SENSEX Index Options'!$L:$L,'BSE - SENSEX Index Options'!$D:$D,$A34)+SUMIFS('BSE - Other Index Options'!$L:$L,'BSE - Other Index Options'!$D:$D,$A34))</f>
        <v/>
      </c>
    </row>
    <row r="35" spans="1:7">
      <c r="A35" s="24">
        <v>46478</v>
      </c>
      <c r="B35" s="25" t="str">
        <f>IF(SUMIFS('NSE - NIFTY Index Options'!$J:$J,'NSE - NIFTY Index Options'!$D:$D,$A35)+SUMIFS('NSE - Other Index Options'!$J:$J,'NSE - Other Index Options'!$D:$D,$A35)=0,"",SUMIFS('NSE - NIFTY Index Options'!$J:$J,'NSE - NIFTY Index Options'!$D:$D,$A35)+SUMIFS('NSE - Other Index Options'!$J:$J,'NSE - Other Index Options'!$D:$D,$A35))</f>
        <v/>
      </c>
      <c r="C35" s="26" t="str">
        <f>IF(SUMIFS('NSE - NIFTY Index Options'!$K:$K,'NSE - NIFTY Index Options'!$D:$D,$A35)+SUMIFS('NSE - Other Index Options'!$K:$K,'NSE - Other Index Options'!$D:$D,$A35)=0,"",SUMIFS('NSE - NIFTY Index Options'!$K:$K,'NSE - NIFTY Index Options'!$D:$D,$A35)+SUMIFS('NSE - Other Index Options'!$K:$K,'NSE - Other Index Options'!$D:$D,$A35))</f>
        <v/>
      </c>
      <c r="D35" s="26" t="str">
        <f>IF(SUMIFS('NSE - NIFTY Index Options'!$L:$L,'NSE - NIFTY Index Options'!$D:$D,$A35)+SUMIFS('NSE - Other Index Options'!$L:$L,'NSE - Other Index Options'!$D:$D,$A35)=0,"",SUMIFS('NSE - NIFTY Index Options'!$L:$L,'NSE - NIFTY Index Options'!$D:$D,$A35)+SUMIFS('NSE - Other Index Options'!$L:$L,'NSE - Other Index Options'!$D:$D,$A35))</f>
        <v/>
      </c>
      <c r="E35" s="25" t="str">
        <f>IF(SUMIFS('BSE - SENSEX Index Options'!$J:$J,'BSE - SENSEX Index Options'!$D:$D,$A35)+SUMIFS('BSE - Other Index Options'!$J:$J,'BSE - Other Index Options'!$D:$D,$A35)=0,"",SUMIFS('BSE - SENSEX Index Options'!$J:$J,'BSE - SENSEX Index Options'!$D:$D,$A35)+SUMIFS('BSE - Other Index Options'!$J:$J,'BSE - Other Index Options'!$D:$D,$A35))</f>
        <v/>
      </c>
      <c r="F35" s="26" t="str">
        <f>IF(SUMIFS('BSE - SENSEX Index Options'!$K:$K,'BSE - SENSEX Index Options'!$D:$D,$A35)+SUMIFS('BSE - Other Index Options'!$K:$K,'BSE - Other Index Options'!$D:$D,$A35)=0,"",SUMIFS('BSE - SENSEX Index Options'!$K:$K,'BSE - SENSEX Index Options'!$D:$D,$A35)+SUMIFS('BSE - Other Index Options'!$K:$K,'BSE - Other Index Options'!$D:$D,$A35))</f>
        <v/>
      </c>
      <c r="G35" s="26" t="str">
        <f>IF(SUMIFS('BSE - SENSEX Index Options'!$L:$L,'BSE - SENSEX Index Options'!$D:$D,$A35)+SUMIFS('BSE - Other Index Options'!$L:$L,'BSE - Other Index Options'!$D:$D,$A35)=0,"",SUMIFS('BSE - SENSEX Index Options'!$L:$L,'BSE - SENSEX Index Options'!$D:$D,$A35)+SUMIFS('BSE - Other Index Options'!$L:$L,'BSE - Other Index Options'!$D:$D,$A35))</f>
        <v/>
      </c>
    </row>
    <row r="36" spans="1:7">
      <c r="A36" s="24">
        <v>46508</v>
      </c>
      <c r="B36" s="25" t="str">
        <f>IF(SUMIFS('NSE - NIFTY Index Options'!$J:$J,'NSE - NIFTY Index Options'!$D:$D,$A36)+SUMIFS('NSE - Other Index Options'!$J:$J,'NSE - Other Index Options'!$D:$D,$A36)=0,"",SUMIFS('NSE - NIFTY Index Options'!$J:$J,'NSE - NIFTY Index Options'!$D:$D,$A36)+SUMIFS('NSE - Other Index Options'!$J:$J,'NSE - Other Index Options'!$D:$D,$A36))</f>
        <v/>
      </c>
      <c r="C36" s="26" t="str">
        <f>IF(SUMIFS('NSE - NIFTY Index Options'!$K:$K,'NSE - NIFTY Index Options'!$D:$D,$A36)+SUMIFS('NSE - Other Index Options'!$K:$K,'NSE - Other Index Options'!$D:$D,$A36)=0,"",SUMIFS('NSE - NIFTY Index Options'!$K:$K,'NSE - NIFTY Index Options'!$D:$D,$A36)+SUMIFS('NSE - Other Index Options'!$K:$K,'NSE - Other Index Options'!$D:$D,$A36))</f>
        <v/>
      </c>
      <c r="D36" s="26" t="str">
        <f>IF(SUMIFS('NSE - NIFTY Index Options'!$L:$L,'NSE - NIFTY Index Options'!$D:$D,$A36)+SUMIFS('NSE - Other Index Options'!$L:$L,'NSE - Other Index Options'!$D:$D,$A36)=0,"",SUMIFS('NSE - NIFTY Index Options'!$L:$L,'NSE - NIFTY Index Options'!$D:$D,$A36)+SUMIFS('NSE - Other Index Options'!$L:$L,'NSE - Other Index Options'!$D:$D,$A36))</f>
        <v/>
      </c>
      <c r="E36" s="25" t="str">
        <f>IF(SUMIFS('BSE - SENSEX Index Options'!$J:$J,'BSE - SENSEX Index Options'!$D:$D,$A36)+SUMIFS('BSE - Other Index Options'!$J:$J,'BSE - Other Index Options'!$D:$D,$A36)=0,"",SUMIFS('BSE - SENSEX Index Options'!$J:$J,'BSE - SENSEX Index Options'!$D:$D,$A36)+SUMIFS('BSE - Other Index Options'!$J:$J,'BSE - Other Index Options'!$D:$D,$A36))</f>
        <v/>
      </c>
      <c r="F36" s="26" t="str">
        <f>IF(SUMIFS('BSE - SENSEX Index Options'!$K:$K,'BSE - SENSEX Index Options'!$D:$D,$A36)+SUMIFS('BSE - Other Index Options'!$K:$K,'BSE - Other Index Options'!$D:$D,$A36)=0,"",SUMIFS('BSE - SENSEX Index Options'!$K:$K,'BSE - SENSEX Index Options'!$D:$D,$A36)+SUMIFS('BSE - Other Index Options'!$K:$K,'BSE - Other Index Options'!$D:$D,$A36))</f>
        <v/>
      </c>
      <c r="G36" s="26" t="str">
        <f>IF(SUMIFS('BSE - SENSEX Index Options'!$L:$L,'BSE - SENSEX Index Options'!$D:$D,$A36)+SUMIFS('BSE - Other Index Options'!$L:$L,'BSE - Other Index Options'!$D:$D,$A36)=0,"",SUMIFS('BSE - SENSEX Index Options'!$L:$L,'BSE - SENSEX Index Options'!$D:$D,$A36)+SUMIFS('BSE - Other Index Options'!$L:$L,'BSE - Other Index Options'!$D:$D,$A36))</f>
        <v/>
      </c>
    </row>
    <row r="37" spans="1:7">
      <c r="A37" s="24">
        <v>46539</v>
      </c>
      <c r="B37" s="25" t="str">
        <f>IF(SUMIFS('NSE - NIFTY Index Options'!$J:$J,'NSE - NIFTY Index Options'!$D:$D,$A37)+SUMIFS('NSE - Other Index Options'!$J:$J,'NSE - Other Index Options'!$D:$D,$A37)=0,"",SUMIFS('NSE - NIFTY Index Options'!$J:$J,'NSE - NIFTY Index Options'!$D:$D,$A37)+SUMIFS('NSE - Other Index Options'!$J:$J,'NSE - Other Index Options'!$D:$D,$A37))</f>
        <v/>
      </c>
      <c r="C37" s="26" t="str">
        <f>IF(SUMIFS('NSE - NIFTY Index Options'!$K:$K,'NSE - NIFTY Index Options'!$D:$D,$A37)+SUMIFS('NSE - Other Index Options'!$K:$K,'NSE - Other Index Options'!$D:$D,$A37)=0,"",SUMIFS('NSE - NIFTY Index Options'!$K:$K,'NSE - NIFTY Index Options'!$D:$D,$A37)+SUMIFS('NSE - Other Index Options'!$K:$K,'NSE - Other Index Options'!$D:$D,$A37))</f>
        <v/>
      </c>
      <c r="D37" s="26" t="str">
        <f>IF(SUMIFS('NSE - NIFTY Index Options'!$L:$L,'NSE - NIFTY Index Options'!$D:$D,$A37)+SUMIFS('NSE - Other Index Options'!$L:$L,'NSE - Other Index Options'!$D:$D,$A37)=0,"",SUMIFS('NSE - NIFTY Index Options'!$L:$L,'NSE - NIFTY Index Options'!$D:$D,$A37)+SUMIFS('NSE - Other Index Options'!$L:$L,'NSE - Other Index Options'!$D:$D,$A37))</f>
        <v/>
      </c>
      <c r="E37" s="25" t="str">
        <f>IF(SUMIFS('BSE - SENSEX Index Options'!$J:$J,'BSE - SENSEX Index Options'!$D:$D,$A37)+SUMIFS('BSE - Other Index Options'!$J:$J,'BSE - Other Index Options'!$D:$D,$A37)=0,"",SUMIFS('BSE - SENSEX Index Options'!$J:$J,'BSE - SENSEX Index Options'!$D:$D,$A37)+SUMIFS('BSE - Other Index Options'!$J:$J,'BSE - Other Index Options'!$D:$D,$A37))</f>
        <v/>
      </c>
      <c r="F37" s="26" t="str">
        <f>IF(SUMIFS('BSE - SENSEX Index Options'!$K:$K,'BSE - SENSEX Index Options'!$D:$D,$A37)+SUMIFS('BSE - Other Index Options'!$K:$K,'BSE - Other Index Options'!$D:$D,$A37)=0,"",SUMIFS('BSE - SENSEX Index Options'!$K:$K,'BSE - SENSEX Index Options'!$D:$D,$A37)+SUMIFS('BSE - Other Index Options'!$K:$K,'BSE - Other Index Options'!$D:$D,$A37))</f>
        <v/>
      </c>
      <c r="G37" s="26" t="str">
        <f>IF(SUMIFS('BSE - SENSEX Index Options'!$L:$L,'BSE - SENSEX Index Options'!$D:$D,$A37)+SUMIFS('BSE - Other Index Options'!$L:$L,'BSE - Other Index Options'!$D:$D,$A37)=0,"",SUMIFS('BSE - SENSEX Index Options'!$L:$L,'BSE - SENSEX Index Options'!$D:$D,$A37)+SUMIFS('BSE - Other Index Options'!$L:$L,'BSE - Other Index Options'!$D:$D,$A37))</f>
        <v/>
      </c>
    </row>
    <row r="38" spans="1:7">
      <c r="A38" s="24">
        <v>46569</v>
      </c>
      <c r="B38" s="25" t="str">
        <f>IF(SUMIFS('NSE - NIFTY Index Options'!$J:$J,'NSE - NIFTY Index Options'!$D:$D,$A38)+SUMIFS('NSE - Other Index Options'!$J:$J,'NSE - Other Index Options'!$D:$D,$A38)=0,"",SUMIFS('NSE - NIFTY Index Options'!$J:$J,'NSE - NIFTY Index Options'!$D:$D,$A38)+SUMIFS('NSE - Other Index Options'!$J:$J,'NSE - Other Index Options'!$D:$D,$A38))</f>
        <v/>
      </c>
      <c r="C38" s="26" t="str">
        <f>IF(SUMIFS('NSE - NIFTY Index Options'!$K:$K,'NSE - NIFTY Index Options'!$D:$D,$A38)+SUMIFS('NSE - Other Index Options'!$K:$K,'NSE - Other Index Options'!$D:$D,$A38)=0,"",SUMIFS('NSE - NIFTY Index Options'!$K:$K,'NSE - NIFTY Index Options'!$D:$D,$A38)+SUMIFS('NSE - Other Index Options'!$K:$K,'NSE - Other Index Options'!$D:$D,$A38))</f>
        <v/>
      </c>
      <c r="D38" s="26" t="str">
        <f>IF(SUMIFS('NSE - NIFTY Index Options'!$L:$L,'NSE - NIFTY Index Options'!$D:$D,$A38)+SUMIFS('NSE - Other Index Options'!$L:$L,'NSE - Other Index Options'!$D:$D,$A38)=0,"",SUMIFS('NSE - NIFTY Index Options'!$L:$L,'NSE - NIFTY Index Options'!$D:$D,$A38)+SUMIFS('NSE - Other Index Options'!$L:$L,'NSE - Other Index Options'!$D:$D,$A38))</f>
        <v/>
      </c>
      <c r="E38" s="25" t="str">
        <f>IF(SUMIFS('BSE - SENSEX Index Options'!$J:$J,'BSE - SENSEX Index Options'!$D:$D,$A38)+SUMIFS('BSE - Other Index Options'!$J:$J,'BSE - Other Index Options'!$D:$D,$A38)=0,"",SUMIFS('BSE - SENSEX Index Options'!$J:$J,'BSE - SENSEX Index Options'!$D:$D,$A38)+SUMIFS('BSE - Other Index Options'!$J:$J,'BSE - Other Index Options'!$D:$D,$A38))</f>
        <v/>
      </c>
      <c r="F38" s="26" t="str">
        <f>IF(SUMIFS('BSE - SENSEX Index Options'!$K:$K,'BSE - SENSEX Index Options'!$D:$D,$A38)+SUMIFS('BSE - Other Index Options'!$K:$K,'BSE - Other Index Options'!$D:$D,$A38)=0,"",SUMIFS('BSE - SENSEX Index Options'!$K:$K,'BSE - SENSEX Index Options'!$D:$D,$A38)+SUMIFS('BSE - Other Index Options'!$K:$K,'BSE - Other Index Options'!$D:$D,$A38))</f>
        <v/>
      </c>
      <c r="G38" s="26" t="str">
        <f>IF(SUMIFS('BSE - SENSEX Index Options'!$L:$L,'BSE - SENSEX Index Options'!$D:$D,$A38)+SUMIFS('BSE - Other Index Options'!$L:$L,'BSE - Other Index Options'!$D:$D,$A38)=0,"",SUMIFS('BSE - SENSEX Index Options'!$L:$L,'BSE - SENSEX Index Options'!$D:$D,$A38)+SUMIFS('BSE - Other Index Options'!$L:$L,'BSE - Other Index Options'!$D:$D,$A38))</f>
        <v/>
      </c>
    </row>
    <row r="39" spans="1:7">
      <c r="A39" s="24">
        <v>46600</v>
      </c>
      <c r="B39" s="25" t="str">
        <f>IF(SUMIFS('NSE - NIFTY Index Options'!$J:$J,'NSE - NIFTY Index Options'!$D:$D,$A39)+SUMIFS('NSE - Other Index Options'!$J:$J,'NSE - Other Index Options'!$D:$D,$A39)=0,"",SUMIFS('NSE - NIFTY Index Options'!$J:$J,'NSE - NIFTY Index Options'!$D:$D,$A39)+SUMIFS('NSE - Other Index Options'!$J:$J,'NSE - Other Index Options'!$D:$D,$A39))</f>
        <v/>
      </c>
      <c r="C39" s="26" t="str">
        <f>IF(SUMIFS('NSE - NIFTY Index Options'!$K:$K,'NSE - NIFTY Index Options'!$D:$D,$A39)+SUMIFS('NSE - Other Index Options'!$K:$K,'NSE - Other Index Options'!$D:$D,$A39)=0,"",SUMIFS('NSE - NIFTY Index Options'!$K:$K,'NSE - NIFTY Index Options'!$D:$D,$A39)+SUMIFS('NSE - Other Index Options'!$K:$K,'NSE - Other Index Options'!$D:$D,$A39))</f>
        <v/>
      </c>
      <c r="D39" s="26" t="str">
        <f>IF(SUMIFS('NSE - NIFTY Index Options'!$L:$L,'NSE - NIFTY Index Options'!$D:$D,$A39)+SUMIFS('NSE - Other Index Options'!$L:$L,'NSE - Other Index Options'!$D:$D,$A39)=0,"",SUMIFS('NSE - NIFTY Index Options'!$L:$L,'NSE - NIFTY Index Options'!$D:$D,$A39)+SUMIFS('NSE - Other Index Options'!$L:$L,'NSE - Other Index Options'!$D:$D,$A39))</f>
        <v/>
      </c>
      <c r="E39" s="25" t="str">
        <f>IF(SUMIFS('BSE - SENSEX Index Options'!$J:$J,'BSE - SENSEX Index Options'!$D:$D,$A39)+SUMIFS('BSE - Other Index Options'!$J:$J,'BSE - Other Index Options'!$D:$D,$A39)=0,"",SUMIFS('BSE - SENSEX Index Options'!$J:$J,'BSE - SENSEX Index Options'!$D:$D,$A39)+SUMIFS('BSE - Other Index Options'!$J:$J,'BSE - Other Index Options'!$D:$D,$A39))</f>
        <v/>
      </c>
      <c r="F39" s="26" t="str">
        <f>IF(SUMIFS('BSE - SENSEX Index Options'!$K:$K,'BSE - SENSEX Index Options'!$D:$D,$A39)+SUMIFS('BSE - Other Index Options'!$K:$K,'BSE - Other Index Options'!$D:$D,$A39)=0,"",SUMIFS('BSE - SENSEX Index Options'!$K:$K,'BSE - SENSEX Index Options'!$D:$D,$A39)+SUMIFS('BSE - Other Index Options'!$K:$K,'BSE - Other Index Options'!$D:$D,$A39))</f>
        <v/>
      </c>
      <c r="G39" s="26" t="str">
        <f>IF(SUMIFS('BSE - SENSEX Index Options'!$L:$L,'BSE - SENSEX Index Options'!$D:$D,$A39)+SUMIFS('BSE - Other Index Options'!$L:$L,'BSE - Other Index Options'!$D:$D,$A39)=0,"",SUMIFS('BSE - SENSEX Index Options'!$L:$L,'BSE - SENSEX Index Options'!$D:$D,$A39)+SUMIFS('BSE - Other Index Options'!$L:$L,'BSE - Other Index Options'!$D:$D,$A39))</f>
        <v/>
      </c>
    </row>
    <row r="40" spans="1:7">
      <c r="A40" s="24">
        <v>46631</v>
      </c>
      <c r="B40" s="25" t="str">
        <f>IF(SUMIFS('NSE - NIFTY Index Options'!$J:$J,'NSE - NIFTY Index Options'!$D:$D,$A40)+SUMIFS('NSE - Other Index Options'!$J:$J,'NSE - Other Index Options'!$D:$D,$A40)=0,"",SUMIFS('NSE - NIFTY Index Options'!$J:$J,'NSE - NIFTY Index Options'!$D:$D,$A40)+SUMIFS('NSE - Other Index Options'!$J:$J,'NSE - Other Index Options'!$D:$D,$A40))</f>
        <v/>
      </c>
      <c r="C40" s="26" t="str">
        <f>IF(SUMIFS('NSE - NIFTY Index Options'!$K:$K,'NSE - NIFTY Index Options'!$D:$D,$A40)+SUMIFS('NSE - Other Index Options'!$K:$K,'NSE - Other Index Options'!$D:$D,$A40)=0,"",SUMIFS('NSE - NIFTY Index Options'!$K:$K,'NSE - NIFTY Index Options'!$D:$D,$A40)+SUMIFS('NSE - Other Index Options'!$K:$K,'NSE - Other Index Options'!$D:$D,$A40))</f>
        <v/>
      </c>
      <c r="D40" s="26" t="str">
        <f>IF(SUMIFS('NSE - NIFTY Index Options'!$L:$L,'NSE - NIFTY Index Options'!$D:$D,$A40)+SUMIFS('NSE - Other Index Options'!$L:$L,'NSE - Other Index Options'!$D:$D,$A40)=0,"",SUMIFS('NSE - NIFTY Index Options'!$L:$L,'NSE - NIFTY Index Options'!$D:$D,$A40)+SUMIFS('NSE - Other Index Options'!$L:$L,'NSE - Other Index Options'!$D:$D,$A40))</f>
        <v/>
      </c>
      <c r="E40" s="25" t="str">
        <f>IF(SUMIFS('BSE - SENSEX Index Options'!$J:$J,'BSE - SENSEX Index Options'!$D:$D,$A40)+SUMIFS('BSE - Other Index Options'!$J:$J,'BSE - Other Index Options'!$D:$D,$A40)=0,"",SUMIFS('BSE - SENSEX Index Options'!$J:$J,'BSE - SENSEX Index Options'!$D:$D,$A40)+SUMIFS('BSE - Other Index Options'!$J:$J,'BSE - Other Index Options'!$D:$D,$A40))</f>
        <v/>
      </c>
      <c r="F40" s="26" t="str">
        <f>IF(SUMIFS('BSE - SENSEX Index Options'!$K:$K,'BSE - SENSEX Index Options'!$D:$D,$A40)+SUMIFS('BSE - Other Index Options'!$K:$K,'BSE - Other Index Options'!$D:$D,$A40)=0,"",SUMIFS('BSE - SENSEX Index Options'!$K:$K,'BSE - SENSEX Index Options'!$D:$D,$A40)+SUMIFS('BSE - Other Index Options'!$K:$K,'BSE - Other Index Options'!$D:$D,$A40))</f>
        <v/>
      </c>
      <c r="G40" s="26" t="str">
        <f>IF(SUMIFS('BSE - SENSEX Index Options'!$L:$L,'BSE - SENSEX Index Options'!$D:$D,$A40)+SUMIFS('BSE - Other Index Options'!$L:$L,'BSE - Other Index Options'!$D:$D,$A40)=0,"",SUMIFS('BSE - SENSEX Index Options'!$L:$L,'BSE - SENSEX Index Options'!$D:$D,$A40)+SUMIFS('BSE - Other Index Options'!$L:$L,'BSE - Other Index Options'!$D:$D,$A40))</f>
        <v/>
      </c>
    </row>
    <row r="41" spans="1:7">
      <c r="A41" s="24">
        <v>46661</v>
      </c>
      <c r="B41" s="25" t="str">
        <f>IF(SUMIFS('NSE - NIFTY Index Options'!$J:$J,'NSE - NIFTY Index Options'!$D:$D,$A41)+SUMIFS('NSE - Other Index Options'!$J:$J,'NSE - Other Index Options'!$D:$D,$A41)=0,"",SUMIFS('NSE - NIFTY Index Options'!$J:$J,'NSE - NIFTY Index Options'!$D:$D,$A41)+SUMIFS('NSE - Other Index Options'!$J:$J,'NSE - Other Index Options'!$D:$D,$A41))</f>
        <v/>
      </c>
      <c r="C41" s="26" t="str">
        <f>IF(SUMIFS('NSE - NIFTY Index Options'!$K:$K,'NSE - NIFTY Index Options'!$D:$D,$A41)+SUMIFS('NSE - Other Index Options'!$K:$K,'NSE - Other Index Options'!$D:$D,$A41)=0,"",SUMIFS('NSE - NIFTY Index Options'!$K:$K,'NSE - NIFTY Index Options'!$D:$D,$A41)+SUMIFS('NSE - Other Index Options'!$K:$K,'NSE - Other Index Options'!$D:$D,$A41))</f>
        <v/>
      </c>
      <c r="D41" s="26" t="str">
        <f>IF(SUMIFS('NSE - NIFTY Index Options'!$L:$L,'NSE - NIFTY Index Options'!$D:$D,$A41)+SUMIFS('NSE - Other Index Options'!$L:$L,'NSE - Other Index Options'!$D:$D,$A41)=0,"",SUMIFS('NSE - NIFTY Index Options'!$L:$L,'NSE - NIFTY Index Options'!$D:$D,$A41)+SUMIFS('NSE - Other Index Options'!$L:$L,'NSE - Other Index Options'!$D:$D,$A41))</f>
        <v/>
      </c>
      <c r="E41" s="25" t="str">
        <f>IF(SUMIFS('BSE - SENSEX Index Options'!$J:$J,'BSE - SENSEX Index Options'!$D:$D,$A41)+SUMIFS('BSE - Other Index Options'!$J:$J,'BSE - Other Index Options'!$D:$D,$A41)=0,"",SUMIFS('BSE - SENSEX Index Options'!$J:$J,'BSE - SENSEX Index Options'!$D:$D,$A41)+SUMIFS('BSE - Other Index Options'!$J:$J,'BSE - Other Index Options'!$D:$D,$A41))</f>
        <v/>
      </c>
      <c r="F41" s="26" t="str">
        <f>IF(SUMIFS('BSE - SENSEX Index Options'!$K:$K,'BSE - SENSEX Index Options'!$D:$D,$A41)+SUMIFS('BSE - Other Index Options'!$K:$K,'BSE - Other Index Options'!$D:$D,$A41)=0,"",SUMIFS('BSE - SENSEX Index Options'!$K:$K,'BSE - SENSEX Index Options'!$D:$D,$A41)+SUMIFS('BSE - Other Index Options'!$K:$K,'BSE - Other Index Options'!$D:$D,$A41))</f>
        <v/>
      </c>
      <c r="G41" s="26" t="str">
        <f>IF(SUMIFS('BSE - SENSEX Index Options'!$L:$L,'BSE - SENSEX Index Options'!$D:$D,$A41)+SUMIFS('BSE - Other Index Options'!$L:$L,'BSE - Other Index Options'!$D:$D,$A41)=0,"",SUMIFS('BSE - SENSEX Index Options'!$L:$L,'BSE - SENSEX Index Options'!$D:$D,$A41)+SUMIFS('BSE - Other Index Options'!$L:$L,'BSE - Other Index Options'!$D:$D,$A41))</f>
        <v/>
      </c>
    </row>
    <row r="42" spans="1:7">
      <c r="A42" s="24">
        <v>46692</v>
      </c>
      <c r="B42" s="25" t="str">
        <f>IF(SUMIFS('NSE - NIFTY Index Options'!$J:$J,'NSE - NIFTY Index Options'!$D:$D,$A42)+SUMIFS('NSE - Other Index Options'!$J:$J,'NSE - Other Index Options'!$D:$D,$A42)=0,"",SUMIFS('NSE - NIFTY Index Options'!$J:$J,'NSE - NIFTY Index Options'!$D:$D,$A42)+SUMIFS('NSE - Other Index Options'!$J:$J,'NSE - Other Index Options'!$D:$D,$A42))</f>
        <v/>
      </c>
      <c r="C42" s="26" t="str">
        <f>IF(SUMIFS('NSE - NIFTY Index Options'!$K:$K,'NSE - NIFTY Index Options'!$D:$D,$A42)+SUMIFS('NSE - Other Index Options'!$K:$K,'NSE - Other Index Options'!$D:$D,$A42)=0,"",SUMIFS('NSE - NIFTY Index Options'!$K:$K,'NSE - NIFTY Index Options'!$D:$D,$A42)+SUMIFS('NSE - Other Index Options'!$K:$K,'NSE - Other Index Options'!$D:$D,$A42))</f>
        <v/>
      </c>
      <c r="D42" s="26" t="str">
        <f>IF(SUMIFS('NSE - NIFTY Index Options'!$L:$L,'NSE - NIFTY Index Options'!$D:$D,$A42)+SUMIFS('NSE - Other Index Options'!$L:$L,'NSE - Other Index Options'!$D:$D,$A42)=0,"",SUMIFS('NSE - NIFTY Index Options'!$L:$L,'NSE - NIFTY Index Options'!$D:$D,$A42)+SUMIFS('NSE - Other Index Options'!$L:$L,'NSE - Other Index Options'!$D:$D,$A42))</f>
        <v/>
      </c>
      <c r="E42" s="25" t="str">
        <f>IF(SUMIFS('BSE - SENSEX Index Options'!$J:$J,'BSE - SENSEX Index Options'!$D:$D,$A42)+SUMIFS('BSE - Other Index Options'!$J:$J,'BSE - Other Index Options'!$D:$D,$A42)=0,"",SUMIFS('BSE - SENSEX Index Options'!$J:$J,'BSE - SENSEX Index Options'!$D:$D,$A42)+SUMIFS('BSE - Other Index Options'!$J:$J,'BSE - Other Index Options'!$D:$D,$A42))</f>
        <v/>
      </c>
      <c r="F42" s="26" t="str">
        <f>IF(SUMIFS('BSE - SENSEX Index Options'!$K:$K,'BSE - SENSEX Index Options'!$D:$D,$A42)+SUMIFS('BSE - Other Index Options'!$K:$K,'BSE - Other Index Options'!$D:$D,$A42)=0,"",SUMIFS('BSE - SENSEX Index Options'!$K:$K,'BSE - SENSEX Index Options'!$D:$D,$A42)+SUMIFS('BSE - Other Index Options'!$K:$K,'BSE - Other Index Options'!$D:$D,$A42))</f>
        <v/>
      </c>
      <c r="G42" s="26" t="str">
        <f>IF(SUMIFS('BSE - SENSEX Index Options'!$L:$L,'BSE - SENSEX Index Options'!$D:$D,$A42)+SUMIFS('BSE - Other Index Options'!$L:$L,'BSE - Other Index Options'!$D:$D,$A42)=0,"",SUMIFS('BSE - SENSEX Index Options'!$L:$L,'BSE - SENSEX Index Options'!$D:$D,$A42)+SUMIFS('BSE - Other Index Options'!$L:$L,'BSE - Other Index Options'!$D:$D,$A42))</f>
        <v/>
      </c>
    </row>
    <row r="43" spans="1:7">
      <c r="A43" s="24">
        <v>46722</v>
      </c>
      <c r="B43" s="25" t="str">
        <f>IF(SUMIFS('NSE - NIFTY Index Options'!$J:$J,'NSE - NIFTY Index Options'!$D:$D,$A43)+SUMIFS('NSE - Other Index Options'!$J:$J,'NSE - Other Index Options'!$D:$D,$A43)=0,"",SUMIFS('NSE - NIFTY Index Options'!$J:$J,'NSE - NIFTY Index Options'!$D:$D,$A43)+SUMIFS('NSE - Other Index Options'!$J:$J,'NSE - Other Index Options'!$D:$D,$A43))</f>
        <v/>
      </c>
      <c r="C43" s="26" t="str">
        <f>IF(SUMIFS('NSE - NIFTY Index Options'!$K:$K,'NSE - NIFTY Index Options'!$D:$D,$A43)+SUMIFS('NSE - Other Index Options'!$K:$K,'NSE - Other Index Options'!$D:$D,$A43)=0,"",SUMIFS('NSE - NIFTY Index Options'!$K:$K,'NSE - NIFTY Index Options'!$D:$D,$A43)+SUMIFS('NSE - Other Index Options'!$K:$K,'NSE - Other Index Options'!$D:$D,$A43))</f>
        <v/>
      </c>
      <c r="D43" s="26" t="str">
        <f>IF(SUMIFS('NSE - NIFTY Index Options'!$L:$L,'NSE - NIFTY Index Options'!$D:$D,$A43)+SUMIFS('NSE - Other Index Options'!$L:$L,'NSE - Other Index Options'!$D:$D,$A43)=0,"",SUMIFS('NSE - NIFTY Index Options'!$L:$L,'NSE - NIFTY Index Options'!$D:$D,$A43)+SUMIFS('NSE - Other Index Options'!$L:$L,'NSE - Other Index Options'!$D:$D,$A43))</f>
        <v/>
      </c>
      <c r="E43" s="25" t="str">
        <f>IF(SUMIFS('BSE - SENSEX Index Options'!$J:$J,'BSE - SENSEX Index Options'!$D:$D,$A43)+SUMIFS('BSE - Other Index Options'!$J:$J,'BSE - Other Index Options'!$D:$D,$A43)=0,"",SUMIFS('BSE - SENSEX Index Options'!$J:$J,'BSE - SENSEX Index Options'!$D:$D,$A43)+SUMIFS('BSE - Other Index Options'!$J:$J,'BSE - Other Index Options'!$D:$D,$A43))</f>
        <v/>
      </c>
      <c r="F43" s="26" t="str">
        <f>IF(SUMIFS('BSE - SENSEX Index Options'!$K:$K,'BSE - SENSEX Index Options'!$D:$D,$A43)+SUMIFS('BSE - Other Index Options'!$K:$K,'BSE - Other Index Options'!$D:$D,$A43)=0,"",SUMIFS('BSE - SENSEX Index Options'!$K:$K,'BSE - SENSEX Index Options'!$D:$D,$A43)+SUMIFS('BSE - Other Index Options'!$K:$K,'BSE - Other Index Options'!$D:$D,$A43))</f>
        <v/>
      </c>
      <c r="G43" s="26" t="str">
        <f>IF(SUMIFS('BSE - SENSEX Index Options'!$L:$L,'BSE - SENSEX Index Options'!$D:$D,$A43)+SUMIFS('BSE - Other Index Options'!$L:$L,'BSE - Other Index Options'!$D:$D,$A43)=0,"",SUMIFS('BSE - SENSEX Index Options'!$L:$L,'BSE - SENSEX Index Options'!$D:$D,$A43)+SUMIFS('BSE - Other Index Options'!$L:$L,'BSE - Other Index Options'!$D:$D,$A43))</f>
        <v/>
      </c>
    </row>
    <row r="44" spans="1:7">
      <c r="A44" s="28" t="s">
        <v>15</v>
      </c>
      <c r="B44" s="29">
        <f t="shared" ref="B44:G44" si="0">IF(SUM(B16:B43)=0,"",SUM(B16:B43))</f>
        <v>33428776414</v>
      </c>
      <c r="C44" s="30">
        <f t="shared" si="0"/>
        <v>57135538.782200001</v>
      </c>
      <c r="D44" s="30">
        <f t="shared" si="0"/>
        <v>118350.7255</v>
      </c>
      <c r="E44" s="29">
        <f t="shared" si="0"/>
        <v>30461114344</v>
      </c>
      <c r="F44" s="30">
        <f t="shared" si="0"/>
        <v>48905971.749499992</v>
      </c>
      <c r="G44" s="30">
        <f t="shared" si="0"/>
        <v>54363.7117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"/>
  <sheetViews>
    <sheetView showGridLines="0" topLeftCell="A6" zoomScale="125" workbookViewId="0">
      <selection activeCell="F23" activeCellId="1" sqref="F15:F16 F23:F24"/>
    </sheetView>
  </sheetViews>
  <sheetFormatPr baseColWidth="10" defaultColWidth="8.83203125" defaultRowHeight="16"/>
  <cols>
    <col min="1" max="1" width="26" customWidth="1"/>
    <col min="2" max="2" width="30" customWidth="1"/>
    <col min="3" max="4" width="18" customWidth="1"/>
    <col min="5" max="6" width="24" customWidth="1"/>
    <col min="7" max="7" width="18" customWidth="1"/>
  </cols>
  <sheetData>
    <row r="1" spans="1:7" ht="18" customHeight="1">
      <c r="A1" s="51" t="s">
        <v>197</v>
      </c>
    </row>
    <row r="2" spans="1:7">
      <c r="A2" s="52" t="s">
        <v>198</v>
      </c>
    </row>
    <row r="4" spans="1:7">
      <c r="A4" s="53" t="s">
        <v>199</v>
      </c>
    </row>
    <row r="5" spans="1:7">
      <c r="A5" s="53" t="s">
        <v>200</v>
      </c>
      <c r="B5" t="s">
        <v>201</v>
      </c>
    </row>
    <row r="6" spans="1:7">
      <c r="A6" s="53" t="s">
        <v>202</v>
      </c>
      <c r="B6" t="s">
        <v>203</v>
      </c>
    </row>
    <row r="7" spans="1:7">
      <c r="A7" s="53" t="s">
        <v>204</v>
      </c>
      <c r="B7" t="s">
        <v>205</v>
      </c>
    </row>
    <row r="8" spans="1:7">
      <c r="A8" s="53" t="s">
        <v>206</v>
      </c>
      <c r="B8" t="s">
        <v>207</v>
      </c>
    </row>
    <row r="9" spans="1:7">
      <c r="A9" s="53" t="s">
        <v>208</v>
      </c>
      <c r="B9" t="s">
        <v>209</v>
      </c>
    </row>
    <row r="10" spans="1:7">
      <c r="A10" s="53" t="s">
        <v>210</v>
      </c>
      <c r="B10" t="s">
        <v>211</v>
      </c>
    </row>
    <row r="11" spans="1:7">
      <c r="A11" s="53" t="s">
        <v>212</v>
      </c>
      <c r="B11" t="s">
        <v>213</v>
      </c>
    </row>
    <row r="13" spans="1:7">
      <c r="A13" s="53" t="s">
        <v>214</v>
      </c>
    </row>
    <row r="14" spans="1:7">
      <c r="A14" s="53" t="s">
        <v>168</v>
      </c>
      <c r="B14" s="53" t="s">
        <v>169</v>
      </c>
      <c r="C14" s="53" t="s">
        <v>215</v>
      </c>
      <c r="D14" s="53" t="s">
        <v>216</v>
      </c>
      <c r="E14" s="53" t="s">
        <v>217</v>
      </c>
      <c r="F14" s="53" t="s">
        <v>173</v>
      </c>
      <c r="G14" s="53" t="s">
        <v>218</v>
      </c>
    </row>
    <row r="15" spans="1:7">
      <c r="A15" t="s">
        <v>18</v>
      </c>
      <c r="B15" t="s">
        <v>219</v>
      </c>
      <c r="C15" t="s">
        <v>220</v>
      </c>
      <c r="D15" s="25">
        <f>SUMIFS('NSE - NIFTY Index Options'!$J:$J,'NSE - NIFTY Index Options'!$H:$H,"Weekly*")</f>
        <v>25123619614</v>
      </c>
      <c r="E15" s="26">
        <f>SUMIFS('NSE - NIFTY Index Options'!$K:$K,'NSE - NIFTY Index Options'!$H:$H,"Weekly*")</f>
        <v>42707149.566100046</v>
      </c>
      <c r="F15" s="26">
        <f>SUMIFS('NSE - NIFTY Index Options'!$L:$L,'NSE - NIFTY Index Options'!$H:$H,"Weekly*")</f>
        <v>80949.287300000084</v>
      </c>
      <c r="G15" s="27">
        <f t="shared" ref="G15:G30" si="0">IF($F$32=0,"",F15/$F$32)</f>
        <v>0.46868859727263174</v>
      </c>
    </row>
    <row r="16" spans="1:7">
      <c r="A16" t="s">
        <v>18</v>
      </c>
      <c r="B16" t="s">
        <v>219</v>
      </c>
      <c r="C16" t="s">
        <v>221</v>
      </c>
      <c r="D16" s="25">
        <f>SUMIFS('NSE - NIFTY Index Options'!$J:$J,'NSE - NIFTY Index Options'!$H:$H,"MDAW*")</f>
        <v>5940511083</v>
      </c>
      <c r="E16" s="26">
        <f>SUMIFS('NSE - NIFTY Index Options'!$K:$K,'NSE - NIFTY Index Options'!$H:$H,"MDAW*")</f>
        <v>10175975.220999999</v>
      </c>
      <c r="F16" s="26">
        <f>SUMIFS('NSE - NIFTY Index Options'!$L:$L,'NSE - NIFTY Index Options'!$H:$H,"MDAW*")</f>
        <v>18875.127099999998</v>
      </c>
      <c r="G16" s="27">
        <f t="shared" si="0"/>
        <v>0.10928517271629676</v>
      </c>
    </row>
    <row r="17" spans="1:7">
      <c r="A17" t="s">
        <v>18</v>
      </c>
      <c r="B17" t="s">
        <v>219</v>
      </c>
      <c r="C17" t="s">
        <v>222</v>
      </c>
      <c r="D17" s="25">
        <f>SUMIFS('NSE - NIFTY Index Options'!$J:$J,'NSE - NIFTY Index Options'!$H:$H,"Monthly*")</f>
        <v>601353258</v>
      </c>
      <c r="E17" s="26">
        <f>SUMIFS('NSE - NIFTY Index Options'!$K:$K,'NSE - NIFTY Index Options'!$H:$H,"Monthly*")</f>
        <v>1036899.6395999987</v>
      </c>
      <c r="F17" s="26">
        <f>SUMIFS('NSE - NIFTY Index Options'!$L:$L,'NSE - NIFTY Index Options'!$H:$H,"Monthly*")</f>
        <v>6974.0832000000119</v>
      </c>
      <c r="G17" s="27">
        <f t="shared" si="0"/>
        <v>4.0379271779834795E-2</v>
      </c>
    </row>
    <row r="18" spans="1:7">
      <c r="A18" s="53" t="s">
        <v>18</v>
      </c>
      <c r="B18" s="53" t="s">
        <v>223</v>
      </c>
      <c r="D18" s="54">
        <f>SUM(D15:D17)</f>
        <v>31665483955</v>
      </c>
      <c r="E18" s="55">
        <f>SUM(E15:E17)</f>
        <v>53920024.426700048</v>
      </c>
      <c r="F18" s="55">
        <f>SUM(F15:F17)</f>
        <v>106798.49760000009</v>
      </c>
      <c r="G18" s="56">
        <f t="shared" si="0"/>
        <v>0.61835304176876327</v>
      </c>
    </row>
    <row r="19" spans="1:7">
      <c r="A19" t="s">
        <v>18</v>
      </c>
      <c r="B19" t="s">
        <v>224</v>
      </c>
      <c r="C19" t="s">
        <v>220</v>
      </c>
      <c r="D19" s="25">
        <f>SUMIFS('NSE - Other Index Options'!$J:$J,'NSE - Other Index Options'!$H:$H,"Weekly*")</f>
        <v>0</v>
      </c>
      <c r="E19" s="26">
        <f>SUMIFS('NSE - Other Index Options'!$K:$K,'NSE - Other Index Options'!$H:$H,"Weekly*")</f>
        <v>0</v>
      </c>
      <c r="F19" s="26">
        <f>SUMIFS('NSE - Other Index Options'!$L:$L,'NSE - Other Index Options'!$H:$H,"Weekly*")</f>
        <v>0</v>
      </c>
      <c r="G19" s="27">
        <f t="shared" si="0"/>
        <v>0</v>
      </c>
    </row>
    <row r="20" spans="1:7">
      <c r="A20" t="s">
        <v>18</v>
      </c>
      <c r="B20" t="s">
        <v>224</v>
      </c>
      <c r="C20" t="s">
        <v>221</v>
      </c>
      <c r="D20" s="25">
        <f>SUMIFS('NSE - Other Index Options'!$J:$J,'NSE - Other Index Options'!$H:$H,"MDAW*")</f>
        <v>0</v>
      </c>
      <c r="E20" s="26">
        <f>SUMIFS('NSE - Other Index Options'!$K:$K,'NSE - Other Index Options'!$H:$H,"MDAW*")</f>
        <v>0</v>
      </c>
      <c r="F20" s="26">
        <f>SUMIFS('NSE - Other Index Options'!$L:$L,'NSE - Other Index Options'!$H:$H,"MDAW*")</f>
        <v>0</v>
      </c>
      <c r="G20" s="27">
        <f t="shared" si="0"/>
        <v>0</v>
      </c>
    </row>
    <row r="21" spans="1:7">
      <c r="A21" t="s">
        <v>18</v>
      </c>
      <c r="B21" t="s">
        <v>224</v>
      </c>
      <c r="C21" t="s">
        <v>222</v>
      </c>
      <c r="D21" s="25">
        <f>SUMIFS('NSE - Other Index Options'!$J:$J,'NSE - Other Index Options'!$H:$H,"Monthly*")</f>
        <v>1763292459</v>
      </c>
      <c r="E21" s="26">
        <f>SUMIFS('NSE - Other Index Options'!$K:$K,'NSE - Other Index Options'!$H:$H,"Monthly*")</f>
        <v>3215514.355500001</v>
      </c>
      <c r="F21" s="26">
        <f>SUMIFS('NSE - Other Index Options'!$L:$L,'NSE - Other Index Options'!$H:$H,"Monthly*")</f>
        <v>11552.227899999996</v>
      </c>
      <c r="G21" s="27">
        <f t="shared" si="0"/>
        <v>6.6886289804613919E-2</v>
      </c>
    </row>
    <row r="22" spans="1:7">
      <c r="A22" s="53" t="s">
        <v>18</v>
      </c>
      <c r="B22" s="53" t="s">
        <v>225</v>
      </c>
      <c r="D22" s="54">
        <f>SUM(D19:D21)</f>
        <v>1763292459</v>
      </c>
      <c r="E22" s="55">
        <f>SUM(E19:E21)</f>
        <v>3215514.355500001</v>
      </c>
      <c r="F22" s="55">
        <f>SUM(F19:F21)</f>
        <v>11552.227899999996</v>
      </c>
      <c r="G22" s="56">
        <f t="shared" si="0"/>
        <v>6.6886289804613919E-2</v>
      </c>
    </row>
    <row r="23" spans="1:7">
      <c r="A23" t="s">
        <v>20</v>
      </c>
      <c r="B23" t="s">
        <v>226</v>
      </c>
      <c r="C23" t="s">
        <v>220</v>
      </c>
      <c r="D23" s="25">
        <f>SUMIFS('BSE - SENSEX Index Options'!$J:$J,'BSE - SENSEX Index Options'!$H:$H,"Weekly*")</f>
        <v>24566933353</v>
      </c>
      <c r="E23" s="26">
        <f>SUMIFS('BSE - SENSEX Index Options'!$K:$K,'BSE - SENSEX Index Options'!$H:$H,"Weekly*")</f>
        <v>39416808.495099992</v>
      </c>
      <c r="F23" s="26">
        <f>SUMIFS('BSE - SENSEX Index Options'!$L:$L,'BSE - SENSEX Index Options'!$H:$H,"Weekly*")</f>
        <v>43803.317999999985</v>
      </c>
      <c r="G23" s="27">
        <f t="shared" si="0"/>
        <v>0.25361700336189363</v>
      </c>
    </row>
    <row r="24" spans="1:7">
      <c r="A24" t="s">
        <v>20</v>
      </c>
      <c r="B24" t="s">
        <v>226</v>
      </c>
      <c r="C24" t="s">
        <v>221</v>
      </c>
      <c r="D24" s="25">
        <f>SUMIFS('BSE - SENSEX Index Options'!$J:$J,'BSE - SENSEX Index Options'!$H:$H,"MDAW*")</f>
        <v>5793661425</v>
      </c>
      <c r="E24" s="26">
        <f>SUMIFS('BSE - SENSEX Index Options'!$K:$K,'BSE - SENSEX Index Options'!$H:$H,"MDAW*")</f>
        <v>9303331.2473000009</v>
      </c>
      <c r="F24" s="26">
        <f>SUMIFS('BSE - SENSEX Index Options'!$L:$L,'BSE - SENSEX Index Options'!$H:$H,"MDAW*")</f>
        <v>10200.018699999999</v>
      </c>
      <c r="G24" s="27">
        <f t="shared" si="0"/>
        <v>5.9057128433267964E-2</v>
      </c>
    </row>
    <row r="25" spans="1:7">
      <c r="A25" t="s">
        <v>20</v>
      </c>
      <c r="B25" t="s">
        <v>226</v>
      </c>
      <c r="C25" t="s">
        <v>222</v>
      </c>
      <c r="D25" s="25">
        <f>SUMIFS('BSE - SENSEX Index Options'!$J:$J,'BSE - SENSEX Index Options'!$H:$H,"Monthly*")</f>
        <v>30877741</v>
      </c>
      <c r="E25" s="26">
        <f>SUMIFS('BSE - SENSEX Index Options'!$K:$K,'BSE - SENSEX Index Options'!$H:$H,"Monthly*")</f>
        <v>50540.096700000009</v>
      </c>
      <c r="F25" s="26">
        <f>SUMIFS('BSE - SENSEX Index Options'!$L:$L,'BSE - SENSEX Index Options'!$H:$H,"Monthly*")</f>
        <v>226.87239999999994</v>
      </c>
      <c r="G25" s="27">
        <f t="shared" si="0"/>
        <v>1.3135694020603847E-3</v>
      </c>
    </row>
    <row r="26" spans="1:7">
      <c r="A26" s="53" t="s">
        <v>20</v>
      </c>
      <c r="B26" s="53" t="s">
        <v>227</v>
      </c>
      <c r="D26" s="54">
        <f>SUM(D23:D25)</f>
        <v>30391472519</v>
      </c>
      <c r="E26" s="55">
        <f>SUM(E23:E25)</f>
        <v>48770679.839099988</v>
      </c>
      <c r="F26" s="55">
        <f>SUM(F23:F25)</f>
        <v>54230.209099999985</v>
      </c>
      <c r="G26" s="56">
        <f t="shared" si="0"/>
        <v>0.31398770119722197</v>
      </c>
    </row>
    <row r="27" spans="1:7">
      <c r="A27" t="s">
        <v>20</v>
      </c>
      <c r="B27" t="s">
        <v>224</v>
      </c>
      <c r="C27" t="s">
        <v>220</v>
      </c>
      <c r="D27" s="25">
        <f>SUMIFS('BSE - Other Index Options'!$J:$J,'BSE - Other Index Options'!$H:$H,"Weekly*")</f>
        <v>0</v>
      </c>
      <c r="E27" s="26">
        <f>SUMIFS('BSE - Other Index Options'!$K:$K,'BSE - Other Index Options'!$H:$H,"Weekly*")</f>
        <v>0</v>
      </c>
      <c r="F27" s="26">
        <f>SUMIFS('BSE - Other Index Options'!$L:$L,'BSE - Other Index Options'!$H:$H,"Weekly*")</f>
        <v>0</v>
      </c>
      <c r="G27" s="27">
        <f t="shared" si="0"/>
        <v>0</v>
      </c>
    </row>
    <row r="28" spans="1:7">
      <c r="A28" t="s">
        <v>20</v>
      </c>
      <c r="B28" t="s">
        <v>224</v>
      </c>
      <c r="C28" t="s">
        <v>221</v>
      </c>
      <c r="D28" s="25">
        <f>SUMIFS('BSE - Other Index Options'!$J:$J,'BSE - Other Index Options'!$H:$H,"MDAW*")</f>
        <v>0</v>
      </c>
      <c r="E28" s="26">
        <f>SUMIFS('BSE - Other Index Options'!$K:$K,'BSE - Other Index Options'!$H:$H,"MDAW*")</f>
        <v>0</v>
      </c>
      <c r="F28" s="26">
        <f>SUMIFS('BSE - Other Index Options'!$L:$L,'BSE - Other Index Options'!$H:$H,"MDAW*")</f>
        <v>0</v>
      </c>
      <c r="G28" s="27">
        <f t="shared" si="0"/>
        <v>0</v>
      </c>
    </row>
    <row r="29" spans="1:7">
      <c r="A29" t="s">
        <v>20</v>
      </c>
      <c r="B29" t="s">
        <v>224</v>
      </c>
      <c r="C29" t="s">
        <v>222</v>
      </c>
      <c r="D29" s="25">
        <f>SUMIFS('BSE - Other Index Options'!$J:$J,'BSE - Other Index Options'!$H:$H,"Monthly*")</f>
        <v>69641825</v>
      </c>
      <c r="E29" s="26">
        <f>SUMIFS('BSE - Other Index Options'!$K:$K,'BSE - Other Index Options'!$H:$H,"Monthly*")</f>
        <v>135291.91039999999</v>
      </c>
      <c r="F29" s="26">
        <f>SUMIFS('BSE - Other Index Options'!$L:$L,'BSE - Other Index Options'!$H:$H,"Monthly*")</f>
        <v>133.50260000000003</v>
      </c>
      <c r="G29" s="27">
        <f t="shared" si="0"/>
        <v>7.7296722940078553E-4</v>
      </c>
    </row>
    <row r="30" spans="1:7">
      <c r="A30" s="53" t="s">
        <v>20</v>
      </c>
      <c r="B30" s="53" t="s">
        <v>225</v>
      </c>
      <c r="D30" s="54">
        <f>SUM(D27:D29)</f>
        <v>69641825</v>
      </c>
      <c r="E30" s="55">
        <f>SUM(E27:E29)</f>
        <v>135291.91039999999</v>
      </c>
      <c r="F30" s="55">
        <f>SUM(F27:F29)</f>
        <v>133.50260000000003</v>
      </c>
      <c r="G30" s="56">
        <f t="shared" si="0"/>
        <v>7.7296722940078553E-4</v>
      </c>
    </row>
    <row r="31" spans="1:7">
      <c r="D31" s="25"/>
      <c r="E31" s="26"/>
      <c r="F31" s="26"/>
    </row>
    <row r="32" spans="1:7">
      <c r="A32" s="53" t="s">
        <v>228</v>
      </c>
      <c r="D32" s="54">
        <f>D18+D22+D26+D30</f>
        <v>63889890758</v>
      </c>
      <c r="E32" s="55">
        <f>E18+E22+E26+E30</f>
        <v>106041510.53170004</v>
      </c>
      <c r="F32" s="55">
        <f>F18+F22+F26+F30</f>
        <v>172714.43720000007</v>
      </c>
      <c r="G32" s="56">
        <f>IF($F$32=0,"",F32/$F$32)</f>
        <v>1</v>
      </c>
    </row>
    <row r="35" spans="1:2">
      <c r="A35" s="53" t="s">
        <v>229</v>
      </c>
    </row>
    <row r="36" spans="1:2">
      <c r="A36" s="53" t="s">
        <v>230</v>
      </c>
      <c r="B36" t="s">
        <v>231</v>
      </c>
    </row>
    <row r="37" spans="1:2">
      <c r="A37" s="53" t="s">
        <v>232</v>
      </c>
      <c r="B37" t="s">
        <v>233</v>
      </c>
    </row>
    <row r="38" spans="1:2">
      <c r="A38" s="53" t="s">
        <v>234</v>
      </c>
      <c r="B38" t="s">
        <v>235</v>
      </c>
    </row>
    <row r="39" spans="1:2">
      <c r="A39" s="53" t="s">
        <v>236</v>
      </c>
      <c r="B39" t="s">
        <v>237</v>
      </c>
    </row>
    <row r="40" spans="1:2">
      <c r="A40" s="53" t="s">
        <v>238</v>
      </c>
      <c r="B40" t="s">
        <v>239</v>
      </c>
    </row>
    <row r="41" spans="1:2">
      <c r="A41" s="53" t="s">
        <v>240</v>
      </c>
      <c r="B41" t="s">
        <v>241</v>
      </c>
    </row>
    <row r="42" spans="1:2">
      <c r="A42" s="53" t="s">
        <v>242</v>
      </c>
      <c r="B42" t="s">
        <v>243</v>
      </c>
    </row>
    <row r="43" spans="1:2">
      <c r="A43" s="53" t="s">
        <v>244</v>
      </c>
      <c r="B43" t="s">
        <v>245</v>
      </c>
    </row>
    <row r="44" spans="1:2">
      <c r="A44" s="53" t="s">
        <v>246</v>
      </c>
      <c r="B44" t="s">
        <v>247</v>
      </c>
    </row>
    <row r="45" spans="1:2">
      <c r="A45" s="53" t="s">
        <v>248</v>
      </c>
      <c r="B45" t="s">
        <v>249</v>
      </c>
    </row>
    <row r="46" spans="1:2">
      <c r="A46" s="53" t="s">
        <v>250</v>
      </c>
      <c r="B46" t="s">
        <v>251</v>
      </c>
    </row>
    <row r="47" spans="1:2">
      <c r="A47" s="53" t="s">
        <v>252</v>
      </c>
      <c r="B47" t="s">
        <v>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3"/>
  <sheetViews>
    <sheetView showGridLines="0" workbookViewId="0">
      <selection activeCell="C99" sqref="C99"/>
    </sheetView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  <col min="11" max="11" width="22" customWidth="1"/>
    <col min="12" max="12" width="8" customWidth="1"/>
  </cols>
  <sheetData>
    <row r="1" spans="1:12">
      <c r="A1" s="28" t="s">
        <v>254</v>
      </c>
      <c r="K1" s="28" t="s">
        <v>1</v>
      </c>
    </row>
    <row r="2" spans="1:12">
      <c r="A2" s="48" t="s">
        <v>255</v>
      </c>
      <c r="K2" t="s">
        <v>3</v>
      </c>
      <c r="L2" s="57" t="s">
        <v>4</v>
      </c>
    </row>
    <row r="3" spans="1:12">
      <c r="A3" s="28" t="s">
        <v>256</v>
      </c>
      <c r="K3" t="s">
        <v>6</v>
      </c>
      <c r="L3" s="50" t="s">
        <v>7</v>
      </c>
    </row>
    <row r="4" spans="1:12">
      <c r="A4" s="28" t="s">
        <v>190</v>
      </c>
      <c r="B4" s="28" t="s">
        <v>257</v>
      </c>
      <c r="C4" s="28" t="s">
        <v>258</v>
      </c>
      <c r="D4" s="28" t="s">
        <v>259</v>
      </c>
      <c r="E4" s="28" t="s">
        <v>260</v>
      </c>
      <c r="K4" t="s">
        <v>16</v>
      </c>
      <c r="L4" s="50" t="s">
        <v>7</v>
      </c>
    </row>
    <row r="5" spans="1:12">
      <c r="A5" s="24">
        <v>45901</v>
      </c>
      <c r="B5" s="26">
        <f>IF(SUMIFS('NSE - NIFTY Index Options'!$L:$L,'NSE - NIFTY Index Options'!$D:$D,$A5,'NSE - NIFTY Index Options'!$B:$B,"Monday")+SUMIFS('NSE - Other Index Options'!$L:$L,'NSE - Other Index Options'!$D:$D,$A5,'NSE - Other Index Options'!$B:$B,"Monday")=0,"",SUMIFS('NSE - NIFTY Index Options'!$L:$L,'NSE - NIFTY Index Options'!$D:$D,$A5,'NSE - NIFTY Index Options'!$B:$B,"Monday")+SUMIFS('NSE - Other Index Options'!$L:$L,'NSE - Other Index Options'!$D:$D,$A5,'NSE - Other Index Options'!$B:$B,"Monday"))</f>
        <v>2182.4288999999999</v>
      </c>
      <c r="C5" s="26">
        <f>IF(SUMIFS('BSE - SENSEX Index Options'!$L:$L,'BSE - SENSEX Index Options'!$D:$D,$A5,'BSE - SENSEX Index Options'!$B:$B,"Monday")+SUMIFS('BSE - Other Index Options'!$L:$L,'BSE - Other Index Options'!$D:$D,$A5,'BSE - Other Index Options'!$B:$B,"Monday")=0,"",SUMIFS('BSE - SENSEX Index Options'!$L:$L,'BSE - SENSEX Index Options'!$D:$D,$A5,'BSE - SENSEX Index Options'!$B:$B,"Monday")+SUMIFS('BSE - Other Index Options'!$L:$L,'BSE - Other Index Options'!$D:$D,$A5,'BSE - Other Index Options'!$B:$B,"Monday"))</f>
        <v>405.91169999999988</v>
      </c>
      <c r="D5" s="27">
        <f t="shared" ref="D5:D33" si="0">IF(SUM(B5:C5)=0,"",SUM(B5)/SUM(B5:C5))</f>
        <v>0.84317686010875081</v>
      </c>
      <c r="E5" s="27">
        <f t="shared" ref="E5:E33" si="1">IF(SUM(B5:C5)=0,"",SUM(C5)/SUM(B5:C5))</f>
        <v>0.15682313989124921</v>
      </c>
      <c r="K5" t="s">
        <v>18</v>
      </c>
      <c r="L5" s="57" t="s">
        <v>4</v>
      </c>
    </row>
    <row r="6" spans="1:12">
      <c r="A6" s="24">
        <v>45931</v>
      </c>
      <c r="B6" s="26">
        <f>IF(SUMIFS('NSE - NIFTY Index Options'!$L:$L,'NSE - NIFTY Index Options'!$D:$D,$A6,'NSE - NIFTY Index Options'!$B:$B,"Monday")+SUMIFS('NSE - Other Index Options'!$L:$L,'NSE - Other Index Options'!$D:$D,$A6,'NSE - Other Index Options'!$B:$B,"Monday")=0,"",SUMIFS('NSE - NIFTY Index Options'!$L:$L,'NSE - NIFTY Index Options'!$D:$D,$A6,'NSE - NIFTY Index Options'!$B:$B,"Monday")+SUMIFS('NSE - Other Index Options'!$L:$L,'NSE - Other Index Options'!$D:$D,$A6,'NSE - Other Index Options'!$B:$B,"Monday"))</f>
        <v>2246.8501999999994</v>
      </c>
      <c r="C6" s="26">
        <f>IF(SUMIFS('BSE - SENSEX Index Options'!$L:$L,'BSE - SENSEX Index Options'!$D:$D,$A6,'BSE - SENSEX Index Options'!$B:$B,"Monday")+SUMIFS('BSE - Other Index Options'!$L:$L,'BSE - Other Index Options'!$D:$D,$A6,'BSE - Other Index Options'!$B:$B,"Monday")=0,"",SUMIFS('BSE - SENSEX Index Options'!$L:$L,'BSE - SENSEX Index Options'!$D:$D,$A6,'BSE - SENSEX Index Options'!$B:$B,"Monday")+SUMIFS('BSE - Other Index Options'!$L:$L,'BSE - Other Index Options'!$D:$D,$A6,'BSE - Other Index Options'!$B:$B,"Monday"))</f>
        <v>391.26669999999996</v>
      </c>
      <c r="D6" s="27">
        <f t="shared" si="0"/>
        <v>0.85168712576762606</v>
      </c>
      <c r="E6" s="27">
        <f t="shared" si="1"/>
        <v>0.14831287423237388</v>
      </c>
      <c r="K6" t="s">
        <v>20</v>
      </c>
      <c r="L6" s="57" t="s">
        <v>4</v>
      </c>
    </row>
    <row r="7" spans="1:12">
      <c r="A7" s="24">
        <v>45962</v>
      </c>
      <c r="B7" s="26">
        <f>IF(SUMIFS('NSE - NIFTY Index Options'!$L:$L,'NSE - NIFTY Index Options'!$D:$D,$A7,'NSE - NIFTY Index Options'!$B:$B,"Monday")+SUMIFS('NSE - Other Index Options'!$L:$L,'NSE - Other Index Options'!$D:$D,$A7,'NSE - Other Index Options'!$B:$B,"Monday")=0,"",SUMIFS('NSE - NIFTY Index Options'!$L:$L,'NSE - NIFTY Index Options'!$D:$D,$A7,'NSE - NIFTY Index Options'!$B:$B,"Monday")+SUMIFS('NSE - Other Index Options'!$L:$L,'NSE - Other Index Options'!$D:$D,$A7,'NSE - Other Index Options'!$B:$B,"Monday"))</f>
        <v>1968.3215000000002</v>
      </c>
      <c r="C7" s="26">
        <f>IF(SUMIFS('BSE - SENSEX Index Options'!$L:$L,'BSE - SENSEX Index Options'!$D:$D,$A7,'BSE - SENSEX Index Options'!$B:$B,"Monday")+SUMIFS('BSE - Other Index Options'!$L:$L,'BSE - Other Index Options'!$D:$D,$A7,'BSE - Other Index Options'!$B:$B,"Monday")=0,"",SUMIFS('BSE - SENSEX Index Options'!$L:$L,'BSE - SENSEX Index Options'!$D:$D,$A7,'BSE - SENSEX Index Options'!$B:$B,"Monday")+SUMIFS('BSE - Other Index Options'!$L:$L,'BSE - Other Index Options'!$D:$D,$A7,'BSE - Other Index Options'!$B:$B,"Monday"))</f>
        <v>347.46319999999997</v>
      </c>
      <c r="D7" s="27">
        <f t="shared" si="0"/>
        <v>0.84995876343772381</v>
      </c>
      <c r="E7" s="27">
        <f t="shared" si="1"/>
        <v>0.15004123656227625</v>
      </c>
      <c r="K7" t="s">
        <v>22</v>
      </c>
      <c r="L7" s="57" t="s">
        <v>4</v>
      </c>
    </row>
    <row r="8" spans="1:12">
      <c r="A8" s="24">
        <v>45992</v>
      </c>
      <c r="B8" s="26">
        <f>IF(SUMIFS('NSE - NIFTY Index Options'!$L:$L,'NSE - NIFTY Index Options'!$D:$D,$A8,'NSE - NIFTY Index Options'!$B:$B,"Monday")+SUMIFS('NSE - Other Index Options'!$L:$L,'NSE - Other Index Options'!$D:$D,$A8,'NSE - Other Index Options'!$B:$B,"Monday")=0,"",SUMIFS('NSE - NIFTY Index Options'!$L:$L,'NSE - NIFTY Index Options'!$D:$D,$A8,'NSE - NIFTY Index Options'!$B:$B,"Monday")+SUMIFS('NSE - Other Index Options'!$L:$L,'NSE - Other Index Options'!$D:$D,$A8,'NSE - Other Index Options'!$B:$B,"Monday"))</f>
        <v>2246.6208999999999</v>
      </c>
      <c r="C8" s="26">
        <f>IF(SUMIFS('BSE - SENSEX Index Options'!$L:$L,'BSE - SENSEX Index Options'!$D:$D,$A8,'BSE - SENSEX Index Options'!$B:$B,"Monday")+SUMIFS('BSE - Other Index Options'!$L:$L,'BSE - Other Index Options'!$D:$D,$A8,'BSE - Other Index Options'!$B:$B,"Monday")=0,"",SUMIFS('BSE - SENSEX Index Options'!$L:$L,'BSE - SENSEX Index Options'!$D:$D,$A8,'BSE - SENSEX Index Options'!$B:$B,"Monday")+SUMIFS('BSE - Other Index Options'!$L:$L,'BSE - Other Index Options'!$D:$D,$A8,'BSE - Other Index Options'!$B:$B,"Monday"))</f>
        <v>444.2045</v>
      </c>
      <c r="D8" s="27">
        <f t="shared" si="0"/>
        <v>0.83491886913212587</v>
      </c>
      <c r="E8" s="27">
        <f t="shared" si="1"/>
        <v>0.16508113086787424</v>
      </c>
      <c r="K8" t="s">
        <v>24</v>
      </c>
      <c r="L8" s="57" t="s">
        <v>4</v>
      </c>
    </row>
    <row r="9" spans="1:12">
      <c r="A9" s="24">
        <v>46023</v>
      </c>
      <c r="B9" s="26">
        <f>IF(SUMIFS('NSE - NIFTY Index Options'!$L:$L,'NSE - NIFTY Index Options'!$D:$D,$A9,'NSE - NIFTY Index Options'!$B:$B,"Monday")+SUMIFS('NSE - Other Index Options'!$L:$L,'NSE - Other Index Options'!$D:$D,$A9,'NSE - Other Index Options'!$B:$B,"Monday")=0,"",SUMIFS('NSE - NIFTY Index Options'!$L:$L,'NSE - NIFTY Index Options'!$D:$D,$A9,'NSE - NIFTY Index Options'!$B:$B,"Monday")+SUMIFS('NSE - Other Index Options'!$L:$L,'NSE - Other Index Options'!$D:$D,$A9,'NSE - Other Index Options'!$B:$B,"Monday"))</f>
        <v>1887.0359000000003</v>
      </c>
      <c r="C9" s="26">
        <f>IF(SUMIFS('BSE - SENSEX Index Options'!$L:$L,'BSE - SENSEX Index Options'!$D:$D,$A9,'BSE - SENSEX Index Options'!$B:$B,"Monday")+SUMIFS('BSE - Other Index Options'!$L:$L,'BSE - Other Index Options'!$D:$D,$A9,'BSE - Other Index Options'!$B:$B,"Monday")=0,"",SUMIFS('BSE - SENSEX Index Options'!$L:$L,'BSE - SENSEX Index Options'!$D:$D,$A9,'BSE - SENSEX Index Options'!$B:$B,"Monday")+SUMIFS('BSE - Other Index Options'!$L:$L,'BSE - Other Index Options'!$D:$D,$A9,'BSE - Other Index Options'!$B:$B,"Monday"))</f>
        <v>406.06099999999998</v>
      </c>
      <c r="D9" s="27">
        <f t="shared" si="0"/>
        <v>0.82292026124146778</v>
      </c>
      <c r="E9" s="27">
        <f t="shared" si="1"/>
        <v>0.17707973875853214</v>
      </c>
      <c r="K9" t="s">
        <v>26</v>
      </c>
      <c r="L9" s="57" t="s">
        <v>4</v>
      </c>
    </row>
    <row r="10" spans="1:12">
      <c r="A10" s="24">
        <v>46054</v>
      </c>
      <c r="B10" s="26">
        <f>IF(SUMIFS('NSE - NIFTY Index Options'!$L:$L,'NSE - NIFTY Index Options'!$D:$D,$A10,'NSE - NIFTY Index Options'!$B:$B,"Monday")+SUMIFS('NSE - Other Index Options'!$L:$L,'NSE - Other Index Options'!$D:$D,$A10,'NSE - Other Index Options'!$B:$B,"Monday")=0,"",SUMIFS('NSE - NIFTY Index Options'!$L:$L,'NSE - NIFTY Index Options'!$D:$D,$A10,'NSE - NIFTY Index Options'!$B:$B,"Monday")+SUMIFS('NSE - Other Index Options'!$L:$L,'NSE - Other Index Options'!$D:$D,$A10,'NSE - Other Index Options'!$B:$B,"Monday"))</f>
        <v>2735.8540000000007</v>
      </c>
      <c r="C10" s="26">
        <f>IF(SUMIFS('BSE - SENSEX Index Options'!$L:$L,'BSE - SENSEX Index Options'!$D:$D,$A10,'BSE - SENSEX Index Options'!$B:$B,"Monday")+SUMIFS('BSE - Other Index Options'!$L:$L,'BSE - Other Index Options'!$D:$D,$A10,'BSE - Other Index Options'!$B:$B,"Monday")=0,"",SUMIFS('BSE - SENSEX Index Options'!$L:$L,'BSE - SENSEX Index Options'!$D:$D,$A10,'BSE - SENSEX Index Options'!$B:$B,"Monday")+SUMIFS('BSE - Other Index Options'!$L:$L,'BSE - Other Index Options'!$D:$D,$A10,'BSE - Other Index Options'!$B:$B,"Monday"))</f>
        <v>495.39819999999997</v>
      </c>
      <c r="D10" s="27">
        <f t="shared" si="0"/>
        <v>0.8466853809801661</v>
      </c>
      <c r="E10" s="27">
        <f t="shared" si="1"/>
        <v>0.15331461901983381</v>
      </c>
      <c r="K10" t="s">
        <v>28</v>
      </c>
      <c r="L10" s="58" t="s">
        <v>4</v>
      </c>
    </row>
    <row r="11" spans="1:12">
      <c r="A11" s="24">
        <v>46082</v>
      </c>
      <c r="B11" s="26">
        <f>IF(SUMIFS('NSE - NIFTY Index Options'!$L:$L,'NSE - NIFTY Index Options'!$D:$D,$A11,'NSE - NIFTY Index Options'!$B:$B,"Monday")+SUMIFS('NSE - Other Index Options'!$L:$L,'NSE - Other Index Options'!$D:$D,$A11,'NSE - Other Index Options'!$B:$B,"Monday")=0,"",SUMIFS('NSE - NIFTY Index Options'!$L:$L,'NSE - NIFTY Index Options'!$D:$D,$A11,'NSE - NIFTY Index Options'!$B:$B,"Monday")+SUMIFS('NSE - Other Index Options'!$L:$L,'NSE - Other Index Options'!$D:$D,$A11,'NSE - Other Index Options'!$B:$B,"Monday"))</f>
        <v>5503.2386999999999</v>
      </c>
      <c r="C11" s="26">
        <f>IF(SUMIFS('BSE - SENSEX Index Options'!$L:$L,'BSE - SENSEX Index Options'!$D:$D,$A11,'BSE - SENSEX Index Options'!$B:$B,"Monday")+SUMIFS('BSE - Other Index Options'!$L:$L,'BSE - Other Index Options'!$D:$D,$A11,'BSE - Other Index Options'!$B:$B,"Monday")=0,"",SUMIFS('BSE - SENSEX Index Options'!$L:$L,'BSE - SENSEX Index Options'!$D:$D,$A11,'BSE - SENSEX Index Options'!$B:$B,"Monday")+SUMIFS('BSE - Other Index Options'!$L:$L,'BSE - Other Index Options'!$D:$D,$A11,'BSE - Other Index Options'!$B:$B,"Monday"))</f>
        <v>807.46139999999991</v>
      </c>
      <c r="D11" s="27">
        <f t="shared" si="0"/>
        <v>0.87204883971589775</v>
      </c>
      <c r="E11" s="27">
        <f t="shared" si="1"/>
        <v>0.12795116028410222</v>
      </c>
      <c r="K11" t="s">
        <v>30</v>
      </c>
      <c r="L11" s="58" t="s">
        <v>4</v>
      </c>
    </row>
    <row r="12" spans="1:12">
      <c r="A12" s="24">
        <v>46113</v>
      </c>
      <c r="B12" s="26">
        <f>IF(SUMIFS('NSE - NIFTY Index Options'!$L:$L,'NSE - NIFTY Index Options'!$D:$D,$A12,'NSE - NIFTY Index Options'!$B:$B,"Monday")+SUMIFS('NSE - Other Index Options'!$L:$L,'NSE - Other Index Options'!$D:$D,$A12,'NSE - Other Index Options'!$B:$B,"Monday")=0,"",SUMIFS('NSE - NIFTY Index Options'!$L:$L,'NSE - NIFTY Index Options'!$D:$D,$A12,'NSE - NIFTY Index Options'!$B:$B,"Monday")+SUMIFS('NSE - Other Index Options'!$L:$L,'NSE - Other Index Options'!$D:$D,$A12,'NSE - Other Index Options'!$B:$B,"Monday"))</f>
        <v>3009.4778999999999</v>
      </c>
      <c r="C12" s="26">
        <f>IF(SUMIFS('BSE - SENSEX Index Options'!$L:$L,'BSE - SENSEX Index Options'!$D:$D,$A12,'BSE - SENSEX Index Options'!$B:$B,"Monday")+SUMIFS('BSE - Other Index Options'!$L:$L,'BSE - Other Index Options'!$D:$D,$A12,'BSE - Other Index Options'!$B:$B,"Monday")=0,"",SUMIFS('BSE - SENSEX Index Options'!$L:$L,'BSE - SENSEX Index Options'!$D:$D,$A12,'BSE - SENSEX Index Options'!$B:$B,"Monday")+SUMIFS('BSE - Other Index Options'!$L:$L,'BSE - Other Index Options'!$D:$D,$A12,'BSE - Other Index Options'!$B:$B,"Monday"))</f>
        <v>490.42140000000001</v>
      </c>
      <c r="D12" s="27">
        <f t="shared" si="0"/>
        <v>0.85987556841992563</v>
      </c>
      <c r="E12" s="27">
        <f t="shared" si="1"/>
        <v>0.14012443158007432</v>
      </c>
      <c r="K12" t="s">
        <v>32</v>
      </c>
      <c r="L12" s="58" t="s">
        <v>4</v>
      </c>
    </row>
    <row r="13" spans="1:12">
      <c r="A13" s="24">
        <v>46143</v>
      </c>
      <c r="B13" s="26">
        <f>IF(SUMIFS('NSE - NIFTY Index Options'!$L:$L,'NSE - NIFTY Index Options'!$D:$D,$A13,'NSE - NIFTY Index Options'!$B:$B,"Monday")+SUMIFS('NSE - Other Index Options'!$L:$L,'NSE - Other Index Options'!$D:$D,$A13,'NSE - Other Index Options'!$B:$B,"Monday")=0,"",SUMIFS('NSE - NIFTY Index Options'!$L:$L,'NSE - NIFTY Index Options'!$D:$D,$A13,'NSE - NIFTY Index Options'!$B:$B,"Monday")+SUMIFS('NSE - Other Index Options'!$L:$L,'NSE - Other Index Options'!$D:$D,$A13,'NSE - Other Index Options'!$B:$B,"Monday"))</f>
        <v>2759.5683000000013</v>
      </c>
      <c r="C13" s="26">
        <f>IF(SUMIFS('BSE - SENSEX Index Options'!$L:$L,'BSE - SENSEX Index Options'!$D:$D,$A13,'BSE - SENSEX Index Options'!$B:$B,"Monday")+SUMIFS('BSE - Other Index Options'!$L:$L,'BSE - Other Index Options'!$D:$D,$A13,'BSE - Other Index Options'!$B:$B,"Monday")=0,"",SUMIFS('BSE - SENSEX Index Options'!$L:$L,'BSE - SENSEX Index Options'!$D:$D,$A13,'BSE - SENSEX Index Options'!$B:$B,"Monday")+SUMIFS('BSE - Other Index Options'!$L:$L,'BSE - Other Index Options'!$D:$D,$A13,'BSE - Other Index Options'!$B:$B,"Monday"))</f>
        <v>518.2124</v>
      </c>
      <c r="D13" s="27">
        <f t="shared" si="0"/>
        <v>0.84190144264379874</v>
      </c>
      <c r="E13" s="27">
        <f t="shared" si="1"/>
        <v>0.15809855735620135</v>
      </c>
      <c r="K13" t="s">
        <v>34</v>
      </c>
      <c r="L13" s="58" t="s">
        <v>4</v>
      </c>
    </row>
    <row r="14" spans="1:12">
      <c r="A14" s="24">
        <v>46174</v>
      </c>
      <c r="B14" s="26">
        <f>IF(SUMIFS('NSE - NIFTY Index Options'!$L:$L,'NSE - NIFTY Index Options'!$D:$D,$A14,'NSE - NIFTY Index Options'!$B:$B,"Monday")+SUMIFS('NSE - Other Index Options'!$L:$L,'NSE - Other Index Options'!$D:$D,$A14,'NSE - Other Index Options'!$B:$B,"Monday")=0,"",SUMIFS('NSE - NIFTY Index Options'!$L:$L,'NSE - NIFTY Index Options'!$D:$D,$A14,'NSE - NIFTY Index Options'!$B:$B,"Monday")+SUMIFS('NSE - Other Index Options'!$L:$L,'NSE - Other Index Options'!$D:$D,$A14,'NSE - Other Index Options'!$B:$B,"Monday"))</f>
        <v>2921.8159999999993</v>
      </c>
      <c r="C14" s="26">
        <f>IF(SUMIFS('BSE - SENSEX Index Options'!$L:$L,'BSE - SENSEX Index Options'!$D:$D,$A14,'BSE - SENSEX Index Options'!$B:$B,"Monday")+SUMIFS('BSE - Other Index Options'!$L:$L,'BSE - Other Index Options'!$D:$D,$A14,'BSE - Other Index Options'!$B:$B,"Monday")=0,"",SUMIFS('BSE - SENSEX Index Options'!$L:$L,'BSE - SENSEX Index Options'!$D:$D,$A14,'BSE - SENSEX Index Options'!$B:$B,"Monday")+SUMIFS('BSE - Other Index Options'!$L:$L,'BSE - Other Index Options'!$D:$D,$A14,'BSE - Other Index Options'!$B:$B,"Monday"))</f>
        <v>524.7204999999999</v>
      </c>
      <c r="D14" s="27">
        <f t="shared" si="0"/>
        <v>0.84775425996504028</v>
      </c>
      <c r="E14" s="27">
        <f t="shared" si="1"/>
        <v>0.15224574003495975</v>
      </c>
    </row>
    <row r="15" spans="1:12">
      <c r="A15" s="24">
        <v>46204</v>
      </c>
      <c r="B15" s="26">
        <f>IF(SUMIFS('NSE - NIFTY Index Options'!$L:$L,'NSE - NIFTY Index Options'!$D:$D,$A15,'NSE - NIFTY Index Options'!$B:$B,"Monday")+SUMIFS('NSE - Other Index Options'!$L:$L,'NSE - Other Index Options'!$D:$D,$A15,'NSE - Other Index Options'!$B:$B,"Monday")=0,"",SUMIFS('NSE - NIFTY Index Options'!$L:$L,'NSE - NIFTY Index Options'!$D:$D,$A15,'NSE - NIFTY Index Options'!$B:$B,"Monday")+SUMIFS('NSE - Other Index Options'!$L:$L,'NSE - Other Index Options'!$D:$D,$A15,'NSE - Other Index Options'!$B:$B,"Monday"))</f>
        <v>985.6021999999997</v>
      </c>
      <c r="C15" s="26">
        <f>IF(SUMIFS('BSE - SENSEX Index Options'!$L:$L,'BSE - SENSEX Index Options'!$D:$D,$A15,'BSE - SENSEX Index Options'!$B:$B,"Monday")+SUMIFS('BSE - Other Index Options'!$L:$L,'BSE - Other Index Options'!$D:$D,$A15,'BSE - Other Index Options'!$B:$B,"Monday")=0,"",SUMIFS('BSE - SENSEX Index Options'!$L:$L,'BSE - SENSEX Index Options'!$D:$D,$A15,'BSE - SENSEX Index Options'!$B:$B,"Monday")+SUMIFS('BSE - Other Index Options'!$L:$L,'BSE - Other Index Options'!$D:$D,$A15,'BSE - Other Index Options'!$B:$B,"Monday"))</f>
        <v>223.35580000000004</v>
      </c>
      <c r="D15" s="27">
        <f t="shared" si="0"/>
        <v>0.81524933041511782</v>
      </c>
      <c r="E15" s="27">
        <f t="shared" si="1"/>
        <v>0.18475066958488229</v>
      </c>
    </row>
    <row r="16" spans="1:12" hidden="1" outlineLevel="1">
      <c r="A16" s="24">
        <v>46235</v>
      </c>
      <c r="B16" s="26" t="str">
        <f>IF(SUMIFS('NSE - NIFTY Index Options'!$L:$L,'NSE - NIFTY Index Options'!$D:$D,$A16,'NSE - NIFTY Index Options'!$B:$B,"Monday")+SUMIFS('NSE - Other Index Options'!$L:$L,'NSE - Other Index Options'!$D:$D,$A16,'NSE - Other Index Options'!$B:$B,"Monday")=0,"",SUMIFS('NSE - NIFTY Index Options'!$L:$L,'NSE - NIFTY Index Options'!$D:$D,$A16,'NSE - NIFTY Index Options'!$B:$B,"Monday")+SUMIFS('NSE - Other Index Options'!$L:$L,'NSE - Other Index Options'!$D:$D,$A16,'NSE - Other Index Options'!$B:$B,"Monday"))</f>
        <v/>
      </c>
      <c r="C16" s="26" t="str">
        <f>IF(SUMIFS('BSE - SENSEX Index Options'!$L:$L,'BSE - SENSEX Index Options'!$D:$D,$A16,'BSE - SENSEX Index Options'!$B:$B,"Monday")+SUMIFS('BSE - Other Index Options'!$L:$L,'BSE - Other Index Options'!$D:$D,$A16,'BSE - Other Index Options'!$B:$B,"Monday")=0,"",SUMIFS('BSE - SENSEX Index Options'!$L:$L,'BSE - SENSEX Index Options'!$D:$D,$A16,'BSE - SENSEX Index Options'!$B:$B,"Monday")+SUMIFS('BSE - Other Index Options'!$L:$L,'BSE - Other Index Options'!$D:$D,$A16,'BSE - Other Index Options'!$B:$B,"Monday"))</f>
        <v/>
      </c>
      <c r="D16" s="27" t="str">
        <f t="shared" si="0"/>
        <v/>
      </c>
      <c r="E16" s="27" t="str">
        <f t="shared" si="1"/>
        <v/>
      </c>
    </row>
    <row r="17" spans="1:5" hidden="1" outlineLevel="1">
      <c r="A17" s="24">
        <v>46266</v>
      </c>
      <c r="B17" s="26" t="str">
        <f>IF(SUMIFS('NSE - NIFTY Index Options'!$L:$L,'NSE - NIFTY Index Options'!$D:$D,$A17,'NSE - NIFTY Index Options'!$B:$B,"Monday")+SUMIFS('NSE - Other Index Options'!$L:$L,'NSE - Other Index Options'!$D:$D,$A17,'NSE - Other Index Options'!$B:$B,"Monday")=0,"",SUMIFS('NSE - NIFTY Index Options'!$L:$L,'NSE - NIFTY Index Options'!$D:$D,$A17,'NSE - NIFTY Index Options'!$B:$B,"Monday")+SUMIFS('NSE - Other Index Options'!$L:$L,'NSE - Other Index Options'!$D:$D,$A17,'NSE - Other Index Options'!$B:$B,"Monday"))</f>
        <v/>
      </c>
      <c r="C17" s="26" t="str">
        <f>IF(SUMIFS('BSE - SENSEX Index Options'!$L:$L,'BSE - SENSEX Index Options'!$D:$D,$A17,'BSE - SENSEX Index Options'!$B:$B,"Monday")+SUMIFS('BSE - Other Index Options'!$L:$L,'BSE - Other Index Options'!$D:$D,$A17,'BSE - Other Index Options'!$B:$B,"Monday")=0,"",SUMIFS('BSE - SENSEX Index Options'!$L:$L,'BSE - SENSEX Index Options'!$D:$D,$A17,'BSE - SENSEX Index Options'!$B:$B,"Monday")+SUMIFS('BSE - Other Index Options'!$L:$L,'BSE - Other Index Options'!$D:$D,$A17,'BSE - Other Index Options'!$B:$B,"Monday"))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Options'!$L:$L,'NSE - NIFTY Index Options'!$D:$D,$A18,'NSE - NIFTY Index Options'!$B:$B,"Monday")+SUMIFS('NSE - Other Index Options'!$L:$L,'NSE - Other Index Options'!$D:$D,$A18,'NSE - Other Index Options'!$B:$B,"Monday")=0,"",SUMIFS('NSE - NIFTY Index Options'!$L:$L,'NSE - NIFTY Index Options'!$D:$D,$A18,'NSE - NIFTY Index Options'!$B:$B,"Monday")+SUMIFS('NSE - Other Index Options'!$L:$L,'NSE - Other Index Options'!$D:$D,$A18,'NSE - Other Index Options'!$B:$B,"Monday"))</f>
        <v/>
      </c>
      <c r="C18" s="26" t="str">
        <f>IF(SUMIFS('BSE - SENSEX Index Options'!$L:$L,'BSE - SENSEX Index Options'!$D:$D,$A18,'BSE - SENSEX Index Options'!$B:$B,"Monday")+SUMIFS('BSE - Other Index Options'!$L:$L,'BSE - Other Index Options'!$D:$D,$A18,'BSE - Other Index Options'!$B:$B,"Monday")=0,"",SUMIFS('BSE - SENSEX Index Options'!$L:$L,'BSE - SENSEX Index Options'!$D:$D,$A18,'BSE - SENSEX Index Options'!$B:$B,"Monday")+SUMIFS('BSE - Other Index Options'!$L:$L,'BSE - Other Index Options'!$D:$D,$A18,'BSE - Other Index Options'!$B:$B,"Monday"))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Options'!$L:$L,'NSE - NIFTY Index Options'!$D:$D,$A19,'NSE - NIFTY Index Options'!$B:$B,"Monday")+SUMIFS('NSE - Other Index Options'!$L:$L,'NSE - Other Index Options'!$D:$D,$A19,'NSE - Other Index Options'!$B:$B,"Monday")=0,"",SUMIFS('NSE - NIFTY Index Options'!$L:$L,'NSE - NIFTY Index Options'!$D:$D,$A19,'NSE - NIFTY Index Options'!$B:$B,"Monday")+SUMIFS('NSE - Other Index Options'!$L:$L,'NSE - Other Index Options'!$D:$D,$A19,'NSE - Other Index Options'!$B:$B,"Monday"))</f>
        <v/>
      </c>
      <c r="C19" s="26" t="str">
        <f>IF(SUMIFS('BSE - SENSEX Index Options'!$L:$L,'BSE - SENSEX Index Options'!$D:$D,$A19,'BSE - SENSEX Index Options'!$B:$B,"Monday")+SUMIFS('BSE - Other Index Options'!$L:$L,'BSE - Other Index Options'!$D:$D,$A19,'BSE - Other Index Options'!$B:$B,"Monday")=0,"",SUMIFS('BSE - SENSEX Index Options'!$L:$L,'BSE - SENSEX Index Options'!$D:$D,$A19,'BSE - SENSEX Index Options'!$B:$B,"Monday")+SUMIFS('BSE - Other Index Options'!$L:$L,'BSE - Other Index Options'!$D:$D,$A19,'BSE - Other Index Options'!$B:$B,"Monday"))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Options'!$L:$L,'NSE - NIFTY Index Options'!$D:$D,$A20,'NSE - NIFTY Index Options'!$B:$B,"Monday")+SUMIFS('NSE - Other Index Options'!$L:$L,'NSE - Other Index Options'!$D:$D,$A20,'NSE - Other Index Options'!$B:$B,"Monday")=0,"",SUMIFS('NSE - NIFTY Index Options'!$L:$L,'NSE - NIFTY Index Options'!$D:$D,$A20,'NSE - NIFTY Index Options'!$B:$B,"Monday")+SUMIFS('NSE - Other Index Options'!$L:$L,'NSE - Other Index Options'!$D:$D,$A20,'NSE - Other Index Options'!$B:$B,"Monday"))</f>
        <v/>
      </c>
      <c r="C20" s="26" t="str">
        <f>IF(SUMIFS('BSE - SENSEX Index Options'!$L:$L,'BSE - SENSEX Index Options'!$D:$D,$A20,'BSE - SENSEX Index Options'!$B:$B,"Monday")+SUMIFS('BSE - Other Index Options'!$L:$L,'BSE - Other Index Options'!$D:$D,$A20,'BSE - Other Index Options'!$B:$B,"Monday")=0,"",SUMIFS('BSE - SENSEX Index Options'!$L:$L,'BSE - SENSEX Index Options'!$D:$D,$A20,'BSE - SENSEX Index Options'!$B:$B,"Monday")+SUMIFS('BSE - Other Index Options'!$L:$L,'BSE - Other Index Options'!$D:$D,$A20,'BSE - Other Index Options'!$B:$B,"Monday"))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Options'!$L:$L,'NSE - NIFTY Index Options'!$D:$D,$A21,'NSE - NIFTY Index Options'!$B:$B,"Monday")+SUMIFS('NSE - Other Index Options'!$L:$L,'NSE - Other Index Options'!$D:$D,$A21,'NSE - Other Index Options'!$B:$B,"Monday")=0,"",SUMIFS('NSE - NIFTY Index Options'!$L:$L,'NSE - NIFTY Index Options'!$D:$D,$A21,'NSE - NIFTY Index Options'!$B:$B,"Monday")+SUMIFS('NSE - Other Index Options'!$L:$L,'NSE - Other Index Options'!$D:$D,$A21,'NSE - Other Index Options'!$B:$B,"Monday"))</f>
        <v/>
      </c>
      <c r="C21" s="26" t="str">
        <f>IF(SUMIFS('BSE - SENSEX Index Options'!$L:$L,'BSE - SENSEX Index Options'!$D:$D,$A21,'BSE - SENSEX Index Options'!$B:$B,"Monday")+SUMIFS('BSE - Other Index Options'!$L:$L,'BSE - Other Index Options'!$D:$D,$A21,'BSE - Other Index Options'!$B:$B,"Monday")=0,"",SUMIFS('BSE - SENSEX Index Options'!$L:$L,'BSE - SENSEX Index Options'!$D:$D,$A21,'BSE - SENSEX Index Options'!$B:$B,"Monday")+SUMIFS('BSE - Other Index Options'!$L:$L,'BSE - Other Index Options'!$D:$D,$A21,'BSE - Other Index Options'!$B:$B,"Monday"))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Options'!$L:$L,'NSE - NIFTY Index Options'!$D:$D,$A22,'NSE - NIFTY Index Options'!$B:$B,"Monday")+SUMIFS('NSE - Other Index Options'!$L:$L,'NSE - Other Index Options'!$D:$D,$A22,'NSE - Other Index Options'!$B:$B,"Monday")=0,"",SUMIFS('NSE - NIFTY Index Options'!$L:$L,'NSE - NIFTY Index Options'!$D:$D,$A22,'NSE - NIFTY Index Options'!$B:$B,"Monday")+SUMIFS('NSE - Other Index Options'!$L:$L,'NSE - Other Index Options'!$D:$D,$A22,'NSE - Other Index Options'!$B:$B,"Monday"))</f>
        <v/>
      </c>
      <c r="C22" s="26" t="str">
        <f>IF(SUMIFS('BSE - SENSEX Index Options'!$L:$L,'BSE - SENSEX Index Options'!$D:$D,$A22,'BSE - SENSEX Index Options'!$B:$B,"Monday")+SUMIFS('BSE - Other Index Options'!$L:$L,'BSE - Other Index Options'!$D:$D,$A22,'BSE - Other Index Options'!$B:$B,"Monday")=0,"",SUMIFS('BSE - SENSEX Index Options'!$L:$L,'BSE - SENSEX Index Options'!$D:$D,$A22,'BSE - SENSEX Index Options'!$B:$B,"Monday")+SUMIFS('BSE - Other Index Options'!$L:$L,'BSE - Other Index Options'!$D:$D,$A22,'BSE - Other Index Options'!$B:$B,"Monday"))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Options'!$L:$L,'NSE - NIFTY Index Options'!$D:$D,$A23,'NSE - NIFTY Index Options'!$B:$B,"Monday")+SUMIFS('NSE - Other Index Options'!$L:$L,'NSE - Other Index Options'!$D:$D,$A23,'NSE - Other Index Options'!$B:$B,"Monday")=0,"",SUMIFS('NSE - NIFTY Index Options'!$L:$L,'NSE - NIFTY Index Options'!$D:$D,$A23,'NSE - NIFTY Index Options'!$B:$B,"Monday")+SUMIFS('NSE - Other Index Options'!$L:$L,'NSE - Other Index Options'!$D:$D,$A23,'NSE - Other Index Options'!$B:$B,"Monday"))</f>
        <v/>
      </c>
      <c r="C23" s="26" t="str">
        <f>IF(SUMIFS('BSE - SENSEX Index Options'!$L:$L,'BSE - SENSEX Index Options'!$D:$D,$A23,'BSE - SENSEX Index Options'!$B:$B,"Monday")+SUMIFS('BSE - Other Index Options'!$L:$L,'BSE - Other Index Options'!$D:$D,$A23,'BSE - Other Index Options'!$B:$B,"Monday")=0,"",SUMIFS('BSE - SENSEX Index Options'!$L:$L,'BSE - SENSEX Index Options'!$D:$D,$A23,'BSE - SENSEX Index Options'!$B:$B,"Monday")+SUMIFS('BSE - Other Index Options'!$L:$L,'BSE - Other Index Options'!$D:$D,$A23,'BSE - Other Index Options'!$B:$B,"Monday"))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Options'!$L:$L,'NSE - NIFTY Index Options'!$D:$D,$A24,'NSE - NIFTY Index Options'!$B:$B,"Monday")+SUMIFS('NSE - Other Index Options'!$L:$L,'NSE - Other Index Options'!$D:$D,$A24,'NSE - Other Index Options'!$B:$B,"Monday")=0,"",SUMIFS('NSE - NIFTY Index Options'!$L:$L,'NSE - NIFTY Index Options'!$D:$D,$A24,'NSE - NIFTY Index Options'!$B:$B,"Monday")+SUMIFS('NSE - Other Index Options'!$L:$L,'NSE - Other Index Options'!$D:$D,$A24,'NSE - Other Index Options'!$B:$B,"Monday"))</f>
        <v/>
      </c>
      <c r="C24" s="26" t="str">
        <f>IF(SUMIFS('BSE - SENSEX Index Options'!$L:$L,'BSE - SENSEX Index Options'!$D:$D,$A24,'BSE - SENSEX Index Options'!$B:$B,"Monday")+SUMIFS('BSE - Other Index Options'!$L:$L,'BSE - Other Index Options'!$D:$D,$A24,'BSE - Other Index Options'!$B:$B,"Monday")=0,"",SUMIFS('BSE - SENSEX Index Options'!$L:$L,'BSE - SENSEX Index Options'!$D:$D,$A24,'BSE - SENSEX Index Options'!$B:$B,"Monday")+SUMIFS('BSE - Other Index Options'!$L:$L,'BSE - Other Index Options'!$D:$D,$A24,'BSE - Other Index Options'!$B:$B,"Monday"))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Options'!$L:$L,'NSE - NIFTY Index Options'!$D:$D,$A25,'NSE - NIFTY Index Options'!$B:$B,"Monday")+SUMIFS('NSE - Other Index Options'!$L:$L,'NSE - Other Index Options'!$D:$D,$A25,'NSE - Other Index Options'!$B:$B,"Monday")=0,"",SUMIFS('NSE - NIFTY Index Options'!$L:$L,'NSE - NIFTY Index Options'!$D:$D,$A25,'NSE - NIFTY Index Options'!$B:$B,"Monday")+SUMIFS('NSE - Other Index Options'!$L:$L,'NSE - Other Index Options'!$D:$D,$A25,'NSE - Other Index Options'!$B:$B,"Monday"))</f>
        <v/>
      </c>
      <c r="C25" s="26" t="str">
        <f>IF(SUMIFS('BSE - SENSEX Index Options'!$L:$L,'BSE - SENSEX Index Options'!$D:$D,$A25,'BSE - SENSEX Index Options'!$B:$B,"Monday")+SUMIFS('BSE - Other Index Options'!$L:$L,'BSE - Other Index Options'!$D:$D,$A25,'BSE - Other Index Options'!$B:$B,"Monday")=0,"",SUMIFS('BSE - SENSEX Index Options'!$L:$L,'BSE - SENSEX Index Options'!$D:$D,$A25,'BSE - SENSEX Index Options'!$B:$B,"Monday")+SUMIFS('BSE - Other Index Options'!$L:$L,'BSE - Other Index Options'!$D:$D,$A25,'BSE - Other Index Options'!$B:$B,"Monday"))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Options'!$L:$L,'NSE - NIFTY Index Options'!$D:$D,$A26,'NSE - NIFTY Index Options'!$B:$B,"Monday")+SUMIFS('NSE - Other Index Options'!$L:$L,'NSE - Other Index Options'!$D:$D,$A26,'NSE - Other Index Options'!$B:$B,"Monday")=0,"",SUMIFS('NSE - NIFTY Index Options'!$L:$L,'NSE - NIFTY Index Options'!$D:$D,$A26,'NSE - NIFTY Index Options'!$B:$B,"Monday")+SUMIFS('NSE - Other Index Options'!$L:$L,'NSE - Other Index Options'!$D:$D,$A26,'NSE - Other Index Options'!$B:$B,"Monday"))</f>
        <v/>
      </c>
      <c r="C26" s="26" t="str">
        <f>IF(SUMIFS('BSE - SENSEX Index Options'!$L:$L,'BSE - SENSEX Index Options'!$D:$D,$A26,'BSE - SENSEX Index Options'!$B:$B,"Monday")+SUMIFS('BSE - Other Index Options'!$L:$L,'BSE - Other Index Options'!$D:$D,$A26,'BSE - Other Index Options'!$B:$B,"Monday")=0,"",SUMIFS('BSE - SENSEX Index Options'!$L:$L,'BSE - SENSEX Index Options'!$D:$D,$A26,'BSE - SENSEX Index Options'!$B:$B,"Monday")+SUMIFS('BSE - Other Index Options'!$L:$L,'BSE - Other Index Options'!$D:$D,$A26,'BSE - Other Index Options'!$B:$B,"Monday"))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Options'!$L:$L,'NSE - NIFTY Index Options'!$D:$D,$A27,'NSE - NIFTY Index Options'!$B:$B,"Monday")+SUMIFS('NSE - Other Index Options'!$L:$L,'NSE - Other Index Options'!$D:$D,$A27,'NSE - Other Index Options'!$B:$B,"Monday")=0,"",SUMIFS('NSE - NIFTY Index Options'!$L:$L,'NSE - NIFTY Index Options'!$D:$D,$A27,'NSE - NIFTY Index Options'!$B:$B,"Monday")+SUMIFS('NSE - Other Index Options'!$L:$L,'NSE - Other Index Options'!$D:$D,$A27,'NSE - Other Index Options'!$B:$B,"Monday"))</f>
        <v/>
      </c>
      <c r="C27" s="26" t="str">
        <f>IF(SUMIFS('BSE - SENSEX Index Options'!$L:$L,'BSE - SENSEX Index Options'!$D:$D,$A27,'BSE - SENSEX Index Options'!$B:$B,"Monday")+SUMIFS('BSE - Other Index Options'!$L:$L,'BSE - Other Index Options'!$D:$D,$A27,'BSE - Other Index Options'!$B:$B,"Monday")=0,"",SUMIFS('BSE - SENSEX Index Options'!$L:$L,'BSE - SENSEX Index Options'!$D:$D,$A27,'BSE - SENSEX Index Options'!$B:$B,"Monday")+SUMIFS('BSE - Other Index Options'!$L:$L,'BSE - Other Index Options'!$D:$D,$A27,'BSE - Other Index Options'!$B:$B,"Monday"))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Options'!$L:$L,'NSE - NIFTY Index Options'!$D:$D,$A28,'NSE - NIFTY Index Options'!$B:$B,"Monday")+SUMIFS('NSE - Other Index Options'!$L:$L,'NSE - Other Index Options'!$D:$D,$A28,'NSE - Other Index Options'!$B:$B,"Monday")=0,"",SUMIFS('NSE - NIFTY Index Options'!$L:$L,'NSE - NIFTY Index Options'!$D:$D,$A28,'NSE - NIFTY Index Options'!$B:$B,"Monday")+SUMIFS('NSE - Other Index Options'!$L:$L,'NSE - Other Index Options'!$D:$D,$A28,'NSE - Other Index Options'!$B:$B,"Monday"))</f>
        <v/>
      </c>
      <c r="C28" s="26" t="str">
        <f>IF(SUMIFS('BSE - SENSEX Index Options'!$L:$L,'BSE - SENSEX Index Options'!$D:$D,$A28,'BSE - SENSEX Index Options'!$B:$B,"Monday")+SUMIFS('BSE - Other Index Options'!$L:$L,'BSE - Other Index Options'!$D:$D,$A28,'BSE - Other Index Options'!$B:$B,"Monday")=0,"",SUMIFS('BSE - SENSEX Index Options'!$L:$L,'BSE - SENSEX Index Options'!$D:$D,$A28,'BSE - SENSEX Index Options'!$B:$B,"Monday")+SUMIFS('BSE - Other Index Options'!$L:$L,'BSE - Other Index Options'!$D:$D,$A28,'BSE - Other Index Options'!$B:$B,"Monday"))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Options'!$L:$L,'NSE - NIFTY Index Options'!$D:$D,$A29,'NSE - NIFTY Index Options'!$B:$B,"Monday")+SUMIFS('NSE - Other Index Options'!$L:$L,'NSE - Other Index Options'!$D:$D,$A29,'NSE - Other Index Options'!$B:$B,"Monday")=0,"",SUMIFS('NSE - NIFTY Index Options'!$L:$L,'NSE - NIFTY Index Options'!$D:$D,$A29,'NSE - NIFTY Index Options'!$B:$B,"Monday")+SUMIFS('NSE - Other Index Options'!$L:$L,'NSE - Other Index Options'!$D:$D,$A29,'NSE - Other Index Options'!$B:$B,"Monday"))</f>
        <v/>
      </c>
      <c r="C29" s="26" t="str">
        <f>IF(SUMIFS('BSE - SENSEX Index Options'!$L:$L,'BSE - SENSEX Index Options'!$D:$D,$A29,'BSE - SENSEX Index Options'!$B:$B,"Monday")+SUMIFS('BSE - Other Index Options'!$L:$L,'BSE - Other Index Options'!$D:$D,$A29,'BSE - Other Index Options'!$B:$B,"Monday")=0,"",SUMIFS('BSE - SENSEX Index Options'!$L:$L,'BSE - SENSEX Index Options'!$D:$D,$A29,'BSE - SENSEX Index Options'!$B:$B,"Monday")+SUMIFS('BSE - Other Index Options'!$L:$L,'BSE - Other Index Options'!$D:$D,$A29,'BSE - Other Index Options'!$B:$B,"Monday"))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Options'!$L:$L,'NSE - NIFTY Index Options'!$D:$D,$A30,'NSE - NIFTY Index Options'!$B:$B,"Monday")+SUMIFS('NSE - Other Index Options'!$L:$L,'NSE - Other Index Options'!$D:$D,$A30,'NSE - Other Index Options'!$B:$B,"Monday")=0,"",SUMIFS('NSE - NIFTY Index Options'!$L:$L,'NSE - NIFTY Index Options'!$D:$D,$A30,'NSE - NIFTY Index Options'!$B:$B,"Monday")+SUMIFS('NSE - Other Index Options'!$L:$L,'NSE - Other Index Options'!$D:$D,$A30,'NSE - Other Index Options'!$B:$B,"Monday"))</f>
        <v/>
      </c>
      <c r="C30" s="26" t="str">
        <f>IF(SUMIFS('BSE - SENSEX Index Options'!$L:$L,'BSE - SENSEX Index Options'!$D:$D,$A30,'BSE - SENSEX Index Options'!$B:$B,"Monday")+SUMIFS('BSE - Other Index Options'!$L:$L,'BSE - Other Index Options'!$D:$D,$A30,'BSE - Other Index Options'!$B:$B,"Monday")=0,"",SUMIFS('BSE - SENSEX Index Options'!$L:$L,'BSE - SENSEX Index Options'!$D:$D,$A30,'BSE - SENSEX Index Options'!$B:$B,"Monday")+SUMIFS('BSE - Other Index Options'!$L:$L,'BSE - Other Index Options'!$D:$D,$A30,'BSE - Other Index Options'!$B:$B,"Monday"))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Options'!$L:$L,'NSE - NIFTY Index Options'!$D:$D,$A31,'NSE - NIFTY Index Options'!$B:$B,"Monday")+SUMIFS('NSE - Other Index Options'!$L:$L,'NSE - Other Index Options'!$D:$D,$A31,'NSE - Other Index Options'!$B:$B,"Monday")=0,"",SUMIFS('NSE - NIFTY Index Options'!$L:$L,'NSE - NIFTY Index Options'!$D:$D,$A31,'NSE - NIFTY Index Options'!$B:$B,"Monday")+SUMIFS('NSE - Other Index Options'!$L:$L,'NSE - Other Index Options'!$D:$D,$A31,'NSE - Other Index Options'!$B:$B,"Monday"))</f>
        <v/>
      </c>
      <c r="C31" s="26" t="str">
        <f>IF(SUMIFS('BSE - SENSEX Index Options'!$L:$L,'BSE - SENSEX Index Options'!$D:$D,$A31,'BSE - SENSEX Index Options'!$B:$B,"Monday")+SUMIFS('BSE - Other Index Options'!$L:$L,'BSE - Other Index Options'!$D:$D,$A31,'BSE - Other Index Options'!$B:$B,"Monday")=0,"",SUMIFS('BSE - SENSEX Index Options'!$L:$L,'BSE - SENSEX Index Options'!$D:$D,$A31,'BSE - SENSEX Index Options'!$B:$B,"Monday")+SUMIFS('BSE - Other Index Options'!$L:$L,'BSE - Other Index Options'!$D:$D,$A31,'BSE - Other Index Options'!$B:$B,"Monday"))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Options'!$L:$L,'NSE - NIFTY Index Options'!$D:$D,$A32,'NSE - NIFTY Index Options'!$B:$B,"Monday")+SUMIFS('NSE - Other Index Options'!$L:$L,'NSE - Other Index Options'!$D:$D,$A32,'NSE - Other Index Options'!$B:$B,"Monday")=0,"",SUMIFS('NSE - NIFTY Index Options'!$L:$L,'NSE - NIFTY Index Options'!$D:$D,$A32,'NSE - NIFTY Index Options'!$B:$B,"Monday")+SUMIFS('NSE - Other Index Options'!$L:$L,'NSE - Other Index Options'!$D:$D,$A32,'NSE - Other Index Options'!$B:$B,"Monday"))</f>
        <v/>
      </c>
      <c r="C32" s="26" t="str">
        <f>IF(SUMIFS('BSE - SENSEX Index Options'!$L:$L,'BSE - SENSEX Index Options'!$D:$D,$A32,'BSE - SENSEX Index Options'!$B:$B,"Monday")+SUMIFS('BSE - Other Index Options'!$L:$L,'BSE - Other Index Options'!$D:$D,$A32,'BSE - Other Index Options'!$B:$B,"Monday")=0,"",SUMIFS('BSE - SENSEX Index Options'!$L:$L,'BSE - SENSEX Index Options'!$D:$D,$A32,'BSE - SENSEX Index Options'!$B:$B,"Monday")+SUMIFS('BSE - Other Index Options'!$L:$L,'BSE - Other Index Options'!$D:$D,$A32,'BSE - Other Index Options'!$B:$B,"Monday"))</f>
        <v/>
      </c>
      <c r="D32" s="27" t="str">
        <f t="shared" si="0"/>
        <v/>
      </c>
      <c r="E32" s="27" t="str">
        <f t="shared" si="1"/>
        <v/>
      </c>
    </row>
    <row r="33" spans="1:5" collapsed="1">
      <c r="A33" s="28" t="s">
        <v>15</v>
      </c>
      <c r="B33" s="30">
        <f>IF(SUM(B5:B32)=0,"",SUM(B5:B32))</f>
        <v>28446.814500000004</v>
      </c>
      <c r="C33" s="30">
        <f>IF(SUM(C5:C32)=0,"",SUM(C5:C32))</f>
        <v>5054.4767999999995</v>
      </c>
      <c r="D33" s="31">
        <f t="shared" si="0"/>
        <v>0.84912591115555003</v>
      </c>
      <c r="E33" s="31">
        <f t="shared" si="1"/>
        <v>0.15087408884444997</v>
      </c>
    </row>
    <row r="35" spans="1:5">
      <c r="A35" s="28" t="s">
        <v>261</v>
      </c>
    </row>
    <row r="36" spans="1:5">
      <c r="A36" s="28" t="s">
        <v>190</v>
      </c>
      <c r="B36" s="28" t="s">
        <v>257</v>
      </c>
      <c r="C36" s="28" t="s">
        <v>258</v>
      </c>
      <c r="D36" s="28" t="s">
        <v>259</v>
      </c>
      <c r="E36" s="28" t="s">
        <v>260</v>
      </c>
    </row>
    <row r="37" spans="1:5">
      <c r="A37" s="24">
        <v>45901</v>
      </c>
      <c r="B37" s="26">
        <f>IF(SUMIFS('NSE - NIFTY Index Options'!$L:$L,'NSE - NIFTY Index Options'!$D:$D,$A37,'NSE - NIFTY Index Options'!$B:$B,"Tuesday")+SUMIFS('NSE - Other Index Options'!$L:$L,'NSE - Other Index Options'!$D:$D,$A37,'NSE - Other Index Options'!$B:$B,"Tuesday")=0,"",SUMIFS('NSE - NIFTY Index Options'!$L:$L,'NSE - NIFTY Index Options'!$D:$D,$A37,'NSE - NIFTY Index Options'!$B:$B,"Tuesday")+SUMIFS('NSE - Other Index Options'!$L:$L,'NSE - Other Index Options'!$D:$D,$A37,'NSE - Other Index Options'!$B:$B,"Tuesday"))</f>
        <v>2952.4449000000013</v>
      </c>
      <c r="C37" s="26">
        <f>IF(SUMIFS('BSE - SENSEX Index Options'!$L:$L,'BSE - SENSEX Index Options'!$D:$D,$A37,'BSE - SENSEX Index Options'!$B:$B,"Tuesday")+SUMIFS('BSE - Other Index Options'!$L:$L,'BSE - Other Index Options'!$D:$D,$A37,'BSE - Other Index Options'!$B:$B,"Tuesday")=0,"",SUMIFS('BSE - SENSEX Index Options'!$L:$L,'BSE - SENSEX Index Options'!$D:$D,$A37,'BSE - SENSEX Index Options'!$B:$B,"Tuesday")+SUMIFS('BSE - Other Index Options'!$L:$L,'BSE - Other Index Options'!$D:$D,$A37,'BSE - Other Index Options'!$B:$B,"Tuesday"))</f>
        <v>414.72369999999995</v>
      </c>
      <c r="D37" s="27">
        <f t="shared" ref="D37:D65" si="2">IF(SUM(B37:C37)=0,"",SUM(B37)/SUM(B37:C37))</f>
        <v>0.87683310541681825</v>
      </c>
      <c r="E37" s="27">
        <f t="shared" ref="E37:E65" si="3">IF(SUM(B37:C37)=0,"",SUM(C37)/SUM(B37:C37))</f>
        <v>0.12316689458318178</v>
      </c>
    </row>
    <row r="38" spans="1:5">
      <c r="A38" s="24">
        <v>45931</v>
      </c>
      <c r="B38" s="26">
        <f>IF(SUMIFS('NSE - NIFTY Index Options'!$L:$L,'NSE - NIFTY Index Options'!$D:$D,$A38,'NSE - NIFTY Index Options'!$B:$B,"Tuesday")+SUMIFS('NSE - Other Index Options'!$L:$L,'NSE - Other Index Options'!$D:$D,$A38,'NSE - Other Index Options'!$B:$B,"Tuesday")=0,"",SUMIFS('NSE - NIFTY Index Options'!$L:$L,'NSE - NIFTY Index Options'!$D:$D,$A38,'NSE - NIFTY Index Options'!$B:$B,"Tuesday")+SUMIFS('NSE - Other Index Options'!$L:$L,'NSE - Other Index Options'!$D:$D,$A38,'NSE - Other Index Options'!$B:$B,"Tuesday"))</f>
        <v>2352.7375999999999</v>
      </c>
      <c r="C38" s="26">
        <f>IF(SUMIFS('BSE - SENSEX Index Options'!$L:$L,'BSE - SENSEX Index Options'!$D:$D,$A38,'BSE - SENSEX Index Options'!$B:$B,"Tuesday")+SUMIFS('BSE - Other Index Options'!$L:$L,'BSE - Other Index Options'!$D:$D,$A38,'BSE - Other Index Options'!$B:$B,"Tuesday")=0,"",SUMIFS('BSE - SENSEX Index Options'!$L:$L,'BSE - SENSEX Index Options'!$D:$D,$A38,'BSE - SENSEX Index Options'!$B:$B,"Tuesday")+SUMIFS('BSE - Other Index Options'!$L:$L,'BSE - Other Index Options'!$D:$D,$A38,'BSE - Other Index Options'!$B:$B,"Tuesday"))</f>
        <v>366.71180000000004</v>
      </c>
      <c r="D38" s="27">
        <f t="shared" si="2"/>
        <v>0.86515218852757469</v>
      </c>
      <c r="E38" s="27">
        <f t="shared" si="3"/>
        <v>0.13484781147242528</v>
      </c>
    </row>
    <row r="39" spans="1:5">
      <c r="A39" s="24">
        <v>45962</v>
      </c>
      <c r="B39" s="26">
        <f>IF(SUMIFS('NSE - NIFTY Index Options'!$L:$L,'NSE - NIFTY Index Options'!$D:$D,$A39,'NSE - NIFTY Index Options'!$B:$B,"Tuesday")+SUMIFS('NSE - Other Index Options'!$L:$L,'NSE - Other Index Options'!$D:$D,$A39,'NSE - Other Index Options'!$B:$B,"Tuesday")=0,"",SUMIFS('NSE - NIFTY Index Options'!$L:$L,'NSE - NIFTY Index Options'!$D:$D,$A39,'NSE - NIFTY Index Options'!$B:$B,"Tuesday")+SUMIFS('NSE - Other Index Options'!$L:$L,'NSE - Other Index Options'!$D:$D,$A39,'NSE - Other Index Options'!$B:$B,"Tuesday"))</f>
        <v>2587.5336999999995</v>
      </c>
      <c r="C39" s="26">
        <f>IF(SUMIFS('BSE - SENSEX Index Options'!$L:$L,'BSE - SENSEX Index Options'!$D:$D,$A39,'BSE - SENSEX Index Options'!$B:$B,"Tuesday")+SUMIFS('BSE - Other Index Options'!$L:$L,'BSE - Other Index Options'!$D:$D,$A39,'BSE - Other Index Options'!$B:$B,"Tuesday")=0,"",SUMIFS('BSE - SENSEX Index Options'!$L:$L,'BSE - SENSEX Index Options'!$D:$D,$A39,'BSE - SENSEX Index Options'!$B:$B,"Tuesday")+SUMIFS('BSE - Other Index Options'!$L:$L,'BSE - Other Index Options'!$D:$D,$A39,'BSE - Other Index Options'!$B:$B,"Tuesday"))</f>
        <v>374.51270000000005</v>
      </c>
      <c r="D39" s="27">
        <f t="shared" si="2"/>
        <v>0.87356285168253944</v>
      </c>
      <c r="E39" s="27">
        <f t="shared" si="3"/>
        <v>0.12643714831746056</v>
      </c>
    </row>
    <row r="40" spans="1:5">
      <c r="A40" s="24">
        <v>45992</v>
      </c>
      <c r="B40" s="26">
        <f>IF(SUMIFS('NSE - NIFTY Index Options'!$L:$L,'NSE - NIFTY Index Options'!$D:$D,$A40,'NSE - NIFTY Index Options'!$B:$B,"Tuesday")+SUMIFS('NSE - Other Index Options'!$L:$L,'NSE - Other Index Options'!$D:$D,$A40,'NSE - Other Index Options'!$B:$B,"Tuesday")=0,"",SUMIFS('NSE - NIFTY Index Options'!$L:$L,'NSE - NIFTY Index Options'!$D:$D,$A40,'NSE - NIFTY Index Options'!$B:$B,"Tuesday")+SUMIFS('NSE - Other Index Options'!$L:$L,'NSE - Other Index Options'!$D:$D,$A40,'NSE - Other Index Options'!$B:$B,"Tuesday"))</f>
        <v>2943.6868999999983</v>
      </c>
      <c r="C40" s="26">
        <f>IF(SUMIFS('BSE - SENSEX Index Options'!$L:$L,'BSE - SENSEX Index Options'!$D:$D,$A40,'BSE - SENSEX Index Options'!$B:$B,"Tuesday")+SUMIFS('BSE - Other Index Options'!$L:$L,'BSE - Other Index Options'!$D:$D,$A40,'BSE - Other Index Options'!$B:$B,"Tuesday")=0,"",SUMIFS('BSE - SENSEX Index Options'!$L:$L,'BSE - SENSEX Index Options'!$D:$D,$A40,'BSE - SENSEX Index Options'!$B:$B,"Tuesday")+SUMIFS('BSE - Other Index Options'!$L:$L,'BSE - Other Index Options'!$D:$D,$A40,'BSE - Other Index Options'!$B:$B,"Tuesday"))</f>
        <v>447.11590000000001</v>
      </c>
      <c r="D40" s="27">
        <f t="shared" si="2"/>
        <v>0.86813863076909092</v>
      </c>
      <c r="E40" s="27">
        <f t="shared" si="3"/>
        <v>0.13186136923090902</v>
      </c>
    </row>
    <row r="41" spans="1:5">
      <c r="A41" s="24">
        <v>46023</v>
      </c>
      <c r="B41" s="26">
        <f>IF(SUMIFS('NSE - NIFTY Index Options'!$L:$L,'NSE - NIFTY Index Options'!$D:$D,$A41,'NSE - NIFTY Index Options'!$B:$B,"Tuesday")+SUMIFS('NSE - Other Index Options'!$L:$L,'NSE - Other Index Options'!$D:$D,$A41,'NSE - Other Index Options'!$B:$B,"Tuesday")=0,"",SUMIFS('NSE - NIFTY Index Options'!$L:$L,'NSE - NIFTY Index Options'!$D:$D,$A41,'NSE - NIFTY Index Options'!$B:$B,"Tuesday")+SUMIFS('NSE - Other Index Options'!$L:$L,'NSE - Other Index Options'!$D:$D,$A41,'NSE - Other Index Options'!$B:$B,"Tuesday"))</f>
        <v>3258.0967000000005</v>
      </c>
      <c r="C41" s="26">
        <f>IF(SUMIFS('BSE - SENSEX Index Options'!$L:$L,'BSE - SENSEX Index Options'!$D:$D,$A41,'BSE - SENSEX Index Options'!$B:$B,"Tuesday")+SUMIFS('BSE - Other Index Options'!$L:$L,'BSE - Other Index Options'!$D:$D,$A41,'BSE - Other Index Options'!$B:$B,"Tuesday")=0,"",SUMIFS('BSE - SENSEX Index Options'!$L:$L,'BSE - SENSEX Index Options'!$D:$D,$A41,'BSE - SENSEX Index Options'!$B:$B,"Tuesday")+SUMIFS('BSE - Other Index Options'!$L:$L,'BSE - Other Index Options'!$D:$D,$A41,'BSE - Other Index Options'!$B:$B,"Tuesday"))</f>
        <v>567.50319999999999</v>
      </c>
      <c r="D41" s="27">
        <f t="shared" si="2"/>
        <v>0.85165641603033293</v>
      </c>
      <c r="E41" s="27">
        <f t="shared" si="3"/>
        <v>0.14834358396966707</v>
      </c>
    </row>
    <row r="42" spans="1:5">
      <c r="A42" s="24">
        <v>46054</v>
      </c>
      <c r="B42" s="26">
        <f>IF(SUMIFS('NSE - NIFTY Index Options'!$L:$L,'NSE - NIFTY Index Options'!$D:$D,$A42,'NSE - NIFTY Index Options'!$B:$B,"Tuesday")+SUMIFS('NSE - Other Index Options'!$L:$L,'NSE - Other Index Options'!$D:$D,$A42,'NSE - Other Index Options'!$B:$B,"Tuesday")=0,"",SUMIFS('NSE - NIFTY Index Options'!$L:$L,'NSE - NIFTY Index Options'!$D:$D,$A42,'NSE - NIFTY Index Options'!$B:$B,"Tuesday")+SUMIFS('NSE - Other Index Options'!$L:$L,'NSE - Other Index Options'!$D:$D,$A42,'NSE - Other Index Options'!$B:$B,"Tuesday"))</f>
        <v>3446.4583999999986</v>
      </c>
      <c r="C42" s="26">
        <f>IF(SUMIFS('BSE - SENSEX Index Options'!$L:$L,'BSE - SENSEX Index Options'!$D:$D,$A42,'BSE - SENSEX Index Options'!$B:$B,"Tuesday")+SUMIFS('BSE - Other Index Options'!$L:$L,'BSE - Other Index Options'!$D:$D,$A42,'BSE - Other Index Options'!$B:$B,"Tuesday")=0,"",SUMIFS('BSE - SENSEX Index Options'!$L:$L,'BSE - SENSEX Index Options'!$D:$D,$A42,'BSE - SENSEX Index Options'!$B:$B,"Tuesday")+SUMIFS('BSE - Other Index Options'!$L:$L,'BSE - Other Index Options'!$D:$D,$A42,'BSE - Other Index Options'!$B:$B,"Tuesday"))</f>
        <v>523.76409999999998</v>
      </c>
      <c r="D42" s="27">
        <f t="shared" si="2"/>
        <v>0.86807688989722864</v>
      </c>
      <c r="E42" s="27">
        <f t="shared" si="3"/>
        <v>0.13192311010277136</v>
      </c>
    </row>
    <row r="43" spans="1:5">
      <c r="A43" s="24">
        <v>46082</v>
      </c>
      <c r="B43" s="26">
        <f>IF(SUMIFS('NSE - NIFTY Index Options'!$L:$L,'NSE - NIFTY Index Options'!$D:$D,$A43,'NSE - NIFTY Index Options'!$B:$B,"Tuesday")+SUMIFS('NSE - Other Index Options'!$L:$L,'NSE - Other Index Options'!$D:$D,$A43,'NSE - Other Index Options'!$B:$B,"Tuesday")=0,"",SUMIFS('NSE - NIFTY Index Options'!$L:$L,'NSE - NIFTY Index Options'!$D:$D,$A43,'NSE - NIFTY Index Options'!$B:$B,"Tuesday")+SUMIFS('NSE - Other Index Options'!$L:$L,'NSE - Other Index Options'!$D:$D,$A43,'NSE - Other Index Options'!$B:$B,"Tuesday"))</f>
        <v>3330.5522999999998</v>
      </c>
      <c r="C43" s="26">
        <f>IF(SUMIFS('BSE - SENSEX Index Options'!$L:$L,'BSE - SENSEX Index Options'!$D:$D,$A43,'BSE - SENSEX Index Options'!$B:$B,"Tuesday")+SUMIFS('BSE - Other Index Options'!$L:$L,'BSE - Other Index Options'!$D:$D,$A43,'BSE - Other Index Options'!$B:$B,"Tuesday")=0,"",SUMIFS('BSE - SENSEX Index Options'!$L:$L,'BSE - SENSEX Index Options'!$D:$D,$A43,'BSE - SENSEX Index Options'!$B:$B,"Tuesday")+SUMIFS('BSE - Other Index Options'!$L:$L,'BSE - Other Index Options'!$D:$D,$A43,'BSE - Other Index Options'!$B:$B,"Tuesday"))</f>
        <v>497.67100000000005</v>
      </c>
      <c r="D43" s="27">
        <f t="shared" si="2"/>
        <v>0.86999948513975145</v>
      </c>
      <c r="E43" s="27">
        <f t="shared" si="3"/>
        <v>0.13000051486024863</v>
      </c>
    </row>
    <row r="44" spans="1:5">
      <c r="A44" s="24">
        <v>46113</v>
      </c>
      <c r="B44" s="26">
        <f>IF(SUMIFS('NSE - NIFTY Index Options'!$L:$L,'NSE - NIFTY Index Options'!$D:$D,$A44,'NSE - NIFTY Index Options'!$B:$B,"Tuesday")+SUMIFS('NSE - Other Index Options'!$L:$L,'NSE - Other Index Options'!$D:$D,$A44,'NSE - Other Index Options'!$B:$B,"Tuesday")=0,"",SUMIFS('NSE - NIFTY Index Options'!$L:$L,'NSE - NIFTY Index Options'!$D:$D,$A44,'NSE - NIFTY Index Options'!$B:$B,"Tuesday")+SUMIFS('NSE - Other Index Options'!$L:$L,'NSE - Other Index Options'!$D:$D,$A44,'NSE - Other Index Options'!$B:$B,"Tuesday"))</f>
        <v>2453.1147000000005</v>
      </c>
      <c r="C44" s="26">
        <f>IF(SUMIFS('BSE - SENSEX Index Options'!$L:$L,'BSE - SENSEX Index Options'!$D:$D,$A44,'BSE - SENSEX Index Options'!$B:$B,"Tuesday")+SUMIFS('BSE - Other Index Options'!$L:$L,'BSE - Other Index Options'!$D:$D,$A44,'BSE - Other Index Options'!$B:$B,"Tuesday")=0,"",SUMIFS('BSE - SENSEX Index Options'!$L:$L,'BSE - SENSEX Index Options'!$D:$D,$A44,'BSE - SENSEX Index Options'!$B:$B,"Tuesday")+SUMIFS('BSE - Other Index Options'!$L:$L,'BSE - Other Index Options'!$D:$D,$A44,'BSE - Other Index Options'!$B:$B,"Tuesday"))</f>
        <v>325.01900000000012</v>
      </c>
      <c r="D44" s="27">
        <f t="shared" si="2"/>
        <v>0.88300815039967295</v>
      </c>
      <c r="E44" s="27">
        <f t="shared" si="3"/>
        <v>0.11699184960032702</v>
      </c>
    </row>
    <row r="45" spans="1:5">
      <c r="A45" s="24">
        <v>46143</v>
      </c>
      <c r="B45" s="26">
        <f>IF(SUMIFS('NSE - NIFTY Index Options'!$L:$L,'NSE - NIFTY Index Options'!$D:$D,$A45,'NSE - NIFTY Index Options'!$B:$B,"Tuesday")+SUMIFS('NSE - Other Index Options'!$L:$L,'NSE - Other Index Options'!$D:$D,$A45,'NSE - Other Index Options'!$B:$B,"Tuesday")=0,"",SUMIFS('NSE - NIFTY Index Options'!$L:$L,'NSE - NIFTY Index Options'!$D:$D,$A45,'NSE - NIFTY Index Options'!$B:$B,"Tuesday")+SUMIFS('NSE - Other Index Options'!$L:$L,'NSE - Other Index Options'!$D:$D,$A45,'NSE - Other Index Options'!$B:$B,"Tuesday"))</f>
        <v>3196.4791000000009</v>
      </c>
      <c r="C45" s="26">
        <f>IF(SUMIFS('BSE - SENSEX Index Options'!$L:$L,'BSE - SENSEX Index Options'!$D:$D,$A45,'BSE - SENSEX Index Options'!$B:$B,"Tuesday")+SUMIFS('BSE - Other Index Options'!$L:$L,'BSE - Other Index Options'!$D:$D,$A45,'BSE - Other Index Options'!$B:$B,"Tuesday")=0,"",SUMIFS('BSE - SENSEX Index Options'!$L:$L,'BSE - SENSEX Index Options'!$D:$D,$A45,'BSE - SENSEX Index Options'!$B:$B,"Tuesday")+SUMIFS('BSE - Other Index Options'!$L:$L,'BSE - Other Index Options'!$D:$D,$A45,'BSE - Other Index Options'!$B:$B,"Tuesday"))</f>
        <v>460.10850000000005</v>
      </c>
      <c r="D45" s="27">
        <f t="shared" si="2"/>
        <v>0.87416997749486436</v>
      </c>
      <c r="E45" s="27">
        <f t="shared" si="3"/>
        <v>0.12583002250513564</v>
      </c>
    </row>
    <row r="46" spans="1:5">
      <c r="A46" s="24">
        <v>46174</v>
      </c>
      <c r="B46" s="26">
        <f>IF(SUMIFS('NSE - NIFTY Index Options'!$L:$L,'NSE - NIFTY Index Options'!$D:$D,$A46,'NSE - NIFTY Index Options'!$B:$B,"Tuesday")+SUMIFS('NSE - Other Index Options'!$L:$L,'NSE - Other Index Options'!$D:$D,$A46,'NSE - Other Index Options'!$B:$B,"Tuesday")=0,"",SUMIFS('NSE - NIFTY Index Options'!$L:$L,'NSE - NIFTY Index Options'!$D:$D,$A46,'NSE - NIFTY Index Options'!$B:$B,"Tuesday")+SUMIFS('NSE - Other Index Options'!$L:$L,'NSE - Other Index Options'!$D:$D,$A46,'NSE - Other Index Options'!$B:$B,"Tuesday"))</f>
        <v>3857.3592000000003</v>
      </c>
      <c r="C46" s="26">
        <f>IF(SUMIFS('BSE - SENSEX Index Options'!$L:$L,'BSE - SENSEX Index Options'!$D:$D,$A46,'BSE - SENSEX Index Options'!$B:$B,"Tuesday")+SUMIFS('BSE - Other Index Options'!$L:$L,'BSE - Other Index Options'!$D:$D,$A46,'BSE - Other Index Options'!$B:$B,"Tuesday")=0,"",SUMIFS('BSE - SENSEX Index Options'!$L:$L,'BSE - SENSEX Index Options'!$D:$D,$A46,'BSE - SENSEX Index Options'!$B:$B,"Tuesday")+SUMIFS('BSE - Other Index Options'!$L:$L,'BSE - Other Index Options'!$D:$D,$A46,'BSE - Other Index Options'!$B:$B,"Tuesday"))</f>
        <v>561.64730000000009</v>
      </c>
      <c r="D46" s="27">
        <f t="shared" si="2"/>
        <v>0.87290190679737623</v>
      </c>
      <c r="E46" s="27">
        <f t="shared" si="3"/>
        <v>0.12709809320262372</v>
      </c>
    </row>
    <row r="47" spans="1:5" hidden="1" outlineLevel="1">
      <c r="A47" s="24">
        <v>46204</v>
      </c>
      <c r="B47" s="26">
        <f>IF(SUMIFS('NSE - NIFTY Index Options'!$L:$L,'NSE - NIFTY Index Options'!$D:$D,$A47,'NSE - NIFTY Index Options'!$B:$B,"Tuesday")+SUMIFS('NSE - Other Index Options'!$L:$L,'NSE - Other Index Options'!$D:$D,$A47,'NSE - Other Index Options'!$B:$B,"Tuesday")=0,"",SUMIFS('NSE - NIFTY Index Options'!$L:$L,'NSE - NIFTY Index Options'!$D:$D,$A47,'NSE - NIFTY Index Options'!$B:$B,"Tuesday")+SUMIFS('NSE - Other Index Options'!$L:$L,'NSE - Other Index Options'!$D:$D,$A47,'NSE - Other Index Options'!$B:$B,"Tuesday"))</f>
        <v>1301.7132999999997</v>
      </c>
      <c r="C47" s="26">
        <f>IF(SUMIFS('BSE - SENSEX Index Options'!$L:$L,'BSE - SENSEX Index Options'!$D:$D,$A47,'BSE - SENSEX Index Options'!$B:$B,"Tuesday")+SUMIFS('BSE - Other Index Options'!$L:$L,'BSE - Other Index Options'!$D:$D,$A47,'BSE - Other Index Options'!$B:$B,"Tuesday")=0,"",SUMIFS('BSE - SENSEX Index Options'!$L:$L,'BSE - SENSEX Index Options'!$D:$D,$A47,'BSE - SENSEX Index Options'!$B:$B,"Tuesday")+SUMIFS('BSE - Other Index Options'!$L:$L,'BSE - Other Index Options'!$D:$D,$A47,'BSE - Other Index Options'!$B:$B,"Tuesday"))</f>
        <v>216.47599999999997</v>
      </c>
      <c r="D47" s="27">
        <f t="shared" si="2"/>
        <v>0.85741172065960425</v>
      </c>
      <c r="E47" s="27">
        <f t="shared" si="3"/>
        <v>0.14258827934039583</v>
      </c>
    </row>
    <row r="48" spans="1:5" hidden="1" outlineLevel="1">
      <c r="A48" s="24">
        <v>46235</v>
      </c>
      <c r="B48" s="26" t="str">
        <f>IF(SUMIFS('NSE - NIFTY Index Options'!$L:$L,'NSE - NIFTY Index Options'!$D:$D,$A48,'NSE - NIFTY Index Options'!$B:$B,"Tuesday")+SUMIFS('NSE - Other Index Options'!$L:$L,'NSE - Other Index Options'!$D:$D,$A48,'NSE - Other Index Options'!$B:$B,"Tuesday")=0,"",SUMIFS('NSE - NIFTY Index Options'!$L:$L,'NSE - NIFTY Index Options'!$D:$D,$A48,'NSE - NIFTY Index Options'!$B:$B,"Tuesday")+SUMIFS('NSE - Other Index Options'!$L:$L,'NSE - Other Index Options'!$D:$D,$A48,'NSE - Other Index Options'!$B:$B,"Tuesday"))</f>
        <v/>
      </c>
      <c r="C48" s="26" t="str">
        <f>IF(SUMIFS('BSE - SENSEX Index Options'!$L:$L,'BSE - SENSEX Index Options'!$D:$D,$A48,'BSE - SENSEX Index Options'!$B:$B,"Tuesday")+SUMIFS('BSE - Other Index Options'!$L:$L,'BSE - Other Index Options'!$D:$D,$A48,'BSE - Other Index Options'!$B:$B,"Tuesday")=0,"",SUMIFS('BSE - SENSEX Index Options'!$L:$L,'BSE - SENSEX Index Options'!$D:$D,$A48,'BSE - SENSEX Index Options'!$B:$B,"Tuesday")+SUMIFS('BSE - Other Index Options'!$L:$L,'BSE - Other Index Options'!$D:$D,$A48,'BSE - Other Index Options'!$B:$B,"Tuesday"))</f>
        <v/>
      </c>
      <c r="D48" s="27" t="str">
        <f t="shared" si="2"/>
        <v/>
      </c>
      <c r="E48" s="27" t="str">
        <f t="shared" si="3"/>
        <v/>
      </c>
    </row>
    <row r="49" spans="1:5" hidden="1" outlineLevel="1">
      <c r="A49" s="24">
        <v>46266</v>
      </c>
      <c r="B49" s="26" t="str">
        <f>IF(SUMIFS('NSE - NIFTY Index Options'!$L:$L,'NSE - NIFTY Index Options'!$D:$D,$A49,'NSE - NIFTY Index Options'!$B:$B,"Tuesday")+SUMIFS('NSE - Other Index Options'!$L:$L,'NSE - Other Index Options'!$D:$D,$A49,'NSE - Other Index Options'!$B:$B,"Tuesday")=0,"",SUMIFS('NSE - NIFTY Index Options'!$L:$L,'NSE - NIFTY Index Options'!$D:$D,$A49,'NSE - NIFTY Index Options'!$B:$B,"Tuesday")+SUMIFS('NSE - Other Index Options'!$L:$L,'NSE - Other Index Options'!$D:$D,$A49,'NSE - Other Index Options'!$B:$B,"Tuesday"))</f>
        <v/>
      </c>
      <c r="C49" s="26" t="str">
        <f>IF(SUMIFS('BSE - SENSEX Index Options'!$L:$L,'BSE - SENSEX Index Options'!$D:$D,$A49,'BSE - SENSEX Index Options'!$B:$B,"Tuesday")+SUMIFS('BSE - Other Index Options'!$L:$L,'BSE - Other Index Options'!$D:$D,$A49,'BSE - Other Index Options'!$B:$B,"Tuesday")=0,"",SUMIFS('BSE - SENSEX Index Options'!$L:$L,'BSE - SENSEX Index Options'!$D:$D,$A49,'BSE - SENSEX Index Options'!$B:$B,"Tuesday")+SUMIFS('BSE - Other Index Options'!$L:$L,'BSE - Other Index Options'!$D:$D,$A49,'BSE - Other Index Options'!$B:$B,"Tuesday"))</f>
        <v/>
      </c>
      <c r="D49" s="27" t="str">
        <f t="shared" si="2"/>
        <v/>
      </c>
      <c r="E49" s="27" t="str">
        <f t="shared" si="3"/>
        <v/>
      </c>
    </row>
    <row r="50" spans="1:5" hidden="1" outlineLevel="1">
      <c r="A50" s="24">
        <v>46296</v>
      </c>
      <c r="B50" s="26" t="str">
        <f>IF(SUMIFS('NSE - NIFTY Index Options'!$L:$L,'NSE - NIFTY Index Options'!$D:$D,$A50,'NSE - NIFTY Index Options'!$B:$B,"Tuesday")+SUMIFS('NSE - Other Index Options'!$L:$L,'NSE - Other Index Options'!$D:$D,$A50,'NSE - Other Index Options'!$B:$B,"Tuesday")=0,"",SUMIFS('NSE - NIFTY Index Options'!$L:$L,'NSE - NIFTY Index Options'!$D:$D,$A50,'NSE - NIFTY Index Options'!$B:$B,"Tuesday")+SUMIFS('NSE - Other Index Options'!$L:$L,'NSE - Other Index Options'!$D:$D,$A50,'NSE - Other Index Options'!$B:$B,"Tuesday"))</f>
        <v/>
      </c>
      <c r="C50" s="26" t="str">
        <f>IF(SUMIFS('BSE - SENSEX Index Options'!$L:$L,'BSE - SENSEX Index Options'!$D:$D,$A50,'BSE - SENSEX Index Options'!$B:$B,"Tuesday")+SUMIFS('BSE - Other Index Options'!$L:$L,'BSE - Other Index Options'!$D:$D,$A50,'BSE - Other Index Options'!$B:$B,"Tuesday")=0,"",SUMIFS('BSE - SENSEX Index Options'!$L:$L,'BSE - SENSEX Index Options'!$D:$D,$A50,'BSE - SENSEX Index Options'!$B:$B,"Tuesday")+SUMIFS('BSE - Other Index Options'!$L:$L,'BSE - Other Index Options'!$D:$D,$A50,'BSE - Other Index Options'!$B:$B,"Tuesday"))</f>
        <v/>
      </c>
      <c r="D50" s="27" t="str">
        <f t="shared" si="2"/>
        <v/>
      </c>
      <c r="E50" s="27" t="str">
        <f t="shared" si="3"/>
        <v/>
      </c>
    </row>
    <row r="51" spans="1:5" hidden="1" outlineLevel="1">
      <c r="A51" s="24">
        <v>46327</v>
      </c>
      <c r="B51" s="26" t="str">
        <f>IF(SUMIFS('NSE - NIFTY Index Options'!$L:$L,'NSE - NIFTY Index Options'!$D:$D,$A51,'NSE - NIFTY Index Options'!$B:$B,"Tuesday")+SUMIFS('NSE - Other Index Options'!$L:$L,'NSE - Other Index Options'!$D:$D,$A51,'NSE - Other Index Options'!$B:$B,"Tuesday")=0,"",SUMIFS('NSE - NIFTY Index Options'!$L:$L,'NSE - NIFTY Index Options'!$D:$D,$A51,'NSE - NIFTY Index Options'!$B:$B,"Tuesday")+SUMIFS('NSE - Other Index Options'!$L:$L,'NSE - Other Index Options'!$D:$D,$A51,'NSE - Other Index Options'!$B:$B,"Tuesday"))</f>
        <v/>
      </c>
      <c r="C51" s="26" t="str">
        <f>IF(SUMIFS('BSE - SENSEX Index Options'!$L:$L,'BSE - SENSEX Index Options'!$D:$D,$A51,'BSE - SENSEX Index Options'!$B:$B,"Tuesday")+SUMIFS('BSE - Other Index Options'!$L:$L,'BSE - Other Index Options'!$D:$D,$A51,'BSE - Other Index Options'!$B:$B,"Tuesday")=0,"",SUMIFS('BSE - SENSEX Index Options'!$L:$L,'BSE - SENSEX Index Options'!$D:$D,$A51,'BSE - SENSEX Index Options'!$B:$B,"Tuesday")+SUMIFS('BSE - Other Index Options'!$L:$L,'BSE - Other Index Options'!$D:$D,$A51,'BSE - Other Index Options'!$B:$B,"Tuesday"))</f>
        <v/>
      </c>
      <c r="D51" s="27" t="str">
        <f t="shared" si="2"/>
        <v/>
      </c>
      <c r="E51" s="27" t="str">
        <f t="shared" si="3"/>
        <v/>
      </c>
    </row>
    <row r="52" spans="1:5" hidden="1" outlineLevel="1">
      <c r="A52" s="24">
        <v>46357</v>
      </c>
      <c r="B52" s="26" t="str">
        <f>IF(SUMIFS('NSE - NIFTY Index Options'!$L:$L,'NSE - NIFTY Index Options'!$D:$D,$A52,'NSE - NIFTY Index Options'!$B:$B,"Tuesday")+SUMIFS('NSE - Other Index Options'!$L:$L,'NSE - Other Index Options'!$D:$D,$A52,'NSE - Other Index Options'!$B:$B,"Tuesday")=0,"",SUMIFS('NSE - NIFTY Index Options'!$L:$L,'NSE - NIFTY Index Options'!$D:$D,$A52,'NSE - NIFTY Index Options'!$B:$B,"Tuesday")+SUMIFS('NSE - Other Index Options'!$L:$L,'NSE - Other Index Options'!$D:$D,$A52,'NSE - Other Index Options'!$B:$B,"Tuesday"))</f>
        <v/>
      </c>
      <c r="C52" s="26" t="str">
        <f>IF(SUMIFS('BSE - SENSEX Index Options'!$L:$L,'BSE - SENSEX Index Options'!$D:$D,$A52,'BSE - SENSEX Index Options'!$B:$B,"Tuesday")+SUMIFS('BSE - Other Index Options'!$L:$L,'BSE - Other Index Options'!$D:$D,$A52,'BSE - Other Index Options'!$B:$B,"Tuesday")=0,"",SUMIFS('BSE - SENSEX Index Options'!$L:$L,'BSE - SENSEX Index Options'!$D:$D,$A52,'BSE - SENSEX Index Options'!$B:$B,"Tuesday")+SUMIFS('BSE - Other Index Options'!$L:$L,'BSE - Other Index Options'!$D:$D,$A52,'BSE - Other Index Options'!$B:$B,"Tuesday"))</f>
        <v/>
      </c>
      <c r="D52" s="27" t="str">
        <f t="shared" si="2"/>
        <v/>
      </c>
      <c r="E52" s="27" t="str">
        <f t="shared" si="3"/>
        <v/>
      </c>
    </row>
    <row r="53" spans="1:5" hidden="1" outlineLevel="1">
      <c r="A53" s="24">
        <v>46388</v>
      </c>
      <c r="B53" s="26" t="str">
        <f>IF(SUMIFS('NSE - NIFTY Index Options'!$L:$L,'NSE - NIFTY Index Options'!$D:$D,$A53,'NSE - NIFTY Index Options'!$B:$B,"Tuesday")+SUMIFS('NSE - Other Index Options'!$L:$L,'NSE - Other Index Options'!$D:$D,$A53,'NSE - Other Index Options'!$B:$B,"Tuesday")=0,"",SUMIFS('NSE - NIFTY Index Options'!$L:$L,'NSE - NIFTY Index Options'!$D:$D,$A53,'NSE - NIFTY Index Options'!$B:$B,"Tuesday")+SUMIFS('NSE - Other Index Options'!$L:$L,'NSE - Other Index Options'!$D:$D,$A53,'NSE - Other Index Options'!$B:$B,"Tuesday"))</f>
        <v/>
      </c>
      <c r="C53" s="26" t="str">
        <f>IF(SUMIFS('BSE - SENSEX Index Options'!$L:$L,'BSE - SENSEX Index Options'!$D:$D,$A53,'BSE - SENSEX Index Options'!$B:$B,"Tuesday")+SUMIFS('BSE - Other Index Options'!$L:$L,'BSE - Other Index Options'!$D:$D,$A53,'BSE - Other Index Options'!$B:$B,"Tuesday")=0,"",SUMIFS('BSE - SENSEX Index Options'!$L:$L,'BSE - SENSEX Index Options'!$D:$D,$A53,'BSE - SENSEX Index Options'!$B:$B,"Tuesday")+SUMIFS('BSE - Other Index Options'!$L:$L,'BSE - Other Index Options'!$D:$D,$A53,'BSE - Other Index Options'!$B:$B,"Tuesday"))</f>
        <v/>
      </c>
      <c r="D53" s="27" t="str">
        <f t="shared" si="2"/>
        <v/>
      </c>
      <c r="E53" s="27" t="str">
        <f t="shared" si="3"/>
        <v/>
      </c>
    </row>
    <row r="54" spans="1:5" hidden="1" outlineLevel="1">
      <c r="A54" s="24">
        <v>46419</v>
      </c>
      <c r="B54" s="26" t="str">
        <f>IF(SUMIFS('NSE - NIFTY Index Options'!$L:$L,'NSE - NIFTY Index Options'!$D:$D,$A54,'NSE - NIFTY Index Options'!$B:$B,"Tuesday")+SUMIFS('NSE - Other Index Options'!$L:$L,'NSE - Other Index Options'!$D:$D,$A54,'NSE - Other Index Options'!$B:$B,"Tuesday")=0,"",SUMIFS('NSE - NIFTY Index Options'!$L:$L,'NSE - NIFTY Index Options'!$D:$D,$A54,'NSE - NIFTY Index Options'!$B:$B,"Tuesday")+SUMIFS('NSE - Other Index Options'!$L:$L,'NSE - Other Index Options'!$D:$D,$A54,'NSE - Other Index Options'!$B:$B,"Tuesday"))</f>
        <v/>
      </c>
      <c r="C54" s="26" t="str">
        <f>IF(SUMIFS('BSE - SENSEX Index Options'!$L:$L,'BSE - SENSEX Index Options'!$D:$D,$A54,'BSE - SENSEX Index Options'!$B:$B,"Tuesday")+SUMIFS('BSE - Other Index Options'!$L:$L,'BSE - Other Index Options'!$D:$D,$A54,'BSE - Other Index Options'!$B:$B,"Tuesday")=0,"",SUMIFS('BSE - SENSEX Index Options'!$L:$L,'BSE - SENSEX Index Options'!$D:$D,$A54,'BSE - SENSEX Index Options'!$B:$B,"Tuesday")+SUMIFS('BSE - Other Index Options'!$L:$L,'BSE - Other Index Options'!$D:$D,$A54,'BSE - Other Index Options'!$B:$B,"Tuesday"))</f>
        <v/>
      </c>
      <c r="D54" s="27" t="str">
        <f t="shared" si="2"/>
        <v/>
      </c>
      <c r="E54" s="27" t="str">
        <f t="shared" si="3"/>
        <v/>
      </c>
    </row>
    <row r="55" spans="1:5" hidden="1" outlineLevel="1">
      <c r="A55" s="24">
        <v>46447</v>
      </c>
      <c r="B55" s="26" t="str">
        <f>IF(SUMIFS('NSE - NIFTY Index Options'!$L:$L,'NSE - NIFTY Index Options'!$D:$D,$A55,'NSE - NIFTY Index Options'!$B:$B,"Tuesday")+SUMIFS('NSE - Other Index Options'!$L:$L,'NSE - Other Index Options'!$D:$D,$A55,'NSE - Other Index Options'!$B:$B,"Tuesday")=0,"",SUMIFS('NSE - NIFTY Index Options'!$L:$L,'NSE - NIFTY Index Options'!$D:$D,$A55,'NSE - NIFTY Index Options'!$B:$B,"Tuesday")+SUMIFS('NSE - Other Index Options'!$L:$L,'NSE - Other Index Options'!$D:$D,$A55,'NSE - Other Index Options'!$B:$B,"Tuesday"))</f>
        <v/>
      </c>
      <c r="C55" s="26" t="str">
        <f>IF(SUMIFS('BSE - SENSEX Index Options'!$L:$L,'BSE - SENSEX Index Options'!$D:$D,$A55,'BSE - SENSEX Index Options'!$B:$B,"Tuesday")+SUMIFS('BSE - Other Index Options'!$L:$L,'BSE - Other Index Options'!$D:$D,$A55,'BSE - Other Index Options'!$B:$B,"Tuesday")=0,"",SUMIFS('BSE - SENSEX Index Options'!$L:$L,'BSE - SENSEX Index Options'!$D:$D,$A55,'BSE - SENSEX Index Options'!$B:$B,"Tuesday")+SUMIFS('BSE - Other Index Options'!$L:$L,'BSE - Other Index Options'!$D:$D,$A55,'BSE - Other Index Options'!$B:$B,"Tuesday"))</f>
        <v/>
      </c>
      <c r="D55" s="27" t="str">
        <f t="shared" si="2"/>
        <v/>
      </c>
      <c r="E55" s="27" t="str">
        <f t="shared" si="3"/>
        <v/>
      </c>
    </row>
    <row r="56" spans="1:5" hidden="1" outlineLevel="1">
      <c r="A56" s="24">
        <v>46478</v>
      </c>
      <c r="B56" s="26" t="str">
        <f>IF(SUMIFS('NSE - NIFTY Index Options'!$L:$L,'NSE - NIFTY Index Options'!$D:$D,$A56,'NSE - NIFTY Index Options'!$B:$B,"Tuesday")+SUMIFS('NSE - Other Index Options'!$L:$L,'NSE - Other Index Options'!$D:$D,$A56,'NSE - Other Index Options'!$B:$B,"Tuesday")=0,"",SUMIFS('NSE - NIFTY Index Options'!$L:$L,'NSE - NIFTY Index Options'!$D:$D,$A56,'NSE - NIFTY Index Options'!$B:$B,"Tuesday")+SUMIFS('NSE - Other Index Options'!$L:$L,'NSE - Other Index Options'!$D:$D,$A56,'NSE - Other Index Options'!$B:$B,"Tuesday"))</f>
        <v/>
      </c>
      <c r="C56" s="26" t="str">
        <f>IF(SUMIFS('BSE - SENSEX Index Options'!$L:$L,'BSE - SENSEX Index Options'!$D:$D,$A56,'BSE - SENSEX Index Options'!$B:$B,"Tuesday")+SUMIFS('BSE - Other Index Options'!$L:$L,'BSE - Other Index Options'!$D:$D,$A56,'BSE - Other Index Options'!$B:$B,"Tuesday")=0,"",SUMIFS('BSE - SENSEX Index Options'!$L:$L,'BSE - SENSEX Index Options'!$D:$D,$A56,'BSE - SENSEX Index Options'!$B:$B,"Tuesday")+SUMIFS('BSE - Other Index Options'!$L:$L,'BSE - Other Index Options'!$D:$D,$A56,'BSE - Other Index Options'!$B:$B,"Tuesday"))</f>
        <v/>
      </c>
      <c r="D56" s="27" t="str">
        <f t="shared" si="2"/>
        <v/>
      </c>
      <c r="E56" s="27" t="str">
        <f t="shared" si="3"/>
        <v/>
      </c>
    </row>
    <row r="57" spans="1:5" hidden="1" outlineLevel="1">
      <c r="A57" s="24">
        <v>46508</v>
      </c>
      <c r="B57" s="26" t="str">
        <f>IF(SUMIFS('NSE - NIFTY Index Options'!$L:$L,'NSE - NIFTY Index Options'!$D:$D,$A57,'NSE - NIFTY Index Options'!$B:$B,"Tuesday")+SUMIFS('NSE - Other Index Options'!$L:$L,'NSE - Other Index Options'!$D:$D,$A57,'NSE - Other Index Options'!$B:$B,"Tuesday")=0,"",SUMIFS('NSE - NIFTY Index Options'!$L:$L,'NSE - NIFTY Index Options'!$D:$D,$A57,'NSE - NIFTY Index Options'!$B:$B,"Tuesday")+SUMIFS('NSE - Other Index Options'!$L:$L,'NSE - Other Index Options'!$D:$D,$A57,'NSE - Other Index Options'!$B:$B,"Tuesday"))</f>
        <v/>
      </c>
      <c r="C57" s="26" t="str">
        <f>IF(SUMIFS('BSE - SENSEX Index Options'!$L:$L,'BSE - SENSEX Index Options'!$D:$D,$A57,'BSE - SENSEX Index Options'!$B:$B,"Tuesday")+SUMIFS('BSE - Other Index Options'!$L:$L,'BSE - Other Index Options'!$D:$D,$A57,'BSE - Other Index Options'!$B:$B,"Tuesday")=0,"",SUMIFS('BSE - SENSEX Index Options'!$L:$L,'BSE - SENSEX Index Options'!$D:$D,$A57,'BSE - SENSEX Index Options'!$B:$B,"Tuesday")+SUMIFS('BSE - Other Index Options'!$L:$L,'BSE - Other Index Options'!$D:$D,$A57,'BSE - Other Index Options'!$B:$B,"Tuesday"))</f>
        <v/>
      </c>
      <c r="D57" s="27" t="str">
        <f t="shared" si="2"/>
        <v/>
      </c>
      <c r="E57" s="27" t="str">
        <f t="shared" si="3"/>
        <v/>
      </c>
    </row>
    <row r="58" spans="1:5" hidden="1" outlineLevel="1">
      <c r="A58" s="24">
        <v>46539</v>
      </c>
      <c r="B58" s="26" t="str">
        <f>IF(SUMIFS('NSE - NIFTY Index Options'!$L:$L,'NSE - NIFTY Index Options'!$D:$D,$A58,'NSE - NIFTY Index Options'!$B:$B,"Tuesday")+SUMIFS('NSE - Other Index Options'!$L:$L,'NSE - Other Index Options'!$D:$D,$A58,'NSE - Other Index Options'!$B:$B,"Tuesday")=0,"",SUMIFS('NSE - NIFTY Index Options'!$L:$L,'NSE - NIFTY Index Options'!$D:$D,$A58,'NSE - NIFTY Index Options'!$B:$B,"Tuesday")+SUMIFS('NSE - Other Index Options'!$L:$L,'NSE - Other Index Options'!$D:$D,$A58,'NSE - Other Index Options'!$B:$B,"Tuesday"))</f>
        <v/>
      </c>
      <c r="C58" s="26" t="str">
        <f>IF(SUMIFS('BSE - SENSEX Index Options'!$L:$L,'BSE - SENSEX Index Options'!$D:$D,$A58,'BSE - SENSEX Index Options'!$B:$B,"Tuesday")+SUMIFS('BSE - Other Index Options'!$L:$L,'BSE - Other Index Options'!$D:$D,$A58,'BSE - Other Index Options'!$B:$B,"Tuesday")=0,"",SUMIFS('BSE - SENSEX Index Options'!$L:$L,'BSE - SENSEX Index Options'!$D:$D,$A58,'BSE - SENSEX Index Options'!$B:$B,"Tuesday")+SUMIFS('BSE - Other Index Options'!$L:$L,'BSE - Other Index Options'!$D:$D,$A58,'BSE - Other Index Options'!$B:$B,"Tuesday"))</f>
        <v/>
      </c>
      <c r="D58" s="27" t="str">
        <f t="shared" si="2"/>
        <v/>
      </c>
      <c r="E58" s="27" t="str">
        <f t="shared" si="3"/>
        <v/>
      </c>
    </row>
    <row r="59" spans="1:5" hidden="1" outlineLevel="1">
      <c r="A59" s="24">
        <v>46569</v>
      </c>
      <c r="B59" s="26" t="str">
        <f>IF(SUMIFS('NSE - NIFTY Index Options'!$L:$L,'NSE - NIFTY Index Options'!$D:$D,$A59,'NSE - NIFTY Index Options'!$B:$B,"Tuesday")+SUMIFS('NSE - Other Index Options'!$L:$L,'NSE - Other Index Options'!$D:$D,$A59,'NSE - Other Index Options'!$B:$B,"Tuesday")=0,"",SUMIFS('NSE - NIFTY Index Options'!$L:$L,'NSE - NIFTY Index Options'!$D:$D,$A59,'NSE - NIFTY Index Options'!$B:$B,"Tuesday")+SUMIFS('NSE - Other Index Options'!$L:$L,'NSE - Other Index Options'!$D:$D,$A59,'NSE - Other Index Options'!$B:$B,"Tuesday"))</f>
        <v/>
      </c>
      <c r="C59" s="26" t="str">
        <f>IF(SUMIFS('BSE - SENSEX Index Options'!$L:$L,'BSE - SENSEX Index Options'!$D:$D,$A59,'BSE - SENSEX Index Options'!$B:$B,"Tuesday")+SUMIFS('BSE - Other Index Options'!$L:$L,'BSE - Other Index Options'!$D:$D,$A59,'BSE - Other Index Options'!$B:$B,"Tuesday")=0,"",SUMIFS('BSE - SENSEX Index Options'!$L:$L,'BSE - SENSEX Index Options'!$D:$D,$A59,'BSE - SENSEX Index Options'!$B:$B,"Tuesday")+SUMIFS('BSE - Other Index Options'!$L:$L,'BSE - Other Index Options'!$D:$D,$A59,'BSE - Other Index Options'!$B:$B,"Tuesday"))</f>
        <v/>
      </c>
      <c r="D59" s="27" t="str">
        <f t="shared" si="2"/>
        <v/>
      </c>
      <c r="E59" s="27" t="str">
        <f t="shared" si="3"/>
        <v/>
      </c>
    </row>
    <row r="60" spans="1:5" hidden="1" outlineLevel="1">
      <c r="A60" s="24">
        <v>46600</v>
      </c>
      <c r="B60" s="26" t="str">
        <f>IF(SUMIFS('NSE - NIFTY Index Options'!$L:$L,'NSE - NIFTY Index Options'!$D:$D,$A60,'NSE - NIFTY Index Options'!$B:$B,"Tuesday")+SUMIFS('NSE - Other Index Options'!$L:$L,'NSE - Other Index Options'!$D:$D,$A60,'NSE - Other Index Options'!$B:$B,"Tuesday")=0,"",SUMIFS('NSE - NIFTY Index Options'!$L:$L,'NSE - NIFTY Index Options'!$D:$D,$A60,'NSE - NIFTY Index Options'!$B:$B,"Tuesday")+SUMIFS('NSE - Other Index Options'!$L:$L,'NSE - Other Index Options'!$D:$D,$A60,'NSE - Other Index Options'!$B:$B,"Tuesday"))</f>
        <v/>
      </c>
      <c r="C60" s="26" t="str">
        <f>IF(SUMIFS('BSE - SENSEX Index Options'!$L:$L,'BSE - SENSEX Index Options'!$D:$D,$A60,'BSE - SENSEX Index Options'!$B:$B,"Tuesday")+SUMIFS('BSE - Other Index Options'!$L:$L,'BSE - Other Index Options'!$D:$D,$A60,'BSE - Other Index Options'!$B:$B,"Tuesday")=0,"",SUMIFS('BSE - SENSEX Index Options'!$L:$L,'BSE - SENSEX Index Options'!$D:$D,$A60,'BSE - SENSEX Index Options'!$B:$B,"Tuesday")+SUMIFS('BSE - Other Index Options'!$L:$L,'BSE - Other Index Options'!$D:$D,$A60,'BSE - Other Index Options'!$B:$B,"Tuesday"))</f>
        <v/>
      </c>
      <c r="D60" s="27" t="str">
        <f t="shared" si="2"/>
        <v/>
      </c>
      <c r="E60" s="27" t="str">
        <f t="shared" si="3"/>
        <v/>
      </c>
    </row>
    <row r="61" spans="1:5" hidden="1" outlineLevel="1">
      <c r="A61" s="24">
        <v>46631</v>
      </c>
      <c r="B61" s="26" t="str">
        <f>IF(SUMIFS('NSE - NIFTY Index Options'!$L:$L,'NSE - NIFTY Index Options'!$D:$D,$A61,'NSE - NIFTY Index Options'!$B:$B,"Tuesday")+SUMIFS('NSE - Other Index Options'!$L:$L,'NSE - Other Index Options'!$D:$D,$A61,'NSE - Other Index Options'!$B:$B,"Tuesday")=0,"",SUMIFS('NSE - NIFTY Index Options'!$L:$L,'NSE - NIFTY Index Options'!$D:$D,$A61,'NSE - NIFTY Index Options'!$B:$B,"Tuesday")+SUMIFS('NSE - Other Index Options'!$L:$L,'NSE - Other Index Options'!$D:$D,$A61,'NSE - Other Index Options'!$B:$B,"Tuesday"))</f>
        <v/>
      </c>
      <c r="C61" s="26" t="str">
        <f>IF(SUMIFS('BSE - SENSEX Index Options'!$L:$L,'BSE - SENSEX Index Options'!$D:$D,$A61,'BSE - SENSEX Index Options'!$B:$B,"Tuesday")+SUMIFS('BSE - Other Index Options'!$L:$L,'BSE - Other Index Options'!$D:$D,$A61,'BSE - Other Index Options'!$B:$B,"Tuesday")=0,"",SUMIFS('BSE - SENSEX Index Options'!$L:$L,'BSE - SENSEX Index Options'!$D:$D,$A61,'BSE - SENSEX Index Options'!$B:$B,"Tuesday")+SUMIFS('BSE - Other Index Options'!$L:$L,'BSE - Other Index Options'!$D:$D,$A61,'BSE - Other Index Options'!$B:$B,"Tuesday"))</f>
        <v/>
      </c>
      <c r="D61" s="27" t="str">
        <f t="shared" si="2"/>
        <v/>
      </c>
      <c r="E61" s="27" t="str">
        <f t="shared" si="3"/>
        <v/>
      </c>
    </row>
    <row r="62" spans="1:5" hidden="1" outlineLevel="1">
      <c r="A62" s="24">
        <v>46661</v>
      </c>
      <c r="B62" s="26" t="str">
        <f>IF(SUMIFS('NSE - NIFTY Index Options'!$L:$L,'NSE - NIFTY Index Options'!$D:$D,$A62,'NSE - NIFTY Index Options'!$B:$B,"Tuesday")+SUMIFS('NSE - Other Index Options'!$L:$L,'NSE - Other Index Options'!$D:$D,$A62,'NSE - Other Index Options'!$B:$B,"Tuesday")=0,"",SUMIFS('NSE - NIFTY Index Options'!$L:$L,'NSE - NIFTY Index Options'!$D:$D,$A62,'NSE - NIFTY Index Options'!$B:$B,"Tuesday")+SUMIFS('NSE - Other Index Options'!$L:$L,'NSE - Other Index Options'!$D:$D,$A62,'NSE - Other Index Options'!$B:$B,"Tuesday"))</f>
        <v/>
      </c>
      <c r="C62" s="26" t="str">
        <f>IF(SUMIFS('BSE - SENSEX Index Options'!$L:$L,'BSE - SENSEX Index Options'!$D:$D,$A62,'BSE - SENSEX Index Options'!$B:$B,"Tuesday")+SUMIFS('BSE - Other Index Options'!$L:$L,'BSE - Other Index Options'!$D:$D,$A62,'BSE - Other Index Options'!$B:$B,"Tuesday")=0,"",SUMIFS('BSE - SENSEX Index Options'!$L:$L,'BSE - SENSEX Index Options'!$D:$D,$A62,'BSE - SENSEX Index Options'!$B:$B,"Tuesday")+SUMIFS('BSE - Other Index Options'!$L:$L,'BSE - Other Index Options'!$D:$D,$A62,'BSE - Other Index Options'!$B:$B,"Tuesday"))</f>
        <v/>
      </c>
      <c r="D62" s="27" t="str">
        <f t="shared" si="2"/>
        <v/>
      </c>
      <c r="E62" s="27" t="str">
        <f t="shared" si="3"/>
        <v/>
      </c>
    </row>
    <row r="63" spans="1:5" hidden="1" outlineLevel="1">
      <c r="A63" s="24">
        <v>46692</v>
      </c>
      <c r="B63" s="26" t="str">
        <f>IF(SUMIFS('NSE - NIFTY Index Options'!$L:$L,'NSE - NIFTY Index Options'!$D:$D,$A63,'NSE - NIFTY Index Options'!$B:$B,"Tuesday")+SUMIFS('NSE - Other Index Options'!$L:$L,'NSE - Other Index Options'!$D:$D,$A63,'NSE - Other Index Options'!$B:$B,"Tuesday")=0,"",SUMIFS('NSE - NIFTY Index Options'!$L:$L,'NSE - NIFTY Index Options'!$D:$D,$A63,'NSE - NIFTY Index Options'!$B:$B,"Tuesday")+SUMIFS('NSE - Other Index Options'!$L:$L,'NSE - Other Index Options'!$D:$D,$A63,'NSE - Other Index Options'!$B:$B,"Tuesday"))</f>
        <v/>
      </c>
      <c r="C63" s="26" t="str">
        <f>IF(SUMIFS('BSE - SENSEX Index Options'!$L:$L,'BSE - SENSEX Index Options'!$D:$D,$A63,'BSE - SENSEX Index Options'!$B:$B,"Tuesday")+SUMIFS('BSE - Other Index Options'!$L:$L,'BSE - Other Index Options'!$D:$D,$A63,'BSE - Other Index Options'!$B:$B,"Tuesday")=0,"",SUMIFS('BSE - SENSEX Index Options'!$L:$L,'BSE - SENSEX Index Options'!$D:$D,$A63,'BSE - SENSEX Index Options'!$B:$B,"Tuesday")+SUMIFS('BSE - Other Index Options'!$L:$L,'BSE - Other Index Options'!$D:$D,$A63,'BSE - Other Index Options'!$B:$B,"Tuesday"))</f>
        <v/>
      </c>
      <c r="D63" s="27" t="str">
        <f t="shared" si="2"/>
        <v/>
      </c>
      <c r="E63" s="27" t="str">
        <f t="shared" si="3"/>
        <v/>
      </c>
    </row>
    <row r="64" spans="1:5" hidden="1" outlineLevel="1">
      <c r="A64" s="24">
        <v>46722</v>
      </c>
      <c r="B64" s="26" t="str">
        <f>IF(SUMIFS('NSE - NIFTY Index Options'!$L:$L,'NSE - NIFTY Index Options'!$D:$D,$A64,'NSE - NIFTY Index Options'!$B:$B,"Tuesday")+SUMIFS('NSE - Other Index Options'!$L:$L,'NSE - Other Index Options'!$D:$D,$A64,'NSE - Other Index Options'!$B:$B,"Tuesday")=0,"",SUMIFS('NSE - NIFTY Index Options'!$L:$L,'NSE - NIFTY Index Options'!$D:$D,$A64,'NSE - NIFTY Index Options'!$B:$B,"Tuesday")+SUMIFS('NSE - Other Index Options'!$L:$L,'NSE - Other Index Options'!$D:$D,$A64,'NSE - Other Index Options'!$B:$B,"Tuesday"))</f>
        <v/>
      </c>
      <c r="C64" s="26" t="str">
        <f>IF(SUMIFS('BSE - SENSEX Index Options'!$L:$L,'BSE - SENSEX Index Options'!$D:$D,$A64,'BSE - SENSEX Index Options'!$B:$B,"Tuesday")+SUMIFS('BSE - Other Index Options'!$L:$L,'BSE - Other Index Options'!$D:$D,$A64,'BSE - Other Index Options'!$B:$B,"Tuesday")=0,"",SUMIFS('BSE - SENSEX Index Options'!$L:$L,'BSE - SENSEX Index Options'!$D:$D,$A64,'BSE - SENSEX Index Options'!$B:$B,"Tuesday")+SUMIFS('BSE - Other Index Options'!$L:$L,'BSE - Other Index Options'!$D:$D,$A64,'BSE - Other Index Options'!$B:$B,"Tuesday"))</f>
        <v/>
      </c>
      <c r="D64" s="27" t="str">
        <f t="shared" si="2"/>
        <v/>
      </c>
      <c r="E64" s="27" t="str">
        <f t="shared" si="3"/>
        <v/>
      </c>
    </row>
    <row r="65" spans="1:5" collapsed="1">
      <c r="A65" s="28" t="s">
        <v>15</v>
      </c>
      <c r="B65" s="30">
        <f>IF(SUM(B37:B64)=0,"",SUM(B37:B64))</f>
        <v>31680.176799999997</v>
      </c>
      <c r="C65" s="30">
        <f>IF(SUM(C37:C64)=0,"",SUM(C37:C64))</f>
        <v>4755.2532000000001</v>
      </c>
      <c r="D65" s="31">
        <f t="shared" si="2"/>
        <v>0.86948820969040297</v>
      </c>
      <c r="E65" s="31">
        <f t="shared" si="3"/>
        <v>0.130511790309597</v>
      </c>
    </row>
    <row r="67" spans="1:5">
      <c r="A67" s="28" t="s">
        <v>262</v>
      </c>
    </row>
    <row r="68" spans="1:5">
      <c r="A68" s="28" t="s">
        <v>190</v>
      </c>
      <c r="B68" s="28" t="s">
        <v>257</v>
      </c>
      <c r="C68" s="28" t="s">
        <v>258</v>
      </c>
      <c r="D68" s="28" t="s">
        <v>259</v>
      </c>
      <c r="E68" s="28" t="s">
        <v>260</v>
      </c>
    </row>
    <row r="69" spans="1:5">
      <c r="A69" s="24">
        <v>45901</v>
      </c>
      <c r="B69" s="26">
        <f>IF(SUMIFS('NSE - NIFTY Index Options'!$L:$L,'NSE - NIFTY Index Options'!$D:$D,$A69,'NSE - NIFTY Index Options'!$B:$B,"Wednesday")+SUMIFS('NSE - Other Index Options'!$L:$L,'NSE - Other Index Options'!$D:$D,$A69,'NSE - Other Index Options'!$B:$B,"Wednesday")=0,"",SUMIFS('NSE - NIFTY Index Options'!$L:$L,'NSE - NIFTY Index Options'!$D:$D,$A69,'NSE - NIFTY Index Options'!$B:$B,"Wednesday")+SUMIFS('NSE - Other Index Options'!$L:$L,'NSE - Other Index Options'!$D:$D,$A69,'NSE - Other Index Options'!$B:$B,"Wednesday"))</f>
        <v>1296.4811999999993</v>
      </c>
      <c r="C69" s="26">
        <f>IF(SUMIFS('BSE - SENSEX Index Options'!$L:$L,'BSE - SENSEX Index Options'!$D:$D,$A69,'BSE - SENSEX Index Options'!$B:$B,"Wednesday")+SUMIFS('BSE - Other Index Options'!$L:$L,'BSE - Other Index Options'!$D:$D,$A69,'BSE - Other Index Options'!$B:$B,"Wednesday")=0,"",SUMIFS('BSE - SENSEX Index Options'!$L:$L,'BSE - SENSEX Index Options'!$D:$D,$A69,'BSE - SENSEX Index Options'!$B:$B,"Wednesday")+SUMIFS('BSE - Other Index Options'!$L:$L,'BSE - Other Index Options'!$D:$D,$A69,'BSE - Other Index Options'!$B:$B,"Wednesday"))</f>
        <v>887.07729999999981</v>
      </c>
      <c r="D69" s="27">
        <f t="shared" ref="D69:D97" si="4">IF(SUM(B69:C69)=0,"",SUM(B69)/SUM(B69:C69))</f>
        <v>0.59374695021910329</v>
      </c>
      <c r="E69" s="27">
        <f t="shared" ref="E69:E97" si="5">IF(SUM(B69:C69)=0,"",SUM(C69)/SUM(B69:C69))</f>
        <v>0.40625304978089671</v>
      </c>
    </row>
    <row r="70" spans="1:5">
      <c r="A70" s="24">
        <v>45931</v>
      </c>
      <c r="B70" s="26">
        <f>IF(SUMIFS('NSE - NIFTY Index Options'!$L:$L,'NSE - NIFTY Index Options'!$D:$D,$A70,'NSE - NIFTY Index Options'!$B:$B,"Wednesday")+SUMIFS('NSE - Other Index Options'!$L:$L,'NSE - Other Index Options'!$D:$D,$A70,'NSE - Other Index Options'!$B:$B,"Wednesday")=0,"",SUMIFS('NSE - NIFTY Index Options'!$L:$L,'NSE - NIFTY Index Options'!$D:$D,$A70,'NSE - NIFTY Index Options'!$B:$B,"Wednesday")+SUMIFS('NSE - Other Index Options'!$L:$L,'NSE - Other Index Options'!$D:$D,$A70,'NSE - Other Index Options'!$B:$B,"Wednesday"))</f>
        <v>1545.4379999999996</v>
      </c>
      <c r="C70" s="26">
        <f>IF(SUMIFS('BSE - SENSEX Index Options'!$L:$L,'BSE - SENSEX Index Options'!$D:$D,$A70,'BSE - SENSEX Index Options'!$B:$B,"Wednesday")+SUMIFS('BSE - Other Index Options'!$L:$L,'BSE - Other Index Options'!$D:$D,$A70,'BSE - Other Index Options'!$B:$B,"Wednesday")=0,"",SUMIFS('BSE - SENSEX Index Options'!$L:$L,'BSE - SENSEX Index Options'!$D:$D,$A70,'BSE - SENSEX Index Options'!$B:$B,"Wednesday")+SUMIFS('BSE - Other Index Options'!$L:$L,'BSE - Other Index Options'!$D:$D,$A70,'BSE - Other Index Options'!$B:$B,"Wednesday"))</f>
        <v>1257.5761999999997</v>
      </c>
      <c r="D70" s="27">
        <f t="shared" si="4"/>
        <v>0.55134861607194141</v>
      </c>
      <c r="E70" s="27">
        <f t="shared" si="5"/>
        <v>0.44865138392805853</v>
      </c>
    </row>
    <row r="71" spans="1:5">
      <c r="A71" s="24">
        <v>45962</v>
      </c>
      <c r="B71" s="26">
        <f>IF(SUMIFS('NSE - NIFTY Index Options'!$L:$L,'NSE - NIFTY Index Options'!$D:$D,$A71,'NSE - NIFTY Index Options'!$B:$B,"Wednesday")+SUMIFS('NSE - Other Index Options'!$L:$L,'NSE - Other Index Options'!$D:$D,$A71,'NSE - Other Index Options'!$B:$B,"Wednesday")=0,"",SUMIFS('NSE - NIFTY Index Options'!$L:$L,'NSE - NIFTY Index Options'!$D:$D,$A71,'NSE - NIFTY Index Options'!$B:$B,"Wednesday")+SUMIFS('NSE - Other Index Options'!$L:$L,'NSE - Other Index Options'!$D:$D,$A71,'NSE - Other Index Options'!$B:$B,"Wednesday"))</f>
        <v>1049.5837000000001</v>
      </c>
      <c r="C71" s="26">
        <f>IF(SUMIFS('BSE - SENSEX Index Options'!$L:$L,'BSE - SENSEX Index Options'!$D:$D,$A71,'BSE - SENSEX Index Options'!$B:$B,"Wednesday")+SUMIFS('BSE - Other Index Options'!$L:$L,'BSE - Other Index Options'!$D:$D,$A71,'BSE - Other Index Options'!$B:$B,"Wednesday")=0,"",SUMIFS('BSE - SENSEX Index Options'!$L:$L,'BSE - SENSEX Index Options'!$D:$D,$A71,'BSE - SENSEX Index Options'!$B:$B,"Wednesday")+SUMIFS('BSE - Other Index Options'!$L:$L,'BSE - Other Index Options'!$D:$D,$A71,'BSE - Other Index Options'!$B:$B,"Wednesday"))</f>
        <v>707.97859999999991</v>
      </c>
      <c r="D71" s="27">
        <f t="shared" si="4"/>
        <v>0.59718150531562952</v>
      </c>
      <c r="E71" s="27">
        <f t="shared" si="5"/>
        <v>0.40281849468437042</v>
      </c>
    </row>
    <row r="72" spans="1:5">
      <c r="A72" s="24">
        <v>45992</v>
      </c>
      <c r="B72" s="26">
        <f>IF(SUMIFS('NSE - NIFTY Index Options'!$L:$L,'NSE - NIFTY Index Options'!$D:$D,$A72,'NSE - NIFTY Index Options'!$B:$B,"Wednesday")+SUMIFS('NSE - Other Index Options'!$L:$L,'NSE - Other Index Options'!$D:$D,$A72,'NSE - Other Index Options'!$B:$B,"Wednesday")=0,"",SUMIFS('NSE - NIFTY Index Options'!$L:$L,'NSE - NIFTY Index Options'!$D:$D,$A72,'NSE - NIFTY Index Options'!$B:$B,"Wednesday")+SUMIFS('NSE - Other Index Options'!$L:$L,'NSE - Other Index Options'!$D:$D,$A72,'NSE - Other Index Options'!$B:$B,"Wednesday"))</f>
        <v>1590.1877999999995</v>
      </c>
      <c r="C72" s="26">
        <f>IF(SUMIFS('BSE - SENSEX Index Options'!$L:$L,'BSE - SENSEX Index Options'!$D:$D,$A72,'BSE - SENSEX Index Options'!$B:$B,"Wednesday")+SUMIFS('BSE - Other Index Options'!$L:$L,'BSE - Other Index Options'!$D:$D,$A72,'BSE - Other Index Options'!$B:$B,"Wednesday")=0,"",SUMIFS('BSE - SENSEX Index Options'!$L:$L,'BSE - SENSEX Index Options'!$D:$D,$A72,'BSE - SENSEX Index Options'!$B:$B,"Wednesday")+SUMIFS('BSE - Other Index Options'!$L:$L,'BSE - Other Index Options'!$D:$D,$A72,'BSE - Other Index Options'!$B:$B,"Wednesday"))</f>
        <v>1430.5725000000004</v>
      </c>
      <c r="D72" s="27">
        <f t="shared" si="4"/>
        <v>0.52641972287572747</v>
      </c>
      <c r="E72" s="27">
        <f t="shared" si="5"/>
        <v>0.47358027712427248</v>
      </c>
    </row>
    <row r="73" spans="1:5">
      <c r="A73" s="24">
        <v>46023</v>
      </c>
      <c r="B73" s="26">
        <f>IF(SUMIFS('NSE - NIFTY Index Options'!$L:$L,'NSE - NIFTY Index Options'!$D:$D,$A73,'NSE - NIFTY Index Options'!$B:$B,"Wednesday")+SUMIFS('NSE - Other Index Options'!$L:$L,'NSE - Other Index Options'!$D:$D,$A73,'NSE - Other Index Options'!$B:$B,"Wednesday")=0,"",SUMIFS('NSE - NIFTY Index Options'!$L:$L,'NSE - NIFTY Index Options'!$D:$D,$A73,'NSE - NIFTY Index Options'!$B:$B,"Wednesday")+SUMIFS('NSE - Other Index Options'!$L:$L,'NSE - Other Index Options'!$D:$D,$A73,'NSE - Other Index Options'!$B:$B,"Wednesday"))</f>
        <v>1907.9603999999997</v>
      </c>
      <c r="C73" s="26">
        <f>IF(SUMIFS('BSE - SENSEX Index Options'!$L:$L,'BSE - SENSEX Index Options'!$D:$D,$A73,'BSE - SENSEX Index Options'!$B:$B,"Wednesday")+SUMIFS('BSE - Other Index Options'!$L:$L,'BSE - Other Index Options'!$D:$D,$A73,'BSE - Other Index Options'!$B:$B,"Wednesday")=0,"",SUMIFS('BSE - SENSEX Index Options'!$L:$L,'BSE - SENSEX Index Options'!$D:$D,$A73,'BSE - SENSEX Index Options'!$B:$B,"Wednesday")+SUMIFS('BSE - Other Index Options'!$L:$L,'BSE - Other Index Options'!$D:$D,$A73,'BSE - Other Index Options'!$B:$B,"Wednesday"))</f>
        <v>1886.5884000000001</v>
      </c>
      <c r="D73" s="27">
        <f t="shared" si="4"/>
        <v>0.50281614509740924</v>
      </c>
      <c r="E73" s="27">
        <f t="shared" si="5"/>
        <v>0.49718385490259087</v>
      </c>
    </row>
    <row r="74" spans="1:5">
      <c r="A74" s="24">
        <v>46054</v>
      </c>
      <c r="B74" s="26">
        <f>IF(SUMIFS('NSE - NIFTY Index Options'!$L:$L,'NSE - NIFTY Index Options'!$D:$D,$A74,'NSE - NIFTY Index Options'!$B:$B,"Wednesday")+SUMIFS('NSE - Other Index Options'!$L:$L,'NSE - Other Index Options'!$D:$D,$A74,'NSE - Other Index Options'!$B:$B,"Wednesday")=0,"",SUMIFS('NSE - NIFTY Index Options'!$L:$L,'NSE - NIFTY Index Options'!$D:$D,$A74,'NSE - NIFTY Index Options'!$B:$B,"Wednesday")+SUMIFS('NSE - Other Index Options'!$L:$L,'NSE - Other Index Options'!$D:$D,$A74,'NSE - Other Index Options'!$B:$B,"Wednesday"))</f>
        <v>1545.9201999999996</v>
      </c>
      <c r="C74" s="26">
        <f>IF(SUMIFS('BSE - SENSEX Index Options'!$L:$L,'BSE - SENSEX Index Options'!$D:$D,$A74,'BSE - SENSEX Index Options'!$B:$B,"Wednesday")+SUMIFS('BSE - Other Index Options'!$L:$L,'BSE - Other Index Options'!$D:$D,$A74,'BSE - Other Index Options'!$B:$B,"Wednesday")=0,"",SUMIFS('BSE - SENSEX Index Options'!$L:$L,'BSE - SENSEX Index Options'!$D:$D,$A74,'BSE - SENSEX Index Options'!$B:$B,"Wednesday")+SUMIFS('BSE - Other Index Options'!$L:$L,'BSE - Other Index Options'!$D:$D,$A74,'BSE - Other Index Options'!$B:$B,"Wednesday"))</f>
        <v>1357.9477999999999</v>
      </c>
      <c r="D74" s="27">
        <f t="shared" si="4"/>
        <v>0.53236586511508088</v>
      </c>
      <c r="E74" s="27">
        <f t="shared" si="5"/>
        <v>0.46763413488491906</v>
      </c>
    </row>
    <row r="75" spans="1:5">
      <c r="A75" s="24">
        <v>46082</v>
      </c>
      <c r="B75" s="26">
        <f>IF(SUMIFS('NSE - NIFTY Index Options'!$L:$L,'NSE - NIFTY Index Options'!$D:$D,$A75,'NSE - NIFTY Index Options'!$B:$B,"Wednesday")+SUMIFS('NSE - Other Index Options'!$L:$L,'NSE - Other Index Options'!$D:$D,$A75,'NSE - Other Index Options'!$B:$B,"Wednesday")=0,"",SUMIFS('NSE - NIFTY Index Options'!$L:$L,'NSE - NIFTY Index Options'!$D:$D,$A75,'NSE - NIFTY Index Options'!$B:$B,"Wednesday")+SUMIFS('NSE - Other Index Options'!$L:$L,'NSE - Other Index Options'!$D:$D,$A75,'NSE - Other Index Options'!$B:$B,"Wednesday"))</f>
        <v>2313.6531000000004</v>
      </c>
      <c r="C75" s="26">
        <f>IF(SUMIFS('BSE - SENSEX Index Options'!$L:$L,'BSE - SENSEX Index Options'!$D:$D,$A75,'BSE - SENSEX Index Options'!$B:$B,"Wednesday")+SUMIFS('BSE - Other Index Options'!$L:$L,'BSE - Other Index Options'!$D:$D,$A75,'BSE - Other Index Options'!$B:$B,"Wednesday")=0,"",SUMIFS('BSE - SENSEX Index Options'!$L:$L,'BSE - SENSEX Index Options'!$D:$D,$A75,'BSE - SENSEX Index Options'!$B:$B,"Wednesday")+SUMIFS('BSE - Other Index Options'!$L:$L,'BSE - Other Index Options'!$D:$D,$A75,'BSE - Other Index Options'!$B:$B,"Wednesday"))</f>
        <v>2154.2772</v>
      </c>
      <c r="D75" s="27">
        <f t="shared" si="4"/>
        <v>0.51783554009336275</v>
      </c>
      <c r="E75" s="27">
        <f t="shared" si="5"/>
        <v>0.48216445990663731</v>
      </c>
    </row>
    <row r="76" spans="1:5">
      <c r="A76" s="24">
        <v>46113</v>
      </c>
      <c r="B76" s="26">
        <f>IF(SUMIFS('NSE - NIFTY Index Options'!$L:$L,'NSE - NIFTY Index Options'!$D:$D,$A76,'NSE - NIFTY Index Options'!$B:$B,"Wednesday")+SUMIFS('NSE - Other Index Options'!$L:$L,'NSE - Other Index Options'!$D:$D,$A76,'NSE - Other Index Options'!$B:$B,"Wednesday")=0,"",SUMIFS('NSE - NIFTY Index Options'!$L:$L,'NSE - NIFTY Index Options'!$D:$D,$A76,'NSE - NIFTY Index Options'!$B:$B,"Wednesday")+SUMIFS('NSE - Other Index Options'!$L:$L,'NSE - Other Index Options'!$D:$D,$A76,'NSE - Other Index Options'!$B:$B,"Wednesday"))</f>
        <v>2108.5066999999999</v>
      </c>
      <c r="C76" s="26">
        <f>IF(SUMIFS('BSE - SENSEX Index Options'!$L:$L,'BSE - SENSEX Index Options'!$D:$D,$A76,'BSE - SENSEX Index Options'!$B:$B,"Wednesday")+SUMIFS('BSE - Other Index Options'!$L:$L,'BSE - Other Index Options'!$D:$D,$A76,'BSE - Other Index Options'!$B:$B,"Wednesday")=0,"",SUMIFS('BSE - SENSEX Index Options'!$L:$L,'BSE - SENSEX Index Options'!$D:$D,$A76,'BSE - SENSEX Index Options'!$B:$B,"Wednesday")+SUMIFS('BSE - Other Index Options'!$L:$L,'BSE - Other Index Options'!$D:$D,$A76,'BSE - Other Index Options'!$B:$B,"Wednesday"))</f>
        <v>1903.6664000000003</v>
      </c>
      <c r="D76" s="27">
        <f t="shared" si="4"/>
        <v>0.52552735075164125</v>
      </c>
      <c r="E76" s="27">
        <f t="shared" si="5"/>
        <v>0.4744726492483588</v>
      </c>
    </row>
    <row r="77" spans="1:5">
      <c r="A77" s="24">
        <v>46143</v>
      </c>
      <c r="B77" s="26">
        <f>IF(SUMIFS('NSE - NIFTY Index Options'!$L:$L,'NSE - NIFTY Index Options'!$D:$D,$A77,'NSE - NIFTY Index Options'!$B:$B,"Wednesday")+SUMIFS('NSE - Other Index Options'!$L:$L,'NSE - Other Index Options'!$D:$D,$A77,'NSE - Other Index Options'!$B:$B,"Wednesday")=0,"",SUMIFS('NSE - NIFTY Index Options'!$L:$L,'NSE - NIFTY Index Options'!$D:$D,$A77,'NSE - NIFTY Index Options'!$B:$B,"Wednesday")+SUMIFS('NSE - Other Index Options'!$L:$L,'NSE - Other Index Options'!$D:$D,$A77,'NSE - Other Index Options'!$B:$B,"Wednesday"))</f>
        <v>1680.4730999999999</v>
      </c>
      <c r="C77" s="26">
        <f>IF(SUMIFS('BSE - SENSEX Index Options'!$L:$L,'BSE - SENSEX Index Options'!$D:$D,$A77,'BSE - SENSEX Index Options'!$B:$B,"Wednesday")+SUMIFS('BSE - Other Index Options'!$L:$L,'BSE - Other Index Options'!$D:$D,$A77,'BSE - Other Index Options'!$B:$B,"Wednesday")=0,"",SUMIFS('BSE - SENSEX Index Options'!$L:$L,'BSE - SENSEX Index Options'!$D:$D,$A77,'BSE - SENSEX Index Options'!$B:$B,"Wednesday")+SUMIFS('BSE - Other Index Options'!$L:$L,'BSE - Other Index Options'!$D:$D,$A77,'BSE - Other Index Options'!$B:$B,"Wednesday"))</f>
        <v>1983.7637000000007</v>
      </c>
      <c r="D77" s="27">
        <f t="shared" si="4"/>
        <v>0.45861476529027811</v>
      </c>
      <c r="E77" s="27">
        <f t="shared" si="5"/>
        <v>0.54138523470972189</v>
      </c>
    </row>
    <row r="78" spans="1:5">
      <c r="A78" s="24">
        <v>46174</v>
      </c>
      <c r="B78" s="26">
        <f>IF(SUMIFS('NSE - NIFTY Index Options'!$L:$L,'NSE - NIFTY Index Options'!$D:$D,$A78,'NSE - NIFTY Index Options'!$B:$B,"Wednesday")+SUMIFS('NSE - Other Index Options'!$L:$L,'NSE - Other Index Options'!$D:$D,$A78,'NSE - Other Index Options'!$B:$B,"Wednesday")=0,"",SUMIFS('NSE - NIFTY Index Options'!$L:$L,'NSE - NIFTY Index Options'!$D:$D,$A78,'NSE - NIFTY Index Options'!$B:$B,"Wednesday")+SUMIFS('NSE - Other Index Options'!$L:$L,'NSE - Other Index Options'!$D:$D,$A78,'NSE - Other Index Options'!$B:$B,"Wednesday"))</f>
        <v>1579.5699000000002</v>
      </c>
      <c r="C78" s="26">
        <f>IF(SUMIFS('BSE - SENSEX Index Options'!$L:$L,'BSE - SENSEX Index Options'!$D:$D,$A78,'BSE - SENSEX Index Options'!$B:$B,"Wednesday")+SUMIFS('BSE - Other Index Options'!$L:$L,'BSE - Other Index Options'!$D:$D,$A78,'BSE - Other Index Options'!$B:$B,"Wednesday")=0,"",SUMIFS('BSE - SENSEX Index Options'!$L:$L,'BSE - SENSEX Index Options'!$D:$D,$A78,'BSE - SENSEX Index Options'!$B:$B,"Wednesday")+SUMIFS('BSE - Other Index Options'!$L:$L,'BSE - Other Index Options'!$D:$D,$A78,'BSE - Other Index Options'!$B:$B,"Wednesday"))</f>
        <v>1588.9890999999998</v>
      </c>
      <c r="D78" s="27">
        <f t="shared" si="4"/>
        <v>0.49851364610853077</v>
      </c>
      <c r="E78" s="27">
        <f t="shared" si="5"/>
        <v>0.50148635389146923</v>
      </c>
    </row>
    <row r="79" spans="1:5">
      <c r="A79" s="24">
        <v>46204</v>
      </c>
      <c r="B79" s="26">
        <f>IF(SUMIFS('NSE - NIFTY Index Options'!$L:$L,'NSE - NIFTY Index Options'!$D:$D,$A79,'NSE - NIFTY Index Options'!$B:$B,"Wednesday")+SUMIFS('NSE - Other Index Options'!$L:$L,'NSE - Other Index Options'!$D:$D,$A79,'NSE - Other Index Options'!$B:$B,"Wednesday")=0,"",SUMIFS('NSE - NIFTY Index Options'!$L:$L,'NSE - NIFTY Index Options'!$D:$D,$A79,'NSE - NIFTY Index Options'!$B:$B,"Wednesday")+SUMIFS('NSE - Other Index Options'!$L:$L,'NSE - Other Index Options'!$D:$D,$A79,'NSE - Other Index Options'!$B:$B,"Wednesday"))</f>
        <v>1100.5665999999997</v>
      </c>
      <c r="C79" s="26">
        <f>IF(SUMIFS('BSE - SENSEX Index Options'!$L:$L,'BSE - SENSEX Index Options'!$D:$D,$A79,'BSE - SENSEX Index Options'!$B:$B,"Wednesday")+SUMIFS('BSE - Other Index Options'!$L:$L,'BSE - Other Index Options'!$D:$D,$A79,'BSE - Other Index Options'!$B:$B,"Wednesday")=0,"",SUMIFS('BSE - SENSEX Index Options'!$L:$L,'BSE - SENSEX Index Options'!$D:$D,$A79,'BSE - SENSEX Index Options'!$B:$B,"Wednesday")+SUMIFS('BSE - Other Index Options'!$L:$L,'BSE - Other Index Options'!$D:$D,$A79,'BSE - Other Index Options'!$B:$B,"Wednesday"))</f>
        <v>1233.2275999999999</v>
      </c>
      <c r="D79" s="27">
        <f t="shared" si="4"/>
        <v>0.47157825655749763</v>
      </c>
      <c r="E79" s="27">
        <f t="shared" si="5"/>
        <v>0.52842174344250248</v>
      </c>
    </row>
    <row r="80" spans="1:5" hidden="1" outlineLevel="1">
      <c r="A80" s="24">
        <v>46235</v>
      </c>
      <c r="B80" s="26" t="str">
        <f>IF(SUMIFS('NSE - NIFTY Index Options'!$L:$L,'NSE - NIFTY Index Options'!$D:$D,$A80,'NSE - NIFTY Index Options'!$B:$B,"Wednesday")+SUMIFS('NSE - Other Index Options'!$L:$L,'NSE - Other Index Options'!$D:$D,$A80,'NSE - Other Index Options'!$B:$B,"Wednesday")=0,"",SUMIFS('NSE - NIFTY Index Options'!$L:$L,'NSE - NIFTY Index Options'!$D:$D,$A80,'NSE - NIFTY Index Options'!$B:$B,"Wednesday")+SUMIFS('NSE - Other Index Options'!$L:$L,'NSE - Other Index Options'!$D:$D,$A80,'NSE - Other Index Options'!$B:$B,"Wednesday"))</f>
        <v/>
      </c>
      <c r="C80" s="26" t="str">
        <f>IF(SUMIFS('BSE - SENSEX Index Options'!$L:$L,'BSE - SENSEX Index Options'!$D:$D,$A80,'BSE - SENSEX Index Options'!$B:$B,"Wednesday")+SUMIFS('BSE - Other Index Options'!$L:$L,'BSE - Other Index Options'!$D:$D,$A80,'BSE - Other Index Options'!$B:$B,"Wednesday")=0,"",SUMIFS('BSE - SENSEX Index Options'!$L:$L,'BSE - SENSEX Index Options'!$D:$D,$A80,'BSE - SENSEX Index Options'!$B:$B,"Wednesday")+SUMIFS('BSE - Other Index Options'!$L:$L,'BSE - Other Index Options'!$D:$D,$A80,'BSE - Other Index Options'!$B:$B,"Wednesday"))</f>
        <v/>
      </c>
      <c r="D80" s="27" t="str">
        <f t="shared" si="4"/>
        <v/>
      </c>
      <c r="E80" s="27" t="str">
        <f t="shared" si="5"/>
        <v/>
      </c>
    </row>
    <row r="81" spans="1:5" hidden="1" outlineLevel="1">
      <c r="A81" s="24">
        <v>46266</v>
      </c>
      <c r="B81" s="26" t="str">
        <f>IF(SUMIFS('NSE - NIFTY Index Options'!$L:$L,'NSE - NIFTY Index Options'!$D:$D,$A81,'NSE - NIFTY Index Options'!$B:$B,"Wednesday")+SUMIFS('NSE - Other Index Options'!$L:$L,'NSE - Other Index Options'!$D:$D,$A81,'NSE - Other Index Options'!$B:$B,"Wednesday")=0,"",SUMIFS('NSE - NIFTY Index Options'!$L:$L,'NSE - NIFTY Index Options'!$D:$D,$A81,'NSE - NIFTY Index Options'!$B:$B,"Wednesday")+SUMIFS('NSE - Other Index Options'!$L:$L,'NSE - Other Index Options'!$D:$D,$A81,'NSE - Other Index Options'!$B:$B,"Wednesday"))</f>
        <v/>
      </c>
      <c r="C81" s="26" t="str">
        <f>IF(SUMIFS('BSE - SENSEX Index Options'!$L:$L,'BSE - SENSEX Index Options'!$D:$D,$A81,'BSE - SENSEX Index Options'!$B:$B,"Wednesday")+SUMIFS('BSE - Other Index Options'!$L:$L,'BSE - Other Index Options'!$D:$D,$A81,'BSE - Other Index Options'!$B:$B,"Wednesday")=0,"",SUMIFS('BSE - SENSEX Index Options'!$L:$L,'BSE - SENSEX Index Options'!$D:$D,$A81,'BSE - SENSEX Index Options'!$B:$B,"Wednesday")+SUMIFS('BSE - Other Index Options'!$L:$L,'BSE - Other Index Options'!$D:$D,$A81,'BSE - Other Index Options'!$B:$B,"Wednesday"))</f>
        <v/>
      </c>
      <c r="D81" s="27" t="str">
        <f t="shared" si="4"/>
        <v/>
      </c>
      <c r="E81" s="27" t="str">
        <f t="shared" si="5"/>
        <v/>
      </c>
    </row>
    <row r="82" spans="1:5" hidden="1" outlineLevel="1">
      <c r="A82" s="24">
        <v>46296</v>
      </c>
      <c r="B82" s="26" t="str">
        <f>IF(SUMIFS('NSE - NIFTY Index Options'!$L:$L,'NSE - NIFTY Index Options'!$D:$D,$A82,'NSE - NIFTY Index Options'!$B:$B,"Wednesday")+SUMIFS('NSE - Other Index Options'!$L:$L,'NSE - Other Index Options'!$D:$D,$A82,'NSE - Other Index Options'!$B:$B,"Wednesday")=0,"",SUMIFS('NSE - NIFTY Index Options'!$L:$L,'NSE - NIFTY Index Options'!$D:$D,$A82,'NSE - NIFTY Index Options'!$B:$B,"Wednesday")+SUMIFS('NSE - Other Index Options'!$L:$L,'NSE - Other Index Options'!$D:$D,$A82,'NSE - Other Index Options'!$B:$B,"Wednesday"))</f>
        <v/>
      </c>
      <c r="C82" s="26" t="str">
        <f>IF(SUMIFS('BSE - SENSEX Index Options'!$L:$L,'BSE - SENSEX Index Options'!$D:$D,$A82,'BSE - SENSEX Index Options'!$B:$B,"Wednesday")+SUMIFS('BSE - Other Index Options'!$L:$L,'BSE - Other Index Options'!$D:$D,$A82,'BSE - Other Index Options'!$B:$B,"Wednesday")=0,"",SUMIFS('BSE - SENSEX Index Options'!$L:$L,'BSE - SENSEX Index Options'!$D:$D,$A82,'BSE - SENSEX Index Options'!$B:$B,"Wednesday")+SUMIFS('BSE - Other Index Options'!$L:$L,'BSE - Other Index Options'!$D:$D,$A82,'BSE - Other Index Options'!$B:$B,"Wednesday"))</f>
        <v/>
      </c>
      <c r="D82" s="27" t="str">
        <f t="shared" si="4"/>
        <v/>
      </c>
      <c r="E82" s="27" t="str">
        <f t="shared" si="5"/>
        <v/>
      </c>
    </row>
    <row r="83" spans="1:5" hidden="1" outlineLevel="1">
      <c r="A83" s="24">
        <v>46327</v>
      </c>
      <c r="B83" s="26" t="str">
        <f>IF(SUMIFS('NSE - NIFTY Index Options'!$L:$L,'NSE - NIFTY Index Options'!$D:$D,$A83,'NSE - NIFTY Index Options'!$B:$B,"Wednesday")+SUMIFS('NSE - Other Index Options'!$L:$L,'NSE - Other Index Options'!$D:$D,$A83,'NSE - Other Index Options'!$B:$B,"Wednesday")=0,"",SUMIFS('NSE - NIFTY Index Options'!$L:$L,'NSE - NIFTY Index Options'!$D:$D,$A83,'NSE - NIFTY Index Options'!$B:$B,"Wednesday")+SUMIFS('NSE - Other Index Options'!$L:$L,'NSE - Other Index Options'!$D:$D,$A83,'NSE - Other Index Options'!$B:$B,"Wednesday"))</f>
        <v/>
      </c>
      <c r="C83" s="26" t="str">
        <f>IF(SUMIFS('BSE - SENSEX Index Options'!$L:$L,'BSE - SENSEX Index Options'!$D:$D,$A83,'BSE - SENSEX Index Options'!$B:$B,"Wednesday")+SUMIFS('BSE - Other Index Options'!$L:$L,'BSE - Other Index Options'!$D:$D,$A83,'BSE - Other Index Options'!$B:$B,"Wednesday")=0,"",SUMIFS('BSE - SENSEX Index Options'!$L:$L,'BSE - SENSEX Index Options'!$D:$D,$A83,'BSE - SENSEX Index Options'!$B:$B,"Wednesday")+SUMIFS('BSE - Other Index Options'!$L:$L,'BSE - Other Index Options'!$D:$D,$A83,'BSE - Other Index Options'!$B:$B,"Wednesday"))</f>
        <v/>
      </c>
      <c r="D83" s="27" t="str">
        <f t="shared" si="4"/>
        <v/>
      </c>
      <c r="E83" s="27" t="str">
        <f t="shared" si="5"/>
        <v/>
      </c>
    </row>
    <row r="84" spans="1:5" hidden="1" outlineLevel="1">
      <c r="A84" s="24">
        <v>46357</v>
      </c>
      <c r="B84" s="26" t="str">
        <f>IF(SUMIFS('NSE - NIFTY Index Options'!$L:$L,'NSE - NIFTY Index Options'!$D:$D,$A84,'NSE - NIFTY Index Options'!$B:$B,"Wednesday")+SUMIFS('NSE - Other Index Options'!$L:$L,'NSE - Other Index Options'!$D:$D,$A84,'NSE - Other Index Options'!$B:$B,"Wednesday")=0,"",SUMIFS('NSE - NIFTY Index Options'!$L:$L,'NSE - NIFTY Index Options'!$D:$D,$A84,'NSE - NIFTY Index Options'!$B:$B,"Wednesday")+SUMIFS('NSE - Other Index Options'!$L:$L,'NSE - Other Index Options'!$D:$D,$A84,'NSE - Other Index Options'!$B:$B,"Wednesday"))</f>
        <v/>
      </c>
      <c r="C84" s="26" t="str">
        <f>IF(SUMIFS('BSE - SENSEX Index Options'!$L:$L,'BSE - SENSEX Index Options'!$D:$D,$A84,'BSE - SENSEX Index Options'!$B:$B,"Wednesday")+SUMIFS('BSE - Other Index Options'!$L:$L,'BSE - Other Index Options'!$D:$D,$A84,'BSE - Other Index Options'!$B:$B,"Wednesday")=0,"",SUMIFS('BSE - SENSEX Index Options'!$L:$L,'BSE - SENSEX Index Options'!$D:$D,$A84,'BSE - SENSEX Index Options'!$B:$B,"Wednesday")+SUMIFS('BSE - Other Index Options'!$L:$L,'BSE - Other Index Options'!$D:$D,$A84,'BSE - Other Index Options'!$B:$B,"Wednesday"))</f>
        <v/>
      </c>
      <c r="D84" s="27" t="str">
        <f t="shared" si="4"/>
        <v/>
      </c>
      <c r="E84" s="27" t="str">
        <f t="shared" si="5"/>
        <v/>
      </c>
    </row>
    <row r="85" spans="1:5" hidden="1" outlineLevel="1">
      <c r="A85" s="24">
        <v>46388</v>
      </c>
      <c r="B85" s="26" t="str">
        <f>IF(SUMIFS('NSE - NIFTY Index Options'!$L:$L,'NSE - NIFTY Index Options'!$D:$D,$A85,'NSE - NIFTY Index Options'!$B:$B,"Wednesday")+SUMIFS('NSE - Other Index Options'!$L:$L,'NSE - Other Index Options'!$D:$D,$A85,'NSE - Other Index Options'!$B:$B,"Wednesday")=0,"",SUMIFS('NSE - NIFTY Index Options'!$L:$L,'NSE - NIFTY Index Options'!$D:$D,$A85,'NSE - NIFTY Index Options'!$B:$B,"Wednesday")+SUMIFS('NSE - Other Index Options'!$L:$L,'NSE - Other Index Options'!$D:$D,$A85,'NSE - Other Index Options'!$B:$B,"Wednesday"))</f>
        <v/>
      </c>
      <c r="C85" s="26" t="str">
        <f>IF(SUMIFS('BSE - SENSEX Index Options'!$L:$L,'BSE - SENSEX Index Options'!$D:$D,$A85,'BSE - SENSEX Index Options'!$B:$B,"Wednesday")+SUMIFS('BSE - Other Index Options'!$L:$L,'BSE - Other Index Options'!$D:$D,$A85,'BSE - Other Index Options'!$B:$B,"Wednesday")=0,"",SUMIFS('BSE - SENSEX Index Options'!$L:$L,'BSE - SENSEX Index Options'!$D:$D,$A85,'BSE - SENSEX Index Options'!$B:$B,"Wednesday")+SUMIFS('BSE - Other Index Options'!$L:$L,'BSE - Other Index Options'!$D:$D,$A85,'BSE - Other Index Options'!$B:$B,"Wednesday"))</f>
        <v/>
      </c>
      <c r="D85" s="27" t="str">
        <f t="shared" si="4"/>
        <v/>
      </c>
      <c r="E85" s="27" t="str">
        <f t="shared" si="5"/>
        <v/>
      </c>
    </row>
    <row r="86" spans="1:5" hidden="1" outlineLevel="1">
      <c r="A86" s="24">
        <v>46419</v>
      </c>
      <c r="B86" s="26" t="str">
        <f>IF(SUMIFS('NSE - NIFTY Index Options'!$L:$L,'NSE - NIFTY Index Options'!$D:$D,$A86,'NSE - NIFTY Index Options'!$B:$B,"Wednesday")+SUMIFS('NSE - Other Index Options'!$L:$L,'NSE - Other Index Options'!$D:$D,$A86,'NSE - Other Index Options'!$B:$B,"Wednesday")=0,"",SUMIFS('NSE - NIFTY Index Options'!$L:$L,'NSE - NIFTY Index Options'!$D:$D,$A86,'NSE - NIFTY Index Options'!$B:$B,"Wednesday")+SUMIFS('NSE - Other Index Options'!$L:$L,'NSE - Other Index Options'!$D:$D,$A86,'NSE - Other Index Options'!$B:$B,"Wednesday"))</f>
        <v/>
      </c>
      <c r="C86" s="26" t="str">
        <f>IF(SUMIFS('BSE - SENSEX Index Options'!$L:$L,'BSE - SENSEX Index Options'!$D:$D,$A86,'BSE - SENSEX Index Options'!$B:$B,"Wednesday")+SUMIFS('BSE - Other Index Options'!$L:$L,'BSE - Other Index Options'!$D:$D,$A86,'BSE - Other Index Options'!$B:$B,"Wednesday")=0,"",SUMIFS('BSE - SENSEX Index Options'!$L:$L,'BSE - SENSEX Index Options'!$D:$D,$A86,'BSE - SENSEX Index Options'!$B:$B,"Wednesday")+SUMIFS('BSE - Other Index Options'!$L:$L,'BSE - Other Index Options'!$D:$D,$A86,'BSE - Other Index Options'!$B:$B,"Wednesday"))</f>
        <v/>
      </c>
      <c r="D86" s="27" t="str">
        <f t="shared" si="4"/>
        <v/>
      </c>
      <c r="E86" s="27" t="str">
        <f t="shared" si="5"/>
        <v/>
      </c>
    </row>
    <row r="87" spans="1:5" hidden="1" outlineLevel="1">
      <c r="A87" s="24">
        <v>46447</v>
      </c>
      <c r="B87" s="26" t="str">
        <f>IF(SUMIFS('NSE - NIFTY Index Options'!$L:$L,'NSE - NIFTY Index Options'!$D:$D,$A87,'NSE - NIFTY Index Options'!$B:$B,"Wednesday")+SUMIFS('NSE - Other Index Options'!$L:$L,'NSE - Other Index Options'!$D:$D,$A87,'NSE - Other Index Options'!$B:$B,"Wednesday")=0,"",SUMIFS('NSE - NIFTY Index Options'!$L:$L,'NSE - NIFTY Index Options'!$D:$D,$A87,'NSE - NIFTY Index Options'!$B:$B,"Wednesday")+SUMIFS('NSE - Other Index Options'!$L:$L,'NSE - Other Index Options'!$D:$D,$A87,'NSE - Other Index Options'!$B:$B,"Wednesday"))</f>
        <v/>
      </c>
      <c r="C87" s="26" t="str">
        <f>IF(SUMIFS('BSE - SENSEX Index Options'!$L:$L,'BSE - SENSEX Index Options'!$D:$D,$A87,'BSE - SENSEX Index Options'!$B:$B,"Wednesday")+SUMIFS('BSE - Other Index Options'!$L:$L,'BSE - Other Index Options'!$D:$D,$A87,'BSE - Other Index Options'!$B:$B,"Wednesday")=0,"",SUMIFS('BSE - SENSEX Index Options'!$L:$L,'BSE - SENSEX Index Options'!$D:$D,$A87,'BSE - SENSEX Index Options'!$B:$B,"Wednesday")+SUMIFS('BSE - Other Index Options'!$L:$L,'BSE - Other Index Options'!$D:$D,$A87,'BSE - Other Index Options'!$B:$B,"Wednesday"))</f>
        <v/>
      </c>
      <c r="D87" s="27" t="str">
        <f t="shared" si="4"/>
        <v/>
      </c>
      <c r="E87" s="27" t="str">
        <f t="shared" si="5"/>
        <v/>
      </c>
    </row>
    <row r="88" spans="1:5" hidden="1" outlineLevel="1">
      <c r="A88" s="24">
        <v>46478</v>
      </c>
      <c r="B88" s="26" t="str">
        <f>IF(SUMIFS('NSE - NIFTY Index Options'!$L:$L,'NSE - NIFTY Index Options'!$D:$D,$A88,'NSE - NIFTY Index Options'!$B:$B,"Wednesday")+SUMIFS('NSE - Other Index Options'!$L:$L,'NSE - Other Index Options'!$D:$D,$A88,'NSE - Other Index Options'!$B:$B,"Wednesday")=0,"",SUMIFS('NSE - NIFTY Index Options'!$L:$L,'NSE - NIFTY Index Options'!$D:$D,$A88,'NSE - NIFTY Index Options'!$B:$B,"Wednesday")+SUMIFS('NSE - Other Index Options'!$L:$L,'NSE - Other Index Options'!$D:$D,$A88,'NSE - Other Index Options'!$B:$B,"Wednesday"))</f>
        <v/>
      </c>
      <c r="C88" s="26" t="str">
        <f>IF(SUMIFS('BSE - SENSEX Index Options'!$L:$L,'BSE - SENSEX Index Options'!$D:$D,$A88,'BSE - SENSEX Index Options'!$B:$B,"Wednesday")+SUMIFS('BSE - Other Index Options'!$L:$L,'BSE - Other Index Options'!$D:$D,$A88,'BSE - Other Index Options'!$B:$B,"Wednesday")=0,"",SUMIFS('BSE - SENSEX Index Options'!$L:$L,'BSE - SENSEX Index Options'!$D:$D,$A88,'BSE - SENSEX Index Options'!$B:$B,"Wednesday")+SUMIFS('BSE - Other Index Options'!$L:$L,'BSE - Other Index Options'!$D:$D,$A88,'BSE - Other Index Options'!$B:$B,"Wednesday"))</f>
        <v/>
      </c>
      <c r="D88" s="27" t="str">
        <f t="shared" si="4"/>
        <v/>
      </c>
      <c r="E88" s="27" t="str">
        <f t="shared" si="5"/>
        <v/>
      </c>
    </row>
    <row r="89" spans="1:5" hidden="1" outlineLevel="1">
      <c r="A89" s="24">
        <v>46508</v>
      </c>
      <c r="B89" s="26" t="str">
        <f>IF(SUMIFS('NSE - NIFTY Index Options'!$L:$L,'NSE - NIFTY Index Options'!$D:$D,$A89,'NSE - NIFTY Index Options'!$B:$B,"Wednesday")+SUMIFS('NSE - Other Index Options'!$L:$L,'NSE - Other Index Options'!$D:$D,$A89,'NSE - Other Index Options'!$B:$B,"Wednesday")=0,"",SUMIFS('NSE - NIFTY Index Options'!$L:$L,'NSE - NIFTY Index Options'!$D:$D,$A89,'NSE - NIFTY Index Options'!$B:$B,"Wednesday")+SUMIFS('NSE - Other Index Options'!$L:$L,'NSE - Other Index Options'!$D:$D,$A89,'NSE - Other Index Options'!$B:$B,"Wednesday"))</f>
        <v/>
      </c>
      <c r="C89" s="26" t="str">
        <f>IF(SUMIFS('BSE - SENSEX Index Options'!$L:$L,'BSE - SENSEX Index Options'!$D:$D,$A89,'BSE - SENSEX Index Options'!$B:$B,"Wednesday")+SUMIFS('BSE - Other Index Options'!$L:$L,'BSE - Other Index Options'!$D:$D,$A89,'BSE - Other Index Options'!$B:$B,"Wednesday")=0,"",SUMIFS('BSE - SENSEX Index Options'!$L:$L,'BSE - SENSEX Index Options'!$D:$D,$A89,'BSE - SENSEX Index Options'!$B:$B,"Wednesday")+SUMIFS('BSE - Other Index Options'!$L:$L,'BSE - Other Index Options'!$D:$D,$A89,'BSE - Other Index Options'!$B:$B,"Wednesday"))</f>
        <v/>
      </c>
      <c r="D89" s="27" t="str">
        <f t="shared" si="4"/>
        <v/>
      </c>
      <c r="E89" s="27" t="str">
        <f t="shared" si="5"/>
        <v/>
      </c>
    </row>
    <row r="90" spans="1:5" hidden="1" outlineLevel="1">
      <c r="A90" s="24">
        <v>46539</v>
      </c>
      <c r="B90" s="26" t="str">
        <f>IF(SUMIFS('NSE - NIFTY Index Options'!$L:$L,'NSE - NIFTY Index Options'!$D:$D,$A90,'NSE - NIFTY Index Options'!$B:$B,"Wednesday")+SUMIFS('NSE - Other Index Options'!$L:$L,'NSE - Other Index Options'!$D:$D,$A90,'NSE - Other Index Options'!$B:$B,"Wednesday")=0,"",SUMIFS('NSE - NIFTY Index Options'!$L:$L,'NSE - NIFTY Index Options'!$D:$D,$A90,'NSE - NIFTY Index Options'!$B:$B,"Wednesday")+SUMIFS('NSE - Other Index Options'!$L:$L,'NSE - Other Index Options'!$D:$D,$A90,'NSE - Other Index Options'!$B:$B,"Wednesday"))</f>
        <v/>
      </c>
      <c r="C90" s="26" t="str">
        <f>IF(SUMIFS('BSE - SENSEX Index Options'!$L:$L,'BSE - SENSEX Index Options'!$D:$D,$A90,'BSE - SENSEX Index Options'!$B:$B,"Wednesday")+SUMIFS('BSE - Other Index Options'!$L:$L,'BSE - Other Index Options'!$D:$D,$A90,'BSE - Other Index Options'!$B:$B,"Wednesday")=0,"",SUMIFS('BSE - SENSEX Index Options'!$L:$L,'BSE - SENSEX Index Options'!$D:$D,$A90,'BSE - SENSEX Index Options'!$B:$B,"Wednesday")+SUMIFS('BSE - Other Index Options'!$L:$L,'BSE - Other Index Options'!$D:$D,$A90,'BSE - Other Index Options'!$B:$B,"Wednesday"))</f>
        <v/>
      </c>
      <c r="D90" s="27" t="str">
        <f t="shared" si="4"/>
        <v/>
      </c>
      <c r="E90" s="27" t="str">
        <f t="shared" si="5"/>
        <v/>
      </c>
    </row>
    <row r="91" spans="1:5" hidden="1" outlineLevel="1">
      <c r="A91" s="24">
        <v>46569</v>
      </c>
      <c r="B91" s="26" t="str">
        <f>IF(SUMIFS('NSE - NIFTY Index Options'!$L:$L,'NSE - NIFTY Index Options'!$D:$D,$A91,'NSE - NIFTY Index Options'!$B:$B,"Wednesday")+SUMIFS('NSE - Other Index Options'!$L:$L,'NSE - Other Index Options'!$D:$D,$A91,'NSE - Other Index Options'!$B:$B,"Wednesday")=0,"",SUMIFS('NSE - NIFTY Index Options'!$L:$L,'NSE - NIFTY Index Options'!$D:$D,$A91,'NSE - NIFTY Index Options'!$B:$B,"Wednesday")+SUMIFS('NSE - Other Index Options'!$L:$L,'NSE - Other Index Options'!$D:$D,$A91,'NSE - Other Index Options'!$B:$B,"Wednesday"))</f>
        <v/>
      </c>
      <c r="C91" s="26" t="str">
        <f>IF(SUMIFS('BSE - SENSEX Index Options'!$L:$L,'BSE - SENSEX Index Options'!$D:$D,$A91,'BSE - SENSEX Index Options'!$B:$B,"Wednesday")+SUMIFS('BSE - Other Index Options'!$L:$L,'BSE - Other Index Options'!$D:$D,$A91,'BSE - Other Index Options'!$B:$B,"Wednesday")=0,"",SUMIFS('BSE - SENSEX Index Options'!$L:$L,'BSE - SENSEX Index Options'!$D:$D,$A91,'BSE - SENSEX Index Options'!$B:$B,"Wednesday")+SUMIFS('BSE - Other Index Options'!$L:$L,'BSE - Other Index Options'!$D:$D,$A91,'BSE - Other Index Options'!$B:$B,"Wednesday"))</f>
        <v/>
      </c>
      <c r="D91" s="27" t="str">
        <f t="shared" si="4"/>
        <v/>
      </c>
      <c r="E91" s="27" t="str">
        <f t="shared" si="5"/>
        <v/>
      </c>
    </row>
    <row r="92" spans="1:5" hidden="1" outlineLevel="1">
      <c r="A92" s="24">
        <v>46600</v>
      </c>
      <c r="B92" s="26" t="str">
        <f>IF(SUMIFS('NSE - NIFTY Index Options'!$L:$L,'NSE - NIFTY Index Options'!$D:$D,$A92,'NSE - NIFTY Index Options'!$B:$B,"Wednesday")+SUMIFS('NSE - Other Index Options'!$L:$L,'NSE - Other Index Options'!$D:$D,$A92,'NSE - Other Index Options'!$B:$B,"Wednesday")=0,"",SUMIFS('NSE - NIFTY Index Options'!$L:$L,'NSE - NIFTY Index Options'!$D:$D,$A92,'NSE - NIFTY Index Options'!$B:$B,"Wednesday")+SUMIFS('NSE - Other Index Options'!$L:$L,'NSE - Other Index Options'!$D:$D,$A92,'NSE - Other Index Options'!$B:$B,"Wednesday"))</f>
        <v/>
      </c>
      <c r="C92" s="26" t="str">
        <f>IF(SUMIFS('BSE - SENSEX Index Options'!$L:$L,'BSE - SENSEX Index Options'!$D:$D,$A92,'BSE - SENSEX Index Options'!$B:$B,"Wednesday")+SUMIFS('BSE - Other Index Options'!$L:$L,'BSE - Other Index Options'!$D:$D,$A92,'BSE - Other Index Options'!$B:$B,"Wednesday")=0,"",SUMIFS('BSE - SENSEX Index Options'!$L:$L,'BSE - SENSEX Index Options'!$D:$D,$A92,'BSE - SENSEX Index Options'!$B:$B,"Wednesday")+SUMIFS('BSE - Other Index Options'!$L:$L,'BSE - Other Index Options'!$D:$D,$A92,'BSE - Other Index Options'!$B:$B,"Wednesday"))</f>
        <v/>
      </c>
      <c r="D92" s="27" t="str">
        <f t="shared" si="4"/>
        <v/>
      </c>
      <c r="E92" s="27" t="str">
        <f t="shared" si="5"/>
        <v/>
      </c>
    </row>
    <row r="93" spans="1:5" hidden="1" outlineLevel="1">
      <c r="A93" s="24">
        <v>46631</v>
      </c>
      <c r="B93" s="26" t="str">
        <f>IF(SUMIFS('NSE - NIFTY Index Options'!$L:$L,'NSE - NIFTY Index Options'!$D:$D,$A93,'NSE - NIFTY Index Options'!$B:$B,"Wednesday")+SUMIFS('NSE - Other Index Options'!$L:$L,'NSE - Other Index Options'!$D:$D,$A93,'NSE - Other Index Options'!$B:$B,"Wednesday")=0,"",SUMIFS('NSE - NIFTY Index Options'!$L:$L,'NSE - NIFTY Index Options'!$D:$D,$A93,'NSE - NIFTY Index Options'!$B:$B,"Wednesday")+SUMIFS('NSE - Other Index Options'!$L:$L,'NSE - Other Index Options'!$D:$D,$A93,'NSE - Other Index Options'!$B:$B,"Wednesday"))</f>
        <v/>
      </c>
      <c r="C93" s="26" t="str">
        <f>IF(SUMIFS('BSE - SENSEX Index Options'!$L:$L,'BSE - SENSEX Index Options'!$D:$D,$A93,'BSE - SENSEX Index Options'!$B:$B,"Wednesday")+SUMIFS('BSE - Other Index Options'!$L:$L,'BSE - Other Index Options'!$D:$D,$A93,'BSE - Other Index Options'!$B:$B,"Wednesday")=0,"",SUMIFS('BSE - SENSEX Index Options'!$L:$L,'BSE - SENSEX Index Options'!$D:$D,$A93,'BSE - SENSEX Index Options'!$B:$B,"Wednesday")+SUMIFS('BSE - Other Index Options'!$L:$L,'BSE - Other Index Options'!$D:$D,$A93,'BSE - Other Index Options'!$B:$B,"Wednesday"))</f>
        <v/>
      </c>
      <c r="D93" s="27" t="str">
        <f t="shared" si="4"/>
        <v/>
      </c>
      <c r="E93" s="27" t="str">
        <f t="shared" si="5"/>
        <v/>
      </c>
    </row>
    <row r="94" spans="1:5" hidden="1" outlineLevel="1">
      <c r="A94" s="24">
        <v>46661</v>
      </c>
      <c r="B94" s="26" t="str">
        <f>IF(SUMIFS('NSE - NIFTY Index Options'!$L:$L,'NSE - NIFTY Index Options'!$D:$D,$A94,'NSE - NIFTY Index Options'!$B:$B,"Wednesday")+SUMIFS('NSE - Other Index Options'!$L:$L,'NSE - Other Index Options'!$D:$D,$A94,'NSE - Other Index Options'!$B:$B,"Wednesday")=0,"",SUMIFS('NSE - NIFTY Index Options'!$L:$L,'NSE - NIFTY Index Options'!$D:$D,$A94,'NSE - NIFTY Index Options'!$B:$B,"Wednesday")+SUMIFS('NSE - Other Index Options'!$L:$L,'NSE - Other Index Options'!$D:$D,$A94,'NSE - Other Index Options'!$B:$B,"Wednesday"))</f>
        <v/>
      </c>
      <c r="C94" s="26" t="str">
        <f>IF(SUMIFS('BSE - SENSEX Index Options'!$L:$L,'BSE - SENSEX Index Options'!$D:$D,$A94,'BSE - SENSEX Index Options'!$B:$B,"Wednesday")+SUMIFS('BSE - Other Index Options'!$L:$L,'BSE - Other Index Options'!$D:$D,$A94,'BSE - Other Index Options'!$B:$B,"Wednesday")=0,"",SUMIFS('BSE - SENSEX Index Options'!$L:$L,'BSE - SENSEX Index Options'!$D:$D,$A94,'BSE - SENSEX Index Options'!$B:$B,"Wednesday")+SUMIFS('BSE - Other Index Options'!$L:$L,'BSE - Other Index Options'!$D:$D,$A94,'BSE - Other Index Options'!$B:$B,"Wednesday"))</f>
        <v/>
      </c>
      <c r="D94" s="27" t="str">
        <f t="shared" si="4"/>
        <v/>
      </c>
      <c r="E94" s="27" t="str">
        <f t="shared" si="5"/>
        <v/>
      </c>
    </row>
    <row r="95" spans="1:5" hidden="1" outlineLevel="1">
      <c r="A95" s="24">
        <v>46692</v>
      </c>
      <c r="B95" s="26" t="str">
        <f>IF(SUMIFS('NSE - NIFTY Index Options'!$L:$L,'NSE - NIFTY Index Options'!$D:$D,$A95,'NSE - NIFTY Index Options'!$B:$B,"Wednesday")+SUMIFS('NSE - Other Index Options'!$L:$L,'NSE - Other Index Options'!$D:$D,$A95,'NSE - Other Index Options'!$B:$B,"Wednesday")=0,"",SUMIFS('NSE - NIFTY Index Options'!$L:$L,'NSE - NIFTY Index Options'!$D:$D,$A95,'NSE - NIFTY Index Options'!$B:$B,"Wednesday")+SUMIFS('NSE - Other Index Options'!$L:$L,'NSE - Other Index Options'!$D:$D,$A95,'NSE - Other Index Options'!$B:$B,"Wednesday"))</f>
        <v/>
      </c>
      <c r="C95" s="26" t="str">
        <f>IF(SUMIFS('BSE - SENSEX Index Options'!$L:$L,'BSE - SENSEX Index Options'!$D:$D,$A95,'BSE - SENSEX Index Options'!$B:$B,"Wednesday")+SUMIFS('BSE - Other Index Options'!$L:$L,'BSE - Other Index Options'!$D:$D,$A95,'BSE - Other Index Options'!$B:$B,"Wednesday")=0,"",SUMIFS('BSE - SENSEX Index Options'!$L:$L,'BSE - SENSEX Index Options'!$D:$D,$A95,'BSE - SENSEX Index Options'!$B:$B,"Wednesday")+SUMIFS('BSE - Other Index Options'!$L:$L,'BSE - Other Index Options'!$D:$D,$A95,'BSE - Other Index Options'!$B:$B,"Wednesday"))</f>
        <v/>
      </c>
      <c r="D95" s="27" t="str">
        <f t="shared" si="4"/>
        <v/>
      </c>
      <c r="E95" s="27" t="str">
        <f t="shared" si="5"/>
        <v/>
      </c>
    </row>
    <row r="96" spans="1:5" hidden="1" outlineLevel="1">
      <c r="A96" s="24">
        <v>46722</v>
      </c>
      <c r="B96" s="26" t="str">
        <f>IF(SUMIFS('NSE - NIFTY Index Options'!$L:$L,'NSE - NIFTY Index Options'!$D:$D,$A96,'NSE - NIFTY Index Options'!$B:$B,"Wednesday")+SUMIFS('NSE - Other Index Options'!$L:$L,'NSE - Other Index Options'!$D:$D,$A96,'NSE - Other Index Options'!$B:$B,"Wednesday")=0,"",SUMIFS('NSE - NIFTY Index Options'!$L:$L,'NSE - NIFTY Index Options'!$D:$D,$A96,'NSE - NIFTY Index Options'!$B:$B,"Wednesday")+SUMIFS('NSE - Other Index Options'!$L:$L,'NSE - Other Index Options'!$D:$D,$A96,'NSE - Other Index Options'!$B:$B,"Wednesday"))</f>
        <v/>
      </c>
      <c r="C96" s="26" t="str">
        <f>IF(SUMIFS('BSE - SENSEX Index Options'!$L:$L,'BSE - SENSEX Index Options'!$D:$D,$A96,'BSE - SENSEX Index Options'!$B:$B,"Wednesday")+SUMIFS('BSE - Other Index Options'!$L:$L,'BSE - Other Index Options'!$D:$D,$A96,'BSE - Other Index Options'!$B:$B,"Wednesday")=0,"",SUMIFS('BSE - SENSEX Index Options'!$L:$L,'BSE - SENSEX Index Options'!$D:$D,$A96,'BSE - SENSEX Index Options'!$B:$B,"Wednesday")+SUMIFS('BSE - Other Index Options'!$L:$L,'BSE - Other Index Options'!$D:$D,$A96,'BSE - Other Index Options'!$B:$B,"Wednesday"))</f>
        <v/>
      </c>
      <c r="D96" s="27" t="str">
        <f t="shared" si="4"/>
        <v/>
      </c>
      <c r="E96" s="27" t="str">
        <f t="shared" si="5"/>
        <v/>
      </c>
    </row>
    <row r="97" spans="1:5" collapsed="1">
      <c r="A97" s="28" t="s">
        <v>15</v>
      </c>
      <c r="B97" s="30">
        <f>IF(SUM(B69:B96)=0,"",SUM(B69:B96))</f>
        <v>17718.340699999997</v>
      </c>
      <c r="C97" s="30">
        <f>IF(SUM(C69:C96)=0,"",SUM(C69:C96))</f>
        <v>16391.664799999999</v>
      </c>
      <c r="D97" s="31">
        <f t="shared" si="4"/>
        <v>0.51944701973149776</v>
      </c>
      <c r="E97" s="31">
        <f t="shared" si="5"/>
        <v>0.48055298026850213</v>
      </c>
    </row>
    <row r="99" spans="1:5">
      <c r="A99" s="28" t="s">
        <v>263</v>
      </c>
    </row>
    <row r="100" spans="1:5">
      <c r="A100" s="28" t="s">
        <v>190</v>
      </c>
      <c r="B100" s="28" t="s">
        <v>257</v>
      </c>
      <c r="C100" s="28" t="s">
        <v>258</v>
      </c>
      <c r="D100" s="28" t="s">
        <v>259</v>
      </c>
      <c r="E100" s="28" t="s">
        <v>260</v>
      </c>
    </row>
    <row r="101" spans="1:5">
      <c r="A101" s="24">
        <v>45901</v>
      </c>
      <c r="B101" s="26">
        <f>IF(SUMIFS('NSE - NIFTY Index Options'!$L:$L,'NSE - NIFTY Index Options'!$D:$D,$A101,'NSE - NIFTY Index Options'!$B:$B,"Thursday")+SUMIFS('NSE - Other Index Options'!$L:$L,'NSE - Other Index Options'!$D:$D,$A101,'NSE - Other Index Options'!$B:$B,"Thursday")=0,"",SUMIFS('NSE - NIFTY Index Options'!$L:$L,'NSE - NIFTY Index Options'!$D:$D,$A101,'NSE - NIFTY Index Options'!$B:$B,"Thursday")+SUMIFS('NSE - Other Index Options'!$L:$L,'NSE - Other Index Options'!$D:$D,$A101,'NSE - Other Index Options'!$B:$B,"Thursday"))</f>
        <v>1178.7991999999997</v>
      </c>
      <c r="C101" s="26">
        <f>IF(SUMIFS('BSE - SENSEX Index Options'!$L:$L,'BSE - SENSEX Index Options'!$D:$D,$A101,'BSE - SENSEX Index Options'!$B:$B,"Thursday")+SUMIFS('BSE - Other Index Options'!$L:$L,'BSE - Other Index Options'!$D:$D,$A101,'BSE - Other Index Options'!$B:$B,"Thursday")=0,"",SUMIFS('BSE - SENSEX Index Options'!$L:$L,'BSE - SENSEX Index Options'!$D:$D,$A101,'BSE - SENSEX Index Options'!$B:$B,"Thursday")+SUMIFS('BSE - Other Index Options'!$L:$L,'BSE - Other Index Options'!$D:$D,$A101,'BSE - Other Index Options'!$B:$B,"Thursday"))</f>
        <v>1443.3946999999998</v>
      </c>
      <c r="D101" s="27">
        <f t="shared" ref="D101:D129" si="6">IF(SUM(B101:C101)=0,"",SUM(B101)/SUM(B101:C101))</f>
        <v>0.44954692328435364</v>
      </c>
      <c r="E101" s="27">
        <f t="shared" ref="E101:E129" si="7">IF(SUM(B101:C101)=0,"",SUM(C101)/SUM(B101:C101))</f>
        <v>0.55045307671564647</v>
      </c>
    </row>
    <row r="102" spans="1:5">
      <c r="A102" s="24">
        <v>45931</v>
      </c>
      <c r="B102" s="26">
        <f>IF(SUMIFS('NSE - NIFTY Index Options'!$L:$L,'NSE - NIFTY Index Options'!$D:$D,$A102,'NSE - NIFTY Index Options'!$B:$B,"Thursday")+SUMIFS('NSE - Other Index Options'!$L:$L,'NSE - Other Index Options'!$D:$D,$A102,'NSE - Other Index Options'!$B:$B,"Thursday")=0,"",SUMIFS('NSE - NIFTY Index Options'!$L:$L,'NSE - NIFTY Index Options'!$D:$D,$A102,'NSE - NIFTY Index Options'!$B:$B,"Thursday")+SUMIFS('NSE - Other Index Options'!$L:$L,'NSE - Other Index Options'!$D:$D,$A102,'NSE - Other Index Options'!$B:$B,"Thursday"))</f>
        <v>1481.0036999999998</v>
      </c>
      <c r="C102" s="26">
        <f>IF(SUMIFS('BSE - SENSEX Index Options'!$L:$L,'BSE - SENSEX Index Options'!$D:$D,$A102,'BSE - SENSEX Index Options'!$B:$B,"Thursday")+SUMIFS('BSE - Other Index Options'!$L:$L,'BSE - Other Index Options'!$D:$D,$A102,'BSE - Other Index Options'!$B:$B,"Thursday")=0,"",SUMIFS('BSE - SENSEX Index Options'!$L:$L,'BSE - SENSEX Index Options'!$D:$D,$A102,'BSE - SENSEX Index Options'!$B:$B,"Thursday")+SUMIFS('BSE - Other Index Options'!$L:$L,'BSE - Other Index Options'!$D:$D,$A102,'BSE - Other Index Options'!$B:$B,"Thursday"))</f>
        <v>1762.2584999999999</v>
      </c>
      <c r="D102" s="27">
        <f t="shared" si="6"/>
        <v>0.4566401384383908</v>
      </c>
      <c r="E102" s="27">
        <f t="shared" si="7"/>
        <v>0.5433598615616092</v>
      </c>
    </row>
    <row r="103" spans="1:5">
      <c r="A103" s="24">
        <v>45962</v>
      </c>
      <c r="B103" s="26">
        <f>IF(SUMIFS('NSE - NIFTY Index Options'!$L:$L,'NSE - NIFTY Index Options'!$D:$D,$A103,'NSE - NIFTY Index Options'!$B:$B,"Thursday")+SUMIFS('NSE - Other Index Options'!$L:$L,'NSE - Other Index Options'!$D:$D,$A103,'NSE - Other Index Options'!$B:$B,"Thursday")=0,"",SUMIFS('NSE - NIFTY Index Options'!$L:$L,'NSE - NIFTY Index Options'!$D:$D,$A103,'NSE - NIFTY Index Options'!$B:$B,"Thursday")+SUMIFS('NSE - Other Index Options'!$L:$L,'NSE - Other Index Options'!$D:$D,$A103,'NSE - Other Index Options'!$B:$B,"Thursday"))</f>
        <v>1362.8142</v>
      </c>
      <c r="C103" s="26">
        <f>IF(SUMIFS('BSE - SENSEX Index Options'!$L:$L,'BSE - SENSEX Index Options'!$D:$D,$A103,'BSE - SENSEX Index Options'!$B:$B,"Thursday")+SUMIFS('BSE - Other Index Options'!$L:$L,'BSE - Other Index Options'!$D:$D,$A103,'BSE - Other Index Options'!$B:$B,"Thursday")=0,"",SUMIFS('BSE - SENSEX Index Options'!$L:$L,'BSE - SENSEX Index Options'!$D:$D,$A103,'BSE - SENSEX Index Options'!$B:$B,"Thursday")+SUMIFS('BSE - Other Index Options'!$L:$L,'BSE - Other Index Options'!$D:$D,$A103,'BSE - Other Index Options'!$B:$B,"Thursday"))</f>
        <v>1812.6835999999998</v>
      </c>
      <c r="D103" s="27">
        <f t="shared" si="6"/>
        <v>0.42916553114916345</v>
      </c>
      <c r="E103" s="27">
        <f t="shared" si="7"/>
        <v>0.57083446885083644</v>
      </c>
    </row>
    <row r="104" spans="1:5">
      <c r="A104" s="24">
        <v>45992</v>
      </c>
      <c r="B104" s="26">
        <f>IF(SUMIFS('NSE - NIFTY Index Options'!$L:$L,'NSE - NIFTY Index Options'!$D:$D,$A104,'NSE - NIFTY Index Options'!$B:$B,"Thursday")+SUMIFS('NSE - Other Index Options'!$L:$L,'NSE - Other Index Options'!$D:$D,$A104,'NSE - Other Index Options'!$B:$B,"Thursday")=0,"",SUMIFS('NSE - NIFTY Index Options'!$L:$L,'NSE - NIFTY Index Options'!$D:$D,$A104,'NSE - NIFTY Index Options'!$B:$B,"Thursday")+SUMIFS('NSE - Other Index Options'!$L:$L,'NSE - Other Index Options'!$D:$D,$A104,'NSE - Other Index Options'!$B:$B,"Thursday"))</f>
        <v>1022.5356000000003</v>
      </c>
      <c r="C104" s="26">
        <f>IF(SUMIFS('BSE - SENSEX Index Options'!$L:$L,'BSE - SENSEX Index Options'!$D:$D,$A104,'BSE - SENSEX Index Options'!$B:$B,"Thursday")+SUMIFS('BSE - Other Index Options'!$L:$L,'BSE - Other Index Options'!$D:$D,$A104,'BSE - Other Index Options'!$B:$B,"Thursday")=0,"",SUMIFS('BSE - SENSEX Index Options'!$L:$L,'BSE - SENSEX Index Options'!$D:$D,$A104,'BSE - SENSEX Index Options'!$B:$B,"Thursday")+SUMIFS('BSE - Other Index Options'!$L:$L,'BSE - Other Index Options'!$D:$D,$A104,'BSE - Other Index Options'!$B:$B,"Thursday"))</f>
        <v>1459.9971</v>
      </c>
      <c r="D104" s="27">
        <f t="shared" si="6"/>
        <v>0.4118920971312886</v>
      </c>
      <c r="E104" s="27">
        <f t="shared" si="7"/>
        <v>0.5881079028687114</v>
      </c>
    </row>
    <row r="105" spans="1:5">
      <c r="A105" s="24">
        <v>46023</v>
      </c>
      <c r="B105" s="26">
        <f>IF(SUMIFS('NSE - NIFTY Index Options'!$L:$L,'NSE - NIFTY Index Options'!$D:$D,$A105,'NSE - NIFTY Index Options'!$B:$B,"Thursday")+SUMIFS('NSE - Other Index Options'!$L:$L,'NSE - Other Index Options'!$D:$D,$A105,'NSE - Other Index Options'!$B:$B,"Thursday")=0,"",SUMIFS('NSE - NIFTY Index Options'!$L:$L,'NSE - NIFTY Index Options'!$D:$D,$A105,'NSE - NIFTY Index Options'!$B:$B,"Thursday")+SUMIFS('NSE - Other Index Options'!$L:$L,'NSE - Other Index Options'!$D:$D,$A105,'NSE - Other Index Options'!$B:$B,"Thursday"))</f>
        <v>1485.9673000000003</v>
      </c>
      <c r="C105" s="26">
        <f>IF(SUMIFS('BSE - SENSEX Index Options'!$L:$L,'BSE - SENSEX Index Options'!$D:$D,$A105,'BSE - SENSEX Index Options'!$B:$B,"Thursday")+SUMIFS('BSE - Other Index Options'!$L:$L,'BSE - Other Index Options'!$D:$D,$A105,'BSE - Other Index Options'!$B:$B,"Thursday")=0,"",SUMIFS('BSE - SENSEX Index Options'!$L:$L,'BSE - SENSEX Index Options'!$D:$D,$A105,'BSE - SENSEX Index Options'!$B:$B,"Thursday")+SUMIFS('BSE - Other Index Options'!$L:$L,'BSE - Other Index Options'!$D:$D,$A105,'BSE - Other Index Options'!$B:$B,"Thursday"))</f>
        <v>2268.1805000000004</v>
      </c>
      <c r="D105" s="27">
        <f t="shared" si="6"/>
        <v>0.39582013792850668</v>
      </c>
      <c r="E105" s="27">
        <f t="shared" si="7"/>
        <v>0.60417986207149332</v>
      </c>
    </row>
    <row r="106" spans="1:5">
      <c r="A106" s="24">
        <v>46054</v>
      </c>
      <c r="B106" s="26">
        <f>IF(SUMIFS('NSE - NIFTY Index Options'!$L:$L,'NSE - NIFTY Index Options'!$D:$D,$A106,'NSE - NIFTY Index Options'!$B:$B,"Thursday")+SUMIFS('NSE - Other Index Options'!$L:$L,'NSE - Other Index Options'!$D:$D,$A106,'NSE - Other Index Options'!$B:$B,"Thursday")=0,"",SUMIFS('NSE - NIFTY Index Options'!$L:$L,'NSE - NIFTY Index Options'!$D:$D,$A106,'NSE - NIFTY Index Options'!$B:$B,"Thursday")+SUMIFS('NSE - Other Index Options'!$L:$L,'NSE - Other Index Options'!$D:$D,$A106,'NSE - Other Index Options'!$B:$B,"Thursday"))</f>
        <v>1436.9841000000001</v>
      </c>
      <c r="C106" s="26">
        <f>IF(SUMIFS('BSE - SENSEX Index Options'!$L:$L,'BSE - SENSEX Index Options'!$D:$D,$A106,'BSE - SENSEX Index Options'!$B:$B,"Thursday")+SUMIFS('BSE - Other Index Options'!$L:$L,'BSE - Other Index Options'!$D:$D,$A106,'BSE - Other Index Options'!$B:$B,"Thursday")=0,"",SUMIFS('BSE - SENSEX Index Options'!$L:$L,'BSE - SENSEX Index Options'!$D:$D,$A106,'BSE - SENSEX Index Options'!$B:$B,"Thursday")+SUMIFS('BSE - Other Index Options'!$L:$L,'BSE - Other Index Options'!$D:$D,$A106,'BSE - Other Index Options'!$B:$B,"Thursday"))</f>
        <v>2194.0208999999995</v>
      </c>
      <c r="D106" s="27">
        <f t="shared" si="6"/>
        <v>0.39575382022332667</v>
      </c>
      <c r="E106" s="27">
        <f t="shared" si="7"/>
        <v>0.60424617977667328</v>
      </c>
    </row>
    <row r="107" spans="1:5">
      <c r="A107" s="24">
        <v>46082</v>
      </c>
      <c r="B107" s="26">
        <f>IF(SUMIFS('NSE - NIFTY Index Options'!$L:$L,'NSE - NIFTY Index Options'!$D:$D,$A107,'NSE - NIFTY Index Options'!$B:$B,"Thursday")+SUMIFS('NSE - Other Index Options'!$L:$L,'NSE - Other Index Options'!$D:$D,$A107,'NSE - Other Index Options'!$B:$B,"Thursday")=0,"",SUMIFS('NSE - NIFTY Index Options'!$L:$L,'NSE - NIFTY Index Options'!$D:$D,$A107,'NSE - NIFTY Index Options'!$B:$B,"Thursday")+SUMIFS('NSE - Other Index Options'!$L:$L,'NSE - Other Index Options'!$D:$D,$A107,'NSE - Other Index Options'!$B:$B,"Thursday"))</f>
        <v>1663.3694000000005</v>
      </c>
      <c r="C107" s="26">
        <f>IF(SUMIFS('BSE - SENSEX Index Options'!$L:$L,'BSE - SENSEX Index Options'!$D:$D,$A107,'BSE - SENSEX Index Options'!$B:$B,"Thursday")+SUMIFS('BSE - Other Index Options'!$L:$L,'BSE - Other Index Options'!$D:$D,$A107,'BSE - Other Index Options'!$B:$B,"Thursday")=0,"",SUMIFS('BSE - SENSEX Index Options'!$L:$L,'BSE - SENSEX Index Options'!$D:$D,$A107,'BSE - SENSEX Index Options'!$B:$B,"Thursday")+SUMIFS('BSE - Other Index Options'!$L:$L,'BSE - Other Index Options'!$D:$D,$A107,'BSE - Other Index Options'!$B:$B,"Thursday"))</f>
        <v>2300.8166999999999</v>
      </c>
      <c r="D107" s="27">
        <f t="shared" si="6"/>
        <v>0.41959922113646492</v>
      </c>
      <c r="E107" s="27">
        <f t="shared" si="7"/>
        <v>0.58040077886353514</v>
      </c>
    </row>
    <row r="108" spans="1:5">
      <c r="A108" s="24">
        <v>46113</v>
      </c>
      <c r="B108" s="26">
        <f>IF(SUMIFS('NSE - NIFTY Index Options'!$L:$L,'NSE - NIFTY Index Options'!$D:$D,$A108,'NSE - NIFTY Index Options'!$B:$B,"Thursday")+SUMIFS('NSE - Other Index Options'!$L:$L,'NSE - Other Index Options'!$D:$D,$A108,'NSE - Other Index Options'!$B:$B,"Thursday")=0,"",SUMIFS('NSE - NIFTY Index Options'!$L:$L,'NSE - NIFTY Index Options'!$D:$D,$A108,'NSE - NIFTY Index Options'!$B:$B,"Thursday")+SUMIFS('NSE - Other Index Options'!$L:$L,'NSE - Other Index Options'!$D:$D,$A108,'NSE - Other Index Options'!$B:$B,"Thursday"))</f>
        <v>2023.6242000000002</v>
      </c>
      <c r="C108" s="26">
        <f>IF(SUMIFS('BSE - SENSEX Index Options'!$L:$L,'BSE - SENSEX Index Options'!$D:$D,$A108,'BSE - SENSEX Index Options'!$B:$B,"Thursday")+SUMIFS('BSE - Other Index Options'!$L:$L,'BSE - Other Index Options'!$D:$D,$A108,'BSE - Other Index Options'!$B:$B,"Thursday")=0,"",SUMIFS('BSE - SENSEX Index Options'!$L:$L,'BSE - SENSEX Index Options'!$D:$D,$A108,'BSE - SENSEX Index Options'!$B:$B,"Thursday")+SUMIFS('BSE - Other Index Options'!$L:$L,'BSE - Other Index Options'!$D:$D,$A108,'BSE - Other Index Options'!$B:$B,"Thursday"))</f>
        <v>3625.0085999999997</v>
      </c>
      <c r="D108" s="27">
        <f t="shared" si="6"/>
        <v>0.35825026544476396</v>
      </c>
      <c r="E108" s="27">
        <f t="shared" si="7"/>
        <v>0.6417497345552361</v>
      </c>
    </row>
    <row r="109" spans="1:5">
      <c r="A109" s="24">
        <v>46143</v>
      </c>
      <c r="B109" s="26">
        <f>IF(SUMIFS('NSE - NIFTY Index Options'!$L:$L,'NSE - NIFTY Index Options'!$D:$D,$A109,'NSE - NIFTY Index Options'!$B:$B,"Thursday")+SUMIFS('NSE - Other Index Options'!$L:$L,'NSE - Other Index Options'!$D:$D,$A109,'NSE - Other Index Options'!$B:$B,"Thursday")=0,"",SUMIFS('NSE - NIFTY Index Options'!$L:$L,'NSE - NIFTY Index Options'!$D:$D,$A109,'NSE - NIFTY Index Options'!$B:$B,"Thursday")+SUMIFS('NSE - Other Index Options'!$L:$L,'NSE - Other Index Options'!$D:$D,$A109,'NSE - Other Index Options'!$B:$B,"Thursday"))</f>
        <v>1159.7728</v>
      </c>
      <c r="C109" s="26">
        <f>IF(SUMIFS('BSE - SENSEX Index Options'!$L:$L,'BSE - SENSEX Index Options'!$D:$D,$A109,'BSE - SENSEX Index Options'!$B:$B,"Thursday")+SUMIFS('BSE - Other Index Options'!$L:$L,'BSE - Other Index Options'!$D:$D,$A109,'BSE - Other Index Options'!$B:$B,"Thursday")=0,"",SUMIFS('BSE - SENSEX Index Options'!$L:$L,'BSE - SENSEX Index Options'!$D:$D,$A109,'BSE - SENSEX Index Options'!$B:$B,"Thursday")+SUMIFS('BSE - Other Index Options'!$L:$L,'BSE - Other Index Options'!$D:$D,$A109,'BSE - Other Index Options'!$B:$B,"Thursday"))</f>
        <v>2217.5470999999998</v>
      </c>
      <c r="D109" s="27">
        <f t="shared" si="6"/>
        <v>0.34340033942298454</v>
      </c>
      <c r="E109" s="27">
        <f t="shared" si="7"/>
        <v>0.65659966057701558</v>
      </c>
    </row>
    <row r="110" spans="1:5">
      <c r="A110" s="24">
        <v>46174</v>
      </c>
      <c r="B110" s="26">
        <f>IF(SUMIFS('NSE - NIFTY Index Options'!$L:$L,'NSE - NIFTY Index Options'!$D:$D,$A110,'NSE - NIFTY Index Options'!$B:$B,"Thursday")+SUMIFS('NSE - Other Index Options'!$L:$L,'NSE - Other Index Options'!$D:$D,$A110,'NSE - Other Index Options'!$B:$B,"Thursday")=0,"",SUMIFS('NSE - NIFTY Index Options'!$L:$L,'NSE - NIFTY Index Options'!$D:$D,$A110,'NSE - NIFTY Index Options'!$B:$B,"Thursday")+SUMIFS('NSE - Other Index Options'!$L:$L,'NSE - Other Index Options'!$D:$D,$A110,'NSE - Other Index Options'!$B:$B,"Thursday"))</f>
        <v>1294.1112000000003</v>
      </c>
      <c r="C110" s="26">
        <f>IF(SUMIFS('BSE - SENSEX Index Options'!$L:$L,'BSE - SENSEX Index Options'!$D:$D,$A110,'BSE - SENSEX Index Options'!$B:$B,"Thursday")+SUMIFS('BSE - Other Index Options'!$L:$L,'BSE - Other Index Options'!$D:$D,$A110,'BSE - Other Index Options'!$B:$B,"Thursday")=0,"",SUMIFS('BSE - SENSEX Index Options'!$L:$L,'BSE - SENSEX Index Options'!$D:$D,$A110,'BSE - SENSEX Index Options'!$B:$B,"Thursday")+SUMIFS('BSE - Other Index Options'!$L:$L,'BSE - Other Index Options'!$D:$D,$A110,'BSE - Other Index Options'!$B:$B,"Thursday"))</f>
        <v>2469.1596</v>
      </c>
      <c r="D110" s="27">
        <f t="shared" si="6"/>
        <v>0.3438793721674242</v>
      </c>
      <c r="E110" s="27">
        <f t="shared" si="7"/>
        <v>0.65612062783257585</v>
      </c>
    </row>
    <row r="111" spans="1:5">
      <c r="A111" s="24">
        <v>46204</v>
      </c>
      <c r="B111" s="26">
        <f>IF(SUMIFS('NSE - NIFTY Index Options'!$L:$L,'NSE - NIFTY Index Options'!$D:$D,$A111,'NSE - NIFTY Index Options'!$B:$B,"Thursday")+SUMIFS('NSE - Other Index Options'!$L:$L,'NSE - Other Index Options'!$D:$D,$A111,'NSE - Other Index Options'!$B:$B,"Thursday")=0,"",SUMIFS('NSE - NIFTY Index Options'!$L:$L,'NSE - NIFTY Index Options'!$D:$D,$A111,'NSE - NIFTY Index Options'!$B:$B,"Thursday")+SUMIFS('NSE - Other Index Options'!$L:$L,'NSE - Other Index Options'!$D:$D,$A111,'NSE - Other Index Options'!$B:$B,"Thursday"))</f>
        <v>810.62679999999978</v>
      </c>
      <c r="C111" s="26">
        <f>IF(SUMIFS('BSE - SENSEX Index Options'!$L:$L,'BSE - SENSEX Index Options'!$D:$D,$A111,'BSE - SENSEX Index Options'!$B:$B,"Thursday")+SUMIFS('BSE - Other Index Options'!$L:$L,'BSE - Other Index Options'!$D:$D,$A111,'BSE - Other Index Options'!$B:$B,"Thursday")=0,"",SUMIFS('BSE - SENSEX Index Options'!$L:$L,'BSE - SENSEX Index Options'!$D:$D,$A111,'BSE - SENSEX Index Options'!$B:$B,"Thursday")+SUMIFS('BSE - Other Index Options'!$L:$L,'BSE - Other Index Options'!$D:$D,$A111,'BSE - Other Index Options'!$B:$B,"Thursday"))</f>
        <v>1741.2141000000001</v>
      </c>
      <c r="D111" s="27">
        <f t="shared" si="6"/>
        <v>0.31766353458791247</v>
      </c>
      <c r="E111" s="27">
        <f t="shared" si="7"/>
        <v>0.68233646541208748</v>
      </c>
    </row>
    <row r="112" spans="1:5" hidden="1" outlineLevel="1">
      <c r="A112" s="24">
        <v>46235</v>
      </c>
      <c r="B112" s="26" t="str">
        <f>IF(SUMIFS('NSE - NIFTY Index Options'!$L:$L,'NSE - NIFTY Index Options'!$D:$D,$A112,'NSE - NIFTY Index Options'!$B:$B,"Thursday")+SUMIFS('NSE - Other Index Options'!$L:$L,'NSE - Other Index Options'!$D:$D,$A112,'NSE - Other Index Options'!$B:$B,"Thursday")=0,"",SUMIFS('NSE - NIFTY Index Options'!$L:$L,'NSE - NIFTY Index Options'!$D:$D,$A112,'NSE - NIFTY Index Options'!$B:$B,"Thursday")+SUMIFS('NSE - Other Index Options'!$L:$L,'NSE - Other Index Options'!$D:$D,$A112,'NSE - Other Index Options'!$B:$B,"Thursday"))</f>
        <v/>
      </c>
      <c r="C112" s="26" t="str">
        <f>IF(SUMIFS('BSE - SENSEX Index Options'!$L:$L,'BSE - SENSEX Index Options'!$D:$D,$A112,'BSE - SENSEX Index Options'!$B:$B,"Thursday")+SUMIFS('BSE - Other Index Options'!$L:$L,'BSE - Other Index Options'!$D:$D,$A112,'BSE - Other Index Options'!$B:$B,"Thursday")=0,"",SUMIFS('BSE - SENSEX Index Options'!$L:$L,'BSE - SENSEX Index Options'!$D:$D,$A112,'BSE - SENSEX Index Options'!$B:$B,"Thursday")+SUMIFS('BSE - Other Index Options'!$L:$L,'BSE - Other Index Options'!$D:$D,$A112,'BSE - Other Index Options'!$B:$B,"Thursday"))</f>
        <v/>
      </c>
      <c r="D112" s="27" t="str">
        <f t="shared" si="6"/>
        <v/>
      </c>
      <c r="E112" s="27" t="str">
        <f t="shared" si="7"/>
        <v/>
      </c>
    </row>
    <row r="113" spans="1:5" hidden="1" outlineLevel="1">
      <c r="A113" s="24">
        <v>46266</v>
      </c>
      <c r="B113" s="26" t="str">
        <f>IF(SUMIFS('NSE - NIFTY Index Options'!$L:$L,'NSE - NIFTY Index Options'!$D:$D,$A113,'NSE - NIFTY Index Options'!$B:$B,"Thursday")+SUMIFS('NSE - Other Index Options'!$L:$L,'NSE - Other Index Options'!$D:$D,$A113,'NSE - Other Index Options'!$B:$B,"Thursday")=0,"",SUMIFS('NSE - NIFTY Index Options'!$L:$L,'NSE - NIFTY Index Options'!$D:$D,$A113,'NSE - NIFTY Index Options'!$B:$B,"Thursday")+SUMIFS('NSE - Other Index Options'!$L:$L,'NSE - Other Index Options'!$D:$D,$A113,'NSE - Other Index Options'!$B:$B,"Thursday"))</f>
        <v/>
      </c>
      <c r="C113" s="26" t="str">
        <f>IF(SUMIFS('BSE - SENSEX Index Options'!$L:$L,'BSE - SENSEX Index Options'!$D:$D,$A113,'BSE - SENSEX Index Options'!$B:$B,"Thursday")+SUMIFS('BSE - Other Index Options'!$L:$L,'BSE - Other Index Options'!$D:$D,$A113,'BSE - Other Index Options'!$B:$B,"Thursday")=0,"",SUMIFS('BSE - SENSEX Index Options'!$L:$L,'BSE - SENSEX Index Options'!$D:$D,$A113,'BSE - SENSEX Index Options'!$B:$B,"Thursday")+SUMIFS('BSE - Other Index Options'!$L:$L,'BSE - Other Index Options'!$D:$D,$A113,'BSE - Other Index Options'!$B:$B,"Thursday"))</f>
        <v/>
      </c>
      <c r="D113" s="27" t="str">
        <f t="shared" si="6"/>
        <v/>
      </c>
      <c r="E113" s="27" t="str">
        <f t="shared" si="7"/>
        <v/>
      </c>
    </row>
    <row r="114" spans="1:5" hidden="1" outlineLevel="1">
      <c r="A114" s="24">
        <v>46296</v>
      </c>
      <c r="B114" s="26" t="str">
        <f>IF(SUMIFS('NSE - NIFTY Index Options'!$L:$L,'NSE - NIFTY Index Options'!$D:$D,$A114,'NSE - NIFTY Index Options'!$B:$B,"Thursday")+SUMIFS('NSE - Other Index Options'!$L:$L,'NSE - Other Index Options'!$D:$D,$A114,'NSE - Other Index Options'!$B:$B,"Thursday")=0,"",SUMIFS('NSE - NIFTY Index Options'!$L:$L,'NSE - NIFTY Index Options'!$D:$D,$A114,'NSE - NIFTY Index Options'!$B:$B,"Thursday")+SUMIFS('NSE - Other Index Options'!$L:$L,'NSE - Other Index Options'!$D:$D,$A114,'NSE - Other Index Options'!$B:$B,"Thursday"))</f>
        <v/>
      </c>
      <c r="C114" s="26" t="str">
        <f>IF(SUMIFS('BSE - SENSEX Index Options'!$L:$L,'BSE - SENSEX Index Options'!$D:$D,$A114,'BSE - SENSEX Index Options'!$B:$B,"Thursday")+SUMIFS('BSE - Other Index Options'!$L:$L,'BSE - Other Index Options'!$D:$D,$A114,'BSE - Other Index Options'!$B:$B,"Thursday")=0,"",SUMIFS('BSE - SENSEX Index Options'!$L:$L,'BSE - SENSEX Index Options'!$D:$D,$A114,'BSE - SENSEX Index Options'!$B:$B,"Thursday")+SUMIFS('BSE - Other Index Options'!$L:$L,'BSE - Other Index Options'!$D:$D,$A114,'BSE - Other Index Options'!$B:$B,"Thursday"))</f>
        <v/>
      </c>
      <c r="D114" s="27" t="str">
        <f t="shared" si="6"/>
        <v/>
      </c>
      <c r="E114" s="27" t="str">
        <f t="shared" si="7"/>
        <v/>
      </c>
    </row>
    <row r="115" spans="1:5" hidden="1" outlineLevel="1">
      <c r="A115" s="24">
        <v>46327</v>
      </c>
      <c r="B115" s="26" t="str">
        <f>IF(SUMIFS('NSE - NIFTY Index Options'!$L:$L,'NSE - NIFTY Index Options'!$D:$D,$A115,'NSE - NIFTY Index Options'!$B:$B,"Thursday")+SUMIFS('NSE - Other Index Options'!$L:$L,'NSE - Other Index Options'!$D:$D,$A115,'NSE - Other Index Options'!$B:$B,"Thursday")=0,"",SUMIFS('NSE - NIFTY Index Options'!$L:$L,'NSE - NIFTY Index Options'!$D:$D,$A115,'NSE - NIFTY Index Options'!$B:$B,"Thursday")+SUMIFS('NSE - Other Index Options'!$L:$L,'NSE - Other Index Options'!$D:$D,$A115,'NSE - Other Index Options'!$B:$B,"Thursday"))</f>
        <v/>
      </c>
      <c r="C115" s="26" t="str">
        <f>IF(SUMIFS('BSE - SENSEX Index Options'!$L:$L,'BSE - SENSEX Index Options'!$D:$D,$A115,'BSE - SENSEX Index Options'!$B:$B,"Thursday")+SUMIFS('BSE - Other Index Options'!$L:$L,'BSE - Other Index Options'!$D:$D,$A115,'BSE - Other Index Options'!$B:$B,"Thursday")=0,"",SUMIFS('BSE - SENSEX Index Options'!$L:$L,'BSE - SENSEX Index Options'!$D:$D,$A115,'BSE - SENSEX Index Options'!$B:$B,"Thursday")+SUMIFS('BSE - Other Index Options'!$L:$L,'BSE - Other Index Options'!$D:$D,$A115,'BSE - Other Index Options'!$B:$B,"Thursday"))</f>
        <v/>
      </c>
      <c r="D115" s="27" t="str">
        <f t="shared" si="6"/>
        <v/>
      </c>
      <c r="E115" s="27" t="str">
        <f t="shared" si="7"/>
        <v/>
      </c>
    </row>
    <row r="116" spans="1:5" hidden="1" outlineLevel="1">
      <c r="A116" s="24">
        <v>46357</v>
      </c>
      <c r="B116" s="26" t="str">
        <f>IF(SUMIFS('NSE - NIFTY Index Options'!$L:$L,'NSE - NIFTY Index Options'!$D:$D,$A116,'NSE - NIFTY Index Options'!$B:$B,"Thursday")+SUMIFS('NSE - Other Index Options'!$L:$L,'NSE - Other Index Options'!$D:$D,$A116,'NSE - Other Index Options'!$B:$B,"Thursday")=0,"",SUMIFS('NSE - NIFTY Index Options'!$L:$L,'NSE - NIFTY Index Options'!$D:$D,$A116,'NSE - NIFTY Index Options'!$B:$B,"Thursday")+SUMIFS('NSE - Other Index Options'!$L:$L,'NSE - Other Index Options'!$D:$D,$A116,'NSE - Other Index Options'!$B:$B,"Thursday"))</f>
        <v/>
      </c>
      <c r="C116" s="26" t="str">
        <f>IF(SUMIFS('BSE - SENSEX Index Options'!$L:$L,'BSE - SENSEX Index Options'!$D:$D,$A116,'BSE - SENSEX Index Options'!$B:$B,"Thursday")+SUMIFS('BSE - Other Index Options'!$L:$L,'BSE - Other Index Options'!$D:$D,$A116,'BSE - Other Index Options'!$B:$B,"Thursday")=0,"",SUMIFS('BSE - SENSEX Index Options'!$L:$L,'BSE - SENSEX Index Options'!$D:$D,$A116,'BSE - SENSEX Index Options'!$B:$B,"Thursday")+SUMIFS('BSE - Other Index Options'!$L:$L,'BSE - Other Index Options'!$D:$D,$A116,'BSE - Other Index Options'!$B:$B,"Thursday"))</f>
        <v/>
      </c>
      <c r="D116" s="27" t="str">
        <f t="shared" si="6"/>
        <v/>
      </c>
      <c r="E116" s="27" t="str">
        <f t="shared" si="7"/>
        <v/>
      </c>
    </row>
    <row r="117" spans="1:5" hidden="1" outlineLevel="1">
      <c r="A117" s="24">
        <v>46388</v>
      </c>
      <c r="B117" s="26" t="str">
        <f>IF(SUMIFS('NSE - NIFTY Index Options'!$L:$L,'NSE - NIFTY Index Options'!$D:$D,$A117,'NSE - NIFTY Index Options'!$B:$B,"Thursday")+SUMIFS('NSE - Other Index Options'!$L:$L,'NSE - Other Index Options'!$D:$D,$A117,'NSE - Other Index Options'!$B:$B,"Thursday")=0,"",SUMIFS('NSE - NIFTY Index Options'!$L:$L,'NSE - NIFTY Index Options'!$D:$D,$A117,'NSE - NIFTY Index Options'!$B:$B,"Thursday")+SUMIFS('NSE - Other Index Options'!$L:$L,'NSE - Other Index Options'!$D:$D,$A117,'NSE - Other Index Options'!$B:$B,"Thursday"))</f>
        <v/>
      </c>
      <c r="C117" s="26" t="str">
        <f>IF(SUMIFS('BSE - SENSEX Index Options'!$L:$L,'BSE - SENSEX Index Options'!$D:$D,$A117,'BSE - SENSEX Index Options'!$B:$B,"Thursday")+SUMIFS('BSE - Other Index Options'!$L:$L,'BSE - Other Index Options'!$D:$D,$A117,'BSE - Other Index Options'!$B:$B,"Thursday")=0,"",SUMIFS('BSE - SENSEX Index Options'!$L:$L,'BSE - SENSEX Index Options'!$D:$D,$A117,'BSE - SENSEX Index Options'!$B:$B,"Thursday")+SUMIFS('BSE - Other Index Options'!$L:$L,'BSE - Other Index Options'!$D:$D,$A117,'BSE - Other Index Options'!$B:$B,"Thursday"))</f>
        <v/>
      </c>
      <c r="D117" s="27" t="str">
        <f t="shared" si="6"/>
        <v/>
      </c>
      <c r="E117" s="27" t="str">
        <f t="shared" si="7"/>
        <v/>
      </c>
    </row>
    <row r="118" spans="1:5" hidden="1" outlineLevel="1">
      <c r="A118" s="24">
        <v>46419</v>
      </c>
      <c r="B118" s="26" t="str">
        <f>IF(SUMIFS('NSE - NIFTY Index Options'!$L:$L,'NSE - NIFTY Index Options'!$D:$D,$A118,'NSE - NIFTY Index Options'!$B:$B,"Thursday")+SUMIFS('NSE - Other Index Options'!$L:$L,'NSE - Other Index Options'!$D:$D,$A118,'NSE - Other Index Options'!$B:$B,"Thursday")=0,"",SUMIFS('NSE - NIFTY Index Options'!$L:$L,'NSE - NIFTY Index Options'!$D:$D,$A118,'NSE - NIFTY Index Options'!$B:$B,"Thursday")+SUMIFS('NSE - Other Index Options'!$L:$L,'NSE - Other Index Options'!$D:$D,$A118,'NSE - Other Index Options'!$B:$B,"Thursday"))</f>
        <v/>
      </c>
      <c r="C118" s="26" t="str">
        <f>IF(SUMIFS('BSE - SENSEX Index Options'!$L:$L,'BSE - SENSEX Index Options'!$D:$D,$A118,'BSE - SENSEX Index Options'!$B:$B,"Thursday")+SUMIFS('BSE - Other Index Options'!$L:$L,'BSE - Other Index Options'!$D:$D,$A118,'BSE - Other Index Options'!$B:$B,"Thursday")=0,"",SUMIFS('BSE - SENSEX Index Options'!$L:$L,'BSE - SENSEX Index Options'!$D:$D,$A118,'BSE - SENSEX Index Options'!$B:$B,"Thursday")+SUMIFS('BSE - Other Index Options'!$L:$L,'BSE - Other Index Options'!$D:$D,$A118,'BSE - Other Index Options'!$B:$B,"Thursday"))</f>
        <v/>
      </c>
      <c r="D118" s="27" t="str">
        <f t="shared" si="6"/>
        <v/>
      </c>
      <c r="E118" s="27" t="str">
        <f t="shared" si="7"/>
        <v/>
      </c>
    </row>
    <row r="119" spans="1:5" hidden="1" outlineLevel="1">
      <c r="A119" s="24">
        <v>46447</v>
      </c>
      <c r="B119" s="26" t="str">
        <f>IF(SUMIFS('NSE - NIFTY Index Options'!$L:$L,'NSE - NIFTY Index Options'!$D:$D,$A119,'NSE - NIFTY Index Options'!$B:$B,"Thursday")+SUMIFS('NSE - Other Index Options'!$L:$L,'NSE - Other Index Options'!$D:$D,$A119,'NSE - Other Index Options'!$B:$B,"Thursday")=0,"",SUMIFS('NSE - NIFTY Index Options'!$L:$L,'NSE - NIFTY Index Options'!$D:$D,$A119,'NSE - NIFTY Index Options'!$B:$B,"Thursday")+SUMIFS('NSE - Other Index Options'!$L:$L,'NSE - Other Index Options'!$D:$D,$A119,'NSE - Other Index Options'!$B:$B,"Thursday"))</f>
        <v/>
      </c>
      <c r="C119" s="26" t="str">
        <f>IF(SUMIFS('BSE - SENSEX Index Options'!$L:$L,'BSE - SENSEX Index Options'!$D:$D,$A119,'BSE - SENSEX Index Options'!$B:$B,"Thursday")+SUMIFS('BSE - Other Index Options'!$L:$L,'BSE - Other Index Options'!$D:$D,$A119,'BSE - Other Index Options'!$B:$B,"Thursday")=0,"",SUMIFS('BSE - SENSEX Index Options'!$L:$L,'BSE - SENSEX Index Options'!$D:$D,$A119,'BSE - SENSEX Index Options'!$B:$B,"Thursday")+SUMIFS('BSE - Other Index Options'!$L:$L,'BSE - Other Index Options'!$D:$D,$A119,'BSE - Other Index Options'!$B:$B,"Thursday"))</f>
        <v/>
      </c>
      <c r="D119" s="27" t="str">
        <f t="shared" si="6"/>
        <v/>
      </c>
      <c r="E119" s="27" t="str">
        <f t="shared" si="7"/>
        <v/>
      </c>
    </row>
    <row r="120" spans="1:5" hidden="1" outlineLevel="1">
      <c r="A120" s="24">
        <v>46478</v>
      </c>
      <c r="B120" s="26" t="str">
        <f>IF(SUMIFS('NSE - NIFTY Index Options'!$L:$L,'NSE - NIFTY Index Options'!$D:$D,$A120,'NSE - NIFTY Index Options'!$B:$B,"Thursday")+SUMIFS('NSE - Other Index Options'!$L:$L,'NSE - Other Index Options'!$D:$D,$A120,'NSE - Other Index Options'!$B:$B,"Thursday")=0,"",SUMIFS('NSE - NIFTY Index Options'!$L:$L,'NSE - NIFTY Index Options'!$D:$D,$A120,'NSE - NIFTY Index Options'!$B:$B,"Thursday")+SUMIFS('NSE - Other Index Options'!$L:$L,'NSE - Other Index Options'!$D:$D,$A120,'NSE - Other Index Options'!$B:$B,"Thursday"))</f>
        <v/>
      </c>
      <c r="C120" s="26" t="str">
        <f>IF(SUMIFS('BSE - SENSEX Index Options'!$L:$L,'BSE - SENSEX Index Options'!$D:$D,$A120,'BSE - SENSEX Index Options'!$B:$B,"Thursday")+SUMIFS('BSE - Other Index Options'!$L:$L,'BSE - Other Index Options'!$D:$D,$A120,'BSE - Other Index Options'!$B:$B,"Thursday")=0,"",SUMIFS('BSE - SENSEX Index Options'!$L:$L,'BSE - SENSEX Index Options'!$D:$D,$A120,'BSE - SENSEX Index Options'!$B:$B,"Thursday")+SUMIFS('BSE - Other Index Options'!$L:$L,'BSE - Other Index Options'!$D:$D,$A120,'BSE - Other Index Options'!$B:$B,"Thursday"))</f>
        <v/>
      </c>
      <c r="D120" s="27" t="str">
        <f t="shared" si="6"/>
        <v/>
      </c>
      <c r="E120" s="27" t="str">
        <f t="shared" si="7"/>
        <v/>
      </c>
    </row>
    <row r="121" spans="1:5" hidden="1" outlineLevel="1">
      <c r="A121" s="24">
        <v>46508</v>
      </c>
      <c r="B121" s="26" t="str">
        <f>IF(SUMIFS('NSE - NIFTY Index Options'!$L:$L,'NSE - NIFTY Index Options'!$D:$D,$A121,'NSE - NIFTY Index Options'!$B:$B,"Thursday")+SUMIFS('NSE - Other Index Options'!$L:$L,'NSE - Other Index Options'!$D:$D,$A121,'NSE - Other Index Options'!$B:$B,"Thursday")=0,"",SUMIFS('NSE - NIFTY Index Options'!$L:$L,'NSE - NIFTY Index Options'!$D:$D,$A121,'NSE - NIFTY Index Options'!$B:$B,"Thursday")+SUMIFS('NSE - Other Index Options'!$L:$L,'NSE - Other Index Options'!$D:$D,$A121,'NSE - Other Index Options'!$B:$B,"Thursday"))</f>
        <v/>
      </c>
      <c r="C121" s="26" t="str">
        <f>IF(SUMIFS('BSE - SENSEX Index Options'!$L:$L,'BSE - SENSEX Index Options'!$D:$D,$A121,'BSE - SENSEX Index Options'!$B:$B,"Thursday")+SUMIFS('BSE - Other Index Options'!$L:$L,'BSE - Other Index Options'!$D:$D,$A121,'BSE - Other Index Options'!$B:$B,"Thursday")=0,"",SUMIFS('BSE - SENSEX Index Options'!$L:$L,'BSE - SENSEX Index Options'!$D:$D,$A121,'BSE - SENSEX Index Options'!$B:$B,"Thursday")+SUMIFS('BSE - Other Index Options'!$L:$L,'BSE - Other Index Options'!$D:$D,$A121,'BSE - Other Index Options'!$B:$B,"Thursday"))</f>
        <v/>
      </c>
      <c r="D121" s="27" t="str">
        <f t="shared" si="6"/>
        <v/>
      </c>
      <c r="E121" s="27" t="str">
        <f t="shared" si="7"/>
        <v/>
      </c>
    </row>
    <row r="122" spans="1:5" hidden="1" outlineLevel="1">
      <c r="A122" s="24">
        <v>46539</v>
      </c>
      <c r="B122" s="26" t="str">
        <f>IF(SUMIFS('NSE - NIFTY Index Options'!$L:$L,'NSE - NIFTY Index Options'!$D:$D,$A122,'NSE - NIFTY Index Options'!$B:$B,"Thursday")+SUMIFS('NSE - Other Index Options'!$L:$L,'NSE - Other Index Options'!$D:$D,$A122,'NSE - Other Index Options'!$B:$B,"Thursday")=0,"",SUMIFS('NSE - NIFTY Index Options'!$L:$L,'NSE - NIFTY Index Options'!$D:$D,$A122,'NSE - NIFTY Index Options'!$B:$B,"Thursday")+SUMIFS('NSE - Other Index Options'!$L:$L,'NSE - Other Index Options'!$D:$D,$A122,'NSE - Other Index Options'!$B:$B,"Thursday"))</f>
        <v/>
      </c>
      <c r="C122" s="26" t="str">
        <f>IF(SUMIFS('BSE - SENSEX Index Options'!$L:$L,'BSE - SENSEX Index Options'!$D:$D,$A122,'BSE - SENSEX Index Options'!$B:$B,"Thursday")+SUMIFS('BSE - Other Index Options'!$L:$L,'BSE - Other Index Options'!$D:$D,$A122,'BSE - Other Index Options'!$B:$B,"Thursday")=0,"",SUMIFS('BSE - SENSEX Index Options'!$L:$L,'BSE - SENSEX Index Options'!$D:$D,$A122,'BSE - SENSEX Index Options'!$B:$B,"Thursday")+SUMIFS('BSE - Other Index Options'!$L:$L,'BSE - Other Index Options'!$D:$D,$A122,'BSE - Other Index Options'!$B:$B,"Thursday"))</f>
        <v/>
      </c>
      <c r="D122" s="27" t="str">
        <f t="shared" si="6"/>
        <v/>
      </c>
      <c r="E122" s="27" t="str">
        <f t="shared" si="7"/>
        <v/>
      </c>
    </row>
    <row r="123" spans="1:5" hidden="1" outlineLevel="1">
      <c r="A123" s="24">
        <v>46569</v>
      </c>
      <c r="B123" s="26" t="str">
        <f>IF(SUMIFS('NSE - NIFTY Index Options'!$L:$L,'NSE - NIFTY Index Options'!$D:$D,$A123,'NSE - NIFTY Index Options'!$B:$B,"Thursday")+SUMIFS('NSE - Other Index Options'!$L:$L,'NSE - Other Index Options'!$D:$D,$A123,'NSE - Other Index Options'!$B:$B,"Thursday")=0,"",SUMIFS('NSE - NIFTY Index Options'!$L:$L,'NSE - NIFTY Index Options'!$D:$D,$A123,'NSE - NIFTY Index Options'!$B:$B,"Thursday")+SUMIFS('NSE - Other Index Options'!$L:$L,'NSE - Other Index Options'!$D:$D,$A123,'NSE - Other Index Options'!$B:$B,"Thursday"))</f>
        <v/>
      </c>
      <c r="C123" s="26" t="str">
        <f>IF(SUMIFS('BSE - SENSEX Index Options'!$L:$L,'BSE - SENSEX Index Options'!$D:$D,$A123,'BSE - SENSEX Index Options'!$B:$B,"Thursday")+SUMIFS('BSE - Other Index Options'!$L:$L,'BSE - Other Index Options'!$D:$D,$A123,'BSE - Other Index Options'!$B:$B,"Thursday")=0,"",SUMIFS('BSE - SENSEX Index Options'!$L:$L,'BSE - SENSEX Index Options'!$D:$D,$A123,'BSE - SENSEX Index Options'!$B:$B,"Thursday")+SUMIFS('BSE - Other Index Options'!$L:$L,'BSE - Other Index Options'!$D:$D,$A123,'BSE - Other Index Options'!$B:$B,"Thursday"))</f>
        <v/>
      </c>
      <c r="D123" s="27" t="str">
        <f t="shared" si="6"/>
        <v/>
      </c>
      <c r="E123" s="27" t="str">
        <f t="shared" si="7"/>
        <v/>
      </c>
    </row>
    <row r="124" spans="1:5" hidden="1" outlineLevel="1">
      <c r="A124" s="24">
        <v>46600</v>
      </c>
      <c r="B124" s="26" t="str">
        <f>IF(SUMIFS('NSE - NIFTY Index Options'!$L:$L,'NSE - NIFTY Index Options'!$D:$D,$A124,'NSE - NIFTY Index Options'!$B:$B,"Thursday")+SUMIFS('NSE - Other Index Options'!$L:$L,'NSE - Other Index Options'!$D:$D,$A124,'NSE - Other Index Options'!$B:$B,"Thursday")=0,"",SUMIFS('NSE - NIFTY Index Options'!$L:$L,'NSE - NIFTY Index Options'!$D:$D,$A124,'NSE - NIFTY Index Options'!$B:$B,"Thursday")+SUMIFS('NSE - Other Index Options'!$L:$L,'NSE - Other Index Options'!$D:$D,$A124,'NSE - Other Index Options'!$B:$B,"Thursday"))</f>
        <v/>
      </c>
      <c r="C124" s="26" t="str">
        <f>IF(SUMIFS('BSE - SENSEX Index Options'!$L:$L,'BSE - SENSEX Index Options'!$D:$D,$A124,'BSE - SENSEX Index Options'!$B:$B,"Thursday")+SUMIFS('BSE - Other Index Options'!$L:$L,'BSE - Other Index Options'!$D:$D,$A124,'BSE - Other Index Options'!$B:$B,"Thursday")=0,"",SUMIFS('BSE - SENSEX Index Options'!$L:$L,'BSE - SENSEX Index Options'!$D:$D,$A124,'BSE - SENSEX Index Options'!$B:$B,"Thursday")+SUMIFS('BSE - Other Index Options'!$L:$L,'BSE - Other Index Options'!$D:$D,$A124,'BSE - Other Index Options'!$B:$B,"Thursday"))</f>
        <v/>
      </c>
      <c r="D124" s="27" t="str">
        <f t="shared" si="6"/>
        <v/>
      </c>
      <c r="E124" s="27" t="str">
        <f t="shared" si="7"/>
        <v/>
      </c>
    </row>
    <row r="125" spans="1:5" hidden="1" outlineLevel="1">
      <c r="A125" s="24">
        <v>46631</v>
      </c>
      <c r="B125" s="26" t="str">
        <f>IF(SUMIFS('NSE - NIFTY Index Options'!$L:$L,'NSE - NIFTY Index Options'!$D:$D,$A125,'NSE - NIFTY Index Options'!$B:$B,"Thursday")+SUMIFS('NSE - Other Index Options'!$L:$L,'NSE - Other Index Options'!$D:$D,$A125,'NSE - Other Index Options'!$B:$B,"Thursday")=0,"",SUMIFS('NSE - NIFTY Index Options'!$L:$L,'NSE - NIFTY Index Options'!$D:$D,$A125,'NSE - NIFTY Index Options'!$B:$B,"Thursday")+SUMIFS('NSE - Other Index Options'!$L:$L,'NSE - Other Index Options'!$D:$D,$A125,'NSE - Other Index Options'!$B:$B,"Thursday"))</f>
        <v/>
      </c>
      <c r="C125" s="26" t="str">
        <f>IF(SUMIFS('BSE - SENSEX Index Options'!$L:$L,'BSE - SENSEX Index Options'!$D:$D,$A125,'BSE - SENSEX Index Options'!$B:$B,"Thursday")+SUMIFS('BSE - Other Index Options'!$L:$L,'BSE - Other Index Options'!$D:$D,$A125,'BSE - Other Index Options'!$B:$B,"Thursday")=0,"",SUMIFS('BSE - SENSEX Index Options'!$L:$L,'BSE - SENSEX Index Options'!$D:$D,$A125,'BSE - SENSEX Index Options'!$B:$B,"Thursday")+SUMIFS('BSE - Other Index Options'!$L:$L,'BSE - Other Index Options'!$D:$D,$A125,'BSE - Other Index Options'!$B:$B,"Thursday"))</f>
        <v/>
      </c>
      <c r="D125" s="27" t="str">
        <f t="shared" si="6"/>
        <v/>
      </c>
      <c r="E125" s="27" t="str">
        <f t="shared" si="7"/>
        <v/>
      </c>
    </row>
    <row r="126" spans="1:5" hidden="1" outlineLevel="1">
      <c r="A126" s="24">
        <v>46661</v>
      </c>
      <c r="B126" s="26" t="str">
        <f>IF(SUMIFS('NSE - NIFTY Index Options'!$L:$L,'NSE - NIFTY Index Options'!$D:$D,$A126,'NSE - NIFTY Index Options'!$B:$B,"Thursday")+SUMIFS('NSE - Other Index Options'!$L:$L,'NSE - Other Index Options'!$D:$D,$A126,'NSE - Other Index Options'!$B:$B,"Thursday")=0,"",SUMIFS('NSE - NIFTY Index Options'!$L:$L,'NSE - NIFTY Index Options'!$D:$D,$A126,'NSE - NIFTY Index Options'!$B:$B,"Thursday")+SUMIFS('NSE - Other Index Options'!$L:$L,'NSE - Other Index Options'!$D:$D,$A126,'NSE - Other Index Options'!$B:$B,"Thursday"))</f>
        <v/>
      </c>
      <c r="C126" s="26" t="str">
        <f>IF(SUMIFS('BSE - SENSEX Index Options'!$L:$L,'BSE - SENSEX Index Options'!$D:$D,$A126,'BSE - SENSEX Index Options'!$B:$B,"Thursday")+SUMIFS('BSE - Other Index Options'!$L:$L,'BSE - Other Index Options'!$D:$D,$A126,'BSE - Other Index Options'!$B:$B,"Thursday")=0,"",SUMIFS('BSE - SENSEX Index Options'!$L:$L,'BSE - SENSEX Index Options'!$D:$D,$A126,'BSE - SENSEX Index Options'!$B:$B,"Thursday")+SUMIFS('BSE - Other Index Options'!$L:$L,'BSE - Other Index Options'!$D:$D,$A126,'BSE - Other Index Options'!$B:$B,"Thursday"))</f>
        <v/>
      </c>
      <c r="D126" s="27" t="str">
        <f t="shared" si="6"/>
        <v/>
      </c>
      <c r="E126" s="27" t="str">
        <f t="shared" si="7"/>
        <v/>
      </c>
    </row>
    <row r="127" spans="1:5" hidden="1" outlineLevel="1">
      <c r="A127" s="24">
        <v>46692</v>
      </c>
      <c r="B127" s="26" t="str">
        <f>IF(SUMIFS('NSE - NIFTY Index Options'!$L:$L,'NSE - NIFTY Index Options'!$D:$D,$A127,'NSE - NIFTY Index Options'!$B:$B,"Thursday")+SUMIFS('NSE - Other Index Options'!$L:$L,'NSE - Other Index Options'!$D:$D,$A127,'NSE - Other Index Options'!$B:$B,"Thursday")=0,"",SUMIFS('NSE - NIFTY Index Options'!$L:$L,'NSE - NIFTY Index Options'!$D:$D,$A127,'NSE - NIFTY Index Options'!$B:$B,"Thursday")+SUMIFS('NSE - Other Index Options'!$L:$L,'NSE - Other Index Options'!$D:$D,$A127,'NSE - Other Index Options'!$B:$B,"Thursday"))</f>
        <v/>
      </c>
      <c r="C127" s="26" t="str">
        <f>IF(SUMIFS('BSE - SENSEX Index Options'!$L:$L,'BSE - SENSEX Index Options'!$D:$D,$A127,'BSE - SENSEX Index Options'!$B:$B,"Thursday")+SUMIFS('BSE - Other Index Options'!$L:$L,'BSE - Other Index Options'!$D:$D,$A127,'BSE - Other Index Options'!$B:$B,"Thursday")=0,"",SUMIFS('BSE - SENSEX Index Options'!$L:$L,'BSE - SENSEX Index Options'!$D:$D,$A127,'BSE - SENSEX Index Options'!$B:$B,"Thursday")+SUMIFS('BSE - Other Index Options'!$L:$L,'BSE - Other Index Options'!$D:$D,$A127,'BSE - Other Index Options'!$B:$B,"Thursday"))</f>
        <v/>
      </c>
      <c r="D127" s="27" t="str">
        <f t="shared" si="6"/>
        <v/>
      </c>
      <c r="E127" s="27" t="str">
        <f t="shared" si="7"/>
        <v/>
      </c>
    </row>
    <row r="128" spans="1:5" hidden="1" outlineLevel="1">
      <c r="A128" s="24">
        <v>46722</v>
      </c>
      <c r="B128" s="26" t="str">
        <f>IF(SUMIFS('NSE - NIFTY Index Options'!$L:$L,'NSE - NIFTY Index Options'!$D:$D,$A128,'NSE - NIFTY Index Options'!$B:$B,"Thursday")+SUMIFS('NSE - Other Index Options'!$L:$L,'NSE - Other Index Options'!$D:$D,$A128,'NSE - Other Index Options'!$B:$B,"Thursday")=0,"",SUMIFS('NSE - NIFTY Index Options'!$L:$L,'NSE - NIFTY Index Options'!$D:$D,$A128,'NSE - NIFTY Index Options'!$B:$B,"Thursday")+SUMIFS('NSE - Other Index Options'!$L:$L,'NSE - Other Index Options'!$D:$D,$A128,'NSE - Other Index Options'!$B:$B,"Thursday"))</f>
        <v/>
      </c>
      <c r="C128" s="26" t="str">
        <f>IF(SUMIFS('BSE - SENSEX Index Options'!$L:$L,'BSE - SENSEX Index Options'!$D:$D,$A128,'BSE - SENSEX Index Options'!$B:$B,"Thursday")+SUMIFS('BSE - Other Index Options'!$L:$L,'BSE - Other Index Options'!$D:$D,$A128,'BSE - Other Index Options'!$B:$B,"Thursday")=0,"",SUMIFS('BSE - SENSEX Index Options'!$L:$L,'BSE - SENSEX Index Options'!$D:$D,$A128,'BSE - SENSEX Index Options'!$B:$B,"Thursday")+SUMIFS('BSE - Other Index Options'!$L:$L,'BSE - Other Index Options'!$D:$D,$A128,'BSE - Other Index Options'!$B:$B,"Thursday"))</f>
        <v/>
      </c>
      <c r="D128" s="27" t="str">
        <f t="shared" si="6"/>
        <v/>
      </c>
      <c r="E128" s="27" t="str">
        <f t="shared" si="7"/>
        <v/>
      </c>
    </row>
    <row r="129" spans="1:5" collapsed="1">
      <c r="A129" s="28" t="s">
        <v>15</v>
      </c>
      <c r="B129" s="30">
        <f>IF(SUM(B101:B128)=0,"",SUM(B101:B128))</f>
        <v>14919.6085</v>
      </c>
      <c r="C129" s="30">
        <f>IF(SUM(C101:C128)=0,"",SUM(C101:C128))</f>
        <v>23294.2814</v>
      </c>
      <c r="D129" s="31">
        <f t="shared" si="6"/>
        <v>0.39042370559611622</v>
      </c>
      <c r="E129" s="31">
        <f t="shared" si="7"/>
        <v>0.60957629440388372</v>
      </c>
    </row>
    <row r="131" spans="1:5">
      <c r="A131" s="28" t="s">
        <v>264</v>
      </c>
    </row>
    <row r="132" spans="1:5">
      <c r="A132" s="28" t="s">
        <v>190</v>
      </c>
      <c r="B132" s="28" t="s">
        <v>257</v>
      </c>
      <c r="C132" s="28" t="s">
        <v>258</v>
      </c>
      <c r="D132" s="28" t="s">
        <v>259</v>
      </c>
      <c r="E132" s="28" t="s">
        <v>260</v>
      </c>
    </row>
    <row r="133" spans="1:5">
      <c r="A133" s="24">
        <v>45901</v>
      </c>
      <c r="B133" s="26">
        <f>IF(SUMIFS('NSE - NIFTY Index Options'!$L:$L,'NSE - NIFTY Index Options'!$D:$D,$A133,'NSE - NIFTY Index Options'!$B:$B,"Friday")+SUMIFS('NSE - Other Index Options'!$L:$L,'NSE - Other Index Options'!$D:$D,$A133,'NSE - Other Index Options'!$B:$B,"Friday")=0,"",SUMIFS('NSE - NIFTY Index Options'!$L:$L,'NSE - NIFTY Index Options'!$D:$D,$A133,'NSE - NIFTY Index Options'!$B:$B,"Friday")+SUMIFS('NSE - Other Index Options'!$L:$L,'NSE - Other Index Options'!$D:$D,$A133,'NSE - Other Index Options'!$B:$B,"Friday"))</f>
        <v>1722.4308999999998</v>
      </c>
      <c r="C133" s="26">
        <f>IF(SUMIFS('BSE - SENSEX Index Options'!$L:$L,'BSE - SENSEX Index Options'!$D:$D,$A133,'BSE - SENSEX Index Options'!$B:$B,"Friday")+SUMIFS('BSE - Other Index Options'!$L:$L,'BSE - Other Index Options'!$D:$D,$A133,'BSE - Other Index Options'!$B:$B,"Friday")=0,"",SUMIFS('BSE - SENSEX Index Options'!$L:$L,'BSE - SENSEX Index Options'!$D:$D,$A133,'BSE - SENSEX Index Options'!$B:$B,"Friday")+SUMIFS('BSE - Other Index Options'!$L:$L,'BSE - Other Index Options'!$D:$D,$A133,'BSE - Other Index Options'!$B:$B,"Friday"))</f>
        <v>311.13979999999992</v>
      </c>
      <c r="D133" s="27">
        <f t="shared" ref="D133:D161" si="8">IF(SUM(B133:C133)=0,"",SUM(B133)/SUM(B133:C133))</f>
        <v>0.84699828729829751</v>
      </c>
      <c r="E133" s="27">
        <f t="shared" ref="E133:E161" si="9">IF(SUM(B133:C133)=0,"",SUM(C133)/SUM(B133:C133))</f>
        <v>0.15300171270170246</v>
      </c>
    </row>
    <row r="134" spans="1:5">
      <c r="A134" s="24">
        <v>45931</v>
      </c>
      <c r="B134" s="26">
        <f>IF(SUMIFS('NSE - NIFTY Index Options'!$L:$L,'NSE - NIFTY Index Options'!$D:$D,$A134,'NSE - NIFTY Index Options'!$B:$B,"Friday")+SUMIFS('NSE - Other Index Options'!$L:$L,'NSE - Other Index Options'!$D:$D,$A134,'NSE - Other Index Options'!$B:$B,"Friday")=0,"",SUMIFS('NSE - NIFTY Index Options'!$L:$L,'NSE - NIFTY Index Options'!$D:$D,$A134,'NSE - NIFTY Index Options'!$B:$B,"Friday")+SUMIFS('NSE - Other Index Options'!$L:$L,'NSE - Other Index Options'!$D:$D,$A134,'NSE - Other Index Options'!$B:$B,"Friday"))</f>
        <v>2791.9608999999996</v>
      </c>
      <c r="C134" s="26">
        <f>IF(SUMIFS('BSE - SENSEX Index Options'!$L:$L,'BSE - SENSEX Index Options'!$D:$D,$A134,'BSE - SENSEX Index Options'!$B:$B,"Friday")+SUMIFS('BSE - Other Index Options'!$L:$L,'BSE - Other Index Options'!$D:$D,$A134,'BSE - Other Index Options'!$B:$B,"Friday")=0,"",SUMIFS('BSE - SENSEX Index Options'!$L:$L,'BSE - SENSEX Index Options'!$D:$D,$A134,'BSE - SENSEX Index Options'!$B:$B,"Friday")+SUMIFS('BSE - Other Index Options'!$L:$L,'BSE - Other Index Options'!$D:$D,$A134,'BSE - Other Index Options'!$B:$B,"Friday"))</f>
        <v>526.46080000000006</v>
      </c>
      <c r="D134" s="27">
        <f t="shared" si="8"/>
        <v>0.84135204998207425</v>
      </c>
      <c r="E134" s="27">
        <f t="shared" si="9"/>
        <v>0.15864795001792573</v>
      </c>
    </row>
    <row r="135" spans="1:5">
      <c r="A135" s="24">
        <v>45962</v>
      </c>
      <c r="B135" s="26">
        <f>IF(SUMIFS('NSE - NIFTY Index Options'!$L:$L,'NSE - NIFTY Index Options'!$D:$D,$A135,'NSE - NIFTY Index Options'!$B:$B,"Friday")+SUMIFS('NSE - Other Index Options'!$L:$L,'NSE - Other Index Options'!$D:$D,$A135,'NSE - Other Index Options'!$B:$B,"Friday")=0,"",SUMIFS('NSE - NIFTY Index Options'!$L:$L,'NSE - NIFTY Index Options'!$D:$D,$A135,'NSE - NIFTY Index Options'!$B:$B,"Friday")+SUMIFS('NSE - Other Index Options'!$L:$L,'NSE - Other Index Options'!$D:$D,$A135,'NSE - Other Index Options'!$B:$B,"Friday"))</f>
        <v>2164.5201999999999</v>
      </c>
      <c r="C135" s="26">
        <f>IF(SUMIFS('BSE - SENSEX Index Options'!$L:$L,'BSE - SENSEX Index Options'!$D:$D,$A135,'BSE - SENSEX Index Options'!$B:$B,"Friday")+SUMIFS('BSE - Other Index Options'!$L:$L,'BSE - Other Index Options'!$D:$D,$A135,'BSE - Other Index Options'!$B:$B,"Friday")=0,"",SUMIFS('BSE - SENSEX Index Options'!$L:$L,'BSE - SENSEX Index Options'!$D:$D,$A135,'BSE - SENSEX Index Options'!$B:$B,"Friday")+SUMIFS('BSE - Other Index Options'!$L:$L,'BSE - Other Index Options'!$D:$D,$A135,'BSE - Other Index Options'!$B:$B,"Friday"))</f>
        <v>388.68299999999999</v>
      </c>
      <c r="D135" s="27">
        <f t="shared" si="8"/>
        <v>0.84776652324421342</v>
      </c>
      <c r="E135" s="27">
        <f t="shared" si="9"/>
        <v>0.15223347675578661</v>
      </c>
    </row>
    <row r="136" spans="1:5">
      <c r="A136" s="24">
        <v>45992</v>
      </c>
      <c r="B136" s="26">
        <f>IF(SUMIFS('NSE - NIFTY Index Options'!$L:$L,'NSE - NIFTY Index Options'!$D:$D,$A136,'NSE - NIFTY Index Options'!$B:$B,"Friday")+SUMIFS('NSE - Other Index Options'!$L:$L,'NSE - Other Index Options'!$D:$D,$A136,'NSE - Other Index Options'!$B:$B,"Friday")=0,"",SUMIFS('NSE - NIFTY Index Options'!$L:$L,'NSE - NIFTY Index Options'!$D:$D,$A136,'NSE - NIFTY Index Options'!$B:$B,"Friday")+SUMIFS('NSE - Other Index Options'!$L:$L,'NSE - Other Index Options'!$D:$D,$A136,'NSE - Other Index Options'!$B:$B,"Friday"))</f>
        <v>1666.1984</v>
      </c>
      <c r="C136" s="26">
        <f>IF(SUMIFS('BSE - SENSEX Index Options'!$L:$L,'BSE - SENSEX Index Options'!$D:$D,$A136,'BSE - SENSEX Index Options'!$B:$B,"Friday")+SUMIFS('BSE - Other Index Options'!$L:$L,'BSE - Other Index Options'!$D:$D,$A136,'BSE - Other Index Options'!$B:$B,"Friday")=0,"",SUMIFS('BSE - SENSEX Index Options'!$L:$L,'BSE - SENSEX Index Options'!$D:$D,$A136,'BSE - SENSEX Index Options'!$B:$B,"Friday")+SUMIFS('BSE - Other Index Options'!$L:$L,'BSE - Other Index Options'!$D:$D,$A136,'BSE - Other Index Options'!$B:$B,"Friday"))</f>
        <v>347.13490000000002</v>
      </c>
      <c r="D136" s="27">
        <f t="shared" si="8"/>
        <v>0.82758200045665564</v>
      </c>
      <c r="E136" s="27">
        <f t="shared" si="9"/>
        <v>0.17241799954334436</v>
      </c>
    </row>
    <row r="137" spans="1:5">
      <c r="A137" s="24">
        <v>46023</v>
      </c>
      <c r="B137" s="26">
        <f>IF(SUMIFS('NSE - NIFTY Index Options'!$L:$L,'NSE - NIFTY Index Options'!$D:$D,$A137,'NSE - NIFTY Index Options'!$B:$B,"Friday")+SUMIFS('NSE - Other Index Options'!$L:$L,'NSE - Other Index Options'!$D:$D,$A137,'NSE - Other Index Options'!$B:$B,"Friday")=0,"",SUMIFS('NSE - NIFTY Index Options'!$L:$L,'NSE - NIFTY Index Options'!$D:$D,$A137,'NSE - NIFTY Index Options'!$B:$B,"Friday")+SUMIFS('NSE - Other Index Options'!$L:$L,'NSE - Other Index Options'!$D:$D,$A137,'NSE - Other Index Options'!$B:$B,"Friday"))</f>
        <v>2992.4796000000015</v>
      </c>
      <c r="C137" s="26">
        <f>IF(SUMIFS('BSE - SENSEX Index Options'!$L:$L,'BSE - SENSEX Index Options'!$D:$D,$A137,'BSE - SENSEX Index Options'!$B:$B,"Friday")+SUMIFS('BSE - Other Index Options'!$L:$L,'BSE - Other Index Options'!$D:$D,$A137,'BSE - Other Index Options'!$B:$B,"Friday")=0,"",SUMIFS('BSE - SENSEX Index Options'!$L:$L,'BSE - SENSEX Index Options'!$D:$D,$A137,'BSE - SENSEX Index Options'!$B:$B,"Friday")+SUMIFS('BSE - Other Index Options'!$L:$L,'BSE - Other Index Options'!$D:$D,$A137,'BSE - Other Index Options'!$B:$B,"Friday"))</f>
        <v>625.44529999999986</v>
      </c>
      <c r="D137" s="27">
        <f t="shared" si="8"/>
        <v>0.82712595830831104</v>
      </c>
      <c r="E137" s="27">
        <f t="shared" si="9"/>
        <v>0.17287404169168896</v>
      </c>
    </row>
    <row r="138" spans="1:5">
      <c r="A138" s="24">
        <v>46054</v>
      </c>
      <c r="B138" s="26">
        <f>IF(SUMIFS('NSE - NIFTY Index Options'!$L:$L,'NSE - NIFTY Index Options'!$D:$D,$A138,'NSE - NIFTY Index Options'!$B:$B,"Friday")+SUMIFS('NSE - Other Index Options'!$L:$L,'NSE - Other Index Options'!$D:$D,$A138,'NSE - Other Index Options'!$B:$B,"Friday")=0,"",SUMIFS('NSE - NIFTY Index Options'!$L:$L,'NSE - NIFTY Index Options'!$D:$D,$A138,'NSE - NIFTY Index Options'!$B:$B,"Friday")+SUMIFS('NSE - Other Index Options'!$L:$L,'NSE - Other Index Options'!$D:$D,$A138,'NSE - Other Index Options'!$B:$B,"Friday"))</f>
        <v>2555.146200000001</v>
      </c>
      <c r="C138" s="26">
        <f>IF(SUMIFS('BSE - SENSEX Index Options'!$L:$L,'BSE - SENSEX Index Options'!$D:$D,$A138,'BSE - SENSEX Index Options'!$B:$B,"Friday")+SUMIFS('BSE - Other Index Options'!$L:$L,'BSE - Other Index Options'!$D:$D,$A138,'BSE - Other Index Options'!$B:$B,"Friday")=0,"",SUMIFS('BSE - SENSEX Index Options'!$L:$L,'BSE - SENSEX Index Options'!$D:$D,$A138,'BSE - SENSEX Index Options'!$B:$B,"Friday")+SUMIFS('BSE - Other Index Options'!$L:$L,'BSE - Other Index Options'!$D:$D,$A138,'BSE - Other Index Options'!$B:$B,"Friday"))</f>
        <v>501.65560000000005</v>
      </c>
      <c r="D138" s="27">
        <f t="shared" si="8"/>
        <v>0.83588873835392274</v>
      </c>
      <c r="E138" s="27">
        <f t="shared" si="9"/>
        <v>0.16411126164607723</v>
      </c>
    </row>
    <row r="139" spans="1:5">
      <c r="A139" s="24">
        <v>46082</v>
      </c>
      <c r="B139" s="26">
        <f>IF(SUMIFS('NSE - NIFTY Index Options'!$L:$L,'NSE - NIFTY Index Options'!$D:$D,$A139,'NSE - NIFTY Index Options'!$B:$B,"Friday")+SUMIFS('NSE - Other Index Options'!$L:$L,'NSE - Other Index Options'!$D:$D,$A139,'NSE - Other Index Options'!$B:$B,"Friday")=0,"",SUMIFS('NSE - NIFTY Index Options'!$L:$L,'NSE - NIFTY Index Options'!$D:$D,$A139,'NSE - NIFTY Index Options'!$B:$B,"Friday")+SUMIFS('NSE - Other Index Options'!$L:$L,'NSE - Other Index Options'!$D:$D,$A139,'NSE - Other Index Options'!$B:$B,"Friday"))</f>
        <v>3435.8659000000002</v>
      </c>
      <c r="C139" s="26">
        <f>IF(SUMIFS('BSE - SENSEX Index Options'!$L:$L,'BSE - SENSEX Index Options'!$D:$D,$A139,'BSE - SENSEX Index Options'!$B:$B,"Friday")+SUMIFS('BSE - Other Index Options'!$L:$L,'BSE - Other Index Options'!$D:$D,$A139,'BSE - Other Index Options'!$B:$B,"Friday")=0,"",SUMIFS('BSE - SENSEX Index Options'!$L:$L,'BSE - SENSEX Index Options'!$D:$D,$A139,'BSE - SENSEX Index Options'!$B:$B,"Friday")+SUMIFS('BSE - Other Index Options'!$L:$L,'BSE - Other Index Options'!$D:$D,$A139,'BSE - Other Index Options'!$B:$B,"Friday"))</f>
        <v>517.81350000000009</v>
      </c>
      <c r="D139" s="27">
        <f t="shared" si="8"/>
        <v>0.86902997243529656</v>
      </c>
      <c r="E139" s="27">
        <f t="shared" si="9"/>
        <v>0.13097002756470341</v>
      </c>
    </row>
    <row r="140" spans="1:5">
      <c r="A140" s="24">
        <v>46113</v>
      </c>
      <c r="B140" s="26">
        <f>IF(SUMIFS('NSE - NIFTY Index Options'!$L:$L,'NSE - NIFTY Index Options'!$D:$D,$A140,'NSE - NIFTY Index Options'!$B:$B,"Friday")+SUMIFS('NSE - Other Index Options'!$L:$L,'NSE - Other Index Options'!$D:$D,$A140,'NSE - Other Index Options'!$B:$B,"Friday")=0,"",SUMIFS('NSE - NIFTY Index Options'!$L:$L,'NSE - NIFTY Index Options'!$D:$D,$A140,'NSE - NIFTY Index Options'!$B:$B,"Friday")+SUMIFS('NSE - Other Index Options'!$L:$L,'NSE - Other Index Options'!$D:$D,$A140,'NSE - Other Index Options'!$B:$B,"Friday"))</f>
        <v>1649.1910000000007</v>
      </c>
      <c r="C140" s="26">
        <f>IF(SUMIFS('BSE - SENSEX Index Options'!$L:$L,'BSE - SENSEX Index Options'!$D:$D,$A140,'BSE - SENSEX Index Options'!$B:$B,"Friday")+SUMIFS('BSE - Other Index Options'!$L:$L,'BSE - Other Index Options'!$D:$D,$A140,'BSE - Other Index Options'!$B:$B,"Friday")=0,"",SUMIFS('BSE - SENSEX Index Options'!$L:$L,'BSE - SENSEX Index Options'!$D:$D,$A140,'BSE - SENSEX Index Options'!$B:$B,"Friday")+SUMIFS('BSE - Other Index Options'!$L:$L,'BSE - Other Index Options'!$D:$D,$A140,'BSE - Other Index Options'!$B:$B,"Friday"))</f>
        <v>284.88069999999999</v>
      </c>
      <c r="D140" s="27">
        <f t="shared" si="8"/>
        <v>0.85270416810297167</v>
      </c>
      <c r="E140" s="27">
        <f t="shared" si="9"/>
        <v>0.14729583189702838</v>
      </c>
    </row>
    <row r="141" spans="1:5">
      <c r="A141" s="24">
        <v>46143</v>
      </c>
      <c r="B141" s="26">
        <f>IF(SUMIFS('NSE - NIFTY Index Options'!$L:$L,'NSE - NIFTY Index Options'!$D:$D,$A141,'NSE - NIFTY Index Options'!$B:$B,"Friday")+SUMIFS('NSE - Other Index Options'!$L:$L,'NSE - Other Index Options'!$D:$D,$A141,'NSE - Other Index Options'!$B:$B,"Friday")=0,"",SUMIFS('NSE - NIFTY Index Options'!$L:$L,'NSE - NIFTY Index Options'!$D:$D,$A141,'NSE - NIFTY Index Options'!$B:$B,"Friday")+SUMIFS('NSE - Other Index Options'!$L:$L,'NSE - Other Index Options'!$D:$D,$A141,'NSE - Other Index Options'!$B:$B,"Friday"))</f>
        <v>2332.4229999999998</v>
      </c>
      <c r="C141" s="26">
        <f>IF(SUMIFS('BSE - SENSEX Index Options'!$L:$L,'BSE - SENSEX Index Options'!$D:$D,$A141,'BSE - SENSEX Index Options'!$B:$B,"Friday")+SUMIFS('BSE - Other Index Options'!$L:$L,'BSE - Other Index Options'!$D:$D,$A141,'BSE - Other Index Options'!$B:$B,"Friday")=0,"",SUMIFS('BSE - SENSEX Index Options'!$L:$L,'BSE - SENSEX Index Options'!$D:$D,$A141,'BSE - SENSEX Index Options'!$B:$B,"Friday")+SUMIFS('BSE - Other Index Options'!$L:$L,'BSE - Other Index Options'!$D:$D,$A141,'BSE - Other Index Options'!$B:$B,"Friday"))</f>
        <v>457.25090000000012</v>
      </c>
      <c r="D141" s="27">
        <f t="shared" si="8"/>
        <v>0.83609163063826208</v>
      </c>
      <c r="E141" s="27">
        <f t="shared" si="9"/>
        <v>0.163908369361738</v>
      </c>
    </row>
    <row r="142" spans="1:5">
      <c r="A142" s="24">
        <v>46174</v>
      </c>
      <c r="B142" s="26">
        <f>IF(SUMIFS('NSE - NIFTY Index Options'!$L:$L,'NSE - NIFTY Index Options'!$D:$D,$A142,'NSE - NIFTY Index Options'!$B:$B,"Friday")+SUMIFS('NSE - Other Index Options'!$L:$L,'NSE - Other Index Options'!$D:$D,$A142,'NSE - Other Index Options'!$B:$B,"Friday")=0,"",SUMIFS('NSE - NIFTY Index Options'!$L:$L,'NSE - NIFTY Index Options'!$D:$D,$A142,'NSE - NIFTY Index Options'!$B:$B,"Friday")+SUMIFS('NSE - Other Index Options'!$L:$L,'NSE - Other Index Options'!$D:$D,$A142,'NSE - Other Index Options'!$B:$B,"Friday"))</f>
        <v>1834.4809</v>
      </c>
      <c r="C142" s="26">
        <f>IF(SUMIFS('BSE - SENSEX Index Options'!$L:$L,'BSE - SENSEX Index Options'!$D:$D,$A142,'BSE - SENSEX Index Options'!$B:$B,"Friday")+SUMIFS('BSE - Other Index Options'!$L:$L,'BSE - Other Index Options'!$D:$D,$A142,'BSE - Other Index Options'!$B:$B,"Friday")=0,"",SUMIFS('BSE - SENSEX Index Options'!$L:$L,'BSE - SENSEX Index Options'!$D:$D,$A142,'BSE - SENSEX Index Options'!$B:$B,"Friday")+SUMIFS('BSE - Other Index Options'!$L:$L,'BSE - Other Index Options'!$D:$D,$A142,'BSE - Other Index Options'!$B:$B,"Friday"))</f>
        <v>358.82239999999996</v>
      </c>
      <c r="D142" s="27">
        <f t="shared" si="8"/>
        <v>0.83640092093054341</v>
      </c>
      <c r="E142" s="27">
        <f t="shared" si="9"/>
        <v>0.16359907906945653</v>
      </c>
    </row>
    <row r="143" spans="1:5">
      <c r="A143" s="24">
        <v>46204</v>
      </c>
      <c r="B143" s="26">
        <f>IF(SUMIFS('NSE - NIFTY Index Options'!$L:$L,'NSE - NIFTY Index Options'!$D:$D,$A143,'NSE - NIFTY Index Options'!$B:$B,"Friday")+SUMIFS('NSE - Other Index Options'!$L:$L,'NSE - Other Index Options'!$D:$D,$A143,'NSE - Other Index Options'!$B:$B,"Friday")=0,"",SUMIFS('NSE - NIFTY Index Options'!$L:$L,'NSE - NIFTY Index Options'!$D:$D,$A143,'NSE - NIFTY Index Options'!$B:$B,"Friday")+SUMIFS('NSE - Other Index Options'!$L:$L,'NSE - Other Index Options'!$D:$D,$A143,'NSE - Other Index Options'!$B:$B,"Friday"))</f>
        <v>1321.7580999999998</v>
      </c>
      <c r="C143" s="26">
        <f>IF(SUMIFS('BSE - SENSEX Index Options'!$L:$L,'BSE - SENSEX Index Options'!$D:$D,$A143,'BSE - SENSEX Index Options'!$B:$B,"Friday")+SUMIFS('BSE - Other Index Options'!$L:$L,'BSE - Other Index Options'!$D:$D,$A143,'BSE - Other Index Options'!$B:$B,"Friday")=0,"",SUMIFS('BSE - SENSEX Index Options'!$L:$L,'BSE - SENSEX Index Options'!$D:$D,$A143,'BSE - SENSEX Index Options'!$B:$B,"Friday")+SUMIFS('BSE - Other Index Options'!$L:$L,'BSE - Other Index Options'!$D:$D,$A143,'BSE - Other Index Options'!$B:$B,"Friday"))</f>
        <v>300.89929999999998</v>
      </c>
      <c r="D143" s="27">
        <f t="shared" si="8"/>
        <v>0.81456387528260732</v>
      </c>
      <c r="E143" s="27">
        <f t="shared" si="9"/>
        <v>0.1854361247173926</v>
      </c>
    </row>
    <row r="144" spans="1:5" hidden="1" outlineLevel="1">
      <c r="A144" s="24">
        <v>46235</v>
      </c>
      <c r="B144" s="26" t="str">
        <f>IF(SUMIFS('NSE - NIFTY Index Options'!$L:$L,'NSE - NIFTY Index Options'!$D:$D,$A144,'NSE - NIFTY Index Options'!$B:$B,"Friday")+SUMIFS('NSE - Other Index Options'!$L:$L,'NSE - Other Index Options'!$D:$D,$A144,'NSE - Other Index Options'!$B:$B,"Friday")=0,"",SUMIFS('NSE - NIFTY Index Options'!$L:$L,'NSE - NIFTY Index Options'!$D:$D,$A144,'NSE - NIFTY Index Options'!$B:$B,"Friday")+SUMIFS('NSE - Other Index Options'!$L:$L,'NSE - Other Index Options'!$D:$D,$A144,'NSE - Other Index Options'!$B:$B,"Friday"))</f>
        <v/>
      </c>
      <c r="C144" s="26" t="str">
        <f>IF(SUMIFS('BSE - SENSEX Index Options'!$L:$L,'BSE - SENSEX Index Options'!$D:$D,$A144,'BSE - SENSEX Index Options'!$B:$B,"Friday")+SUMIFS('BSE - Other Index Options'!$L:$L,'BSE - Other Index Options'!$D:$D,$A144,'BSE - Other Index Options'!$B:$B,"Friday")=0,"",SUMIFS('BSE - SENSEX Index Options'!$L:$L,'BSE - SENSEX Index Options'!$D:$D,$A144,'BSE - SENSEX Index Options'!$B:$B,"Friday")+SUMIFS('BSE - Other Index Options'!$L:$L,'BSE - Other Index Options'!$D:$D,$A144,'BSE - Other Index Options'!$B:$B,"Friday"))</f>
        <v/>
      </c>
      <c r="D144" s="27" t="str">
        <f t="shared" si="8"/>
        <v/>
      </c>
      <c r="E144" s="27" t="str">
        <f t="shared" si="9"/>
        <v/>
      </c>
    </row>
    <row r="145" spans="1:5" hidden="1" outlineLevel="1">
      <c r="A145" s="24">
        <v>46266</v>
      </c>
      <c r="B145" s="26" t="str">
        <f>IF(SUMIFS('NSE - NIFTY Index Options'!$L:$L,'NSE - NIFTY Index Options'!$D:$D,$A145,'NSE - NIFTY Index Options'!$B:$B,"Friday")+SUMIFS('NSE - Other Index Options'!$L:$L,'NSE - Other Index Options'!$D:$D,$A145,'NSE - Other Index Options'!$B:$B,"Friday")=0,"",SUMIFS('NSE - NIFTY Index Options'!$L:$L,'NSE - NIFTY Index Options'!$D:$D,$A145,'NSE - NIFTY Index Options'!$B:$B,"Friday")+SUMIFS('NSE - Other Index Options'!$L:$L,'NSE - Other Index Options'!$D:$D,$A145,'NSE - Other Index Options'!$B:$B,"Friday"))</f>
        <v/>
      </c>
      <c r="C145" s="26" t="str">
        <f>IF(SUMIFS('BSE - SENSEX Index Options'!$L:$L,'BSE - SENSEX Index Options'!$D:$D,$A145,'BSE - SENSEX Index Options'!$B:$B,"Friday")+SUMIFS('BSE - Other Index Options'!$L:$L,'BSE - Other Index Options'!$D:$D,$A145,'BSE - Other Index Options'!$B:$B,"Friday")=0,"",SUMIFS('BSE - SENSEX Index Options'!$L:$L,'BSE - SENSEX Index Options'!$D:$D,$A145,'BSE - SENSEX Index Options'!$B:$B,"Friday")+SUMIFS('BSE - Other Index Options'!$L:$L,'BSE - Other Index Options'!$D:$D,$A145,'BSE - Other Index Options'!$B:$B,"Friday"))</f>
        <v/>
      </c>
      <c r="D145" s="27" t="str">
        <f t="shared" si="8"/>
        <v/>
      </c>
      <c r="E145" s="27" t="str">
        <f t="shared" si="9"/>
        <v/>
      </c>
    </row>
    <row r="146" spans="1:5" hidden="1" outlineLevel="1">
      <c r="A146" s="24">
        <v>46296</v>
      </c>
      <c r="B146" s="26" t="str">
        <f>IF(SUMIFS('NSE - NIFTY Index Options'!$L:$L,'NSE - NIFTY Index Options'!$D:$D,$A146,'NSE - NIFTY Index Options'!$B:$B,"Friday")+SUMIFS('NSE - Other Index Options'!$L:$L,'NSE - Other Index Options'!$D:$D,$A146,'NSE - Other Index Options'!$B:$B,"Friday")=0,"",SUMIFS('NSE - NIFTY Index Options'!$L:$L,'NSE - NIFTY Index Options'!$D:$D,$A146,'NSE - NIFTY Index Options'!$B:$B,"Friday")+SUMIFS('NSE - Other Index Options'!$L:$L,'NSE - Other Index Options'!$D:$D,$A146,'NSE - Other Index Options'!$B:$B,"Friday"))</f>
        <v/>
      </c>
      <c r="C146" s="26" t="str">
        <f>IF(SUMIFS('BSE - SENSEX Index Options'!$L:$L,'BSE - SENSEX Index Options'!$D:$D,$A146,'BSE - SENSEX Index Options'!$B:$B,"Friday")+SUMIFS('BSE - Other Index Options'!$L:$L,'BSE - Other Index Options'!$D:$D,$A146,'BSE - Other Index Options'!$B:$B,"Friday")=0,"",SUMIFS('BSE - SENSEX Index Options'!$L:$L,'BSE - SENSEX Index Options'!$D:$D,$A146,'BSE - SENSEX Index Options'!$B:$B,"Friday")+SUMIFS('BSE - Other Index Options'!$L:$L,'BSE - Other Index Options'!$D:$D,$A146,'BSE - Other Index Options'!$B:$B,"Friday"))</f>
        <v/>
      </c>
      <c r="D146" s="27" t="str">
        <f t="shared" si="8"/>
        <v/>
      </c>
      <c r="E146" s="27" t="str">
        <f t="shared" si="9"/>
        <v/>
      </c>
    </row>
    <row r="147" spans="1:5" hidden="1" outlineLevel="1">
      <c r="A147" s="24">
        <v>46327</v>
      </c>
      <c r="B147" s="26" t="str">
        <f>IF(SUMIFS('NSE - NIFTY Index Options'!$L:$L,'NSE - NIFTY Index Options'!$D:$D,$A147,'NSE - NIFTY Index Options'!$B:$B,"Friday")+SUMIFS('NSE - Other Index Options'!$L:$L,'NSE - Other Index Options'!$D:$D,$A147,'NSE - Other Index Options'!$B:$B,"Friday")=0,"",SUMIFS('NSE - NIFTY Index Options'!$L:$L,'NSE - NIFTY Index Options'!$D:$D,$A147,'NSE - NIFTY Index Options'!$B:$B,"Friday")+SUMIFS('NSE - Other Index Options'!$L:$L,'NSE - Other Index Options'!$D:$D,$A147,'NSE - Other Index Options'!$B:$B,"Friday"))</f>
        <v/>
      </c>
      <c r="C147" s="26" t="str">
        <f>IF(SUMIFS('BSE - SENSEX Index Options'!$L:$L,'BSE - SENSEX Index Options'!$D:$D,$A147,'BSE - SENSEX Index Options'!$B:$B,"Friday")+SUMIFS('BSE - Other Index Options'!$L:$L,'BSE - Other Index Options'!$D:$D,$A147,'BSE - Other Index Options'!$B:$B,"Friday")=0,"",SUMIFS('BSE - SENSEX Index Options'!$L:$L,'BSE - SENSEX Index Options'!$D:$D,$A147,'BSE - SENSEX Index Options'!$B:$B,"Friday")+SUMIFS('BSE - Other Index Options'!$L:$L,'BSE - Other Index Options'!$D:$D,$A147,'BSE - Other Index Options'!$B:$B,"Friday"))</f>
        <v/>
      </c>
      <c r="D147" s="27" t="str">
        <f t="shared" si="8"/>
        <v/>
      </c>
      <c r="E147" s="27" t="str">
        <f t="shared" si="9"/>
        <v/>
      </c>
    </row>
    <row r="148" spans="1:5" hidden="1" outlineLevel="1">
      <c r="A148" s="24">
        <v>46357</v>
      </c>
      <c r="B148" s="26" t="str">
        <f>IF(SUMIFS('NSE - NIFTY Index Options'!$L:$L,'NSE - NIFTY Index Options'!$D:$D,$A148,'NSE - NIFTY Index Options'!$B:$B,"Friday")+SUMIFS('NSE - Other Index Options'!$L:$L,'NSE - Other Index Options'!$D:$D,$A148,'NSE - Other Index Options'!$B:$B,"Friday")=0,"",SUMIFS('NSE - NIFTY Index Options'!$L:$L,'NSE - NIFTY Index Options'!$D:$D,$A148,'NSE - NIFTY Index Options'!$B:$B,"Friday")+SUMIFS('NSE - Other Index Options'!$L:$L,'NSE - Other Index Options'!$D:$D,$A148,'NSE - Other Index Options'!$B:$B,"Friday"))</f>
        <v/>
      </c>
      <c r="C148" s="26" t="str">
        <f>IF(SUMIFS('BSE - SENSEX Index Options'!$L:$L,'BSE - SENSEX Index Options'!$D:$D,$A148,'BSE - SENSEX Index Options'!$B:$B,"Friday")+SUMIFS('BSE - Other Index Options'!$L:$L,'BSE - Other Index Options'!$D:$D,$A148,'BSE - Other Index Options'!$B:$B,"Friday")=0,"",SUMIFS('BSE - SENSEX Index Options'!$L:$L,'BSE - SENSEX Index Options'!$D:$D,$A148,'BSE - SENSEX Index Options'!$B:$B,"Friday")+SUMIFS('BSE - Other Index Options'!$L:$L,'BSE - Other Index Options'!$D:$D,$A148,'BSE - Other Index Options'!$B:$B,"Friday"))</f>
        <v/>
      </c>
      <c r="D148" s="27" t="str">
        <f t="shared" si="8"/>
        <v/>
      </c>
      <c r="E148" s="27" t="str">
        <f t="shared" si="9"/>
        <v/>
      </c>
    </row>
    <row r="149" spans="1:5" hidden="1" outlineLevel="1">
      <c r="A149" s="24">
        <v>46388</v>
      </c>
      <c r="B149" s="26" t="str">
        <f>IF(SUMIFS('NSE - NIFTY Index Options'!$L:$L,'NSE - NIFTY Index Options'!$D:$D,$A149,'NSE - NIFTY Index Options'!$B:$B,"Friday")+SUMIFS('NSE - Other Index Options'!$L:$L,'NSE - Other Index Options'!$D:$D,$A149,'NSE - Other Index Options'!$B:$B,"Friday")=0,"",SUMIFS('NSE - NIFTY Index Options'!$L:$L,'NSE - NIFTY Index Options'!$D:$D,$A149,'NSE - NIFTY Index Options'!$B:$B,"Friday")+SUMIFS('NSE - Other Index Options'!$L:$L,'NSE - Other Index Options'!$D:$D,$A149,'NSE - Other Index Options'!$B:$B,"Friday"))</f>
        <v/>
      </c>
      <c r="C149" s="26" t="str">
        <f>IF(SUMIFS('BSE - SENSEX Index Options'!$L:$L,'BSE - SENSEX Index Options'!$D:$D,$A149,'BSE - SENSEX Index Options'!$B:$B,"Friday")+SUMIFS('BSE - Other Index Options'!$L:$L,'BSE - Other Index Options'!$D:$D,$A149,'BSE - Other Index Options'!$B:$B,"Friday")=0,"",SUMIFS('BSE - SENSEX Index Options'!$L:$L,'BSE - SENSEX Index Options'!$D:$D,$A149,'BSE - SENSEX Index Options'!$B:$B,"Friday")+SUMIFS('BSE - Other Index Options'!$L:$L,'BSE - Other Index Options'!$D:$D,$A149,'BSE - Other Index Options'!$B:$B,"Friday"))</f>
        <v/>
      </c>
      <c r="D149" s="27" t="str">
        <f t="shared" si="8"/>
        <v/>
      </c>
      <c r="E149" s="27" t="str">
        <f t="shared" si="9"/>
        <v/>
      </c>
    </row>
    <row r="150" spans="1:5" hidden="1" outlineLevel="1">
      <c r="A150" s="24">
        <v>46419</v>
      </c>
      <c r="B150" s="26" t="str">
        <f>IF(SUMIFS('NSE - NIFTY Index Options'!$L:$L,'NSE - NIFTY Index Options'!$D:$D,$A150,'NSE - NIFTY Index Options'!$B:$B,"Friday")+SUMIFS('NSE - Other Index Options'!$L:$L,'NSE - Other Index Options'!$D:$D,$A150,'NSE - Other Index Options'!$B:$B,"Friday")=0,"",SUMIFS('NSE - NIFTY Index Options'!$L:$L,'NSE - NIFTY Index Options'!$D:$D,$A150,'NSE - NIFTY Index Options'!$B:$B,"Friday")+SUMIFS('NSE - Other Index Options'!$L:$L,'NSE - Other Index Options'!$D:$D,$A150,'NSE - Other Index Options'!$B:$B,"Friday"))</f>
        <v/>
      </c>
      <c r="C150" s="26" t="str">
        <f>IF(SUMIFS('BSE - SENSEX Index Options'!$L:$L,'BSE - SENSEX Index Options'!$D:$D,$A150,'BSE - SENSEX Index Options'!$B:$B,"Friday")+SUMIFS('BSE - Other Index Options'!$L:$L,'BSE - Other Index Options'!$D:$D,$A150,'BSE - Other Index Options'!$B:$B,"Friday")=0,"",SUMIFS('BSE - SENSEX Index Options'!$L:$L,'BSE - SENSEX Index Options'!$D:$D,$A150,'BSE - SENSEX Index Options'!$B:$B,"Friday")+SUMIFS('BSE - Other Index Options'!$L:$L,'BSE - Other Index Options'!$D:$D,$A150,'BSE - Other Index Options'!$B:$B,"Friday"))</f>
        <v/>
      </c>
      <c r="D150" s="27" t="str">
        <f t="shared" si="8"/>
        <v/>
      </c>
      <c r="E150" s="27" t="str">
        <f t="shared" si="9"/>
        <v/>
      </c>
    </row>
    <row r="151" spans="1:5" hidden="1" outlineLevel="1">
      <c r="A151" s="24">
        <v>46447</v>
      </c>
      <c r="B151" s="26" t="str">
        <f>IF(SUMIFS('NSE - NIFTY Index Options'!$L:$L,'NSE - NIFTY Index Options'!$D:$D,$A151,'NSE - NIFTY Index Options'!$B:$B,"Friday")+SUMIFS('NSE - Other Index Options'!$L:$L,'NSE - Other Index Options'!$D:$D,$A151,'NSE - Other Index Options'!$B:$B,"Friday")=0,"",SUMIFS('NSE - NIFTY Index Options'!$L:$L,'NSE - NIFTY Index Options'!$D:$D,$A151,'NSE - NIFTY Index Options'!$B:$B,"Friday")+SUMIFS('NSE - Other Index Options'!$L:$L,'NSE - Other Index Options'!$D:$D,$A151,'NSE - Other Index Options'!$B:$B,"Friday"))</f>
        <v/>
      </c>
      <c r="C151" s="26" t="str">
        <f>IF(SUMIFS('BSE - SENSEX Index Options'!$L:$L,'BSE - SENSEX Index Options'!$D:$D,$A151,'BSE - SENSEX Index Options'!$B:$B,"Friday")+SUMIFS('BSE - Other Index Options'!$L:$L,'BSE - Other Index Options'!$D:$D,$A151,'BSE - Other Index Options'!$B:$B,"Friday")=0,"",SUMIFS('BSE - SENSEX Index Options'!$L:$L,'BSE - SENSEX Index Options'!$D:$D,$A151,'BSE - SENSEX Index Options'!$B:$B,"Friday")+SUMIFS('BSE - Other Index Options'!$L:$L,'BSE - Other Index Options'!$D:$D,$A151,'BSE - Other Index Options'!$B:$B,"Friday"))</f>
        <v/>
      </c>
      <c r="D151" s="27" t="str">
        <f t="shared" si="8"/>
        <v/>
      </c>
      <c r="E151" s="27" t="str">
        <f t="shared" si="9"/>
        <v/>
      </c>
    </row>
    <row r="152" spans="1:5" hidden="1" outlineLevel="1">
      <c r="A152" s="24">
        <v>46478</v>
      </c>
      <c r="B152" s="26" t="str">
        <f>IF(SUMIFS('NSE - NIFTY Index Options'!$L:$L,'NSE - NIFTY Index Options'!$D:$D,$A152,'NSE - NIFTY Index Options'!$B:$B,"Friday")+SUMIFS('NSE - Other Index Options'!$L:$L,'NSE - Other Index Options'!$D:$D,$A152,'NSE - Other Index Options'!$B:$B,"Friday")=0,"",SUMIFS('NSE - NIFTY Index Options'!$L:$L,'NSE - NIFTY Index Options'!$D:$D,$A152,'NSE - NIFTY Index Options'!$B:$B,"Friday")+SUMIFS('NSE - Other Index Options'!$L:$L,'NSE - Other Index Options'!$D:$D,$A152,'NSE - Other Index Options'!$B:$B,"Friday"))</f>
        <v/>
      </c>
      <c r="C152" s="26" t="str">
        <f>IF(SUMIFS('BSE - SENSEX Index Options'!$L:$L,'BSE - SENSEX Index Options'!$D:$D,$A152,'BSE - SENSEX Index Options'!$B:$B,"Friday")+SUMIFS('BSE - Other Index Options'!$L:$L,'BSE - Other Index Options'!$D:$D,$A152,'BSE - Other Index Options'!$B:$B,"Friday")=0,"",SUMIFS('BSE - SENSEX Index Options'!$L:$L,'BSE - SENSEX Index Options'!$D:$D,$A152,'BSE - SENSEX Index Options'!$B:$B,"Friday")+SUMIFS('BSE - Other Index Options'!$L:$L,'BSE - Other Index Options'!$D:$D,$A152,'BSE - Other Index Options'!$B:$B,"Friday"))</f>
        <v/>
      </c>
      <c r="D152" s="27" t="str">
        <f t="shared" si="8"/>
        <v/>
      </c>
      <c r="E152" s="27" t="str">
        <f t="shared" si="9"/>
        <v/>
      </c>
    </row>
    <row r="153" spans="1:5" hidden="1" outlineLevel="1">
      <c r="A153" s="24">
        <v>46508</v>
      </c>
      <c r="B153" s="26" t="str">
        <f>IF(SUMIFS('NSE - NIFTY Index Options'!$L:$L,'NSE - NIFTY Index Options'!$D:$D,$A153,'NSE - NIFTY Index Options'!$B:$B,"Friday")+SUMIFS('NSE - Other Index Options'!$L:$L,'NSE - Other Index Options'!$D:$D,$A153,'NSE - Other Index Options'!$B:$B,"Friday")=0,"",SUMIFS('NSE - NIFTY Index Options'!$L:$L,'NSE - NIFTY Index Options'!$D:$D,$A153,'NSE - NIFTY Index Options'!$B:$B,"Friday")+SUMIFS('NSE - Other Index Options'!$L:$L,'NSE - Other Index Options'!$D:$D,$A153,'NSE - Other Index Options'!$B:$B,"Friday"))</f>
        <v/>
      </c>
      <c r="C153" s="26" t="str">
        <f>IF(SUMIFS('BSE - SENSEX Index Options'!$L:$L,'BSE - SENSEX Index Options'!$D:$D,$A153,'BSE - SENSEX Index Options'!$B:$B,"Friday")+SUMIFS('BSE - Other Index Options'!$L:$L,'BSE - Other Index Options'!$D:$D,$A153,'BSE - Other Index Options'!$B:$B,"Friday")=0,"",SUMIFS('BSE - SENSEX Index Options'!$L:$L,'BSE - SENSEX Index Options'!$D:$D,$A153,'BSE - SENSEX Index Options'!$B:$B,"Friday")+SUMIFS('BSE - Other Index Options'!$L:$L,'BSE - Other Index Options'!$D:$D,$A153,'BSE - Other Index Options'!$B:$B,"Friday"))</f>
        <v/>
      </c>
      <c r="D153" s="27" t="str">
        <f t="shared" si="8"/>
        <v/>
      </c>
      <c r="E153" s="27" t="str">
        <f t="shared" si="9"/>
        <v/>
      </c>
    </row>
    <row r="154" spans="1:5" hidden="1" outlineLevel="1">
      <c r="A154" s="24">
        <v>46539</v>
      </c>
      <c r="B154" s="26" t="str">
        <f>IF(SUMIFS('NSE - NIFTY Index Options'!$L:$L,'NSE - NIFTY Index Options'!$D:$D,$A154,'NSE - NIFTY Index Options'!$B:$B,"Friday")+SUMIFS('NSE - Other Index Options'!$L:$L,'NSE - Other Index Options'!$D:$D,$A154,'NSE - Other Index Options'!$B:$B,"Friday")=0,"",SUMIFS('NSE - NIFTY Index Options'!$L:$L,'NSE - NIFTY Index Options'!$D:$D,$A154,'NSE - NIFTY Index Options'!$B:$B,"Friday")+SUMIFS('NSE - Other Index Options'!$L:$L,'NSE - Other Index Options'!$D:$D,$A154,'NSE - Other Index Options'!$B:$B,"Friday"))</f>
        <v/>
      </c>
      <c r="C154" s="26" t="str">
        <f>IF(SUMIFS('BSE - SENSEX Index Options'!$L:$L,'BSE - SENSEX Index Options'!$D:$D,$A154,'BSE - SENSEX Index Options'!$B:$B,"Friday")+SUMIFS('BSE - Other Index Options'!$L:$L,'BSE - Other Index Options'!$D:$D,$A154,'BSE - Other Index Options'!$B:$B,"Friday")=0,"",SUMIFS('BSE - SENSEX Index Options'!$L:$L,'BSE - SENSEX Index Options'!$D:$D,$A154,'BSE - SENSEX Index Options'!$B:$B,"Friday")+SUMIFS('BSE - Other Index Options'!$L:$L,'BSE - Other Index Options'!$D:$D,$A154,'BSE - Other Index Options'!$B:$B,"Friday"))</f>
        <v/>
      </c>
      <c r="D154" s="27" t="str">
        <f t="shared" si="8"/>
        <v/>
      </c>
      <c r="E154" s="27" t="str">
        <f t="shared" si="9"/>
        <v/>
      </c>
    </row>
    <row r="155" spans="1:5" hidden="1" outlineLevel="1">
      <c r="A155" s="24">
        <v>46569</v>
      </c>
      <c r="B155" s="26" t="str">
        <f>IF(SUMIFS('NSE - NIFTY Index Options'!$L:$L,'NSE - NIFTY Index Options'!$D:$D,$A155,'NSE - NIFTY Index Options'!$B:$B,"Friday")+SUMIFS('NSE - Other Index Options'!$L:$L,'NSE - Other Index Options'!$D:$D,$A155,'NSE - Other Index Options'!$B:$B,"Friday")=0,"",SUMIFS('NSE - NIFTY Index Options'!$L:$L,'NSE - NIFTY Index Options'!$D:$D,$A155,'NSE - NIFTY Index Options'!$B:$B,"Friday")+SUMIFS('NSE - Other Index Options'!$L:$L,'NSE - Other Index Options'!$D:$D,$A155,'NSE - Other Index Options'!$B:$B,"Friday"))</f>
        <v/>
      </c>
      <c r="C155" s="26" t="str">
        <f>IF(SUMIFS('BSE - SENSEX Index Options'!$L:$L,'BSE - SENSEX Index Options'!$D:$D,$A155,'BSE - SENSEX Index Options'!$B:$B,"Friday")+SUMIFS('BSE - Other Index Options'!$L:$L,'BSE - Other Index Options'!$D:$D,$A155,'BSE - Other Index Options'!$B:$B,"Friday")=0,"",SUMIFS('BSE - SENSEX Index Options'!$L:$L,'BSE - SENSEX Index Options'!$D:$D,$A155,'BSE - SENSEX Index Options'!$B:$B,"Friday")+SUMIFS('BSE - Other Index Options'!$L:$L,'BSE - Other Index Options'!$D:$D,$A155,'BSE - Other Index Options'!$B:$B,"Friday"))</f>
        <v/>
      </c>
      <c r="D155" s="27" t="str">
        <f t="shared" si="8"/>
        <v/>
      </c>
      <c r="E155" s="27" t="str">
        <f t="shared" si="9"/>
        <v/>
      </c>
    </row>
    <row r="156" spans="1:5" hidden="1" outlineLevel="1">
      <c r="A156" s="24">
        <v>46600</v>
      </c>
      <c r="B156" s="26" t="str">
        <f>IF(SUMIFS('NSE - NIFTY Index Options'!$L:$L,'NSE - NIFTY Index Options'!$D:$D,$A156,'NSE - NIFTY Index Options'!$B:$B,"Friday")+SUMIFS('NSE - Other Index Options'!$L:$L,'NSE - Other Index Options'!$D:$D,$A156,'NSE - Other Index Options'!$B:$B,"Friday")=0,"",SUMIFS('NSE - NIFTY Index Options'!$L:$L,'NSE - NIFTY Index Options'!$D:$D,$A156,'NSE - NIFTY Index Options'!$B:$B,"Friday")+SUMIFS('NSE - Other Index Options'!$L:$L,'NSE - Other Index Options'!$D:$D,$A156,'NSE - Other Index Options'!$B:$B,"Friday"))</f>
        <v/>
      </c>
      <c r="C156" s="26" t="str">
        <f>IF(SUMIFS('BSE - SENSEX Index Options'!$L:$L,'BSE - SENSEX Index Options'!$D:$D,$A156,'BSE - SENSEX Index Options'!$B:$B,"Friday")+SUMIFS('BSE - Other Index Options'!$L:$L,'BSE - Other Index Options'!$D:$D,$A156,'BSE - Other Index Options'!$B:$B,"Friday")=0,"",SUMIFS('BSE - SENSEX Index Options'!$L:$L,'BSE - SENSEX Index Options'!$D:$D,$A156,'BSE - SENSEX Index Options'!$B:$B,"Friday")+SUMIFS('BSE - Other Index Options'!$L:$L,'BSE - Other Index Options'!$D:$D,$A156,'BSE - Other Index Options'!$B:$B,"Friday"))</f>
        <v/>
      </c>
      <c r="D156" s="27" t="str">
        <f t="shared" si="8"/>
        <v/>
      </c>
      <c r="E156" s="27" t="str">
        <f t="shared" si="9"/>
        <v/>
      </c>
    </row>
    <row r="157" spans="1:5" hidden="1" outlineLevel="1">
      <c r="A157" s="24">
        <v>46631</v>
      </c>
      <c r="B157" s="26" t="str">
        <f>IF(SUMIFS('NSE - NIFTY Index Options'!$L:$L,'NSE - NIFTY Index Options'!$D:$D,$A157,'NSE - NIFTY Index Options'!$B:$B,"Friday")+SUMIFS('NSE - Other Index Options'!$L:$L,'NSE - Other Index Options'!$D:$D,$A157,'NSE - Other Index Options'!$B:$B,"Friday")=0,"",SUMIFS('NSE - NIFTY Index Options'!$L:$L,'NSE - NIFTY Index Options'!$D:$D,$A157,'NSE - NIFTY Index Options'!$B:$B,"Friday")+SUMIFS('NSE - Other Index Options'!$L:$L,'NSE - Other Index Options'!$D:$D,$A157,'NSE - Other Index Options'!$B:$B,"Friday"))</f>
        <v/>
      </c>
      <c r="C157" s="26" t="str">
        <f>IF(SUMIFS('BSE - SENSEX Index Options'!$L:$L,'BSE - SENSEX Index Options'!$D:$D,$A157,'BSE - SENSEX Index Options'!$B:$B,"Friday")+SUMIFS('BSE - Other Index Options'!$L:$L,'BSE - Other Index Options'!$D:$D,$A157,'BSE - Other Index Options'!$B:$B,"Friday")=0,"",SUMIFS('BSE - SENSEX Index Options'!$L:$L,'BSE - SENSEX Index Options'!$D:$D,$A157,'BSE - SENSEX Index Options'!$B:$B,"Friday")+SUMIFS('BSE - Other Index Options'!$L:$L,'BSE - Other Index Options'!$D:$D,$A157,'BSE - Other Index Options'!$B:$B,"Friday"))</f>
        <v/>
      </c>
      <c r="D157" s="27" t="str">
        <f t="shared" si="8"/>
        <v/>
      </c>
      <c r="E157" s="27" t="str">
        <f t="shared" si="9"/>
        <v/>
      </c>
    </row>
    <row r="158" spans="1:5" hidden="1" outlineLevel="1">
      <c r="A158" s="24">
        <v>46661</v>
      </c>
      <c r="B158" s="26" t="str">
        <f>IF(SUMIFS('NSE - NIFTY Index Options'!$L:$L,'NSE - NIFTY Index Options'!$D:$D,$A158,'NSE - NIFTY Index Options'!$B:$B,"Friday")+SUMIFS('NSE - Other Index Options'!$L:$L,'NSE - Other Index Options'!$D:$D,$A158,'NSE - Other Index Options'!$B:$B,"Friday")=0,"",SUMIFS('NSE - NIFTY Index Options'!$L:$L,'NSE - NIFTY Index Options'!$D:$D,$A158,'NSE - NIFTY Index Options'!$B:$B,"Friday")+SUMIFS('NSE - Other Index Options'!$L:$L,'NSE - Other Index Options'!$D:$D,$A158,'NSE - Other Index Options'!$B:$B,"Friday"))</f>
        <v/>
      </c>
      <c r="C158" s="26" t="str">
        <f>IF(SUMIFS('BSE - SENSEX Index Options'!$L:$L,'BSE - SENSEX Index Options'!$D:$D,$A158,'BSE - SENSEX Index Options'!$B:$B,"Friday")+SUMIFS('BSE - Other Index Options'!$L:$L,'BSE - Other Index Options'!$D:$D,$A158,'BSE - Other Index Options'!$B:$B,"Friday")=0,"",SUMIFS('BSE - SENSEX Index Options'!$L:$L,'BSE - SENSEX Index Options'!$D:$D,$A158,'BSE - SENSEX Index Options'!$B:$B,"Friday")+SUMIFS('BSE - Other Index Options'!$L:$L,'BSE - Other Index Options'!$D:$D,$A158,'BSE - Other Index Options'!$B:$B,"Friday"))</f>
        <v/>
      </c>
      <c r="D158" s="27" t="str">
        <f t="shared" si="8"/>
        <v/>
      </c>
      <c r="E158" s="27" t="str">
        <f t="shared" si="9"/>
        <v/>
      </c>
    </row>
    <row r="159" spans="1:5" hidden="1" outlineLevel="1">
      <c r="A159" s="24">
        <v>46692</v>
      </c>
      <c r="B159" s="26" t="str">
        <f>IF(SUMIFS('NSE - NIFTY Index Options'!$L:$L,'NSE - NIFTY Index Options'!$D:$D,$A159,'NSE - NIFTY Index Options'!$B:$B,"Friday")+SUMIFS('NSE - Other Index Options'!$L:$L,'NSE - Other Index Options'!$D:$D,$A159,'NSE - Other Index Options'!$B:$B,"Friday")=0,"",SUMIFS('NSE - NIFTY Index Options'!$L:$L,'NSE - NIFTY Index Options'!$D:$D,$A159,'NSE - NIFTY Index Options'!$B:$B,"Friday")+SUMIFS('NSE - Other Index Options'!$L:$L,'NSE - Other Index Options'!$D:$D,$A159,'NSE - Other Index Options'!$B:$B,"Friday"))</f>
        <v/>
      </c>
      <c r="C159" s="26" t="str">
        <f>IF(SUMIFS('BSE - SENSEX Index Options'!$L:$L,'BSE - SENSEX Index Options'!$D:$D,$A159,'BSE - SENSEX Index Options'!$B:$B,"Friday")+SUMIFS('BSE - Other Index Options'!$L:$L,'BSE - Other Index Options'!$D:$D,$A159,'BSE - Other Index Options'!$B:$B,"Friday")=0,"",SUMIFS('BSE - SENSEX Index Options'!$L:$L,'BSE - SENSEX Index Options'!$D:$D,$A159,'BSE - SENSEX Index Options'!$B:$B,"Friday")+SUMIFS('BSE - Other Index Options'!$L:$L,'BSE - Other Index Options'!$D:$D,$A159,'BSE - Other Index Options'!$B:$B,"Friday"))</f>
        <v/>
      </c>
      <c r="D159" s="27" t="str">
        <f t="shared" si="8"/>
        <v/>
      </c>
      <c r="E159" s="27" t="str">
        <f t="shared" si="9"/>
        <v/>
      </c>
    </row>
    <row r="160" spans="1:5" hidden="1" outlineLevel="1">
      <c r="A160" s="24">
        <v>46722</v>
      </c>
      <c r="B160" s="26" t="str">
        <f>IF(SUMIFS('NSE - NIFTY Index Options'!$L:$L,'NSE - NIFTY Index Options'!$D:$D,$A160,'NSE - NIFTY Index Options'!$B:$B,"Friday")+SUMIFS('NSE - Other Index Options'!$L:$L,'NSE - Other Index Options'!$D:$D,$A160,'NSE - Other Index Options'!$B:$B,"Friday")=0,"",SUMIFS('NSE - NIFTY Index Options'!$L:$L,'NSE - NIFTY Index Options'!$D:$D,$A160,'NSE - NIFTY Index Options'!$B:$B,"Friday")+SUMIFS('NSE - Other Index Options'!$L:$L,'NSE - Other Index Options'!$D:$D,$A160,'NSE - Other Index Options'!$B:$B,"Friday"))</f>
        <v/>
      </c>
      <c r="C160" s="26" t="str">
        <f>IF(SUMIFS('BSE - SENSEX Index Options'!$L:$L,'BSE - SENSEX Index Options'!$D:$D,$A160,'BSE - SENSEX Index Options'!$B:$B,"Friday")+SUMIFS('BSE - Other Index Options'!$L:$L,'BSE - Other Index Options'!$D:$D,$A160,'BSE - Other Index Options'!$B:$B,"Friday")=0,"",SUMIFS('BSE - SENSEX Index Options'!$L:$L,'BSE - SENSEX Index Options'!$D:$D,$A160,'BSE - SENSEX Index Options'!$B:$B,"Friday")+SUMIFS('BSE - Other Index Options'!$L:$L,'BSE - Other Index Options'!$D:$D,$A160,'BSE - Other Index Options'!$B:$B,"Friday"))</f>
        <v/>
      </c>
      <c r="D160" s="27" t="str">
        <f t="shared" si="8"/>
        <v/>
      </c>
      <c r="E160" s="27" t="str">
        <f t="shared" si="9"/>
        <v/>
      </c>
    </row>
    <row r="161" spans="1:5" collapsed="1">
      <c r="A161" s="28" t="s">
        <v>15</v>
      </c>
      <c r="B161" s="30">
        <f>IF(SUM(B133:B160)=0,"",SUM(B133:B160))</f>
        <v>24466.455099999999</v>
      </c>
      <c r="C161" s="30">
        <f>IF(SUM(C133:C160)=0,"",SUM(C133:C160))</f>
        <v>4620.1862000000001</v>
      </c>
      <c r="D161" s="31">
        <f t="shared" si="8"/>
        <v>0.84115779637987975</v>
      </c>
      <c r="E161" s="31">
        <f t="shared" si="9"/>
        <v>0.15884220362012028</v>
      </c>
    </row>
    <row r="163" spans="1:5">
      <c r="A163" s="28" t="s">
        <v>265</v>
      </c>
    </row>
    <row r="164" spans="1:5">
      <c r="A164" s="28" t="s">
        <v>190</v>
      </c>
      <c r="B164" s="28" t="s">
        <v>257</v>
      </c>
      <c r="C164" s="28" t="s">
        <v>258</v>
      </c>
      <c r="D164" s="28" t="s">
        <v>259</v>
      </c>
      <c r="E164" s="28" t="s">
        <v>260</v>
      </c>
    </row>
    <row r="165" spans="1:5">
      <c r="A165" s="24">
        <v>45901</v>
      </c>
      <c r="B165" s="26" t="str">
        <f>IF(SUMIFS('NSE - NIFTY Index Options'!$L:$L,'NSE - NIFTY Index Options'!$D:$D,$A165,'NSE - NIFTY Index Options'!$B:$B,"Sunday")+SUMIFS('NSE - Other Index Options'!$L:$L,'NSE - Other Index Options'!$D:$D,$A165,'NSE - Other Index Options'!$B:$B,"Sunday")=0,"",SUMIFS('NSE - NIFTY Index Options'!$L:$L,'NSE - NIFTY Index Options'!$D:$D,$A165,'NSE - NIFTY Index Options'!$B:$B,"Sunday")+SUMIFS('NSE - Other Index Options'!$L:$L,'NSE - Other Index Options'!$D:$D,$A165,'NSE - Other Index Options'!$B:$B,"Sunday"))</f>
        <v/>
      </c>
      <c r="C165" s="26" t="str">
        <f>IF(SUMIFS('BSE - SENSEX Index Options'!$L:$L,'BSE - SENSEX Index Options'!$D:$D,$A165,'BSE - SENSEX Index Options'!$B:$B,"Sunday")+SUMIFS('BSE - Other Index Options'!$L:$L,'BSE - Other Index Options'!$D:$D,$A165,'BSE - Other Index Options'!$B:$B,"Sunday")=0,"",SUMIFS('BSE - SENSEX Index Options'!$L:$L,'BSE - SENSEX Index Options'!$D:$D,$A165,'BSE - SENSEX Index Options'!$B:$B,"Sunday")+SUMIFS('BSE - Other Index Options'!$L:$L,'BSE - Other Index Options'!$D:$D,$A165,'BSE - Other Index Options'!$B:$B,"Sunday"))</f>
        <v/>
      </c>
      <c r="D165" s="27" t="str">
        <f t="shared" ref="D165:D193" si="10">IF(SUM(B165:C165)=0,"",SUM(B165)/SUM(B165:C165))</f>
        <v/>
      </c>
      <c r="E165" s="27" t="str">
        <f t="shared" ref="E165:E193" si="11">IF(SUM(B165:C165)=0,"",SUM(C165)/SUM(B165:C165))</f>
        <v/>
      </c>
    </row>
    <row r="166" spans="1:5">
      <c r="A166" s="24">
        <v>45931</v>
      </c>
      <c r="B166" s="26" t="str">
        <f>IF(SUMIFS('NSE - NIFTY Index Options'!$L:$L,'NSE - NIFTY Index Options'!$D:$D,$A166,'NSE - NIFTY Index Options'!$B:$B,"Sunday")+SUMIFS('NSE - Other Index Options'!$L:$L,'NSE - Other Index Options'!$D:$D,$A166,'NSE - Other Index Options'!$B:$B,"Sunday")=0,"",SUMIFS('NSE - NIFTY Index Options'!$L:$L,'NSE - NIFTY Index Options'!$D:$D,$A166,'NSE - NIFTY Index Options'!$B:$B,"Sunday")+SUMIFS('NSE - Other Index Options'!$L:$L,'NSE - Other Index Options'!$D:$D,$A166,'NSE - Other Index Options'!$B:$B,"Sunday"))</f>
        <v/>
      </c>
      <c r="C166" s="26" t="str">
        <f>IF(SUMIFS('BSE - SENSEX Index Options'!$L:$L,'BSE - SENSEX Index Options'!$D:$D,$A166,'BSE - SENSEX Index Options'!$B:$B,"Sunday")+SUMIFS('BSE - Other Index Options'!$L:$L,'BSE - Other Index Options'!$D:$D,$A166,'BSE - Other Index Options'!$B:$B,"Sunday")=0,"",SUMIFS('BSE - SENSEX Index Options'!$L:$L,'BSE - SENSEX Index Options'!$D:$D,$A166,'BSE - SENSEX Index Options'!$B:$B,"Sunday")+SUMIFS('BSE - Other Index Options'!$L:$L,'BSE - Other Index Options'!$D:$D,$A166,'BSE - Other Index Options'!$B:$B,"Sunday"))</f>
        <v/>
      </c>
      <c r="D166" s="27" t="str">
        <f t="shared" si="10"/>
        <v/>
      </c>
      <c r="E166" s="27" t="str">
        <f t="shared" si="11"/>
        <v/>
      </c>
    </row>
    <row r="167" spans="1:5">
      <c r="A167" s="24">
        <v>45962</v>
      </c>
      <c r="B167" s="26" t="str">
        <f>IF(SUMIFS('NSE - NIFTY Index Options'!$L:$L,'NSE - NIFTY Index Options'!$D:$D,$A167,'NSE - NIFTY Index Options'!$B:$B,"Sunday")+SUMIFS('NSE - Other Index Options'!$L:$L,'NSE - Other Index Options'!$D:$D,$A167,'NSE - Other Index Options'!$B:$B,"Sunday")=0,"",SUMIFS('NSE - NIFTY Index Options'!$L:$L,'NSE - NIFTY Index Options'!$D:$D,$A167,'NSE - NIFTY Index Options'!$B:$B,"Sunday")+SUMIFS('NSE - Other Index Options'!$L:$L,'NSE - Other Index Options'!$D:$D,$A167,'NSE - Other Index Options'!$B:$B,"Sunday"))</f>
        <v/>
      </c>
      <c r="C167" s="26" t="str">
        <f>IF(SUMIFS('BSE - SENSEX Index Options'!$L:$L,'BSE - SENSEX Index Options'!$D:$D,$A167,'BSE - SENSEX Index Options'!$B:$B,"Sunday")+SUMIFS('BSE - Other Index Options'!$L:$L,'BSE - Other Index Options'!$D:$D,$A167,'BSE - Other Index Options'!$B:$B,"Sunday")=0,"",SUMIFS('BSE - SENSEX Index Options'!$L:$L,'BSE - SENSEX Index Options'!$D:$D,$A167,'BSE - SENSEX Index Options'!$B:$B,"Sunday")+SUMIFS('BSE - Other Index Options'!$L:$L,'BSE - Other Index Options'!$D:$D,$A167,'BSE - Other Index Options'!$B:$B,"Sunday"))</f>
        <v/>
      </c>
      <c r="D167" s="27" t="str">
        <f t="shared" si="10"/>
        <v/>
      </c>
      <c r="E167" s="27" t="str">
        <f t="shared" si="11"/>
        <v/>
      </c>
    </row>
    <row r="168" spans="1:5">
      <c r="A168" s="24">
        <v>45992</v>
      </c>
      <c r="B168" s="26" t="str">
        <f>IF(SUMIFS('NSE - NIFTY Index Options'!$L:$L,'NSE - NIFTY Index Options'!$D:$D,$A168,'NSE - NIFTY Index Options'!$B:$B,"Sunday")+SUMIFS('NSE - Other Index Options'!$L:$L,'NSE - Other Index Options'!$D:$D,$A168,'NSE - Other Index Options'!$B:$B,"Sunday")=0,"",SUMIFS('NSE - NIFTY Index Options'!$L:$L,'NSE - NIFTY Index Options'!$D:$D,$A168,'NSE - NIFTY Index Options'!$B:$B,"Sunday")+SUMIFS('NSE - Other Index Options'!$L:$L,'NSE - Other Index Options'!$D:$D,$A168,'NSE - Other Index Options'!$B:$B,"Sunday"))</f>
        <v/>
      </c>
      <c r="C168" s="26" t="str">
        <f>IF(SUMIFS('BSE - SENSEX Index Options'!$L:$L,'BSE - SENSEX Index Options'!$D:$D,$A168,'BSE - SENSEX Index Options'!$B:$B,"Sunday")+SUMIFS('BSE - Other Index Options'!$L:$L,'BSE - Other Index Options'!$D:$D,$A168,'BSE - Other Index Options'!$B:$B,"Sunday")=0,"",SUMIFS('BSE - SENSEX Index Options'!$L:$L,'BSE - SENSEX Index Options'!$D:$D,$A168,'BSE - SENSEX Index Options'!$B:$B,"Sunday")+SUMIFS('BSE - Other Index Options'!$L:$L,'BSE - Other Index Options'!$D:$D,$A168,'BSE - Other Index Options'!$B:$B,"Sunday"))</f>
        <v/>
      </c>
      <c r="D168" s="27" t="str">
        <f t="shared" si="10"/>
        <v/>
      </c>
      <c r="E168" s="27" t="str">
        <f t="shared" si="11"/>
        <v/>
      </c>
    </row>
    <row r="169" spans="1:5">
      <c r="A169" s="24">
        <v>46023</v>
      </c>
      <c r="B169" s="26" t="str">
        <f>IF(SUMIFS('NSE - NIFTY Index Options'!$L:$L,'NSE - NIFTY Index Options'!$D:$D,$A169,'NSE - NIFTY Index Options'!$B:$B,"Sunday")+SUMIFS('NSE - Other Index Options'!$L:$L,'NSE - Other Index Options'!$D:$D,$A169,'NSE - Other Index Options'!$B:$B,"Sunday")=0,"",SUMIFS('NSE - NIFTY Index Options'!$L:$L,'NSE - NIFTY Index Options'!$D:$D,$A169,'NSE - NIFTY Index Options'!$B:$B,"Sunday")+SUMIFS('NSE - Other Index Options'!$L:$L,'NSE - Other Index Options'!$D:$D,$A169,'NSE - Other Index Options'!$B:$B,"Sunday"))</f>
        <v/>
      </c>
      <c r="C169" s="26" t="str">
        <f>IF(SUMIFS('BSE - SENSEX Index Options'!$L:$L,'BSE - SENSEX Index Options'!$D:$D,$A169,'BSE - SENSEX Index Options'!$B:$B,"Sunday")+SUMIFS('BSE - Other Index Options'!$L:$L,'BSE - Other Index Options'!$D:$D,$A169,'BSE - Other Index Options'!$B:$B,"Sunday")=0,"",SUMIFS('BSE - SENSEX Index Options'!$L:$L,'BSE - SENSEX Index Options'!$D:$D,$A169,'BSE - SENSEX Index Options'!$B:$B,"Sunday")+SUMIFS('BSE - Other Index Options'!$L:$L,'BSE - Other Index Options'!$D:$D,$A169,'BSE - Other Index Options'!$B:$B,"Sunday"))</f>
        <v/>
      </c>
      <c r="D169" s="27" t="str">
        <f t="shared" si="10"/>
        <v/>
      </c>
      <c r="E169" s="27" t="str">
        <f t="shared" si="11"/>
        <v/>
      </c>
    </row>
    <row r="170" spans="1:5">
      <c r="A170" s="24">
        <v>46054</v>
      </c>
      <c r="B170" s="26">
        <f>IF(SUMIFS('NSE - NIFTY Index Options'!$L:$L,'NSE - NIFTY Index Options'!$D:$D,$A170,'NSE - NIFTY Index Options'!$B:$B,"Sunday")+SUMIFS('NSE - Other Index Options'!$L:$L,'NSE - Other Index Options'!$D:$D,$A170,'NSE - Other Index Options'!$B:$B,"Sunday")=0,"",SUMIFS('NSE - NIFTY Index Options'!$L:$L,'NSE - NIFTY Index Options'!$D:$D,$A170,'NSE - NIFTY Index Options'!$B:$B,"Sunday")+SUMIFS('NSE - Other Index Options'!$L:$L,'NSE - Other Index Options'!$D:$D,$A170,'NSE - Other Index Options'!$B:$B,"Sunday"))</f>
        <v>1119.3299000000002</v>
      </c>
      <c r="C170" s="26">
        <f>IF(SUMIFS('BSE - SENSEX Index Options'!$L:$L,'BSE - SENSEX Index Options'!$D:$D,$A170,'BSE - SENSEX Index Options'!$B:$B,"Sunday")+SUMIFS('BSE - Other Index Options'!$L:$L,'BSE - Other Index Options'!$D:$D,$A170,'BSE - Other Index Options'!$B:$B,"Sunday")=0,"",SUMIFS('BSE - SENSEX Index Options'!$L:$L,'BSE - SENSEX Index Options'!$D:$D,$A170,'BSE - SENSEX Index Options'!$B:$B,"Sunday")+SUMIFS('BSE - Other Index Options'!$L:$L,'BSE - Other Index Options'!$D:$D,$A170,'BSE - Other Index Options'!$B:$B,"Sunday"))</f>
        <v>247.8493</v>
      </c>
      <c r="D170" s="27">
        <f t="shared" si="10"/>
        <v>0.81871484001512018</v>
      </c>
      <c r="E170" s="27">
        <f t="shared" si="11"/>
        <v>0.18128515998487979</v>
      </c>
    </row>
    <row r="171" spans="1:5">
      <c r="A171" s="24">
        <v>46082</v>
      </c>
      <c r="B171" s="26" t="str">
        <f>IF(SUMIFS('NSE - NIFTY Index Options'!$L:$L,'NSE - NIFTY Index Options'!$D:$D,$A171,'NSE - NIFTY Index Options'!$B:$B,"Sunday")+SUMIFS('NSE - Other Index Options'!$L:$L,'NSE - Other Index Options'!$D:$D,$A171,'NSE - Other Index Options'!$B:$B,"Sunday")=0,"",SUMIFS('NSE - NIFTY Index Options'!$L:$L,'NSE - NIFTY Index Options'!$D:$D,$A171,'NSE - NIFTY Index Options'!$B:$B,"Sunday")+SUMIFS('NSE - Other Index Options'!$L:$L,'NSE - Other Index Options'!$D:$D,$A171,'NSE - Other Index Options'!$B:$B,"Sunday"))</f>
        <v/>
      </c>
      <c r="C171" s="26" t="str">
        <f>IF(SUMIFS('BSE - SENSEX Index Options'!$L:$L,'BSE - SENSEX Index Options'!$D:$D,$A171,'BSE - SENSEX Index Options'!$B:$B,"Sunday")+SUMIFS('BSE - Other Index Options'!$L:$L,'BSE - Other Index Options'!$D:$D,$A171,'BSE - Other Index Options'!$B:$B,"Sunday")=0,"",SUMIFS('BSE - SENSEX Index Options'!$L:$L,'BSE - SENSEX Index Options'!$D:$D,$A171,'BSE - SENSEX Index Options'!$B:$B,"Sunday")+SUMIFS('BSE - Other Index Options'!$L:$L,'BSE - Other Index Options'!$D:$D,$A171,'BSE - Other Index Options'!$B:$B,"Sunday"))</f>
        <v/>
      </c>
      <c r="D171" s="27" t="str">
        <f t="shared" si="10"/>
        <v/>
      </c>
      <c r="E171" s="27" t="str">
        <f t="shared" si="11"/>
        <v/>
      </c>
    </row>
    <row r="172" spans="1:5">
      <c r="A172" s="24">
        <v>46113</v>
      </c>
      <c r="B172" s="26" t="str">
        <f>IF(SUMIFS('NSE - NIFTY Index Options'!$L:$L,'NSE - NIFTY Index Options'!$D:$D,$A172,'NSE - NIFTY Index Options'!$B:$B,"Sunday")+SUMIFS('NSE - Other Index Options'!$L:$L,'NSE - Other Index Options'!$D:$D,$A172,'NSE - Other Index Options'!$B:$B,"Sunday")=0,"",SUMIFS('NSE - NIFTY Index Options'!$L:$L,'NSE - NIFTY Index Options'!$D:$D,$A172,'NSE - NIFTY Index Options'!$B:$B,"Sunday")+SUMIFS('NSE - Other Index Options'!$L:$L,'NSE - Other Index Options'!$D:$D,$A172,'NSE - Other Index Options'!$B:$B,"Sunday"))</f>
        <v/>
      </c>
      <c r="C172" s="26" t="str">
        <f>IF(SUMIFS('BSE - SENSEX Index Options'!$L:$L,'BSE - SENSEX Index Options'!$D:$D,$A172,'BSE - SENSEX Index Options'!$B:$B,"Sunday")+SUMIFS('BSE - Other Index Options'!$L:$L,'BSE - Other Index Options'!$D:$D,$A172,'BSE - Other Index Options'!$B:$B,"Sunday")=0,"",SUMIFS('BSE - SENSEX Index Options'!$L:$L,'BSE - SENSEX Index Options'!$D:$D,$A172,'BSE - SENSEX Index Options'!$B:$B,"Sunday")+SUMIFS('BSE - Other Index Options'!$L:$L,'BSE - Other Index Options'!$D:$D,$A172,'BSE - Other Index Options'!$B:$B,"Sunday"))</f>
        <v/>
      </c>
      <c r="D172" s="27" t="str">
        <f t="shared" si="10"/>
        <v/>
      </c>
      <c r="E172" s="27" t="str">
        <f t="shared" si="11"/>
        <v/>
      </c>
    </row>
    <row r="173" spans="1:5">
      <c r="A173" s="24">
        <v>46143</v>
      </c>
      <c r="B173" s="26" t="str">
        <f>IF(SUMIFS('NSE - NIFTY Index Options'!$L:$L,'NSE - NIFTY Index Options'!$D:$D,$A173,'NSE - NIFTY Index Options'!$B:$B,"Sunday")+SUMIFS('NSE - Other Index Options'!$L:$L,'NSE - Other Index Options'!$D:$D,$A173,'NSE - Other Index Options'!$B:$B,"Sunday")=0,"",SUMIFS('NSE - NIFTY Index Options'!$L:$L,'NSE - NIFTY Index Options'!$D:$D,$A173,'NSE - NIFTY Index Options'!$B:$B,"Sunday")+SUMIFS('NSE - Other Index Options'!$L:$L,'NSE - Other Index Options'!$D:$D,$A173,'NSE - Other Index Options'!$B:$B,"Sunday"))</f>
        <v/>
      </c>
      <c r="C173" s="26" t="str">
        <f>IF(SUMIFS('BSE - SENSEX Index Options'!$L:$L,'BSE - SENSEX Index Options'!$D:$D,$A173,'BSE - SENSEX Index Options'!$B:$B,"Sunday")+SUMIFS('BSE - Other Index Options'!$L:$L,'BSE - Other Index Options'!$D:$D,$A173,'BSE - Other Index Options'!$B:$B,"Sunday")=0,"",SUMIFS('BSE - SENSEX Index Options'!$L:$L,'BSE - SENSEX Index Options'!$D:$D,$A173,'BSE - SENSEX Index Options'!$B:$B,"Sunday")+SUMIFS('BSE - Other Index Options'!$L:$L,'BSE - Other Index Options'!$D:$D,$A173,'BSE - Other Index Options'!$B:$B,"Sunday"))</f>
        <v/>
      </c>
      <c r="D173" s="27" t="str">
        <f t="shared" si="10"/>
        <v/>
      </c>
      <c r="E173" s="27" t="str">
        <f t="shared" si="11"/>
        <v/>
      </c>
    </row>
    <row r="174" spans="1:5">
      <c r="A174" s="24">
        <v>46174</v>
      </c>
      <c r="B174" s="26" t="str">
        <f>IF(SUMIFS('NSE - NIFTY Index Options'!$L:$L,'NSE - NIFTY Index Options'!$D:$D,$A174,'NSE - NIFTY Index Options'!$B:$B,"Sunday")+SUMIFS('NSE - Other Index Options'!$L:$L,'NSE - Other Index Options'!$D:$D,$A174,'NSE - Other Index Options'!$B:$B,"Sunday")=0,"",SUMIFS('NSE - NIFTY Index Options'!$L:$L,'NSE - NIFTY Index Options'!$D:$D,$A174,'NSE - NIFTY Index Options'!$B:$B,"Sunday")+SUMIFS('NSE - Other Index Options'!$L:$L,'NSE - Other Index Options'!$D:$D,$A174,'NSE - Other Index Options'!$B:$B,"Sunday"))</f>
        <v/>
      </c>
      <c r="C174" s="26" t="str">
        <f>IF(SUMIFS('BSE - SENSEX Index Options'!$L:$L,'BSE - SENSEX Index Options'!$D:$D,$A174,'BSE - SENSEX Index Options'!$B:$B,"Sunday")+SUMIFS('BSE - Other Index Options'!$L:$L,'BSE - Other Index Options'!$D:$D,$A174,'BSE - Other Index Options'!$B:$B,"Sunday")=0,"",SUMIFS('BSE - SENSEX Index Options'!$L:$L,'BSE - SENSEX Index Options'!$D:$D,$A174,'BSE - SENSEX Index Options'!$B:$B,"Sunday")+SUMIFS('BSE - Other Index Options'!$L:$L,'BSE - Other Index Options'!$D:$D,$A174,'BSE - Other Index Options'!$B:$B,"Sunday"))</f>
        <v/>
      </c>
      <c r="D174" s="27" t="str">
        <f t="shared" si="10"/>
        <v/>
      </c>
      <c r="E174" s="27" t="str">
        <f t="shared" si="11"/>
        <v/>
      </c>
    </row>
    <row r="175" spans="1:5">
      <c r="A175" s="24">
        <v>46204</v>
      </c>
      <c r="B175" s="26" t="str">
        <f>IF(SUMIFS('NSE - NIFTY Index Options'!$L:$L,'NSE - NIFTY Index Options'!$D:$D,$A175,'NSE - NIFTY Index Options'!$B:$B,"Sunday")+SUMIFS('NSE - Other Index Options'!$L:$L,'NSE - Other Index Options'!$D:$D,$A175,'NSE - Other Index Options'!$B:$B,"Sunday")=0,"",SUMIFS('NSE - NIFTY Index Options'!$L:$L,'NSE - NIFTY Index Options'!$D:$D,$A175,'NSE - NIFTY Index Options'!$B:$B,"Sunday")+SUMIFS('NSE - Other Index Options'!$L:$L,'NSE - Other Index Options'!$D:$D,$A175,'NSE - Other Index Options'!$B:$B,"Sunday"))</f>
        <v/>
      </c>
      <c r="C175" s="26" t="str">
        <f>IF(SUMIFS('BSE - SENSEX Index Options'!$L:$L,'BSE - SENSEX Index Options'!$D:$D,$A175,'BSE - SENSEX Index Options'!$B:$B,"Sunday")+SUMIFS('BSE - Other Index Options'!$L:$L,'BSE - Other Index Options'!$D:$D,$A175,'BSE - Other Index Options'!$B:$B,"Sunday")=0,"",SUMIFS('BSE - SENSEX Index Options'!$L:$L,'BSE - SENSEX Index Options'!$D:$D,$A175,'BSE - SENSEX Index Options'!$B:$B,"Sunday")+SUMIFS('BSE - Other Index Options'!$L:$L,'BSE - Other Index Options'!$D:$D,$A175,'BSE - Other Index Options'!$B:$B,"Sunday"))</f>
        <v/>
      </c>
      <c r="D175" s="27" t="str">
        <f t="shared" si="10"/>
        <v/>
      </c>
      <c r="E175" s="27" t="str">
        <f t="shared" si="11"/>
        <v/>
      </c>
    </row>
    <row r="176" spans="1:5" hidden="1" outlineLevel="1">
      <c r="A176" s="24">
        <v>46235</v>
      </c>
      <c r="B176" s="26" t="str">
        <f>IF(SUMIFS('NSE - NIFTY Index Options'!$L:$L,'NSE - NIFTY Index Options'!$D:$D,$A176,'NSE - NIFTY Index Options'!$B:$B,"Sunday")+SUMIFS('NSE - Other Index Options'!$L:$L,'NSE - Other Index Options'!$D:$D,$A176,'NSE - Other Index Options'!$B:$B,"Sunday")=0,"",SUMIFS('NSE - NIFTY Index Options'!$L:$L,'NSE - NIFTY Index Options'!$D:$D,$A176,'NSE - NIFTY Index Options'!$B:$B,"Sunday")+SUMIFS('NSE - Other Index Options'!$L:$L,'NSE - Other Index Options'!$D:$D,$A176,'NSE - Other Index Options'!$B:$B,"Sunday"))</f>
        <v/>
      </c>
      <c r="C176" s="26" t="str">
        <f>IF(SUMIFS('BSE - SENSEX Index Options'!$L:$L,'BSE - SENSEX Index Options'!$D:$D,$A176,'BSE - SENSEX Index Options'!$B:$B,"Sunday")+SUMIFS('BSE - Other Index Options'!$L:$L,'BSE - Other Index Options'!$D:$D,$A176,'BSE - Other Index Options'!$B:$B,"Sunday")=0,"",SUMIFS('BSE - SENSEX Index Options'!$L:$L,'BSE - SENSEX Index Options'!$D:$D,$A176,'BSE - SENSEX Index Options'!$B:$B,"Sunday")+SUMIFS('BSE - Other Index Options'!$L:$L,'BSE - Other Index Options'!$D:$D,$A176,'BSE - Other Index Options'!$B:$B,"Sunday"))</f>
        <v/>
      </c>
      <c r="D176" s="27" t="str">
        <f t="shared" si="10"/>
        <v/>
      </c>
      <c r="E176" s="27" t="str">
        <f t="shared" si="11"/>
        <v/>
      </c>
    </row>
    <row r="177" spans="1:5" hidden="1" outlineLevel="1">
      <c r="A177" s="24">
        <v>46266</v>
      </c>
      <c r="B177" s="26" t="str">
        <f>IF(SUMIFS('NSE - NIFTY Index Options'!$L:$L,'NSE - NIFTY Index Options'!$D:$D,$A177,'NSE - NIFTY Index Options'!$B:$B,"Sunday")+SUMIFS('NSE - Other Index Options'!$L:$L,'NSE - Other Index Options'!$D:$D,$A177,'NSE - Other Index Options'!$B:$B,"Sunday")=0,"",SUMIFS('NSE - NIFTY Index Options'!$L:$L,'NSE - NIFTY Index Options'!$D:$D,$A177,'NSE - NIFTY Index Options'!$B:$B,"Sunday")+SUMIFS('NSE - Other Index Options'!$L:$L,'NSE - Other Index Options'!$D:$D,$A177,'NSE - Other Index Options'!$B:$B,"Sunday"))</f>
        <v/>
      </c>
      <c r="C177" s="26" t="str">
        <f>IF(SUMIFS('BSE - SENSEX Index Options'!$L:$L,'BSE - SENSEX Index Options'!$D:$D,$A177,'BSE - SENSEX Index Options'!$B:$B,"Sunday")+SUMIFS('BSE - Other Index Options'!$L:$L,'BSE - Other Index Options'!$D:$D,$A177,'BSE - Other Index Options'!$B:$B,"Sunday")=0,"",SUMIFS('BSE - SENSEX Index Options'!$L:$L,'BSE - SENSEX Index Options'!$D:$D,$A177,'BSE - SENSEX Index Options'!$B:$B,"Sunday")+SUMIFS('BSE - Other Index Options'!$L:$L,'BSE - Other Index Options'!$D:$D,$A177,'BSE - Other Index Options'!$B:$B,"Sunday"))</f>
        <v/>
      </c>
      <c r="D177" s="27" t="str">
        <f t="shared" si="10"/>
        <v/>
      </c>
      <c r="E177" s="27" t="str">
        <f t="shared" si="11"/>
        <v/>
      </c>
    </row>
    <row r="178" spans="1:5" hidden="1" outlineLevel="1">
      <c r="A178" s="24">
        <v>46296</v>
      </c>
      <c r="B178" s="26" t="str">
        <f>IF(SUMIFS('NSE - NIFTY Index Options'!$L:$L,'NSE - NIFTY Index Options'!$D:$D,$A178,'NSE - NIFTY Index Options'!$B:$B,"Sunday")+SUMIFS('NSE - Other Index Options'!$L:$L,'NSE - Other Index Options'!$D:$D,$A178,'NSE - Other Index Options'!$B:$B,"Sunday")=0,"",SUMIFS('NSE - NIFTY Index Options'!$L:$L,'NSE - NIFTY Index Options'!$D:$D,$A178,'NSE - NIFTY Index Options'!$B:$B,"Sunday")+SUMIFS('NSE - Other Index Options'!$L:$L,'NSE - Other Index Options'!$D:$D,$A178,'NSE - Other Index Options'!$B:$B,"Sunday"))</f>
        <v/>
      </c>
      <c r="C178" s="26" t="str">
        <f>IF(SUMIFS('BSE - SENSEX Index Options'!$L:$L,'BSE - SENSEX Index Options'!$D:$D,$A178,'BSE - SENSEX Index Options'!$B:$B,"Sunday")+SUMIFS('BSE - Other Index Options'!$L:$L,'BSE - Other Index Options'!$D:$D,$A178,'BSE - Other Index Options'!$B:$B,"Sunday")=0,"",SUMIFS('BSE - SENSEX Index Options'!$L:$L,'BSE - SENSEX Index Options'!$D:$D,$A178,'BSE - SENSEX Index Options'!$B:$B,"Sunday")+SUMIFS('BSE - Other Index Options'!$L:$L,'BSE - Other Index Options'!$D:$D,$A178,'BSE - Other Index Options'!$B:$B,"Sunday"))</f>
        <v/>
      </c>
      <c r="D178" s="27" t="str">
        <f t="shared" si="10"/>
        <v/>
      </c>
      <c r="E178" s="27" t="str">
        <f t="shared" si="11"/>
        <v/>
      </c>
    </row>
    <row r="179" spans="1:5" hidden="1" outlineLevel="1">
      <c r="A179" s="24">
        <v>46327</v>
      </c>
      <c r="B179" s="26" t="str">
        <f>IF(SUMIFS('NSE - NIFTY Index Options'!$L:$L,'NSE - NIFTY Index Options'!$D:$D,$A179,'NSE - NIFTY Index Options'!$B:$B,"Sunday")+SUMIFS('NSE - Other Index Options'!$L:$L,'NSE - Other Index Options'!$D:$D,$A179,'NSE - Other Index Options'!$B:$B,"Sunday")=0,"",SUMIFS('NSE - NIFTY Index Options'!$L:$L,'NSE - NIFTY Index Options'!$D:$D,$A179,'NSE - NIFTY Index Options'!$B:$B,"Sunday")+SUMIFS('NSE - Other Index Options'!$L:$L,'NSE - Other Index Options'!$D:$D,$A179,'NSE - Other Index Options'!$B:$B,"Sunday"))</f>
        <v/>
      </c>
      <c r="C179" s="26" t="str">
        <f>IF(SUMIFS('BSE - SENSEX Index Options'!$L:$L,'BSE - SENSEX Index Options'!$D:$D,$A179,'BSE - SENSEX Index Options'!$B:$B,"Sunday")+SUMIFS('BSE - Other Index Options'!$L:$L,'BSE - Other Index Options'!$D:$D,$A179,'BSE - Other Index Options'!$B:$B,"Sunday")=0,"",SUMIFS('BSE - SENSEX Index Options'!$L:$L,'BSE - SENSEX Index Options'!$D:$D,$A179,'BSE - SENSEX Index Options'!$B:$B,"Sunday")+SUMIFS('BSE - Other Index Options'!$L:$L,'BSE - Other Index Options'!$D:$D,$A179,'BSE - Other Index Options'!$B:$B,"Sunday"))</f>
        <v/>
      </c>
      <c r="D179" s="27" t="str">
        <f t="shared" si="10"/>
        <v/>
      </c>
      <c r="E179" s="27" t="str">
        <f t="shared" si="11"/>
        <v/>
      </c>
    </row>
    <row r="180" spans="1:5" hidden="1" outlineLevel="1">
      <c r="A180" s="24">
        <v>46357</v>
      </c>
      <c r="B180" s="26" t="str">
        <f>IF(SUMIFS('NSE - NIFTY Index Options'!$L:$L,'NSE - NIFTY Index Options'!$D:$D,$A180,'NSE - NIFTY Index Options'!$B:$B,"Sunday")+SUMIFS('NSE - Other Index Options'!$L:$L,'NSE - Other Index Options'!$D:$D,$A180,'NSE - Other Index Options'!$B:$B,"Sunday")=0,"",SUMIFS('NSE - NIFTY Index Options'!$L:$L,'NSE - NIFTY Index Options'!$D:$D,$A180,'NSE - NIFTY Index Options'!$B:$B,"Sunday")+SUMIFS('NSE - Other Index Options'!$L:$L,'NSE - Other Index Options'!$D:$D,$A180,'NSE - Other Index Options'!$B:$B,"Sunday"))</f>
        <v/>
      </c>
      <c r="C180" s="26" t="str">
        <f>IF(SUMIFS('BSE - SENSEX Index Options'!$L:$L,'BSE - SENSEX Index Options'!$D:$D,$A180,'BSE - SENSEX Index Options'!$B:$B,"Sunday")+SUMIFS('BSE - Other Index Options'!$L:$L,'BSE - Other Index Options'!$D:$D,$A180,'BSE - Other Index Options'!$B:$B,"Sunday")=0,"",SUMIFS('BSE - SENSEX Index Options'!$L:$L,'BSE - SENSEX Index Options'!$D:$D,$A180,'BSE - SENSEX Index Options'!$B:$B,"Sunday")+SUMIFS('BSE - Other Index Options'!$L:$L,'BSE - Other Index Options'!$D:$D,$A180,'BSE - Other Index Options'!$B:$B,"Sunday"))</f>
        <v/>
      </c>
      <c r="D180" s="27" t="str">
        <f t="shared" si="10"/>
        <v/>
      </c>
      <c r="E180" s="27" t="str">
        <f t="shared" si="11"/>
        <v/>
      </c>
    </row>
    <row r="181" spans="1:5" hidden="1" outlineLevel="1">
      <c r="A181" s="24">
        <v>46388</v>
      </c>
      <c r="B181" s="26" t="str">
        <f>IF(SUMIFS('NSE - NIFTY Index Options'!$L:$L,'NSE - NIFTY Index Options'!$D:$D,$A181,'NSE - NIFTY Index Options'!$B:$B,"Sunday")+SUMIFS('NSE - Other Index Options'!$L:$L,'NSE - Other Index Options'!$D:$D,$A181,'NSE - Other Index Options'!$B:$B,"Sunday")=0,"",SUMIFS('NSE - NIFTY Index Options'!$L:$L,'NSE - NIFTY Index Options'!$D:$D,$A181,'NSE - NIFTY Index Options'!$B:$B,"Sunday")+SUMIFS('NSE - Other Index Options'!$L:$L,'NSE - Other Index Options'!$D:$D,$A181,'NSE - Other Index Options'!$B:$B,"Sunday"))</f>
        <v/>
      </c>
      <c r="C181" s="26" t="str">
        <f>IF(SUMIFS('BSE - SENSEX Index Options'!$L:$L,'BSE - SENSEX Index Options'!$D:$D,$A181,'BSE - SENSEX Index Options'!$B:$B,"Sunday")+SUMIFS('BSE - Other Index Options'!$L:$L,'BSE - Other Index Options'!$D:$D,$A181,'BSE - Other Index Options'!$B:$B,"Sunday")=0,"",SUMIFS('BSE - SENSEX Index Options'!$L:$L,'BSE - SENSEX Index Options'!$D:$D,$A181,'BSE - SENSEX Index Options'!$B:$B,"Sunday")+SUMIFS('BSE - Other Index Options'!$L:$L,'BSE - Other Index Options'!$D:$D,$A181,'BSE - Other Index Options'!$B:$B,"Sunday"))</f>
        <v/>
      </c>
      <c r="D181" s="27" t="str">
        <f t="shared" si="10"/>
        <v/>
      </c>
      <c r="E181" s="27" t="str">
        <f t="shared" si="11"/>
        <v/>
      </c>
    </row>
    <row r="182" spans="1:5" hidden="1" outlineLevel="1">
      <c r="A182" s="24">
        <v>46419</v>
      </c>
      <c r="B182" s="26" t="str">
        <f>IF(SUMIFS('NSE - NIFTY Index Options'!$L:$L,'NSE - NIFTY Index Options'!$D:$D,$A182,'NSE - NIFTY Index Options'!$B:$B,"Sunday")+SUMIFS('NSE - Other Index Options'!$L:$L,'NSE - Other Index Options'!$D:$D,$A182,'NSE - Other Index Options'!$B:$B,"Sunday")=0,"",SUMIFS('NSE - NIFTY Index Options'!$L:$L,'NSE - NIFTY Index Options'!$D:$D,$A182,'NSE - NIFTY Index Options'!$B:$B,"Sunday")+SUMIFS('NSE - Other Index Options'!$L:$L,'NSE - Other Index Options'!$D:$D,$A182,'NSE - Other Index Options'!$B:$B,"Sunday"))</f>
        <v/>
      </c>
      <c r="C182" s="26" t="str">
        <f>IF(SUMIFS('BSE - SENSEX Index Options'!$L:$L,'BSE - SENSEX Index Options'!$D:$D,$A182,'BSE - SENSEX Index Options'!$B:$B,"Sunday")+SUMIFS('BSE - Other Index Options'!$L:$L,'BSE - Other Index Options'!$D:$D,$A182,'BSE - Other Index Options'!$B:$B,"Sunday")=0,"",SUMIFS('BSE - SENSEX Index Options'!$L:$L,'BSE - SENSEX Index Options'!$D:$D,$A182,'BSE - SENSEX Index Options'!$B:$B,"Sunday")+SUMIFS('BSE - Other Index Options'!$L:$L,'BSE - Other Index Options'!$D:$D,$A182,'BSE - Other Index Options'!$B:$B,"Sunday"))</f>
        <v/>
      </c>
      <c r="D182" s="27" t="str">
        <f t="shared" si="10"/>
        <v/>
      </c>
      <c r="E182" s="27" t="str">
        <f t="shared" si="11"/>
        <v/>
      </c>
    </row>
    <row r="183" spans="1:5" hidden="1" outlineLevel="1">
      <c r="A183" s="24">
        <v>46447</v>
      </c>
      <c r="B183" s="26" t="str">
        <f>IF(SUMIFS('NSE - NIFTY Index Options'!$L:$L,'NSE - NIFTY Index Options'!$D:$D,$A183,'NSE - NIFTY Index Options'!$B:$B,"Sunday")+SUMIFS('NSE - Other Index Options'!$L:$L,'NSE - Other Index Options'!$D:$D,$A183,'NSE - Other Index Options'!$B:$B,"Sunday")=0,"",SUMIFS('NSE - NIFTY Index Options'!$L:$L,'NSE - NIFTY Index Options'!$D:$D,$A183,'NSE - NIFTY Index Options'!$B:$B,"Sunday")+SUMIFS('NSE - Other Index Options'!$L:$L,'NSE - Other Index Options'!$D:$D,$A183,'NSE - Other Index Options'!$B:$B,"Sunday"))</f>
        <v/>
      </c>
      <c r="C183" s="26" t="str">
        <f>IF(SUMIFS('BSE - SENSEX Index Options'!$L:$L,'BSE - SENSEX Index Options'!$D:$D,$A183,'BSE - SENSEX Index Options'!$B:$B,"Sunday")+SUMIFS('BSE - Other Index Options'!$L:$L,'BSE - Other Index Options'!$D:$D,$A183,'BSE - Other Index Options'!$B:$B,"Sunday")=0,"",SUMIFS('BSE - SENSEX Index Options'!$L:$L,'BSE - SENSEX Index Options'!$D:$D,$A183,'BSE - SENSEX Index Options'!$B:$B,"Sunday")+SUMIFS('BSE - Other Index Options'!$L:$L,'BSE - Other Index Options'!$D:$D,$A183,'BSE - Other Index Options'!$B:$B,"Sunday"))</f>
        <v/>
      </c>
      <c r="D183" s="27" t="str">
        <f t="shared" si="10"/>
        <v/>
      </c>
      <c r="E183" s="27" t="str">
        <f t="shared" si="11"/>
        <v/>
      </c>
    </row>
    <row r="184" spans="1:5" hidden="1" outlineLevel="1">
      <c r="A184" s="24">
        <v>46478</v>
      </c>
      <c r="B184" s="26" t="str">
        <f>IF(SUMIFS('NSE - NIFTY Index Options'!$L:$L,'NSE - NIFTY Index Options'!$D:$D,$A184,'NSE - NIFTY Index Options'!$B:$B,"Sunday")+SUMIFS('NSE - Other Index Options'!$L:$L,'NSE - Other Index Options'!$D:$D,$A184,'NSE - Other Index Options'!$B:$B,"Sunday")=0,"",SUMIFS('NSE - NIFTY Index Options'!$L:$L,'NSE - NIFTY Index Options'!$D:$D,$A184,'NSE - NIFTY Index Options'!$B:$B,"Sunday")+SUMIFS('NSE - Other Index Options'!$L:$L,'NSE - Other Index Options'!$D:$D,$A184,'NSE - Other Index Options'!$B:$B,"Sunday"))</f>
        <v/>
      </c>
      <c r="C184" s="26" t="str">
        <f>IF(SUMIFS('BSE - SENSEX Index Options'!$L:$L,'BSE - SENSEX Index Options'!$D:$D,$A184,'BSE - SENSEX Index Options'!$B:$B,"Sunday")+SUMIFS('BSE - Other Index Options'!$L:$L,'BSE - Other Index Options'!$D:$D,$A184,'BSE - Other Index Options'!$B:$B,"Sunday")=0,"",SUMIFS('BSE - SENSEX Index Options'!$L:$L,'BSE - SENSEX Index Options'!$D:$D,$A184,'BSE - SENSEX Index Options'!$B:$B,"Sunday")+SUMIFS('BSE - Other Index Options'!$L:$L,'BSE - Other Index Options'!$D:$D,$A184,'BSE - Other Index Options'!$B:$B,"Sunday"))</f>
        <v/>
      </c>
      <c r="D184" s="27" t="str">
        <f t="shared" si="10"/>
        <v/>
      </c>
      <c r="E184" s="27" t="str">
        <f t="shared" si="11"/>
        <v/>
      </c>
    </row>
    <row r="185" spans="1:5" hidden="1" outlineLevel="1">
      <c r="A185" s="24">
        <v>46508</v>
      </c>
      <c r="B185" s="26" t="str">
        <f>IF(SUMIFS('NSE - NIFTY Index Options'!$L:$L,'NSE - NIFTY Index Options'!$D:$D,$A185,'NSE - NIFTY Index Options'!$B:$B,"Sunday")+SUMIFS('NSE - Other Index Options'!$L:$L,'NSE - Other Index Options'!$D:$D,$A185,'NSE - Other Index Options'!$B:$B,"Sunday")=0,"",SUMIFS('NSE - NIFTY Index Options'!$L:$L,'NSE - NIFTY Index Options'!$D:$D,$A185,'NSE - NIFTY Index Options'!$B:$B,"Sunday")+SUMIFS('NSE - Other Index Options'!$L:$L,'NSE - Other Index Options'!$D:$D,$A185,'NSE - Other Index Options'!$B:$B,"Sunday"))</f>
        <v/>
      </c>
      <c r="C185" s="26" t="str">
        <f>IF(SUMIFS('BSE - SENSEX Index Options'!$L:$L,'BSE - SENSEX Index Options'!$D:$D,$A185,'BSE - SENSEX Index Options'!$B:$B,"Sunday")+SUMIFS('BSE - Other Index Options'!$L:$L,'BSE - Other Index Options'!$D:$D,$A185,'BSE - Other Index Options'!$B:$B,"Sunday")=0,"",SUMIFS('BSE - SENSEX Index Options'!$L:$L,'BSE - SENSEX Index Options'!$D:$D,$A185,'BSE - SENSEX Index Options'!$B:$B,"Sunday")+SUMIFS('BSE - Other Index Options'!$L:$L,'BSE - Other Index Options'!$D:$D,$A185,'BSE - Other Index Options'!$B:$B,"Sunday"))</f>
        <v/>
      </c>
      <c r="D185" s="27" t="str">
        <f t="shared" si="10"/>
        <v/>
      </c>
      <c r="E185" s="27" t="str">
        <f t="shared" si="11"/>
        <v/>
      </c>
    </row>
    <row r="186" spans="1:5" hidden="1" outlineLevel="1">
      <c r="A186" s="24">
        <v>46539</v>
      </c>
      <c r="B186" s="26" t="str">
        <f>IF(SUMIFS('NSE - NIFTY Index Options'!$L:$L,'NSE - NIFTY Index Options'!$D:$D,$A186,'NSE - NIFTY Index Options'!$B:$B,"Sunday")+SUMIFS('NSE - Other Index Options'!$L:$L,'NSE - Other Index Options'!$D:$D,$A186,'NSE - Other Index Options'!$B:$B,"Sunday")=0,"",SUMIFS('NSE - NIFTY Index Options'!$L:$L,'NSE - NIFTY Index Options'!$D:$D,$A186,'NSE - NIFTY Index Options'!$B:$B,"Sunday")+SUMIFS('NSE - Other Index Options'!$L:$L,'NSE - Other Index Options'!$D:$D,$A186,'NSE - Other Index Options'!$B:$B,"Sunday"))</f>
        <v/>
      </c>
      <c r="C186" s="26" t="str">
        <f>IF(SUMIFS('BSE - SENSEX Index Options'!$L:$L,'BSE - SENSEX Index Options'!$D:$D,$A186,'BSE - SENSEX Index Options'!$B:$B,"Sunday")+SUMIFS('BSE - Other Index Options'!$L:$L,'BSE - Other Index Options'!$D:$D,$A186,'BSE - Other Index Options'!$B:$B,"Sunday")=0,"",SUMIFS('BSE - SENSEX Index Options'!$L:$L,'BSE - SENSEX Index Options'!$D:$D,$A186,'BSE - SENSEX Index Options'!$B:$B,"Sunday")+SUMIFS('BSE - Other Index Options'!$L:$L,'BSE - Other Index Options'!$D:$D,$A186,'BSE - Other Index Options'!$B:$B,"Sunday"))</f>
        <v/>
      </c>
      <c r="D186" s="27" t="str">
        <f t="shared" si="10"/>
        <v/>
      </c>
      <c r="E186" s="27" t="str">
        <f t="shared" si="11"/>
        <v/>
      </c>
    </row>
    <row r="187" spans="1:5" hidden="1" outlineLevel="1">
      <c r="A187" s="24">
        <v>46569</v>
      </c>
      <c r="B187" s="26" t="str">
        <f>IF(SUMIFS('NSE - NIFTY Index Options'!$L:$L,'NSE - NIFTY Index Options'!$D:$D,$A187,'NSE - NIFTY Index Options'!$B:$B,"Sunday")+SUMIFS('NSE - Other Index Options'!$L:$L,'NSE - Other Index Options'!$D:$D,$A187,'NSE - Other Index Options'!$B:$B,"Sunday")=0,"",SUMIFS('NSE - NIFTY Index Options'!$L:$L,'NSE - NIFTY Index Options'!$D:$D,$A187,'NSE - NIFTY Index Options'!$B:$B,"Sunday")+SUMIFS('NSE - Other Index Options'!$L:$L,'NSE - Other Index Options'!$D:$D,$A187,'NSE - Other Index Options'!$B:$B,"Sunday"))</f>
        <v/>
      </c>
      <c r="C187" s="26" t="str">
        <f>IF(SUMIFS('BSE - SENSEX Index Options'!$L:$L,'BSE - SENSEX Index Options'!$D:$D,$A187,'BSE - SENSEX Index Options'!$B:$B,"Sunday")+SUMIFS('BSE - Other Index Options'!$L:$L,'BSE - Other Index Options'!$D:$D,$A187,'BSE - Other Index Options'!$B:$B,"Sunday")=0,"",SUMIFS('BSE - SENSEX Index Options'!$L:$L,'BSE - SENSEX Index Options'!$D:$D,$A187,'BSE - SENSEX Index Options'!$B:$B,"Sunday")+SUMIFS('BSE - Other Index Options'!$L:$L,'BSE - Other Index Options'!$D:$D,$A187,'BSE - Other Index Options'!$B:$B,"Sunday"))</f>
        <v/>
      </c>
      <c r="D187" s="27" t="str">
        <f t="shared" si="10"/>
        <v/>
      </c>
      <c r="E187" s="27" t="str">
        <f t="shared" si="11"/>
        <v/>
      </c>
    </row>
    <row r="188" spans="1:5" hidden="1" outlineLevel="1">
      <c r="A188" s="24">
        <v>46600</v>
      </c>
      <c r="B188" s="26" t="str">
        <f>IF(SUMIFS('NSE - NIFTY Index Options'!$L:$L,'NSE - NIFTY Index Options'!$D:$D,$A188,'NSE - NIFTY Index Options'!$B:$B,"Sunday")+SUMIFS('NSE - Other Index Options'!$L:$L,'NSE - Other Index Options'!$D:$D,$A188,'NSE - Other Index Options'!$B:$B,"Sunday")=0,"",SUMIFS('NSE - NIFTY Index Options'!$L:$L,'NSE - NIFTY Index Options'!$D:$D,$A188,'NSE - NIFTY Index Options'!$B:$B,"Sunday")+SUMIFS('NSE - Other Index Options'!$L:$L,'NSE - Other Index Options'!$D:$D,$A188,'NSE - Other Index Options'!$B:$B,"Sunday"))</f>
        <v/>
      </c>
      <c r="C188" s="26" t="str">
        <f>IF(SUMIFS('BSE - SENSEX Index Options'!$L:$L,'BSE - SENSEX Index Options'!$D:$D,$A188,'BSE - SENSEX Index Options'!$B:$B,"Sunday")+SUMIFS('BSE - Other Index Options'!$L:$L,'BSE - Other Index Options'!$D:$D,$A188,'BSE - Other Index Options'!$B:$B,"Sunday")=0,"",SUMIFS('BSE - SENSEX Index Options'!$L:$L,'BSE - SENSEX Index Options'!$D:$D,$A188,'BSE - SENSEX Index Options'!$B:$B,"Sunday")+SUMIFS('BSE - Other Index Options'!$L:$L,'BSE - Other Index Options'!$D:$D,$A188,'BSE - Other Index Options'!$B:$B,"Sunday"))</f>
        <v/>
      </c>
      <c r="D188" s="27" t="str">
        <f t="shared" si="10"/>
        <v/>
      </c>
      <c r="E188" s="27" t="str">
        <f t="shared" si="11"/>
        <v/>
      </c>
    </row>
    <row r="189" spans="1:5" hidden="1" outlineLevel="1">
      <c r="A189" s="24">
        <v>46631</v>
      </c>
      <c r="B189" s="26" t="str">
        <f>IF(SUMIFS('NSE - NIFTY Index Options'!$L:$L,'NSE - NIFTY Index Options'!$D:$D,$A189,'NSE - NIFTY Index Options'!$B:$B,"Sunday")+SUMIFS('NSE - Other Index Options'!$L:$L,'NSE - Other Index Options'!$D:$D,$A189,'NSE - Other Index Options'!$B:$B,"Sunday")=0,"",SUMIFS('NSE - NIFTY Index Options'!$L:$L,'NSE - NIFTY Index Options'!$D:$D,$A189,'NSE - NIFTY Index Options'!$B:$B,"Sunday")+SUMIFS('NSE - Other Index Options'!$L:$L,'NSE - Other Index Options'!$D:$D,$A189,'NSE - Other Index Options'!$B:$B,"Sunday"))</f>
        <v/>
      </c>
      <c r="C189" s="26" t="str">
        <f>IF(SUMIFS('BSE - SENSEX Index Options'!$L:$L,'BSE - SENSEX Index Options'!$D:$D,$A189,'BSE - SENSEX Index Options'!$B:$B,"Sunday")+SUMIFS('BSE - Other Index Options'!$L:$L,'BSE - Other Index Options'!$D:$D,$A189,'BSE - Other Index Options'!$B:$B,"Sunday")=0,"",SUMIFS('BSE - SENSEX Index Options'!$L:$L,'BSE - SENSEX Index Options'!$D:$D,$A189,'BSE - SENSEX Index Options'!$B:$B,"Sunday")+SUMIFS('BSE - Other Index Options'!$L:$L,'BSE - Other Index Options'!$D:$D,$A189,'BSE - Other Index Options'!$B:$B,"Sunday"))</f>
        <v/>
      </c>
      <c r="D189" s="27" t="str">
        <f t="shared" si="10"/>
        <v/>
      </c>
      <c r="E189" s="27" t="str">
        <f t="shared" si="11"/>
        <v/>
      </c>
    </row>
    <row r="190" spans="1:5" hidden="1" outlineLevel="1">
      <c r="A190" s="24">
        <v>46661</v>
      </c>
      <c r="B190" s="26" t="str">
        <f>IF(SUMIFS('NSE - NIFTY Index Options'!$L:$L,'NSE - NIFTY Index Options'!$D:$D,$A190,'NSE - NIFTY Index Options'!$B:$B,"Sunday")+SUMIFS('NSE - Other Index Options'!$L:$L,'NSE - Other Index Options'!$D:$D,$A190,'NSE - Other Index Options'!$B:$B,"Sunday")=0,"",SUMIFS('NSE - NIFTY Index Options'!$L:$L,'NSE - NIFTY Index Options'!$D:$D,$A190,'NSE - NIFTY Index Options'!$B:$B,"Sunday")+SUMIFS('NSE - Other Index Options'!$L:$L,'NSE - Other Index Options'!$D:$D,$A190,'NSE - Other Index Options'!$B:$B,"Sunday"))</f>
        <v/>
      </c>
      <c r="C190" s="26" t="str">
        <f>IF(SUMIFS('BSE - SENSEX Index Options'!$L:$L,'BSE - SENSEX Index Options'!$D:$D,$A190,'BSE - SENSEX Index Options'!$B:$B,"Sunday")+SUMIFS('BSE - Other Index Options'!$L:$L,'BSE - Other Index Options'!$D:$D,$A190,'BSE - Other Index Options'!$B:$B,"Sunday")=0,"",SUMIFS('BSE - SENSEX Index Options'!$L:$L,'BSE - SENSEX Index Options'!$D:$D,$A190,'BSE - SENSEX Index Options'!$B:$B,"Sunday")+SUMIFS('BSE - Other Index Options'!$L:$L,'BSE - Other Index Options'!$D:$D,$A190,'BSE - Other Index Options'!$B:$B,"Sunday"))</f>
        <v/>
      </c>
      <c r="D190" s="27" t="str">
        <f t="shared" si="10"/>
        <v/>
      </c>
      <c r="E190" s="27" t="str">
        <f t="shared" si="11"/>
        <v/>
      </c>
    </row>
    <row r="191" spans="1:5" hidden="1" outlineLevel="1">
      <c r="A191" s="24">
        <v>46692</v>
      </c>
      <c r="B191" s="26" t="str">
        <f>IF(SUMIFS('NSE - NIFTY Index Options'!$L:$L,'NSE - NIFTY Index Options'!$D:$D,$A191,'NSE - NIFTY Index Options'!$B:$B,"Sunday")+SUMIFS('NSE - Other Index Options'!$L:$L,'NSE - Other Index Options'!$D:$D,$A191,'NSE - Other Index Options'!$B:$B,"Sunday")=0,"",SUMIFS('NSE - NIFTY Index Options'!$L:$L,'NSE - NIFTY Index Options'!$D:$D,$A191,'NSE - NIFTY Index Options'!$B:$B,"Sunday")+SUMIFS('NSE - Other Index Options'!$L:$L,'NSE - Other Index Options'!$D:$D,$A191,'NSE - Other Index Options'!$B:$B,"Sunday"))</f>
        <v/>
      </c>
      <c r="C191" s="26" t="str">
        <f>IF(SUMIFS('BSE - SENSEX Index Options'!$L:$L,'BSE - SENSEX Index Options'!$D:$D,$A191,'BSE - SENSEX Index Options'!$B:$B,"Sunday")+SUMIFS('BSE - Other Index Options'!$L:$L,'BSE - Other Index Options'!$D:$D,$A191,'BSE - Other Index Options'!$B:$B,"Sunday")=0,"",SUMIFS('BSE - SENSEX Index Options'!$L:$L,'BSE - SENSEX Index Options'!$D:$D,$A191,'BSE - SENSEX Index Options'!$B:$B,"Sunday")+SUMIFS('BSE - Other Index Options'!$L:$L,'BSE - Other Index Options'!$D:$D,$A191,'BSE - Other Index Options'!$B:$B,"Sunday"))</f>
        <v/>
      </c>
      <c r="D191" s="27" t="str">
        <f t="shared" si="10"/>
        <v/>
      </c>
      <c r="E191" s="27" t="str">
        <f t="shared" si="11"/>
        <v/>
      </c>
    </row>
    <row r="192" spans="1:5" hidden="1" outlineLevel="1">
      <c r="A192" s="24">
        <v>46722</v>
      </c>
      <c r="B192" s="26" t="str">
        <f>IF(SUMIFS('NSE - NIFTY Index Options'!$L:$L,'NSE - NIFTY Index Options'!$D:$D,$A192,'NSE - NIFTY Index Options'!$B:$B,"Sunday")+SUMIFS('NSE - Other Index Options'!$L:$L,'NSE - Other Index Options'!$D:$D,$A192,'NSE - Other Index Options'!$B:$B,"Sunday")=0,"",SUMIFS('NSE - NIFTY Index Options'!$L:$L,'NSE - NIFTY Index Options'!$D:$D,$A192,'NSE - NIFTY Index Options'!$B:$B,"Sunday")+SUMIFS('NSE - Other Index Options'!$L:$L,'NSE - Other Index Options'!$D:$D,$A192,'NSE - Other Index Options'!$B:$B,"Sunday"))</f>
        <v/>
      </c>
      <c r="C192" s="26" t="str">
        <f>IF(SUMIFS('BSE - SENSEX Index Options'!$L:$L,'BSE - SENSEX Index Options'!$D:$D,$A192,'BSE - SENSEX Index Options'!$B:$B,"Sunday")+SUMIFS('BSE - Other Index Options'!$L:$L,'BSE - Other Index Options'!$D:$D,$A192,'BSE - Other Index Options'!$B:$B,"Sunday")=0,"",SUMIFS('BSE - SENSEX Index Options'!$L:$L,'BSE - SENSEX Index Options'!$D:$D,$A192,'BSE - SENSEX Index Options'!$B:$B,"Sunday")+SUMIFS('BSE - Other Index Options'!$L:$L,'BSE - Other Index Options'!$D:$D,$A192,'BSE - Other Index Options'!$B:$B,"Sunday"))</f>
        <v/>
      </c>
      <c r="D192" s="27" t="str">
        <f t="shared" si="10"/>
        <v/>
      </c>
      <c r="E192" s="27" t="str">
        <f t="shared" si="11"/>
        <v/>
      </c>
    </row>
    <row r="193" spans="1:5" collapsed="1">
      <c r="A193" s="28" t="s">
        <v>15</v>
      </c>
      <c r="B193" s="30">
        <f>IF(SUM(B165:B192)=0,"",SUM(B165:B192))</f>
        <v>1119.3299000000002</v>
      </c>
      <c r="C193" s="30">
        <f>IF(SUM(C165:C192)=0,"",SUM(C165:C192))</f>
        <v>247.8493</v>
      </c>
      <c r="D193" s="31">
        <f t="shared" si="10"/>
        <v>0.81871484001512018</v>
      </c>
      <c r="E193" s="31">
        <f t="shared" si="11"/>
        <v>0.18128515998487979</v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3"/>
  <sheetViews>
    <sheetView showGridLines="0" workbookViewId="0"/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  <col min="11" max="11" width="22" customWidth="1"/>
    <col min="12" max="12" width="8" customWidth="1"/>
  </cols>
  <sheetData>
    <row r="1" spans="1:12">
      <c r="A1" s="28" t="s">
        <v>266</v>
      </c>
      <c r="K1" s="28" t="s">
        <v>1</v>
      </c>
    </row>
    <row r="2" spans="1:12">
      <c r="A2" s="48" t="s">
        <v>267</v>
      </c>
      <c r="K2" t="s">
        <v>3</v>
      </c>
      <c r="L2" s="57" t="s">
        <v>4</v>
      </c>
    </row>
    <row r="3" spans="1:12">
      <c r="A3" s="28" t="s">
        <v>256</v>
      </c>
      <c r="K3" t="s">
        <v>6</v>
      </c>
      <c r="L3" s="50" t="s">
        <v>7</v>
      </c>
    </row>
    <row r="4" spans="1:12">
      <c r="A4" s="28" t="s">
        <v>190</v>
      </c>
      <c r="B4" s="28" t="s">
        <v>257</v>
      </c>
      <c r="C4" s="28" t="s">
        <v>258</v>
      </c>
      <c r="D4" s="28" t="s">
        <v>259</v>
      </c>
      <c r="E4" s="28" t="s">
        <v>260</v>
      </c>
      <c r="K4" t="s">
        <v>16</v>
      </c>
      <c r="L4" s="50" t="s">
        <v>7</v>
      </c>
    </row>
    <row r="5" spans="1:12">
      <c r="A5" s="24">
        <v>45901</v>
      </c>
      <c r="B5" s="26">
        <f>IF(SUMIFS('NSE - NIFTY Index Options'!$L:$L,'NSE - NIFTY Index Options'!$D:$D,$A5,'NSE - NIFTY Index Options'!$B:$B,"Monday",'NSE - NIFTY Index Options'!$G:$G,"Weekly*")+SUMIFS('NSE - Other Index Options'!$L:$L,'NSE - Other Index Options'!$D:$D,$A5,'NSE - Other Index Options'!$B:$B,"Monday",'NSE - Other Index Options'!$G:$G,"Weekly*")=0,"",SUMIFS('NSE - NIFTY Index Options'!$L:$L,'NSE - NIFTY Index Options'!$D:$D,$A5,'NSE - NIFTY Index Options'!$B:$B,"Monday",'NSE - NIFTY Index Options'!$G:$G,"Weekly*")+SUMIFS('NSE - Other Index Options'!$L:$L,'NSE - Other Index Options'!$D:$D,$A5,'NSE - Other Index Options'!$B:$B,"Monday",'NSE - Other Index Options'!$G:$G,"Weekly*"))</f>
        <v>1374.3741</v>
      </c>
      <c r="C5" s="26">
        <f>IF(SUMIFS('BSE - SENSEX Index Options'!$L:$L,'BSE - SENSEX Index Options'!$D:$D,$A5,'BSE - SENSEX Index Options'!$B:$B,"Monday",'BSE - SENSEX Index Options'!$G:$G,"Weekly*")+SUMIFS('BSE - Other Index Options'!$L:$L,'BSE - Other Index Options'!$D:$D,$A5,'BSE - Other Index Options'!$B:$B,"Monday",'BSE - Other Index Options'!$G:$G,"Weekly*")=0,"",SUMIFS('BSE - SENSEX Index Options'!$L:$L,'BSE - SENSEX Index Options'!$D:$D,$A5,'BSE - SENSEX Index Options'!$B:$B,"Monday",'BSE - SENSEX Index Options'!$G:$G,"Weekly*")+SUMIFS('BSE - Other Index Options'!$L:$L,'BSE - Other Index Options'!$D:$D,$A5,'BSE - Other Index Options'!$B:$B,"Monday",'BSE - Other Index Options'!$G:$G,"Weekly*"))</f>
        <v>322.07009999999991</v>
      </c>
      <c r="D5" s="27">
        <f t="shared" ref="D5:D33" si="0">IF(SUM(B5:C5)=0,"",SUM(B5)/SUM(B5:C5))</f>
        <v>0.81014990059796843</v>
      </c>
      <c r="E5" s="27">
        <f t="shared" ref="E5:E33" si="1">IF(SUM(B5:C5)=0,"",SUM(C5)/SUM(B5:C5))</f>
        <v>0.18985009940203157</v>
      </c>
      <c r="K5" t="s">
        <v>18</v>
      </c>
      <c r="L5" s="57" t="s">
        <v>4</v>
      </c>
    </row>
    <row r="6" spans="1:12">
      <c r="A6" s="24">
        <v>45931</v>
      </c>
      <c r="B6" s="26">
        <f>IF(SUMIFS('NSE - NIFTY Index Options'!$L:$L,'NSE - NIFTY Index Options'!$D:$D,$A6,'NSE - NIFTY Index Options'!$B:$B,"Monday",'NSE - NIFTY Index Options'!$G:$G,"Weekly*")+SUMIFS('NSE - Other Index Options'!$L:$L,'NSE - Other Index Options'!$D:$D,$A6,'NSE - Other Index Options'!$B:$B,"Monday",'NSE - Other Index Options'!$G:$G,"Weekly*")=0,"",SUMIFS('NSE - NIFTY Index Options'!$L:$L,'NSE - NIFTY Index Options'!$D:$D,$A6,'NSE - NIFTY Index Options'!$B:$B,"Monday",'NSE - NIFTY Index Options'!$G:$G,"Weekly*")+SUMIFS('NSE - Other Index Options'!$L:$L,'NSE - Other Index Options'!$D:$D,$A6,'NSE - Other Index Options'!$B:$B,"Monday",'NSE - Other Index Options'!$G:$G,"Weekly*"))</f>
        <v>1405.5530000000001</v>
      </c>
      <c r="C6" s="26">
        <f>IF(SUMIFS('BSE - SENSEX Index Options'!$L:$L,'BSE - SENSEX Index Options'!$D:$D,$A6,'BSE - SENSEX Index Options'!$B:$B,"Monday",'BSE - SENSEX Index Options'!$G:$G,"Weekly*")+SUMIFS('BSE - Other Index Options'!$L:$L,'BSE - Other Index Options'!$D:$D,$A6,'BSE - Other Index Options'!$B:$B,"Monday",'BSE - Other Index Options'!$G:$G,"Weekly*")=0,"",SUMIFS('BSE - SENSEX Index Options'!$L:$L,'BSE - SENSEX Index Options'!$D:$D,$A6,'BSE - SENSEX Index Options'!$B:$B,"Monday",'BSE - SENSEX Index Options'!$G:$G,"Weekly*")+SUMIFS('BSE - Other Index Options'!$L:$L,'BSE - Other Index Options'!$D:$D,$A6,'BSE - Other Index Options'!$B:$B,"Monday",'BSE - Other Index Options'!$G:$G,"Weekly*"))</f>
        <v>292.43579999999997</v>
      </c>
      <c r="D6" s="27">
        <f t="shared" si="0"/>
        <v>0.82777518909429793</v>
      </c>
      <c r="E6" s="27">
        <f t="shared" si="1"/>
        <v>0.17222481090570207</v>
      </c>
      <c r="K6" t="s">
        <v>20</v>
      </c>
      <c r="L6" s="57" t="s">
        <v>4</v>
      </c>
    </row>
    <row r="7" spans="1:12">
      <c r="A7" s="24">
        <v>45962</v>
      </c>
      <c r="B7" s="26">
        <f>IF(SUMIFS('NSE - NIFTY Index Options'!$L:$L,'NSE - NIFTY Index Options'!$D:$D,$A7,'NSE - NIFTY Index Options'!$B:$B,"Monday",'NSE - NIFTY Index Options'!$G:$G,"Weekly*")+SUMIFS('NSE - Other Index Options'!$L:$L,'NSE - Other Index Options'!$D:$D,$A7,'NSE - Other Index Options'!$B:$B,"Monday",'NSE - Other Index Options'!$G:$G,"Weekly*")=0,"",SUMIFS('NSE - NIFTY Index Options'!$L:$L,'NSE - NIFTY Index Options'!$D:$D,$A7,'NSE - NIFTY Index Options'!$B:$B,"Monday",'NSE - NIFTY Index Options'!$G:$G,"Weekly*")+SUMIFS('NSE - Other Index Options'!$L:$L,'NSE - Other Index Options'!$D:$D,$A7,'NSE - Other Index Options'!$B:$B,"Monday",'NSE - Other Index Options'!$G:$G,"Weekly*"))</f>
        <v>1270.1375000000003</v>
      </c>
      <c r="C7" s="26">
        <f>IF(SUMIFS('BSE - SENSEX Index Options'!$L:$L,'BSE - SENSEX Index Options'!$D:$D,$A7,'BSE - SENSEX Index Options'!$B:$B,"Monday",'BSE - SENSEX Index Options'!$G:$G,"Weekly*")+SUMIFS('BSE - Other Index Options'!$L:$L,'BSE - Other Index Options'!$D:$D,$A7,'BSE - Other Index Options'!$B:$B,"Monday",'BSE - Other Index Options'!$G:$G,"Weekly*")=0,"",SUMIFS('BSE - SENSEX Index Options'!$L:$L,'BSE - SENSEX Index Options'!$D:$D,$A7,'BSE - SENSEX Index Options'!$B:$B,"Monday",'BSE - SENSEX Index Options'!$G:$G,"Weekly*")+SUMIFS('BSE - Other Index Options'!$L:$L,'BSE - Other Index Options'!$D:$D,$A7,'BSE - Other Index Options'!$B:$B,"Monday",'BSE - Other Index Options'!$G:$G,"Weekly*"))</f>
        <v>266.6635</v>
      </c>
      <c r="D7" s="27">
        <f t="shared" si="0"/>
        <v>0.82648143773982441</v>
      </c>
      <c r="E7" s="27">
        <f t="shared" si="1"/>
        <v>0.17351856226017548</v>
      </c>
      <c r="K7" t="s">
        <v>22</v>
      </c>
      <c r="L7" s="57" t="s">
        <v>4</v>
      </c>
    </row>
    <row r="8" spans="1:12">
      <c r="A8" s="24">
        <v>45992</v>
      </c>
      <c r="B8" s="26">
        <f>IF(SUMIFS('NSE - NIFTY Index Options'!$L:$L,'NSE - NIFTY Index Options'!$D:$D,$A8,'NSE - NIFTY Index Options'!$B:$B,"Monday",'NSE - NIFTY Index Options'!$G:$G,"Weekly*")+SUMIFS('NSE - Other Index Options'!$L:$L,'NSE - Other Index Options'!$D:$D,$A8,'NSE - Other Index Options'!$B:$B,"Monday",'NSE - Other Index Options'!$G:$G,"Weekly*")=0,"",SUMIFS('NSE - NIFTY Index Options'!$L:$L,'NSE - NIFTY Index Options'!$D:$D,$A8,'NSE - NIFTY Index Options'!$B:$B,"Monday",'NSE - NIFTY Index Options'!$G:$G,"Weekly*")+SUMIFS('NSE - Other Index Options'!$L:$L,'NSE - Other Index Options'!$D:$D,$A8,'NSE - Other Index Options'!$B:$B,"Monday",'NSE - Other Index Options'!$G:$G,"Weekly*"))</f>
        <v>1649.4941000000001</v>
      </c>
      <c r="C8" s="26">
        <f>IF(SUMIFS('BSE - SENSEX Index Options'!$L:$L,'BSE - SENSEX Index Options'!$D:$D,$A8,'BSE - SENSEX Index Options'!$B:$B,"Monday",'BSE - SENSEX Index Options'!$G:$G,"Weekly*")+SUMIFS('BSE - Other Index Options'!$L:$L,'BSE - Other Index Options'!$D:$D,$A8,'BSE - Other Index Options'!$B:$B,"Monday",'BSE - Other Index Options'!$G:$G,"Weekly*")=0,"",SUMIFS('BSE - SENSEX Index Options'!$L:$L,'BSE - SENSEX Index Options'!$D:$D,$A8,'BSE - SENSEX Index Options'!$B:$B,"Monday",'BSE - SENSEX Index Options'!$G:$G,"Weekly*")+SUMIFS('BSE - Other Index Options'!$L:$L,'BSE - Other Index Options'!$D:$D,$A8,'BSE - Other Index Options'!$B:$B,"Monday",'BSE - Other Index Options'!$G:$G,"Weekly*"))</f>
        <v>443.79400000000004</v>
      </c>
      <c r="D8" s="27">
        <f t="shared" si="0"/>
        <v>0.78799191568518445</v>
      </c>
      <c r="E8" s="27">
        <f t="shared" si="1"/>
        <v>0.21200808431481552</v>
      </c>
      <c r="K8" t="s">
        <v>24</v>
      </c>
      <c r="L8" s="57" t="s">
        <v>7</v>
      </c>
    </row>
    <row r="9" spans="1:12">
      <c r="A9" s="24">
        <v>46023</v>
      </c>
      <c r="B9" s="26">
        <f>IF(SUMIFS('NSE - NIFTY Index Options'!$L:$L,'NSE - NIFTY Index Options'!$D:$D,$A9,'NSE - NIFTY Index Options'!$B:$B,"Monday",'NSE - NIFTY Index Options'!$G:$G,"Weekly*")+SUMIFS('NSE - Other Index Options'!$L:$L,'NSE - Other Index Options'!$D:$D,$A9,'NSE - Other Index Options'!$B:$B,"Monday",'NSE - Other Index Options'!$G:$G,"Weekly*")=0,"",SUMIFS('NSE - NIFTY Index Options'!$L:$L,'NSE - NIFTY Index Options'!$D:$D,$A9,'NSE - NIFTY Index Options'!$B:$B,"Monday",'NSE - NIFTY Index Options'!$G:$G,"Weekly*")+SUMIFS('NSE - Other Index Options'!$L:$L,'NSE - Other Index Options'!$D:$D,$A9,'NSE - Other Index Options'!$B:$B,"Monday",'NSE - Other Index Options'!$G:$G,"Weekly*"))</f>
        <v>1650.7602999999999</v>
      </c>
      <c r="C9" s="26">
        <f>IF(SUMIFS('BSE - SENSEX Index Options'!$L:$L,'BSE - SENSEX Index Options'!$D:$D,$A9,'BSE - SENSEX Index Options'!$B:$B,"Monday",'BSE - SENSEX Index Options'!$G:$G,"Weekly*")+SUMIFS('BSE - Other Index Options'!$L:$L,'BSE - Other Index Options'!$D:$D,$A9,'BSE - Other Index Options'!$B:$B,"Monday",'BSE - Other Index Options'!$G:$G,"Weekly*")=0,"",SUMIFS('BSE - SENSEX Index Options'!$L:$L,'BSE - SENSEX Index Options'!$D:$D,$A9,'BSE - SENSEX Index Options'!$B:$B,"Monday",'BSE - SENSEX Index Options'!$G:$G,"Weekly*")+SUMIFS('BSE - Other Index Options'!$L:$L,'BSE - Other Index Options'!$D:$D,$A9,'BSE - Other Index Options'!$B:$B,"Monday",'BSE - Other Index Options'!$G:$G,"Weekly*"))</f>
        <v>402.60950000000003</v>
      </c>
      <c r="D9" s="27">
        <f t="shared" si="0"/>
        <v>0.80392742700316322</v>
      </c>
      <c r="E9" s="27">
        <f t="shared" si="1"/>
        <v>0.19607257299683672</v>
      </c>
      <c r="K9" t="s">
        <v>26</v>
      </c>
      <c r="L9" s="57" t="s">
        <v>4</v>
      </c>
    </row>
    <row r="10" spans="1:12">
      <c r="A10" s="24">
        <v>46054</v>
      </c>
      <c r="B10" s="26">
        <f>IF(SUMIFS('NSE - NIFTY Index Options'!$L:$L,'NSE - NIFTY Index Options'!$D:$D,$A10,'NSE - NIFTY Index Options'!$B:$B,"Monday",'NSE - NIFTY Index Options'!$G:$G,"Weekly*")+SUMIFS('NSE - Other Index Options'!$L:$L,'NSE - Other Index Options'!$D:$D,$A10,'NSE - Other Index Options'!$B:$B,"Monday",'NSE - Other Index Options'!$G:$G,"Weekly*")=0,"",SUMIFS('NSE - NIFTY Index Options'!$L:$L,'NSE - NIFTY Index Options'!$D:$D,$A10,'NSE - NIFTY Index Options'!$B:$B,"Monday",'NSE - NIFTY Index Options'!$G:$G,"Weekly*")+SUMIFS('NSE - Other Index Options'!$L:$L,'NSE - Other Index Options'!$D:$D,$A10,'NSE - Other Index Options'!$B:$B,"Monday",'NSE - Other Index Options'!$G:$G,"Weekly*"))</f>
        <v>1783.8106000000002</v>
      </c>
      <c r="C10" s="26">
        <f>IF(SUMIFS('BSE - SENSEX Index Options'!$L:$L,'BSE - SENSEX Index Options'!$D:$D,$A10,'BSE - SENSEX Index Options'!$B:$B,"Monday",'BSE - SENSEX Index Options'!$G:$G,"Weekly*")+SUMIFS('BSE - Other Index Options'!$L:$L,'BSE - Other Index Options'!$D:$D,$A10,'BSE - Other Index Options'!$B:$B,"Monday",'BSE - Other Index Options'!$G:$G,"Weekly*")=0,"",SUMIFS('BSE - SENSEX Index Options'!$L:$L,'BSE - SENSEX Index Options'!$D:$D,$A10,'BSE - SENSEX Index Options'!$B:$B,"Monday",'BSE - SENSEX Index Options'!$G:$G,"Weekly*")+SUMIFS('BSE - Other Index Options'!$L:$L,'BSE - Other Index Options'!$D:$D,$A10,'BSE - Other Index Options'!$B:$B,"Monday",'BSE - Other Index Options'!$G:$G,"Weekly*"))</f>
        <v>374.53309999999999</v>
      </c>
      <c r="D10" s="27">
        <f t="shared" si="0"/>
        <v>0.82647198404962097</v>
      </c>
      <c r="E10" s="27">
        <f t="shared" si="1"/>
        <v>0.17352801595037895</v>
      </c>
      <c r="K10" t="s">
        <v>28</v>
      </c>
      <c r="L10" s="58" t="s">
        <v>7</v>
      </c>
    </row>
    <row r="11" spans="1:12">
      <c r="A11" s="24">
        <v>46082</v>
      </c>
      <c r="B11" s="26">
        <f>IF(SUMIFS('NSE - NIFTY Index Options'!$L:$L,'NSE - NIFTY Index Options'!$D:$D,$A11,'NSE - NIFTY Index Options'!$B:$B,"Monday",'NSE - NIFTY Index Options'!$G:$G,"Weekly*")+SUMIFS('NSE - Other Index Options'!$L:$L,'NSE - Other Index Options'!$D:$D,$A11,'NSE - Other Index Options'!$B:$B,"Monday",'NSE - Other Index Options'!$G:$G,"Weekly*")=0,"",SUMIFS('NSE - NIFTY Index Options'!$L:$L,'NSE - NIFTY Index Options'!$D:$D,$A11,'NSE - NIFTY Index Options'!$B:$B,"Monday",'NSE - NIFTY Index Options'!$G:$G,"Weekly*")+SUMIFS('NSE - Other Index Options'!$L:$L,'NSE - Other Index Options'!$D:$D,$A11,'NSE - Other Index Options'!$B:$B,"Monday",'NSE - Other Index Options'!$G:$G,"Weekly*"))</f>
        <v>3776.3394000000003</v>
      </c>
      <c r="C11" s="26">
        <f>IF(SUMIFS('BSE - SENSEX Index Options'!$L:$L,'BSE - SENSEX Index Options'!$D:$D,$A11,'BSE - SENSEX Index Options'!$B:$B,"Monday",'BSE - SENSEX Index Options'!$G:$G,"Weekly*")+SUMIFS('BSE - Other Index Options'!$L:$L,'BSE - Other Index Options'!$D:$D,$A11,'BSE - Other Index Options'!$B:$B,"Monday",'BSE - Other Index Options'!$G:$G,"Weekly*")=0,"",SUMIFS('BSE - SENSEX Index Options'!$L:$L,'BSE - SENSEX Index Options'!$D:$D,$A11,'BSE - SENSEX Index Options'!$B:$B,"Monday",'BSE - SENSEX Index Options'!$G:$G,"Weekly*")+SUMIFS('BSE - Other Index Options'!$L:$L,'BSE - Other Index Options'!$D:$D,$A11,'BSE - Other Index Options'!$B:$B,"Monday",'BSE - Other Index Options'!$G:$G,"Weekly*"))</f>
        <v>647.96940000000006</v>
      </c>
      <c r="D11" s="27">
        <f t="shared" si="0"/>
        <v>0.85354336026454569</v>
      </c>
      <c r="E11" s="27">
        <f t="shared" si="1"/>
        <v>0.14645663973545425</v>
      </c>
      <c r="K11" t="s">
        <v>30</v>
      </c>
      <c r="L11" s="58" t="s">
        <v>4</v>
      </c>
    </row>
    <row r="12" spans="1:12">
      <c r="A12" s="24">
        <v>46113</v>
      </c>
      <c r="B12" s="26">
        <f>IF(SUMIFS('NSE - NIFTY Index Options'!$L:$L,'NSE - NIFTY Index Options'!$D:$D,$A12,'NSE - NIFTY Index Options'!$B:$B,"Monday",'NSE - NIFTY Index Options'!$G:$G,"Weekly*")+SUMIFS('NSE - Other Index Options'!$L:$L,'NSE - Other Index Options'!$D:$D,$A12,'NSE - Other Index Options'!$B:$B,"Monday",'NSE - Other Index Options'!$G:$G,"Weekly*")=0,"",SUMIFS('NSE - NIFTY Index Options'!$L:$L,'NSE - NIFTY Index Options'!$D:$D,$A12,'NSE - NIFTY Index Options'!$B:$B,"Monday",'NSE - NIFTY Index Options'!$G:$G,"Weekly*")+SUMIFS('NSE - Other Index Options'!$L:$L,'NSE - Other Index Options'!$D:$D,$A12,'NSE - Other Index Options'!$B:$B,"Monday",'NSE - Other Index Options'!$G:$G,"Weekly*"))</f>
        <v>2149.7590000000005</v>
      </c>
      <c r="C12" s="26">
        <f>IF(SUMIFS('BSE - SENSEX Index Options'!$L:$L,'BSE - SENSEX Index Options'!$D:$D,$A12,'BSE - SENSEX Index Options'!$B:$B,"Monday",'BSE - SENSEX Index Options'!$G:$G,"Weekly*")+SUMIFS('BSE - Other Index Options'!$L:$L,'BSE - Other Index Options'!$D:$D,$A12,'BSE - Other Index Options'!$B:$B,"Monday",'BSE - Other Index Options'!$G:$G,"Weekly*")=0,"",SUMIFS('BSE - SENSEX Index Options'!$L:$L,'BSE - SENSEX Index Options'!$D:$D,$A12,'BSE - SENSEX Index Options'!$B:$B,"Monday",'BSE - SENSEX Index Options'!$G:$G,"Weekly*")+SUMIFS('BSE - Other Index Options'!$L:$L,'BSE - Other Index Options'!$D:$D,$A12,'BSE - Other Index Options'!$B:$B,"Monday",'BSE - Other Index Options'!$G:$G,"Weekly*"))</f>
        <v>399.60059999999999</v>
      </c>
      <c r="D12" s="27">
        <f t="shared" si="0"/>
        <v>0.8432545177228038</v>
      </c>
      <c r="E12" s="27">
        <f t="shared" si="1"/>
        <v>0.15674548227719615</v>
      </c>
      <c r="K12" t="s">
        <v>32</v>
      </c>
      <c r="L12" s="59" t="s">
        <v>7</v>
      </c>
    </row>
    <row r="13" spans="1:12">
      <c r="A13" s="24">
        <v>46143</v>
      </c>
      <c r="B13" s="26">
        <f>IF(SUMIFS('NSE - NIFTY Index Options'!$L:$L,'NSE - NIFTY Index Options'!$D:$D,$A13,'NSE - NIFTY Index Options'!$B:$B,"Monday",'NSE - NIFTY Index Options'!$G:$G,"Weekly*")+SUMIFS('NSE - Other Index Options'!$L:$L,'NSE - Other Index Options'!$D:$D,$A13,'NSE - Other Index Options'!$B:$B,"Monday",'NSE - Other Index Options'!$G:$G,"Weekly*")=0,"",SUMIFS('NSE - NIFTY Index Options'!$L:$L,'NSE - NIFTY Index Options'!$D:$D,$A13,'NSE - NIFTY Index Options'!$B:$B,"Monday",'NSE - NIFTY Index Options'!$G:$G,"Weekly*")+SUMIFS('NSE - Other Index Options'!$L:$L,'NSE - Other Index Options'!$D:$D,$A13,'NSE - Other Index Options'!$B:$B,"Monday",'NSE - Other Index Options'!$G:$G,"Weekly*"))</f>
        <v>2015.4238</v>
      </c>
      <c r="C13" s="26">
        <f>IF(SUMIFS('BSE - SENSEX Index Options'!$L:$L,'BSE - SENSEX Index Options'!$D:$D,$A13,'BSE - SENSEX Index Options'!$B:$B,"Monday",'BSE - SENSEX Index Options'!$G:$G,"Weekly*")+SUMIFS('BSE - Other Index Options'!$L:$L,'BSE - Other Index Options'!$D:$D,$A13,'BSE - Other Index Options'!$B:$B,"Monday",'BSE - Other Index Options'!$G:$G,"Weekly*")=0,"",SUMIFS('BSE - SENSEX Index Options'!$L:$L,'BSE - SENSEX Index Options'!$D:$D,$A13,'BSE - SENSEX Index Options'!$B:$B,"Monday",'BSE - SENSEX Index Options'!$G:$G,"Weekly*")+SUMIFS('BSE - Other Index Options'!$L:$L,'BSE - Other Index Options'!$D:$D,$A13,'BSE - Other Index Options'!$B:$B,"Monday",'BSE - Other Index Options'!$G:$G,"Weekly*"))</f>
        <v>423.65849999999995</v>
      </c>
      <c r="D13" s="27">
        <f t="shared" si="0"/>
        <v>0.82630413906082623</v>
      </c>
      <c r="E13" s="27">
        <f t="shared" si="1"/>
        <v>0.17369586093917369</v>
      </c>
      <c r="K13" t="s">
        <v>34</v>
      </c>
      <c r="L13" s="59" t="s">
        <v>7</v>
      </c>
    </row>
    <row r="14" spans="1:12">
      <c r="A14" s="24">
        <v>46174</v>
      </c>
      <c r="B14" s="26">
        <f>IF(SUMIFS('NSE - NIFTY Index Options'!$L:$L,'NSE - NIFTY Index Options'!$D:$D,$A14,'NSE - NIFTY Index Options'!$B:$B,"Monday",'NSE - NIFTY Index Options'!$G:$G,"Weekly*")+SUMIFS('NSE - Other Index Options'!$L:$L,'NSE - Other Index Options'!$D:$D,$A14,'NSE - Other Index Options'!$B:$B,"Monday",'NSE - Other Index Options'!$G:$G,"Weekly*")=0,"",SUMIFS('NSE - NIFTY Index Options'!$L:$L,'NSE - NIFTY Index Options'!$D:$D,$A14,'NSE - NIFTY Index Options'!$B:$B,"Monday",'NSE - NIFTY Index Options'!$G:$G,"Weekly*")+SUMIFS('NSE - Other Index Options'!$L:$L,'NSE - Other Index Options'!$D:$D,$A14,'NSE - Other Index Options'!$B:$B,"Monday",'NSE - Other Index Options'!$G:$G,"Weekly*"))</f>
        <v>2020.3827000000001</v>
      </c>
      <c r="C14" s="26">
        <f>IF(SUMIFS('BSE - SENSEX Index Options'!$L:$L,'BSE - SENSEX Index Options'!$D:$D,$A14,'BSE - SENSEX Index Options'!$B:$B,"Monday",'BSE - SENSEX Index Options'!$G:$G,"Weekly*")+SUMIFS('BSE - Other Index Options'!$L:$L,'BSE - Other Index Options'!$D:$D,$A14,'BSE - Other Index Options'!$B:$B,"Monday",'BSE - Other Index Options'!$G:$G,"Weekly*")=0,"",SUMIFS('BSE - SENSEX Index Options'!$L:$L,'BSE - SENSEX Index Options'!$D:$D,$A14,'BSE - SENSEX Index Options'!$B:$B,"Monday",'BSE - SENSEX Index Options'!$G:$G,"Weekly*")+SUMIFS('BSE - Other Index Options'!$L:$L,'BSE - Other Index Options'!$D:$D,$A14,'BSE - Other Index Options'!$B:$B,"Monday",'BSE - Other Index Options'!$G:$G,"Weekly*"))</f>
        <v>454.62119999999993</v>
      </c>
      <c r="D14" s="27">
        <f t="shared" si="0"/>
        <v>0.81631495610976612</v>
      </c>
      <c r="E14" s="27">
        <f t="shared" si="1"/>
        <v>0.18368504389023382</v>
      </c>
    </row>
    <row r="15" spans="1:12">
      <c r="A15" s="24">
        <v>46204</v>
      </c>
      <c r="B15" s="26">
        <f>IF(SUMIFS('NSE - NIFTY Index Options'!$L:$L,'NSE - NIFTY Index Options'!$D:$D,$A15,'NSE - NIFTY Index Options'!$B:$B,"Monday",'NSE - NIFTY Index Options'!$G:$G,"Weekly*")+SUMIFS('NSE - Other Index Options'!$L:$L,'NSE - Other Index Options'!$D:$D,$A15,'NSE - Other Index Options'!$B:$B,"Monday",'NSE - Other Index Options'!$G:$G,"Weekly*")=0,"",SUMIFS('NSE - NIFTY Index Options'!$L:$L,'NSE - NIFTY Index Options'!$D:$D,$A15,'NSE - NIFTY Index Options'!$B:$B,"Monday",'NSE - NIFTY Index Options'!$G:$G,"Weekly*")+SUMIFS('NSE - Other Index Options'!$L:$L,'NSE - Other Index Options'!$D:$D,$A15,'NSE - Other Index Options'!$B:$B,"Monday",'NSE - Other Index Options'!$G:$G,"Weekly*"))</f>
        <v>883.89749999999992</v>
      </c>
      <c r="C15" s="26">
        <f>IF(SUMIFS('BSE - SENSEX Index Options'!$L:$L,'BSE - SENSEX Index Options'!$D:$D,$A15,'BSE - SENSEX Index Options'!$B:$B,"Monday",'BSE - SENSEX Index Options'!$G:$G,"Weekly*")+SUMIFS('BSE - Other Index Options'!$L:$L,'BSE - Other Index Options'!$D:$D,$A15,'BSE - Other Index Options'!$B:$B,"Monday",'BSE - Other Index Options'!$G:$G,"Weekly*")=0,"",SUMIFS('BSE - SENSEX Index Options'!$L:$L,'BSE - SENSEX Index Options'!$D:$D,$A15,'BSE - SENSEX Index Options'!$B:$B,"Monday",'BSE - SENSEX Index Options'!$G:$G,"Weekly*")+SUMIFS('BSE - Other Index Options'!$L:$L,'BSE - Other Index Options'!$D:$D,$A15,'BSE - Other Index Options'!$B:$B,"Monday",'BSE - Other Index Options'!$G:$G,"Weekly*"))</f>
        <v>222.79460000000003</v>
      </c>
      <c r="D15" s="27">
        <f t="shared" si="0"/>
        <v>0.79868420493830217</v>
      </c>
      <c r="E15" s="27">
        <f t="shared" si="1"/>
        <v>0.20131579506169786</v>
      </c>
    </row>
    <row r="16" spans="1:12" hidden="1" outlineLevel="1">
      <c r="A16" s="24">
        <v>46235</v>
      </c>
      <c r="B16" s="26" t="str">
        <f>IF(SUMIFS('NSE - NIFTY Index Options'!$L:$L,'NSE - NIFTY Index Options'!$D:$D,$A16,'NSE - NIFTY Index Options'!$B:$B,"Monday",'NSE - NIFTY Index Options'!$G:$G,"Weekly*")+SUMIFS('NSE - Other Index Options'!$L:$L,'NSE - Other Index Options'!$D:$D,$A16,'NSE - Other Index Options'!$B:$B,"Monday",'NSE - Other Index Options'!$G:$G,"Weekly*")=0,"",SUMIFS('NSE - NIFTY Index Options'!$L:$L,'NSE - NIFTY Index Options'!$D:$D,$A16,'NSE - NIFTY Index Options'!$B:$B,"Monday",'NSE - NIFTY Index Options'!$G:$G,"Weekly*")+SUMIFS('NSE - Other Index Options'!$L:$L,'NSE - Other Index Options'!$D:$D,$A16,'NSE - Other Index Options'!$B:$B,"Monday",'NSE - Other Index Options'!$G:$G,"Weekly*"))</f>
        <v/>
      </c>
      <c r="C16" s="26" t="str">
        <f>IF(SUMIFS('BSE - SENSEX Index Options'!$L:$L,'BSE - SENSEX Index Options'!$D:$D,$A16,'BSE - SENSEX Index Options'!$B:$B,"Monday",'BSE - SENSEX Index Options'!$G:$G,"Weekly*")+SUMIFS('BSE - Other Index Options'!$L:$L,'BSE - Other Index Options'!$D:$D,$A16,'BSE - Other Index Options'!$B:$B,"Monday",'BSE - Other Index Options'!$G:$G,"Weekly*")=0,"",SUMIFS('BSE - SENSEX Index Options'!$L:$L,'BSE - SENSEX Index Options'!$D:$D,$A16,'BSE - SENSEX Index Options'!$B:$B,"Monday",'BSE - SENSEX Index Options'!$G:$G,"Weekly*")+SUMIFS('BSE - Other Index Options'!$L:$L,'BSE - Other Index Options'!$D:$D,$A16,'BSE - Other Index Options'!$B:$B,"Monday",'BSE - Other Index Options'!$G:$G,"Weekly*"))</f>
        <v/>
      </c>
      <c r="D16" s="27" t="str">
        <f t="shared" si="0"/>
        <v/>
      </c>
      <c r="E16" s="27" t="str">
        <f t="shared" si="1"/>
        <v/>
      </c>
    </row>
    <row r="17" spans="1:5" hidden="1" outlineLevel="1">
      <c r="A17" s="24">
        <v>46266</v>
      </c>
      <c r="B17" s="26" t="str">
        <f>IF(SUMIFS('NSE - NIFTY Index Options'!$L:$L,'NSE - NIFTY Index Options'!$D:$D,$A17,'NSE - NIFTY Index Options'!$B:$B,"Monday",'NSE - NIFTY Index Options'!$G:$G,"Weekly*")+SUMIFS('NSE - Other Index Options'!$L:$L,'NSE - Other Index Options'!$D:$D,$A17,'NSE - Other Index Options'!$B:$B,"Monday",'NSE - Other Index Options'!$G:$G,"Weekly*")=0,"",SUMIFS('NSE - NIFTY Index Options'!$L:$L,'NSE - NIFTY Index Options'!$D:$D,$A17,'NSE - NIFTY Index Options'!$B:$B,"Monday",'NSE - NIFTY Index Options'!$G:$G,"Weekly*")+SUMIFS('NSE - Other Index Options'!$L:$L,'NSE - Other Index Options'!$D:$D,$A17,'NSE - Other Index Options'!$B:$B,"Monday",'NSE - Other Index Options'!$G:$G,"Weekly*"))</f>
        <v/>
      </c>
      <c r="C17" s="26" t="str">
        <f>IF(SUMIFS('BSE - SENSEX Index Options'!$L:$L,'BSE - SENSEX Index Options'!$D:$D,$A17,'BSE - SENSEX Index Options'!$B:$B,"Monday",'BSE - SENSEX Index Options'!$G:$G,"Weekly*")+SUMIFS('BSE - Other Index Options'!$L:$L,'BSE - Other Index Options'!$D:$D,$A17,'BSE - Other Index Options'!$B:$B,"Monday",'BSE - Other Index Options'!$G:$G,"Weekly*")=0,"",SUMIFS('BSE - SENSEX Index Options'!$L:$L,'BSE - SENSEX Index Options'!$D:$D,$A17,'BSE - SENSEX Index Options'!$B:$B,"Monday",'BSE - SENSEX Index Options'!$G:$G,"Weekly*")+SUMIFS('BSE - Other Index Options'!$L:$L,'BSE - Other Index Options'!$D:$D,$A17,'BSE - Other Index Options'!$B:$B,"Monday",'BSE - Other Index Options'!$G:$G,"Weekly*"))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Options'!$L:$L,'NSE - NIFTY Index Options'!$D:$D,$A18,'NSE - NIFTY Index Options'!$B:$B,"Monday",'NSE - NIFTY Index Options'!$G:$G,"Weekly*")+SUMIFS('NSE - Other Index Options'!$L:$L,'NSE - Other Index Options'!$D:$D,$A18,'NSE - Other Index Options'!$B:$B,"Monday",'NSE - Other Index Options'!$G:$G,"Weekly*")=0,"",SUMIFS('NSE - NIFTY Index Options'!$L:$L,'NSE - NIFTY Index Options'!$D:$D,$A18,'NSE - NIFTY Index Options'!$B:$B,"Monday",'NSE - NIFTY Index Options'!$G:$G,"Weekly*")+SUMIFS('NSE - Other Index Options'!$L:$L,'NSE - Other Index Options'!$D:$D,$A18,'NSE - Other Index Options'!$B:$B,"Monday",'NSE - Other Index Options'!$G:$G,"Weekly*"))</f>
        <v/>
      </c>
      <c r="C18" s="26" t="str">
        <f>IF(SUMIFS('BSE - SENSEX Index Options'!$L:$L,'BSE - SENSEX Index Options'!$D:$D,$A18,'BSE - SENSEX Index Options'!$B:$B,"Monday",'BSE - SENSEX Index Options'!$G:$G,"Weekly*")+SUMIFS('BSE - Other Index Options'!$L:$L,'BSE - Other Index Options'!$D:$D,$A18,'BSE - Other Index Options'!$B:$B,"Monday",'BSE - Other Index Options'!$G:$G,"Weekly*")=0,"",SUMIFS('BSE - SENSEX Index Options'!$L:$L,'BSE - SENSEX Index Options'!$D:$D,$A18,'BSE - SENSEX Index Options'!$B:$B,"Monday",'BSE - SENSEX Index Options'!$G:$G,"Weekly*")+SUMIFS('BSE - Other Index Options'!$L:$L,'BSE - Other Index Options'!$D:$D,$A18,'BSE - Other Index Options'!$B:$B,"Monday",'BSE - Other Index Options'!$G:$G,"Weekly*"))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Options'!$L:$L,'NSE - NIFTY Index Options'!$D:$D,$A19,'NSE - NIFTY Index Options'!$B:$B,"Monday",'NSE - NIFTY Index Options'!$G:$G,"Weekly*")+SUMIFS('NSE - Other Index Options'!$L:$L,'NSE - Other Index Options'!$D:$D,$A19,'NSE - Other Index Options'!$B:$B,"Monday",'NSE - Other Index Options'!$G:$G,"Weekly*")=0,"",SUMIFS('NSE - NIFTY Index Options'!$L:$L,'NSE - NIFTY Index Options'!$D:$D,$A19,'NSE - NIFTY Index Options'!$B:$B,"Monday",'NSE - NIFTY Index Options'!$G:$G,"Weekly*")+SUMIFS('NSE - Other Index Options'!$L:$L,'NSE - Other Index Options'!$D:$D,$A19,'NSE - Other Index Options'!$B:$B,"Monday",'NSE - Other Index Options'!$G:$G,"Weekly*"))</f>
        <v/>
      </c>
      <c r="C19" s="26" t="str">
        <f>IF(SUMIFS('BSE - SENSEX Index Options'!$L:$L,'BSE - SENSEX Index Options'!$D:$D,$A19,'BSE - SENSEX Index Options'!$B:$B,"Monday",'BSE - SENSEX Index Options'!$G:$G,"Weekly*")+SUMIFS('BSE - Other Index Options'!$L:$L,'BSE - Other Index Options'!$D:$D,$A19,'BSE - Other Index Options'!$B:$B,"Monday",'BSE - Other Index Options'!$G:$G,"Weekly*")=0,"",SUMIFS('BSE - SENSEX Index Options'!$L:$L,'BSE - SENSEX Index Options'!$D:$D,$A19,'BSE - SENSEX Index Options'!$B:$B,"Monday",'BSE - SENSEX Index Options'!$G:$G,"Weekly*")+SUMIFS('BSE - Other Index Options'!$L:$L,'BSE - Other Index Options'!$D:$D,$A19,'BSE - Other Index Options'!$B:$B,"Monday",'BSE - Other Index Options'!$G:$G,"Weekly*"))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Options'!$L:$L,'NSE - NIFTY Index Options'!$D:$D,$A20,'NSE - NIFTY Index Options'!$B:$B,"Monday",'NSE - NIFTY Index Options'!$G:$G,"Weekly*")+SUMIFS('NSE - Other Index Options'!$L:$L,'NSE - Other Index Options'!$D:$D,$A20,'NSE - Other Index Options'!$B:$B,"Monday",'NSE - Other Index Options'!$G:$G,"Weekly*")=0,"",SUMIFS('NSE - NIFTY Index Options'!$L:$L,'NSE - NIFTY Index Options'!$D:$D,$A20,'NSE - NIFTY Index Options'!$B:$B,"Monday",'NSE - NIFTY Index Options'!$G:$G,"Weekly*")+SUMIFS('NSE - Other Index Options'!$L:$L,'NSE - Other Index Options'!$D:$D,$A20,'NSE - Other Index Options'!$B:$B,"Monday",'NSE - Other Index Options'!$G:$G,"Weekly*"))</f>
        <v/>
      </c>
      <c r="C20" s="26" t="str">
        <f>IF(SUMIFS('BSE - SENSEX Index Options'!$L:$L,'BSE - SENSEX Index Options'!$D:$D,$A20,'BSE - SENSEX Index Options'!$B:$B,"Monday",'BSE - SENSEX Index Options'!$G:$G,"Weekly*")+SUMIFS('BSE - Other Index Options'!$L:$L,'BSE - Other Index Options'!$D:$D,$A20,'BSE - Other Index Options'!$B:$B,"Monday",'BSE - Other Index Options'!$G:$G,"Weekly*")=0,"",SUMIFS('BSE - SENSEX Index Options'!$L:$L,'BSE - SENSEX Index Options'!$D:$D,$A20,'BSE - SENSEX Index Options'!$B:$B,"Monday",'BSE - SENSEX Index Options'!$G:$G,"Weekly*")+SUMIFS('BSE - Other Index Options'!$L:$L,'BSE - Other Index Options'!$D:$D,$A20,'BSE - Other Index Options'!$B:$B,"Monday",'BSE - Other Index Options'!$G:$G,"Weekly*"))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Options'!$L:$L,'NSE - NIFTY Index Options'!$D:$D,$A21,'NSE - NIFTY Index Options'!$B:$B,"Monday",'NSE - NIFTY Index Options'!$G:$G,"Weekly*")+SUMIFS('NSE - Other Index Options'!$L:$L,'NSE - Other Index Options'!$D:$D,$A21,'NSE - Other Index Options'!$B:$B,"Monday",'NSE - Other Index Options'!$G:$G,"Weekly*")=0,"",SUMIFS('NSE - NIFTY Index Options'!$L:$L,'NSE - NIFTY Index Options'!$D:$D,$A21,'NSE - NIFTY Index Options'!$B:$B,"Monday",'NSE - NIFTY Index Options'!$G:$G,"Weekly*")+SUMIFS('NSE - Other Index Options'!$L:$L,'NSE - Other Index Options'!$D:$D,$A21,'NSE - Other Index Options'!$B:$B,"Monday",'NSE - Other Index Options'!$G:$G,"Weekly*"))</f>
        <v/>
      </c>
      <c r="C21" s="26" t="str">
        <f>IF(SUMIFS('BSE - SENSEX Index Options'!$L:$L,'BSE - SENSEX Index Options'!$D:$D,$A21,'BSE - SENSEX Index Options'!$B:$B,"Monday",'BSE - SENSEX Index Options'!$G:$G,"Weekly*")+SUMIFS('BSE - Other Index Options'!$L:$L,'BSE - Other Index Options'!$D:$D,$A21,'BSE - Other Index Options'!$B:$B,"Monday",'BSE - Other Index Options'!$G:$G,"Weekly*")=0,"",SUMIFS('BSE - SENSEX Index Options'!$L:$L,'BSE - SENSEX Index Options'!$D:$D,$A21,'BSE - SENSEX Index Options'!$B:$B,"Monday",'BSE - SENSEX Index Options'!$G:$G,"Weekly*")+SUMIFS('BSE - Other Index Options'!$L:$L,'BSE - Other Index Options'!$D:$D,$A21,'BSE - Other Index Options'!$B:$B,"Monday",'BSE - Other Index Options'!$G:$G,"Weekly*"))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Options'!$L:$L,'NSE - NIFTY Index Options'!$D:$D,$A22,'NSE - NIFTY Index Options'!$B:$B,"Monday",'NSE - NIFTY Index Options'!$G:$G,"Weekly*")+SUMIFS('NSE - Other Index Options'!$L:$L,'NSE - Other Index Options'!$D:$D,$A22,'NSE - Other Index Options'!$B:$B,"Monday",'NSE - Other Index Options'!$G:$G,"Weekly*")=0,"",SUMIFS('NSE - NIFTY Index Options'!$L:$L,'NSE - NIFTY Index Options'!$D:$D,$A22,'NSE - NIFTY Index Options'!$B:$B,"Monday",'NSE - NIFTY Index Options'!$G:$G,"Weekly*")+SUMIFS('NSE - Other Index Options'!$L:$L,'NSE - Other Index Options'!$D:$D,$A22,'NSE - Other Index Options'!$B:$B,"Monday",'NSE - Other Index Options'!$G:$G,"Weekly*"))</f>
        <v/>
      </c>
      <c r="C22" s="26" t="str">
        <f>IF(SUMIFS('BSE - SENSEX Index Options'!$L:$L,'BSE - SENSEX Index Options'!$D:$D,$A22,'BSE - SENSEX Index Options'!$B:$B,"Monday",'BSE - SENSEX Index Options'!$G:$G,"Weekly*")+SUMIFS('BSE - Other Index Options'!$L:$L,'BSE - Other Index Options'!$D:$D,$A22,'BSE - Other Index Options'!$B:$B,"Monday",'BSE - Other Index Options'!$G:$G,"Weekly*")=0,"",SUMIFS('BSE - SENSEX Index Options'!$L:$L,'BSE - SENSEX Index Options'!$D:$D,$A22,'BSE - SENSEX Index Options'!$B:$B,"Monday",'BSE - SENSEX Index Options'!$G:$G,"Weekly*")+SUMIFS('BSE - Other Index Options'!$L:$L,'BSE - Other Index Options'!$D:$D,$A22,'BSE - Other Index Options'!$B:$B,"Monday",'BSE - Other Index Options'!$G:$G,"Weekly*"))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Options'!$L:$L,'NSE - NIFTY Index Options'!$D:$D,$A23,'NSE - NIFTY Index Options'!$B:$B,"Monday",'NSE - NIFTY Index Options'!$G:$G,"Weekly*")+SUMIFS('NSE - Other Index Options'!$L:$L,'NSE - Other Index Options'!$D:$D,$A23,'NSE - Other Index Options'!$B:$B,"Monday",'NSE - Other Index Options'!$G:$G,"Weekly*")=0,"",SUMIFS('NSE - NIFTY Index Options'!$L:$L,'NSE - NIFTY Index Options'!$D:$D,$A23,'NSE - NIFTY Index Options'!$B:$B,"Monday",'NSE - NIFTY Index Options'!$G:$G,"Weekly*")+SUMIFS('NSE - Other Index Options'!$L:$L,'NSE - Other Index Options'!$D:$D,$A23,'NSE - Other Index Options'!$B:$B,"Monday",'NSE - Other Index Options'!$G:$G,"Weekly*"))</f>
        <v/>
      </c>
      <c r="C23" s="26" t="str">
        <f>IF(SUMIFS('BSE - SENSEX Index Options'!$L:$L,'BSE - SENSEX Index Options'!$D:$D,$A23,'BSE - SENSEX Index Options'!$B:$B,"Monday",'BSE - SENSEX Index Options'!$G:$G,"Weekly*")+SUMIFS('BSE - Other Index Options'!$L:$L,'BSE - Other Index Options'!$D:$D,$A23,'BSE - Other Index Options'!$B:$B,"Monday",'BSE - Other Index Options'!$G:$G,"Weekly*")=0,"",SUMIFS('BSE - SENSEX Index Options'!$L:$L,'BSE - SENSEX Index Options'!$D:$D,$A23,'BSE - SENSEX Index Options'!$B:$B,"Monday",'BSE - SENSEX Index Options'!$G:$G,"Weekly*")+SUMIFS('BSE - Other Index Options'!$L:$L,'BSE - Other Index Options'!$D:$D,$A23,'BSE - Other Index Options'!$B:$B,"Monday",'BSE - Other Index Options'!$G:$G,"Weekly*"))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Options'!$L:$L,'NSE - NIFTY Index Options'!$D:$D,$A24,'NSE - NIFTY Index Options'!$B:$B,"Monday",'NSE - NIFTY Index Options'!$G:$G,"Weekly*")+SUMIFS('NSE - Other Index Options'!$L:$L,'NSE - Other Index Options'!$D:$D,$A24,'NSE - Other Index Options'!$B:$B,"Monday",'NSE - Other Index Options'!$G:$G,"Weekly*")=0,"",SUMIFS('NSE - NIFTY Index Options'!$L:$L,'NSE - NIFTY Index Options'!$D:$D,$A24,'NSE - NIFTY Index Options'!$B:$B,"Monday",'NSE - NIFTY Index Options'!$G:$G,"Weekly*")+SUMIFS('NSE - Other Index Options'!$L:$L,'NSE - Other Index Options'!$D:$D,$A24,'NSE - Other Index Options'!$B:$B,"Monday",'NSE - Other Index Options'!$G:$G,"Weekly*"))</f>
        <v/>
      </c>
      <c r="C24" s="26" t="str">
        <f>IF(SUMIFS('BSE - SENSEX Index Options'!$L:$L,'BSE - SENSEX Index Options'!$D:$D,$A24,'BSE - SENSEX Index Options'!$B:$B,"Monday",'BSE - SENSEX Index Options'!$G:$G,"Weekly*")+SUMIFS('BSE - Other Index Options'!$L:$L,'BSE - Other Index Options'!$D:$D,$A24,'BSE - Other Index Options'!$B:$B,"Monday",'BSE - Other Index Options'!$G:$G,"Weekly*")=0,"",SUMIFS('BSE - SENSEX Index Options'!$L:$L,'BSE - SENSEX Index Options'!$D:$D,$A24,'BSE - SENSEX Index Options'!$B:$B,"Monday",'BSE - SENSEX Index Options'!$G:$G,"Weekly*")+SUMIFS('BSE - Other Index Options'!$L:$L,'BSE - Other Index Options'!$D:$D,$A24,'BSE - Other Index Options'!$B:$B,"Monday",'BSE - Other Index Options'!$G:$G,"Weekly*"))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Options'!$L:$L,'NSE - NIFTY Index Options'!$D:$D,$A25,'NSE - NIFTY Index Options'!$B:$B,"Monday",'NSE - NIFTY Index Options'!$G:$G,"Weekly*")+SUMIFS('NSE - Other Index Options'!$L:$L,'NSE - Other Index Options'!$D:$D,$A25,'NSE - Other Index Options'!$B:$B,"Monday",'NSE - Other Index Options'!$G:$G,"Weekly*")=0,"",SUMIFS('NSE - NIFTY Index Options'!$L:$L,'NSE - NIFTY Index Options'!$D:$D,$A25,'NSE - NIFTY Index Options'!$B:$B,"Monday",'NSE - NIFTY Index Options'!$G:$G,"Weekly*")+SUMIFS('NSE - Other Index Options'!$L:$L,'NSE - Other Index Options'!$D:$D,$A25,'NSE - Other Index Options'!$B:$B,"Monday",'NSE - Other Index Options'!$G:$G,"Weekly*"))</f>
        <v/>
      </c>
      <c r="C25" s="26" t="str">
        <f>IF(SUMIFS('BSE - SENSEX Index Options'!$L:$L,'BSE - SENSEX Index Options'!$D:$D,$A25,'BSE - SENSEX Index Options'!$B:$B,"Monday",'BSE - SENSEX Index Options'!$G:$G,"Weekly*")+SUMIFS('BSE - Other Index Options'!$L:$L,'BSE - Other Index Options'!$D:$D,$A25,'BSE - Other Index Options'!$B:$B,"Monday",'BSE - Other Index Options'!$G:$G,"Weekly*")=0,"",SUMIFS('BSE - SENSEX Index Options'!$L:$L,'BSE - SENSEX Index Options'!$D:$D,$A25,'BSE - SENSEX Index Options'!$B:$B,"Monday",'BSE - SENSEX Index Options'!$G:$G,"Weekly*")+SUMIFS('BSE - Other Index Options'!$L:$L,'BSE - Other Index Options'!$D:$D,$A25,'BSE - Other Index Options'!$B:$B,"Monday",'BSE - Other Index Options'!$G:$G,"Weekly*"))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Options'!$L:$L,'NSE - NIFTY Index Options'!$D:$D,$A26,'NSE - NIFTY Index Options'!$B:$B,"Monday",'NSE - NIFTY Index Options'!$G:$G,"Weekly*")+SUMIFS('NSE - Other Index Options'!$L:$L,'NSE - Other Index Options'!$D:$D,$A26,'NSE - Other Index Options'!$B:$B,"Monday",'NSE - Other Index Options'!$G:$G,"Weekly*")=0,"",SUMIFS('NSE - NIFTY Index Options'!$L:$L,'NSE - NIFTY Index Options'!$D:$D,$A26,'NSE - NIFTY Index Options'!$B:$B,"Monday",'NSE - NIFTY Index Options'!$G:$G,"Weekly*")+SUMIFS('NSE - Other Index Options'!$L:$L,'NSE - Other Index Options'!$D:$D,$A26,'NSE - Other Index Options'!$B:$B,"Monday",'NSE - Other Index Options'!$G:$G,"Weekly*"))</f>
        <v/>
      </c>
      <c r="C26" s="26" t="str">
        <f>IF(SUMIFS('BSE - SENSEX Index Options'!$L:$L,'BSE - SENSEX Index Options'!$D:$D,$A26,'BSE - SENSEX Index Options'!$B:$B,"Monday",'BSE - SENSEX Index Options'!$G:$G,"Weekly*")+SUMIFS('BSE - Other Index Options'!$L:$L,'BSE - Other Index Options'!$D:$D,$A26,'BSE - Other Index Options'!$B:$B,"Monday",'BSE - Other Index Options'!$G:$G,"Weekly*")=0,"",SUMIFS('BSE - SENSEX Index Options'!$L:$L,'BSE - SENSEX Index Options'!$D:$D,$A26,'BSE - SENSEX Index Options'!$B:$B,"Monday",'BSE - SENSEX Index Options'!$G:$G,"Weekly*")+SUMIFS('BSE - Other Index Options'!$L:$L,'BSE - Other Index Options'!$D:$D,$A26,'BSE - Other Index Options'!$B:$B,"Monday",'BSE - Other Index Options'!$G:$G,"Weekly*"))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Options'!$L:$L,'NSE - NIFTY Index Options'!$D:$D,$A27,'NSE - NIFTY Index Options'!$B:$B,"Monday",'NSE - NIFTY Index Options'!$G:$G,"Weekly*")+SUMIFS('NSE - Other Index Options'!$L:$L,'NSE - Other Index Options'!$D:$D,$A27,'NSE - Other Index Options'!$B:$B,"Monday",'NSE - Other Index Options'!$G:$G,"Weekly*")=0,"",SUMIFS('NSE - NIFTY Index Options'!$L:$L,'NSE - NIFTY Index Options'!$D:$D,$A27,'NSE - NIFTY Index Options'!$B:$B,"Monday",'NSE - NIFTY Index Options'!$G:$G,"Weekly*")+SUMIFS('NSE - Other Index Options'!$L:$L,'NSE - Other Index Options'!$D:$D,$A27,'NSE - Other Index Options'!$B:$B,"Monday",'NSE - Other Index Options'!$G:$G,"Weekly*"))</f>
        <v/>
      </c>
      <c r="C27" s="26" t="str">
        <f>IF(SUMIFS('BSE - SENSEX Index Options'!$L:$L,'BSE - SENSEX Index Options'!$D:$D,$A27,'BSE - SENSEX Index Options'!$B:$B,"Monday",'BSE - SENSEX Index Options'!$G:$G,"Weekly*")+SUMIFS('BSE - Other Index Options'!$L:$L,'BSE - Other Index Options'!$D:$D,$A27,'BSE - Other Index Options'!$B:$B,"Monday",'BSE - Other Index Options'!$G:$G,"Weekly*")=0,"",SUMIFS('BSE - SENSEX Index Options'!$L:$L,'BSE - SENSEX Index Options'!$D:$D,$A27,'BSE - SENSEX Index Options'!$B:$B,"Monday",'BSE - SENSEX Index Options'!$G:$G,"Weekly*")+SUMIFS('BSE - Other Index Options'!$L:$L,'BSE - Other Index Options'!$D:$D,$A27,'BSE - Other Index Options'!$B:$B,"Monday",'BSE - Other Index Options'!$G:$G,"Weekly*"))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Options'!$L:$L,'NSE - NIFTY Index Options'!$D:$D,$A28,'NSE - NIFTY Index Options'!$B:$B,"Monday",'NSE - NIFTY Index Options'!$G:$G,"Weekly*")+SUMIFS('NSE - Other Index Options'!$L:$L,'NSE - Other Index Options'!$D:$D,$A28,'NSE - Other Index Options'!$B:$B,"Monday",'NSE - Other Index Options'!$G:$G,"Weekly*")=0,"",SUMIFS('NSE - NIFTY Index Options'!$L:$L,'NSE - NIFTY Index Options'!$D:$D,$A28,'NSE - NIFTY Index Options'!$B:$B,"Monday",'NSE - NIFTY Index Options'!$G:$G,"Weekly*")+SUMIFS('NSE - Other Index Options'!$L:$L,'NSE - Other Index Options'!$D:$D,$A28,'NSE - Other Index Options'!$B:$B,"Monday",'NSE - Other Index Options'!$G:$G,"Weekly*"))</f>
        <v/>
      </c>
      <c r="C28" s="26" t="str">
        <f>IF(SUMIFS('BSE - SENSEX Index Options'!$L:$L,'BSE - SENSEX Index Options'!$D:$D,$A28,'BSE - SENSEX Index Options'!$B:$B,"Monday",'BSE - SENSEX Index Options'!$G:$G,"Weekly*")+SUMIFS('BSE - Other Index Options'!$L:$L,'BSE - Other Index Options'!$D:$D,$A28,'BSE - Other Index Options'!$B:$B,"Monday",'BSE - Other Index Options'!$G:$G,"Weekly*")=0,"",SUMIFS('BSE - SENSEX Index Options'!$L:$L,'BSE - SENSEX Index Options'!$D:$D,$A28,'BSE - SENSEX Index Options'!$B:$B,"Monday",'BSE - SENSEX Index Options'!$G:$G,"Weekly*")+SUMIFS('BSE - Other Index Options'!$L:$L,'BSE - Other Index Options'!$D:$D,$A28,'BSE - Other Index Options'!$B:$B,"Monday",'BSE - Other Index Options'!$G:$G,"Weekly*"))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Options'!$L:$L,'NSE - NIFTY Index Options'!$D:$D,$A29,'NSE - NIFTY Index Options'!$B:$B,"Monday",'NSE - NIFTY Index Options'!$G:$G,"Weekly*")+SUMIFS('NSE - Other Index Options'!$L:$L,'NSE - Other Index Options'!$D:$D,$A29,'NSE - Other Index Options'!$B:$B,"Monday",'NSE - Other Index Options'!$G:$G,"Weekly*")=0,"",SUMIFS('NSE - NIFTY Index Options'!$L:$L,'NSE - NIFTY Index Options'!$D:$D,$A29,'NSE - NIFTY Index Options'!$B:$B,"Monday",'NSE - NIFTY Index Options'!$G:$G,"Weekly*")+SUMIFS('NSE - Other Index Options'!$L:$L,'NSE - Other Index Options'!$D:$D,$A29,'NSE - Other Index Options'!$B:$B,"Monday",'NSE - Other Index Options'!$G:$G,"Weekly*"))</f>
        <v/>
      </c>
      <c r="C29" s="26" t="str">
        <f>IF(SUMIFS('BSE - SENSEX Index Options'!$L:$L,'BSE - SENSEX Index Options'!$D:$D,$A29,'BSE - SENSEX Index Options'!$B:$B,"Monday",'BSE - SENSEX Index Options'!$G:$G,"Weekly*")+SUMIFS('BSE - Other Index Options'!$L:$L,'BSE - Other Index Options'!$D:$D,$A29,'BSE - Other Index Options'!$B:$B,"Monday",'BSE - Other Index Options'!$G:$G,"Weekly*")=0,"",SUMIFS('BSE - SENSEX Index Options'!$L:$L,'BSE - SENSEX Index Options'!$D:$D,$A29,'BSE - SENSEX Index Options'!$B:$B,"Monday",'BSE - SENSEX Index Options'!$G:$G,"Weekly*")+SUMIFS('BSE - Other Index Options'!$L:$L,'BSE - Other Index Options'!$D:$D,$A29,'BSE - Other Index Options'!$B:$B,"Monday",'BSE - Other Index Options'!$G:$G,"Weekly*"))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Options'!$L:$L,'NSE - NIFTY Index Options'!$D:$D,$A30,'NSE - NIFTY Index Options'!$B:$B,"Monday",'NSE - NIFTY Index Options'!$G:$G,"Weekly*")+SUMIFS('NSE - Other Index Options'!$L:$L,'NSE - Other Index Options'!$D:$D,$A30,'NSE - Other Index Options'!$B:$B,"Monday",'NSE - Other Index Options'!$G:$G,"Weekly*")=0,"",SUMIFS('NSE - NIFTY Index Options'!$L:$L,'NSE - NIFTY Index Options'!$D:$D,$A30,'NSE - NIFTY Index Options'!$B:$B,"Monday",'NSE - NIFTY Index Options'!$G:$G,"Weekly*")+SUMIFS('NSE - Other Index Options'!$L:$L,'NSE - Other Index Options'!$D:$D,$A30,'NSE - Other Index Options'!$B:$B,"Monday",'NSE - Other Index Options'!$G:$G,"Weekly*"))</f>
        <v/>
      </c>
      <c r="C30" s="26" t="str">
        <f>IF(SUMIFS('BSE - SENSEX Index Options'!$L:$L,'BSE - SENSEX Index Options'!$D:$D,$A30,'BSE - SENSEX Index Options'!$B:$B,"Monday",'BSE - SENSEX Index Options'!$G:$G,"Weekly*")+SUMIFS('BSE - Other Index Options'!$L:$L,'BSE - Other Index Options'!$D:$D,$A30,'BSE - Other Index Options'!$B:$B,"Monday",'BSE - Other Index Options'!$G:$G,"Weekly*")=0,"",SUMIFS('BSE - SENSEX Index Options'!$L:$L,'BSE - SENSEX Index Options'!$D:$D,$A30,'BSE - SENSEX Index Options'!$B:$B,"Monday",'BSE - SENSEX Index Options'!$G:$G,"Weekly*")+SUMIFS('BSE - Other Index Options'!$L:$L,'BSE - Other Index Options'!$D:$D,$A30,'BSE - Other Index Options'!$B:$B,"Monday",'BSE - Other Index Options'!$G:$G,"Weekly*"))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Options'!$L:$L,'NSE - NIFTY Index Options'!$D:$D,$A31,'NSE - NIFTY Index Options'!$B:$B,"Monday",'NSE - NIFTY Index Options'!$G:$G,"Weekly*")+SUMIFS('NSE - Other Index Options'!$L:$L,'NSE - Other Index Options'!$D:$D,$A31,'NSE - Other Index Options'!$B:$B,"Monday",'NSE - Other Index Options'!$G:$G,"Weekly*")=0,"",SUMIFS('NSE - NIFTY Index Options'!$L:$L,'NSE - NIFTY Index Options'!$D:$D,$A31,'NSE - NIFTY Index Options'!$B:$B,"Monday",'NSE - NIFTY Index Options'!$G:$G,"Weekly*")+SUMIFS('NSE - Other Index Options'!$L:$L,'NSE - Other Index Options'!$D:$D,$A31,'NSE - Other Index Options'!$B:$B,"Monday",'NSE - Other Index Options'!$G:$G,"Weekly*"))</f>
        <v/>
      </c>
      <c r="C31" s="26" t="str">
        <f>IF(SUMIFS('BSE - SENSEX Index Options'!$L:$L,'BSE - SENSEX Index Options'!$D:$D,$A31,'BSE - SENSEX Index Options'!$B:$B,"Monday",'BSE - SENSEX Index Options'!$G:$G,"Weekly*")+SUMIFS('BSE - Other Index Options'!$L:$L,'BSE - Other Index Options'!$D:$D,$A31,'BSE - Other Index Options'!$B:$B,"Monday",'BSE - Other Index Options'!$G:$G,"Weekly*")=0,"",SUMIFS('BSE - SENSEX Index Options'!$L:$L,'BSE - SENSEX Index Options'!$D:$D,$A31,'BSE - SENSEX Index Options'!$B:$B,"Monday",'BSE - SENSEX Index Options'!$G:$G,"Weekly*")+SUMIFS('BSE - Other Index Options'!$L:$L,'BSE - Other Index Options'!$D:$D,$A31,'BSE - Other Index Options'!$B:$B,"Monday",'BSE - Other Index Options'!$G:$G,"Weekly*"))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Options'!$L:$L,'NSE - NIFTY Index Options'!$D:$D,$A32,'NSE - NIFTY Index Options'!$B:$B,"Monday",'NSE - NIFTY Index Options'!$G:$G,"Weekly*")+SUMIFS('NSE - Other Index Options'!$L:$L,'NSE - Other Index Options'!$D:$D,$A32,'NSE - Other Index Options'!$B:$B,"Monday",'NSE - Other Index Options'!$G:$G,"Weekly*")=0,"",SUMIFS('NSE - NIFTY Index Options'!$L:$L,'NSE - NIFTY Index Options'!$D:$D,$A32,'NSE - NIFTY Index Options'!$B:$B,"Monday",'NSE - NIFTY Index Options'!$G:$G,"Weekly*")+SUMIFS('NSE - Other Index Options'!$L:$L,'NSE - Other Index Options'!$D:$D,$A32,'NSE - Other Index Options'!$B:$B,"Monday",'NSE - Other Index Options'!$G:$G,"Weekly*"))</f>
        <v/>
      </c>
      <c r="C32" s="26" t="str">
        <f>IF(SUMIFS('BSE - SENSEX Index Options'!$L:$L,'BSE - SENSEX Index Options'!$D:$D,$A32,'BSE - SENSEX Index Options'!$B:$B,"Monday",'BSE - SENSEX Index Options'!$G:$G,"Weekly*")+SUMIFS('BSE - Other Index Options'!$L:$L,'BSE - Other Index Options'!$D:$D,$A32,'BSE - Other Index Options'!$B:$B,"Monday",'BSE - Other Index Options'!$G:$G,"Weekly*")=0,"",SUMIFS('BSE - SENSEX Index Options'!$L:$L,'BSE - SENSEX Index Options'!$D:$D,$A32,'BSE - SENSEX Index Options'!$B:$B,"Monday",'BSE - SENSEX Index Options'!$G:$G,"Weekly*")+SUMIFS('BSE - Other Index Options'!$L:$L,'BSE - Other Index Options'!$D:$D,$A32,'BSE - Other Index Options'!$B:$B,"Monday",'BSE - Other Index Options'!$G:$G,"Weekly*"))</f>
        <v/>
      </c>
      <c r="D32" s="27" t="str">
        <f t="shared" si="0"/>
        <v/>
      </c>
      <c r="E32" s="27" t="str">
        <f t="shared" si="1"/>
        <v/>
      </c>
    </row>
    <row r="33" spans="1:5" collapsed="1">
      <c r="A33" s="28" t="s">
        <v>15</v>
      </c>
      <c r="B33" s="30">
        <f>IF(SUM(B5:B32)=0,"",SUM(B5:B32))</f>
        <v>19979.932000000001</v>
      </c>
      <c r="C33" s="30">
        <f>IF(SUM(C5:C32)=0,"",SUM(C5:C32))</f>
        <v>4250.7502999999997</v>
      </c>
      <c r="D33" s="31">
        <f t="shared" si="0"/>
        <v>0.82457158047093049</v>
      </c>
      <c r="E33" s="31">
        <f t="shared" si="1"/>
        <v>0.17542841952906954</v>
      </c>
    </row>
    <row r="35" spans="1:5">
      <c r="A35" s="28" t="s">
        <v>261</v>
      </c>
    </row>
    <row r="36" spans="1:5">
      <c r="A36" s="28" t="s">
        <v>190</v>
      </c>
      <c r="B36" s="28" t="s">
        <v>257</v>
      </c>
      <c r="C36" s="28" t="s">
        <v>258</v>
      </c>
      <c r="D36" s="28" t="s">
        <v>259</v>
      </c>
      <c r="E36" s="28" t="s">
        <v>260</v>
      </c>
    </row>
    <row r="37" spans="1:5">
      <c r="A37" s="24">
        <v>45901</v>
      </c>
      <c r="B37" s="26">
        <f>IF(SUMIFS('NSE - NIFTY Index Options'!$L:$L,'NSE - NIFTY Index Options'!$D:$D,$A37,'NSE - NIFTY Index Options'!$B:$B,"Tuesday",'NSE - NIFTY Index Options'!$G:$G,"Weekly*")+SUMIFS('NSE - Other Index Options'!$L:$L,'NSE - Other Index Options'!$D:$D,$A37,'NSE - Other Index Options'!$B:$B,"Tuesday",'NSE - Other Index Options'!$G:$G,"Weekly*")=0,"",SUMIFS('NSE - NIFTY Index Options'!$L:$L,'NSE - NIFTY Index Options'!$D:$D,$A37,'NSE - NIFTY Index Options'!$B:$B,"Tuesday",'NSE - NIFTY Index Options'!$G:$G,"Weekly*")+SUMIFS('NSE - Other Index Options'!$L:$L,'NSE - Other Index Options'!$D:$D,$A37,'NSE - Other Index Options'!$B:$B,"Tuesday",'NSE - Other Index Options'!$G:$G,"Weekly*"))</f>
        <v>2056.3282000000004</v>
      </c>
      <c r="C37" s="26">
        <f>IF(SUMIFS('BSE - SENSEX Index Options'!$L:$L,'BSE - SENSEX Index Options'!$D:$D,$A37,'BSE - SENSEX Index Options'!$B:$B,"Tuesday",'BSE - SENSEX Index Options'!$G:$G,"Weekly*")+SUMIFS('BSE - Other Index Options'!$L:$L,'BSE - Other Index Options'!$D:$D,$A37,'BSE - Other Index Options'!$B:$B,"Tuesday",'BSE - Other Index Options'!$G:$G,"Weekly*")=0,"",SUMIFS('BSE - SENSEX Index Options'!$L:$L,'BSE - SENSEX Index Options'!$D:$D,$A37,'BSE - SENSEX Index Options'!$B:$B,"Tuesday",'BSE - SENSEX Index Options'!$G:$G,"Weekly*")+SUMIFS('BSE - Other Index Options'!$L:$L,'BSE - Other Index Options'!$D:$D,$A37,'BSE - Other Index Options'!$B:$B,"Tuesday",'BSE - Other Index Options'!$G:$G,"Weekly*"))</f>
        <v>320.51399999999995</v>
      </c>
      <c r="D37" s="27">
        <f t="shared" ref="D37:D65" si="2">IF(SUM(B37:C37)=0,"",SUM(B37)/SUM(B37:C37))</f>
        <v>0.86515133398422495</v>
      </c>
      <c r="E37" s="27">
        <f t="shared" ref="E37:E65" si="3">IF(SUM(B37:C37)=0,"",SUM(C37)/SUM(B37:C37))</f>
        <v>0.134848666015775</v>
      </c>
    </row>
    <row r="38" spans="1:5">
      <c r="A38" s="24">
        <v>45931</v>
      </c>
      <c r="B38" s="26">
        <f>IF(SUMIFS('NSE - NIFTY Index Options'!$L:$L,'NSE - NIFTY Index Options'!$D:$D,$A38,'NSE - NIFTY Index Options'!$B:$B,"Tuesday",'NSE - NIFTY Index Options'!$G:$G,"Weekly*")+SUMIFS('NSE - Other Index Options'!$L:$L,'NSE - Other Index Options'!$D:$D,$A38,'NSE - Other Index Options'!$B:$B,"Tuesday",'NSE - Other Index Options'!$G:$G,"Weekly*")=0,"",SUMIFS('NSE - NIFTY Index Options'!$L:$L,'NSE - NIFTY Index Options'!$D:$D,$A38,'NSE - NIFTY Index Options'!$B:$B,"Tuesday",'NSE - NIFTY Index Options'!$G:$G,"Weekly*")+SUMIFS('NSE - Other Index Options'!$L:$L,'NSE - Other Index Options'!$D:$D,$A38,'NSE - Other Index Options'!$B:$B,"Tuesday",'NSE - Other Index Options'!$G:$G,"Weekly*"))</f>
        <v>1328.4297999999999</v>
      </c>
      <c r="C38" s="26">
        <f>IF(SUMIFS('BSE - SENSEX Index Options'!$L:$L,'BSE - SENSEX Index Options'!$D:$D,$A38,'BSE - SENSEX Index Options'!$B:$B,"Tuesday",'BSE - SENSEX Index Options'!$G:$G,"Weekly*")+SUMIFS('BSE - Other Index Options'!$L:$L,'BSE - Other Index Options'!$D:$D,$A38,'BSE - Other Index Options'!$B:$B,"Tuesday",'BSE - Other Index Options'!$G:$G,"Weekly*")=0,"",SUMIFS('BSE - SENSEX Index Options'!$L:$L,'BSE - SENSEX Index Options'!$D:$D,$A38,'BSE - SENSEX Index Options'!$B:$B,"Tuesday",'BSE - SENSEX Index Options'!$G:$G,"Weekly*")+SUMIFS('BSE - Other Index Options'!$L:$L,'BSE - Other Index Options'!$D:$D,$A38,'BSE - Other Index Options'!$B:$B,"Tuesday",'BSE - Other Index Options'!$G:$G,"Weekly*"))</f>
        <v>259.54090000000002</v>
      </c>
      <c r="D38" s="27">
        <f t="shared" si="2"/>
        <v>0.8365581304491323</v>
      </c>
      <c r="E38" s="27">
        <f t="shared" si="3"/>
        <v>0.16344186955086767</v>
      </c>
    </row>
    <row r="39" spans="1:5">
      <c r="A39" s="24">
        <v>45962</v>
      </c>
      <c r="B39" s="26">
        <f>IF(SUMIFS('NSE - NIFTY Index Options'!$L:$L,'NSE - NIFTY Index Options'!$D:$D,$A39,'NSE - NIFTY Index Options'!$B:$B,"Tuesday",'NSE - NIFTY Index Options'!$G:$G,"Weekly*")+SUMIFS('NSE - Other Index Options'!$L:$L,'NSE - Other Index Options'!$D:$D,$A39,'NSE - Other Index Options'!$B:$B,"Tuesday",'NSE - Other Index Options'!$G:$G,"Weekly*")=0,"",SUMIFS('NSE - NIFTY Index Options'!$L:$L,'NSE - NIFTY Index Options'!$D:$D,$A39,'NSE - NIFTY Index Options'!$B:$B,"Tuesday",'NSE - NIFTY Index Options'!$G:$G,"Weekly*")+SUMIFS('NSE - Other Index Options'!$L:$L,'NSE - Other Index Options'!$D:$D,$A39,'NSE - Other Index Options'!$B:$B,"Tuesday",'NSE - Other Index Options'!$G:$G,"Weekly*"))</f>
        <v>1705.5578999999998</v>
      </c>
      <c r="C39" s="26">
        <f>IF(SUMIFS('BSE - SENSEX Index Options'!$L:$L,'BSE - SENSEX Index Options'!$D:$D,$A39,'BSE - SENSEX Index Options'!$B:$B,"Tuesday",'BSE - SENSEX Index Options'!$G:$G,"Weekly*")+SUMIFS('BSE - Other Index Options'!$L:$L,'BSE - Other Index Options'!$D:$D,$A39,'BSE - Other Index Options'!$B:$B,"Tuesday",'BSE - Other Index Options'!$G:$G,"Weekly*")=0,"",SUMIFS('BSE - SENSEX Index Options'!$L:$L,'BSE - SENSEX Index Options'!$D:$D,$A39,'BSE - SENSEX Index Options'!$B:$B,"Tuesday",'BSE - SENSEX Index Options'!$G:$G,"Weekly*")+SUMIFS('BSE - Other Index Options'!$L:$L,'BSE - Other Index Options'!$D:$D,$A39,'BSE - Other Index Options'!$B:$B,"Tuesday",'BSE - Other Index Options'!$G:$G,"Weekly*"))</f>
        <v>288.17400000000004</v>
      </c>
      <c r="D39" s="27">
        <f t="shared" si="2"/>
        <v>0.85546000442687409</v>
      </c>
      <c r="E39" s="27">
        <f t="shared" si="3"/>
        <v>0.144539995573126</v>
      </c>
    </row>
    <row r="40" spans="1:5">
      <c r="A40" s="24">
        <v>45992</v>
      </c>
      <c r="B40" s="26">
        <f>IF(SUMIFS('NSE - NIFTY Index Options'!$L:$L,'NSE - NIFTY Index Options'!$D:$D,$A40,'NSE - NIFTY Index Options'!$B:$B,"Tuesday",'NSE - NIFTY Index Options'!$G:$G,"Weekly*")+SUMIFS('NSE - Other Index Options'!$L:$L,'NSE - Other Index Options'!$D:$D,$A40,'NSE - Other Index Options'!$B:$B,"Tuesday",'NSE - Other Index Options'!$G:$G,"Weekly*")=0,"",SUMIFS('NSE - NIFTY Index Options'!$L:$L,'NSE - NIFTY Index Options'!$D:$D,$A40,'NSE - NIFTY Index Options'!$B:$B,"Tuesday",'NSE - NIFTY Index Options'!$G:$G,"Weekly*")+SUMIFS('NSE - Other Index Options'!$L:$L,'NSE - Other Index Options'!$D:$D,$A40,'NSE - Other Index Options'!$B:$B,"Tuesday",'NSE - Other Index Options'!$G:$G,"Weekly*"))</f>
        <v>2142.4394999999995</v>
      </c>
      <c r="C40" s="26">
        <f>IF(SUMIFS('BSE - SENSEX Index Options'!$L:$L,'BSE - SENSEX Index Options'!$D:$D,$A40,'BSE - SENSEX Index Options'!$B:$B,"Tuesday",'BSE - SENSEX Index Options'!$G:$G,"Weekly*")+SUMIFS('BSE - Other Index Options'!$L:$L,'BSE - Other Index Options'!$D:$D,$A40,'BSE - Other Index Options'!$B:$B,"Tuesday",'BSE - Other Index Options'!$G:$G,"Weekly*")=0,"",SUMIFS('BSE - SENSEX Index Options'!$L:$L,'BSE - SENSEX Index Options'!$D:$D,$A40,'BSE - SENSEX Index Options'!$B:$B,"Tuesday",'BSE - SENSEX Index Options'!$G:$G,"Weekly*")+SUMIFS('BSE - Other Index Options'!$L:$L,'BSE - Other Index Options'!$D:$D,$A40,'BSE - Other Index Options'!$B:$B,"Tuesday",'BSE - Other Index Options'!$G:$G,"Weekly*"))</f>
        <v>446.57600000000002</v>
      </c>
      <c r="D40" s="27">
        <f t="shared" si="2"/>
        <v>0.82751126827939037</v>
      </c>
      <c r="E40" s="27">
        <f t="shared" si="3"/>
        <v>0.17248873172060966</v>
      </c>
    </row>
    <row r="41" spans="1:5">
      <c r="A41" s="24">
        <v>46023</v>
      </c>
      <c r="B41" s="26">
        <f>IF(SUMIFS('NSE - NIFTY Index Options'!$L:$L,'NSE - NIFTY Index Options'!$D:$D,$A41,'NSE - NIFTY Index Options'!$B:$B,"Tuesday",'NSE - NIFTY Index Options'!$G:$G,"Weekly*")+SUMIFS('NSE - Other Index Options'!$L:$L,'NSE - Other Index Options'!$D:$D,$A41,'NSE - Other Index Options'!$B:$B,"Tuesday",'NSE - Other Index Options'!$G:$G,"Weekly*")=0,"",SUMIFS('NSE - NIFTY Index Options'!$L:$L,'NSE - NIFTY Index Options'!$D:$D,$A41,'NSE - NIFTY Index Options'!$B:$B,"Tuesday",'NSE - NIFTY Index Options'!$G:$G,"Weekly*")+SUMIFS('NSE - Other Index Options'!$L:$L,'NSE - Other Index Options'!$D:$D,$A41,'NSE - Other Index Options'!$B:$B,"Tuesday",'NSE - Other Index Options'!$G:$G,"Weekly*"))</f>
        <v>1983.5097999999996</v>
      </c>
      <c r="C41" s="26">
        <f>IF(SUMIFS('BSE - SENSEX Index Options'!$L:$L,'BSE - SENSEX Index Options'!$D:$D,$A41,'BSE - SENSEX Index Options'!$B:$B,"Tuesday",'BSE - SENSEX Index Options'!$G:$G,"Weekly*")+SUMIFS('BSE - Other Index Options'!$L:$L,'BSE - Other Index Options'!$D:$D,$A41,'BSE - Other Index Options'!$B:$B,"Tuesday",'BSE - Other Index Options'!$G:$G,"Weekly*")=0,"",SUMIFS('BSE - SENSEX Index Options'!$L:$L,'BSE - SENSEX Index Options'!$D:$D,$A41,'BSE - SENSEX Index Options'!$B:$B,"Tuesday",'BSE - SENSEX Index Options'!$G:$G,"Weekly*")+SUMIFS('BSE - Other Index Options'!$L:$L,'BSE - Other Index Options'!$D:$D,$A41,'BSE - Other Index Options'!$B:$B,"Tuesday",'BSE - Other Index Options'!$G:$G,"Weekly*"))</f>
        <v>402.46240000000006</v>
      </c>
      <c r="D41" s="27">
        <f t="shared" si="2"/>
        <v>0.83132142109618878</v>
      </c>
      <c r="E41" s="27">
        <f t="shared" si="3"/>
        <v>0.16867857890381124</v>
      </c>
    </row>
    <row r="42" spans="1:5">
      <c r="A42" s="24">
        <v>46054</v>
      </c>
      <c r="B42" s="26">
        <f>IF(SUMIFS('NSE - NIFTY Index Options'!$L:$L,'NSE - NIFTY Index Options'!$D:$D,$A42,'NSE - NIFTY Index Options'!$B:$B,"Tuesday",'NSE - NIFTY Index Options'!$G:$G,"Weekly*")+SUMIFS('NSE - Other Index Options'!$L:$L,'NSE - Other Index Options'!$D:$D,$A42,'NSE - Other Index Options'!$B:$B,"Tuesday",'NSE - Other Index Options'!$G:$G,"Weekly*")=0,"",SUMIFS('NSE - NIFTY Index Options'!$L:$L,'NSE - NIFTY Index Options'!$D:$D,$A42,'NSE - NIFTY Index Options'!$B:$B,"Tuesday",'NSE - NIFTY Index Options'!$G:$G,"Weekly*")+SUMIFS('NSE - Other Index Options'!$L:$L,'NSE - Other Index Options'!$D:$D,$A42,'NSE - Other Index Options'!$B:$B,"Tuesday",'NSE - Other Index Options'!$G:$G,"Weekly*"))</f>
        <v>2287.3986999999993</v>
      </c>
      <c r="C42" s="26">
        <f>IF(SUMIFS('BSE - SENSEX Index Options'!$L:$L,'BSE - SENSEX Index Options'!$D:$D,$A42,'BSE - SENSEX Index Options'!$B:$B,"Tuesday",'BSE - SENSEX Index Options'!$G:$G,"Weekly*")+SUMIFS('BSE - Other Index Options'!$L:$L,'BSE - Other Index Options'!$D:$D,$A42,'BSE - Other Index Options'!$B:$B,"Tuesday",'BSE - Other Index Options'!$G:$G,"Weekly*")=0,"",SUMIFS('BSE - SENSEX Index Options'!$L:$L,'BSE - SENSEX Index Options'!$D:$D,$A42,'BSE - SENSEX Index Options'!$B:$B,"Tuesday",'BSE - SENSEX Index Options'!$G:$G,"Weekly*")+SUMIFS('BSE - Other Index Options'!$L:$L,'BSE - Other Index Options'!$D:$D,$A42,'BSE - Other Index Options'!$B:$B,"Tuesday",'BSE - Other Index Options'!$G:$G,"Weekly*"))</f>
        <v>397.04839999999996</v>
      </c>
      <c r="D42" s="27">
        <f t="shared" si="2"/>
        <v>0.85209304366623573</v>
      </c>
      <c r="E42" s="27">
        <f t="shared" si="3"/>
        <v>0.14790695633376424</v>
      </c>
    </row>
    <row r="43" spans="1:5">
      <c r="A43" s="24">
        <v>46082</v>
      </c>
      <c r="B43" s="26">
        <f>IF(SUMIFS('NSE - NIFTY Index Options'!$L:$L,'NSE - NIFTY Index Options'!$D:$D,$A43,'NSE - NIFTY Index Options'!$B:$B,"Tuesday",'NSE - NIFTY Index Options'!$G:$G,"Weekly*")+SUMIFS('NSE - Other Index Options'!$L:$L,'NSE - Other Index Options'!$D:$D,$A43,'NSE - Other Index Options'!$B:$B,"Tuesday",'NSE - Other Index Options'!$G:$G,"Weekly*")=0,"",SUMIFS('NSE - NIFTY Index Options'!$L:$L,'NSE - NIFTY Index Options'!$D:$D,$A43,'NSE - NIFTY Index Options'!$B:$B,"Tuesday",'NSE - NIFTY Index Options'!$G:$G,"Weekly*")+SUMIFS('NSE - Other Index Options'!$L:$L,'NSE - Other Index Options'!$D:$D,$A43,'NSE - Other Index Options'!$B:$B,"Tuesday",'NSE - Other Index Options'!$G:$G,"Weekly*"))</f>
        <v>2860.1846</v>
      </c>
      <c r="C43" s="26">
        <f>IF(SUMIFS('BSE - SENSEX Index Options'!$L:$L,'BSE - SENSEX Index Options'!$D:$D,$A43,'BSE - SENSEX Index Options'!$B:$B,"Tuesday",'BSE - SENSEX Index Options'!$G:$G,"Weekly*")+SUMIFS('BSE - Other Index Options'!$L:$L,'BSE - Other Index Options'!$D:$D,$A43,'BSE - Other Index Options'!$B:$B,"Tuesday",'BSE - Other Index Options'!$G:$G,"Weekly*")=0,"",SUMIFS('BSE - SENSEX Index Options'!$L:$L,'BSE - SENSEX Index Options'!$D:$D,$A43,'BSE - SENSEX Index Options'!$B:$B,"Tuesday",'BSE - SENSEX Index Options'!$G:$G,"Weekly*")+SUMIFS('BSE - Other Index Options'!$L:$L,'BSE - Other Index Options'!$D:$D,$A43,'BSE - Other Index Options'!$B:$B,"Tuesday",'BSE - Other Index Options'!$G:$G,"Weekly*"))</f>
        <v>283.20760000000007</v>
      </c>
      <c r="D43" s="27">
        <f t="shared" si="2"/>
        <v>0.90990382937261216</v>
      </c>
      <c r="E43" s="27">
        <f t="shared" si="3"/>
        <v>9.0096170627387839E-2</v>
      </c>
    </row>
    <row r="44" spans="1:5">
      <c r="A44" s="24">
        <v>46113</v>
      </c>
      <c r="B44" s="26">
        <f>IF(SUMIFS('NSE - NIFTY Index Options'!$L:$L,'NSE - NIFTY Index Options'!$D:$D,$A44,'NSE - NIFTY Index Options'!$B:$B,"Tuesday",'NSE - NIFTY Index Options'!$G:$G,"Weekly*")+SUMIFS('NSE - Other Index Options'!$L:$L,'NSE - Other Index Options'!$D:$D,$A44,'NSE - Other Index Options'!$B:$B,"Tuesday",'NSE - Other Index Options'!$G:$G,"Weekly*")=0,"",SUMIFS('NSE - NIFTY Index Options'!$L:$L,'NSE - NIFTY Index Options'!$D:$D,$A44,'NSE - NIFTY Index Options'!$B:$B,"Tuesday",'NSE - NIFTY Index Options'!$G:$G,"Weekly*")+SUMIFS('NSE - Other Index Options'!$L:$L,'NSE - Other Index Options'!$D:$D,$A44,'NSE - Other Index Options'!$B:$B,"Tuesday",'NSE - Other Index Options'!$G:$G,"Weekly*"))</f>
        <v>1535.2773999999999</v>
      </c>
      <c r="C44" s="26">
        <f>IF(SUMIFS('BSE - SENSEX Index Options'!$L:$L,'BSE - SENSEX Index Options'!$D:$D,$A44,'BSE - SENSEX Index Options'!$B:$B,"Tuesday",'BSE - SENSEX Index Options'!$G:$G,"Weekly*")+SUMIFS('BSE - Other Index Options'!$L:$L,'BSE - Other Index Options'!$D:$D,$A44,'BSE - Other Index Options'!$B:$B,"Tuesday",'BSE - Other Index Options'!$G:$G,"Weekly*")=0,"",SUMIFS('BSE - SENSEX Index Options'!$L:$L,'BSE - SENSEX Index Options'!$D:$D,$A44,'BSE - SENSEX Index Options'!$B:$B,"Tuesday",'BSE - SENSEX Index Options'!$G:$G,"Weekly*")+SUMIFS('BSE - Other Index Options'!$L:$L,'BSE - Other Index Options'!$D:$D,$A44,'BSE - Other Index Options'!$B:$B,"Tuesday",'BSE - Other Index Options'!$G:$G,"Weekly*"))</f>
        <v>231.31020000000004</v>
      </c>
      <c r="D44" s="27">
        <f t="shared" si="2"/>
        <v>0.86906383810233911</v>
      </c>
      <c r="E44" s="27">
        <f t="shared" si="3"/>
        <v>0.1309361618976608</v>
      </c>
    </row>
    <row r="45" spans="1:5">
      <c r="A45" s="24">
        <v>46143</v>
      </c>
      <c r="B45" s="26">
        <f>IF(SUMIFS('NSE - NIFTY Index Options'!$L:$L,'NSE - NIFTY Index Options'!$D:$D,$A45,'NSE - NIFTY Index Options'!$B:$B,"Tuesday",'NSE - NIFTY Index Options'!$G:$G,"Weekly*")+SUMIFS('NSE - Other Index Options'!$L:$L,'NSE - Other Index Options'!$D:$D,$A45,'NSE - Other Index Options'!$B:$B,"Tuesday",'NSE - Other Index Options'!$G:$G,"Weekly*")=0,"",SUMIFS('NSE - NIFTY Index Options'!$L:$L,'NSE - NIFTY Index Options'!$D:$D,$A45,'NSE - NIFTY Index Options'!$B:$B,"Tuesday",'NSE - NIFTY Index Options'!$G:$G,"Weekly*")+SUMIFS('NSE - Other Index Options'!$L:$L,'NSE - Other Index Options'!$D:$D,$A45,'NSE - Other Index Options'!$B:$B,"Tuesday",'NSE - Other Index Options'!$G:$G,"Weekly*"))</f>
        <v>2238.8285000000005</v>
      </c>
      <c r="C45" s="26">
        <f>IF(SUMIFS('BSE - SENSEX Index Options'!$L:$L,'BSE - SENSEX Index Options'!$D:$D,$A45,'BSE - SENSEX Index Options'!$B:$B,"Tuesday",'BSE - SENSEX Index Options'!$G:$G,"Weekly*")+SUMIFS('BSE - Other Index Options'!$L:$L,'BSE - Other Index Options'!$D:$D,$A45,'BSE - Other Index Options'!$B:$B,"Tuesday",'BSE - Other Index Options'!$G:$G,"Weekly*")=0,"",SUMIFS('BSE - SENSEX Index Options'!$L:$L,'BSE - SENSEX Index Options'!$D:$D,$A45,'BSE - SENSEX Index Options'!$B:$B,"Tuesday",'BSE - SENSEX Index Options'!$G:$G,"Weekly*")+SUMIFS('BSE - Other Index Options'!$L:$L,'BSE - Other Index Options'!$D:$D,$A45,'BSE - Other Index Options'!$B:$B,"Tuesday",'BSE - Other Index Options'!$G:$G,"Weekly*"))</f>
        <v>356.52449999999999</v>
      </c>
      <c r="D45" s="27">
        <f t="shared" si="2"/>
        <v>0.86262966925886386</v>
      </c>
      <c r="E45" s="27">
        <f t="shared" si="3"/>
        <v>0.13737033074113614</v>
      </c>
    </row>
    <row r="46" spans="1:5">
      <c r="A46" s="24">
        <v>46174</v>
      </c>
      <c r="B46" s="26">
        <f>IF(SUMIFS('NSE - NIFTY Index Options'!$L:$L,'NSE - NIFTY Index Options'!$D:$D,$A46,'NSE - NIFTY Index Options'!$B:$B,"Tuesday",'NSE - NIFTY Index Options'!$G:$G,"Weekly*")+SUMIFS('NSE - Other Index Options'!$L:$L,'NSE - Other Index Options'!$D:$D,$A46,'NSE - Other Index Options'!$B:$B,"Tuesday",'NSE - Other Index Options'!$G:$G,"Weekly*")=0,"",SUMIFS('NSE - NIFTY Index Options'!$L:$L,'NSE - NIFTY Index Options'!$D:$D,$A46,'NSE - NIFTY Index Options'!$B:$B,"Tuesday",'NSE - NIFTY Index Options'!$G:$G,"Weekly*")+SUMIFS('NSE - Other Index Options'!$L:$L,'NSE - Other Index Options'!$D:$D,$A46,'NSE - Other Index Options'!$B:$B,"Tuesday",'NSE - Other Index Options'!$G:$G,"Weekly*"))</f>
        <v>2749.6246999999998</v>
      </c>
      <c r="C46" s="26">
        <f>IF(SUMIFS('BSE - SENSEX Index Options'!$L:$L,'BSE - SENSEX Index Options'!$D:$D,$A46,'BSE - SENSEX Index Options'!$B:$B,"Tuesday",'BSE - SENSEX Index Options'!$G:$G,"Weekly*")+SUMIFS('BSE - Other Index Options'!$L:$L,'BSE - Other Index Options'!$D:$D,$A46,'BSE - Other Index Options'!$B:$B,"Tuesday",'BSE - Other Index Options'!$G:$G,"Weekly*")=0,"",SUMIFS('BSE - SENSEX Index Options'!$L:$L,'BSE - SENSEX Index Options'!$D:$D,$A46,'BSE - SENSEX Index Options'!$B:$B,"Tuesday",'BSE - SENSEX Index Options'!$G:$G,"Weekly*")+SUMIFS('BSE - Other Index Options'!$L:$L,'BSE - Other Index Options'!$D:$D,$A46,'BSE - Other Index Options'!$B:$B,"Tuesday",'BSE - Other Index Options'!$G:$G,"Weekly*"))</f>
        <v>445.02699999999993</v>
      </c>
      <c r="D46" s="27">
        <f t="shared" si="2"/>
        <v>0.86069623802807671</v>
      </c>
      <c r="E46" s="27">
        <f t="shared" si="3"/>
        <v>0.13930376197192323</v>
      </c>
    </row>
    <row r="47" spans="1:5">
      <c r="A47" s="24">
        <v>46204</v>
      </c>
      <c r="B47" s="26">
        <f>IF(SUMIFS('NSE - NIFTY Index Options'!$L:$L,'NSE - NIFTY Index Options'!$D:$D,$A47,'NSE - NIFTY Index Options'!$B:$B,"Tuesday",'NSE - NIFTY Index Options'!$G:$G,"Weekly*")+SUMIFS('NSE - Other Index Options'!$L:$L,'NSE - Other Index Options'!$D:$D,$A47,'NSE - Other Index Options'!$B:$B,"Tuesday",'NSE - Other Index Options'!$G:$G,"Weekly*")=0,"",SUMIFS('NSE - NIFTY Index Options'!$L:$L,'NSE - NIFTY Index Options'!$D:$D,$A47,'NSE - NIFTY Index Options'!$B:$B,"Tuesday",'NSE - NIFTY Index Options'!$G:$G,"Weekly*")+SUMIFS('NSE - Other Index Options'!$L:$L,'NSE - Other Index Options'!$D:$D,$A47,'NSE - Other Index Options'!$B:$B,"Tuesday",'NSE - Other Index Options'!$G:$G,"Weekly*"))</f>
        <v>1206.0292999999997</v>
      </c>
      <c r="C47" s="26">
        <f>IF(SUMIFS('BSE - SENSEX Index Options'!$L:$L,'BSE - SENSEX Index Options'!$D:$D,$A47,'BSE - SENSEX Index Options'!$B:$B,"Tuesday",'BSE - SENSEX Index Options'!$G:$G,"Weekly*")+SUMIFS('BSE - Other Index Options'!$L:$L,'BSE - Other Index Options'!$D:$D,$A47,'BSE - Other Index Options'!$B:$B,"Tuesday",'BSE - Other Index Options'!$G:$G,"Weekly*")=0,"",SUMIFS('BSE - SENSEX Index Options'!$L:$L,'BSE - SENSEX Index Options'!$D:$D,$A47,'BSE - SENSEX Index Options'!$B:$B,"Tuesday",'BSE - SENSEX Index Options'!$G:$G,"Weekly*")+SUMIFS('BSE - Other Index Options'!$L:$L,'BSE - Other Index Options'!$D:$D,$A47,'BSE - Other Index Options'!$B:$B,"Tuesday",'BSE - Other Index Options'!$G:$G,"Weekly*"))</f>
        <v>215.78359999999998</v>
      </c>
      <c r="D47" s="27">
        <f t="shared" si="2"/>
        <v>0.84823347713331332</v>
      </c>
      <c r="E47" s="27">
        <f t="shared" si="3"/>
        <v>0.15176652286668663</v>
      </c>
    </row>
    <row r="48" spans="1:5" hidden="1" outlineLevel="1">
      <c r="A48" s="24">
        <v>46235</v>
      </c>
      <c r="B48" s="26" t="str">
        <f>IF(SUMIFS('NSE - NIFTY Index Options'!$L:$L,'NSE - NIFTY Index Options'!$D:$D,$A48,'NSE - NIFTY Index Options'!$B:$B,"Tuesday",'NSE - NIFTY Index Options'!$G:$G,"Weekly*")+SUMIFS('NSE - Other Index Options'!$L:$L,'NSE - Other Index Options'!$D:$D,$A48,'NSE - Other Index Options'!$B:$B,"Tuesday",'NSE - Other Index Options'!$G:$G,"Weekly*")=0,"",SUMIFS('NSE - NIFTY Index Options'!$L:$L,'NSE - NIFTY Index Options'!$D:$D,$A48,'NSE - NIFTY Index Options'!$B:$B,"Tuesday",'NSE - NIFTY Index Options'!$G:$G,"Weekly*")+SUMIFS('NSE - Other Index Options'!$L:$L,'NSE - Other Index Options'!$D:$D,$A48,'NSE - Other Index Options'!$B:$B,"Tuesday",'NSE - Other Index Options'!$G:$G,"Weekly*"))</f>
        <v/>
      </c>
      <c r="C48" s="26" t="str">
        <f>IF(SUMIFS('BSE - SENSEX Index Options'!$L:$L,'BSE - SENSEX Index Options'!$D:$D,$A48,'BSE - SENSEX Index Options'!$B:$B,"Tuesday",'BSE - SENSEX Index Options'!$G:$G,"Weekly*")+SUMIFS('BSE - Other Index Options'!$L:$L,'BSE - Other Index Options'!$D:$D,$A48,'BSE - Other Index Options'!$B:$B,"Tuesday",'BSE - Other Index Options'!$G:$G,"Weekly*")=0,"",SUMIFS('BSE - SENSEX Index Options'!$L:$L,'BSE - SENSEX Index Options'!$D:$D,$A48,'BSE - SENSEX Index Options'!$B:$B,"Tuesday",'BSE - SENSEX Index Options'!$G:$G,"Weekly*")+SUMIFS('BSE - Other Index Options'!$L:$L,'BSE - Other Index Options'!$D:$D,$A48,'BSE - Other Index Options'!$B:$B,"Tuesday",'BSE - Other Index Options'!$G:$G,"Weekly*"))</f>
        <v/>
      </c>
      <c r="D48" s="27" t="str">
        <f t="shared" si="2"/>
        <v/>
      </c>
      <c r="E48" s="27" t="str">
        <f t="shared" si="3"/>
        <v/>
      </c>
    </row>
    <row r="49" spans="1:5" hidden="1" outlineLevel="1">
      <c r="A49" s="24">
        <v>46266</v>
      </c>
      <c r="B49" s="26" t="str">
        <f>IF(SUMIFS('NSE - NIFTY Index Options'!$L:$L,'NSE - NIFTY Index Options'!$D:$D,$A49,'NSE - NIFTY Index Options'!$B:$B,"Tuesday",'NSE - NIFTY Index Options'!$G:$G,"Weekly*")+SUMIFS('NSE - Other Index Options'!$L:$L,'NSE - Other Index Options'!$D:$D,$A49,'NSE - Other Index Options'!$B:$B,"Tuesday",'NSE - Other Index Options'!$G:$G,"Weekly*")=0,"",SUMIFS('NSE - NIFTY Index Options'!$L:$L,'NSE - NIFTY Index Options'!$D:$D,$A49,'NSE - NIFTY Index Options'!$B:$B,"Tuesday",'NSE - NIFTY Index Options'!$G:$G,"Weekly*")+SUMIFS('NSE - Other Index Options'!$L:$L,'NSE - Other Index Options'!$D:$D,$A49,'NSE - Other Index Options'!$B:$B,"Tuesday",'NSE - Other Index Options'!$G:$G,"Weekly*"))</f>
        <v/>
      </c>
      <c r="C49" s="26" t="str">
        <f>IF(SUMIFS('BSE - SENSEX Index Options'!$L:$L,'BSE - SENSEX Index Options'!$D:$D,$A49,'BSE - SENSEX Index Options'!$B:$B,"Tuesday",'BSE - SENSEX Index Options'!$G:$G,"Weekly*")+SUMIFS('BSE - Other Index Options'!$L:$L,'BSE - Other Index Options'!$D:$D,$A49,'BSE - Other Index Options'!$B:$B,"Tuesday",'BSE - Other Index Options'!$G:$G,"Weekly*")=0,"",SUMIFS('BSE - SENSEX Index Options'!$L:$L,'BSE - SENSEX Index Options'!$D:$D,$A49,'BSE - SENSEX Index Options'!$B:$B,"Tuesday",'BSE - SENSEX Index Options'!$G:$G,"Weekly*")+SUMIFS('BSE - Other Index Options'!$L:$L,'BSE - Other Index Options'!$D:$D,$A49,'BSE - Other Index Options'!$B:$B,"Tuesday",'BSE - Other Index Options'!$G:$G,"Weekly*"))</f>
        <v/>
      </c>
      <c r="D49" s="27" t="str">
        <f t="shared" si="2"/>
        <v/>
      </c>
      <c r="E49" s="27" t="str">
        <f t="shared" si="3"/>
        <v/>
      </c>
    </row>
    <row r="50" spans="1:5" hidden="1" outlineLevel="1">
      <c r="A50" s="24">
        <v>46296</v>
      </c>
      <c r="B50" s="26" t="str">
        <f>IF(SUMIFS('NSE - NIFTY Index Options'!$L:$L,'NSE - NIFTY Index Options'!$D:$D,$A50,'NSE - NIFTY Index Options'!$B:$B,"Tuesday",'NSE - NIFTY Index Options'!$G:$G,"Weekly*")+SUMIFS('NSE - Other Index Options'!$L:$L,'NSE - Other Index Options'!$D:$D,$A50,'NSE - Other Index Options'!$B:$B,"Tuesday",'NSE - Other Index Options'!$G:$G,"Weekly*")=0,"",SUMIFS('NSE - NIFTY Index Options'!$L:$L,'NSE - NIFTY Index Options'!$D:$D,$A50,'NSE - NIFTY Index Options'!$B:$B,"Tuesday",'NSE - NIFTY Index Options'!$G:$G,"Weekly*")+SUMIFS('NSE - Other Index Options'!$L:$L,'NSE - Other Index Options'!$D:$D,$A50,'NSE - Other Index Options'!$B:$B,"Tuesday",'NSE - Other Index Options'!$G:$G,"Weekly*"))</f>
        <v/>
      </c>
      <c r="C50" s="26" t="str">
        <f>IF(SUMIFS('BSE - SENSEX Index Options'!$L:$L,'BSE - SENSEX Index Options'!$D:$D,$A50,'BSE - SENSEX Index Options'!$B:$B,"Tuesday",'BSE - SENSEX Index Options'!$G:$G,"Weekly*")+SUMIFS('BSE - Other Index Options'!$L:$L,'BSE - Other Index Options'!$D:$D,$A50,'BSE - Other Index Options'!$B:$B,"Tuesday",'BSE - Other Index Options'!$G:$G,"Weekly*")=0,"",SUMIFS('BSE - SENSEX Index Options'!$L:$L,'BSE - SENSEX Index Options'!$D:$D,$A50,'BSE - SENSEX Index Options'!$B:$B,"Tuesday",'BSE - SENSEX Index Options'!$G:$G,"Weekly*")+SUMIFS('BSE - Other Index Options'!$L:$L,'BSE - Other Index Options'!$D:$D,$A50,'BSE - Other Index Options'!$B:$B,"Tuesday",'BSE - Other Index Options'!$G:$G,"Weekly*"))</f>
        <v/>
      </c>
      <c r="D50" s="27" t="str">
        <f t="shared" si="2"/>
        <v/>
      </c>
      <c r="E50" s="27" t="str">
        <f t="shared" si="3"/>
        <v/>
      </c>
    </row>
    <row r="51" spans="1:5" hidden="1" outlineLevel="1">
      <c r="A51" s="24">
        <v>46327</v>
      </c>
      <c r="B51" s="26" t="str">
        <f>IF(SUMIFS('NSE - NIFTY Index Options'!$L:$L,'NSE - NIFTY Index Options'!$D:$D,$A51,'NSE - NIFTY Index Options'!$B:$B,"Tuesday",'NSE - NIFTY Index Options'!$G:$G,"Weekly*")+SUMIFS('NSE - Other Index Options'!$L:$L,'NSE - Other Index Options'!$D:$D,$A51,'NSE - Other Index Options'!$B:$B,"Tuesday",'NSE - Other Index Options'!$G:$G,"Weekly*")=0,"",SUMIFS('NSE - NIFTY Index Options'!$L:$L,'NSE - NIFTY Index Options'!$D:$D,$A51,'NSE - NIFTY Index Options'!$B:$B,"Tuesday",'NSE - NIFTY Index Options'!$G:$G,"Weekly*")+SUMIFS('NSE - Other Index Options'!$L:$L,'NSE - Other Index Options'!$D:$D,$A51,'NSE - Other Index Options'!$B:$B,"Tuesday",'NSE - Other Index Options'!$G:$G,"Weekly*"))</f>
        <v/>
      </c>
      <c r="C51" s="26" t="str">
        <f>IF(SUMIFS('BSE - SENSEX Index Options'!$L:$L,'BSE - SENSEX Index Options'!$D:$D,$A51,'BSE - SENSEX Index Options'!$B:$B,"Tuesday",'BSE - SENSEX Index Options'!$G:$G,"Weekly*")+SUMIFS('BSE - Other Index Options'!$L:$L,'BSE - Other Index Options'!$D:$D,$A51,'BSE - Other Index Options'!$B:$B,"Tuesday",'BSE - Other Index Options'!$G:$G,"Weekly*")=0,"",SUMIFS('BSE - SENSEX Index Options'!$L:$L,'BSE - SENSEX Index Options'!$D:$D,$A51,'BSE - SENSEX Index Options'!$B:$B,"Tuesday",'BSE - SENSEX Index Options'!$G:$G,"Weekly*")+SUMIFS('BSE - Other Index Options'!$L:$L,'BSE - Other Index Options'!$D:$D,$A51,'BSE - Other Index Options'!$B:$B,"Tuesday",'BSE - Other Index Options'!$G:$G,"Weekly*"))</f>
        <v/>
      </c>
      <c r="D51" s="27" t="str">
        <f t="shared" si="2"/>
        <v/>
      </c>
      <c r="E51" s="27" t="str">
        <f t="shared" si="3"/>
        <v/>
      </c>
    </row>
    <row r="52" spans="1:5" hidden="1" outlineLevel="1">
      <c r="A52" s="24">
        <v>46357</v>
      </c>
      <c r="B52" s="26" t="str">
        <f>IF(SUMIFS('NSE - NIFTY Index Options'!$L:$L,'NSE - NIFTY Index Options'!$D:$D,$A52,'NSE - NIFTY Index Options'!$B:$B,"Tuesday",'NSE - NIFTY Index Options'!$G:$G,"Weekly*")+SUMIFS('NSE - Other Index Options'!$L:$L,'NSE - Other Index Options'!$D:$D,$A52,'NSE - Other Index Options'!$B:$B,"Tuesday",'NSE - Other Index Options'!$G:$G,"Weekly*")=0,"",SUMIFS('NSE - NIFTY Index Options'!$L:$L,'NSE - NIFTY Index Options'!$D:$D,$A52,'NSE - NIFTY Index Options'!$B:$B,"Tuesday",'NSE - NIFTY Index Options'!$G:$G,"Weekly*")+SUMIFS('NSE - Other Index Options'!$L:$L,'NSE - Other Index Options'!$D:$D,$A52,'NSE - Other Index Options'!$B:$B,"Tuesday",'NSE - Other Index Options'!$G:$G,"Weekly*"))</f>
        <v/>
      </c>
      <c r="C52" s="26" t="str">
        <f>IF(SUMIFS('BSE - SENSEX Index Options'!$L:$L,'BSE - SENSEX Index Options'!$D:$D,$A52,'BSE - SENSEX Index Options'!$B:$B,"Tuesday",'BSE - SENSEX Index Options'!$G:$G,"Weekly*")+SUMIFS('BSE - Other Index Options'!$L:$L,'BSE - Other Index Options'!$D:$D,$A52,'BSE - Other Index Options'!$B:$B,"Tuesday",'BSE - Other Index Options'!$G:$G,"Weekly*")=0,"",SUMIFS('BSE - SENSEX Index Options'!$L:$L,'BSE - SENSEX Index Options'!$D:$D,$A52,'BSE - SENSEX Index Options'!$B:$B,"Tuesday",'BSE - SENSEX Index Options'!$G:$G,"Weekly*")+SUMIFS('BSE - Other Index Options'!$L:$L,'BSE - Other Index Options'!$D:$D,$A52,'BSE - Other Index Options'!$B:$B,"Tuesday",'BSE - Other Index Options'!$G:$G,"Weekly*"))</f>
        <v/>
      </c>
      <c r="D52" s="27" t="str">
        <f t="shared" si="2"/>
        <v/>
      </c>
      <c r="E52" s="27" t="str">
        <f t="shared" si="3"/>
        <v/>
      </c>
    </row>
    <row r="53" spans="1:5" hidden="1" outlineLevel="1">
      <c r="A53" s="24">
        <v>46388</v>
      </c>
      <c r="B53" s="26" t="str">
        <f>IF(SUMIFS('NSE - NIFTY Index Options'!$L:$L,'NSE - NIFTY Index Options'!$D:$D,$A53,'NSE - NIFTY Index Options'!$B:$B,"Tuesday",'NSE - NIFTY Index Options'!$G:$G,"Weekly*")+SUMIFS('NSE - Other Index Options'!$L:$L,'NSE - Other Index Options'!$D:$D,$A53,'NSE - Other Index Options'!$B:$B,"Tuesday",'NSE - Other Index Options'!$G:$G,"Weekly*")=0,"",SUMIFS('NSE - NIFTY Index Options'!$L:$L,'NSE - NIFTY Index Options'!$D:$D,$A53,'NSE - NIFTY Index Options'!$B:$B,"Tuesday",'NSE - NIFTY Index Options'!$G:$G,"Weekly*")+SUMIFS('NSE - Other Index Options'!$L:$L,'NSE - Other Index Options'!$D:$D,$A53,'NSE - Other Index Options'!$B:$B,"Tuesday",'NSE - Other Index Options'!$G:$G,"Weekly*"))</f>
        <v/>
      </c>
      <c r="C53" s="26" t="str">
        <f>IF(SUMIFS('BSE - SENSEX Index Options'!$L:$L,'BSE - SENSEX Index Options'!$D:$D,$A53,'BSE - SENSEX Index Options'!$B:$B,"Tuesday",'BSE - SENSEX Index Options'!$G:$G,"Weekly*")+SUMIFS('BSE - Other Index Options'!$L:$L,'BSE - Other Index Options'!$D:$D,$A53,'BSE - Other Index Options'!$B:$B,"Tuesday",'BSE - Other Index Options'!$G:$G,"Weekly*")=0,"",SUMIFS('BSE - SENSEX Index Options'!$L:$L,'BSE - SENSEX Index Options'!$D:$D,$A53,'BSE - SENSEX Index Options'!$B:$B,"Tuesday",'BSE - SENSEX Index Options'!$G:$G,"Weekly*")+SUMIFS('BSE - Other Index Options'!$L:$L,'BSE - Other Index Options'!$D:$D,$A53,'BSE - Other Index Options'!$B:$B,"Tuesday",'BSE - Other Index Options'!$G:$G,"Weekly*"))</f>
        <v/>
      </c>
      <c r="D53" s="27" t="str">
        <f t="shared" si="2"/>
        <v/>
      </c>
      <c r="E53" s="27" t="str">
        <f t="shared" si="3"/>
        <v/>
      </c>
    </row>
    <row r="54" spans="1:5" hidden="1" outlineLevel="1">
      <c r="A54" s="24">
        <v>46419</v>
      </c>
      <c r="B54" s="26" t="str">
        <f>IF(SUMIFS('NSE - NIFTY Index Options'!$L:$L,'NSE - NIFTY Index Options'!$D:$D,$A54,'NSE - NIFTY Index Options'!$B:$B,"Tuesday",'NSE - NIFTY Index Options'!$G:$G,"Weekly*")+SUMIFS('NSE - Other Index Options'!$L:$L,'NSE - Other Index Options'!$D:$D,$A54,'NSE - Other Index Options'!$B:$B,"Tuesday",'NSE - Other Index Options'!$G:$G,"Weekly*")=0,"",SUMIFS('NSE - NIFTY Index Options'!$L:$L,'NSE - NIFTY Index Options'!$D:$D,$A54,'NSE - NIFTY Index Options'!$B:$B,"Tuesday",'NSE - NIFTY Index Options'!$G:$G,"Weekly*")+SUMIFS('NSE - Other Index Options'!$L:$L,'NSE - Other Index Options'!$D:$D,$A54,'NSE - Other Index Options'!$B:$B,"Tuesday",'NSE - Other Index Options'!$G:$G,"Weekly*"))</f>
        <v/>
      </c>
      <c r="C54" s="26" t="str">
        <f>IF(SUMIFS('BSE - SENSEX Index Options'!$L:$L,'BSE - SENSEX Index Options'!$D:$D,$A54,'BSE - SENSEX Index Options'!$B:$B,"Tuesday",'BSE - SENSEX Index Options'!$G:$G,"Weekly*")+SUMIFS('BSE - Other Index Options'!$L:$L,'BSE - Other Index Options'!$D:$D,$A54,'BSE - Other Index Options'!$B:$B,"Tuesday",'BSE - Other Index Options'!$G:$G,"Weekly*")=0,"",SUMIFS('BSE - SENSEX Index Options'!$L:$L,'BSE - SENSEX Index Options'!$D:$D,$A54,'BSE - SENSEX Index Options'!$B:$B,"Tuesday",'BSE - SENSEX Index Options'!$G:$G,"Weekly*")+SUMIFS('BSE - Other Index Options'!$L:$L,'BSE - Other Index Options'!$D:$D,$A54,'BSE - Other Index Options'!$B:$B,"Tuesday",'BSE - Other Index Options'!$G:$G,"Weekly*"))</f>
        <v/>
      </c>
      <c r="D54" s="27" t="str">
        <f t="shared" si="2"/>
        <v/>
      </c>
      <c r="E54" s="27" t="str">
        <f t="shared" si="3"/>
        <v/>
      </c>
    </row>
    <row r="55" spans="1:5" hidden="1" outlineLevel="1">
      <c r="A55" s="24">
        <v>46447</v>
      </c>
      <c r="B55" s="26" t="str">
        <f>IF(SUMIFS('NSE - NIFTY Index Options'!$L:$L,'NSE - NIFTY Index Options'!$D:$D,$A55,'NSE - NIFTY Index Options'!$B:$B,"Tuesday",'NSE - NIFTY Index Options'!$G:$G,"Weekly*")+SUMIFS('NSE - Other Index Options'!$L:$L,'NSE - Other Index Options'!$D:$D,$A55,'NSE - Other Index Options'!$B:$B,"Tuesday",'NSE - Other Index Options'!$G:$G,"Weekly*")=0,"",SUMIFS('NSE - NIFTY Index Options'!$L:$L,'NSE - NIFTY Index Options'!$D:$D,$A55,'NSE - NIFTY Index Options'!$B:$B,"Tuesday",'NSE - NIFTY Index Options'!$G:$G,"Weekly*")+SUMIFS('NSE - Other Index Options'!$L:$L,'NSE - Other Index Options'!$D:$D,$A55,'NSE - Other Index Options'!$B:$B,"Tuesday",'NSE - Other Index Options'!$G:$G,"Weekly*"))</f>
        <v/>
      </c>
      <c r="C55" s="26" t="str">
        <f>IF(SUMIFS('BSE - SENSEX Index Options'!$L:$L,'BSE - SENSEX Index Options'!$D:$D,$A55,'BSE - SENSEX Index Options'!$B:$B,"Tuesday",'BSE - SENSEX Index Options'!$G:$G,"Weekly*")+SUMIFS('BSE - Other Index Options'!$L:$L,'BSE - Other Index Options'!$D:$D,$A55,'BSE - Other Index Options'!$B:$B,"Tuesday",'BSE - Other Index Options'!$G:$G,"Weekly*")=0,"",SUMIFS('BSE - SENSEX Index Options'!$L:$L,'BSE - SENSEX Index Options'!$D:$D,$A55,'BSE - SENSEX Index Options'!$B:$B,"Tuesday",'BSE - SENSEX Index Options'!$G:$G,"Weekly*")+SUMIFS('BSE - Other Index Options'!$L:$L,'BSE - Other Index Options'!$D:$D,$A55,'BSE - Other Index Options'!$B:$B,"Tuesday",'BSE - Other Index Options'!$G:$G,"Weekly*"))</f>
        <v/>
      </c>
      <c r="D55" s="27" t="str">
        <f t="shared" si="2"/>
        <v/>
      </c>
      <c r="E55" s="27" t="str">
        <f t="shared" si="3"/>
        <v/>
      </c>
    </row>
    <row r="56" spans="1:5" hidden="1" outlineLevel="1">
      <c r="A56" s="24">
        <v>46478</v>
      </c>
      <c r="B56" s="26" t="str">
        <f>IF(SUMIFS('NSE - NIFTY Index Options'!$L:$L,'NSE - NIFTY Index Options'!$D:$D,$A56,'NSE - NIFTY Index Options'!$B:$B,"Tuesday",'NSE - NIFTY Index Options'!$G:$G,"Weekly*")+SUMIFS('NSE - Other Index Options'!$L:$L,'NSE - Other Index Options'!$D:$D,$A56,'NSE - Other Index Options'!$B:$B,"Tuesday",'NSE - Other Index Options'!$G:$G,"Weekly*")=0,"",SUMIFS('NSE - NIFTY Index Options'!$L:$L,'NSE - NIFTY Index Options'!$D:$D,$A56,'NSE - NIFTY Index Options'!$B:$B,"Tuesday",'NSE - NIFTY Index Options'!$G:$G,"Weekly*")+SUMIFS('NSE - Other Index Options'!$L:$L,'NSE - Other Index Options'!$D:$D,$A56,'NSE - Other Index Options'!$B:$B,"Tuesday",'NSE - Other Index Options'!$G:$G,"Weekly*"))</f>
        <v/>
      </c>
      <c r="C56" s="26" t="str">
        <f>IF(SUMIFS('BSE - SENSEX Index Options'!$L:$L,'BSE - SENSEX Index Options'!$D:$D,$A56,'BSE - SENSEX Index Options'!$B:$B,"Tuesday",'BSE - SENSEX Index Options'!$G:$G,"Weekly*")+SUMIFS('BSE - Other Index Options'!$L:$L,'BSE - Other Index Options'!$D:$D,$A56,'BSE - Other Index Options'!$B:$B,"Tuesday",'BSE - Other Index Options'!$G:$G,"Weekly*")=0,"",SUMIFS('BSE - SENSEX Index Options'!$L:$L,'BSE - SENSEX Index Options'!$D:$D,$A56,'BSE - SENSEX Index Options'!$B:$B,"Tuesday",'BSE - SENSEX Index Options'!$G:$G,"Weekly*")+SUMIFS('BSE - Other Index Options'!$L:$L,'BSE - Other Index Options'!$D:$D,$A56,'BSE - Other Index Options'!$B:$B,"Tuesday",'BSE - Other Index Options'!$G:$G,"Weekly*"))</f>
        <v/>
      </c>
      <c r="D56" s="27" t="str">
        <f t="shared" si="2"/>
        <v/>
      </c>
      <c r="E56" s="27" t="str">
        <f t="shared" si="3"/>
        <v/>
      </c>
    </row>
    <row r="57" spans="1:5" hidden="1" outlineLevel="1">
      <c r="A57" s="24">
        <v>46508</v>
      </c>
      <c r="B57" s="26" t="str">
        <f>IF(SUMIFS('NSE - NIFTY Index Options'!$L:$L,'NSE - NIFTY Index Options'!$D:$D,$A57,'NSE - NIFTY Index Options'!$B:$B,"Tuesday",'NSE - NIFTY Index Options'!$G:$G,"Weekly*")+SUMIFS('NSE - Other Index Options'!$L:$L,'NSE - Other Index Options'!$D:$D,$A57,'NSE - Other Index Options'!$B:$B,"Tuesday",'NSE - Other Index Options'!$G:$G,"Weekly*")=0,"",SUMIFS('NSE - NIFTY Index Options'!$L:$L,'NSE - NIFTY Index Options'!$D:$D,$A57,'NSE - NIFTY Index Options'!$B:$B,"Tuesday",'NSE - NIFTY Index Options'!$G:$G,"Weekly*")+SUMIFS('NSE - Other Index Options'!$L:$L,'NSE - Other Index Options'!$D:$D,$A57,'NSE - Other Index Options'!$B:$B,"Tuesday",'NSE - Other Index Options'!$G:$G,"Weekly*"))</f>
        <v/>
      </c>
      <c r="C57" s="26" t="str">
        <f>IF(SUMIFS('BSE - SENSEX Index Options'!$L:$L,'BSE - SENSEX Index Options'!$D:$D,$A57,'BSE - SENSEX Index Options'!$B:$B,"Tuesday",'BSE - SENSEX Index Options'!$G:$G,"Weekly*")+SUMIFS('BSE - Other Index Options'!$L:$L,'BSE - Other Index Options'!$D:$D,$A57,'BSE - Other Index Options'!$B:$B,"Tuesday",'BSE - Other Index Options'!$G:$G,"Weekly*")=0,"",SUMIFS('BSE - SENSEX Index Options'!$L:$L,'BSE - SENSEX Index Options'!$D:$D,$A57,'BSE - SENSEX Index Options'!$B:$B,"Tuesday",'BSE - SENSEX Index Options'!$G:$G,"Weekly*")+SUMIFS('BSE - Other Index Options'!$L:$L,'BSE - Other Index Options'!$D:$D,$A57,'BSE - Other Index Options'!$B:$B,"Tuesday",'BSE - Other Index Options'!$G:$G,"Weekly*"))</f>
        <v/>
      </c>
      <c r="D57" s="27" t="str">
        <f t="shared" si="2"/>
        <v/>
      </c>
      <c r="E57" s="27" t="str">
        <f t="shared" si="3"/>
        <v/>
      </c>
    </row>
    <row r="58" spans="1:5" hidden="1" outlineLevel="1">
      <c r="A58" s="24">
        <v>46539</v>
      </c>
      <c r="B58" s="26" t="str">
        <f>IF(SUMIFS('NSE - NIFTY Index Options'!$L:$L,'NSE - NIFTY Index Options'!$D:$D,$A58,'NSE - NIFTY Index Options'!$B:$B,"Tuesday",'NSE - NIFTY Index Options'!$G:$G,"Weekly*")+SUMIFS('NSE - Other Index Options'!$L:$L,'NSE - Other Index Options'!$D:$D,$A58,'NSE - Other Index Options'!$B:$B,"Tuesday",'NSE - Other Index Options'!$G:$G,"Weekly*")=0,"",SUMIFS('NSE - NIFTY Index Options'!$L:$L,'NSE - NIFTY Index Options'!$D:$D,$A58,'NSE - NIFTY Index Options'!$B:$B,"Tuesday",'NSE - NIFTY Index Options'!$G:$G,"Weekly*")+SUMIFS('NSE - Other Index Options'!$L:$L,'NSE - Other Index Options'!$D:$D,$A58,'NSE - Other Index Options'!$B:$B,"Tuesday",'NSE - Other Index Options'!$G:$G,"Weekly*"))</f>
        <v/>
      </c>
      <c r="C58" s="26" t="str">
        <f>IF(SUMIFS('BSE - SENSEX Index Options'!$L:$L,'BSE - SENSEX Index Options'!$D:$D,$A58,'BSE - SENSEX Index Options'!$B:$B,"Tuesday",'BSE - SENSEX Index Options'!$G:$G,"Weekly*")+SUMIFS('BSE - Other Index Options'!$L:$L,'BSE - Other Index Options'!$D:$D,$A58,'BSE - Other Index Options'!$B:$B,"Tuesday",'BSE - Other Index Options'!$G:$G,"Weekly*")=0,"",SUMIFS('BSE - SENSEX Index Options'!$L:$L,'BSE - SENSEX Index Options'!$D:$D,$A58,'BSE - SENSEX Index Options'!$B:$B,"Tuesday",'BSE - SENSEX Index Options'!$G:$G,"Weekly*")+SUMIFS('BSE - Other Index Options'!$L:$L,'BSE - Other Index Options'!$D:$D,$A58,'BSE - Other Index Options'!$B:$B,"Tuesday",'BSE - Other Index Options'!$G:$G,"Weekly*"))</f>
        <v/>
      </c>
      <c r="D58" s="27" t="str">
        <f t="shared" si="2"/>
        <v/>
      </c>
      <c r="E58" s="27" t="str">
        <f t="shared" si="3"/>
        <v/>
      </c>
    </row>
    <row r="59" spans="1:5" hidden="1" outlineLevel="1">
      <c r="A59" s="24">
        <v>46569</v>
      </c>
      <c r="B59" s="26" t="str">
        <f>IF(SUMIFS('NSE - NIFTY Index Options'!$L:$L,'NSE - NIFTY Index Options'!$D:$D,$A59,'NSE - NIFTY Index Options'!$B:$B,"Tuesday",'NSE - NIFTY Index Options'!$G:$G,"Weekly*")+SUMIFS('NSE - Other Index Options'!$L:$L,'NSE - Other Index Options'!$D:$D,$A59,'NSE - Other Index Options'!$B:$B,"Tuesday",'NSE - Other Index Options'!$G:$G,"Weekly*")=0,"",SUMIFS('NSE - NIFTY Index Options'!$L:$L,'NSE - NIFTY Index Options'!$D:$D,$A59,'NSE - NIFTY Index Options'!$B:$B,"Tuesday",'NSE - NIFTY Index Options'!$G:$G,"Weekly*")+SUMIFS('NSE - Other Index Options'!$L:$L,'NSE - Other Index Options'!$D:$D,$A59,'NSE - Other Index Options'!$B:$B,"Tuesday",'NSE - Other Index Options'!$G:$G,"Weekly*"))</f>
        <v/>
      </c>
      <c r="C59" s="26" t="str">
        <f>IF(SUMIFS('BSE - SENSEX Index Options'!$L:$L,'BSE - SENSEX Index Options'!$D:$D,$A59,'BSE - SENSEX Index Options'!$B:$B,"Tuesday",'BSE - SENSEX Index Options'!$G:$G,"Weekly*")+SUMIFS('BSE - Other Index Options'!$L:$L,'BSE - Other Index Options'!$D:$D,$A59,'BSE - Other Index Options'!$B:$B,"Tuesday",'BSE - Other Index Options'!$G:$G,"Weekly*")=0,"",SUMIFS('BSE - SENSEX Index Options'!$L:$L,'BSE - SENSEX Index Options'!$D:$D,$A59,'BSE - SENSEX Index Options'!$B:$B,"Tuesday",'BSE - SENSEX Index Options'!$G:$G,"Weekly*")+SUMIFS('BSE - Other Index Options'!$L:$L,'BSE - Other Index Options'!$D:$D,$A59,'BSE - Other Index Options'!$B:$B,"Tuesday",'BSE - Other Index Options'!$G:$G,"Weekly*"))</f>
        <v/>
      </c>
      <c r="D59" s="27" t="str">
        <f t="shared" si="2"/>
        <v/>
      </c>
      <c r="E59" s="27" t="str">
        <f t="shared" si="3"/>
        <v/>
      </c>
    </row>
    <row r="60" spans="1:5" hidden="1" outlineLevel="1">
      <c r="A60" s="24">
        <v>46600</v>
      </c>
      <c r="B60" s="26" t="str">
        <f>IF(SUMIFS('NSE - NIFTY Index Options'!$L:$L,'NSE - NIFTY Index Options'!$D:$D,$A60,'NSE - NIFTY Index Options'!$B:$B,"Tuesday",'NSE - NIFTY Index Options'!$G:$G,"Weekly*")+SUMIFS('NSE - Other Index Options'!$L:$L,'NSE - Other Index Options'!$D:$D,$A60,'NSE - Other Index Options'!$B:$B,"Tuesday",'NSE - Other Index Options'!$G:$G,"Weekly*")=0,"",SUMIFS('NSE - NIFTY Index Options'!$L:$L,'NSE - NIFTY Index Options'!$D:$D,$A60,'NSE - NIFTY Index Options'!$B:$B,"Tuesday",'NSE - NIFTY Index Options'!$G:$G,"Weekly*")+SUMIFS('NSE - Other Index Options'!$L:$L,'NSE - Other Index Options'!$D:$D,$A60,'NSE - Other Index Options'!$B:$B,"Tuesday",'NSE - Other Index Options'!$G:$G,"Weekly*"))</f>
        <v/>
      </c>
      <c r="C60" s="26" t="str">
        <f>IF(SUMIFS('BSE - SENSEX Index Options'!$L:$L,'BSE - SENSEX Index Options'!$D:$D,$A60,'BSE - SENSEX Index Options'!$B:$B,"Tuesday",'BSE - SENSEX Index Options'!$G:$G,"Weekly*")+SUMIFS('BSE - Other Index Options'!$L:$L,'BSE - Other Index Options'!$D:$D,$A60,'BSE - Other Index Options'!$B:$B,"Tuesday",'BSE - Other Index Options'!$G:$G,"Weekly*")=0,"",SUMIFS('BSE - SENSEX Index Options'!$L:$L,'BSE - SENSEX Index Options'!$D:$D,$A60,'BSE - SENSEX Index Options'!$B:$B,"Tuesday",'BSE - SENSEX Index Options'!$G:$G,"Weekly*")+SUMIFS('BSE - Other Index Options'!$L:$L,'BSE - Other Index Options'!$D:$D,$A60,'BSE - Other Index Options'!$B:$B,"Tuesday",'BSE - Other Index Options'!$G:$G,"Weekly*"))</f>
        <v/>
      </c>
      <c r="D60" s="27" t="str">
        <f t="shared" si="2"/>
        <v/>
      </c>
      <c r="E60" s="27" t="str">
        <f t="shared" si="3"/>
        <v/>
      </c>
    </row>
    <row r="61" spans="1:5" hidden="1" outlineLevel="1">
      <c r="A61" s="24">
        <v>46631</v>
      </c>
      <c r="B61" s="26" t="str">
        <f>IF(SUMIFS('NSE - NIFTY Index Options'!$L:$L,'NSE - NIFTY Index Options'!$D:$D,$A61,'NSE - NIFTY Index Options'!$B:$B,"Tuesday",'NSE - NIFTY Index Options'!$G:$G,"Weekly*")+SUMIFS('NSE - Other Index Options'!$L:$L,'NSE - Other Index Options'!$D:$D,$A61,'NSE - Other Index Options'!$B:$B,"Tuesday",'NSE - Other Index Options'!$G:$G,"Weekly*")=0,"",SUMIFS('NSE - NIFTY Index Options'!$L:$L,'NSE - NIFTY Index Options'!$D:$D,$A61,'NSE - NIFTY Index Options'!$B:$B,"Tuesday",'NSE - NIFTY Index Options'!$G:$G,"Weekly*")+SUMIFS('NSE - Other Index Options'!$L:$L,'NSE - Other Index Options'!$D:$D,$A61,'NSE - Other Index Options'!$B:$B,"Tuesday",'NSE - Other Index Options'!$G:$G,"Weekly*"))</f>
        <v/>
      </c>
      <c r="C61" s="26" t="str">
        <f>IF(SUMIFS('BSE - SENSEX Index Options'!$L:$L,'BSE - SENSEX Index Options'!$D:$D,$A61,'BSE - SENSEX Index Options'!$B:$B,"Tuesday",'BSE - SENSEX Index Options'!$G:$G,"Weekly*")+SUMIFS('BSE - Other Index Options'!$L:$L,'BSE - Other Index Options'!$D:$D,$A61,'BSE - Other Index Options'!$B:$B,"Tuesday",'BSE - Other Index Options'!$G:$G,"Weekly*")=0,"",SUMIFS('BSE - SENSEX Index Options'!$L:$L,'BSE - SENSEX Index Options'!$D:$D,$A61,'BSE - SENSEX Index Options'!$B:$B,"Tuesday",'BSE - SENSEX Index Options'!$G:$G,"Weekly*")+SUMIFS('BSE - Other Index Options'!$L:$L,'BSE - Other Index Options'!$D:$D,$A61,'BSE - Other Index Options'!$B:$B,"Tuesday",'BSE - Other Index Options'!$G:$G,"Weekly*"))</f>
        <v/>
      </c>
      <c r="D61" s="27" t="str">
        <f t="shared" si="2"/>
        <v/>
      </c>
      <c r="E61" s="27" t="str">
        <f t="shared" si="3"/>
        <v/>
      </c>
    </row>
    <row r="62" spans="1:5" hidden="1" outlineLevel="1">
      <c r="A62" s="24">
        <v>46661</v>
      </c>
      <c r="B62" s="26" t="str">
        <f>IF(SUMIFS('NSE - NIFTY Index Options'!$L:$L,'NSE - NIFTY Index Options'!$D:$D,$A62,'NSE - NIFTY Index Options'!$B:$B,"Tuesday",'NSE - NIFTY Index Options'!$G:$G,"Weekly*")+SUMIFS('NSE - Other Index Options'!$L:$L,'NSE - Other Index Options'!$D:$D,$A62,'NSE - Other Index Options'!$B:$B,"Tuesday",'NSE - Other Index Options'!$G:$G,"Weekly*")=0,"",SUMIFS('NSE - NIFTY Index Options'!$L:$L,'NSE - NIFTY Index Options'!$D:$D,$A62,'NSE - NIFTY Index Options'!$B:$B,"Tuesday",'NSE - NIFTY Index Options'!$G:$G,"Weekly*")+SUMIFS('NSE - Other Index Options'!$L:$L,'NSE - Other Index Options'!$D:$D,$A62,'NSE - Other Index Options'!$B:$B,"Tuesday",'NSE - Other Index Options'!$G:$G,"Weekly*"))</f>
        <v/>
      </c>
      <c r="C62" s="26" t="str">
        <f>IF(SUMIFS('BSE - SENSEX Index Options'!$L:$L,'BSE - SENSEX Index Options'!$D:$D,$A62,'BSE - SENSEX Index Options'!$B:$B,"Tuesday",'BSE - SENSEX Index Options'!$G:$G,"Weekly*")+SUMIFS('BSE - Other Index Options'!$L:$L,'BSE - Other Index Options'!$D:$D,$A62,'BSE - Other Index Options'!$B:$B,"Tuesday",'BSE - Other Index Options'!$G:$G,"Weekly*")=0,"",SUMIFS('BSE - SENSEX Index Options'!$L:$L,'BSE - SENSEX Index Options'!$D:$D,$A62,'BSE - SENSEX Index Options'!$B:$B,"Tuesday",'BSE - SENSEX Index Options'!$G:$G,"Weekly*")+SUMIFS('BSE - Other Index Options'!$L:$L,'BSE - Other Index Options'!$D:$D,$A62,'BSE - Other Index Options'!$B:$B,"Tuesday",'BSE - Other Index Options'!$G:$G,"Weekly*"))</f>
        <v/>
      </c>
      <c r="D62" s="27" t="str">
        <f t="shared" si="2"/>
        <v/>
      </c>
      <c r="E62" s="27" t="str">
        <f t="shared" si="3"/>
        <v/>
      </c>
    </row>
    <row r="63" spans="1:5" hidden="1" outlineLevel="1">
      <c r="A63" s="24">
        <v>46692</v>
      </c>
      <c r="B63" s="26" t="str">
        <f>IF(SUMIFS('NSE - NIFTY Index Options'!$L:$L,'NSE - NIFTY Index Options'!$D:$D,$A63,'NSE - NIFTY Index Options'!$B:$B,"Tuesday",'NSE - NIFTY Index Options'!$G:$G,"Weekly*")+SUMIFS('NSE - Other Index Options'!$L:$L,'NSE - Other Index Options'!$D:$D,$A63,'NSE - Other Index Options'!$B:$B,"Tuesday",'NSE - Other Index Options'!$G:$G,"Weekly*")=0,"",SUMIFS('NSE - NIFTY Index Options'!$L:$L,'NSE - NIFTY Index Options'!$D:$D,$A63,'NSE - NIFTY Index Options'!$B:$B,"Tuesday",'NSE - NIFTY Index Options'!$G:$G,"Weekly*")+SUMIFS('NSE - Other Index Options'!$L:$L,'NSE - Other Index Options'!$D:$D,$A63,'NSE - Other Index Options'!$B:$B,"Tuesday",'NSE - Other Index Options'!$G:$G,"Weekly*"))</f>
        <v/>
      </c>
      <c r="C63" s="26" t="str">
        <f>IF(SUMIFS('BSE - SENSEX Index Options'!$L:$L,'BSE - SENSEX Index Options'!$D:$D,$A63,'BSE - SENSEX Index Options'!$B:$B,"Tuesday",'BSE - SENSEX Index Options'!$G:$G,"Weekly*")+SUMIFS('BSE - Other Index Options'!$L:$L,'BSE - Other Index Options'!$D:$D,$A63,'BSE - Other Index Options'!$B:$B,"Tuesday",'BSE - Other Index Options'!$G:$G,"Weekly*")=0,"",SUMIFS('BSE - SENSEX Index Options'!$L:$L,'BSE - SENSEX Index Options'!$D:$D,$A63,'BSE - SENSEX Index Options'!$B:$B,"Tuesday",'BSE - SENSEX Index Options'!$G:$G,"Weekly*")+SUMIFS('BSE - Other Index Options'!$L:$L,'BSE - Other Index Options'!$D:$D,$A63,'BSE - Other Index Options'!$B:$B,"Tuesday",'BSE - Other Index Options'!$G:$G,"Weekly*"))</f>
        <v/>
      </c>
      <c r="D63" s="27" t="str">
        <f t="shared" si="2"/>
        <v/>
      </c>
      <c r="E63" s="27" t="str">
        <f t="shared" si="3"/>
        <v/>
      </c>
    </row>
    <row r="64" spans="1:5" hidden="1" outlineLevel="1">
      <c r="A64" s="24">
        <v>46722</v>
      </c>
      <c r="B64" s="26" t="str">
        <f>IF(SUMIFS('NSE - NIFTY Index Options'!$L:$L,'NSE - NIFTY Index Options'!$D:$D,$A64,'NSE - NIFTY Index Options'!$B:$B,"Tuesday",'NSE - NIFTY Index Options'!$G:$G,"Weekly*")+SUMIFS('NSE - Other Index Options'!$L:$L,'NSE - Other Index Options'!$D:$D,$A64,'NSE - Other Index Options'!$B:$B,"Tuesday",'NSE - Other Index Options'!$G:$G,"Weekly*")=0,"",SUMIFS('NSE - NIFTY Index Options'!$L:$L,'NSE - NIFTY Index Options'!$D:$D,$A64,'NSE - NIFTY Index Options'!$B:$B,"Tuesday",'NSE - NIFTY Index Options'!$G:$G,"Weekly*")+SUMIFS('NSE - Other Index Options'!$L:$L,'NSE - Other Index Options'!$D:$D,$A64,'NSE - Other Index Options'!$B:$B,"Tuesday",'NSE - Other Index Options'!$G:$G,"Weekly*"))</f>
        <v/>
      </c>
      <c r="C64" s="26" t="str">
        <f>IF(SUMIFS('BSE - SENSEX Index Options'!$L:$L,'BSE - SENSEX Index Options'!$D:$D,$A64,'BSE - SENSEX Index Options'!$B:$B,"Tuesday",'BSE - SENSEX Index Options'!$G:$G,"Weekly*")+SUMIFS('BSE - Other Index Options'!$L:$L,'BSE - Other Index Options'!$D:$D,$A64,'BSE - Other Index Options'!$B:$B,"Tuesday",'BSE - Other Index Options'!$G:$G,"Weekly*")=0,"",SUMIFS('BSE - SENSEX Index Options'!$L:$L,'BSE - SENSEX Index Options'!$D:$D,$A64,'BSE - SENSEX Index Options'!$B:$B,"Tuesday",'BSE - SENSEX Index Options'!$G:$G,"Weekly*")+SUMIFS('BSE - Other Index Options'!$L:$L,'BSE - Other Index Options'!$D:$D,$A64,'BSE - Other Index Options'!$B:$B,"Tuesday",'BSE - Other Index Options'!$G:$G,"Weekly*"))</f>
        <v/>
      </c>
      <c r="D64" s="27" t="str">
        <f t="shared" si="2"/>
        <v/>
      </c>
      <c r="E64" s="27" t="str">
        <f t="shared" si="3"/>
        <v/>
      </c>
    </row>
    <row r="65" spans="1:5" collapsed="1">
      <c r="A65" s="28" t="s">
        <v>15</v>
      </c>
      <c r="B65" s="30">
        <f>IF(SUM(B37:B64)=0,"",SUM(B37:B64))</f>
        <v>22093.608399999997</v>
      </c>
      <c r="C65" s="30">
        <f>IF(SUM(C37:C64)=0,"",SUM(C37:C64))</f>
        <v>3646.1686</v>
      </c>
      <c r="D65" s="31">
        <f t="shared" si="2"/>
        <v>0.85834498099964107</v>
      </c>
      <c r="E65" s="31">
        <f t="shared" si="3"/>
        <v>0.14165501900035887</v>
      </c>
    </row>
    <row r="67" spans="1:5">
      <c r="A67" s="28" t="s">
        <v>262</v>
      </c>
    </row>
    <row r="68" spans="1:5">
      <c r="A68" s="28" t="s">
        <v>190</v>
      </c>
      <c r="B68" s="28" t="s">
        <v>257</v>
      </c>
      <c r="C68" s="28" t="s">
        <v>258</v>
      </c>
      <c r="D68" s="28" t="s">
        <v>259</v>
      </c>
      <c r="E68" s="28" t="s">
        <v>260</v>
      </c>
    </row>
    <row r="69" spans="1:5">
      <c r="A69" s="24">
        <v>45901</v>
      </c>
      <c r="B69" s="26">
        <f>IF(SUMIFS('NSE - NIFTY Index Options'!$L:$L,'NSE - NIFTY Index Options'!$D:$D,$A69,'NSE - NIFTY Index Options'!$B:$B,"Wednesday",'NSE - NIFTY Index Options'!$G:$G,"Weekly*")+SUMIFS('NSE - Other Index Options'!$L:$L,'NSE - Other Index Options'!$D:$D,$A69,'NSE - Other Index Options'!$B:$B,"Wednesday",'NSE - Other Index Options'!$G:$G,"Weekly*")=0,"",SUMIFS('NSE - NIFTY Index Options'!$L:$L,'NSE - NIFTY Index Options'!$D:$D,$A69,'NSE - NIFTY Index Options'!$B:$B,"Wednesday",'NSE - NIFTY Index Options'!$G:$G,"Weekly*")+SUMIFS('NSE - Other Index Options'!$L:$L,'NSE - Other Index Options'!$D:$D,$A69,'NSE - Other Index Options'!$B:$B,"Wednesday",'NSE - Other Index Options'!$G:$G,"Weekly*"))</f>
        <v>785.5963999999999</v>
      </c>
      <c r="C69" s="26">
        <f>IF(SUMIFS('BSE - SENSEX Index Options'!$L:$L,'BSE - SENSEX Index Options'!$D:$D,$A69,'BSE - SENSEX Index Options'!$B:$B,"Wednesday",'BSE - SENSEX Index Options'!$G:$G,"Weekly*")+SUMIFS('BSE - Other Index Options'!$L:$L,'BSE - Other Index Options'!$D:$D,$A69,'BSE - Other Index Options'!$B:$B,"Wednesday",'BSE - Other Index Options'!$G:$G,"Weekly*")=0,"",SUMIFS('BSE - SENSEX Index Options'!$L:$L,'BSE - SENSEX Index Options'!$D:$D,$A69,'BSE - SENSEX Index Options'!$B:$B,"Wednesday",'BSE - SENSEX Index Options'!$G:$G,"Weekly*")+SUMIFS('BSE - Other Index Options'!$L:$L,'BSE - Other Index Options'!$D:$D,$A69,'BSE - Other Index Options'!$B:$B,"Wednesday",'BSE - Other Index Options'!$G:$G,"Weekly*"))</f>
        <v>652.92479999999989</v>
      </c>
      <c r="D69" s="27">
        <f t="shared" ref="D69:D97" si="4">IF(SUM(B69:C69)=0,"",SUM(B69)/SUM(B69:C69))</f>
        <v>0.546113884174943</v>
      </c>
      <c r="E69" s="27">
        <f t="shared" ref="E69:E97" si="5">IF(SUM(B69:C69)=0,"",SUM(C69)/SUM(B69:C69))</f>
        <v>0.45388611582505706</v>
      </c>
    </row>
    <row r="70" spans="1:5">
      <c r="A70" s="24">
        <v>45931</v>
      </c>
      <c r="B70" s="26">
        <f>IF(SUMIFS('NSE - NIFTY Index Options'!$L:$L,'NSE - NIFTY Index Options'!$D:$D,$A70,'NSE - NIFTY Index Options'!$B:$B,"Wednesday",'NSE - NIFTY Index Options'!$G:$G,"Weekly*")+SUMIFS('NSE - Other Index Options'!$L:$L,'NSE - Other Index Options'!$D:$D,$A70,'NSE - Other Index Options'!$B:$B,"Wednesday",'NSE - Other Index Options'!$G:$G,"Weekly*")=0,"",SUMIFS('NSE - NIFTY Index Options'!$L:$L,'NSE - NIFTY Index Options'!$D:$D,$A70,'NSE - NIFTY Index Options'!$B:$B,"Wednesday",'NSE - NIFTY Index Options'!$G:$G,"Weekly*")+SUMIFS('NSE - Other Index Options'!$L:$L,'NSE - Other Index Options'!$D:$D,$A70,'NSE - Other Index Options'!$B:$B,"Wednesday",'NSE - Other Index Options'!$G:$G,"Weekly*"))</f>
        <v>1265.3993999999996</v>
      </c>
      <c r="C70" s="26">
        <f>IF(SUMIFS('BSE - SENSEX Index Options'!$L:$L,'BSE - SENSEX Index Options'!$D:$D,$A70,'BSE - SENSEX Index Options'!$B:$B,"Wednesday",'BSE - SENSEX Index Options'!$G:$G,"Weekly*")+SUMIFS('BSE - Other Index Options'!$L:$L,'BSE - Other Index Options'!$D:$D,$A70,'BSE - Other Index Options'!$B:$B,"Wednesday",'BSE - Other Index Options'!$G:$G,"Weekly*")=0,"",SUMIFS('BSE - SENSEX Index Options'!$L:$L,'BSE - SENSEX Index Options'!$D:$D,$A70,'BSE - SENSEX Index Options'!$B:$B,"Wednesday",'BSE - SENSEX Index Options'!$G:$G,"Weekly*")+SUMIFS('BSE - Other Index Options'!$L:$L,'BSE - Other Index Options'!$D:$D,$A70,'BSE - Other Index Options'!$B:$B,"Wednesday",'BSE - Other Index Options'!$G:$G,"Weekly*"))</f>
        <v>988.73009999999999</v>
      </c>
      <c r="D70" s="27">
        <f t="shared" si="4"/>
        <v>0.56136943330008315</v>
      </c>
      <c r="E70" s="27">
        <f t="shared" si="5"/>
        <v>0.43863056669991685</v>
      </c>
    </row>
    <row r="71" spans="1:5">
      <c r="A71" s="24">
        <v>45962</v>
      </c>
      <c r="B71" s="26">
        <f>IF(SUMIFS('NSE - NIFTY Index Options'!$L:$L,'NSE - NIFTY Index Options'!$D:$D,$A71,'NSE - NIFTY Index Options'!$B:$B,"Wednesday",'NSE - NIFTY Index Options'!$G:$G,"Weekly*")+SUMIFS('NSE - Other Index Options'!$L:$L,'NSE - Other Index Options'!$D:$D,$A71,'NSE - Other Index Options'!$B:$B,"Wednesday",'NSE - Other Index Options'!$G:$G,"Weekly*")=0,"",SUMIFS('NSE - NIFTY Index Options'!$L:$L,'NSE - NIFTY Index Options'!$D:$D,$A71,'NSE - NIFTY Index Options'!$B:$B,"Wednesday",'NSE - NIFTY Index Options'!$G:$G,"Weekly*")+SUMIFS('NSE - Other Index Options'!$L:$L,'NSE - Other Index Options'!$D:$D,$A71,'NSE - Other Index Options'!$B:$B,"Wednesday",'NSE - Other Index Options'!$G:$G,"Weekly*"))</f>
        <v>553.15539999999999</v>
      </c>
      <c r="C71" s="26">
        <f>IF(SUMIFS('BSE - SENSEX Index Options'!$L:$L,'BSE - SENSEX Index Options'!$D:$D,$A71,'BSE - SENSEX Index Options'!$B:$B,"Wednesday",'BSE - SENSEX Index Options'!$G:$G,"Weekly*")+SUMIFS('BSE - Other Index Options'!$L:$L,'BSE - Other Index Options'!$D:$D,$A71,'BSE - Other Index Options'!$B:$B,"Wednesday",'BSE - Other Index Options'!$G:$G,"Weekly*")=0,"",SUMIFS('BSE - SENSEX Index Options'!$L:$L,'BSE - SENSEX Index Options'!$D:$D,$A71,'BSE - SENSEX Index Options'!$B:$B,"Wednesday",'BSE - SENSEX Index Options'!$G:$G,"Weekly*")+SUMIFS('BSE - Other Index Options'!$L:$L,'BSE - Other Index Options'!$D:$D,$A71,'BSE - Other Index Options'!$B:$B,"Wednesday",'BSE - Other Index Options'!$G:$G,"Weekly*"))</f>
        <v>460.58019999999999</v>
      </c>
      <c r="D71" s="27">
        <f t="shared" si="4"/>
        <v>0.54566042664379155</v>
      </c>
      <c r="E71" s="27">
        <f t="shared" si="5"/>
        <v>0.45433957335620845</v>
      </c>
    </row>
    <row r="72" spans="1:5">
      <c r="A72" s="24">
        <v>45992</v>
      </c>
      <c r="B72" s="26">
        <f>IF(SUMIFS('NSE - NIFTY Index Options'!$L:$L,'NSE - NIFTY Index Options'!$D:$D,$A72,'NSE - NIFTY Index Options'!$B:$B,"Wednesday",'NSE - NIFTY Index Options'!$G:$G,"Weekly*")+SUMIFS('NSE - Other Index Options'!$L:$L,'NSE - Other Index Options'!$D:$D,$A72,'NSE - Other Index Options'!$B:$B,"Wednesday",'NSE - Other Index Options'!$G:$G,"Weekly*")=0,"",SUMIFS('NSE - NIFTY Index Options'!$L:$L,'NSE - NIFTY Index Options'!$D:$D,$A72,'NSE - NIFTY Index Options'!$B:$B,"Wednesday",'NSE - NIFTY Index Options'!$G:$G,"Weekly*")+SUMIFS('NSE - Other Index Options'!$L:$L,'NSE - Other Index Options'!$D:$D,$A72,'NSE - Other Index Options'!$B:$B,"Wednesday",'NSE - Other Index Options'!$G:$G,"Weekly*"))</f>
        <v>1130.6628999999996</v>
      </c>
      <c r="C72" s="26">
        <f>IF(SUMIFS('BSE - SENSEX Index Options'!$L:$L,'BSE - SENSEX Index Options'!$D:$D,$A72,'BSE - SENSEX Index Options'!$B:$B,"Wednesday",'BSE - SENSEX Index Options'!$G:$G,"Weekly*")+SUMIFS('BSE - Other Index Options'!$L:$L,'BSE - Other Index Options'!$D:$D,$A72,'BSE - Other Index Options'!$B:$B,"Wednesday",'BSE - Other Index Options'!$G:$G,"Weekly*")=0,"",SUMIFS('BSE - SENSEX Index Options'!$L:$L,'BSE - SENSEX Index Options'!$D:$D,$A72,'BSE - SENSEX Index Options'!$B:$B,"Wednesday",'BSE - SENSEX Index Options'!$G:$G,"Weekly*")+SUMIFS('BSE - Other Index Options'!$L:$L,'BSE - Other Index Options'!$D:$D,$A72,'BSE - Other Index Options'!$B:$B,"Wednesday",'BSE - Other Index Options'!$G:$G,"Weekly*"))</f>
        <v>1424.3561000000004</v>
      </c>
      <c r="D72" s="27">
        <f t="shared" si="4"/>
        <v>0.44252621996157349</v>
      </c>
      <c r="E72" s="27">
        <f t="shared" si="5"/>
        <v>0.5574737800384264</v>
      </c>
    </row>
    <row r="73" spans="1:5">
      <c r="A73" s="24">
        <v>46023</v>
      </c>
      <c r="B73" s="26">
        <f>IF(SUMIFS('NSE - NIFTY Index Options'!$L:$L,'NSE - NIFTY Index Options'!$D:$D,$A73,'NSE - NIFTY Index Options'!$B:$B,"Wednesday",'NSE - NIFTY Index Options'!$G:$G,"Weekly*")+SUMIFS('NSE - Other Index Options'!$L:$L,'NSE - Other Index Options'!$D:$D,$A73,'NSE - Other Index Options'!$B:$B,"Wednesday",'NSE - Other Index Options'!$G:$G,"Weekly*")=0,"",SUMIFS('NSE - NIFTY Index Options'!$L:$L,'NSE - NIFTY Index Options'!$D:$D,$A73,'NSE - NIFTY Index Options'!$B:$B,"Wednesday",'NSE - NIFTY Index Options'!$G:$G,"Weekly*")+SUMIFS('NSE - Other Index Options'!$L:$L,'NSE - Other Index Options'!$D:$D,$A73,'NSE - Other Index Options'!$B:$B,"Wednesday",'NSE - Other Index Options'!$G:$G,"Weekly*"))</f>
        <v>1024.6831999999997</v>
      </c>
      <c r="C73" s="26">
        <f>IF(SUMIFS('BSE - SENSEX Index Options'!$L:$L,'BSE - SENSEX Index Options'!$D:$D,$A73,'BSE - SENSEX Index Options'!$B:$B,"Wednesday",'BSE - SENSEX Index Options'!$G:$G,"Weekly*")+SUMIFS('BSE - Other Index Options'!$L:$L,'BSE - Other Index Options'!$D:$D,$A73,'BSE - Other Index Options'!$B:$B,"Wednesday",'BSE - Other Index Options'!$G:$G,"Weekly*")=0,"",SUMIFS('BSE - SENSEX Index Options'!$L:$L,'BSE - SENSEX Index Options'!$D:$D,$A73,'BSE - SENSEX Index Options'!$B:$B,"Wednesday",'BSE - SENSEX Index Options'!$G:$G,"Weekly*")+SUMIFS('BSE - Other Index Options'!$L:$L,'BSE - Other Index Options'!$D:$D,$A73,'BSE - Other Index Options'!$B:$B,"Wednesday",'BSE - Other Index Options'!$G:$G,"Weekly*"))</f>
        <v>1413.6431</v>
      </c>
      <c r="D73" s="27">
        <f t="shared" si="4"/>
        <v>0.42024039194426105</v>
      </c>
      <c r="E73" s="27">
        <f t="shared" si="5"/>
        <v>0.57975960805573901</v>
      </c>
    </row>
    <row r="74" spans="1:5">
      <c r="A74" s="24">
        <v>46054</v>
      </c>
      <c r="B74" s="26">
        <f>IF(SUMIFS('NSE - NIFTY Index Options'!$L:$L,'NSE - NIFTY Index Options'!$D:$D,$A74,'NSE - NIFTY Index Options'!$B:$B,"Wednesday",'NSE - NIFTY Index Options'!$G:$G,"Weekly*")+SUMIFS('NSE - Other Index Options'!$L:$L,'NSE - Other Index Options'!$D:$D,$A74,'NSE - Other Index Options'!$B:$B,"Wednesday",'NSE - Other Index Options'!$G:$G,"Weekly*")=0,"",SUMIFS('NSE - NIFTY Index Options'!$L:$L,'NSE - NIFTY Index Options'!$D:$D,$A74,'NSE - NIFTY Index Options'!$B:$B,"Wednesday",'NSE - NIFTY Index Options'!$G:$G,"Weekly*")+SUMIFS('NSE - Other Index Options'!$L:$L,'NSE - Other Index Options'!$D:$D,$A74,'NSE - Other Index Options'!$B:$B,"Wednesday",'NSE - Other Index Options'!$G:$G,"Weekly*"))</f>
        <v>1013.7181</v>
      </c>
      <c r="C74" s="26">
        <f>IF(SUMIFS('BSE - SENSEX Index Options'!$L:$L,'BSE - SENSEX Index Options'!$D:$D,$A74,'BSE - SENSEX Index Options'!$B:$B,"Wednesday",'BSE - SENSEX Index Options'!$G:$G,"Weekly*")+SUMIFS('BSE - Other Index Options'!$L:$L,'BSE - Other Index Options'!$D:$D,$A74,'BSE - Other Index Options'!$B:$B,"Wednesday",'BSE - Other Index Options'!$G:$G,"Weekly*")=0,"",SUMIFS('BSE - SENSEX Index Options'!$L:$L,'BSE - SENSEX Index Options'!$D:$D,$A74,'BSE - SENSEX Index Options'!$B:$B,"Wednesday",'BSE - SENSEX Index Options'!$G:$G,"Weekly*")+SUMIFS('BSE - Other Index Options'!$L:$L,'BSE - Other Index Options'!$D:$D,$A74,'BSE - Other Index Options'!$B:$B,"Wednesday",'BSE - Other Index Options'!$G:$G,"Weekly*"))</f>
        <v>948.18369999999982</v>
      </c>
      <c r="D74" s="27">
        <f t="shared" si="4"/>
        <v>0.51670175337012292</v>
      </c>
      <c r="E74" s="27">
        <f t="shared" si="5"/>
        <v>0.48329824662987714</v>
      </c>
    </row>
    <row r="75" spans="1:5">
      <c r="A75" s="24">
        <v>46082</v>
      </c>
      <c r="B75" s="26">
        <f>IF(SUMIFS('NSE - NIFTY Index Options'!$L:$L,'NSE - NIFTY Index Options'!$D:$D,$A75,'NSE - NIFTY Index Options'!$B:$B,"Wednesday",'NSE - NIFTY Index Options'!$G:$G,"Weekly*")+SUMIFS('NSE - Other Index Options'!$L:$L,'NSE - Other Index Options'!$D:$D,$A75,'NSE - Other Index Options'!$B:$B,"Wednesday",'NSE - Other Index Options'!$G:$G,"Weekly*")=0,"",SUMIFS('NSE - NIFTY Index Options'!$L:$L,'NSE - NIFTY Index Options'!$D:$D,$A75,'NSE - NIFTY Index Options'!$B:$B,"Wednesday",'NSE - NIFTY Index Options'!$G:$G,"Weekly*")+SUMIFS('NSE - Other Index Options'!$L:$L,'NSE - Other Index Options'!$D:$D,$A75,'NSE - Other Index Options'!$B:$B,"Wednesday",'NSE - Other Index Options'!$G:$G,"Weekly*"))</f>
        <v>1469.413</v>
      </c>
      <c r="C75" s="26">
        <f>IF(SUMIFS('BSE - SENSEX Index Options'!$L:$L,'BSE - SENSEX Index Options'!$D:$D,$A75,'BSE - SENSEX Index Options'!$B:$B,"Wednesday",'BSE - SENSEX Index Options'!$G:$G,"Weekly*")+SUMIFS('BSE - Other Index Options'!$L:$L,'BSE - Other Index Options'!$D:$D,$A75,'BSE - Other Index Options'!$B:$B,"Wednesday",'BSE - Other Index Options'!$G:$G,"Weekly*")=0,"",SUMIFS('BSE - SENSEX Index Options'!$L:$L,'BSE - SENSEX Index Options'!$D:$D,$A75,'BSE - SENSEX Index Options'!$B:$B,"Wednesday",'BSE - SENSEX Index Options'!$G:$G,"Weekly*")+SUMIFS('BSE - Other Index Options'!$L:$L,'BSE - Other Index Options'!$D:$D,$A75,'BSE - Other Index Options'!$B:$B,"Wednesday",'BSE - Other Index Options'!$G:$G,"Weekly*"))</f>
        <v>1440.0806</v>
      </c>
      <c r="D75" s="27">
        <f t="shared" si="4"/>
        <v>0.50504080847608679</v>
      </c>
      <c r="E75" s="27">
        <f t="shared" si="5"/>
        <v>0.49495919152391332</v>
      </c>
    </row>
    <row r="76" spans="1:5">
      <c r="A76" s="24">
        <v>46113</v>
      </c>
      <c r="B76" s="26">
        <f>IF(SUMIFS('NSE - NIFTY Index Options'!$L:$L,'NSE - NIFTY Index Options'!$D:$D,$A76,'NSE - NIFTY Index Options'!$B:$B,"Wednesday",'NSE - NIFTY Index Options'!$G:$G,"Weekly*")+SUMIFS('NSE - Other Index Options'!$L:$L,'NSE - Other Index Options'!$D:$D,$A76,'NSE - Other Index Options'!$B:$B,"Wednesday",'NSE - Other Index Options'!$G:$G,"Weekly*")=0,"",SUMIFS('NSE - NIFTY Index Options'!$L:$L,'NSE - NIFTY Index Options'!$D:$D,$A76,'NSE - NIFTY Index Options'!$B:$B,"Wednesday",'NSE - NIFTY Index Options'!$G:$G,"Weekly*")+SUMIFS('NSE - Other Index Options'!$L:$L,'NSE - Other Index Options'!$D:$D,$A76,'NSE - Other Index Options'!$B:$B,"Wednesday",'NSE - Other Index Options'!$G:$G,"Weekly*"))</f>
        <v>1407.9354000000003</v>
      </c>
      <c r="C76" s="26">
        <f>IF(SUMIFS('BSE - SENSEX Index Options'!$L:$L,'BSE - SENSEX Index Options'!$D:$D,$A76,'BSE - SENSEX Index Options'!$B:$B,"Wednesday",'BSE - SENSEX Index Options'!$G:$G,"Weekly*")+SUMIFS('BSE - Other Index Options'!$L:$L,'BSE - Other Index Options'!$D:$D,$A76,'BSE - Other Index Options'!$B:$B,"Wednesday",'BSE - Other Index Options'!$G:$G,"Weekly*")=0,"",SUMIFS('BSE - SENSEX Index Options'!$L:$L,'BSE - SENSEX Index Options'!$D:$D,$A76,'BSE - SENSEX Index Options'!$B:$B,"Wednesday",'BSE - SENSEX Index Options'!$G:$G,"Weekly*")+SUMIFS('BSE - Other Index Options'!$L:$L,'BSE - Other Index Options'!$D:$D,$A76,'BSE - Other Index Options'!$B:$B,"Wednesday",'BSE - Other Index Options'!$G:$G,"Weekly*"))</f>
        <v>1531.5392000000004</v>
      </c>
      <c r="D76" s="27">
        <f t="shared" si="4"/>
        <v>0.47897518828704971</v>
      </c>
      <c r="E76" s="27">
        <f t="shared" si="5"/>
        <v>0.52102481171295034</v>
      </c>
    </row>
    <row r="77" spans="1:5">
      <c r="A77" s="24">
        <v>46143</v>
      </c>
      <c r="B77" s="26">
        <f>IF(SUMIFS('NSE - NIFTY Index Options'!$L:$L,'NSE - NIFTY Index Options'!$D:$D,$A77,'NSE - NIFTY Index Options'!$B:$B,"Wednesday",'NSE - NIFTY Index Options'!$G:$G,"Weekly*")+SUMIFS('NSE - Other Index Options'!$L:$L,'NSE - Other Index Options'!$D:$D,$A77,'NSE - Other Index Options'!$B:$B,"Wednesday",'NSE - Other Index Options'!$G:$G,"Weekly*")=0,"",SUMIFS('NSE - NIFTY Index Options'!$L:$L,'NSE - NIFTY Index Options'!$D:$D,$A77,'NSE - NIFTY Index Options'!$B:$B,"Wednesday",'NSE - NIFTY Index Options'!$G:$G,"Weekly*")+SUMIFS('NSE - Other Index Options'!$L:$L,'NSE - Other Index Options'!$D:$D,$A77,'NSE - Other Index Options'!$B:$B,"Wednesday",'NSE - Other Index Options'!$G:$G,"Weekly*"))</f>
        <v>1042.3619000000001</v>
      </c>
      <c r="C77" s="26">
        <f>IF(SUMIFS('BSE - SENSEX Index Options'!$L:$L,'BSE - SENSEX Index Options'!$D:$D,$A77,'BSE - SENSEX Index Options'!$B:$B,"Wednesday",'BSE - SENSEX Index Options'!$G:$G,"Weekly*")+SUMIFS('BSE - Other Index Options'!$L:$L,'BSE - Other Index Options'!$D:$D,$A77,'BSE - Other Index Options'!$B:$B,"Wednesday",'BSE - Other Index Options'!$G:$G,"Weekly*")=0,"",SUMIFS('BSE - SENSEX Index Options'!$L:$L,'BSE - SENSEX Index Options'!$D:$D,$A77,'BSE - SENSEX Index Options'!$B:$B,"Wednesday",'BSE - SENSEX Index Options'!$G:$G,"Weekly*")+SUMIFS('BSE - Other Index Options'!$L:$L,'BSE - Other Index Options'!$D:$D,$A77,'BSE - Other Index Options'!$B:$B,"Wednesday",'BSE - Other Index Options'!$G:$G,"Weekly*"))</f>
        <v>1473.4800000000005</v>
      </c>
      <c r="D77" s="27">
        <f t="shared" si="4"/>
        <v>0.41431931791898369</v>
      </c>
      <c r="E77" s="27">
        <f t="shared" si="5"/>
        <v>0.58568068208101642</v>
      </c>
    </row>
    <row r="78" spans="1:5">
      <c r="A78" s="24">
        <v>46174</v>
      </c>
      <c r="B78" s="26">
        <f>IF(SUMIFS('NSE - NIFTY Index Options'!$L:$L,'NSE - NIFTY Index Options'!$D:$D,$A78,'NSE - NIFTY Index Options'!$B:$B,"Wednesday",'NSE - NIFTY Index Options'!$G:$G,"Weekly*")+SUMIFS('NSE - Other Index Options'!$L:$L,'NSE - Other Index Options'!$D:$D,$A78,'NSE - Other Index Options'!$B:$B,"Wednesday",'NSE - Other Index Options'!$G:$G,"Weekly*")=0,"",SUMIFS('NSE - NIFTY Index Options'!$L:$L,'NSE - NIFTY Index Options'!$D:$D,$A78,'NSE - NIFTY Index Options'!$B:$B,"Wednesday",'NSE - NIFTY Index Options'!$G:$G,"Weekly*")+SUMIFS('NSE - Other Index Options'!$L:$L,'NSE - Other Index Options'!$D:$D,$A78,'NSE - Other Index Options'!$B:$B,"Wednesday",'NSE - Other Index Options'!$G:$G,"Weekly*"))</f>
        <v>997.21380000000011</v>
      </c>
      <c r="C78" s="26">
        <f>IF(SUMIFS('BSE - SENSEX Index Options'!$L:$L,'BSE - SENSEX Index Options'!$D:$D,$A78,'BSE - SENSEX Index Options'!$B:$B,"Wednesday",'BSE - SENSEX Index Options'!$G:$G,"Weekly*")+SUMIFS('BSE - Other Index Options'!$L:$L,'BSE - Other Index Options'!$D:$D,$A78,'BSE - Other Index Options'!$B:$B,"Wednesday",'BSE - Other Index Options'!$G:$G,"Weekly*")=0,"",SUMIFS('BSE - SENSEX Index Options'!$L:$L,'BSE - SENSEX Index Options'!$D:$D,$A78,'BSE - SENSEX Index Options'!$B:$B,"Wednesday",'BSE - SENSEX Index Options'!$G:$G,"Weekly*")+SUMIFS('BSE - Other Index Options'!$L:$L,'BSE - Other Index Options'!$D:$D,$A78,'BSE - Other Index Options'!$B:$B,"Wednesday",'BSE - Other Index Options'!$G:$G,"Weekly*"))</f>
        <v>1206.1126999999997</v>
      </c>
      <c r="D78" s="27">
        <f t="shared" si="4"/>
        <v>0.45259465630717927</v>
      </c>
      <c r="E78" s="27">
        <f t="shared" si="5"/>
        <v>0.54740534369282079</v>
      </c>
    </row>
    <row r="79" spans="1:5">
      <c r="A79" s="24">
        <v>46204</v>
      </c>
      <c r="B79" s="26">
        <f>IF(SUMIFS('NSE - NIFTY Index Options'!$L:$L,'NSE - NIFTY Index Options'!$D:$D,$A79,'NSE - NIFTY Index Options'!$B:$B,"Wednesday",'NSE - NIFTY Index Options'!$G:$G,"Weekly*")+SUMIFS('NSE - Other Index Options'!$L:$L,'NSE - Other Index Options'!$D:$D,$A79,'NSE - Other Index Options'!$B:$B,"Wednesday",'NSE - Other Index Options'!$G:$G,"Weekly*")=0,"",SUMIFS('NSE - NIFTY Index Options'!$L:$L,'NSE - NIFTY Index Options'!$D:$D,$A79,'NSE - NIFTY Index Options'!$B:$B,"Wednesday",'NSE - NIFTY Index Options'!$G:$G,"Weekly*")+SUMIFS('NSE - Other Index Options'!$L:$L,'NSE - Other Index Options'!$D:$D,$A79,'NSE - Other Index Options'!$B:$B,"Wednesday",'NSE - Other Index Options'!$G:$G,"Weekly*"))</f>
        <v>899.31509999999992</v>
      </c>
      <c r="C79" s="26">
        <f>IF(SUMIFS('BSE - SENSEX Index Options'!$L:$L,'BSE - SENSEX Index Options'!$D:$D,$A79,'BSE - SENSEX Index Options'!$B:$B,"Wednesday",'BSE - SENSEX Index Options'!$G:$G,"Weekly*")+SUMIFS('BSE - Other Index Options'!$L:$L,'BSE - Other Index Options'!$D:$D,$A79,'BSE - Other Index Options'!$B:$B,"Wednesday",'BSE - Other Index Options'!$G:$G,"Weekly*")=0,"",SUMIFS('BSE - SENSEX Index Options'!$L:$L,'BSE - SENSEX Index Options'!$D:$D,$A79,'BSE - SENSEX Index Options'!$B:$B,"Wednesday",'BSE - SENSEX Index Options'!$G:$G,"Weekly*")+SUMIFS('BSE - Other Index Options'!$L:$L,'BSE - Other Index Options'!$D:$D,$A79,'BSE - Other Index Options'!$B:$B,"Wednesday",'BSE - Other Index Options'!$G:$G,"Weekly*"))</f>
        <v>1231.8642</v>
      </c>
      <c r="D79" s="27">
        <f t="shared" si="4"/>
        <v>0.42198002767763371</v>
      </c>
      <c r="E79" s="27">
        <f t="shared" si="5"/>
        <v>0.57801997232236635</v>
      </c>
    </row>
    <row r="80" spans="1:5" hidden="1" outlineLevel="1">
      <c r="A80" s="24">
        <v>46235</v>
      </c>
      <c r="B80" s="26" t="str">
        <f>IF(SUMIFS('NSE - NIFTY Index Options'!$L:$L,'NSE - NIFTY Index Options'!$D:$D,$A80,'NSE - NIFTY Index Options'!$B:$B,"Wednesday",'NSE - NIFTY Index Options'!$G:$G,"Weekly*")+SUMIFS('NSE - Other Index Options'!$L:$L,'NSE - Other Index Options'!$D:$D,$A80,'NSE - Other Index Options'!$B:$B,"Wednesday",'NSE - Other Index Options'!$G:$G,"Weekly*")=0,"",SUMIFS('NSE - NIFTY Index Options'!$L:$L,'NSE - NIFTY Index Options'!$D:$D,$A80,'NSE - NIFTY Index Options'!$B:$B,"Wednesday",'NSE - NIFTY Index Options'!$G:$G,"Weekly*")+SUMIFS('NSE - Other Index Options'!$L:$L,'NSE - Other Index Options'!$D:$D,$A80,'NSE - Other Index Options'!$B:$B,"Wednesday",'NSE - Other Index Options'!$G:$G,"Weekly*"))</f>
        <v/>
      </c>
      <c r="C80" s="26" t="str">
        <f>IF(SUMIFS('BSE - SENSEX Index Options'!$L:$L,'BSE - SENSEX Index Options'!$D:$D,$A80,'BSE - SENSEX Index Options'!$B:$B,"Wednesday",'BSE - SENSEX Index Options'!$G:$G,"Weekly*")+SUMIFS('BSE - Other Index Options'!$L:$L,'BSE - Other Index Options'!$D:$D,$A80,'BSE - Other Index Options'!$B:$B,"Wednesday",'BSE - Other Index Options'!$G:$G,"Weekly*")=0,"",SUMIFS('BSE - SENSEX Index Options'!$L:$L,'BSE - SENSEX Index Options'!$D:$D,$A80,'BSE - SENSEX Index Options'!$B:$B,"Wednesday",'BSE - SENSEX Index Options'!$G:$G,"Weekly*")+SUMIFS('BSE - Other Index Options'!$L:$L,'BSE - Other Index Options'!$D:$D,$A80,'BSE - Other Index Options'!$B:$B,"Wednesday",'BSE - Other Index Options'!$G:$G,"Weekly*"))</f>
        <v/>
      </c>
      <c r="D80" s="27" t="str">
        <f t="shared" si="4"/>
        <v/>
      </c>
      <c r="E80" s="27" t="str">
        <f t="shared" si="5"/>
        <v/>
      </c>
    </row>
    <row r="81" spans="1:5" hidden="1" outlineLevel="1">
      <c r="A81" s="24">
        <v>46266</v>
      </c>
      <c r="B81" s="26" t="str">
        <f>IF(SUMIFS('NSE - NIFTY Index Options'!$L:$L,'NSE - NIFTY Index Options'!$D:$D,$A81,'NSE - NIFTY Index Options'!$B:$B,"Wednesday",'NSE - NIFTY Index Options'!$G:$G,"Weekly*")+SUMIFS('NSE - Other Index Options'!$L:$L,'NSE - Other Index Options'!$D:$D,$A81,'NSE - Other Index Options'!$B:$B,"Wednesday",'NSE - Other Index Options'!$G:$G,"Weekly*")=0,"",SUMIFS('NSE - NIFTY Index Options'!$L:$L,'NSE - NIFTY Index Options'!$D:$D,$A81,'NSE - NIFTY Index Options'!$B:$B,"Wednesday",'NSE - NIFTY Index Options'!$G:$G,"Weekly*")+SUMIFS('NSE - Other Index Options'!$L:$L,'NSE - Other Index Options'!$D:$D,$A81,'NSE - Other Index Options'!$B:$B,"Wednesday",'NSE - Other Index Options'!$G:$G,"Weekly*"))</f>
        <v/>
      </c>
      <c r="C81" s="26" t="str">
        <f>IF(SUMIFS('BSE - SENSEX Index Options'!$L:$L,'BSE - SENSEX Index Options'!$D:$D,$A81,'BSE - SENSEX Index Options'!$B:$B,"Wednesday",'BSE - SENSEX Index Options'!$G:$G,"Weekly*")+SUMIFS('BSE - Other Index Options'!$L:$L,'BSE - Other Index Options'!$D:$D,$A81,'BSE - Other Index Options'!$B:$B,"Wednesday",'BSE - Other Index Options'!$G:$G,"Weekly*")=0,"",SUMIFS('BSE - SENSEX Index Options'!$L:$L,'BSE - SENSEX Index Options'!$D:$D,$A81,'BSE - SENSEX Index Options'!$B:$B,"Wednesday",'BSE - SENSEX Index Options'!$G:$G,"Weekly*")+SUMIFS('BSE - Other Index Options'!$L:$L,'BSE - Other Index Options'!$D:$D,$A81,'BSE - Other Index Options'!$B:$B,"Wednesday",'BSE - Other Index Options'!$G:$G,"Weekly*"))</f>
        <v/>
      </c>
      <c r="D81" s="27" t="str">
        <f t="shared" si="4"/>
        <v/>
      </c>
      <c r="E81" s="27" t="str">
        <f t="shared" si="5"/>
        <v/>
      </c>
    </row>
    <row r="82" spans="1:5" hidden="1" outlineLevel="1">
      <c r="A82" s="24">
        <v>46296</v>
      </c>
      <c r="B82" s="26" t="str">
        <f>IF(SUMIFS('NSE - NIFTY Index Options'!$L:$L,'NSE - NIFTY Index Options'!$D:$D,$A82,'NSE - NIFTY Index Options'!$B:$B,"Wednesday",'NSE - NIFTY Index Options'!$G:$G,"Weekly*")+SUMIFS('NSE - Other Index Options'!$L:$L,'NSE - Other Index Options'!$D:$D,$A82,'NSE - Other Index Options'!$B:$B,"Wednesday",'NSE - Other Index Options'!$G:$G,"Weekly*")=0,"",SUMIFS('NSE - NIFTY Index Options'!$L:$L,'NSE - NIFTY Index Options'!$D:$D,$A82,'NSE - NIFTY Index Options'!$B:$B,"Wednesday",'NSE - NIFTY Index Options'!$G:$G,"Weekly*")+SUMIFS('NSE - Other Index Options'!$L:$L,'NSE - Other Index Options'!$D:$D,$A82,'NSE - Other Index Options'!$B:$B,"Wednesday",'NSE - Other Index Options'!$G:$G,"Weekly*"))</f>
        <v/>
      </c>
      <c r="C82" s="26" t="str">
        <f>IF(SUMIFS('BSE - SENSEX Index Options'!$L:$L,'BSE - SENSEX Index Options'!$D:$D,$A82,'BSE - SENSEX Index Options'!$B:$B,"Wednesday",'BSE - SENSEX Index Options'!$G:$G,"Weekly*")+SUMIFS('BSE - Other Index Options'!$L:$L,'BSE - Other Index Options'!$D:$D,$A82,'BSE - Other Index Options'!$B:$B,"Wednesday",'BSE - Other Index Options'!$G:$G,"Weekly*")=0,"",SUMIFS('BSE - SENSEX Index Options'!$L:$L,'BSE - SENSEX Index Options'!$D:$D,$A82,'BSE - SENSEX Index Options'!$B:$B,"Wednesday",'BSE - SENSEX Index Options'!$G:$G,"Weekly*")+SUMIFS('BSE - Other Index Options'!$L:$L,'BSE - Other Index Options'!$D:$D,$A82,'BSE - Other Index Options'!$B:$B,"Wednesday",'BSE - Other Index Options'!$G:$G,"Weekly*"))</f>
        <v/>
      </c>
      <c r="D82" s="27" t="str">
        <f t="shared" si="4"/>
        <v/>
      </c>
      <c r="E82" s="27" t="str">
        <f t="shared" si="5"/>
        <v/>
      </c>
    </row>
    <row r="83" spans="1:5" hidden="1" outlineLevel="1">
      <c r="A83" s="24">
        <v>46327</v>
      </c>
      <c r="B83" s="26" t="str">
        <f>IF(SUMIFS('NSE - NIFTY Index Options'!$L:$L,'NSE - NIFTY Index Options'!$D:$D,$A83,'NSE - NIFTY Index Options'!$B:$B,"Wednesday",'NSE - NIFTY Index Options'!$G:$G,"Weekly*")+SUMIFS('NSE - Other Index Options'!$L:$L,'NSE - Other Index Options'!$D:$D,$A83,'NSE - Other Index Options'!$B:$B,"Wednesday",'NSE - Other Index Options'!$G:$G,"Weekly*")=0,"",SUMIFS('NSE - NIFTY Index Options'!$L:$L,'NSE - NIFTY Index Options'!$D:$D,$A83,'NSE - NIFTY Index Options'!$B:$B,"Wednesday",'NSE - NIFTY Index Options'!$G:$G,"Weekly*")+SUMIFS('NSE - Other Index Options'!$L:$L,'NSE - Other Index Options'!$D:$D,$A83,'NSE - Other Index Options'!$B:$B,"Wednesday",'NSE - Other Index Options'!$G:$G,"Weekly*"))</f>
        <v/>
      </c>
      <c r="C83" s="26" t="str">
        <f>IF(SUMIFS('BSE - SENSEX Index Options'!$L:$L,'BSE - SENSEX Index Options'!$D:$D,$A83,'BSE - SENSEX Index Options'!$B:$B,"Wednesday",'BSE - SENSEX Index Options'!$G:$G,"Weekly*")+SUMIFS('BSE - Other Index Options'!$L:$L,'BSE - Other Index Options'!$D:$D,$A83,'BSE - Other Index Options'!$B:$B,"Wednesday",'BSE - Other Index Options'!$G:$G,"Weekly*")=0,"",SUMIFS('BSE - SENSEX Index Options'!$L:$L,'BSE - SENSEX Index Options'!$D:$D,$A83,'BSE - SENSEX Index Options'!$B:$B,"Wednesday",'BSE - SENSEX Index Options'!$G:$G,"Weekly*")+SUMIFS('BSE - Other Index Options'!$L:$L,'BSE - Other Index Options'!$D:$D,$A83,'BSE - Other Index Options'!$B:$B,"Wednesday",'BSE - Other Index Options'!$G:$G,"Weekly*"))</f>
        <v/>
      </c>
      <c r="D83" s="27" t="str">
        <f t="shared" si="4"/>
        <v/>
      </c>
      <c r="E83" s="27" t="str">
        <f t="shared" si="5"/>
        <v/>
      </c>
    </row>
    <row r="84" spans="1:5" hidden="1" outlineLevel="1">
      <c r="A84" s="24">
        <v>46357</v>
      </c>
      <c r="B84" s="26" t="str">
        <f>IF(SUMIFS('NSE - NIFTY Index Options'!$L:$L,'NSE - NIFTY Index Options'!$D:$D,$A84,'NSE - NIFTY Index Options'!$B:$B,"Wednesday",'NSE - NIFTY Index Options'!$G:$G,"Weekly*")+SUMIFS('NSE - Other Index Options'!$L:$L,'NSE - Other Index Options'!$D:$D,$A84,'NSE - Other Index Options'!$B:$B,"Wednesday",'NSE - Other Index Options'!$G:$G,"Weekly*")=0,"",SUMIFS('NSE - NIFTY Index Options'!$L:$L,'NSE - NIFTY Index Options'!$D:$D,$A84,'NSE - NIFTY Index Options'!$B:$B,"Wednesday",'NSE - NIFTY Index Options'!$G:$G,"Weekly*")+SUMIFS('NSE - Other Index Options'!$L:$L,'NSE - Other Index Options'!$D:$D,$A84,'NSE - Other Index Options'!$B:$B,"Wednesday",'NSE - Other Index Options'!$G:$G,"Weekly*"))</f>
        <v/>
      </c>
      <c r="C84" s="26" t="str">
        <f>IF(SUMIFS('BSE - SENSEX Index Options'!$L:$L,'BSE - SENSEX Index Options'!$D:$D,$A84,'BSE - SENSEX Index Options'!$B:$B,"Wednesday",'BSE - SENSEX Index Options'!$G:$G,"Weekly*")+SUMIFS('BSE - Other Index Options'!$L:$L,'BSE - Other Index Options'!$D:$D,$A84,'BSE - Other Index Options'!$B:$B,"Wednesday",'BSE - Other Index Options'!$G:$G,"Weekly*")=0,"",SUMIFS('BSE - SENSEX Index Options'!$L:$L,'BSE - SENSEX Index Options'!$D:$D,$A84,'BSE - SENSEX Index Options'!$B:$B,"Wednesday",'BSE - SENSEX Index Options'!$G:$G,"Weekly*")+SUMIFS('BSE - Other Index Options'!$L:$L,'BSE - Other Index Options'!$D:$D,$A84,'BSE - Other Index Options'!$B:$B,"Wednesday",'BSE - Other Index Options'!$G:$G,"Weekly*"))</f>
        <v/>
      </c>
      <c r="D84" s="27" t="str">
        <f t="shared" si="4"/>
        <v/>
      </c>
      <c r="E84" s="27" t="str">
        <f t="shared" si="5"/>
        <v/>
      </c>
    </row>
    <row r="85" spans="1:5" hidden="1" outlineLevel="1">
      <c r="A85" s="24">
        <v>46388</v>
      </c>
      <c r="B85" s="26" t="str">
        <f>IF(SUMIFS('NSE - NIFTY Index Options'!$L:$L,'NSE - NIFTY Index Options'!$D:$D,$A85,'NSE - NIFTY Index Options'!$B:$B,"Wednesday",'NSE - NIFTY Index Options'!$G:$G,"Weekly*")+SUMIFS('NSE - Other Index Options'!$L:$L,'NSE - Other Index Options'!$D:$D,$A85,'NSE - Other Index Options'!$B:$B,"Wednesday",'NSE - Other Index Options'!$G:$G,"Weekly*")=0,"",SUMIFS('NSE - NIFTY Index Options'!$L:$L,'NSE - NIFTY Index Options'!$D:$D,$A85,'NSE - NIFTY Index Options'!$B:$B,"Wednesday",'NSE - NIFTY Index Options'!$G:$G,"Weekly*")+SUMIFS('NSE - Other Index Options'!$L:$L,'NSE - Other Index Options'!$D:$D,$A85,'NSE - Other Index Options'!$B:$B,"Wednesday",'NSE - Other Index Options'!$G:$G,"Weekly*"))</f>
        <v/>
      </c>
      <c r="C85" s="26" t="str">
        <f>IF(SUMIFS('BSE - SENSEX Index Options'!$L:$L,'BSE - SENSEX Index Options'!$D:$D,$A85,'BSE - SENSEX Index Options'!$B:$B,"Wednesday",'BSE - SENSEX Index Options'!$G:$G,"Weekly*")+SUMIFS('BSE - Other Index Options'!$L:$L,'BSE - Other Index Options'!$D:$D,$A85,'BSE - Other Index Options'!$B:$B,"Wednesday",'BSE - Other Index Options'!$G:$G,"Weekly*")=0,"",SUMIFS('BSE - SENSEX Index Options'!$L:$L,'BSE - SENSEX Index Options'!$D:$D,$A85,'BSE - SENSEX Index Options'!$B:$B,"Wednesday",'BSE - SENSEX Index Options'!$G:$G,"Weekly*")+SUMIFS('BSE - Other Index Options'!$L:$L,'BSE - Other Index Options'!$D:$D,$A85,'BSE - Other Index Options'!$B:$B,"Wednesday",'BSE - Other Index Options'!$G:$G,"Weekly*"))</f>
        <v/>
      </c>
      <c r="D85" s="27" t="str">
        <f t="shared" si="4"/>
        <v/>
      </c>
      <c r="E85" s="27" t="str">
        <f t="shared" si="5"/>
        <v/>
      </c>
    </row>
    <row r="86" spans="1:5" hidden="1" outlineLevel="1">
      <c r="A86" s="24">
        <v>46419</v>
      </c>
      <c r="B86" s="26" t="str">
        <f>IF(SUMIFS('NSE - NIFTY Index Options'!$L:$L,'NSE - NIFTY Index Options'!$D:$D,$A86,'NSE - NIFTY Index Options'!$B:$B,"Wednesday",'NSE - NIFTY Index Options'!$G:$G,"Weekly*")+SUMIFS('NSE - Other Index Options'!$L:$L,'NSE - Other Index Options'!$D:$D,$A86,'NSE - Other Index Options'!$B:$B,"Wednesday",'NSE - Other Index Options'!$G:$G,"Weekly*")=0,"",SUMIFS('NSE - NIFTY Index Options'!$L:$L,'NSE - NIFTY Index Options'!$D:$D,$A86,'NSE - NIFTY Index Options'!$B:$B,"Wednesday",'NSE - NIFTY Index Options'!$G:$G,"Weekly*")+SUMIFS('NSE - Other Index Options'!$L:$L,'NSE - Other Index Options'!$D:$D,$A86,'NSE - Other Index Options'!$B:$B,"Wednesday",'NSE - Other Index Options'!$G:$G,"Weekly*"))</f>
        <v/>
      </c>
      <c r="C86" s="26" t="str">
        <f>IF(SUMIFS('BSE - SENSEX Index Options'!$L:$L,'BSE - SENSEX Index Options'!$D:$D,$A86,'BSE - SENSEX Index Options'!$B:$B,"Wednesday",'BSE - SENSEX Index Options'!$G:$G,"Weekly*")+SUMIFS('BSE - Other Index Options'!$L:$L,'BSE - Other Index Options'!$D:$D,$A86,'BSE - Other Index Options'!$B:$B,"Wednesday",'BSE - Other Index Options'!$G:$G,"Weekly*")=0,"",SUMIFS('BSE - SENSEX Index Options'!$L:$L,'BSE - SENSEX Index Options'!$D:$D,$A86,'BSE - SENSEX Index Options'!$B:$B,"Wednesday",'BSE - SENSEX Index Options'!$G:$G,"Weekly*")+SUMIFS('BSE - Other Index Options'!$L:$L,'BSE - Other Index Options'!$D:$D,$A86,'BSE - Other Index Options'!$B:$B,"Wednesday",'BSE - Other Index Options'!$G:$G,"Weekly*"))</f>
        <v/>
      </c>
      <c r="D86" s="27" t="str">
        <f t="shared" si="4"/>
        <v/>
      </c>
      <c r="E86" s="27" t="str">
        <f t="shared" si="5"/>
        <v/>
      </c>
    </row>
    <row r="87" spans="1:5" hidden="1" outlineLevel="1">
      <c r="A87" s="24">
        <v>46447</v>
      </c>
      <c r="B87" s="26" t="str">
        <f>IF(SUMIFS('NSE - NIFTY Index Options'!$L:$L,'NSE - NIFTY Index Options'!$D:$D,$A87,'NSE - NIFTY Index Options'!$B:$B,"Wednesday",'NSE - NIFTY Index Options'!$G:$G,"Weekly*")+SUMIFS('NSE - Other Index Options'!$L:$L,'NSE - Other Index Options'!$D:$D,$A87,'NSE - Other Index Options'!$B:$B,"Wednesday",'NSE - Other Index Options'!$G:$G,"Weekly*")=0,"",SUMIFS('NSE - NIFTY Index Options'!$L:$L,'NSE - NIFTY Index Options'!$D:$D,$A87,'NSE - NIFTY Index Options'!$B:$B,"Wednesday",'NSE - NIFTY Index Options'!$G:$G,"Weekly*")+SUMIFS('NSE - Other Index Options'!$L:$L,'NSE - Other Index Options'!$D:$D,$A87,'NSE - Other Index Options'!$B:$B,"Wednesday",'NSE - Other Index Options'!$G:$G,"Weekly*"))</f>
        <v/>
      </c>
      <c r="C87" s="26" t="str">
        <f>IF(SUMIFS('BSE - SENSEX Index Options'!$L:$L,'BSE - SENSEX Index Options'!$D:$D,$A87,'BSE - SENSEX Index Options'!$B:$B,"Wednesday",'BSE - SENSEX Index Options'!$G:$G,"Weekly*")+SUMIFS('BSE - Other Index Options'!$L:$L,'BSE - Other Index Options'!$D:$D,$A87,'BSE - Other Index Options'!$B:$B,"Wednesday",'BSE - Other Index Options'!$G:$G,"Weekly*")=0,"",SUMIFS('BSE - SENSEX Index Options'!$L:$L,'BSE - SENSEX Index Options'!$D:$D,$A87,'BSE - SENSEX Index Options'!$B:$B,"Wednesday",'BSE - SENSEX Index Options'!$G:$G,"Weekly*")+SUMIFS('BSE - Other Index Options'!$L:$L,'BSE - Other Index Options'!$D:$D,$A87,'BSE - Other Index Options'!$B:$B,"Wednesday",'BSE - Other Index Options'!$G:$G,"Weekly*"))</f>
        <v/>
      </c>
      <c r="D87" s="27" t="str">
        <f t="shared" si="4"/>
        <v/>
      </c>
      <c r="E87" s="27" t="str">
        <f t="shared" si="5"/>
        <v/>
      </c>
    </row>
    <row r="88" spans="1:5" hidden="1" outlineLevel="1">
      <c r="A88" s="24">
        <v>46478</v>
      </c>
      <c r="B88" s="26" t="str">
        <f>IF(SUMIFS('NSE - NIFTY Index Options'!$L:$L,'NSE - NIFTY Index Options'!$D:$D,$A88,'NSE - NIFTY Index Options'!$B:$B,"Wednesday",'NSE - NIFTY Index Options'!$G:$G,"Weekly*")+SUMIFS('NSE - Other Index Options'!$L:$L,'NSE - Other Index Options'!$D:$D,$A88,'NSE - Other Index Options'!$B:$B,"Wednesday",'NSE - Other Index Options'!$G:$G,"Weekly*")=0,"",SUMIFS('NSE - NIFTY Index Options'!$L:$L,'NSE - NIFTY Index Options'!$D:$D,$A88,'NSE - NIFTY Index Options'!$B:$B,"Wednesday",'NSE - NIFTY Index Options'!$G:$G,"Weekly*")+SUMIFS('NSE - Other Index Options'!$L:$L,'NSE - Other Index Options'!$D:$D,$A88,'NSE - Other Index Options'!$B:$B,"Wednesday",'NSE - Other Index Options'!$G:$G,"Weekly*"))</f>
        <v/>
      </c>
      <c r="C88" s="26" t="str">
        <f>IF(SUMIFS('BSE - SENSEX Index Options'!$L:$L,'BSE - SENSEX Index Options'!$D:$D,$A88,'BSE - SENSEX Index Options'!$B:$B,"Wednesday",'BSE - SENSEX Index Options'!$G:$G,"Weekly*")+SUMIFS('BSE - Other Index Options'!$L:$L,'BSE - Other Index Options'!$D:$D,$A88,'BSE - Other Index Options'!$B:$B,"Wednesday",'BSE - Other Index Options'!$G:$G,"Weekly*")=0,"",SUMIFS('BSE - SENSEX Index Options'!$L:$L,'BSE - SENSEX Index Options'!$D:$D,$A88,'BSE - SENSEX Index Options'!$B:$B,"Wednesday",'BSE - SENSEX Index Options'!$G:$G,"Weekly*")+SUMIFS('BSE - Other Index Options'!$L:$L,'BSE - Other Index Options'!$D:$D,$A88,'BSE - Other Index Options'!$B:$B,"Wednesday",'BSE - Other Index Options'!$G:$G,"Weekly*"))</f>
        <v/>
      </c>
      <c r="D88" s="27" t="str">
        <f t="shared" si="4"/>
        <v/>
      </c>
      <c r="E88" s="27" t="str">
        <f t="shared" si="5"/>
        <v/>
      </c>
    </row>
    <row r="89" spans="1:5" hidden="1" outlineLevel="1">
      <c r="A89" s="24">
        <v>46508</v>
      </c>
      <c r="B89" s="26" t="str">
        <f>IF(SUMIFS('NSE - NIFTY Index Options'!$L:$L,'NSE - NIFTY Index Options'!$D:$D,$A89,'NSE - NIFTY Index Options'!$B:$B,"Wednesday",'NSE - NIFTY Index Options'!$G:$G,"Weekly*")+SUMIFS('NSE - Other Index Options'!$L:$L,'NSE - Other Index Options'!$D:$D,$A89,'NSE - Other Index Options'!$B:$B,"Wednesday",'NSE - Other Index Options'!$G:$G,"Weekly*")=0,"",SUMIFS('NSE - NIFTY Index Options'!$L:$L,'NSE - NIFTY Index Options'!$D:$D,$A89,'NSE - NIFTY Index Options'!$B:$B,"Wednesday",'NSE - NIFTY Index Options'!$G:$G,"Weekly*")+SUMIFS('NSE - Other Index Options'!$L:$L,'NSE - Other Index Options'!$D:$D,$A89,'NSE - Other Index Options'!$B:$B,"Wednesday",'NSE - Other Index Options'!$G:$G,"Weekly*"))</f>
        <v/>
      </c>
      <c r="C89" s="26" t="str">
        <f>IF(SUMIFS('BSE - SENSEX Index Options'!$L:$L,'BSE - SENSEX Index Options'!$D:$D,$A89,'BSE - SENSEX Index Options'!$B:$B,"Wednesday",'BSE - SENSEX Index Options'!$G:$G,"Weekly*")+SUMIFS('BSE - Other Index Options'!$L:$L,'BSE - Other Index Options'!$D:$D,$A89,'BSE - Other Index Options'!$B:$B,"Wednesday",'BSE - Other Index Options'!$G:$G,"Weekly*")=0,"",SUMIFS('BSE - SENSEX Index Options'!$L:$L,'BSE - SENSEX Index Options'!$D:$D,$A89,'BSE - SENSEX Index Options'!$B:$B,"Wednesday",'BSE - SENSEX Index Options'!$G:$G,"Weekly*")+SUMIFS('BSE - Other Index Options'!$L:$L,'BSE - Other Index Options'!$D:$D,$A89,'BSE - Other Index Options'!$B:$B,"Wednesday",'BSE - Other Index Options'!$G:$G,"Weekly*"))</f>
        <v/>
      </c>
      <c r="D89" s="27" t="str">
        <f t="shared" si="4"/>
        <v/>
      </c>
      <c r="E89" s="27" t="str">
        <f t="shared" si="5"/>
        <v/>
      </c>
    </row>
    <row r="90" spans="1:5" hidden="1" outlineLevel="1">
      <c r="A90" s="24">
        <v>46539</v>
      </c>
      <c r="B90" s="26" t="str">
        <f>IF(SUMIFS('NSE - NIFTY Index Options'!$L:$L,'NSE - NIFTY Index Options'!$D:$D,$A90,'NSE - NIFTY Index Options'!$B:$B,"Wednesday",'NSE - NIFTY Index Options'!$G:$G,"Weekly*")+SUMIFS('NSE - Other Index Options'!$L:$L,'NSE - Other Index Options'!$D:$D,$A90,'NSE - Other Index Options'!$B:$B,"Wednesday",'NSE - Other Index Options'!$G:$G,"Weekly*")=0,"",SUMIFS('NSE - NIFTY Index Options'!$L:$L,'NSE - NIFTY Index Options'!$D:$D,$A90,'NSE - NIFTY Index Options'!$B:$B,"Wednesday",'NSE - NIFTY Index Options'!$G:$G,"Weekly*")+SUMIFS('NSE - Other Index Options'!$L:$L,'NSE - Other Index Options'!$D:$D,$A90,'NSE - Other Index Options'!$B:$B,"Wednesday",'NSE - Other Index Options'!$G:$G,"Weekly*"))</f>
        <v/>
      </c>
      <c r="C90" s="26" t="str">
        <f>IF(SUMIFS('BSE - SENSEX Index Options'!$L:$L,'BSE - SENSEX Index Options'!$D:$D,$A90,'BSE - SENSEX Index Options'!$B:$B,"Wednesday",'BSE - SENSEX Index Options'!$G:$G,"Weekly*")+SUMIFS('BSE - Other Index Options'!$L:$L,'BSE - Other Index Options'!$D:$D,$A90,'BSE - Other Index Options'!$B:$B,"Wednesday",'BSE - Other Index Options'!$G:$G,"Weekly*")=0,"",SUMIFS('BSE - SENSEX Index Options'!$L:$L,'BSE - SENSEX Index Options'!$D:$D,$A90,'BSE - SENSEX Index Options'!$B:$B,"Wednesday",'BSE - SENSEX Index Options'!$G:$G,"Weekly*")+SUMIFS('BSE - Other Index Options'!$L:$L,'BSE - Other Index Options'!$D:$D,$A90,'BSE - Other Index Options'!$B:$B,"Wednesday",'BSE - Other Index Options'!$G:$G,"Weekly*"))</f>
        <v/>
      </c>
      <c r="D90" s="27" t="str">
        <f t="shared" si="4"/>
        <v/>
      </c>
      <c r="E90" s="27" t="str">
        <f t="shared" si="5"/>
        <v/>
      </c>
    </row>
    <row r="91" spans="1:5" hidden="1" outlineLevel="1">
      <c r="A91" s="24">
        <v>46569</v>
      </c>
      <c r="B91" s="26" t="str">
        <f>IF(SUMIFS('NSE - NIFTY Index Options'!$L:$L,'NSE - NIFTY Index Options'!$D:$D,$A91,'NSE - NIFTY Index Options'!$B:$B,"Wednesday",'NSE - NIFTY Index Options'!$G:$G,"Weekly*")+SUMIFS('NSE - Other Index Options'!$L:$L,'NSE - Other Index Options'!$D:$D,$A91,'NSE - Other Index Options'!$B:$B,"Wednesday",'NSE - Other Index Options'!$G:$G,"Weekly*")=0,"",SUMIFS('NSE - NIFTY Index Options'!$L:$L,'NSE - NIFTY Index Options'!$D:$D,$A91,'NSE - NIFTY Index Options'!$B:$B,"Wednesday",'NSE - NIFTY Index Options'!$G:$G,"Weekly*")+SUMIFS('NSE - Other Index Options'!$L:$L,'NSE - Other Index Options'!$D:$D,$A91,'NSE - Other Index Options'!$B:$B,"Wednesday",'NSE - Other Index Options'!$G:$G,"Weekly*"))</f>
        <v/>
      </c>
      <c r="C91" s="26" t="str">
        <f>IF(SUMIFS('BSE - SENSEX Index Options'!$L:$L,'BSE - SENSEX Index Options'!$D:$D,$A91,'BSE - SENSEX Index Options'!$B:$B,"Wednesday",'BSE - SENSEX Index Options'!$G:$G,"Weekly*")+SUMIFS('BSE - Other Index Options'!$L:$L,'BSE - Other Index Options'!$D:$D,$A91,'BSE - Other Index Options'!$B:$B,"Wednesday",'BSE - Other Index Options'!$G:$G,"Weekly*")=0,"",SUMIFS('BSE - SENSEX Index Options'!$L:$L,'BSE - SENSEX Index Options'!$D:$D,$A91,'BSE - SENSEX Index Options'!$B:$B,"Wednesday",'BSE - SENSEX Index Options'!$G:$G,"Weekly*")+SUMIFS('BSE - Other Index Options'!$L:$L,'BSE - Other Index Options'!$D:$D,$A91,'BSE - Other Index Options'!$B:$B,"Wednesday",'BSE - Other Index Options'!$G:$G,"Weekly*"))</f>
        <v/>
      </c>
      <c r="D91" s="27" t="str">
        <f t="shared" si="4"/>
        <v/>
      </c>
      <c r="E91" s="27" t="str">
        <f t="shared" si="5"/>
        <v/>
      </c>
    </row>
    <row r="92" spans="1:5" hidden="1" outlineLevel="1">
      <c r="A92" s="24">
        <v>46600</v>
      </c>
      <c r="B92" s="26" t="str">
        <f>IF(SUMIFS('NSE - NIFTY Index Options'!$L:$L,'NSE - NIFTY Index Options'!$D:$D,$A92,'NSE - NIFTY Index Options'!$B:$B,"Wednesday",'NSE - NIFTY Index Options'!$G:$G,"Weekly*")+SUMIFS('NSE - Other Index Options'!$L:$L,'NSE - Other Index Options'!$D:$D,$A92,'NSE - Other Index Options'!$B:$B,"Wednesday",'NSE - Other Index Options'!$G:$G,"Weekly*")=0,"",SUMIFS('NSE - NIFTY Index Options'!$L:$L,'NSE - NIFTY Index Options'!$D:$D,$A92,'NSE - NIFTY Index Options'!$B:$B,"Wednesday",'NSE - NIFTY Index Options'!$G:$G,"Weekly*")+SUMIFS('NSE - Other Index Options'!$L:$L,'NSE - Other Index Options'!$D:$D,$A92,'NSE - Other Index Options'!$B:$B,"Wednesday",'NSE - Other Index Options'!$G:$G,"Weekly*"))</f>
        <v/>
      </c>
      <c r="C92" s="26" t="str">
        <f>IF(SUMIFS('BSE - SENSEX Index Options'!$L:$L,'BSE - SENSEX Index Options'!$D:$D,$A92,'BSE - SENSEX Index Options'!$B:$B,"Wednesday",'BSE - SENSEX Index Options'!$G:$G,"Weekly*")+SUMIFS('BSE - Other Index Options'!$L:$L,'BSE - Other Index Options'!$D:$D,$A92,'BSE - Other Index Options'!$B:$B,"Wednesday",'BSE - Other Index Options'!$G:$G,"Weekly*")=0,"",SUMIFS('BSE - SENSEX Index Options'!$L:$L,'BSE - SENSEX Index Options'!$D:$D,$A92,'BSE - SENSEX Index Options'!$B:$B,"Wednesday",'BSE - SENSEX Index Options'!$G:$G,"Weekly*")+SUMIFS('BSE - Other Index Options'!$L:$L,'BSE - Other Index Options'!$D:$D,$A92,'BSE - Other Index Options'!$B:$B,"Wednesday",'BSE - Other Index Options'!$G:$G,"Weekly*"))</f>
        <v/>
      </c>
      <c r="D92" s="27" t="str">
        <f t="shared" si="4"/>
        <v/>
      </c>
      <c r="E92" s="27" t="str">
        <f t="shared" si="5"/>
        <v/>
      </c>
    </row>
    <row r="93" spans="1:5" hidden="1" outlineLevel="1">
      <c r="A93" s="24">
        <v>46631</v>
      </c>
      <c r="B93" s="26" t="str">
        <f>IF(SUMIFS('NSE - NIFTY Index Options'!$L:$L,'NSE - NIFTY Index Options'!$D:$D,$A93,'NSE - NIFTY Index Options'!$B:$B,"Wednesday",'NSE - NIFTY Index Options'!$G:$G,"Weekly*")+SUMIFS('NSE - Other Index Options'!$L:$L,'NSE - Other Index Options'!$D:$D,$A93,'NSE - Other Index Options'!$B:$B,"Wednesday",'NSE - Other Index Options'!$G:$G,"Weekly*")=0,"",SUMIFS('NSE - NIFTY Index Options'!$L:$L,'NSE - NIFTY Index Options'!$D:$D,$A93,'NSE - NIFTY Index Options'!$B:$B,"Wednesday",'NSE - NIFTY Index Options'!$G:$G,"Weekly*")+SUMIFS('NSE - Other Index Options'!$L:$L,'NSE - Other Index Options'!$D:$D,$A93,'NSE - Other Index Options'!$B:$B,"Wednesday",'NSE - Other Index Options'!$G:$G,"Weekly*"))</f>
        <v/>
      </c>
      <c r="C93" s="26" t="str">
        <f>IF(SUMIFS('BSE - SENSEX Index Options'!$L:$L,'BSE - SENSEX Index Options'!$D:$D,$A93,'BSE - SENSEX Index Options'!$B:$B,"Wednesday",'BSE - SENSEX Index Options'!$G:$G,"Weekly*")+SUMIFS('BSE - Other Index Options'!$L:$L,'BSE - Other Index Options'!$D:$D,$A93,'BSE - Other Index Options'!$B:$B,"Wednesday",'BSE - Other Index Options'!$G:$G,"Weekly*")=0,"",SUMIFS('BSE - SENSEX Index Options'!$L:$L,'BSE - SENSEX Index Options'!$D:$D,$A93,'BSE - SENSEX Index Options'!$B:$B,"Wednesday",'BSE - SENSEX Index Options'!$G:$G,"Weekly*")+SUMIFS('BSE - Other Index Options'!$L:$L,'BSE - Other Index Options'!$D:$D,$A93,'BSE - Other Index Options'!$B:$B,"Wednesday",'BSE - Other Index Options'!$G:$G,"Weekly*"))</f>
        <v/>
      </c>
      <c r="D93" s="27" t="str">
        <f t="shared" si="4"/>
        <v/>
      </c>
      <c r="E93" s="27" t="str">
        <f t="shared" si="5"/>
        <v/>
      </c>
    </row>
    <row r="94" spans="1:5" hidden="1" outlineLevel="1">
      <c r="A94" s="24">
        <v>46661</v>
      </c>
      <c r="B94" s="26" t="str">
        <f>IF(SUMIFS('NSE - NIFTY Index Options'!$L:$L,'NSE - NIFTY Index Options'!$D:$D,$A94,'NSE - NIFTY Index Options'!$B:$B,"Wednesday",'NSE - NIFTY Index Options'!$G:$G,"Weekly*")+SUMIFS('NSE - Other Index Options'!$L:$L,'NSE - Other Index Options'!$D:$D,$A94,'NSE - Other Index Options'!$B:$B,"Wednesday",'NSE - Other Index Options'!$G:$G,"Weekly*")=0,"",SUMIFS('NSE - NIFTY Index Options'!$L:$L,'NSE - NIFTY Index Options'!$D:$D,$A94,'NSE - NIFTY Index Options'!$B:$B,"Wednesday",'NSE - NIFTY Index Options'!$G:$G,"Weekly*")+SUMIFS('NSE - Other Index Options'!$L:$L,'NSE - Other Index Options'!$D:$D,$A94,'NSE - Other Index Options'!$B:$B,"Wednesday",'NSE - Other Index Options'!$G:$G,"Weekly*"))</f>
        <v/>
      </c>
      <c r="C94" s="26" t="str">
        <f>IF(SUMIFS('BSE - SENSEX Index Options'!$L:$L,'BSE - SENSEX Index Options'!$D:$D,$A94,'BSE - SENSEX Index Options'!$B:$B,"Wednesday",'BSE - SENSEX Index Options'!$G:$G,"Weekly*")+SUMIFS('BSE - Other Index Options'!$L:$L,'BSE - Other Index Options'!$D:$D,$A94,'BSE - Other Index Options'!$B:$B,"Wednesday",'BSE - Other Index Options'!$G:$G,"Weekly*")=0,"",SUMIFS('BSE - SENSEX Index Options'!$L:$L,'BSE - SENSEX Index Options'!$D:$D,$A94,'BSE - SENSEX Index Options'!$B:$B,"Wednesday",'BSE - SENSEX Index Options'!$G:$G,"Weekly*")+SUMIFS('BSE - Other Index Options'!$L:$L,'BSE - Other Index Options'!$D:$D,$A94,'BSE - Other Index Options'!$B:$B,"Wednesday",'BSE - Other Index Options'!$G:$G,"Weekly*"))</f>
        <v/>
      </c>
      <c r="D94" s="27" t="str">
        <f t="shared" si="4"/>
        <v/>
      </c>
      <c r="E94" s="27" t="str">
        <f t="shared" si="5"/>
        <v/>
      </c>
    </row>
    <row r="95" spans="1:5" hidden="1" outlineLevel="1">
      <c r="A95" s="24">
        <v>46692</v>
      </c>
      <c r="B95" s="26" t="str">
        <f>IF(SUMIFS('NSE - NIFTY Index Options'!$L:$L,'NSE - NIFTY Index Options'!$D:$D,$A95,'NSE - NIFTY Index Options'!$B:$B,"Wednesday",'NSE - NIFTY Index Options'!$G:$G,"Weekly*")+SUMIFS('NSE - Other Index Options'!$L:$L,'NSE - Other Index Options'!$D:$D,$A95,'NSE - Other Index Options'!$B:$B,"Wednesday",'NSE - Other Index Options'!$G:$G,"Weekly*")=0,"",SUMIFS('NSE - NIFTY Index Options'!$L:$L,'NSE - NIFTY Index Options'!$D:$D,$A95,'NSE - NIFTY Index Options'!$B:$B,"Wednesday",'NSE - NIFTY Index Options'!$G:$G,"Weekly*")+SUMIFS('NSE - Other Index Options'!$L:$L,'NSE - Other Index Options'!$D:$D,$A95,'NSE - Other Index Options'!$B:$B,"Wednesday",'NSE - Other Index Options'!$G:$G,"Weekly*"))</f>
        <v/>
      </c>
      <c r="C95" s="26" t="str">
        <f>IF(SUMIFS('BSE - SENSEX Index Options'!$L:$L,'BSE - SENSEX Index Options'!$D:$D,$A95,'BSE - SENSEX Index Options'!$B:$B,"Wednesday",'BSE - SENSEX Index Options'!$G:$G,"Weekly*")+SUMIFS('BSE - Other Index Options'!$L:$L,'BSE - Other Index Options'!$D:$D,$A95,'BSE - Other Index Options'!$B:$B,"Wednesday",'BSE - Other Index Options'!$G:$G,"Weekly*")=0,"",SUMIFS('BSE - SENSEX Index Options'!$L:$L,'BSE - SENSEX Index Options'!$D:$D,$A95,'BSE - SENSEX Index Options'!$B:$B,"Wednesday",'BSE - SENSEX Index Options'!$G:$G,"Weekly*")+SUMIFS('BSE - Other Index Options'!$L:$L,'BSE - Other Index Options'!$D:$D,$A95,'BSE - Other Index Options'!$B:$B,"Wednesday",'BSE - Other Index Options'!$G:$G,"Weekly*"))</f>
        <v/>
      </c>
      <c r="D95" s="27" t="str">
        <f t="shared" si="4"/>
        <v/>
      </c>
      <c r="E95" s="27" t="str">
        <f t="shared" si="5"/>
        <v/>
      </c>
    </row>
    <row r="96" spans="1:5" hidden="1" outlineLevel="1">
      <c r="A96" s="24">
        <v>46722</v>
      </c>
      <c r="B96" s="26" t="str">
        <f>IF(SUMIFS('NSE - NIFTY Index Options'!$L:$L,'NSE - NIFTY Index Options'!$D:$D,$A96,'NSE - NIFTY Index Options'!$B:$B,"Wednesday",'NSE - NIFTY Index Options'!$G:$G,"Weekly*")+SUMIFS('NSE - Other Index Options'!$L:$L,'NSE - Other Index Options'!$D:$D,$A96,'NSE - Other Index Options'!$B:$B,"Wednesday",'NSE - Other Index Options'!$G:$G,"Weekly*")=0,"",SUMIFS('NSE - NIFTY Index Options'!$L:$L,'NSE - NIFTY Index Options'!$D:$D,$A96,'NSE - NIFTY Index Options'!$B:$B,"Wednesday",'NSE - NIFTY Index Options'!$G:$G,"Weekly*")+SUMIFS('NSE - Other Index Options'!$L:$L,'NSE - Other Index Options'!$D:$D,$A96,'NSE - Other Index Options'!$B:$B,"Wednesday",'NSE - Other Index Options'!$G:$G,"Weekly*"))</f>
        <v/>
      </c>
      <c r="C96" s="26" t="str">
        <f>IF(SUMIFS('BSE - SENSEX Index Options'!$L:$L,'BSE - SENSEX Index Options'!$D:$D,$A96,'BSE - SENSEX Index Options'!$B:$B,"Wednesday",'BSE - SENSEX Index Options'!$G:$G,"Weekly*")+SUMIFS('BSE - Other Index Options'!$L:$L,'BSE - Other Index Options'!$D:$D,$A96,'BSE - Other Index Options'!$B:$B,"Wednesday",'BSE - Other Index Options'!$G:$G,"Weekly*")=0,"",SUMIFS('BSE - SENSEX Index Options'!$L:$L,'BSE - SENSEX Index Options'!$D:$D,$A96,'BSE - SENSEX Index Options'!$B:$B,"Wednesday",'BSE - SENSEX Index Options'!$G:$G,"Weekly*")+SUMIFS('BSE - Other Index Options'!$L:$L,'BSE - Other Index Options'!$D:$D,$A96,'BSE - Other Index Options'!$B:$B,"Wednesday",'BSE - Other Index Options'!$G:$G,"Weekly*"))</f>
        <v/>
      </c>
      <c r="D96" s="27" t="str">
        <f t="shared" si="4"/>
        <v/>
      </c>
      <c r="E96" s="27" t="str">
        <f t="shared" si="5"/>
        <v/>
      </c>
    </row>
    <row r="97" spans="1:5" collapsed="1">
      <c r="A97" s="28" t="s">
        <v>15</v>
      </c>
      <c r="B97" s="30">
        <f>IF(SUM(B69:B96)=0,"",SUM(B69:B96))</f>
        <v>11589.454599999999</v>
      </c>
      <c r="C97" s="30">
        <f>IF(SUM(C69:C96)=0,"",SUM(C69:C96))</f>
        <v>12771.494700000001</v>
      </c>
      <c r="D97" s="31">
        <f t="shared" si="4"/>
        <v>0.47573903862605221</v>
      </c>
      <c r="E97" s="31">
        <f t="shared" si="5"/>
        <v>0.52426096137394784</v>
      </c>
    </row>
    <row r="99" spans="1:5">
      <c r="A99" s="28" t="s">
        <v>263</v>
      </c>
    </row>
    <row r="100" spans="1:5">
      <c r="A100" s="28" t="s">
        <v>190</v>
      </c>
      <c r="B100" s="28" t="s">
        <v>257</v>
      </c>
      <c r="C100" s="28" t="s">
        <v>258</v>
      </c>
      <c r="D100" s="28" t="s">
        <v>259</v>
      </c>
      <c r="E100" s="28" t="s">
        <v>260</v>
      </c>
    </row>
    <row r="101" spans="1:5">
      <c r="A101" s="24">
        <v>45901</v>
      </c>
      <c r="B101" s="26">
        <f>IF(SUMIFS('NSE - NIFTY Index Options'!$L:$L,'NSE - NIFTY Index Options'!$D:$D,$A101,'NSE - NIFTY Index Options'!$B:$B,"Thursday",'NSE - NIFTY Index Options'!$G:$G,"Weekly*")+SUMIFS('NSE - Other Index Options'!$L:$L,'NSE - Other Index Options'!$D:$D,$A101,'NSE - Other Index Options'!$B:$B,"Thursday",'NSE - Other Index Options'!$G:$G,"Weekly*")=0,"",SUMIFS('NSE - NIFTY Index Options'!$L:$L,'NSE - NIFTY Index Options'!$D:$D,$A101,'NSE - NIFTY Index Options'!$B:$B,"Thursday",'NSE - NIFTY Index Options'!$G:$G,"Weekly*")+SUMIFS('NSE - Other Index Options'!$L:$L,'NSE - Other Index Options'!$D:$D,$A101,'NSE - Other Index Options'!$B:$B,"Thursday",'NSE - Other Index Options'!$G:$G,"Weekly*"))</f>
        <v>707.57849999999996</v>
      </c>
      <c r="C101" s="26">
        <f>IF(SUMIFS('BSE - SENSEX Index Options'!$L:$L,'BSE - SENSEX Index Options'!$D:$D,$A101,'BSE - SENSEX Index Options'!$B:$B,"Thursday",'BSE - SENSEX Index Options'!$G:$G,"Weekly*")+SUMIFS('BSE - Other Index Options'!$L:$L,'BSE - Other Index Options'!$D:$D,$A101,'BSE - Other Index Options'!$B:$B,"Thursday",'BSE - Other Index Options'!$G:$G,"Weekly*")=0,"",SUMIFS('BSE - SENSEX Index Options'!$L:$L,'BSE - SENSEX Index Options'!$D:$D,$A101,'BSE - SENSEX Index Options'!$B:$B,"Thursday",'BSE - SENSEX Index Options'!$G:$G,"Weekly*")+SUMIFS('BSE - Other Index Options'!$L:$L,'BSE - Other Index Options'!$D:$D,$A101,'BSE - Other Index Options'!$B:$B,"Thursday",'BSE - Other Index Options'!$G:$G,"Weekly*"))</f>
        <v>1075.4087999999997</v>
      </c>
      <c r="D101" s="27">
        <f t="shared" ref="D101:D129" si="6">IF(SUM(B101:C101)=0,"",SUM(B101)/SUM(B101:C101))</f>
        <v>0.39684999438863083</v>
      </c>
      <c r="E101" s="27">
        <f t="shared" ref="E101:E129" si="7">IF(SUM(B101:C101)=0,"",SUM(C101)/SUM(B101:C101))</f>
        <v>0.60315000561136911</v>
      </c>
    </row>
    <row r="102" spans="1:5">
      <c r="A102" s="24">
        <v>45931</v>
      </c>
      <c r="B102" s="26">
        <f>IF(SUMIFS('NSE - NIFTY Index Options'!$L:$L,'NSE - NIFTY Index Options'!$D:$D,$A102,'NSE - NIFTY Index Options'!$B:$B,"Thursday",'NSE - NIFTY Index Options'!$G:$G,"Weekly*")+SUMIFS('NSE - Other Index Options'!$L:$L,'NSE - Other Index Options'!$D:$D,$A102,'NSE - Other Index Options'!$B:$B,"Thursday",'NSE - Other Index Options'!$G:$G,"Weekly*")=0,"",SUMIFS('NSE - NIFTY Index Options'!$L:$L,'NSE - NIFTY Index Options'!$D:$D,$A102,'NSE - NIFTY Index Options'!$B:$B,"Thursday",'NSE - NIFTY Index Options'!$G:$G,"Weekly*")+SUMIFS('NSE - Other Index Options'!$L:$L,'NSE - Other Index Options'!$D:$D,$A102,'NSE - Other Index Options'!$B:$B,"Thursday",'NSE - Other Index Options'!$G:$G,"Weekly*"))</f>
        <v>865.29000000000008</v>
      </c>
      <c r="C102" s="26">
        <f>IF(SUMIFS('BSE - SENSEX Index Options'!$L:$L,'BSE - SENSEX Index Options'!$D:$D,$A102,'BSE - SENSEX Index Options'!$B:$B,"Thursday",'BSE - SENSEX Index Options'!$G:$G,"Weekly*")+SUMIFS('BSE - Other Index Options'!$L:$L,'BSE - Other Index Options'!$D:$D,$A102,'BSE - Other Index Options'!$B:$B,"Thursday",'BSE - Other Index Options'!$G:$G,"Weekly*")=0,"",SUMIFS('BSE - SENSEX Index Options'!$L:$L,'BSE - SENSEX Index Options'!$D:$D,$A102,'BSE - SENSEX Index Options'!$B:$B,"Thursday",'BSE - SENSEX Index Options'!$G:$G,"Weekly*")+SUMIFS('BSE - Other Index Options'!$L:$L,'BSE - Other Index Options'!$D:$D,$A102,'BSE - Other Index Options'!$B:$B,"Thursday",'BSE - Other Index Options'!$G:$G,"Weekly*"))</f>
        <v>1317.8744999999999</v>
      </c>
      <c r="D102" s="27">
        <f t="shared" si="6"/>
        <v>0.3963466793271877</v>
      </c>
      <c r="E102" s="27">
        <f t="shared" si="7"/>
        <v>0.6036533206728123</v>
      </c>
    </row>
    <row r="103" spans="1:5">
      <c r="A103" s="24">
        <v>45962</v>
      </c>
      <c r="B103" s="26">
        <f>IF(SUMIFS('NSE - NIFTY Index Options'!$L:$L,'NSE - NIFTY Index Options'!$D:$D,$A103,'NSE - NIFTY Index Options'!$B:$B,"Thursday",'NSE - NIFTY Index Options'!$G:$G,"Weekly*")+SUMIFS('NSE - Other Index Options'!$L:$L,'NSE - Other Index Options'!$D:$D,$A103,'NSE - Other Index Options'!$B:$B,"Thursday",'NSE - Other Index Options'!$G:$G,"Weekly*")=0,"",SUMIFS('NSE - NIFTY Index Options'!$L:$L,'NSE - NIFTY Index Options'!$D:$D,$A103,'NSE - NIFTY Index Options'!$B:$B,"Thursday",'NSE - NIFTY Index Options'!$G:$G,"Weekly*")+SUMIFS('NSE - Other Index Options'!$L:$L,'NSE - Other Index Options'!$D:$D,$A103,'NSE - Other Index Options'!$B:$B,"Thursday",'NSE - Other Index Options'!$G:$G,"Weekly*"))</f>
        <v>869.22880000000009</v>
      </c>
      <c r="C103" s="26">
        <f>IF(SUMIFS('BSE - SENSEX Index Options'!$L:$L,'BSE - SENSEX Index Options'!$D:$D,$A103,'BSE - SENSEX Index Options'!$B:$B,"Thursday",'BSE - SENSEX Index Options'!$G:$G,"Weekly*")+SUMIFS('BSE - Other Index Options'!$L:$L,'BSE - Other Index Options'!$D:$D,$A103,'BSE - Other Index Options'!$B:$B,"Thursday",'BSE - Other Index Options'!$G:$G,"Weekly*")=0,"",SUMIFS('BSE - SENSEX Index Options'!$L:$L,'BSE - SENSEX Index Options'!$D:$D,$A103,'BSE - SENSEX Index Options'!$B:$B,"Thursday",'BSE - SENSEX Index Options'!$G:$G,"Weekly*")+SUMIFS('BSE - Other Index Options'!$L:$L,'BSE - Other Index Options'!$D:$D,$A103,'BSE - Other Index Options'!$B:$B,"Thursday",'BSE - Other Index Options'!$G:$G,"Weekly*"))</f>
        <v>1316.8767</v>
      </c>
      <c r="D103" s="27">
        <f t="shared" si="6"/>
        <v>0.39761521115975418</v>
      </c>
      <c r="E103" s="27">
        <f t="shared" si="7"/>
        <v>0.60238478884024582</v>
      </c>
    </row>
    <row r="104" spans="1:5">
      <c r="A104" s="24">
        <v>45992</v>
      </c>
      <c r="B104" s="26">
        <f>IF(SUMIFS('NSE - NIFTY Index Options'!$L:$L,'NSE - NIFTY Index Options'!$D:$D,$A104,'NSE - NIFTY Index Options'!$B:$B,"Thursday",'NSE - NIFTY Index Options'!$G:$G,"Weekly*")+SUMIFS('NSE - Other Index Options'!$L:$L,'NSE - Other Index Options'!$D:$D,$A104,'NSE - Other Index Options'!$B:$B,"Thursday",'NSE - Other Index Options'!$G:$G,"Weekly*")=0,"",SUMIFS('NSE - NIFTY Index Options'!$L:$L,'NSE - NIFTY Index Options'!$D:$D,$A104,'NSE - NIFTY Index Options'!$B:$B,"Thursday",'NSE - NIFTY Index Options'!$G:$G,"Weekly*")+SUMIFS('NSE - Other Index Options'!$L:$L,'NSE - Other Index Options'!$D:$D,$A104,'NSE - Other Index Options'!$B:$B,"Thursday",'NSE - Other Index Options'!$G:$G,"Weekly*"))</f>
        <v>836.0471</v>
      </c>
      <c r="C104" s="26">
        <f>IF(SUMIFS('BSE - SENSEX Index Options'!$L:$L,'BSE - SENSEX Index Options'!$D:$D,$A104,'BSE - SENSEX Index Options'!$B:$B,"Thursday",'BSE - SENSEX Index Options'!$G:$G,"Weekly*")+SUMIFS('BSE - Other Index Options'!$L:$L,'BSE - Other Index Options'!$D:$D,$A104,'BSE - Other Index Options'!$B:$B,"Thursday",'BSE - Other Index Options'!$G:$G,"Weekly*")=0,"",SUMIFS('BSE - SENSEX Index Options'!$L:$L,'BSE - SENSEX Index Options'!$D:$D,$A104,'BSE - SENSEX Index Options'!$B:$B,"Thursday",'BSE - SENSEX Index Options'!$G:$G,"Weekly*")+SUMIFS('BSE - Other Index Options'!$L:$L,'BSE - Other Index Options'!$D:$D,$A104,'BSE - Other Index Options'!$B:$B,"Thursday",'BSE - Other Index Options'!$G:$G,"Weekly*"))</f>
        <v>1459.8136</v>
      </c>
      <c r="D104" s="27">
        <f t="shared" si="6"/>
        <v>0.36415410569116841</v>
      </c>
      <c r="E104" s="27">
        <f t="shared" si="7"/>
        <v>0.63584589430883143</v>
      </c>
    </row>
    <row r="105" spans="1:5">
      <c r="A105" s="24">
        <v>46023</v>
      </c>
      <c r="B105" s="26">
        <f>IF(SUMIFS('NSE - NIFTY Index Options'!$L:$L,'NSE - NIFTY Index Options'!$D:$D,$A105,'NSE - NIFTY Index Options'!$B:$B,"Thursday",'NSE - NIFTY Index Options'!$G:$G,"Weekly*")+SUMIFS('NSE - Other Index Options'!$L:$L,'NSE - Other Index Options'!$D:$D,$A105,'NSE - Other Index Options'!$B:$B,"Thursday",'NSE - Other Index Options'!$G:$G,"Weekly*")=0,"",SUMIFS('NSE - NIFTY Index Options'!$L:$L,'NSE - NIFTY Index Options'!$D:$D,$A105,'NSE - NIFTY Index Options'!$B:$B,"Thursday",'NSE - NIFTY Index Options'!$G:$G,"Weekly*")+SUMIFS('NSE - Other Index Options'!$L:$L,'NSE - Other Index Options'!$D:$D,$A105,'NSE - Other Index Options'!$B:$B,"Thursday",'NSE - Other Index Options'!$G:$G,"Weekly*"))</f>
        <v>804.20400000000006</v>
      </c>
      <c r="C105" s="26">
        <f>IF(SUMIFS('BSE - SENSEX Index Options'!$L:$L,'BSE - SENSEX Index Options'!$D:$D,$A105,'BSE - SENSEX Index Options'!$B:$B,"Thursday",'BSE - SENSEX Index Options'!$G:$G,"Weekly*")+SUMIFS('BSE - Other Index Options'!$L:$L,'BSE - Other Index Options'!$D:$D,$A105,'BSE - Other Index Options'!$B:$B,"Thursday",'BSE - Other Index Options'!$G:$G,"Weekly*")=0,"",SUMIFS('BSE - SENSEX Index Options'!$L:$L,'BSE - SENSEX Index Options'!$D:$D,$A105,'BSE - SENSEX Index Options'!$B:$B,"Thursday",'BSE - SENSEX Index Options'!$G:$G,"Weekly*")+SUMIFS('BSE - Other Index Options'!$L:$L,'BSE - Other Index Options'!$D:$D,$A105,'BSE - Other Index Options'!$B:$B,"Thursday",'BSE - Other Index Options'!$G:$G,"Weekly*"))</f>
        <v>1580.1641</v>
      </c>
      <c r="D105" s="27">
        <f t="shared" si="6"/>
        <v>0.3372818148338757</v>
      </c>
      <c r="E105" s="27">
        <f t="shared" si="7"/>
        <v>0.66271818516612424</v>
      </c>
    </row>
    <row r="106" spans="1:5">
      <c r="A106" s="24">
        <v>46054</v>
      </c>
      <c r="B106" s="26">
        <f>IF(SUMIFS('NSE - NIFTY Index Options'!$L:$L,'NSE - NIFTY Index Options'!$D:$D,$A106,'NSE - NIFTY Index Options'!$B:$B,"Thursday",'NSE - NIFTY Index Options'!$G:$G,"Weekly*")+SUMIFS('NSE - Other Index Options'!$L:$L,'NSE - Other Index Options'!$D:$D,$A106,'NSE - Other Index Options'!$B:$B,"Thursday",'NSE - Other Index Options'!$G:$G,"Weekly*")=0,"",SUMIFS('NSE - NIFTY Index Options'!$L:$L,'NSE - NIFTY Index Options'!$D:$D,$A106,'NSE - NIFTY Index Options'!$B:$B,"Thursday",'NSE - NIFTY Index Options'!$G:$G,"Weekly*")+SUMIFS('NSE - Other Index Options'!$L:$L,'NSE - Other Index Options'!$D:$D,$A106,'NSE - Other Index Options'!$B:$B,"Thursday",'NSE - Other Index Options'!$G:$G,"Weekly*"))</f>
        <v>871.09530000000007</v>
      </c>
      <c r="C106" s="26">
        <f>IF(SUMIFS('BSE - SENSEX Index Options'!$L:$L,'BSE - SENSEX Index Options'!$D:$D,$A106,'BSE - SENSEX Index Options'!$B:$B,"Thursday",'BSE - SENSEX Index Options'!$G:$G,"Weekly*")+SUMIFS('BSE - Other Index Options'!$L:$L,'BSE - Other Index Options'!$D:$D,$A106,'BSE - Other Index Options'!$B:$B,"Thursday",'BSE - Other Index Options'!$G:$G,"Weekly*")=0,"",SUMIFS('BSE - SENSEX Index Options'!$L:$L,'BSE - SENSEX Index Options'!$D:$D,$A106,'BSE - SENSEX Index Options'!$B:$B,"Thursday",'BSE - SENSEX Index Options'!$G:$G,"Weekly*")+SUMIFS('BSE - Other Index Options'!$L:$L,'BSE - Other Index Options'!$D:$D,$A106,'BSE - Other Index Options'!$B:$B,"Thursday",'BSE - Other Index Options'!$G:$G,"Weekly*"))</f>
        <v>1532.5190999999998</v>
      </c>
      <c r="D106" s="27">
        <f t="shared" si="6"/>
        <v>0.36241058465950282</v>
      </c>
      <c r="E106" s="27">
        <f t="shared" si="7"/>
        <v>0.63758941534049718</v>
      </c>
    </row>
    <row r="107" spans="1:5">
      <c r="A107" s="24">
        <v>46082</v>
      </c>
      <c r="B107" s="26">
        <f>IF(SUMIFS('NSE - NIFTY Index Options'!$L:$L,'NSE - NIFTY Index Options'!$D:$D,$A107,'NSE - NIFTY Index Options'!$B:$B,"Thursday",'NSE - NIFTY Index Options'!$G:$G,"Weekly*")+SUMIFS('NSE - Other Index Options'!$L:$L,'NSE - Other Index Options'!$D:$D,$A107,'NSE - Other Index Options'!$B:$B,"Thursday",'NSE - Other Index Options'!$G:$G,"Weekly*")=0,"",SUMIFS('NSE - NIFTY Index Options'!$L:$L,'NSE - NIFTY Index Options'!$D:$D,$A107,'NSE - NIFTY Index Options'!$B:$B,"Thursday",'NSE - NIFTY Index Options'!$G:$G,"Weekly*")+SUMIFS('NSE - Other Index Options'!$L:$L,'NSE - Other Index Options'!$D:$D,$A107,'NSE - Other Index Options'!$B:$B,"Thursday",'NSE - Other Index Options'!$G:$G,"Weekly*"))</f>
        <v>1294.635</v>
      </c>
      <c r="C107" s="26">
        <f>IF(SUMIFS('BSE - SENSEX Index Options'!$L:$L,'BSE - SENSEX Index Options'!$D:$D,$A107,'BSE - SENSEX Index Options'!$B:$B,"Thursday",'BSE - SENSEX Index Options'!$G:$G,"Weekly*")+SUMIFS('BSE - Other Index Options'!$L:$L,'BSE - Other Index Options'!$D:$D,$A107,'BSE - Other Index Options'!$B:$B,"Thursday",'BSE - Other Index Options'!$G:$G,"Weekly*")=0,"",SUMIFS('BSE - SENSEX Index Options'!$L:$L,'BSE - SENSEX Index Options'!$D:$D,$A107,'BSE - SENSEX Index Options'!$B:$B,"Thursday",'BSE - SENSEX Index Options'!$G:$G,"Weekly*")+SUMIFS('BSE - Other Index Options'!$L:$L,'BSE - Other Index Options'!$D:$D,$A107,'BSE - Other Index Options'!$B:$B,"Thursday",'BSE - Other Index Options'!$G:$G,"Weekly*"))</f>
        <v>2280.1244000000002</v>
      </c>
      <c r="D107" s="27">
        <f t="shared" si="6"/>
        <v>0.36216003795947777</v>
      </c>
      <c r="E107" s="27">
        <f t="shared" si="7"/>
        <v>0.63783996204052229</v>
      </c>
    </row>
    <row r="108" spans="1:5">
      <c r="A108" s="24">
        <v>46113</v>
      </c>
      <c r="B108" s="26">
        <f>IF(SUMIFS('NSE - NIFTY Index Options'!$L:$L,'NSE - NIFTY Index Options'!$D:$D,$A108,'NSE - NIFTY Index Options'!$B:$B,"Thursday",'NSE - NIFTY Index Options'!$G:$G,"Weekly*")+SUMIFS('NSE - Other Index Options'!$L:$L,'NSE - Other Index Options'!$D:$D,$A108,'NSE - Other Index Options'!$B:$B,"Thursday",'NSE - Other Index Options'!$G:$G,"Weekly*")=0,"",SUMIFS('NSE - NIFTY Index Options'!$L:$L,'NSE - NIFTY Index Options'!$D:$D,$A108,'NSE - NIFTY Index Options'!$B:$B,"Thursday",'NSE - NIFTY Index Options'!$G:$G,"Weekly*")+SUMIFS('NSE - Other Index Options'!$L:$L,'NSE - Other Index Options'!$D:$D,$A108,'NSE - Other Index Options'!$B:$B,"Thursday",'NSE - Other Index Options'!$G:$G,"Weekly*"))</f>
        <v>1378.8264000000001</v>
      </c>
      <c r="C108" s="26">
        <f>IF(SUMIFS('BSE - SENSEX Index Options'!$L:$L,'BSE - SENSEX Index Options'!$D:$D,$A108,'BSE - SENSEX Index Options'!$B:$B,"Thursday",'BSE - SENSEX Index Options'!$G:$G,"Weekly*")+SUMIFS('BSE - Other Index Options'!$L:$L,'BSE - Other Index Options'!$D:$D,$A108,'BSE - Other Index Options'!$B:$B,"Thursday",'BSE - Other Index Options'!$G:$G,"Weekly*")=0,"",SUMIFS('BSE - SENSEX Index Options'!$L:$L,'BSE - SENSEX Index Options'!$D:$D,$A108,'BSE - SENSEX Index Options'!$B:$B,"Thursday",'BSE - SENSEX Index Options'!$G:$G,"Weekly*")+SUMIFS('BSE - Other Index Options'!$L:$L,'BSE - Other Index Options'!$D:$D,$A108,'BSE - Other Index Options'!$B:$B,"Thursday",'BSE - Other Index Options'!$G:$G,"Weekly*"))</f>
        <v>2899.6158</v>
      </c>
      <c r="D108" s="27">
        <f t="shared" si="6"/>
        <v>0.32227299927062236</v>
      </c>
      <c r="E108" s="27">
        <f t="shared" si="7"/>
        <v>0.67772700072937753</v>
      </c>
    </row>
    <row r="109" spans="1:5">
      <c r="A109" s="24">
        <v>46143</v>
      </c>
      <c r="B109" s="26">
        <f>IF(SUMIFS('NSE - NIFTY Index Options'!$L:$L,'NSE - NIFTY Index Options'!$D:$D,$A109,'NSE - NIFTY Index Options'!$B:$B,"Thursday",'NSE - NIFTY Index Options'!$G:$G,"Weekly*")+SUMIFS('NSE - Other Index Options'!$L:$L,'NSE - Other Index Options'!$D:$D,$A109,'NSE - Other Index Options'!$B:$B,"Thursday",'NSE - Other Index Options'!$G:$G,"Weekly*")=0,"",SUMIFS('NSE - NIFTY Index Options'!$L:$L,'NSE - NIFTY Index Options'!$D:$D,$A109,'NSE - NIFTY Index Options'!$B:$B,"Thursday",'NSE - NIFTY Index Options'!$G:$G,"Weekly*")+SUMIFS('NSE - Other Index Options'!$L:$L,'NSE - Other Index Options'!$D:$D,$A109,'NSE - Other Index Options'!$B:$B,"Thursday",'NSE - Other Index Options'!$G:$G,"Weekly*"))</f>
        <v>652.02310000000011</v>
      </c>
      <c r="C109" s="26">
        <f>IF(SUMIFS('BSE - SENSEX Index Options'!$L:$L,'BSE - SENSEX Index Options'!$D:$D,$A109,'BSE - SENSEX Index Options'!$B:$B,"Thursday",'BSE - SENSEX Index Options'!$G:$G,"Weekly*")+SUMIFS('BSE - Other Index Options'!$L:$L,'BSE - Other Index Options'!$D:$D,$A109,'BSE - Other Index Options'!$B:$B,"Thursday",'BSE - Other Index Options'!$G:$G,"Weekly*")=0,"",SUMIFS('BSE - SENSEX Index Options'!$L:$L,'BSE - SENSEX Index Options'!$D:$D,$A109,'BSE - SENSEX Index Options'!$B:$B,"Thursday",'BSE - SENSEX Index Options'!$G:$G,"Weekly*")+SUMIFS('BSE - Other Index Options'!$L:$L,'BSE - Other Index Options'!$D:$D,$A109,'BSE - Other Index Options'!$B:$B,"Thursday",'BSE - Other Index Options'!$G:$G,"Weekly*"))</f>
        <v>2202.0516000000002</v>
      </c>
      <c r="D109" s="27">
        <f t="shared" si="6"/>
        <v>0.22845341083749493</v>
      </c>
      <c r="E109" s="27">
        <f t="shared" si="7"/>
        <v>0.77154658916250518</v>
      </c>
    </row>
    <row r="110" spans="1:5">
      <c r="A110" s="24">
        <v>46174</v>
      </c>
      <c r="B110" s="26">
        <f>IF(SUMIFS('NSE - NIFTY Index Options'!$L:$L,'NSE - NIFTY Index Options'!$D:$D,$A110,'NSE - NIFTY Index Options'!$B:$B,"Thursday",'NSE - NIFTY Index Options'!$G:$G,"Weekly*")+SUMIFS('NSE - Other Index Options'!$L:$L,'NSE - Other Index Options'!$D:$D,$A110,'NSE - Other Index Options'!$B:$B,"Thursday",'NSE - Other Index Options'!$G:$G,"Weekly*")=0,"",SUMIFS('NSE - NIFTY Index Options'!$L:$L,'NSE - NIFTY Index Options'!$D:$D,$A110,'NSE - NIFTY Index Options'!$B:$B,"Thursday",'NSE - NIFTY Index Options'!$G:$G,"Weekly*")+SUMIFS('NSE - Other Index Options'!$L:$L,'NSE - Other Index Options'!$D:$D,$A110,'NSE - Other Index Options'!$B:$B,"Thursday",'NSE - Other Index Options'!$G:$G,"Weekly*"))</f>
        <v>810.60540000000003</v>
      </c>
      <c r="C110" s="26">
        <f>IF(SUMIFS('BSE - SENSEX Index Options'!$L:$L,'BSE - SENSEX Index Options'!$D:$D,$A110,'BSE - SENSEX Index Options'!$B:$B,"Thursday",'BSE - SENSEX Index Options'!$G:$G,"Weekly*")+SUMIFS('BSE - Other Index Options'!$L:$L,'BSE - Other Index Options'!$D:$D,$A110,'BSE - Other Index Options'!$B:$B,"Thursday",'BSE - Other Index Options'!$G:$G,"Weekly*")=0,"",SUMIFS('BSE - SENSEX Index Options'!$L:$L,'BSE - SENSEX Index Options'!$D:$D,$A110,'BSE - SENSEX Index Options'!$B:$B,"Thursday",'BSE - SENSEX Index Options'!$G:$G,"Weekly*")+SUMIFS('BSE - Other Index Options'!$L:$L,'BSE - Other Index Options'!$D:$D,$A110,'BSE - Other Index Options'!$B:$B,"Thursday",'BSE - Other Index Options'!$G:$G,"Weekly*"))</f>
        <v>1863.4088999999999</v>
      </c>
      <c r="D110" s="27">
        <f t="shared" si="6"/>
        <v>0.30314175956351469</v>
      </c>
      <c r="E110" s="27">
        <f t="shared" si="7"/>
        <v>0.69685824043648537</v>
      </c>
    </row>
    <row r="111" spans="1:5">
      <c r="A111" s="24">
        <v>46204</v>
      </c>
      <c r="B111" s="26">
        <f>IF(SUMIFS('NSE - NIFTY Index Options'!$L:$L,'NSE - NIFTY Index Options'!$D:$D,$A111,'NSE - NIFTY Index Options'!$B:$B,"Thursday",'NSE - NIFTY Index Options'!$G:$G,"Weekly*")+SUMIFS('NSE - Other Index Options'!$L:$L,'NSE - Other Index Options'!$D:$D,$A111,'NSE - Other Index Options'!$B:$B,"Thursday",'NSE - Other Index Options'!$G:$G,"Weekly*")=0,"",SUMIFS('NSE - NIFTY Index Options'!$L:$L,'NSE - NIFTY Index Options'!$D:$D,$A111,'NSE - NIFTY Index Options'!$B:$B,"Thursday",'NSE - NIFTY Index Options'!$G:$G,"Weekly*")+SUMIFS('NSE - Other Index Options'!$L:$L,'NSE - Other Index Options'!$D:$D,$A111,'NSE - Other Index Options'!$B:$B,"Thursday",'NSE - Other Index Options'!$G:$G,"Weekly*"))</f>
        <v>659.33209999999985</v>
      </c>
      <c r="C111" s="26">
        <f>IF(SUMIFS('BSE - SENSEX Index Options'!$L:$L,'BSE - SENSEX Index Options'!$D:$D,$A111,'BSE - SENSEX Index Options'!$B:$B,"Thursday",'BSE - SENSEX Index Options'!$G:$G,"Weekly*")+SUMIFS('BSE - Other Index Options'!$L:$L,'BSE - Other Index Options'!$D:$D,$A111,'BSE - Other Index Options'!$B:$B,"Thursday",'BSE - Other Index Options'!$G:$G,"Weekly*")=0,"",SUMIFS('BSE - SENSEX Index Options'!$L:$L,'BSE - SENSEX Index Options'!$D:$D,$A111,'BSE - SENSEX Index Options'!$B:$B,"Thursday",'BSE - SENSEX Index Options'!$G:$G,"Weekly*")+SUMIFS('BSE - Other Index Options'!$L:$L,'BSE - Other Index Options'!$D:$D,$A111,'BSE - Other Index Options'!$B:$B,"Thursday",'BSE - Other Index Options'!$G:$G,"Weekly*"))</f>
        <v>1739.9061999999999</v>
      </c>
      <c r="D111" s="27">
        <f t="shared" si="6"/>
        <v>0.27480892581616417</v>
      </c>
      <c r="E111" s="27">
        <f t="shared" si="7"/>
        <v>0.72519107418383577</v>
      </c>
    </row>
    <row r="112" spans="1:5" hidden="1" outlineLevel="1">
      <c r="A112" s="24">
        <v>46235</v>
      </c>
      <c r="B112" s="26" t="str">
        <f>IF(SUMIFS('NSE - NIFTY Index Options'!$L:$L,'NSE - NIFTY Index Options'!$D:$D,$A112,'NSE - NIFTY Index Options'!$B:$B,"Thursday",'NSE - NIFTY Index Options'!$G:$G,"Weekly*")+SUMIFS('NSE - Other Index Options'!$L:$L,'NSE - Other Index Options'!$D:$D,$A112,'NSE - Other Index Options'!$B:$B,"Thursday",'NSE - Other Index Options'!$G:$G,"Weekly*")=0,"",SUMIFS('NSE - NIFTY Index Options'!$L:$L,'NSE - NIFTY Index Options'!$D:$D,$A112,'NSE - NIFTY Index Options'!$B:$B,"Thursday",'NSE - NIFTY Index Options'!$G:$G,"Weekly*")+SUMIFS('NSE - Other Index Options'!$L:$L,'NSE - Other Index Options'!$D:$D,$A112,'NSE - Other Index Options'!$B:$B,"Thursday",'NSE - Other Index Options'!$G:$G,"Weekly*"))</f>
        <v/>
      </c>
      <c r="C112" s="26" t="str">
        <f>IF(SUMIFS('BSE - SENSEX Index Options'!$L:$L,'BSE - SENSEX Index Options'!$D:$D,$A112,'BSE - SENSEX Index Options'!$B:$B,"Thursday",'BSE - SENSEX Index Options'!$G:$G,"Weekly*")+SUMIFS('BSE - Other Index Options'!$L:$L,'BSE - Other Index Options'!$D:$D,$A112,'BSE - Other Index Options'!$B:$B,"Thursday",'BSE - Other Index Options'!$G:$G,"Weekly*")=0,"",SUMIFS('BSE - SENSEX Index Options'!$L:$L,'BSE - SENSEX Index Options'!$D:$D,$A112,'BSE - SENSEX Index Options'!$B:$B,"Thursday",'BSE - SENSEX Index Options'!$G:$G,"Weekly*")+SUMIFS('BSE - Other Index Options'!$L:$L,'BSE - Other Index Options'!$D:$D,$A112,'BSE - Other Index Options'!$B:$B,"Thursday",'BSE - Other Index Options'!$G:$G,"Weekly*"))</f>
        <v/>
      </c>
      <c r="D112" s="27" t="str">
        <f t="shared" si="6"/>
        <v/>
      </c>
      <c r="E112" s="27" t="str">
        <f t="shared" si="7"/>
        <v/>
      </c>
    </row>
    <row r="113" spans="1:5" hidden="1" outlineLevel="1">
      <c r="A113" s="24">
        <v>46266</v>
      </c>
      <c r="B113" s="26" t="str">
        <f>IF(SUMIFS('NSE - NIFTY Index Options'!$L:$L,'NSE - NIFTY Index Options'!$D:$D,$A113,'NSE - NIFTY Index Options'!$B:$B,"Thursday",'NSE - NIFTY Index Options'!$G:$G,"Weekly*")+SUMIFS('NSE - Other Index Options'!$L:$L,'NSE - Other Index Options'!$D:$D,$A113,'NSE - Other Index Options'!$B:$B,"Thursday",'NSE - Other Index Options'!$G:$G,"Weekly*")=0,"",SUMIFS('NSE - NIFTY Index Options'!$L:$L,'NSE - NIFTY Index Options'!$D:$D,$A113,'NSE - NIFTY Index Options'!$B:$B,"Thursday",'NSE - NIFTY Index Options'!$G:$G,"Weekly*")+SUMIFS('NSE - Other Index Options'!$L:$L,'NSE - Other Index Options'!$D:$D,$A113,'NSE - Other Index Options'!$B:$B,"Thursday",'NSE - Other Index Options'!$G:$G,"Weekly*"))</f>
        <v/>
      </c>
      <c r="C113" s="26" t="str">
        <f>IF(SUMIFS('BSE - SENSEX Index Options'!$L:$L,'BSE - SENSEX Index Options'!$D:$D,$A113,'BSE - SENSEX Index Options'!$B:$B,"Thursday",'BSE - SENSEX Index Options'!$G:$G,"Weekly*")+SUMIFS('BSE - Other Index Options'!$L:$L,'BSE - Other Index Options'!$D:$D,$A113,'BSE - Other Index Options'!$B:$B,"Thursday",'BSE - Other Index Options'!$G:$G,"Weekly*")=0,"",SUMIFS('BSE - SENSEX Index Options'!$L:$L,'BSE - SENSEX Index Options'!$D:$D,$A113,'BSE - SENSEX Index Options'!$B:$B,"Thursday",'BSE - SENSEX Index Options'!$G:$G,"Weekly*")+SUMIFS('BSE - Other Index Options'!$L:$L,'BSE - Other Index Options'!$D:$D,$A113,'BSE - Other Index Options'!$B:$B,"Thursday",'BSE - Other Index Options'!$G:$G,"Weekly*"))</f>
        <v/>
      </c>
      <c r="D113" s="27" t="str">
        <f t="shared" si="6"/>
        <v/>
      </c>
      <c r="E113" s="27" t="str">
        <f t="shared" si="7"/>
        <v/>
      </c>
    </row>
    <row r="114" spans="1:5" hidden="1" outlineLevel="1">
      <c r="A114" s="24">
        <v>46296</v>
      </c>
      <c r="B114" s="26" t="str">
        <f>IF(SUMIFS('NSE - NIFTY Index Options'!$L:$L,'NSE - NIFTY Index Options'!$D:$D,$A114,'NSE - NIFTY Index Options'!$B:$B,"Thursday",'NSE - NIFTY Index Options'!$G:$G,"Weekly*")+SUMIFS('NSE - Other Index Options'!$L:$L,'NSE - Other Index Options'!$D:$D,$A114,'NSE - Other Index Options'!$B:$B,"Thursday",'NSE - Other Index Options'!$G:$G,"Weekly*")=0,"",SUMIFS('NSE - NIFTY Index Options'!$L:$L,'NSE - NIFTY Index Options'!$D:$D,$A114,'NSE - NIFTY Index Options'!$B:$B,"Thursday",'NSE - NIFTY Index Options'!$G:$G,"Weekly*")+SUMIFS('NSE - Other Index Options'!$L:$L,'NSE - Other Index Options'!$D:$D,$A114,'NSE - Other Index Options'!$B:$B,"Thursday",'NSE - Other Index Options'!$G:$G,"Weekly*"))</f>
        <v/>
      </c>
      <c r="C114" s="26" t="str">
        <f>IF(SUMIFS('BSE - SENSEX Index Options'!$L:$L,'BSE - SENSEX Index Options'!$D:$D,$A114,'BSE - SENSEX Index Options'!$B:$B,"Thursday",'BSE - SENSEX Index Options'!$G:$G,"Weekly*")+SUMIFS('BSE - Other Index Options'!$L:$L,'BSE - Other Index Options'!$D:$D,$A114,'BSE - Other Index Options'!$B:$B,"Thursday",'BSE - Other Index Options'!$G:$G,"Weekly*")=0,"",SUMIFS('BSE - SENSEX Index Options'!$L:$L,'BSE - SENSEX Index Options'!$D:$D,$A114,'BSE - SENSEX Index Options'!$B:$B,"Thursday",'BSE - SENSEX Index Options'!$G:$G,"Weekly*")+SUMIFS('BSE - Other Index Options'!$L:$L,'BSE - Other Index Options'!$D:$D,$A114,'BSE - Other Index Options'!$B:$B,"Thursday",'BSE - Other Index Options'!$G:$G,"Weekly*"))</f>
        <v/>
      </c>
      <c r="D114" s="27" t="str">
        <f t="shared" si="6"/>
        <v/>
      </c>
      <c r="E114" s="27" t="str">
        <f t="shared" si="7"/>
        <v/>
      </c>
    </row>
    <row r="115" spans="1:5" hidden="1" outlineLevel="1">
      <c r="A115" s="24">
        <v>46327</v>
      </c>
      <c r="B115" s="26" t="str">
        <f>IF(SUMIFS('NSE - NIFTY Index Options'!$L:$L,'NSE - NIFTY Index Options'!$D:$D,$A115,'NSE - NIFTY Index Options'!$B:$B,"Thursday",'NSE - NIFTY Index Options'!$G:$G,"Weekly*")+SUMIFS('NSE - Other Index Options'!$L:$L,'NSE - Other Index Options'!$D:$D,$A115,'NSE - Other Index Options'!$B:$B,"Thursday",'NSE - Other Index Options'!$G:$G,"Weekly*")=0,"",SUMIFS('NSE - NIFTY Index Options'!$L:$L,'NSE - NIFTY Index Options'!$D:$D,$A115,'NSE - NIFTY Index Options'!$B:$B,"Thursday",'NSE - NIFTY Index Options'!$G:$G,"Weekly*")+SUMIFS('NSE - Other Index Options'!$L:$L,'NSE - Other Index Options'!$D:$D,$A115,'NSE - Other Index Options'!$B:$B,"Thursday",'NSE - Other Index Options'!$G:$G,"Weekly*"))</f>
        <v/>
      </c>
      <c r="C115" s="26" t="str">
        <f>IF(SUMIFS('BSE - SENSEX Index Options'!$L:$L,'BSE - SENSEX Index Options'!$D:$D,$A115,'BSE - SENSEX Index Options'!$B:$B,"Thursday",'BSE - SENSEX Index Options'!$G:$G,"Weekly*")+SUMIFS('BSE - Other Index Options'!$L:$L,'BSE - Other Index Options'!$D:$D,$A115,'BSE - Other Index Options'!$B:$B,"Thursday",'BSE - Other Index Options'!$G:$G,"Weekly*")=0,"",SUMIFS('BSE - SENSEX Index Options'!$L:$L,'BSE - SENSEX Index Options'!$D:$D,$A115,'BSE - SENSEX Index Options'!$B:$B,"Thursday",'BSE - SENSEX Index Options'!$G:$G,"Weekly*")+SUMIFS('BSE - Other Index Options'!$L:$L,'BSE - Other Index Options'!$D:$D,$A115,'BSE - Other Index Options'!$B:$B,"Thursday",'BSE - Other Index Options'!$G:$G,"Weekly*"))</f>
        <v/>
      </c>
      <c r="D115" s="27" t="str">
        <f t="shared" si="6"/>
        <v/>
      </c>
      <c r="E115" s="27" t="str">
        <f t="shared" si="7"/>
        <v/>
      </c>
    </row>
    <row r="116" spans="1:5" hidden="1" outlineLevel="1">
      <c r="A116" s="24">
        <v>46357</v>
      </c>
      <c r="B116" s="26" t="str">
        <f>IF(SUMIFS('NSE - NIFTY Index Options'!$L:$L,'NSE - NIFTY Index Options'!$D:$D,$A116,'NSE - NIFTY Index Options'!$B:$B,"Thursday",'NSE - NIFTY Index Options'!$G:$G,"Weekly*")+SUMIFS('NSE - Other Index Options'!$L:$L,'NSE - Other Index Options'!$D:$D,$A116,'NSE - Other Index Options'!$B:$B,"Thursday",'NSE - Other Index Options'!$G:$G,"Weekly*")=0,"",SUMIFS('NSE - NIFTY Index Options'!$L:$L,'NSE - NIFTY Index Options'!$D:$D,$A116,'NSE - NIFTY Index Options'!$B:$B,"Thursday",'NSE - NIFTY Index Options'!$G:$G,"Weekly*")+SUMIFS('NSE - Other Index Options'!$L:$L,'NSE - Other Index Options'!$D:$D,$A116,'NSE - Other Index Options'!$B:$B,"Thursday",'NSE - Other Index Options'!$G:$G,"Weekly*"))</f>
        <v/>
      </c>
      <c r="C116" s="26" t="str">
        <f>IF(SUMIFS('BSE - SENSEX Index Options'!$L:$L,'BSE - SENSEX Index Options'!$D:$D,$A116,'BSE - SENSEX Index Options'!$B:$B,"Thursday",'BSE - SENSEX Index Options'!$G:$G,"Weekly*")+SUMIFS('BSE - Other Index Options'!$L:$L,'BSE - Other Index Options'!$D:$D,$A116,'BSE - Other Index Options'!$B:$B,"Thursday",'BSE - Other Index Options'!$G:$G,"Weekly*")=0,"",SUMIFS('BSE - SENSEX Index Options'!$L:$L,'BSE - SENSEX Index Options'!$D:$D,$A116,'BSE - SENSEX Index Options'!$B:$B,"Thursday",'BSE - SENSEX Index Options'!$G:$G,"Weekly*")+SUMIFS('BSE - Other Index Options'!$L:$L,'BSE - Other Index Options'!$D:$D,$A116,'BSE - Other Index Options'!$B:$B,"Thursday",'BSE - Other Index Options'!$G:$G,"Weekly*"))</f>
        <v/>
      </c>
      <c r="D116" s="27" t="str">
        <f t="shared" si="6"/>
        <v/>
      </c>
      <c r="E116" s="27" t="str">
        <f t="shared" si="7"/>
        <v/>
      </c>
    </row>
    <row r="117" spans="1:5" hidden="1" outlineLevel="1">
      <c r="A117" s="24">
        <v>46388</v>
      </c>
      <c r="B117" s="26" t="str">
        <f>IF(SUMIFS('NSE - NIFTY Index Options'!$L:$L,'NSE - NIFTY Index Options'!$D:$D,$A117,'NSE - NIFTY Index Options'!$B:$B,"Thursday",'NSE - NIFTY Index Options'!$G:$G,"Weekly*")+SUMIFS('NSE - Other Index Options'!$L:$L,'NSE - Other Index Options'!$D:$D,$A117,'NSE - Other Index Options'!$B:$B,"Thursday",'NSE - Other Index Options'!$G:$G,"Weekly*")=0,"",SUMIFS('NSE - NIFTY Index Options'!$L:$L,'NSE - NIFTY Index Options'!$D:$D,$A117,'NSE - NIFTY Index Options'!$B:$B,"Thursday",'NSE - NIFTY Index Options'!$G:$G,"Weekly*")+SUMIFS('NSE - Other Index Options'!$L:$L,'NSE - Other Index Options'!$D:$D,$A117,'NSE - Other Index Options'!$B:$B,"Thursday",'NSE - Other Index Options'!$G:$G,"Weekly*"))</f>
        <v/>
      </c>
      <c r="C117" s="26" t="str">
        <f>IF(SUMIFS('BSE - SENSEX Index Options'!$L:$L,'BSE - SENSEX Index Options'!$D:$D,$A117,'BSE - SENSEX Index Options'!$B:$B,"Thursday",'BSE - SENSEX Index Options'!$G:$G,"Weekly*")+SUMIFS('BSE - Other Index Options'!$L:$L,'BSE - Other Index Options'!$D:$D,$A117,'BSE - Other Index Options'!$B:$B,"Thursday",'BSE - Other Index Options'!$G:$G,"Weekly*")=0,"",SUMIFS('BSE - SENSEX Index Options'!$L:$L,'BSE - SENSEX Index Options'!$D:$D,$A117,'BSE - SENSEX Index Options'!$B:$B,"Thursday",'BSE - SENSEX Index Options'!$G:$G,"Weekly*")+SUMIFS('BSE - Other Index Options'!$L:$L,'BSE - Other Index Options'!$D:$D,$A117,'BSE - Other Index Options'!$B:$B,"Thursday",'BSE - Other Index Options'!$G:$G,"Weekly*"))</f>
        <v/>
      </c>
      <c r="D117" s="27" t="str">
        <f t="shared" si="6"/>
        <v/>
      </c>
      <c r="E117" s="27" t="str">
        <f t="shared" si="7"/>
        <v/>
      </c>
    </row>
    <row r="118" spans="1:5" hidden="1" outlineLevel="1">
      <c r="A118" s="24">
        <v>46419</v>
      </c>
      <c r="B118" s="26" t="str">
        <f>IF(SUMIFS('NSE - NIFTY Index Options'!$L:$L,'NSE - NIFTY Index Options'!$D:$D,$A118,'NSE - NIFTY Index Options'!$B:$B,"Thursday",'NSE - NIFTY Index Options'!$G:$G,"Weekly*")+SUMIFS('NSE - Other Index Options'!$L:$L,'NSE - Other Index Options'!$D:$D,$A118,'NSE - Other Index Options'!$B:$B,"Thursday",'NSE - Other Index Options'!$G:$G,"Weekly*")=0,"",SUMIFS('NSE - NIFTY Index Options'!$L:$L,'NSE - NIFTY Index Options'!$D:$D,$A118,'NSE - NIFTY Index Options'!$B:$B,"Thursday",'NSE - NIFTY Index Options'!$G:$G,"Weekly*")+SUMIFS('NSE - Other Index Options'!$L:$L,'NSE - Other Index Options'!$D:$D,$A118,'NSE - Other Index Options'!$B:$B,"Thursday",'NSE - Other Index Options'!$G:$G,"Weekly*"))</f>
        <v/>
      </c>
      <c r="C118" s="26" t="str">
        <f>IF(SUMIFS('BSE - SENSEX Index Options'!$L:$L,'BSE - SENSEX Index Options'!$D:$D,$A118,'BSE - SENSEX Index Options'!$B:$B,"Thursday",'BSE - SENSEX Index Options'!$G:$G,"Weekly*")+SUMIFS('BSE - Other Index Options'!$L:$L,'BSE - Other Index Options'!$D:$D,$A118,'BSE - Other Index Options'!$B:$B,"Thursday",'BSE - Other Index Options'!$G:$G,"Weekly*")=0,"",SUMIFS('BSE - SENSEX Index Options'!$L:$L,'BSE - SENSEX Index Options'!$D:$D,$A118,'BSE - SENSEX Index Options'!$B:$B,"Thursday",'BSE - SENSEX Index Options'!$G:$G,"Weekly*")+SUMIFS('BSE - Other Index Options'!$L:$L,'BSE - Other Index Options'!$D:$D,$A118,'BSE - Other Index Options'!$B:$B,"Thursday",'BSE - Other Index Options'!$G:$G,"Weekly*"))</f>
        <v/>
      </c>
      <c r="D118" s="27" t="str">
        <f t="shared" si="6"/>
        <v/>
      </c>
      <c r="E118" s="27" t="str">
        <f t="shared" si="7"/>
        <v/>
      </c>
    </row>
    <row r="119" spans="1:5" hidden="1" outlineLevel="1">
      <c r="A119" s="24">
        <v>46447</v>
      </c>
      <c r="B119" s="26" t="str">
        <f>IF(SUMIFS('NSE - NIFTY Index Options'!$L:$L,'NSE - NIFTY Index Options'!$D:$D,$A119,'NSE - NIFTY Index Options'!$B:$B,"Thursday",'NSE - NIFTY Index Options'!$G:$G,"Weekly*")+SUMIFS('NSE - Other Index Options'!$L:$L,'NSE - Other Index Options'!$D:$D,$A119,'NSE - Other Index Options'!$B:$B,"Thursday",'NSE - Other Index Options'!$G:$G,"Weekly*")=0,"",SUMIFS('NSE - NIFTY Index Options'!$L:$L,'NSE - NIFTY Index Options'!$D:$D,$A119,'NSE - NIFTY Index Options'!$B:$B,"Thursday",'NSE - NIFTY Index Options'!$G:$G,"Weekly*")+SUMIFS('NSE - Other Index Options'!$L:$L,'NSE - Other Index Options'!$D:$D,$A119,'NSE - Other Index Options'!$B:$B,"Thursday",'NSE - Other Index Options'!$G:$G,"Weekly*"))</f>
        <v/>
      </c>
      <c r="C119" s="26" t="str">
        <f>IF(SUMIFS('BSE - SENSEX Index Options'!$L:$L,'BSE - SENSEX Index Options'!$D:$D,$A119,'BSE - SENSEX Index Options'!$B:$B,"Thursday",'BSE - SENSEX Index Options'!$G:$G,"Weekly*")+SUMIFS('BSE - Other Index Options'!$L:$L,'BSE - Other Index Options'!$D:$D,$A119,'BSE - Other Index Options'!$B:$B,"Thursday",'BSE - Other Index Options'!$G:$G,"Weekly*")=0,"",SUMIFS('BSE - SENSEX Index Options'!$L:$L,'BSE - SENSEX Index Options'!$D:$D,$A119,'BSE - SENSEX Index Options'!$B:$B,"Thursday",'BSE - SENSEX Index Options'!$G:$G,"Weekly*")+SUMIFS('BSE - Other Index Options'!$L:$L,'BSE - Other Index Options'!$D:$D,$A119,'BSE - Other Index Options'!$B:$B,"Thursday",'BSE - Other Index Options'!$G:$G,"Weekly*"))</f>
        <v/>
      </c>
      <c r="D119" s="27" t="str">
        <f t="shared" si="6"/>
        <v/>
      </c>
      <c r="E119" s="27" t="str">
        <f t="shared" si="7"/>
        <v/>
      </c>
    </row>
    <row r="120" spans="1:5" hidden="1" outlineLevel="1">
      <c r="A120" s="24">
        <v>46478</v>
      </c>
      <c r="B120" s="26" t="str">
        <f>IF(SUMIFS('NSE - NIFTY Index Options'!$L:$L,'NSE - NIFTY Index Options'!$D:$D,$A120,'NSE - NIFTY Index Options'!$B:$B,"Thursday",'NSE - NIFTY Index Options'!$G:$G,"Weekly*")+SUMIFS('NSE - Other Index Options'!$L:$L,'NSE - Other Index Options'!$D:$D,$A120,'NSE - Other Index Options'!$B:$B,"Thursday",'NSE - Other Index Options'!$G:$G,"Weekly*")=0,"",SUMIFS('NSE - NIFTY Index Options'!$L:$L,'NSE - NIFTY Index Options'!$D:$D,$A120,'NSE - NIFTY Index Options'!$B:$B,"Thursday",'NSE - NIFTY Index Options'!$G:$G,"Weekly*")+SUMIFS('NSE - Other Index Options'!$L:$L,'NSE - Other Index Options'!$D:$D,$A120,'NSE - Other Index Options'!$B:$B,"Thursday",'NSE - Other Index Options'!$G:$G,"Weekly*"))</f>
        <v/>
      </c>
      <c r="C120" s="26" t="str">
        <f>IF(SUMIFS('BSE - SENSEX Index Options'!$L:$L,'BSE - SENSEX Index Options'!$D:$D,$A120,'BSE - SENSEX Index Options'!$B:$B,"Thursday",'BSE - SENSEX Index Options'!$G:$G,"Weekly*")+SUMIFS('BSE - Other Index Options'!$L:$L,'BSE - Other Index Options'!$D:$D,$A120,'BSE - Other Index Options'!$B:$B,"Thursday",'BSE - Other Index Options'!$G:$G,"Weekly*")=0,"",SUMIFS('BSE - SENSEX Index Options'!$L:$L,'BSE - SENSEX Index Options'!$D:$D,$A120,'BSE - SENSEX Index Options'!$B:$B,"Thursday",'BSE - SENSEX Index Options'!$G:$G,"Weekly*")+SUMIFS('BSE - Other Index Options'!$L:$L,'BSE - Other Index Options'!$D:$D,$A120,'BSE - Other Index Options'!$B:$B,"Thursday",'BSE - Other Index Options'!$G:$G,"Weekly*"))</f>
        <v/>
      </c>
      <c r="D120" s="27" t="str">
        <f t="shared" si="6"/>
        <v/>
      </c>
      <c r="E120" s="27" t="str">
        <f t="shared" si="7"/>
        <v/>
      </c>
    </row>
    <row r="121" spans="1:5" hidden="1" outlineLevel="1">
      <c r="A121" s="24">
        <v>46508</v>
      </c>
      <c r="B121" s="26" t="str">
        <f>IF(SUMIFS('NSE - NIFTY Index Options'!$L:$L,'NSE - NIFTY Index Options'!$D:$D,$A121,'NSE - NIFTY Index Options'!$B:$B,"Thursday",'NSE - NIFTY Index Options'!$G:$G,"Weekly*")+SUMIFS('NSE - Other Index Options'!$L:$L,'NSE - Other Index Options'!$D:$D,$A121,'NSE - Other Index Options'!$B:$B,"Thursday",'NSE - Other Index Options'!$G:$G,"Weekly*")=0,"",SUMIFS('NSE - NIFTY Index Options'!$L:$L,'NSE - NIFTY Index Options'!$D:$D,$A121,'NSE - NIFTY Index Options'!$B:$B,"Thursday",'NSE - NIFTY Index Options'!$G:$G,"Weekly*")+SUMIFS('NSE - Other Index Options'!$L:$L,'NSE - Other Index Options'!$D:$D,$A121,'NSE - Other Index Options'!$B:$B,"Thursday",'NSE - Other Index Options'!$G:$G,"Weekly*"))</f>
        <v/>
      </c>
      <c r="C121" s="26" t="str">
        <f>IF(SUMIFS('BSE - SENSEX Index Options'!$L:$L,'BSE - SENSEX Index Options'!$D:$D,$A121,'BSE - SENSEX Index Options'!$B:$B,"Thursday",'BSE - SENSEX Index Options'!$G:$G,"Weekly*")+SUMIFS('BSE - Other Index Options'!$L:$L,'BSE - Other Index Options'!$D:$D,$A121,'BSE - Other Index Options'!$B:$B,"Thursday",'BSE - Other Index Options'!$G:$G,"Weekly*")=0,"",SUMIFS('BSE - SENSEX Index Options'!$L:$L,'BSE - SENSEX Index Options'!$D:$D,$A121,'BSE - SENSEX Index Options'!$B:$B,"Thursday",'BSE - SENSEX Index Options'!$G:$G,"Weekly*")+SUMIFS('BSE - Other Index Options'!$L:$L,'BSE - Other Index Options'!$D:$D,$A121,'BSE - Other Index Options'!$B:$B,"Thursday",'BSE - Other Index Options'!$G:$G,"Weekly*"))</f>
        <v/>
      </c>
      <c r="D121" s="27" t="str">
        <f t="shared" si="6"/>
        <v/>
      </c>
      <c r="E121" s="27" t="str">
        <f t="shared" si="7"/>
        <v/>
      </c>
    </row>
    <row r="122" spans="1:5" hidden="1" outlineLevel="1">
      <c r="A122" s="24">
        <v>46539</v>
      </c>
      <c r="B122" s="26" t="str">
        <f>IF(SUMIFS('NSE - NIFTY Index Options'!$L:$L,'NSE - NIFTY Index Options'!$D:$D,$A122,'NSE - NIFTY Index Options'!$B:$B,"Thursday",'NSE - NIFTY Index Options'!$G:$G,"Weekly*")+SUMIFS('NSE - Other Index Options'!$L:$L,'NSE - Other Index Options'!$D:$D,$A122,'NSE - Other Index Options'!$B:$B,"Thursday",'NSE - Other Index Options'!$G:$G,"Weekly*")=0,"",SUMIFS('NSE - NIFTY Index Options'!$L:$L,'NSE - NIFTY Index Options'!$D:$D,$A122,'NSE - NIFTY Index Options'!$B:$B,"Thursday",'NSE - NIFTY Index Options'!$G:$G,"Weekly*")+SUMIFS('NSE - Other Index Options'!$L:$L,'NSE - Other Index Options'!$D:$D,$A122,'NSE - Other Index Options'!$B:$B,"Thursday",'NSE - Other Index Options'!$G:$G,"Weekly*"))</f>
        <v/>
      </c>
      <c r="C122" s="26" t="str">
        <f>IF(SUMIFS('BSE - SENSEX Index Options'!$L:$L,'BSE - SENSEX Index Options'!$D:$D,$A122,'BSE - SENSEX Index Options'!$B:$B,"Thursday",'BSE - SENSEX Index Options'!$G:$G,"Weekly*")+SUMIFS('BSE - Other Index Options'!$L:$L,'BSE - Other Index Options'!$D:$D,$A122,'BSE - Other Index Options'!$B:$B,"Thursday",'BSE - Other Index Options'!$G:$G,"Weekly*")=0,"",SUMIFS('BSE - SENSEX Index Options'!$L:$L,'BSE - SENSEX Index Options'!$D:$D,$A122,'BSE - SENSEX Index Options'!$B:$B,"Thursday",'BSE - SENSEX Index Options'!$G:$G,"Weekly*")+SUMIFS('BSE - Other Index Options'!$L:$L,'BSE - Other Index Options'!$D:$D,$A122,'BSE - Other Index Options'!$B:$B,"Thursday",'BSE - Other Index Options'!$G:$G,"Weekly*"))</f>
        <v/>
      </c>
      <c r="D122" s="27" t="str">
        <f t="shared" si="6"/>
        <v/>
      </c>
      <c r="E122" s="27" t="str">
        <f t="shared" si="7"/>
        <v/>
      </c>
    </row>
    <row r="123" spans="1:5" hidden="1" outlineLevel="1">
      <c r="A123" s="24">
        <v>46569</v>
      </c>
      <c r="B123" s="26" t="str">
        <f>IF(SUMIFS('NSE - NIFTY Index Options'!$L:$L,'NSE - NIFTY Index Options'!$D:$D,$A123,'NSE - NIFTY Index Options'!$B:$B,"Thursday",'NSE - NIFTY Index Options'!$G:$G,"Weekly*")+SUMIFS('NSE - Other Index Options'!$L:$L,'NSE - Other Index Options'!$D:$D,$A123,'NSE - Other Index Options'!$B:$B,"Thursday",'NSE - Other Index Options'!$G:$G,"Weekly*")=0,"",SUMIFS('NSE - NIFTY Index Options'!$L:$L,'NSE - NIFTY Index Options'!$D:$D,$A123,'NSE - NIFTY Index Options'!$B:$B,"Thursday",'NSE - NIFTY Index Options'!$G:$G,"Weekly*")+SUMIFS('NSE - Other Index Options'!$L:$L,'NSE - Other Index Options'!$D:$D,$A123,'NSE - Other Index Options'!$B:$B,"Thursday",'NSE - Other Index Options'!$G:$G,"Weekly*"))</f>
        <v/>
      </c>
      <c r="C123" s="26" t="str">
        <f>IF(SUMIFS('BSE - SENSEX Index Options'!$L:$L,'BSE - SENSEX Index Options'!$D:$D,$A123,'BSE - SENSEX Index Options'!$B:$B,"Thursday",'BSE - SENSEX Index Options'!$G:$G,"Weekly*")+SUMIFS('BSE - Other Index Options'!$L:$L,'BSE - Other Index Options'!$D:$D,$A123,'BSE - Other Index Options'!$B:$B,"Thursday",'BSE - Other Index Options'!$G:$G,"Weekly*")=0,"",SUMIFS('BSE - SENSEX Index Options'!$L:$L,'BSE - SENSEX Index Options'!$D:$D,$A123,'BSE - SENSEX Index Options'!$B:$B,"Thursday",'BSE - SENSEX Index Options'!$G:$G,"Weekly*")+SUMIFS('BSE - Other Index Options'!$L:$L,'BSE - Other Index Options'!$D:$D,$A123,'BSE - Other Index Options'!$B:$B,"Thursday",'BSE - Other Index Options'!$G:$G,"Weekly*"))</f>
        <v/>
      </c>
      <c r="D123" s="27" t="str">
        <f t="shared" si="6"/>
        <v/>
      </c>
      <c r="E123" s="27" t="str">
        <f t="shared" si="7"/>
        <v/>
      </c>
    </row>
    <row r="124" spans="1:5" hidden="1" outlineLevel="1">
      <c r="A124" s="24">
        <v>46600</v>
      </c>
      <c r="B124" s="26" t="str">
        <f>IF(SUMIFS('NSE - NIFTY Index Options'!$L:$L,'NSE - NIFTY Index Options'!$D:$D,$A124,'NSE - NIFTY Index Options'!$B:$B,"Thursday",'NSE - NIFTY Index Options'!$G:$G,"Weekly*")+SUMIFS('NSE - Other Index Options'!$L:$L,'NSE - Other Index Options'!$D:$D,$A124,'NSE - Other Index Options'!$B:$B,"Thursday",'NSE - Other Index Options'!$G:$G,"Weekly*")=0,"",SUMIFS('NSE - NIFTY Index Options'!$L:$L,'NSE - NIFTY Index Options'!$D:$D,$A124,'NSE - NIFTY Index Options'!$B:$B,"Thursday",'NSE - NIFTY Index Options'!$G:$G,"Weekly*")+SUMIFS('NSE - Other Index Options'!$L:$L,'NSE - Other Index Options'!$D:$D,$A124,'NSE - Other Index Options'!$B:$B,"Thursday",'NSE - Other Index Options'!$G:$G,"Weekly*"))</f>
        <v/>
      </c>
      <c r="C124" s="26" t="str">
        <f>IF(SUMIFS('BSE - SENSEX Index Options'!$L:$L,'BSE - SENSEX Index Options'!$D:$D,$A124,'BSE - SENSEX Index Options'!$B:$B,"Thursday",'BSE - SENSEX Index Options'!$G:$G,"Weekly*")+SUMIFS('BSE - Other Index Options'!$L:$L,'BSE - Other Index Options'!$D:$D,$A124,'BSE - Other Index Options'!$B:$B,"Thursday",'BSE - Other Index Options'!$G:$G,"Weekly*")=0,"",SUMIFS('BSE - SENSEX Index Options'!$L:$L,'BSE - SENSEX Index Options'!$D:$D,$A124,'BSE - SENSEX Index Options'!$B:$B,"Thursday",'BSE - SENSEX Index Options'!$G:$G,"Weekly*")+SUMIFS('BSE - Other Index Options'!$L:$L,'BSE - Other Index Options'!$D:$D,$A124,'BSE - Other Index Options'!$B:$B,"Thursday",'BSE - Other Index Options'!$G:$G,"Weekly*"))</f>
        <v/>
      </c>
      <c r="D124" s="27" t="str">
        <f t="shared" si="6"/>
        <v/>
      </c>
      <c r="E124" s="27" t="str">
        <f t="shared" si="7"/>
        <v/>
      </c>
    </row>
    <row r="125" spans="1:5" hidden="1" outlineLevel="1">
      <c r="A125" s="24">
        <v>46631</v>
      </c>
      <c r="B125" s="26" t="str">
        <f>IF(SUMIFS('NSE - NIFTY Index Options'!$L:$L,'NSE - NIFTY Index Options'!$D:$D,$A125,'NSE - NIFTY Index Options'!$B:$B,"Thursday",'NSE - NIFTY Index Options'!$G:$G,"Weekly*")+SUMIFS('NSE - Other Index Options'!$L:$L,'NSE - Other Index Options'!$D:$D,$A125,'NSE - Other Index Options'!$B:$B,"Thursday",'NSE - Other Index Options'!$G:$G,"Weekly*")=0,"",SUMIFS('NSE - NIFTY Index Options'!$L:$L,'NSE - NIFTY Index Options'!$D:$D,$A125,'NSE - NIFTY Index Options'!$B:$B,"Thursday",'NSE - NIFTY Index Options'!$G:$G,"Weekly*")+SUMIFS('NSE - Other Index Options'!$L:$L,'NSE - Other Index Options'!$D:$D,$A125,'NSE - Other Index Options'!$B:$B,"Thursday",'NSE - Other Index Options'!$G:$G,"Weekly*"))</f>
        <v/>
      </c>
      <c r="C125" s="26" t="str">
        <f>IF(SUMIFS('BSE - SENSEX Index Options'!$L:$L,'BSE - SENSEX Index Options'!$D:$D,$A125,'BSE - SENSEX Index Options'!$B:$B,"Thursday",'BSE - SENSEX Index Options'!$G:$G,"Weekly*")+SUMIFS('BSE - Other Index Options'!$L:$L,'BSE - Other Index Options'!$D:$D,$A125,'BSE - Other Index Options'!$B:$B,"Thursday",'BSE - Other Index Options'!$G:$G,"Weekly*")=0,"",SUMIFS('BSE - SENSEX Index Options'!$L:$L,'BSE - SENSEX Index Options'!$D:$D,$A125,'BSE - SENSEX Index Options'!$B:$B,"Thursday",'BSE - SENSEX Index Options'!$G:$G,"Weekly*")+SUMIFS('BSE - Other Index Options'!$L:$L,'BSE - Other Index Options'!$D:$D,$A125,'BSE - Other Index Options'!$B:$B,"Thursday",'BSE - Other Index Options'!$G:$G,"Weekly*"))</f>
        <v/>
      </c>
      <c r="D125" s="27" t="str">
        <f t="shared" si="6"/>
        <v/>
      </c>
      <c r="E125" s="27" t="str">
        <f t="shared" si="7"/>
        <v/>
      </c>
    </row>
    <row r="126" spans="1:5" hidden="1" outlineLevel="1">
      <c r="A126" s="24">
        <v>46661</v>
      </c>
      <c r="B126" s="26" t="str">
        <f>IF(SUMIFS('NSE - NIFTY Index Options'!$L:$L,'NSE - NIFTY Index Options'!$D:$D,$A126,'NSE - NIFTY Index Options'!$B:$B,"Thursday",'NSE - NIFTY Index Options'!$G:$G,"Weekly*")+SUMIFS('NSE - Other Index Options'!$L:$L,'NSE - Other Index Options'!$D:$D,$A126,'NSE - Other Index Options'!$B:$B,"Thursday",'NSE - Other Index Options'!$G:$G,"Weekly*")=0,"",SUMIFS('NSE - NIFTY Index Options'!$L:$L,'NSE - NIFTY Index Options'!$D:$D,$A126,'NSE - NIFTY Index Options'!$B:$B,"Thursday",'NSE - NIFTY Index Options'!$G:$G,"Weekly*")+SUMIFS('NSE - Other Index Options'!$L:$L,'NSE - Other Index Options'!$D:$D,$A126,'NSE - Other Index Options'!$B:$B,"Thursday",'NSE - Other Index Options'!$G:$G,"Weekly*"))</f>
        <v/>
      </c>
      <c r="C126" s="26" t="str">
        <f>IF(SUMIFS('BSE - SENSEX Index Options'!$L:$L,'BSE - SENSEX Index Options'!$D:$D,$A126,'BSE - SENSEX Index Options'!$B:$B,"Thursday",'BSE - SENSEX Index Options'!$G:$G,"Weekly*")+SUMIFS('BSE - Other Index Options'!$L:$L,'BSE - Other Index Options'!$D:$D,$A126,'BSE - Other Index Options'!$B:$B,"Thursday",'BSE - Other Index Options'!$G:$G,"Weekly*")=0,"",SUMIFS('BSE - SENSEX Index Options'!$L:$L,'BSE - SENSEX Index Options'!$D:$D,$A126,'BSE - SENSEX Index Options'!$B:$B,"Thursday",'BSE - SENSEX Index Options'!$G:$G,"Weekly*")+SUMIFS('BSE - Other Index Options'!$L:$L,'BSE - Other Index Options'!$D:$D,$A126,'BSE - Other Index Options'!$B:$B,"Thursday",'BSE - Other Index Options'!$G:$G,"Weekly*"))</f>
        <v/>
      </c>
      <c r="D126" s="27" t="str">
        <f t="shared" si="6"/>
        <v/>
      </c>
      <c r="E126" s="27" t="str">
        <f t="shared" si="7"/>
        <v/>
      </c>
    </row>
    <row r="127" spans="1:5" hidden="1" outlineLevel="1">
      <c r="A127" s="24">
        <v>46692</v>
      </c>
      <c r="B127" s="26" t="str">
        <f>IF(SUMIFS('NSE - NIFTY Index Options'!$L:$L,'NSE - NIFTY Index Options'!$D:$D,$A127,'NSE - NIFTY Index Options'!$B:$B,"Thursday",'NSE - NIFTY Index Options'!$G:$G,"Weekly*")+SUMIFS('NSE - Other Index Options'!$L:$L,'NSE - Other Index Options'!$D:$D,$A127,'NSE - Other Index Options'!$B:$B,"Thursday",'NSE - Other Index Options'!$G:$G,"Weekly*")=0,"",SUMIFS('NSE - NIFTY Index Options'!$L:$L,'NSE - NIFTY Index Options'!$D:$D,$A127,'NSE - NIFTY Index Options'!$B:$B,"Thursday",'NSE - NIFTY Index Options'!$G:$G,"Weekly*")+SUMIFS('NSE - Other Index Options'!$L:$L,'NSE - Other Index Options'!$D:$D,$A127,'NSE - Other Index Options'!$B:$B,"Thursday",'NSE - Other Index Options'!$G:$G,"Weekly*"))</f>
        <v/>
      </c>
      <c r="C127" s="26" t="str">
        <f>IF(SUMIFS('BSE - SENSEX Index Options'!$L:$L,'BSE - SENSEX Index Options'!$D:$D,$A127,'BSE - SENSEX Index Options'!$B:$B,"Thursday",'BSE - SENSEX Index Options'!$G:$G,"Weekly*")+SUMIFS('BSE - Other Index Options'!$L:$L,'BSE - Other Index Options'!$D:$D,$A127,'BSE - Other Index Options'!$B:$B,"Thursday",'BSE - Other Index Options'!$G:$G,"Weekly*")=0,"",SUMIFS('BSE - SENSEX Index Options'!$L:$L,'BSE - SENSEX Index Options'!$D:$D,$A127,'BSE - SENSEX Index Options'!$B:$B,"Thursday",'BSE - SENSEX Index Options'!$G:$G,"Weekly*")+SUMIFS('BSE - Other Index Options'!$L:$L,'BSE - Other Index Options'!$D:$D,$A127,'BSE - Other Index Options'!$B:$B,"Thursday",'BSE - Other Index Options'!$G:$G,"Weekly*"))</f>
        <v/>
      </c>
      <c r="D127" s="27" t="str">
        <f t="shared" si="6"/>
        <v/>
      </c>
      <c r="E127" s="27" t="str">
        <f t="shared" si="7"/>
        <v/>
      </c>
    </row>
    <row r="128" spans="1:5" hidden="1" outlineLevel="1">
      <c r="A128" s="24">
        <v>46722</v>
      </c>
      <c r="B128" s="26" t="str">
        <f>IF(SUMIFS('NSE - NIFTY Index Options'!$L:$L,'NSE - NIFTY Index Options'!$D:$D,$A128,'NSE - NIFTY Index Options'!$B:$B,"Thursday",'NSE - NIFTY Index Options'!$G:$G,"Weekly*")+SUMIFS('NSE - Other Index Options'!$L:$L,'NSE - Other Index Options'!$D:$D,$A128,'NSE - Other Index Options'!$B:$B,"Thursday",'NSE - Other Index Options'!$G:$G,"Weekly*")=0,"",SUMIFS('NSE - NIFTY Index Options'!$L:$L,'NSE - NIFTY Index Options'!$D:$D,$A128,'NSE - NIFTY Index Options'!$B:$B,"Thursday",'NSE - NIFTY Index Options'!$G:$G,"Weekly*")+SUMIFS('NSE - Other Index Options'!$L:$L,'NSE - Other Index Options'!$D:$D,$A128,'NSE - Other Index Options'!$B:$B,"Thursday",'NSE - Other Index Options'!$G:$G,"Weekly*"))</f>
        <v/>
      </c>
      <c r="C128" s="26" t="str">
        <f>IF(SUMIFS('BSE - SENSEX Index Options'!$L:$L,'BSE - SENSEX Index Options'!$D:$D,$A128,'BSE - SENSEX Index Options'!$B:$B,"Thursday",'BSE - SENSEX Index Options'!$G:$G,"Weekly*")+SUMIFS('BSE - Other Index Options'!$L:$L,'BSE - Other Index Options'!$D:$D,$A128,'BSE - Other Index Options'!$B:$B,"Thursday",'BSE - Other Index Options'!$G:$G,"Weekly*")=0,"",SUMIFS('BSE - SENSEX Index Options'!$L:$L,'BSE - SENSEX Index Options'!$D:$D,$A128,'BSE - SENSEX Index Options'!$B:$B,"Thursday",'BSE - SENSEX Index Options'!$G:$G,"Weekly*")+SUMIFS('BSE - Other Index Options'!$L:$L,'BSE - Other Index Options'!$D:$D,$A128,'BSE - Other Index Options'!$B:$B,"Thursday",'BSE - Other Index Options'!$G:$G,"Weekly*"))</f>
        <v/>
      </c>
      <c r="D128" s="27" t="str">
        <f t="shared" si="6"/>
        <v/>
      </c>
      <c r="E128" s="27" t="str">
        <f t="shared" si="7"/>
        <v/>
      </c>
    </row>
    <row r="129" spans="1:5" collapsed="1">
      <c r="A129" s="28" t="s">
        <v>15</v>
      </c>
      <c r="B129" s="30">
        <f>IF(SUM(B101:B128)=0,"",SUM(B101:B128))</f>
        <v>9748.8657000000003</v>
      </c>
      <c r="C129" s="30">
        <f>IF(SUM(C101:C128)=0,"",SUM(C101:C128))</f>
        <v>19267.7637</v>
      </c>
      <c r="D129" s="31">
        <f t="shared" si="6"/>
        <v>0.33597512535346374</v>
      </c>
      <c r="E129" s="31">
        <f t="shared" si="7"/>
        <v>0.66402487464653637</v>
      </c>
    </row>
    <row r="131" spans="1:5">
      <c r="A131" s="28" t="s">
        <v>264</v>
      </c>
    </row>
    <row r="132" spans="1:5">
      <c r="A132" s="28" t="s">
        <v>190</v>
      </c>
      <c r="B132" s="28" t="s">
        <v>257</v>
      </c>
      <c r="C132" s="28" t="s">
        <v>258</v>
      </c>
      <c r="D132" s="28" t="s">
        <v>259</v>
      </c>
      <c r="E132" s="28" t="s">
        <v>260</v>
      </c>
    </row>
    <row r="133" spans="1:5">
      <c r="A133" s="24">
        <v>45901</v>
      </c>
      <c r="B133" s="26">
        <f>IF(SUMIFS('NSE - NIFTY Index Options'!$L:$L,'NSE - NIFTY Index Options'!$D:$D,$A133,'NSE - NIFTY Index Options'!$B:$B,"Friday",'NSE - NIFTY Index Options'!$G:$G,"Weekly*")+SUMIFS('NSE - Other Index Options'!$L:$L,'NSE - Other Index Options'!$D:$D,$A133,'NSE - Other Index Options'!$B:$B,"Friday",'NSE - Other Index Options'!$G:$G,"Weekly*")=0,"",SUMIFS('NSE - NIFTY Index Options'!$L:$L,'NSE - NIFTY Index Options'!$D:$D,$A133,'NSE - NIFTY Index Options'!$B:$B,"Friday",'NSE - NIFTY Index Options'!$G:$G,"Weekly*")+SUMIFS('NSE - Other Index Options'!$L:$L,'NSE - Other Index Options'!$D:$D,$A133,'NSE - Other Index Options'!$B:$B,"Friday",'NSE - Other Index Options'!$G:$G,"Weekly*"))</f>
        <v>1041.2955000000002</v>
      </c>
      <c r="C133" s="26">
        <f>IF(SUMIFS('BSE - SENSEX Index Options'!$L:$L,'BSE - SENSEX Index Options'!$D:$D,$A133,'BSE - SENSEX Index Options'!$B:$B,"Friday",'BSE - SENSEX Index Options'!$G:$G,"Weekly*")+SUMIFS('BSE - Other Index Options'!$L:$L,'BSE - Other Index Options'!$D:$D,$A133,'BSE - Other Index Options'!$B:$B,"Friday",'BSE - Other Index Options'!$G:$G,"Weekly*")=0,"",SUMIFS('BSE - SENSEX Index Options'!$L:$L,'BSE - SENSEX Index Options'!$D:$D,$A133,'BSE - SENSEX Index Options'!$B:$B,"Friday",'BSE - SENSEX Index Options'!$G:$G,"Weekly*")+SUMIFS('BSE - Other Index Options'!$L:$L,'BSE - Other Index Options'!$D:$D,$A133,'BSE - Other Index Options'!$B:$B,"Friday",'BSE - Other Index Options'!$G:$G,"Weekly*"))</f>
        <v>239.84269999999998</v>
      </c>
      <c r="D133" s="27">
        <f t="shared" ref="D133:D161" si="8">IF(SUM(B133:C133)=0,"",SUM(B133)/SUM(B133:C133))</f>
        <v>0.81278936183465611</v>
      </c>
      <c r="E133" s="27">
        <f t="shared" ref="E133:E161" si="9">IF(SUM(B133:C133)=0,"",SUM(C133)/SUM(B133:C133))</f>
        <v>0.18721063816534389</v>
      </c>
    </row>
    <row r="134" spans="1:5">
      <c r="A134" s="24">
        <v>45931</v>
      </c>
      <c r="B134" s="26">
        <f>IF(SUMIFS('NSE - NIFTY Index Options'!$L:$L,'NSE - NIFTY Index Options'!$D:$D,$A134,'NSE - NIFTY Index Options'!$B:$B,"Friday",'NSE - NIFTY Index Options'!$G:$G,"Weekly*")+SUMIFS('NSE - Other Index Options'!$L:$L,'NSE - Other Index Options'!$D:$D,$A134,'NSE - Other Index Options'!$B:$B,"Friday",'NSE - Other Index Options'!$G:$G,"Weekly*")=0,"",SUMIFS('NSE - NIFTY Index Options'!$L:$L,'NSE - NIFTY Index Options'!$D:$D,$A134,'NSE - NIFTY Index Options'!$B:$B,"Friday",'NSE - NIFTY Index Options'!$G:$G,"Weekly*")+SUMIFS('NSE - Other Index Options'!$L:$L,'NSE - Other Index Options'!$D:$D,$A134,'NSE - Other Index Options'!$B:$B,"Friday",'NSE - Other Index Options'!$G:$G,"Weekly*"))</f>
        <v>1834.2673000000002</v>
      </c>
      <c r="C134" s="26">
        <f>IF(SUMIFS('BSE - SENSEX Index Options'!$L:$L,'BSE - SENSEX Index Options'!$D:$D,$A134,'BSE - SENSEX Index Options'!$B:$B,"Friday",'BSE - SENSEX Index Options'!$G:$G,"Weekly*")+SUMIFS('BSE - Other Index Options'!$L:$L,'BSE - Other Index Options'!$D:$D,$A134,'BSE - Other Index Options'!$B:$B,"Friday",'BSE - Other Index Options'!$G:$G,"Weekly*")=0,"",SUMIFS('BSE - SENSEX Index Options'!$L:$L,'BSE - SENSEX Index Options'!$D:$D,$A134,'BSE - SENSEX Index Options'!$B:$B,"Friday",'BSE - SENSEX Index Options'!$G:$G,"Weekly*")+SUMIFS('BSE - Other Index Options'!$L:$L,'BSE - Other Index Options'!$D:$D,$A134,'BSE - Other Index Options'!$B:$B,"Friday",'BSE - Other Index Options'!$G:$G,"Weekly*"))</f>
        <v>418.72370000000012</v>
      </c>
      <c r="D134" s="27">
        <f t="shared" si="8"/>
        <v>0.81414763751830332</v>
      </c>
      <c r="E134" s="27">
        <f t="shared" si="9"/>
        <v>0.18585236248169656</v>
      </c>
    </row>
    <row r="135" spans="1:5">
      <c r="A135" s="24">
        <v>45962</v>
      </c>
      <c r="B135" s="26">
        <f>IF(SUMIFS('NSE - NIFTY Index Options'!$L:$L,'NSE - NIFTY Index Options'!$D:$D,$A135,'NSE - NIFTY Index Options'!$B:$B,"Friday",'NSE - NIFTY Index Options'!$G:$G,"Weekly*")+SUMIFS('NSE - Other Index Options'!$L:$L,'NSE - Other Index Options'!$D:$D,$A135,'NSE - Other Index Options'!$B:$B,"Friday",'NSE - Other Index Options'!$G:$G,"Weekly*")=0,"",SUMIFS('NSE - NIFTY Index Options'!$L:$L,'NSE - NIFTY Index Options'!$D:$D,$A135,'NSE - NIFTY Index Options'!$B:$B,"Friday",'NSE - NIFTY Index Options'!$G:$G,"Weekly*")+SUMIFS('NSE - Other Index Options'!$L:$L,'NSE - Other Index Options'!$D:$D,$A135,'NSE - Other Index Options'!$B:$B,"Friday",'NSE - Other Index Options'!$G:$G,"Weekly*"))</f>
        <v>1415.9284</v>
      </c>
      <c r="C135" s="26">
        <f>IF(SUMIFS('BSE - SENSEX Index Options'!$L:$L,'BSE - SENSEX Index Options'!$D:$D,$A135,'BSE - SENSEX Index Options'!$B:$B,"Friday",'BSE - SENSEX Index Options'!$G:$G,"Weekly*")+SUMIFS('BSE - Other Index Options'!$L:$L,'BSE - Other Index Options'!$D:$D,$A135,'BSE - Other Index Options'!$B:$B,"Friday",'BSE - Other Index Options'!$G:$G,"Weekly*")=0,"",SUMIFS('BSE - SENSEX Index Options'!$L:$L,'BSE - SENSEX Index Options'!$D:$D,$A135,'BSE - SENSEX Index Options'!$B:$B,"Friday",'BSE - SENSEX Index Options'!$G:$G,"Weekly*")+SUMIFS('BSE - Other Index Options'!$L:$L,'BSE - Other Index Options'!$D:$D,$A135,'BSE - Other Index Options'!$B:$B,"Friday",'BSE - Other Index Options'!$G:$G,"Weekly*"))</f>
        <v>299.88290000000006</v>
      </c>
      <c r="D135" s="27">
        <f t="shared" si="8"/>
        <v>0.8252238460021798</v>
      </c>
      <c r="E135" s="27">
        <f t="shared" si="9"/>
        <v>0.17477615399782018</v>
      </c>
    </row>
    <row r="136" spans="1:5">
      <c r="A136" s="24">
        <v>45992</v>
      </c>
      <c r="B136" s="26">
        <f>IF(SUMIFS('NSE - NIFTY Index Options'!$L:$L,'NSE - NIFTY Index Options'!$D:$D,$A136,'NSE - NIFTY Index Options'!$B:$B,"Friday",'NSE - NIFTY Index Options'!$G:$G,"Weekly*")+SUMIFS('NSE - Other Index Options'!$L:$L,'NSE - Other Index Options'!$D:$D,$A136,'NSE - Other Index Options'!$B:$B,"Friday",'NSE - Other Index Options'!$G:$G,"Weekly*")=0,"",SUMIFS('NSE - NIFTY Index Options'!$L:$L,'NSE - NIFTY Index Options'!$D:$D,$A136,'NSE - NIFTY Index Options'!$B:$B,"Friday",'NSE - NIFTY Index Options'!$G:$G,"Weekly*")+SUMIFS('NSE - Other Index Options'!$L:$L,'NSE - Other Index Options'!$D:$D,$A136,'NSE - Other Index Options'!$B:$B,"Friday",'NSE - Other Index Options'!$G:$G,"Weekly*"))</f>
        <v>1197.9178999999999</v>
      </c>
      <c r="C136" s="26">
        <f>IF(SUMIFS('BSE - SENSEX Index Options'!$L:$L,'BSE - SENSEX Index Options'!$D:$D,$A136,'BSE - SENSEX Index Options'!$B:$B,"Friday",'BSE - SENSEX Index Options'!$G:$G,"Weekly*")+SUMIFS('BSE - Other Index Options'!$L:$L,'BSE - Other Index Options'!$D:$D,$A136,'BSE - Other Index Options'!$B:$B,"Friday",'BSE - Other Index Options'!$G:$G,"Weekly*")=0,"",SUMIFS('BSE - SENSEX Index Options'!$L:$L,'BSE - SENSEX Index Options'!$D:$D,$A136,'BSE - SENSEX Index Options'!$B:$B,"Friday",'BSE - SENSEX Index Options'!$G:$G,"Weekly*")+SUMIFS('BSE - Other Index Options'!$L:$L,'BSE - Other Index Options'!$D:$D,$A136,'BSE - Other Index Options'!$B:$B,"Friday",'BSE - Other Index Options'!$G:$G,"Weekly*"))</f>
        <v>346.822</v>
      </c>
      <c r="D136" s="27">
        <f t="shared" si="8"/>
        <v>0.77548194359451705</v>
      </c>
      <c r="E136" s="27">
        <f t="shared" si="9"/>
        <v>0.22451805640548289</v>
      </c>
    </row>
    <row r="137" spans="1:5">
      <c r="A137" s="24">
        <v>46023</v>
      </c>
      <c r="B137" s="26">
        <f>IF(SUMIFS('NSE - NIFTY Index Options'!$L:$L,'NSE - NIFTY Index Options'!$D:$D,$A137,'NSE - NIFTY Index Options'!$B:$B,"Friday",'NSE - NIFTY Index Options'!$G:$G,"Weekly*")+SUMIFS('NSE - Other Index Options'!$L:$L,'NSE - Other Index Options'!$D:$D,$A137,'NSE - Other Index Options'!$B:$B,"Friday",'NSE - Other Index Options'!$G:$G,"Weekly*")=0,"",SUMIFS('NSE - NIFTY Index Options'!$L:$L,'NSE - NIFTY Index Options'!$D:$D,$A137,'NSE - NIFTY Index Options'!$B:$B,"Friday",'NSE - NIFTY Index Options'!$G:$G,"Weekly*")+SUMIFS('NSE - Other Index Options'!$L:$L,'NSE - Other Index Options'!$D:$D,$A137,'NSE - Other Index Options'!$B:$B,"Friday",'NSE - Other Index Options'!$G:$G,"Weekly*"))</f>
        <v>1956.1919000000005</v>
      </c>
      <c r="C137" s="26">
        <f>IF(SUMIFS('BSE - SENSEX Index Options'!$L:$L,'BSE - SENSEX Index Options'!$D:$D,$A137,'BSE - SENSEX Index Options'!$B:$B,"Friday",'BSE - SENSEX Index Options'!$G:$G,"Weekly*")+SUMIFS('BSE - Other Index Options'!$L:$L,'BSE - Other Index Options'!$D:$D,$A137,'BSE - Other Index Options'!$B:$B,"Friday",'BSE - Other Index Options'!$G:$G,"Weekly*")=0,"",SUMIFS('BSE - SENSEX Index Options'!$L:$L,'BSE - SENSEX Index Options'!$D:$D,$A137,'BSE - SENSEX Index Options'!$B:$B,"Friday",'BSE - SENSEX Index Options'!$G:$G,"Weekly*")+SUMIFS('BSE - Other Index Options'!$L:$L,'BSE - Other Index Options'!$D:$D,$A137,'BSE - Other Index Options'!$B:$B,"Friday",'BSE - Other Index Options'!$G:$G,"Weekly*"))</f>
        <v>477.80060000000003</v>
      </c>
      <c r="D137" s="27">
        <f t="shared" si="8"/>
        <v>0.80369676570490678</v>
      </c>
      <c r="E137" s="27">
        <f t="shared" si="9"/>
        <v>0.19630323429509333</v>
      </c>
    </row>
    <row r="138" spans="1:5">
      <c r="A138" s="24">
        <v>46054</v>
      </c>
      <c r="B138" s="26">
        <f>IF(SUMIFS('NSE - NIFTY Index Options'!$L:$L,'NSE - NIFTY Index Options'!$D:$D,$A138,'NSE - NIFTY Index Options'!$B:$B,"Friday",'NSE - NIFTY Index Options'!$G:$G,"Weekly*")+SUMIFS('NSE - Other Index Options'!$L:$L,'NSE - Other Index Options'!$D:$D,$A138,'NSE - Other Index Options'!$B:$B,"Friday",'NSE - Other Index Options'!$G:$G,"Weekly*")=0,"",SUMIFS('NSE - NIFTY Index Options'!$L:$L,'NSE - NIFTY Index Options'!$D:$D,$A138,'NSE - NIFTY Index Options'!$B:$B,"Friday",'NSE - NIFTY Index Options'!$G:$G,"Weekly*")+SUMIFS('NSE - Other Index Options'!$L:$L,'NSE - Other Index Options'!$D:$D,$A138,'NSE - Other Index Options'!$B:$B,"Friday",'NSE - Other Index Options'!$G:$G,"Weekly*"))</f>
        <v>1589.7709</v>
      </c>
      <c r="C138" s="26">
        <f>IF(SUMIFS('BSE - SENSEX Index Options'!$L:$L,'BSE - SENSEX Index Options'!$D:$D,$A138,'BSE - SENSEX Index Options'!$B:$B,"Friday",'BSE - SENSEX Index Options'!$G:$G,"Weekly*")+SUMIFS('BSE - Other Index Options'!$L:$L,'BSE - Other Index Options'!$D:$D,$A138,'BSE - Other Index Options'!$B:$B,"Friday",'BSE - Other Index Options'!$G:$G,"Weekly*")=0,"",SUMIFS('BSE - SENSEX Index Options'!$L:$L,'BSE - SENSEX Index Options'!$D:$D,$A138,'BSE - SENSEX Index Options'!$B:$B,"Friday",'BSE - SENSEX Index Options'!$G:$G,"Weekly*")+SUMIFS('BSE - Other Index Options'!$L:$L,'BSE - Other Index Options'!$D:$D,$A138,'BSE - Other Index Options'!$B:$B,"Friday",'BSE - Other Index Options'!$G:$G,"Weekly*"))</f>
        <v>352.72700000000003</v>
      </c>
      <c r="D138" s="27">
        <f t="shared" si="8"/>
        <v>0.81841576250867498</v>
      </c>
      <c r="E138" s="27">
        <f t="shared" si="9"/>
        <v>0.18158423749132496</v>
      </c>
    </row>
    <row r="139" spans="1:5">
      <c r="A139" s="24">
        <v>46082</v>
      </c>
      <c r="B139" s="26">
        <f>IF(SUMIFS('NSE - NIFTY Index Options'!$L:$L,'NSE - NIFTY Index Options'!$D:$D,$A139,'NSE - NIFTY Index Options'!$B:$B,"Friday",'NSE - NIFTY Index Options'!$G:$G,"Weekly*")+SUMIFS('NSE - Other Index Options'!$L:$L,'NSE - Other Index Options'!$D:$D,$A139,'NSE - Other Index Options'!$B:$B,"Friday",'NSE - Other Index Options'!$G:$G,"Weekly*")=0,"",SUMIFS('NSE - NIFTY Index Options'!$L:$L,'NSE - NIFTY Index Options'!$D:$D,$A139,'NSE - NIFTY Index Options'!$B:$B,"Friday",'NSE - NIFTY Index Options'!$G:$G,"Weekly*")+SUMIFS('NSE - Other Index Options'!$L:$L,'NSE - Other Index Options'!$D:$D,$A139,'NSE - Other Index Options'!$B:$B,"Friday",'NSE - Other Index Options'!$G:$G,"Weekly*"))</f>
        <v>2251.3623000000002</v>
      </c>
      <c r="C139" s="26">
        <f>IF(SUMIFS('BSE - SENSEX Index Options'!$L:$L,'BSE - SENSEX Index Options'!$D:$D,$A139,'BSE - SENSEX Index Options'!$B:$B,"Friday",'BSE - SENSEX Index Options'!$G:$G,"Weekly*")+SUMIFS('BSE - Other Index Options'!$L:$L,'BSE - Other Index Options'!$D:$D,$A139,'BSE - Other Index Options'!$B:$B,"Friday",'BSE - Other Index Options'!$G:$G,"Weekly*")=0,"",SUMIFS('BSE - SENSEX Index Options'!$L:$L,'BSE - SENSEX Index Options'!$D:$D,$A139,'BSE - SENSEX Index Options'!$B:$B,"Friday",'BSE - SENSEX Index Options'!$G:$G,"Weekly*")+SUMIFS('BSE - Other Index Options'!$L:$L,'BSE - Other Index Options'!$D:$D,$A139,'BSE - Other Index Options'!$B:$B,"Friday",'BSE - Other Index Options'!$G:$G,"Weekly*"))</f>
        <v>364.98979999999995</v>
      </c>
      <c r="D139" s="27">
        <f t="shared" si="8"/>
        <v>0.86049668162018411</v>
      </c>
      <c r="E139" s="27">
        <f t="shared" si="9"/>
        <v>0.13950331837981592</v>
      </c>
    </row>
    <row r="140" spans="1:5">
      <c r="A140" s="24">
        <v>46113</v>
      </c>
      <c r="B140" s="26">
        <f>IF(SUMIFS('NSE - NIFTY Index Options'!$L:$L,'NSE - NIFTY Index Options'!$D:$D,$A140,'NSE - NIFTY Index Options'!$B:$B,"Friday",'NSE - NIFTY Index Options'!$G:$G,"Weekly*")+SUMIFS('NSE - Other Index Options'!$L:$L,'NSE - Other Index Options'!$D:$D,$A140,'NSE - Other Index Options'!$B:$B,"Friday",'NSE - Other Index Options'!$G:$G,"Weekly*")=0,"",SUMIFS('NSE - NIFTY Index Options'!$L:$L,'NSE - NIFTY Index Options'!$D:$D,$A140,'NSE - NIFTY Index Options'!$B:$B,"Friday",'NSE - NIFTY Index Options'!$G:$G,"Weekly*")+SUMIFS('NSE - Other Index Options'!$L:$L,'NSE - Other Index Options'!$D:$D,$A140,'NSE - Other Index Options'!$B:$B,"Friday",'NSE - Other Index Options'!$G:$G,"Weekly*"))</f>
        <v>950.25610000000017</v>
      </c>
      <c r="C140" s="26">
        <f>IF(SUMIFS('BSE - SENSEX Index Options'!$L:$L,'BSE - SENSEX Index Options'!$D:$D,$A140,'BSE - SENSEX Index Options'!$B:$B,"Friday",'BSE - SENSEX Index Options'!$G:$G,"Weekly*")+SUMIFS('BSE - Other Index Options'!$L:$L,'BSE - Other Index Options'!$D:$D,$A140,'BSE - Other Index Options'!$B:$B,"Friday",'BSE - Other Index Options'!$G:$G,"Weekly*")=0,"",SUMIFS('BSE - SENSEX Index Options'!$L:$L,'BSE - SENSEX Index Options'!$D:$D,$A140,'BSE - SENSEX Index Options'!$B:$B,"Friday",'BSE - SENSEX Index Options'!$G:$G,"Weekly*")+SUMIFS('BSE - Other Index Options'!$L:$L,'BSE - Other Index Options'!$D:$D,$A140,'BSE - Other Index Options'!$B:$B,"Friday",'BSE - Other Index Options'!$G:$G,"Weekly*"))</f>
        <v>190.76490000000001</v>
      </c>
      <c r="D140" s="27">
        <f t="shared" si="8"/>
        <v>0.83281210424698582</v>
      </c>
      <c r="E140" s="27">
        <f t="shared" si="9"/>
        <v>0.16718789575301418</v>
      </c>
    </row>
    <row r="141" spans="1:5">
      <c r="A141" s="24">
        <v>46143</v>
      </c>
      <c r="B141" s="26">
        <f>IF(SUMIFS('NSE - NIFTY Index Options'!$L:$L,'NSE - NIFTY Index Options'!$D:$D,$A141,'NSE - NIFTY Index Options'!$B:$B,"Friday",'NSE - NIFTY Index Options'!$G:$G,"Weekly*")+SUMIFS('NSE - Other Index Options'!$L:$L,'NSE - Other Index Options'!$D:$D,$A141,'NSE - Other Index Options'!$B:$B,"Friday",'NSE - Other Index Options'!$G:$G,"Weekly*")=0,"",SUMIFS('NSE - NIFTY Index Options'!$L:$L,'NSE - NIFTY Index Options'!$D:$D,$A141,'NSE - NIFTY Index Options'!$B:$B,"Friday",'NSE - NIFTY Index Options'!$G:$G,"Weekly*")+SUMIFS('NSE - Other Index Options'!$L:$L,'NSE - Other Index Options'!$D:$D,$A141,'NSE - Other Index Options'!$B:$B,"Friday",'NSE - Other Index Options'!$G:$G,"Weekly*"))</f>
        <v>1595.0949999999998</v>
      </c>
      <c r="C141" s="26">
        <f>IF(SUMIFS('BSE - SENSEX Index Options'!$L:$L,'BSE - SENSEX Index Options'!$D:$D,$A141,'BSE - SENSEX Index Options'!$B:$B,"Friday",'BSE - SENSEX Index Options'!$G:$G,"Weekly*")+SUMIFS('BSE - Other Index Options'!$L:$L,'BSE - Other Index Options'!$D:$D,$A141,'BSE - Other Index Options'!$B:$B,"Friday",'BSE - Other Index Options'!$G:$G,"Weekly*")=0,"",SUMIFS('BSE - SENSEX Index Options'!$L:$L,'BSE - SENSEX Index Options'!$D:$D,$A141,'BSE - SENSEX Index Options'!$B:$B,"Friday",'BSE - SENSEX Index Options'!$G:$G,"Weekly*")+SUMIFS('BSE - Other Index Options'!$L:$L,'BSE - Other Index Options'!$D:$D,$A141,'BSE - Other Index Options'!$B:$B,"Friday",'BSE - Other Index Options'!$G:$G,"Weekly*"))</f>
        <v>359.11870000000005</v>
      </c>
      <c r="D141" s="27">
        <f t="shared" si="8"/>
        <v>0.81623365960437178</v>
      </c>
      <c r="E141" s="27">
        <f t="shared" si="9"/>
        <v>0.18376634039562822</v>
      </c>
    </row>
    <row r="142" spans="1:5">
      <c r="A142" s="24">
        <v>46174</v>
      </c>
      <c r="B142" s="26">
        <f>IF(SUMIFS('NSE - NIFTY Index Options'!$L:$L,'NSE - NIFTY Index Options'!$D:$D,$A142,'NSE - NIFTY Index Options'!$B:$B,"Friday",'NSE - NIFTY Index Options'!$G:$G,"Weekly*")+SUMIFS('NSE - Other Index Options'!$L:$L,'NSE - Other Index Options'!$D:$D,$A142,'NSE - Other Index Options'!$B:$B,"Friday",'NSE - Other Index Options'!$G:$G,"Weekly*")=0,"",SUMIFS('NSE - NIFTY Index Options'!$L:$L,'NSE - NIFTY Index Options'!$D:$D,$A142,'NSE - NIFTY Index Options'!$B:$B,"Friday",'NSE - NIFTY Index Options'!$G:$G,"Weekly*")+SUMIFS('NSE - Other Index Options'!$L:$L,'NSE - Other Index Options'!$D:$D,$A142,'NSE - Other Index Options'!$B:$B,"Friday",'NSE - Other Index Options'!$G:$G,"Weekly*"))</f>
        <v>1580.7629000000002</v>
      </c>
      <c r="C142" s="26">
        <f>IF(SUMIFS('BSE - SENSEX Index Options'!$L:$L,'BSE - SENSEX Index Options'!$D:$D,$A142,'BSE - SENSEX Index Options'!$B:$B,"Friday",'BSE - SENSEX Index Options'!$G:$G,"Weekly*")+SUMIFS('BSE - Other Index Options'!$L:$L,'BSE - Other Index Options'!$D:$D,$A142,'BSE - Other Index Options'!$B:$B,"Friday",'BSE - Other Index Options'!$G:$G,"Weekly*")=0,"",SUMIFS('BSE - SENSEX Index Options'!$L:$L,'BSE - SENSEX Index Options'!$D:$D,$A142,'BSE - SENSEX Index Options'!$B:$B,"Friday",'BSE - SENSEX Index Options'!$G:$G,"Weekly*")+SUMIFS('BSE - Other Index Options'!$L:$L,'BSE - Other Index Options'!$D:$D,$A142,'BSE - Other Index Options'!$B:$B,"Friday",'BSE - Other Index Options'!$G:$G,"Weekly*"))</f>
        <v>270.27079999999995</v>
      </c>
      <c r="D142" s="27">
        <f t="shared" si="8"/>
        <v>0.8539892601631186</v>
      </c>
      <c r="E142" s="27">
        <f t="shared" si="9"/>
        <v>0.14601073983688137</v>
      </c>
    </row>
    <row r="143" spans="1:5">
      <c r="A143" s="24">
        <v>46204</v>
      </c>
      <c r="B143" s="26">
        <f>IF(SUMIFS('NSE - NIFTY Index Options'!$L:$L,'NSE - NIFTY Index Options'!$D:$D,$A143,'NSE - NIFTY Index Options'!$B:$B,"Friday",'NSE - NIFTY Index Options'!$G:$G,"Weekly*")+SUMIFS('NSE - Other Index Options'!$L:$L,'NSE - Other Index Options'!$D:$D,$A143,'NSE - Other Index Options'!$B:$B,"Friday",'NSE - Other Index Options'!$G:$G,"Weekly*")=0,"",SUMIFS('NSE - NIFTY Index Options'!$L:$L,'NSE - NIFTY Index Options'!$D:$D,$A143,'NSE - NIFTY Index Options'!$B:$B,"Friday",'NSE - NIFTY Index Options'!$G:$G,"Weekly*")+SUMIFS('NSE - Other Index Options'!$L:$L,'NSE - Other Index Options'!$D:$D,$A143,'NSE - Other Index Options'!$B:$B,"Friday",'NSE - Other Index Options'!$G:$G,"Weekly*"))</f>
        <v>1134.6085</v>
      </c>
      <c r="C143" s="26">
        <f>IF(SUMIFS('BSE - SENSEX Index Options'!$L:$L,'BSE - SENSEX Index Options'!$D:$D,$A143,'BSE - SENSEX Index Options'!$B:$B,"Friday",'BSE - SENSEX Index Options'!$G:$G,"Weekly*")+SUMIFS('BSE - Other Index Options'!$L:$L,'BSE - Other Index Options'!$D:$D,$A143,'BSE - Other Index Options'!$B:$B,"Friday",'BSE - Other Index Options'!$G:$G,"Weekly*")=0,"",SUMIFS('BSE - SENSEX Index Options'!$L:$L,'BSE - SENSEX Index Options'!$D:$D,$A143,'BSE - SENSEX Index Options'!$B:$B,"Friday",'BSE - SENSEX Index Options'!$G:$G,"Weekly*")+SUMIFS('BSE - Other Index Options'!$L:$L,'BSE - Other Index Options'!$D:$D,$A143,'BSE - Other Index Options'!$B:$B,"Friday",'BSE - Other Index Options'!$G:$G,"Weekly*"))</f>
        <v>298.8664</v>
      </c>
      <c r="D143" s="27">
        <f t="shared" si="8"/>
        <v>0.79150915024741619</v>
      </c>
      <c r="E143" s="27">
        <f t="shared" si="9"/>
        <v>0.20849084975258372</v>
      </c>
    </row>
    <row r="144" spans="1:5" hidden="1" outlineLevel="1">
      <c r="A144" s="24">
        <v>46235</v>
      </c>
      <c r="B144" s="26" t="str">
        <f>IF(SUMIFS('NSE - NIFTY Index Options'!$L:$L,'NSE - NIFTY Index Options'!$D:$D,$A144,'NSE - NIFTY Index Options'!$B:$B,"Friday",'NSE - NIFTY Index Options'!$G:$G,"Weekly*")+SUMIFS('NSE - Other Index Options'!$L:$L,'NSE - Other Index Options'!$D:$D,$A144,'NSE - Other Index Options'!$B:$B,"Friday",'NSE - Other Index Options'!$G:$G,"Weekly*")=0,"",SUMIFS('NSE - NIFTY Index Options'!$L:$L,'NSE - NIFTY Index Options'!$D:$D,$A144,'NSE - NIFTY Index Options'!$B:$B,"Friday",'NSE - NIFTY Index Options'!$G:$G,"Weekly*")+SUMIFS('NSE - Other Index Options'!$L:$L,'NSE - Other Index Options'!$D:$D,$A144,'NSE - Other Index Options'!$B:$B,"Friday",'NSE - Other Index Options'!$G:$G,"Weekly*"))</f>
        <v/>
      </c>
      <c r="C144" s="26" t="str">
        <f>IF(SUMIFS('BSE - SENSEX Index Options'!$L:$L,'BSE - SENSEX Index Options'!$D:$D,$A144,'BSE - SENSEX Index Options'!$B:$B,"Friday",'BSE - SENSEX Index Options'!$G:$G,"Weekly*")+SUMIFS('BSE - Other Index Options'!$L:$L,'BSE - Other Index Options'!$D:$D,$A144,'BSE - Other Index Options'!$B:$B,"Friday",'BSE - Other Index Options'!$G:$G,"Weekly*")=0,"",SUMIFS('BSE - SENSEX Index Options'!$L:$L,'BSE - SENSEX Index Options'!$D:$D,$A144,'BSE - SENSEX Index Options'!$B:$B,"Friday",'BSE - SENSEX Index Options'!$G:$G,"Weekly*")+SUMIFS('BSE - Other Index Options'!$L:$L,'BSE - Other Index Options'!$D:$D,$A144,'BSE - Other Index Options'!$B:$B,"Friday",'BSE - Other Index Options'!$G:$G,"Weekly*"))</f>
        <v/>
      </c>
      <c r="D144" s="27" t="str">
        <f t="shared" si="8"/>
        <v/>
      </c>
      <c r="E144" s="27" t="str">
        <f t="shared" si="9"/>
        <v/>
      </c>
    </row>
    <row r="145" spans="1:5" hidden="1" outlineLevel="1">
      <c r="A145" s="24">
        <v>46266</v>
      </c>
      <c r="B145" s="26" t="str">
        <f>IF(SUMIFS('NSE - NIFTY Index Options'!$L:$L,'NSE - NIFTY Index Options'!$D:$D,$A145,'NSE - NIFTY Index Options'!$B:$B,"Friday",'NSE - NIFTY Index Options'!$G:$G,"Weekly*")+SUMIFS('NSE - Other Index Options'!$L:$L,'NSE - Other Index Options'!$D:$D,$A145,'NSE - Other Index Options'!$B:$B,"Friday",'NSE - Other Index Options'!$G:$G,"Weekly*")=0,"",SUMIFS('NSE - NIFTY Index Options'!$L:$L,'NSE - NIFTY Index Options'!$D:$D,$A145,'NSE - NIFTY Index Options'!$B:$B,"Friday",'NSE - NIFTY Index Options'!$G:$G,"Weekly*")+SUMIFS('NSE - Other Index Options'!$L:$L,'NSE - Other Index Options'!$D:$D,$A145,'NSE - Other Index Options'!$B:$B,"Friday",'NSE - Other Index Options'!$G:$G,"Weekly*"))</f>
        <v/>
      </c>
      <c r="C145" s="26" t="str">
        <f>IF(SUMIFS('BSE - SENSEX Index Options'!$L:$L,'BSE - SENSEX Index Options'!$D:$D,$A145,'BSE - SENSEX Index Options'!$B:$B,"Friday",'BSE - SENSEX Index Options'!$G:$G,"Weekly*")+SUMIFS('BSE - Other Index Options'!$L:$L,'BSE - Other Index Options'!$D:$D,$A145,'BSE - Other Index Options'!$B:$B,"Friday",'BSE - Other Index Options'!$G:$G,"Weekly*")=0,"",SUMIFS('BSE - SENSEX Index Options'!$L:$L,'BSE - SENSEX Index Options'!$D:$D,$A145,'BSE - SENSEX Index Options'!$B:$B,"Friday",'BSE - SENSEX Index Options'!$G:$G,"Weekly*")+SUMIFS('BSE - Other Index Options'!$L:$L,'BSE - Other Index Options'!$D:$D,$A145,'BSE - Other Index Options'!$B:$B,"Friday",'BSE - Other Index Options'!$G:$G,"Weekly*"))</f>
        <v/>
      </c>
      <c r="D145" s="27" t="str">
        <f t="shared" si="8"/>
        <v/>
      </c>
      <c r="E145" s="27" t="str">
        <f t="shared" si="9"/>
        <v/>
      </c>
    </row>
    <row r="146" spans="1:5" hidden="1" outlineLevel="1">
      <c r="A146" s="24">
        <v>46296</v>
      </c>
      <c r="B146" s="26" t="str">
        <f>IF(SUMIFS('NSE - NIFTY Index Options'!$L:$L,'NSE - NIFTY Index Options'!$D:$D,$A146,'NSE - NIFTY Index Options'!$B:$B,"Friday",'NSE - NIFTY Index Options'!$G:$G,"Weekly*")+SUMIFS('NSE - Other Index Options'!$L:$L,'NSE - Other Index Options'!$D:$D,$A146,'NSE - Other Index Options'!$B:$B,"Friday",'NSE - Other Index Options'!$G:$G,"Weekly*")=0,"",SUMIFS('NSE - NIFTY Index Options'!$L:$L,'NSE - NIFTY Index Options'!$D:$D,$A146,'NSE - NIFTY Index Options'!$B:$B,"Friday",'NSE - NIFTY Index Options'!$G:$G,"Weekly*")+SUMIFS('NSE - Other Index Options'!$L:$L,'NSE - Other Index Options'!$D:$D,$A146,'NSE - Other Index Options'!$B:$B,"Friday",'NSE - Other Index Options'!$G:$G,"Weekly*"))</f>
        <v/>
      </c>
      <c r="C146" s="26" t="str">
        <f>IF(SUMIFS('BSE - SENSEX Index Options'!$L:$L,'BSE - SENSEX Index Options'!$D:$D,$A146,'BSE - SENSEX Index Options'!$B:$B,"Friday",'BSE - SENSEX Index Options'!$G:$G,"Weekly*")+SUMIFS('BSE - Other Index Options'!$L:$L,'BSE - Other Index Options'!$D:$D,$A146,'BSE - Other Index Options'!$B:$B,"Friday",'BSE - Other Index Options'!$G:$G,"Weekly*")=0,"",SUMIFS('BSE - SENSEX Index Options'!$L:$L,'BSE - SENSEX Index Options'!$D:$D,$A146,'BSE - SENSEX Index Options'!$B:$B,"Friday",'BSE - SENSEX Index Options'!$G:$G,"Weekly*")+SUMIFS('BSE - Other Index Options'!$L:$L,'BSE - Other Index Options'!$D:$D,$A146,'BSE - Other Index Options'!$B:$B,"Friday",'BSE - Other Index Options'!$G:$G,"Weekly*"))</f>
        <v/>
      </c>
      <c r="D146" s="27" t="str">
        <f t="shared" si="8"/>
        <v/>
      </c>
      <c r="E146" s="27" t="str">
        <f t="shared" si="9"/>
        <v/>
      </c>
    </row>
    <row r="147" spans="1:5" hidden="1" outlineLevel="1">
      <c r="A147" s="24">
        <v>46327</v>
      </c>
      <c r="B147" s="26" t="str">
        <f>IF(SUMIFS('NSE - NIFTY Index Options'!$L:$L,'NSE - NIFTY Index Options'!$D:$D,$A147,'NSE - NIFTY Index Options'!$B:$B,"Friday",'NSE - NIFTY Index Options'!$G:$G,"Weekly*")+SUMIFS('NSE - Other Index Options'!$L:$L,'NSE - Other Index Options'!$D:$D,$A147,'NSE - Other Index Options'!$B:$B,"Friday",'NSE - Other Index Options'!$G:$G,"Weekly*")=0,"",SUMIFS('NSE - NIFTY Index Options'!$L:$L,'NSE - NIFTY Index Options'!$D:$D,$A147,'NSE - NIFTY Index Options'!$B:$B,"Friday",'NSE - NIFTY Index Options'!$G:$G,"Weekly*")+SUMIFS('NSE - Other Index Options'!$L:$L,'NSE - Other Index Options'!$D:$D,$A147,'NSE - Other Index Options'!$B:$B,"Friday",'NSE - Other Index Options'!$G:$G,"Weekly*"))</f>
        <v/>
      </c>
      <c r="C147" s="26" t="str">
        <f>IF(SUMIFS('BSE - SENSEX Index Options'!$L:$L,'BSE - SENSEX Index Options'!$D:$D,$A147,'BSE - SENSEX Index Options'!$B:$B,"Friday",'BSE - SENSEX Index Options'!$G:$G,"Weekly*")+SUMIFS('BSE - Other Index Options'!$L:$L,'BSE - Other Index Options'!$D:$D,$A147,'BSE - Other Index Options'!$B:$B,"Friday",'BSE - Other Index Options'!$G:$G,"Weekly*")=0,"",SUMIFS('BSE - SENSEX Index Options'!$L:$L,'BSE - SENSEX Index Options'!$D:$D,$A147,'BSE - SENSEX Index Options'!$B:$B,"Friday",'BSE - SENSEX Index Options'!$G:$G,"Weekly*")+SUMIFS('BSE - Other Index Options'!$L:$L,'BSE - Other Index Options'!$D:$D,$A147,'BSE - Other Index Options'!$B:$B,"Friday",'BSE - Other Index Options'!$G:$G,"Weekly*"))</f>
        <v/>
      </c>
      <c r="D147" s="27" t="str">
        <f t="shared" si="8"/>
        <v/>
      </c>
      <c r="E147" s="27" t="str">
        <f t="shared" si="9"/>
        <v/>
      </c>
    </row>
    <row r="148" spans="1:5" hidden="1" outlineLevel="1">
      <c r="A148" s="24">
        <v>46357</v>
      </c>
      <c r="B148" s="26" t="str">
        <f>IF(SUMIFS('NSE - NIFTY Index Options'!$L:$L,'NSE - NIFTY Index Options'!$D:$D,$A148,'NSE - NIFTY Index Options'!$B:$B,"Friday",'NSE - NIFTY Index Options'!$G:$G,"Weekly*")+SUMIFS('NSE - Other Index Options'!$L:$L,'NSE - Other Index Options'!$D:$D,$A148,'NSE - Other Index Options'!$B:$B,"Friday",'NSE - Other Index Options'!$G:$G,"Weekly*")=0,"",SUMIFS('NSE - NIFTY Index Options'!$L:$L,'NSE - NIFTY Index Options'!$D:$D,$A148,'NSE - NIFTY Index Options'!$B:$B,"Friday",'NSE - NIFTY Index Options'!$G:$G,"Weekly*")+SUMIFS('NSE - Other Index Options'!$L:$L,'NSE - Other Index Options'!$D:$D,$A148,'NSE - Other Index Options'!$B:$B,"Friday",'NSE - Other Index Options'!$G:$G,"Weekly*"))</f>
        <v/>
      </c>
      <c r="C148" s="26" t="str">
        <f>IF(SUMIFS('BSE - SENSEX Index Options'!$L:$L,'BSE - SENSEX Index Options'!$D:$D,$A148,'BSE - SENSEX Index Options'!$B:$B,"Friday",'BSE - SENSEX Index Options'!$G:$G,"Weekly*")+SUMIFS('BSE - Other Index Options'!$L:$L,'BSE - Other Index Options'!$D:$D,$A148,'BSE - Other Index Options'!$B:$B,"Friday",'BSE - Other Index Options'!$G:$G,"Weekly*")=0,"",SUMIFS('BSE - SENSEX Index Options'!$L:$L,'BSE - SENSEX Index Options'!$D:$D,$A148,'BSE - SENSEX Index Options'!$B:$B,"Friday",'BSE - SENSEX Index Options'!$G:$G,"Weekly*")+SUMIFS('BSE - Other Index Options'!$L:$L,'BSE - Other Index Options'!$D:$D,$A148,'BSE - Other Index Options'!$B:$B,"Friday",'BSE - Other Index Options'!$G:$G,"Weekly*"))</f>
        <v/>
      </c>
      <c r="D148" s="27" t="str">
        <f t="shared" si="8"/>
        <v/>
      </c>
      <c r="E148" s="27" t="str">
        <f t="shared" si="9"/>
        <v/>
      </c>
    </row>
    <row r="149" spans="1:5" hidden="1" outlineLevel="1">
      <c r="A149" s="24">
        <v>46388</v>
      </c>
      <c r="B149" s="26" t="str">
        <f>IF(SUMIFS('NSE - NIFTY Index Options'!$L:$L,'NSE - NIFTY Index Options'!$D:$D,$A149,'NSE - NIFTY Index Options'!$B:$B,"Friday",'NSE - NIFTY Index Options'!$G:$G,"Weekly*")+SUMIFS('NSE - Other Index Options'!$L:$L,'NSE - Other Index Options'!$D:$D,$A149,'NSE - Other Index Options'!$B:$B,"Friday",'NSE - Other Index Options'!$G:$G,"Weekly*")=0,"",SUMIFS('NSE - NIFTY Index Options'!$L:$L,'NSE - NIFTY Index Options'!$D:$D,$A149,'NSE - NIFTY Index Options'!$B:$B,"Friday",'NSE - NIFTY Index Options'!$G:$G,"Weekly*")+SUMIFS('NSE - Other Index Options'!$L:$L,'NSE - Other Index Options'!$D:$D,$A149,'NSE - Other Index Options'!$B:$B,"Friday",'NSE - Other Index Options'!$G:$G,"Weekly*"))</f>
        <v/>
      </c>
      <c r="C149" s="26" t="str">
        <f>IF(SUMIFS('BSE - SENSEX Index Options'!$L:$L,'BSE - SENSEX Index Options'!$D:$D,$A149,'BSE - SENSEX Index Options'!$B:$B,"Friday",'BSE - SENSEX Index Options'!$G:$G,"Weekly*")+SUMIFS('BSE - Other Index Options'!$L:$L,'BSE - Other Index Options'!$D:$D,$A149,'BSE - Other Index Options'!$B:$B,"Friday",'BSE - Other Index Options'!$G:$G,"Weekly*")=0,"",SUMIFS('BSE - SENSEX Index Options'!$L:$L,'BSE - SENSEX Index Options'!$D:$D,$A149,'BSE - SENSEX Index Options'!$B:$B,"Friday",'BSE - SENSEX Index Options'!$G:$G,"Weekly*")+SUMIFS('BSE - Other Index Options'!$L:$L,'BSE - Other Index Options'!$D:$D,$A149,'BSE - Other Index Options'!$B:$B,"Friday",'BSE - Other Index Options'!$G:$G,"Weekly*"))</f>
        <v/>
      </c>
      <c r="D149" s="27" t="str">
        <f t="shared" si="8"/>
        <v/>
      </c>
      <c r="E149" s="27" t="str">
        <f t="shared" si="9"/>
        <v/>
      </c>
    </row>
    <row r="150" spans="1:5" hidden="1" outlineLevel="1">
      <c r="A150" s="24">
        <v>46419</v>
      </c>
      <c r="B150" s="26" t="str">
        <f>IF(SUMIFS('NSE - NIFTY Index Options'!$L:$L,'NSE - NIFTY Index Options'!$D:$D,$A150,'NSE - NIFTY Index Options'!$B:$B,"Friday",'NSE - NIFTY Index Options'!$G:$G,"Weekly*")+SUMIFS('NSE - Other Index Options'!$L:$L,'NSE - Other Index Options'!$D:$D,$A150,'NSE - Other Index Options'!$B:$B,"Friday",'NSE - Other Index Options'!$G:$G,"Weekly*")=0,"",SUMIFS('NSE - NIFTY Index Options'!$L:$L,'NSE - NIFTY Index Options'!$D:$D,$A150,'NSE - NIFTY Index Options'!$B:$B,"Friday",'NSE - NIFTY Index Options'!$G:$G,"Weekly*")+SUMIFS('NSE - Other Index Options'!$L:$L,'NSE - Other Index Options'!$D:$D,$A150,'NSE - Other Index Options'!$B:$B,"Friday",'NSE - Other Index Options'!$G:$G,"Weekly*"))</f>
        <v/>
      </c>
      <c r="C150" s="26" t="str">
        <f>IF(SUMIFS('BSE - SENSEX Index Options'!$L:$L,'BSE - SENSEX Index Options'!$D:$D,$A150,'BSE - SENSEX Index Options'!$B:$B,"Friday",'BSE - SENSEX Index Options'!$G:$G,"Weekly*")+SUMIFS('BSE - Other Index Options'!$L:$L,'BSE - Other Index Options'!$D:$D,$A150,'BSE - Other Index Options'!$B:$B,"Friday",'BSE - Other Index Options'!$G:$G,"Weekly*")=0,"",SUMIFS('BSE - SENSEX Index Options'!$L:$L,'BSE - SENSEX Index Options'!$D:$D,$A150,'BSE - SENSEX Index Options'!$B:$B,"Friday",'BSE - SENSEX Index Options'!$G:$G,"Weekly*")+SUMIFS('BSE - Other Index Options'!$L:$L,'BSE - Other Index Options'!$D:$D,$A150,'BSE - Other Index Options'!$B:$B,"Friday",'BSE - Other Index Options'!$G:$G,"Weekly*"))</f>
        <v/>
      </c>
      <c r="D150" s="27" t="str">
        <f t="shared" si="8"/>
        <v/>
      </c>
      <c r="E150" s="27" t="str">
        <f t="shared" si="9"/>
        <v/>
      </c>
    </row>
    <row r="151" spans="1:5" hidden="1" outlineLevel="1">
      <c r="A151" s="24">
        <v>46447</v>
      </c>
      <c r="B151" s="26" t="str">
        <f>IF(SUMIFS('NSE - NIFTY Index Options'!$L:$L,'NSE - NIFTY Index Options'!$D:$D,$A151,'NSE - NIFTY Index Options'!$B:$B,"Friday",'NSE - NIFTY Index Options'!$G:$G,"Weekly*")+SUMIFS('NSE - Other Index Options'!$L:$L,'NSE - Other Index Options'!$D:$D,$A151,'NSE - Other Index Options'!$B:$B,"Friday",'NSE - Other Index Options'!$G:$G,"Weekly*")=0,"",SUMIFS('NSE - NIFTY Index Options'!$L:$L,'NSE - NIFTY Index Options'!$D:$D,$A151,'NSE - NIFTY Index Options'!$B:$B,"Friday",'NSE - NIFTY Index Options'!$G:$G,"Weekly*")+SUMIFS('NSE - Other Index Options'!$L:$L,'NSE - Other Index Options'!$D:$D,$A151,'NSE - Other Index Options'!$B:$B,"Friday",'NSE - Other Index Options'!$G:$G,"Weekly*"))</f>
        <v/>
      </c>
      <c r="C151" s="26" t="str">
        <f>IF(SUMIFS('BSE - SENSEX Index Options'!$L:$L,'BSE - SENSEX Index Options'!$D:$D,$A151,'BSE - SENSEX Index Options'!$B:$B,"Friday",'BSE - SENSEX Index Options'!$G:$G,"Weekly*")+SUMIFS('BSE - Other Index Options'!$L:$L,'BSE - Other Index Options'!$D:$D,$A151,'BSE - Other Index Options'!$B:$B,"Friday",'BSE - Other Index Options'!$G:$G,"Weekly*")=0,"",SUMIFS('BSE - SENSEX Index Options'!$L:$L,'BSE - SENSEX Index Options'!$D:$D,$A151,'BSE - SENSEX Index Options'!$B:$B,"Friday",'BSE - SENSEX Index Options'!$G:$G,"Weekly*")+SUMIFS('BSE - Other Index Options'!$L:$L,'BSE - Other Index Options'!$D:$D,$A151,'BSE - Other Index Options'!$B:$B,"Friday",'BSE - Other Index Options'!$G:$G,"Weekly*"))</f>
        <v/>
      </c>
      <c r="D151" s="27" t="str">
        <f t="shared" si="8"/>
        <v/>
      </c>
      <c r="E151" s="27" t="str">
        <f t="shared" si="9"/>
        <v/>
      </c>
    </row>
    <row r="152" spans="1:5" hidden="1" outlineLevel="1">
      <c r="A152" s="24">
        <v>46478</v>
      </c>
      <c r="B152" s="26" t="str">
        <f>IF(SUMIFS('NSE - NIFTY Index Options'!$L:$L,'NSE - NIFTY Index Options'!$D:$D,$A152,'NSE - NIFTY Index Options'!$B:$B,"Friday",'NSE - NIFTY Index Options'!$G:$G,"Weekly*")+SUMIFS('NSE - Other Index Options'!$L:$L,'NSE - Other Index Options'!$D:$D,$A152,'NSE - Other Index Options'!$B:$B,"Friday",'NSE - Other Index Options'!$G:$G,"Weekly*")=0,"",SUMIFS('NSE - NIFTY Index Options'!$L:$L,'NSE - NIFTY Index Options'!$D:$D,$A152,'NSE - NIFTY Index Options'!$B:$B,"Friday",'NSE - NIFTY Index Options'!$G:$G,"Weekly*")+SUMIFS('NSE - Other Index Options'!$L:$L,'NSE - Other Index Options'!$D:$D,$A152,'NSE - Other Index Options'!$B:$B,"Friday",'NSE - Other Index Options'!$G:$G,"Weekly*"))</f>
        <v/>
      </c>
      <c r="C152" s="26" t="str">
        <f>IF(SUMIFS('BSE - SENSEX Index Options'!$L:$L,'BSE - SENSEX Index Options'!$D:$D,$A152,'BSE - SENSEX Index Options'!$B:$B,"Friday",'BSE - SENSEX Index Options'!$G:$G,"Weekly*")+SUMIFS('BSE - Other Index Options'!$L:$L,'BSE - Other Index Options'!$D:$D,$A152,'BSE - Other Index Options'!$B:$B,"Friday",'BSE - Other Index Options'!$G:$G,"Weekly*")=0,"",SUMIFS('BSE - SENSEX Index Options'!$L:$L,'BSE - SENSEX Index Options'!$D:$D,$A152,'BSE - SENSEX Index Options'!$B:$B,"Friday",'BSE - SENSEX Index Options'!$G:$G,"Weekly*")+SUMIFS('BSE - Other Index Options'!$L:$L,'BSE - Other Index Options'!$D:$D,$A152,'BSE - Other Index Options'!$B:$B,"Friday",'BSE - Other Index Options'!$G:$G,"Weekly*"))</f>
        <v/>
      </c>
      <c r="D152" s="27" t="str">
        <f t="shared" si="8"/>
        <v/>
      </c>
      <c r="E152" s="27" t="str">
        <f t="shared" si="9"/>
        <v/>
      </c>
    </row>
    <row r="153" spans="1:5" hidden="1" outlineLevel="1">
      <c r="A153" s="24">
        <v>46508</v>
      </c>
      <c r="B153" s="26" t="str">
        <f>IF(SUMIFS('NSE - NIFTY Index Options'!$L:$L,'NSE - NIFTY Index Options'!$D:$D,$A153,'NSE - NIFTY Index Options'!$B:$B,"Friday",'NSE - NIFTY Index Options'!$G:$G,"Weekly*")+SUMIFS('NSE - Other Index Options'!$L:$L,'NSE - Other Index Options'!$D:$D,$A153,'NSE - Other Index Options'!$B:$B,"Friday",'NSE - Other Index Options'!$G:$G,"Weekly*")=0,"",SUMIFS('NSE - NIFTY Index Options'!$L:$L,'NSE - NIFTY Index Options'!$D:$D,$A153,'NSE - NIFTY Index Options'!$B:$B,"Friday",'NSE - NIFTY Index Options'!$G:$G,"Weekly*")+SUMIFS('NSE - Other Index Options'!$L:$L,'NSE - Other Index Options'!$D:$D,$A153,'NSE - Other Index Options'!$B:$B,"Friday",'NSE - Other Index Options'!$G:$G,"Weekly*"))</f>
        <v/>
      </c>
      <c r="C153" s="26" t="str">
        <f>IF(SUMIFS('BSE - SENSEX Index Options'!$L:$L,'BSE - SENSEX Index Options'!$D:$D,$A153,'BSE - SENSEX Index Options'!$B:$B,"Friday",'BSE - SENSEX Index Options'!$G:$G,"Weekly*")+SUMIFS('BSE - Other Index Options'!$L:$L,'BSE - Other Index Options'!$D:$D,$A153,'BSE - Other Index Options'!$B:$B,"Friday",'BSE - Other Index Options'!$G:$G,"Weekly*")=0,"",SUMIFS('BSE - SENSEX Index Options'!$L:$L,'BSE - SENSEX Index Options'!$D:$D,$A153,'BSE - SENSEX Index Options'!$B:$B,"Friday",'BSE - SENSEX Index Options'!$G:$G,"Weekly*")+SUMIFS('BSE - Other Index Options'!$L:$L,'BSE - Other Index Options'!$D:$D,$A153,'BSE - Other Index Options'!$B:$B,"Friday",'BSE - Other Index Options'!$G:$G,"Weekly*"))</f>
        <v/>
      </c>
      <c r="D153" s="27" t="str">
        <f t="shared" si="8"/>
        <v/>
      </c>
      <c r="E153" s="27" t="str">
        <f t="shared" si="9"/>
        <v/>
      </c>
    </row>
    <row r="154" spans="1:5" hidden="1" outlineLevel="1">
      <c r="A154" s="24">
        <v>46539</v>
      </c>
      <c r="B154" s="26" t="str">
        <f>IF(SUMIFS('NSE - NIFTY Index Options'!$L:$L,'NSE - NIFTY Index Options'!$D:$D,$A154,'NSE - NIFTY Index Options'!$B:$B,"Friday",'NSE - NIFTY Index Options'!$G:$G,"Weekly*")+SUMIFS('NSE - Other Index Options'!$L:$L,'NSE - Other Index Options'!$D:$D,$A154,'NSE - Other Index Options'!$B:$B,"Friday",'NSE - Other Index Options'!$G:$G,"Weekly*")=0,"",SUMIFS('NSE - NIFTY Index Options'!$L:$L,'NSE - NIFTY Index Options'!$D:$D,$A154,'NSE - NIFTY Index Options'!$B:$B,"Friday",'NSE - NIFTY Index Options'!$G:$G,"Weekly*")+SUMIFS('NSE - Other Index Options'!$L:$L,'NSE - Other Index Options'!$D:$D,$A154,'NSE - Other Index Options'!$B:$B,"Friday",'NSE - Other Index Options'!$G:$G,"Weekly*"))</f>
        <v/>
      </c>
      <c r="C154" s="26" t="str">
        <f>IF(SUMIFS('BSE - SENSEX Index Options'!$L:$L,'BSE - SENSEX Index Options'!$D:$D,$A154,'BSE - SENSEX Index Options'!$B:$B,"Friday",'BSE - SENSEX Index Options'!$G:$G,"Weekly*")+SUMIFS('BSE - Other Index Options'!$L:$L,'BSE - Other Index Options'!$D:$D,$A154,'BSE - Other Index Options'!$B:$B,"Friday",'BSE - Other Index Options'!$G:$G,"Weekly*")=0,"",SUMIFS('BSE - SENSEX Index Options'!$L:$L,'BSE - SENSEX Index Options'!$D:$D,$A154,'BSE - SENSEX Index Options'!$B:$B,"Friday",'BSE - SENSEX Index Options'!$G:$G,"Weekly*")+SUMIFS('BSE - Other Index Options'!$L:$L,'BSE - Other Index Options'!$D:$D,$A154,'BSE - Other Index Options'!$B:$B,"Friday",'BSE - Other Index Options'!$G:$G,"Weekly*"))</f>
        <v/>
      </c>
      <c r="D154" s="27" t="str">
        <f t="shared" si="8"/>
        <v/>
      </c>
      <c r="E154" s="27" t="str">
        <f t="shared" si="9"/>
        <v/>
      </c>
    </row>
    <row r="155" spans="1:5" hidden="1" outlineLevel="1">
      <c r="A155" s="24">
        <v>46569</v>
      </c>
      <c r="B155" s="26" t="str">
        <f>IF(SUMIFS('NSE - NIFTY Index Options'!$L:$L,'NSE - NIFTY Index Options'!$D:$D,$A155,'NSE - NIFTY Index Options'!$B:$B,"Friday",'NSE - NIFTY Index Options'!$G:$G,"Weekly*")+SUMIFS('NSE - Other Index Options'!$L:$L,'NSE - Other Index Options'!$D:$D,$A155,'NSE - Other Index Options'!$B:$B,"Friday",'NSE - Other Index Options'!$G:$G,"Weekly*")=0,"",SUMIFS('NSE - NIFTY Index Options'!$L:$L,'NSE - NIFTY Index Options'!$D:$D,$A155,'NSE - NIFTY Index Options'!$B:$B,"Friday",'NSE - NIFTY Index Options'!$G:$G,"Weekly*")+SUMIFS('NSE - Other Index Options'!$L:$L,'NSE - Other Index Options'!$D:$D,$A155,'NSE - Other Index Options'!$B:$B,"Friday",'NSE - Other Index Options'!$G:$G,"Weekly*"))</f>
        <v/>
      </c>
      <c r="C155" s="26" t="str">
        <f>IF(SUMIFS('BSE - SENSEX Index Options'!$L:$L,'BSE - SENSEX Index Options'!$D:$D,$A155,'BSE - SENSEX Index Options'!$B:$B,"Friday",'BSE - SENSEX Index Options'!$G:$G,"Weekly*")+SUMIFS('BSE - Other Index Options'!$L:$L,'BSE - Other Index Options'!$D:$D,$A155,'BSE - Other Index Options'!$B:$B,"Friday",'BSE - Other Index Options'!$G:$G,"Weekly*")=0,"",SUMIFS('BSE - SENSEX Index Options'!$L:$L,'BSE - SENSEX Index Options'!$D:$D,$A155,'BSE - SENSEX Index Options'!$B:$B,"Friday",'BSE - SENSEX Index Options'!$G:$G,"Weekly*")+SUMIFS('BSE - Other Index Options'!$L:$L,'BSE - Other Index Options'!$D:$D,$A155,'BSE - Other Index Options'!$B:$B,"Friday",'BSE - Other Index Options'!$G:$G,"Weekly*"))</f>
        <v/>
      </c>
      <c r="D155" s="27" t="str">
        <f t="shared" si="8"/>
        <v/>
      </c>
      <c r="E155" s="27" t="str">
        <f t="shared" si="9"/>
        <v/>
      </c>
    </row>
    <row r="156" spans="1:5" hidden="1" outlineLevel="1">
      <c r="A156" s="24">
        <v>46600</v>
      </c>
      <c r="B156" s="26" t="str">
        <f>IF(SUMIFS('NSE - NIFTY Index Options'!$L:$L,'NSE - NIFTY Index Options'!$D:$D,$A156,'NSE - NIFTY Index Options'!$B:$B,"Friday",'NSE - NIFTY Index Options'!$G:$G,"Weekly*")+SUMIFS('NSE - Other Index Options'!$L:$L,'NSE - Other Index Options'!$D:$D,$A156,'NSE - Other Index Options'!$B:$B,"Friday",'NSE - Other Index Options'!$G:$G,"Weekly*")=0,"",SUMIFS('NSE - NIFTY Index Options'!$L:$L,'NSE - NIFTY Index Options'!$D:$D,$A156,'NSE - NIFTY Index Options'!$B:$B,"Friday",'NSE - NIFTY Index Options'!$G:$G,"Weekly*")+SUMIFS('NSE - Other Index Options'!$L:$L,'NSE - Other Index Options'!$D:$D,$A156,'NSE - Other Index Options'!$B:$B,"Friday",'NSE - Other Index Options'!$G:$G,"Weekly*"))</f>
        <v/>
      </c>
      <c r="C156" s="26" t="str">
        <f>IF(SUMIFS('BSE - SENSEX Index Options'!$L:$L,'BSE - SENSEX Index Options'!$D:$D,$A156,'BSE - SENSEX Index Options'!$B:$B,"Friday",'BSE - SENSEX Index Options'!$G:$G,"Weekly*")+SUMIFS('BSE - Other Index Options'!$L:$L,'BSE - Other Index Options'!$D:$D,$A156,'BSE - Other Index Options'!$B:$B,"Friday",'BSE - Other Index Options'!$G:$G,"Weekly*")=0,"",SUMIFS('BSE - SENSEX Index Options'!$L:$L,'BSE - SENSEX Index Options'!$D:$D,$A156,'BSE - SENSEX Index Options'!$B:$B,"Friday",'BSE - SENSEX Index Options'!$G:$G,"Weekly*")+SUMIFS('BSE - Other Index Options'!$L:$L,'BSE - Other Index Options'!$D:$D,$A156,'BSE - Other Index Options'!$B:$B,"Friday",'BSE - Other Index Options'!$G:$G,"Weekly*"))</f>
        <v/>
      </c>
      <c r="D156" s="27" t="str">
        <f t="shared" si="8"/>
        <v/>
      </c>
      <c r="E156" s="27" t="str">
        <f t="shared" si="9"/>
        <v/>
      </c>
    </row>
    <row r="157" spans="1:5" hidden="1" outlineLevel="1">
      <c r="A157" s="24">
        <v>46631</v>
      </c>
      <c r="B157" s="26" t="str">
        <f>IF(SUMIFS('NSE - NIFTY Index Options'!$L:$L,'NSE - NIFTY Index Options'!$D:$D,$A157,'NSE - NIFTY Index Options'!$B:$B,"Friday",'NSE - NIFTY Index Options'!$G:$G,"Weekly*")+SUMIFS('NSE - Other Index Options'!$L:$L,'NSE - Other Index Options'!$D:$D,$A157,'NSE - Other Index Options'!$B:$B,"Friday",'NSE - Other Index Options'!$G:$G,"Weekly*")=0,"",SUMIFS('NSE - NIFTY Index Options'!$L:$L,'NSE - NIFTY Index Options'!$D:$D,$A157,'NSE - NIFTY Index Options'!$B:$B,"Friday",'NSE - NIFTY Index Options'!$G:$G,"Weekly*")+SUMIFS('NSE - Other Index Options'!$L:$L,'NSE - Other Index Options'!$D:$D,$A157,'NSE - Other Index Options'!$B:$B,"Friday",'NSE - Other Index Options'!$G:$G,"Weekly*"))</f>
        <v/>
      </c>
      <c r="C157" s="26" t="str">
        <f>IF(SUMIFS('BSE - SENSEX Index Options'!$L:$L,'BSE - SENSEX Index Options'!$D:$D,$A157,'BSE - SENSEX Index Options'!$B:$B,"Friday",'BSE - SENSEX Index Options'!$G:$G,"Weekly*")+SUMIFS('BSE - Other Index Options'!$L:$L,'BSE - Other Index Options'!$D:$D,$A157,'BSE - Other Index Options'!$B:$B,"Friday",'BSE - Other Index Options'!$G:$G,"Weekly*")=0,"",SUMIFS('BSE - SENSEX Index Options'!$L:$L,'BSE - SENSEX Index Options'!$D:$D,$A157,'BSE - SENSEX Index Options'!$B:$B,"Friday",'BSE - SENSEX Index Options'!$G:$G,"Weekly*")+SUMIFS('BSE - Other Index Options'!$L:$L,'BSE - Other Index Options'!$D:$D,$A157,'BSE - Other Index Options'!$B:$B,"Friday",'BSE - Other Index Options'!$G:$G,"Weekly*"))</f>
        <v/>
      </c>
      <c r="D157" s="27" t="str">
        <f t="shared" si="8"/>
        <v/>
      </c>
      <c r="E157" s="27" t="str">
        <f t="shared" si="9"/>
        <v/>
      </c>
    </row>
    <row r="158" spans="1:5" hidden="1" outlineLevel="1">
      <c r="A158" s="24">
        <v>46661</v>
      </c>
      <c r="B158" s="26" t="str">
        <f>IF(SUMIFS('NSE - NIFTY Index Options'!$L:$L,'NSE - NIFTY Index Options'!$D:$D,$A158,'NSE - NIFTY Index Options'!$B:$B,"Friday",'NSE - NIFTY Index Options'!$G:$G,"Weekly*")+SUMIFS('NSE - Other Index Options'!$L:$L,'NSE - Other Index Options'!$D:$D,$A158,'NSE - Other Index Options'!$B:$B,"Friday",'NSE - Other Index Options'!$G:$G,"Weekly*")=0,"",SUMIFS('NSE - NIFTY Index Options'!$L:$L,'NSE - NIFTY Index Options'!$D:$D,$A158,'NSE - NIFTY Index Options'!$B:$B,"Friday",'NSE - NIFTY Index Options'!$G:$G,"Weekly*")+SUMIFS('NSE - Other Index Options'!$L:$L,'NSE - Other Index Options'!$D:$D,$A158,'NSE - Other Index Options'!$B:$B,"Friday",'NSE - Other Index Options'!$G:$G,"Weekly*"))</f>
        <v/>
      </c>
      <c r="C158" s="26" t="str">
        <f>IF(SUMIFS('BSE - SENSEX Index Options'!$L:$L,'BSE - SENSEX Index Options'!$D:$D,$A158,'BSE - SENSEX Index Options'!$B:$B,"Friday",'BSE - SENSEX Index Options'!$G:$G,"Weekly*")+SUMIFS('BSE - Other Index Options'!$L:$L,'BSE - Other Index Options'!$D:$D,$A158,'BSE - Other Index Options'!$B:$B,"Friday",'BSE - Other Index Options'!$G:$G,"Weekly*")=0,"",SUMIFS('BSE - SENSEX Index Options'!$L:$L,'BSE - SENSEX Index Options'!$D:$D,$A158,'BSE - SENSEX Index Options'!$B:$B,"Friday",'BSE - SENSEX Index Options'!$G:$G,"Weekly*")+SUMIFS('BSE - Other Index Options'!$L:$L,'BSE - Other Index Options'!$D:$D,$A158,'BSE - Other Index Options'!$B:$B,"Friday",'BSE - Other Index Options'!$G:$G,"Weekly*"))</f>
        <v/>
      </c>
      <c r="D158" s="27" t="str">
        <f t="shared" si="8"/>
        <v/>
      </c>
      <c r="E158" s="27" t="str">
        <f t="shared" si="9"/>
        <v/>
      </c>
    </row>
    <row r="159" spans="1:5" hidden="1" outlineLevel="1">
      <c r="A159" s="24">
        <v>46692</v>
      </c>
      <c r="B159" s="26" t="str">
        <f>IF(SUMIFS('NSE - NIFTY Index Options'!$L:$L,'NSE - NIFTY Index Options'!$D:$D,$A159,'NSE - NIFTY Index Options'!$B:$B,"Friday",'NSE - NIFTY Index Options'!$G:$G,"Weekly*")+SUMIFS('NSE - Other Index Options'!$L:$L,'NSE - Other Index Options'!$D:$D,$A159,'NSE - Other Index Options'!$B:$B,"Friday",'NSE - Other Index Options'!$G:$G,"Weekly*")=0,"",SUMIFS('NSE - NIFTY Index Options'!$L:$L,'NSE - NIFTY Index Options'!$D:$D,$A159,'NSE - NIFTY Index Options'!$B:$B,"Friday",'NSE - NIFTY Index Options'!$G:$G,"Weekly*")+SUMIFS('NSE - Other Index Options'!$L:$L,'NSE - Other Index Options'!$D:$D,$A159,'NSE - Other Index Options'!$B:$B,"Friday",'NSE - Other Index Options'!$G:$G,"Weekly*"))</f>
        <v/>
      </c>
      <c r="C159" s="26" t="str">
        <f>IF(SUMIFS('BSE - SENSEX Index Options'!$L:$L,'BSE - SENSEX Index Options'!$D:$D,$A159,'BSE - SENSEX Index Options'!$B:$B,"Friday",'BSE - SENSEX Index Options'!$G:$G,"Weekly*")+SUMIFS('BSE - Other Index Options'!$L:$L,'BSE - Other Index Options'!$D:$D,$A159,'BSE - Other Index Options'!$B:$B,"Friday",'BSE - Other Index Options'!$G:$G,"Weekly*")=0,"",SUMIFS('BSE - SENSEX Index Options'!$L:$L,'BSE - SENSEX Index Options'!$D:$D,$A159,'BSE - SENSEX Index Options'!$B:$B,"Friday",'BSE - SENSEX Index Options'!$G:$G,"Weekly*")+SUMIFS('BSE - Other Index Options'!$L:$L,'BSE - Other Index Options'!$D:$D,$A159,'BSE - Other Index Options'!$B:$B,"Friday",'BSE - Other Index Options'!$G:$G,"Weekly*"))</f>
        <v/>
      </c>
      <c r="D159" s="27" t="str">
        <f t="shared" si="8"/>
        <v/>
      </c>
      <c r="E159" s="27" t="str">
        <f t="shared" si="9"/>
        <v/>
      </c>
    </row>
    <row r="160" spans="1:5" hidden="1" outlineLevel="1">
      <c r="A160" s="24">
        <v>46722</v>
      </c>
      <c r="B160" s="26" t="str">
        <f>IF(SUMIFS('NSE - NIFTY Index Options'!$L:$L,'NSE - NIFTY Index Options'!$D:$D,$A160,'NSE - NIFTY Index Options'!$B:$B,"Friday",'NSE - NIFTY Index Options'!$G:$G,"Weekly*")+SUMIFS('NSE - Other Index Options'!$L:$L,'NSE - Other Index Options'!$D:$D,$A160,'NSE - Other Index Options'!$B:$B,"Friday",'NSE - Other Index Options'!$G:$G,"Weekly*")=0,"",SUMIFS('NSE - NIFTY Index Options'!$L:$L,'NSE - NIFTY Index Options'!$D:$D,$A160,'NSE - NIFTY Index Options'!$B:$B,"Friday",'NSE - NIFTY Index Options'!$G:$G,"Weekly*")+SUMIFS('NSE - Other Index Options'!$L:$L,'NSE - Other Index Options'!$D:$D,$A160,'NSE - Other Index Options'!$B:$B,"Friday",'NSE - Other Index Options'!$G:$G,"Weekly*"))</f>
        <v/>
      </c>
      <c r="C160" s="26" t="str">
        <f>IF(SUMIFS('BSE - SENSEX Index Options'!$L:$L,'BSE - SENSEX Index Options'!$D:$D,$A160,'BSE - SENSEX Index Options'!$B:$B,"Friday",'BSE - SENSEX Index Options'!$G:$G,"Weekly*")+SUMIFS('BSE - Other Index Options'!$L:$L,'BSE - Other Index Options'!$D:$D,$A160,'BSE - Other Index Options'!$B:$B,"Friday",'BSE - Other Index Options'!$G:$G,"Weekly*")=0,"",SUMIFS('BSE - SENSEX Index Options'!$L:$L,'BSE - SENSEX Index Options'!$D:$D,$A160,'BSE - SENSEX Index Options'!$B:$B,"Friday",'BSE - SENSEX Index Options'!$G:$G,"Weekly*")+SUMIFS('BSE - Other Index Options'!$L:$L,'BSE - Other Index Options'!$D:$D,$A160,'BSE - Other Index Options'!$B:$B,"Friday",'BSE - Other Index Options'!$G:$G,"Weekly*"))</f>
        <v/>
      </c>
      <c r="D160" s="27" t="str">
        <f t="shared" si="8"/>
        <v/>
      </c>
      <c r="E160" s="27" t="str">
        <f t="shared" si="9"/>
        <v/>
      </c>
    </row>
    <row r="161" spans="1:5" collapsed="1">
      <c r="A161" s="28" t="s">
        <v>15</v>
      </c>
      <c r="B161" s="30">
        <f>IF(SUM(B133:B160)=0,"",SUM(B133:B160))</f>
        <v>16547.456700000002</v>
      </c>
      <c r="C161" s="30">
        <f>IF(SUM(C133:C160)=0,"",SUM(C133:C160))</f>
        <v>3619.8094999999998</v>
      </c>
      <c r="D161" s="31">
        <f t="shared" si="8"/>
        <v>0.82051065007512025</v>
      </c>
      <c r="E161" s="31">
        <f t="shared" si="9"/>
        <v>0.17948934992487972</v>
      </c>
    </row>
    <row r="163" spans="1:5">
      <c r="A163" s="28" t="s">
        <v>265</v>
      </c>
    </row>
    <row r="164" spans="1:5">
      <c r="A164" s="28" t="s">
        <v>190</v>
      </c>
      <c r="B164" s="28" t="s">
        <v>257</v>
      </c>
      <c r="C164" s="28" t="s">
        <v>258</v>
      </c>
      <c r="D164" s="28" t="s">
        <v>259</v>
      </c>
      <c r="E164" s="28" t="s">
        <v>260</v>
      </c>
    </row>
    <row r="165" spans="1:5">
      <c r="A165" s="24">
        <v>45901</v>
      </c>
      <c r="B165" s="26" t="str">
        <f>IF(SUMIFS('NSE - NIFTY Index Options'!$L:$L,'NSE - NIFTY Index Options'!$D:$D,$A165,'NSE - NIFTY Index Options'!$B:$B,"Sunday",'NSE - NIFTY Index Options'!$G:$G,"Weekly*")+SUMIFS('NSE - Other Index Options'!$L:$L,'NSE - Other Index Options'!$D:$D,$A165,'NSE - Other Index Options'!$B:$B,"Sunday",'NSE - Other Index Options'!$G:$G,"Weekly*")=0,"",SUMIFS('NSE - NIFTY Index Options'!$L:$L,'NSE - NIFTY Index Options'!$D:$D,$A165,'NSE - NIFTY Index Options'!$B:$B,"Sunday",'NSE - NIFTY Index Options'!$G:$G,"Weekly*")+SUMIFS('NSE - Other Index Options'!$L:$L,'NSE - Other Index Options'!$D:$D,$A165,'NSE - Other Index Options'!$B:$B,"Sunday",'NSE - Other Index Options'!$G:$G,"Weekly*"))</f>
        <v/>
      </c>
      <c r="C165" s="26" t="str">
        <f>IF(SUMIFS('BSE - SENSEX Index Options'!$L:$L,'BSE - SENSEX Index Options'!$D:$D,$A165,'BSE - SENSEX Index Options'!$B:$B,"Sunday",'BSE - SENSEX Index Options'!$G:$G,"Weekly*")+SUMIFS('BSE - Other Index Options'!$L:$L,'BSE - Other Index Options'!$D:$D,$A165,'BSE - Other Index Options'!$B:$B,"Sunday",'BSE - Other Index Options'!$G:$G,"Weekly*")=0,"",SUMIFS('BSE - SENSEX Index Options'!$L:$L,'BSE - SENSEX Index Options'!$D:$D,$A165,'BSE - SENSEX Index Options'!$B:$B,"Sunday",'BSE - SENSEX Index Options'!$G:$G,"Weekly*")+SUMIFS('BSE - Other Index Options'!$L:$L,'BSE - Other Index Options'!$D:$D,$A165,'BSE - Other Index Options'!$B:$B,"Sunday",'BSE - Other Index Options'!$G:$G,"Weekly*"))</f>
        <v/>
      </c>
      <c r="D165" s="27" t="str">
        <f t="shared" ref="D165:D193" si="10">IF(SUM(B165:C165)=0,"",SUM(B165)/SUM(B165:C165))</f>
        <v/>
      </c>
      <c r="E165" s="27" t="str">
        <f t="shared" ref="E165:E193" si="11">IF(SUM(B165:C165)=0,"",SUM(C165)/SUM(B165:C165))</f>
        <v/>
      </c>
    </row>
    <row r="166" spans="1:5">
      <c r="A166" s="24">
        <v>45931</v>
      </c>
      <c r="B166" s="26" t="str">
        <f>IF(SUMIFS('NSE - NIFTY Index Options'!$L:$L,'NSE - NIFTY Index Options'!$D:$D,$A166,'NSE - NIFTY Index Options'!$B:$B,"Sunday",'NSE - NIFTY Index Options'!$G:$G,"Weekly*")+SUMIFS('NSE - Other Index Options'!$L:$L,'NSE - Other Index Options'!$D:$D,$A166,'NSE - Other Index Options'!$B:$B,"Sunday",'NSE - Other Index Options'!$G:$G,"Weekly*")=0,"",SUMIFS('NSE - NIFTY Index Options'!$L:$L,'NSE - NIFTY Index Options'!$D:$D,$A166,'NSE - NIFTY Index Options'!$B:$B,"Sunday",'NSE - NIFTY Index Options'!$G:$G,"Weekly*")+SUMIFS('NSE - Other Index Options'!$L:$L,'NSE - Other Index Options'!$D:$D,$A166,'NSE - Other Index Options'!$B:$B,"Sunday",'NSE - Other Index Options'!$G:$G,"Weekly*"))</f>
        <v/>
      </c>
      <c r="C166" s="26" t="str">
        <f>IF(SUMIFS('BSE - SENSEX Index Options'!$L:$L,'BSE - SENSEX Index Options'!$D:$D,$A166,'BSE - SENSEX Index Options'!$B:$B,"Sunday",'BSE - SENSEX Index Options'!$G:$G,"Weekly*")+SUMIFS('BSE - Other Index Options'!$L:$L,'BSE - Other Index Options'!$D:$D,$A166,'BSE - Other Index Options'!$B:$B,"Sunday",'BSE - Other Index Options'!$G:$G,"Weekly*")=0,"",SUMIFS('BSE - SENSEX Index Options'!$L:$L,'BSE - SENSEX Index Options'!$D:$D,$A166,'BSE - SENSEX Index Options'!$B:$B,"Sunday",'BSE - SENSEX Index Options'!$G:$G,"Weekly*")+SUMIFS('BSE - Other Index Options'!$L:$L,'BSE - Other Index Options'!$D:$D,$A166,'BSE - Other Index Options'!$B:$B,"Sunday",'BSE - Other Index Options'!$G:$G,"Weekly*"))</f>
        <v/>
      </c>
      <c r="D166" s="27" t="str">
        <f t="shared" si="10"/>
        <v/>
      </c>
      <c r="E166" s="27" t="str">
        <f t="shared" si="11"/>
        <v/>
      </c>
    </row>
    <row r="167" spans="1:5">
      <c r="A167" s="24">
        <v>45962</v>
      </c>
      <c r="B167" s="26" t="str">
        <f>IF(SUMIFS('NSE - NIFTY Index Options'!$L:$L,'NSE - NIFTY Index Options'!$D:$D,$A167,'NSE - NIFTY Index Options'!$B:$B,"Sunday",'NSE - NIFTY Index Options'!$G:$G,"Weekly*")+SUMIFS('NSE - Other Index Options'!$L:$L,'NSE - Other Index Options'!$D:$D,$A167,'NSE - Other Index Options'!$B:$B,"Sunday",'NSE - Other Index Options'!$G:$G,"Weekly*")=0,"",SUMIFS('NSE - NIFTY Index Options'!$L:$L,'NSE - NIFTY Index Options'!$D:$D,$A167,'NSE - NIFTY Index Options'!$B:$B,"Sunday",'NSE - NIFTY Index Options'!$G:$G,"Weekly*")+SUMIFS('NSE - Other Index Options'!$L:$L,'NSE - Other Index Options'!$D:$D,$A167,'NSE - Other Index Options'!$B:$B,"Sunday",'NSE - Other Index Options'!$G:$G,"Weekly*"))</f>
        <v/>
      </c>
      <c r="C167" s="26" t="str">
        <f>IF(SUMIFS('BSE - SENSEX Index Options'!$L:$L,'BSE - SENSEX Index Options'!$D:$D,$A167,'BSE - SENSEX Index Options'!$B:$B,"Sunday",'BSE - SENSEX Index Options'!$G:$G,"Weekly*")+SUMIFS('BSE - Other Index Options'!$L:$L,'BSE - Other Index Options'!$D:$D,$A167,'BSE - Other Index Options'!$B:$B,"Sunday",'BSE - Other Index Options'!$G:$G,"Weekly*")=0,"",SUMIFS('BSE - SENSEX Index Options'!$L:$L,'BSE - SENSEX Index Options'!$D:$D,$A167,'BSE - SENSEX Index Options'!$B:$B,"Sunday",'BSE - SENSEX Index Options'!$G:$G,"Weekly*")+SUMIFS('BSE - Other Index Options'!$L:$L,'BSE - Other Index Options'!$D:$D,$A167,'BSE - Other Index Options'!$B:$B,"Sunday",'BSE - Other Index Options'!$G:$G,"Weekly*"))</f>
        <v/>
      </c>
      <c r="D167" s="27" t="str">
        <f t="shared" si="10"/>
        <v/>
      </c>
      <c r="E167" s="27" t="str">
        <f t="shared" si="11"/>
        <v/>
      </c>
    </row>
    <row r="168" spans="1:5">
      <c r="A168" s="24">
        <v>45992</v>
      </c>
      <c r="B168" s="26" t="str">
        <f>IF(SUMIFS('NSE - NIFTY Index Options'!$L:$L,'NSE - NIFTY Index Options'!$D:$D,$A168,'NSE - NIFTY Index Options'!$B:$B,"Sunday",'NSE - NIFTY Index Options'!$G:$G,"Weekly*")+SUMIFS('NSE - Other Index Options'!$L:$L,'NSE - Other Index Options'!$D:$D,$A168,'NSE - Other Index Options'!$B:$B,"Sunday",'NSE - Other Index Options'!$G:$G,"Weekly*")=0,"",SUMIFS('NSE - NIFTY Index Options'!$L:$L,'NSE - NIFTY Index Options'!$D:$D,$A168,'NSE - NIFTY Index Options'!$B:$B,"Sunday",'NSE - NIFTY Index Options'!$G:$G,"Weekly*")+SUMIFS('NSE - Other Index Options'!$L:$L,'NSE - Other Index Options'!$D:$D,$A168,'NSE - Other Index Options'!$B:$B,"Sunday",'NSE - Other Index Options'!$G:$G,"Weekly*"))</f>
        <v/>
      </c>
      <c r="C168" s="26" t="str">
        <f>IF(SUMIFS('BSE - SENSEX Index Options'!$L:$L,'BSE - SENSEX Index Options'!$D:$D,$A168,'BSE - SENSEX Index Options'!$B:$B,"Sunday",'BSE - SENSEX Index Options'!$G:$G,"Weekly*")+SUMIFS('BSE - Other Index Options'!$L:$L,'BSE - Other Index Options'!$D:$D,$A168,'BSE - Other Index Options'!$B:$B,"Sunday",'BSE - Other Index Options'!$G:$G,"Weekly*")=0,"",SUMIFS('BSE - SENSEX Index Options'!$L:$L,'BSE - SENSEX Index Options'!$D:$D,$A168,'BSE - SENSEX Index Options'!$B:$B,"Sunday",'BSE - SENSEX Index Options'!$G:$G,"Weekly*")+SUMIFS('BSE - Other Index Options'!$L:$L,'BSE - Other Index Options'!$D:$D,$A168,'BSE - Other Index Options'!$B:$B,"Sunday",'BSE - Other Index Options'!$G:$G,"Weekly*"))</f>
        <v/>
      </c>
      <c r="D168" s="27" t="str">
        <f t="shared" si="10"/>
        <v/>
      </c>
      <c r="E168" s="27" t="str">
        <f t="shared" si="11"/>
        <v/>
      </c>
    </row>
    <row r="169" spans="1:5">
      <c r="A169" s="24">
        <v>46023</v>
      </c>
      <c r="B169" s="26" t="str">
        <f>IF(SUMIFS('NSE - NIFTY Index Options'!$L:$L,'NSE - NIFTY Index Options'!$D:$D,$A169,'NSE - NIFTY Index Options'!$B:$B,"Sunday",'NSE - NIFTY Index Options'!$G:$G,"Weekly*")+SUMIFS('NSE - Other Index Options'!$L:$L,'NSE - Other Index Options'!$D:$D,$A169,'NSE - Other Index Options'!$B:$B,"Sunday",'NSE - Other Index Options'!$G:$G,"Weekly*")=0,"",SUMIFS('NSE - NIFTY Index Options'!$L:$L,'NSE - NIFTY Index Options'!$D:$D,$A169,'NSE - NIFTY Index Options'!$B:$B,"Sunday",'NSE - NIFTY Index Options'!$G:$G,"Weekly*")+SUMIFS('NSE - Other Index Options'!$L:$L,'NSE - Other Index Options'!$D:$D,$A169,'NSE - Other Index Options'!$B:$B,"Sunday",'NSE - Other Index Options'!$G:$G,"Weekly*"))</f>
        <v/>
      </c>
      <c r="C169" s="26" t="str">
        <f>IF(SUMIFS('BSE - SENSEX Index Options'!$L:$L,'BSE - SENSEX Index Options'!$D:$D,$A169,'BSE - SENSEX Index Options'!$B:$B,"Sunday",'BSE - SENSEX Index Options'!$G:$G,"Weekly*")+SUMIFS('BSE - Other Index Options'!$L:$L,'BSE - Other Index Options'!$D:$D,$A169,'BSE - Other Index Options'!$B:$B,"Sunday",'BSE - Other Index Options'!$G:$G,"Weekly*")=0,"",SUMIFS('BSE - SENSEX Index Options'!$L:$L,'BSE - SENSEX Index Options'!$D:$D,$A169,'BSE - SENSEX Index Options'!$B:$B,"Sunday",'BSE - SENSEX Index Options'!$G:$G,"Weekly*")+SUMIFS('BSE - Other Index Options'!$L:$L,'BSE - Other Index Options'!$D:$D,$A169,'BSE - Other Index Options'!$B:$B,"Sunday",'BSE - Other Index Options'!$G:$G,"Weekly*"))</f>
        <v/>
      </c>
      <c r="D169" s="27" t="str">
        <f t="shared" si="10"/>
        <v/>
      </c>
      <c r="E169" s="27" t="str">
        <f t="shared" si="11"/>
        <v/>
      </c>
    </row>
    <row r="170" spans="1:5">
      <c r="A170" s="24">
        <v>46054</v>
      </c>
      <c r="B170" s="26">
        <f>IF(SUMIFS('NSE - NIFTY Index Options'!$L:$L,'NSE - NIFTY Index Options'!$D:$D,$A170,'NSE - NIFTY Index Options'!$B:$B,"Sunday",'NSE - NIFTY Index Options'!$G:$G,"Weekly*")+SUMIFS('NSE - Other Index Options'!$L:$L,'NSE - Other Index Options'!$D:$D,$A170,'NSE - Other Index Options'!$B:$B,"Sunday",'NSE - Other Index Options'!$G:$G,"Weekly*")=0,"",SUMIFS('NSE - NIFTY Index Options'!$L:$L,'NSE - NIFTY Index Options'!$D:$D,$A170,'NSE - NIFTY Index Options'!$B:$B,"Sunday",'NSE - NIFTY Index Options'!$G:$G,"Weekly*")+SUMIFS('NSE - Other Index Options'!$L:$L,'NSE - Other Index Options'!$D:$D,$A170,'NSE - Other Index Options'!$B:$B,"Sunday",'NSE - Other Index Options'!$G:$G,"Weekly*"))</f>
        <v>989.96990000000005</v>
      </c>
      <c r="C170" s="26">
        <f>IF(SUMIFS('BSE - SENSEX Index Options'!$L:$L,'BSE - SENSEX Index Options'!$D:$D,$A170,'BSE - SENSEX Index Options'!$B:$B,"Sunday",'BSE - SENSEX Index Options'!$G:$G,"Weekly*")+SUMIFS('BSE - Other Index Options'!$L:$L,'BSE - Other Index Options'!$D:$D,$A170,'BSE - Other Index Options'!$B:$B,"Sunday",'BSE - Other Index Options'!$G:$G,"Weekly*")=0,"",SUMIFS('BSE - SENSEX Index Options'!$L:$L,'BSE - SENSEX Index Options'!$D:$D,$A170,'BSE - SENSEX Index Options'!$B:$B,"Sunday",'BSE - SENSEX Index Options'!$G:$G,"Weekly*")+SUMIFS('BSE - Other Index Options'!$L:$L,'BSE - Other Index Options'!$D:$D,$A170,'BSE - Other Index Options'!$B:$B,"Sunday",'BSE - Other Index Options'!$G:$G,"Weekly*"))</f>
        <v>247.3312</v>
      </c>
      <c r="D170" s="27">
        <f t="shared" si="10"/>
        <v>0.80010427534575046</v>
      </c>
      <c r="E170" s="27">
        <f t="shared" si="11"/>
        <v>0.19989572465424946</v>
      </c>
    </row>
    <row r="171" spans="1:5">
      <c r="A171" s="24">
        <v>46082</v>
      </c>
      <c r="B171" s="26" t="str">
        <f>IF(SUMIFS('NSE - NIFTY Index Options'!$L:$L,'NSE - NIFTY Index Options'!$D:$D,$A171,'NSE - NIFTY Index Options'!$B:$B,"Sunday",'NSE - NIFTY Index Options'!$G:$G,"Weekly*")+SUMIFS('NSE - Other Index Options'!$L:$L,'NSE - Other Index Options'!$D:$D,$A171,'NSE - Other Index Options'!$B:$B,"Sunday",'NSE - Other Index Options'!$G:$G,"Weekly*")=0,"",SUMIFS('NSE - NIFTY Index Options'!$L:$L,'NSE - NIFTY Index Options'!$D:$D,$A171,'NSE - NIFTY Index Options'!$B:$B,"Sunday",'NSE - NIFTY Index Options'!$G:$G,"Weekly*")+SUMIFS('NSE - Other Index Options'!$L:$L,'NSE - Other Index Options'!$D:$D,$A171,'NSE - Other Index Options'!$B:$B,"Sunday",'NSE - Other Index Options'!$G:$G,"Weekly*"))</f>
        <v/>
      </c>
      <c r="C171" s="26" t="str">
        <f>IF(SUMIFS('BSE - SENSEX Index Options'!$L:$L,'BSE - SENSEX Index Options'!$D:$D,$A171,'BSE - SENSEX Index Options'!$B:$B,"Sunday",'BSE - SENSEX Index Options'!$G:$G,"Weekly*")+SUMIFS('BSE - Other Index Options'!$L:$L,'BSE - Other Index Options'!$D:$D,$A171,'BSE - Other Index Options'!$B:$B,"Sunday",'BSE - Other Index Options'!$G:$G,"Weekly*")=0,"",SUMIFS('BSE - SENSEX Index Options'!$L:$L,'BSE - SENSEX Index Options'!$D:$D,$A171,'BSE - SENSEX Index Options'!$B:$B,"Sunday",'BSE - SENSEX Index Options'!$G:$G,"Weekly*")+SUMIFS('BSE - Other Index Options'!$L:$L,'BSE - Other Index Options'!$D:$D,$A171,'BSE - Other Index Options'!$B:$B,"Sunday",'BSE - Other Index Options'!$G:$G,"Weekly*"))</f>
        <v/>
      </c>
      <c r="D171" s="27" t="str">
        <f t="shared" si="10"/>
        <v/>
      </c>
      <c r="E171" s="27" t="str">
        <f t="shared" si="11"/>
        <v/>
      </c>
    </row>
    <row r="172" spans="1:5">
      <c r="A172" s="24">
        <v>46113</v>
      </c>
      <c r="B172" s="26" t="str">
        <f>IF(SUMIFS('NSE - NIFTY Index Options'!$L:$L,'NSE - NIFTY Index Options'!$D:$D,$A172,'NSE - NIFTY Index Options'!$B:$B,"Sunday",'NSE - NIFTY Index Options'!$G:$G,"Weekly*")+SUMIFS('NSE - Other Index Options'!$L:$L,'NSE - Other Index Options'!$D:$D,$A172,'NSE - Other Index Options'!$B:$B,"Sunday",'NSE - Other Index Options'!$G:$G,"Weekly*")=0,"",SUMIFS('NSE - NIFTY Index Options'!$L:$L,'NSE - NIFTY Index Options'!$D:$D,$A172,'NSE - NIFTY Index Options'!$B:$B,"Sunday",'NSE - NIFTY Index Options'!$G:$G,"Weekly*")+SUMIFS('NSE - Other Index Options'!$L:$L,'NSE - Other Index Options'!$D:$D,$A172,'NSE - Other Index Options'!$B:$B,"Sunday",'NSE - Other Index Options'!$G:$G,"Weekly*"))</f>
        <v/>
      </c>
      <c r="C172" s="26" t="str">
        <f>IF(SUMIFS('BSE - SENSEX Index Options'!$L:$L,'BSE - SENSEX Index Options'!$D:$D,$A172,'BSE - SENSEX Index Options'!$B:$B,"Sunday",'BSE - SENSEX Index Options'!$G:$G,"Weekly*")+SUMIFS('BSE - Other Index Options'!$L:$L,'BSE - Other Index Options'!$D:$D,$A172,'BSE - Other Index Options'!$B:$B,"Sunday",'BSE - Other Index Options'!$G:$G,"Weekly*")=0,"",SUMIFS('BSE - SENSEX Index Options'!$L:$L,'BSE - SENSEX Index Options'!$D:$D,$A172,'BSE - SENSEX Index Options'!$B:$B,"Sunday",'BSE - SENSEX Index Options'!$G:$G,"Weekly*")+SUMIFS('BSE - Other Index Options'!$L:$L,'BSE - Other Index Options'!$D:$D,$A172,'BSE - Other Index Options'!$B:$B,"Sunday",'BSE - Other Index Options'!$G:$G,"Weekly*"))</f>
        <v/>
      </c>
      <c r="D172" s="27" t="str">
        <f t="shared" si="10"/>
        <v/>
      </c>
      <c r="E172" s="27" t="str">
        <f t="shared" si="11"/>
        <v/>
      </c>
    </row>
    <row r="173" spans="1:5">
      <c r="A173" s="24">
        <v>46143</v>
      </c>
      <c r="B173" s="26" t="str">
        <f>IF(SUMIFS('NSE - NIFTY Index Options'!$L:$L,'NSE - NIFTY Index Options'!$D:$D,$A173,'NSE - NIFTY Index Options'!$B:$B,"Sunday",'NSE - NIFTY Index Options'!$G:$G,"Weekly*")+SUMIFS('NSE - Other Index Options'!$L:$L,'NSE - Other Index Options'!$D:$D,$A173,'NSE - Other Index Options'!$B:$B,"Sunday",'NSE - Other Index Options'!$G:$G,"Weekly*")=0,"",SUMIFS('NSE - NIFTY Index Options'!$L:$L,'NSE - NIFTY Index Options'!$D:$D,$A173,'NSE - NIFTY Index Options'!$B:$B,"Sunday",'NSE - NIFTY Index Options'!$G:$G,"Weekly*")+SUMIFS('NSE - Other Index Options'!$L:$L,'NSE - Other Index Options'!$D:$D,$A173,'NSE - Other Index Options'!$B:$B,"Sunday",'NSE - Other Index Options'!$G:$G,"Weekly*"))</f>
        <v/>
      </c>
      <c r="C173" s="26" t="str">
        <f>IF(SUMIFS('BSE - SENSEX Index Options'!$L:$L,'BSE - SENSEX Index Options'!$D:$D,$A173,'BSE - SENSEX Index Options'!$B:$B,"Sunday",'BSE - SENSEX Index Options'!$G:$G,"Weekly*")+SUMIFS('BSE - Other Index Options'!$L:$L,'BSE - Other Index Options'!$D:$D,$A173,'BSE - Other Index Options'!$B:$B,"Sunday",'BSE - Other Index Options'!$G:$G,"Weekly*")=0,"",SUMIFS('BSE - SENSEX Index Options'!$L:$L,'BSE - SENSEX Index Options'!$D:$D,$A173,'BSE - SENSEX Index Options'!$B:$B,"Sunday",'BSE - SENSEX Index Options'!$G:$G,"Weekly*")+SUMIFS('BSE - Other Index Options'!$L:$L,'BSE - Other Index Options'!$D:$D,$A173,'BSE - Other Index Options'!$B:$B,"Sunday",'BSE - Other Index Options'!$G:$G,"Weekly*"))</f>
        <v/>
      </c>
      <c r="D173" s="27" t="str">
        <f t="shared" si="10"/>
        <v/>
      </c>
      <c r="E173" s="27" t="str">
        <f t="shared" si="11"/>
        <v/>
      </c>
    </row>
    <row r="174" spans="1:5">
      <c r="A174" s="24">
        <v>46174</v>
      </c>
      <c r="B174" s="26" t="str">
        <f>IF(SUMIFS('NSE - NIFTY Index Options'!$L:$L,'NSE - NIFTY Index Options'!$D:$D,$A174,'NSE - NIFTY Index Options'!$B:$B,"Sunday",'NSE - NIFTY Index Options'!$G:$G,"Weekly*")+SUMIFS('NSE - Other Index Options'!$L:$L,'NSE - Other Index Options'!$D:$D,$A174,'NSE - Other Index Options'!$B:$B,"Sunday",'NSE - Other Index Options'!$G:$G,"Weekly*")=0,"",SUMIFS('NSE - NIFTY Index Options'!$L:$L,'NSE - NIFTY Index Options'!$D:$D,$A174,'NSE - NIFTY Index Options'!$B:$B,"Sunday",'NSE - NIFTY Index Options'!$G:$G,"Weekly*")+SUMIFS('NSE - Other Index Options'!$L:$L,'NSE - Other Index Options'!$D:$D,$A174,'NSE - Other Index Options'!$B:$B,"Sunday",'NSE - Other Index Options'!$G:$G,"Weekly*"))</f>
        <v/>
      </c>
      <c r="C174" s="26" t="str">
        <f>IF(SUMIFS('BSE - SENSEX Index Options'!$L:$L,'BSE - SENSEX Index Options'!$D:$D,$A174,'BSE - SENSEX Index Options'!$B:$B,"Sunday",'BSE - SENSEX Index Options'!$G:$G,"Weekly*")+SUMIFS('BSE - Other Index Options'!$L:$L,'BSE - Other Index Options'!$D:$D,$A174,'BSE - Other Index Options'!$B:$B,"Sunday",'BSE - Other Index Options'!$G:$G,"Weekly*")=0,"",SUMIFS('BSE - SENSEX Index Options'!$L:$L,'BSE - SENSEX Index Options'!$D:$D,$A174,'BSE - SENSEX Index Options'!$B:$B,"Sunday",'BSE - SENSEX Index Options'!$G:$G,"Weekly*")+SUMIFS('BSE - Other Index Options'!$L:$L,'BSE - Other Index Options'!$D:$D,$A174,'BSE - Other Index Options'!$B:$B,"Sunday",'BSE - Other Index Options'!$G:$G,"Weekly*"))</f>
        <v/>
      </c>
      <c r="D174" s="27" t="str">
        <f t="shared" si="10"/>
        <v/>
      </c>
      <c r="E174" s="27" t="str">
        <f t="shared" si="11"/>
        <v/>
      </c>
    </row>
    <row r="175" spans="1:5">
      <c r="A175" s="24">
        <v>46204</v>
      </c>
      <c r="B175" s="26" t="str">
        <f>IF(SUMIFS('NSE - NIFTY Index Options'!$L:$L,'NSE - NIFTY Index Options'!$D:$D,$A175,'NSE - NIFTY Index Options'!$B:$B,"Sunday",'NSE - NIFTY Index Options'!$G:$G,"Weekly*")+SUMIFS('NSE - Other Index Options'!$L:$L,'NSE - Other Index Options'!$D:$D,$A175,'NSE - Other Index Options'!$B:$B,"Sunday",'NSE - Other Index Options'!$G:$G,"Weekly*")=0,"",SUMIFS('NSE - NIFTY Index Options'!$L:$L,'NSE - NIFTY Index Options'!$D:$D,$A175,'NSE - NIFTY Index Options'!$B:$B,"Sunday",'NSE - NIFTY Index Options'!$G:$G,"Weekly*")+SUMIFS('NSE - Other Index Options'!$L:$L,'NSE - Other Index Options'!$D:$D,$A175,'NSE - Other Index Options'!$B:$B,"Sunday",'NSE - Other Index Options'!$G:$G,"Weekly*"))</f>
        <v/>
      </c>
      <c r="C175" s="26" t="str">
        <f>IF(SUMIFS('BSE - SENSEX Index Options'!$L:$L,'BSE - SENSEX Index Options'!$D:$D,$A175,'BSE - SENSEX Index Options'!$B:$B,"Sunday",'BSE - SENSEX Index Options'!$G:$G,"Weekly*")+SUMIFS('BSE - Other Index Options'!$L:$L,'BSE - Other Index Options'!$D:$D,$A175,'BSE - Other Index Options'!$B:$B,"Sunday",'BSE - Other Index Options'!$G:$G,"Weekly*")=0,"",SUMIFS('BSE - SENSEX Index Options'!$L:$L,'BSE - SENSEX Index Options'!$D:$D,$A175,'BSE - SENSEX Index Options'!$B:$B,"Sunday",'BSE - SENSEX Index Options'!$G:$G,"Weekly*")+SUMIFS('BSE - Other Index Options'!$L:$L,'BSE - Other Index Options'!$D:$D,$A175,'BSE - Other Index Options'!$B:$B,"Sunday",'BSE - Other Index Options'!$G:$G,"Weekly*"))</f>
        <v/>
      </c>
      <c r="D175" s="27" t="str">
        <f t="shared" si="10"/>
        <v/>
      </c>
      <c r="E175" s="27" t="str">
        <f t="shared" si="11"/>
        <v/>
      </c>
    </row>
    <row r="176" spans="1:5" hidden="1" outlineLevel="1">
      <c r="A176" s="24">
        <v>46235</v>
      </c>
      <c r="B176" s="26" t="str">
        <f>IF(SUMIFS('NSE - NIFTY Index Options'!$L:$L,'NSE - NIFTY Index Options'!$D:$D,$A176,'NSE - NIFTY Index Options'!$B:$B,"Sunday",'NSE - NIFTY Index Options'!$G:$G,"Weekly*")+SUMIFS('NSE - Other Index Options'!$L:$L,'NSE - Other Index Options'!$D:$D,$A176,'NSE - Other Index Options'!$B:$B,"Sunday",'NSE - Other Index Options'!$G:$G,"Weekly*")=0,"",SUMIFS('NSE - NIFTY Index Options'!$L:$L,'NSE - NIFTY Index Options'!$D:$D,$A176,'NSE - NIFTY Index Options'!$B:$B,"Sunday",'NSE - NIFTY Index Options'!$G:$G,"Weekly*")+SUMIFS('NSE - Other Index Options'!$L:$L,'NSE - Other Index Options'!$D:$D,$A176,'NSE - Other Index Options'!$B:$B,"Sunday",'NSE - Other Index Options'!$G:$G,"Weekly*"))</f>
        <v/>
      </c>
      <c r="C176" s="26" t="str">
        <f>IF(SUMIFS('BSE - SENSEX Index Options'!$L:$L,'BSE - SENSEX Index Options'!$D:$D,$A176,'BSE - SENSEX Index Options'!$B:$B,"Sunday",'BSE - SENSEX Index Options'!$G:$G,"Weekly*")+SUMIFS('BSE - Other Index Options'!$L:$L,'BSE - Other Index Options'!$D:$D,$A176,'BSE - Other Index Options'!$B:$B,"Sunday",'BSE - Other Index Options'!$G:$G,"Weekly*")=0,"",SUMIFS('BSE - SENSEX Index Options'!$L:$L,'BSE - SENSEX Index Options'!$D:$D,$A176,'BSE - SENSEX Index Options'!$B:$B,"Sunday",'BSE - SENSEX Index Options'!$G:$G,"Weekly*")+SUMIFS('BSE - Other Index Options'!$L:$L,'BSE - Other Index Options'!$D:$D,$A176,'BSE - Other Index Options'!$B:$B,"Sunday",'BSE - Other Index Options'!$G:$G,"Weekly*"))</f>
        <v/>
      </c>
      <c r="D176" s="27" t="str">
        <f t="shared" si="10"/>
        <v/>
      </c>
      <c r="E176" s="27" t="str">
        <f t="shared" si="11"/>
        <v/>
      </c>
    </row>
    <row r="177" spans="1:5" hidden="1" outlineLevel="1">
      <c r="A177" s="24">
        <v>46266</v>
      </c>
      <c r="B177" s="26" t="str">
        <f>IF(SUMIFS('NSE - NIFTY Index Options'!$L:$L,'NSE - NIFTY Index Options'!$D:$D,$A177,'NSE - NIFTY Index Options'!$B:$B,"Sunday",'NSE - NIFTY Index Options'!$G:$G,"Weekly*")+SUMIFS('NSE - Other Index Options'!$L:$L,'NSE - Other Index Options'!$D:$D,$A177,'NSE - Other Index Options'!$B:$B,"Sunday",'NSE - Other Index Options'!$G:$G,"Weekly*")=0,"",SUMIFS('NSE - NIFTY Index Options'!$L:$L,'NSE - NIFTY Index Options'!$D:$D,$A177,'NSE - NIFTY Index Options'!$B:$B,"Sunday",'NSE - NIFTY Index Options'!$G:$G,"Weekly*")+SUMIFS('NSE - Other Index Options'!$L:$L,'NSE - Other Index Options'!$D:$D,$A177,'NSE - Other Index Options'!$B:$B,"Sunday",'NSE - Other Index Options'!$G:$G,"Weekly*"))</f>
        <v/>
      </c>
      <c r="C177" s="26" t="str">
        <f>IF(SUMIFS('BSE - SENSEX Index Options'!$L:$L,'BSE - SENSEX Index Options'!$D:$D,$A177,'BSE - SENSEX Index Options'!$B:$B,"Sunday",'BSE - SENSEX Index Options'!$G:$G,"Weekly*")+SUMIFS('BSE - Other Index Options'!$L:$L,'BSE - Other Index Options'!$D:$D,$A177,'BSE - Other Index Options'!$B:$B,"Sunday",'BSE - Other Index Options'!$G:$G,"Weekly*")=0,"",SUMIFS('BSE - SENSEX Index Options'!$L:$L,'BSE - SENSEX Index Options'!$D:$D,$A177,'BSE - SENSEX Index Options'!$B:$B,"Sunday",'BSE - SENSEX Index Options'!$G:$G,"Weekly*")+SUMIFS('BSE - Other Index Options'!$L:$L,'BSE - Other Index Options'!$D:$D,$A177,'BSE - Other Index Options'!$B:$B,"Sunday",'BSE - Other Index Options'!$G:$G,"Weekly*"))</f>
        <v/>
      </c>
      <c r="D177" s="27" t="str">
        <f t="shared" si="10"/>
        <v/>
      </c>
      <c r="E177" s="27" t="str">
        <f t="shared" si="11"/>
        <v/>
      </c>
    </row>
    <row r="178" spans="1:5" hidden="1" outlineLevel="1">
      <c r="A178" s="24">
        <v>46296</v>
      </c>
      <c r="B178" s="26" t="str">
        <f>IF(SUMIFS('NSE - NIFTY Index Options'!$L:$L,'NSE - NIFTY Index Options'!$D:$D,$A178,'NSE - NIFTY Index Options'!$B:$B,"Sunday",'NSE - NIFTY Index Options'!$G:$G,"Weekly*")+SUMIFS('NSE - Other Index Options'!$L:$L,'NSE - Other Index Options'!$D:$D,$A178,'NSE - Other Index Options'!$B:$B,"Sunday",'NSE - Other Index Options'!$G:$G,"Weekly*")=0,"",SUMIFS('NSE - NIFTY Index Options'!$L:$L,'NSE - NIFTY Index Options'!$D:$D,$A178,'NSE - NIFTY Index Options'!$B:$B,"Sunday",'NSE - NIFTY Index Options'!$G:$G,"Weekly*")+SUMIFS('NSE - Other Index Options'!$L:$L,'NSE - Other Index Options'!$D:$D,$A178,'NSE - Other Index Options'!$B:$B,"Sunday",'NSE - Other Index Options'!$G:$G,"Weekly*"))</f>
        <v/>
      </c>
      <c r="C178" s="26" t="str">
        <f>IF(SUMIFS('BSE - SENSEX Index Options'!$L:$L,'BSE - SENSEX Index Options'!$D:$D,$A178,'BSE - SENSEX Index Options'!$B:$B,"Sunday",'BSE - SENSEX Index Options'!$G:$G,"Weekly*")+SUMIFS('BSE - Other Index Options'!$L:$L,'BSE - Other Index Options'!$D:$D,$A178,'BSE - Other Index Options'!$B:$B,"Sunday",'BSE - Other Index Options'!$G:$G,"Weekly*")=0,"",SUMIFS('BSE - SENSEX Index Options'!$L:$L,'BSE - SENSEX Index Options'!$D:$D,$A178,'BSE - SENSEX Index Options'!$B:$B,"Sunday",'BSE - SENSEX Index Options'!$G:$G,"Weekly*")+SUMIFS('BSE - Other Index Options'!$L:$L,'BSE - Other Index Options'!$D:$D,$A178,'BSE - Other Index Options'!$B:$B,"Sunday",'BSE - Other Index Options'!$G:$G,"Weekly*"))</f>
        <v/>
      </c>
      <c r="D178" s="27" t="str">
        <f t="shared" si="10"/>
        <v/>
      </c>
      <c r="E178" s="27" t="str">
        <f t="shared" si="11"/>
        <v/>
      </c>
    </row>
    <row r="179" spans="1:5" hidden="1" outlineLevel="1">
      <c r="A179" s="24">
        <v>46327</v>
      </c>
      <c r="B179" s="26" t="str">
        <f>IF(SUMIFS('NSE - NIFTY Index Options'!$L:$L,'NSE - NIFTY Index Options'!$D:$D,$A179,'NSE - NIFTY Index Options'!$B:$B,"Sunday",'NSE - NIFTY Index Options'!$G:$G,"Weekly*")+SUMIFS('NSE - Other Index Options'!$L:$L,'NSE - Other Index Options'!$D:$D,$A179,'NSE - Other Index Options'!$B:$B,"Sunday",'NSE - Other Index Options'!$G:$G,"Weekly*")=0,"",SUMIFS('NSE - NIFTY Index Options'!$L:$L,'NSE - NIFTY Index Options'!$D:$D,$A179,'NSE - NIFTY Index Options'!$B:$B,"Sunday",'NSE - NIFTY Index Options'!$G:$G,"Weekly*")+SUMIFS('NSE - Other Index Options'!$L:$L,'NSE - Other Index Options'!$D:$D,$A179,'NSE - Other Index Options'!$B:$B,"Sunday",'NSE - Other Index Options'!$G:$G,"Weekly*"))</f>
        <v/>
      </c>
      <c r="C179" s="26" t="str">
        <f>IF(SUMIFS('BSE - SENSEX Index Options'!$L:$L,'BSE - SENSEX Index Options'!$D:$D,$A179,'BSE - SENSEX Index Options'!$B:$B,"Sunday",'BSE - SENSEX Index Options'!$G:$G,"Weekly*")+SUMIFS('BSE - Other Index Options'!$L:$L,'BSE - Other Index Options'!$D:$D,$A179,'BSE - Other Index Options'!$B:$B,"Sunday",'BSE - Other Index Options'!$G:$G,"Weekly*")=0,"",SUMIFS('BSE - SENSEX Index Options'!$L:$L,'BSE - SENSEX Index Options'!$D:$D,$A179,'BSE - SENSEX Index Options'!$B:$B,"Sunday",'BSE - SENSEX Index Options'!$G:$G,"Weekly*")+SUMIFS('BSE - Other Index Options'!$L:$L,'BSE - Other Index Options'!$D:$D,$A179,'BSE - Other Index Options'!$B:$B,"Sunday",'BSE - Other Index Options'!$G:$G,"Weekly*"))</f>
        <v/>
      </c>
      <c r="D179" s="27" t="str">
        <f t="shared" si="10"/>
        <v/>
      </c>
      <c r="E179" s="27" t="str">
        <f t="shared" si="11"/>
        <v/>
      </c>
    </row>
    <row r="180" spans="1:5" hidden="1" outlineLevel="1">
      <c r="A180" s="24">
        <v>46357</v>
      </c>
      <c r="B180" s="26" t="str">
        <f>IF(SUMIFS('NSE - NIFTY Index Options'!$L:$L,'NSE - NIFTY Index Options'!$D:$D,$A180,'NSE - NIFTY Index Options'!$B:$B,"Sunday",'NSE - NIFTY Index Options'!$G:$G,"Weekly*")+SUMIFS('NSE - Other Index Options'!$L:$L,'NSE - Other Index Options'!$D:$D,$A180,'NSE - Other Index Options'!$B:$B,"Sunday",'NSE - Other Index Options'!$G:$G,"Weekly*")=0,"",SUMIFS('NSE - NIFTY Index Options'!$L:$L,'NSE - NIFTY Index Options'!$D:$D,$A180,'NSE - NIFTY Index Options'!$B:$B,"Sunday",'NSE - NIFTY Index Options'!$G:$G,"Weekly*")+SUMIFS('NSE - Other Index Options'!$L:$L,'NSE - Other Index Options'!$D:$D,$A180,'NSE - Other Index Options'!$B:$B,"Sunday",'NSE - Other Index Options'!$G:$G,"Weekly*"))</f>
        <v/>
      </c>
      <c r="C180" s="26" t="str">
        <f>IF(SUMIFS('BSE - SENSEX Index Options'!$L:$L,'BSE - SENSEX Index Options'!$D:$D,$A180,'BSE - SENSEX Index Options'!$B:$B,"Sunday",'BSE - SENSEX Index Options'!$G:$G,"Weekly*")+SUMIFS('BSE - Other Index Options'!$L:$L,'BSE - Other Index Options'!$D:$D,$A180,'BSE - Other Index Options'!$B:$B,"Sunday",'BSE - Other Index Options'!$G:$G,"Weekly*")=0,"",SUMIFS('BSE - SENSEX Index Options'!$L:$L,'BSE - SENSEX Index Options'!$D:$D,$A180,'BSE - SENSEX Index Options'!$B:$B,"Sunday",'BSE - SENSEX Index Options'!$G:$G,"Weekly*")+SUMIFS('BSE - Other Index Options'!$L:$L,'BSE - Other Index Options'!$D:$D,$A180,'BSE - Other Index Options'!$B:$B,"Sunday",'BSE - Other Index Options'!$G:$G,"Weekly*"))</f>
        <v/>
      </c>
      <c r="D180" s="27" t="str">
        <f t="shared" si="10"/>
        <v/>
      </c>
      <c r="E180" s="27" t="str">
        <f t="shared" si="11"/>
        <v/>
      </c>
    </row>
    <row r="181" spans="1:5" hidden="1" outlineLevel="1">
      <c r="A181" s="24">
        <v>46388</v>
      </c>
      <c r="B181" s="26" t="str">
        <f>IF(SUMIFS('NSE - NIFTY Index Options'!$L:$L,'NSE - NIFTY Index Options'!$D:$D,$A181,'NSE - NIFTY Index Options'!$B:$B,"Sunday",'NSE - NIFTY Index Options'!$G:$G,"Weekly*")+SUMIFS('NSE - Other Index Options'!$L:$L,'NSE - Other Index Options'!$D:$D,$A181,'NSE - Other Index Options'!$B:$B,"Sunday",'NSE - Other Index Options'!$G:$G,"Weekly*")=0,"",SUMIFS('NSE - NIFTY Index Options'!$L:$L,'NSE - NIFTY Index Options'!$D:$D,$A181,'NSE - NIFTY Index Options'!$B:$B,"Sunday",'NSE - NIFTY Index Options'!$G:$G,"Weekly*")+SUMIFS('NSE - Other Index Options'!$L:$L,'NSE - Other Index Options'!$D:$D,$A181,'NSE - Other Index Options'!$B:$B,"Sunday",'NSE - Other Index Options'!$G:$G,"Weekly*"))</f>
        <v/>
      </c>
      <c r="C181" s="26" t="str">
        <f>IF(SUMIFS('BSE - SENSEX Index Options'!$L:$L,'BSE - SENSEX Index Options'!$D:$D,$A181,'BSE - SENSEX Index Options'!$B:$B,"Sunday",'BSE - SENSEX Index Options'!$G:$G,"Weekly*")+SUMIFS('BSE - Other Index Options'!$L:$L,'BSE - Other Index Options'!$D:$D,$A181,'BSE - Other Index Options'!$B:$B,"Sunday",'BSE - Other Index Options'!$G:$G,"Weekly*")=0,"",SUMIFS('BSE - SENSEX Index Options'!$L:$L,'BSE - SENSEX Index Options'!$D:$D,$A181,'BSE - SENSEX Index Options'!$B:$B,"Sunday",'BSE - SENSEX Index Options'!$G:$G,"Weekly*")+SUMIFS('BSE - Other Index Options'!$L:$L,'BSE - Other Index Options'!$D:$D,$A181,'BSE - Other Index Options'!$B:$B,"Sunday",'BSE - Other Index Options'!$G:$G,"Weekly*"))</f>
        <v/>
      </c>
      <c r="D181" s="27" t="str">
        <f t="shared" si="10"/>
        <v/>
      </c>
      <c r="E181" s="27" t="str">
        <f t="shared" si="11"/>
        <v/>
      </c>
    </row>
    <row r="182" spans="1:5" hidden="1" outlineLevel="1">
      <c r="A182" s="24">
        <v>46419</v>
      </c>
      <c r="B182" s="26" t="str">
        <f>IF(SUMIFS('NSE - NIFTY Index Options'!$L:$L,'NSE - NIFTY Index Options'!$D:$D,$A182,'NSE - NIFTY Index Options'!$B:$B,"Sunday",'NSE - NIFTY Index Options'!$G:$G,"Weekly*")+SUMIFS('NSE - Other Index Options'!$L:$L,'NSE - Other Index Options'!$D:$D,$A182,'NSE - Other Index Options'!$B:$B,"Sunday",'NSE - Other Index Options'!$G:$G,"Weekly*")=0,"",SUMIFS('NSE - NIFTY Index Options'!$L:$L,'NSE - NIFTY Index Options'!$D:$D,$A182,'NSE - NIFTY Index Options'!$B:$B,"Sunday",'NSE - NIFTY Index Options'!$G:$G,"Weekly*")+SUMIFS('NSE - Other Index Options'!$L:$L,'NSE - Other Index Options'!$D:$D,$A182,'NSE - Other Index Options'!$B:$B,"Sunday",'NSE - Other Index Options'!$G:$G,"Weekly*"))</f>
        <v/>
      </c>
      <c r="C182" s="26" t="str">
        <f>IF(SUMIFS('BSE - SENSEX Index Options'!$L:$L,'BSE - SENSEX Index Options'!$D:$D,$A182,'BSE - SENSEX Index Options'!$B:$B,"Sunday",'BSE - SENSEX Index Options'!$G:$G,"Weekly*")+SUMIFS('BSE - Other Index Options'!$L:$L,'BSE - Other Index Options'!$D:$D,$A182,'BSE - Other Index Options'!$B:$B,"Sunday",'BSE - Other Index Options'!$G:$G,"Weekly*")=0,"",SUMIFS('BSE - SENSEX Index Options'!$L:$L,'BSE - SENSEX Index Options'!$D:$D,$A182,'BSE - SENSEX Index Options'!$B:$B,"Sunday",'BSE - SENSEX Index Options'!$G:$G,"Weekly*")+SUMIFS('BSE - Other Index Options'!$L:$L,'BSE - Other Index Options'!$D:$D,$A182,'BSE - Other Index Options'!$B:$B,"Sunday",'BSE - Other Index Options'!$G:$G,"Weekly*"))</f>
        <v/>
      </c>
      <c r="D182" s="27" t="str">
        <f t="shared" si="10"/>
        <v/>
      </c>
      <c r="E182" s="27" t="str">
        <f t="shared" si="11"/>
        <v/>
      </c>
    </row>
    <row r="183" spans="1:5" hidden="1" outlineLevel="1">
      <c r="A183" s="24">
        <v>46447</v>
      </c>
      <c r="B183" s="26" t="str">
        <f>IF(SUMIFS('NSE - NIFTY Index Options'!$L:$L,'NSE - NIFTY Index Options'!$D:$D,$A183,'NSE - NIFTY Index Options'!$B:$B,"Sunday",'NSE - NIFTY Index Options'!$G:$G,"Weekly*")+SUMIFS('NSE - Other Index Options'!$L:$L,'NSE - Other Index Options'!$D:$D,$A183,'NSE - Other Index Options'!$B:$B,"Sunday",'NSE - Other Index Options'!$G:$G,"Weekly*")=0,"",SUMIFS('NSE - NIFTY Index Options'!$L:$L,'NSE - NIFTY Index Options'!$D:$D,$A183,'NSE - NIFTY Index Options'!$B:$B,"Sunday",'NSE - NIFTY Index Options'!$G:$G,"Weekly*")+SUMIFS('NSE - Other Index Options'!$L:$L,'NSE - Other Index Options'!$D:$D,$A183,'NSE - Other Index Options'!$B:$B,"Sunday",'NSE - Other Index Options'!$G:$G,"Weekly*"))</f>
        <v/>
      </c>
      <c r="C183" s="26" t="str">
        <f>IF(SUMIFS('BSE - SENSEX Index Options'!$L:$L,'BSE - SENSEX Index Options'!$D:$D,$A183,'BSE - SENSEX Index Options'!$B:$B,"Sunday",'BSE - SENSEX Index Options'!$G:$G,"Weekly*")+SUMIFS('BSE - Other Index Options'!$L:$L,'BSE - Other Index Options'!$D:$D,$A183,'BSE - Other Index Options'!$B:$B,"Sunday",'BSE - Other Index Options'!$G:$G,"Weekly*")=0,"",SUMIFS('BSE - SENSEX Index Options'!$L:$L,'BSE - SENSEX Index Options'!$D:$D,$A183,'BSE - SENSEX Index Options'!$B:$B,"Sunday",'BSE - SENSEX Index Options'!$G:$G,"Weekly*")+SUMIFS('BSE - Other Index Options'!$L:$L,'BSE - Other Index Options'!$D:$D,$A183,'BSE - Other Index Options'!$B:$B,"Sunday",'BSE - Other Index Options'!$G:$G,"Weekly*"))</f>
        <v/>
      </c>
      <c r="D183" s="27" t="str">
        <f t="shared" si="10"/>
        <v/>
      </c>
      <c r="E183" s="27" t="str">
        <f t="shared" si="11"/>
        <v/>
      </c>
    </row>
    <row r="184" spans="1:5" hidden="1" outlineLevel="1">
      <c r="A184" s="24">
        <v>46478</v>
      </c>
      <c r="B184" s="26" t="str">
        <f>IF(SUMIFS('NSE - NIFTY Index Options'!$L:$L,'NSE - NIFTY Index Options'!$D:$D,$A184,'NSE - NIFTY Index Options'!$B:$B,"Sunday",'NSE - NIFTY Index Options'!$G:$G,"Weekly*")+SUMIFS('NSE - Other Index Options'!$L:$L,'NSE - Other Index Options'!$D:$D,$A184,'NSE - Other Index Options'!$B:$B,"Sunday",'NSE - Other Index Options'!$G:$G,"Weekly*")=0,"",SUMIFS('NSE - NIFTY Index Options'!$L:$L,'NSE - NIFTY Index Options'!$D:$D,$A184,'NSE - NIFTY Index Options'!$B:$B,"Sunday",'NSE - NIFTY Index Options'!$G:$G,"Weekly*")+SUMIFS('NSE - Other Index Options'!$L:$L,'NSE - Other Index Options'!$D:$D,$A184,'NSE - Other Index Options'!$B:$B,"Sunday",'NSE - Other Index Options'!$G:$G,"Weekly*"))</f>
        <v/>
      </c>
      <c r="C184" s="26" t="str">
        <f>IF(SUMIFS('BSE - SENSEX Index Options'!$L:$L,'BSE - SENSEX Index Options'!$D:$D,$A184,'BSE - SENSEX Index Options'!$B:$B,"Sunday",'BSE - SENSEX Index Options'!$G:$G,"Weekly*")+SUMIFS('BSE - Other Index Options'!$L:$L,'BSE - Other Index Options'!$D:$D,$A184,'BSE - Other Index Options'!$B:$B,"Sunday",'BSE - Other Index Options'!$G:$G,"Weekly*")=0,"",SUMIFS('BSE - SENSEX Index Options'!$L:$L,'BSE - SENSEX Index Options'!$D:$D,$A184,'BSE - SENSEX Index Options'!$B:$B,"Sunday",'BSE - SENSEX Index Options'!$G:$G,"Weekly*")+SUMIFS('BSE - Other Index Options'!$L:$L,'BSE - Other Index Options'!$D:$D,$A184,'BSE - Other Index Options'!$B:$B,"Sunday",'BSE - Other Index Options'!$G:$G,"Weekly*"))</f>
        <v/>
      </c>
      <c r="D184" s="27" t="str">
        <f t="shared" si="10"/>
        <v/>
      </c>
      <c r="E184" s="27" t="str">
        <f t="shared" si="11"/>
        <v/>
      </c>
    </row>
    <row r="185" spans="1:5" hidden="1" outlineLevel="1">
      <c r="A185" s="24">
        <v>46508</v>
      </c>
      <c r="B185" s="26" t="str">
        <f>IF(SUMIFS('NSE - NIFTY Index Options'!$L:$L,'NSE - NIFTY Index Options'!$D:$D,$A185,'NSE - NIFTY Index Options'!$B:$B,"Sunday",'NSE - NIFTY Index Options'!$G:$G,"Weekly*")+SUMIFS('NSE - Other Index Options'!$L:$L,'NSE - Other Index Options'!$D:$D,$A185,'NSE - Other Index Options'!$B:$B,"Sunday",'NSE - Other Index Options'!$G:$G,"Weekly*")=0,"",SUMIFS('NSE - NIFTY Index Options'!$L:$L,'NSE - NIFTY Index Options'!$D:$D,$A185,'NSE - NIFTY Index Options'!$B:$B,"Sunday",'NSE - NIFTY Index Options'!$G:$G,"Weekly*")+SUMIFS('NSE - Other Index Options'!$L:$L,'NSE - Other Index Options'!$D:$D,$A185,'NSE - Other Index Options'!$B:$B,"Sunday",'NSE - Other Index Options'!$G:$G,"Weekly*"))</f>
        <v/>
      </c>
      <c r="C185" s="26" t="str">
        <f>IF(SUMIFS('BSE - SENSEX Index Options'!$L:$L,'BSE - SENSEX Index Options'!$D:$D,$A185,'BSE - SENSEX Index Options'!$B:$B,"Sunday",'BSE - SENSEX Index Options'!$G:$G,"Weekly*")+SUMIFS('BSE - Other Index Options'!$L:$L,'BSE - Other Index Options'!$D:$D,$A185,'BSE - Other Index Options'!$B:$B,"Sunday",'BSE - Other Index Options'!$G:$G,"Weekly*")=0,"",SUMIFS('BSE - SENSEX Index Options'!$L:$L,'BSE - SENSEX Index Options'!$D:$D,$A185,'BSE - SENSEX Index Options'!$B:$B,"Sunday",'BSE - SENSEX Index Options'!$G:$G,"Weekly*")+SUMIFS('BSE - Other Index Options'!$L:$L,'BSE - Other Index Options'!$D:$D,$A185,'BSE - Other Index Options'!$B:$B,"Sunday",'BSE - Other Index Options'!$G:$G,"Weekly*"))</f>
        <v/>
      </c>
      <c r="D185" s="27" t="str">
        <f t="shared" si="10"/>
        <v/>
      </c>
      <c r="E185" s="27" t="str">
        <f t="shared" si="11"/>
        <v/>
      </c>
    </row>
    <row r="186" spans="1:5" hidden="1" outlineLevel="1">
      <c r="A186" s="24">
        <v>46539</v>
      </c>
      <c r="B186" s="26" t="str">
        <f>IF(SUMIFS('NSE - NIFTY Index Options'!$L:$L,'NSE - NIFTY Index Options'!$D:$D,$A186,'NSE - NIFTY Index Options'!$B:$B,"Sunday",'NSE - NIFTY Index Options'!$G:$G,"Weekly*")+SUMIFS('NSE - Other Index Options'!$L:$L,'NSE - Other Index Options'!$D:$D,$A186,'NSE - Other Index Options'!$B:$B,"Sunday",'NSE - Other Index Options'!$G:$G,"Weekly*")=0,"",SUMIFS('NSE - NIFTY Index Options'!$L:$L,'NSE - NIFTY Index Options'!$D:$D,$A186,'NSE - NIFTY Index Options'!$B:$B,"Sunday",'NSE - NIFTY Index Options'!$G:$G,"Weekly*")+SUMIFS('NSE - Other Index Options'!$L:$L,'NSE - Other Index Options'!$D:$D,$A186,'NSE - Other Index Options'!$B:$B,"Sunday",'NSE - Other Index Options'!$G:$G,"Weekly*"))</f>
        <v/>
      </c>
      <c r="C186" s="26" t="str">
        <f>IF(SUMIFS('BSE - SENSEX Index Options'!$L:$L,'BSE - SENSEX Index Options'!$D:$D,$A186,'BSE - SENSEX Index Options'!$B:$B,"Sunday",'BSE - SENSEX Index Options'!$G:$G,"Weekly*")+SUMIFS('BSE - Other Index Options'!$L:$L,'BSE - Other Index Options'!$D:$D,$A186,'BSE - Other Index Options'!$B:$B,"Sunday",'BSE - Other Index Options'!$G:$G,"Weekly*")=0,"",SUMIFS('BSE - SENSEX Index Options'!$L:$L,'BSE - SENSEX Index Options'!$D:$D,$A186,'BSE - SENSEX Index Options'!$B:$B,"Sunday",'BSE - SENSEX Index Options'!$G:$G,"Weekly*")+SUMIFS('BSE - Other Index Options'!$L:$L,'BSE - Other Index Options'!$D:$D,$A186,'BSE - Other Index Options'!$B:$B,"Sunday",'BSE - Other Index Options'!$G:$G,"Weekly*"))</f>
        <v/>
      </c>
      <c r="D186" s="27" t="str">
        <f t="shared" si="10"/>
        <v/>
      </c>
      <c r="E186" s="27" t="str">
        <f t="shared" si="11"/>
        <v/>
      </c>
    </row>
    <row r="187" spans="1:5" hidden="1" outlineLevel="1">
      <c r="A187" s="24">
        <v>46569</v>
      </c>
      <c r="B187" s="26" t="str">
        <f>IF(SUMIFS('NSE - NIFTY Index Options'!$L:$L,'NSE - NIFTY Index Options'!$D:$D,$A187,'NSE - NIFTY Index Options'!$B:$B,"Sunday",'NSE - NIFTY Index Options'!$G:$G,"Weekly*")+SUMIFS('NSE - Other Index Options'!$L:$L,'NSE - Other Index Options'!$D:$D,$A187,'NSE - Other Index Options'!$B:$B,"Sunday",'NSE - Other Index Options'!$G:$G,"Weekly*")=0,"",SUMIFS('NSE - NIFTY Index Options'!$L:$L,'NSE - NIFTY Index Options'!$D:$D,$A187,'NSE - NIFTY Index Options'!$B:$B,"Sunday",'NSE - NIFTY Index Options'!$G:$G,"Weekly*")+SUMIFS('NSE - Other Index Options'!$L:$L,'NSE - Other Index Options'!$D:$D,$A187,'NSE - Other Index Options'!$B:$B,"Sunday",'NSE - Other Index Options'!$G:$G,"Weekly*"))</f>
        <v/>
      </c>
      <c r="C187" s="26" t="str">
        <f>IF(SUMIFS('BSE - SENSEX Index Options'!$L:$L,'BSE - SENSEX Index Options'!$D:$D,$A187,'BSE - SENSEX Index Options'!$B:$B,"Sunday",'BSE - SENSEX Index Options'!$G:$G,"Weekly*")+SUMIFS('BSE - Other Index Options'!$L:$L,'BSE - Other Index Options'!$D:$D,$A187,'BSE - Other Index Options'!$B:$B,"Sunday",'BSE - Other Index Options'!$G:$G,"Weekly*")=0,"",SUMIFS('BSE - SENSEX Index Options'!$L:$L,'BSE - SENSEX Index Options'!$D:$D,$A187,'BSE - SENSEX Index Options'!$B:$B,"Sunday",'BSE - SENSEX Index Options'!$G:$G,"Weekly*")+SUMIFS('BSE - Other Index Options'!$L:$L,'BSE - Other Index Options'!$D:$D,$A187,'BSE - Other Index Options'!$B:$B,"Sunday",'BSE - Other Index Options'!$G:$G,"Weekly*"))</f>
        <v/>
      </c>
      <c r="D187" s="27" t="str">
        <f t="shared" si="10"/>
        <v/>
      </c>
      <c r="E187" s="27" t="str">
        <f t="shared" si="11"/>
        <v/>
      </c>
    </row>
    <row r="188" spans="1:5" hidden="1" outlineLevel="1">
      <c r="A188" s="24">
        <v>46600</v>
      </c>
      <c r="B188" s="26" t="str">
        <f>IF(SUMIFS('NSE - NIFTY Index Options'!$L:$L,'NSE - NIFTY Index Options'!$D:$D,$A188,'NSE - NIFTY Index Options'!$B:$B,"Sunday",'NSE - NIFTY Index Options'!$G:$G,"Weekly*")+SUMIFS('NSE - Other Index Options'!$L:$L,'NSE - Other Index Options'!$D:$D,$A188,'NSE - Other Index Options'!$B:$B,"Sunday",'NSE - Other Index Options'!$G:$G,"Weekly*")=0,"",SUMIFS('NSE - NIFTY Index Options'!$L:$L,'NSE - NIFTY Index Options'!$D:$D,$A188,'NSE - NIFTY Index Options'!$B:$B,"Sunday",'NSE - NIFTY Index Options'!$G:$G,"Weekly*")+SUMIFS('NSE - Other Index Options'!$L:$L,'NSE - Other Index Options'!$D:$D,$A188,'NSE - Other Index Options'!$B:$B,"Sunday",'NSE - Other Index Options'!$G:$G,"Weekly*"))</f>
        <v/>
      </c>
      <c r="C188" s="26" t="str">
        <f>IF(SUMIFS('BSE - SENSEX Index Options'!$L:$L,'BSE - SENSEX Index Options'!$D:$D,$A188,'BSE - SENSEX Index Options'!$B:$B,"Sunday",'BSE - SENSEX Index Options'!$G:$G,"Weekly*")+SUMIFS('BSE - Other Index Options'!$L:$L,'BSE - Other Index Options'!$D:$D,$A188,'BSE - Other Index Options'!$B:$B,"Sunday",'BSE - Other Index Options'!$G:$G,"Weekly*")=0,"",SUMIFS('BSE - SENSEX Index Options'!$L:$L,'BSE - SENSEX Index Options'!$D:$D,$A188,'BSE - SENSEX Index Options'!$B:$B,"Sunday",'BSE - SENSEX Index Options'!$G:$G,"Weekly*")+SUMIFS('BSE - Other Index Options'!$L:$L,'BSE - Other Index Options'!$D:$D,$A188,'BSE - Other Index Options'!$B:$B,"Sunday",'BSE - Other Index Options'!$G:$G,"Weekly*"))</f>
        <v/>
      </c>
      <c r="D188" s="27" t="str">
        <f t="shared" si="10"/>
        <v/>
      </c>
      <c r="E188" s="27" t="str">
        <f t="shared" si="11"/>
        <v/>
      </c>
    </row>
    <row r="189" spans="1:5" hidden="1" outlineLevel="1">
      <c r="A189" s="24">
        <v>46631</v>
      </c>
      <c r="B189" s="26" t="str">
        <f>IF(SUMIFS('NSE - NIFTY Index Options'!$L:$L,'NSE - NIFTY Index Options'!$D:$D,$A189,'NSE - NIFTY Index Options'!$B:$B,"Sunday",'NSE - NIFTY Index Options'!$G:$G,"Weekly*")+SUMIFS('NSE - Other Index Options'!$L:$L,'NSE - Other Index Options'!$D:$D,$A189,'NSE - Other Index Options'!$B:$B,"Sunday",'NSE - Other Index Options'!$G:$G,"Weekly*")=0,"",SUMIFS('NSE - NIFTY Index Options'!$L:$L,'NSE - NIFTY Index Options'!$D:$D,$A189,'NSE - NIFTY Index Options'!$B:$B,"Sunday",'NSE - NIFTY Index Options'!$G:$G,"Weekly*")+SUMIFS('NSE - Other Index Options'!$L:$L,'NSE - Other Index Options'!$D:$D,$A189,'NSE - Other Index Options'!$B:$B,"Sunday",'NSE - Other Index Options'!$G:$G,"Weekly*"))</f>
        <v/>
      </c>
      <c r="C189" s="26" t="str">
        <f>IF(SUMIFS('BSE - SENSEX Index Options'!$L:$L,'BSE - SENSEX Index Options'!$D:$D,$A189,'BSE - SENSEX Index Options'!$B:$B,"Sunday",'BSE - SENSEX Index Options'!$G:$G,"Weekly*")+SUMIFS('BSE - Other Index Options'!$L:$L,'BSE - Other Index Options'!$D:$D,$A189,'BSE - Other Index Options'!$B:$B,"Sunday",'BSE - Other Index Options'!$G:$G,"Weekly*")=0,"",SUMIFS('BSE - SENSEX Index Options'!$L:$L,'BSE - SENSEX Index Options'!$D:$D,$A189,'BSE - SENSEX Index Options'!$B:$B,"Sunday",'BSE - SENSEX Index Options'!$G:$G,"Weekly*")+SUMIFS('BSE - Other Index Options'!$L:$L,'BSE - Other Index Options'!$D:$D,$A189,'BSE - Other Index Options'!$B:$B,"Sunday",'BSE - Other Index Options'!$G:$G,"Weekly*"))</f>
        <v/>
      </c>
      <c r="D189" s="27" t="str">
        <f t="shared" si="10"/>
        <v/>
      </c>
      <c r="E189" s="27" t="str">
        <f t="shared" si="11"/>
        <v/>
      </c>
    </row>
    <row r="190" spans="1:5" hidden="1" outlineLevel="1">
      <c r="A190" s="24">
        <v>46661</v>
      </c>
      <c r="B190" s="26" t="str">
        <f>IF(SUMIFS('NSE - NIFTY Index Options'!$L:$L,'NSE - NIFTY Index Options'!$D:$D,$A190,'NSE - NIFTY Index Options'!$B:$B,"Sunday",'NSE - NIFTY Index Options'!$G:$G,"Weekly*")+SUMIFS('NSE - Other Index Options'!$L:$L,'NSE - Other Index Options'!$D:$D,$A190,'NSE - Other Index Options'!$B:$B,"Sunday",'NSE - Other Index Options'!$G:$G,"Weekly*")=0,"",SUMIFS('NSE - NIFTY Index Options'!$L:$L,'NSE - NIFTY Index Options'!$D:$D,$A190,'NSE - NIFTY Index Options'!$B:$B,"Sunday",'NSE - NIFTY Index Options'!$G:$G,"Weekly*")+SUMIFS('NSE - Other Index Options'!$L:$L,'NSE - Other Index Options'!$D:$D,$A190,'NSE - Other Index Options'!$B:$B,"Sunday",'NSE - Other Index Options'!$G:$G,"Weekly*"))</f>
        <v/>
      </c>
      <c r="C190" s="26" t="str">
        <f>IF(SUMIFS('BSE - SENSEX Index Options'!$L:$L,'BSE - SENSEX Index Options'!$D:$D,$A190,'BSE - SENSEX Index Options'!$B:$B,"Sunday",'BSE - SENSEX Index Options'!$G:$G,"Weekly*")+SUMIFS('BSE - Other Index Options'!$L:$L,'BSE - Other Index Options'!$D:$D,$A190,'BSE - Other Index Options'!$B:$B,"Sunday",'BSE - Other Index Options'!$G:$G,"Weekly*")=0,"",SUMIFS('BSE - SENSEX Index Options'!$L:$L,'BSE - SENSEX Index Options'!$D:$D,$A190,'BSE - SENSEX Index Options'!$B:$B,"Sunday",'BSE - SENSEX Index Options'!$G:$G,"Weekly*")+SUMIFS('BSE - Other Index Options'!$L:$L,'BSE - Other Index Options'!$D:$D,$A190,'BSE - Other Index Options'!$B:$B,"Sunday",'BSE - Other Index Options'!$G:$G,"Weekly*"))</f>
        <v/>
      </c>
      <c r="D190" s="27" t="str">
        <f t="shared" si="10"/>
        <v/>
      </c>
      <c r="E190" s="27" t="str">
        <f t="shared" si="11"/>
        <v/>
      </c>
    </row>
    <row r="191" spans="1:5" hidden="1" outlineLevel="1">
      <c r="A191" s="24">
        <v>46692</v>
      </c>
      <c r="B191" s="26" t="str">
        <f>IF(SUMIFS('NSE - NIFTY Index Options'!$L:$L,'NSE - NIFTY Index Options'!$D:$D,$A191,'NSE - NIFTY Index Options'!$B:$B,"Sunday",'NSE - NIFTY Index Options'!$G:$G,"Weekly*")+SUMIFS('NSE - Other Index Options'!$L:$L,'NSE - Other Index Options'!$D:$D,$A191,'NSE - Other Index Options'!$B:$B,"Sunday",'NSE - Other Index Options'!$G:$G,"Weekly*")=0,"",SUMIFS('NSE - NIFTY Index Options'!$L:$L,'NSE - NIFTY Index Options'!$D:$D,$A191,'NSE - NIFTY Index Options'!$B:$B,"Sunday",'NSE - NIFTY Index Options'!$G:$G,"Weekly*")+SUMIFS('NSE - Other Index Options'!$L:$L,'NSE - Other Index Options'!$D:$D,$A191,'NSE - Other Index Options'!$B:$B,"Sunday",'NSE - Other Index Options'!$G:$G,"Weekly*"))</f>
        <v/>
      </c>
      <c r="C191" s="26" t="str">
        <f>IF(SUMIFS('BSE - SENSEX Index Options'!$L:$L,'BSE - SENSEX Index Options'!$D:$D,$A191,'BSE - SENSEX Index Options'!$B:$B,"Sunday",'BSE - SENSEX Index Options'!$G:$G,"Weekly*")+SUMIFS('BSE - Other Index Options'!$L:$L,'BSE - Other Index Options'!$D:$D,$A191,'BSE - Other Index Options'!$B:$B,"Sunday",'BSE - Other Index Options'!$G:$G,"Weekly*")=0,"",SUMIFS('BSE - SENSEX Index Options'!$L:$L,'BSE - SENSEX Index Options'!$D:$D,$A191,'BSE - SENSEX Index Options'!$B:$B,"Sunday",'BSE - SENSEX Index Options'!$G:$G,"Weekly*")+SUMIFS('BSE - Other Index Options'!$L:$L,'BSE - Other Index Options'!$D:$D,$A191,'BSE - Other Index Options'!$B:$B,"Sunday",'BSE - Other Index Options'!$G:$G,"Weekly*"))</f>
        <v/>
      </c>
      <c r="D191" s="27" t="str">
        <f t="shared" si="10"/>
        <v/>
      </c>
      <c r="E191" s="27" t="str">
        <f t="shared" si="11"/>
        <v/>
      </c>
    </row>
    <row r="192" spans="1:5" hidden="1" outlineLevel="1">
      <c r="A192" s="24">
        <v>46722</v>
      </c>
      <c r="B192" s="26" t="str">
        <f>IF(SUMIFS('NSE - NIFTY Index Options'!$L:$L,'NSE - NIFTY Index Options'!$D:$D,$A192,'NSE - NIFTY Index Options'!$B:$B,"Sunday",'NSE - NIFTY Index Options'!$G:$G,"Weekly*")+SUMIFS('NSE - Other Index Options'!$L:$L,'NSE - Other Index Options'!$D:$D,$A192,'NSE - Other Index Options'!$B:$B,"Sunday",'NSE - Other Index Options'!$G:$G,"Weekly*")=0,"",SUMIFS('NSE - NIFTY Index Options'!$L:$L,'NSE - NIFTY Index Options'!$D:$D,$A192,'NSE - NIFTY Index Options'!$B:$B,"Sunday",'NSE - NIFTY Index Options'!$G:$G,"Weekly*")+SUMIFS('NSE - Other Index Options'!$L:$L,'NSE - Other Index Options'!$D:$D,$A192,'NSE - Other Index Options'!$B:$B,"Sunday",'NSE - Other Index Options'!$G:$G,"Weekly*"))</f>
        <v/>
      </c>
      <c r="C192" s="26" t="str">
        <f>IF(SUMIFS('BSE - SENSEX Index Options'!$L:$L,'BSE - SENSEX Index Options'!$D:$D,$A192,'BSE - SENSEX Index Options'!$B:$B,"Sunday",'BSE - SENSEX Index Options'!$G:$G,"Weekly*")+SUMIFS('BSE - Other Index Options'!$L:$L,'BSE - Other Index Options'!$D:$D,$A192,'BSE - Other Index Options'!$B:$B,"Sunday",'BSE - Other Index Options'!$G:$G,"Weekly*")=0,"",SUMIFS('BSE - SENSEX Index Options'!$L:$L,'BSE - SENSEX Index Options'!$D:$D,$A192,'BSE - SENSEX Index Options'!$B:$B,"Sunday",'BSE - SENSEX Index Options'!$G:$G,"Weekly*")+SUMIFS('BSE - Other Index Options'!$L:$L,'BSE - Other Index Options'!$D:$D,$A192,'BSE - Other Index Options'!$B:$B,"Sunday",'BSE - Other Index Options'!$G:$G,"Weekly*"))</f>
        <v/>
      </c>
      <c r="D192" s="27" t="str">
        <f t="shared" si="10"/>
        <v/>
      </c>
      <c r="E192" s="27" t="str">
        <f t="shared" si="11"/>
        <v/>
      </c>
    </row>
    <row r="193" spans="1:5" collapsed="1">
      <c r="A193" s="28" t="s">
        <v>15</v>
      </c>
      <c r="B193" s="30">
        <f>IF(SUM(B165:B192)=0,"",SUM(B165:B192))</f>
        <v>989.96990000000005</v>
      </c>
      <c r="C193" s="30">
        <f>IF(SUM(C165:C192)=0,"",SUM(C165:C192))</f>
        <v>247.3312</v>
      </c>
      <c r="D193" s="31">
        <f t="shared" si="10"/>
        <v>0.80010427534575046</v>
      </c>
      <c r="E193" s="31">
        <f t="shared" si="11"/>
        <v>0.19989572465424946</v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:D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:D9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1:D1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3:D16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5:D19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7:E6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9:E9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1:E1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33:E16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65:E19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72"/>
  <sheetViews>
    <sheetView showGridLines="0" workbookViewId="0">
      <selection activeCell="A2" sqref="A2"/>
    </sheetView>
  </sheetViews>
  <sheetFormatPr baseColWidth="10" defaultColWidth="8.83203125" defaultRowHeight="16" outlineLevelRow="1"/>
  <cols>
    <col min="1" max="1" width="20" customWidth="1"/>
    <col min="2" max="8" width="16" customWidth="1"/>
    <col min="11" max="11" width="22" customWidth="1"/>
    <col min="12" max="12" width="8" customWidth="1"/>
  </cols>
  <sheetData>
    <row r="1" spans="1:12">
      <c r="A1" s="28" t="s">
        <v>268</v>
      </c>
      <c r="K1" s="28" t="s">
        <v>1</v>
      </c>
    </row>
    <row r="2" spans="1:12">
      <c r="A2" s="48" t="s">
        <v>269</v>
      </c>
      <c r="K2" t="s">
        <v>3</v>
      </c>
      <c r="L2" s="57" t="s">
        <v>4</v>
      </c>
    </row>
    <row r="3" spans="1:12">
      <c r="A3" s="28" t="s">
        <v>257</v>
      </c>
      <c r="K3" t="s">
        <v>6</v>
      </c>
      <c r="L3" s="50" t="s">
        <v>7</v>
      </c>
    </row>
    <row r="4" spans="1:12">
      <c r="A4" s="28" t="s">
        <v>8</v>
      </c>
      <c r="B4" s="28" t="s">
        <v>9</v>
      </c>
      <c r="C4" s="28" t="s">
        <v>10</v>
      </c>
      <c r="D4" s="28" t="s">
        <v>11</v>
      </c>
      <c r="E4" s="28" t="s">
        <v>12</v>
      </c>
      <c r="F4" s="28" t="s">
        <v>13</v>
      </c>
      <c r="G4" s="28" t="s">
        <v>14</v>
      </c>
      <c r="H4" s="28" t="s">
        <v>15</v>
      </c>
      <c r="K4" t="s">
        <v>16</v>
      </c>
      <c r="L4" s="50" t="s">
        <v>7</v>
      </c>
    </row>
    <row r="5" spans="1:12">
      <c r="A5" t="s">
        <v>17</v>
      </c>
      <c r="B5" s="26">
        <f>IF(SUMIFS('NSE - NIFTY Index Options'!$L:$L,'NSE - NIFTY Index Options'!$C:$C,$A5,'NSE - NIFTY Index Options'!$B:$B,B$4)+SUMIFS('NSE - Other Index Options'!$L:$L,'NSE - Other Index Options'!$C:$C,$A5,'NSE - Other Index Options'!$B:$B,B$4)=0,"",SUMIFS('NSE - NIFTY Index Options'!$L:$L,'NSE - NIFTY Index Options'!$C:$C,$A5,'NSE - NIFTY Index Options'!$B:$B,B$4)+SUMIFS('NSE - Other Index Options'!$L:$L,'NSE - Other Index Options'!$C:$C,$A5,'NSE - Other Index Options'!$B:$B,B$4))</f>
        <v>390.93650000000002</v>
      </c>
      <c r="C5" s="26">
        <f>IF(SUMIFS('NSE - NIFTY Index Options'!$L:$L,'NSE - NIFTY Index Options'!$C:$C,$A5,'NSE - NIFTY Index Options'!$B:$B,C$4)+SUMIFS('NSE - Other Index Options'!$L:$L,'NSE - Other Index Options'!$C:$C,$A5,'NSE - Other Index Options'!$B:$B,C$4)=0,"",SUMIFS('NSE - NIFTY Index Options'!$L:$L,'NSE - NIFTY Index Options'!$C:$C,$A5,'NSE - NIFTY Index Options'!$B:$B,C$4)+SUMIFS('NSE - Other Index Options'!$L:$L,'NSE - Other Index Options'!$C:$C,$A5,'NSE - Other Index Options'!$B:$B,C$4))</f>
        <v>687.10960000000011</v>
      </c>
      <c r="D5" s="26">
        <f>IF(SUMIFS('NSE - NIFTY Index Options'!$L:$L,'NSE - NIFTY Index Options'!$C:$C,$A5,'NSE - NIFTY Index Options'!$B:$B,D$4)+SUMIFS('NSE - Other Index Options'!$L:$L,'NSE - Other Index Options'!$C:$C,$A5,'NSE - Other Index Options'!$B:$B,D$4)=0,"",SUMIFS('NSE - NIFTY Index Options'!$L:$L,'NSE - NIFTY Index Options'!$C:$C,$A5,'NSE - NIFTY Index Options'!$B:$B,D$4)+SUMIFS('NSE - Other Index Options'!$L:$L,'NSE - Other Index Options'!$C:$C,$A5,'NSE - Other Index Options'!$B:$B,D$4))</f>
        <v>371.74159999999983</v>
      </c>
      <c r="E5" s="26">
        <f>IF(SUMIFS('NSE - NIFTY Index Options'!$L:$L,'NSE - NIFTY Index Options'!$C:$C,$A5,'NSE - NIFTY Index Options'!$B:$B,E$4)+SUMIFS('NSE - Other Index Options'!$L:$L,'NSE - Other Index Options'!$C:$C,$A5,'NSE - Other Index Options'!$B:$B,E$4)=0,"",SUMIFS('NSE - NIFTY Index Options'!$L:$L,'NSE - NIFTY Index Options'!$C:$C,$A5,'NSE - NIFTY Index Options'!$B:$B,E$4)+SUMIFS('NSE - Other Index Options'!$L:$L,'NSE - Other Index Options'!$C:$C,$A5,'NSE - Other Index Options'!$B:$B,E$4))</f>
        <v>388.08510000000001</v>
      </c>
      <c r="F5" s="26">
        <f>IF(SUMIFS('NSE - NIFTY Index Options'!$L:$L,'NSE - NIFTY Index Options'!$C:$C,$A5,'NSE - NIFTY Index Options'!$B:$B,F$4)+SUMIFS('NSE - Other Index Options'!$L:$L,'NSE - Other Index Options'!$C:$C,$A5,'NSE - Other Index Options'!$B:$B,F$4)=0,"",SUMIFS('NSE - NIFTY Index Options'!$L:$L,'NSE - NIFTY Index Options'!$C:$C,$A5,'NSE - NIFTY Index Options'!$B:$B,F$4)+SUMIFS('NSE - Other Index Options'!$L:$L,'NSE - Other Index Options'!$C:$C,$A5,'NSE - Other Index Options'!$B:$B,F$4))</f>
        <v>530.94699999999989</v>
      </c>
      <c r="G5" s="26" t="str">
        <f>IF(SUMIFS('NSE - NIFTY Index Options'!$L:$L,'NSE - NIFTY Index Options'!$C:$C,$A5,'NSE - NIFTY Index Options'!$B:$B,G$4)+SUMIFS('NSE - Other Index Options'!$L:$L,'NSE - Other Index Options'!$C:$C,$A5,'NSE - Other Index Options'!$B:$B,G$4)=0,"",SUMIFS('NSE - NIFTY Index Options'!$L:$L,'NSE - NIFTY Index Options'!$C:$C,$A5,'NSE - NIFTY Index Options'!$B:$B,G$4)+SUMIFS('NSE - Other Index Options'!$L:$L,'NSE - Other Index Options'!$C:$C,$A5,'NSE - Other Index Options'!$B:$B,G$4))</f>
        <v/>
      </c>
      <c r="H5" s="26">
        <f t="shared" ref="H5:H36" si="0">IF(SUM(B5:G5)=0,"",SUM(B5:G5))</f>
        <v>2368.8197999999998</v>
      </c>
      <c r="K5" t="s">
        <v>18</v>
      </c>
      <c r="L5" s="57" t="s">
        <v>4</v>
      </c>
    </row>
    <row r="6" spans="1:12">
      <c r="A6" t="s">
        <v>19</v>
      </c>
      <c r="B6" s="26">
        <f>IF(SUMIFS('NSE - NIFTY Index Options'!$L:$L,'NSE - NIFTY Index Options'!$C:$C,$A6,'NSE - NIFTY Index Options'!$B:$B,B$4)+SUMIFS('NSE - Other Index Options'!$L:$L,'NSE - Other Index Options'!$C:$C,$A6,'NSE - Other Index Options'!$B:$B,B$4)=0,"",SUMIFS('NSE - NIFTY Index Options'!$L:$L,'NSE - NIFTY Index Options'!$C:$C,$A6,'NSE - NIFTY Index Options'!$B:$B,B$4)+SUMIFS('NSE - Other Index Options'!$L:$L,'NSE - Other Index Options'!$C:$C,$A6,'NSE - Other Index Options'!$B:$B,B$4))</f>
        <v>468.90079999999989</v>
      </c>
      <c r="C6" s="26">
        <f>IF(SUMIFS('NSE - NIFTY Index Options'!$L:$L,'NSE - NIFTY Index Options'!$C:$C,$A6,'NSE - NIFTY Index Options'!$B:$B,C$4)+SUMIFS('NSE - Other Index Options'!$L:$L,'NSE - Other Index Options'!$C:$C,$A6,'NSE - Other Index Options'!$B:$B,C$4)=0,"",SUMIFS('NSE - NIFTY Index Options'!$L:$L,'NSE - NIFTY Index Options'!$C:$C,$A6,'NSE - NIFTY Index Options'!$B:$B,C$4)+SUMIFS('NSE - Other Index Options'!$L:$L,'NSE - Other Index Options'!$C:$C,$A6,'NSE - Other Index Options'!$B:$B,C$4))</f>
        <v>517.44359999999995</v>
      </c>
      <c r="D6" s="26">
        <f>IF(SUMIFS('NSE - NIFTY Index Options'!$L:$L,'NSE - NIFTY Index Options'!$C:$C,$A6,'NSE - NIFTY Index Options'!$B:$B,D$4)+SUMIFS('NSE - Other Index Options'!$L:$L,'NSE - Other Index Options'!$C:$C,$A6,'NSE - Other Index Options'!$B:$B,D$4)=0,"",SUMIFS('NSE - NIFTY Index Options'!$L:$L,'NSE - NIFTY Index Options'!$C:$C,$A6,'NSE - NIFTY Index Options'!$B:$B,D$4)+SUMIFS('NSE - Other Index Options'!$L:$L,'NSE - Other Index Options'!$C:$C,$A6,'NSE - Other Index Options'!$B:$B,D$4))</f>
        <v>324.37720000000002</v>
      </c>
      <c r="E6" s="26">
        <f>IF(SUMIFS('NSE - NIFTY Index Options'!$L:$L,'NSE - NIFTY Index Options'!$C:$C,$A6,'NSE - NIFTY Index Options'!$B:$B,E$4)+SUMIFS('NSE - Other Index Options'!$L:$L,'NSE - Other Index Options'!$C:$C,$A6,'NSE - Other Index Options'!$B:$B,E$4)=0,"",SUMIFS('NSE - NIFTY Index Options'!$L:$L,'NSE - NIFTY Index Options'!$C:$C,$A6,'NSE - NIFTY Index Options'!$B:$B,E$4)+SUMIFS('NSE - Other Index Options'!$L:$L,'NSE - Other Index Options'!$C:$C,$A6,'NSE - Other Index Options'!$B:$B,E$4))</f>
        <v>215.48730000000003</v>
      </c>
      <c r="F6" s="26">
        <f>IF(SUMIFS('NSE - NIFTY Index Options'!$L:$L,'NSE - NIFTY Index Options'!$C:$C,$A6,'NSE - NIFTY Index Options'!$B:$B,F$4)+SUMIFS('NSE - Other Index Options'!$L:$L,'NSE - Other Index Options'!$C:$C,$A6,'NSE - Other Index Options'!$B:$B,F$4)=0,"",SUMIFS('NSE - NIFTY Index Options'!$L:$L,'NSE - NIFTY Index Options'!$C:$C,$A6,'NSE - NIFTY Index Options'!$B:$B,F$4)+SUMIFS('NSE - Other Index Options'!$L:$L,'NSE - Other Index Options'!$C:$C,$A6,'NSE - Other Index Options'!$B:$B,F$4))</f>
        <v>290.13700000000006</v>
      </c>
      <c r="G6" s="26" t="str">
        <f>IF(SUMIFS('NSE - NIFTY Index Options'!$L:$L,'NSE - NIFTY Index Options'!$C:$C,$A6,'NSE - NIFTY Index Options'!$B:$B,G$4)+SUMIFS('NSE - Other Index Options'!$L:$L,'NSE - Other Index Options'!$C:$C,$A6,'NSE - Other Index Options'!$B:$B,G$4)=0,"",SUMIFS('NSE - NIFTY Index Options'!$L:$L,'NSE - NIFTY Index Options'!$C:$C,$A6,'NSE - NIFTY Index Options'!$B:$B,G$4)+SUMIFS('NSE - Other Index Options'!$L:$L,'NSE - Other Index Options'!$C:$C,$A6,'NSE - Other Index Options'!$B:$B,G$4))</f>
        <v/>
      </c>
      <c r="H6" s="26">
        <f t="shared" si="0"/>
        <v>1816.3458999999998</v>
      </c>
      <c r="K6" t="s">
        <v>20</v>
      </c>
      <c r="L6" s="57" t="s">
        <v>4</v>
      </c>
    </row>
    <row r="7" spans="1:12">
      <c r="A7" t="s">
        <v>21</v>
      </c>
      <c r="B7" s="26">
        <f>IF(SUMIFS('NSE - NIFTY Index Options'!$L:$L,'NSE - NIFTY Index Options'!$C:$C,$A7,'NSE - NIFTY Index Options'!$B:$B,B$4)+SUMIFS('NSE - Other Index Options'!$L:$L,'NSE - Other Index Options'!$C:$C,$A7,'NSE - Other Index Options'!$B:$B,B$4)=0,"",SUMIFS('NSE - NIFTY Index Options'!$L:$L,'NSE - NIFTY Index Options'!$C:$C,$A7,'NSE - NIFTY Index Options'!$B:$B,B$4)+SUMIFS('NSE - Other Index Options'!$L:$L,'NSE - Other Index Options'!$C:$C,$A7,'NSE - Other Index Options'!$B:$B,B$4))</f>
        <v>294.54499999999996</v>
      </c>
      <c r="C7" s="26">
        <f>IF(SUMIFS('NSE - NIFTY Index Options'!$L:$L,'NSE - NIFTY Index Options'!$C:$C,$A7,'NSE - NIFTY Index Options'!$B:$B,C$4)+SUMIFS('NSE - Other Index Options'!$L:$L,'NSE - Other Index Options'!$C:$C,$A7,'NSE - Other Index Options'!$B:$B,C$4)=0,"",SUMIFS('NSE - NIFTY Index Options'!$L:$L,'NSE - NIFTY Index Options'!$C:$C,$A7,'NSE - NIFTY Index Options'!$B:$B,C$4)+SUMIFS('NSE - Other Index Options'!$L:$L,'NSE - Other Index Options'!$C:$C,$A7,'NSE - Other Index Options'!$B:$B,C$4))</f>
        <v>442.05760000000004</v>
      </c>
      <c r="D7" s="26">
        <f>IF(SUMIFS('NSE - NIFTY Index Options'!$L:$L,'NSE - NIFTY Index Options'!$C:$C,$A7,'NSE - NIFTY Index Options'!$B:$B,D$4)+SUMIFS('NSE - Other Index Options'!$L:$L,'NSE - Other Index Options'!$C:$C,$A7,'NSE - Other Index Options'!$B:$B,D$4)=0,"",SUMIFS('NSE - NIFTY Index Options'!$L:$L,'NSE - NIFTY Index Options'!$C:$C,$A7,'NSE - NIFTY Index Options'!$B:$B,D$4)+SUMIFS('NSE - Other Index Options'!$L:$L,'NSE - Other Index Options'!$C:$C,$A7,'NSE - Other Index Options'!$B:$B,D$4))</f>
        <v>260.40210000000002</v>
      </c>
      <c r="E7" s="26">
        <f>IF(SUMIFS('NSE - NIFTY Index Options'!$L:$L,'NSE - NIFTY Index Options'!$C:$C,$A7,'NSE - NIFTY Index Options'!$B:$B,E$4)+SUMIFS('NSE - Other Index Options'!$L:$L,'NSE - Other Index Options'!$C:$C,$A7,'NSE - Other Index Options'!$B:$B,E$4)=0,"",SUMIFS('NSE - NIFTY Index Options'!$L:$L,'NSE - NIFTY Index Options'!$C:$C,$A7,'NSE - NIFTY Index Options'!$B:$B,E$4)+SUMIFS('NSE - Other Index Options'!$L:$L,'NSE - Other Index Options'!$C:$C,$A7,'NSE - Other Index Options'!$B:$B,E$4))</f>
        <v>260.2953</v>
      </c>
      <c r="F7" s="26">
        <f>IF(SUMIFS('NSE - NIFTY Index Options'!$L:$L,'NSE - NIFTY Index Options'!$C:$C,$A7,'NSE - NIFTY Index Options'!$B:$B,F$4)+SUMIFS('NSE - Other Index Options'!$L:$L,'NSE - Other Index Options'!$C:$C,$A7,'NSE - Other Index Options'!$B:$B,F$4)=0,"",SUMIFS('NSE - NIFTY Index Options'!$L:$L,'NSE - NIFTY Index Options'!$C:$C,$A7,'NSE - NIFTY Index Options'!$B:$B,F$4)+SUMIFS('NSE - Other Index Options'!$L:$L,'NSE - Other Index Options'!$C:$C,$A7,'NSE - Other Index Options'!$B:$B,F$4))</f>
        <v>374.7199999999998</v>
      </c>
      <c r="G7" s="26" t="str">
        <f>IF(SUMIFS('NSE - NIFTY Index Options'!$L:$L,'NSE - NIFTY Index Options'!$C:$C,$A7,'NSE - NIFTY Index Options'!$B:$B,G$4)+SUMIFS('NSE - Other Index Options'!$L:$L,'NSE - Other Index Options'!$C:$C,$A7,'NSE - Other Index Options'!$B:$B,G$4)=0,"",SUMIFS('NSE - NIFTY Index Options'!$L:$L,'NSE - NIFTY Index Options'!$C:$C,$A7,'NSE - NIFTY Index Options'!$B:$B,G$4)+SUMIFS('NSE - Other Index Options'!$L:$L,'NSE - Other Index Options'!$C:$C,$A7,'NSE - Other Index Options'!$B:$B,G$4))</f>
        <v/>
      </c>
      <c r="H7" s="26">
        <f t="shared" si="0"/>
        <v>1632.0199999999998</v>
      </c>
      <c r="K7" t="s">
        <v>22</v>
      </c>
      <c r="L7" s="57" t="s">
        <v>4</v>
      </c>
    </row>
    <row r="8" spans="1:12">
      <c r="A8" t="s">
        <v>23</v>
      </c>
      <c r="B8" s="26">
        <f>IF(SUMIFS('NSE - NIFTY Index Options'!$L:$L,'NSE - NIFTY Index Options'!$C:$C,$A8,'NSE - NIFTY Index Options'!$B:$B,B$4)+SUMIFS('NSE - Other Index Options'!$L:$L,'NSE - Other Index Options'!$C:$C,$A8,'NSE - Other Index Options'!$B:$B,B$4)=0,"",SUMIFS('NSE - NIFTY Index Options'!$L:$L,'NSE - NIFTY Index Options'!$C:$C,$A8,'NSE - NIFTY Index Options'!$B:$B,B$4)+SUMIFS('NSE - Other Index Options'!$L:$L,'NSE - Other Index Options'!$C:$C,$A8,'NSE - Other Index Options'!$B:$B,B$4))</f>
        <v>402.77449999999999</v>
      </c>
      <c r="C8" s="26">
        <f>IF(SUMIFS('NSE - NIFTY Index Options'!$L:$L,'NSE - NIFTY Index Options'!$C:$C,$A8,'NSE - NIFTY Index Options'!$B:$B,C$4)+SUMIFS('NSE - Other Index Options'!$L:$L,'NSE - Other Index Options'!$C:$C,$A8,'NSE - Other Index Options'!$B:$B,C$4)=0,"",SUMIFS('NSE - NIFTY Index Options'!$L:$L,'NSE - NIFTY Index Options'!$C:$C,$A8,'NSE - NIFTY Index Options'!$B:$B,C$4)+SUMIFS('NSE - Other Index Options'!$L:$L,'NSE - Other Index Options'!$C:$C,$A8,'NSE - Other Index Options'!$B:$B,C$4))</f>
        <v>618.70960000000014</v>
      </c>
      <c r="D8" s="26">
        <f>IF(SUMIFS('NSE - NIFTY Index Options'!$L:$L,'NSE - NIFTY Index Options'!$C:$C,$A8,'NSE - NIFTY Index Options'!$B:$B,D$4)+SUMIFS('NSE - Other Index Options'!$L:$L,'NSE - Other Index Options'!$C:$C,$A8,'NSE - Other Index Options'!$B:$B,D$4)=0,"",SUMIFS('NSE - NIFTY Index Options'!$L:$L,'NSE - NIFTY Index Options'!$C:$C,$A8,'NSE - NIFTY Index Options'!$B:$B,D$4)+SUMIFS('NSE - Other Index Options'!$L:$L,'NSE - Other Index Options'!$C:$C,$A8,'NSE - Other Index Options'!$B:$B,D$4))</f>
        <v>339.96029999999996</v>
      </c>
      <c r="E8" s="26">
        <f>IF(SUMIFS('NSE - NIFTY Index Options'!$L:$L,'NSE - NIFTY Index Options'!$C:$C,$A8,'NSE - NIFTY Index Options'!$B:$B,E$4)+SUMIFS('NSE - Other Index Options'!$L:$L,'NSE - Other Index Options'!$C:$C,$A8,'NSE - Other Index Options'!$B:$B,E$4)=0,"",SUMIFS('NSE - NIFTY Index Options'!$L:$L,'NSE - NIFTY Index Options'!$C:$C,$A8,'NSE - NIFTY Index Options'!$B:$B,E$4)+SUMIFS('NSE - Other Index Options'!$L:$L,'NSE - Other Index Options'!$C:$C,$A8,'NSE - Other Index Options'!$B:$B,E$4))</f>
        <v>314.93150000000003</v>
      </c>
      <c r="F8" s="26">
        <f>IF(SUMIFS('NSE - NIFTY Index Options'!$L:$L,'NSE - NIFTY Index Options'!$C:$C,$A8,'NSE - NIFTY Index Options'!$B:$B,F$4)+SUMIFS('NSE - Other Index Options'!$L:$L,'NSE - Other Index Options'!$C:$C,$A8,'NSE - Other Index Options'!$B:$B,F$4)=0,"",SUMIFS('NSE - NIFTY Index Options'!$L:$L,'NSE - NIFTY Index Options'!$C:$C,$A8,'NSE - NIFTY Index Options'!$B:$B,F$4)+SUMIFS('NSE - Other Index Options'!$L:$L,'NSE - Other Index Options'!$C:$C,$A8,'NSE - Other Index Options'!$B:$B,F$4))</f>
        <v>526.62689999999986</v>
      </c>
      <c r="G8" s="26" t="str">
        <f>IF(SUMIFS('NSE - NIFTY Index Options'!$L:$L,'NSE - NIFTY Index Options'!$C:$C,$A8,'NSE - NIFTY Index Options'!$B:$B,G$4)+SUMIFS('NSE - Other Index Options'!$L:$L,'NSE - Other Index Options'!$C:$C,$A8,'NSE - Other Index Options'!$B:$B,G$4)=0,"",SUMIFS('NSE - NIFTY Index Options'!$L:$L,'NSE - NIFTY Index Options'!$C:$C,$A8,'NSE - NIFTY Index Options'!$B:$B,G$4)+SUMIFS('NSE - Other Index Options'!$L:$L,'NSE - Other Index Options'!$C:$C,$A8,'NSE - Other Index Options'!$B:$B,G$4))</f>
        <v/>
      </c>
      <c r="H8" s="26">
        <f t="shared" si="0"/>
        <v>2203.0027999999998</v>
      </c>
      <c r="K8" t="s">
        <v>24</v>
      </c>
      <c r="L8" s="57" t="s">
        <v>4</v>
      </c>
    </row>
    <row r="9" spans="1:12">
      <c r="A9" t="s">
        <v>25</v>
      </c>
      <c r="B9" s="26">
        <f>IF(SUMIFS('NSE - NIFTY Index Options'!$L:$L,'NSE - NIFTY Index Options'!$C:$C,$A9,'NSE - NIFTY Index Options'!$B:$B,B$4)+SUMIFS('NSE - Other Index Options'!$L:$L,'NSE - Other Index Options'!$C:$C,$A9,'NSE - Other Index Options'!$B:$B,B$4)=0,"",SUMIFS('NSE - NIFTY Index Options'!$L:$L,'NSE - NIFTY Index Options'!$C:$C,$A9,'NSE - NIFTY Index Options'!$B:$B,B$4)+SUMIFS('NSE - Other Index Options'!$L:$L,'NSE - Other Index Options'!$C:$C,$A9,'NSE - Other Index Options'!$B:$B,B$4))</f>
        <v>625.27210000000002</v>
      </c>
      <c r="C9" s="26">
        <f>IF(SUMIFS('NSE - NIFTY Index Options'!$L:$L,'NSE - NIFTY Index Options'!$C:$C,$A9,'NSE - NIFTY Index Options'!$B:$B,C$4)+SUMIFS('NSE - Other Index Options'!$L:$L,'NSE - Other Index Options'!$C:$C,$A9,'NSE - Other Index Options'!$B:$B,C$4)=0,"",SUMIFS('NSE - NIFTY Index Options'!$L:$L,'NSE - NIFTY Index Options'!$C:$C,$A9,'NSE - NIFTY Index Options'!$B:$B,C$4)+SUMIFS('NSE - Other Index Options'!$L:$L,'NSE - Other Index Options'!$C:$C,$A9,'NSE - Other Index Options'!$B:$B,C$4))</f>
        <v>687.12449999999978</v>
      </c>
      <c r="D9" s="26" t="str">
        <f>IF(SUMIFS('NSE - NIFTY Index Options'!$L:$L,'NSE - NIFTY Index Options'!$C:$C,$A9,'NSE - NIFTY Index Options'!$B:$B,D$4)+SUMIFS('NSE - Other Index Options'!$L:$L,'NSE - Other Index Options'!$C:$C,$A9,'NSE - Other Index Options'!$B:$B,D$4)=0,"",SUMIFS('NSE - NIFTY Index Options'!$L:$L,'NSE - NIFTY Index Options'!$C:$C,$A9,'NSE - NIFTY Index Options'!$B:$B,D$4)+SUMIFS('NSE - Other Index Options'!$L:$L,'NSE - Other Index Options'!$C:$C,$A9,'NSE - Other Index Options'!$B:$B,D$4))</f>
        <v/>
      </c>
      <c r="E9" s="26" t="str">
        <f>IF(SUMIFS('NSE - NIFTY Index Options'!$L:$L,'NSE - NIFTY Index Options'!$C:$C,$A9,'NSE - NIFTY Index Options'!$B:$B,E$4)+SUMIFS('NSE - Other Index Options'!$L:$L,'NSE - Other Index Options'!$C:$C,$A9,'NSE - Other Index Options'!$B:$B,E$4)=0,"",SUMIFS('NSE - NIFTY Index Options'!$L:$L,'NSE - NIFTY Index Options'!$C:$C,$A9,'NSE - NIFTY Index Options'!$B:$B,E$4)+SUMIFS('NSE - Other Index Options'!$L:$L,'NSE - Other Index Options'!$C:$C,$A9,'NSE - Other Index Options'!$B:$B,E$4))</f>
        <v/>
      </c>
      <c r="F9" s="26" t="str">
        <f>IF(SUMIFS('NSE - NIFTY Index Options'!$L:$L,'NSE - NIFTY Index Options'!$C:$C,$A9,'NSE - NIFTY Index Options'!$B:$B,F$4)+SUMIFS('NSE - Other Index Options'!$L:$L,'NSE - Other Index Options'!$C:$C,$A9,'NSE - Other Index Options'!$B:$B,F$4)=0,"",SUMIFS('NSE - NIFTY Index Options'!$L:$L,'NSE - NIFTY Index Options'!$C:$C,$A9,'NSE - NIFTY Index Options'!$B:$B,F$4)+SUMIFS('NSE - Other Index Options'!$L:$L,'NSE - Other Index Options'!$C:$C,$A9,'NSE - Other Index Options'!$B:$B,F$4))</f>
        <v/>
      </c>
      <c r="G9" s="26" t="str">
        <f>IF(SUMIFS('NSE - NIFTY Index Options'!$L:$L,'NSE - NIFTY Index Options'!$C:$C,$A9,'NSE - NIFTY Index Options'!$B:$B,G$4)+SUMIFS('NSE - Other Index Options'!$L:$L,'NSE - Other Index Options'!$C:$C,$A9,'NSE - Other Index Options'!$B:$B,G$4)=0,"",SUMIFS('NSE - NIFTY Index Options'!$L:$L,'NSE - NIFTY Index Options'!$C:$C,$A9,'NSE - NIFTY Index Options'!$B:$B,G$4)+SUMIFS('NSE - Other Index Options'!$L:$L,'NSE - Other Index Options'!$C:$C,$A9,'NSE - Other Index Options'!$B:$B,G$4))</f>
        <v/>
      </c>
      <c r="H9" s="26">
        <f t="shared" si="0"/>
        <v>1312.3965999999998</v>
      </c>
      <c r="K9" t="s">
        <v>26</v>
      </c>
      <c r="L9" s="57" t="s">
        <v>4</v>
      </c>
    </row>
    <row r="10" spans="1:12">
      <c r="A10" t="s">
        <v>27</v>
      </c>
      <c r="B10" s="26">
        <f>IF(SUMIFS('NSE - NIFTY Index Options'!$L:$L,'NSE - NIFTY Index Options'!$C:$C,$A10,'NSE - NIFTY Index Options'!$B:$B,B$4)+SUMIFS('NSE - Other Index Options'!$L:$L,'NSE - Other Index Options'!$C:$C,$A10,'NSE - Other Index Options'!$B:$B,B$4)=0,"",SUMIFS('NSE - NIFTY Index Options'!$L:$L,'NSE - NIFTY Index Options'!$C:$C,$A10,'NSE - NIFTY Index Options'!$B:$B,B$4)+SUMIFS('NSE - Other Index Options'!$L:$L,'NSE - Other Index Options'!$C:$C,$A10,'NSE - Other Index Options'!$B:$B,B$4))</f>
        <v>451.67170000000004</v>
      </c>
      <c r="C10" s="26">
        <f>IF(SUMIFS('NSE - NIFTY Index Options'!$L:$L,'NSE - NIFTY Index Options'!$C:$C,$A10,'NSE - NIFTY Index Options'!$B:$B,C$4)+SUMIFS('NSE - Other Index Options'!$L:$L,'NSE - Other Index Options'!$C:$C,$A10,'NSE - Other Index Options'!$B:$B,C$4)=0,"",SUMIFS('NSE - NIFTY Index Options'!$L:$L,'NSE - NIFTY Index Options'!$C:$C,$A10,'NSE - NIFTY Index Options'!$B:$B,C$4)+SUMIFS('NSE - Other Index Options'!$L:$L,'NSE - Other Index Options'!$C:$C,$A10,'NSE - Other Index Options'!$B:$B,C$4))</f>
        <v>642.78400000000011</v>
      </c>
      <c r="D10" s="26">
        <f>IF(SUMIFS('NSE - NIFTY Index Options'!$L:$L,'NSE - NIFTY Index Options'!$C:$C,$A10,'NSE - NIFTY Index Options'!$B:$B,D$4)+SUMIFS('NSE - Other Index Options'!$L:$L,'NSE - Other Index Options'!$C:$C,$A10,'NSE - Other Index Options'!$B:$B,D$4)=0,"",SUMIFS('NSE - NIFTY Index Options'!$L:$L,'NSE - NIFTY Index Options'!$C:$C,$A10,'NSE - NIFTY Index Options'!$B:$B,D$4)+SUMIFS('NSE - Other Index Options'!$L:$L,'NSE - Other Index Options'!$C:$C,$A10,'NSE - Other Index Options'!$B:$B,D$4))</f>
        <v>356.89730000000003</v>
      </c>
      <c r="E10" s="26" t="str">
        <f>IF(SUMIFS('NSE - NIFTY Index Options'!$L:$L,'NSE - NIFTY Index Options'!$C:$C,$A10,'NSE - NIFTY Index Options'!$B:$B,E$4)+SUMIFS('NSE - Other Index Options'!$L:$L,'NSE - Other Index Options'!$C:$C,$A10,'NSE - Other Index Options'!$B:$B,E$4)=0,"",SUMIFS('NSE - NIFTY Index Options'!$L:$L,'NSE - NIFTY Index Options'!$C:$C,$A10,'NSE - NIFTY Index Options'!$B:$B,E$4)+SUMIFS('NSE - Other Index Options'!$L:$L,'NSE - Other Index Options'!$C:$C,$A10,'NSE - Other Index Options'!$B:$B,E$4))</f>
        <v/>
      </c>
      <c r="F10" s="26">
        <f>IF(SUMIFS('NSE - NIFTY Index Options'!$L:$L,'NSE - NIFTY Index Options'!$C:$C,$A10,'NSE - NIFTY Index Options'!$B:$B,F$4)+SUMIFS('NSE - Other Index Options'!$L:$L,'NSE - Other Index Options'!$C:$C,$A10,'NSE - Other Index Options'!$B:$B,F$4)=0,"",SUMIFS('NSE - NIFTY Index Options'!$L:$L,'NSE - NIFTY Index Options'!$C:$C,$A10,'NSE - NIFTY Index Options'!$B:$B,F$4)+SUMIFS('NSE - Other Index Options'!$L:$L,'NSE - Other Index Options'!$C:$C,$A10,'NSE - Other Index Options'!$B:$B,F$4))</f>
        <v>424.1389999999999</v>
      </c>
      <c r="G10" s="26" t="str">
        <f>IF(SUMIFS('NSE - NIFTY Index Options'!$L:$L,'NSE - NIFTY Index Options'!$C:$C,$A10,'NSE - NIFTY Index Options'!$B:$B,G$4)+SUMIFS('NSE - Other Index Options'!$L:$L,'NSE - Other Index Options'!$C:$C,$A10,'NSE - Other Index Options'!$B:$B,G$4)=0,"",SUMIFS('NSE - NIFTY Index Options'!$L:$L,'NSE - NIFTY Index Options'!$C:$C,$A10,'NSE - NIFTY Index Options'!$B:$B,G$4)+SUMIFS('NSE - Other Index Options'!$L:$L,'NSE - Other Index Options'!$C:$C,$A10,'NSE - Other Index Options'!$B:$B,G$4))</f>
        <v/>
      </c>
      <c r="H10" s="26">
        <f t="shared" si="0"/>
        <v>1875.4920000000002</v>
      </c>
      <c r="K10" t="s">
        <v>28</v>
      </c>
      <c r="L10" s="58" t="s">
        <v>4</v>
      </c>
    </row>
    <row r="11" spans="1:12">
      <c r="A11" t="s">
        <v>29</v>
      </c>
      <c r="B11" s="26">
        <f>IF(SUMIFS('NSE - NIFTY Index Options'!$L:$L,'NSE - NIFTY Index Options'!$C:$C,$A11,'NSE - NIFTY Index Options'!$B:$B,B$4)+SUMIFS('NSE - Other Index Options'!$L:$L,'NSE - Other Index Options'!$C:$C,$A11,'NSE - Other Index Options'!$B:$B,B$4)=0,"",SUMIFS('NSE - NIFTY Index Options'!$L:$L,'NSE - NIFTY Index Options'!$C:$C,$A11,'NSE - NIFTY Index Options'!$B:$B,B$4)+SUMIFS('NSE - Other Index Options'!$L:$L,'NSE - Other Index Options'!$C:$C,$A11,'NSE - Other Index Options'!$B:$B,B$4))</f>
        <v>493.11990000000003</v>
      </c>
      <c r="C11" s="26">
        <f>IF(SUMIFS('NSE - NIFTY Index Options'!$L:$L,'NSE - NIFTY Index Options'!$C:$C,$A11,'NSE - NIFTY Index Options'!$B:$B,C$4)+SUMIFS('NSE - Other Index Options'!$L:$L,'NSE - Other Index Options'!$C:$C,$A11,'NSE - Other Index Options'!$B:$B,C$4)=0,"",SUMIFS('NSE - NIFTY Index Options'!$L:$L,'NSE - NIFTY Index Options'!$C:$C,$A11,'NSE - NIFTY Index Options'!$B:$B,C$4)+SUMIFS('NSE - Other Index Options'!$L:$L,'NSE - Other Index Options'!$C:$C,$A11,'NSE - Other Index Options'!$B:$B,C$4))</f>
        <v>724.9824000000001</v>
      </c>
      <c r="D11" s="26">
        <f>IF(SUMIFS('NSE - NIFTY Index Options'!$L:$L,'NSE - NIFTY Index Options'!$C:$C,$A11,'NSE - NIFTY Index Options'!$B:$B,D$4)+SUMIFS('NSE - Other Index Options'!$L:$L,'NSE - Other Index Options'!$C:$C,$A11,'NSE - Other Index Options'!$B:$B,D$4)=0,"",SUMIFS('NSE - NIFTY Index Options'!$L:$L,'NSE - NIFTY Index Options'!$C:$C,$A11,'NSE - NIFTY Index Options'!$B:$B,D$4)+SUMIFS('NSE - Other Index Options'!$L:$L,'NSE - Other Index Options'!$C:$C,$A11,'NSE - Other Index Options'!$B:$B,D$4))</f>
        <v>425.24699999999996</v>
      </c>
      <c r="E11" s="26">
        <f>IF(SUMIFS('NSE - NIFTY Index Options'!$L:$L,'NSE - NIFTY Index Options'!$C:$C,$A11,'NSE - NIFTY Index Options'!$B:$B,E$4)+SUMIFS('NSE - Other Index Options'!$L:$L,'NSE - Other Index Options'!$C:$C,$A11,'NSE - Other Index Options'!$B:$B,E$4)=0,"",SUMIFS('NSE - NIFTY Index Options'!$L:$L,'NSE - NIFTY Index Options'!$C:$C,$A11,'NSE - NIFTY Index Options'!$B:$B,E$4)+SUMIFS('NSE - Other Index Options'!$L:$L,'NSE - Other Index Options'!$C:$C,$A11,'NSE - Other Index Options'!$B:$B,E$4))</f>
        <v>337.10450000000003</v>
      </c>
      <c r="F11" s="26">
        <f>IF(SUMIFS('NSE - NIFTY Index Options'!$L:$L,'NSE - NIFTY Index Options'!$C:$C,$A11,'NSE - NIFTY Index Options'!$B:$B,F$4)+SUMIFS('NSE - Other Index Options'!$L:$L,'NSE - Other Index Options'!$C:$C,$A11,'NSE - Other Index Options'!$B:$B,F$4)=0,"",SUMIFS('NSE - NIFTY Index Options'!$L:$L,'NSE - NIFTY Index Options'!$C:$C,$A11,'NSE - NIFTY Index Options'!$B:$B,F$4)+SUMIFS('NSE - Other Index Options'!$L:$L,'NSE - Other Index Options'!$C:$C,$A11,'NSE - Other Index Options'!$B:$B,F$4))</f>
        <v>449.14990000000012</v>
      </c>
      <c r="G11" s="26" t="str">
        <f>IF(SUMIFS('NSE - NIFTY Index Options'!$L:$L,'NSE - NIFTY Index Options'!$C:$C,$A11,'NSE - NIFTY Index Options'!$B:$B,G$4)+SUMIFS('NSE - Other Index Options'!$L:$L,'NSE - Other Index Options'!$C:$C,$A11,'NSE - Other Index Options'!$B:$B,G$4)=0,"",SUMIFS('NSE - NIFTY Index Options'!$L:$L,'NSE - NIFTY Index Options'!$C:$C,$A11,'NSE - NIFTY Index Options'!$B:$B,G$4)+SUMIFS('NSE - Other Index Options'!$L:$L,'NSE - Other Index Options'!$C:$C,$A11,'NSE - Other Index Options'!$B:$B,G$4))</f>
        <v/>
      </c>
      <c r="H11" s="26">
        <f t="shared" si="0"/>
        <v>2429.6036999999997</v>
      </c>
      <c r="K11" t="s">
        <v>30</v>
      </c>
      <c r="L11" s="58" t="s">
        <v>4</v>
      </c>
    </row>
    <row r="12" spans="1:12">
      <c r="A12" t="s">
        <v>31</v>
      </c>
      <c r="B12" s="26">
        <f>IF(SUMIFS('NSE - NIFTY Index Options'!$L:$L,'NSE - NIFTY Index Options'!$C:$C,$A12,'NSE - NIFTY Index Options'!$B:$B,B$4)+SUMIFS('NSE - Other Index Options'!$L:$L,'NSE - Other Index Options'!$C:$C,$A12,'NSE - Other Index Options'!$B:$B,B$4)=0,"",SUMIFS('NSE - NIFTY Index Options'!$L:$L,'NSE - NIFTY Index Options'!$C:$C,$A12,'NSE - NIFTY Index Options'!$B:$B,B$4)+SUMIFS('NSE - Other Index Options'!$L:$L,'NSE - Other Index Options'!$C:$C,$A12,'NSE - Other Index Options'!$B:$B,B$4))</f>
        <v>684.96519999999998</v>
      </c>
      <c r="C12" s="26">
        <f>IF(SUMIFS('NSE - NIFTY Index Options'!$L:$L,'NSE - NIFTY Index Options'!$C:$C,$A12,'NSE - NIFTY Index Options'!$B:$B,C$4)+SUMIFS('NSE - Other Index Options'!$L:$L,'NSE - Other Index Options'!$C:$C,$A12,'NSE - Other Index Options'!$B:$B,C$4)=0,"",SUMIFS('NSE - NIFTY Index Options'!$L:$L,'NSE - NIFTY Index Options'!$C:$C,$A12,'NSE - NIFTY Index Options'!$B:$B,C$4)+SUMIFS('NSE - Other Index Options'!$L:$L,'NSE - Other Index Options'!$C:$C,$A12,'NSE - Other Index Options'!$B:$B,C$4))</f>
        <v>68.42410000000001</v>
      </c>
      <c r="D12" s="26">
        <f>IF(SUMIFS('NSE - NIFTY Index Options'!$L:$L,'NSE - NIFTY Index Options'!$C:$C,$A12,'NSE - NIFTY Index Options'!$B:$B,D$4)+SUMIFS('NSE - Other Index Options'!$L:$L,'NSE - Other Index Options'!$C:$C,$A12,'NSE - Other Index Options'!$B:$B,D$4)=0,"",SUMIFS('NSE - NIFTY Index Options'!$L:$L,'NSE - NIFTY Index Options'!$C:$C,$A12,'NSE - NIFTY Index Options'!$B:$B,D$4)+SUMIFS('NSE - Other Index Options'!$L:$L,'NSE - Other Index Options'!$C:$C,$A12,'NSE - Other Index Options'!$B:$B,D$4))</f>
        <v>362.9144</v>
      </c>
      <c r="E12" s="26">
        <f>IF(SUMIFS('NSE - NIFTY Index Options'!$L:$L,'NSE - NIFTY Index Options'!$C:$C,$A12,'NSE - NIFTY Index Options'!$B:$B,E$4)+SUMIFS('NSE - Other Index Options'!$L:$L,'NSE - Other Index Options'!$C:$C,$A12,'NSE - Other Index Options'!$B:$B,E$4)=0,"",SUMIFS('NSE - NIFTY Index Options'!$L:$L,'NSE - NIFTY Index Options'!$C:$C,$A12,'NSE - NIFTY Index Options'!$B:$B,E$4)+SUMIFS('NSE - Other Index Options'!$L:$L,'NSE - Other Index Options'!$C:$C,$A12,'NSE - Other Index Options'!$B:$B,E$4))</f>
        <v>353.9701</v>
      </c>
      <c r="F12" s="26">
        <f>IF(SUMIFS('NSE - NIFTY Index Options'!$L:$L,'NSE - NIFTY Index Options'!$C:$C,$A12,'NSE - NIFTY Index Options'!$B:$B,F$4)+SUMIFS('NSE - Other Index Options'!$L:$L,'NSE - Other Index Options'!$C:$C,$A12,'NSE - Other Index Options'!$B:$B,F$4)=0,"",SUMIFS('NSE - NIFTY Index Options'!$L:$L,'NSE - NIFTY Index Options'!$C:$C,$A12,'NSE - NIFTY Index Options'!$B:$B,F$4)+SUMIFS('NSE - Other Index Options'!$L:$L,'NSE - Other Index Options'!$C:$C,$A12,'NSE - Other Index Options'!$B:$B,F$4))</f>
        <v>728.13739999999996</v>
      </c>
      <c r="G12" s="26" t="str">
        <f>IF(SUMIFS('NSE - NIFTY Index Options'!$L:$L,'NSE - NIFTY Index Options'!$C:$C,$A12,'NSE - NIFTY Index Options'!$B:$B,G$4)+SUMIFS('NSE - Other Index Options'!$L:$L,'NSE - Other Index Options'!$C:$C,$A12,'NSE - Other Index Options'!$B:$B,G$4)=0,"",SUMIFS('NSE - NIFTY Index Options'!$L:$L,'NSE - NIFTY Index Options'!$C:$C,$A12,'NSE - NIFTY Index Options'!$B:$B,G$4)+SUMIFS('NSE - Other Index Options'!$L:$L,'NSE - Other Index Options'!$C:$C,$A12,'NSE - Other Index Options'!$B:$B,G$4))</f>
        <v/>
      </c>
      <c r="H12" s="26">
        <f t="shared" si="0"/>
        <v>2198.4112</v>
      </c>
      <c r="K12" t="s">
        <v>32</v>
      </c>
      <c r="L12" s="58" t="s">
        <v>4</v>
      </c>
    </row>
    <row r="13" spans="1:12">
      <c r="A13" t="s">
        <v>33</v>
      </c>
      <c r="B13" s="26">
        <f>IF(SUMIFS('NSE - NIFTY Index Options'!$L:$L,'NSE - NIFTY Index Options'!$C:$C,$A13,'NSE - NIFTY Index Options'!$B:$B,B$4)+SUMIFS('NSE - Other Index Options'!$L:$L,'NSE - Other Index Options'!$C:$C,$A13,'NSE - Other Index Options'!$B:$B,B$4)=0,"",SUMIFS('NSE - NIFTY Index Options'!$L:$L,'NSE - NIFTY Index Options'!$C:$C,$A13,'NSE - NIFTY Index Options'!$B:$B,B$4)+SUMIFS('NSE - Other Index Options'!$L:$L,'NSE - Other Index Options'!$C:$C,$A13,'NSE - Other Index Options'!$B:$B,B$4))</f>
        <v>617.09339999999997</v>
      </c>
      <c r="C13" s="26">
        <f>IF(SUMIFS('NSE - NIFTY Index Options'!$L:$L,'NSE - NIFTY Index Options'!$C:$C,$A13,'NSE - NIFTY Index Options'!$B:$B,C$4)+SUMIFS('NSE - Other Index Options'!$L:$L,'NSE - Other Index Options'!$C:$C,$A13,'NSE - Other Index Options'!$B:$B,C$4)=0,"",SUMIFS('NSE - NIFTY Index Options'!$L:$L,'NSE - NIFTY Index Options'!$C:$C,$A13,'NSE - NIFTY Index Options'!$B:$B,C$4)+SUMIFS('NSE - Other Index Options'!$L:$L,'NSE - Other Index Options'!$C:$C,$A13,'NSE - Other Index Options'!$B:$B,C$4))</f>
        <v>916.54709999999977</v>
      </c>
      <c r="D13" s="26" t="str">
        <f>IF(SUMIFS('NSE - NIFTY Index Options'!$L:$L,'NSE - NIFTY Index Options'!$C:$C,$A13,'NSE - NIFTY Index Options'!$B:$B,D$4)+SUMIFS('NSE - Other Index Options'!$L:$L,'NSE - Other Index Options'!$C:$C,$A13,'NSE - Other Index Options'!$B:$B,D$4)=0,"",SUMIFS('NSE - NIFTY Index Options'!$L:$L,'NSE - NIFTY Index Options'!$C:$C,$A13,'NSE - NIFTY Index Options'!$B:$B,D$4)+SUMIFS('NSE - Other Index Options'!$L:$L,'NSE - Other Index Options'!$C:$C,$A13,'NSE - Other Index Options'!$B:$B,D$4))</f>
        <v/>
      </c>
      <c r="E13" s="26">
        <f>IF(SUMIFS('NSE - NIFTY Index Options'!$L:$L,'NSE - NIFTY Index Options'!$C:$C,$A13,'NSE - NIFTY Index Options'!$B:$B,E$4)+SUMIFS('NSE - Other Index Options'!$L:$L,'NSE - Other Index Options'!$C:$C,$A13,'NSE - Other Index Options'!$B:$B,E$4)=0,"",SUMIFS('NSE - NIFTY Index Options'!$L:$L,'NSE - NIFTY Index Options'!$C:$C,$A13,'NSE - NIFTY Index Options'!$B:$B,E$4)+SUMIFS('NSE - Other Index Options'!$L:$L,'NSE - Other Index Options'!$C:$C,$A13,'NSE - Other Index Options'!$B:$B,E$4))</f>
        <v>432.29700000000003</v>
      </c>
      <c r="F13" s="26">
        <f>IF(SUMIFS('NSE - NIFTY Index Options'!$L:$L,'NSE - NIFTY Index Options'!$C:$C,$A13,'NSE - NIFTY Index Options'!$B:$B,F$4)+SUMIFS('NSE - Other Index Options'!$L:$L,'NSE - Other Index Options'!$C:$C,$A13,'NSE - Other Index Options'!$B:$B,F$4)=0,"",SUMIFS('NSE - NIFTY Index Options'!$L:$L,'NSE - NIFTY Index Options'!$C:$C,$A13,'NSE - NIFTY Index Options'!$B:$B,F$4)+SUMIFS('NSE - Other Index Options'!$L:$L,'NSE - Other Index Options'!$C:$C,$A13,'NSE - Other Index Options'!$B:$B,F$4))</f>
        <v>655.45610000000022</v>
      </c>
      <c r="G13" s="26" t="str">
        <f>IF(SUMIFS('NSE - NIFTY Index Options'!$L:$L,'NSE - NIFTY Index Options'!$C:$C,$A13,'NSE - NIFTY Index Options'!$B:$B,G$4)+SUMIFS('NSE - Other Index Options'!$L:$L,'NSE - Other Index Options'!$C:$C,$A13,'NSE - Other Index Options'!$B:$B,G$4)=0,"",SUMIFS('NSE - NIFTY Index Options'!$L:$L,'NSE - NIFTY Index Options'!$C:$C,$A13,'NSE - NIFTY Index Options'!$B:$B,G$4)+SUMIFS('NSE - Other Index Options'!$L:$L,'NSE - Other Index Options'!$C:$C,$A13,'NSE - Other Index Options'!$B:$B,G$4))</f>
        <v/>
      </c>
      <c r="H13" s="26">
        <f t="shared" si="0"/>
        <v>2621.3935999999999</v>
      </c>
      <c r="K13" t="s">
        <v>34</v>
      </c>
      <c r="L13" s="58" t="s">
        <v>4</v>
      </c>
    </row>
    <row r="14" spans="1:12">
      <c r="A14" t="s">
        <v>35</v>
      </c>
      <c r="B14" s="26" t="str">
        <f>IF(SUMIFS('NSE - NIFTY Index Options'!$L:$L,'NSE - NIFTY Index Options'!$C:$C,$A14,'NSE - NIFTY Index Options'!$B:$B,B$4)+SUMIFS('NSE - Other Index Options'!$L:$L,'NSE - Other Index Options'!$C:$C,$A14,'NSE - Other Index Options'!$B:$B,B$4)=0,"",SUMIFS('NSE - NIFTY Index Options'!$L:$L,'NSE - NIFTY Index Options'!$C:$C,$A14,'NSE - NIFTY Index Options'!$B:$B,B$4)+SUMIFS('NSE - Other Index Options'!$L:$L,'NSE - Other Index Options'!$C:$C,$A14,'NSE - Other Index Options'!$B:$B,B$4))</f>
        <v/>
      </c>
      <c r="C14" s="26" t="str">
        <f>IF(SUMIFS('NSE - NIFTY Index Options'!$L:$L,'NSE - NIFTY Index Options'!$C:$C,$A14,'NSE - NIFTY Index Options'!$B:$B,C$4)+SUMIFS('NSE - Other Index Options'!$L:$L,'NSE - Other Index Options'!$C:$C,$A14,'NSE - Other Index Options'!$B:$B,C$4)=0,"",SUMIFS('NSE - NIFTY Index Options'!$L:$L,'NSE - NIFTY Index Options'!$C:$C,$A14,'NSE - NIFTY Index Options'!$B:$B,C$4)+SUMIFS('NSE - Other Index Options'!$L:$L,'NSE - Other Index Options'!$C:$C,$A14,'NSE - Other Index Options'!$B:$B,C$4))</f>
        <v/>
      </c>
      <c r="D14" s="26">
        <f>IF(SUMIFS('NSE - NIFTY Index Options'!$L:$L,'NSE - NIFTY Index Options'!$C:$C,$A14,'NSE - NIFTY Index Options'!$B:$B,D$4)+SUMIFS('NSE - Other Index Options'!$L:$L,'NSE - Other Index Options'!$C:$C,$A14,'NSE - Other Index Options'!$B:$B,D$4)=0,"",SUMIFS('NSE - NIFTY Index Options'!$L:$L,'NSE - NIFTY Index Options'!$C:$C,$A14,'NSE - NIFTY Index Options'!$B:$B,D$4)+SUMIFS('NSE - Other Index Options'!$L:$L,'NSE - Other Index Options'!$C:$C,$A14,'NSE - Other Index Options'!$B:$B,D$4))</f>
        <v>400.37929999999994</v>
      </c>
      <c r="E14" s="26">
        <f>IF(SUMIFS('NSE - NIFTY Index Options'!$L:$L,'NSE - NIFTY Index Options'!$C:$C,$A14,'NSE - NIFTY Index Options'!$B:$B,E$4)+SUMIFS('NSE - Other Index Options'!$L:$L,'NSE - Other Index Options'!$C:$C,$A14,'NSE - Other Index Options'!$B:$B,E$4)=0,"",SUMIFS('NSE - NIFTY Index Options'!$L:$L,'NSE - NIFTY Index Options'!$C:$C,$A14,'NSE - NIFTY Index Options'!$B:$B,E$4)+SUMIFS('NSE - Other Index Options'!$L:$L,'NSE - Other Index Options'!$C:$C,$A14,'NSE - Other Index Options'!$B:$B,E$4))</f>
        <v>357.63209999999998</v>
      </c>
      <c r="F14" s="26">
        <f>IF(SUMIFS('NSE - NIFTY Index Options'!$L:$L,'NSE - NIFTY Index Options'!$C:$C,$A14,'NSE - NIFTY Index Options'!$B:$B,F$4)+SUMIFS('NSE - Other Index Options'!$L:$L,'NSE - Other Index Options'!$C:$C,$A14,'NSE - Other Index Options'!$B:$B,F$4)=0,"",SUMIFS('NSE - NIFTY Index Options'!$L:$L,'NSE - NIFTY Index Options'!$C:$C,$A14,'NSE - NIFTY Index Options'!$B:$B,F$4)+SUMIFS('NSE - Other Index Options'!$L:$L,'NSE - Other Index Options'!$C:$C,$A14,'NSE - Other Index Options'!$B:$B,F$4))</f>
        <v>535.07850000000008</v>
      </c>
      <c r="G14" s="26" t="str">
        <f>IF(SUMIFS('NSE - NIFTY Index Options'!$L:$L,'NSE - NIFTY Index Options'!$C:$C,$A14,'NSE - NIFTY Index Options'!$B:$B,G$4)+SUMIFS('NSE - Other Index Options'!$L:$L,'NSE - Other Index Options'!$C:$C,$A14,'NSE - Other Index Options'!$B:$B,G$4)=0,"",SUMIFS('NSE - NIFTY Index Options'!$L:$L,'NSE - NIFTY Index Options'!$C:$C,$A14,'NSE - NIFTY Index Options'!$B:$B,G$4)+SUMIFS('NSE - Other Index Options'!$L:$L,'NSE - Other Index Options'!$C:$C,$A14,'NSE - Other Index Options'!$B:$B,G$4))</f>
        <v/>
      </c>
      <c r="H14" s="26">
        <f t="shared" si="0"/>
        <v>1293.0898999999999</v>
      </c>
    </row>
    <row r="15" spans="1:12">
      <c r="A15" t="s">
        <v>36</v>
      </c>
      <c r="B15" s="26">
        <f>IF(SUMIFS('NSE - NIFTY Index Options'!$L:$L,'NSE - NIFTY Index Options'!$C:$C,$A15,'NSE - NIFTY Index Options'!$B:$B,B$4)+SUMIFS('NSE - Other Index Options'!$L:$L,'NSE - Other Index Options'!$C:$C,$A15,'NSE - Other Index Options'!$B:$B,B$4)=0,"",SUMIFS('NSE - NIFTY Index Options'!$L:$L,'NSE - NIFTY Index Options'!$C:$C,$A15,'NSE - NIFTY Index Options'!$B:$B,B$4)+SUMIFS('NSE - Other Index Options'!$L:$L,'NSE - Other Index Options'!$C:$C,$A15,'NSE - Other Index Options'!$B:$B,B$4))</f>
        <v>513.82069999999987</v>
      </c>
      <c r="C15" s="26">
        <f>IF(SUMIFS('NSE - NIFTY Index Options'!$L:$L,'NSE - NIFTY Index Options'!$C:$C,$A15,'NSE - NIFTY Index Options'!$B:$B,C$4)+SUMIFS('NSE - Other Index Options'!$L:$L,'NSE - Other Index Options'!$C:$C,$A15,'NSE - Other Index Options'!$B:$B,C$4)=0,"",SUMIFS('NSE - NIFTY Index Options'!$L:$L,'NSE - NIFTY Index Options'!$C:$C,$A15,'NSE - NIFTY Index Options'!$B:$B,C$4)+SUMIFS('NSE - Other Index Options'!$L:$L,'NSE - Other Index Options'!$C:$C,$A15,'NSE - Other Index Options'!$B:$B,C$4))</f>
        <v>563.81449999999995</v>
      </c>
      <c r="D15" s="26" t="str">
        <f>IF(SUMIFS('NSE - NIFTY Index Options'!$L:$L,'NSE - NIFTY Index Options'!$C:$C,$A15,'NSE - NIFTY Index Options'!$B:$B,D$4)+SUMIFS('NSE - Other Index Options'!$L:$L,'NSE - Other Index Options'!$C:$C,$A15,'NSE - Other Index Options'!$B:$B,D$4)=0,"",SUMIFS('NSE - NIFTY Index Options'!$L:$L,'NSE - NIFTY Index Options'!$C:$C,$A15,'NSE - NIFTY Index Options'!$B:$B,D$4)+SUMIFS('NSE - Other Index Options'!$L:$L,'NSE - Other Index Options'!$C:$C,$A15,'NSE - Other Index Options'!$B:$B,D$4))</f>
        <v/>
      </c>
      <c r="E15" s="26">
        <f>IF(SUMIFS('NSE - NIFTY Index Options'!$L:$L,'NSE - NIFTY Index Options'!$C:$C,$A15,'NSE - NIFTY Index Options'!$B:$B,E$4)+SUMIFS('NSE - Other Index Options'!$L:$L,'NSE - Other Index Options'!$C:$C,$A15,'NSE - Other Index Options'!$B:$B,E$4)=0,"",SUMIFS('NSE - NIFTY Index Options'!$L:$L,'NSE - NIFTY Index Options'!$C:$C,$A15,'NSE - NIFTY Index Options'!$B:$B,E$4)+SUMIFS('NSE - Other Index Options'!$L:$L,'NSE - Other Index Options'!$C:$C,$A15,'NSE - Other Index Options'!$B:$B,E$4))</f>
        <v>330.33870000000002</v>
      </c>
      <c r="F15" s="26">
        <f>IF(SUMIFS('NSE - NIFTY Index Options'!$L:$L,'NSE - NIFTY Index Options'!$C:$C,$A15,'NSE - NIFTY Index Options'!$B:$B,F$4)+SUMIFS('NSE - Other Index Options'!$L:$L,'NSE - Other Index Options'!$C:$C,$A15,'NSE - Other Index Options'!$B:$B,F$4)=0,"",SUMIFS('NSE - NIFTY Index Options'!$L:$L,'NSE - NIFTY Index Options'!$C:$C,$A15,'NSE - NIFTY Index Options'!$B:$B,F$4)+SUMIFS('NSE - Other Index Options'!$L:$L,'NSE - Other Index Options'!$C:$C,$A15,'NSE - Other Index Options'!$B:$B,F$4))</f>
        <v>554.50690000000009</v>
      </c>
      <c r="G15" s="26" t="str">
        <f>IF(SUMIFS('NSE - NIFTY Index Options'!$L:$L,'NSE - NIFTY Index Options'!$C:$C,$A15,'NSE - NIFTY Index Options'!$B:$B,G$4)+SUMIFS('NSE - Other Index Options'!$L:$L,'NSE - Other Index Options'!$C:$C,$A15,'NSE - Other Index Options'!$B:$B,G$4)=0,"",SUMIFS('NSE - NIFTY Index Options'!$L:$L,'NSE - NIFTY Index Options'!$C:$C,$A15,'NSE - NIFTY Index Options'!$B:$B,G$4)+SUMIFS('NSE - Other Index Options'!$L:$L,'NSE - Other Index Options'!$C:$C,$A15,'NSE - Other Index Options'!$B:$B,G$4))</f>
        <v/>
      </c>
      <c r="H15" s="26">
        <f t="shared" si="0"/>
        <v>1962.4807999999998</v>
      </c>
    </row>
    <row r="16" spans="1:12">
      <c r="A16" t="s">
        <v>37</v>
      </c>
      <c r="B16" s="26">
        <f>IF(SUMIFS('NSE - NIFTY Index Options'!$L:$L,'NSE - NIFTY Index Options'!$C:$C,$A16,'NSE - NIFTY Index Options'!$B:$B,B$4)+SUMIFS('NSE - Other Index Options'!$L:$L,'NSE - Other Index Options'!$C:$C,$A16,'NSE - Other Index Options'!$B:$B,B$4)=0,"",SUMIFS('NSE - NIFTY Index Options'!$L:$L,'NSE - NIFTY Index Options'!$C:$C,$A16,'NSE - NIFTY Index Options'!$B:$B,B$4)+SUMIFS('NSE - Other Index Options'!$L:$L,'NSE - Other Index Options'!$C:$C,$A16,'NSE - Other Index Options'!$B:$B,B$4))</f>
        <v>449.12749999999994</v>
      </c>
      <c r="C16" s="26">
        <f>IF(SUMIFS('NSE - NIFTY Index Options'!$L:$L,'NSE - NIFTY Index Options'!$C:$C,$A16,'NSE - NIFTY Index Options'!$B:$B,C$4)+SUMIFS('NSE - Other Index Options'!$L:$L,'NSE - Other Index Options'!$C:$C,$A16,'NSE - Other Index Options'!$B:$B,C$4)=0,"",SUMIFS('NSE - NIFTY Index Options'!$L:$L,'NSE - NIFTY Index Options'!$C:$C,$A16,'NSE - NIFTY Index Options'!$B:$B,C$4)+SUMIFS('NSE - Other Index Options'!$L:$L,'NSE - Other Index Options'!$C:$C,$A16,'NSE - Other Index Options'!$B:$B,C$4))</f>
        <v>706.21500000000015</v>
      </c>
      <c r="D16" s="26">
        <f>IF(SUMIFS('NSE - NIFTY Index Options'!$L:$L,'NSE - NIFTY Index Options'!$C:$C,$A16,'NSE - NIFTY Index Options'!$B:$B,D$4)+SUMIFS('NSE - Other Index Options'!$L:$L,'NSE - Other Index Options'!$C:$C,$A16,'NSE - Other Index Options'!$B:$B,D$4)=0,"",SUMIFS('NSE - NIFTY Index Options'!$L:$L,'NSE - NIFTY Index Options'!$C:$C,$A16,'NSE - NIFTY Index Options'!$B:$B,D$4)+SUMIFS('NSE - Other Index Options'!$L:$L,'NSE - Other Index Options'!$C:$C,$A16,'NSE - Other Index Options'!$B:$B,D$4))</f>
        <v>321.49260000000004</v>
      </c>
      <c r="E16" s="26">
        <f>IF(SUMIFS('NSE - NIFTY Index Options'!$L:$L,'NSE - NIFTY Index Options'!$C:$C,$A16,'NSE - NIFTY Index Options'!$B:$B,E$4)+SUMIFS('NSE - Other Index Options'!$L:$L,'NSE - Other Index Options'!$C:$C,$A16,'NSE - Other Index Options'!$B:$B,E$4)=0,"",SUMIFS('NSE - NIFTY Index Options'!$L:$L,'NSE - NIFTY Index Options'!$C:$C,$A16,'NSE - NIFTY Index Options'!$B:$B,E$4)+SUMIFS('NSE - Other Index Options'!$L:$L,'NSE - Other Index Options'!$C:$C,$A16,'NSE - Other Index Options'!$B:$B,E$4))</f>
        <v>358.47529999999989</v>
      </c>
      <c r="F16" s="26">
        <f>IF(SUMIFS('NSE - NIFTY Index Options'!$L:$L,'NSE - NIFTY Index Options'!$C:$C,$A16,'NSE - NIFTY Index Options'!$B:$B,F$4)+SUMIFS('NSE - Other Index Options'!$L:$L,'NSE - Other Index Options'!$C:$C,$A16,'NSE - Other Index Options'!$B:$B,F$4)=0,"",SUMIFS('NSE - NIFTY Index Options'!$L:$L,'NSE - NIFTY Index Options'!$C:$C,$A16,'NSE - NIFTY Index Options'!$B:$B,F$4)+SUMIFS('NSE - Other Index Options'!$L:$L,'NSE - Other Index Options'!$C:$C,$A16,'NSE - Other Index Options'!$B:$B,F$4))</f>
        <v>655.30540000000019</v>
      </c>
      <c r="G16" s="26" t="str">
        <f>IF(SUMIFS('NSE - NIFTY Index Options'!$L:$L,'NSE - NIFTY Index Options'!$C:$C,$A16,'NSE - NIFTY Index Options'!$B:$B,G$4)+SUMIFS('NSE - Other Index Options'!$L:$L,'NSE - Other Index Options'!$C:$C,$A16,'NSE - Other Index Options'!$B:$B,G$4)=0,"",SUMIFS('NSE - NIFTY Index Options'!$L:$L,'NSE - NIFTY Index Options'!$C:$C,$A16,'NSE - NIFTY Index Options'!$B:$B,G$4)+SUMIFS('NSE - Other Index Options'!$L:$L,'NSE - Other Index Options'!$C:$C,$A16,'NSE - Other Index Options'!$B:$B,G$4))</f>
        <v/>
      </c>
      <c r="H16" s="26">
        <f t="shared" si="0"/>
        <v>2490.6158000000005</v>
      </c>
    </row>
    <row r="17" spans="1:8">
      <c r="A17" t="s">
        <v>38</v>
      </c>
      <c r="B17" s="26">
        <f>IF(SUMIFS('NSE - NIFTY Index Options'!$L:$L,'NSE - NIFTY Index Options'!$C:$C,$A17,'NSE - NIFTY Index Options'!$B:$B,B$4)+SUMIFS('NSE - Other Index Options'!$L:$L,'NSE - Other Index Options'!$C:$C,$A17,'NSE - Other Index Options'!$B:$B,B$4)=0,"",SUMIFS('NSE - NIFTY Index Options'!$L:$L,'NSE - NIFTY Index Options'!$C:$C,$A17,'NSE - NIFTY Index Options'!$B:$B,B$4)+SUMIFS('NSE - Other Index Options'!$L:$L,'NSE - Other Index Options'!$C:$C,$A17,'NSE - Other Index Options'!$B:$B,B$4))</f>
        <v>462.84890000000007</v>
      </c>
      <c r="C17" s="26">
        <f>IF(SUMIFS('NSE - NIFTY Index Options'!$L:$L,'NSE - NIFTY Index Options'!$C:$C,$A17,'NSE - NIFTY Index Options'!$B:$B,C$4)+SUMIFS('NSE - Other Index Options'!$L:$L,'NSE - Other Index Options'!$C:$C,$A17,'NSE - Other Index Options'!$B:$B,C$4)=0,"",SUMIFS('NSE - NIFTY Index Options'!$L:$L,'NSE - NIFTY Index Options'!$C:$C,$A17,'NSE - NIFTY Index Options'!$B:$B,C$4)+SUMIFS('NSE - Other Index Options'!$L:$L,'NSE - Other Index Options'!$C:$C,$A17,'NSE - Other Index Options'!$B:$B,C$4))</f>
        <v>614.04959999999994</v>
      </c>
      <c r="D17" s="26">
        <f>IF(SUMIFS('NSE - NIFTY Index Options'!$L:$L,'NSE - NIFTY Index Options'!$C:$C,$A17,'NSE - NIFTY Index Options'!$B:$B,D$4)+SUMIFS('NSE - Other Index Options'!$L:$L,'NSE - Other Index Options'!$C:$C,$A17,'NSE - Other Index Options'!$B:$B,D$4)=0,"",SUMIFS('NSE - NIFTY Index Options'!$L:$L,'NSE - NIFTY Index Options'!$C:$C,$A17,'NSE - NIFTY Index Options'!$B:$B,D$4)+SUMIFS('NSE - Other Index Options'!$L:$L,'NSE - Other Index Options'!$C:$C,$A17,'NSE - Other Index Options'!$B:$B,D$4))</f>
        <v>372.9941</v>
      </c>
      <c r="E17" s="26">
        <f>IF(SUMIFS('NSE - NIFTY Index Options'!$L:$L,'NSE - NIFTY Index Options'!$C:$C,$A17,'NSE - NIFTY Index Options'!$B:$B,E$4)+SUMIFS('NSE - Other Index Options'!$L:$L,'NSE - Other Index Options'!$C:$C,$A17,'NSE - Other Index Options'!$B:$B,E$4)=0,"",SUMIFS('NSE - NIFTY Index Options'!$L:$L,'NSE - NIFTY Index Options'!$C:$C,$A17,'NSE - NIFTY Index Options'!$B:$B,E$4)+SUMIFS('NSE - Other Index Options'!$L:$L,'NSE - Other Index Options'!$C:$C,$A17,'NSE - Other Index Options'!$B:$B,E$4))</f>
        <v>314.27059999999994</v>
      </c>
      <c r="F17" s="26">
        <f>IF(SUMIFS('NSE - NIFTY Index Options'!$L:$L,'NSE - NIFTY Index Options'!$C:$C,$A17,'NSE - NIFTY Index Options'!$B:$B,F$4)+SUMIFS('NSE - Other Index Options'!$L:$L,'NSE - Other Index Options'!$C:$C,$A17,'NSE - Other Index Options'!$B:$B,F$4)=0,"",SUMIFS('NSE - NIFTY Index Options'!$L:$L,'NSE - NIFTY Index Options'!$C:$C,$A17,'NSE - NIFTY Index Options'!$B:$B,F$4)+SUMIFS('NSE - Other Index Options'!$L:$L,'NSE - Other Index Options'!$C:$C,$A17,'NSE - Other Index Options'!$B:$B,F$4))</f>
        <v>545.57400000000007</v>
      </c>
      <c r="G17" s="26" t="str">
        <f>IF(SUMIFS('NSE - NIFTY Index Options'!$L:$L,'NSE - NIFTY Index Options'!$C:$C,$A17,'NSE - NIFTY Index Options'!$B:$B,G$4)+SUMIFS('NSE - Other Index Options'!$L:$L,'NSE - Other Index Options'!$C:$C,$A17,'NSE - Other Index Options'!$B:$B,G$4)=0,"",SUMIFS('NSE - NIFTY Index Options'!$L:$L,'NSE - NIFTY Index Options'!$C:$C,$A17,'NSE - NIFTY Index Options'!$B:$B,G$4)+SUMIFS('NSE - Other Index Options'!$L:$L,'NSE - Other Index Options'!$C:$C,$A17,'NSE - Other Index Options'!$B:$B,G$4))</f>
        <v/>
      </c>
      <c r="H17" s="26">
        <f t="shared" si="0"/>
        <v>2309.7372</v>
      </c>
    </row>
    <row r="18" spans="1:8">
      <c r="A18" t="s">
        <v>39</v>
      </c>
      <c r="B18" s="26">
        <f>IF(SUMIFS('NSE - NIFTY Index Options'!$L:$L,'NSE - NIFTY Index Options'!$C:$C,$A18,'NSE - NIFTY Index Options'!$B:$B,B$4)+SUMIFS('NSE - Other Index Options'!$L:$L,'NSE - Other Index Options'!$C:$C,$A18,'NSE - Other Index Options'!$B:$B,B$4)=0,"",SUMIFS('NSE - NIFTY Index Options'!$L:$L,'NSE - NIFTY Index Options'!$C:$C,$A18,'NSE - NIFTY Index Options'!$B:$B,B$4)+SUMIFS('NSE - Other Index Options'!$L:$L,'NSE - Other Index Options'!$C:$C,$A18,'NSE - Other Index Options'!$B:$B,B$4))</f>
        <v>542.5243999999999</v>
      </c>
      <c r="C18" s="26">
        <f>IF(SUMIFS('NSE - NIFTY Index Options'!$L:$L,'NSE - NIFTY Index Options'!$C:$C,$A18,'NSE - NIFTY Index Options'!$B:$B,C$4)+SUMIFS('NSE - Other Index Options'!$L:$L,'NSE - Other Index Options'!$C:$C,$A18,'NSE - Other Index Options'!$B:$B,C$4)=0,"",SUMIFS('NSE - NIFTY Index Options'!$L:$L,'NSE - NIFTY Index Options'!$C:$C,$A18,'NSE - NIFTY Index Options'!$B:$B,C$4)+SUMIFS('NSE - Other Index Options'!$L:$L,'NSE - Other Index Options'!$C:$C,$A18,'NSE - Other Index Options'!$B:$B,C$4))</f>
        <v>703.4545999999998</v>
      </c>
      <c r="D18" s="26">
        <f>IF(SUMIFS('NSE - NIFTY Index Options'!$L:$L,'NSE - NIFTY Index Options'!$C:$C,$A18,'NSE - NIFTY Index Options'!$B:$B,D$4)+SUMIFS('NSE - Other Index Options'!$L:$L,'NSE - Other Index Options'!$C:$C,$A18,'NSE - Other Index Options'!$B:$B,D$4)=0,"",SUMIFS('NSE - NIFTY Index Options'!$L:$L,'NSE - NIFTY Index Options'!$C:$C,$A18,'NSE - NIFTY Index Options'!$B:$B,D$4)+SUMIFS('NSE - Other Index Options'!$L:$L,'NSE - Other Index Options'!$C:$C,$A18,'NSE - Other Index Options'!$B:$B,D$4))</f>
        <v>355.09700000000004</v>
      </c>
      <c r="E18" s="26">
        <f>IF(SUMIFS('NSE - NIFTY Index Options'!$L:$L,'NSE - NIFTY Index Options'!$C:$C,$A18,'NSE - NIFTY Index Options'!$B:$B,E$4)+SUMIFS('NSE - Other Index Options'!$L:$L,'NSE - Other Index Options'!$C:$C,$A18,'NSE - Other Index Options'!$B:$B,E$4)=0,"",SUMIFS('NSE - NIFTY Index Options'!$L:$L,'NSE - NIFTY Index Options'!$C:$C,$A18,'NSE - NIFTY Index Options'!$B:$B,E$4)+SUMIFS('NSE - Other Index Options'!$L:$L,'NSE - Other Index Options'!$C:$C,$A18,'NSE - Other Index Options'!$B:$B,E$4))</f>
        <v>359.72959999999983</v>
      </c>
      <c r="F18" s="26">
        <f>IF(SUMIFS('NSE - NIFTY Index Options'!$L:$L,'NSE - NIFTY Index Options'!$C:$C,$A18,'NSE - NIFTY Index Options'!$B:$B,F$4)+SUMIFS('NSE - Other Index Options'!$L:$L,'NSE - Other Index Options'!$C:$C,$A18,'NSE - Other Index Options'!$B:$B,F$4)=0,"",SUMIFS('NSE - NIFTY Index Options'!$L:$L,'NSE - NIFTY Index Options'!$C:$C,$A18,'NSE - NIFTY Index Options'!$B:$B,F$4)+SUMIFS('NSE - Other Index Options'!$L:$L,'NSE - Other Index Options'!$C:$C,$A18,'NSE - Other Index Options'!$B:$B,F$4))</f>
        <v>409.13390000000004</v>
      </c>
      <c r="G18" s="26" t="str">
        <f>IF(SUMIFS('NSE - NIFTY Index Options'!$L:$L,'NSE - NIFTY Index Options'!$C:$C,$A18,'NSE - NIFTY Index Options'!$B:$B,G$4)+SUMIFS('NSE - Other Index Options'!$L:$L,'NSE - Other Index Options'!$C:$C,$A18,'NSE - Other Index Options'!$B:$B,G$4)=0,"",SUMIFS('NSE - NIFTY Index Options'!$L:$L,'NSE - NIFTY Index Options'!$C:$C,$A18,'NSE - NIFTY Index Options'!$B:$B,G$4)+SUMIFS('NSE - Other Index Options'!$L:$L,'NSE - Other Index Options'!$C:$C,$A18,'NSE - Other Index Options'!$B:$B,G$4))</f>
        <v/>
      </c>
      <c r="H18" s="26">
        <f t="shared" si="0"/>
        <v>2369.9394999999995</v>
      </c>
    </row>
    <row r="19" spans="1:8">
      <c r="A19" t="s">
        <v>40</v>
      </c>
      <c r="B19" s="26" t="str">
        <f>IF(SUMIFS('NSE - NIFTY Index Options'!$L:$L,'NSE - NIFTY Index Options'!$C:$C,$A19,'NSE - NIFTY Index Options'!$B:$B,B$4)+SUMIFS('NSE - Other Index Options'!$L:$L,'NSE - Other Index Options'!$C:$C,$A19,'NSE - Other Index Options'!$B:$B,B$4)=0,"",SUMIFS('NSE - NIFTY Index Options'!$L:$L,'NSE - NIFTY Index Options'!$C:$C,$A19,'NSE - NIFTY Index Options'!$B:$B,B$4)+SUMIFS('NSE - Other Index Options'!$L:$L,'NSE - Other Index Options'!$C:$C,$A19,'NSE - Other Index Options'!$B:$B,B$4))</f>
        <v/>
      </c>
      <c r="C19" s="26" t="str">
        <f>IF(SUMIFS('NSE - NIFTY Index Options'!$L:$L,'NSE - NIFTY Index Options'!$C:$C,$A19,'NSE - NIFTY Index Options'!$B:$B,C$4)+SUMIFS('NSE - Other Index Options'!$L:$L,'NSE - Other Index Options'!$C:$C,$A19,'NSE - Other Index Options'!$B:$B,C$4)=0,"",SUMIFS('NSE - NIFTY Index Options'!$L:$L,'NSE - NIFTY Index Options'!$C:$C,$A19,'NSE - NIFTY Index Options'!$B:$B,C$4)+SUMIFS('NSE - Other Index Options'!$L:$L,'NSE - Other Index Options'!$C:$C,$A19,'NSE - Other Index Options'!$B:$B,C$4))</f>
        <v/>
      </c>
      <c r="D19" s="26" t="str">
        <f>IF(SUMIFS('NSE - NIFTY Index Options'!$L:$L,'NSE - NIFTY Index Options'!$C:$C,$A19,'NSE - NIFTY Index Options'!$B:$B,D$4)+SUMIFS('NSE - Other Index Options'!$L:$L,'NSE - Other Index Options'!$C:$C,$A19,'NSE - Other Index Options'!$B:$B,D$4)=0,"",SUMIFS('NSE - NIFTY Index Options'!$L:$L,'NSE - NIFTY Index Options'!$C:$C,$A19,'NSE - NIFTY Index Options'!$B:$B,D$4)+SUMIFS('NSE - Other Index Options'!$L:$L,'NSE - Other Index Options'!$C:$C,$A19,'NSE - Other Index Options'!$B:$B,D$4))</f>
        <v/>
      </c>
      <c r="E19" s="26" t="str">
        <f>IF(SUMIFS('NSE - NIFTY Index Options'!$L:$L,'NSE - NIFTY Index Options'!$C:$C,$A19,'NSE - NIFTY Index Options'!$B:$B,E$4)+SUMIFS('NSE - Other Index Options'!$L:$L,'NSE - Other Index Options'!$C:$C,$A19,'NSE - Other Index Options'!$B:$B,E$4)=0,"",SUMIFS('NSE - NIFTY Index Options'!$L:$L,'NSE - NIFTY Index Options'!$C:$C,$A19,'NSE - NIFTY Index Options'!$B:$B,E$4)+SUMIFS('NSE - Other Index Options'!$L:$L,'NSE - Other Index Options'!$C:$C,$A19,'NSE - Other Index Options'!$B:$B,E$4))</f>
        <v/>
      </c>
      <c r="F19" s="26" t="str">
        <f>IF(SUMIFS('NSE - NIFTY Index Options'!$L:$L,'NSE - NIFTY Index Options'!$C:$C,$A19,'NSE - NIFTY Index Options'!$B:$B,F$4)+SUMIFS('NSE - Other Index Options'!$L:$L,'NSE - Other Index Options'!$C:$C,$A19,'NSE - Other Index Options'!$B:$B,F$4)=0,"",SUMIFS('NSE - NIFTY Index Options'!$L:$L,'NSE - NIFTY Index Options'!$C:$C,$A19,'NSE - NIFTY Index Options'!$B:$B,F$4)+SUMIFS('NSE - Other Index Options'!$L:$L,'NSE - Other Index Options'!$C:$C,$A19,'NSE - Other Index Options'!$B:$B,F$4))</f>
        <v/>
      </c>
      <c r="G19" s="26" t="str">
        <f>IF(SUMIFS('NSE - NIFTY Index Options'!$L:$L,'NSE - NIFTY Index Options'!$C:$C,$A19,'NSE - NIFTY Index Options'!$B:$B,G$4)+SUMIFS('NSE - Other Index Options'!$L:$L,'NSE - Other Index Options'!$C:$C,$A19,'NSE - Other Index Options'!$B:$B,G$4)=0,"",SUMIFS('NSE - NIFTY Index Options'!$L:$L,'NSE - NIFTY Index Options'!$C:$C,$A19,'NSE - NIFTY Index Options'!$B:$B,G$4)+SUMIFS('NSE - Other Index Options'!$L:$L,'NSE - Other Index Options'!$C:$C,$A19,'NSE - Other Index Options'!$B:$B,G$4))</f>
        <v/>
      </c>
      <c r="H19" s="26" t="str">
        <f t="shared" si="0"/>
        <v/>
      </c>
    </row>
    <row r="20" spans="1:8">
      <c r="A20" t="s">
        <v>41</v>
      </c>
      <c r="B20" s="26">
        <f>IF(SUMIFS('NSE - NIFTY Index Options'!$L:$L,'NSE - NIFTY Index Options'!$C:$C,$A20,'NSE - NIFTY Index Options'!$B:$B,B$4)+SUMIFS('NSE - Other Index Options'!$L:$L,'NSE - Other Index Options'!$C:$C,$A20,'NSE - Other Index Options'!$B:$B,B$4)=0,"",SUMIFS('NSE - NIFTY Index Options'!$L:$L,'NSE - NIFTY Index Options'!$C:$C,$A20,'NSE - NIFTY Index Options'!$B:$B,B$4)+SUMIFS('NSE - Other Index Options'!$L:$L,'NSE - Other Index Options'!$C:$C,$A20,'NSE - Other Index Options'!$B:$B,B$4))</f>
        <v>526.38010000000008</v>
      </c>
      <c r="C20" s="26">
        <f>IF(SUMIFS('NSE - NIFTY Index Options'!$L:$L,'NSE - NIFTY Index Options'!$C:$C,$A20,'NSE - NIFTY Index Options'!$B:$B,C$4)+SUMIFS('NSE - Other Index Options'!$L:$L,'NSE - Other Index Options'!$C:$C,$A20,'NSE - Other Index Options'!$B:$B,C$4)=0,"",SUMIFS('NSE - NIFTY Index Options'!$L:$L,'NSE - NIFTY Index Options'!$C:$C,$A20,'NSE - NIFTY Index Options'!$B:$B,C$4)+SUMIFS('NSE - Other Index Options'!$L:$L,'NSE - Other Index Options'!$C:$C,$A20,'NSE - Other Index Options'!$B:$B,C$4))</f>
        <v>591.79469999999981</v>
      </c>
      <c r="D20" s="26">
        <f>IF(SUMIFS('NSE - NIFTY Index Options'!$L:$L,'NSE - NIFTY Index Options'!$C:$C,$A20,'NSE - NIFTY Index Options'!$B:$B,D$4)+SUMIFS('NSE - Other Index Options'!$L:$L,'NSE - Other Index Options'!$C:$C,$A20,'NSE - Other Index Options'!$B:$B,D$4)=0,"",SUMIFS('NSE - NIFTY Index Options'!$L:$L,'NSE - NIFTY Index Options'!$C:$C,$A20,'NSE - NIFTY Index Options'!$B:$B,D$4)+SUMIFS('NSE - Other Index Options'!$L:$L,'NSE - Other Index Options'!$C:$C,$A20,'NSE - Other Index Options'!$B:$B,D$4))</f>
        <v>335.73520000000002</v>
      </c>
      <c r="E20" s="26">
        <f>IF(SUMIFS('NSE - NIFTY Index Options'!$L:$L,'NSE - NIFTY Index Options'!$C:$C,$A20,'NSE - NIFTY Index Options'!$B:$B,E$4)+SUMIFS('NSE - Other Index Options'!$L:$L,'NSE - Other Index Options'!$C:$C,$A20,'NSE - Other Index Options'!$B:$B,E$4)=0,"",SUMIFS('NSE - NIFTY Index Options'!$L:$L,'NSE - NIFTY Index Options'!$C:$C,$A20,'NSE - NIFTY Index Options'!$B:$B,E$4)+SUMIFS('NSE - Other Index Options'!$L:$L,'NSE - Other Index Options'!$C:$C,$A20,'NSE - Other Index Options'!$B:$B,E$4))</f>
        <v>310.35329999999999</v>
      </c>
      <c r="F20" s="26">
        <f>IF(SUMIFS('NSE - NIFTY Index Options'!$L:$L,'NSE - NIFTY Index Options'!$C:$C,$A20,'NSE - NIFTY Index Options'!$B:$B,F$4)+SUMIFS('NSE - Other Index Options'!$L:$L,'NSE - Other Index Options'!$C:$C,$A20,'NSE - Other Index Options'!$B:$B,F$4)=0,"",SUMIFS('NSE - NIFTY Index Options'!$L:$L,'NSE - NIFTY Index Options'!$C:$C,$A20,'NSE - NIFTY Index Options'!$B:$B,F$4)+SUMIFS('NSE - Other Index Options'!$L:$L,'NSE - Other Index Options'!$C:$C,$A20,'NSE - Other Index Options'!$B:$B,F$4))</f>
        <v>507.53939999999994</v>
      </c>
      <c r="G20" s="26" t="str">
        <f>IF(SUMIFS('NSE - NIFTY Index Options'!$L:$L,'NSE - NIFTY Index Options'!$C:$C,$A20,'NSE - NIFTY Index Options'!$B:$B,G$4)+SUMIFS('NSE - Other Index Options'!$L:$L,'NSE - Other Index Options'!$C:$C,$A20,'NSE - Other Index Options'!$B:$B,G$4)=0,"",SUMIFS('NSE - NIFTY Index Options'!$L:$L,'NSE - NIFTY Index Options'!$C:$C,$A20,'NSE - NIFTY Index Options'!$B:$B,G$4)+SUMIFS('NSE - Other Index Options'!$L:$L,'NSE - Other Index Options'!$C:$C,$A20,'NSE - Other Index Options'!$B:$B,G$4))</f>
        <v/>
      </c>
      <c r="H20" s="26">
        <f t="shared" si="0"/>
        <v>2271.8026999999997</v>
      </c>
    </row>
    <row r="21" spans="1:8">
      <c r="A21" t="s">
        <v>42</v>
      </c>
      <c r="B21" s="26">
        <f>IF(SUMIFS('NSE - NIFTY Index Options'!$L:$L,'NSE - NIFTY Index Options'!$C:$C,$A21,'NSE - NIFTY Index Options'!$B:$B,B$4)+SUMIFS('NSE - Other Index Options'!$L:$L,'NSE - Other Index Options'!$C:$C,$A21,'NSE - Other Index Options'!$B:$B,B$4)=0,"",SUMIFS('NSE - NIFTY Index Options'!$L:$L,'NSE - NIFTY Index Options'!$C:$C,$A21,'NSE - NIFTY Index Options'!$B:$B,B$4)+SUMIFS('NSE - Other Index Options'!$L:$L,'NSE - Other Index Options'!$C:$C,$A21,'NSE - Other Index Options'!$B:$B,B$4))</f>
        <v>561.02409999999998</v>
      </c>
      <c r="C21" s="26">
        <f>IF(SUMIFS('NSE - NIFTY Index Options'!$L:$L,'NSE - NIFTY Index Options'!$C:$C,$A21,'NSE - NIFTY Index Options'!$B:$B,C$4)+SUMIFS('NSE - Other Index Options'!$L:$L,'NSE - Other Index Options'!$C:$C,$A21,'NSE - Other Index Options'!$B:$B,C$4)=0,"",SUMIFS('NSE - NIFTY Index Options'!$L:$L,'NSE - NIFTY Index Options'!$C:$C,$A21,'NSE - NIFTY Index Options'!$B:$B,C$4)+SUMIFS('NSE - Other Index Options'!$L:$L,'NSE - Other Index Options'!$C:$C,$A21,'NSE - Other Index Options'!$B:$B,C$4))</f>
        <v>773.79240000000027</v>
      </c>
      <c r="D21" s="26">
        <f>IF(SUMIFS('NSE - NIFTY Index Options'!$L:$L,'NSE - NIFTY Index Options'!$C:$C,$A21,'NSE - NIFTY Index Options'!$B:$B,D$4)+SUMIFS('NSE - Other Index Options'!$L:$L,'NSE - Other Index Options'!$C:$C,$A21,'NSE - Other Index Options'!$B:$B,D$4)=0,"",SUMIFS('NSE - NIFTY Index Options'!$L:$L,'NSE - NIFTY Index Options'!$C:$C,$A21,'NSE - NIFTY Index Options'!$B:$B,D$4)+SUMIFS('NSE - Other Index Options'!$L:$L,'NSE - Other Index Options'!$C:$C,$A21,'NSE - Other Index Options'!$B:$B,D$4))</f>
        <v>421.1456</v>
      </c>
      <c r="E21" s="26">
        <f>IF(SUMIFS('NSE - NIFTY Index Options'!$L:$L,'NSE - NIFTY Index Options'!$C:$C,$A21,'NSE - NIFTY Index Options'!$B:$B,E$4)+SUMIFS('NSE - Other Index Options'!$L:$L,'NSE - Other Index Options'!$C:$C,$A21,'NSE - Other Index Options'!$B:$B,E$4)=0,"",SUMIFS('NSE - NIFTY Index Options'!$L:$L,'NSE - NIFTY Index Options'!$C:$C,$A21,'NSE - NIFTY Index Options'!$B:$B,E$4)+SUMIFS('NSE - Other Index Options'!$L:$L,'NSE - Other Index Options'!$C:$C,$A21,'NSE - Other Index Options'!$B:$B,E$4))</f>
        <v>393.42619999999999</v>
      </c>
      <c r="F21" s="26">
        <f>IF(SUMIFS('NSE - NIFTY Index Options'!$L:$L,'NSE - NIFTY Index Options'!$C:$C,$A21,'NSE - NIFTY Index Options'!$B:$B,F$4)+SUMIFS('NSE - Other Index Options'!$L:$L,'NSE - Other Index Options'!$C:$C,$A21,'NSE - Other Index Options'!$B:$B,F$4)=0,"",SUMIFS('NSE - NIFTY Index Options'!$L:$L,'NSE - NIFTY Index Options'!$C:$C,$A21,'NSE - NIFTY Index Options'!$B:$B,F$4)+SUMIFS('NSE - Other Index Options'!$L:$L,'NSE - Other Index Options'!$C:$C,$A21,'NSE - Other Index Options'!$B:$B,F$4))</f>
        <v>478.67570000000001</v>
      </c>
      <c r="G21" s="26" t="str">
        <f>IF(SUMIFS('NSE - NIFTY Index Options'!$L:$L,'NSE - NIFTY Index Options'!$C:$C,$A21,'NSE - NIFTY Index Options'!$B:$B,G$4)+SUMIFS('NSE - Other Index Options'!$L:$L,'NSE - Other Index Options'!$C:$C,$A21,'NSE - Other Index Options'!$B:$B,G$4)=0,"",SUMIFS('NSE - NIFTY Index Options'!$L:$L,'NSE - NIFTY Index Options'!$C:$C,$A21,'NSE - NIFTY Index Options'!$B:$B,G$4)+SUMIFS('NSE - Other Index Options'!$L:$L,'NSE - Other Index Options'!$C:$C,$A21,'NSE - Other Index Options'!$B:$B,G$4))</f>
        <v/>
      </c>
      <c r="H21" s="26">
        <f t="shared" si="0"/>
        <v>2628.0640000000003</v>
      </c>
    </row>
    <row r="22" spans="1:8">
      <c r="A22" t="s">
        <v>43</v>
      </c>
      <c r="B22" s="26">
        <f>IF(SUMIFS('NSE - NIFTY Index Options'!$L:$L,'NSE - NIFTY Index Options'!$C:$C,$A22,'NSE - NIFTY Index Options'!$B:$B,B$4)+SUMIFS('NSE - Other Index Options'!$L:$L,'NSE - Other Index Options'!$C:$C,$A22,'NSE - Other Index Options'!$B:$B,B$4)=0,"",SUMIFS('NSE - NIFTY Index Options'!$L:$L,'NSE - NIFTY Index Options'!$C:$C,$A22,'NSE - NIFTY Index Options'!$B:$B,B$4)+SUMIFS('NSE - Other Index Options'!$L:$L,'NSE - Other Index Options'!$C:$C,$A22,'NSE - Other Index Options'!$B:$B,B$4))</f>
        <v>483.90250000000003</v>
      </c>
      <c r="C22" s="26">
        <f>IF(SUMIFS('NSE - NIFTY Index Options'!$L:$L,'NSE - NIFTY Index Options'!$C:$C,$A22,'NSE - NIFTY Index Options'!$B:$B,C$4)+SUMIFS('NSE - Other Index Options'!$L:$L,'NSE - Other Index Options'!$C:$C,$A22,'NSE - Other Index Options'!$B:$B,C$4)=0,"",SUMIFS('NSE - NIFTY Index Options'!$L:$L,'NSE - NIFTY Index Options'!$C:$C,$A22,'NSE - NIFTY Index Options'!$B:$B,C$4)+SUMIFS('NSE - Other Index Options'!$L:$L,'NSE - Other Index Options'!$C:$C,$A22,'NSE - Other Index Options'!$B:$B,C$4))</f>
        <v>536.32169999999996</v>
      </c>
      <c r="D22" s="26">
        <f>IF(SUMIFS('NSE - NIFTY Index Options'!$L:$L,'NSE - NIFTY Index Options'!$C:$C,$A22,'NSE - NIFTY Index Options'!$B:$B,D$4)+SUMIFS('NSE - Other Index Options'!$L:$L,'NSE - Other Index Options'!$C:$C,$A22,'NSE - Other Index Options'!$B:$B,D$4)=0,"",SUMIFS('NSE - NIFTY Index Options'!$L:$L,'NSE - NIFTY Index Options'!$C:$C,$A22,'NSE - NIFTY Index Options'!$B:$B,D$4)+SUMIFS('NSE - Other Index Options'!$L:$L,'NSE - Other Index Options'!$C:$C,$A22,'NSE - Other Index Options'!$B:$B,D$4))</f>
        <v>311.67830000000009</v>
      </c>
      <c r="E22" s="26">
        <f>IF(SUMIFS('NSE - NIFTY Index Options'!$L:$L,'NSE - NIFTY Index Options'!$C:$C,$A22,'NSE - NIFTY Index Options'!$B:$B,E$4)+SUMIFS('NSE - Other Index Options'!$L:$L,'NSE - Other Index Options'!$C:$C,$A22,'NSE - Other Index Options'!$B:$B,E$4)=0,"",SUMIFS('NSE - NIFTY Index Options'!$L:$L,'NSE - NIFTY Index Options'!$C:$C,$A22,'NSE - NIFTY Index Options'!$B:$B,E$4)+SUMIFS('NSE - Other Index Options'!$L:$L,'NSE - Other Index Options'!$C:$C,$A22,'NSE - Other Index Options'!$B:$B,E$4))</f>
        <v>318.75609999999995</v>
      </c>
      <c r="F22" s="26">
        <f>IF(SUMIFS('NSE - NIFTY Index Options'!$L:$L,'NSE - NIFTY Index Options'!$C:$C,$A22,'NSE - NIFTY Index Options'!$B:$B,F$4)+SUMIFS('NSE - Other Index Options'!$L:$L,'NSE - Other Index Options'!$C:$C,$A22,'NSE - Other Index Options'!$B:$B,F$4)=0,"",SUMIFS('NSE - NIFTY Index Options'!$L:$L,'NSE - NIFTY Index Options'!$C:$C,$A22,'NSE - NIFTY Index Options'!$B:$B,F$4)+SUMIFS('NSE - Other Index Options'!$L:$L,'NSE - Other Index Options'!$C:$C,$A22,'NSE - Other Index Options'!$B:$B,F$4))</f>
        <v>397.35389999999995</v>
      </c>
      <c r="G22" s="26" t="str">
        <f>IF(SUMIFS('NSE - NIFTY Index Options'!$L:$L,'NSE - NIFTY Index Options'!$C:$C,$A22,'NSE - NIFTY Index Options'!$B:$B,G$4)+SUMIFS('NSE - Other Index Options'!$L:$L,'NSE - Other Index Options'!$C:$C,$A22,'NSE - Other Index Options'!$B:$B,G$4)=0,"",SUMIFS('NSE - NIFTY Index Options'!$L:$L,'NSE - NIFTY Index Options'!$C:$C,$A22,'NSE - NIFTY Index Options'!$B:$B,G$4)+SUMIFS('NSE - Other Index Options'!$L:$L,'NSE - Other Index Options'!$C:$C,$A22,'NSE - Other Index Options'!$B:$B,G$4))</f>
        <v/>
      </c>
      <c r="H22" s="26">
        <f t="shared" si="0"/>
        <v>2048.0125000000003</v>
      </c>
    </row>
    <row r="23" spans="1:8">
      <c r="A23" t="s">
        <v>44</v>
      </c>
      <c r="B23" s="26">
        <f>IF(SUMIFS('NSE - NIFTY Index Options'!$L:$L,'NSE - NIFTY Index Options'!$C:$C,$A23,'NSE - NIFTY Index Options'!$B:$B,B$4)+SUMIFS('NSE - Other Index Options'!$L:$L,'NSE - Other Index Options'!$C:$C,$A23,'NSE - Other Index Options'!$B:$B,B$4)=0,"",SUMIFS('NSE - NIFTY Index Options'!$L:$L,'NSE - NIFTY Index Options'!$C:$C,$A23,'NSE - NIFTY Index Options'!$B:$B,B$4)+SUMIFS('NSE - Other Index Options'!$L:$L,'NSE - Other Index Options'!$C:$C,$A23,'NSE - Other Index Options'!$B:$B,B$4))</f>
        <v>298.49959999999993</v>
      </c>
      <c r="C23" s="26">
        <f>IF(SUMIFS('NSE - NIFTY Index Options'!$L:$L,'NSE - NIFTY Index Options'!$C:$C,$A23,'NSE - NIFTY Index Options'!$B:$B,C$4)+SUMIFS('NSE - Other Index Options'!$L:$L,'NSE - Other Index Options'!$C:$C,$A23,'NSE - Other Index Options'!$B:$B,C$4)=0,"",SUMIFS('NSE - NIFTY Index Options'!$L:$L,'NSE - NIFTY Index Options'!$C:$C,$A23,'NSE - NIFTY Index Options'!$B:$B,C$4)+SUMIFS('NSE - Other Index Options'!$L:$L,'NSE - Other Index Options'!$C:$C,$A23,'NSE - Other Index Options'!$B:$B,C$4))</f>
        <v>458.68990000000008</v>
      </c>
      <c r="D23" s="26">
        <f>IF(SUMIFS('NSE - NIFTY Index Options'!$L:$L,'NSE - NIFTY Index Options'!$C:$C,$A23,'NSE - NIFTY Index Options'!$B:$B,D$4)+SUMIFS('NSE - Other Index Options'!$L:$L,'NSE - Other Index Options'!$C:$C,$A23,'NSE - Other Index Options'!$B:$B,D$4)=0,"",SUMIFS('NSE - NIFTY Index Options'!$L:$L,'NSE - NIFTY Index Options'!$C:$C,$A23,'NSE - NIFTY Index Options'!$B:$B,D$4)+SUMIFS('NSE - Other Index Options'!$L:$L,'NSE - Other Index Options'!$C:$C,$A23,'NSE - Other Index Options'!$B:$B,D$4))</f>
        <v>232.58279999999996</v>
      </c>
      <c r="E23" s="26" t="str">
        <f>IF(SUMIFS('NSE - NIFTY Index Options'!$L:$L,'NSE - NIFTY Index Options'!$C:$C,$A23,'NSE - NIFTY Index Options'!$B:$B,E$4)+SUMIFS('NSE - Other Index Options'!$L:$L,'NSE - Other Index Options'!$C:$C,$A23,'NSE - Other Index Options'!$B:$B,E$4)=0,"",SUMIFS('NSE - NIFTY Index Options'!$L:$L,'NSE - NIFTY Index Options'!$C:$C,$A23,'NSE - NIFTY Index Options'!$B:$B,E$4)+SUMIFS('NSE - Other Index Options'!$L:$L,'NSE - Other Index Options'!$C:$C,$A23,'NSE - Other Index Options'!$B:$B,E$4))</f>
        <v/>
      </c>
      <c r="F23" s="26">
        <f>IF(SUMIFS('NSE - NIFTY Index Options'!$L:$L,'NSE - NIFTY Index Options'!$C:$C,$A23,'NSE - NIFTY Index Options'!$B:$B,F$4)+SUMIFS('NSE - Other Index Options'!$L:$L,'NSE - Other Index Options'!$C:$C,$A23,'NSE - Other Index Options'!$B:$B,F$4)=0,"",SUMIFS('NSE - NIFTY Index Options'!$L:$L,'NSE - NIFTY Index Options'!$C:$C,$A23,'NSE - NIFTY Index Options'!$B:$B,F$4)+SUMIFS('NSE - Other Index Options'!$L:$L,'NSE - Other Index Options'!$C:$C,$A23,'NSE - Other Index Options'!$B:$B,F$4))</f>
        <v>282.62939999999998</v>
      </c>
      <c r="G23" s="26" t="str">
        <f>IF(SUMIFS('NSE - NIFTY Index Options'!$L:$L,'NSE - NIFTY Index Options'!$C:$C,$A23,'NSE - NIFTY Index Options'!$B:$B,G$4)+SUMIFS('NSE - Other Index Options'!$L:$L,'NSE - Other Index Options'!$C:$C,$A23,'NSE - Other Index Options'!$B:$B,G$4)=0,"",SUMIFS('NSE - NIFTY Index Options'!$L:$L,'NSE - NIFTY Index Options'!$C:$C,$A23,'NSE - NIFTY Index Options'!$B:$B,G$4)+SUMIFS('NSE - Other Index Options'!$L:$L,'NSE - Other Index Options'!$C:$C,$A23,'NSE - Other Index Options'!$B:$B,G$4))</f>
        <v/>
      </c>
      <c r="H23" s="26">
        <f t="shared" si="0"/>
        <v>1272.4016999999999</v>
      </c>
    </row>
    <row r="24" spans="1:8">
      <c r="A24" t="s">
        <v>45</v>
      </c>
      <c r="B24" s="26">
        <f>IF(SUMIFS('NSE - NIFTY Index Options'!$L:$L,'NSE - NIFTY Index Options'!$C:$C,$A24,'NSE - NIFTY Index Options'!$B:$B,B$4)+SUMIFS('NSE - Other Index Options'!$L:$L,'NSE - Other Index Options'!$C:$C,$A24,'NSE - Other Index Options'!$B:$B,B$4)=0,"",SUMIFS('NSE - NIFTY Index Options'!$L:$L,'NSE - NIFTY Index Options'!$C:$C,$A24,'NSE - NIFTY Index Options'!$B:$B,B$4)+SUMIFS('NSE - Other Index Options'!$L:$L,'NSE - Other Index Options'!$C:$C,$A24,'NSE - Other Index Options'!$B:$B,B$4))</f>
        <v>376.81459999999998</v>
      </c>
      <c r="C24" s="26">
        <f>IF(SUMIFS('NSE - NIFTY Index Options'!$L:$L,'NSE - NIFTY Index Options'!$C:$C,$A24,'NSE - NIFTY Index Options'!$B:$B,C$4)+SUMIFS('NSE - Other Index Options'!$L:$L,'NSE - Other Index Options'!$C:$C,$A24,'NSE - Other Index Options'!$B:$B,C$4)=0,"",SUMIFS('NSE - NIFTY Index Options'!$L:$L,'NSE - NIFTY Index Options'!$C:$C,$A24,'NSE - NIFTY Index Options'!$B:$B,C$4)+SUMIFS('NSE - Other Index Options'!$L:$L,'NSE - Other Index Options'!$C:$C,$A24,'NSE - Other Index Options'!$B:$B,C$4))</f>
        <v>583.08819999999992</v>
      </c>
      <c r="D24" s="26">
        <f>IF(SUMIFS('NSE - NIFTY Index Options'!$L:$L,'NSE - NIFTY Index Options'!$C:$C,$A24,'NSE - NIFTY Index Options'!$B:$B,D$4)+SUMIFS('NSE - Other Index Options'!$L:$L,'NSE - Other Index Options'!$C:$C,$A24,'NSE - Other Index Options'!$B:$B,D$4)=0,"",SUMIFS('NSE - NIFTY Index Options'!$L:$L,'NSE - NIFTY Index Options'!$C:$C,$A24,'NSE - NIFTY Index Options'!$B:$B,D$4)+SUMIFS('NSE - Other Index Options'!$L:$L,'NSE - Other Index Options'!$C:$C,$A24,'NSE - Other Index Options'!$B:$B,D$4))</f>
        <v>289.04590000000002</v>
      </c>
      <c r="E24" s="26" t="str">
        <f>IF(SUMIFS('NSE - NIFTY Index Options'!$L:$L,'NSE - NIFTY Index Options'!$C:$C,$A24,'NSE - NIFTY Index Options'!$B:$B,E$4)+SUMIFS('NSE - Other Index Options'!$L:$L,'NSE - Other Index Options'!$C:$C,$A24,'NSE - Other Index Options'!$B:$B,E$4)=0,"",SUMIFS('NSE - NIFTY Index Options'!$L:$L,'NSE - NIFTY Index Options'!$C:$C,$A24,'NSE - NIFTY Index Options'!$B:$B,E$4)+SUMIFS('NSE - Other Index Options'!$L:$L,'NSE - Other Index Options'!$C:$C,$A24,'NSE - Other Index Options'!$B:$B,E$4))</f>
        <v/>
      </c>
      <c r="F24" s="26" t="str">
        <f>IF(SUMIFS('NSE - NIFTY Index Options'!$L:$L,'NSE - NIFTY Index Options'!$C:$C,$A24,'NSE - NIFTY Index Options'!$B:$B,F$4)+SUMIFS('NSE - Other Index Options'!$L:$L,'NSE - Other Index Options'!$C:$C,$A24,'NSE - Other Index Options'!$B:$B,F$4)=0,"",SUMIFS('NSE - NIFTY Index Options'!$L:$L,'NSE - NIFTY Index Options'!$C:$C,$A24,'NSE - NIFTY Index Options'!$B:$B,F$4)+SUMIFS('NSE - Other Index Options'!$L:$L,'NSE - Other Index Options'!$C:$C,$A24,'NSE - Other Index Options'!$B:$B,F$4))</f>
        <v/>
      </c>
      <c r="G24" s="26" t="str">
        <f>IF(SUMIFS('NSE - NIFTY Index Options'!$L:$L,'NSE - NIFTY Index Options'!$C:$C,$A24,'NSE - NIFTY Index Options'!$B:$B,G$4)+SUMIFS('NSE - Other Index Options'!$L:$L,'NSE - Other Index Options'!$C:$C,$A24,'NSE - Other Index Options'!$B:$B,G$4)=0,"",SUMIFS('NSE - NIFTY Index Options'!$L:$L,'NSE - NIFTY Index Options'!$C:$C,$A24,'NSE - NIFTY Index Options'!$B:$B,G$4)+SUMIFS('NSE - Other Index Options'!$L:$L,'NSE - Other Index Options'!$C:$C,$A24,'NSE - Other Index Options'!$B:$B,G$4))</f>
        <v/>
      </c>
      <c r="H24" s="26">
        <f t="shared" si="0"/>
        <v>1248.9486999999999</v>
      </c>
    </row>
    <row r="25" spans="1:8">
      <c r="A25" t="s">
        <v>46</v>
      </c>
      <c r="B25" s="26">
        <f>IF(SUMIFS('NSE - NIFTY Index Options'!$L:$L,'NSE - NIFTY Index Options'!$C:$C,$A25,'NSE - NIFTY Index Options'!$B:$B,B$4)+SUMIFS('NSE - Other Index Options'!$L:$L,'NSE - Other Index Options'!$C:$C,$A25,'NSE - Other Index Options'!$B:$B,B$4)=0,"",SUMIFS('NSE - NIFTY Index Options'!$L:$L,'NSE - NIFTY Index Options'!$C:$C,$A25,'NSE - NIFTY Index Options'!$B:$B,B$4)+SUMIFS('NSE - Other Index Options'!$L:$L,'NSE - Other Index Options'!$C:$C,$A25,'NSE - Other Index Options'!$B:$B,B$4))</f>
        <v>488.90400000000005</v>
      </c>
      <c r="C25" s="26">
        <f>IF(SUMIFS('NSE - NIFTY Index Options'!$L:$L,'NSE - NIFTY Index Options'!$C:$C,$A25,'NSE - NIFTY Index Options'!$B:$B,C$4)+SUMIFS('NSE - Other Index Options'!$L:$L,'NSE - Other Index Options'!$C:$C,$A25,'NSE - Other Index Options'!$B:$B,C$4)=0,"",SUMIFS('NSE - NIFTY Index Options'!$L:$L,'NSE - NIFTY Index Options'!$C:$C,$A25,'NSE - NIFTY Index Options'!$B:$B,C$4)+SUMIFS('NSE - Other Index Options'!$L:$L,'NSE - Other Index Options'!$C:$C,$A25,'NSE - Other Index Options'!$B:$B,C$4))</f>
        <v>549.04370000000006</v>
      </c>
      <c r="D25" s="26">
        <f>IF(SUMIFS('NSE - NIFTY Index Options'!$L:$L,'NSE - NIFTY Index Options'!$C:$C,$A25,'NSE - NIFTY Index Options'!$B:$B,D$4)+SUMIFS('NSE - Other Index Options'!$L:$L,'NSE - Other Index Options'!$C:$C,$A25,'NSE - Other Index Options'!$B:$B,D$4)=0,"",SUMIFS('NSE - NIFTY Index Options'!$L:$L,'NSE - NIFTY Index Options'!$C:$C,$A25,'NSE - NIFTY Index Options'!$B:$B,D$4)+SUMIFS('NSE - Other Index Options'!$L:$L,'NSE - Other Index Options'!$C:$C,$A25,'NSE - Other Index Options'!$B:$B,D$4))</f>
        <v>321.28449999999992</v>
      </c>
      <c r="E25" s="26">
        <f>IF(SUMIFS('NSE - NIFTY Index Options'!$L:$L,'NSE - NIFTY Index Options'!$C:$C,$A25,'NSE - NIFTY Index Options'!$B:$B,E$4)+SUMIFS('NSE - Other Index Options'!$L:$L,'NSE - Other Index Options'!$C:$C,$A25,'NSE - Other Index Options'!$B:$B,E$4)=0,"",SUMIFS('NSE - NIFTY Index Options'!$L:$L,'NSE - NIFTY Index Options'!$C:$C,$A25,'NSE - NIFTY Index Options'!$B:$B,E$4)+SUMIFS('NSE - Other Index Options'!$L:$L,'NSE - Other Index Options'!$C:$C,$A25,'NSE - Other Index Options'!$B:$B,E$4))</f>
        <v>197.4632</v>
      </c>
      <c r="F25" s="26">
        <f>IF(SUMIFS('NSE - NIFTY Index Options'!$L:$L,'NSE - NIFTY Index Options'!$C:$C,$A25,'NSE - NIFTY Index Options'!$B:$B,F$4)+SUMIFS('NSE - Other Index Options'!$L:$L,'NSE - Other Index Options'!$C:$C,$A25,'NSE - Other Index Options'!$B:$B,F$4)=0,"",SUMIFS('NSE - NIFTY Index Options'!$L:$L,'NSE - NIFTY Index Options'!$C:$C,$A25,'NSE - NIFTY Index Options'!$B:$B,F$4)+SUMIFS('NSE - Other Index Options'!$L:$L,'NSE - Other Index Options'!$C:$C,$A25,'NSE - Other Index Options'!$B:$B,F$4))</f>
        <v>317.85999999999996</v>
      </c>
      <c r="G25" s="26" t="str">
        <f>IF(SUMIFS('NSE - NIFTY Index Options'!$L:$L,'NSE - NIFTY Index Options'!$C:$C,$A25,'NSE - NIFTY Index Options'!$B:$B,G$4)+SUMIFS('NSE - Other Index Options'!$L:$L,'NSE - Other Index Options'!$C:$C,$A25,'NSE - Other Index Options'!$B:$B,G$4)=0,"",SUMIFS('NSE - NIFTY Index Options'!$L:$L,'NSE - NIFTY Index Options'!$C:$C,$A25,'NSE - NIFTY Index Options'!$B:$B,G$4)+SUMIFS('NSE - Other Index Options'!$L:$L,'NSE - Other Index Options'!$C:$C,$A25,'NSE - Other Index Options'!$B:$B,G$4))</f>
        <v/>
      </c>
      <c r="H25" s="26">
        <f t="shared" si="0"/>
        <v>1874.5554</v>
      </c>
    </row>
    <row r="26" spans="1:8">
      <c r="A26" t="s">
        <v>47</v>
      </c>
      <c r="B26" s="26">
        <f>IF(SUMIFS('NSE - NIFTY Index Options'!$L:$L,'NSE - NIFTY Index Options'!$C:$C,$A26,'NSE - NIFTY Index Options'!$B:$B,B$4)+SUMIFS('NSE - Other Index Options'!$L:$L,'NSE - Other Index Options'!$C:$C,$A26,'NSE - Other Index Options'!$B:$B,B$4)=0,"",SUMIFS('NSE - NIFTY Index Options'!$L:$L,'NSE - NIFTY Index Options'!$C:$C,$A26,'NSE - NIFTY Index Options'!$B:$B,B$4)+SUMIFS('NSE - Other Index Options'!$L:$L,'NSE - Other Index Options'!$C:$C,$A26,'NSE - Other Index Options'!$B:$B,B$4))</f>
        <v>773.50009999999986</v>
      </c>
      <c r="C26" s="26">
        <f>IF(SUMIFS('NSE - NIFTY Index Options'!$L:$L,'NSE - NIFTY Index Options'!$C:$C,$A26,'NSE - NIFTY Index Options'!$B:$B,C$4)+SUMIFS('NSE - Other Index Options'!$L:$L,'NSE - Other Index Options'!$C:$C,$A26,'NSE - Other Index Options'!$B:$B,C$4)=0,"",SUMIFS('NSE - NIFTY Index Options'!$L:$L,'NSE - NIFTY Index Options'!$C:$C,$A26,'NSE - NIFTY Index Options'!$B:$B,C$4)+SUMIFS('NSE - Other Index Options'!$L:$L,'NSE - Other Index Options'!$C:$C,$A26,'NSE - Other Index Options'!$B:$B,C$4))</f>
        <v>858.54059999999993</v>
      </c>
      <c r="D26" s="26">
        <f>IF(SUMIFS('NSE - NIFTY Index Options'!$L:$L,'NSE - NIFTY Index Options'!$C:$C,$A26,'NSE - NIFTY Index Options'!$B:$B,D$4)+SUMIFS('NSE - Other Index Options'!$L:$L,'NSE - Other Index Options'!$C:$C,$A26,'NSE - Other Index Options'!$B:$B,D$4)=0,"",SUMIFS('NSE - NIFTY Index Options'!$L:$L,'NSE - NIFTY Index Options'!$C:$C,$A26,'NSE - NIFTY Index Options'!$B:$B,D$4)+SUMIFS('NSE - Other Index Options'!$L:$L,'NSE - Other Index Options'!$C:$C,$A26,'NSE - Other Index Options'!$B:$B,D$4))</f>
        <v>386.04160000000013</v>
      </c>
      <c r="E26" s="26">
        <f>IF(SUMIFS('NSE - NIFTY Index Options'!$L:$L,'NSE - NIFTY Index Options'!$C:$C,$A26,'NSE - NIFTY Index Options'!$B:$B,E$4)+SUMIFS('NSE - Other Index Options'!$L:$L,'NSE - Other Index Options'!$C:$C,$A26,'NSE - Other Index Options'!$B:$B,E$4)=0,"",SUMIFS('NSE - NIFTY Index Options'!$L:$L,'NSE - NIFTY Index Options'!$C:$C,$A26,'NSE - NIFTY Index Options'!$B:$B,E$4)+SUMIFS('NSE - Other Index Options'!$L:$L,'NSE - Other Index Options'!$C:$C,$A26,'NSE - Other Index Options'!$B:$B,E$4))</f>
        <v>337.60079999999988</v>
      </c>
      <c r="F26" s="26">
        <f>IF(SUMIFS('NSE - NIFTY Index Options'!$L:$L,'NSE - NIFTY Index Options'!$C:$C,$A26,'NSE - NIFTY Index Options'!$B:$B,F$4)+SUMIFS('NSE - Other Index Options'!$L:$L,'NSE - Other Index Options'!$C:$C,$A26,'NSE - Other Index Options'!$B:$B,F$4)=0,"",SUMIFS('NSE - NIFTY Index Options'!$L:$L,'NSE - NIFTY Index Options'!$C:$C,$A26,'NSE - NIFTY Index Options'!$B:$B,F$4)+SUMIFS('NSE - Other Index Options'!$L:$L,'NSE - Other Index Options'!$C:$C,$A26,'NSE - Other Index Options'!$B:$B,F$4))</f>
        <v>583.41070000000013</v>
      </c>
      <c r="G26" s="26" t="str">
        <f>IF(SUMIFS('NSE - NIFTY Index Options'!$L:$L,'NSE - NIFTY Index Options'!$C:$C,$A26,'NSE - NIFTY Index Options'!$B:$B,G$4)+SUMIFS('NSE - Other Index Options'!$L:$L,'NSE - Other Index Options'!$C:$C,$A26,'NSE - Other Index Options'!$B:$B,G$4)=0,"",SUMIFS('NSE - NIFTY Index Options'!$L:$L,'NSE - NIFTY Index Options'!$C:$C,$A26,'NSE - NIFTY Index Options'!$B:$B,G$4)+SUMIFS('NSE - Other Index Options'!$L:$L,'NSE - Other Index Options'!$C:$C,$A26,'NSE - Other Index Options'!$B:$B,G$4))</f>
        <v/>
      </c>
      <c r="H26" s="26">
        <f t="shared" si="0"/>
        <v>2939.0937999999996</v>
      </c>
    </row>
    <row r="27" spans="1:8">
      <c r="A27" t="s">
        <v>48</v>
      </c>
      <c r="B27" s="26">
        <f>IF(SUMIFS('NSE - NIFTY Index Options'!$L:$L,'NSE - NIFTY Index Options'!$C:$C,$A27,'NSE - NIFTY Index Options'!$B:$B,B$4)+SUMIFS('NSE - Other Index Options'!$L:$L,'NSE - Other Index Options'!$C:$C,$A27,'NSE - Other Index Options'!$B:$B,B$4)=0,"",SUMIFS('NSE - NIFTY Index Options'!$L:$L,'NSE - NIFTY Index Options'!$C:$C,$A27,'NSE - NIFTY Index Options'!$B:$B,B$4)+SUMIFS('NSE - Other Index Options'!$L:$L,'NSE - Other Index Options'!$C:$C,$A27,'NSE - Other Index Options'!$B:$B,B$4))</f>
        <v>624.63180000000011</v>
      </c>
      <c r="C27" s="26">
        <f>IF(SUMIFS('NSE - NIFTY Index Options'!$L:$L,'NSE - NIFTY Index Options'!$C:$C,$A27,'NSE - NIFTY Index Options'!$B:$B,C$4)+SUMIFS('NSE - Other Index Options'!$L:$L,'NSE - Other Index Options'!$C:$C,$A27,'NSE - Other Index Options'!$B:$B,C$4)=0,"",SUMIFS('NSE - NIFTY Index Options'!$L:$L,'NSE - NIFTY Index Options'!$C:$C,$A27,'NSE - NIFTY Index Options'!$B:$B,C$4)+SUMIFS('NSE - Other Index Options'!$L:$L,'NSE - Other Index Options'!$C:$C,$A27,'NSE - Other Index Options'!$B:$B,C$4))</f>
        <v>743.90620000000013</v>
      </c>
      <c r="D27" s="26">
        <f>IF(SUMIFS('NSE - NIFTY Index Options'!$L:$L,'NSE - NIFTY Index Options'!$C:$C,$A27,'NSE - NIFTY Index Options'!$B:$B,D$4)+SUMIFS('NSE - Other Index Options'!$L:$L,'NSE - Other Index Options'!$C:$C,$A27,'NSE - Other Index Options'!$B:$B,D$4)=0,"",SUMIFS('NSE - NIFTY Index Options'!$L:$L,'NSE - NIFTY Index Options'!$C:$C,$A27,'NSE - NIFTY Index Options'!$B:$B,D$4)+SUMIFS('NSE - Other Index Options'!$L:$L,'NSE - Other Index Options'!$C:$C,$A27,'NSE - Other Index Options'!$B:$B,D$4))</f>
        <v>734.59820000000002</v>
      </c>
      <c r="E27" s="26" t="str">
        <f>IF(SUMIFS('NSE - NIFTY Index Options'!$L:$L,'NSE - NIFTY Index Options'!$C:$C,$A27,'NSE - NIFTY Index Options'!$B:$B,E$4)+SUMIFS('NSE - Other Index Options'!$L:$L,'NSE - Other Index Options'!$C:$C,$A27,'NSE - Other Index Options'!$B:$B,E$4)=0,"",SUMIFS('NSE - NIFTY Index Options'!$L:$L,'NSE - NIFTY Index Options'!$C:$C,$A27,'NSE - NIFTY Index Options'!$B:$B,E$4)+SUMIFS('NSE - Other Index Options'!$L:$L,'NSE - Other Index Options'!$C:$C,$A27,'NSE - Other Index Options'!$B:$B,E$4))</f>
        <v/>
      </c>
      <c r="F27" s="26">
        <f>IF(SUMIFS('NSE - NIFTY Index Options'!$L:$L,'NSE - NIFTY Index Options'!$C:$C,$A27,'NSE - NIFTY Index Options'!$B:$B,F$4)+SUMIFS('NSE - Other Index Options'!$L:$L,'NSE - Other Index Options'!$C:$C,$A27,'NSE - Other Index Options'!$B:$B,F$4)=0,"",SUMIFS('NSE - NIFTY Index Options'!$L:$L,'NSE - NIFTY Index Options'!$C:$C,$A27,'NSE - NIFTY Index Options'!$B:$B,F$4)+SUMIFS('NSE - Other Index Options'!$L:$L,'NSE - Other Index Options'!$C:$C,$A27,'NSE - Other Index Options'!$B:$B,F$4))</f>
        <v>653.05739999999992</v>
      </c>
      <c r="G27" s="26" t="str">
        <f>IF(SUMIFS('NSE - NIFTY Index Options'!$L:$L,'NSE - NIFTY Index Options'!$C:$C,$A27,'NSE - NIFTY Index Options'!$B:$B,G$4)+SUMIFS('NSE - Other Index Options'!$L:$L,'NSE - Other Index Options'!$C:$C,$A27,'NSE - Other Index Options'!$B:$B,G$4)=0,"",SUMIFS('NSE - NIFTY Index Options'!$L:$L,'NSE - NIFTY Index Options'!$C:$C,$A27,'NSE - NIFTY Index Options'!$B:$B,G$4)+SUMIFS('NSE - Other Index Options'!$L:$L,'NSE - Other Index Options'!$C:$C,$A27,'NSE - Other Index Options'!$B:$B,G$4))</f>
        <v/>
      </c>
      <c r="H27" s="26">
        <f t="shared" si="0"/>
        <v>2756.1936000000005</v>
      </c>
    </row>
    <row r="28" spans="1:8">
      <c r="A28" t="s">
        <v>49</v>
      </c>
      <c r="B28" s="26" t="str">
        <f>IF(SUMIFS('NSE - NIFTY Index Options'!$L:$L,'NSE - NIFTY Index Options'!$C:$C,$A28,'NSE - NIFTY Index Options'!$B:$B,B$4)+SUMIFS('NSE - Other Index Options'!$L:$L,'NSE - Other Index Options'!$C:$C,$A28,'NSE - Other Index Options'!$B:$B,B$4)=0,"",SUMIFS('NSE - NIFTY Index Options'!$L:$L,'NSE - NIFTY Index Options'!$C:$C,$A28,'NSE - NIFTY Index Options'!$B:$B,B$4)+SUMIFS('NSE - Other Index Options'!$L:$L,'NSE - Other Index Options'!$C:$C,$A28,'NSE - Other Index Options'!$B:$B,B$4))</f>
        <v/>
      </c>
      <c r="C28" s="26">
        <f>IF(SUMIFS('NSE - NIFTY Index Options'!$L:$L,'NSE - NIFTY Index Options'!$C:$C,$A28,'NSE - NIFTY Index Options'!$B:$B,C$4)+SUMIFS('NSE - Other Index Options'!$L:$L,'NSE - Other Index Options'!$C:$C,$A28,'NSE - Other Index Options'!$B:$B,C$4)=0,"",SUMIFS('NSE - NIFTY Index Options'!$L:$L,'NSE - NIFTY Index Options'!$C:$C,$A28,'NSE - NIFTY Index Options'!$B:$B,C$4)+SUMIFS('NSE - Other Index Options'!$L:$L,'NSE - Other Index Options'!$C:$C,$A28,'NSE - Other Index Options'!$B:$B,C$4))</f>
        <v>1106.6062000000002</v>
      </c>
      <c r="D28" s="26">
        <f>IF(SUMIFS('NSE - NIFTY Index Options'!$L:$L,'NSE - NIFTY Index Options'!$C:$C,$A28,'NSE - NIFTY Index Options'!$B:$B,D$4)+SUMIFS('NSE - Other Index Options'!$L:$L,'NSE - Other Index Options'!$C:$C,$A28,'NSE - Other Index Options'!$B:$B,D$4)=0,"",SUMIFS('NSE - NIFTY Index Options'!$L:$L,'NSE - NIFTY Index Options'!$C:$C,$A28,'NSE - NIFTY Index Options'!$B:$B,D$4)+SUMIFS('NSE - Other Index Options'!$L:$L,'NSE - Other Index Options'!$C:$C,$A28,'NSE - Other Index Options'!$B:$B,D$4))</f>
        <v>466.03610000000003</v>
      </c>
      <c r="E28" s="26">
        <f>IF(SUMIFS('NSE - NIFTY Index Options'!$L:$L,'NSE - NIFTY Index Options'!$C:$C,$A28,'NSE - NIFTY Index Options'!$B:$B,E$4)+SUMIFS('NSE - Other Index Options'!$L:$L,'NSE - Other Index Options'!$C:$C,$A28,'NSE - Other Index Options'!$B:$B,E$4)=0,"",SUMIFS('NSE - NIFTY Index Options'!$L:$L,'NSE - NIFTY Index Options'!$C:$C,$A28,'NSE - NIFTY Index Options'!$B:$B,E$4)+SUMIFS('NSE - Other Index Options'!$L:$L,'NSE - Other Index Options'!$C:$C,$A28,'NSE - Other Index Options'!$B:$B,E$4))</f>
        <v>550.61890000000005</v>
      </c>
      <c r="F28" s="26">
        <f>IF(SUMIFS('NSE - NIFTY Index Options'!$L:$L,'NSE - NIFTY Index Options'!$C:$C,$A28,'NSE - NIFTY Index Options'!$B:$B,F$4)+SUMIFS('NSE - Other Index Options'!$L:$L,'NSE - Other Index Options'!$C:$C,$A28,'NSE - Other Index Options'!$B:$B,F$4)=0,"",SUMIFS('NSE - NIFTY Index Options'!$L:$L,'NSE - NIFTY Index Options'!$C:$C,$A28,'NSE - NIFTY Index Options'!$B:$B,F$4)+SUMIFS('NSE - Other Index Options'!$L:$L,'NSE - Other Index Options'!$C:$C,$A28,'NSE - Other Index Options'!$B:$B,F$4))</f>
        <v>787.36300000000006</v>
      </c>
      <c r="G28" s="26" t="str">
        <f>IF(SUMIFS('NSE - NIFTY Index Options'!$L:$L,'NSE - NIFTY Index Options'!$C:$C,$A28,'NSE - NIFTY Index Options'!$B:$B,G$4)+SUMIFS('NSE - Other Index Options'!$L:$L,'NSE - Other Index Options'!$C:$C,$A28,'NSE - Other Index Options'!$B:$B,G$4)=0,"",SUMIFS('NSE - NIFTY Index Options'!$L:$L,'NSE - NIFTY Index Options'!$C:$C,$A28,'NSE - NIFTY Index Options'!$B:$B,G$4)+SUMIFS('NSE - Other Index Options'!$L:$L,'NSE - Other Index Options'!$C:$C,$A28,'NSE - Other Index Options'!$B:$B,G$4))</f>
        <v/>
      </c>
      <c r="H28" s="26">
        <f t="shared" si="0"/>
        <v>2910.6242000000002</v>
      </c>
    </row>
    <row r="29" spans="1:8">
      <c r="A29" t="s">
        <v>50</v>
      </c>
      <c r="B29" s="26" t="str">
        <f>IF(SUMIFS('NSE - NIFTY Index Options'!$L:$L,'NSE - NIFTY Index Options'!$C:$C,$A29,'NSE - NIFTY Index Options'!$B:$B,B$4)+SUMIFS('NSE - Other Index Options'!$L:$L,'NSE - Other Index Options'!$C:$C,$A29,'NSE - Other Index Options'!$B:$B,B$4)=0,"",SUMIFS('NSE - NIFTY Index Options'!$L:$L,'NSE - NIFTY Index Options'!$C:$C,$A29,'NSE - NIFTY Index Options'!$B:$B,B$4)+SUMIFS('NSE - Other Index Options'!$L:$L,'NSE - Other Index Options'!$C:$C,$A29,'NSE - Other Index Options'!$B:$B,B$4))</f>
        <v/>
      </c>
      <c r="C29" s="26" t="str">
        <f>IF(SUMIFS('NSE - NIFTY Index Options'!$L:$L,'NSE - NIFTY Index Options'!$C:$C,$A29,'NSE - NIFTY Index Options'!$B:$B,C$4)+SUMIFS('NSE - Other Index Options'!$L:$L,'NSE - Other Index Options'!$C:$C,$A29,'NSE - Other Index Options'!$B:$B,C$4)=0,"",SUMIFS('NSE - NIFTY Index Options'!$L:$L,'NSE - NIFTY Index Options'!$C:$C,$A29,'NSE - NIFTY Index Options'!$B:$B,C$4)+SUMIFS('NSE - Other Index Options'!$L:$L,'NSE - Other Index Options'!$C:$C,$A29,'NSE - Other Index Options'!$B:$B,C$4))</f>
        <v/>
      </c>
      <c r="D29" s="26" t="str">
        <f>IF(SUMIFS('NSE - NIFTY Index Options'!$L:$L,'NSE - NIFTY Index Options'!$C:$C,$A29,'NSE - NIFTY Index Options'!$B:$B,D$4)+SUMIFS('NSE - Other Index Options'!$L:$L,'NSE - Other Index Options'!$C:$C,$A29,'NSE - Other Index Options'!$B:$B,D$4)=0,"",SUMIFS('NSE - NIFTY Index Options'!$L:$L,'NSE - NIFTY Index Options'!$C:$C,$A29,'NSE - NIFTY Index Options'!$B:$B,D$4)+SUMIFS('NSE - Other Index Options'!$L:$L,'NSE - Other Index Options'!$C:$C,$A29,'NSE - Other Index Options'!$B:$B,D$4))</f>
        <v/>
      </c>
      <c r="E29" s="26">
        <f>IF(SUMIFS('NSE - NIFTY Index Options'!$L:$L,'NSE - NIFTY Index Options'!$C:$C,$A29,'NSE - NIFTY Index Options'!$B:$B,E$4)+SUMIFS('NSE - Other Index Options'!$L:$L,'NSE - Other Index Options'!$C:$C,$A29,'NSE - Other Index Options'!$B:$B,E$4)=0,"",SUMIFS('NSE - NIFTY Index Options'!$L:$L,'NSE - NIFTY Index Options'!$C:$C,$A29,'NSE - NIFTY Index Options'!$B:$B,E$4)+SUMIFS('NSE - Other Index Options'!$L:$L,'NSE - Other Index Options'!$C:$C,$A29,'NSE - Other Index Options'!$B:$B,E$4))</f>
        <v>400.28439999999995</v>
      </c>
      <c r="F29" s="26">
        <f>IF(SUMIFS('NSE - NIFTY Index Options'!$L:$L,'NSE - NIFTY Index Options'!$C:$C,$A29,'NSE - NIFTY Index Options'!$B:$B,F$4)+SUMIFS('NSE - Other Index Options'!$L:$L,'NSE - Other Index Options'!$C:$C,$A29,'NSE - Other Index Options'!$B:$B,F$4)=0,"",SUMIFS('NSE - NIFTY Index Options'!$L:$L,'NSE - NIFTY Index Options'!$C:$C,$A29,'NSE - NIFTY Index Options'!$B:$B,F$4)+SUMIFS('NSE - Other Index Options'!$L:$L,'NSE - Other Index Options'!$C:$C,$A29,'NSE - Other Index Options'!$B:$B,F$4))</f>
        <v>650.7885</v>
      </c>
      <c r="G29" s="26" t="str">
        <f>IF(SUMIFS('NSE - NIFTY Index Options'!$L:$L,'NSE - NIFTY Index Options'!$C:$C,$A29,'NSE - NIFTY Index Options'!$B:$B,G$4)+SUMIFS('NSE - Other Index Options'!$L:$L,'NSE - Other Index Options'!$C:$C,$A29,'NSE - Other Index Options'!$B:$B,G$4)=0,"",SUMIFS('NSE - NIFTY Index Options'!$L:$L,'NSE - NIFTY Index Options'!$C:$C,$A29,'NSE - NIFTY Index Options'!$B:$B,G$4)+SUMIFS('NSE - Other Index Options'!$L:$L,'NSE - Other Index Options'!$C:$C,$A29,'NSE - Other Index Options'!$B:$B,G$4))</f>
        <v/>
      </c>
      <c r="H29" s="26">
        <f t="shared" si="0"/>
        <v>1051.0728999999999</v>
      </c>
    </row>
    <row r="30" spans="1:8">
      <c r="A30" t="s">
        <v>51</v>
      </c>
      <c r="B30" s="26">
        <f>IF(SUMIFS('NSE - NIFTY Index Options'!$L:$L,'NSE - NIFTY Index Options'!$C:$C,$A30,'NSE - NIFTY Index Options'!$B:$B,B$4)+SUMIFS('NSE - Other Index Options'!$L:$L,'NSE - Other Index Options'!$C:$C,$A30,'NSE - Other Index Options'!$B:$B,B$4)=0,"",SUMIFS('NSE - NIFTY Index Options'!$L:$L,'NSE - NIFTY Index Options'!$C:$C,$A30,'NSE - NIFTY Index Options'!$B:$B,B$4)+SUMIFS('NSE - Other Index Options'!$L:$L,'NSE - Other Index Options'!$C:$C,$A30,'NSE - Other Index Options'!$B:$B,B$4))</f>
        <v>937.42860000000019</v>
      </c>
      <c r="C30" s="26">
        <f>IF(SUMIFS('NSE - NIFTY Index Options'!$L:$L,'NSE - NIFTY Index Options'!$C:$C,$A30,'NSE - NIFTY Index Options'!$B:$B,C$4)+SUMIFS('NSE - Other Index Options'!$L:$L,'NSE - Other Index Options'!$C:$C,$A30,'NSE - Other Index Options'!$B:$B,C$4)=0,"",SUMIFS('NSE - NIFTY Index Options'!$L:$L,'NSE - NIFTY Index Options'!$C:$C,$A30,'NSE - NIFTY Index Options'!$B:$B,C$4)+SUMIFS('NSE - Other Index Options'!$L:$L,'NSE - Other Index Options'!$C:$C,$A30,'NSE - Other Index Options'!$B:$B,C$4))</f>
        <v>1188.2657999999999</v>
      </c>
      <c r="D30" s="26">
        <f>IF(SUMIFS('NSE - NIFTY Index Options'!$L:$L,'NSE - NIFTY Index Options'!$C:$C,$A30,'NSE - NIFTY Index Options'!$B:$B,D$4)+SUMIFS('NSE - Other Index Options'!$L:$L,'NSE - Other Index Options'!$C:$C,$A30,'NSE - Other Index Options'!$B:$B,D$4)=0,"",SUMIFS('NSE - NIFTY Index Options'!$L:$L,'NSE - NIFTY Index Options'!$C:$C,$A30,'NSE - NIFTY Index Options'!$B:$B,D$4)+SUMIFS('NSE - Other Index Options'!$L:$L,'NSE - Other Index Options'!$C:$C,$A30,'NSE - Other Index Options'!$B:$B,D$4))</f>
        <v>401.91139999999996</v>
      </c>
      <c r="E30" s="26">
        <f>IF(SUMIFS('NSE - NIFTY Index Options'!$L:$L,'NSE - NIFTY Index Options'!$C:$C,$A30,'NSE - NIFTY Index Options'!$B:$B,E$4)+SUMIFS('NSE - Other Index Options'!$L:$L,'NSE - Other Index Options'!$C:$C,$A30,'NSE - Other Index Options'!$B:$B,E$4)=0,"",SUMIFS('NSE - NIFTY Index Options'!$L:$L,'NSE - NIFTY Index Options'!$C:$C,$A30,'NSE - NIFTY Index Options'!$B:$B,E$4)+SUMIFS('NSE - Other Index Options'!$L:$L,'NSE - Other Index Options'!$C:$C,$A30,'NSE - Other Index Options'!$B:$B,E$4))</f>
        <v>321.54340000000008</v>
      </c>
      <c r="F30" s="26">
        <f>IF(SUMIFS('NSE - NIFTY Index Options'!$L:$L,'NSE - NIFTY Index Options'!$C:$C,$A30,'NSE - NIFTY Index Options'!$B:$B,F$4)+SUMIFS('NSE - Other Index Options'!$L:$L,'NSE - Other Index Options'!$C:$C,$A30,'NSE - Other Index Options'!$B:$B,F$4)=0,"",SUMIFS('NSE - NIFTY Index Options'!$L:$L,'NSE - NIFTY Index Options'!$C:$C,$A30,'NSE - NIFTY Index Options'!$B:$B,F$4)+SUMIFS('NSE - Other Index Options'!$L:$L,'NSE - Other Index Options'!$C:$C,$A30,'NSE - Other Index Options'!$B:$B,F$4))</f>
        <v>608.65520000000004</v>
      </c>
      <c r="G30" s="26">
        <f>IF(SUMIFS('NSE - NIFTY Index Options'!$L:$L,'NSE - NIFTY Index Options'!$C:$C,$A30,'NSE - NIFTY Index Options'!$B:$B,G$4)+SUMIFS('NSE - Other Index Options'!$L:$L,'NSE - Other Index Options'!$C:$C,$A30,'NSE - Other Index Options'!$B:$B,G$4)=0,"",SUMIFS('NSE - NIFTY Index Options'!$L:$L,'NSE - NIFTY Index Options'!$C:$C,$A30,'NSE - NIFTY Index Options'!$B:$B,G$4)+SUMIFS('NSE - Other Index Options'!$L:$L,'NSE - Other Index Options'!$C:$C,$A30,'NSE - Other Index Options'!$B:$B,G$4))</f>
        <v>1119.3299000000002</v>
      </c>
      <c r="H30" s="26">
        <f t="shared" si="0"/>
        <v>4577.1343000000006</v>
      </c>
    </row>
    <row r="31" spans="1:8">
      <c r="A31" t="s">
        <v>52</v>
      </c>
      <c r="B31" s="26">
        <f>IF(SUMIFS('NSE - NIFTY Index Options'!$L:$L,'NSE - NIFTY Index Options'!$C:$C,$A31,'NSE - NIFTY Index Options'!$B:$B,B$4)+SUMIFS('NSE - Other Index Options'!$L:$L,'NSE - Other Index Options'!$C:$C,$A31,'NSE - Other Index Options'!$B:$B,B$4)=0,"",SUMIFS('NSE - NIFTY Index Options'!$L:$L,'NSE - NIFTY Index Options'!$C:$C,$A31,'NSE - NIFTY Index Options'!$B:$B,B$4)+SUMIFS('NSE - Other Index Options'!$L:$L,'NSE - Other Index Options'!$C:$C,$A31,'NSE - Other Index Options'!$B:$B,B$4))</f>
        <v>455.72009999999995</v>
      </c>
      <c r="C31" s="26">
        <f>IF(SUMIFS('NSE - NIFTY Index Options'!$L:$L,'NSE - NIFTY Index Options'!$C:$C,$A31,'NSE - NIFTY Index Options'!$B:$B,C$4)+SUMIFS('NSE - Other Index Options'!$L:$L,'NSE - Other Index Options'!$C:$C,$A31,'NSE - Other Index Options'!$B:$B,C$4)=0,"",SUMIFS('NSE - NIFTY Index Options'!$L:$L,'NSE - NIFTY Index Options'!$C:$C,$A31,'NSE - NIFTY Index Options'!$B:$B,C$4)+SUMIFS('NSE - Other Index Options'!$L:$L,'NSE - Other Index Options'!$C:$C,$A31,'NSE - Other Index Options'!$B:$B,C$4))</f>
        <v>566.55159999999978</v>
      </c>
      <c r="D31" s="26">
        <f>IF(SUMIFS('NSE - NIFTY Index Options'!$L:$L,'NSE - NIFTY Index Options'!$C:$C,$A31,'NSE - NIFTY Index Options'!$B:$B,D$4)+SUMIFS('NSE - Other Index Options'!$L:$L,'NSE - Other Index Options'!$C:$C,$A31,'NSE - Other Index Options'!$B:$B,D$4)=0,"",SUMIFS('NSE - NIFTY Index Options'!$L:$L,'NSE - NIFTY Index Options'!$C:$C,$A31,'NSE - NIFTY Index Options'!$B:$B,D$4)+SUMIFS('NSE - Other Index Options'!$L:$L,'NSE - Other Index Options'!$C:$C,$A31,'NSE - Other Index Options'!$B:$B,D$4))</f>
        <v>299.29469999999998</v>
      </c>
      <c r="E31" s="26">
        <f>IF(SUMIFS('NSE - NIFTY Index Options'!$L:$L,'NSE - NIFTY Index Options'!$C:$C,$A31,'NSE - NIFTY Index Options'!$B:$B,E$4)+SUMIFS('NSE - Other Index Options'!$L:$L,'NSE - Other Index Options'!$C:$C,$A31,'NSE - Other Index Options'!$B:$B,E$4)=0,"",SUMIFS('NSE - NIFTY Index Options'!$L:$L,'NSE - NIFTY Index Options'!$C:$C,$A31,'NSE - NIFTY Index Options'!$B:$B,E$4)+SUMIFS('NSE - Other Index Options'!$L:$L,'NSE - Other Index Options'!$C:$C,$A31,'NSE - Other Index Options'!$B:$B,E$4))</f>
        <v>269.91570000000007</v>
      </c>
      <c r="F31" s="26">
        <f>IF(SUMIFS('NSE - NIFTY Index Options'!$L:$L,'NSE - NIFTY Index Options'!$C:$C,$A31,'NSE - NIFTY Index Options'!$B:$B,F$4)+SUMIFS('NSE - Other Index Options'!$L:$L,'NSE - Other Index Options'!$C:$C,$A31,'NSE - Other Index Options'!$B:$B,F$4)=0,"",SUMIFS('NSE - NIFTY Index Options'!$L:$L,'NSE - NIFTY Index Options'!$C:$C,$A31,'NSE - NIFTY Index Options'!$B:$B,F$4)+SUMIFS('NSE - Other Index Options'!$L:$L,'NSE - Other Index Options'!$C:$C,$A31,'NSE - Other Index Options'!$B:$B,F$4))</f>
        <v>495.93779999999998</v>
      </c>
      <c r="G31" s="26" t="str">
        <f>IF(SUMIFS('NSE - NIFTY Index Options'!$L:$L,'NSE - NIFTY Index Options'!$C:$C,$A31,'NSE - NIFTY Index Options'!$B:$B,G$4)+SUMIFS('NSE - Other Index Options'!$L:$L,'NSE - Other Index Options'!$C:$C,$A31,'NSE - Other Index Options'!$B:$B,G$4)=0,"",SUMIFS('NSE - NIFTY Index Options'!$L:$L,'NSE - NIFTY Index Options'!$C:$C,$A31,'NSE - NIFTY Index Options'!$B:$B,G$4)+SUMIFS('NSE - Other Index Options'!$L:$L,'NSE - Other Index Options'!$C:$C,$A31,'NSE - Other Index Options'!$B:$B,G$4))</f>
        <v/>
      </c>
      <c r="H31" s="26">
        <f t="shared" si="0"/>
        <v>2087.4198999999999</v>
      </c>
    </row>
    <row r="32" spans="1:8">
      <c r="A32" t="s">
        <v>53</v>
      </c>
      <c r="B32" s="26">
        <f>IF(SUMIFS('NSE - NIFTY Index Options'!$L:$L,'NSE - NIFTY Index Options'!$C:$C,$A32,'NSE - NIFTY Index Options'!$B:$B,B$4)+SUMIFS('NSE - Other Index Options'!$L:$L,'NSE - Other Index Options'!$C:$C,$A32,'NSE - Other Index Options'!$B:$B,B$4)=0,"",SUMIFS('NSE - NIFTY Index Options'!$L:$L,'NSE - NIFTY Index Options'!$C:$C,$A32,'NSE - NIFTY Index Options'!$B:$B,B$4)+SUMIFS('NSE - Other Index Options'!$L:$L,'NSE - Other Index Options'!$C:$C,$A32,'NSE - Other Index Options'!$B:$B,B$4))</f>
        <v>587.20669999999996</v>
      </c>
      <c r="C32" s="26">
        <f>IF(SUMIFS('NSE - NIFTY Index Options'!$L:$L,'NSE - NIFTY Index Options'!$C:$C,$A32,'NSE - NIFTY Index Options'!$B:$B,C$4)+SUMIFS('NSE - Other Index Options'!$L:$L,'NSE - Other Index Options'!$C:$C,$A32,'NSE - Other Index Options'!$B:$B,C$4)=0,"",SUMIFS('NSE - NIFTY Index Options'!$L:$L,'NSE - NIFTY Index Options'!$C:$C,$A32,'NSE - NIFTY Index Options'!$B:$B,C$4)+SUMIFS('NSE - Other Index Options'!$L:$L,'NSE - Other Index Options'!$C:$C,$A32,'NSE - Other Index Options'!$B:$B,C$4))</f>
        <v>746.24529999999993</v>
      </c>
      <c r="D32" s="26">
        <f>IF(SUMIFS('NSE - NIFTY Index Options'!$L:$L,'NSE - NIFTY Index Options'!$C:$C,$A32,'NSE - NIFTY Index Options'!$B:$B,D$4)+SUMIFS('NSE - Other Index Options'!$L:$L,'NSE - Other Index Options'!$C:$C,$A32,'NSE - Other Index Options'!$B:$B,D$4)=0,"",SUMIFS('NSE - NIFTY Index Options'!$L:$L,'NSE - NIFTY Index Options'!$C:$C,$A32,'NSE - NIFTY Index Options'!$B:$B,D$4)+SUMIFS('NSE - Other Index Options'!$L:$L,'NSE - Other Index Options'!$C:$C,$A32,'NSE - Other Index Options'!$B:$B,D$4))</f>
        <v>378.95940000000002</v>
      </c>
      <c r="E32" s="26">
        <f>IF(SUMIFS('NSE - NIFTY Index Options'!$L:$L,'NSE - NIFTY Index Options'!$C:$C,$A32,'NSE - NIFTY Index Options'!$B:$B,E$4)+SUMIFS('NSE - Other Index Options'!$L:$L,'NSE - Other Index Options'!$C:$C,$A32,'NSE - Other Index Options'!$B:$B,E$4)=0,"",SUMIFS('NSE - NIFTY Index Options'!$L:$L,'NSE - NIFTY Index Options'!$C:$C,$A32,'NSE - NIFTY Index Options'!$B:$B,E$4)+SUMIFS('NSE - Other Index Options'!$L:$L,'NSE - Other Index Options'!$C:$C,$A32,'NSE - Other Index Options'!$B:$B,E$4))</f>
        <v>440.57409999999993</v>
      </c>
      <c r="F32" s="26">
        <f>IF(SUMIFS('NSE - NIFTY Index Options'!$L:$L,'NSE - NIFTY Index Options'!$C:$C,$A32,'NSE - NIFTY Index Options'!$B:$B,F$4)+SUMIFS('NSE - Other Index Options'!$L:$L,'NSE - Other Index Options'!$C:$C,$A32,'NSE - Other Index Options'!$B:$B,F$4)=0,"",SUMIFS('NSE - NIFTY Index Options'!$L:$L,'NSE - NIFTY Index Options'!$C:$C,$A32,'NSE - NIFTY Index Options'!$B:$B,F$4)+SUMIFS('NSE - Other Index Options'!$L:$L,'NSE - Other Index Options'!$C:$C,$A32,'NSE - Other Index Options'!$B:$B,F$4))</f>
        <v>782.40909999999997</v>
      </c>
      <c r="G32" s="26" t="str">
        <f>IF(SUMIFS('NSE - NIFTY Index Options'!$L:$L,'NSE - NIFTY Index Options'!$C:$C,$A32,'NSE - NIFTY Index Options'!$B:$B,G$4)+SUMIFS('NSE - Other Index Options'!$L:$L,'NSE - Other Index Options'!$C:$C,$A32,'NSE - Other Index Options'!$B:$B,G$4)=0,"",SUMIFS('NSE - NIFTY Index Options'!$L:$L,'NSE - NIFTY Index Options'!$C:$C,$A32,'NSE - NIFTY Index Options'!$B:$B,G$4)+SUMIFS('NSE - Other Index Options'!$L:$L,'NSE - Other Index Options'!$C:$C,$A32,'NSE - Other Index Options'!$B:$B,G$4))</f>
        <v/>
      </c>
      <c r="H32" s="26">
        <f t="shared" si="0"/>
        <v>2935.3945999999996</v>
      </c>
    </row>
    <row r="33" spans="1:8">
      <c r="A33" t="s">
        <v>54</v>
      </c>
      <c r="B33" s="26">
        <f>IF(SUMIFS('NSE - NIFTY Index Options'!$L:$L,'NSE - NIFTY Index Options'!$C:$C,$A33,'NSE - NIFTY Index Options'!$B:$B,B$4)+SUMIFS('NSE - Other Index Options'!$L:$L,'NSE - Other Index Options'!$C:$C,$A33,'NSE - Other Index Options'!$B:$B,B$4)=0,"",SUMIFS('NSE - NIFTY Index Options'!$L:$L,'NSE - NIFTY Index Options'!$C:$C,$A33,'NSE - NIFTY Index Options'!$B:$B,B$4)+SUMIFS('NSE - Other Index Options'!$L:$L,'NSE - Other Index Options'!$C:$C,$A33,'NSE - Other Index Options'!$B:$B,B$4))</f>
        <v>755.4985999999999</v>
      </c>
      <c r="C33" s="26">
        <f>IF(SUMIFS('NSE - NIFTY Index Options'!$L:$L,'NSE - NIFTY Index Options'!$C:$C,$A33,'NSE - NIFTY Index Options'!$B:$B,C$4)+SUMIFS('NSE - Other Index Options'!$L:$L,'NSE - Other Index Options'!$C:$C,$A33,'NSE - Other Index Options'!$B:$B,C$4)=0,"",SUMIFS('NSE - NIFTY Index Options'!$L:$L,'NSE - NIFTY Index Options'!$C:$C,$A33,'NSE - NIFTY Index Options'!$B:$B,C$4)+SUMIFS('NSE - Other Index Options'!$L:$L,'NSE - Other Index Options'!$C:$C,$A33,'NSE - Other Index Options'!$B:$B,C$4))</f>
        <v>945.39569999999981</v>
      </c>
      <c r="D33" s="26">
        <f>IF(SUMIFS('NSE - NIFTY Index Options'!$L:$L,'NSE - NIFTY Index Options'!$C:$C,$A33,'NSE - NIFTY Index Options'!$B:$B,D$4)+SUMIFS('NSE - Other Index Options'!$L:$L,'NSE - Other Index Options'!$C:$C,$A33,'NSE - Other Index Options'!$B:$B,D$4)=0,"",SUMIFS('NSE - NIFTY Index Options'!$L:$L,'NSE - NIFTY Index Options'!$C:$C,$A33,'NSE - NIFTY Index Options'!$B:$B,D$4)+SUMIFS('NSE - Other Index Options'!$L:$L,'NSE - Other Index Options'!$C:$C,$A33,'NSE - Other Index Options'!$B:$B,D$4))</f>
        <v>465.75470000000001</v>
      </c>
      <c r="E33" s="26">
        <f>IF(SUMIFS('NSE - NIFTY Index Options'!$L:$L,'NSE - NIFTY Index Options'!$C:$C,$A33,'NSE - NIFTY Index Options'!$B:$B,E$4)+SUMIFS('NSE - Other Index Options'!$L:$L,'NSE - Other Index Options'!$C:$C,$A33,'NSE - Other Index Options'!$B:$B,E$4)=0,"",SUMIFS('NSE - NIFTY Index Options'!$L:$L,'NSE - NIFTY Index Options'!$C:$C,$A33,'NSE - NIFTY Index Options'!$B:$B,E$4)+SUMIFS('NSE - Other Index Options'!$L:$L,'NSE - Other Index Options'!$C:$C,$A33,'NSE - Other Index Options'!$B:$B,E$4))</f>
        <v>404.95089999999999</v>
      </c>
      <c r="F33" s="26">
        <f>IF(SUMIFS('NSE - NIFTY Index Options'!$L:$L,'NSE - NIFTY Index Options'!$C:$C,$A33,'NSE - NIFTY Index Options'!$B:$B,F$4)+SUMIFS('NSE - Other Index Options'!$L:$L,'NSE - Other Index Options'!$C:$C,$A33,'NSE - Other Index Options'!$B:$B,F$4)=0,"",SUMIFS('NSE - NIFTY Index Options'!$L:$L,'NSE - NIFTY Index Options'!$C:$C,$A33,'NSE - NIFTY Index Options'!$B:$B,F$4)+SUMIFS('NSE - Other Index Options'!$L:$L,'NSE - Other Index Options'!$C:$C,$A33,'NSE - Other Index Options'!$B:$B,F$4))</f>
        <v>668.14410000000009</v>
      </c>
      <c r="G33" s="26" t="str">
        <f>IF(SUMIFS('NSE - NIFTY Index Options'!$L:$L,'NSE - NIFTY Index Options'!$C:$C,$A33,'NSE - NIFTY Index Options'!$B:$B,G$4)+SUMIFS('NSE - Other Index Options'!$L:$L,'NSE - Other Index Options'!$C:$C,$A33,'NSE - Other Index Options'!$B:$B,G$4)=0,"",SUMIFS('NSE - NIFTY Index Options'!$L:$L,'NSE - NIFTY Index Options'!$C:$C,$A33,'NSE - NIFTY Index Options'!$B:$B,G$4)+SUMIFS('NSE - Other Index Options'!$L:$L,'NSE - Other Index Options'!$C:$C,$A33,'NSE - Other Index Options'!$B:$B,G$4))</f>
        <v/>
      </c>
      <c r="H33" s="26">
        <f t="shared" si="0"/>
        <v>3239.7439999999997</v>
      </c>
    </row>
    <row r="34" spans="1:8">
      <c r="A34" t="s">
        <v>55</v>
      </c>
      <c r="B34" s="26">
        <f>IF(SUMIFS('NSE - NIFTY Index Options'!$L:$L,'NSE - NIFTY Index Options'!$C:$C,$A34,'NSE - NIFTY Index Options'!$B:$B,B$4)+SUMIFS('NSE - Other Index Options'!$L:$L,'NSE - Other Index Options'!$C:$C,$A34,'NSE - Other Index Options'!$B:$B,B$4)=0,"",SUMIFS('NSE - NIFTY Index Options'!$L:$L,'NSE - NIFTY Index Options'!$C:$C,$A34,'NSE - NIFTY Index Options'!$B:$B,B$4)+SUMIFS('NSE - Other Index Options'!$L:$L,'NSE - Other Index Options'!$C:$C,$A34,'NSE - Other Index Options'!$B:$B,B$4))</f>
        <v>1161.1743000000001</v>
      </c>
      <c r="C34" s="26" t="str">
        <f>IF(SUMIFS('NSE - NIFTY Index Options'!$L:$L,'NSE - NIFTY Index Options'!$C:$C,$A34,'NSE - NIFTY Index Options'!$B:$B,C$4)+SUMIFS('NSE - Other Index Options'!$L:$L,'NSE - Other Index Options'!$C:$C,$A34,'NSE - Other Index Options'!$B:$B,C$4)=0,"",SUMIFS('NSE - NIFTY Index Options'!$L:$L,'NSE - NIFTY Index Options'!$C:$C,$A34,'NSE - NIFTY Index Options'!$B:$B,C$4)+SUMIFS('NSE - Other Index Options'!$L:$L,'NSE - Other Index Options'!$C:$C,$A34,'NSE - Other Index Options'!$B:$B,C$4))</f>
        <v/>
      </c>
      <c r="D34" s="26">
        <f>IF(SUMIFS('NSE - NIFTY Index Options'!$L:$L,'NSE - NIFTY Index Options'!$C:$C,$A34,'NSE - NIFTY Index Options'!$B:$B,D$4)+SUMIFS('NSE - Other Index Options'!$L:$L,'NSE - Other Index Options'!$C:$C,$A34,'NSE - Other Index Options'!$B:$B,D$4)=0,"",SUMIFS('NSE - NIFTY Index Options'!$L:$L,'NSE - NIFTY Index Options'!$C:$C,$A34,'NSE - NIFTY Index Options'!$B:$B,D$4)+SUMIFS('NSE - Other Index Options'!$L:$L,'NSE - Other Index Options'!$C:$C,$A34,'NSE - Other Index Options'!$B:$B,D$4))</f>
        <v>705.19920000000002</v>
      </c>
      <c r="E34" s="26">
        <f>IF(SUMIFS('NSE - NIFTY Index Options'!$L:$L,'NSE - NIFTY Index Options'!$C:$C,$A34,'NSE - NIFTY Index Options'!$B:$B,E$4)+SUMIFS('NSE - Other Index Options'!$L:$L,'NSE - Other Index Options'!$C:$C,$A34,'NSE - Other Index Options'!$B:$B,E$4)=0,"",SUMIFS('NSE - NIFTY Index Options'!$L:$L,'NSE - NIFTY Index Options'!$C:$C,$A34,'NSE - NIFTY Index Options'!$B:$B,E$4)+SUMIFS('NSE - Other Index Options'!$L:$L,'NSE - Other Index Options'!$C:$C,$A34,'NSE - Other Index Options'!$B:$B,E$4))</f>
        <v>590.10829999999999</v>
      </c>
      <c r="F34" s="26">
        <f>IF(SUMIFS('NSE - NIFTY Index Options'!$L:$L,'NSE - NIFTY Index Options'!$C:$C,$A34,'NSE - NIFTY Index Options'!$B:$B,F$4)+SUMIFS('NSE - Other Index Options'!$L:$L,'NSE - Other Index Options'!$C:$C,$A34,'NSE - Other Index Options'!$B:$B,F$4)=0,"",SUMIFS('NSE - NIFTY Index Options'!$L:$L,'NSE - NIFTY Index Options'!$C:$C,$A34,'NSE - NIFTY Index Options'!$B:$B,F$4)+SUMIFS('NSE - Other Index Options'!$L:$L,'NSE - Other Index Options'!$C:$C,$A34,'NSE - Other Index Options'!$B:$B,F$4))</f>
        <v>769.827</v>
      </c>
      <c r="G34" s="26" t="str">
        <f>IF(SUMIFS('NSE - NIFTY Index Options'!$L:$L,'NSE - NIFTY Index Options'!$C:$C,$A34,'NSE - NIFTY Index Options'!$B:$B,G$4)+SUMIFS('NSE - Other Index Options'!$L:$L,'NSE - Other Index Options'!$C:$C,$A34,'NSE - Other Index Options'!$B:$B,G$4)=0,"",SUMIFS('NSE - NIFTY Index Options'!$L:$L,'NSE - NIFTY Index Options'!$C:$C,$A34,'NSE - NIFTY Index Options'!$B:$B,G$4)+SUMIFS('NSE - Other Index Options'!$L:$L,'NSE - Other Index Options'!$C:$C,$A34,'NSE - Other Index Options'!$B:$B,G$4))</f>
        <v/>
      </c>
      <c r="H34" s="26">
        <f t="shared" si="0"/>
        <v>3226.3087999999998</v>
      </c>
    </row>
    <row r="35" spans="1:8">
      <c r="A35" t="s">
        <v>56</v>
      </c>
      <c r="B35" s="26">
        <f>IF(SUMIFS('NSE - NIFTY Index Options'!$L:$L,'NSE - NIFTY Index Options'!$C:$C,$A35,'NSE - NIFTY Index Options'!$B:$B,B$4)+SUMIFS('NSE - Other Index Options'!$L:$L,'NSE - Other Index Options'!$C:$C,$A35,'NSE - Other Index Options'!$B:$B,B$4)=0,"",SUMIFS('NSE - NIFTY Index Options'!$L:$L,'NSE - NIFTY Index Options'!$C:$C,$A35,'NSE - NIFTY Index Options'!$B:$B,B$4)+SUMIFS('NSE - Other Index Options'!$L:$L,'NSE - Other Index Options'!$C:$C,$A35,'NSE - Other Index Options'!$B:$B,B$4))</f>
        <v>1031.4024999999999</v>
      </c>
      <c r="C35" s="26">
        <f>IF(SUMIFS('NSE - NIFTY Index Options'!$L:$L,'NSE - NIFTY Index Options'!$C:$C,$A35,'NSE - NIFTY Index Options'!$B:$B,C$4)+SUMIFS('NSE - Other Index Options'!$L:$L,'NSE - Other Index Options'!$C:$C,$A35,'NSE - Other Index Options'!$B:$B,C$4)=0,"",SUMIFS('NSE - NIFTY Index Options'!$L:$L,'NSE - NIFTY Index Options'!$C:$C,$A35,'NSE - NIFTY Index Options'!$B:$B,C$4)+SUMIFS('NSE - Other Index Options'!$L:$L,'NSE - Other Index Options'!$C:$C,$A35,'NSE - Other Index Options'!$B:$B,C$4))</f>
        <v>968.97409999999979</v>
      </c>
      <c r="D35" s="26">
        <f>IF(SUMIFS('NSE - NIFTY Index Options'!$L:$L,'NSE - NIFTY Index Options'!$C:$C,$A35,'NSE - NIFTY Index Options'!$B:$B,D$4)+SUMIFS('NSE - Other Index Options'!$L:$L,'NSE - Other Index Options'!$C:$C,$A35,'NSE - Other Index Options'!$B:$B,D$4)=0,"",SUMIFS('NSE - NIFTY Index Options'!$L:$L,'NSE - NIFTY Index Options'!$C:$C,$A35,'NSE - NIFTY Index Options'!$B:$B,D$4)+SUMIFS('NSE - Other Index Options'!$L:$L,'NSE - Other Index Options'!$C:$C,$A35,'NSE - Other Index Options'!$B:$B,D$4))</f>
        <v>565.0104</v>
      </c>
      <c r="E35" s="26">
        <f>IF(SUMIFS('NSE - NIFTY Index Options'!$L:$L,'NSE - NIFTY Index Options'!$C:$C,$A35,'NSE - NIFTY Index Options'!$B:$B,E$4)+SUMIFS('NSE - Other Index Options'!$L:$L,'NSE - Other Index Options'!$C:$C,$A35,'NSE - Other Index Options'!$B:$B,E$4)=0,"",SUMIFS('NSE - NIFTY Index Options'!$L:$L,'NSE - NIFTY Index Options'!$C:$C,$A35,'NSE - NIFTY Index Options'!$B:$B,E$4)+SUMIFS('NSE - Other Index Options'!$L:$L,'NSE - Other Index Options'!$C:$C,$A35,'NSE - Other Index Options'!$B:$B,E$4))</f>
        <v>522.02919999999995</v>
      </c>
      <c r="F35" s="26">
        <f>IF(SUMIFS('NSE - NIFTY Index Options'!$L:$L,'NSE - NIFTY Index Options'!$C:$C,$A35,'NSE - NIFTY Index Options'!$B:$B,F$4)+SUMIFS('NSE - Other Index Options'!$L:$L,'NSE - Other Index Options'!$C:$C,$A35,'NSE - Other Index Options'!$B:$B,F$4)=0,"",SUMIFS('NSE - NIFTY Index Options'!$L:$L,'NSE - NIFTY Index Options'!$C:$C,$A35,'NSE - NIFTY Index Options'!$B:$B,F$4)+SUMIFS('NSE - Other Index Options'!$L:$L,'NSE - Other Index Options'!$C:$C,$A35,'NSE - Other Index Options'!$B:$B,F$4))</f>
        <v>925.52449999999999</v>
      </c>
      <c r="G35" s="26" t="str">
        <f>IF(SUMIFS('NSE - NIFTY Index Options'!$L:$L,'NSE - NIFTY Index Options'!$C:$C,$A35,'NSE - NIFTY Index Options'!$B:$B,G$4)+SUMIFS('NSE - Other Index Options'!$L:$L,'NSE - Other Index Options'!$C:$C,$A35,'NSE - Other Index Options'!$B:$B,G$4)=0,"",SUMIFS('NSE - NIFTY Index Options'!$L:$L,'NSE - NIFTY Index Options'!$C:$C,$A35,'NSE - NIFTY Index Options'!$B:$B,G$4)+SUMIFS('NSE - Other Index Options'!$L:$L,'NSE - Other Index Options'!$C:$C,$A35,'NSE - Other Index Options'!$B:$B,G$4))</f>
        <v/>
      </c>
      <c r="H35" s="26">
        <f t="shared" si="0"/>
        <v>4012.9406999999997</v>
      </c>
    </row>
    <row r="36" spans="1:8">
      <c r="A36" t="s">
        <v>57</v>
      </c>
      <c r="B36" s="26">
        <f>IF(SUMIFS('NSE - NIFTY Index Options'!$L:$L,'NSE - NIFTY Index Options'!$C:$C,$A36,'NSE - NIFTY Index Options'!$B:$B,B$4)+SUMIFS('NSE - Other Index Options'!$L:$L,'NSE - Other Index Options'!$C:$C,$A36,'NSE - Other Index Options'!$B:$B,B$4)=0,"",SUMIFS('NSE - NIFTY Index Options'!$L:$L,'NSE - NIFTY Index Options'!$C:$C,$A36,'NSE - NIFTY Index Options'!$B:$B,B$4)+SUMIFS('NSE - Other Index Options'!$L:$L,'NSE - Other Index Options'!$C:$C,$A36,'NSE - Other Index Options'!$B:$B,B$4))</f>
        <v>1100.1358</v>
      </c>
      <c r="C36" s="26">
        <f>IF(SUMIFS('NSE - NIFTY Index Options'!$L:$L,'NSE - NIFTY Index Options'!$C:$C,$A36,'NSE - NIFTY Index Options'!$B:$B,C$4)+SUMIFS('NSE - Other Index Options'!$L:$L,'NSE - Other Index Options'!$C:$C,$A36,'NSE - Other Index Options'!$B:$B,C$4)=0,"",SUMIFS('NSE - NIFTY Index Options'!$L:$L,'NSE - NIFTY Index Options'!$C:$C,$A36,'NSE - NIFTY Index Options'!$B:$B,C$4)+SUMIFS('NSE - Other Index Options'!$L:$L,'NSE - Other Index Options'!$C:$C,$A36,'NSE - Other Index Options'!$B:$B,C$4))</f>
        <v>1107.0716</v>
      </c>
      <c r="D36" s="26">
        <f>IF(SUMIFS('NSE - NIFTY Index Options'!$L:$L,'NSE - NIFTY Index Options'!$C:$C,$A36,'NSE - NIFTY Index Options'!$B:$B,D$4)+SUMIFS('NSE - Other Index Options'!$L:$L,'NSE - Other Index Options'!$C:$C,$A36,'NSE - Other Index Options'!$B:$B,D$4)=0,"",SUMIFS('NSE - NIFTY Index Options'!$L:$L,'NSE - NIFTY Index Options'!$C:$C,$A36,'NSE - NIFTY Index Options'!$B:$B,D$4)+SUMIFS('NSE - Other Index Options'!$L:$L,'NSE - Other Index Options'!$C:$C,$A36,'NSE - Other Index Options'!$B:$B,D$4))</f>
        <v>517.1345</v>
      </c>
      <c r="E36" s="26">
        <f>IF(SUMIFS('NSE - NIFTY Index Options'!$L:$L,'NSE - NIFTY Index Options'!$C:$C,$A36,'NSE - NIFTY Index Options'!$B:$B,E$4)+SUMIFS('NSE - Other Index Options'!$L:$L,'NSE - Other Index Options'!$C:$C,$A36,'NSE - Other Index Options'!$B:$B,E$4)=0,"",SUMIFS('NSE - NIFTY Index Options'!$L:$L,'NSE - NIFTY Index Options'!$C:$C,$A36,'NSE - NIFTY Index Options'!$B:$B,E$4)+SUMIFS('NSE - Other Index Options'!$L:$L,'NSE - Other Index Options'!$C:$C,$A36,'NSE - Other Index Options'!$B:$B,E$4))</f>
        <v>551.2319</v>
      </c>
      <c r="F36" s="26">
        <f>IF(SUMIFS('NSE - NIFTY Index Options'!$L:$L,'NSE - NIFTY Index Options'!$C:$C,$A36,'NSE - NIFTY Index Options'!$B:$B,F$4)+SUMIFS('NSE - Other Index Options'!$L:$L,'NSE - Other Index Options'!$C:$C,$A36,'NSE - Other Index Options'!$B:$B,F$4)=0,"",SUMIFS('NSE - NIFTY Index Options'!$L:$L,'NSE - NIFTY Index Options'!$C:$C,$A36,'NSE - NIFTY Index Options'!$B:$B,F$4)+SUMIFS('NSE - Other Index Options'!$L:$L,'NSE - Other Index Options'!$C:$C,$A36,'NSE - Other Index Options'!$B:$B,F$4))</f>
        <v>911.5242999999997</v>
      </c>
      <c r="G36" s="26" t="str">
        <f>IF(SUMIFS('NSE - NIFTY Index Options'!$L:$L,'NSE - NIFTY Index Options'!$C:$C,$A36,'NSE - NIFTY Index Options'!$B:$B,G$4)+SUMIFS('NSE - Other Index Options'!$L:$L,'NSE - Other Index Options'!$C:$C,$A36,'NSE - Other Index Options'!$B:$B,G$4)=0,"",SUMIFS('NSE - NIFTY Index Options'!$L:$L,'NSE - NIFTY Index Options'!$C:$C,$A36,'NSE - NIFTY Index Options'!$B:$B,G$4)+SUMIFS('NSE - Other Index Options'!$L:$L,'NSE - Other Index Options'!$C:$C,$A36,'NSE - Other Index Options'!$B:$B,G$4))</f>
        <v/>
      </c>
      <c r="H36" s="26">
        <f t="shared" si="0"/>
        <v>4187.0981000000002</v>
      </c>
    </row>
    <row r="37" spans="1:8">
      <c r="A37" t="s">
        <v>58</v>
      </c>
      <c r="B37" s="26">
        <f>IF(SUMIFS('NSE - NIFTY Index Options'!$L:$L,'NSE - NIFTY Index Options'!$C:$C,$A37,'NSE - NIFTY Index Options'!$B:$B,B$4)+SUMIFS('NSE - Other Index Options'!$L:$L,'NSE - Other Index Options'!$C:$C,$A37,'NSE - Other Index Options'!$B:$B,B$4)=0,"",SUMIFS('NSE - NIFTY Index Options'!$L:$L,'NSE - NIFTY Index Options'!$C:$C,$A37,'NSE - NIFTY Index Options'!$B:$B,B$4)+SUMIFS('NSE - Other Index Options'!$L:$L,'NSE - Other Index Options'!$C:$C,$A37,'NSE - Other Index Options'!$B:$B,B$4))</f>
        <v>1032.1686</v>
      </c>
      <c r="C37" s="26">
        <f>IF(SUMIFS('NSE - NIFTY Index Options'!$L:$L,'NSE - NIFTY Index Options'!$C:$C,$A37,'NSE - NIFTY Index Options'!$B:$B,C$4)+SUMIFS('NSE - Other Index Options'!$L:$L,'NSE - Other Index Options'!$C:$C,$A37,'NSE - Other Index Options'!$B:$B,C$4)=0,"",SUMIFS('NSE - NIFTY Index Options'!$L:$L,'NSE - NIFTY Index Options'!$C:$C,$A37,'NSE - NIFTY Index Options'!$B:$B,C$4)+SUMIFS('NSE - Other Index Options'!$L:$L,'NSE - Other Index Options'!$C:$C,$A37,'NSE - Other Index Options'!$B:$B,C$4))</f>
        <v>1254.5065999999997</v>
      </c>
      <c r="D37" s="26">
        <f>IF(SUMIFS('NSE - NIFTY Index Options'!$L:$L,'NSE - NIFTY Index Options'!$C:$C,$A37,'NSE - NIFTY Index Options'!$B:$B,D$4)+SUMIFS('NSE - Other Index Options'!$L:$L,'NSE - Other Index Options'!$C:$C,$A37,'NSE - Other Index Options'!$B:$B,D$4)=0,"",SUMIFS('NSE - NIFTY Index Options'!$L:$L,'NSE - NIFTY Index Options'!$C:$C,$A37,'NSE - NIFTY Index Options'!$B:$B,D$4)+SUMIFS('NSE - Other Index Options'!$L:$L,'NSE - Other Index Options'!$C:$C,$A37,'NSE - Other Index Options'!$B:$B,D$4))</f>
        <v>526.30899999999997</v>
      </c>
      <c r="E37" s="26" t="str">
        <f>IF(SUMIFS('NSE - NIFTY Index Options'!$L:$L,'NSE - NIFTY Index Options'!$C:$C,$A37,'NSE - NIFTY Index Options'!$B:$B,E$4)+SUMIFS('NSE - Other Index Options'!$L:$L,'NSE - Other Index Options'!$C:$C,$A37,'NSE - Other Index Options'!$B:$B,E$4)=0,"",SUMIFS('NSE - NIFTY Index Options'!$L:$L,'NSE - NIFTY Index Options'!$C:$C,$A37,'NSE - NIFTY Index Options'!$B:$B,E$4)+SUMIFS('NSE - Other Index Options'!$L:$L,'NSE - Other Index Options'!$C:$C,$A37,'NSE - Other Index Options'!$B:$B,E$4))</f>
        <v/>
      </c>
      <c r="F37" s="26">
        <f>IF(SUMIFS('NSE - NIFTY Index Options'!$L:$L,'NSE - NIFTY Index Options'!$C:$C,$A37,'NSE - NIFTY Index Options'!$B:$B,F$4)+SUMIFS('NSE - Other Index Options'!$L:$L,'NSE - Other Index Options'!$C:$C,$A37,'NSE - Other Index Options'!$B:$B,F$4)=0,"",SUMIFS('NSE - NIFTY Index Options'!$L:$L,'NSE - NIFTY Index Options'!$C:$C,$A37,'NSE - NIFTY Index Options'!$B:$B,F$4)+SUMIFS('NSE - Other Index Options'!$L:$L,'NSE - Other Index Options'!$C:$C,$A37,'NSE - Other Index Options'!$B:$B,F$4))</f>
        <v>828.99009999999998</v>
      </c>
      <c r="G37" s="26" t="str">
        <f>IF(SUMIFS('NSE - NIFTY Index Options'!$L:$L,'NSE - NIFTY Index Options'!$C:$C,$A37,'NSE - NIFTY Index Options'!$B:$B,G$4)+SUMIFS('NSE - Other Index Options'!$L:$L,'NSE - Other Index Options'!$C:$C,$A37,'NSE - Other Index Options'!$B:$B,G$4)=0,"",SUMIFS('NSE - NIFTY Index Options'!$L:$L,'NSE - NIFTY Index Options'!$C:$C,$A37,'NSE - NIFTY Index Options'!$B:$B,G$4)+SUMIFS('NSE - Other Index Options'!$L:$L,'NSE - Other Index Options'!$C:$C,$A37,'NSE - Other Index Options'!$B:$B,G$4))</f>
        <v/>
      </c>
      <c r="H37" s="26">
        <f t="shared" ref="H37:H68" si="1">IF(SUM(B37:G37)=0,"",SUM(B37:G37))</f>
        <v>3641.9742999999999</v>
      </c>
    </row>
    <row r="38" spans="1:8">
      <c r="A38" t="s">
        <v>59</v>
      </c>
      <c r="B38" s="26">
        <f>IF(SUMIFS('NSE - NIFTY Index Options'!$L:$L,'NSE - NIFTY Index Options'!$C:$C,$A38,'NSE - NIFTY Index Options'!$B:$B,B$4)+SUMIFS('NSE - Other Index Options'!$L:$L,'NSE - Other Index Options'!$C:$C,$A38,'NSE - Other Index Options'!$B:$B,B$4)=0,"",SUMIFS('NSE - NIFTY Index Options'!$L:$L,'NSE - NIFTY Index Options'!$C:$C,$A38,'NSE - NIFTY Index Options'!$B:$B,B$4)+SUMIFS('NSE - Other Index Options'!$L:$L,'NSE - Other Index Options'!$C:$C,$A38,'NSE - Other Index Options'!$B:$B,B$4))</f>
        <v>1178.3574999999998</v>
      </c>
      <c r="C38" s="26" t="str">
        <f>IF(SUMIFS('NSE - NIFTY Index Options'!$L:$L,'NSE - NIFTY Index Options'!$C:$C,$A38,'NSE - NIFTY Index Options'!$B:$B,C$4)+SUMIFS('NSE - Other Index Options'!$L:$L,'NSE - Other Index Options'!$C:$C,$A38,'NSE - Other Index Options'!$B:$B,C$4)=0,"",SUMIFS('NSE - NIFTY Index Options'!$L:$L,'NSE - NIFTY Index Options'!$C:$C,$A38,'NSE - NIFTY Index Options'!$B:$B,C$4)+SUMIFS('NSE - Other Index Options'!$L:$L,'NSE - Other Index Options'!$C:$C,$A38,'NSE - Other Index Options'!$B:$B,C$4))</f>
        <v/>
      </c>
      <c r="D38" s="26" t="str">
        <f>IF(SUMIFS('NSE - NIFTY Index Options'!$L:$L,'NSE - NIFTY Index Options'!$C:$C,$A38,'NSE - NIFTY Index Options'!$B:$B,D$4)+SUMIFS('NSE - Other Index Options'!$L:$L,'NSE - Other Index Options'!$C:$C,$A38,'NSE - Other Index Options'!$B:$B,D$4)=0,"",SUMIFS('NSE - NIFTY Index Options'!$L:$L,'NSE - NIFTY Index Options'!$C:$C,$A38,'NSE - NIFTY Index Options'!$B:$B,D$4)+SUMIFS('NSE - Other Index Options'!$L:$L,'NSE - Other Index Options'!$C:$C,$A38,'NSE - Other Index Options'!$B:$B,D$4))</f>
        <v/>
      </c>
      <c r="E38" s="26" t="str">
        <f>IF(SUMIFS('NSE - NIFTY Index Options'!$L:$L,'NSE - NIFTY Index Options'!$C:$C,$A38,'NSE - NIFTY Index Options'!$B:$B,E$4)+SUMIFS('NSE - Other Index Options'!$L:$L,'NSE - Other Index Options'!$C:$C,$A38,'NSE - Other Index Options'!$B:$B,E$4)=0,"",SUMIFS('NSE - NIFTY Index Options'!$L:$L,'NSE - NIFTY Index Options'!$C:$C,$A38,'NSE - NIFTY Index Options'!$B:$B,E$4)+SUMIFS('NSE - Other Index Options'!$L:$L,'NSE - Other Index Options'!$C:$C,$A38,'NSE - Other Index Options'!$B:$B,E$4))</f>
        <v/>
      </c>
      <c r="F38" s="26" t="str">
        <f>IF(SUMIFS('NSE - NIFTY Index Options'!$L:$L,'NSE - NIFTY Index Options'!$C:$C,$A38,'NSE - NIFTY Index Options'!$B:$B,F$4)+SUMIFS('NSE - Other Index Options'!$L:$L,'NSE - Other Index Options'!$C:$C,$A38,'NSE - Other Index Options'!$B:$B,F$4)=0,"",SUMIFS('NSE - NIFTY Index Options'!$L:$L,'NSE - NIFTY Index Options'!$C:$C,$A38,'NSE - NIFTY Index Options'!$B:$B,F$4)+SUMIFS('NSE - Other Index Options'!$L:$L,'NSE - Other Index Options'!$C:$C,$A38,'NSE - Other Index Options'!$B:$B,F$4))</f>
        <v/>
      </c>
      <c r="G38" s="26" t="str">
        <f>IF(SUMIFS('NSE - NIFTY Index Options'!$L:$L,'NSE - NIFTY Index Options'!$C:$C,$A38,'NSE - NIFTY Index Options'!$B:$B,G$4)+SUMIFS('NSE - Other Index Options'!$L:$L,'NSE - Other Index Options'!$C:$C,$A38,'NSE - Other Index Options'!$B:$B,G$4)=0,"",SUMIFS('NSE - NIFTY Index Options'!$L:$L,'NSE - NIFTY Index Options'!$C:$C,$A38,'NSE - NIFTY Index Options'!$B:$B,G$4)+SUMIFS('NSE - Other Index Options'!$L:$L,'NSE - Other Index Options'!$C:$C,$A38,'NSE - Other Index Options'!$B:$B,G$4))</f>
        <v/>
      </c>
      <c r="H38" s="26">
        <f t="shared" si="1"/>
        <v>1178.3574999999998</v>
      </c>
    </row>
    <row r="39" spans="1:8">
      <c r="A39" t="s">
        <v>60</v>
      </c>
      <c r="B39" s="26">
        <f>IF(SUMIFS('NSE - NIFTY Index Options'!$L:$L,'NSE - NIFTY Index Options'!$C:$C,$A39,'NSE - NIFTY Index Options'!$B:$B,B$4)+SUMIFS('NSE - Other Index Options'!$L:$L,'NSE - Other Index Options'!$C:$C,$A39,'NSE - Other Index Options'!$B:$B,B$4)=0,"",SUMIFS('NSE - NIFTY Index Options'!$L:$L,'NSE - NIFTY Index Options'!$C:$C,$A39,'NSE - NIFTY Index Options'!$B:$B,B$4)+SUMIFS('NSE - Other Index Options'!$L:$L,'NSE - Other Index Options'!$C:$C,$A39,'NSE - Other Index Options'!$B:$B,B$4))</f>
        <v>942.5027</v>
      </c>
      <c r="C39" s="26">
        <f>IF(SUMIFS('NSE - NIFTY Index Options'!$L:$L,'NSE - NIFTY Index Options'!$C:$C,$A39,'NSE - NIFTY Index Options'!$B:$B,C$4)+SUMIFS('NSE - Other Index Options'!$L:$L,'NSE - Other Index Options'!$C:$C,$A39,'NSE - Other Index Options'!$B:$B,C$4)=0,"",SUMIFS('NSE - NIFTY Index Options'!$L:$L,'NSE - NIFTY Index Options'!$C:$C,$A39,'NSE - NIFTY Index Options'!$B:$B,C$4)+SUMIFS('NSE - Other Index Options'!$L:$L,'NSE - Other Index Options'!$C:$C,$A39,'NSE - Other Index Options'!$B:$B,C$4))</f>
        <v>1007.2762</v>
      </c>
      <c r="D39" s="26">
        <f>IF(SUMIFS('NSE - NIFTY Index Options'!$L:$L,'NSE - NIFTY Index Options'!$C:$C,$A39,'NSE - NIFTY Index Options'!$B:$B,D$4)+SUMIFS('NSE - Other Index Options'!$L:$L,'NSE - Other Index Options'!$C:$C,$A39,'NSE - Other Index Options'!$B:$B,D$4)=0,"",SUMIFS('NSE - NIFTY Index Options'!$L:$L,'NSE - NIFTY Index Options'!$C:$C,$A39,'NSE - NIFTY Index Options'!$B:$B,D$4)+SUMIFS('NSE - Other Index Options'!$L:$L,'NSE - Other Index Options'!$C:$C,$A39,'NSE - Other Index Options'!$B:$B,D$4))</f>
        <v>527.7118999999999</v>
      </c>
      <c r="E39" s="26">
        <f>IF(SUMIFS('NSE - NIFTY Index Options'!$L:$L,'NSE - NIFTY Index Options'!$C:$C,$A39,'NSE - NIFTY Index Options'!$B:$B,E$4)+SUMIFS('NSE - Other Index Options'!$L:$L,'NSE - Other Index Options'!$C:$C,$A39,'NSE - Other Index Options'!$B:$B,E$4)=0,"",SUMIFS('NSE - NIFTY Index Options'!$L:$L,'NSE - NIFTY Index Options'!$C:$C,$A39,'NSE - NIFTY Index Options'!$B:$B,E$4)+SUMIFS('NSE - Other Index Options'!$L:$L,'NSE - Other Index Options'!$C:$C,$A39,'NSE - Other Index Options'!$B:$B,E$4))</f>
        <v>529.04930000000002</v>
      </c>
      <c r="F39" s="26" t="str">
        <f>IF(SUMIFS('NSE - NIFTY Index Options'!$L:$L,'NSE - NIFTY Index Options'!$C:$C,$A39,'NSE - NIFTY Index Options'!$B:$B,F$4)+SUMIFS('NSE - Other Index Options'!$L:$L,'NSE - Other Index Options'!$C:$C,$A39,'NSE - Other Index Options'!$B:$B,F$4)=0,"",SUMIFS('NSE - NIFTY Index Options'!$L:$L,'NSE - NIFTY Index Options'!$C:$C,$A39,'NSE - NIFTY Index Options'!$B:$B,F$4)+SUMIFS('NSE - Other Index Options'!$L:$L,'NSE - Other Index Options'!$C:$C,$A39,'NSE - Other Index Options'!$B:$B,F$4))</f>
        <v/>
      </c>
      <c r="G39" s="26" t="str">
        <f>IF(SUMIFS('NSE - NIFTY Index Options'!$L:$L,'NSE - NIFTY Index Options'!$C:$C,$A39,'NSE - NIFTY Index Options'!$B:$B,G$4)+SUMIFS('NSE - Other Index Options'!$L:$L,'NSE - Other Index Options'!$C:$C,$A39,'NSE - Other Index Options'!$B:$B,G$4)=0,"",SUMIFS('NSE - NIFTY Index Options'!$L:$L,'NSE - NIFTY Index Options'!$C:$C,$A39,'NSE - NIFTY Index Options'!$B:$B,G$4)+SUMIFS('NSE - Other Index Options'!$L:$L,'NSE - Other Index Options'!$C:$C,$A39,'NSE - Other Index Options'!$B:$B,G$4))</f>
        <v/>
      </c>
      <c r="H39" s="26">
        <f t="shared" si="1"/>
        <v>3006.5401000000002</v>
      </c>
    </row>
    <row r="40" spans="1:8">
      <c r="A40" t="s">
        <v>61</v>
      </c>
      <c r="B40" s="26">
        <f>IF(SUMIFS('NSE - NIFTY Index Options'!$L:$L,'NSE - NIFTY Index Options'!$C:$C,$A40,'NSE - NIFTY Index Options'!$B:$B,B$4)+SUMIFS('NSE - Other Index Options'!$L:$L,'NSE - Other Index Options'!$C:$C,$A40,'NSE - Other Index Options'!$B:$B,B$4)=0,"",SUMIFS('NSE - NIFTY Index Options'!$L:$L,'NSE - NIFTY Index Options'!$C:$C,$A40,'NSE - NIFTY Index Options'!$B:$B,B$4)+SUMIFS('NSE - Other Index Options'!$L:$L,'NSE - Other Index Options'!$C:$C,$A40,'NSE - Other Index Options'!$B:$B,B$4))</f>
        <v>826.56579999999997</v>
      </c>
      <c r="C40" s="26" t="str">
        <f>IF(SUMIFS('NSE - NIFTY Index Options'!$L:$L,'NSE - NIFTY Index Options'!$C:$C,$A40,'NSE - NIFTY Index Options'!$B:$B,C$4)+SUMIFS('NSE - Other Index Options'!$L:$L,'NSE - Other Index Options'!$C:$C,$A40,'NSE - Other Index Options'!$B:$B,C$4)=0,"",SUMIFS('NSE - NIFTY Index Options'!$L:$L,'NSE - NIFTY Index Options'!$C:$C,$A40,'NSE - NIFTY Index Options'!$B:$B,C$4)+SUMIFS('NSE - Other Index Options'!$L:$L,'NSE - Other Index Options'!$C:$C,$A40,'NSE - Other Index Options'!$B:$B,C$4))</f>
        <v/>
      </c>
      <c r="D40" s="26">
        <f>IF(SUMIFS('NSE - NIFTY Index Options'!$L:$L,'NSE - NIFTY Index Options'!$C:$C,$A40,'NSE - NIFTY Index Options'!$B:$B,D$4)+SUMIFS('NSE - Other Index Options'!$L:$L,'NSE - Other Index Options'!$C:$C,$A40,'NSE - Other Index Options'!$B:$B,D$4)=0,"",SUMIFS('NSE - NIFTY Index Options'!$L:$L,'NSE - NIFTY Index Options'!$C:$C,$A40,'NSE - NIFTY Index Options'!$B:$B,D$4)+SUMIFS('NSE - Other Index Options'!$L:$L,'NSE - Other Index Options'!$C:$C,$A40,'NSE - Other Index Options'!$B:$B,D$4))</f>
        <v>472.04609999999997</v>
      </c>
      <c r="E40" s="26">
        <f>IF(SUMIFS('NSE - NIFTY Index Options'!$L:$L,'NSE - NIFTY Index Options'!$C:$C,$A40,'NSE - NIFTY Index Options'!$B:$B,E$4)+SUMIFS('NSE - Other Index Options'!$L:$L,'NSE - Other Index Options'!$C:$C,$A40,'NSE - Other Index Options'!$B:$B,E$4)=0,"",SUMIFS('NSE - NIFTY Index Options'!$L:$L,'NSE - NIFTY Index Options'!$C:$C,$A40,'NSE - NIFTY Index Options'!$B:$B,E$4)+SUMIFS('NSE - Other Index Options'!$L:$L,'NSE - Other Index Options'!$C:$C,$A40,'NSE - Other Index Options'!$B:$B,E$4))</f>
        <v>425.32950000000005</v>
      </c>
      <c r="F40" s="26">
        <f>IF(SUMIFS('NSE - NIFTY Index Options'!$L:$L,'NSE - NIFTY Index Options'!$C:$C,$A40,'NSE - NIFTY Index Options'!$B:$B,F$4)+SUMIFS('NSE - Other Index Options'!$L:$L,'NSE - Other Index Options'!$C:$C,$A40,'NSE - Other Index Options'!$B:$B,F$4)=0,"",SUMIFS('NSE - NIFTY Index Options'!$L:$L,'NSE - NIFTY Index Options'!$C:$C,$A40,'NSE - NIFTY Index Options'!$B:$B,F$4)+SUMIFS('NSE - Other Index Options'!$L:$L,'NSE - Other Index Options'!$C:$C,$A40,'NSE - Other Index Options'!$B:$B,F$4))</f>
        <v>599.68929999999989</v>
      </c>
      <c r="G40" s="26" t="str">
        <f>IF(SUMIFS('NSE - NIFTY Index Options'!$L:$L,'NSE - NIFTY Index Options'!$C:$C,$A40,'NSE - NIFTY Index Options'!$B:$B,G$4)+SUMIFS('NSE - Other Index Options'!$L:$L,'NSE - Other Index Options'!$C:$C,$A40,'NSE - Other Index Options'!$B:$B,G$4)=0,"",SUMIFS('NSE - NIFTY Index Options'!$L:$L,'NSE - NIFTY Index Options'!$C:$C,$A40,'NSE - NIFTY Index Options'!$B:$B,G$4)+SUMIFS('NSE - Other Index Options'!$L:$L,'NSE - Other Index Options'!$C:$C,$A40,'NSE - Other Index Options'!$B:$B,G$4))</f>
        <v/>
      </c>
      <c r="H40" s="26">
        <f t="shared" si="1"/>
        <v>2323.6306999999997</v>
      </c>
    </row>
    <row r="41" spans="1:8">
      <c r="A41" t="s">
        <v>62</v>
      </c>
      <c r="B41" s="26">
        <f>IF(SUMIFS('NSE - NIFTY Index Options'!$L:$L,'NSE - NIFTY Index Options'!$C:$C,$A41,'NSE - NIFTY Index Options'!$B:$B,B$4)+SUMIFS('NSE - Other Index Options'!$L:$L,'NSE - Other Index Options'!$C:$C,$A41,'NSE - Other Index Options'!$B:$B,B$4)=0,"",SUMIFS('NSE - NIFTY Index Options'!$L:$L,'NSE - NIFTY Index Options'!$C:$C,$A41,'NSE - NIFTY Index Options'!$B:$B,B$4)+SUMIFS('NSE - Other Index Options'!$L:$L,'NSE - Other Index Options'!$C:$C,$A41,'NSE - Other Index Options'!$B:$B,B$4))</f>
        <v>630.9155999999997</v>
      </c>
      <c r="C41" s="26">
        <f>IF(SUMIFS('NSE - NIFTY Index Options'!$L:$L,'NSE - NIFTY Index Options'!$C:$C,$A41,'NSE - NIFTY Index Options'!$B:$B,C$4)+SUMIFS('NSE - Other Index Options'!$L:$L,'NSE - Other Index Options'!$C:$C,$A41,'NSE - Other Index Options'!$B:$B,C$4)=0,"",SUMIFS('NSE - NIFTY Index Options'!$L:$L,'NSE - NIFTY Index Options'!$C:$C,$A41,'NSE - NIFTY Index Options'!$B:$B,C$4)+SUMIFS('NSE - Other Index Options'!$L:$L,'NSE - Other Index Options'!$C:$C,$A41,'NSE - Other Index Options'!$B:$B,C$4))</f>
        <v>653.9239</v>
      </c>
      <c r="D41" s="26">
        <f>IF(SUMIFS('NSE - NIFTY Index Options'!$L:$L,'NSE - NIFTY Index Options'!$C:$C,$A41,'NSE - NIFTY Index Options'!$B:$B,D$4)+SUMIFS('NSE - Other Index Options'!$L:$L,'NSE - Other Index Options'!$C:$C,$A41,'NSE - Other Index Options'!$B:$B,D$4)=0,"",SUMIFS('NSE - NIFTY Index Options'!$L:$L,'NSE - NIFTY Index Options'!$C:$C,$A41,'NSE - NIFTY Index Options'!$B:$B,D$4)+SUMIFS('NSE - Other Index Options'!$L:$L,'NSE - Other Index Options'!$C:$C,$A41,'NSE - Other Index Options'!$B:$B,D$4))</f>
        <v>367.88080000000002</v>
      </c>
      <c r="E41" s="26">
        <f>IF(SUMIFS('NSE - NIFTY Index Options'!$L:$L,'NSE - NIFTY Index Options'!$C:$C,$A41,'NSE - NIFTY Index Options'!$B:$B,E$4)+SUMIFS('NSE - Other Index Options'!$L:$L,'NSE - Other Index Options'!$C:$C,$A41,'NSE - Other Index Options'!$B:$B,E$4)=0,"",SUMIFS('NSE - NIFTY Index Options'!$L:$L,'NSE - NIFTY Index Options'!$C:$C,$A41,'NSE - NIFTY Index Options'!$B:$B,E$4)+SUMIFS('NSE - Other Index Options'!$L:$L,'NSE - Other Index Options'!$C:$C,$A41,'NSE - Other Index Options'!$B:$B,E$4))</f>
        <v>366.29989999999992</v>
      </c>
      <c r="F41" s="26">
        <f>IF(SUMIFS('NSE - NIFTY Index Options'!$L:$L,'NSE - NIFTY Index Options'!$C:$C,$A41,'NSE - NIFTY Index Options'!$B:$B,F$4)+SUMIFS('NSE - Other Index Options'!$L:$L,'NSE - Other Index Options'!$C:$C,$A41,'NSE - Other Index Options'!$B:$B,F$4)=0,"",SUMIFS('NSE - NIFTY Index Options'!$L:$L,'NSE - NIFTY Index Options'!$C:$C,$A41,'NSE - NIFTY Index Options'!$B:$B,F$4)+SUMIFS('NSE - Other Index Options'!$L:$L,'NSE - Other Index Options'!$C:$C,$A41,'NSE - Other Index Options'!$B:$B,F$4))</f>
        <v>482.81899999999996</v>
      </c>
      <c r="G41" s="26" t="str">
        <f>IF(SUMIFS('NSE - NIFTY Index Options'!$L:$L,'NSE - NIFTY Index Options'!$C:$C,$A41,'NSE - NIFTY Index Options'!$B:$B,G$4)+SUMIFS('NSE - Other Index Options'!$L:$L,'NSE - Other Index Options'!$C:$C,$A41,'NSE - Other Index Options'!$B:$B,G$4)=0,"",SUMIFS('NSE - NIFTY Index Options'!$L:$L,'NSE - NIFTY Index Options'!$C:$C,$A41,'NSE - NIFTY Index Options'!$B:$B,G$4)+SUMIFS('NSE - Other Index Options'!$L:$L,'NSE - Other Index Options'!$C:$C,$A41,'NSE - Other Index Options'!$B:$B,G$4))</f>
        <v/>
      </c>
      <c r="H41" s="26">
        <f t="shared" si="1"/>
        <v>2501.8391999999994</v>
      </c>
    </row>
    <row r="42" spans="1:8">
      <c r="A42" t="s">
        <v>63</v>
      </c>
      <c r="B42" s="26">
        <f>IF(SUMIFS('NSE - NIFTY Index Options'!$L:$L,'NSE - NIFTY Index Options'!$C:$C,$A42,'NSE - NIFTY Index Options'!$B:$B,B$4)+SUMIFS('NSE - Other Index Options'!$L:$L,'NSE - Other Index Options'!$C:$C,$A42,'NSE - Other Index Options'!$B:$B,B$4)=0,"",SUMIFS('NSE - NIFTY Index Options'!$L:$L,'NSE - NIFTY Index Options'!$C:$C,$A42,'NSE - NIFTY Index Options'!$B:$B,B$4)+SUMIFS('NSE - Other Index Options'!$L:$L,'NSE - Other Index Options'!$C:$C,$A42,'NSE - Other Index Options'!$B:$B,B$4))</f>
        <v>609.49379999999996</v>
      </c>
      <c r="C42" s="26">
        <f>IF(SUMIFS('NSE - NIFTY Index Options'!$L:$L,'NSE - NIFTY Index Options'!$C:$C,$A42,'NSE - NIFTY Index Options'!$B:$B,C$4)+SUMIFS('NSE - Other Index Options'!$L:$L,'NSE - Other Index Options'!$C:$C,$A42,'NSE - Other Index Options'!$B:$B,C$4)=0,"",SUMIFS('NSE - NIFTY Index Options'!$L:$L,'NSE - NIFTY Index Options'!$C:$C,$A42,'NSE - NIFTY Index Options'!$B:$B,C$4)+SUMIFS('NSE - Other Index Options'!$L:$L,'NSE - Other Index Options'!$C:$C,$A42,'NSE - Other Index Options'!$B:$B,C$4))</f>
        <v>791.91459999999995</v>
      </c>
      <c r="D42" s="26">
        <f>IF(SUMIFS('NSE - NIFTY Index Options'!$L:$L,'NSE - NIFTY Index Options'!$C:$C,$A42,'NSE - NIFTY Index Options'!$B:$B,D$4)+SUMIFS('NSE - Other Index Options'!$L:$L,'NSE - Other Index Options'!$C:$C,$A42,'NSE - Other Index Options'!$B:$B,D$4)=0,"",SUMIFS('NSE - NIFTY Index Options'!$L:$L,'NSE - NIFTY Index Options'!$C:$C,$A42,'NSE - NIFTY Index Options'!$B:$B,D$4)+SUMIFS('NSE - Other Index Options'!$L:$L,'NSE - Other Index Options'!$C:$C,$A42,'NSE - Other Index Options'!$B:$B,D$4))</f>
        <v>350.18230000000005</v>
      </c>
      <c r="E42" s="26">
        <f>IF(SUMIFS('NSE - NIFTY Index Options'!$L:$L,'NSE - NIFTY Index Options'!$C:$C,$A42,'NSE - NIFTY Index Options'!$B:$B,E$4)+SUMIFS('NSE - Other Index Options'!$L:$L,'NSE - Other Index Options'!$C:$C,$A42,'NSE - Other Index Options'!$B:$B,E$4)=0,"",SUMIFS('NSE - NIFTY Index Options'!$L:$L,'NSE - NIFTY Index Options'!$C:$C,$A42,'NSE - NIFTY Index Options'!$B:$B,E$4)+SUMIFS('NSE - Other Index Options'!$L:$L,'NSE - Other Index Options'!$C:$C,$A42,'NSE - Other Index Options'!$B:$B,E$4))</f>
        <v>318.02940000000001</v>
      </c>
      <c r="F42" s="26">
        <f>IF(SUMIFS('NSE - NIFTY Index Options'!$L:$L,'NSE - NIFTY Index Options'!$C:$C,$A42,'NSE - NIFTY Index Options'!$B:$B,F$4)+SUMIFS('NSE - Other Index Options'!$L:$L,'NSE - Other Index Options'!$C:$C,$A42,'NSE - Other Index Options'!$B:$B,F$4)=0,"",SUMIFS('NSE - NIFTY Index Options'!$L:$L,'NSE - NIFTY Index Options'!$C:$C,$A42,'NSE - NIFTY Index Options'!$B:$B,F$4)+SUMIFS('NSE - Other Index Options'!$L:$L,'NSE - Other Index Options'!$C:$C,$A42,'NSE - Other Index Options'!$B:$B,F$4))</f>
        <v>566.68269999999995</v>
      </c>
      <c r="G42" s="26" t="str">
        <f>IF(SUMIFS('NSE - NIFTY Index Options'!$L:$L,'NSE - NIFTY Index Options'!$C:$C,$A42,'NSE - NIFTY Index Options'!$B:$B,G$4)+SUMIFS('NSE - Other Index Options'!$L:$L,'NSE - Other Index Options'!$C:$C,$A42,'NSE - Other Index Options'!$B:$B,G$4)=0,"",SUMIFS('NSE - NIFTY Index Options'!$L:$L,'NSE - NIFTY Index Options'!$C:$C,$A42,'NSE - NIFTY Index Options'!$B:$B,G$4)+SUMIFS('NSE - Other Index Options'!$L:$L,'NSE - Other Index Options'!$C:$C,$A42,'NSE - Other Index Options'!$B:$B,G$4))</f>
        <v/>
      </c>
      <c r="H42" s="26">
        <f t="shared" si="1"/>
        <v>2636.3027999999995</v>
      </c>
    </row>
    <row r="43" spans="1:8">
      <c r="A43" t="s">
        <v>64</v>
      </c>
      <c r="B43" s="26" t="str">
        <f>IF(SUMIFS('NSE - NIFTY Index Options'!$L:$L,'NSE - NIFTY Index Options'!$C:$C,$A43,'NSE - NIFTY Index Options'!$B:$B,B$4)+SUMIFS('NSE - Other Index Options'!$L:$L,'NSE - Other Index Options'!$C:$C,$A43,'NSE - Other Index Options'!$B:$B,B$4)=0,"",SUMIFS('NSE - NIFTY Index Options'!$L:$L,'NSE - NIFTY Index Options'!$C:$C,$A43,'NSE - NIFTY Index Options'!$B:$B,B$4)+SUMIFS('NSE - Other Index Options'!$L:$L,'NSE - Other Index Options'!$C:$C,$A43,'NSE - Other Index Options'!$B:$B,B$4))</f>
        <v/>
      </c>
      <c r="C43" s="26" t="str">
        <f>IF(SUMIFS('NSE - NIFTY Index Options'!$L:$L,'NSE - NIFTY Index Options'!$C:$C,$A43,'NSE - NIFTY Index Options'!$B:$B,C$4)+SUMIFS('NSE - Other Index Options'!$L:$L,'NSE - Other Index Options'!$C:$C,$A43,'NSE - Other Index Options'!$B:$B,C$4)=0,"",SUMIFS('NSE - NIFTY Index Options'!$L:$L,'NSE - NIFTY Index Options'!$C:$C,$A43,'NSE - NIFTY Index Options'!$B:$B,C$4)+SUMIFS('NSE - Other Index Options'!$L:$L,'NSE - Other Index Options'!$C:$C,$A43,'NSE - Other Index Options'!$B:$B,C$4))</f>
        <v/>
      </c>
      <c r="D43" s="26">
        <f>IF(SUMIFS('NSE - NIFTY Index Options'!$L:$L,'NSE - NIFTY Index Options'!$C:$C,$A43,'NSE - NIFTY Index Options'!$B:$B,D$4)+SUMIFS('NSE - Other Index Options'!$L:$L,'NSE - Other Index Options'!$C:$C,$A43,'NSE - Other Index Options'!$B:$B,D$4)=0,"",SUMIFS('NSE - NIFTY Index Options'!$L:$L,'NSE - NIFTY Index Options'!$C:$C,$A43,'NSE - NIFTY Index Options'!$B:$B,D$4)+SUMIFS('NSE - Other Index Options'!$L:$L,'NSE - Other Index Options'!$C:$C,$A43,'NSE - Other Index Options'!$B:$B,D$4))</f>
        <v>390.68559999999997</v>
      </c>
      <c r="E43" s="26">
        <f>IF(SUMIFS('NSE - NIFTY Index Options'!$L:$L,'NSE - NIFTY Index Options'!$C:$C,$A43,'NSE - NIFTY Index Options'!$B:$B,E$4)+SUMIFS('NSE - Other Index Options'!$L:$L,'NSE - Other Index Options'!$C:$C,$A43,'NSE - Other Index Options'!$B:$B,E$4)=0,"",SUMIFS('NSE - NIFTY Index Options'!$L:$L,'NSE - NIFTY Index Options'!$C:$C,$A43,'NSE - NIFTY Index Options'!$B:$B,E$4)+SUMIFS('NSE - Other Index Options'!$L:$L,'NSE - Other Index Options'!$C:$C,$A43,'NSE - Other Index Options'!$B:$B,E$4))</f>
        <v>384.91609999999997</v>
      </c>
      <c r="F43" s="26" t="str">
        <f>IF(SUMIFS('NSE - NIFTY Index Options'!$L:$L,'NSE - NIFTY Index Options'!$C:$C,$A43,'NSE - NIFTY Index Options'!$B:$B,F$4)+SUMIFS('NSE - Other Index Options'!$L:$L,'NSE - Other Index Options'!$C:$C,$A43,'NSE - Other Index Options'!$B:$B,F$4)=0,"",SUMIFS('NSE - NIFTY Index Options'!$L:$L,'NSE - NIFTY Index Options'!$C:$C,$A43,'NSE - NIFTY Index Options'!$B:$B,F$4)+SUMIFS('NSE - Other Index Options'!$L:$L,'NSE - Other Index Options'!$C:$C,$A43,'NSE - Other Index Options'!$B:$B,F$4))</f>
        <v/>
      </c>
      <c r="G43" s="26" t="str">
        <f>IF(SUMIFS('NSE - NIFTY Index Options'!$L:$L,'NSE - NIFTY Index Options'!$C:$C,$A43,'NSE - NIFTY Index Options'!$B:$B,G$4)+SUMIFS('NSE - Other Index Options'!$L:$L,'NSE - Other Index Options'!$C:$C,$A43,'NSE - Other Index Options'!$B:$B,G$4)=0,"",SUMIFS('NSE - NIFTY Index Options'!$L:$L,'NSE - NIFTY Index Options'!$C:$C,$A43,'NSE - NIFTY Index Options'!$B:$B,G$4)+SUMIFS('NSE - Other Index Options'!$L:$L,'NSE - Other Index Options'!$C:$C,$A43,'NSE - Other Index Options'!$B:$B,G$4))</f>
        <v/>
      </c>
      <c r="H43" s="26">
        <f t="shared" si="1"/>
        <v>775.60169999999994</v>
      </c>
    </row>
    <row r="44" spans="1:8">
      <c r="A44" t="s">
        <v>65</v>
      </c>
      <c r="B44" s="26">
        <f>IF(SUMIFS('NSE - NIFTY Index Options'!$L:$L,'NSE - NIFTY Index Options'!$C:$C,$A44,'NSE - NIFTY Index Options'!$B:$B,B$4)+SUMIFS('NSE - Other Index Options'!$L:$L,'NSE - Other Index Options'!$C:$C,$A44,'NSE - Other Index Options'!$B:$B,B$4)=0,"",SUMIFS('NSE - NIFTY Index Options'!$L:$L,'NSE - NIFTY Index Options'!$C:$C,$A44,'NSE - NIFTY Index Options'!$B:$B,B$4)+SUMIFS('NSE - Other Index Options'!$L:$L,'NSE - Other Index Options'!$C:$C,$A44,'NSE - Other Index Options'!$B:$B,B$4))</f>
        <v>794.31000000000006</v>
      </c>
      <c r="C44" s="26">
        <f>IF(SUMIFS('NSE - NIFTY Index Options'!$L:$L,'NSE - NIFTY Index Options'!$C:$C,$A44,'NSE - NIFTY Index Options'!$B:$B,C$4)+SUMIFS('NSE - Other Index Options'!$L:$L,'NSE - Other Index Options'!$C:$C,$A44,'NSE - Other Index Options'!$B:$B,C$4)=0,"",SUMIFS('NSE - NIFTY Index Options'!$L:$L,'NSE - NIFTY Index Options'!$C:$C,$A44,'NSE - NIFTY Index Options'!$B:$B,C$4)+SUMIFS('NSE - Other Index Options'!$L:$L,'NSE - Other Index Options'!$C:$C,$A44,'NSE - Other Index Options'!$B:$B,C$4))</f>
        <v>851.83479999999997</v>
      </c>
      <c r="D44" s="26">
        <f>IF(SUMIFS('NSE - NIFTY Index Options'!$L:$L,'NSE - NIFTY Index Options'!$C:$C,$A44,'NSE - NIFTY Index Options'!$B:$B,D$4)+SUMIFS('NSE - Other Index Options'!$L:$L,'NSE - Other Index Options'!$C:$C,$A44,'NSE - Other Index Options'!$B:$B,D$4)=0,"",SUMIFS('NSE - NIFTY Index Options'!$L:$L,'NSE - NIFTY Index Options'!$C:$C,$A44,'NSE - NIFTY Index Options'!$B:$B,D$4)+SUMIFS('NSE - Other Index Options'!$L:$L,'NSE - Other Index Options'!$C:$C,$A44,'NSE - Other Index Options'!$B:$B,D$4))</f>
        <v>493.09009999999995</v>
      </c>
      <c r="E44" s="26">
        <f>IF(SUMIFS('NSE - NIFTY Index Options'!$L:$L,'NSE - NIFTY Index Options'!$C:$C,$A44,'NSE - NIFTY Index Options'!$B:$B,E$4)+SUMIFS('NSE - Other Index Options'!$L:$L,'NSE - Other Index Options'!$C:$C,$A44,'NSE - Other Index Options'!$B:$B,E$4)=0,"",SUMIFS('NSE - NIFTY Index Options'!$L:$L,'NSE - NIFTY Index Options'!$C:$C,$A44,'NSE - NIFTY Index Options'!$B:$B,E$4)+SUMIFS('NSE - Other Index Options'!$L:$L,'NSE - Other Index Options'!$C:$C,$A44,'NSE - Other Index Options'!$B:$B,E$4))</f>
        <v>383.71410000000009</v>
      </c>
      <c r="F44" s="26" t="str">
        <f>IF(SUMIFS('NSE - NIFTY Index Options'!$L:$L,'NSE - NIFTY Index Options'!$C:$C,$A44,'NSE - NIFTY Index Options'!$B:$B,F$4)+SUMIFS('NSE - Other Index Options'!$L:$L,'NSE - Other Index Options'!$C:$C,$A44,'NSE - Other Index Options'!$B:$B,F$4)=0,"",SUMIFS('NSE - NIFTY Index Options'!$L:$L,'NSE - NIFTY Index Options'!$C:$C,$A44,'NSE - NIFTY Index Options'!$B:$B,F$4)+SUMIFS('NSE - Other Index Options'!$L:$L,'NSE - Other Index Options'!$C:$C,$A44,'NSE - Other Index Options'!$B:$B,F$4))</f>
        <v/>
      </c>
      <c r="G44" s="26" t="str">
        <f>IF(SUMIFS('NSE - NIFTY Index Options'!$L:$L,'NSE - NIFTY Index Options'!$C:$C,$A44,'NSE - NIFTY Index Options'!$B:$B,G$4)+SUMIFS('NSE - Other Index Options'!$L:$L,'NSE - Other Index Options'!$C:$C,$A44,'NSE - Other Index Options'!$B:$B,G$4)=0,"",SUMIFS('NSE - NIFTY Index Options'!$L:$L,'NSE - NIFTY Index Options'!$C:$C,$A44,'NSE - NIFTY Index Options'!$B:$B,G$4)+SUMIFS('NSE - Other Index Options'!$L:$L,'NSE - Other Index Options'!$C:$C,$A44,'NSE - Other Index Options'!$B:$B,G$4))</f>
        <v/>
      </c>
      <c r="H44" s="26">
        <f t="shared" si="1"/>
        <v>2522.9490000000001</v>
      </c>
    </row>
    <row r="45" spans="1:8">
      <c r="A45" t="s">
        <v>66</v>
      </c>
      <c r="B45" s="26">
        <f>IF(SUMIFS('NSE - NIFTY Index Options'!$L:$L,'NSE - NIFTY Index Options'!$C:$C,$A45,'NSE - NIFTY Index Options'!$B:$B,B$4)+SUMIFS('NSE - Other Index Options'!$L:$L,'NSE - Other Index Options'!$C:$C,$A45,'NSE - Other Index Options'!$B:$B,B$4)=0,"",SUMIFS('NSE - NIFTY Index Options'!$L:$L,'NSE - NIFTY Index Options'!$C:$C,$A45,'NSE - NIFTY Index Options'!$B:$B,B$4)+SUMIFS('NSE - Other Index Options'!$L:$L,'NSE - Other Index Options'!$C:$C,$A45,'NSE - Other Index Options'!$B:$B,B$4))</f>
        <v>640.87639999999999</v>
      </c>
      <c r="C45" s="26">
        <f>IF(SUMIFS('NSE - NIFTY Index Options'!$L:$L,'NSE - NIFTY Index Options'!$C:$C,$A45,'NSE - NIFTY Index Options'!$B:$B,C$4)+SUMIFS('NSE - Other Index Options'!$L:$L,'NSE - Other Index Options'!$C:$C,$A45,'NSE - Other Index Options'!$B:$B,C$4)=0,"",SUMIFS('NSE - NIFTY Index Options'!$L:$L,'NSE - NIFTY Index Options'!$C:$C,$A45,'NSE - NIFTY Index Options'!$B:$B,C$4)+SUMIFS('NSE - Other Index Options'!$L:$L,'NSE - Other Index Options'!$C:$C,$A45,'NSE - Other Index Options'!$B:$B,C$4))</f>
        <v>810.12010000000009</v>
      </c>
      <c r="D45" s="26">
        <f>IF(SUMIFS('NSE - NIFTY Index Options'!$L:$L,'NSE - NIFTY Index Options'!$C:$C,$A45,'NSE - NIFTY Index Options'!$B:$B,D$4)+SUMIFS('NSE - Other Index Options'!$L:$L,'NSE - Other Index Options'!$C:$C,$A45,'NSE - Other Index Options'!$B:$B,D$4)=0,"",SUMIFS('NSE - NIFTY Index Options'!$L:$L,'NSE - NIFTY Index Options'!$C:$C,$A45,'NSE - NIFTY Index Options'!$B:$B,D$4)+SUMIFS('NSE - Other Index Options'!$L:$L,'NSE - Other Index Options'!$C:$C,$A45,'NSE - Other Index Options'!$B:$B,D$4))</f>
        <v>490.54029999999995</v>
      </c>
      <c r="E45" s="26">
        <f>IF(SUMIFS('NSE - NIFTY Index Options'!$L:$L,'NSE - NIFTY Index Options'!$C:$C,$A45,'NSE - NIFTY Index Options'!$B:$B,E$4)+SUMIFS('NSE - Other Index Options'!$L:$L,'NSE - Other Index Options'!$C:$C,$A45,'NSE - Other Index Options'!$B:$B,E$4)=0,"",SUMIFS('NSE - NIFTY Index Options'!$L:$L,'NSE - NIFTY Index Options'!$C:$C,$A45,'NSE - NIFTY Index Options'!$B:$B,E$4)+SUMIFS('NSE - Other Index Options'!$L:$L,'NSE - Other Index Options'!$C:$C,$A45,'NSE - Other Index Options'!$B:$B,E$4))</f>
        <v>406.68639999999994</v>
      </c>
      <c r="F45" s="26">
        <f>IF(SUMIFS('NSE - NIFTY Index Options'!$L:$L,'NSE - NIFTY Index Options'!$C:$C,$A45,'NSE - NIFTY Index Options'!$B:$B,F$4)+SUMIFS('NSE - Other Index Options'!$L:$L,'NSE - Other Index Options'!$C:$C,$A45,'NSE - Other Index Options'!$B:$B,F$4)=0,"",SUMIFS('NSE - NIFTY Index Options'!$L:$L,'NSE - NIFTY Index Options'!$C:$C,$A45,'NSE - NIFTY Index Options'!$B:$B,F$4)+SUMIFS('NSE - Other Index Options'!$L:$L,'NSE - Other Index Options'!$C:$C,$A45,'NSE - Other Index Options'!$B:$B,F$4))</f>
        <v>549.97279999999989</v>
      </c>
      <c r="G45" s="26" t="str">
        <f>IF(SUMIFS('NSE - NIFTY Index Options'!$L:$L,'NSE - NIFTY Index Options'!$C:$C,$A45,'NSE - NIFTY Index Options'!$B:$B,G$4)+SUMIFS('NSE - Other Index Options'!$L:$L,'NSE - Other Index Options'!$C:$C,$A45,'NSE - Other Index Options'!$B:$B,G$4)=0,"",SUMIFS('NSE - NIFTY Index Options'!$L:$L,'NSE - NIFTY Index Options'!$C:$C,$A45,'NSE - NIFTY Index Options'!$B:$B,G$4)+SUMIFS('NSE - Other Index Options'!$L:$L,'NSE - Other Index Options'!$C:$C,$A45,'NSE - Other Index Options'!$B:$B,G$4))</f>
        <v/>
      </c>
      <c r="H45" s="26">
        <f t="shared" si="1"/>
        <v>2898.1959999999999</v>
      </c>
    </row>
    <row r="46" spans="1:8">
      <c r="A46" t="s">
        <v>67</v>
      </c>
      <c r="B46" s="26">
        <f>IF(SUMIFS('NSE - NIFTY Index Options'!$L:$L,'NSE - NIFTY Index Options'!$C:$C,$A46,'NSE - NIFTY Index Options'!$B:$B,B$4)+SUMIFS('NSE - Other Index Options'!$L:$L,'NSE - Other Index Options'!$C:$C,$A46,'NSE - Other Index Options'!$B:$B,B$4)=0,"",SUMIFS('NSE - NIFTY Index Options'!$L:$L,'NSE - NIFTY Index Options'!$C:$C,$A46,'NSE - NIFTY Index Options'!$B:$B,B$4)+SUMIFS('NSE - Other Index Options'!$L:$L,'NSE - Other Index Options'!$C:$C,$A46,'NSE - Other Index Options'!$B:$B,B$4))</f>
        <v>807.82819999999981</v>
      </c>
      <c r="C46" s="26">
        <f>IF(SUMIFS('NSE - NIFTY Index Options'!$L:$L,'NSE - NIFTY Index Options'!$C:$C,$A46,'NSE - NIFTY Index Options'!$B:$B,C$4)+SUMIFS('NSE - Other Index Options'!$L:$L,'NSE - Other Index Options'!$C:$C,$A46,'NSE - Other Index Options'!$B:$B,C$4)=0,"",SUMIFS('NSE - NIFTY Index Options'!$L:$L,'NSE - NIFTY Index Options'!$C:$C,$A46,'NSE - NIFTY Index Options'!$B:$B,C$4)+SUMIFS('NSE - Other Index Options'!$L:$L,'NSE - Other Index Options'!$C:$C,$A46,'NSE - Other Index Options'!$B:$B,C$4))</f>
        <v>775.39489999999989</v>
      </c>
      <c r="D46" s="26">
        <f>IF(SUMIFS('NSE - NIFTY Index Options'!$L:$L,'NSE - NIFTY Index Options'!$C:$C,$A46,'NSE - NIFTY Index Options'!$B:$B,D$4)+SUMIFS('NSE - Other Index Options'!$L:$L,'NSE - Other Index Options'!$C:$C,$A46,'NSE - Other Index Options'!$B:$B,D$4)=0,"",SUMIFS('NSE - NIFTY Index Options'!$L:$L,'NSE - NIFTY Index Options'!$C:$C,$A46,'NSE - NIFTY Index Options'!$B:$B,D$4)+SUMIFS('NSE - Other Index Options'!$L:$L,'NSE - Other Index Options'!$C:$C,$A46,'NSE - Other Index Options'!$B:$B,D$4))</f>
        <v>425.52799999999991</v>
      </c>
      <c r="E46" s="26">
        <f>IF(SUMIFS('NSE - NIFTY Index Options'!$L:$L,'NSE - NIFTY Index Options'!$C:$C,$A46,'NSE - NIFTY Index Options'!$B:$B,E$4)+SUMIFS('NSE - Other Index Options'!$L:$L,'NSE - Other Index Options'!$C:$C,$A46,'NSE - Other Index Options'!$B:$B,E$4)=0,"",SUMIFS('NSE - NIFTY Index Options'!$L:$L,'NSE - NIFTY Index Options'!$C:$C,$A46,'NSE - NIFTY Index Options'!$B:$B,E$4)+SUMIFS('NSE - Other Index Options'!$L:$L,'NSE - Other Index Options'!$C:$C,$A46,'NSE - Other Index Options'!$B:$B,E$4))</f>
        <v>369.3723</v>
      </c>
      <c r="F46" s="26">
        <f>IF(SUMIFS('NSE - NIFTY Index Options'!$L:$L,'NSE - NIFTY Index Options'!$C:$C,$A46,'NSE - NIFTY Index Options'!$B:$B,F$4)+SUMIFS('NSE - Other Index Options'!$L:$L,'NSE - Other Index Options'!$C:$C,$A46,'NSE - Other Index Options'!$B:$B,F$4)=0,"",SUMIFS('NSE - NIFTY Index Options'!$L:$L,'NSE - NIFTY Index Options'!$C:$C,$A46,'NSE - NIFTY Index Options'!$B:$B,F$4)+SUMIFS('NSE - Other Index Options'!$L:$L,'NSE - Other Index Options'!$C:$C,$A46,'NSE - Other Index Options'!$B:$B,F$4))</f>
        <v>658.59009999999989</v>
      </c>
      <c r="G46" s="26" t="str">
        <f>IF(SUMIFS('NSE - NIFTY Index Options'!$L:$L,'NSE - NIFTY Index Options'!$C:$C,$A46,'NSE - NIFTY Index Options'!$B:$B,G$4)+SUMIFS('NSE - Other Index Options'!$L:$L,'NSE - Other Index Options'!$C:$C,$A46,'NSE - Other Index Options'!$B:$B,G$4)=0,"",SUMIFS('NSE - NIFTY Index Options'!$L:$L,'NSE - NIFTY Index Options'!$C:$C,$A46,'NSE - NIFTY Index Options'!$B:$B,G$4)+SUMIFS('NSE - Other Index Options'!$L:$L,'NSE - Other Index Options'!$C:$C,$A46,'NSE - Other Index Options'!$B:$B,G$4))</f>
        <v/>
      </c>
      <c r="H46" s="26">
        <f t="shared" si="1"/>
        <v>3036.7134999999994</v>
      </c>
    </row>
    <row r="47" spans="1:8">
      <c r="A47" t="s">
        <v>68</v>
      </c>
      <c r="B47" s="26">
        <f>IF(SUMIFS('NSE - NIFTY Index Options'!$L:$L,'NSE - NIFTY Index Options'!$C:$C,$A47,'NSE - NIFTY Index Options'!$B:$B,B$4)+SUMIFS('NSE - Other Index Options'!$L:$L,'NSE - Other Index Options'!$C:$C,$A47,'NSE - Other Index Options'!$B:$B,B$4)=0,"",SUMIFS('NSE - NIFTY Index Options'!$L:$L,'NSE - NIFTY Index Options'!$C:$C,$A47,'NSE - NIFTY Index Options'!$B:$B,B$4)+SUMIFS('NSE - Other Index Options'!$L:$L,'NSE - Other Index Options'!$C:$C,$A47,'NSE - Other Index Options'!$B:$B,B$4))</f>
        <v>516.55369999999994</v>
      </c>
      <c r="C47" s="26">
        <f>IF(SUMIFS('NSE - NIFTY Index Options'!$L:$L,'NSE - NIFTY Index Options'!$C:$C,$A47,'NSE - NIFTY Index Options'!$B:$B,C$4)+SUMIFS('NSE - Other Index Options'!$L:$L,'NSE - Other Index Options'!$C:$C,$A47,'NSE - Other Index Options'!$B:$B,C$4)=0,"",SUMIFS('NSE - NIFTY Index Options'!$L:$L,'NSE - NIFTY Index Options'!$C:$C,$A47,'NSE - NIFTY Index Options'!$B:$B,C$4)+SUMIFS('NSE - Other Index Options'!$L:$L,'NSE - Other Index Options'!$C:$C,$A47,'NSE - Other Index Options'!$B:$B,C$4))</f>
        <v>759.12930000000006</v>
      </c>
      <c r="D47" s="26">
        <f>IF(SUMIFS('NSE - NIFTY Index Options'!$L:$L,'NSE - NIFTY Index Options'!$C:$C,$A47,'NSE - NIFTY Index Options'!$B:$B,D$4)+SUMIFS('NSE - Other Index Options'!$L:$L,'NSE - Other Index Options'!$C:$C,$A47,'NSE - Other Index Options'!$B:$B,D$4)=0,"",SUMIFS('NSE - NIFTY Index Options'!$L:$L,'NSE - NIFTY Index Options'!$C:$C,$A47,'NSE - NIFTY Index Options'!$B:$B,D$4)+SUMIFS('NSE - Other Index Options'!$L:$L,'NSE - Other Index Options'!$C:$C,$A47,'NSE - Other Index Options'!$B:$B,D$4))</f>
        <v>271.31470000000002</v>
      </c>
      <c r="E47" s="26" t="str">
        <f>IF(SUMIFS('NSE - NIFTY Index Options'!$L:$L,'NSE - NIFTY Index Options'!$C:$C,$A47,'NSE - NIFTY Index Options'!$B:$B,E$4)+SUMIFS('NSE - Other Index Options'!$L:$L,'NSE - Other Index Options'!$C:$C,$A47,'NSE - Other Index Options'!$B:$B,E$4)=0,"",SUMIFS('NSE - NIFTY Index Options'!$L:$L,'NSE - NIFTY Index Options'!$C:$C,$A47,'NSE - NIFTY Index Options'!$B:$B,E$4)+SUMIFS('NSE - Other Index Options'!$L:$L,'NSE - Other Index Options'!$C:$C,$A47,'NSE - Other Index Options'!$B:$B,E$4))</f>
        <v/>
      </c>
      <c r="F47" s="26">
        <f>IF(SUMIFS('NSE - NIFTY Index Options'!$L:$L,'NSE - NIFTY Index Options'!$C:$C,$A47,'NSE - NIFTY Index Options'!$B:$B,F$4)+SUMIFS('NSE - Other Index Options'!$L:$L,'NSE - Other Index Options'!$C:$C,$A47,'NSE - Other Index Options'!$B:$B,F$4)=0,"",SUMIFS('NSE - NIFTY Index Options'!$L:$L,'NSE - NIFTY Index Options'!$C:$C,$A47,'NSE - NIFTY Index Options'!$B:$B,F$4)+SUMIFS('NSE - Other Index Options'!$L:$L,'NSE - Other Index Options'!$C:$C,$A47,'NSE - Other Index Options'!$B:$B,F$4))</f>
        <v>538.02789999999993</v>
      </c>
      <c r="G47" s="26" t="str">
        <f>IF(SUMIFS('NSE - NIFTY Index Options'!$L:$L,'NSE - NIFTY Index Options'!$C:$C,$A47,'NSE - NIFTY Index Options'!$B:$B,G$4)+SUMIFS('NSE - Other Index Options'!$L:$L,'NSE - Other Index Options'!$C:$C,$A47,'NSE - Other Index Options'!$B:$B,G$4)=0,"",SUMIFS('NSE - NIFTY Index Options'!$L:$L,'NSE - NIFTY Index Options'!$C:$C,$A47,'NSE - NIFTY Index Options'!$B:$B,G$4)+SUMIFS('NSE - Other Index Options'!$L:$L,'NSE - Other Index Options'!$C:$C,$A47,'NSE - Other Index Options'!$B:$B,G$4))</f>
        <v/>
      </c>
      <c r="H47" s="26">
        <f t="shared" si="1"/>
        <v>2085.0255999999999</v>
      </c>
    </row>
    <row r="48" spans="1:8">
      <c r="A48" t="s">
        <v>69</v>
      </c>
      <c r="B48" s="26" t="str">
        <f>IF(SUMIFS('NSE - NIFTY Index Options'!$L:$L,'NSE - NIFTY Index Options'!$C:$C,$A48,'NSE - NIFTY Index Options'!$B:$B,B$4)+SUMIFS('NSE - Other Index Options'!$L:$L,'NSE - Other Index Options'!$C:$C,$A48,'NSE - Other Index Options'!$B:$B,B$4)=0,"",SUMIFS('NSE - NIFTY Index Options'!$L:$L,'NSE - NIFTY Index Options'!$C:$C,$A48,'NSE - NIFTY Index Options'!$B:$B,B$4)+SUMIFS('NSE - Other Index Options'!$L:$L,'NSE - Other Index Options'!$C:$C,$A48,'NSE - Other Index Options'!$B:$B,B$4))</f>
        <v/>
      </c>
      <c r="C48" s="26" t="str">
        <f>IF(SUMIFS('NSE - NIFTY Index Options'!$L:$L,'NSE - NIFTY Index Options'!$C:$C,$A48,'NSE - NIFTY Index Options'!$B:$B,C$4)+SUMIFS('NSE - Other Index Options'!$L:$L,'NSE - Other Index Options'!$C:$C,$A48,'NSE - Other Index Options'!$B:$B,C$4)=0,"",SUMIFS('NSE - NIFTY Index Options'!$L:$L,'NSE - NIFTY Index Options'!$C:$C,$A48,'NSE - NIFTY Index Options'!$B:$B,C$4)+SUMIFS('NSE - Other Index Options'!$L:$L,'NSE - Other Index Options'!$C:$C,$A48,'NSE - Other Index Options'!$B:$B,C$4))</f>
        <v/>
      </c>
      <c r="D48" s="26" t="str">
        <f>IF(SUMIFS('NSE - NIFTY Index Options'!$L:$L,'NSE - NIFTY Index Options'!$C:$C,$A48,'NSE - NIFTY Index Options'!$B:$B,D$4)+SUMIFS('NSE - Other Index Options'!$L:$L,'NSE - Other Index Options'!$C:$C,$A48,'NSE - Other Index Options'!$B:$B,D$4)=0,"",SUMIFS('NSE - NIFTY Index Options'!$L:$L,'NSE - NIFTY Index Options'!$C:$C,$A48,'NSE - NIFTY Index Options'!$B:$B,D$4)+SUMIFS('NSE - Other Index Options'!$L:$L,'NSE - Other Index Options'!$C:$C,$A48,'NSE - Other Index Options'!$B:$B,D$4))</f>
        <v/>
      </c>
      <c r="E48" s="26" t="str">
        <f>IF(SUMIFS('NSE - NIFTY Index Options'!$L:$L,'NSE - NIFTY Index Options'!$C:$C,$A48,'NSE - NIFTY Index Options'!$B:$B,E$4)+SUMIFS('NSE - Other Index Options'!$L:$L,'NSE - Other Index Options'!$C:$C,$A48,'NSE - Other Index Options'!$B:$B,E$4)=0,"",SUMIFS('NSE - NIFTY Index Options'!$L:$L,'NSE - NIFTY Index Options'!$C:$C,$A48,'NSE - NIFTY Index Options'!$B:$B,E$4)+SUMIFS('NSE - Other Index Options'!$L:$L,'NSE - Other Index Options'!$C:$C,$A48,'NSE - Other Index Options'!$B:$B,E$4))</f>
        <v/>
      </c>
      <c r="F48" s="26">
        <f>IF(SUMIFS('NSE - NIFTY Index Options'!$L:$L,'NSE - NIFTY Index Options'!$C:$C,$A48,'NSE - NIFTY Index Options'!$B:$B,F$4)+SUMIFS('NSE - Other Index Options'!$L:$L,'NSE - Other Index Options'!$C:$C,$A48,'NSE - Other Index Options'!$B:$B,F$4)=0,"",SUMIFS('NSE - NIFTY Index Options'!$L:$L,'NSE - NIFTY Index Options'!$C:$C,$A48,'NSE - NIFTY Index Options'!$B:$B,F$4)+SUMIFS('NSE - Other Index Options'!$L:$L,'NSE - Other Index Options'!$C:$C,$A48,'NSE - Other Index Options'!$B:$B,F$4))</f>
        <v>585.83219999999983</v>
      </c>
      <c r="G48" s="26" t="str">
        <f>IF(SUMIFS('NSE - NIFTY Index Options'!$L:$L,'NSE - NIFTY Index Options'!$C:$C,$A48,'NSE - NIFTY Index Options'!$B:$B,G$4)+SUMIFS('NSE - Other Index Options'!$L:$L,'NSE - Other Index Options'!$C:$C,$A48,'NSE - Other Index Options'!$B:$B,G$4)=0,"",SUMIFS('NSE - NIFTY Index Options'!$L:$L,'NSE - NIFTY Index Options'!$C:$C,$A48,'NSE - NIFTY Index Options'!$B:$B,G$4)+SUMIFS('NSE - Other Index Options'!$L:$L,'NSE - Other Index Options'!$C:$C,$A48,'NSE - Other Index Options'!$B:$B,G$4))</f>
        <v/>
      </c>
      <c r="H48" s="26">
        <f t="shared" si="1"/>
        <v>585.83219999999983</v>
      </c>
    </row>
    <row r="49" spans="1:8">
      <c r="A49" t="s">
        <v>70</v>
      </c>
      <c r="B49" s="26">
        <f>IF(SUMIFS('NSE - NIFTY Index Options'!$L:$L,'NSE - NIFTY Index Options'!$C:$C,$A49,'NSE - NIFTY Index Options'!$B:$B,B$4)+SUMIFS('NSE - Other Index Options'!$L:$L,'NSE - Other Index Options'!$C:$C,$A49,'NSE - Other Index Options'!$B:$B,B$4)=0,"",SUMIFS('NSE - NIFTY Index Options'!$L:$L,'NSE - NIFTY Index Options'!$C:$C,$A49,'NSE - NIFTY Index Options'!$B:$B,B$4)+SUMIFS('NSE - Other Index Options'!$L:$L,'NSE - Other Index Options'!$C:$C,$A49,'NSE - Other Index Options'!$B:$B,B$4))</f>
        <v>659.21220000000005</v>
      </c>
      <c r="C49" s="26">
        <f>IF(SUMIFS('NSE - NIFTY Index Options'!$L:$L,'NSE - NIFTY Index Options'!$C:$C,$A49,'NSE - NIFTY Index Options'!$B:$B,C$4)+SUMIFS('NSE - Other Index Options'!$L:$L,'NSE - Other Index Options'!$C:$C,$A49,'NSE - Other Index Options'!$B:$B,C$4)=0,"",SUMIFS('NSE - NIFTY Index Options'!$L:$L,'NSE - NIFTY Index Options'!$C:$C,$A49,'NSE - NIFTY Index Options'!$B:$B,C$4)+SUMIFS('NSE - Other Index Options'!$L:$L,'NSE - Other Index Options'!$C:$C,$A49,'NSE - Other Index Options'!$B:$B,C$4))</f>
        <v>923.57180000000017</v>
      </c>
      <c r="D49" s="26">
        <f>IF(SUMIFS('NSE - NIFTY Index Options'!$L:$L,'NSE - NIFTY Index Options'!$C:$C,$A49,'NSE - NIFTY Index Options'!$B:$B,D$4)+SUMIFS('NSE - Other Index Options'!$L:$L,'NSE - Other Index Options'!$C:$C,$A49,'NSE - Other Index Options'!$B:$B,D$4)=0,"",SUMIFS('NSE - NIFTY Index Options'!$L:$L,'NSE - NIFTY Index Options'!$C:$C,$A49,'NSE - NIFTY Index Options'!$B:$B,D$4)+SUMIFS('NSE - Other Index Options'!$L:$L,'NSE - Other Index Options'!$C:$C,$A49,'NSE - Other Index Options'!$B:$B,D$4))</f>
        <v>530.79049999999995</v>
      </c>
      <c r="E49" s="26">
        <f>IF(SUMIFS('NSE - NIFTY Index Options'!$L:$L,'NSE - NIFTY Index Options'!$C:$C,$A49,'NSE - NIFTY Index Options'!$B:$B,E$4)+SUMIFS('NSE - Other Index Options'!$L:$L,'NSE - Other Index Options'!$C:$C,$A49,'NSE - Other Index Options'!$B:$B,E$4)=0,"",SUMIFS('NSE - NIFTY Index Options'!$L:$L,'NSE - NIFTY Index Options'!$C:$C,$A49,'NSE - NIFTY Index Options'!$B:$B,E$4)+SUMIFS('NSE - Other Index Options'!$L:$L,'NSE - Other Index Options'!$C:$C,$A49,'NSE - Other Index Options'!$B:$B,E$4))</f>
        <v>367.12349999999998</v>
      </c>
      <c r="F49" s="26">
        <f>IF(SUMIFS('NSE - NIFTY Index Options'!$L:$L,'NSE - NIFTY Index Options'!$C:$C,$A49,'NSE - NIFTY Index Options'!$B:$B,F$4)+SUMIFS('NSE - Other Index Options'!$L:$L,'NSE - Other Index Options'!$C:$C,$A49,'NSE - Other Index Options'!$B:$B,F$4)=0,"",SUMIFS('NSE - NIFTY Index Options'!$L:$L,'NSE - NIFTY Index Options'!$C:$C,$A49,'NSE - NIFTY Index Options'!$B:$B,F$4)+SUMIFS('NSE - Other Index Options'!$L:$L,'NSE - Other Index Options'!$C:$C,$A49,'NSE - Other Index Options'!$B:$B,F$4))</f>
        <v>716.36939999999993</v>
      </c>
      <c r="G49" s="26" t="str">
        <f>IF(SUMIFS('NSE - NIFTY Index Options'!$L:$L,'NSE - NIFTY Index Options'!$C:$C,$A49,'NSE - NIFTY Index Options'!$B:$B,G$4)+SUMIFS('NSE - Other Index Options'!$L:$L,'NSE - Other Index Options'!$C:$C,$A49,'NSE - Other Index Options'!$B:$B,G$4)=0,"",SUMIFS('NSE - NIFTY Index Options'!$L:$L,'NSE - NIFTY Index Options'!$C:$C,$A49,'NSE - NIFTY Index Options'!$B:$B,G$4)+SUMIFS('NSE - Other Index Options'!$L:$L,'NSE - Other Index Options'!$C:$C,$A49,'NSE - Other Index Options'!$B:$B,G$4))</f>
        <v/>
      </c>
      <c r="H49" s="26">
        <f t="shared" si="1"/>
        <v>3197.0674000000004</v>
      </c>
    </row>
    <row r="50" spans="1:8">
      <c r="A50" t="s">
        <v>71</v>
      </c>
      <c r="B50" s="26">
        <f>IF(SUMIFS('NSE - NIFTY Index Options'!$L:$L,'NSE - NIFTY Index Options'!$C:$C,$A50,'NSE - NIFTY Index Options'!$B:$B,B$4)+SUMIFS('NSE - Other Index Options'!$L:$L,'NSE - Other Index Options'!$C:$C,$A50,'NSE - Other Index Options'!$B:$B,B$4)=0,"",SUMIFS('NSE - NIFTY Index Options'!$L:$L,'NSE - NIFTY Index Options'!$C:$C,$A50,'NSE - NIFTY Index Options'!$B:$B,B$4)+SUMIFS('NSE - Other Index Options'!$L:$L,'NSE - Other Index Options'!$C:$C,$A50,'NSE - Other Index Options'!$B:$B,B$4))</f>
        <v>645.05320000000017</v>
      </c>
      <c r="C50" s="26">
        <f>IF(SUMIFS('NSE - NIFTY Index Options'!$L:$L,'NSE - NIFTY Index Options'!$C:$C,$A50,'NSE - NIFTY Index Options'!$B:$B,C$4)+SUMIFS('NSE - Other Index Options'!$L:$L,'NSE - Other Index Options'!$C:$C,$A50,'NSE - Other Index Options'!$B:$B,C$4)=0,"",SUMIFS('NSE - NIFTY Index Options'!$L:$L,'NSE - NIFTY Index Options'!$C:$C,$A50,'NSE - NIFTY Index Options'!$B:$B,C$4)+SUMIFS('NSE - Other Index Options'!$L:$L,'NSE - Other Index Options'!$C:$C,$A50,'NSE - Other Index Options'!$B:$B,C$4))</f>
        <v>746.70540000000005</v>
      </c>
      <c r="D50" s="26">
        <f>IF(SUMIFS('NSE - NIFTY Index Options'!$L:$L,'NSE - NIFTY Index Options'!$C:$C,$A50,'NSE - NIFTY Index Options'!$B:$B,D$4)+SUMIFS('NSE - Other Index Options'!$L:$L,'NSE - Other Index Options'!$C:$C,$A50,'NSE - Other Index Options'!$B:$B,D$4)=0,"",SUMIFS('NSE - NIFTY Index Options'!$L:$L,'NSE - NIFTY Index Options'!$C:$C,$A50,'NSE - NIFTY Index Options'!$B:$B,D$4)+SUMIFS('NSE - Other Index Options'!$L:$L,'NSE - Other Index Options'!$C:$C,$A50,'NSE - Other Index Options'!$B:$B,D$4))</f>
        <v>386.24079999999998</v>
      </c>
      <c r="E50" s="26">
        <f>IF(SUMIFS('NSE - NIFTY Index Options'!$L:$L,'NSE - NIFTY Index Options'!$C:$C,$A50,'NSE - NIFTY Index Options'!$B:$B,E$4)+SUMIFS('NSE - Other Index Options'!$L:$L,'NSE - Other Index Options'!$C:$C,$A50,'NSE - Other Index Options'!$B:$B,E$4)=0,"",SUMIFS('NSE - NIFTY Index Options'!$L:$L,'NSE - NIFTY Index Options'!$C:$C,$A50,'NSE - NIFTY Index Options'!$B:$B,E$4)+SUMIFS('NSE - Other Index Options'!$L:$L,'NSE - Other Index Options'!$C:$C,$A50,'NSE - Other Index Options'!$B:$B,E$4))</f>
        <v>349.62419999999992</v>
      </c>
      <c r="F50" s="26">
        <f>IF(SUMIFS('NSE - NIFTY Index Options'!$L:$L,'NSE - NIFTY Index Options'!$C:$C,$A50,'NSE - NIFTY Index Options'!$B:$B,F$4)+SUMIFS('NSE - Other Index Options'!$L:$L,'NSE - Other Index Options'!$C:$C,$A50,'NSE - Other Index Options'!$B:$B,F$4)=0,"",SUMIFS('NSE - NIFTY Index Options'!$L:$L,'NSE - NIFTY Index Options'!$C:$C,$A50,'NSE - NIFTY Index Options'!$B:$B,F$4)+SUMIFS('NSE - Other Index Options'!$L:$L,'NSE - Other Index Options'!$C:$C,$A50,'NSE - Other Index Options'!$B:$B,F$4))</f>
        <v>653.96039999999982</v>
      </c>
      <c r="G50" s="26" t="str">
        <f>IF(SUMIFS('NSE - NIFTY Index Options'!$L:$L,'NSE - NIFTY Index Options'!$C:$C,$A50,'NSE - NIFTY Index Options'!$B:$B,G$4)+SUMIFS('NSE - Other Index Options'!$L:$L,'NSE - Other Index Options'!$C:$C,$A50,'NSE - Other Index Options'!$B:$B,G$4)=0,"",SUMIFS('NSE - NIFTY Index Options'!$L:$L,'NSE - NIFTY Index Options'!$C:$C,$A50,'NSE - NIFTY Index Options'!$B:$B,G$4)+SUMIFS('NSE - Other Index Options'!$L:$L,'NSE - Other Index Options'!$C:$C,$A50,'NSE - Other Index Options'!$B:$B,G$4))</f>
        <v/>
      </c>
      <c r="H50" s="26">
        <f t="shared" si="1"/>
        <v>2781.5839999999998</v>
      </c>
    </row>
    <row r="51" spans="1:8">
      <c r="A51" t="s">
        <v>72</v>
      </c>
      <c r="B51" s="26">
        <f>IF(SUMIFS('NSE - NIFTY Index Options'!$L:$L,'NSE - NIFTY Index Options'!$C:$C,$A51,'NSE - NIFTY Index Options'!$B:$B,B$4)+SUMIFS('NSE - Other Index Options'!$L:$L,'NSE - Other Index Options'!$C:$C,$A51,'NSE - Other Index Options'!$B:$B,B$4)=0,"",SUMIFS('NSE - NIFTY Index Options'!$L:$L,'NSE - NIFTY Index Options'!$C:$C,$A51,'NSE - NIFTY Index Options'!$B:$B,B$4)+SUMIFS('NSE - Other Index Options'!$L:$L,'NSE - Other Index Options'!$C:$C,$A51,'NSE - Other Index Options'!$B:$B,B$4))</f>
        <v>618.49709999999982</v>
      </c>
      <c r="C51" s="26">
        <f>IF(SUMIFS('NSE - NIFTY Index Options'!$L:$L,'NSE - NIFTY Index Options'!$C:$C,$A51,'NSE - NIFTY Index Options'!$B:$B,C$4)+SUMIFS('NSE - Other Index Options'!$L:$L,'NSE - Other Index Options'!$C:$C,$A51,'NSE - Other Index Options'!$B:$B,C$4)=0,"",SUMIFS('NSE - NIFTY Index Options'!$L:$L,'NSE - NIFTY Index Options'!$C:$C,$A51,'NSE - NIFTY Index Options'!$B:$B,C$4)+SUMIFS('NSE - Other Index Options'!$L:$L,'NSE - Other Index Options'!$C:$C,$A51,'NSE - Other Index Options'!$B:$B,C$4))</f>
        <v>605.43410000000006</v>
      </c>
      <c r="D51" s="26">
        <f>IF(SUMIFS('NSE - NIFTY Index Options'!$L:$L,'NSE - NIFTY Index Options'!$C:$C,$A51,'NSE - NIFTY Index Options'!$B:$B,D$4)+SUMIFS('NSE - Other Index Options'!$L:$L,'NSE - Other Index Options'!$C:$C,$A51,'NSE - Other Index Options'!$B:$B,D$4)=0,"",SUMIFS('NSE - NIFTY Index Options'!$L:$L,'NSE - NIFTY Index Options'!$C:$C,$A51,'NSE - NIFTY Index Options'!$B:$B,D$4)+SUMIFS('NSE - Other Index Options'!$L:$L,'NSE - Other Index Options'!$C:$C,$A51,'NSE - Other Index Options'!$B:$B,D$4))</f>
        <v>278.50990000000002</v>
      </c>
      <c r="E51" s="26">
        <f>IF(SUMIFS('NSE - NIFTY Index Options'!$L:$L,'NSE - NIFTY Index Options'!$C:$C,$A51,'NSE - NIFTY Index Options'!$B:$B,E$4)+SUMIFS('NSE - Other Index Options'!$L:$L,'NSE - Other Index Options'!$C:$C,$A51,'NSE - Other Index Options'!$B:$B,E$4)=0,"",SUMIFS('NSE - NIFTY Index Options'!$L:$L,'NSE - NIFTY Index Options'!$C:$C,$A51,'NSE - NIFTY Index Options'!$B:$B,E$4)+SUMIFS('NSE - Other Index Options'!$L:$L,'NSE - Other Index Options'!$C:$C,$A51,'NSE - Other Index Options'!$B:$B,E$4))</f>
        <v>261.69600000000003</v>
      </c>
      <c r="F51" s="26">
        <f>IF(SUMIFS('NSE - NIFTY Index Options'!$L:$L,'NSE - NIFTY Index Options'!$C:$C,$A51,'NSE - NIFTY Index Options'!$B:$B,F$4)+SUMIFS('NSE - Other Index Options'!$L:$L,'NSE - Other Index Options'!$C:$C,$A51,'NSE - Other Index Options'!$B:$B,F$4)=0,"",SUMIFS('NSE - NIFTY Index Options'!$L:$L,'NSE - NIFTY Index Options'!$C:$C,$A51,'NSE - NIFTY Index Options'!$B:$B,F$4)+SUMIFS('NSE - Other Index Options'!$L:$L,'NSE - Other Index Options'!$C:$C,$A51,'NSE - Other Index Options'!$B:$B,F$4))</f>
        <v>464.15110000000004</v>
      </c>
      <c r="G51" s="26" t="str">
        <f>IF(SUMIFS('NSE - NIFTY Index Options'!$L:$L,'NSE - NIFTY Index Options'!$C:$C,$A51,'NSE - NIFTY Index Options'!$B:$B,G$4)+SUMIFS('NSE - Other Index Options'!$L:$L,'NSE - Other Index Options'!$C:$C,$A51,'NSE - Other Index Options'!$B:$B,G$4)=0,"",SUMIFS('NSE - NIFTY Index Options'!$L:$L,'NSE - NIFTY Index Options'!$C:$C,$A51,'NSE - NIFTY Index Options'!$B:$B,G$4)+SUMIFS('NSE - Other Index Options'!$L:$L,'NSE - Other Index Options'!$C:$C,$A51,'NSE - Other Index Options'!$B:$B,G$4))</f>
        <v/>
      </c>
      <c r="H51" s="26">
        <f t="shared" si="1"/>
        <v>2228.2882</v>
      </c>
    </row>
    <row r="52" spans="1:8">
      <c r="A52" t="s">
        <v>73</v>
      </c>
      <c r="B52" s="26">
        <f>IF(SUMIFS('NSE - NIFTY Index Options'!$L:$L,'NSE - NIFTY Index Options'!$C:$C,$A52,'NSE - NIFTY Index Options'!$B:$B,B$4)+SUMIFS('NSE - Other Index Options'!$L:$L,'NSE - Other Index Options'!$C:$C,$A52,'NSE - Other Index Options'!$B:$B,B$4)=0,"",SUMIFS('NSE - NIFTY Index Options'!$L:$L,'NSE - NIFTY Index Options'!$C:$C,$A52,'NSE - NIFTY Index Options'!$B:$B,B$4)+SUMIFS('NSE - Other Index Options'!$L:$L,'NSE - Other Index Options'!$C:$C,$A52,'NSE - Other Index Options'!$B:$B,B$4))</f>
        <v>346.67509999999999</v>
      </c>
      <c r="C52" s="26">
        <f>IF(SUMIFS('NSE - NIFTY Index Options'!$L:$L,'NSE - NIFTY Index Options'!$C:$C,$A52,'NSE - NIFTY Index Options'!$B:$B,C$4)+SUMIFS('NSE - Other Index Options'!$L:$L,'NSE - Other Index Options'!$C:$C,$A52,'NSE - Other Index Options'!$B:$B,C$4)=0,"",SUMIFS('NSE - NIFTY Index Options'!$L:$L,'NSE - NIFTY Index Options'!$C:$C,$A52,'NSE - NIFTY Index Options'!$B:$B,C$4)+SUMIFS('NSE - Other Index Options'!$L:$L,'NSE - Other Index Options'!$C:$C,$A52,'NSE - Other Index Options'!$B:$B,C$4))</f>
        <v>729.76340000000016</v>
      </c>
      <c r="D52" s="26">
        <f>IF(SUMIFS('NSE - NIFTY Index Options'!$L:$L,'NSE - NIFTY Index Options'!$C:$C,$A52,'NSE - NIFTY Index Options'!$B:$B,D$4)+SUMIFS('NSE - Other Index Options'!$L:$L,'NSE - Other Index Options'!$C:$C,$A52,'NSE - Other Index Options'!$B:$B,D$4)=0,"",SUMIFS('NSE - NIFTY Index Options'!$L:$L,'NSE - NIFTY Index Options'!$C:$C,$A52,'NSE - NIFTY Index Options'!$B:$B,D$4)+SUMIFS('NSE - Other Index Options'!$L:$L,'NSE - Other Index Options'!$C:$C,$A52,'NSE - Other Index Options'!$B:$B,D$4))</f>
        <v>384.02870000000001</v>
      </c>
      <c r="E52" s="26">
        <f>IF(SUMIFS('NSE - NIFTY Index Options'!$L:$L,'NSE - NIFTY Index Options'!$C:$C,$A52,'NSE - NIFTY Index Options'!$B:$B,E$4)+SUMIFS('NSE - Other Index Options'!$L:$L,'NSE - Other Index Options'!$C:$C,$A52,'NSE - Other Index Options'!$B:$B,E$4)=0,"",SUMIFS('NSE - NIFTY Index Options'!$L:$L,'NSE - NIFTY Index Options'!$C:$C,$A52,'NSE - NIFTY Index Options'!$B:$B,E$4)+SUMIFS('NSE - Other Index Options'!$L:$L,'NSE - Other Index Options'!$C:$C,$A52,'NSE - Other Index Options'!$B:$B,E$4))</f>
        <v>315.66749999999996</v>
      </c>
      <c r="F52" s="26" t="str">
        <f>IF(SUMIFS('NSE - NIFTY Index Options'!$L:$L,'NSE - NIFTY Index Options'!$C:$C,$A52,'NSE - NIFTY Index Options'!$B:$B,F$4)+SUMIFS('NSE - Other Index Options'!$L:$L,'NSE - Other Index Options'!$C:$C,$A52,'NSE - Other Index Options'!$B:$B,F$4)=0,"",SUMIFS('NSE - NIFTY Index Options'!$L:$L,'NSE - NIFTY Index Options'!$C:$C,$A52,'NSE - NIFTY Index Options'!$B:$B,F$4)+SUMIFS('NSE - Other Index Options'!$L:$L,'NSE - Other Index Options'!$C:$C,$A52,'NSE - Other Index Options'!$B:$B,F$4))</f>
        <v/>
      </c>
      <c r="G52" s="26" t="str">
        <f>IF(SUMIFS('NSE - NIFTY Index Options'!$L:$L,'NSE - NIFTY Index Options'!$C:$C,$A52,'NSE - NIFTY Index Options'!$B:$B,G$4)+SUMIFS('NSE - Other Index Options'!$L:$L,'NSE - Other Index Options'!$C:$C,$A52,'NSE - Other Index Options'!$B:$B,G$4)=0,"",SUMIFS('NSE - NIFTY Index Options'!$L:$L,'NSE - NIFTY Index Options'!$C:$C,$A52,'NSE - NIFTY Index Options'!$B:$B,G$4)+SUMIFS('NSE - Other Index Options'!$L:$L,'NSE - Other Index Options'!$C:$C,$A52,'NSE - Other Index Options'!$B:$B,G$4))</f>
        <v/>
      </c>
      <c r="H52" s="26">
        <f t="shared" si="1"/>
        <v>1776.1347000000003</v>
      </c>
    </row>
    <row r="53" spans="1:8">
      <c r="A53" t="s">
        <v>74</v>
      </c>
      <c r="B53" s="26">
        <f>IF(SUMIFS('NSE - NIFTY Index Options'!$L:$L,'NSE - NIFTY Index Options'!$C:$C,$A53,'NSE - NIFTY Index Options'!$B:$B,B$4)+SUMIFS('NSE - Other Index Options'!$L:$L,'NSE - Other Index Options'!$C:$C,$A53,'NSE - Other Index Options'!$B:$B,B$4)=0,"",SUMIFS('NSE - NIFTY Index Options'!$L:$L,'NSE - NIFTY Index Options'!$C:$C,$A53,'NSE - NIFTY Index Options'!$B:$B,B$4)+SUMIFS('NSE - Other Index Options'!$L:$L,'NSE - Other Index Options'!$C:$C,$A53,'NSE - Other Index Options'!$B:$B,B$4))</f>
        <v>652.37839999999994</v>
      </c>
      <c r="C53" s="26">
        <f>IF(SUMIFS('NSE - NIFTY Index Options'!$L:$L,'NSE - NIFTY Index Options'!$C:$C,$A53,'NSE - NIFTY Index Options'!$B:$B,C$4)+SUMIFS('NSE - Other Index Options'!$L:$L,'NSE - Other Index Options'!$C:$C,$A53,'NSE - Other Index Options'!$B:$B,C$4)=0,"",SUMIFS('NSE - NIFTY Index Options'!$L:$L,'NSE - NIFTY Index Options'!$C:$C,$A53,'NSE - NIFTY Index Options'!$B:$B,C$4)+SUMIFS('NSE - Other Index Options'!$L:$L,'NSE - Other Index Options'!$C:$C,$A53,'NSE - Other Index Options'!$B:$B,C$4))</f>
        <v>851.8845</v>
      </c>
      <c r="D53" s="26" t="str">
        <f>IF(SUMIFS('NSE - NIFTY Index Options'!$L:$L,'NSE - NIFTY Index Options'!$C:$C,$A53,'NSE - NIFTY Index Options'!$B:$B,D$4)+SUMIFS('NSE - Other Index Options'!$L:$L,'NSE - Other Index Options'!$C:$C,$A53,'NSE - Other Index Options'!$B:$B,D$4)=0,"",SUMIFS('NSE - NIFTY Index Options'!$L:$L,'NSE - NIFTY Index Options'!$C:$C,$A53,'NSE - NIFTY Index Options'!$B:$B,D$4)+SUMIFS('NSE - Other Index Options'!$L:$L,'NSE - Other Index Options'!$C:$C,$A53,'NSE - Other Index Options'!$B:$B,D$4))</f>
        <v/>
      </c>
      <c r="E53" s="26" t="str">
        <f>IF(SUMIFS('NSE - NIFTY Index Options'!$L:$L,'NSE - NIFTY Index Options'!$C:$C,$A53,'NSE - NIFTY Index Options'!$B:$B,E$4)+SUMIFS('NSE - Other Index Options'!$L:$L,'NSE - Other Index Options'!$C:$C,$A53,'NSE - Other Index Options'!$B:$B,E$4)=0,"",SUMIFS('NSE - NIFTY Index Options'!$L:$L,'NSE - NIFTY Index Options'!$C:$C,$A53,'NSE - NIFTY Index Options'!$B:$B,E$4)+SUMIFS('NSE - Other Index Options'!$L:$L,'NSE - Other Index Options'!$C:$C,$A53,'NSE - Other Index Options'!$B:$B,E$4))</f>
        <v/>
      </c>
      <c r="F53" s="26" t="str">
        <f>IF(SUMIFS('NSE - NIFTY Index Options'!$L:$L,'NSE - NIFTY Index Options'!$C:$C,$A53,'NSE - NIFTY Index Options'!$B:$B,F$4)+SUMIFS('NSE - Other Index Options'!$L:$L,'NSE - Other Index Options'!$C:$C,$A53,'NSE - Other Index Options'!$B:$B,F$4)=0,"",SUMIFS('NSE - NIFTY Index Options'!$L:$L,'NSE - NIFTY Index Options'!$C:$C,$A53,'NSE - NIFTY Index Options'!$B:$B,F$4)+SUMIFS('NSE - Other Index Options'!$L:$L,'NSE - Other Index Options'!$C:$C,$A53,'NSE - Other Index Options'!$B:$B,F$4))</f>
        <v/>
      </c>
      <c r="G53" s="26" t="str">
        <f>IF(SUMIFS('NSE - NIFTY Index Options'!$L:$L,'NSE - NIFTY Index Options'!$C:$C,$A53,'NSE - NIFTY Index Options'!$B:$B,G$4)+SUMIFS('NSE - Other Index Options'!$L:$L,'NSE - Other Index Options'!$C:$C,$A53,'NSE - Other Index Options'!$B:$B,G$4)=0,"",SUMIFS('NSE - NIFTY Index Options'!$L:$L,'NSE - NIFTY Index Options'!$C:$C,$A53,'NSE - NIFTY Index Options'!$B:$B,G$4)+SUMIFS('NSE - Other Index Options'!$L:$L,'NSE - Other Index Options'!$C:$C,$A53,'NSE - Other Index Options'!$B:$B,G$4))</f>
        <v/>
      </c>
      <c r="H53" s="26">
        <f t="shared" si="1"/>
        <v>1504.2628999999999</v>
      </c>
    </row>
    <row r="54" spans="1:8">
      <c r="A54" t="s">
        <v>75</v>
      </c>
      <c r="B54" s="26">
        <f>IF(SUMIFS('NSE - NIFTY Index Options'!$L:$L,'NSE - NIFTY Index Options'!$C:$C,$A54,'NSE - NIFTY Index Options'!$B:$B,B$4)+SUMIFS('NSE - Other Index Options'!$L:$L,'NSE - Other Index Options'!$C:$C,$A54,'NSE - Other Index Options'!$B:$B,B$4)=0,"",SUMIFS('NSE - NIFTY Index Options'!$L:$L,'NSE - NIFTY Index Options'!$C:$C,$A54,'NSE - NIFTY Index Options'!$B:$B,B$4)+SUMIFS('NSE - Other Index Options'!$L:$L,'NSE - Other Index Options'!$C:$C,$A54,'NSE - Other Index Options'!$B:$B,B$4))</f>
        <v>388.44049999999999</v>
      </c>
      <c r="C54" s="26">
        <f>IF(SUMIFS('NSE - NIFTY Index Options'!$L:$L,'NSE - NIFTY Index Options'!$C:$C,$A54,'NSE - NIFTY Index Options'!$B:$B,C$4)+SUMIFS('NSE - Other Index Options'!$L:$L,'NSE - Other Index Options'!$C:$C,$A54,'NSE - Other Index Options'!$B:$B,C$4)=0,"",SUMIFS('NSE - NIFTY Index Options'!$L:$L,'NSE - NIFTY Index Options'!$C:$C,$A54,'NSE - NIFTY Index Options'!$B:$B,C$4)+SUMIFS('NSE - Other Index Options'!$L:$L,'NSE - Other Index Options'!$C:$C,$A54,'NSE - Other Index Options'!$B:$B,C$4))</f>
        <v>598.70489999999995</v>
      </c>
      <c r="D54" s="26">
        <f>IF(SUMIFS('NSE - NIFTY Index Options'!$L:$L,'NSE - NIFTY Index Options'!$C:$C,$A54,'NSE - NIFTY Index Options'!$B:$B,D$4)+SUMIFS('NSE - Other Index Options'!$L:$L,'NSE - Other Index Options'!$C:$C,$A54,'NSE - Other Index Options'!$B:$B,D$4)=0,"",SUMIFS('NSE - NIFTY Index Options'!$L:$L,'NSE - NIFTY Index Options'!$C:$C,$A54,'NSE - NIFTY Index Options'!$B:$B,D$4)+SUMIFS('NSE - Other Index Options'!$L:$L,'NSE - Other Index Options'!$C:$C,$A54,'NSE - Other Index Options'!$B:$B,D$4))</f>
        <v>312.45929999999998</v>
      </c>
      <c r="E54" s="26">
        <f>IF(SUMIFS('NSE - NIFTY Index Options'!$L:$L,'NSE - NIFTY Index Options'!$C:$C,$A54,'NSE - NIFTY Index Options'!$B:$B,E$4)+SUMIFS('NSE - Other Index Options'!$L:$L,'NSE - Other Index Options'!$C:$C,$A54,'NSE - Other Index Options'!$B:$B,E$4)=0,"",SUMIFS('NSE - NIFTY Index Options'!$L:$L,'NSE - NIFTY Index Options'!$C:$C,$A54,'NSE - NIFTY Index Options'!$B:$B,E$4)+SUMIFS('NSE - Other Index Options'!$L:$L,'NSE - Other Index Options'!$C:$C,$A54,'NSE - Other Index Options'!$B:$B,E$4))</f>
        <v>259.66419999999994</v>
      </c>
      <c r="F54" s="26">
        <f>IF(SUMIFS('NSE - NIFTY Index Options'!$L:$L,'NSE - NIFTY Index Options'!$C:$C,$A54,'NSE - NIFTY Index Options'!$B:$B,F$4)+SUMIFS('NSE - Other Index Options'!$L:$L,'NSE - Other Index Options'!$C:$C,$A54,'NSE - Other Index Options'!$B:$B,F$4)=0,"",SUMIFS('NSE - NIFTY Index Options'!$L:$L,'NSE - NIFTY Index Options'!$C:$C,$A54,'NSE - NIFTY Index Options'!$B:$B,F$4)+SUMIFS('NSE - Other Index Options'!$L:$L,'NSE - Other Index Options'!$C:$C,$A54,'NSE - Other Index Options'!$B:$B,F$4))</f>
        <v>400.96449999999999</v>
      </c>
      <c r="G54" s="26" t="str">
        <f>IF(SUMIFS('NSE - NIFTY Index Options'!$L:$L,'NSE - NIFTY Index Options'!$C:$C,$A54,'NSE - NIFTY Index Options'!$B:$B,G$4)+SUMIFS('NSE - Other Index Options'!$L:$L,'NSE - Other Index Options'!$C:$C,$A54,'NSE - Other Index Options'!$B:$B,G$4)=0,"",SUMIFS('NSE - NIFTY Index Options'!$L:$L,'NSE - NIFTY Index Options'!$C:$C,$A54,'NSE - NIFTY Index Options'!$B:$B,G$4)+SUMIFS('NSE - Other Index Options'!$L:$L,'NSE - Other Index Options'!$C:$C,$A54,'NSE - Other Index Options'!$B:$B,G$4))</f>
        <v/>
      </c>
      <c r="H54" s="26">
        <f t="shared" si="1"/>
        <v>1960.2333999999998</v>
      </c>
    </row>
    <row r="55" spans="1:8">
      <c r="A55" t="s">
        <v>76</v>
      </c>
      <c r="B55" s="26">
        <f>IF(SUMIFS('NSE - NIFTY Index Options'!$L:$L,'NSE - NIFTY Index Options'!$C:$C,$A55,'NSE - NIFTY Index Options'!$B:$B,B$4)+SUMIFS('NSE - Other Index Options'!$L:$L,'NSE - Other Index Options'!$C:$C,$A55,'NSE - Other Index Options'!$B:$B,B$4)=0,"",SUMIFS('NSE - NIFTY Index Options'!$L:$L,'NSE - NIFTY Index Options'!$C:$C,$A55,'NSE - NIFTY Index Options'!$B:$B,B$4)+SUMIFS('NSE - Other Index Options'!$L:$L,'NSE - Other Index Options'!$C:$C,$A55,'NSE - Other Index Options'!$B:$B,B$4))</f>
        <v>597.16169999999966</v>
      </c>
      <c r="C55" s="26">
        <f>IF(SUMIFS('NSE - NIFTY Index Options'!$L:$L,'NSE - NIFTY Index Options'!$C:$C,$A55,'NSE - NIFTY Index Options'!$B:$B,C$4)+SUMIFS('NSE - Other Index Options'!$L:$L,'NSE - Other Index Options'!$C:$C,$A55,'NSE - Other Index Options'!$B:$B,C$4)=0,"",SUMIFS('NSE - NIFTY Index Options'!$L:$L,'NSE - NIFTY Index Options'!$C:$C,$A55,'NSE - NIFTY Index Options'!$B:$B,C$4)+SUMIFS('NSE - Other Index Options'!$L:$L,'NSE - Other Index Options'!$C:$C,$A55,'NSE - Other Index Options'!$B:$B,C$4))</f>
        <v>703.00839999999994</v>
      </c>
      <c r="D55" s="26">
        <f>IF(SUMIFS('NSE - NIFTY Index Options'!$L:$L,'NSE - NIFTY Index Options'!$C:$C,$A55,'NSE - NIFTY Index Options'!$B:$B,D$4)+SUMIFS('NSE - Other Index Options'!$L:$L,'NSE - Other Index Options'!$C:$C,$A55,'NSE - Other Index Options'!$B:$B,D$4)=0,"",SUMIFS('NSE - NIFTY Index Options'!$L:$L,'NSE - NIFTY Index Options'!$C:$C,$A55,'NSE - NIFTY Index Options'!$B:$B,D$4)+SUMIFS('NSE - Other Index Options'!$L:$L,'NSE - Other Index Options'!$C:$C,$A55,'NSE - Other Index Options'!$B:$B,D$4))</f>
        <v>467.55459999999994</v>
      </c>
      <c r="E55" s="26">
        <f>IF(SUMIFS('NSE - NIFTY Index Options'!$L:$L,'NSE - NIFTY Index Options'!$C:$C,$A55,'NSE - NIFTY Index Options'!$B:$B,E$4)+SUMIFS('NSE - Other Index Options'!$L:$L,'NSE - Other Index Options'!$C:$C,$A55,'NSE - Other Index Options'!$B:$B,E$4)=0,"",SUMIFS('NSE - NIFTY Index Options'!$L:$L,'NSE - NIFTY Index Options'!$C:$C,$A55,'NSE - NIFTY Index Options'!$B:$B,E$4)+SUMIFS('NSE - Other Index Options'!$L:$L,'NSE - Other Index Options'!$C:$C,$A55,'NSE - Other Index Options'!$B:$B,E$4))</f>
        <v>310.74520000000007</v>
      </c>
      <c r="F55" s="26">
        <f>IF(SUMIFS('NSE - NIFTY Index Options'!$L:$L,'NSE - NIFTY Index Options'!$C:$C,$A55,'NSE - NIFTY Index Options'!$B:$B,F$4)+SUMIFS('NSE - Other Index Options'!$L:$L,'NSE - Other Index Options'!$C:$C,$A55,'NSE - Other Index Options'!$B:$B,F$4)=0,"",SUMIFS('NSE - NIFTY Index Options'!$L:$L,'NSE - NIFTY Index Options'!$C:$C,$A55,'NSE - NIFTY Index Options'!$B:$B,F$4)+SUMIFS('NSE - Other Index Options'!$L:$L,'NSE - Other Index Options'!$C:$C,$A55,'NSE - Other Index Options'!$B:$B,F$4))</f>
        <v>419.27410000000003</v>
      </c>
      <c r="G55" s="26" t="str">
        <f>IF(SUMIFS('NSE - NIFTY Index Options'!$L:$L,'NSE - NIFTY Index Options'!$C:$C,$A55,'NSE - NIFTY Index Options'!$B:$B,G$4)+SUMIFS('NSE - Other Index Options'!$L:$L,'NSE - Other Index Options'!$C:$C,$A55,'NSE - Other Index Options'!$B:$B,G$4)=0,"",SUMIFS('NSE - NIFTY Index Options'!$L:$L,'NSE - NIFTY Index Options'!$C:$C,$A55,'NSE - NIFTY Index Options'!$B:$B,G$4)+SUMIFS('NSE - Other Index Options'!$L:$L,'NSE - Other Index Options'!$C:$C,$A55,'NSE - Other Index Options'!$B:$B,G$4))</f>
        <v/>
      </c>
      <c r="H55" s="26">
        <f t="shared" si="1"/>
        <v>2497.7439999999997</v>
      </c>
    </row>
    <row r="56" spans="1:8">
      <c r="A56" t="s">
        <v>77</v>
      </c>
      <c r="B56" s="26" t="str">
        <f>IF(SUMIFS('NSE - NIFTY Index Options'!$L:$L,'NSE - NIFTY Index Options'!$C:$C,$A56,'NSE - NIFTY Index Options'!$B:$B,B$4)+SUMIFS('NSE - Other Index Options'!$L:$L,'NSE - Other Index Options'!$C:$C,$A56,'NSE - Other Index Options'!$B:$B,B$4)=0,"",SUMIFS('NSE - NIFTY Index Options'!$L:$L,'NSE - NIFTY Index Options'!$C:$C,$A56,'NSE - NIFTY Index Options'!$B:$B,B$4)+SUMIFS('NSE - Other Index Options'!$L:$L,'NSE - Other Index Options'!$C:$C,$A56,'NSE - Other Index Options'!$B:$B,B$4))</f>
        <v/>
      </c>
      <c r="C56" s="26" t="str">
        <f>IF(SUMIFS('NSE - NIFTY Index Options'!$L:$L,'NSE - NIFTY Index Options'!$C:$C,$A56,'NSE - NIFTY Index Options'!$B:$B,C$4)+SUMIFS('NSE - Other Index Options'!$L:$L,'NSE - Other Index Options'!$C:$C,$A56,'NSE - Other Index Options'!$B:$B,C$4)=0,"",SUMIFS('NSE - NIFTY Index Options'!$L:$L,'NSE - NIFTY Index Options'!$C:$C,$A56,'NSE - NIFTY Index Options'!$B:$B,C$4)+SUMIFS('NSE - Other Index Options'!$L:$L,'NSE - Other Index Options'!$C:$C,$A56,'NSE - Other Index Options'!$B:$B,C$4))</f>
        <v/>
      </c>
      <c r="D56" s="26">
        <f>IF(SUMIFS('NSE - NIFTY Index Options'!$L:$L,'NSE - NIFTY Index Options'!$C:$C,$A56,'NSE - NIFTY Index Options'!$B:$B,D$4)+SUMIFS('NSE - Other Index Options'!$L:$L,'NSE - Other Index Options'!$C:$C,$A56,'NSE - Other Index Options'!$B:$B,D$4)=0,"",SUMIFS('NSE - NIFTY Index Options'!$L:$L,'NSE - NIFTY Index Options'!$C:$C,$A56,'NSE - NIFTY Index Options'!$B:$B,D$4)+SUMIFS('NSE - Other Index Options'!$L:$L,'NSE - Other Index Options'!$C:$C,$A56,'NSE - Other Index Options'!$B:$B,D$4))</f>
        <v>320.55269999999996</v>
      </c>
      <c r="E56" s="26">
        <f>IF(SUMIFS('NSE - NIFTY Index Options'!$L:$L,'NSE - NIFTY Index Options'!$C:$C,$A56,'NSE - NIFTY Index Options'!$B:$B,E$4)+SUMIFS('NSE - Other Index Options'!$L:$L,'NSE - Other Index Options'!$C:$C,$A56,'NSE - Other Index Options'!$B:$B,E$4)=0,"",SUMIFS('NSE - NIFTY Index Options'!$L:$L,'NSE - NIFTY Index Options'!$C:$C,$A56,'NSE - NIFTY Index Options'!$B:$B,E$4)+SUMIFS('NSE - Other Index Options'!$L:$L,'NSE - Other Index Options'!$C:$C,$A56,'NSE - Other Index Options'!$B:$B,E$4))</f>
        <v>240.21740000000003</v>
      </c>
      <c r="F56" s="26">
        <f>IF(SUMIFS('NSE - NIFTY Index Options'!$L:$L,'NSE - NIFTY Index Options'!$C:$C,$A56,'NSE - NIFTY Index Options'!$B:$B,F$4)+SUMIFS('NSE - Other Index Options'!$L:$L,'NSE - Other Index Options'!$C:$C,$A56,'NSE - Other Index Options'!$B:$B,F$4)=0,"",SUMIFS('NSE - NIFTY Index Options'!$L:$L,'NSE - NIFTY Index Options'!$C:$C,$A56,'NSE - NIFTY Index Options'!$B:$B,F$4)+SUMIFS('NSE - Other Index Options'!$L:$L,'NSE - Other Index Options'!$C:$C,$A56,'NSE - Other Index Options'!$B:$B,F$4))</f>
        <v>501.51949999999994</v>
      </c>
      <c r="G56" s="26" t="str">
        <f>IF(SUMIFS('NSE - NIFTY Index Options'!$L:$L,'NSE - NIFTY Index Options'!$C:$C,$A56,'NSE - NIFTY Index Options'!$B:$B,G$4)+SUMIFS('NSE - Other Index Options'!$L:$L,'NSE - Other Index Options'!$C:$C,$A56,'NSE - Other Index Options'!$B:$B,G$4)=0,"",SUMIFS('NSE - NIFTY Index Options'!$L:$L,'NSE - NIFTY Index Options'!$C:$C,$A56,'NSE - NIFTY Index Options'!$B:$B,G$4)+SUMIFS('NSE - Other Index Options'!$L:$L,'NSE - Other Index Options'!$C:$C,$A56,'NSE - Other Index Options'!$B:$B,G$4))</f>
        <v/>
      </c>
      <c r="H56" s="26">
        <f t="shared" si="1"/>
        <v>1062.2895999999998</v>
      </c>
    </row>
    <row r="57" spans="1:8">
      <c r="A57" t="s">
        <v>78</v>
      </c>
      <c r="B57" s="26" t="str">
        <f>IF(SUMIFS('NSE - NIFTY Index Options'!$L:$L,'NSE - NIFTY Index Options'!$C:$C,$A57,'NSE - NIFTY Index Options'!$B:$B,B$4)+SUMIFS('NSE - Other Index Options'!$L:$L,'NSE - Other Index Options'!$C:$C,$A57,'NSE - Other Index Options'!$B:$B,B$4)=0,"",SUMIFS('NSE - NIFTY Index Options'!$L:$L,'NSE - NIFTY Index Options'!$C:$C,$A57,'NSE - NIFTY Index Options'!$B:$B,B$4)+SUMIFS('NSE - Other Index Options'!$L:$L,'NSE - Other Index Options'!$C:$C,$A57,'NSE - Other Index Options'!$B:$B,B$4))</f>
        <v/>
      </c>
      <c r="C57" s="26" t="str">
        <f>IF(SUMIFS('NSE - NIFTY Index Options'!$L:$L,'NSE - NIFTY Index Options'!$C:$C,$A57,'NSE - NIFTY Index Options'!$B:$B,C$4)+SUMIFS('NSE - Other Index Options'!$L:$L,'NSE - Other Index Options'!$C:$C,$A57,'NSE - Other Index Options'!$B:$B,C$4)=0,"",SUMIFS('NSE - NIFTY Index Options'!$L:$L,'NSE - NIFTY Index Options'!$C:$C,$A57,'NSE - NIFTY Index Options'!$B:$B,C$4)+SUMIFS('NSE - Other Index Options'!$L:$L,'NSE - Other Index Options'!$C:$C,$A57,'NSE - Other Index Options'!$B:$B,C$4))</f>
        <v/>
      </c>
      <c r="D57" s="26" t="str">
        <f>IF(SUMIFS('NSE - NIFTY Index Options'!$L:$L,'NSE - NIFTY Index Options'!$C:$C,$A57,'NSE - NIFTY Index Options'!$B:$B,D$4)+SUMIFS('NSE - Other Index Options'!$L:$L,'NSE - Other Index Options'!$C:$C,$A57,'NSE - Other Index Options'!$B:$B,D$4)=0,"",SUMIFS('NSE - NIFTY Index Options'!$L:$L,'NSE - NIFTY Index Options'!$C:$C,$A57,'NSE - NIFTY Index Options'!$B:$B,D$4)+SUMIFS('NSE - Other Index Options'!$L:$L,'NSE - Other Index Options'!$C:$C,$A57,'NSE - Other Index Options'!$B:$B,D$4))</f>
        <v/>
      </c>
      <c r="E57" s="26" t="str">
        <f>IF(SUMIFS('NSE - NIFTY Index Options'!$L:$L,'NSE - NIFTY Index Options'!$C:$C,$A57,'NSE - NIFTY Index Options'!$B:$B,E$4)+SUMIFS('NSE - Other Index Options'!$L:$L,'NSE - Other Index Options'!$C:$C,$A57,'NSE - Other Index Options'!$B:$B,E$4)=0,"",SUMIFS('NSE - NIFTY Index Options'!$L:$L,'NSE - NIFTY Index Options'!$C:$C,$A57,'NSE - NIFTY Index Options'!$B:$B,E$4)+SUMIFS('NSE - Other Index Options'!$L:$L,'NSE - Other Index Options'!$C:$C,$A57,'NSE - Other Index Options'!$B:$B,E$4))</f>
        <v/>
      </c>
      <c r="F57" s="26" t="str">
        <f>IF(SUMIFS('NSE - NIFTY Index Options'!$L:$L,'NSE - NIFTY Index Options'!$C:$C,$A57,'NSE - NIFTY Index Options'!$B:$B,F$4)+SUMIFS('NSE - Other Index Options'!$L:$L,'NSE - Other Index Options'!$C:$C,$A57,'NSE - Other Index Options'!$B:$B,F$4)=0,"",SUMIFS('NSE - NIFTY Index Options'!$L:$L,'NSE - NIFTY Index Options'!$C:$C,$A57,'NSE - NIFTY Index Options'!$B:$B,F$4)+SUMIFS('NSE - Other Index Options'!$L:$L,'NSE - Other Index Options'!$C:$C,$A57,'NSE - Other Index Options'!$B:$B,F$4))</f>
        <v/>
      </c>
      <c r="G57" s="26" t="str">
        <f>IF(SUMIFS('NSE - NIFTY Index Options'!$L:$L,'NSE - NIFTY Index Options'!$C:$C,$A57,'NSE - NIFTY Index Options'!$B:$B,G$4)+SUMIFS('NSE - Other Index Options'!$L:$L,'NSE - Other Index Options'!$C:$C,$A57,'NSE - Other Index Options'!$B:$B,G$4)=0,"",SUMIFS('NSE - NIFTY Index Options'!$L:$L,'NSE - NIFTY Index Options'!$C:$C,$A57,'NSE - NIFTY Index Options'!$B:$B,G$4)+SUMIFS('NSE - Other Index Options'!$L:$L,'NSE - Other Index Options'!$C:$C,$A57,'NSE - Other Index Options'!$B:$B,G$4))</f>
        <v/>
      </c>
      <c r="H57" s="26" t="str">
        <f t="shared" si="1"/>
        <v/>
      </c>
    </row>
    <row r="58" spans="1:8">
      <c r="A58" t="s">
        <v>79</v>
      </c>
      <c r="B58" s="26" t="str">
        <f>IF(SUMIFS('NSE - NIFTY Index Options'!$L:$L,'NSE - NIFTY Index Options'!$C:$C,$A58,'NSE - NIFTY Index Options'!$B:$B,B$4)+SUMIFS('NSE - Other Index Options'!$L:$L,'NSE - Other Index Options'!$C:$C,$A58,'NSE - Other Index Options'!$B:$B,B$4)=0,"",SUMIFS('NSE - NIFTY Index Options'!$L:$L,'NSE - NIFTY Index Options'!$C:$C,$A58,'NSE - NIFTY Index Options'!$B:$B,B$4)+SUMIFS('NSE - Other Index Options'!$L:$L,'NSE - Other Index Options'!$C:$C,$A58,'NSE - Other Index Options'!$B:$B,B$4))</f>
        <v/>
      </c>
      <c r="C58" s="26" t="str">
        <f>IF(SUMIFS('NSE - NIFTY Index Options'!$L:$L,'NSE - NIFTY Index Options'!$C:$C,$A58,'NSE - NIFTY Index Options'!$B:$B,C$4)+SUMIFS('NSE - Other Index Options'!$L:$L,'NSE - Other Index Options'!$C:$C,$A58,'NSE - Other Index Options'!$B:$B,C$4)=0,"",SUMIFS('NSE - NIFTY Index Options'!$L:$L,'NSE - NIFTY Index Options'!$C:$C,$A58,'NSE - NIFTY Index Options'!$B:$B,C$4)+SUMIFS('NSE - Other Index Options'!$L:$L,'NSE - Other Index Options'!$C:$C,$A58,'NSE - Other Index Options'!$B:$B,C$4))</f>
        <v/>
      </c>
      <c r="D58" s="26" t="str">
        <f>IF(SUMIFS('NSE - NIFTY Index Options'!$L:$L,'NSE - NIFTY Index Options'!$C:$C,$A58,'NSE - NIFTY Index Options'!$B:$B,D$4)+SUMIFS('NSE - Other Index Options'!$L:$L,'NSE - Other Index Options'!$C:$C,$A58,'NSE - Other Index Options'!$B:$B,D$4)=0,"",SUMIFS('NSE - NIFTY Index Options'!$L:$L,'NSE - NIFTY Index Options'!$C:$C,$A58,'NSE - NIFTY Index Options'!$B:$B,D$4)+SUMIFS('NSE - Other Index Options'!$L:$L,'NSE - Other Index Options'!$C:$C,$A58,'NSE - Other Index Options'!$B:$B,D$4))</f>
        <v/>
      </c>
      <c r="E58" s="26" t="str">
        <f>IF(SUMIFS('NSE - NIFTY Index Options'!$L:$L,'NSE - NIFTY Index Options'!$C:$C,$A58,'NSE - NIFTY Index Options'!$B:$B,E$4)+SUMIFS('NSE - Other Index Options'!$L:$L,'NSE - Other Index Options'!$C:$C,$A58,'NSE - Other Index Options'!$B:$B,E$4)=0,"",SUMIFS('NSE - NIFTY Index Options'!$L:$L,'NSE - NIFTY Index Options'!$C:$C,$A58,'NSE - NIFTY Index Options'!$B:$B,E$4)+SUMIFS('NSE - Other Index Options'!$L:$L,'NSE - Other Index Options'!$C:$C,$A58,'NSE - Other Index Options'!$B:$B,E$4))</f>
        <v/>
      </c>
      <c r="F58" s="26" t="str">
        <f>IF(SUMIFS('NSE - NIFTY Index Options'!$L:$L,'NSE - NIFTY Index Options'!$C:$C,$A58,'NSE - NIFTY Index Options'!$B:$B,F$4)+SUMIFS('NSE - Other Index Options'!$L:$L,'NSE - Other Index Options'!$C:$C,$A58,'NSE - Other Index Options'!$B:$B,F$4)=0,"",SUMIFS('NSE - NIFTY Index Options'!$L:$L,'NSE - NIFTY Index Options'!$C:$C,$A58,'NSE - NIFTY Index Options'!$B:$B,F$4)+SUMIFS('NSE - Other Index Options'!$L:$L,'NSE - Other Index Options'!$C:$C,$A58,'NSE - Other Index Options'!$B:$B,F$4))</f>
        <v/>
      </c>
      <c r="G58" s="26" t="str">
        <f>IF(SUMIFS('NSE - NIFTY Index Options'!$L:$L,'NSE - NIFTY Index Options'!$C:$C,$A58,'NSE - NIFTY Index Options'!$B:$B,G$4)+SUMIFS('NSE - Other Index Options'!$L:$L,'NSE - Other Index Options'!$C:$C,$A58,'NSE - Other Index Options'!$B:$B,G$4)=0,"",SUMIFS('NSE - NIFTY Index Options'!$L:$L,'NSE - NIFTY Index Options'!$C:$C,$A58,'NSE - NIFTY Index Options'!$B:$B,G$4)+SUMIFS('NSE - Other Index Options'!$L:$L,'NSE - Other Index Options'!$C:$C,$A58,'NSE - Other Index Options'!$B:$B,G$4))</f>
        <v/>
      </c>
      <c r="H58" s="26" t="str">
        <f t="shared" si="1"/>
        <v/>
      </c>
    </row>
    <row r="59" spans="1:8" hidden="1" outlineLevel="1">
      <c r="A59" t="s">
        <v>80</v>
      </c>
      <c r="B59" s="26" t="str">
        <f>IF(SUMIFS('NSE - NIFTY Index Options'!$L:$L,'NSE - NIFTY Index Options'!$C:$C,$A59,'NSE - NIFTY Index Options'!$B:$B,B$4)+SUMIFS('NSE - Other Index Options'!$L:$L,'NSE - Other Index Options'!$C:$C,$A59,'NSE - Other Index Options'!$B:$B,B$4)=0,"",SUMIFS('NSE - NIFTY Index Options'!$L:$L,'NSE - NIFTY Index Options'!$C:$C,$A59,'NSE - NIFTY Index Options'!$B:$B,B$4)+SUMIFS('NSE - Other Index Options'!$L:$L,'NSE - Other Index Options'!$C:$C,$A59,'NSE - Other Index Options'!$B:$B,B$4))</f>
        <v/>
      </c>
      <c r="C59" s="26" t="str">
        <f>IF(SUMIFS('NSE - NIFTY Index Options'!$L:$L,'NSE - NIFTY Index Options'!$C:$C,$A59,'NSE - NIFTY Index Options'!$B:$B,C$4)+SUMIFS('NSE - Other Index Options'!$L:$L,'NSE - Other Index Options'!$C:$C,$A59,'NSE - Other Index Options'!$B:$B,C$4)=0,"",SUMIFS('NSE - NIFTY Index Options'!$L:$L,'NSE - NIFTY Index Options'!$C:$C,$A59,'NSE - NIFTY Index Options'!$B:$B,C$4)+SUMIFS('NSE - Other Index Options'!$L:$L,'NSE - Other Index Options'!$C:$C,$A59,'NSE - Other Index Options'!$B:$B,C$4))</f>
        <v/>
      </c>
      <c r="D59" s="26" t="str">
        <f>IF(SUMIFS('NSE - NIFTY Index Options'!$L:$L,'NSE - NIFTY Index Options'!$C:$C,$A59,'NSE - NIFTY Index Options'!$B:$B,D$4)+SUMIFS('NSE - Other Index Options'!$L:$L,'NSE - Other Index Options'!$C:$C,$A59,'NSE - Other Index Options'!$B:$B,D$4)=0,"",SUMIFS('NSE - NIFTY Index Options'!$L:$L,'NSE - NIFTY Index Options'!$C:$C,$A59,'NSE - NIFTY Index Options'!$B:$B,D$4)+SUMIFS('NSE - Other Index Options'!$L:$L,'NSE - Other Index Options'!$C:$C,$A59,'NSE - Other Index Options'!$B:$B,D$4))</f>
        <v/>
      </c>
      <c r="E59" s="26" t="str">
        <f>IF(SUMIFS('NSE - NIFTY Index Options'!$L:$L,'NSE - NIFTY Index Options'!$C:$C,$A59,'NSE - NIFTY Index Options'!$B:$B,E$4)+SUMIFS('NSE - Other Index Options'!$L:$L,'NSE - Other Index Options'!$C:$C,$A59,'NSE - Other Index Options'!$B:$B,E$4)=0,"",SUMIFS('NSE - NIFTY Index Options'!$L:$L,'NSE - NIFTY Index Options'!$C:$C,$A59,'NSE - NIFTY Index Options'!$B:$B,E$4)+SUMIFS('NSE - Other Index Options'!$L:$L,'NSE - Other Index Options'!$C:$C,$A59,'NSE - Other Index Options'!$B:$B,E$4))</f>
        <v/>
      </c>
      <c r="F59" s="26" t="str">
        <f>IF(SUMIFS('NSE - NIFTY Index Options'!$L:$L,'NSE - NIFTY Index Options'!$C:$C,$A59,'NSE - NIFTY Index Options'!$B:$B,F$4)+SUMIFS('NSE - Other Index Options'!$L:$L,'NSE - Other Index Options'!$C:$C,$A59,'NSE - Other Index Options'!$B:$B,F$4)=0,"",SUMIFS('NSE - NIFTY Index Options'!$L:$L,'NSE - NIFTY Index Options'!$C:$C,$A59,'NSE - NIFTY Index Options'!$B:$B,F$4)+SUMIFS('NSE - Other Index Options'!$L:$L,'NSE - Other Index Options'!$C:$C,$A59,'NSE - Other Index Options'!$B:$B,F$4))</f>
        <v/>
      </c>
      <c r="G59" s="26" t="str">
        <f>IF(SUMIFS('NSE - NIFTY Index Options'!$L:$L,'NSE - NIFTY Index Options'!$C:$C,$A59,'NSE - NIFTY Index Options'!$B:$B,G$4)+SUMIFS('NSE - Other Index Options'!$L:$L,'NSE - Other Index Options'!$C:$C,$A59,'NSE - Other Index Options'!$B:$B,G$4)=0,"",SUMIFS('NSE - NIFTY Index Options'!$L:$L,'NSE - NIFTY Index Options'!$C:$C,$A59,'NSE - NIFTY Index Options'!$B:$B,G$4)+SUMIFS('NSE - Other Index Options'!$L:$L,'NSE - Other Index Options'!$C:$C,$A59,'NSE - Other Index Options'!$B:$B,G$4))</f>
        <v/>
      </c>
      <c r="H59" s="26" t="str">
        <f t="shared" si="1"/>
        <v/>
      </c>
    </row>
    <row r="60" spans="1:8" hidden="1" outlineLevel="1">
      <c r="A60" t="s">
        <v>81</v>
      </c>
      <c r="B60" s="26" t="str">
        <f>IF(SUMIFS('NSE - NIFTY Index Options'!$L:$L,'NSE - NIFTY Index Options'!$C:$C,$A60,'NSE - NIFTY Index Options'!$B:$B,B$4)+SUMIFS('NSE - Other Index Options'!$L:$L,'NSE - Other Index Options'!$C:$C,$A60,'NSE - Other Index Options'!$B:$B,B$4)=0,"",SUMIFS('NSE - NIFTY Index Options'!$L:$L,'NSE - NIFTY Index Options'!$C:$C,$A60,'NSE - NIFTY Index Options'!$B:$B,B$4)+SUMIFS('NSE - Other Index Options'!$L:$L,'NSE - Other Index Options'!$C:$C,$A60,'NSE - Other Index Options'!$B:$B,B$4))</f>
        <v/>
      </c>
      <c r="C60" s="26" t="str">
        <f>IF(SUMIFS('NSE - NIFTY Index Options'!$L:$L,'NSE - NIFTY Index Options'!$C:$C,$A60,'NSE - NIFTY Index Options'!$B:$B,C$4)+SUMIFS('NSE - Other Index Options'!$L:$L,'NSE - Other Index Options'!$C:$C,$A60,'NSE - Other Index Options'!$B:$B,C$4)=0,"",SUMIFS('NSE - NIFTY Index Options'!$L:$L,'NSE - NIFTY Index Options'!$C:$C,$A60,'NSE - NIFTY Index Options'!$B:$B,C$4)+SUMIFS('NSE - Other Index Options'!$L:$L,'NSE - Other Index Options'!$C:$C,$A60,'NSE - Other Index Options'!$B:$B,C$4))</f>
        <v/>
      </c>
      <c r="D60" s="26" t="str">
        <f>IF(SUMIFS('NSE - NIFTY Index Options'!$L:$L,'NSE - NIFTY Index Options'!$C:$C,$A60,'NSE - NIFTY Index Options'!$B:$B,D$4)+SUMIFS('NSE - Other Index Options'!$L:$L,'NSE - Other Index Options'!$C:$C,$A60,'NSE - Other Index Options'!$B:$B,D$4)=0,"",SUMIFS('NSE - NIFTY Index Options'!$L:$L,'NSE - NIFTY Index Options'!$C:$C,$A60,'NSE - NIFTY Index Options'!$B:$B,D$4)+SUMIFS('NSE - Other Index Options'!$L:$L,'NSE - Other Index Options'!$C:$C,$A60,'NSE - Other Index Options'!$B:$B,D$4))</f>
        <v/>
      </c>
      <c r="E60" s="26" t="str">
        <f>IF(SUMIFS('NSE - NIFTY Index Options'!$L:$L,'NSE - NIFTY Index Options'!$C:$C,$A60,'NSE - NIFTY Index Options'!$B:$B,E$4)+SUMIFS('NSE - Other Index Options'!$L:$L,'NSE - Other Index Options'!$C:$C,$A60,'NSE - Other Index Options'!$B:$B,E$4)=0,"",SUMIFS('NSE - NIFTY Index Options'!$L:$L,'NSE - NIFTY Index Options'!$C:$C,$A60,'NSE - NIFTY Index Options'!$B:$B,E$4)+SUMIFS('NSE - Other Index Options'!$L:$L,'NSE - Other Index Options'!$C:$C,$A60,'NSE - Other Index Options'!$B:$B,E$4))</f>
        <v/>
      </c>
      <c r="F60" s="26" t="str">
        <f>IF(SUMIFS('NSE - NIFTY Index Options'!$L:$L,'NSE - NIFTY Index Options'!$C:$C,$A60,'NSE - NIFTY Index Options'!$B:$B,F$4)+SUMIFS('NSE - Other Index Options'!$L:$L,'NSE - Other Index Options'!$C:$C,$A60,'NSE - Other Index Options'!$B:$B,F$4)=0,"",SUMIFS('NSE - NIFTY Index Options'!$L:$L,'NSE - NIFTY Index Options'!$C:$C,$A60,'NSE - NIFTY Index Options'!$B:$B,F$4)+SUMIFS('NSE - Other Index Options'!$L:$L,'NSE - Other Index Options'!$C:$C,$A60,'NSE - Other Index Options'!$B:$B,F$4))</f>
        <v/>
      </c>
      <c r="G60" s="26" t="str">
        <f>IF(SUMIFS('NSE - NIFTY Index Options'!$L:$L,'NSE - NIFTY Index Options'!$C:$C,$A60,'NSE - NIFTY Index Options'!$B:$B,G$4)+SUMIFS('NSE - Other Index Options'!$L:$L,'NSE - Other Index Options'!$C:$C,$A60,'NSE - Other Index Options'!$B:$B,G$4)=0,"",SUMIFS('NSE - NIFTY Index Options'!$L:$L,'NSE - NIFTY Index Options'!$C:$C,$A60,'NSE - NIFTY Index Options'!$B:$B,G$4)+SUMIFS('NSE - Other Index Options'!$L:$L,'NSE - Other Index Options'!$C:$C,$A60,'NSE - Other Index Options'!$B:$B,G$4))</f>
        <v/>
      </c>
      <c r="H60" s="26" t="str">
        <f t="shared" si="1"/>
        <v/>
      </c>
    </row>
    <row r="61" spans="1:8" hidden="1" outlineLevel="1">
      <c r="A61" t="s">
        <v>82</v>
      </c>
      <c r="B61" s="26" t="str">
        <f>IF(SUMIFS('NSE - NIFTY Index Options'!$L:$L,'NSE - NIFTY Index Options'!$C:$C,$A61,'NSE - NIFTY Index Options'!$B:$B,B$4)+SUMIFS('NSE - Other Index Options'!$L:$L,'NSE - Other Index Options'!$C:$C,$A61,'NSE - Other Index Options'!$B:$B,B$4)=0,"",SUMIFS('NSE - NIFTY Index Options'!$L:$L,'NSE - NIFTY Index Options'!$C:$C,$A61,'NSE - NIFTY Index Options'!$B:$B,B$4)+SUMIFS('NSE - Other Index Options'!$L:$L,'NSE - Other Index Options'!$C:$C,$A61,'NSE - Other Index Options'!$B:$B,B$4))</f>
        <v/>
      </c>
      <c r="C61" s="26" t="str">
        <f>IF(SUMIFS('NSE - NIFTY Index Options'!$L:$L,'NSE - NIFTY Index Options'!$C:$C,$A61,'NSE - NIFTY Index Options'!$B:$B,C$4)+SUMIFS('NSE - Other Index Options'!$L:$L,'NSE - Other Index Options'!$C:$C,$A61,'NSE - Other Index Options'!$B:$B,C$4)=0,"",SUMIFS('NSE - NIFTY Index Options'!$L:$L,'NSE - NIFTY Index Options'!$C:$C,$A61,'NSE - NIFTY Index Options'!$B:$B,C$4)+SUMIFS('NSE - Other Index Options'!$L:$L,'NSE - Other Index Options'!$C:$C,$A61,'NSE - Other Index Options'!$B:$B,C$4))</f>
        <v/>
      </c>
      <c r="D61" s="26" t="str">
        <f>IF(SUMIFS('NSE - NIFTY Index Options'!$L:$L,'NSE - NIFTY Index Options'!$C:$C,$A61,'NSE - NIFTY Index Options'!$B:$B,D$4)+SUMIFS('NSE - Other Index Options'!$L:$L,'NSE - Other Index Options'!$C:$C,$A61,'NSE - Other Index Options'!$B:$B,D$4)=0,"",SUMIFS('NSE - NIFTY Index Options'!$L:$L,'NSE - NIFTY Index Options'!$C:$C,$A61,'NSE - NIFTY Index Options'!$B:$B,D$4)+SUMIFS('NSE - Other Index Options'!$L:$L,'NSE - Other Index Options'!$C:$C,$A61,'NSE - Other Index Options'!$B:$B,D$4))</f>
        <v/>
      </c>
      <c r="E61" s="26" t="str">
        <f>IF(SUMIFS('NSE - NIFTY Index Options'!$L:$L,'NSE - NIFTY Index Options'!$C:$C,$A61,'NSE - NIFTY Index Options'!$B:$B,E$4)+SUMIFS('NSE - Other Index Options'!$L:$L,'NSE - Other Index Options'!$C:$C,$A61,'NSE - Other Index Options'!$B:$B,E$4)=0,"",SUMIFS('NSE - NIFTY Index Options'!$L:$L,'NSE - NIFTY Index Options'!$C:$C,$A61,'NSE - NIFTY Index Options'!$B:$B,E$4)+SUMIFS('NSE - Other Index Options'!$L:$L,'NSE - Other Index Options'!$C:$C,$A61,'NSE - Other Index Options'!$B:$B,E$4))</f>
        <v/>
      </c>
      <c r="F61" s="26" t="str">
        <f>IF(SUMIFS('NSE - NIFTY Index Options'!$L:$L,'NSE - NIFTY Index Options'!$C:$C,$A61,'NSE - NIFTY Index Options'!$B:$B,F$4)+SUMIFS('NSE - Other Index Options'!$L:$L,'NSE - Other Index Options'!$C:$C,$A61,'NSE - Other Index Options'!$B:$B,F$4)=0,"",SUMIFS('NSE - NIFTY Index Options'!$L:$L,'NSE - NIFTY Index Options'!$C:$C,$A61,'NSE - NIFTY Index Options'!$B:$B,F$4)+SUMIFS('NSE - Other Index Options'!$L:$L,'NSE - Other Index Options'!$C:$C,$A61,'NSE - Other Index Options'!$B:$B,F$4))</f>
        <v/>
      </c>
      <c r="G61" s="26" t="str">
        <f>IF(SUMIFS('NSE - NIFTY Index Options'!$L:$L,'NSE - NIFTY Index Options'!$C:$C,$A61,'NSE - NIFTY Index Options'!$B:$B,G$4)+SUMIFS('NSE - Other Index Options'!$L:$L,'NSE - Other Index Options'!$C:$C,$A61,'NSE - Other Index Options'!$B:$B,G$4)=0,"",SUMIFS('NSE - NIFTY Index Options'!$L:$L,'NSE - NIFTY Index Options'!$C:$C,$A61,'NSE - NIFTY Index Options'!$B:$B,G$4)+SUMIFS('NSE - Other Index Options'!$L:$L,'NSE - Other Index Options'!$C:$C,$A61,'NSE - Other Index Options'!$B:$B,G$4))</f>
        <v/>
      </c>
      <c r="H61" s="26" t="str">
        <f t="shared" si="1"/>
        <v/>
      </c>
    </row>
    <row r="62" spans="1:8" hidden="1" outlineLevel="1">
      <c r="A62" t="s">
        <v>83</v>
      </c>
      <c r="B62" s="26" t="str">
        <f>IF(SUMIFS('NSE - NIFTY Index Options'!$L:$L,'NSE - NIFTY Index Options'!$C:$C,$A62,'NSE - NIFTY Index Options'!$B:$B,B$4)+SUMIFS('NSE - Other Index Options'!$L:$L,'NSE - Other Index Options'!$C:$C,$A62,'NSE - Other Index Options'!$B:$B,B$4)=0,"",SUMIFS('NSE - NIFTY Index Options'!$L:$L,'NSE - NIFTY Index Options'!$C:$C,$A62,'NSE - NIFTY Index Options'!$B:$B,B$4)+SUMIFS('NSE - Other Index Options'!$L:$L,'NSE - Other Index Options'!$C:$C,$A62,'NSE - Other Index Options'!$B:$B,B$4))</f>
        <v/>
      </c>
      <c r="C62" s="26" t="str">
        <f>IF(SUMIFS('NSE - NIFTY Index Options'!$L:$L,'NSE - NIFTY Index Options'!$C:$C,$A62,'NSE - NIFTY Index Options'!$B:$B,C$4)+SUMIFS('NSE - Other Index Options'!$L:$L,'NSE - Other Index Options'!$C:$C,$A62,'NSE - Other Index Options'!$B:$B,C$4)=0,"",SUMIFS('NSE - NIFTY Index Options'!$L:$L,'NSE - NIFTY Index Options'!$C:$C,$A62,'NSE - NIFTY Index Options'!$B:$B,C$4)+SUMIFS('NSE - Other Index Options'!$L:$L,'NSE - Other Index Options'!$C:$C,$A62,'NSE - Other Index Options'!$B:$B,C$4))</f>
        <v/>
      </c>
      <c r="D62" s="26" t="str">
        <f>IF(SUMIFS('NSE - NIFTY Index Options'!$L:$L,'NSE - NIFTY Index Options'!$C:$C,$A62,'NSE - NIFTY Index Options'!$B:$B,D$4)+SUMIFS('NSE - Other Index Options'!$L:$L,'NSE - Other Index Options'!$C:$C,$A62,'NSE - Other Index Options'!$B:$B,D$4)=0,"",SUMIFS('NSE - NIFTY Index Options'!$L:$L,'NSE - NIFTY Index Options'!$C:$C,$A62,'NSE - NIFTY Index Options'!$B:$B,D$4)+SUMIFS('NSE - Other Index Options'!$L:$L,'NSE - Other Index Options'!$C:$C,$A62,'NSE - Other Index Options'!$B:$B,D$4))</f>
        <v/>
      </c>
      <c r="E62" s="26" t="str">
        <f>IF(SUMIFS('NSE - NIFTY Index Options'!$L:$L,'NSE - NIFTY Index Options'!$C:$C,$A62,'NSE - NIFTY Index Options'!$B:$B,E$4)+SUMIFS('NSE - Other Index Options'!$L:$L,'NSE - Other Index Options'!$C:$C,$A62,'NSE - Other Index Options'!$B:$B,E$4)=0,"",SUMIFS('NSE - NIFTY Index Options'!$L:$L,'NSE - NIFTY Index Options'!$C:$C,$A62,'NSE - NIFTY Index Options'!$B:$B,E$4)+SUMIFS('NSE - Other Index Options'!$L:$L,'NSE - Other Index Options'!$C:$C,$A62,'NSE - Other Index Options'!$B:$B,E$4))</f>
        <v/>
      </c>
      <c r="F62" s="26" t="str">
        <f>IF(SUMIFS('NSE - NIFTY Index Options'!$L:$L,'NSE - NIFTY Index Options'!$C:$C,$A62,'NSE - NIFTY Index Options'!$B:$B,F$4)+SUMIFS('NSE - Other Index Options'!$L:$L,'NSE - Other Index Options'!$C:$C,$A62,'NSE - Other Index Options'!$B:$B,F$4)=0,"",SUMIFS('NSE - NIFTY Index Options'!$L:$L,'NSE - NIFTY Index Options'!$C:$C,$A62,'NSE - NIFTY Index Options'!$B:$B,F$4)+SUMIFS('NSE - Other Index Options'!$L:$L,'NSE - Other Index Options'!$C:$C,$A62,'NSE - Other Index Options'!$B:$B,F$4))</f>
        <v/>
      </c>
      <c r="G62" s="26" t="str">
        <f>IF(SUMIFS('NSE - NIFTY Index Options'!$L:$L,'NSE - NIFTY Index Options'!$C:$C,$A62,'NSE - NIFTY Index Options'!$B:$B,G$4)+SUMIFS('NSE - Other Index Options'!$L:$L,'NSE - Other Index Options'!$C:$C,$A62,'NSE - Other Index Options'!$B:$B,G$4)=0,"",SUMIFS('NSE - NIFTY Index Options'!$L:$L,'NSE - NIFTY Index Options'!$C:$C,$A62,'NSE - NIFTY Index Options'!$B:$B,G$4)+SUMIFS('NSE - Other Index Options'!$L:$L,'NSE - Other Index Options'!$C:$C,$A62,'NSE - Other Index Options'!$B:$B,G$4))</f>
        <v/>
      </c>
      <c r="H62" s="26" t="str">
        <f t="shared" si="1"/>
        <v/>
      </c>
    </row>
    <row r="63" spans="1:8" hidden="1" outlineLevel="1">
      <c r="A63" t="s">
        <v>84</v>
      </c>
      <c r="B63" s="26" t="str">
        <f>IF(SUMIFS('NSE - NIFTY Index Options'!$L:$L,'NSE - NIFTY Index Options'!$C:$C,$A63,'NSE - NIFTY Index Options'!$B:$B,B$4)+SUMIFS('NSE - Other Index Options'!$L:$L,'NSE - Other Index Options'!$C:$C,$A63,'NSE - Other Index Options'!$B:$B,B$4)=0,"",SUMIFS('NSE - NIFTY Index Options'!$L:$L,'NSE - NIFTY Index Options'!$C:$C,$A63,'NSE - NIFTY Index Options'!$B:$B,B$4)+SUMIFS('NSE - Other Index Options'!$L:$L,'NSE - Other Index Options'!$C:$C,$A63,'NSE - Other Index Options'!$B:$B,B$4))</f>
        <v/>
      </c>
      <c r="C63" s="26" t="str">
        <f>IF(SUMIFS('NSE - NIFTY Index Options'!$L:$L,'NSE - NIFTY Index Options'!$C:$C,$A63,'NSE - NIFTY Index Options'!$B:$B,C$4)+SUMIFS('NSE - Other Index Options'!$L:$L,'NSE - Other Index Options'!$C:$C,$A63,'NSE - Other Index Options'!$B:$B,C$4)=0,"",SUMIFS('NSE - NIFTY Index Options'!$L:$L,'NSE - NIFTY Index Options'!$C:$C,$A63,'NSE - NIFTY Index Options'!$B:$B,C$4)+SUMIFS('NSE - Other Index Options'!$L:$L,'NSE - Other Index Options'!$C:$C,$A63,'NSE - Other Index Options'!$B:$B,C$4))</f>
        <v/>
      </c>
      <c r="D63" s="26" t="str">
        <f>IF(SUMIFS('NSE - NIFTY Index Options'!$L:$L,'NSE - NIFTY Index Options'!$C:$C,$A63,'NSE - NIFTY Index Options'!$B:$B,D$4)+SUMIFS('NSE - Other Index Options'!$L:$L,'NSE - Other Index Options'!$C:$C,$A63,'NSE - Other Index Options'!$B:$B,D$4)=0,"",SUMIFS('NSE - NIFTY Index Options'!$L:$L,'NSE - NIFTY Index Options'!$C:$C,$A63,'NSE - NIFTY Index Options'!$B:$B,D$4)+SUMIFS('NSE - Other Index Options'!$L:$L,'NSE - Other Index Options'!$C:$C,$A63,'NSE - Other Index Options'!$B:$B,D$4))</f>
        <v/>
      </c>
      <c r="E63" s="26" t="str">
        <f>IF(SUMIFS('NSE - NIFTY Index Options'!$L:$L,'NSE - NIFTY Index Options'!$C:$C,$A63,'NSE - NIFTY Index Options'!$B:$B,E$4)+SUMIFS('NSE - Other Index Options'!$L:$L,'NSE - Other Index Options'!$C:$C,$A63,'NSE - Other Index Options'!$B:$B,E$4)=0,"",SUMIFS('NSE - NIFTY Index Options'!$L:$L,'NSE - NIFTY Index Options'!$C:$C,$A63,'NSE - NIFTY Index Options'!$B:$B,E$4)+SUMIFS('NSE - Other Index Options'!$L:$L,'NSE - Other Index Options'!$C:$C,$A63,'NSE - Other Index Options'!$B:$B,E$4))</f>
        <v/>
      </c>
      <c r="F63" s="26" t="str">
        <f>IF(SUMIFS('NSE - NIFTY Index Options'!$L:$L,'NSE - NIFTY Index Options'!$C:$C,$A63,'NSE - NIFTY Index Options'!$B:$B,F$4)+SUMIFS('NSE - Other Index Options'!$L:$L,'NSE - Other Index Options'!$C:$C,$A63,'NSE - Other Index Options'!$B:$B,F$4)=0,"",SUMIFS('NSE - NIFTY Index Options'!$L:$L,'NSE - NIFTY Index Options'!$C:$C,$A63,'NSE - NIFTY Index Options'!$B:$B,F$4)+SUMIFS('NSE - Other Index Options'!$L:$L,'NSE - Other Index Options'!$C:$C,$A63,'NSE - Other Index Options'!$B:$B,F$4))</f>
        <v/>
      </c>
      <c r="G63" s="26" t="str">
        <f>IF(SUMIFS('NSE - NIFTY Index Options'!$L:$L,'NSE - NIFTY Index Options'!$C:$C,$A63,'NSE - NIFTY Index Options'!$B:$B,G$4)+SUMIFS('NSE - Other Index Options'!$L:$L,'NSE - Other Index Options'!$C:$C,$A63,'NSE - Other Index Options'!$B:$B,G$4)=0,"",SUMIFS('NSE - NIFTY Index Options'!$L:$L,'NSE - NIFTY Index Options'!$C:$C,$A63,'NSE - NIFTY Index Options'!$B:$B,G$4)+SUMIFS('NSE - Other Index Options'!$L:$L,'NSE - Other Index Options'!$C:$C,$A63,'NSE - Other Index Options'!$B:$B,G$4))</f>
        <v/>
      </c>
      <c r="H63" s="26" t="str">
        <f t="shared" si="1"/>
        <v/>
      </c>
    </row>
    <row r="64" spans="1:8" hidden="1" outlineLevel="1">
      <c r="A64" t="s">
        <v>85</v>
      </c>
      <c r="B64" s="26" t="str">
        <f>IF(SUMIFS('NSE - NIFTY Index Options'!$L:$L,'NSE - NIFTY Index Options'!$C:$C,$A64,'NSE - NIFTY Index Options'!$B:$B,B$4)+SUMIFS('NSE - Other Index Options'!$L:$L,'NSE - Other Index Options'!$C:$C,$A64,'NSE - Other Index Options'!$B:$B,B$4)=0,"",SUMIFS('NSE - NIFTY Index Options'!$L:$L,'NSE - NIFTY Index Options'!$C:$C,$A64,'NSE - NIFTY Index Options'!$B:$B,B$4)+SUMIFS('NSE - Other Index Options'!$L:$L,'NSE - Other Index Options'!$C:$C,$A64,'NSE - Other Index Options'!$B:$B,B$4))</f>
        <v/>
      </c>
      <c r="C64" s="26" t="str">
        <f>IF(SUMIFS('NSE - NIFTY Index Options'!$L:$L,'NSE - NIFTY Index Options'!$C:$C,$A64,'NSE - NIFTY Index Options'!$B:$B,C$4)+SUMIFS('NSE - Other Index Options'!$L:$L,'NSE - Other Index Options'!$C:$C,$A64,'NSE - Other Index Options'!$B:$B,C$4)=0,"",SUMIFS('NSE - NIFTY Index Options'!$L:$L,'NSE - NIFTY Index Options'!$C:$C,$A64,'NSE - NIFTY Index Options'!$B:$B,C$4)+SUMIFS('NSE - Other Index Options'!$L:$L,'NSE - Other Index Options'!$C:$C,$A64,'NSE - Other Index Options'!$B:$B,C$4))</f>
        <v/>
      </c>
      <c r="D64" s="26" t="str">
        <f>IF(SUMIFS('NSE - NIFTY Index Options'!$L:$L,'NSE - NIFTY Index Options'!$C:$C,$A64,'NSE - NIFTY Index Options'!$B:$B,D$4)+SUMIFS('NSE - Other Index Options'!$L:$L,'NSE - Other Index Options'!$C:$C,$A64,'NSE - Other Index Options'!$B:$B,D$4)=0,"",SUMIFS('NSE - NIFTY Index Options'!$L:$L,'NSE - NIFTY Index Options'!$C:$C,$A64,'NSE - NIFTY Index Options'!$B:$B,D$4)+SUMIFS('NSE - Other Index Options'!$L:$L,'NSE - Other Index Options'!$C:$C,$A64,'NSE - Other Index Options'!$B:$B,D$4))</f>
        <v/>
      </c>
      <c r="E64" s="26" t="str">
        <f>IF(SUMIFS('NSE - NIFTY Index Options'!$L:$L,'NSE - NIFTY Index Options'!$C:$C,$A64,'NSE - NIFTY Index Options'!$B:$B,E$4)+SUMIFS('NSE - Other Index Options'!$L:$L,'NSE - Other Index Options'!$C:$C,$A64,'NSE - Other Index Options'!$B:$B,E$4)=0,"",SUMIFS('NSE - NIFTY Index Options'!$L:$L,'NSE - NIFTY Index Options'!$C:$C,$A64,'NSE - NIFTY Index Options'!$B:$B,E$4)+SUMIFS('NSE - Other Index Options'!$L:$L,'NSE - Other Index Options'!$C:$C,$A64,'NSE - Other Index Options'!$B:$B,E$4))</f>
        <v/>
      </c>
      <c r="F64" s="26" t="str">
        <f>IF(SUMIFS('NSE - NIFTY Index Options'!$L:$L,'NSE - NIFTY Index Options'!$C:$C,$A64,'NSE - NIFTY Index Options'!$B:$B,F$4)+SUMIFS('NSE - Other Index Options'!$L:$L,'NSE - Other Index Options'!$C:$C,$A64,'NSE - Other Index Options'!$B:$B,F$4)=0,"",SUMIFS('NSE - NIFTY Index Options'!$L:$L,'NSE - NIFTY Index Options'!$C:$C,$A64,'NSE - NIFTY Index Options'!$B:$B,F$4)+SUMIFS('NSE - Other Index Options'!$L:$L,'NSE - Other Index Options'!$C:$C,$A64,'NSE - Other Index Options'!$B:$B,F$4))</f>
        <v/>
      </c>
      <c r="G64" s="26" t="str">
        <f>IF(SUMIFS('NSE - NIFTY Index Options'!$L:$L,'NSE - NIFTY Index Options'!$C:$C,$A64,'NSE - NIFTY Index Options'!$B:$B,G$4)+SUMIFS('NSE - Other Index Options'!$L:$L,'NSE - Other Index Options'!$C:$C,$A64,'NSE - Other Index Options'!$B:$B,G$4)=0,"",SUMIFS('NSE - NIFTY Index Options'!$L:$L,'NSE - NIFTY Index Options'!$C:$C,$A64,'NSE - NIFTY Index Options'!$B:$B,G$4)+SUMIFS('NSE - Other Index Options'!$L:$L,'NSE - Other Index Options'!$C:$C,$A64,'NSE - Other Index Options'!$B:$B,G$4))</f>
        <v/>
      </c>
      <c r="H64" s="26" t="str">
        <f t="shared" si="1"/>
        <v/>
      </c>
    </row>
    <row r="65" spans="1:8" hidden="1" outlineLevel="1">
      <c r="A65" t="s">
        <v>86</v>
      </c>
      <c r="B65" s="26" t="str">
        <f>IF(SUMIFS('NSE - NIFTY Index Options'!$L:$L,'NSE - NIFTY Index Options'!$C:$C,$A65,'NSE - NIFTY Index Options'!$B:$B,B$4)+SUMIFS('NSE - Other Index Options'!$L:$L,'NSE - Other Index Options'!$C:$C,$A65,'NSE - Other Index Options'!$B:$B,B$4)=0,"",SUMIFS('NSE - NIFTY Index Options'!$L:$L,'NSE - NIFTY Index Options'!$C:$C,$A65,'NSE - NIFTY Index Options'!$B:$B,B$4)+SUMIFS('NSE - Other Index Options'!$L:$L,'NSE - Other Index Options'!$C:$C,$A65,'NSE - Other Index Options'!$B:$B,B$4))</f>
        <v/>
      </c>
      <c r="C65" s="26" t="str">
        <f>IF(SUMIFS('NSE - NIFTY Index Options'!$L:$L,'NSE - NIFTY Index Options'!$C:$C,$A65,'NSE - NIFTY Index Options'!$B:$B,C$4)+SUMIFS('NSE - Other Index Options'!$L:$L,'NSE - Other Index Options'!$C:$C,$A65,'NSE - Other Index Options'!$B:$B,C$4)=0,"",SUMIFS('NSE - NIFTY Index Options'!$L:$L,'NSE - NIFTY Index Options'!$C:$C,$A65,'NSE - NIFTY Index Options'!$B:$B,C$4)+SUMIFS('NSE - Other Index Options'!$L:$L,'NSE - Other Index Options'!$C:$C,$A65,'NSE - Other Index Options'!$B:$B,C$4))</f>
        <v/>
      </c>
      <c r="D65" s="26" t="str">
        <f>IF(SUMIFS('NSE - NIFTY Index Options'!$L:$L,'NSE - NIFTY Index Options'!$C:$C,$A65,'NSE - NIFTY Index Options'!$B:$B,D$4)+SUMIFS('NSE - Other Index Options'!$L:$L,'NSE - Other Index Options'!$C:$C,$A65,'NSE - Other Index Options'!$B:$B,D$4)=0,"",SUMIFS('NSE - NIFTY Index Options'!$L:$L,'NSE - NIFTY Index Options'!$C:$C,$A65,'NSE - NIFTY Index Options'!$B:$B,D$4)+SUMIFS('NSE - Other Index Options'!$L:$L,'NSE - Other Index Options'!$C:$C,$A65,'NSE - Other Index Options'!$B:$B,D$4))</f>
        <v/>
      </c>
      <c r="E65" s="26" t="str">
        <f>IF(SUMIFS('NSE - NIFTY Index Options'!$L:$L,'NSE - NIFTY Index Options'!$C:$C,$A65,'NSE - NIFTY Index Options'!$B:$B,E$4)+SUMIFS('NSE - Other Index Options'!$L:$L,'NSE - Other Index Options'!$C:$C,$A65,'NSE - Other Index Options'!$B:$B,E$4)=0,"",SUMIFS('NSE - NIFTY Index Options'!$L:$L,'NSE - NIFTY Index Options'!$C:$C,$A65,'NSE - NIFTY Index Options'!$B:$B,E$4)+SUMIFS('NSE - Other Index Options'!$L:$L,'NSE - Other Index Options'!$C:$C,$A65,'NSE - Other Index Options'!$B:$B,E$4))</f>
        <v/>
      </c>
      <c r="F65" s="26" t="str">
        <f>IF(SUMIFS('NSE - NIFTY Index Options'!$L:$L,'NSE - NIFTY Index Options'!$C:$C,$A65,'NSE - NIFTY Index Options'!$B:$B,F$4)+SUMIFS('NSE - Other Index Options'!$L:$L,'NSE - Other Index Options'!$C:$C,$A65,'NSE - Other Index Options'!$B:$B,F$4)=0,"",SUMIFS('NSE - NIFTY Index Options'!$L:$L,'NSE - NIFTY Index Options'!$C:$C,$A65,'NSE - NIFTY Index Options'!$B:$B,F$4)+SUMIFS('NSE - Other Index Options'!$L:$L,'NSE - Other Index Options'!$C:$C,$A65,'NSE - Other Index Options'!$B:$B,F$4))</f>
        <v/>
      </c>
      <c r="G65" s="26" t="str">
        <f>IF(SUMIFS('NSE - NIFTY Index Options'!$L:$L,'NSE - NIFTY Index Options'!$C:$C,$A65,'NSE - NIFTY Index Options'!$B:$B,G$4)+SUMIFS('NSE - Other Index Options'!$L:$L,'NSE - Other Index Options'!$C:$C,$A65,'NSE - Other Index Options'!$B:$B,G$4)=0,"",SUMIFS('NSE - NIFTY Index Options'!$L:$L,'NSE - NIFTY Index Options'!$C:$C,$A65,'NSE - NIFTY Index Options'!$B:$B,G$4)+SUMIFS('NSE - Other Index Options'!$L:$L,'NSE - Other Index Options'!$C:$C,$A65,'NSE - Other Index Options'!$B:$B,G$4))</f>
        <v/>
      </c>
      <c r="H65" s="26" t="str">
        <f t="shared" si="1"/>
        <v/>
      </c>
    </row>
    <row r="66" spans="1:8" hidden="1" outlineLevel="1">
      <c r="A66" t="s">
        <v>87</v>
      </c>
      <c r="B66" s="26" t="str">
        <f>IF(SUMIFS('NSE - NIFTY Index Options'!$L:$L,'NSE - NIFTY Index Options'!$C:$C,$A66,'NSE - NIFTY Index Options'!$B:$B,B$4)+SUMIFS('NSE - Other Index Options'!$L:$L,'NSE - Other Index Options'!$C:$C,$A66,'NSE - Other Index Options'!$B:$B,B$4)=0,"",SUMIFS('NSE - NIFTY Index Options'!$L:$L,'NSE - NIFTY Index Options'!$C:$C,$A66,'NSE - NIFTY Index Options'!$B:$B,B$4)+SUMIFS('NSE - Other Index Options'!$L:$L,'NSE - Other Index Options'!$C:$C,$A66,'NSE - Other Index Options'!$B:$B,B$4))</f>
        <v/>
      </c>
      <c r="C66" s="26" t="str">
        <f>IF(SUMIFS('NSE - NIFTY Index Options'!$L:$L,'NSE - NIFTY Index Options'!$C:$C,$A66,'NSE - NIFTY Index Options'!$B:$B,C$4)+SUMIFS('NSE - Other Index Options'!$L:$L,'NSE - Other Index Options'!$C:$C,$A66,'NSE - Other Index Options'!$B:$B,C$4)=0,"",SUMIFS('NSE - NIFTY Index Options'!$L:$L,'NSE - NIFTY Index Options'!$C:$C,$A66,'NSE - NIFTY Index Options'!$B:$B,C$4)+SUMIFS('NSE - Other Index Options'!$L:$L,'NSE - Other Index Options'!$C:$C,$A66,'NSE - Other Index Options'!$B:$B,C$4))</f>
        <v/>
      </c>
      <c r="D66" s="26" t="str">
        <f>IF(SUMIFS('NSE - NIFTY Index Options'!$L:$L,'NSE - NIFTY Index Options'!$C:$C,$A66,'NSE - NIFTY Index Options'!$B:$B,D$4)+SUMIFS('NSE - Other Index Options'!$L:$L,'NSE - Other Index Options'!$C:$C,$A66,'NSE - Other Index Options'!$B:$B,D$4)=0,"",SUMIFS('NSE - NIFTY Index Options'!$L:$L,'NSE - NIFTY Index Options'!$C:$C,$A66,'NSE - NIFTY Index Options'!$B:$B,D$4)+SUMIFS('NSE - Other Index Options'!$L:$L,'NSE - Other Index Options'!$C:$C,$A66,'NSE - Other Index Options'!$B:$B,D$4))</f>
        <v/>
      </c>
      <c r="E66" s="26" t="str">
        <f>IF(SUMIFS('NSE - NIFTY Index Options'!$L:$L,'NSE - NIFTY Index Options'!$C:$C,$A66,'NSE - NIFTY Index Options'!$B:$B,E$4)+SUMIFS('NSE - Other Index Options'!$L:$L,'NSE - Other Index Options'!$C:$C,$A66,'NSE - Other Index Options'!$B:$B,E$4)=0,"",SUMIFS('NSE - NIFTY Index Options'!$L:$L,'NSE - NIFTY Index Options'!$C:$C,$A66,'NSE - NIFTY Index Options'!$B:$B,E$4)+SUMIFS('NSE - Other Index Options'!$L:$L,'NSE - Other Index Options'!$C:$C,$A66,'NSE - Other Index Options'!$B:$B,E$4))</f>
        <v/>
      </c>
      <c r="F66" s="26" t="str">
        <f>IF(SUMIFS('NSE - NIFTY Index Options'!$L:$L,'NSE - NIFTY Index Options'!$C:$C,$A66,'NSE - NIFTY Index Options'!$B:$B,F$4)+SUMIFS('NSE - Other Index Options'!$L:$L,'NSE - Other Index Options'!$C:$C,$A66,'NSE - Other Index Options'!$B:$B,F$4)=0,"",SUMIFS('NSE - NIFTY Index Options'!$L:$L,'NSE - NIFTY Index Options'!$C:$C,$A66,'NSE - NIFTY Index Options'!$B:$B,F$4)+SUMIFS('NSE - Other Index Options'!$L:$L,'NSE - Other Index Options'!$C:$C,$A66,'NSE - Other Index Options'!$B:$B,F$4))</f>
        <v/>
      </c>
      <c r="G66" s="26" t="str">
        <f>IF(SUMIFS('NSE - NIFTY Index Options'!$L:$L,'NSE - NIFTY Index Options'!$C:$C,$A66,'NSE - NIFTY Index Options'!$B:$B,G$4)+SUMIFS('NSE - Other Index Options'!$L:$L,'NSE - Other Index Options'!$C:$C,$A66,'NSE - Other Index Options'!$B:$B,G$4)=0,"",SUMIFS('NSE - NIFTY Index Options'!$L:$L,'NSE - NIFTY Index Options'!$C:$C,$A66,'NSE - NIFTY Index Options'!$B:$B,G$4)+SUMIFS('NSE - Other Index Options'!$L:$L,'NSE - Other Index Options'!$C:$C,$A66,'NSE - Other Index Options'!$B:$B,G$4))</f>
        <v/>
      </c>
      <c r="H66" s="26" t="str">
        <f t="shared" si="1"/>
        <v/>
      </c>
    </row>
    <row r="67" spans="1:8" hidden="1" outlineLevel="1">
      <c r="A67" t="s">
        <v>88</v>
      </c>
      <c r="B67" s="26" t="str">
        <f>IF(SUMIFS('NSE - NIFTY Index Options'!$L:$L,'NSE - NIFTY Index Options'!$C:$C,$A67,'NSE - NIFTY Index Options'!$B:$B,B$4)+SUMIFS('NSE - Other Index Options'!$L:$L,'NSE - Other Index Options'!$C:$C,$A67,'NSE - Other Index Options'!$B:$B,B$4)=0,"",SUMIFS('NSE - NIFTY Index Options'!$L:$L,'NSE - NIFTY Index Options'!$C:$C,$A67,'NSE - NIFTY Index Options'!$B:$B,B$4)+SUMIFS('NSE - Other Index Options'!$L:$L,'NSE - Other Index Options'!$C:$C,$A67,'NSE - Other Index Options'!$B:$B,B$4))</f>
        <v/>
      </c>
      <c r="C67" s="26" t="str">
        <f>IF(SUMIFS('NSE - NIFTY Index Options'!$L:$L,'NSE - NIFTY Index Options'!$C:$C,$A67,'NSE - NIFTY Index Options'!$B:$B,C$4)+SUMIFS('NSE - Other Index Options'!$L:$L,'NSE - Other Index Options'!$C:$C,$A67,'NSE - Other Index Options'!$B:$B,C$4)=0,"",SUMIFS('NSE - NIFTY Index Options'!$L:$L,'NSE - NIFTY Index Options'!$C:$C,$A67,'NSE - NIFTY Index Options'!$B:$B,C$4)+SUMIFS('NSE - Other Index Options'!$L:$L,'NSE - Other Index Options'!$C:$C,$A67,'NSE - Other Index Options'!$B:$B,C$4))</f>
        <v/>
      </c>
      <c r="D67" s="26" t="str">
        <f>IF(SUMIFS('NSE - NIFTY Index Options'!$L:$L,'NSE - NIFTY Index Options'!$C:$C,$A67,'NSE - NIFTY Index Options'!$B:$B,D$4)+SUMIFS('NSE - Other Index Options'!$L:$L,'NSE - Other Index Options'!$C:$C,$A67,'NSE - Other Index Options'!$B:$B,D$4)=0,"",SUMIFS('NSE - NIFTY Index Options'!$L:$L,'NSE - NIFTY Index Options'!$C:$C,$A67,'NSE - NIFTY Index Options'!$B:$B,D$4)+SUMIFS('NSE - Other Index Options'!$L:$L,'NSE - Other Index Options'!$C:$C,$A67,'NSE - Other Index Options'!$B:$B,D$4))</f>
        <v/>
      </c>
      <c r="E67" s="26" t="str">
        <f>IF(SUMIFS('NSE - NIFTY Index Options'!$L:$L,'NSE - NIFTY Index Options'!$C:$C,$A67,'NSE - NIFTY Index Options'!$B:$B,E$4)+SUMIFS('NSE - Other Index Options'!$L:$L,'NSE - Other Index Options'!$C:$C,$A67,'NSE - Other Index Options'!$B:$B,E$4)=0,"",SUMIFS('NSE - NIFTY Index Options'!$L:$L,'NSE - NIFTY Index Options'!$C:$C,$A67,'NSE - NIFTY Index Options'!$B:$B,E$4)+SUMIFS('NSE - Other Index Options'!$L:$L,'NSE - Other Index Options'!$C:$C,$A67,'NSE - Other Index Options'!$B:$B,E$4))</f>
        <v/>
      </c>
      <c r="F67" s="26" t="str">
        <f>IF(SUMIFS('NSE - NIFTY Index Options'!$L:$L,'NSE - NIFTY Index Options'!$C:$C,$A67,'NSE - NIFTY Index Options'!$B:$B,F$4)+SUMIFS('NSE - Other Index Options'!$L:$L,'NSE - Other Index Options'!$C:$C,$A67,'NSE - Other Index Options'!$B:$B,F$4)=0,"",SUMIFS('NSE - NIFTY Index Options'!$L:$L,'NSE - NIFTY Index Options'!$C:$C,$A67,'NSE - NIFTY Index Options'!$B:$B,F$4)+SUMIFS('NSE - Other Index Options'!$L:$L,'NSE - Other Index Options'!$C:$C,$A67,'NSE - Other Index Options'!$B:$B,F$4))</f>
        <v/>
      </c>
      <c r="G67" s="26" t="str">
        <f>IF(SUMIFS('NSE - NIFTY Index Options'!$L:$L,'NSE - NIFTY Index Options'!$C:$C,$A67,'NSE - NIFTY Index Options'!$B:$B,G$4)+SUMIFS('NSE - Other Index Options'!$L:$L,'NSE - Other Index Options'!$C:$C,$A67,'NSE - Other Index Options'!$B:$B,G$4)=0,"",SUMIFS('NSE - NIFTY Index Options'!$L:$L,'NSE - NIFTY Index Options'!$C:$C,$A67,'NSE - NIFTY Index Options'!$B:$B,G$4)+SUMIFS('NSE - Other Index Options'!$L:$L,'NSE - Other Index Options'!$C:$C,$A67,'NSE - Other Index Options'!$B:$B,G$4))</f>
        <v/>
      </c>
      <c r="H67" s="26" t="str">
        <f t="shared" si="1"/>
        <v/>
      </c>
    </row>
    <row r="68" spans="1:8" hidden="1" outlineLevel="1">
      <c r="A68" t="s">
        <v>89</v>
      </c>
      <c r="B68" s="26" t="str">
        <f>IF(SUMIFS('NSE - NIFTY Index Options'!$L:$L,'NSE - NIFTY Index Options'!$C:$C,$A68,'NSE - NIFTY Index Options'!$B:$B,B$4)+SUMIFS('NSE - Other Index Options'!$L:$L,'NSE - Other Index Options'!$C:$C,$A68,'NSE - Other Index Options'!$B:$B,B$4)=0,"",SUMIFS('NSE - NIFTY Index Options'!$L:$L,'NSE - NIFTY Index Options'!$C:$C,$A68,'NSE - NIFTY Index Options'!$B:$B,B$4)+SUMIFS('NSE - Other Index Options'!$L:$L,'NSE - Other Index Options'!$C:$C,$A68,'NSE - Other Index Options'!$B:$B,B$4))</f>
        <v/>
      </c>
      <c r="C68" s="26" t="str">
        <f>IF(SUMIFS('NSE - NIFTY Index Options'!$L:$L,'NSE - NIFTY Index Options'!$C:$C,$A68,'NSE - NIFTY Index Options'!$B:$B,C$4)+SUMIFS('NSE - Other Index Options'!$L:$L,'NSE - Other Index Options'!$C:$C,$A68,'NSE - Other Index Options'!$B:$B,C$4)=0,"",SUMIFS('NSE - NIFTY Index Options'!$L:$L,'NSE - NIFTY Index Options'!$C:$C,$A68,'NSE - NIFTY Index Options'!$B:$B,C$4)+SUMIFS('NSE - Other Index Options'!$L:$L,'NSE - Other Index Options'!$C:$C,$A68,'NSE - Other Index Options'!$B:$B,C$4))</f>
        <v/>
      </c>
      <c r="D68" s="26" t="str">
        <f>IF(SUMIFS('NSE - NIFTY Index Options'!$L:$L,'NSE - NIFTY Index Options'!$C:$C,$A68,'NSE - NIFTY Index Options'!$B:$B,D$4)+SUMIFS('NSE - Other Index Options'!$L:$L,'NSE - Other Index Options'!$C:$C,$A68,'NSE - Other Index Options'!$B:$B,D$4)=0,"",SUMIFS('NSE - NIFTY Index Options'!$L:$L,'NSE - NIFTY Index Options'!$C:$C,$A68,'NSE - NIFTY Index Options'!$B:$B,D$4)+SUMIFS('NSE - Other Index Options'!$L:$L,'NSE - Other Index Options'!$C:$C,$A68,'NSE - Other Index Options'!$B:$B,D$4))</f>
        <v/>
      </c>
      <c r="E68" s="26" t="str">
        <f>IF(SUMIFS('NSE - NIFTY Index Options'!$L:$L,'NSE - NIFTY Index Options'!$C:$C,$A68,'NSE - NIFTY Index Options'!$B:$B,E$4)+SUMIFS('NSE - Other Index Options'!$L:$L,'NSE - Other Index Options'!$C:$C,$A68,'NSE - Other Index Options'!$B:$B,E$4)=0,"",SUMIFS('NSE - NIFTY Index Options'!$L:$L,'NSE - NIFTY Index Options'!$C:$C,$A68,'NSE - NIFTY Index Options'!$B:$B,E$4)+SUMIFS('NSE - Other Index Options'!$L:$L,'NSE - Other Index Options'!$C:$C,$A68,'NSE - Other Index Options'!$B:$B,E$4))</f>
        <v/>
      </c>
      <c r="F68" s="26" t="str">
        <f>IF(SUMIFS('NSE - NIFTY Index Options'!$L:$L,'NSE - NIFTY Index Options'!$C:$C,$A68,'NSE - NIFTY Index Options'!$B:$B,F$4)+SUMIFS('NSE - Other Index Options'!$L:$L,'NSE - Other Index Options'!$C:$C,$A68,'NSE - Other Index Options'!$B:$B,F$4)=0,"",SUMIFS('NSE - NIFTY Index Options'!$L:$L,'NSE - NIFTY Index Options'!$C:$C,$A68,'NSE - NIFTY Index Options'!$B:$B,F$4)+SUMIFS('NSE - Other Index Options'!$L:$L,'NSE - Other Index Options'!$C:$C,$A68,'NSE - Other Index Options'!$B:$B,F$4))</f>
        <v/>
      </c>
      <c r="G68" s="26" t="str">
        <f>IF(SUMIFS('NSE - NIFTY Index Options'!$L:$L,'NSE - NIFTY Index Options'!$C:$C,$A68,'NSE - NIFTY Index Options'!$B:$B,G$4)+SUMIFS('NSE - Other Index Options'!$L:$L,'NSE - Other Index Options'!$C:$C,$A68,'NSE - Other Index Options'!$B:$B,G$4)=0,"",SUMIFS('NSE - NIFTY Index Options'!$L:$L,'NSE - NIFTY Index Options'!$C:$C,$A68,'NSE - NIFTY Index Options'!$B:$B,G$4)+SUMIFS('NSE - Other Index Options'!$L:$L,'NSE - Other Index Options'!$C:$C,$A68,'NSE - Other Index Options'!$B:$B,G$4))</f>
        <v/>
      </c>
      <c r="H68" s="26" t="str">
        <f t="shared" si="1"/>
        <v/>
      </c>
    </row>
    <row r="69" spans="1:8" hidden="1" outlineLevel="1">
      <c r="A69" t="s">
        <v>90</v>
      </c>
      <c r="B69" s="26" t="str">
        <f>IF(SUMIFS('NSE - NIFTY Index Options'!$L:$L,'NSE - NIFTY Index Options'!$C:$C,$A69,'NSE - NIFTY Index Options'!$B:$B,B$4)+SUMIFS('NSE - Other Index Options'!$L:$L,'NSE - Other Index Options'!$C:$C,$A69,'NSE - Other Index Options'!$B:$B,B$4)=0,"",SUMIFS('NSE - NIFTY Index Options'!$L:$L,'NSE - NIFTY Index Options'!$C:$C,$A69,'NSE - NIFTY Index Options'!$B:$B,B$4)+SUMIFS('NSE - Other Index Options'!$L:$L,'NSE - Other Index Options'!$C:$C,$A69,'NSE - Other Index Options'!$B:$B,B$4))</f>
        <v/>
      </c>
      <c r="C69" s="26" t="str">
        <f>IF(SUMIFS('NSE - NIFTY Index Options'!$L:$L,'NSE - NIFTY Index Options'!$C:$C,$A69,'NSE - NIFTY Index Options'!$B:$B,C$4)+SUMIFS('NSE - Other Index Options'!$L:$L,'NSE - Other Index Options'!$C:$C,$A69,'NSE - Other Index Options'!$B:$B,C$4)=0,"",SUMIFS('NSE - NIFTY Index Options'!$L:$L,'NSE - NIFTY Index Options'!$C:$C,$A69,'NSE - NIFTY Index Options'!$B:$B,C$4)+SUMIFS('NSE - Other Index Options'!$L:$L,'NSE - Other Index Options'!$C:$C,$A69,'NSE - Other Index Options'!$B:$B,C$4))</f>
        <v/>
      </c>
      <c r="D69" s="26" t="str">
        <f>IF(SUMIFS('NSE - NIFTY Index Options'!$L:$L,'NSE - NIFTY Index Options'!$C:$C,$A69,'NSE - NIFTY Index Options'!$B:$B,D$4)+SUMIFS('NSE - Other Index Options'!$L:$L,'NSE - Other Index Options'!$C:$C,$A69,'NSE - Other Index Options'!$B:$B,D$4)=0,"",SUMIFS('NSE - NIFTY Index Options'!$L:$L,'NSE - NIFTY Index Options'!$C:$C,$A69,'NSE - NIFTY Index Options'!$B:$B,D$4)+SUMIFS('NSE - Other Index Options'!$L:$L,'NSE - Other Index Options'!$C:$C,$A69,'NSE - Other Index Options'!$B:$B,D$4))</f>
        <v/>
      </c>
      <c r="E69" s="26" t="str">
        <f>IF(SUMIFS('NSE - NIFTY Index Options'!$L:$L,'NSE - NIFTY Index Options'!$C:$C,$A69,'NSE - NIFTY Index Options'!$B:$B,E$4)+SUMIFS('NSE - Other Index Options'!$L:$L,'NSE - Other Index Options'!$C:$C,$A69,'NSE - Other Index Options'!$B:$B,E$4)=0,"",SUMIFS('NSE - NIFTY Index Options'!$L:$L,'NSE - NIFTY Index Options'!$C:$C,$A69,'NSE - NIFTY Index Options'!$B:$B,E$4)+SUMIFS('NSE - Other Index Options'!$L:$L,'NSE - Other Index Options'!$C:$C,$A69,'NSE - Other Index Options'!$B:$B,E$4))</f>
        <v/>
      </c>
      <c r="F69" s="26" t="str">
        <f>IF(SUMIFS('NSE - NIFTY Index Options'!$L:$L,'NSE - NIFTY Index Options'!$C:$C,$A69,'NSE - NIFTY Index Options'!$B:$B,F$4)+SUMIFS('NSE - Other Index Options'!$L:$L,'NSE - Other Index Options'!$C:$C,$A69,'NSE - Other Index Options'!$B:$B,F$4)=0,"",SUMIFS('NSE - NIFTY Index Options'!$L:$L,'NSE - NIFTY Index Options'!$C:$C,$A69,'NSE - NIFTY Index Options'!$B:$B,F$4)+SUMIFS('NSE - Other Index Options'!$L:$L,'NSE - Other Index Options'!$C:$C,$A69,'NSE - Other Index Options'!$B:$B,F$4))</f>
        <v/>
      </c>
      <c r="G69" s="26" t="str">
        <f>IF(SUMIFS('NSE - NIFTY Index Options'!$L:$L,'NSE - NIFTY Index Options'!$C:$C,$A69,'NSE - NIFTY Index Options'!$B:$B,G$4)+SUMIFS('NSE - Other Index Options'!$L:$L,'NSE - Other Index Options'!$C:$C,$A69,'NSE - Other Index Options'!$B:$B,G$4)=0,"",SUMIFS('NSE - NIFTY Index Options'!$L:$L,'NSE - NIFTY Index Options'!$C:$C,$A69,'NSE - NIFTY Index Options'!$B:$B,G$4)+SUMIFS('NSE - Other Index Options'!$L:$L,'NSE - Other Index Options'!$C:$C,$A69,'NSE - Other Index Options'!$B:$B,G$4))</f>
        <v/>
      </c>
      <c r="H69" s="26" t="str">
        <f t="shared" ref="H69:H100" si="2">IF(SUM(B69:G69)=0,"",SUM(B69:G69))</f>
        <v/>
      </c>
    </row>
    <row r="70" spans="1:8" hidden="1" outlineLevel="1">
      <c r="A70" t="s">
        <v>91</v>
      </c>
      <c r="B70" s="26" t="str">
        <f>IF(SUMIFS('NSE - NIFTY Index Options'!$L:$L,'NSE - NIFTY Index Options'!$C:$C,$A70,'NSE - NIFTY Index Options'!$B:$B,B$4)+SUMIFS('NSE - Other Index Options'!$L:$L,'NSE - Other Index Options'!$C:$C,$A70,'NSE - Other Index Options'!$B:$B,B$4)=0,"",SUMIFS('NSE - NIFTY Index Options'!$L:$L,'NSE - NIFTY Index Options'!$C:$C,$A70,'NSE - NIFTY Index Options'!$B:$B,B$4)+SUMIFS('NSE - Other Index Options'!$L:$L,'NSE - Other Index Options'!$C:$C,$A70,'NSE - Other Index Options'!$B:$B,B$4))</f>
        <v/>
      </c>
      <c r="C70" s="26" t="str">
        <f>IF(SUMIFS('NSE - NIFTY Index Options'!$L:$L,'NSE - NIFTY Index Options'!$C:$C,$A70,'NSE - NIFTY Index Options'!$B:$B,C$4)+SUMIFS('NSE - Other Index Options'!$L:$L,'NSE - Other Index Options'!$C:$C,$A70,'NSE - Other Index Options'!$B:$B,C$4)=0,"",SUMIFS('NSE - NIFTY Index Options'!$L:$L,'NSE - NIFTY Index Options'!$C:$C,$A70,'NSE - NIFTY Index Options'!$B:$B,C$4)+SUMIFS('NSE - Other Index Options'!$L:$L,'NSE - Other Index Options'!$C:$C,$A70,'NSE - Other Index Options'!$B:$B,C$4))</f>
        <v/>
      </c>
      <c r="D70" s="26" t="str">
        <f>IF(SUMIFS('NSE - NIFTY Index Options'!$L:$L,'NSE - NIFTY Index Options'!$C:$C,$A70,'NSE - NIFTY Index Options'!$B:$B,D$4)+SUMIFS('NSE - Other Index Options'!$L:$L,'NSE - Other Index Options'!$C:$C,$A70,'NSE - Other Index Options'!$B:$B,D$4)=0,"",SUMIFS('NSE - NIFTY Index Options'!$L:$L,'NSE - NIFTY Index Options'!$C:$C,$A70,'NSE - NIFTY Index Options'!$B:$B,D$4)+SUMIFS('NSE - Other Index Options'!$L:$L,'NSE - Other Index Options'!$C:$C,$A70,'NSE - Other Index Options'!$B:$B,D$4))</f>
        <v/>
      </c>
      <c r="E70" s="26" t="str">
        <f>IF(SUMIFS('NSE - NIFTY Index Options'!$L:$L,'NSE - NIFTY Index Options'!$C:$C,$A70,'NSE - NIFTY Index Options'!$B:$B,E$4)+SUMIFS('NSE - Other Index Options'!$L:$L,'NSE - Other Index Options'!$C:$C,$A70,'NSE - Other Index Options'!$B:$B,E$4)=0,"",SUMIFS('NSE - NIFTY Index Options'!$L:$L,'NSE - NIFTY Index Options'!$C:$C,$A70,'NSE - NIFTY Index Options'!$B:$B,E$4)+SUMIFS('NSE - Other Index Options'!$L:$L,'NSE - Other Index Options'!$C:$C,$A70,'NSE - Other Index Options'!$B:$B,E$4))</f>
        <v/>
      </c>
      <c r="F70" s="26" t="str">
        <f>IF(SUMIFS('NSE - NIFTY Index Options'!$L:$L,'NSE - NIFTY Index Options'!$C:$C,$A70,'NSE - NIFTY Index Options'!$B:$B,F$4)+SUMIFS('NSE - Other Index Options'!$L:$L,'NSE - Other Index Options'!$C:$C,$A70,'NSE - Other Index Options'!$B:$B,F$4)=0,"",SUMIFS('NSE - NIFTY Index Options'!$L:$L,'NSE - NIFTY Index Options'!$C:$C,$A70,'NSE - NIFTY Index Options'!$B:$B,F$4)+SUMIFS('NSE - Other Index Options'!$L:$L,'NSE - Other Index Options'!$C:$C,$A70,'NSE - Other Index Options'!$B:$B,F$4))</f>
        <v/>
      </c>
      <c r="G70" s="26" t="str">
        <f>IF(SUMIFS('NSE - NIFTY Index Options'!$L:$L,'NSE - NIFTY Index Options'!$C:$C,$A70,'NSE - NIFTY Index Options'!$B:$B,G$4)+SUMIFS('NSE - Other Index Options'!$L:$L,'NSE - Other Index Options'!$C:$C,$A70,'NSE - Other Index Options'!$B:$B,G$4)=0,"",SUMIFS('NSE - NIFTY Index Options'!$L:$L,'NSE - NIFTY Index Options'!$C:$C,$A70,'NSE - NIFTY Index Options'!$B:$B,G$4)+SUMIFS('NSE - Other Index Options'!$L:$L,'NSE - Other Index Options'!$C:$C,$A70,'NSE - Other Index Options'!$B:$B,G$4))</f>
        <v/>
      </c>
      <c r="H70" s="26" t="str">
        <f t="shared" si="2"/>
        <v/>
      </c>
    </row>
    <row r="71" spans="1:8" hidden="1" outlineLevel="1">
      <c r="A71" t="s">
        <v>92</v>
      </c>
      <c r="B71" s="26" t="str">
        <f>IF(SUMIFS('NSE - NIFTY Index Options'!$L:$L,'NSE - NIFTY Index Options'!$C:$C,$A71,'NSE - NIFTY Index Options'!$B:$B,B$4)+SUMIFS('NSE - Other Index Options'!$L:$L,'NSE - Other Index Options'!$C:$C,$A71,'NSE - Other Index Options'!$B:$B,B$4)=0,"",SUMIFS('NSE - NIFTY Index Options'!$L:$L,'NSE - NIFTY Index Options'!$C:$C,$A71,'NSE - NIFTY Index Options'!$B:$B,B$4)+SUMIFS('NSE - Other Index Options'!$L:$L,'NSE - Other Index Options'!$C:$C,$A71,'NSE - Other Index Options'!$B:$B,B$4))</f>
        <v/>
      </c>
      <c r="C71" s="26" t="str">
        <f>IF(SUMIFS('NSE - NIFTY Index Options'!$L:$L,'NSE - NIFTY Index Options'!$C:$C,$A71,'NSE - NIFTY Index Options'!$B:$B,C$4)+SUMIFS('NSE - Other Index Options'!$L:$L,'NSE - Other Index Options'!$C:$C,$A71,'NSE - Other Index Options'!$B:$B,C$4)=0,"",SUMIFS('NSE - NIFTY Index Options'!$L:$L,'NSE - NIFTY Index Options'!$C:$C,$A71,'NSE - NIFTY Index Options'!$B:$B,C$4)+SUMIFS('NSE - Other Index Options'!$L:$L,'NSE - Other Index Options'!$C:$C,$A71,'NSE - Other Index Options'!$B:$B,C$4))</f>
        <v/>
      </c>
      <c r="D71" s="26" t="str">
        <f>IF(SUMIFS('NSE - NIFTY Index Options'!$L:$L,'NSE - NIFTY Index Options'!$C:$C,$A71,'NSE - NIFTY Index Options'!$B:$B,D$4)+SUMIFS('NSE - Other Index Options'!$L:$L,'NSE - Other Index Options'!$C:$C,$A71,'NSE - Other Index Options'!$B:$B,D$4)=0,"",SUMIFS('NSE - NIFTY Index Options'!$L:$L,'NSE - NIFTY Index Options'!$C:$C,$A71,'NSE - NIFTY Index Options'!$B:$B,D$4)+SUMIFS('NSE - Other Index Options'!$L:$L,'NSE - Other Index Options'!$C:$C,$A71,'NSE - Other Index Options'!$B:$B,D$4))</f>
        <v/>
      </c>
      <c r="E71" s="26" t="str">
        <f>IF(SUMIFS('NSE - NIFTY Index Options'!$L:$L,'NSE - NIFTY Index Options'!$C:$C,$A71,'NSE - NIFTY Index Options'!$B:$B,E$4)+SUMIFS('NSE - Other Index Options'!$L:$L,'NSE - Other Index Options'!$C:$C,$A71,'NSE - Other Index Options'!$B:$B,E$4)=0,"",SUMIFS('NSE - NIFTY Index Options'!$L:$L,'NSE - NIFTY Index Options'!$C:$C,$A71,'NSE - NIFTY Index Options'!$B:$B,E$4)+SUMIFS('NSE - Other Index Options'!$L:$L,'NSE - Other Index Options'!$C:$C,$A71,'NSE - Other Index Options'!$B:$B,E$4))</f>
        <v/>
      </c>
      <c r="F71" s="26" t="str">
        <f>IF(SUMIFS('NSE - NIFTY Index Options'!$L:$L,'NSE - NIFTY Index Options'!$C:$C,$A71,'NSE - NIFTY Index Options'!$B:$B,F$4)+SUMIFS('NSE - Other Index Options'!$L:$L,'NSE - Other Index Options'!$C:$C,$A71,'NSE - Other Index Options'!$B:$B,F$4)=0,"",SUMIFS('NSE - NIFTY Index Options'!$L:$L,'NSE - NIFTY Index Options'!$C:$C,$A71,'NSE - NIFTY Index Options'!$B:$B,F$4)+SUMIFS('NSE - Other Index Options'!$L:$L,'NSE - Other Index Options'!$C:$C,$A71,'NSE - Other Index Options'!$B:$B,F$4))</f>
        <v/>
      </c>
      <c r="G71" s="26" t="str">
        <f>IF(SUMIFS('NSE - NIFTY Index Options'!$L:$L,'NSE - NIFTY Index Options'!$C:$C,$A71,'NSE - NIFTY Index Options'!$B:$B,G$4)+SUMIFS('NSE - Other Index Options'!$L:$L,'NSE - Other Index Options'!$C:$C,$A71,'NSE - Other Index Options'!$B:$B,G$4)=0,"",SUMIFS('NSE - NIFTY Index Options'!$L:$L,'NSE - NIFTY Index Options'!$C:$C,$A71,'NSE - NIFTY Index Options'!$B:$B,G$4)+SUMIFS('NSE - Other Index Options'!$L:$L,'NSE - Other Index Options'!$C:$C,$A71,'NSE - Other Index Options'!$B:$B,G$4))</f>
        <v/>
      </c>
      <c r="H71" s="26" t="str">
        <f t="shared" si="2"/>
        <v/>
      </c>
    </row>
    <row r="72" spans="1:8" hidden="1" outlineLevel="1">
      <c r="A72" t="s">
        <v>93</v>
      </c>
      <c r="B72" s="26" t="str">
        <f>IF(SUMIFS('NSE - NIFTY Index Options'!$L:$L,'NSE - NIFTY Index Options'!$C:$C,$A72,'NSE - NIFTY Index Options'!$B:$B,B$4)+SUMIFS('NSE - Other Index Options'!$L:$L,'NSE - Other Index Options'!$C:$C,$A72,'NSE - Other Index Options'!$B:$B,B$4)=0,"",SUMIFS('NSE - NIFTY Index Options'!$L:$L,'NSE - NIFTY Index Options'!$C:$C,$A72,'NSE - NIFTY Index Options'!$B:$B,B$4)+SUMIFS('NSE - Other Index Options'!$L:$L,'NSE - Other Index Options'!$C:$C,$A72,'NSE - Other Index Options'!$B:$B,B$4))</f>
        <v/>
      </c>
      <c r="C72" s="26" t="str">
        <f>IF(SUMIFS('NSE - NIFTY Index Options'!$L:$L,'NSE - NIFTY Index Options'!$C:$C,$A72,'NSE - NIFTY Index Options'!$B:$B,C$4)+SUMIFS('NSE - Other Index Options'!$L:$L,'NSE - Other Index Options'!$C:$C,$A72,'NSE - Other Index Options'!$B:$B,C$4)=0,"",SUMIFS('NSE - NIFTY Index Options'!$L:$L,'NSE - NIFTY Index Options'!$C:$C,$A72,'NSE - NIFTY Index Options'!$B:$B,C$4)+SUMIFS('NSE - Other Index Options'!$L:$L,'NSE - Other Index Options'!$C:$C,$A72,'NSE - Other Index Options'!$B:$B,C$4))</f>
        <v/>
      </c>
      <c r="D72" s="26" t="str">
        <f>IF(SUMIFS('NSE - NIFTY Index Options'!$L:$L,'NSE - NIFTY Index Options'!$C:$C,$A72,'NSE - NIFTY Index Options'!$B:$B,D$4)+SUMIFS('NSE - Other Index Options'!$L:$L,'NSE - Other Index Options'!$C:$C,$A72,'NSE - Other Index Options'!$B:$B,D$4)=0,"",SUMIFS('NSE - NIFTY Index Options'!$L:$L,'NSE - NIFTY Index Options'!$C:$C,$A72,'NSE - NIFTY Index Options'!$B:$B,D$4)+SUMIFS('NSE - Other Index Options'!$L:$L,'NSE - Other Index Options'!$C:$C,$A72,'NSE - Other Index Options'!$B:$B,D$4))</f>
        <v/>
      </c>
      <c r="E72" s="26" t="str">
        <f>IF(SUMIFS('NSE - NIFTY Index Options'!$L:$L,'NSE - NIFTY Index Options'!$C:$C,$A72,'NSE - NIFTY Index Options'!$B:$B,E$4)+SUMIFS('NSE - Other Index Options'!$L:$L,'NSE - Other Index Options'!$C:$C,$A72,'NSE - Other Index Options'!$B:$B,E$4)=0,"",SUMIFS('NSE - NIFTY Index Options'!$L:$L,'NSE - NIFTY Index Options'!$C:$C,$A72,'NSE - NIFTY Index Options'!$B:$B,E$4)+SUMIFS('NSE - Other Index Options'!$L:$L,'NSE - Other Index Options'!$C:$C,$A72,'NSE - Other Index Options'!$B:$B,E$4))</f>
        <v/>
      </c>
      <c r="F72" s="26" t="str">
        <f>IF(SUMIFS('NSE - NIFTY Index Options'!$L:$L,'NSE - NIFTY Index Options'!$C:$C,$A72,'NSE - NIFTY Index Options'!$B:$B,F$4)+SUMIFS('NSE - Other Index Options'!$L:$L,'NSE - Other Index Options'!$C:$C,$A72,'NSE - Other Index Options'!$B:$B,F$4)=0,"",SUMIFS('NSE - NIFTY Index Options'!$L:$L,'NSE - NIFTY Index Options'!$C:$C,$A72,'NSE - NIFTY Index Options'!$B:$B,F$4)+SUMIFS('NSE - Other Index Options'!$L:$L,'NSE - Other Index Options'!$C:$C,$A72,'NSE - Other Index Options'!$B:$B,F$4))</f>
        <v/>
      </c>
      <c r="G72" s="26" t="str">
        <f>IF(SUMIFS('NSE - NIFTY Index Options'!$L:$L,'NSE - NIFTY Index Options'!$C:$C,$A72,'NSE - NIFTY Index Options'!$B:$B,G$4)+SUMIFS('NSE - Other Index Options'!$L:$L,'NSE - Other Index Options'!$C:$C,$A72,'NSE - Other Index Options'!$B:$B,G$4)=0,"",SUMIFS('NSE - NIFTY Index Options'!$L:$L,'NSE - NIFTY Index Options'!$C:$C,$A72,'NSE - NIFTY Index Options'!$B:$B,G$4)+SUMIFS('NSE - Other Index Options'!$L:$L,'NSE - Other Index Options'!$C:$C,$A72,'NSE - Other Index Options'!$B:$B,G$4))</f>
        <v/>
      </c>
      <c r="H72" s="26" t="str">
        <f t="shared" si="2"/>
        <v/>
      </c>
    </row>
    <row r="73" spans="1:8" hidden="1" outlineLevel="1">
      <c r="A73" t="s">
        <v>94</v>
      </c>
      <c r="B73" s="26" t="str">
        <f>IF(SUMIFS('NSE - NIFTY Index Options'!$L:$L,'NSE - NIFTY Index Options'!$C:$C,$A73,'NSE - NIFTY Index Options'!$B:$B,B$4)+SUMIFS('NSE - Other Index Options'!$L:$L,'NSE - Other Index Options'!$C:$C,$A73,'NSE - Other Index Options'!$B:$B,B$4)=0,"",SUMIFS('NSE - NIFTY Index Options'!$L:$L,'NSE - NIFTY Index Options'!$C:$C,$A73,'NSE - NIFTY Index Options'!$B:$B,B$4)+SUMIFS('NSE - Other Index Options'!$L:$L,'NSE - Other Index Options'!$C:$C,$A73,'NSE - Other Index Options'!$B:$B,B$4))</f>
        <v/>
      </c>
      <c r="C73" s="26" t="str">
        <f>IF(SUMIFS('NSE - NIFTY Index Options'!$L:$L,'NSE - NIFTY Index Options'!$C:$C,$A73,'NSE - NIFTY Index Options'!$B:$B,C$4)+SUMIFS('NSE - Other Index Options'!$L:$L,'NSE - Other Index Options'!$C:$C,$A73,'NSE - Other Index Options'!$B:$B,C$4)=0,"",SUMIFS('NSE - NIFTY Index Options'!$L:$L,'NSE - NIFTY Index Options'!$C:$C,$A73,'NSE - NIFTY Index Options'!$B:$B,C$4)+SUMIFS('NSE - Other Index Options'!$L:$L,'NSE - Other Index Options'!$C:$C,$A73,'NSE - Other Index Options'!$B:$B,C$4))</f>
        <v/>
      </c>
      <c r="D73" s="26" t="str">
        <f>IF(SUMIFS('NSE - NIFTY Index Options'!$L:$L,'NSE - NIFTY Index Options'!$C:$C,$A73,'NSE - NIFTY Index Options'!$B:$B,D$4)+SUMIFS('NSE - Other Index Options'!$L:$L,'NSE - Other Index Options'!$C:$C,$A73,'NSE - Other Index Options'!$B:$B,D$4)=0,"",SUMIFS('NSE - NIFTY Index Options'!$L:$L,'NSE - NIFTY Index Options'!$C:$C,$A73,'NSE - NIFTY Index Options'!$B:$B,D$4)+SUMIFS('NSE - Other Index Options'!$L:$L,'NSE - Other Index Options'!$C:$C,$A73,'NSE - Other Index Options'!$B:$B,D$4))</f>
        <v/>
      </c>
      <c r="E73" s="26" t="str">
        <f>IF(SUMIFS('NSE - NIFTY Index Options'!$L:$L,'NSE - NIFTY Index Options'!$C:$C,$A73,'NSE - NIFTY Index Options'!$B:$B,E$4)+SUMIFS('NSE - Other Index Options'!$L:$L,'NSE - Other Index Options'!$C:$C,$A73,'NSE - Other Index Options'!$B:$B,E$4)=0,"",SUMIFS('NSE - NIFTY Index Options'!$L:$L,'NSE - NIFTY Index Options'!$C:$C,$A73,'NSE - NIFTY Index Options'!$B:$B,E$4)+SUMIFS('NSE - Other Index Options'!$L:$L,'NSE - Other Index Options'!$C:$C,$A73,'NSE - Other Index Options'!$B:$B,E$4))</f>
        <v/>
      </c>
      <c r="F73" s="26" t="str">
        <f>IF(SUMIFS('NSE - NIFTY Index Options'!$L:$L,'NSE - NIFTY Index Options'!$C:$C,$A73,'NSE - NIFTY Index Options'!$B:$B,F$4)+SUMIFS('NSE - Other Index Options'!$L:$L,'NSE - Other Index Options'!$C:$C,$A73,'NSE - Other Index Options'!$B:$B,F$4)=0,"",SUMIFS('NSE - NIFTY Index Options'!$L:$L,'NSE - NIFTY Index Options'!$C:$C,$A73,'NSE - NIFTY Index Options'!$B:$B,F$4)+SUMIFS('NSE - Other Index Options'!$L:$L,'NSE - Other Index Options'!$C:$C,$A73,'NSE - Other Index Options'!$B:$B,F$4))</f>
        <v/>
      </c>
      <c r="G73" s="26" t="str">
        <f>IF(SUMIFS('NSE - NIFTY Index Options'!$L:$L,'NSE - NIFTY Index Options'!$C:$C,$A73,'NSE - NIFTY Index Options'!$B:$B,G$4)+SUMIFS('NSE - Other Index Options'!$L:$L,'NSE - Other Index Options'!$C:$C,$A73,'NSE - Other Index Options'!$B:$B,G$4)=0,"",SUMIFS('NSE - NIFTY Index Options'!$L:$L,'NSE - NIFTY Index Options'!$C:$C,$A73,'NSE - NIFTY Index Options'!$B:$B,G$4)+SUMIFS('NSE - Other Index Options'!$L:$L,'NSE - Other Index Options'!$C:$C,$A73,'NSE - Other Index Options'!$B:$B,G$4))</f>
        <v/>
      </c>
      <c r="H73" s="26" t="str">
        <f t="shared" si="2"/>
        <v/>
      </c>
    </row>
    <row r="74" spans="1:8" hidden="1" outlineLevel="1">
      <c r="A74" t="s">
        <v>95</v>
      </c>
      <c r="B74" s="26" t="str">
        <f>IF(SUMIFS('NSE - NIFTY Index Options'!$L:$L,'NSE - NIFTY Index Options'!$C:$C,$A74,'NSE - NIFTY Index Options'!$B:$B,B$4)+SUMIFS('NSE - Other Index Options'!$L:$L,'NSE - Other Index Options'!$C:$C,$A74,'NSE - Other Index Options'!$B:$B,B$4)=0,"",SUMIFS('NSE - NIFTY Index Options'!$L:$L,'NSE - NIFTY Index Options'!$C:$C,$A74,'NSE - NIFTY Index Options'!$B:$B,B$4)+SUMIFS('NSE - Other Index Options'!$L:$L,'NSE - Other Index Options'!$C:$C,$A74,'NSE - Other Index Options'!$B:$B,B$4))</f>
        <v/>
      </c>
      <c r="C74" s="26" t="str">
        <f>IF(SUMIFS('NSE - NIFTY Index Options'!$L:$L,'NSE - NIFTY Index Options'!$C:$C,$A74,'NSE - NIFTY Index Options'!$B:$B,C$4)+SUMIFS('NSE - Other Index Options'!$L:$L,'NSE - Other Index Options'!$C:$C,$A74,'NSE - Other Index Options'!$B:$B,C$4)=0,"",SUMIFS('NSE - NIFTY Index Options'!$L:$L,'NSE - NIFTY Index Options'!$C:$C,$A74,'NSE - NIFTY Index Options'!$B:$B,C$4)+SUMIFS('NSE - Other Index Options'!$L:$L,'NSE - Other Index Options'!$C:$C,$A74,'NSE - Other Index Options'!$B:$B,C$4))</f>
        <v/>
      </c>
      <c r="D74" s="26" t="str">
        <f>IF(SUMIFS('NSE - NIFTY Index Options'!$L:$L,'NSE - NIFTY Index Options'!$C:$C,$A74,'NSE - NIFTY Index Options'!$B:$B,D$4)+SUMIFS('NSE - Other Index Options'!$L:$L,'NSE - Other Index Options'!$C:$C,$A74,'NSE - Other Index Options'!$B:$B,D$4)=0,"",SUMIFS('NSE - NIFTY Index Options'!$L:$L,'NSE - NIFTY Index Options'!$C:$C,$A74,'NSE - NIFTY Index Options'!$B:$B,D$4)+SUMIFS('NSE - Other Index Options'!$L:$L,'NSE - Other Index Options'!$C:$C,$A74,'NSE - Other Index Options'!$B:$B,D$4))</f>
        <v/>
      </c>
      <c r="E74" s="26" t="str">
        <f>IF(SUMIFS('NSE - NIFTY Index Options'!$L:$L,'NSE - NIFTY Index Options'!$C:$C,$A74,'NSE - NIFTY Index Options'!$B:$B,E$4)+SUMIFS('NSE - Other Index Options'!$L:$L,'NSE - Other Index Options'!$C:$C,$A74,'NSE - Other Index Options'!$B:$B,E$4)=0,"",SUMIFS('NSE - NIFTY Index Options'!$L:$L,'NSE - NIFTY Index Options'!$C:$C,$A74,'NSE - NIFTY Index Options'!$B:$B,E$4)+SUMIFS('NSE - Other Index Options'!$L:$L,'NSE - Other Index Options'!$C:$C,$A74,'NSE - Other Index Options'!$B:$B,E$4))</f>
        <v/>
      </c>
      <c r="F74" s="26" t="str">
        <f>IF(SUMIFS('NSE - NIFTY Index Options'!$L:$L,'NSE - NIFTY Index Options'!$C:$C,$A74,'NSE - NIFTY Index Options'!$B:$B,F$4)+SUMIFS('NSE - Other Index Options'!$L:$L,'NSE - Other Index Options'!$C:$C,$A74,'NSE - Other Index Options'!$B:$B,F$4)=0,"",SUMIFS('NSE - NIFTY Index Options'!$L:$L,'NSE - NIFTY Index Options'!$C:$C,$A74,'NSE - NIFTY Index Options'!$B:$B,F$4)+SUMIFS('NSE - Other Index Options'!$L:$L,'NSE - Other Index Options'!$C:$C,$A74,'NSE - Other Index Options'!$B:$B,F$4))</f>
        <v/>
      </c>
      <c r="G74" s="26" t="str">
        <f>IF(SUMIFS('NSE - NIFTY Index Options'!$L:$L,'NSE - NIFTY Index Options'!$C:$C,$A74,'NSE - NIFTY Index Options'!$B:$B,G$4)+SUMIFS('NSE - Other Index Options'!$L:$L,'NSE - Other Index Options'!$C:$C,$A74,'NSE - Other Index Options'!$B:$B,G$4)=0,"",SUMIFS('NSE - NIFTY Index Options'!$L:$L,'NSE - NIFTY Index Options'!$C:$C,$A74,'NSE - NIFTY Index Options'!$B:$B,G$4)+SUMIFS('NSE - Other Index Options'!$L:$L,'NSE - Other Index Options'!$C:$C,$A74,'NSE - Other Index Options'!$B:$B,G$4))</f>
        <v/>
      </c>
      <c r="H74" s="26" t="str">
        <f t="shared" si="2"/>
        <v/>
      </c>
    </row>
    <row r="75" spans="1:8" hidden="1" outlineLevel="1">
      <c r="A75" t="s">
        <v>96</v>
      </c>
      <c r="B75" s="26" t="str">
        <f>IF(SUMIFS('NSE - NIFTY Index Options'!$L:$L,'NSE - NIFTY Index Options'!$C:$C,$A75,'NSE - NIFTY Index Options'!$B:$B,B$4)+SUMIFS('NSE - Other Index Options'!$L:$L,'NSE - Other Index Options'!$C:$C,$A75,'NSE - Other Index Options'!$B:$B,B$4)=0,"",SUMIFS('NSE - NIFTY Index Options'!$L:$L,'NSE - NIFTY Index Options'!$C:$C,$A75,'NSE - NIFTY Index Options'!$B:$B,B$4)+SUMIFS('NSE - Other Index Options'!$L:$L,'NSE - Other Index Options'!$C:$C,$A75,'NSE - Other Index Options'!$B:$B,B$4))</f>
        <v/>
      </c>
      <c r="C75" s="26" t="str">
        <f>IF(SUMIFS('NSE - NIFTY Index Options'!$L:$L,'NSE - NIFTY Index Options'!$C:$C,$A75,'NSE - NIFTY Index Options'!$B:$B,C$4)+SUMIFS('NSE - Other Index Options'!$L:$L,'NSE - Other Index Options'!$C:$C,$A75,'NSE - Other Index Options'!$B:$B,C$4)=0,"",SUMIFS('NSE - NIFTY Index Options'!$L:$L,'NSE - NIFTY Index Options'!$C:$C,$A75,'NSE - NIFTY Index Options'!$B:$B,C$4)+SUMIFS('NSE - Other Index Options'!$L:$L,'NSE - Other Index Options'!$C:$C,$A75,'NSE - Other Index Options'!$B:$B,C$4))</f>
        <v/>
      </c>
      <c r="D75" s="26" t="str">
        <f>IF(SUMIFS('NSE - NIFTY Index Options'!$L:$L,'NSE - NIFTY Index Options'!$C:$C,$A75,'NSE - NIFTY Index Options'!$B:$B,D$4)+SUMIFS('NSE - Other Index Options'!$L:$L,'NSE - Other Index Options'!$C:$C,$A75,'NSE - Other Index Options'!$B:$B,D$4)=0,"",SUMIFS('NSE - NIFTY Index Options'!$L:$L,'NSE - NIFTY Index Options'!$C:$C,$A75,'NSE - NIFTY Index Options'!$B:$B,D$4)+SUMIFS('NSE - Other Index Options'!$L:$L,'NSE - Other Index Options'!$C:$C,$A75,'NSE - Other Index Options'!$B:$B,D$4))</f>
        <v/>
      </c>
      <c r="E75" s="26" t="str">
        <f>IF(SUMIFS('NSE - NIFTY Index Options'!$L:$L,'NSE - NIFTY Index Options'!$C:$C,$A75,'NSE - NIFTY Index Options'!$B:$B,E$4)+SUMIFS('NSE - Other Index Options'!$L:$L,'NSE - Other Index Options'!$C:$C,$A75,'NSE - Other Index Options'!$B:$B,E$4)=0,"",SUMIFS('NSE - NIFTY Index Options'!$L:$L,'NSE - NIFTY Index Options'!$C:$C,$A75,'NSE - NIFTY Index Options'!$B:$B,E$4)+SUMIFS('NSE - Other Index Options'!$L:$L,'NSE - Other Index Options'!$C:$C,$A75,'NSE - Other Index Options'!$B:$B,E$4))</f>
        <v/>
      </c>
      <c r="F75" s="26" t="str">
        <f>IF(SUMIFS('NSE - NIFTY Index Options'!$L:$L,'NSE - NIFTY Index Options'!$C:$C,$A75,'NSE - NIFTY Index Options'!$B:$B,F$4)+SUMIFS('NSE - Other Index Options'!$L:$L,'NSE - Other Index Options'!$C:$C,$A75,'NSE - Other Index Options'!$B:$B,F$4)=0,"",SUMIFS('NSE - NIFTY Index Options'!$L:$L,'NSE - NIFTY Index Options'!$C:$C,$A75,'NSE - NIFTY Index Options'!$B:$B,F$4)+SUMIFS('NSE - Other Index Options'!$L:$L,'NSE - Other Index Options'!$C:$C,$A75,'NSE - Other Index Options'!$B:$B,F$4))</f>
        <v/>
      </c>
      <c r="G75" s="26" t="str">
        <f>IF(SUMIFS('NSE - NIFTY Index Options'!$L:$L,'NSE - NIFTY Index Options'!$C:$C,$A75,'NSE - NIFTY Index Options'!$B:$B,G$4)+SUMIFS('NSE - Other Index Options'!$L:$L,'NSE - Other Index Options'!$C:$C,$A75,'NSE - Other Index Options'!$B:$B,G$4)=0,"",SUMIFS('NSE - NIFTY Index Options'!$L:$L,'NSE - NIFTY Index Options'!$C:$C,$A75,'NSE - NIFTY Index Options'!$B:$B,G$4)+SUMIFS('NSE - Other Index Options'!$L:$L,'NSE - Other Index Options'!$C:$C,$A75,'NSE - Other Index Options'!$B:$B,G$4))</f>
        <v/>
      </c>
      <c r="H75" s="26" t="str">
        <f t="shared" si="2"/>
        <v/>
      </c>
    </row>
    <row r="76" spans="1:8" hidden="1" outlineLevel="1">
      <c r="A76" t="s">
        <v>97</v>
      </c>
      <c r="B76" s="26" t="str">
        <f>IF(SUMIFS('NSE - NIFTY Index Options'!$L:$L,'NSE - NIFTY Index Options'!$C:$C,$A76,'NSE - NIFTY Index Options'!$B:$B,B$4)+SUMIFS('NSE - Other Index Options'!$L:$L,'NSE - Other Index Options'!$C:$C,$A76,'NSE - Other Index Options'!$B:$B,B$4)=0,"",SUMIFS('NSE - NIFTY Index Options'!$L:$L,'NSE - NIFTY Index Options'!$C:$C,$A76,'NSE - NIFTY Index Options'!$B:$B,B$4)+SUMIFS('NSE - Other Index Options'!$L:$L,'NSE - Other Index Options'!$C:$C,$A76,'NSE - Other Index Options'!$B:$B,B$4))</f>
        <v/>
      </c>
      <c r="C76" s="26" t="str">
        <f>IF(SUMIFS('NSE - NIFTY Index Options'!$L:$L,'NSE - NIFTY Index Options'!$C:$C,$A76,'NSE - NIFTY Index Options'!$B:$B,C$4)+SUMIFS('NSE - Other Index Options'!$L:$L,'NSE - Other Index Options'!$C:$C,$A76,'NSE - Other Index Options'!$B:$B,C$4)=0,"",SUMIFS('NSE - NIFTY Index Options'!$L:$L,'NSE - NIFTY Index Options'!$C:$C,$A76,'NSE - NIFTY Index Options'!$B:$B,C$4)+SUMIFS('NSE - Other Index Options'!$L:$L,'NSE - Other Index Options'!$C:$C,$A76,'NSE - Other Index Options'!$B:$B,C$4))</f>
        <v/>
      </c>
      <c r="D76" s="26" t="str">
        <f>IF(SUMIFS('NSE - NIFTY Index Options'!$L:$L,'NSE - NIFTY Index Options'!$C:$C,$A76,'NSE - NIFTY Index Options'!$B:$B,D$4)+SUMIFS('NSE - Other Index Options'!$L:$L,'NSE - Other Index Options'!$C:$C,$A76,'NSE - Other Index Options'!$B:$B,D$4)=0,"",SUMIFS('NSE - NIFTY Index Options'!$L:$L,'NSE - NIFTY Index Options'!$C:$C,$A76,'NSE - NIFTY Index Options'!$B:$B,D$4)+SUMIFS('NSE - Other Index Options'!$L:$L,'NSE - Other Index Options'!$C:$C,$A76,'NSE - Other Index Options'!$B:$B,D$4))</f>
        <v/>
      </c>
      <c r="E76" s="26" t="str">
        <f>IF(SUMIFS('NSE - NIFTY Index Options'!$L:$L,'NSE - NIFTY Index Options'!$C:$C,$A76,'NSE - NIFTY Index Options'!$B:$B,E$4)+SUMIFS('NSE - Other Index Options'!$L:$L,'NSE - Other Index Options'!$C:$C,$A76,'NSE - Other Index Options'!$B:$B,E$4)=0,"",SUMIFS('NSE - NIFTY Index Options'!$L:$L,'NSE - NIFTY Index Options'!$C:$C,$A76,'NSE - NIFTY Index Options'!$B:$B,E$4)+SUMIFS('NSE - Other Index Options'!$L:$L,'NSE - Other Index Options'!$C:$C,$A76,'NSE - Other Index Options'!$B:$B,E$4))</f>
        <v/>
      </c>
      <c r="F76" s="26" t="str">
        <f>IF(SUMIFS('NSE - NIFTY Index Options'!$L:$L,'NSE - NIFTY Index Options'!$C:$C,$A76,'NSE - NIFTY Index Options'!$B:$B,F$4)+SUMIFS('NSE - Other Index Options'!$L:$L,'NSE - Other Index Options'!$C:$C,$A76,'NSE - Other Index Options'!$B:$B,F$4)=0,"",SUMIFS('NSE - NIFTY Index Options'!$L:$L,'NSE - NIFTY Index Options'!$C:$C,$A76,'NSE - NIFTY Index Options'!$B:$B,F$4)+SUMIFS('NSE - Other Index Options'!$L:$L,'NSE - Other Index Options'!$C:$C,$A76,'NSE - Other Index Options'!$B:$B,F$4))</f>
        <v/>
      </c>
      <c r="G76" s="26" t="str">
        <f>IF(SUMIFS('NSE - NIFTY Index Options'!$L:$L,'NSE - NIFTY Index Options'!$C:$C,$A76,'NSE - NIFTY Index Options'!$B:$B,G$4)+SUMIFS('NSE - Other Index Options'!$L:$L,'NSE - Other Index Options'!$C:$C,$A76,'NSE - Other Index Options'!$B:$B,G$4)=0,"",SUMIFS('NSE - NIFTY Index Options'!$L:$L,'NSE - NIFTY Index Options'!$C:$C,$A76,'NSE - NIFTY Index Options'!$B:$B,G$4)+SUMIFS('NSE - Other Index Options'!$L:$L,'NSE - Other Index Options'!$C:$C,$A76,'NSE - Other Index Options'!$B:$B,G$4))</f>
        <v/>
      </c>
      <c r="H76" s="26" t="str">
        <f t="shared" si="2"/>
        <v/>
      </c>
    </row>
    <row r="77" spans="1:8" hidden="1" outlineLevel="1">
      <c r="A77" t="s">
        <v>98</v>
      </c>
      <c r="B77" s="26" t="str">
        <f>IF(SUMIFS('NSE - NIFTY Index Options'!$L:$L,'NSE - NIFTY Index Options'!$C:$C,$A77,'NSE - NIFTY Index Options'!$B:$B,B$4)+SUMIFS('NSE - Other Index Options'!$L:$L,'NSE - Other Index Options'!$C:$C,$A77,'NSE - Other Index Options'!$B:$B,B$4)=0,"",SUMIFS('NSE - NIFTY Index Options'!$L:$L,'NSE - NIFTY Index Options'!$C:$C,$A77,'NSE - NIFTY Index Options'!$B:$B,B$4)+SUMIFS('NSE - Other Index Options'!$L:$L,'NSE - Other Index Options'!$C:$C,$A77,'NSE - Other Index Options'!$B:$B,B$4))</f>
        <v/>
      </c>
      <c r="C77" s="26" t="str">
        <f>IF(SUMIFS('NSE - NIFTY Index Options'!$L:$L,'NSE - NIFTY Index Options'!$C:$C,$A77,'NSE - NIFTY Index Options'!$B:$B,C$4)+SUMIFS('NSE - Other Index Options'!$L:$L,'NSE - Other Index Options'!$C:$C,$A77,'NSE - Other Index Options'!$B:$B,C$4)=0,"",SUMIFS('NSE - NIFTY Index Options'!$L:$L,'NSE - NIFTY Index Options'!$C:$C,$A77,'NSE - NIFTY Index Options'!$B:$B,C$4)+SUMIFS('NSE - Other Index Options'!$L:$L,'NSE - Other Index Options'!$C:$C,$A77,'NSE - Other Index Options'!$B:$B,C$4))</f>
        <v/>
      </c>
      <c r="D77" s="26" t="str">
        <f>IF(SUMIFS('NSE - NIFTY Index Options'!$L:$L,'NSE - NIFTY Index Options'!$C:$C,$A77,'NSE - NIFTY Index Options'!$B:$B,D$4)+SUMIFS('NSE - Other Index Options'!$L:$L,'NSE - Other Index Options'!$C:$C,$A77,'NSE - Other Index Options'!$B:$B,D$4)=0,"",SUMIFS('NSE - NIFTY Index Options'!$L:$L,'NSE - NIFTY Index Options'!$C:$C,$A77,'NSE - NIFTY Index Options'!$B:$B,D$4)+SUMIFS('NSE - Other Index Options'!$L:$L,'NSE - Other Index Options'!$C:$C,$A77,'NSE - Other Index Options'!$B:$B,D$4))</f>
        <v/>
      </c>
      <c r="E77" s="26" t="str">
        <f>IF(SUMIFS('NSE - NIFTY Index Options'!$L:$L,'NSE - NIFTY Index Options'!$C:$C,$A77,'NSE - NIFTY Index Options'!$B:$B,E$4)+SUMIFS('NSE - Other Index Options'!$L:$L,'NSE - Other Index Options'!$C:$C,$A77,'NSE - Other Index Options'!$B:$B,E$4)=0,"",SUMIFS('NSE - NIFTY Index Options'!$L:$L,'NSE - NIFTY Index Options'!$C:$C,$A77,'NSE - NIFTY Index Options'!$B:$B,E$4)+SUMIFS('NSE - Other Index Options'!$L:$L,'NSE - Other Index Options'!$C:$C,$A77,'NSE - Other Index Options'!$B:$B,E$4))</f>
        <v/>
      </c>
      <c r="F77" s="26" t="str">
        <f>IF(SUMIFS('NSE - NIFTY Index Options'!$L:$L,'NSE - NIFTY Index Options'!$C:$C,$A77,'NSE - NIFTY Index Options'!$B:$B,F$4)+SUMIFS('NSE - Other Index Options'!$L:$L,'NSE - Other Index Options'!$C:$C,$A77,'NSE - Other Index Options'!$B:$B,F$4)=0,"",SUMIFS('NSE - NIFTY Index Options'!$L:$L,'NSE - NIFTY Index Options'!$C:$C,$A77,'NSE - NIFTY Index Options'!$B:$B,F$4)+SUMIFS('NSE - Other Index Options'!$L:$L,'NSE - Other Index Options'!$C:$C,$A77,'NSE - Other Index Options'!$B:$B,F$4))</f>
        <v/>
      </c>
      <c r="G77" s="26" t="str">
        <f>IF(SUMIFS('NSE - NIFTY Index Options'!$L:$L,'NSE - NIFTY Index Options'!$C:$C,$A77,'NSE - NIFTY Index Options'!$B:$B,G$4)+SUMIFS('NSE - Other Index Options'!$L:$L,'NSE - Other Index Options'!$C:$C,$A77,'NSE - Other Index Options'!$B:$B,G$4)=0,"",SUMIFS('NSE - NIFTY Index Options'!$L:$L,'NSE - NIFTY Index Options'!$C:$C,$A77,'NSE - NIFTY Index Options'!$B:$B,G$4)+SUMIFS('NSE - Other Index Options'!$L:$L,'NSE - Other Index Options'!$C:$C,$A77,'NSE - Other Index Options'!$B:$B,G$4))</f>
        <v/>
      </c>
      <c r="H77" s="26" t="str">
        <f t="shared" si="2"/>
        <v/>
      </c>
    </row>
    <row r="78" spans="1:8" hidden="1" outlineLevel="1">
      <c r="A78" t="s">
        <v>99</v>
      </c>
      <c r="B78" s="26" t="str">
        <f>IF(SUMIFS('NSE - NIFTY Index Options'!$L:$L,'NSE - NIFTY Index Options'!$C:$C,$A78,'NSE - NIFTY Index Options'!$B:$B,B$4)+SUMIFS('NSE - Other Index Options'!$L:$L,'NSE - Other Index Options'!$C:$C,$A78,'NSE - Other Index Options'!$B:$B,B$4)=0,"",SUMIFS('NSE - NIFTY Index Options'!$L:$L,'NSE - NIFTY Index Options'!$C:$C,$A78,'NSE - NIFTY Index Options'!$B:$B,B$4)+SUMIFS('NSE - Other Index Options'!$L:$L,'NSE - Other Index Options'!$C:$C,$A78,'NSE - Other Index Options'!$B:$B,B$4))</f>
        <v/>
      </c>
      <c r="C78" s="26" t="str">
        <f>IF(SUMIFS('NSE - NIFTY Index Options'!$L:$L,'NSE - NIFTY Index Options'!$C:$C,$A78,'NSE - NIFTY Index Options'!$B:$B,C$4)+SUMIFS('NSE - Other Index Options'!$L:$L,'NSE - Other Index Options'!$C:$C,$A78,'NSE - Other Index Options'!$B:$B,C$4)=0,"",SUMIFS('NSE - NIFTY Index Options'!$L:$L,'NSE - NIFTY Index Options'!$C:$C,$A78,'NSE - NIFTY Index Options'!$B:$B,C$4)+SUMIFS('NSE - Other Index Options'!$L:$L,'NSE - Other Index Options'!$C:$C,$A78,'NSE - Other Index Options'!$B:$B,C$4))</f>
        <v/>
      </c>
      <c r="D78" s="26" t="str">
        <f>IF(SUMIFS('NSE - NIFTY Index Options'!$L:$L,'NSE - NIFTY Index Options'!$C:$C,$A78,'NSE - NIFTY Index Options'!$B:$B,D$4)+SUMIFS('NSE - Other Index Options'!$L:$L,'NSE - Other Index Options'!$C:$C,$A78,'NSE - Other Index Options'!$B:$B,D$4)=0,"",SUMIFS('NSE - NIFTY Index Options'!$L:$L,'NSE - NIFTY Index Options'!$C:$C,$A78,'NSE - NIFTY Index Options'!$B:$B,D$4)+SUMIFS('NSE - Other Index Options'!$L:$L,'NSE - Other Index Options'!$C:$C,$A78,'NSE - Other Index Options'!$B:$B,D$4))</f>
        <v/>
      </c>
      <c r="E78" s="26" t="str">
        <f>IF(SUMIFS('NSE - NIFTY Index Options'!$L:$L,'NSE - NIFTY Index Options'!$C:$C,$A78,'NSE - NIFTY Index Options'!$B:$B,E$4)+SUMIFS('NSE - Other Index Options'!$L:$L,'NSE - Other Index Options'!$C:$C,$A78,'NSE - Other Index Options'!$B:$B,E$4)=0,"",SUMIFS('NSE - NIFTY Index Options'!$L:$L,'NSE - NIFTY Index Options'!$C:$C,$A78,'NSE - NIFTY Index Options'!$B:$B,E$4)+SUMIFS('NSE - Other Index Options'!$L:$L,'NSE - Other Index Options'!$C:$C,$A78,'NSE - Other Index Options'!$B:$B,E$4))</f>
        <v/>
      </c>
      <c r="F78" s="26" t="str">
        <f>IF(SUMIFS('NSE - NIFTY Index Options'!$L:$L,'NSE - NIFTY Index Options'!$C:$C,$A78,'NSE - NIFTY Index Options'!$B:$B,F$4)+SUMIFS('NSE - Other Index Options'!$L:$L,'NSE - Other Index Options'!$C:$C,$A78,'NSE - Other Index Options'!$B:$B,F$4)=0,"",SUMIFS('NSE - NIFTY Index Options'!$L:$L,'NSE - NIFTY Index Options'!$C:$C,$A78,'NSE - NIFTY Index Options'!$B:$B,F$4)+SUMIFS('NSE - Other Index Options'!$L:$L,'NSE - Other Index Options'!$C:$C,$A78,'NSE - Other Index Options'!$B:$B,F$4))</f>
        <v/>
      </c>
      <c r="G78" s="26" t="str">
        <f>IF(SUMIFS('NSE - NIFTY Index Options'!$L:$L,'NSE - NIFTY Index Options'!$C:$C,$A78,'NSE - NIFTY Index Options'!$B:$B,G$4)+SUMIFS('NSE - Other Index Options'!$L:$L,'NSE - Other Index Options'!$C:$C,$A78,'NSE - Other Index Options'!$B:$B,G$4)=0,"",SUMIFS('NSE - NIFTY Index Options'!$L:$L,'NSE - NIFTY Index Options'!$C:$C,$A78,'NSE - NIFTY Index Options'!$B:$B,G$4)+SUMIFS('NSE - Other Index Options'!$L:$L,'NSE - Other Index Options'!$C:$C,$A78,'NSE - Other Index Options'!$B:$B,G$4))</f>
        <v/>
      </c>
      <c r="H78" s="26" t="str">
        <f t="shared" si="2"/>
        <v/>
      </c>
    </row>
    <row r="79" spans="1:8" hidden="1" outlineLevel="1">
      <c r="A79" t="s">
        <v>100</v>
      </c>
      <c r="B79" s="26" t="str">
        <f>IF(SUMIFS('NSE - NIFTY Index Options'!$L:$L,'NSE - NIFTY Index Options'!$C:$C,$A79,'NSE - NIFTY Index Options'!$B:$B,B$4)+SUMIFS('NSE - Other Index Options'!$L:$L,'NSE - Other Index Options'!$C:$C,$A79,'NSE - Other Index Options'!$B:$B,B$4)=0,"",SUMIFS('NSE - NIFTY Index Options'!$L:$L,'NSE - NIFTY Index Options'!$C:$C,$A79,'NSE - NIFTY Index Options'!$B:$B,B$4)+SUMIFS('NSE - Other Index Options'!$L:$L,'NSE - Other Index Options'!$C:$C,$A79,'NSE - Other Index Options'!$B:$B,B$4))</f>
        <v/>
      </c>
      <c r="C79" s="26" t="str">
        <f>IF(SUMIFS('NSE - NIFTY Index Options'!$L:$L,'NSE - NIFTY Index Options'!$C:$C,$A79,'NSE - NIFTY Index Options'!$B:$B,C$4)+SUMIFS('NSE - Other Index Options'!$L:$L,'NSE - Other Index Options'!$C:$C,$A79,'NSE - Other Index Options'!$B:$B,C$4)=0,"",SUMIFS('NSE - NIFTY Index Options'!$L:$L,'NSE - NIFTY Index Options'!$C:$C,$A79,'NSE - NIFTY Index Options'!$B:$B,C$4)+SUMIFS('NSE - Other Index Options'!$L:$L,'NSE - Other Index Options'!$C:$C,$A79,'NSE - Other Index Options'!$B:$B,C$4))</f>
        <v/>
      </c>
      <c r="D79" s="26" t="str">
        <f>IF(SUMIFS('NSE - NIFTY Index Options'!$L:$L,'NSE - NIFTY Index Options'!$C:$C,$A79,'NSE - NIFTY Index Options'!$B:$B,D$4)+SUMIFS('NSE - Other Index Options'!$L:$L,'NSE - Other Index Options'!$C:$C,$A79,'NSE - Other Index Options'!$B:$B,D$4)=0,"",SUMIFS('NSE - NIFTY Index Options'!$L:$L,'NSE - NIFTY Index Options'!$C:$C,$A79,'NSE - NIFTY Index Options'!$B:$B,D$4)+SUMIFS('NSE - Other Index Options'!$L:$L,'NSE - Other Index Options'!$C:$C,$A79,'NSE - Other Index Options'!$B:$B,D$4))</f>
        <v/>
      </c>
      <c r="E79" s="26" t="str">
        <f>IF(SUMIFS('NSE - NIFTY Index Options'!$L:$L,'NSE - NIFTY Index Options'!$C:$C,$A79,'NSE - NIFTY Index Options'!$B:$B,E$4)+SUMIFS('NSE - Other Index Options'!$L:$L,'NSE - Other Index Options'!$C:$C,$A79,'NSE - Other Index Options'!$B:$B,E$4)=0,"",SUMIFS('NSE - NIFTY Index Options'!$L:$L,'NSE - NIFTY Index Options'!$C:$C,$A79,'NSE - NIFTY Index Options'!$B:$B,E$4)+SUMIFS('NSE - Other Index Options'!$L:$L,'NSE - Other Index Options'!$C:$C,$A79,'NSE - Other Index Options'!$B:$B,E$4))</f>
        <v/>
      </c>
      <c r="F79" s="26" t="str">
        <f>IF(SUMIFS('NSE - NIFTY Index Options'!$L:$L,'NSE - NIFTY Index Options'!$C:$C,$A79,'NSE - NIFTY Index Options'!$B:$B,F$4)+SUMIFS('NSE - Other Index Options'!$L:$L,'NSE - Other Index Options'!$C:$C,$A79,'NSE - Other Index Options'!$B:$B,F$4)=0,"",SUMIFS('NSE - NIFTY Index Options'!$L:$L,'NSE - NIFTY Index Options'!$C:$C,$A79,'NSE - NIFTY Index Options'!$B:$B,F$4)+SUMIFS('NSE - Other Index Options'!$L:$L,'NSE - Other Index Options'!$C:$C,$A79,'NSE - Other Index Options'!$B:$B,F$4))</f>
        <v/>
      </c>
      <c r="G79" s="26" t="str">
        <f>IF(SUMIFS('NSE - NIFTY Index Options'!$L:$L,'NSE - NIFTY Index Options'!$C:$C,$A79,'NSE - NIFTY Index Options'!$B:$B,G$4)+SUMIFS('NSE - Other Index Options'!$L:$L,'NSE - Other Index Options'!$C:$C,$A79,'NSE - Other Index Options'!$B:$B,G$4)=0,"",SUMIFS('NSE - NIFTY Index Options'!$L:$L,'NSE - NIFTY Index Options'!$C:$C,$A79,'NSE - NIFTY Index Options'!$B:$B,G$4)+SUMIFS('NSE - Other Index Options'!$L:$L,'NSE - Other Index Options'!$C:$C,$A79,'NSE - Other Index Options'!$B:$B,G$4))</f>
        <v/>
      </c>
      <c r="H79" s="26" t="str">
        <f t="shared" si="2"/>
        <v/>
      </c>
    </row>
    <row r="80" spans="1:8" hidden="1" outlineLevel="1">
      <c r="A80" t="s">
        <v>101</v>
      </c>
      <c r="B80" s="26" t="str">
        <f>IF(SUMIFS('NSE - NIFTY Index Options'!$L:$L,'NSE - NIFTY Index Options'!$C:$C,$A80,'NSE - NIFTY Index Options'!$B:$B,B$4)+SUMIFS('NSE - Other Index Options'!$L:$L,'NSE - Other Index Options'!$C:$C,$A80,'NSE - Other Index Options'!$B:$B,B$4)=0,"",SUMIFS('NSE - NIFTY Index Options'!$L:$L,'NSE - NIFTY Index Options'!$C:$C,$A80,'NSE - NIFTY Index Options'!$B:$B,B$4)+SUMIFS('NSE - Other Index Options'!$L:$L,'NSE - Other Index Options'!$C:$C,$A80,'NSE - Other Index Options'!$B:$B,B$4))</f>
        <v/>
      </c>
      <c r="C80" s="26" t="str">
        <f>IF(SUMIFS('NSE - NIFTY Index Options'!$L:$L,'NSE - NIFTY Index Options'!$C:$C,$A80,'NSE - NIFTY Index Options'!$B:$B,C$4)+SUMIFS('NSE - Other Index Options'!$L:$L,'NSE - Other Index Options'!$C:$C,$A80,'NSE - Other Index Options'!$B:$B,C$4)=0,"",SUMIFS('NSE - NIFTY Index Options'!$L:$L,'NSE - NIFTY Index Options'!$C:$C,$A80,'NSE - NIFTY Index Options'!$B:$B,C$4)+SUMIFS('NSE - Other Index Options'!$L:$L,'NSE - Other Index Options'!$C:$C,$A80,'NSE - Other Index Options'!$B:$B,C$4))</f>
        <v/>
      </c>
      <c r="D80" s="26" t="str">
        <f>IF(SUMIFS('NSE - NIFTY Index Options'!$L:$L,'NSE - NIFTY Index Options'!$C:$C,$A80,'NSE - NIFTY Index Options'!$B:$B,D$4)+SUMIFS('NSE - Other Index Options'!$L:$L,'NSE - Other Index Options'!$C:$C,$A80,'NSE - Other Index Options'!$B:$B,D$4)=0,"",SUMIFS('NSE - NIFTY Index Options'!$L:$L,'NSE - NIFTY Index Options'!$C:$C,$A80,'NSE - NIFTY Index Options'!$B:$B,D$4)+SUMIFS('NSE - Other Index Options'!$L:$L,'NSE - Other Index Options'!$C:$C,$A80,'NSE - Other Index Options'!$B:$B,D$4))</f>
        <v/>
      </c>
      <c r="E80" s="26" t="str">
        <f>IF(SUMIFS('NSE - NIFTY Index Options'!$L:$L,'NSE - NIFTY Index Options'!$C:$C,$A80,'NSE - NIFTY Index Options'!$B:$B,E$4)+SUMIFS('NSE - Other Index Options'!$L:$L,'NSE - Other Index Options'!$C:$C,$A80,'NSE - Other Index Options'!$B:$B,E$4)=0,"",SUMIFS('NSE - NIFTY Index Options'!$L:$L,'NSE - NIFTY Index Options'!$C:$C,$A80,'NSE - NIFTY Index Options'!$B:$B,E$4)+SUMIFS('NSE - Other Index Options'!$L:$L,'NSE - Other Index Options'!$C:$C,$A80,'NSE - Other Index Options'!$B:$B,E$4))</f>
        <v/>
      </c>
      <c r="F80" s="26" t="str">
        <f>IF(SUMIFS('NSE - NIFTY Index Options'!$L:$L,'NSE - NIFTY Index Options'!$C:$C,$A80,'NSE - NIFTY Index Options'!$B:$B,F$4)+SUMIFS('NSE - Other Index Options'!$L:$L,'NSE - Other Index Options'!$C:$C,$A80,'NSE - Other Index Options'!$B:$B,F$4)=0,"",SUMIFS('NSE - NIFTY Index Options'!$L:$L,'NSE - NIFTY Index Options'!$C:$C,$A80,'NSE - NIFTY Index Options'!$B:$B,F$4)+SUMIFS('NSE - Other Index Options'!$L:$L,'NSE - Other Index Options'!$C:$C,$A80,'NSE - Other Index Options'!$B:$B,F$4))</f>
        <v/>
      </c>
      <c r="G80" s="26" t="str">
        <f>IF(SUMIFS('NSE - NIFTY Index Options'!$L:$L,'NSE - NIFTY Index Options'!$C:$C,$A80,'NSE - NIFTY Index Options'!$B:$B,G$4)+SUMIFS('NSE - Other Index Options'!$L:$L,'NSE - Other Index Options'!$C:$C,$A80,'NSE - Other Index Options'!$B:$B,G$4)=0,"",SUMIFS('NSE - NIFTY Index Options'!$L:$L,'NSE - NIFTY Index Options'!$C:$C,$A80,'NSE - NIFTY Index Options'!$B:$B,G$4)+SUMIFS('NSE - Other Index Options'!$L:$L,'NSE - Other Index Options'!$C:$C,$A80,'NSE - Other Index Options'!$B:$B,G$4))</f>
        <v/>
      </c>
      <c r="H80" s="26" t="str">
        <f t="shared" si="2"/>
        <v/>
      </c>
    </row>
    <row r="81" spans="1:8" hidden="1" outlineLevel="1">
      <c r="A81" t="s">
        <v>102</v>
      </c>
      <c r="B81" s="26" t="str">
        <f>IF(SUMIFS('NSE - NIFTY Index Options'!$L:$L,'NSE - NIFTY Index Options'!$C:$C,$A81,'NSE - NIFTY Index Options'!$B:$B,B$4)+SUMIFS('NSE - Other Index Options'!$L:$L,'NSE - Other Index Options'!$C:$C,$A81,'NSE - Other Index Options'!$B:$B,B$4)=0,"",SUMIFS('NSE - NIFTY Index Options'!$L:$L,'NSE - NIFTY Index Options'!$C:$C,$A81,'NSE - NIFTY Index Options'!$B:$B,B$4)+SUMIFS('NSE - Other Index Options'!$L:$L,'NSE - Other Index Options'!$C:$C,$A81,'NSE - Other Index Options'!$B:$B,B$4))</f>
        <v/>
      </c>
      <c r="C81" s="26" t="str">
        <f>IF(SUMIFS('NSE - NIFTY Index Options'!$L:$L,'NSE - NIFTY Index Options'!$C:$C,$A81,'NSE - NIFTY Index Options'!$B:$B,C$4)+SUMIFS('NSE - Other Index Options'!$L:$L,'NSE - Other Index Options'!$C:$C,$A81,'NSE - Other Index Options'!$B:$B,C$4)=0,"",SUMIFS('NSE - NIFTY Index Options'!$L:$L,'NSE - NIFTY Index Options'!$C:$C,$A81,'NSE - NIFTY Index Options'!$B:$B,C$4)+SUMIFS('NSE - Other Index Options'!$L:$L,'NSE - Other Index Options'!$C:$C,$A81,'NSE - Other Index Options'!$B:$B,C$4))</f>
        <v/>
      </c>
      <c r="D81" s="26" t="str">
        <f>IF(SUMIFS('NSE - NIFTY Index Options'!$L:$L,'NSE - NIFTY Index Options'!$C:$C,$A81,'NSE - NIFTY Index Options'!$B:$B,D$4)+SUMIFS('NSE - Other Index Options'!$L:$L,'NSE - Other Index Options'!$C:$C,$A81,'NSE - Other Index Options'!$B:$B,D$4)=0,"",SUMIFS('NSE - NIFTY Index Options'!$L:$L,'NSE - NIFTY Index Options'!$C:$C,$A81,'NSE - NIFTY Index Options'!$B:$B,D$4)+SUMIFS('NSE - Other Index Options'!$L:$L,'NSE - Other Index Options'!$C:$C,$A81,'NSE - Other Index Options'!$B:$B,D$4))</f>
        <v/>
      </c>
      <c r="E81" s="26" t="str">
        <f>IF(SUMIFS('NSE - NIFTY Index Options'!$L:$L,'NSE - NIFTY Index Options'!$C:$C,$A81,'NSE - NIFTY Index Options'!$B:$B,E$4)+SUMIFS('NSE - Other Index Options'!$L:$L,'NSE - Other Index Options'!$C:$C,$A81,'NSE - Other Index Options'!$B:$B,E$4)=0,"",SUMIFS('NSE - NIFTY Index Options'!$L:$L,'NSE - NIFTY Index Options'!$C:$C,$A81,'NSE - NIFTY Index Options'!$B:$B,E$4)+SUMIFS('NSE - Other Index Options'!$L:$L,'NSE - Other Index Options'!$C:$C,$A81,'NSE - Other Index Options'!$B:$B,E$4))</f>
        <v/>
      </c>
      <c r="F81" s="26" t="str">
        <f>IF(SUMIFS('NSE - NIFTY Index Options'!$L:$L,'NSE - NIFTY Index Options'!$C:$C,$A81,'NSE - NIFTY Index Options'!$B:$B,F$4)+SUMIFS('NSE - Other Index Options'!$L:$L,'NSE - Other Index Options'!$C:$C,$A81,'NSE - Other Index Options'!$B:$B,F$4)=0,"",SUMIFS('NSE - NIFTY Index Options'!$L:$L,'NSE - NIFTY Index Options'!$C:$C,$A81,'NSE - NIFTY Index Options'!$B:$B,F$4)+SUMIFS('NSE - Other Index Options'!$L:$L,'NSE - Other Index Options'!$C:$C,$A81,'NSE - Other Index Options'!$B:$B,F$4))</f>
        <v/>
      </c>
      <c r="G81" s="26" t="str">
        <f>IF(SUMIFS('NSE - NIFTY Index Options'!$L:$L,'NSE - NIFTY Index Options'!$C:$C,$A81,'NSE - NIFTY Index Options'!$B:$B,G$4)+SUMIFS('NSE - Other Index Options'!$L:$L,'NSE - Other Index Options'!$C:$C,$A81,'NSE - Other Index Options'!$B:$B,G$4)=0,"",SUMIFS('NSE - NIFTY Index Options'!$L:$L,'NSE - NIFTY Index Options'!$C:$C,$A81,'NSE - NIFTY Index Options'!$B:$B,G$4)+SUMIFS('NSE - Other Index Options'!$L:$L,'NSE - Other Index Options'!$C:$C,$A81,'NSE - Other Index Options'!$B:$B,G$4))</f>
        <v/>
      </c>
      <c r="H81" s="26" t="str">
        <f t="shared" si="2"/>
        <v/>
      </c>
    </row>
    <row r="82" spans="1:8" hidden="1" outlineLevel="1">
      <c r="A82" t="s">
        <v>103</v>
      </c>
      <c r="B82" s="26" t="str">
        <f>IF(SUMIFS('NSE - NIFTY Index Options'!$L:$L,'NSE - NIFTY Index Options'!$C:$C,$A82,'NSE - NIFTY Index Options'!$B:$B,B$4)+SUMIFS('NSE - Other Index Options'!$L:$L,'NSE - Other Index Options'!$C:$C,$A82,'NSE - Other Index Options'!$B:$B,B$4)=0,"",SUMIFS('NSE - NIFTY Index Options'!$L:$L,'NSE - NIFTY Index Options'!$C:$C,$A82,'NSE - NIFTY Index Options'!$B:$B,B$4)+SUMIFS('NSE - Other Index Options'!$L:$L,'NSE - Other Index Options'!$C:$C,$A82,'NSE - Other Index Options'!$B:$B,B$4))</f>
        <v/>
      </c>
      <c r="C82" s="26" t="str">
        <f>IF(SUMIFS('NSE - NIFTY Index Options'!$L:$L,'NSE - NIFTY Index Options'!$C:$C,$A82,'NSE - NIFTY Index Options'!$B:$B,C$4)+SUMIFS('NSE - Other Index Options'!$L:$L,'NSE - Other Index Options'!$C:$C,$A82,'NSE - Other Index Options'!$B:$B,C$4)=0,"",SUMIFS('NSE - NIFTY Index Options'!$L:$L,'NSE - NIFTY Index Options'!$C:$C,$A82,'NSE - NIFTY Index Options'!$B:$B,C$4)+SUMIFS('NSE - Other Index Options'!$L:$L,'NSE - Other Index Options'!$C:$C,$A82,'NSE - Other Index Options'!$B:$B,C$4))</f>
        <v/>
      </c>
      <c r="D82" s="26" t="str">
        <f>IF(SUMIFS('NSE - NIFTY Index Options'!$L:$L,'NSE - NIFTY Index Options'!$C:$C,$A82,'NSE - NIFTY Index Options'!$B:$B,D$4)+SUMIFS('NSE - Other Index Options'!$L:$L,'NSE - Other Index Options'!$C:$C,$A82,'NSE - Other Index Options'!$B:$B,D$4)=0,"",SUMIFS('NSE - NIFTY Index Options'!$L:$L,'NSE - NIFTY Index Options'!$C:$C,$A82,'NSE - NIFTY Index Options'!$B:$B,D$4)+SUMIFS('NSE - Other Index Options'!$L:$L,'NSE - Other Index Options'!$C:$C,$A82,'NSE - Other Index Options'!$B:$B,D$4))</f>
        <v/>
      </c>
      <c r="E82" s="26" t="str">
        <f>IF(SUMIFS('NSE - NIFTY Index Options'!$L:$L,'NSE - NIFTY Index Options'!$C:$C,$A82,'NSE - NIFTY Index Options'!$B:$B,E$4)+SUMIFS('NSE - Other Index Options'!$L:$L,'NSE - Other Index Options'!$C:$C,$A82,'NSE - Other Index Options'!$B:$B,E$4)=0,"",SUMIFS('NSE - NIFTY Index Options'!$L:$L,'NSE - NIFTY Index Options'!$C:$C,$A82,'NSE - NIFTY Index Options'!$B:$B,E$4)+SUMIFS('NSE - Other Index Options'!$L:$L,'NSE - Other Index Options'!$C:$C,$A82,'NSE - Other Index Options'!$B:$B,E$4))</f>
        <v/>
      </c>
      <c r="F82" s="26" t="str">
        <f>IF(SUMIFS('NSE - NIFTY Index Options'!$L:$L,'NSE - NIFTY Index Options'!$C:$C,$A82,'NSE - NIFTY Index Options'!$B:$B,F$4)+SUMIFS('NSE - Other Index Options'!$L:$L,'NSE - Other Index Options'!$C:$C,$A82,'NSE - Other Index Options'!$B:$B,F$4)=0,"",SUMIFS('NSE - NIFTY Index Options'!$L:$L,'NSE - NIFTY Index Options'!$C:$C,$A82,'NSE - NIFTY Index Options'!$B:$B,F$4)+SUMIFS('NSE - Other Index Options'!$L:$L,'NSE - Other Index Options'!$C:$C,$A82,'NSE - Other Index Options'!$B:$B,F$4))</f>
        <v/>
      </c>
      <c r="G82" s="26" t="str">
        <f>IF(SUMIFS('NSE - NIFTY Index Options'!$L:$L,'NSE - NIFTY Index Options'!$C:$C,$A82,'NSE - NIFTY Index Options'!$B:$B,G$4)+SUMIFS('NSE - Other Index Options'!$L:$L,'NSE - Other Index Options'!$C:$C,$A82,'NSE - Other Index Options'!$B:$B,G$4)=0,"",SUMIFS('NSE - NIFTY Index Options'!$L:$L,'NSE - NIFTY Index Options'!$C:$C,$A82,'NSE - NIFTY Index Options'!$B:$B,G$4)+SUMIFS('NSE - Other Index Options'!$L:$L,'NSE - Other Index Options'!$C:$C,$A82,'NSE - Other Index Options'!$B:$B,G$4))</f>
        <v/>
      </c>
      <c r="H82" s="26" t="str">
        <f t="shared" si="2"/>
        <v/>
      </c>
    </row>
    <row r="83" spans="1:8" hidden="1" outlineLevel="1">
      <c r="A83" t="s">
        <v>104</v>
      </c>
      <c r="B83" s="26" t="str">
        <f>IF(SUMIFS('NSE - NIFTY Index Options'!$L:$L,'NSE - NIFTY Index Options'!$C:$C,$A83,'NSE - NIFTY Index Options'!$B:$B,B$4)+SUMIFS('NSE - Other Index Options'!$L:$L,'NSE - Other Index Options'!$C:$C,$A83,'NSE - Other Index Options'!$B:$B,B$4)=0,"",SUMIFS('NSE - NIFTY Index Options'!$L:$L,'NSE - NIFTY Index Options'!$C:$C,$A83,'NSE - NIFTY Index Options'!$B:$B,B$4)+SUMIFS('NSE - Other Index Options'!$L:$L,'NSE - Other Index Options'!$C:$C,$A83,'NSE - Other Index Options'!$B:$B,B$4))</f>
        <v/>
      </c>
      <c r="C83" s="26" t="str">
        <f>IF(SUMIFS('NSE - NIFTY Index Options'!$L:$L,'NSE - NIFTY Index Options'!$C:$C,$A83,'NSE - NIFTY Index Options'!$B:$B,C$4)+SUMIFS('NSE - Other Index Options'!$L:$L,'NSE - Other Index Options'!$C:$C,$A83,'NSE - Other Index Options'!$B:$B,C$4)=0,"",SUMIFS('NSE - NIFTY Index Options'!$L:$L,'NSE - NIFTY Index Options'!$C:$C,$A83,'NSE - NIFTY Index Options'!$B:$B,C$4)+SUMIFS('NSE - Other Index Options'!$L:$L,'NSE - Other Index Options'!$C:$C,$A83,'NSE - Other Index Options'!$B:$B,C$4))</f>
        <v/>
      </c>
      <c r="D83" s="26" t="str">
        <f>IF(SUMIFS('NSE - NIFTY Index Options'!$L:$L,'NSE - NIFTY Index Options'!$C:$C,$A83,'NSE - NIFTY Index Options'!$B:$B,D$4)+SUMIFS('NSE - Other Index Options'!$L:$L,'NSE - Other Index Options'!$C:$C,$A83,'NSE - Other Index Options'!$B:$B,D$4)=0,"",SUMIFS('NSE - NIFTY Index Options'!$L:$L,'NSE - NIFTY Index Options'!$C:$C,$A83,'NSE - NIFTY Index Options'!$B:$B,D$4)+SUMIFS('NSE - Other Index Options'!$L:$L,'NSE - Other Index Options'!$C:$C,$A83,'NSE - Other Index Options'!$B:$B,D$4))</f>
        <v/>
      </c>
      <c r="E83" s="26" t="str">
        <f>IF(SUMIFS('NSE - NIFTY Index Options'!$L:$L,'NSE - NIFTY Index Options'!$C:$C,$A83,'NSE - NIFTY Index Options'!$B:$B,E$4)+SUMIFS('NSE - Other Index Options'!$L:$L,'NSE - Other Index Options'!$C:$C,$A83,'NSE - Other Index Options'!$B:$B,E$4)=0,"",SUMIFS('NSE - NIFTY Index Options'!$L:$L,'NSE - NIFTY Index Options'!$C:$C,$A83,'NSE - NIFTY Index Options'!$B:$B,E$4)+SUMIFS('NSE - Other Index Options'!$L:$L,'NSE - Other Index Options'!$C:$C,$A83,'NSE - Other Index Options'!$B:$B,E$4))</f>
        <v/>
      </c>
      <c r="F83" s="26" t="str">
        <f>IF(SUMIFS('NSE - NIFTY Index Options'!$L:$L,'NSE - NIFTY Index Options'!$C:$C,$A83,'NSE - NIFTY Index Options'!$B:$B,F$4)+SUMIFS('NSE - Other Index Options'!$L:$L,'NSE - Other Index Options'!$C:$C,$A83,'NSE - Other Index Options'!$B:$B,F$4)=0,"",SUMIFS('NSE - NIFTY Index Options'!$L:$L,'NSE - NIFTY Index Options'!$C:$C,$A83,'NSE - NIFTY Index Options'!$B:$B,F$4)+SUMIFS('NSE - Other Index Options'!$L:$L,'NSE - Other Index Options'!$C:$C,$A83,'NSE - Other Index Options'!$B:$B,F$4))</f>
        <v/>
      </c>
      <c r="G83" s="26" t="str">
        <f>IF(SUMIFS('NSE - NIFTY Index Options'!$L:$L,'NSE - NIFTY Index Options'!$C:$C,$A83,'NSE - NIFTY Index Options'!$B:$B,G$4)+SUMIFS('NSE - Other Index Options'!$L:$L,'NSE - Other Index Options'!$C:$C,$A83,'NSE - Other Index Options'!$B:$B,G$4)=0,"",SUMIFS('NSE - NIFTY Index Options'!$L:$L,'NSE - NIFTY Index Options'!$C:$C,$A83,'NSE - NIFTY Index Options'!$B:$B,G$4)+SUMIFS('NSE - Other Index Options'!$L:$L,'NSE - Other Index Options'!$C:$C,$A83,'NSE - Other Index Options'!$B:$B,G$4))</f>
        <v/>
      </c>
      <c r="H83" s="26" t="str">
        <f t="shared" si="2"/>
        <v/>
      </c>
    </row>
    <row r="84" spans="1:8" hidden="1" outlineLevel="1">
      <c r="A84" t="s">
        <v>105</v>
      </c>
      <c r="B84" s="26" t="str">
        <f>IF(SUMIFS('NSE - NIFTY Index Options'!$L:$L,'NSE - NIFTY Index Options'!$C:$C,$A84,'NSE - NIFTY Index Options'!$B:$B,B$4)+SUMIFS('NSE - Other Index Options'!$L:$L,'NSE - Other Index Options'!$C:$C,$A84,'NSE - Other Index Options'!$B:$B,B$4)=0,"",SUMIFS('NSE - NIFTY Index Options'!$L:$L,'NSE - NIFTY Index Options'!$C:$C,$A84,'NSE - NIFTY Index Options'!$B:$B,B$4)+SUMIFS('NSE - Other Index Options'!$L:$L,'NSE - Other Index Options'!$C:$C,$A84,'NSE - Other Index Options'!$B:$B,B$4))</f>
        <v/>
      </c>
      <c r="C84" s="26" t="str">
        <f>IF(SUMIFS('NSE - NIFTY Index Options'!$L:$L,'NSE - NIFTY Index Options'!$C:$C,$A84,'NSE - NIFTY Index Options'!$B:$B,C$4)+SUMIFS('NSE - Other Index Options'!$L:$L,'NSE - Other Index Options'!$C:$C,$A84,'NSE - Other Index Options'!$B:$B,C$4)=0,"",SUMIFS('NSE - NIFTY Index Options'!$L:$L,'NSE - NIFTY Index Options'!$C:$C,$A84,'NSE - NIFTY Index Options'!$B:$B,C$4)+SUMIFS('NSE - Other Index Options'!$L:$L,'NSE - Other Index Options'!$C:$C,$A84,'NSE - Other Index Options'!$B:$B,C$4))</f>
        <v/>
      </c>
      <c r="D84" s="26" t="str">
        <f>IF(SUMIFS('NSE - NIFTY Index Options'!$L:$L,'NSE - NIFTY Index Options'!$C:$C,$A84,'NSE - NIFTY Index Options'!$B:$B,D$4)+SUMIFS('NSE - Other Index Options'!$L:$L,'NSE - Other Index Options'!$C:$C,$A84,'NSE - Other Index Options'!$B:$B,D$4)=0,"",SUMIFS('NSE - NIFTY Index Options'!$L:$L,'NSE - NIFTY Index Options'!$C:$C,$A84,'NSE - NIFTY Index Options'!$B:$B,D$4)+SUMIFS('NSE - Other Index Options'!$L:$L,'NSE - Other Index Options'!$C:$C,$A84,'NSE - Other Index Options'!$B:$B,D$4))</f>
        <v/>
      </c>
      <c r="E84" s="26" t="str">
        <f>IF(SUMIFS('NSE - NIFTY Index Options'!$L:$L,'NSE - NIFTY Index Options'!$C:$C,$A84,'NSE - NIFTY Index Options'!$B:$B,E$4)+SUMIFS('NSE - Other Index Options'!$L:$L,'NSE - Other Index Options'!$C:$C,$A84,'NSE - Other Index Options'!$B:$B,E$4)=0,"",SUMIFS('NSE - NIFTY Index Options'!$L:$L,'NSE - NIFTY Index Options'!$C:$C,$A84,'NSE - NIFTY Index Options'!$B:$B,E$4)+SUMIFS('NSE - Other Index Options'!$L:$L,'NSE - Other Index Options'!$C:$C,$A84,'NSE - Other Index Options'!$B:$B,E$4))</f>
        <v/>
      </c>
      <c r="F84" s="26" t="str">
        <f>IF(SUMIFS('NSE - NIFTY Index Options'!$L:$L,'NSE - NIFTY Index Options'!$C:$C,$A84,'NSE - NIFTY Index Options'!$B:$B,F$4)+SUMIFS('NSE - Other Index Options'!$L:$L,'NSE - Other Index Options'!$C:$C,$A84,'NSE - Other Index Options'!$B:$B,F$4)=0,"",SUMIFS('NSE - NIFTY Index Options'!$L:$L,'NSE - NIFTY Index Options'!$C:$C,$A84,'NSE - NIFTY Index Options'!$B:$B,F$4)+SUMIFS('NSE - Other Index Options'!$L:$L,'NSE - Other Index Options'!$C:$C,$A84,'NSE - Other Index Options'!$B:$B,F$4))</f>
        <v/>
      </c>
      <c r="G84" s="26" t="str">
        <f>IF(SUMIFS('NSE - NIFTY Index Options'!$L:$L,'NSE - NIFTY Index Options'!$C:$C,$A84,'NSE - NIFTY Index Options'!$B:$B,G$4)+SUMIFS('NSE - Other Index Options'!$L:$L,'NSE - Other Index Options'!$C:$C,$A84,'NSE - Other Index Options'!$B:$B,G$4)=0,"",SUMIFS('NSE - NIFTY Index Options'!$L:$L,'NSE - NIFTY Index Options'!$C:$C,$A84,'NSE - NIFTY Index Options'!$B:$B,G$4)+SUMIFS('NSE - Other Index Options'!$L:$L,'NSE - Other Index Options'!$C:$C,$A84,'NSE - Other Index Options'!$B:$B,G$4))</f>
        <v/>
      </c>
      <c r="H84" s="26" t="str">
        <f t="shared" si="2"/>
        <v/>
      </c>
    </row>
    <row r="85" spans="1:8" hidden="1" outlineLevel="1">
      <c r="A85" t="s">
        <v>106</v>
      </c>
      <c r="B85" s="26" t="str">
        <f>IF(SUMIFS('NSE - NIFTY Index Options'!$L:$L,'NSE - NIFTY Index Options'!$C:$C,$A85,'NSE - NIFTY Index Options'!$B:$B,B$4)+SUMIFS('NSE - Other Index Options'!$L:$L,'NSE - Other Index Options'!$C:$C,$A85,'NSE - Other Index Options'!$B:$B,B$4)=0,"",SUMIFS('NSE - NIFTY Index Options'!$L:$L,'NSE - NIFTY Index Options'!$C:$C,$A85,'NSE - NIFTY Index Options'!$B:$B,B$4)+SUMIFS('NSE - Other Index Options'!$L:$L,'NSE - Other Index Options'!$C:$C,$A85,'NSE - Other Index Options'!$B:$B,B$4))</f>
        <v/>
      </c>
      <c r="C85" s="26" t="str">
        <f>IF(SUMIFS('NSE - NIFTY Index Options'!$L:$L,'NSE - NIFTY Index Options'!$C:$C,$A85,'NSE - NIFTY Index Options'!$B:$B,C$4)+SUMIFS('NSE - Other Index Options'!$L:$L,'NSE - Other Index Options'!$C:$C,$A85,'NSE - Other Index Options'!$B:$B,C$4)=0,"",SUMIFS('NSE - NIFTY Index Options'!$L:$L,'NSE - NIFTY Index Options'!$C:$C,$A85,'NSE - NIFTY Index Options'!$B:$B,C$4)+SUMIFS('NSE - Other Index Options'!$L:$L,'NSE - Other Index Options'!$C:$C,$A85,'NSE - Other Index Options'!$B:$B,C$4))</f>
        <v/>
      </c>
      <c r="D85" s="26" t="str">
        <f>IF(SUMIFS('NSE - NIFTY Index Options'!$L:$L,'NSE - NIFTY Index Options'!$C:$C,$A85,'NSE - NIFTY Index Options'!$B:$B,D$4)+SUMIFS('NSE - Other Index Options'!$L:$L,'NSE - Other Index Options'!$C:$C,$A85,'NSE - Other Index Options'!$B:$B,D$4)=0,"",SUMIFS('NSE - NIFTY Index Options'!$L:$L,'NSE - NIFTY Index Options'!$C:$C,$A85,'NSE - NIFTY Index Options'!$B:$B,D$4)+SUMIFS('NSE - Other Index Options'!$L:$L,'NSE - Other Index Options'!$C:$C,$A85,'NSE - Other Index Options'!$B:$B,D$4))</f>
        <v/>
      </c>
      <c r="E85" s="26" t="str">
        <f>IF(SUMIFS('NSE - NIFTY Index Options'!$L:$L,'NSE - NIFTY Index Options'!$C:$C,$A85,'NSE - NIFTY Index Options'!$B:$B,E$4)+SUMIFS('NSE - Other Index Options'!$L:$L,'NSE - Other Index Options'!$C:$C,$A85,'NSE - Other Index Options'!$B:$B,E$4)=0,"",SUMIFS('NSE - NIFTY Index Options'!$L:$L,'NSE - NIFTY Index Options'!$C:$C,$A85,'NSE - NIFTY Index Options'!$B:$B,E$4)+SUMIFS('NSE - Other Index Options'!$L:$L,'NSE - Other Index Options'!$C:$C,$A85,'NSE - Other Index Options'!$B:$B,E$4))</f>
        <v/>
      </c>
      <c r="F85" s="26" t="str">
        <f>IF(SUMIFS('NSE - NIFTY Index Options'!$L:$L,'NSE - NIFTY Index Options'!$C:$C,$A85,'NSE - NIFTY Index Options'!$B:$B,F$4)+SUMIFS('NSE - Other Index Options'!$L:$L,'NSE - Other Index Options'!$C:$C,$A85,'NSE - Other Index Options'!$B:$B,F$4)=0,"",SUMIFS('NSE - NIFTY Index Options'!$L:$L,'NSE - NIFTY Index Options'!$C:$C,$A85,'NSE - NIFTY Index Options'!$B:$B,F$4)+SUMIFS('NSE - Other Index Options'!$L:$L,'NSE - Other Index Options'!$C:$C,$A85,'NSE - Other Index Options'!$B:$B,F$4))</f>
        <v/>
      </c>
      <c r="G85" s="26" t="str">
        <f>IF(SUMIFS('NSE - NIFTY Index Options'!$L:$L,'NSE - NIFTY Index Options'!$C:$C,$A85,'NSE - NIFTY Index Options'!$B:$B,G$4)+SUMIFS('NSE - Other Index Options'!$L:$L,'NSE - Other Index Options'!$C:$C,$A85,'NSE - Other Index Options'!$B:$B,G$4)=0,"",SUMIFS('NSE - NIFTY Index Options'!$L:$L,'NSE - NIFTY Index Options'!$C:$C,$A85,'NSE - NIFTY Index Options'!$B:$B,G$4)+SUMIFS('NSE - Other Index Options'!$L:$L,'NSE - Other Index Options'!$C:$C,$A85,'NSE - Other Index Options'!$B:$B,G$4))</f>
        <v/>
      </c>
      <c r="H85" s="26" t="str">
        <f t="shared" si="2"/>
        <v/>
      </c>
    </row>
    <row r="86" spans="1:8" hidden="1" outlineLevel="1">
      <c r="A86" t="s">
        <v>107</v>
      </c>
      <c r="B86" s="26" t="str">
        <f>IF(SUMIFS('NSE - NIFTY Index Options'!$L:$L,'NSE - NIFTY Index Options'!$C:$C,$A86,'NSE - NIFTY Index Options'!$B:$B,B$4)+SUMIFS('NSE - Other Index Options'!$L:$L,'NSE - Other Index Options'!$C:$C,$A86,'NSE - Other Index Options'!$B:$B,B$4)=0,"",SUMIFS('NSE - NIFTY Index Options'!$L:$L,'NSE - NIFTY Index Options'!$C:$C,$A86,'NSE - NIFTY Index Options'!$B:$B,B$4)+SUMIFS('NSE - Other Index Options'!$L:$L,'NSE - Other Index Options'!$C:$C,$A86,'NSE - Other Index Options'!$B:$B,B$4))</f>
        <v/>
      </c>
      <c r="C86" s="26" t="str">
        <f>IF(SUMIFS('NSE - NIFTY Index Options'!$L:$L,'NSE - NIFTY Index Options'!$C:$C,$A86,'NSE - NIFTY Index Options'!$B:$B,C$4)+SUMIFS('NSE - Other Index Options'!$L:$L,'NSE - Other Index Options'!$C:$C,$A86,'NSE - Other Index Options'!$B:$B,C$4)=0,"",SUMIFS('NSE - NIFTY Index Options'!$L:$L,'NSE - NIFTY Index Options'!$C:$C,$A86,'NSE - NIFTY Index Options'!$B:$B,C$4)+SUMIFS('NSE - Other Index Options'!$L:$L,'NSE - Other Index Options'!$C:$C,$A86,'NSE - Other Index Options'!$B:$B,C$4))</f>
        <v/>
      </c>
      <c r="D86" s="26" t="str">
        <f>IF(SUMIFS('NSE - NIFTY Index Options'!$L:$L,'NSE - NIFTY Index Options'!$C:$C,$A86,'NSE - NIFTY Index Options'!$B:$B,D$4)+SUMIFS('NSE - Other Index Options'!$L:$L,'NSE - Other Index Options'!$C:$C,$A86,'NSE - Other Index Options'!$B:$B,D$4)=0,"",SUMIFS('NSE - NIFTY Index Options'!$L:$L,'NSE - NIFTY Index Options'!$C:$C,$A86,'NSE - NIFTY Index Options'!$B:$B,D$4)+SUMIFS('NSE - Other Index Options'!$L:$L,'NSE - Other Index Options'!$C:$C,$A86,'NSE - Other Index Options'!$B:$B,D$4))</f>
        <v/>
      </c>
      <c r="E86" s="26" t="str">
        <f>IF(SUMIFS('NSE - NIFTY Index Options'!$L:$L,'NSE - NIFTY Index Options'!$C:$C,$A86,'NSE - NIFTY Index Options'!$B:$B,E$4)+SUMIFS('NSE - Other Index Options'!$L:$L,'NSE - Other Index Options'!$C:$C,$A86,'NSE - Other Index Options'!$B:$B,E$4)=0,"",SUMIFS('NSE - NIFTY Index Options'!$L:$L,'NSE - NIFTY Index Options'!$C:$C,$A86,'NSE - NIFTY Index Options'!$B:$B,E$4)+SUMIFS('NSE - Other Index Options'!$L:$L,'NSE - Other Index Options'!$C:$C,$A86,'NSE - Other Index Options'!$B:$B,E$4))</f>
        <v/>
      </c>
      <c r="F86" s="26" t="str">
        <f>IF(SUMIFS('NSE - NIFTY Index Options'!$L:$L,'NSE - NIFTY Index Options'!$C:$C,$A86,'NSE - NIFTY Index Options'!$B:$B,F$4)+SUMIFS('NSE - Other Index Options'!$L:$L,'NSE - Other Index Options'!$C:$C,$A86,'NSE - Other Index Options'!$B:$B,F$4)=0,"",SUMIFS('NSE - NIFTY Index Options'!$L:$L,'NSE - NIFTY Index Options'!$C:$C,$A86,'NSE - NIFTY Index Options'!$B:$B,F$4)+SUMIFS('NSE - Other Index Options'!$L:$L,'NSE - Other Index Options'!$C:$C,$A86,'NSE - Other Index Options'!$B:$B,F$4))</f>
        <v/>
      </c>
      <c r="G86" s="26" t="str">
        <f>IF(SUMIFS('NSE - NIFTY Index Options'!$L:$L,'NSE - NIFTY Index Options'!$C:$C,$A86,'NSE - NIFTY Index Options'!$B:$B,G$4)+SUMIFS('NSE - Other Index Options'!$L:$L,'NSE - Other Index Options'!$C:$C,$A86,'NSE - Other Index Options'!$B:$B,G$4)=0,"",SUMIFS('NSE - NIFTY Index Options'!$L:$L,'NSE - NIFTY Index Options'!$C:$C,$A86,'NSE - NIFTY Index Options'!$B:$B,G$4)+SUMIFS('NSE - Other Index Options'!$L:$L,'NSE - Other Index Options'!$C:$C,$A86,'NSE - Other Index Options'!$B:$B,G$4))</f>
        <v/>
      </c>
      <c r="H86" s="26" t="str">
        <f t="shared" si="2"/>
        <v/>
      </c>
    </row>
    <row r="87" spans="1:8" hidden="1" outlineLevel="1">
      <c r="A87" t="s">
        <v>108</v>
      </c>
      <c r="B87" s="26" t="str">
        <f>IF(SUMIFS('NSE - NIFTY Index Options'!$L:$L,'NSE - NIFTY Index Options'!$C:$C,$A87,'NSE - NIFTY Index Options'!$B:$B,B$4)+SUMIFS('NSE - Other Index Options'!$L:$L,'NSE - Other Index Options'!$C:$C,$A87,'NSE - Other Index Options'!$B:$B,B$4)=0,"",SUMIFS('NSE - NIFTY Index Options'!$L:$L,'NSE - NIFTY Index Options'!$C:$C,$A87,'NSE - NIFTY Index Options'!$B:$B,B$4)+SUMIFS('NSE - Other Index Options'!$L:$L,'NSE - Other Index Options'!$C:$C,$A87,'NSE - Other Index Options'!$B:$B,B$4))</f>
        <v/>
      </c>
      <c r="C87" s="26" t="str">
        <f>IF(SUMIFS('NSE - NIFTY Index Options'!$L:$L,'NSE - NIFTY Index Options'!$C:$C,$A87,'NSE - NIFTY Index Options'!$B:$B,C$4)+SUMIFS('NSE - Other Index Options'!$L:$L,'NSE - Other Index Options'!$C:$C,$A87,'NSE - Other Index Options'!$B:$B,C$4)=0,"",SUMIFS('NSE - NIFTY Index Options'!$L:$L,'NSE - NIFTY Index Options'!$C:$C,$A87,'NSE - NIFTY Index Options'!$B:$B,C$4)+SUMIFS('NSE - Other Index Options'!$L:$L,'NSE - Other Index Options'!$C:$C,$A87,'NSE - Other Index Options'!$B:$B,C$4))</f>
        <v/>
      </c>
      <c r="D87" s="26" t="str">
        <f>IF(SUMIFS('NSE - NIFTY Index Options'!$L:$L,'NSE - NIFTY Index Options'!$C:$C,$A87,'NSE - NIFTY Index Options'!$B:$B,D$4)+SUMIFS('NSE - Other Index Options'!$L:$L,'NSE - Other Index Options'!$C:$C,$A87,'NSE - Other Index Options'!$B:$B,D$4)=0,"",SUMIFS('NSE - NIFTY Index Options'!$L:$L,'NSE - NIFTY Index Options'!$C:$C,$A87,'NSE - NIFTY Index Options'!$B:$B,D$4)+SUMIFS('NSE - Other Index Options'!$L:$L,'NSE - Other Index Options'!$C:$C,$A87,'NSE - Other Index Options'!$B:$B,D$4))</f>
        <v/>
      </c>
      <c r="E87" s="26" t="str">
        <f>IF(SUMIFS('NSE - NIFTY Index Options'!$L:$L,'NSE - NIFTY Index Options'!$C:$C,$A87,'NSE - NIFTY Index Options'!$B:$B,E$4)+SUMIFS('NSE - Other Index Options'!$L:$L,'NSE - Other Index Options'!$C:$C,$A87,'NSE - Other Index Options'!$B:$B,E$4)=0,"",SUMIFS('NSE - NIFTY Index Options'!$L:$L,'NSE - NIFTY Index Options'!$C:$C,$A87,'NSE - NIFTY Index Options'!$B:$B,E$4)+SUMIFS('NSE - Other Index Options'!$L:$L,'NSE - Other Index Options'!$C:$C,$A87,'NSE - Other Index Options'!$B:$B,E$4))</f>
        <v/>
      </c>
      <c r="F87" s="26" t="str">
        <f>IF(SUMIFS('NSE - NIFTY Index Options'!$L:$L,'NSE - NIFTY Index Options'!$C:$C,$A87,'NSE - NIFTY Index Options'!$B:$B,F$4)+SUMIFS('NSE - Other Index Options'!$L:$L,'NSE - Other Index Options'!$C:$C,$A87,'NSE - Other Index Options'!$B:$B,F$4)=0,"",SUMIFS('NSE - NIFTY Index Options'!$L:$L,'NSE - NIFTY Index Options'!$C:$C,$A87,'NSE - NIFTY Index Options'!$B:$B,F$4)+SUMIFS('NSE - Other Index Options'!$L:$L,'NSE - Other Index Options'!$C:$C,$A87,'NSE - Other Index Options'!$B:$B,F$4))</f>
        <v/>
      </c>
      <c r="G87" s="26" t="str">
        <f>IF(SUMIFS('NSE - NIFTY Index Options'!$L:$L,'NSE - NIFTY Index Options'!$C:$C,$A87,'NSE - NIFTY Index Options'!$B:$B,G$4)+SUMIFS('NSE - Other Index Options'!$L:$L,'NSE - Other Index Options'!$C:$C,$A87,'NSE - Other Index Options'!$B:$B,G$4)=0,"",SUMIFS('NSE - NIFTY Index Options'!$L:$L,'NSE - NIFTY Index Options'!$C:$C,$A87,'NSE - NIFTY Index Options'!$B:$B,G$4)+SUMIFS('NSE - Other Index Options'!$L:$L,'NSE - Other Index Options'!$C:$C,$A87,'NSE - Other Index Options'!$B:$B,G$4))</f>
        <v/>
      </c>
      <c r="H87" s="26" t="str">
        <f t="shared" si="2"/>
        <v/>
      </c>
    </row>
    <row r="88" spans="1:8" hidden="1" outlineLevel="1">
      <c r="A88" t="s">
        <v>109</v>
      </c>
      <c r="B88" s="26" t="str">
        <f>IF(SUMIFS('NSE - NIFTY Index Options'!$L:$L,'NSE - NIFTY Index Options'!$C:$C,$A88,'NSE - NIFTY Index Options'!$B:$B,B$4)+SUMIFS('NSE - Other Index Options'!$L:$L,'NSE - Other Index Options'!$C:$C,$A88,'NSE - Other Index Options'!$B:$B,B$4)=0,"",SUMIFS('NSE - NIFTY Index Options'!$L:$L,'NSE - NIFTY Index Options'!$C:$C,$A88,'NSE - NIFTY Index Options'!$B:$B,B$4)+SUMIFS('NSE - Other Index Options'!$L:$L,'NSE - Other Index Options'!$C:$C,$A88,'NSE - Other Index Options'!$B:$B,B$4))</f>
        <v/>
      </c>
      <c r="C88" s="26" t="str">
        <f>IF(SUMIFS('NSE - NIFTY Index Options'!$L:$L,'NSE - NIFTY Index Options'!$C:$C,$A88,'NSE - NIFTY Index Options'!$B:$B,C$4)+SUMIFS('NSE - Other Index Options'!$L:$L,'NSE - Other Index Options'!$C:$C,$A88,'NSE - Other Index Options'!$B:$B,C$4)=0,"",SUMIFS('NSE - NIFTY Index Options'!$L:$L,'NSE - NIFTY Index Options'!$C:$C,$A88,'NSE - NIFTY Index Options'!$B:$B,C$4)+SUMIFS('NSE - Other Index Options'!$L:$L,'NSE - Other Index Options'!$C:$C,$A88,'NSE - Other Index Options'!$B:$B,C$4))</f>
        <v/>
      </c>
      <c r="D88" s="26" t="str">
        <f>IF(SUMIFS('NSE - NIFTY Index Options'!$L:$L,'NSE - NIFTY Index Options'!$C:$C,$A88,'NSE - NIFTY Index Options'!$B:$B,D$4)+SUMIFS('NSE - Other Index Options'!$L:$L,'NSE - Other Index Options'!$C:$C,$A88,'NSE - Other Index Options'!$B:$B,D$4)=0,"",SUMIFS('NSE - NIFTY Index Options'!$L:$L,'NSE - NIFTY Index Options'!$C:$C,$A88,'NSE - NIFTY Index Options'!$B:$B,D$4)+SUMIFS('NSE - Other Index Options'!$L:$L,'NSE - Other Index Options'!$C:$C,$A88,'NSE - Other Index Options'!$B:$B,D$4))</f>
        <v/>
      </c>
      <c r="E88" s="26" t="str">
        <f>IF(SUMIFS('NSE - NIFTY Index Options'!$L:$L,'NSE - NIFTY Index Options'!$C:$C,$A88,'NSE - NIFTY Index Options'!$B:$B,E$4)+SUMIFS('NSE - Other Index Options'!$L:$L,'NSE - Other Index Options'!$C:$C,$A88,'NSE - Other Index Options'!$B:$B,E$4)=0,"",SUMIFS('NSE - NIFTY Index Options'!$L:$L,'NSE - NIFTY Index Options'!$C:$C,$A88,'NSE - NIFTY Index Options'!$B:$B,E$4)+SUMIFS('NSE - Other Index Options'!$L:$L,'NSE - Other Index Options'!$C:$C,$A88,'NSE - Other Index Options'!$B:$B,E$4))</f>
        <v/>
      </c>
      <c r="F88" s="26" t="str">
        <f>IF(SUMIFS('NSE - NIFTY Index Options'!$L:$L,'NSE - NIFTY Index Options'!$C:$C,$A88,'NSE - NIFTY Index Options'!$B:$B,F$4)+SUMIFS('NSE - Other Index Options'!$L:$L,'NSE - Other Index Options'!$C:$C,$A88,'NSE - Other Index Options'!$B:$B,F$4)=0,"",SUMIFS('NSE - NIFTY Index Options'!$L:$L,'NSE - NIFTY Index Options'!$C:$C,$A88,'NSE - NIFTY Index Options'!$B:$B,F$4)+SUMIFS('NSE - Other Index Options'!$L:$L,'NSE - Other Index Options'!$C:$C,$A88,'NSE - Other Index Options'!$B:$B,F$4))</f>
        <v/>
      </c>
      <c r="G88" s="26" t="str">
        <f>IF(SUMIFS('NSE - NIFTY Index Options'!$L:$L,'NSE - NIFTY Index Options'!$C:$C,$A88,'NSE - NIFTY Index Options'!$B:$B,G$4)+SUMIFS('NSE - Other Index Options'!$L:$L,'NSE - Other Index Options'!$C:$C,$A88,'NSE - Other Index Options'!$B:$B,G$4)=0,"",SUMIFS('NSE - NIFTY Index Options'!$L:$L,'NSE - NIFTY Index Options'!$C:$C,$A88,'NSE - NIFTY Index Options'!$B:$B,G$4)+SUMIFS('NSE - Other Index Options'!$L:$L,'NSE - Other Index Options'!$C:$C,$A88,'NSE - Other Index Options'!$B:$B,G$4))</f>
        <v/>
      </c>
      <c r="H88" s="26" t="str">
        <f t="shared" si="2"/>
        <v/>
      </c>
    </row>
    <row r="89" spans="1:8" hidden="1" outlineLevel="1">
      <c r="A89" t="s">
        <v>110</v>
      </c>
      <c r="B89" s="26" t="str">
        <f>IF(SUMIFS('NSE - NIFTY Index Options'!$L:$L,'NSE - NIFTY Index Options'!$C:$C,$A89,'NSE - NIFTY Index Options'!$B:$B,B$4)+SUMIFS('NSE - Other Index Options'!$L:$L,'NSE - Other Index Options'!$C:$C,$A89,'NSE - Other Index Options'!$B:$B,B$4)=0,"",SUMIFS('NSE - NIFTY Index Options'!$L:$L,'NSE - NIFTY Index Options'!$C:$C,$A89,'NSE - NIFTY Index Options'!$B:$B,B$4)+SUMIFS('NSE - Other Index Options'!$L:$L,'NSE - Other Index Options'!$C:$C,$A89,'NSE - Other Index Options'!$B:$B,B$4))</f>
        <v/>
      </c>
      <c r="C89" s="26" t="str">
        <f>IF(SUMIFS('NSE - NIFTY Index Options'!$L:$L,'NSE - NIFTY Index Options'!$C:$C,$A89,'NSE - NIFTY Index Options'!$B:$B,C$4)+SUMIFS('NSE - Other Index Options'!$L:$L,'NSE - Other Index Options'!$C:$C,$A89,'NSE - Other Index Options'!$B:$B,C$4)=0,"",SUMIFS('NSE - NIFTY Index Options'!$L:$L,'NSE - NIFTY Index Options'!$C:$C,$A89,'NSE - NIFTY Index Options'!$B:$B,C$4)+SUMIFS('NSE - Other Index Options'!$L:$L,'NSE - Other Index Options'!$C:$C,$A89,'NSE - Other Index Options'!$B:$B,C$4))</f>
        <v/>
      </c>
      <c r="D89" s="26" t="str">
        <f>IF(SUMIFS('NSE - NIFTY Index Options'!$L:$L,'NSE - NIFTY Index Options'!$C:$C,$A89,'NSE - NIFTY Index Options'!$B:$B,D$4)+SUMIFS('NSE - Other Index Options'!$L:$L,'NSE - Other Index Options'!$C:$C,$A89,'NSE - Other Index Options'!$B:$B,D$4)=0,"",SUMIFS('NSE - NIFTY Index Options'!$L:$L,'NSE - NIFTY Index Options'!$C:$C,$A89,'NSE - NIFTY Index Options'!$B:$B,D$4)+SUMIFS('NSE - Other Index Options'!$L:$L,'NSE - Other Index Options'!$C:$C,$A89,'NSE - Other Index Options'!$B:$B,D$4))</f>
        <v/>
      </c>
      <c r="E89" s="26" t="str">
        <f>IF(SUMIFS('NSE - NIFTY Index Options'!$L:$L,'NSE - NIFTY Index Options'!$C:$C,$A89,'NSE - NIFTY Index Options'!$B:$B,E$4)+SUMIFS('NSE - Other Index Options'!$L:$L,'NSE - Other Index Options'!$C:$C,$A89,'NSE - Other Index Options'!$B:$B,E$4)=0,"",SUMIFS('NSE - NIFTY Index Options'!$L:$L,'NSE - NIFTY Index Options'!$C:$C,$A89,'NSE - NIFTY Index Options'!$B:$B,E$4)+SUMIFS('NSE - Other Index Options'!$L:$L,'NSE - Other Index Options'!$C:$C,$A89,'NSE - Other Index Options'!$B:$B,E$4))</f>
        <v/>
      </c>
      <c r="F89" s="26" t="str">
        <f>IF(SUMIFS('NSE - NIFTY Index Options'!$L:$L,'NSE - NIFTY Index Options'!$C:$C,$A89,'NSE - NIFTY Index Options'!$B:$B,F$4)+SUMIFS('NSE - Other Index Options'!$L:$L,'NSE - Other Index Options'!$C:$C,$A89,'NSE - Other Index Options'!$B:$B,F$4)=0,"",SUMIFS('NSE - NIFTY Index Options'!$L:$L,'NSE - NIFTY Index Options'!$C:$C,$A89,'NSE - NIFTY Index Options'!$B:$B,F$4)+SUMIFS('NSE - Other Index Options'!$L:$L,'NSE - Other Index Options'!$C:$C,$A89,'NSE - Other Index Options'!$B:$B,F$4))</f>
        <v/>
      </c>
      <c r="G89" s="26" t="str">
        <f>IF(SUMIFS('NSE - NIFTY Index Options'!$L:$L,'NSE - NIFTY Index Options'!$C:$C,$A89,'NSE - NIFTY Index Options'!$B:$B,G$4)+SUMIFS('NSE - Other Index Options'!$L:$L,'NSE - Other Index Options'!$C:$C,$A89,'NSE - Other Index Options'!$B:$B,G$4)=0,"",SUMIFS('NSE - NIFTY Index Options'!$L:$L,'NSE - NIFTY Index Options'!$C:$C,$A89,'NSE - NIFTY Index Options'!$B:$B,G$4)+SUMIFS('NSE - Other Index Options'!$L:$L,'NSE - Other Index Options'!$C:$C,$A89,'NSE - Other Index Options'!$B:$B,G$4))</f>
        <v/>
      </c>
      <c r="H89" s="26" t="str">
        <f t="shared" si="2"/>
        <v/>
      </c>
    </row>
    <row r="90" spans="1:8" hidden="1" outlineLevel="1">
      <c r="A90" t="s">
        <v>111</v>
      </c>
      <c r="B90" s="26" t="str">
        <f>IF(SUMIFS('NSE - NIFTY Index Options'!$L:$L,'NSE - NIFTY Index Options'!$C:$C,$A90,'NSE - NIFTY Index Options'!$B:$B,B$4)+SUMIFS('NSE - Other Index Options'!$L:$L,'NSE - Other Index Options'!$C:$C,$A90,'NSE - Other Index Options'!$B:$B,B$4)=0,"",SUMIFS('NSE - NIFTY Index Options'!$L:$L,'NSE - NIFTY Index Options'!$C:$C,$A90,'NSE - NIFTY Index Options'!$B:$B,B$4)+SUMIFS('NSE - Other Index Options'!$L:$L,'NSE - Other Index Options'!$C:$C,$A90,'NSE - Other Index Options'!$B:$B,B$4))</f>
        <v/>
      </c>
      <c r="C90" s="26" t="str">
        <f>IF(SUMIFS('NSE - NIFTY Index Options'!$L:$L,'NSE - NIFTY Index Options'!$C:$C,$A90,'NSE - NIFTY Index Options'!$B:$B,C$4)+SUMIFS('NSE - Other Index Options'!$L:$L,'NSE - Other Index Options'!$C:$C,$A90,'NSE - Other Index Options'!$B:$B,C$4)=0,"",SUMIFS('NSE - NIFTY Index Options'!$L:$L,'NSE - NIFTY Index Options'!$C:$C,$A90,'NSE - NIFTY Index Options'!$B:$B,C$4)+SUMIFS('NSE - Other Index Options'!$L:$L,'NSE - Other Index Options'!$C:$C,$A90,'NSE - Other Index Options'!$B:$B,C$4))</f>
        <v/>
      </c>
      <c r="D90" s="26" t="str">
        <f>IF(SUMIFS('NSE - NIFTY Index Options'!$L:$L,'NSE - NIFTY Index Options'!$C:$C,$A90,'NSE - NIFTY Index Options'!$B:$B,D$4)+SUMIFS('NSE - Other Index Options'!$L:$L,'NSE - Other Index Options'!$C:$C,$A90,'NSE - Other Index Options'!$B:$B,D$4)=0,"",SUMIFS('NSE - NIFTY Index Options'!$L:$L,'NSE - NIFTY Index Options'!$C:$C,$A90,'NSE - NIFTY Index Options'!$B:$B,D$4)+SUMIFS('NSE - Other Index Options'!$L:$L,'NSE - Other Index Options'!$C:$C,$A90,'NSE - Other Index Options'!$B:$B,D$4))</f>
        <v/>
      </c>
      <c r="E90" s="26" t="str">
        <f>IF(SUMIFS('NSE - NIFTY Index Options'!$L:$L,'NSE - NIFTY Index Options'!$C:$C,$A90,'NSE - NIFTY Index Options'!$B:$B,E$4)+SUMIFS('NSE - Other Index Options'!$L:$L,'NSE - Other Index Options'!$C:$C,$A90,'NSE - Other Index Options'!$B:$B,E$4)=0,"",SUMIFS('NSE - NIFTY Index Options'!$L:$L,'NSE - NIFTY Index Options'!$C:$C,$A90,'NSE - NIFTY Index Options'!$B:$B,E$4)+SUMIFS('NSE - Other Index Options'!$L:$L,'NSE - Other Index Options'!$C:$C,$A90,'NSE - Other Index Options'!$B:$B,E$4))</f>
        <v/>
      </c>
      <c r="F90" s="26" t="str">
        <f>IF(SUMIFS('NSE - NIFTY Index Options'!$L:$L,'NSE - NIFTY Index Options'!$C:$C,$A90,'NSE - NIFTY Index Options'!$B:$B,F$4)+SUMIFS('NSE - Other Index Options'!$L:$L,'NSE - Other Index Options'!$C:$C,$A90,'NSE - Other Index Options'!$B:$B,F$4)=0,"",SUMIFS('NSE - NIFTY Index Options'!$L:$L,'NSE - NIFTY Index Options'!$C:$C,$A90,'NSE - NIFTY Index Options'!$B:$B,F$4)+SUMIFS('NSE - Other Index Options'!$L:$L,'NSE - Other Index Options'!$C:$C,$A90,'NSE - Other Index Options'!$B:$B,F$4))</f>
        <v/>
      </c>
      <c r="G90" s="26" t="str">
        <f>IF(SUMIFS('NSE - NIFTY Index Options'!$L:$L,'NSE - NIFTY Index Options'!$C:$C,$A90,'NSE - NIFTY Index Options'!$B:$B,G$4)+SUMIFS('NSE - Other Index Options'!$L:$L,'NSE - Other Index Options'!$C:$C,$A90,'NSE - Other Index Options'!$B:$B,G$4)=0,"",SUMIFS('NSE - NIFTY Index Options'!$L:$L,'NSE - NIFTY Index Options'!$C:$C,$A90,'NSE - NIFTY Index Options'!$B:$B,G$4)+SUMIFS('NSE - Other Index Options'!$L:$L,'NSE - Other Index Options'!$C:$C,$A90,'NSE - Other Index Options'!$B:$B,G$4))</f>
        <v/>
      </c>
      <c r="H90" s="26" t="str">
        <f t="shared" si="2"/>
        <v/>
      </c>
    </row>
    <row r="91" spans="1:8" hidden="1" outlineLevel="1">
      <c r="A91" t="s">
        <v>112</v>
      </c>
      <c r="B91" s="26" t="str">
        <f>IF(SUMIFS('NSE - NIFTY Index Options'!$L:$L,'NSE - NIFTY Index Options'!$C:$C,$A91,'NSE - NIFTY Index Options'!$B:$B,B$4)+SUMIFS('NSE - Other Index Options'!$L:$L,'NSE - Other Index Options'!$C:$C,$A91,'NSE - Other Index Options'!$B:$B,B$4)=0,"",SUMIFS('NSE - NIFTY Index Options'!$L:$L,'NSE - NIFTY Index Options'!$C:$C,$A91,'NSE - NIFTY Index Options'!$B:$B,B$4)+SUMIFS('NSE - Other Index Options'!$L:$L,'NSE - Other Index Options'!$C:$C,$A91,'NSE - Other Index Options'!$B:$B,B$4))</f>
        <v/>
      </c>
      <c r="C91" s="26" t="str">
        <f>IF(SUMIFS('NSE - NIFTY Index Options'!$L:$L,'NSE - NIFTY Index Options'!$C:$C,$A91,'NSE - NIFTY Index Options'!$B:$B,C$4)+SUMIFS('NSE - Other Index Options'!$L:$L,'NSE - Other Index Options'!$C:$C,$A91,'NSE - Other Index Options'!$B:$B,C$4)=0,"",SUMIFS('NSE - NIFTY Index Options'!$L:$L,'NSE - NIFTY Index Options'!$C:$C,$A91,'NSE - NIFTY Index Options'!$B:$B,C$4)+SUMIFS('NSE - Other Index Options'!$L:$L,'NSE - Other Index Options'!$C:$C,$A91,'NSE - Other Index Options'!$B:$B,C$4))</f>
        <v/>
      </c>
      <c r="D91" s="26" t="str">
        <f>IF(SUMIFS('NSE - NIFTY Index Options'!$L:$L,'NSE - NIFTY Index Options'!$C:$C,$A91,'NSE - NIFTY Index Options'!$B:$B,D$4)+SUMIFS('NSE - Other Index Options'!$L:$L,'NSE - Other Index Options'!$C:$C,$A91,'NSE - Other Index Options'!$B:$B,D$4)=0,"",SUMIFS('NSE - NIFTY Index Options'!$L:$L,'NSE - NIFTY Index Options'!$C:$C,$A91,'NSE - NIFTY Index Options'!$B:$B,D$4)+SUMIFS('NSE - Other Index Options'!$L:$L,'NSE - Other Index Options'!$C:$C,$A91,'NSE - Other Index Options'!$B:$B,D$4))</f>
        <v/>
      </c>
      <c r="E91" s="26" t="str">
        <f>IF(SUMIFS('NSE - NIFTY Index Options'!$L:$L,'NSE - NIFTY Index Options'!$C:$C,$A91,'NSE - NIFTY Index Options'!$B:$B,E$4)+SUMIFS('NSE - Other Index Options'!$L:$L,'NSE - Other Index Options'!$C:$C,$A91,'NSE - Other Index Options'!$B:$B,E$4)=0,"",SUMIFS('NSE - NIFTY Index Options'!$L:$L,'NSE - NIFTY Index Options'!$C:$C,$A91,'NSE - NIFTY Index Options'!$B:$B,E$4)+SUMIFS('NSE - Other Index Options'!$L:$L,'NSE - Other Index Options'!$C:$C,$A91,'NSE - Other Index Options'!$B:$B,E$4))</f>
        <v/>
      </c>
      <c r="F91" s="26" t="str">
        <f>IF(SUMIFS('NSE - NIFTY Index Options'!$L:$L,'NSE - NIFTY Index Options'!$C:$C,$A91,'NSE - NIFTY Index Options'!$B:$B,F$4)+SUMIFS('NSE - Other Index Options'!$L:$L,'NSE - Other Index Options'!$C:$C,$A91,'NSE - Other Index Options'!$B:$B,F$4)=0,"",SUMIFS('NSE - NIFTY Index Options'!$L:$L,'NSE - NIFTY Index Options'!$C:$C,$A91,'NSE - NIFTY Index Options'!$B:$B,F$4)+SUMIFS('NSE - Other Index Options'!$L:$L,'NSE - Other Index Options'!$C:$C,$A91,'NSE - Other Index Options'!$B:$B,F$4))</f>
        <v/>
      </c>
      <c r="G91" s="26" t="str">
        <f>IF(SUMIFS('NSE - NIFTY Index Options'!$L:$L,'NSE - NIFTY Index Options'!$C:$C,$A91,'NSE - NIFTY Index Options'!$B:$B,G$4)+SUMIFS('NSE - Other Index Options'!$L:$L,'NSE - Other Index Options'!$C:$C,$A91,'NSE - Other Index Options'!$B:$B,G$4)=0,"",SUMIFS('NSE - NIFTY Index Options'!$L:$L,'NSE - NIFTY Index Options'!$C:$C,$A91,'NSE - NIFTY Index Options'!$B:$B,G$4)+SUMIFS('NSE - Other Index Options'!$L:$L,'NSE - Other Index Options'!$C:$C,$A91,'NSE - Other Index Options'!$B:$B,G$4))</f>
        <v/>
      </c>
      <c r="H91" s="26" t="str">
        <f t="shared" si="2"/>
        <v/>
      </c>
    </row>
    <row r="92" spans="1:8" hidden="1" outlineLevel="1">
      <c r="A92" t="s">
        <v>113</v>
      </c>
      <c r="B92" s="26" t="str">
        <f>IF(SUMIFS('NSE - NIFTY Index Options'!$L:$L,'NSE - NIFTY Index Options'!$C:$C,$A92,'NSE - NIFTY Index Options'!$B:$B,B$4)+SUMIFS('NSE - Other Index Options'!$L:$L,'NSE - Other Index Options'!$C:$C,$A92,'NSE - Other Index Options'!$B:$B,B$4)=0,"",SUMIFS('NSE - NIFTY Index Options'!$L:$L,'NSE - NIFTY Index Options'!$C:$C,$A92,'NSE - NIFTY Index Options'!$B:$B,B$4)+SUMIFS('NSE - Other Index Options'!$L:$L,'NSE - Other Index Options'!$C:$C,$A92,'NSE - Other Index Options'!$B:$B,B$4))</f>
        <v/>
      </c>
      <c r="C92" s="26" t="str">
        <f>IF(SUMIFS('NSE - NIFTY Index Options'!$L:$L,'NSE - NIFTY Index Options'!$C:$C,$A92,'NSE - NIFTY Index Options'!$B:$B,C$4)+SUMIFS('NSE - Other Index Options'!$L:$L,'NSE - Other Index Options'!$C:$C,$A92,'NSE - Other Index Options'!$B:$B,C$4)=0,"",SUMIFS('NSE - NIFTY Index Options'!$L:$L,'NSE - NIFTY Index Options'!$C:$C,$A92,'NSE - NIFTY Index Options'!$B:$B,C$4)+SUMIFS('NSE - Other Index Options'!$L:$L,'NSE - Other Index Options'!$C:$C,$A92,'NSE - Other Index Options'!$B:$B,C$4))</f>
        <v/>
      </c>
      <c r="D92" s="26" t="str">
        <f>IF(SUMIFS('NSE - NIFTY Index Options'!$L:$L,'NSE - NIFTY Index Options'!$C:$C,$A92,'NSE - NIFTY Index Options'!$B:$B,D$4)+SUMIFS('NSE - Other Index Options'!$L:$L,'NSE - Other Index Options'!$C:$C,$A92,'NSE - Other Index Options'!$B:$B,D$4)=0,"",SUMIFS('NSE - NIFTY Index Options'!$L:$L,'NSE - NIFTY Index Options'!$C:$C,$A92,'NSE - NIFTY Index Options'!$B:$B,D$4)+SUMIFS('NSE - Other Index Options'!$L:$L,'NSE - Other Index Options'!$C:$C,$A92,'NSE - Other Index Options'!$B:$B,D$4))</f>
        <v/>
      </c>
      <c r="E92" s="26" t="str">
        <f>IF(SUMIFS('NSE - NIFTY Index Options'!$L:$L,'NSE - NIFTY Index Options'!$C:$C,$A92,'NSE - NIFTY Index Options'!$B:$B,E$4)+SUMIFS('NSE - Other Index Options'!$L:$L,'NSE - Other Index Options'!$C:$C,$A92,'NSE - Other Index Options'!$B:$B,E$4)=0,"",SUMIFS('NSE - NIFTY Index Options'!$L:$L,'NSE - NIFTY Index Options'!$C:$C,$A92,'NSE - NIFTY Index Options'!$B:$B,E$4)+SUMIFS('NSE - Other Index Options'!$L:$L,'NSE - Other Index Options'!$C:$C,$A92,'NSE - Other Index Options'!$B:$B,E$4))</f>
        <v/>
      </c>
      <c r="F92" s="26" t="str">
        <f>IF(SUMIFS('NSE - NIFTY Index Options'!$L:$L,'NSE - NIFTY Index Options'!$C:$C,$A92,'NSE - NIFTY Index Options'!$B:$B,F$4)+SUMIFS('NSE - Other Index Options'!$L:$L,'NSE - Other Index Options'!$C:$C,$A92,'NSE - Other Index Options'!$B:$B,F$4)=0,"",SUMIFS('NSE - NIFTY Index Options'!$L:$L,'NSE - NIFTY Index Options'!$C:$C,$A92,'NSE - NIFTY Index Options'!$B:$B,F$4)+SUMIFS('NSE - Other Index Options'!$L:$L,'NSE - Other Index Options'!$C:$C,$A92,'NSE - Other Index Options'!$B:$B,F$4))</f>
        <v/>
      </c>
      <c r="G92" s="26" t="str">
        <f>IF(SUMIFS('NSE - NIFTY Index Options'!$L:$L,'NSE - NIFTY Index Options'!$C:$C,$A92,'NSE - NIFTY Index Options'!$B:$B,G$4)+SUMIFS('NSE - Other Index Options'!$L:$L,'NSE - Other Index Options'!$C:$C,$A92,'NSE - Other Index Options'!$B:$B,G$4)=0,"",SUMIFS('NSE - NIFTY Index Options'!$L:$L,'NSE - NIFTY Index Options'!$C:$C,$A92,'NSE - NIFTY Index Options'!$B:$B,G$4)+SUMIFS('NSE - Other Index Options'!$L:$L,'NSE - Other Index Options'!$C:$C,$A92,'NSE - Other Index Options'!$B:$B,G$4))</f>
        <v/>
      </c>
      <c r="H92" s="26" t="str">
        <f t="shared" si="2"/>
        <v/>
      </c>
    </row>
    <row r="93" spans="1:8" hidden="1" outlineLevel="1">
      <c r="A93" t="s">
        <v>114</v>
      </c>
      <c r="B93" s="26" t="str">
        <f>IF(SUMIFS('NSE - NIFTY Index Options'!$L:$L,'NSE - NIFTY Index Options'!$C:$C,$A93,'NSE - NIFTY Index Options'!$B:$B,B$4)+SUMIFS('NSE - Other Index Options'!$L:$L,'NSE - Other Index Options'!$C:$C,$A93,'NSE - Other Index Options'!$B:$B,B$4)=0,"",SUMIFS('NSE - NIFTY Index Options'!$L:$L,'NSE - NIFTY Index Options'!$C:$C,$A93,'NSE - NIFTY Index Options'!$B:$B,B$4)+SUMIFS('NSE - Other Index Options'!$L:$L,'NSE - Other Index Options'!$C:$C,$A93,'NSE - Other Index Options'!$B:$B,B$4))</f>
        <v/>
      </c>
      <c r="C93" s="26" t="str">
        <f>IF(SUMIFS('NSE - NIFTY Index Options'!$L:$L,'NSE - NIFTY Index Options'!$C:$C,$A93,'NSE - NIFTY Index Options'!$B:$B,C$4)+SUMIFS('NSE - Other Index Options'!$L:$L,'NSE - Other Index Options'!$C:$C,$A93,'NSE - Other Index Options'!$B:$B,C$4)=0,"",SUMIFS('NSE - NIFTY Index Options'!$L:$L,'NSE - NIFTY Index Options'!$C:$C,$A93,'NSE - NIFTY Index Options'!$B:$B,C$4)+SUMIFS('NSE - Other Index Options'!$L:$L,'NSE - Other Index Options'!$C:$C,$A93,'NSE - Other Index Options'!$B:$B,C$4))</f>
        <v/>
      </c>
      <c r="D93" s="26" t="str">
        <f>IF(SUMIFS('NSE - NIFTY Index Options'!$L:$L,'NSE - NIFTY Index Options'!$C:$C,$A93,'NSE - NIFTY Index Options'!$B:$B,D$4)+SUMIFS('NSE - Other Index Options'!$L:$L,'NSE - Other Index Options'!$C:$C,$A93,'NSE - Other Index Options'!$B:$B,D$4)=0,"",SUMIFS('NSE - NIFTY Index Options'!$L:$L,'NSE - NIFTY Index Options'!$C:$C,$A93,'NSE - NIFTY Index Options'!$B:$B,D$4)+SUMIFS('NSE - Other Index Options'!$L:$L,'NSE - Other Index Options'!$C:$C,$A93,'NSE - Other Index Options'!$B:$B,D$4))</f>
        <v/>
      </c>
      <c r="E93" s="26" t="str">
        <f>IF(SUMIFS('NSE - NIFTY Index Options'!$L:$L,'NSE - NIFTY Index Options'!$C:$C,$A93,'NSE - NIFTY Index Options'!$B:$B,E$4)+SUMIFS('NSE - Other Index Options'!$L:$L,'NSE - Other Index Options'!$C:$C,$A93,'NSE - Other Index Options'!$B:$B,E$4)=0,"",SUMIFS('NSE - NIFTY Index Options'!$L:$L,'NSE - NIFTY Index Options'!$C:$C,$A93,'NSE - NIFTY Index Options'!$B:$B,E$4)+SUMIFS('NSE - Other Index Options'!$L:$L,'NSE - Other Index Options'!$C:$C,$A93,'NSE - Other Index Options'!$B:$B,E$4))</f>
        <v/>
      </c>
      <c r="F93" s="26" t="str">
        <f>IF(SUMIFS('NSE - NIFTY Index Options'!$L:$L,'NSE - NIFTY Index Options'!$C:$C,$A93,'NSE - NIFTY Index Options'!$B:$B,F$4)+SUMIFS('NSE - Other Index Options'!$L:$L,'NSE - Other Index Options'!$C:$C,$A93,'NSE - Other Index Options'!$B:$B,F$4)=0,"",SUMIFS('NSE - NIFTY Index Options'!$L:$L,'NSE - NIFTY Index Options'!$C:$C,$A93,'NSE - NIFTY Index Options'!$B:$B,F$4)+SUMIFS('NSE - Other Index Options'!$L:$L,'NSE - Other Index Options'!$C:$C,$A93,'NSE - Other Index Options'!$B:$B,F$4))</f>
        <v/>
      </c>
      <c r="G93" s="26" t="str">
        <f>IF(SUMIFS('NSE - NIFTY Index Options'!$L:$L,'NSE - NIFTY Index Options'!$C:$C,$A93,'NSE - NIFTY Index Options'!$B:$B,G$4)+SUMIFS('NSE - Other Index Options'!$L:$L,'NSE - Other Index Options'!$C:$C,$A93,'NSE - Other Index Options'!$B:$B,G$4)=0,"",SUMIFS('NSE - NIFTY Index Options'!$L:$L,'NSE - NIFTY Index Options'!$C:$C,$A93,'NSE - NIFTY Index Options'!$B:$B,G$4)+SUMIFS('NSE - Other Index Options'!$L:$L,'NSE - Other Index Options'!$C:$C,$A93,'NSE - Other Index Options'!$B:$B,G$4))</f>
        <v/>
      </c>
      <c r="H93" s="26" t="str">
        <f t="shared" si="2"/>
        <v/>
      </c>
    </row>
    <row r="94" spans="1:8" hidden="1" outlineLevel="1">
      <c r="A94" t="s">
        <v>115</v>
      </c>
      <c r="B94" s="26" t="str">
        <f>IF(SUMIFS('NSE - NIFTY Index Options'!$L:$L,'NSE - NIFTY Index Options'!$C:$C,$A94,'NSE - NIFTY Index Options'!$B:$B,B$4)+SUMIFS('NSE - Other Index Options'!$L:$L,'NSE - Other Index Options'!$C:$C,$A94,'NSE - Other Index Options'!$B:$B,B$4)=0,"",SUMIFS('NSE - NIFTY Index Options'!$L:$L,'NSE - NIFTY Index Options'!$C:$C,$A94,'NSE - NIFTY Index Options'!$B:$B,B$4)+SUMIFS('NSE - Other Index Options'!$L:$L,'NSE - Other Index Options'!$C:$C,$A94,'NSE - Other Index Options'!$B:$B,B$4))</f>
        <v/>
      </c>
      <c r="C94" s="26" t="str">
        <f>IF(SUMIFS('NSE - NIFTY Index Options'!$L:$L,'NSE - NIFTY Index Options'!$C:$C,$A94,'NSE - NIFTY Index Options'!$B:$B,C$4)+SUMIFS('NSE - Other Index Options'!$L:$L,'NSE - Other Index Options'!$C:$C,$A94,'NSE - Other Index Options'!$B:$B,C$4)=0,"",SUMIFS('NSE - NIFTY Index Options'!$L:$L,'NSE - NIFTY Index Options'!$C:$C,$A94,'NSE - NIFTY Index Options'!$B:$B,C$4)+SUMIFS('NSE - Other Index Options'!$L:$L,'NSE - Other Index Options'!$C:$C,$A94,'NSE - Other Index Options'!$B:$B,C$4))</f>
        <v/>
      </c>
      <c r="D94" s="26" t="str">
        <f>IF(SUMIFS('NSE - NIFTY Index Options'!$L:$L,'NSE - NIFTY Index Options'!$C:$C,$A94,'NSE - NIFTY Index Options'!$B:$B,D$4)+SUMIFS('NSE - Other Index Options'!$L:$L,'NSE - Other Index Options'!$C:$C,$A94,'NSE - Other Index Options'!$B:$B,D$4)=0,"",SUMIFS('NSE - NIFTY Index Options'!$L:$L,'NSE - NIFTY Index Options'!$C:$C,$A94,'NSE - NIFTY Index Options'!$B:$B,D$4)+SUMIFS('NSE - Other Index Options'!$L:$L,'NSE - Other Index Options'!$C:$C,$A94,'NSE - Other Index Options'!$B:$B,D$4))</f>
        <v/>
      </c>
      <c r="E94" s="26" t="str">
        <f>IF(SUMIFS('NSE - NIFTY Index Options'!$L:$L,'NSE - NIFTY Index Options'!$C:$C,$A94,'NSE - NIFTY Index Options'!$B:$B,E$4)+SUMIFS('NSE - Other Index Options'!$L:$L,'NSE - Other Index Options'!$C:$C,$A94,'NSE - Other Index Options'!$B:$B,E$4)=0,"",SUMIFS('NSE - NIFTY Index Options'!$L:$L,'NSE - NIFTY Index Options'!$C:$C,$A94,'NSE - NIFTY Index Options'!$B:$B,E$4)+SUMIFS('NSE - Other Index Options'!$L:$L,'NSE - Other Index Options'!$C:$C,$A94,'NSE - Other Index Options'!$B:$B,E$4))</f>
        <v/>
      </c>
      <c r="F94" s="26" t="str">
        <f>IF(SUMIFS('NSE - NIFTY Index Options'!$L:$L,'NSE - NIFTY Index Options'!$C:$C,$A94,'NSE - NIFTY Index Options'!$B:$B,F$4)+SUMIFS('NSE - Other Index Options'!$L:$L,'NSE - Other Index Options'!$C:$C,$A94,'NSE - Other Index Options'!$B:$B,F$4)=0,"",SUMIFS('NSE - NIFTY Index Options'!$L:$L,'NSE - NIFTY Index Options'!$C:$C,$A94,'NSE - NIFTY Index Options'!$B:$B,F$4)+SUMIFS('NSE - Other Index Options'!$L:$L,'NSE - Other Index Options'!$C:$C,$A94,'NSE - Other Index Options'!$B:$B,F$4))</f>
        <v/>
      </c>
      <c r="G94" s="26" t="str">
        <f>IF(SUMIFS('NSE - NIFTY Index Options'!$L:$L,'NSE - NIFTY Index Options'!$C:$C,$A94,'NSE - NIFTY Index Options'!$B:$B,G$4)+SUMIFS('NSE - Other Index Options'!$L:$L,'NSE - Other Index Options'!$C:$C,$A94,'NSE - Other Index Options'!$B:$B,G$4)=0,"",SUMIFS('NSE - NIFTY Index Options'!$L:$L,'NSE - NIFTY Index Options'!$C:$C,$A94,'NSE - NIFTY Index Options'!$B:$B,G$4)+SUMIFS('NSE - Other Index Options'!$L:$L,'NSE - Other Index Options'!$C:$C,$A94,'NSE - Other Index Options'!$B:$B,G$4))</f>
        <v/>
      </c>
      <c r="H94" s="26" t="str">
        <f t="shared" si="2"/>
        <v/>
      </c>
    </row>
    <row r="95" spans="1:8" hidden="1" outlineLevel="1">
      <c r="A95" t="s">
        <v>116</v>
      </c>
      <c r="B95" s="26" t="str">
        <f>IF(SUMIFS('NSE - NIFTY Index Options'!$L:$L,'NSE - NIFTY Index Options'!$C:$C,$A95,'NSE - NIFTY Index Options'!$B:$B,B$4)+SUMIFS('NSE - Other Index Options'!$L:$L,'NSE - Other Index Options'!$C:$C,$A95,'NSE - Other Index Options'!$B:$B,B$4)=0,"",SUMIFS('NSE - NIFTY Index Options'!$L:$L,'NSE - NIFTY Index Options'!$C:$C,$A95,'NSE - NIFTY Index Options'!$B:$B,B$4)+SUMIFS('NSE - Other Index Options'!$L:$L,'NSE - Other Index Options'!$C:$C,$A95,'NSE - Other Index Options'!$B:$B,B$4))</f>
        <v/>
      </c>
      <c r="C95" s="26" t="str">
        <f>IF(SUMIFS('NSE - NIFTY Index Options'!$L:$L,'NSE - NIFTY Index Options'!$C:$C,$A95,'NSE - NIFTY Index Options'!$B:$B,C$4)+SUMIFS('NSE - Other Index Options'!$L:$L,'NSE - Other Index Options'!$C:$C,$A95,'NSE - Other Index Options'!$B:$B,C$4)=0,"",SUMIFS('NSE - NIFTY Index Options'!$L:$L,'NSE - NIFTY Index Options'!$C:$C,$A95,'NSE - NIFTY Index Options'!$B:$B,C$4)+SUMIFS('NSE - Other Index Options'!$L:$L,'NSE - Other Index Options'!$C:$C,$A95,'NSE - Other Index Options'!$B:$B,C$4))</f>
        <v/>
      </c>
      <c r="D95" s="26" t="str">
        <f>IF(SUMIFS('NSE - NIFTY Index Options'!$L:$L,'NSE - NIFTY Index Options'!$C:$C,$A95,'NSE - NIFTY Index Options'!$B:$B,D$4)+SUMIFS('NSE - Other Index Options'!$L:$L,'NSE - Other Index Options'!$C:$C,$A95,'NSE - Other Index Options'!$B:$B,D$4)=0,"",SUMIFS('NSE - NIFTY Index Options'!$L:$L,'NSE - NIFTY Index Options'!$C:$C,$A95,'NSE - NIFTY Index Options'!$B:$B,D$4)+SUMIFS('NSE - Other Index Options'!$L:$L,'NSE - Other Index Options'!$C:$C,$A95,'NSE - Other Index Options'!$B:$B,D$4))</f>
        <v/>
      </c>
      <c r="E95" s="26" t="str">
        <f>IF(SUMIFS('NSE - NIFTY Index Options'!$L:$L,'NSE - NIFTY Index Options'!$C:$C,$A95,'NSE - NIFTY Index Options'!$B:$B,E$4)+SUMIFS('NSE - Other Index Options'!$L:$L,'NSE - Other Index Options'!$C:$C,$A95,'NSE - Other Index Options'!$B:$B,E$4)=0,"",SUMIFS('NSE - NIFTY Index Options'!$L:$L,'NSE - NIFTY Index Options'!$C:$C,$A95,'NSE - NIFTY Index Options'!$B:$B,E$4)+SUMIFS('NSE - Other Index Options'!$L:$L,'NSE - Other Index Options'!$C:$C,$A95,'NSE - Other Index Options'!$B:$B,E$4))</f>
        <v/>
      </c>
      <c r="F95" s="26" t="str">
        <f>IF(SUMIFS('NSE - NIFTY Index Options'!$L:$L,'NSE - NIFTY Index Options'!$C:$C,$A95,'NSE - NIFTY Index Options'!$B:$B,F$4)+SUMIFS('NSE - Other Index Options'!$L:$L,'NSE - Other Index Options'!$C:$C,$A95,'NSE - Other Index Options'!$B:$B,F$4)=0,"",SUMIFS('NSE - NIFTY Index Options'!$L:$L,'NSE - NIFTY Index Options'!$C:$C,$A95,'NSE - NIFTY Index Options'!$B:$B,F$4)+SUMIFS('NSE - Other Index Options'!$L:$L,'NSE - Other Index Options'!$C:$C,$A95,'NSE - Other Index Options'!$B:$B,F$4))</f>
        <v/>
      </c>
      <c r="G95" s="26" t="str">
        <f>IF(SUMIFS('NSE - NIFTY Index Options'!$L:$L,'NSE - NIFTY Index Options'!$C:$C,$A95,'NSE - NIFTY Index Options'!$B:$B,G$4)+SUMIFS('NSE - Other Index Options'!$L:$L,'NSE - Other Index Options'!$C:$C,$A95,'NSE - Other Index Options'!$B:$B,G$4)=0,"",SUMIFS('NSE - NIFTY Index Options'!$L:$L,'NSE - NIFTY Index Options'!$C:$C,$A95,'NSE - NIFTY Index Options'!$B:$B,G$4)+SUMIFS('NSE - Other Index Options'!$L:$L,'NSE - Other Index Options'!$C:$C,$A95,'NSE - Other Index Options'!$B:$B,G$4))</f>
        <v/>
      </c>
      <c r="H95" s="26" t="str">
        <f t="shared" si="2"/>
        <v/>
      </c>
    </row>
    <row r="96" spans="1:8" hidden="1" outlineLevel="1">
      <c r="A96" t="s">
        <v>117</v>
      </c>
      <c r="B96" s="26" t="str">
        <f>IF(SUMIFS('NSE - NIFTY Index Options'!$L:$L,'NSE - NIFTY Index Options'!$C:$C,$A96,'NSE - NIFTY Index Options'!$B:$B,B$4)+SUMIFS('NSE - Other Index Options'!$L:$L,'NSE - Other Index Options'!$C:$C,$A96,'NSE - Other Index Options'!$B:$B,B$4)=0,"",SUMIFS('NSE - NIFTY Index Options'!$L:$L,'NSE - NIFTY Index Options'!$C:$C,$A96,'NSE - NIFTY Index Options'!$B:$B,B$4)+SUMIFS('NSE - Other Index Options'!$L:$L,'NSE - Other Index Options'!$C:$C,$A96,'NSE - Other Index Options'!$B:$B,B$4))</f>
        <v/>
      </c>
      <c r="C96" s="26" t="str">
        <f>IF(SUMIFS('NSE - NIFTY Index Options'!$L:$L,'NSE - NIFTY Index Options'!$C:$C,$A96,'NSE - NIFTY Index Options'!$B:$B,C$4)+SUMIFS('NSE - Other Index Options'!$L:$L,'NSE - Other Index Options'!$C:$C,$A96,'NSE - Other Index Options'!$B:$B,C$4)=0,"",SUMIFS('NSE - NIFTY Index Options'!$L:$L,'NSE - NIFTY Index Options'!$C:$C,$A96,'NSE - NIFTY Index Options'!$B:$B,C$4)+SUMIFS('NSE - Other Index Options'!$L:$L,'NSE - Other Index Options'!$C:$C,$A96,'NSE - Other Index Options'!$B:$B,C$4))</f>
        <v/>
      </c>
      <c r="D96" s="26" t="str">
        <f>IF(SUMIFS('NSE - NIFTY Index Options'!$L:$L,'NSE - NIFTY Index Options'!$C:$C,$A96,'NSE - NIFTY Index Options'!$B:$B,D$4)+SUMIFS('NSE - Other Index Options'!$L:$L,'NSE - Other Index Options'!$C:$C,$A96,'NSE - Other Index Options'!$B:$B,D$4)=0,"",SUMIFS('NSE - NIFTY Index Options'!$L:$L,'NSE - NIFTY Index Options'!$C:$C,$A96,'NSE - NIFTY Index Options'!$B:$B,D$4)+SUMIFS('NSE - Other Index Options'!$L:$L,'NSE - Other Index Options'!$C:$C,$A96,'NSE - Other Index Options'!$B:$B,D$4))</f>
        <v/>
      </c>
      <c r="E96" s="26" t="str">
        <f>IF(SUMIFS('NSE - NIFTY Index Options'!$L:$L,'NSE - NIFTY Index Options'!$C:$C,$A96,'NSE - NIFTY Index Options'!$B:$B,E$4)+SUMIFS('NSE - Other Index Options'!$L:$L,'NSE - Other Index Options'!$C:$C,$A96,'NSE - Other Index Options'!$B:$B,E$4)=0,"",SUMIFS('NSE - NIFTY Index Options'!$L:$L,'NSE - NIFTY Index Options'!$C:$C,$A96,'NSE - NIFTY Index Options'!$B:$B,E$4)+SUMIFS('NSE - Other Index Options'!$L:$L,'NSE - Other Index Options'!$C:$C,$A96,'NSE - Other Index Options'!$B:$B,E$4))</f>
        <v/>
      </c>
      <c r="F96" s="26" t="str">
        <f>IF(SUMIFS('NSE - NIFTY Index Options'!$L:$L,'NSE - NIFTY Index Options'!$C:$C,$A96,'NSE - NIFTY Index Options'!$B:$B,F$4)+SUMIFS('NSE - Other Index Options'!$L:$L,'NSE - Other Index Options'!$C:$C,$A96,'NSE - Other Index Options'!$B:$B,F$4)=0,"",SUMIFS('NSE - NIFTY Index Options'!$L:$L,'NSE - NIFTY Index Options'!$C:$C,$A96,'NSE - NIFTY Index Options'!$B:$B,F$4)+SUMIFS('NSE - Other Index Options'!$L:$L,'NSE - Other Index Options'!$C:$C,$A96,'NSE - Other Index Options'!$B:$B,F$4))</f>
        <v/>
      </c>
      <c r="G96" s="26" t="str">
        <f>IF(SUMIFS('NSE - NIFTY Index Options'!$L:$L,'NSE - NIFTY Index Options'!$C:$C,$A96,'NSE - NIFTY Index Options'!$B:$B,G$4)+SUMIFS('NSE - Other Index Options'!$L:$L,'NSE - Other Index Options'!$C:$C,$A96,'NSE - Other Index Options'!$B:$B,G$4)=0,"",SUMIFS('NSE - NIFTY Index Options'!$L:$L,'NSE - NIFTY Index Options'!$C:$C,$A96,'NSE - NIFTY Index Options'!$B:$B,G$4)+SUMIFS('NSE - Other Index Options'!$L:$L,'NSE - Other Index Options'!$C:$C,$A96,'NSE - Other Index Options'!$B:$B,G$4))</f>
        <v/>
      </c>
      <c r="H96" s="26" t="str">
        <f t="shared" si="2"/>
        <v/>
      </c>
    </row>
    <row r="97" spans="1:8" hidden="1" outlineLevel="1">
      <c r="A97" t="s">
        <v>118</v>
      </c>
      <c r="B97" s="26" t="str">
        <f>IF(SUMIFS('NSE - NIFTY Index Options'!$L:$L,'NSE - NIFTY Index Options'!$C:$C,$A97,'NSE - NIFTY Index Options'!$B:$B,B$4)+SUMIFS('NSE - Other Index Options'!$L:$L,'NSE - Other Index Options'!$C:$C,$A97,'NSE - Other Index Options'!$B:$B,B$4)=0,"",SUMIFS('NSE - NIFTY Index Options'!$L:$L,'NSE - NIFTY Index Options'!$C:$C,$A97,'NSE - NIFTY Index Options'!$B:$B,B$4)+SUMIFS('NSE - Other Index Options'!$L:$L,'NSE - Other Index Options'!$C:$C,$A97,'NSE - Other Index Options'!$B:$B,B$4))</f>
        <v/>
      </c>
      <c r="C97" s="26" t="str">
        <f>IF(SUMIFS('NSE - NIFTY Index Options'!$L:$L,'NSE - NIFTY Index Options'!$C:$C,$A97,'NSE - NIFTY Index Options'!$B:$B,C$4)+SUMIFS('NSE - Other Index Options'!$L:$L,'NSE - Other Index Options'!$C:$C,$A97,'NSE - Other Index Options'!$B:$B,C$4)=0,"",SUMIFS('NSE - NIFTY Index Options'!$L:$L,'NSE - NIFTY Index Options'!$C:$C,$A97,'NSE - NIFTY Index Options'!$B:$B,C$4)+SUMIFS('NSE - Other Index Options'!$L:$L,'NSE - Other Index Options'!$C:$C,$A97,'NSE - Other Index Options'!$B:$B,C$4))</f>
        <v/>
      </c>
      <c r="D97" s="26" t="str">
        <f>IF(SUMIFS('NSE - NIFTY Index Options'!$L:$L,'NSE - NIFTY Index Options'!$C:$C,$A97,'NSE - NIFTY Index Options'!$B:$B,D$4)+SUMIFS('NSE - Other Index Options'!$L:$L,'NSE - Other Index Options'!$C:$C,$A97,'NSE - Other Index Options'!$B:$B,D$4)=0,"",SUMIFS('NSE - NIFTY Index Options'!$L:$L,'NSE - NIFTY Index Options'!$C:$C,$A97,'NSE - NIFTY Index Options'!$B:$B,D$4)+SUMIFS('NSE - Other Index Options'!$L:$L,'NSE - Other Index Options'!$C:$C,$A97,'NSE - Other Index Options'!$B:$B,D$4))</f>
        <v/>
      </c>
      <c r="E97" s="26" t="str">
        <f>IF(SUMIFS('NSE - NIFTY Index Options'!$L:$L,'NSE - NIFTY Index Options'!$C:$C,$A97,'NSE - NIFTY Index Options'!$B:$B,E$4)+SUMIFS('NSE - Other Index Options'!$L:$L,'NSE - Other Index Options'!$C:$C,$A97,'NSE - Other Index Options'!$B:$B,E$4)=0,"",SUMIFS('NSE - NIFTY Index Options'!$L:$L,'NSE - NIFTY Index Options'!$C:$C,$A97,'NSE - NIFTY Index Options'!$B:$B,E$4)+SUMIFS('NSE - Other Index Options'!$L:$L,'NSE - Other Index Options'!$C:$C,$A97,'NSE - Other Index Options'!$B:$B,E$4))</f>
        <v/>
      </c>
      <c r="F97" s="26" t="str">
        <f>IF(SUMIFS('NSE - NIFTY Index Options'!$L:$L,'NSE - NIFTY Index Options'!$C:$C,$A97,'NSE - NIFTY Index Options'!$B:$B,F$4)+SUMIFS('NSE - Other Index Options'!$L:$L,'NSE - Other Index Options'!$C:$C,$A97,'NSE - Other Index Options'!$B:$B,F$4)=0,"",SUMIFS('NSE - NIFTY Index Options'!$L:$L,'NSE - NIFTY Index Options'!$C:$C,$A97,'NSE - NIFTY Index Options'!$B:$B,F$4)+SUMIFS('NSE - Other Index Options'!$L:$L,'NSE - Other Index Options'!$C:$C,$A97,'NSE - Other Index Options'!$B:$B,F$4))</f>
        <v/>
      </c>
      <c r="G97" s="26" t="str">
        <f>IF(SUMIFS('NSE - NIFTY Index Options'!$L:$L,'NSE - NIFTY Index Options'!$C:$C,$A97,'NSE - NIFTY Index Options'!$B:$B,G$4)+SUMIFS('NSE - Other Index Options'!$L:$L,'NSE - Other Index Options'!$C:$C,$A97,'NSE - Other Index Options'!$B:$B,G$4)=0,"",SUMIFS('NSE - NIFTY Index Options'!$L:$L,'NSE - NIFTY Index Options'!$C:$C,$A97,'NSE - NIFTY Index Options'!$B:$B,G$4)+SUMIFS('NSE - Other Index Options'!$L:$L,'NSE - Other Index Options'!$C:$C,$A97,'NSE - Other Index Options'!$B:$B,G$4))</f>
        <v/>
      </c>
      <c r="H97" s="26" t="str">
        <f t="shared" si="2"/>
        <v/>
      </c>
    </row>
    <row r="98" spans="1:8" hidden="1" outlineLevel="1">
      <c r="A98" t="s">
        <v>119</v>
      </c>
      <c r="B98" s="26" t="str">
        <f>IF(SUMIFS('NSE - NIFTY Index Options'!$L:$L,'NSE - NIFTY Index Options'!$C:$C,$A98,'NSE - NIFTY Index Options'!$B:$B,B$4)+SUMIFS('NSE - Other Index Options'!$L:$L,'NSE - Other Index Options'!$C:$C,$A98,'NSE - Other Index Options'!$B:$B,B$4)=0,"",SUMIFS('NSE - NIFTY Index Options'!$L:$L,'NSE - NIFTY Index Options'!$C:$C,$A98,'NSE - NIFTY Index Options'!$B:$B,B$4)+SUMIFS('NSE - Other Index Options'!$L:$L,'NSE - Other Index Options'!$C:$C,$A98,'NSE - Other Index Options'!$B:$B,B$4))</f>
        <v/>
      </c>
      <c r="C98" s="26" t="str">
        <f>IF(SUMIFS('NSE - NIFTY Index Options'!$L:$L,'NSE - NIFTY Index Options'!$C:$C,$A98,'NSE - NIFTY Index Options'!$B:$B,C$4)+SUMIFS('NSE - Other Index Options'!$L:$L,'NSE - Other Index Options'!$C:$C,$A98,'NSE - Other Index Options'!$B:$B,C$4)=0,"",SUMIFS('NSE - NIFTY Index Options'!$L:$L,'NSE - NIFTY Index Options'!$C:$C,$A98,'NSE - NIFTY Index Options'!$B:$B,C$4)+SUMIFS('NSE - Other Index Options'!$L:$L,'NSE - Other Index Options'!$C:$C,$A98,'NSE - Other Index Options'!$B:$B,C$4))</f>
        <v/>
      </c>
      <c r="D98" s="26" t="str">
        <f>IF(SUMIFS('NSE - NIFTY Index Options'!$L:$L,'NSE - NIFTY Index Options'!$C:$C,$A98,'NSE - NIFTY Index Options'!$B:$B,D$4)+SUMIFS('NSE - Other Index Options'!$L:$L,'NSE - Other Index Options'!$C:$C,$A98,'NSE - Other Index Options'!$B:$B,D$4)=0,"",SUMIFS('NSE - NIFTY Index Options'!$L:$L,'NSE - NIFTY Index Options'!$C:$C,$A98,'NSE - NIFTY Index Options'!$B:$B,D$4)+SUMIFS('NSE - Other Index Options'!$L:$L,'NSE - Other Index Options'!$C:$C,$A98,'NSE - Other Index Options'!$B:$B,D$4))</f>
        <v/>
      </c>
      <c r="E98" s="26" t="str">
        <f>IF(SUMIFS('NSE - NIFTY Index Options'!$L:$L,'NSE - NIFTY Index Options'!$C:$C,$A98,'NSE - NIFTY Index Options'!$B:$B,E$4)+SUMIFS('NSE - Other Index Options'!$L:$L,'NSE - Other Index Options'!$C:$C,$A98,'NSE - Other Index Options'!$B:$B,E$4)=0,"",SUMIFS('NSE - NIFTY Index Options'!$L:$L,'NSE - NIFTY Index Options'!$C:$C,$A98,'NSE - NIFTY Index Options'!$B:$B,E$4)+SUMIFS('NSE - Other Index Options'!$L:$L,'NSE - Other Index Options'!$C:$C,$A98,'NSE - Other Index Options'!$B:$B,E$4))</f>
        <v/>
      </c>
      <c r="F98" s="26" t="str">
        <f>IF(SUMIFS('NSE - NIFTY Index Options'!$L:$L,'NSE - NIFTY Index Options'!$C:$C,$A98,'NSE - NIFTY Index Options'!$B:$B,F$4)+SUMIFS('NSE - Other Index Options'!$L:$L,'NSE - Other Index Options'!$C:$C,$A98,'NSE - Other Index Options'!$B:$B,F$4)=0,"",SUMIFS('NSE - NIFTY Index Options'!$L:$L,'NSE - NIFTY Index Options'!$C:$C,$A98,'NSE - NIFTY Index Options'!$B:$B,F$4)+SUMIFS('NSE - Other Index Options'!$L:$L,'NSE - Other Index Options'!$C:$C,$A98,'NSE - Other Index Options'!$B:$B,F$4))</f>
        <v/>
      </c>
      <c r="G98" s="26" t="str">
        <f>IF(SUMIFS('NSE - NIFTY Index Options'!$L:$L,'NSE - NIFTY Index Options'!$C:$C,$A98,'NSE - NIFTY Index Options'!$B:$B,G$4)+SUMIFS('NSE - Other Index Options'!$L:$L,'NSE - Other Index Options'!$C:$C,$A98,'NSE - Other Index Options'!$B:$B,G$4)=0,"",SUMIFS('NSE - NIFTY Index Options'!$L:$L,'NSE - NIFTY Index Options'!$C:$C,$A98,'NSE - NIFTY Index Options'!$B:$B,G$4)+SUMIFS('NSE - Other Index Options'!$L:$L,'NSE - Other Index Options'!$C:$C,$A98,'NSE - Other Index Options'!$B:$B,G$4))</f>
        <v/>
      </c>
      <c r="H98" s="26" t="str">
        <f t="shared" si="2"/>
        <v/>
      </c>
    </row>
    <row r="99" spans="1:8" hidden="1" outlineLevel="1">
      <c r="A99" t="s">
        <v>120</v>
      </c>
      <c r="B99" s="26" t="str">
        <f>IF(SUMIFS('NSE - NIFTY Index Options'!$L:$L,'NSE - NIFTY Index Options'!$C:$C,$A99,'NSE - NIFTY Index Options'!$B:$B,B$4)+SUMIFS('NSE - Other Index Options'!$L:$L,'NSE - Other Index Options'!$C:$C,$A99,'NSE - Other Index Options'!$B:$B,B$4)=0,"",SUMIFS('NSE - NIFTY Index Options'!$L:$L,'NSE - NIFTY Index Options'!$C:$C,$A99,'NSE - NIFTY Index Options'!$B:$B,B$4)+SUMIFS('NSE - Other Index Options'!$L:$L,'NSE - Other Index Options'!$C:$C,$A99,'NSE - Other Index Options'!$B:$B,B$4))</f>
        <v/>
      </c>
      <c r="C99" s="26" t="str">
        <f>IF(SUMIFS('NSE - NIFTY Index Options'!$L:$L,'NSE - NIFTY Index Options'!$C:$C,$A99,'NSE - NIFTY Index Options'!$B:$B,C$4)+SUMIFS('NSE - Other Index Options'!$L:$L,'NSE - Other Index Options'!$C:$C,$A99,'NSE - Other Index Options'!$B:$B,C$4)=0,"",SUMIFS('NSE - NIFTY Index Options'!$L:$L,'NSE - NIFTY Index Options'!$C:$C,$A99,'NSE - NIFTY Index Options'!$B:$B,C$4)+SUMIFS('NSE - Other Index Options'!$L:$L,'NSE - Other Index Options'!$C:$C,$A99,'NSE - Other Index Options'!$B:$B,C$4))</f>
        <v/>
      </c>
      <c r="D99" s="26" t="str">
        <f>IF(SUMIFS('NSE - NIFTY Index Options'!$L:$L,'NSE - NIFTY Index Options'!$C:$C,$A99,'NSE - NIFTY Index Options'!$B:$B,D$4)+SUMIFS('NSE - Other Index Options'!$L:$L,'NSE - Other Index Options'!$C:$C,$A99,'NSE - Other Index Options'!$B:$B,D$4)=0,"",SUMIFS('NSE - NIFTY Index Options'!$L:$L,'NSE - NIFTY Index Options'!$C:$C,$A99,'NSE - NIFTY Index Options'!$B:$B,D$4)+SUMIFS('NSE - Other Index Options'!$L:$L,'NSE - Other Index Options'!$C:$C,$A99,'NSE - Other Index Options'!$B:$B,D$4))</f>
        <v/>
      </c>
      <c r="E99" s="26" t="str">
        <f>IF(SUMIFS('NSE - NIFTY Index Options'!$L:$L,'NSE - NIFTY Index Options'!$C:$C,$A99,'NSE - NIFTY Index Options'!$B:$B,E$4)+SUMIFS('NSE - Other Index Options'!$L:$L,'NSE - Other Index Options'!$C:$C,$A99,'NSE - Other Index Options'!$B:$B,E$4)=0,"",SUMIFS('NSE - NIFTY Index Options'!$L:$L,'NSE - NIFTY Index Options'!$C:$C,$A99,'NSE - NIFTY Index Options'!$B:$B,E$4)+SUMIFS('NSE - Other Index Options'!$L:$L,'NSE - Other Index Options'!$C:$C,$A99,'NSE - Other Index Options'!$B:$B,E$4))</f>
        <v/>
      </c>
      <c r="F99" s="26" t="str">
        <f>IF(SUMIFS('NSE - NIFTY Index Options'!$L:$L,'NSE - NIFTY Index Options'!$C:$C,$A99,'NSE - NIFTY Index Options'!$B:$B,F$4)+SUMIFS('NSE - Other Index Options'!$L:$L,'NSE - Other Index Options'!$C:$C,$A99,'NSE - Other Index Options'!$B:$B,F$4)=0,"",SUMIFS('NSE - NIFTY Index Options'!$L:$L,'NSE - NIFTY Index Options'!$C:$C,$A99,'NSE - NIFTY Index Options'!$B:$B,F$4)+SUMIFS('NSE - Other Index Options'!$L:$L,'NSE - Other Index Options'!$C:$C,$A99,'NSE - Other Index Options'!$B:$B,F$4))</f>
        <v/>
      </c>
      <c r="G99" s="26" t="str">
        <f>IF(SUMIFS('NSE - NIFTY Index Options'!$L:$L,'NSE - NIFTY Index Options'!$C:$C,$A99,'NSE - NIFTY Index Options'!$B:$B,G$4)+SUMIFS('NSE - Other Index Options'!$L:$L,'NSE - Other Index Options'!$C:$C,$A99,'NSE - Other Index Options'!$B:$B,G$4)=0,"",SUMIFS('NSE - NIFTY Index Options'!$L:$L,'NSE - NIFTY Index Options'!$C:$C,$A99,'NSE - NIFTY Index Options'!$B:$B,G$4)+SUMIFS('NSE - Other Index Options'!$L:$L,'NSE - Other Index Options'!$C:$C,$A99,'NSE - Other Index Options'!$B:$B,G$4))</f>
        <v/>
      </c>
      <c r="H99" s="26" t="str">
        <f t="shared" si="2"/>
        <v/>
      </c>
    </row>
    <row r="100" spans="1:8" hidden="1" outlineLevel="1">
      <c r="A100" t="s">
        <v>121</v>
      </c>
      <c r="B100" s="26" t="str">
        <f>IF(SUMIFS('NSE - NIFTY Index Options'!$L:$L,'NSE - NIFTY Index Options'!$C:$C,$A100,'NSE - NIFTY Index Options'!$B:$B,B$4)+SUMIFS('NSE - Other Index Options'!$L:$L,'NSE - Other Index Options'!$C:$C,$A100,'NSE - Other Index Options'!$B:$B,B$4)=0,"",SUMIFS('NSE - NIFTY Index Options'!$L:$L,'NSE - NIFTY Index Options'!$C:$C,$A100,'NSE - NIFTY Index Options'!$B:$B,B$4)+SUMIFS('NSE - Other Index Options'!$L:$L,'NSE - Other Index Options'!$C:$C,$A100,'NSE - Other Index Options'!$B:$B,B$4))</f>
        <v/>
      </c>
      <c r="C100" s="26" t="str">
        <f>IF(SUMIFS('NSE - NIFTY Index Options'!$L:$L,'NSE - NIFTY Index Options'!$C:$C,$A100,'NSE - NIFTY Index Options'!$B:$B,C$4)+SUMIFS('NSE - Other Index Options'!$L:$L,'NSE - Other Index Options'!$C:$C,$A100,'NSE - Other Index Options'!$B:$B,C$4)=0,"",SUMIFS('NSE - NIFTY Index Options'!$L:$L,'NSE - NIFTY Index Options'!$C:$C,$A100,'NSE - NIFTY Index Options'!$B:$B,C$4)+SUMIFS('NSE - Other Index Options'!$L:$L,'NSE - Other Index Options'!$C:$C,$A100,'NSE - Other Index Options'!$B:$B,C$4))</f>
        <v/>
      </c>
      <c r="D100" s="26" t="str">
        <f>IF(SUMIFS('NSE - NIFTY Index Options'!$L:$L,'NSE - NIFTY Index Options'!$C:$C,$A100,'NSE - NIFTY Index Options'!$B:$B,D$4)+SUMIFS('NSE - Other Index Options'!$L:$L,'NSE - Other Index Options'!$C:$C,$A100,'NSE - Other Index Options'!$B:$B,D$4)=0,"",SUMIFS('NSE - NIFTY Index Options'!$L:$L,'NSE - NIFTY Index Options'!$C:$C,$A100,'NSE - NIFTY Index Options'!$B:$B,D$4)+SUMIFS('NSE - Other Index Options'!$L:$L,'NSE - Other Index Options'!$C:$C,$A100,'NSE - Other Index Options'!$B:$B,D$4))</f>
        <v/>
      </c>
      <c r="E100" s="26" t="str">
        <f>IF(SUMIFS('NSE - NIFTY Index Options'!$L:$L,'NSE - NIFTY Index Options'!$C:$C,$A100,'NSE - NIFTY Index Options'!$B:$B,E$4)+SUMIFS('NSE - Other Index Options'!$L:$L,'NSE - Other Index Options'!$C:$C,$A100,'NSE - Other Index Options'!$B:$B,E$4)=0,"",SUMIFS('NSE - NIFTY Index Options'!$L:$L,'NSE - NIFTY Index Options'!$C:$C,$A100,'NSE - NIFTY Index Options'!$B:$B,E$4)+SUMIFS('NSE - Other Index Options'!$L:$L,'NSE - Other Index Options'!$C:$C,$A100,'NSE - Other Index Options'!$B:$B,E$4))</f>
        <v/>
      </c>
      <c r="F100" s="26" t="str">
        <f>IF(SUMIFS('NSE - NIFTY Index Options'!$L:$L,'NSE - NIFTY Index Options'!$C:$C,$A100,'NSE - NIFTY Index Options'!$B:$B,F$4)+SUMIFS('NSE - Other Index Options'!$L:$L,'NSE - Other Index Options'!$C:$C,$A100,'NSE - Other Index Options'!$B:$B,F$4)=0,"",SUMIFS('NSE - NIFTY Index Options'!$L:$L,'NSE - NIFTY Index Options'!$C:$C,$A100,'NSE - NIFTY Index Options'!$B:$B,F$4)+SUMIFS('NSE - Other Index Options'!$L:$L,'NSE - Other Index Options'!$C:$C,$A100,'NSE - Other Index Options'!$B:$B,F$4))</f>
        <v/>
      </c>
      <c r="G100" s="26" t="str">
        <f>IF(SUMIFS('NSE - NIFTY Index Options'!$L:$L,'NSE - NIFTY Index Options'!$C:$C,$A100,'NSE - NIFTY Index Options'!$B:$B,G$4)+SUMIFS('NSE - Other Index Options'!$L:$L,'NSE - Other Index Options'!$C:$C,$A100,'NSE - Other Index Options'!$B:$B,G$4)=0,"",SUMIFS('NSE - NIFTY Index Options'!$L:$L,'NSE - NIFTY Index Options'!$C:$C,$A100,'NSE - NIFTY Index Options'!$B:$B,G$4)+SUMIFS('NSE - Other Index Options'!$L:$L,'NSE - Other Index Options'!$C:$C,$A100,'NSE - Other Index Options'!$B:$B,G$4))</f>
        <v/>
      </c>
      <c r="H100" s="26" t="str">
        <f t="shared" si="2"/>
        <v/>
      </c>
    </row>
    <row r="101" spans="1:8" hidden="1" outlineLevel="1">
      <c r="A101" t="s">
        <v>122</v>
      </c>
      <c r="B101" s="26" t="str">
        <f>IF(SUMIFS('NSE - NIFTY Index Options'!$L:$L,'NSE - NIFTY Index Options'!$C:$C,$A101,'NSE - NIFTY Index Options'!$B:$B,B$4)+SUMIFS('NSE - Other Index Options'!$L:$L,'NSE - Other Index Options'!$C:$C,$A101,'NSE - Other Index Options'!$B:$B,B$4)=0,"",SUMIFS('NSE - NIFTY Index Options'!$L:$L,'NSE - NIFTY Index Options'!$C:$C,$A101,'NSE - NIFTY Index Options'!$B:$B,B$4)+SUMIFS('NSE - Other Index Options'!$L:$L,'NSE - Other Index Options'!$C:$C,$A101,'NSE - Other Index Options'!$B:$B,B$4))</f>
        <v/>
      </c>
      <c r="C101" s="26" t="str">
        <f>IF(SUMIFS('NSE - NIFTY Index Options'!$L:$L,'NSE - NIFTY Index Options'!$C:$C,$A101,'NSE - NIFTY Index Options'!$B:$B,C$4)+SUMIFS('NSE - Other Index Options'!$L:$L,'NSE - Other Index Options'!$C:$C,$A101,'NSE - Other Index Options'!$B:$B,C$4)=0,"",SUMIFS('NSE - NIFTY Index Options'!$L:$L,'NSE - NIFTY Index Options'!$C:$C,$A101,'NSE - NIFTY Index Options'!$B:$B,C$4)+SUMIFS('NSE - Other Index Options'!$L:$L,'NSE - Other Index Options'!$C:$C,$A101,'NSE - Other Index Options'!$B:$B,C$4))</f>
        <v/>
      </c>
      <c r="D101" s="26" t="str">
        <f>IF(SUMIFS('NSE - NIFTY Index Options'!$L:$L,'NSE - NIFTY Index Options'!$C:$C,$A101,'NSE - NIFTY Index Options'!$B:$B,D$4)+SUMIFS('NSE - Other Index Options'!$L:$L,'NSE - Other Index Options'!$C:$C,$A101,'NSE - Other Index Options'!$B:$B,D$4)=0,"",SUMIFS('NSE - NIFTY Index Options'!$L:$L,'NSE - NIFTY Index Options'!$C:$C,$A101,'NSE - NIFTY Index Options'!$B:$B,D$4)+SUMIFS('NSE - Other Index Options'!$L:$L,'NSE - Other Index Options'!$C:$C,$A101,'NSE - Other Index Options'!$B:$B,D$4))</f>
        <v/>
      </c>
      <c r="E101" s="26" t="str">
        <f>IF(SUMIFS('NSE - NIFTY Index Options'!$L:$L,'NSE - NIFTY Index Options'!$C:$C,$A101,'NSE - NIFTY Index Options'!$B:$B,E$4)+SUMIFS('NSE - Other Index Options'!$L:$L,'NSE - Other Index Options'!$C:$C,$A101,'NSE - Other Index Options'!$B:$B,E$4)=0,"",SUMIFS('NSE - NIFTY Index Options'!$L:$L,'NSE - NIFTY Index Options'!$C:$C,$A101,'NSE - NIFTY Index Options'!$B:$B,E$4)+SUMIFS('NSE - Other Index Options'!$L:$L,'NSE - Other Index Options'!$C:$C,$A101,'NSE - Other Index Options'!$B:$B,E$4))</f>
        <v/>
      </c>
      <c r="F101" s="26" t="str">
        <f>IF(SUMIFS('NSE - NIFTY Index Options'!$L:$L,'NSE - NIFTY Index Options'!$C:$C,$A101,'NSE - NIFTY Index Options'!$B:$B,F$4)+SUMIFS('NSE - Other Index Options'!$L:$L,'NSE - Other Index Options'!$C:$C,$A101,'NSE - Other Index Options'!$B:$B,F$4)=0,"",SUMIFS('NSE - NIFTY Index Options'!$L:$L,'NSE - NIFTY Index Options'!$C:$C,$A101,'NSE - NIFTY Index Options'!$B:$B,F$4)+SUMIFS('NSE - Other Index Options'!$L:$L,'NSE - Other Index Options'!$C:$C,$A101,'NSE - Other Index Options'!$B:$B,F$4))</f>
        <v/>
      </c>
      <c r="G101" s="26" t="str">
        <f>IF(SUMIFS('NSE - NIFTY Index Options'!$L:$L,'NSE - NIFTY Index Options'!$C:$C,$A101,'NSE - NIFTY Index Options'!$B:$B,G$4)+SUMIFS('NSE - Other Index Options'!$L:$L,'NSE - Other Index Options'!$C:$C,$A101,'NSE - Other Index Options'!$B:$B,G$4)=0,"",SUMIFS('NSE - NIFTY Index Options'!$L:$L,'NSE - NIFTY Index Options'!$C:$C,$A101,'NSE - NIFTY Index Options'!$B:$B,G$4)+SUMIFS('NSE - Other Index Options'!$L:$L,'NSE - Other Index Options'!$C:$C,$A101,'NSE - Other Index Options'!$B:$B,G$4))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123</v>
      </c>
      <c r="B102" s="26" t="str">
        <f>IF(SUMIFS('NSE - NIFTY Index Options'!$L:$L,'NSE - NIFTY Index Options'!$C:$C,$A102,'NSE - NIFTY Index Options'!$B:$B,B$4)+SUMIFS('NSE - Other Index Options'!$L:$L,'NSE - Other Index Options'!$C:$C,$A102,'NSE - Other Index Options'!$B:$B,B$4)=0,"",SUMIFS('NSE - NIFTY Index Options'!$L:$L,'NSE - NIFTY Index Options'!$C:$C,$A102,'NSE - NIFTY Index Options'!$B:$B,B$4)+SUMIFS('NSE - Other Index Options'!$L:$L,'NSE - Other Index Options'!$C:$C,$A102,'NSE - Other Index Options'!$B:$B,B$4))</f>
        <v/>
      </c>
      <c r="C102" s="26" t="str">
        <f>IF(SUMIFS('NSE - NIFTY Index Options'!$L:$L,'NSE - NIFTY Index Options'!$C:$C,$A102,'NSE - NIFTY Index Options'!$B:$B,C$4)+SUMIFS('NSE - Other Index Options'!$L:$L,'NSE - Other Index Options'!$C:$C,$A102,'NSE - Other Index Options'!$B:$B,C$4)=0,"",SUMIFS('NSE - NIFTY Index Options'!$L:$L,'NSE - NIFTY Index Options'!$C:$C,$A102,'NSE - NIFTY Index Options'!$B:$B,C$4)+SUMIFS('NSE - Other Index Options'!$L:$L,'NSE - Other Index Options'!$C:$C,$A102,'NSE - Other Index Options'!$B:$B,C$4))</f>
        <v/>
      </c>
      <c r="D102" s="26" t="str">
        <f>IF(SUMIFS('NSE - NIFTY Index Options'!$L:$L,'NSE - NIFTY Index Options'!$C:$C,$A102,'NSE - NIFTY Index Options'!$B:$B,D$4)+SUMIFS('NSE - Other Index Options'!$L:$L,'NSE - Other Index Options'!$C:$C,$A102,'NSE - Other Index Options'!$B:$B,D$4)=0,"",SUMIFS('NSE - NIFTY Index Options'!$L:$L,'NSE - NIFTY Index Options'!$C:$C,$A102,'NSE - NIFTY Index Options'!$B:$B,D$4)+SUMIFS('NSE - Other Index Options'!$L:$L,'NSE - Other Index Options'!$C:$C,$A102,'NSE - Other Index Options'!$B:$B,D$4))</f>
        <v/>
      </c>
      <c r="E102" s="26" t="str">
        <f>IF(SUMIFS('NSE - NIFTY Index Options'!$L:$L,'NSE - NIFTY Index Options'!$C:$C,$A102,'NSE - NIFTY Index Options'!$B:$B,E$4)+SUMIFS('NSE - Other Index Options'!$L:$L,'NSE - Other Index Options'!$C:$C,$A102,'NSE - Other Index Options'!$B:$B,E$4)=0,"",SUMIFS('NSE - NIFTY Index Options'!$L:$L,'NSE - NIFTY Index Options'!$C:$C,$A102,'NSE - NIFTY Index Options'!$B:$B,E$4)+SUMIFS('NSE - Other Index Options'!$L:$L,'NSE - Other Index Options'!$C:$C,$A102,'NSE - Other Index Options'!$B:$B,E$4))</f>
        <v/>
      </c>
      <c r="F102" s="26" t="str">
        <f>IF(SUMIFS('NSE - NIFTY Index Options'!$L:$L,'NSE - NIFTY Index Options'!$C:$C,$A102,'NSE - NIFTY Index Options'!$B:$B,F$4)+SUMIFS('NSE - Other Index Options'!$L:$L,'NSE - Other Index Options'!$C:$C,$A102,'NSE - Other Index Options'!$B:$B,F$4)=0,"",SUMIFS('NSE - NIFTY Index Options'!$L:$L,'NSE - NIFTY Index Options'!$C:$C,$A102,'NSE - NIFTY Index Options'!$B:$B,F$4)+SUMIFS('NSE - Other Index Options'!$L:$L,'NSE - Other Index Options'!$C:$C,$A102,'NSE - Other Index Options'!$B:$B,F$4))</f>
        <v/>
      </c>
      <c r="G102" s="26" t="str">
        <f>IF(SUMIFS('NSE - NIFTY Index Options'!$L:$L,'NSE - NIFTY Index Options'!$C:$C,$A102,'NSE - NIFTY Index Options'!$B:$B,G$4)+SUMIFS('NSE - Other Index Options'!$L:$L,'NSE - Other Index Options'!$C:$C,$A102,'NSE - Other Index Options'!$B:$B,G$4)=0,"",SUMIFS('NSE - NIFTY Index Options'!$L:$L,'NSE - NIFTY Index Options'!$C:$C,$A102,'NSE - NIFTY Index Options'!$B:$B,G$4)+SUMIFS('NSE - Other Index Options'!$L:$L,'NSE - Other Index Options'!$C:$C,$A102,'NSE - Other Index Options'!$B:$B,G$4))</f>
        <v/>
      </c>
      <c r="H102" s="26" t="str">
        <f t="shared" si="3"/>
        <v/>
      </c>
    </row>
    <row r="103" spans="1:8" hidden="1" outlineLevel="1">
      <c r="A103" t="s">
        <v>124</v>
      </c>
      <c r="B103" s="26" t="str">
        <f>IF(SUMIFS('NSE - NIFTY Index Options'!$L:$L,'NSE - NIFTY Index Options'!$C:$C,$A103,'NSE - NIFTY Index Options'!$B:$B,B$4)+SUMIFS('NSE - Other Index Options'!$L:$L,'NSE - Other Index Options'!$C:$C,$A103,'NSE - Other Index Options'!$B:$B,B$4)=0,"",SUMIFS('NSE - NIFTY Index Options'!$L:$L,'NSE - NIFTY Index Options'!$C:$C,$A103,'NSE - NIFTY Index Options'!$B:$B,B$4)+SUMIFS('NSE - Other Index Options'!$L:$L,'NSE - Other Index Options'!$C:$C,$A103,'NSE - Other Index Options'!$B:$B,B$4))</f>
        <v/>
      </c>
      <c r="C103" s="26" t="str">
        <f>IF(SUMIFS('NSE - NIFTY Index Options'!$L:$L,'NSE - NIFTY Index Options'!$C:$C,$A103,'NSE - NIFTY Index Options'!$B:$B,C$4)+SUMIFS('NSE - Other Index Options'!$L:$L,'NSE - Other Index Options'!$C:$C,$A103,'NSE - Other Index Options'!$B:$B,C$4)=0,"",SUMIFS('NSE - NIFTY Index Options'!$L:$L,'NSE - NIFTY Index Options'!$C:$C,$A103,'NSE - NIFTY Index Options'!$B:$B,C$4)+SUMIFS('NSE - Other Index Options'!$L:$L,'NSE - Other Index Options'!$C:$C,$A103,'NSE - Other Index Options'!$B:$B,C$4))</f>
        <v/>
      </c>
      <c r="D103" s="26" t="str">
        <f>IF(SUMIFS('NSE - NIFTY Index Options'!$L:$L,'NSE - NIFTY Index Options'!$C:$C,$A103,'NSE - NIFTY Index Options'!$B:$B,D$4)+SUMIFS('NSE - Other Index Options'!$L:$L,'NSE - Other Index Options'!$C:$C,$A103,'NSE - Other Index Options'!$B:$B,D$4)=0,"",SUMIFS('NSE - NIFTY Index Options'!$L:$L,'NSE - NIFTY Index Options'!$C:$C,$A103,'NSE - NIFTY Index Options'!$B:$B,D$4)+SUMIFS('NSE - Other Index Options'!$L:$L,'NSE - Other Index Options'!$C:$C,$A103,'NSE - Other Index Options'!$B:$B,D$4))</f>
        <v/>
      </c>
      <c r="E103" s="26" t="str">
        <f>IF(SUMIFS('NSE - NIFTY Index Options'!$L:$L,'NSE - NIFTY Index Options'!$C:$C,$A103,'NSE - NIFTY Index Options'!$B:$B,E$4)+SUMIFS('NSE - Other Index Options'!$L:$L,'NSE - Other Index Options'!$C:$C,$A103,'NSE - Other Index Options'!$B:$B,E$4)=0,"",SUMIFS('NSE - NIFTY Index Options'!$L:$L,'NSE - NIFTY Index Options'!$C:$C,$A103,'NSE - NIFTY Index Options'!$B:$B,E$4)+SUMIFS('NSE - Other Index Options'!$L:$L,'NSE - Other Index Options'!$C:$C,$A103,'NSE - Other Index Options'!$B:$B,E$4))</f>
        <v/>
      </c>
      <c r="F103" s="26" t="str">
        <f>IF(SUMIFS('NSE - NIFTY Index Options'!$L:$L,'NSE - NIFTY Index Options'!$C:$C,$A103,'NSE - NIFTY Index Options'!$B:$B,F$4)+SUMIFS('NSE - Other Index Options'!$L:$L,'NSE - Other Index Options'!$C:$C,$A103,'NSE - Other Index Options'!$B:$B,F$4)=0,"",SUMIFS('NSE - NIFTY Index Options'!$L:$L,'NSE - NIFTY Index Options'!$C:$C,$A103,'NSE - NIFTY Index Options'!$B:$B,F$4)+SUMIFS('NSE - Other Index Options'!$L:$L,'NSE - Other Index Options'!$C:$C,$A103,'NSE - Other Index Options'!$B:$B,F$4))</f>
        <v/>
      </c>
      <c r="G103" s="26" t="str">
        <f>IF(SUMIFS('NSE - NIFTY Index Options'!$L:$L,'NSE - NIFTY Index Options'!$C:$C,$A103,'NSE - NIFTY Index Options'!$B:$B,G$4)+SUMIFS('NSE - Other Index Options'!$L:$L,'NSE - Other Index Options'!$C:$C,$A103,'NSE - Other Index Options'!$B:$B,G$4)=0,"",SUMIFS('NSE - NIFTY Index Options'!$L:$L,'NSE - NIFTY Index Options'!$C:$C,$A103,'NSE - NIFTY Index Options'!$B:$B,G$4)+SUMIFS('NSE - Other Index Options'!$L:$L,'NSE - Other Index Options'!$C:$C,$A103,'NSE - Other Index Options'!$B:$B,G$4))</f>
        <v/>
      </c>
      <c r="H103" s="26" t="str">
        <f t="shared" si="3"/>
        <v/>
      </c>
    </row>
    <row r="104" spans="1:8" hidden="1" outlineLevel="1">
      <c r="A104" t="s">
        <v>125</v>
      </c>
      <c r="B104" s="26" t="str">
        <f>IF(SUMIFS('NSE - NIFTY Index Options'!$L:$L,'NSE - NIFTY Index Options'!$C:$C,$A104,'NSE - NIFTY Index Options'!$B:$B,B$4)+SUMIFS('NSE - Other Index Options'!$L:$L,'NSE - Other Index Options'!$C:$C,$A104,'NSE - Other Index Options'!$B:$B,B$4)=0,"",SUMIFS('NSE - NIFTY Index Options'!$L:$L,'NSE - NIFTY Index Options'!$C:$C,$A104,'NSE - NIFTY Index Options'!$B:$B,B$4)+SUMIFS('NSE - Other Index Options'!$L:$L,'NSE - Other Index Options'!$C:$C,$A104,'NSE - Other Index Options'!$B:$B,B$4))</f>
        <v/>
      </c>
      <c r="C104" s="26" t="str">
        <f>IF(SUMIFS('NSE - NIFTY Index Options'!$L:$L,'NSE - NIFTY Index Options'!$C:$C,$A104,'NSE - NIFTY Index Options'!$B:$B,C$4)+SUMIFS('NSE - Other Index Options'!$L:$L,'NSE - Other Index Options'!$C:$C,$A104,'NSE - Other Index Options'!$B:$B,C$4)=0,"",SUMIFS('NSE - NIFTY Index Options'!$L:$L,'NSE - NIFTY Index Options'!$C:$C,$A104,'NSE - NIFTY Index Options'!$B:$B,C$4)+SUMIFS('NSE - Other Index Options'!$L:$L,'NSE - Other Index Options'!$C:$C,$A104,'NSE - Other Index Options'!$B:$B,C$4))</f>
        <v/>
      </c>
      <c r="D104" s="26" t="str">
        <f>IF(SUMIFS('NSE - NIFTY Index Options'!$L:$L,'NSE - NIFTY Index Options'!$C:$C,$A104,'NSE - NIFTY Index Options'!$B:$B,D$4)+SUMIFS('NSE - Other Index Options'!$L:$L,'NSE - Other Index Options'!$C:$C,$A104,'NSE - Other Index Options'!$B:$B,D$4)=0,"",SUMIFS('NSE - NIFTY Index Options'!$L:$L,'NSE - NIFTY Index Options'!$C:$C,$A104,'NSE - NIFTY Index Options'!$B:$B,D$4)+SUMIFS('NSE - Other Index Options'!$L:$L,'NSE - Other Index Options'!$C:$C,$A104,'NSE - Other Index Options'!$B:$B,D$4))</f>
        <v/>
      </c>
      <c r="E104" s="26" t="str">
        <f>IF(SUMIFS('NSE - NIFTY Index Options'!$L:$L,'NSE - NIFTY Index Options'!$C:$C,$A104,'NSE - NIFTY Index Options'!$B:$B,E$4)+SUMIFS('NSE - Other Index Options'!$L:$L,'NSE - Other Index Options'!$C:$C,$A104,'NSE - Other Index Options'!$B:$B,E$4)=0,"",SUMIFS('NSE - NIFTY Index Options'!$L:$L,'NSE - NIFTY Index Options'!$C:$C,$A104,'NSE - NIFTY Index Options'!$B:$B,E$4)+SUMIFS('NSE - Other Index Options'!$L:$L,'NSE - Other Index Options'!$C:$C,$A104,'NSE - Other Index Options'!$B:$B,E$4))</f>
        <v/>
      </c>
      <c r="F104" s="26" t="str">
        <f>IF(SUMIFS('NSE - NIFTY Index Options'!$L:$L,'NSE - NIFTY Index Options'!$C:$C,$A104,'NSE - NIFTY Index Options'!$B:$B,F$4)+SUMIFS('NSE - Other Index Options'!$L:$L,'NSE - Other Index Options'!$C:$C,$A104,'NSE - Other Index Options'!$B:$B,F$4)=0,"",SUMIFS('NSE - NIFTY Index Options'!$L:$L,'NSE - NIFTY Index Options'!$C:$C,$A104,'NSE - NIFTY Index Options'!$B:$B,F$4)+SUMIFS('NSE - Other Index Options'!$L:$L,'NSE - Other Index Options'!$C:$C,$A104,'NSE - Other Index Options'!$B:$B,F$4))</f>
        <v/>
      </c>
      <c r="G104" s="26" t="str">
        <f>IF(SUMIFS('NSE - NIFTY Index Options'!$L:$L,'NSE - NIFTY Index Options'!$C:$C,$A104,'NSE - NIFTY Index Options'!$B:$B,G$4)+SUMIFS('NSE - Other Index Options'!$L:$L,'NSE - Other Index Options'!$C:$C,$A104,'NSE - Other Index Options'!$B:$B,G$4)=0,"",SUMIFS('NSE - NIFTY Index Options'!$L:$L,'NSE - NIFTY Index Options'!$C:$C,$A104,'NSE - NIFTY Index Options'!$B:$B,G$4)+SUMIFS('NSE - Other Index Options'!$L:$L,'NSE - Other Index Options'!$C:$C,$A104,'NSE - Other Index Options'!$B:$B,G$4))</f>
        <v/>
      </c>
      <c r="H104" s="26" t="str">
        <f t="shared" si="3"/>
        <v/>
      </c>
    </row>
    <row r="105" spans="1:8" hidden="1" outlineLevel="1">
      <c r="A105" t="s">
        <v>126</v>
      </c>
      <c r="B105" s="26" t="str">
        <f>IF(SUMIFS('NSE - NIFTY Index Options'!$L:$L,'NSE - NIFTY Index Options'!$C:$C,$A105,'NSE - NIFTY Index Options'!$B:$B,B$4)+SUMIFS('NSE - Other Index Options'!$L:$L,'NSE - Other Index Options'!$C:$C,$A105,'NSE - Other Index Options'!$B:$B,B$4)=0,"",SUMIFS('NSE - NIFTY Index Options'!$L:$L,'NSE - NIFTY Index Options'!$C:$C,$A105,'NSE - NIFTY Index Options'!$B:$B,B$4)+SUMIFS('NSE - Other Index Options'!$L:$L,'NSE - Other Index Options'!$C:$C,$A105,'NSE - Other Index Options'!$B:$B,B$4))</f>
        <v/>
      </c>
      <c r="C105" s="26" t="str">
        <f>IF(SUMIFS('NSE - NIFTY Index Options'!$L:$L,'NSE - NIFTY Index Options'!$C:$C,$A105,'NSE - NIFTY Index Options'!$B:$B,C$4)+SUMIFS('NSE - Other Index Options'!$L:$L,'NSE - Other Index Options'!$C:$C,$A105,'NSE - Other Index Options'!$B:$B,C$4)=0,"",SUMIFS('NSE - NIFTY Index Options'!$L:$L,'NSE - NIFTY Index Options'!$C:$C,$A105,'NSE - NIFTY Index Options'!$B:$B,C$4)+SUMIFS('NSE - Other Index Options'!$L:$L,'NSE - Other Index Options'!$C:$C,$A105,'NSE - Other Index Options'!$B:$B,C$4))</f>
        <v/>
      </c>
      <c r="D105" s="26" t="str">
        <f>IF(SUMIFS('NSE - NIFTY Index Options'!$L:$L,'NSE - NIFTY Index Options'!$C:$C,$A105,'NSE - NIFTY Index Options'!$B:$B,D$4)+SUMIFS('NSE - Other Index Options'!$L:$L,'NSE - Other Index Options'!$C:$C,$A105,'NSE - Other Index Options'!$B:$B,D$4)=0,"",SUMIFS('NSE - NIFTY Index Options'!$L:$L,'NSE - NIFTY Index Options'!$C:$C,$A105,'NSE - NIFTY Index Options'!$B:$B,D$4)+SUMIFS('NSE - Other Index Options'!$L:$L,'NSE - Other Index Options'!$C:$C,$A105,'NSE - Other Index Options'!$B:$B,D$4))</f>
        <v/>
      </c>
      <c r="E105" s="26" t="str">
        <f>IF(SUMIFS('NSE - NIFTY Index Options'!$L:$L,'NSE - NIFTY Index Options'!$C:$C,$A105,'NSE - NIFTY Index Options'!$B:$B,E$4)+SUMIFS('NSE - Other Index Options'!$L:$L,'NSE - Other Index Options'!$C:$C,$A105,'NSE - Other Index Options'!$B:$B,E$4)=0,"",SUMIFS('NSE - NIFTY Index Options'!$L:$L,'NSE - NIFTY Index Options'!$C:$C,$A105,'NSE - NIFTY Index Options'!$B:$B,E$4)+SUMIFS('NSE - Other Index Options'!$L:$L,'NSE - Other Index Options'!$C:$C,$A105,'NSE - Other Index Options'!$B:$B,E$4))</f>
        <v/>
      </c>
      <c r="F105" s="26" t="str">
        <f>IF(SUMIFS('NSE - NIFTY Index Options'!$L:$L,'NSE - NIFTY Index Options'!$C:$C,$A105,'NSE - NIFTY Index Options'!$B:$B,F$4)+SUMIFS('NSE - Other Index Options'!$L:$L,'NSE - Other Index Options'!$C:$C,$A105,'NSE - Other Index Options'!$B:$B,F$4)=0,"",SUMIFS('NSE - NIFTY Index Options'!$L:$L,'NSE - NIFTY Index Options'!$C:$C,$A105,'NSE - NIFTY Index Options'!$B:$B,F$4)+SUMIFS('NSE - Other Index Options'!$L:$L,'NSE - Other Index Options'!$C:$C,$A105,'NSE - Other Index Options'!$B:$B,F$4))</f>
        <v/>
      </c>
      <c r="G105" s="26" t="str">
        <f>IF(SUMIFS('NSE - NIFTY Index Options'!$L:$L,'NSE - NIFTY Index Options'!$C:$C,$A105,'NSE - NIFTY Index Options'!$B:$B,G$4)+SUMIFS('NSE - Other Index Options'!$L:$L,'NSE - Other Index Options'!$C:$C,$A105,'NSE - Other Index Options'!$B:$B,G$4)=0,"",SUMIFS('NSE - NIFTY Index Options'!$L:$L,'NSE - NIFTY Index Options'!$C:$C,$A105,'NSE - NIFTY Index Options'!$B:$B,G$4)+SUMIFS('NSE - Other Index Options'!$L:$L,'NSE - Other Index Options'!$C:$C,$A105,'NSE - Other Index Options'!$B:$B,G$4))</f>
        <v/>
      </c>
      <c r="H105" s="26" t="str">
        <f t="shared" si="3"/>
        <v/>
      </c>
    </row>
    <row r="106" spans="1:8" hidden="1" outlineLevel="1">
      <c r="A106" t="s">
        <v>127</v>
      </c>
      <c r="B106" s="26" t="str">
        <f>IF(SUMIFS('NSE - NIFTY Index Options'!$L:$L,'NSE - NIFTY Index Options'!$C:$C,$A106,'NSE - NIFTY Index Options'!$B:$B,B$4)+SUMIFS('NSE - Other Index Options'!$L:$L,'NSE - Other Index Options'!$C:$C,$A106,'NSE - Other Index Options'!$B:$B,B$4)=0,"",SUMIFS('NSE - NIFTY Index Options'!$L:$L,'NSE - NIFTY Index Options'!$C:$C,$A106,'NSE - NIFTY Index Options'!$B:$B,B$4)+SUMIFS('NSE - Other Index Options'!$L:$L,'NSE - Other Index Options'!$C:$C,$A106,'NSE - Other Index Options'!$B:$B,B$4))</f>
        <v/>
      </c>
      <c r="C106" s="26" t="str">
        <f>IF(SUMIFS('NSE - NIFTY Index Options'!$L:$L,'NSE - NIFTY Index Options'!$C:$C,$A106,'NSE - NIFTY Index Options'!$B:$B,C$4)+SUMIFS('NSE - Other Index Options'!$L:$L,'NSE - Other Index Options'!$C:$C,$A106,'NSE - Other Index Options'!$B:$B,C$4)=0,"",SUMIFS('NSE - NIFTY Index Options'!$L:$L,'NSE - NIFTY Index Options'!$C:$C,$A106,'NSE - NIFTY Index Options'!$B:$B,C$4)+SUMIFS('NSE - Other Index Options'!$L:$L,'NSE - Other Index Options'!$C:$C,$A106,'NSE - Other Index Options'!$B:$B,C$4))</f>
        <v/>
      </c>
      <c r="D106" s="26" t="str">
        <f>IF(SUMIFS('NSE - NIFTY Index Options'!$L:$L,'NSE - NIFTY Index Options'!$C:$C,$A106,'NSE - NIFTY Index Options'!$B:$B,D$4)+SUMIFS('NSE - Other Index Options'!$L:$L,'NSE - Other Index Options'!$C:$C,$A106,'NSE - Other Index Options'!$B:$B,D$4)=0,"",SUMIFS('NSE - NIFTY Index Options'!$L:$L,'NSE - NIFTY Index Options'!$C:$C,$A106,'NSE - NIFTY Index Options'!$B:$B,D$4)+SUMIFS('NSE - Other Index Options'!$L:$L,'NSE - Other Index Options'!$C:$C,$A106,'NSE - Other Index Options'!$B:$B,D$4))</f>
        <v/>
      </c>
      <c r="E106" s="26" t="str">
        <f>IF(SUMIFS('NSE - NIFTY Index Options'!$L:$L,'NSE - NIFTY Index Options'!$C:$C,$A106,'NSE - NIFTY Index Options'!$B:$B,E$4)+SUMIFS('NSE - Other Index Options'!$L:$L,'NSE - Other Index Options'!$C:$C,$A106,'NSE - Other Index Options'!$B:$B,E$4)=0,"",SUMIFS('NSE - NIFTY Index Options'!$L:$L,'NSE - NIFTY Index Options'!$C:$C,$A106,'NSE - NIFTY Index Options'!$B:$B,E$4)+SUMIFS('NSE - Other Index Options'!$L:$L,'NSE - Other Index Options'!$C:$C,$A106,'NSE - Other Index Options'!$B:$B,E$4))</f>
        <v/>
      </c>
      <c r="F106" s="26" t="str">
        <f>IF(SUMIFS('NSE - NIFTY Index Options'!$L:$L,'NSE - NIFTY Index Options'!$C:$C,$A106,'NSE - NIFTY Index Options'!$B:$B,F$4)+SUMIFS('NSE - Other Index Options'!$L:$L,'NSE - Other Index Options'!$C:$C,$A106,'NSE - Other Index Options'!$B:$B,F$4)=0,"",SUMIFS('NSE - NIFTY Index Options'!$L:$L,'NSE - NIFTY Index Options'!$C:$C,$A106,'NSE - NIFTY Index Options'!$B:$B,F$4)+SUMIFS('NSE - Other Index Options'!$L:$L,'NSE - Other Index Options'!$C:$C,$A106,'NSE - Other Index Options'!$B:$B,F$4))</f>
        <v/>
      </c>
      <c r="G106" s="26" t="str">
        <f>IF(SUMIFS('NSE - NIFTY Index Options'!$L:$L,'NSE - NIFTY Index Options'!$C:$C,$A106,'NSE - NIFTY Index Options'!$B:$B,G$4)+SUMIFS('NSE - Other Index Options'!$L:$L,'NSE - Other Index Options'!$C:$C,$A106,'NSE - Other Index Options'!$B:$B,G$4)=0,"",SUMIFS('NSE - NIFTY Index Options'!$L:$L,'NSE - NIFTY Index Options'!$C:$C,$A106,'NSE - NIFTY Index Options'!$B:$B,G$4)+SUMIFS('NSE - Other Index Options'!$L:$L,'NSE - Other Index Options'!$C:$C,$A106,'NSE - Other Index Options'!$B:$B,G$4))</f>
        <v/>
      </c>
      <c r="H106" s="26" t="str">
        <f t="shared" si="3"/>
        <v/>
      </c>
    </row>
    <row r="107" spans="1:8" hidden="1" outlineLevel="1">
      <c r="A107" t="s">
        <v>128</v>
      </c>
      <c r="B107" s="26" t="str">
        <f>IF(SUMIFS('NSE - NIFTY Index Options'!$L:$L,'NSE - NIFTY Index Options'!$C:$C,$A107,'NSE - NIFTY Index Options'!$B:$B,B$4)+SUMIFS('NSE - Other Index Options'!$L:$L,'NSE - Other Index Options'!$C:$C,$A107,'NSE - Other Index Options'!$B:$B,B$4)=0,"",SUMIFS('NSE - NIFTY Index Options'!$L:$L,'NSE - NIFTY Index Options'!$C:$C,$A107,'NSE - NIFTY Index Options'!$B:$B,B$4)+SUMIFS('NSE - Other Index Options'!$L:$L,'NSE - Other Index Options'!$C:$C,$A107,'NSE - Other Index Options'!$B:$B,B$4))</f>
        <v/>
      </c>
      <c r="C107" s="26" t="str">
        <f>IF(SUMIFS('NSE - NIFTY Index Options'!$L:$L,'NSE - NIFTY Index Options'!$C:$C,$A107,'NSE - NIFTY Index Options'!$B:$B,C$4)+SUMIFS('NSE - Other Index Options'!$L:$L,'NSE - Other Index Options'!$C:$C,$A107,'NSE - Other Index Options'!$B:$B,C$4)=0,"",SUMIFS('NSE - NIFTY Index Options'!$L:$L,'NSE - NIFTY Index Options'!$C:$C,$A107,'NSE - NIFTY Index Options'!$B:$B,C$4)+SUMIFS('NSE - Other Index Options'!$L:$L,'NSE - Other Index Options'!$C:$C,$A107,'NSE - Other Index Options'!$B:$B,C$4))</f>
        <v/>
      </c>
      <c r="D107" s="26" t="str">
        <f>IF(SUMIFS('NSE - NIFTY Index Options'!$L:$L,'NSE - NIFTY Index Options'!$C:$C,$A107,'NSE - NIFTY Index Options'!$B:$B,D$4)+SUMIFS('NSE - Other Index Options'!$L:$L,'NSE - Other Index Options'!$C:$C,$A107,'NSE - Other Index Options'!$B:$B,D$4)=0,"",SUMIFS('NSE - NIFTY Index Options'!$L:$L,'NSE - NIFTY Index Options'!$C:$C,$A107,'NSE - NIFTY Index Options'!$B:$B,D$4)+SUMIFS('NSE - Other Index Options'!$L:$L,'NSE - Other Index Options'!$C:$C,$A107,'NSE - Other Index Options'!$B:$B,D$4))</f>
        <v/>
      </c>
      <c r="E107" s="26" t="str">
        <f>IF(SUMIFS('NSE - NIFTY Index Options'!$L:$L,'NSE - NIFTY Index Options'!$C:$C,$A107,'NSE - NIFTY Index Options'!$B:$B,E$4)+SUMIFS('NSE - Other Index Options'!$L:$L,'NSE - Other Index Options'!$C:$C,$A107,'NSE - Other Index Options'!$B:$B,E$4)=0,"",SUMIFS('NSE - NIFTY Index Options'!$L:$L,'NSE - NIFTY Index Options'!$C:$C,$A107,'NSE - NIFTY Index Options'!$B:$B,E$4)+SUMIFS('NSE - Other Index Options'!$L:$L,'NSE - Other Index Options'!$C:$C,$A107,'NSE - Other Index Options'!$B:$B,E$4))</f>
        <v/>
      </c>
      <c r="F107" s="26" t="str">
        <f>IF(SUMIFS('NSE - NIFTY Index Options'!$L:$L,'NSE - NIFTY Index Options'!$C:$C,$A107,'NSE - NIFTY Index Options'!$B:$B,F$4)+SUMIFS('NSE - Other Index Options'!$L:$L,'NSE - Other Index Options'!$C:$C,$A107,'NSE - Other Index Options'!$B:$B,F$4)=0,"",SUMIFS('NSE - NIFTY Index Options'!$L:$L,'NSE - NIFTY Index Options'!$C:$C,$A107,'NSE - NIFTY Index Options'!$B:$B,F$4)+SUMIFS('NSE - Other Index Options'!$L:$L,'NSE - Other Index Options'!$C:$C,$A107,'NSE - Other Index Options'!$B:$B,F$4))</f>
        <v/>
      </c>
      <c r="G107" s="26" t="str">
        <f>IF(SUMIFS('NSE - NIFTY Index Options'!$L:$L,'NSE - NIFTY Index Options'!$C:$C,$A107,'NSE - NIFTY Index Options'!$B:$B,G$4)+SUMIFS('NSE - Other Index Options'!$L:$L,'NSE - Other Index Options'!$C:$C,$A107,'NSE - Other Index Options'!$B:$B,G$4)=0,"",SUMIFS('NSE - NIFTY Index Options'!$L:$L,'NSE - NIFTY Index Options'!$C:$C,$A107,'NSE - NIFTY Index Options'!$B:$B,G$4)+SUMIFS('NSE - Other Index Options'!$L:$L,'NSE - Other Index Options'!$C:$C,$A107,'NSE - Other Index Options'!$B:$B,G$4))</f>
        <v/>
      </c>
      <c r="H107" s="26" t="str">
        <f t="shared" si="3"/>
        <v/>
      </c>
    </row>
    <row r="108" spans="1:8" hidden="1" outlineLevel="1">
      <c r="A108" t="s">
        <v>129</v>
      </c>
      <c r="B108" s="26" t="str">
        <f>IF(SUMIFS('NSE - NIFTY Index Options'!$L:$L,'NSE - NIFTY Index Options'!$C:$C,$A108,'NSE - NIFTY Index Options'!$B:$B,B$4)+SUMIFS('NSE - Other Index Options'!$L:$L,'NSE - Other Index Options'!$C:$C,$A108,'NSE - Other Index Options'!$B:$B,B$4)=0,"",SUMIFS('NSE - NIFTY Index Options'!$L:$L,'NSE - NIFTY Index Options'!$C:$C,$A108,'NSE - NIFTY Index Options'!$B:$B,B$4)+SUMIFS('NSE - Other Index Options'!$L:$L,'NSE - Other Index Options'!$C:$C,$A108,'NSE - Other Index Options'!$B:$B,B$4))</f>
        <v/>
      </c>
      <c r="C108" s="26" t="str">
        <f>IF(SUMIFS('NSE - NIFTY Index Options'!$L:$L,'NSE - NIFTY Index Options'!$C:$C,$A108,'NSE - NIFTY Index Options'!$B:$B,C$4)+SUMIFS('NSE - Other Index Options'!$L:$L,'NSE - Other Index Options'!$C:$C,$A108,'NSE - Other Index Options'!$B:$B,C$4)=0,"",SUMIFS('NSE - NIFTY Index Options'!$L:$L,'NSE - NIFTY Index Options'!$C:$C,$A108,'NSE - NIFTY Index Options'!$B:$B,C$4)+SUMIFS('NSE - Other Index Options'!$L:$L,'NSE - Other Index Options'!$C:$C,$A108,'NSE - Other Index Options'!$B:$B,C$4))</f>
        <v/>
      </c>
      <c r="D108" s="26" t="str">
        <f>IF(SUMIFS('NSE - NIFTY Index Options'!$L:$L,'NSE - NIFTY Index Options'!$C:$C,$A108,'NSE - NIFTY Index Options'!$B:$B,D$4)+SUMIFS('NSE - Other Index Options'!$L:$L,'NSE - Other Index Options'!$C:$C,$A108,'NSE - Other Index Options'!$B:$B,D$4)=0,"",SUMIFS('NSE - NIFTY Index Options'!$L:$L,'NSE - NIFTY Index Options'!$C:$C,$A108,'NSE - NIFTY Index Options'!$B:$B,D$4)+SUMIFS('NSE - Other Index Options'!$L:$L,'NSE - Other Index Options'!$C:$C,$A108,'NSE - Other Index Options'!$B:$B,D$4))</f>
        <v/>
      </c>
      <c r="E108" s="26" t="str">
        <f>IF(SUMIFS('NSE - NIFTY Index Options'!$L:$L,'NSE - NIFTY Index Options'!$C:$C,$A108,'NSE - NIFTY Index Options'!$B:$B,E$4)+SUMIFS('NSE - Other Index Options'!$L:$L,'NSE - Other Index Options'!$C:$C,$A108,'NSE - Other Index Options'!$B:$B,E$4)=0,"",SUMIFS('NSE - NIFTY Index Options'!$L:$L,'NSE - NIFTY Index Options'!$C:$C,$A108,'NSE - NIFTY Index Options'!$B:$B,E$4)+SUMIFS('NSE - Other Index Options'!$L:$L,'NSE - Other Index Options'!$C:$C,$A108,'NSE - Other Index Options'!$B:$B,E$4))</f>
        <v/>
      </c>
      <c r="F108" s="26" t="str">
        <f>IF(SUMIFS('NSE - NIFTY Index Options'!$L:$L,'NSE - NIFTY Index Options'!$C:$C,$A108,'NSE - NIFTY Index Options'!$B:$B,F$4)+SUMIFS('NSE - Other Index Options'!$L:$L,'NSE - Other Index Options'!$C:$C,$A108,'NSE - Other Index Options'!$B:$B,F$4)=0,"",SUMIFS('NSE - NIFTY Index Options'!$L:$L,'NSE - NIFTY Index Options'!$C:$C,$A108,'NSE - NIFTY Index Options'!$B:$B,F$4)+SUMIFS('NSE - Other Index Options'!$L:$L,'NSE - Other Index Options'!$C:$C,$A108,'NSE - Other Index Options'!$B:$B,F$4))</f>
        <v/>
      </c>
      <c r="G108" s="26" t="str">
        <f>IF(SUMIFS('NSE - NIFTY Index Options'!$L:$L,'NSE - NIFTY Index Options'!$C:$C,$A108,'NSE - NIFTY Index Options'!$B:$B,G$4)+SUMIFS('NSE - Other Index Options'!$L:$L,'NSE - Other Index Options'!$C:$C,$A108,'NSE - Other Index Options'!$B:$B,G$4)=0,"",SUMIFS('NSE - NIFTY Index Options'!$L:$L,'NSE - NIFTY Index Options'!$C:$C,$A108,'NSE - NIFTY Index Options'!$B:$B,G$4)+SUMIFS('NSE - Other Index Options'!$L:$L,'NSE - Other Index Options'!$C:$C,$A108,'NSE - Other Index Options'!$B:$B,G$4))</f>
        <v/>
      </c>
      <c r="H108" s="26" t="str">
        <f t="shared" si="3"/>
        <v/>
      </c>
    </row>
    <row r="109" spans="1:8" hidden="1" outlineLevel="1">
      <c r="A109" t="s">
        <v>130</v>
      </c>
      <c r="B109" s="26" t="str">
        <f>IF(SUMIFS('NSE - NIFTY Index Options'!$L:$L,'NSE - NIFTY Index Options'!$C:$C,$A109,'NSE - NIFTY Index Options'!$B:$B,B$4)+SUMIFS('NSE - Other Index Options'!$L:$L,'NSE - Other Index Options'!$C:$C,$A109,'NSE - Other Index Options'!$B:$B,B$4)=0,"",SUMIFS('NSE - NIFTY Index Options'!$L:$L,'NSE - NIFTY Index Options'!$C:$C,$A109,'NSE - NIFTY Index Options'!$B:$B,B$4)+SUMIFS('NSE - Other Index Options'!$L:$L,'NSE - Other Index Options'!$C:$C,$A109,'NSE - Other Index Options'!$B:$B,B$4))</f>
        <v/>
      </c>
      <c r="C109" s="26" t="str">
        <f>IF(SUMIFS('NSE - NIFTY Index Options'!$L:$L,'NSE - NIFTY Index Options'!$C:$C,$A109,'NSE - NIFTY Index Options'!$B:$B,C$4)+SUMIFS('NSE - Other Index Options'!$L:$L,'NSE - Other Index Options'!$C:$C,$A109,'NSE - Other Index Options'!$B:$B,C$4)=0,"",SUMIFS('NSE - NIFTY Index Options'!$L:$L,'NSE - NIFTY Index Options'!$C:$C,$A109,'NSE - NIFTY Index Options'!$B:$B,C$4)+SUMIFS('NSE - Other Index Options'!$L:$L,'NSE - Other Index Options'!$C:$C,$A109,'NSE - Other Index Options'!$B:$B,C$4))</f>
        <v/>
      </c>
      <c r="D109" s="26" t="str">
        <f>IF(SUMIFS('NSE - NIFTY Index Options'!$L:$L,'NSE - NIFTY Index Options'!$C:$C,$A109,'NSE - NIFTY Index Options'!$B:$B,D$4)+SUMIFS('NSE - Other Index Options'!$L:$L,'NSE - Other Index Options'!$C:$C,$A109,'NSE - Other Index Options'!$B:$B,D$4)=0,"",SUMIFS('NSE - NIFTY Index Options'!$L:$L,'NSE - NIFTY Index Options'!$C:$C,$A109,'NSE - NIFTY Index Options'!$B:$B,D$4)+SUMIFS('NSE - Other Index Options'!$L:$L,'NSE - Other Index Options'!$C:$C,$A109,'NSE - Other Index Options'!$B:$B,D$4))</f>
        <v/>
      </c>
      <c r="E109" s="26" t="str">
        <f>IF(SUMIFS('NSE - NIFTY Index Options'!$L:$L,'NSE - NIFTY Index Options'!$C:$C,$A109,'NSE - NIFTY Index Options'!$B:$B,E$4)+SUMIFS('NSE - Other Index Options'!$L:$L,'NSE - Other Index Options'!$C:$C,$A109,'NSE - Other Index Options'!$B:$B,E$4)=0,"",SUMIFS('NSE - NIFTY Index Options'!$L:$L,'NSE - NIFTY Index Options'!$C:$C,$A109,'NSE - NIFTY Index Options'!$B:$B,E$4)+SUMIFS('NSE - Other Index Options'!$L:$L,'NSE - Other Index Options'!$C:$C,$A109,'NSE - Other Index Options'!$B:$B,E$4))</f>
        <v/>
      </c>
      <c r="F109" s="26" t="str">
        <f>IF(SUMIFS('NSE - NIFTY Index Options'!$L:$L,'NSE - NIFTY Index Options'!$C:$C,$A109,'NSE - NIFTY Index Options'!$B:$B,F$4)+SUMIFS('NSE - Other Index Options'!$L:$L,'NSE - Other Index Options'!$C:$C,$A109,'NSE - Other Index Options'!$B:$B,F$4)=0,"",SUMIFS('NSE - NIFTY Index Options'!$L:$L,'NSE - NIFTY Index Options'!$C:$C,$A109,'NSE - NIFTY Index Options'!$B:$B,F$4)+SUMIFS('NSE - Other Index Options'!$L:$L,'NSE - Other Index Options'!$C:$C,$A109,'NSE - Other Index Options'!$B:$B,F$4))</f>
        <v/>
      </c>
      <c r="G109" s="26" t="str">
        <f>IF(SUMIFS('NSE - NIFTY Index Options'!$L:$L,'NSE - NIFTY Index Options'!$C:$C,$A109,'NSE - NIFTY Index Options'!$B:$B,G$4)+SUMIFS('NSE - Other Index Options'!$L:$L,'NSE - Other Index Options'!$C:$C,$A109,'NSE - Other Index Options'!$B:$B,G$4)=0,"",SUMIFS('NSE - NIFTY Index Options'!$L:$L,'NSE - NIFTY Index Options'!$C:$C,$A109,'NSE - NIFTY Index Options'!$B:$B,G$4)+SUMIFS('NSE - Other Index Options'!$L:$L,'NSE - Other Index Options'!$C:$C,$A109,'NSE - Other Index Options'!$B:$B,G$4))</f>
        <v/>
      </c>
      <c r="H109" s="26" t="str">
        <f t="shared" si="3"/>
        <v/>
      </c>
    </row>
    <row r="110" spans="1:8" hidden="1" outlineLevel="1">
      <c r="A110" t="s">
        <v>131</v>
      </c>
      <c r="B110" s="26" t="str">
        <f>IF(SUMIFS('NSE - NIFTY Index Options'!$L:$L,'NSE - NIFTY Index Options'!$C:$C,$A110,'NSE - NIFTY Index Options'!$B:$B,B$4)+SUMIFS('NSE - Other Index Options'!$L:$L,'NSE - Other Index Options'!$C:$C,$A110,'NSE - Other Index Options'!$B:$B,B$4)=0,"",SUMIFS('NSE - NIFTY Index Options'!$L:$L,'NSE - NIFTY Index Options'!$C:$C,$A110,'NSE - NIFTY Index Options'!$B:$B,B$4)+SUMIFS('NSE - Other Index Options'!$L:$L,'NSE - Other Index Options'!$C:$C,$A110,'NSE - Other Index Options'!$B:$B,B$4))</f>
        <v/>
      </c>
      <c r="C110" s="26" t="str">
        <f>IF(SUMIFS('NSE - NIFTY Index Options'!$L:$L,'NSE - NIFTY Index Options'!$C:$C,$A110,'NSE - NIFTY Index Options'!$B:$B,C$4)+SUMIFS('NSE - Other Index Options'!$L:$L,'NSE - Other Index Options'!$C:$C,$A110,'NSE - Other Index Options'!$B:$B,C$4)=0,"",SUMIFS('NSE - NIFTY Index Options'!$L:$L,'NSE - NIFTY Index Options'!$C:$C,$A110,'NSE - NIFTY Index Options'!$B:$B,C$4)+SUMIFS('NSE - Other Index Options'!$L:$L,'NSE - Other Index Options'!$C:$C,$A110,'NSE - Other Index Options'!$B:$B,C$4))</f>
        <v/>
      </c>
      <c r="D110" s="26" t="str">
        <f>IF(SUMIFS('NSE - NIFTY Index Options'!$L:$L,'NSE - NIFTY Index Options'!$C:$C,$A110,'NSE - NIFTY Index Options'!$B:$B,D$4)+SUMIFS('NSE - Other Index Options'!$L:$L,'NSE - Other Index Options'!$C:$C,$A110,'NSE - Other Index Options'!$B:$B,D$4)=0,"",SUMIFS('NSE - NIFTY Index Options'!$L:$L,'NSE - NIFTY Index Options'!$C:$C,$A110,'NSE - NIFTY Index Options'!$B:$B,D$4)+SUMIFS('NSE - Other Index Options'!$L:$L,'NSE - Other Index Options'!$C:$C,$A110,'NSE - Other Index Options'!$B:$B,D$4))</f>
        <v/>
      </c>
      <c r="E110" s="26" t="str">
        <f>IF(SUMIFS('NSE - NIFTY Index Options'!$L:$L,'NSE - NIFTY Index Options'!$C:$C,$A110,'NSE - NIFTY Index Options'!$B:$B,E$4)+SUMIFS('NSE - Other Index Options'!$L:$L,'NSE - Other Index Options'!$C:$C,$A110,'NSE - Other Index Options'!$B:$B,E$4)=0,"",SUMIFS('NSE - NIFTY Index Options'!$L:$L,'NSE - NIFTY Index Options'!$C:$C,$A110,'NSE - NIFTY Index Options'!$B:$B,E$4)+SUMIFS('NSE - Other Index Options'!$L:$L,'NSE - Other Index Options'!$C:$C,$A110,'NSE - Other Index Options'!$B:$B,E$4))</f>
        <v/>
      </c>
      <c r="F110" s="26" t="str">
        <f>IF(SUMIFS('NSE - NIFTY Index Options'!$L:$L,'NSE - NIFTY Index Options'!$C:$C,$A110,'NSE - NIFTY Index Options'!$B:$B,F$4)+SUMIFS('NSE - Other Index Options'!$L:$L,'NSE - Other Index Options'!$C:$C,$A110,'NSE - Other Index Options'!$B:$B,F$4)=0,"",SUMIFS('NSE - NIFTY Index Options'!$L:$L,'NSE - NIFTY Index Options'!$C:$C,$A110,'NSE - NIFTY Index Options'!$B:$B,F$4)+SUMIFS('NSE - Other Index Options'!$L:$L,'NSE - Other Index Options'!$C:$C,$A110,'NSE - Other Index Options'!$B:$B,F$4))</f>
        <v/>
      </c>
      <c r="G110" s="26" t="str">
        <f>IF(SUMIFS('NSE - NIFTY Index Options'!$L:$L,'NSE - NIFTY Index Options'!$C:$C,$A110,'NSE - NIFTY Index Options'!$B:$B,G$4)+SUMIFS('NSE - Other Index Options'!$L:$L,'NSE - Other Index Options'!$C:$C,$A110,'NSE - Other Index Options'!$B:$B,G$4)=0,"",SUMIFS('NSE - NIFTY Index Options'!$L:$L,'NSE - NIFTY Index Options'!$C:$C,$A110,'NSE - NIFTY Index Options'!$B:$B,G$4)+SUMIFS('NSE - Other Index Options'!$L:$L,'NSE - Other Index Options'!$C:$C,$A110,'NSE - Other Index Options'!$B:$B,G$4))</f>
        <v/>
      </c>
      <c r="H110" s="26" t="str">
        <f t="shared" si="3"/>
        <v/>
      </c>
    </row>
    <row r="111" spans="1:8" hidden="1" outlineLevel="1">
      <c r="A111" t="s">
        <v>132</v>
      </c>
      <c r="B111" s="26" t="str">
        <f>IF(SUMIFS('NSE - NIFTY Index Options'!$L:$L,'NSE - NIFTY Index Options'!$C:$C,$A111,'NSE - NIFTY Index Options'!$B:$B,B$4)+SUMIFS('NSE - Other Index Options'!$L:$L,'NSE - Other Index Options'!$C:$C,$A111,'NSE - Other Index Options'!$B:$B,B$4)=0,"",SUMIFS('NSE - NIFTY Index Options'!$L:$L,'NSE - NIFTY Index Options'!$C:$C,$A111,'NSE - NIFTY Index Options'!$B:$B,B$4)+SUMIFS('NSE - Other Index Options'!$L:$L,'NSE - Other Index Options'!$C:$C,$A111,'NSE - Other Index Options'!$B:$B,B$4))</f>
        <v/>
      </c>
      <c r="C111" s="26" t="str">
        <f>IF(SUMIFS('NSE - NIFTY Index Options'!$L:$L,'NSE - NIFTY Index Options'!$C:$C,$A111,'NSE - NIFTY Index Options'!$B:$B,C$4)+SUMIFS('NSE - Other Index Options'!$L:$L,'NSE - Other Index Options'!$C:$C,$A111,'NSE - Other Index Options'!$B:$B,C$4)=0,"",SUMIFS('NSE - NIFTY Index Options'!$L:$L,'NSE - NIFTY Index Options'!$C:$C,$A111,'NSE - NIFTY Index Options'!$B:$B,C$4)+SUMIFS('NSE - Other Index Options'!$L:$L,'NSE - Other Index Options'!$C:$C,$A111,'NSE - Other Index Options'!$B:$B,C$4))</f>
        <v/>
      </c>
      <c r="D111" s="26" t="str">
        <f>IF(SUMIFS('NSE - NIFTY Index Options'!$L:$L,'NSE - NIFTY Index Options'!$C:$C,$A111,'NSE - NIFTY Index Options'!$B:$B,D$4)+SUMIFS('NSE - Other Index Options'!$L:$L,'NSE - Other Index Options'!$C:$C,$A111,'NSE - Other Index Options'!$B:$B,D$4)=0,"",SUMIFS('NSE - NIFTY Index Options'!$L:$L,'NSE - NIFTY Index Options'!$C:$C,$A111,'NSE - NIFTY Index Options'!$B:$B,D$4)+SUMIFS('NSE - Other Index Options'!$L:$L,'NSE - Other Index Options'!$C:$C,$A111,'NSE - Other Index Options'!$B:$B,D$4))</f>
        <v/>
      </c>
      <c r="E111" s="26" t="str">
        <f>IF(SUMIFS('NSE - NIFTY Index Options'!$L:$L,'NSE - NIFTY Index Options'!$C:$C,$A111,'NSE - NIFTY Index Options'!$B:$B,E$4)+SUMIFS('NSE - Other Index Options'!$L:$L,'NSE - Other Index Options'!$C:$C,$A111,'NSE - Other Index Options'!$B:$B,E$4)=0,"",SUMIFS('NSE - NIFTY Index Options'!$L:$L,'NSE - NIFTY Index Options'!$C:$C,$A111,'NSE - NIFTY Index Options'!$B:$B,E$4)+SUMIFS('NSE - Other Index Options'!$L:$L,'NSE - Other Index Options'!$C:$C,$A111,'NSE - Other Index Options'!$B:$B,E$4))</f>
        <v/>
      </c>
      <c r="F111" s="26" t="str">
        <f>IF(SUMIFS('NSE - NIFTY Index Options'!$L:$L,'NSE - NIFTY Index Options'!$C:$C,$A111,'NSE - NIFTY Index Options'!$B:$B,F$4)+SUMIFS('NSE - Other Index Options'!$L:$L,'NSE - Other Index Options'!$C:$C,$A111,'NSE - Other Index Options'!$B:$B,F$4)=0,"",SUMIFS('NSE - NIFTY Index Options'!$L:$L,'NSE - NIFTY Index Options'!$C:$C,$A111,'NSE - NIFTY Index Options'!$B:$B,F$4)+SUMIFS('NSE - Other Index Options'!$L:$L,'NSE - Other Index Options'!$C:$C,$A111,'NSE - Other Index Options'!$B:$B,F$4))</f>
        <v/>
      </c>
      <c r="G111" s="26" t="str">
        <f>IF(SUMIFS('NSE - NIFTY Index Options'!$L:$L,'NSE - NIFTY Index Options'!$C:$C,$A111,'NSE - NIFTY Index Options'!$B:$B,G$4)+SUMIFS('NSE - Other Index Options'!$L:$L,'NSE - Other Index Options'!$C:$C,$A111,'NSE - Other Index Options'!$B:$B,G$4)=0,"",SUMIFS('NSE - NIFTY Index Options'!$L:$L,'NSE - NIFTY Index Options'!$C:$C,$A111,'NSE - NIFTY Index Options'!$B:$B,G$4)+SUMIFS('NSE - Other Index Options'!$L:$L,'NSE - Other Index Options'!$C:$C,$A111,'NSE - Other Index Options'!$B:$B,G$4))</f>
        <v/>
      </c>
      <c r="H111" s="26" t="str">
        <f t="shared" si="3"/>
        <v/>
      </c>
    </row>
    <row r="112" spans="1:8" hidden="1" outlineLevel="1">
      <c r="A112" t="s">
        <v>133</v>
      </c>
      <c r="B112" s="26" t="str">
        <f>IF(SUMIFS('NSE - NIFTY Index Options'!$L:$L,'NSE - NIFTY Index Options'!$C:$C,$A112,'NSE - NIFTY Index Options'!$B:$B,B$4)+SUMIFS('NSE - Other Index Options'!$L:$L,'NSE - Other Index Options'!$C:$C,$A112,'NSE - Other Index Options'!$B:$B,B$4)=0,"",SUMIFS('NSE - NIFTY Index Options'!$L:$L,'NSE - NIFTY Index Options'!$C:$C,$A112,'NSE - NIFTY Index Options'!$B:$B,B$4)+SUMIFS('NSE - Other Index Options'!$L:$L,'NSE - Other Index Options'!$C:$C,$A112,'NSE - Other Index Options'!$B:$B,B$4))</f>
        <v/>
      </c>
      <c r="C112" s="26" t="str">
        <f>IF(SUMIFS('NSE - NIFTY Index Options'!$L:$L,'NSE - NIFTY Index Options'!$C:$C,$A112,'NSE - NIFTY Index Options'!$B:$B,C$4)+SUMIFS('NSE - Other Index Options'!$L:$L,'NSE - Other Index Options'!$C:$C,$A112,'NSE - Other Index Options'!$B:$B,C$4)=0,"",SUMIFS('NSE - NIFTY Index Options'!$L:$L,'NSE - NIFTY Index Options'!$C:$C,$A112,'NSE - NIFTY Index Options'!$B:$B,C$4)+SUMIFS('NSE - Other Index Options'!$L:$L,'NSE - Other Index Options'!$C:$C,$A112,'NSE - Other Index Options'!$B:$B,C$4))</f>
        <v/>
      </c>
      <c r="D112" s="26" t="str">
        <f>IF(SUMIFS('NSE - NIFTY Index Options'!$L:$L,'NSE - NIFTY Index Options'!$C:$C,$A112,'NSE - NIFTY Index Options'!$B:$B,D$4)+SUMIFS('NSE - Other Index Options'!$L:$L,'NSE - Other Index Options'!$C:$C,$A112,'NSE - Other Index Options'!$B:$B,D$4)=0,"",SUMIFS('NSE - NIFTY Index Options'!$L:$L,'NSE - NIFTY Index Options'!$C:$C,$A112,'NSE - NIFTY Index Options'!$B:$B,D$4)+SUMIFS('NSE - Other Index Options'!$L:$L,'NSE - Other Index Options'!$C:$C,$A112,'NSE - Other Index Options'!$B:$B,D$4))</f>
        <v/>
      </c>
      <c r="E112" s="26" t="str">
        <f>IF(SUMIFS('NSE - NIFTY Index Options'!$L:$L,'NSE - NIFTY Index Options'!$C:$C,$A112,'NSE - NIFTY Index Options'!$B:$B,E$4)+SUMIFS('NSE - Other Index Options'!$L:$L,'NSE - Other Index Options'!$C:$C,$A112,'NSE - Other Index Options'!$B:$B,E$4)=0,"",SUMIFS('NSE - NIFTY Index Options'!$L:$L,'NSE - NIFTY Index Options'!$C:$C,$A112,'NSE - NIFTY Index Options'!$B:$B,E$4)+SUMIFS('NSE - Other Index Options'!$L:$L,'NSE - Other Index Options'!$C:$C,$A112,'NSE - Other Index Options'!$B:$B,E$4))</f>
        <v/>
      </c>
      <c r="F112" s="26" t="str">
        <f>IF(SUMIFS('NSE - NIFTY Index Options'!$L:$L,'NSE - NIFTY Index Options'!$C:$C,$A112,'NSE - NIFTY Index Options'!$B:$B,F$4)+SUMIFS('NSE - Other Index Options'!$L:$L,'NSE - Other Index Options'!$C:$C,$A112,'NSE - Other Index Options'!$B:$B,F$4)=0,"",SUMIFS('NSE - NIFTY Index Options'!$L:$L,'NSE - NIFTY Index Options'!$C:$C,$A112,'NSE - NIFTY Index Options'!$B:$B,F$4)+SUMIFS('NSE - Other Index Options'!$L:$L,'NSE - Other Index Options'!$C:$C,$A112,'NSE - Other Index Options'!$B:$B,F$4))</f>
        <v/>
      </c>
      <c r="G112" s="26" t="str">
        <f>IF(SUMIFS('NSE - NIFTY Index Options'!$L:$L,'NSE - NIFTY Index Options'!$C:$C,$A112,'NSE - NIFTY Index Options'!$B:$B,G$4)+SUMIFS('NSE - Other Index Options'!$L:$L,'NSE - Other Index Options'!$C:$C,$A112,'NSE - Other Index Options'!$B:$B,G$4)=0,"",SUMIFS('NSE - NIFTY Index Options'!$L:$L,'NSE - NIFTY Index Options'!$C:$C,$A112,'NSE - NIFTY Index Options'!$B:$B,G$4)+SUMIFS('NSE - Other Index Options'!$L:$L,'NSE - Other Index Options'!$C:$C,$A112,'NSE - Other Index Options'!$B:$B,G$4))</f>
        <v/>
      </c>
      <c r="H112" s="26" t="str">
        <f t="shared" si="3"/>
        <v/>
      </c>
    </row>
    <row r="113" spans="1:8" hidden="1" outlineLevel="1">
      <c r="A113" t="s">
        <v>134</v>
      </c>
      <c r="B113" s="26" t="str">
        <f>IF(SUMIFS('NSE - NIFTY Index Options'!$L:$L,'NSE - NIFTY Index Options'!$C:$C,$A113,'NSE - NIFTY Index Options'!$B:$B,B$4)+SUMIFS('NSE - Other Index Options'!$L:$L,'NSE - Other Index Options'!$C:$C,$A113,'NSE - Other Index Options'!$B:$B,B$4)=0,"",SUMIFS('NSE - NIFTY Index Options'!$L:$L,'NSE - NIFTY Index Options'!$C:$C,$A113,'NSE - NIFTY Index Options'!$B:$B,B$4)+SUMIFS('NSE - Other Index Options'!$L:$L,'NSE - Other Index Options'!$C:$C,$A113,'NSE - Other Index Options'!$B:$B,B$4))</f>
        <v/>
      </c>
      <c r="C113" s="26" t="str">
        <f>IF(SUMIFS('NSE - NIFTY Index Options'!$L:$L,'NSE - NIFTY Index Options'!$C:$C,$A113,'NSE - NIFTY Index Options'!$B:$B,C$4)+SUMIFS('NSE - Other Index Options'!$L:$L,'NSE - Other Index Options'!$C:$C,$A113,'NSE - Other Index Options'!$B:$B,C$4)=0,"",SUMIFS('NSE - NIFTY Index Options'!$L:$L,'NSE - NIFTY Index Options'!$C:$C,$A113,'NSE - NIFTY Index Options'!$B:$B,C$4)+SUMIFS('NSE - Other Index Options'!$L:$L,'NSE - Other Index Options'!$C:$C,$A113,'NSE - Other Index Options'!$B:$B,C$4))</f>
        <v/>
      </c>
      <c r="D113" s="26" t="str">
        <f>IF(SUMIFS('NSE - NIFTY Index Options'!$L:$L,'NSE - NIFTY Index Options'!$C:$C,$A113,'NSE - NIFTY Index Options'!$B:$B,D$4)+SUMIFS('NSE - Other Index Options'!$L:$L,'NSE - Other Index Options'!$C:$C,$A113,'NSE - Other Index Options'!$B:$B,D$4)=0,"",SUMIFS('NSE - NIFTY Index Options'!$L:$L,'NSE - NIFTY Index Options'!$C:$C,$A113,'NSE - NIFTY Index Options'!$B:$B,D$4)+SUMIFS('NSE - Other Index Options'!$L:$L,'NSE - Other Index Options'!$C:$C,$A113,'NSE - Other Index Options'!$B:$B,D$4))</f>
        <v/>
      </c>
      <c r="E113" s="26" t="str">
        <f>IF(SUMIFS('NSE - NIFTY Index Options'!$L:$L,'NSE - NIFTY Index Options'!$C:$C,$A113,'NSE - NIFTY Index Options'!$B:$B,E$4)+SUMIFS('NSE - Other Index Options'!$L:$L,'NSE - Other Index Options'!$C:$C,$A113,'NSE - Other Index Options'!$B:$B,E$4)=0,"",SUMIFS('NSE - NIFTY Index Options'!$L:$L,'NSE - NIFTY Index Options'!$C:$C,$A113,'NSE - NIFTY Index Options'!$B:$B,E$4)+SUMIFS('NSE - Other Index Options'!$L:$L,'NSE - Other Index Options'!$C:$C,$A113,'NSE - Other Index Options'!$B:$B,E$4))</f>
        <v/>
      </c>
      <c r="F113" s="26" t="str">
        <f>IF(SUMIFS('NSE - NIFTY Index Options'!$L:$L,'NSE - NIFTY Index Options'!$C:$C,$A113,'NSE - NIFTY Index Options'!$B:$B,F$4)+SUMIFS('NSE - Other Index Options'!$L:$L,'NSE - Other Index Options'!$C:$C,$A113,'NSE - Other Index Options'!$B:$B,F$4)=0,"",SUMIFS('NSE - NIFTY Index Options'!$L:$L,'NSE - NIFTY Index Options'!$C:$C,$A113,'NSE - NIFTY Index Options'!$B:$B,F$4)+SUMIFS('NSE - Other Index Options'!$L:$L,'NSE - Other Index Options'!$C:$C,$A113,'NSE - Other Index Options'!$B:$B,F$4))</f>
        <v/>
      </c>
      <c r="G113" s="26" t="str">
        <f>IF(SUMIFS('NSE - NIFTY Index Options'!$L:$L,'NSE - NIFTY Index Options'!$C:$C,$A113,'NSE - NIFTY Index Options'!$B:$B,G$4)+SUMIFS('NSE - Other Index Options'!$L:$L,'NSE - Other Index Options'!$C:$C,$A113,'NSE - Other Index Options'!$B:$B,G$4)=0,"",SUMIFS('NSE - NIFTY Index Options'!$L:$L,'NSE - NIFTY Index Options'!$C:$C,$A113,'NSE - NIFTY Index Options'!$B:$B,G$4)+SUMIFS('NSE - Other Index Options'!$L:$L,'NSE - Other Index Options'!$C:$C,$A113,'NSE - Other Index Options'!$B:$B,G$4))</f>
        <v/>
      </c>
      <c r="H113" s="26" t="str">
        <f t="shared" si="3"/>
        <v/>
      </c>
    </row>
    <row r="114" spans="1:8" hidden="1" outlineLevel="1">
      <c r="A114" t="s">
        <v>135</v>
      </c>
      <c r="B114" s="26" t="str">
        <f>IF(SUMIFS('NSE - NIFTY Index Options'!$L:$L,'NSE - NIFTY Index Options'!$C:$C,$A114,'NSE - NIFTY Index Options'!$B:$B,B$4)+SUMIFS('NSE - Other Index Options'!$L:$L,'NSE - Other Index Options'!$C:$C,$A114,'NSE - Other Index Options'!$B:$B,B$4)=0,"",SUMIFS('NSE - NIFTY Index Options'!$L:$L,'NSE - NIFTY Index Options'!$C:$C,$A114,'NSE - NIFTY Index Options'!$B:$B,B$4)+SUMIFS('NSE - Other Index Options'!$L:$L,'NSE - Other Index Options'!$C:$C,$A114,'NSE - Other Index Options'!$B:$B,B$4))</f>
        <v/>
      </c>
      <c r="C114" s="26" t="str">
        <f>IF(SUMIFS('NSE - NIFTY Index Options'!$L:$L,'NSE - NIFTY Index Options'!$C:$C,$A114,'NSE - NIFTY Index Options'!$B:$B,C$4)+SUMIFS('NSE - Other Index Options'!$L:$L,'NSE - Other Index Options'!$C:$C,$A114,'NSE - Other Index Options'!$B:$B,C$4)=0,"",SUMIFS('NSE - NIFTY Index Options'!$L:$L,'NSE - NIFTY Index Options'!$C:$C,$A114,'NSE - NIFTY Index Options'!$B:$B,C$4)+SUMIFS('NSE - Other Index Options'!$L:$L,'NSE - Other Index Options'!$C:$C,$A114,'NSE - Other Index Options'!$B:$B,C$4))</f>
        <v/>
      </c>
      <c r="D114" s="26" t="str">
        <f>IF(SUMIFS('NSE - NIFTY Index Options'!$L:$L,'NSE - NIFTY Index Options'!$C:$C,$A114,'NSE - NIFTY Index Options'!$B:$B,D$4)+SUMIFS('NSE - Other Index Options'!$L:$L,'NSE - Other Index Options'!$C:$C,$A114,'NSE - Other Index Options'!$B:$B,D$4)=0,"",SUMIFS('NSE - NIFTY Index Options'!$L:$L,'NSE - NIFTY Index Options'!$C:$C,$A114,'NSE - NIFTY Index Options'!$B:$B,D$4)+SUMIFS('NSE - Other Index Options'!$L:$L,'NSE - Other Index Options'!$C:$C,$A114,'NSE - Other Index Options'!$B:$B,D$4))</f>
        <v/>
      </c>
      <c r="E114" s="26" t="str">
        <f>IF(SUMIFS('NSE - NIFTY Index Options'!$L:$L,'NSE - NIFTY Index Options'!$C:$C,$A114,'NSE - NIFTY Index Options'!$B:$B,E$4)+SUMIFS('NSE - Other Index Options'!$L:$L,'NSE - Other Index Options'!$C:$C,$A114,'NSE - Other Index Options'!$B:$B,E$4)=0,"",SUMIFS('NSE - NIFTY Index Options'!$L:$L,'NSE - NIFTY Index Options'!$C:$C,$A114,'NSE - NIFTY Index Options'!$B:$B,E$4)+SUMIFS('NSE - Other Index Options'!$L:$L,'NSE - Other Index Options'!$C:$C,$A114,'NSE - Other Index Options'!$B:$B,E$4))</f>
        <v/>
      </c>
      <c r="F114" s="26" t="str">
        <f>IF(SUMIFS('NSE - NIFTY Index Options'!$L:$L,'NSE - NIFTY Index Options'!$C:$C,$A114,'NSE - NIFTY Index Options'!$B:$B,F$4)+SUMIFS('NSE - Other Index Options'!$L:$L,'NSE - Other Index Options'!$C:$C,$A114,'NSE - Other Index Options'!$B:$B,F$4)=0,"",SUMIFS('NSE - NIFTY Index Options'!$L:$L,'NSE - NIFTY Index Options'!$C:$C,$A114,'NSE - NIFTY Index Options'!$B:$B,F$4)+SUMIFS('NSE - Other Index Options'!$L:$L,'NSE - Other Index Options'!$C:$C,$A114,'NSE - Other Index Options'!$B:$B,F$4))</f>
        <v/>
      </c>
      <c r="G114" s="26" t="str">
        <f>IF(SUMIFS('NSE - NIFTY Index Options'!$L:$L,'NSE - NIFTY Index Options'!$C:$C,$A114,'NSE - NIFTY Index Options'!$B:$B,G$4)+SUMIFS('NSE - Other Index Options'!$L:$L,'NSE - Other Index Options'!$C:$C,$A114,'NSE - Other Index Options'!$B:$B,G$4)=0,"",SUMIFS('NSE - NIFTY Index Options'!$L:$L,'NSE - NIFTY Index Options'!$C:$C,$A114,'NSE - NIFTY Index Options'!$B:$B,G$4)+SUMIFS('NSE - Other Index Options'!$L:$L,'NSE - Other Index Options'!$C:$C,$A114,'NSE - Other Index Options'!$B:$B,G$4))</f>
        <v/>
      </c>
      <c r="H114" s="26" t="str">
        <f t="shared" si="3"/>
        <v/>
      </c>
    </row>
    <row r="115" spans="1:8" hidden="1" outlineLevel="1">
      <c r="A115" t="s">
        <v>136</v>
      </c>
      <c r="B115" s="26" t="str">
        <f>IF(SUMIFS('NSE - NIFTY Index Options'!$L:$L,'NSE - NIFTY Index Options'!$C:$C,$A115,'NSE - NIFTY Index Options'!$B:$B,B$4)+SUMIFS('NSE - Other Index Options'!$L:$L,'NSE - Other Index Options'!$C:$C,$A115,'NSE - Other Index Options'!$B:$B,B$4)=0,"",SUMIFS('NSE - NIFTY Index Options'!$L:$L,'NSE - NIFTY Index Options'!$C:$C,$A115,'NSE - NIFTY Index Options'!$B:$B,B$4)+SUMIFS('NSE - Other Index Options'!$L:$L,'NSE - Other Index Options'!$C:$C,$A115,'NSE - Other Index Options'!$B:$B,B$4))</f>
        <v/>
      </c>
      <c r="C115" s="26" t="str">
        <f>IF(SUMIFS('NSE - NIFTY Index Options'!$L:$L,'NSE - NIFTY Index Options'!$C:$C,$A115,'NSE - NIFTY Index Options'!$B:$B,C$4)+SUMIFS('NSE - Other Index Options'!$L:$L,'NSE - Other Index Options'!$C:$C,$A115,'NSE - Other Index Options'!$B:$B,C$4)=0,"",SUMIFS('NSE - NIFTY Index Options'!$L:$L,'NSE - NIFTY Index Options'!$C:$C,$A115,'NSE - NIFTY Index Options'!$B:$B,C$4)+SUMIFS('NSE - Other Index Options'!$L:$L,'NSE - Other Index Options'!$C:$C,$A115,'NSE - Other Index Options'!$B:$B,C$4))</f>
        <v/>
      </c>
      <c r="D115" s="26" t="str">
        <f>IF(SUMIFS('NSE - NIFTY Index Options'!$L:$L,'NSE - NIFTY Index Options'!$C:$C,$A115,'NSE - NIFTY Index Options'!$B:$B,D$4)+SUMIFS('NSE - Other Index Options'!$L:$L,'NSE - Other Index Options'!$C:$C,$A115,'NSE - Other Index Options'!$B:$B,D$4)=0,"",SUMIFS('NSE - NIFTY Index Options'!$L:$L,'NSE - NIFTY Index Options'!$C:$C,$A115,'NSE - NIFTY Index Options'!$B:$B,D$4)+SUMIFS('NSE - Other Index Options'!$L:$L,'NSE - Other Index Options'!$C:$C,$A115,'NSE - Other Index Options'!$B:$B,D$4))</f>
        <v/>
      </c>
      <c r="E115" s="26" t="str">
        <f>IF(SUMIFS('NSE - NIFTY Index Options'!$L:$L,'NSE - NIFTY Index Options'!$C:$C,$A115,'NSE - NIFTY Index Options'!$B:$B,E$4)+SUMIFS('NSE - Other Index Options'!$L:$L,'NSE - Other Index Options'!$C:$C,$A115,'NSE - Other Index Options'!$B:$B,E$4)=0,"",SUMIFS('NSE - NIFTY Index Options'!$L:$L,'NSE - NIFTY Index Options'!$C:$C,$A115,'NSE - NIFTY Index Options'!$B:$B,E$4)+SUMIFS('NSE - Other Index Options'!$L:$L,'NSE - Other Index Options'!$C:$C,$A115,'NSE - Other Index Options'!$B:$B,E$4))</f>
        <v/>
      </c>
      <c r="F115" s="26" t="str">
        <f>IF(SUMIFS('NSE - NIFTY Index Options'!$L:$L,'NSE - NIFTY Index Options'!$C:$C,$A115,'NSE - NIFTY Index Options'!$B:$B,F$4)+SUMIFS('NSE - Other Index Options'!$L:$L,'NSE - Other Index Options'!$C:$C,$A115,'NSE - Other Index Options'!$B:$B,F$4)=0,"",SUMIFS('NSE - NIFTY Index Options'!$L:$L,'NSE - NIFTY Index Options'!$C:$C,$A115,'NSE - NIFTY Index Options'!$B:$B,F$4)+SUMIFS('NSE - Other Index Options'!$L:$L,'NSE - Other Index Options'!$C:$C,$A115,'NSE - Other Index Options'!$B:$B,F$4))</f>
        <v/>
      </c>
      <c r="G115" s="26" t="str">
        <f>IF(SUMIFS('NSE - NIFTY Index Options'!$L:$L,'NSE - NIFTY Index Options'!$C:$C,$A115,'NSE - NIFTY Index Options'!$B:$B,G$4)+SUMIFS('NSE - Other Index Options'!$L:$L,'NSE - Other Index Options'!$C:$C,$A115,'NSE - Other Index Options'!$B:$B,G$4)=0,"",SUMIFS('NSE - NIFTY Index Options'!$L:$L,'NSE - NIFTY Index Options'!$C:$C,$A115,'NSE - NIFTY Index Options'!$B:$B,G$4)+SUMIFS('NSE - Other Index Options'!$L:$L,'NSE - Other Index Options'!$C:$C,$A115,'NSE - Other Index Options'!$B:$B,G$4))</f>
        <v/>
      </c>
      <c r="H115" s="26" t="str">
        <f t="shared" si="3"/>
        <v/>
      </c>
    </row>
    <row r="116" spans="1:8" hidden="1" outlineLevel="1">
      <c r="A116" t="s">
        <v>137</v>
      </c>
      <c r="B116" s="26" t="str">
        <f>IF(SUMIFS('NSE - NIFTY Index Options'!$L:$L,'NSE - NIFTY Index Options'!$C:$C,$A116,'NSE - NIFTY Index Options'!$B:$B,B$4)+SUMIFS('NSE - Other Index Options'!$L:$L,'NSE - Other Index Options'!$C:$C,$A116,'NSE - Other Index Options'!$B:$B,B$4)=0,"",SUMIFS('NSE - NIFTY Index Options'!$L:$L,'NSE - NIFTY Index Options'!$C:$C,$A116,'NSE - NIFTY Index Options'!$B:$B,B$4)+SUMIFS('NSE - Other Index Options'!$L:$L,'NSE - Other Index Options'!$C:$C,$A116,'NSE - Other Index Options'!$B:$B,B$4))</f>
        <v/>
      </c>
      <c r="C116" s="26" t="str">
        <f>IF(SUMIFS('NSE - NIFTY Index Options'!$L:$L,'NSE - NIFTY Index Options'!$C:$C,$A116,'NSE - NIFTY Index Options'!$B:$B,C$4)+SUMIFS('NSE - Other Index Options'!$L:$L,'NSE - Other Index Options'!$C:$C,$A116,'NSE - Other Index Options'!$B:$B,C$4)=0,"",SUMIFS('NSE - NIFTY Index Options'!$L:$L,'NSE - NIFTY Index Options'!$C:$C,$A116,'NSE - NIFTY Index Options'!$B:$B,C$4)+SUMIFS('NSE - Other Index Options'!$L:$L,'NSE - Other Index Options'!$C:$C,$A116,'NSE - Other Index Options'!$B:$B,C$4))</f>
        <v/>
      </c>
      <c r="D116" s="26" t="str">
        <f>IF(SUMIFS('NSE - NIFTY Index Options'!$L:$L,'NSE - NIFTY Index Options'!$C:$C,$A116,'NSE - NIFTY Index Options'!$B:$B,D$4)+SUMIFS('NSE - Other Index Options'!$L:$L,'NSE - Other Index Options'!$C:$C,$A116,'NSE - Other Index Options'!$B:$B,D$4)=0,"",SUMIFS('NSE - NIFTY Index Options'!$L:$L,'NSE - NIFTY Index Options'!$C:$C,$A116,'NSE - NIFTY Index Options'!$B:$B,D$4)+SUMIFS('NSE - Other Index Options'!$L:$L,'NSE - Other Index Options'!$C:$C,$A116,'NSE - Other Index Options'!$B:$B,D$4))</f>
        <v/>
      </c>
      <c r="E116" s="26" t="str">
        <f>IF(SUMIFS('NSE - NIFTY Index Options'!$L:$L,'NSE - NIFTY Index Options'!$C:$C,$A116,'NSE - NIFTY Index Options'!$B:$B,E$4)+SUMIFS('NSE - Other Index Options'!$L:$L,'NSE - Other Index Options'!$C:$C,$A116,'NSE - Other Index Options'!$B:$B,E$4)=0,"",SUMIFS('NSE - NIFTY Index Options'!$L:$L,'NSE - NIFTY Index Options'!$C:$C,$A116,'NSE - NIFTY Index Options'!$B:$B,E$4)+SUMIFS('NSE - Other Index Options'!$L:$L,'NSE - Other Index Options'!$C:$C,$A116,'NSE - Other Index Options'!$B:$B,E$4))</f>
        <v/>
      </c>
      <c r="F116" s="26" t="str">
        <f>IF(SUMIFS('NSE - NIFTY Index Options'!$L:$L,'NSE - NIFTY Index Options'!$C:$C,$A116,'NSE - NIFTY Index Options'!$B:$B,F$4)+SUMIFS('NSE - Other Index Options'!$L:$L,'NSE - Other Index Options'!$C:$C,$A116,'NSE - Other Index Options'!$B:$B,F$4)=0,"",SUMIFS('NSE - NIFTY Index Options'!$L:$L,'NSE - NIFTY Index Options'!$C:$C,$A116,'NSE - NIFTY Index Options'!$B:$B,F$4)+SUMIFS('NSE - Other Index Options'!$L:$L,'NSE - Other Index Options'!$C:$C,$A116,'NSE - Other Index Options'!$B:$B,F$4))</f>
        <v/>
      </c>
      <c r="G116" s="26" t="str">
        <f>IF(SUMIFS('NSE - NIFTY Index Options'!$L:$L,'NSE - NIFTY Index Options'!$C:$C,$A116,'NSE - NIFTY Index Options'!$B:$B,G$4)+SUMIFS('NSE - Other Index Options'!$L:$L,'NSE - Other Index Options'!$C:$C,$A116,'NSE - Other Index Options'!$B:$B,G$4)=0,"",SUMIFS('NSE - NIFTY Index Options'!$L:$L,'NSE - NIFTY Index Options'!$C:$C,$A116,'NSE - NIFTY Index Options'!$B:$B,G$4)+SUMIFS('NSE - Other Index Options'!$L:$L,'NSE - Other Index Options'!$C:$C,$A116,'NSE - Other Index Options'!$B:$B,G$4))</f>
        <v/>
      </c>
      <c r="H116" s="26" t="str">
        <f t="shared" si="3"/>
        <v/>
      </c>
    </row>
    <row r="117" spans="1:8" hidden="1" outlineLevel="1">
      <c r="A117" t="s">
        <v>138</v>
      </c>
      <c r="B117" s="26" t="str">
        <f>IF(SUMIFS('NSE - NIFTY Index Options'!$L:$L,'NSE - NIFTY Index Options'!$C:$C,$A117,'NSE - NIFTY Index Options'!$B:$B,B$4)+SUMIFS('NSE - Other Index Options'!$L:$L,'NSE - Other Index Options'!$C:$C,$A117,'NSE - Other Index Options'!$B:$B,B$4)=0,"",SUMIFS('NSE - NIFTY Index Options'!$L:$L,'NSE - NIFTY Index Options'!$C:$C,$A117,'NSE - NIFTY Index Options'!$B:$B,B$4)+SUMIFS('NSE - Other Index Options'!$L:$L,'NSE - Other Index Options'!$C:$C,$A117,'NSE - Other Index Options'!$B:$B,B$4))</f>
        <v/>
      </c>
      <c r="C117" s="26" t="str">
        <f>IF(SUMIFS('NSE - NIFTY Index Options'!$L:$L,'NSE - NIFTY Index Options'!$C:$C,$A117,'NSE - NIFTY Index Options'!$B:$B,C$4)+SUMIFS('NSE - Other Index Options'!$L:$L,'NSE - Other Index Options'!$C:$C,$A117,'NSE - Other Index Options'!$B:$B,C$4)=0,"",SUMIFS('NSE - NIFTY Index Options'!$L:$L,'NSE - NIFTY Index Options'!$C:$C,$A117,'NSE - NIFTY Index Options'!$B:$B,C$4)+SUMIFS('NSE - Other Index Options'!$L:$L,'NSE - Other Index Options'!$C:$C,$A117,'NSE - Other Index Options'!$B:$B,C$4))</f>
        <v/>
      </c>
      <c r="D117" s="26" t="str">
        <f>IF(SUMIFS('NSE - NIFTY Index Options'!$L:$L,'NSE - NIFTY Index Options'!$C:$C,$A117,'NSE - NIFTY Index Options'!$B:$B,D$4)+SUMIFS('NSE - Other Index Options'!$L:$L,'NSE - Other Index Options'!$C:$C,$A117,'NSE - Other Index Options'!$B:$B,D$4)=0,"",SUMIFS('NSE - NIFTY Index Options'!$L:$L,'NSE - NIFTY Index Options'!$C:$C,$A117,'NSE - NIFTY Index Options'!$B:$B,D$4)+SUMIFS('NSE - Other Index Options'!$L:$L,'NSE - Other Index Options'!$C:$C,$A117,'NSE - Other Index Options'!$B:$B,D$4))</f>
        <v/>
      </c>
      <c r="E117" s="26" t="str">
        <f>IF(SUMIFS('NSE - NIFTY Index Options'!$L:$L,'NSE - NIFTY Index Options'!$C:$C,$A117,'NSE - NIFTY Index Options'!$B:$B,E$4)+SUMIFS('NSE - Other Index Options'!$L:$L,'NSE - Other Index Options'!$C:$C,$A117,'NSE - Other Index Options'!$B:$B,E$4)=0,"",SUMIFS('NSE - NIFTY Index Options'!$L:$L,'NSE - NIFTY Index Options'!$C:$C,$A117,'NSE - NIFTY Index Options'!$B:$B,E$4)+SUMIFS('NSE - Other Index Options'!$L:$L,'NSE - Other Index Options'!$C:$C,$A117,'NSE - Other Index Options'!$B:$B,E$4))</f>
        <v/>
      </c>
      <c r="F117" s="26" t="str">
        <f>IF(SUMIFS('NSE - NIFTY Index Options'!$L:$L,'NSE - NIFTY Index Options'!$C:$C,$A117,'NSE - NIFTY Index Options'!$B:$B,F$4)+SUMIFS('NSE - Other Index Options'!$L:$L,'NSE - Other Index Options'!$C:$C,$A117,'NSE - Other Index Options'!$B:$B,F$4)=0,"",SUMIFS('NSE - NIFTY Index Options'!$L:$L,'NSE - NIFTY Index Options'!$C:$C,$A117,'NSE - NIFTY Index Options'!$B:$B,F$4)+SUMIFS('NSE - Other Index Options'!$L:$L,'NSE - Other Index Options'!$C:$C,$A117,'NSE - Other Index Options'!$B:$B,F$4))</f>
        <v/>
      </c>
      <c r="G117" s="26" t="str">
        <f>IF(SUMIFS('NSE - NIFTY Index Options'!$L:$L,'NSE - NIFTY Index Options'!$C:$C,$A117,'NSE - NIFTY Index Options'!$B:$B,G$4)+SUMIFS('NSE - Other Index Options'!$L:$L,'NSE - Other Index Options'!$C:$C,$A117,'NSE - Other Index Options'!$B:$B,G$4)=0,"",SUMIFS('NSE - NIFTY Index Options'!$L:$L,'NSE - NIFTY Index Options'!$C:$C,$A117,'NSE - NIFTY Index Options'!$B:$B,G$4)+SUMIFS('NSE - Other Index Options'!$L:$L,'NSE - Other Index Options'!$C:$C,$A117,'NSE - Other Index Options'!$B:$B,G$4))</f>
        <v/>
      </c>
      <c r="H117" s="26" t="str">
        <f t="shared" si="3"/>
        <v/>
      </c>
    </row>
    <row r="118" spans="1:8" hidden="1" outlineLevel="1">
      <c r="A118" t="s">
        <v>139</v>
      </c>
      <c r="B118" s="26" t="str">
        <f>IF(SUMIFS('NSE - NIFTY Index Options'!$L:$L,'NSE - NIFTY Index Options'!$C:$C,$A118,'NSE - NIFTY Index Options'!$B:$B,B$4)+SUMIFS('NSE - Other Index Options'!$L:$L,'NSE - Other Index Options'!$C:$C,$A118,'NSE - Other Index Options'!$B:$B,B$4)=0,"",SUMIFS('NSE - NIFTY Index Options'!$L:$L,'NSE - NIFTY Index Options'!$C:$C,$A118,'NSE - NIFTY Index Options'!$B:$B,B$4)+SUMIFS('NSE - Other Index Options'!$L:$L,'NSE - Other Index Options'!$C:$C,$A118,'NSE - Other Index Options'!$B:$B,B$4))</f>
        <v/>
      </c>
      <c r="C118" s="26" t="str">
        <f>IF(SUMIFS('NSE - NIFTY Index Options'!$L:$L,'NSE - NIFTY Index Options'!$C:$C,$A118,'NSE - NIFTY Index Options'!$B:$B,C$4)+SUMIFS('NSE - Other Index Options'!$L:$L,'NSE - Other Index Options'!$C:$C,$A118,'NSE - Other Index Options'!$B:$B,C$4)=0,"",SUMIFS('NSE - NIFTY Index Options'!$L:$L,'NSE - NIFTY Index Options'!$C:$C,$A118,'NSE - NIFTY Index Options'!$B:$B,C$4)+SUMIFS('NSE - Other Index Options'!$L:$L,'NSE - Other Index Options'!$C:$C,$A118,'NSE - Other Index Options'!$B:$B,C$4))</f>
        <v/>
      </c>
      <c r="D118" s="26" t="str">
        <f>IF(SUMIFS('NSE - NIFTY Index Options'!$L:$L,'NSE - NIFTY Index Options'!$C:$C,$A118,'NSE - NIFTY Index Options'!$B:$B,D$4)+SUMIFS('NSE - Other Index Options'!$L:$L,'NSE - Other Index Options'!$C:$C,$A118,'NSE - Other Index Options'!$B:$B,D$4)=0,"",SUMIFS('NSE - NIFTY Index Options'!$L:$L,'NSE - NIFTY Index Options'!$C:$C,$A118,'NSE - NIFTY Index Options'!$B:$B,D$4)+SUMIFS('NSE - Other Index Options'!$L:$L,'NSE - Other Index Options'!$C:$C,$A118,'NSE - Other Index Options'!$B:$B,D$4))</f>
        <v/>
      </c>
      <c r="E118" s="26" t="str">
        <f>IF(SUMIFS('NSE - NIFTY Index Options'!$L:$L,'NSE - NIFTY Index Options'!$C:$C,$A118,'NSE - NIFTY Index Options'!$B:$B,E$4)+SUMIFS('NSE - Other Index Options'!$L:$L,'NSE - Other Index Options'!$C:$C,$A118,'NSE - Other Index Options'!$B:$B,E$4)=0,"",SUMIFS('NSE - NIFTY Index Options'!$L:$L,'NSE - NIFTY Index Options'!$C:$C,$A118,'NSE - NIFTY Index Options'!$B:$B,E$4)+SUMIFS('NSE - Other Index Options'!$L:$L,'NSE - Other Index Options'!$C:$C,$A118,'NSE - Other Index Options'!$B:$B,E$4))</f>
        <v/>
      </c>
      <c r="F118" s="26" t="str">
        <f>IF(SUMIFS('NSE - NIFTY Index Options'!$L:$L,'NSE - NIFTY Index Options'!$C:$C,$A118,'NSE - NIFTY Index Options'!$B:$B,F$4)+SUMIFS('NSE - Other Index Options'!$L:$L,'NSE - Other Index Options'!$C:$C,$A118,'NSE - Other Index Options'!$B:$B,F$4)=0,"",SUMIFS('NSE - NIFTY Index Options'!$L:$L,'NSE - NIFTY Index Options'!$C:$C,$A118,'NSE - NIFTY Index Options'!$B:$B,F$4)+SUMIFS('NSE - Other Index Options'!$L:$L,'NSE - Other Index Options'!$C:$C,$A118,'NSE - Other Index Options'!$B:$B,F$4))</f>
        <v/>
      </c>
      <c r="G118" s="26" t="str">
        <f>IF(SUMIFS('NSE - NIFTY Index Options'!$L:$L,'NSE - NIFTY Index Options'!$C:$C,$A118,'NSE - NIFTY Index Options'!$B:$B,G$4)+SUMIFS('NSE - Other Index Options'!$L:$L,'NSE - Other Index Options'!$C:$C,$A118,'NSE - Other Index Options'!$B:$B,G$4)=0,"",SUMIFS('NSE - NIFTY Index Options'!$L:$L,'NSE - NIFTY Index Options'!$C:$C,$A118,'NSE - NIFTY Index Options'!$B:$B,G$4)+SUMIFS('NSE - Other Index Options'!$L:$L,'NSE - Other Index Options'!$C:$C,$A118,'NSE - Other Index Options'!$B:$B,G$4))</f>
        <v/>
      </c>
      <c r="H118" s="26" t="str">
        <f t="shared" si="3"/>
        <v/>
      </c>
    </row>
    <row r="119" spans="1:8" hidden="1" outlineLevel="1">
      <c r="A119" t="s">
        <v>140</v>
      </c>
      <c r="B119" s="26" t="str">
        <f>IF(SUMIFS('NSE - NIFTY Index Options'!$L:$L,'NSE - NIFTY Index Options'!$C:$C,$A119,'NSE - NIFTY Index Options'!$B:$B,B$4)+SUMIFS('NSE - Other Index Options'!$L:$L,'NSE - Other Index Options'!$C:$C,$A119,'NSE - Other Index Options'!$B:$B,B$4)=0,"",SUMIFS('NSE - NIFTY Index Options'!$L:$L,'NSE - NIFTY Index Options'!$C:$C,$A119,'NSE - NIFTY Index Options'!$B:$B,B$4)+SUMIFS('NSE - Other Index Options'!$L:$L,'NSE - Other Index Options'!$C:$C,$A119,'NSE - Other Index Options'!$B:$B,B$4))</f>
        <v/>
      </c>
      <c r="C119" s="26" t="str">
        <f>IF(SUMIFS('NSE - NIFTY Index Options'!$L:$L,'NSE - NIFTY Index Options'!$C:$C,$A119,'NSE - NIFTY Index Options'!$B:$B,C$4)+SUMIFS('NSE - Other Index Options'!$L:$L,'NSE - Other Index Options'!$C:$C,$A119,'NSE - Other Index Options'!$B:$B,C$4)=0,"",SUMIFS('NSE - NIFTY Index Options'!$L:$L,'NSE - NIFTY Index Options'!$C:$C,$A119,'NSE - NIFTY Index Options'!$B:$B,C$4)+SUMIFS('NSE - Other Index Options'!$L:$L,'NSE - Other Index Options'!$C:$C,$A119,'NSE - Other Index Options'!$B:$B,C$4))</f>
        <v/>
      </c>
      <c r="D119" s="26" t="str">
        <f>IF(SUMIFS('NSE - NIFTY Index Options'!$L:$L,'NSE - NIFTY Index Options'!$C:$C,$A119,'NSE - NIFTY Index Options'!$B:$B,D$4)+SUMIFS('NSE - Other Index Options'!$L:$L,'NSE - Other Index Options'!$C:$C,$A119,'NSE - Other Index Options'!$B:$B,D$4)=0,"",SUMIFS('NSE - NIFTY Index Options'!$L:$L,'NSE - NIFTY Index Options'!$C:$C,$A119,'NSE - NIFTY Index Options'!$B:$B,D$4)+SUMIFS('NSE - Other Index Options'!$L:$L,'NSE - Other Index Options'!$C:$C,$A119,'NSE - Other Index Options'!$B:$B,D$4))</f>
        <v/>
      </c>
      <c r="E119" s="26" t="str">
        <f>IF(SUMIFS('NSE - NIFTY Index Options'!$L:$L,'NSE - NIFTY Index Options'!$C:$C,$A119,'NSE - NIFTY Index Options'!$B:$B,E$4)+SUMIFS('NSE - Other Index Options'!$L:$L,'NSE - Other Index Options'!$C:$C,$A119,'NSE - Other Index Options'!$B:$B,E$4)=0,"",SUMIFS('NSE - NIFTY Index Options'!$L:$L,'NSE - NIFTY Index Options'!$C:$C,$A119,'NSE - NIFTY Index Options'!$B:$B,E$4)+SUMIFS('NSE - Other Index Options'!$L:$L,'NSE - Other Index Options'!$C:$C,$A119,'NSE - Other Index Options'!$B:$B,E$4))</f>
        <v/>
      </c>
      <c r="F119" s="26" t="str">
        <f>IF(SUMIFS('NSE - NIFTY Index Options'!$L:$L,'NSE - NIFTY Index Options'!$C:$C,$A119,'NSE - NIFTY Index Options'!$B:$B,F$4)+SUMIFS('NSE - Other Index Options'!$L:$L,'NSE - Other Index Options'!$C:$C,$A119,'NSE - Other Index Options'!$B:$B,F$4)=0,"",SUMIFS('NSE - NIFTY Index Options'!$L:$L,'NSE - NIFTY Index Options'!$C:$C,$A119,'NSE - NIFTY Index Options'!$B:$B,F$4)+SUMIFS('NSE - Other Index Options'!$L:$L,'NSE - Other Index Options'!$C:$C,$A119,'NSE - Other Index Options'!$B:$B,F$4))</f>
        <v/>
      </c>
      <c r="G119" s="26" t="str">
        <f>IF(SUMIFS('NSE - NIFTY Index Options'!$L:$L,'NSE - NIFTY Index Options'!$C:$C,$A119,'NSE - NIFTY Index Options'!$B:$B,G$4)+SUMIFS('NSE - Other Index Options'!$L:$L,'NSE - Other Index Options'!$C:$C,$A119,'NSE - Other Index Options'!$B:$B,G$4)=0,"",SUMIFS('NSE - NIFTY Index Options'!$L:$L,'NSE - NIFTY Index Options'!$C:$C,$A119,'NSE - NIFTY Index Options'!$B:$B,G$4)+SUMIFS('NSE - Other Index Options'!$L:$L,'NSE - Other Index Options'!$C:$C,$A119,'NSE - Other Index Options'!$B:$B,G$4))</f>
        <v/>
      </c>
      <c r="H119" s="26" t="str">
        <f t="shared" si="3"/>
        <v/>
      </c>
    </row>
    <row r="120" spans="1:8" hidden="1" outlineLevel="1">
      <c r="A120" t="s">
        <v>141</v>
      </c>
      <c r="B120" s="26" t="str">
        <f>IF(SUMIFS('NSE - NIFTY Index Options'!$L:$L,'NSE - NIFTY Index Options'!$C:$C,$A120,'NSE - NIFTY Index Options'!$B:$B,B$4)+SUMIFS('NSE - Other Index Options'!$L:$L,'NSE - Other Index Options'!$C:$C,$A120,'NSE - Other Index Options'!$B:$B,B$4)=0,"",SUMIFS('NSE - NIFTY Index Options'!$L:$L,'NSE - NIFTY Index Options'!$C:$C,$A120,'NSE - NIFTY Index Options'!$B:$B,B$4)+SUMIFS('NSE - Other Index Options'!$L:$L,'NSE - Other Index Options'!$C:$C,$A120,'NSE - Other Index Options'!$B:$B,B$4))</f>
        <v/>
      </c>
      <c r="C120" s="26" t="str">
        <f>IF(SUMIFS('NSE - NIFTY Index Options'!$L:$L,'NSE - NIFTY Index Options'!$C:$C,$A120,'NSE - NIFTY Index Options'!$B:$B,C$4)+SUMIFS('NSE - Other Index Options'!$L:$L,'NSE - Other Index Options'!$C:$C,$A120,'NSE - Other Index Options'!$B:$B,C$4)=0,"",SUMIFS('NSE - NIFTY Index Options'!$L:$L,'NSE - NIFTY Index Options'!$C:$C,$A120,'NSE - NIFTY Index Options'!$B:$B,C$4)+SUMIFS('NSE - Other Index Options'!$L:$L,'NSE - Other Index Options'!$C:$C,$A120,'NSE - Other Index Options'!$B:$B,C$4))</f>
        <v/>
      </c>
      <c r="D120" s="26" t="str">
        <f>IF(SUMIFS('NSE - NIFTY Index Options'!$L:$L,'NSE - NIFTY Index Options'!$C:$C,$A120,'NSE - NIFTY Index Options'!$B:$B,D$4)+SUMIFS('NSE - Other Index Options'!$L:$L,'NSE - Other Index Options'!$C:$C,$A120,'NSE - Other Index Options'!$B:$B,D$4)=0,"",SUMIFS('NSE - NIFTY Index Options'!$L:$L,'NSE - NIFTY Index Options'!$C:$C,$A120,'NSE - NIFTY Index Options'!$B:$B,D$4)+SUMIFS('NSE - Other Index Options'!$L:$L,'NSE - Other Index Options'!$C:$C,$A120,'NSE - Other Index Options'!$B:$B,D$4))</f>
        <v/>
      </c>
      <c r="E120" s="26" t="str">
        <f>IF(SUMIFS('NSE - NIFTY Index Options'!$L:$L,'NSE - NIFTY Index Options'!$C:$C,$A120,'NSE - NIFTY Index Options'!$B:$B,E$4)+SUMIFS('NSE - Other Index Options'!$L:$L,'NSE - Other Index Options'!$C:$C,$A120,'NSE - Other Index Options'!$B:$B,E$4)=0,"",SUMIFS('NSE - NIFTY Index Options'!$L:$L,'NSE - NIFTY Index Options'!$C:$C,$A120,'NSE - NIFTY Index Options'!$B:$B,E$4)+SUMIFS('NSE - Other Index Options'!$L:$L,'NSE - Other Index Options'!$C:$C,$A120,'NSE - Other Index Options'!$B:$B,E$4))</f>
        <v/>
      </c>
      <c r="F120" s="26" t="str">
        <f>IF(SUMIFS('NSE - NIFTY Index Options'!$L:$L,'NSE - NIFTY Index Options'!$C:$C,$A120,'NSE - NIFTY Index Options'!$B:$B,F$4)+SUMIFS('NSE - Other Index Options'!$L:$L,'NSE - Other Index Options'!$C:$C,$A120,'NSE - Other Index Options'!$B:$B,F$4)=0,"",SUMIFS('NSE - NIFTY Index Options'!$L:$L,'NSE - NIFTY Index Options'!$C:$C,$A120,'NSE - NIFTY Index Options'!$B:$B,F$4)+SUMIFS('NSE - Other Index Options'!$L:$L,'NSE - Other Index Options'!$C:$C,$A120,'NSE - Other Index Options'!$B:$B,F$4))</f>
        <v/>
      </c>
      <c r="G120" s="26" t="str">
        <f>IF(SUMIFS('NSE - NIFTY Index Options'!$L:$L,'NSE - NIFTY Index Options'!$C:$C,$A120,'NSE - NIFTY Index Options'!$B:$B,G$4)+SUMIFS('NSE - Other Index Options'!$L:$L,'NSE - Other Index Options'!$C:$C,$A120,'NSE - Other Index Options'!$B:$B,G$4)=0,"",SUMIFS('NSE - NIFTY Index Options'!$L:$L,'NSE - NIFTY Index Options'!$C:$C,$A120,'NSE - NIFTY Index Options'!$B:$B,G$4)+SUMIFS('NSE - Other Index Options'!$L:$L,'NSE - Other Index Options'!$C:$C,$A120,'NSE - Other Index Options'!$B:$B,G$4))</f>
        <v/>
      </c>
      <c r="H120" s="26" t="str">
        <f t="shared" si="3"/>
        <v/>
      </c>
    </row>
    <row r="121" spans="1:8" hidden="1" outlineLevel="1">
      <c r="A121" t="s">
        <v>142</v>
      </c>
      <c r="B121" s="26" t="str">
        <f>IF(SUMIFS('NSE - NIFTY Index Options'!$L:$L,'NSE - NIFTY Index Options'!$C:$C,$A121,'NSE - NIFTY Index Options'!$B:$B,B$4)+SUMIFS('NSE - Other Index Options'!$L:$L,'NSE - Other Index Options'!$C:$C,$A121,'NSE - Other Index Options'!$B:$B,B$4)=0,"",SUMIFS('NSE - NIFTY Index Options'!$L:$L,'NSE - NIFTY Index Options'!$C:$C,$A121,'NSE - NIFTY Index Options'!$B:$B,B$4)+SUMIFS('NSE - Other Index Options'!$L:$L,'NSE - Other Index Options'!$C:$C,$A121,'NSE - Other Index Options'!$B:$B,B$4))</f>
        <v/>
      </c>
      <c r="C121" s="26" t="str">
        <f>IF(SUMIFS('NSE - NIFTY Index Options'!$L:$L,'NSE - NIFTY Index Options'!$C:$C,$A121,'NSE - NIFTY Index Options'!$B:$B,C$4)+SUMIFS('NSE - Other Index Options'!$L:$L,'NSE - Other Index Options'!$C:$C,$A121,'NSE - Other Index Options'!$B:$B,C$4)=0,"",SUMIFS('NSE - NIFTY Index Options'!$L:$L,'NSE - NIFTY Index Options'!$C:$C,$A121,'NSE - NIFTY Index Options'!$B:$B,C$4)+SUMIFS('NSE - Other Index Options'!$L:$L,'NSE - Other Index Options'!$C:$C,$A121,'NSE - Other Index Options'!$B:$B,C$4))</f>
        <v/>
      </c>
      <c r="D121" s="26" t="str">
        <f>IF(SUMIFS('NSE - NIFTY Index Options'!$L:$L,'NSE - NIFTY Index Options'!$C:$C,$A121,'NSE - NIFTY Index Options'!$B:$B,D$4)+SUMIFS('NSE - Other Index Options'!$L:$L,'NSE - Other Index Options'!$C:$C,$A121,'NSE - Other Index Options'!$B:$B,D$4)=0,"",SUMIFS('NSE - NIFTY Index Options'!$L:$L,'NSE - NIFTY Index Options'!$C:$C,$A121,'NSE - NIFTY Index Options'!$B:$B,D$4)+SUMIFS('NSE - Other Index Options'!$L:$L,'NSE - Other Index Options'!$C:$C,$A121,'NSE - Other Index Options'!$B:$B,D$4))</f>
        <v/>
      </c>
      <c r="E121" s="26" t="str">
        <f>IF(SUMIFS('NSE - NIFTY Index Options'!$L:$L,'NSE - NIFTY Index Options'!$C:$C,$A121,'NSE - NIFTY Index Options'!$B:$B,E$4)+SUMIFS('NSE - Other Index Options'!$L:$L,'NSE - Other Index Options'!$C:$C,$A121,'NSE - Other Index Options'!$B:$B,E$4)=0,"",SUMIFS('NSE - NIFTY Index Options'!$L:$L,'NSE - NIFTY Index Options'!$C:$C,$A121,'NSE - NIFTY Index Options'!$B:$B,E$4)+SUMIFS('NSE - Other Index Options'!$L:$L,'NSE - Other Index Options'!$C:$C,$A121,'NSE - Other Index Options'!$B:$B,E$4))</f>
        <v/>
      </c>
      <c r="F121" s="26" t="str">
        <f>IF(SUMIFS('NSE - NIFTY Index Options'!$L:$L,'NSE - NIFTY Index Options'!$C:$C,$A121,'NSE - NIFTY Index Options'!$B:$B,F$4)+SUMIFS('NSE - Other Index Options'!$L:$L,'NSE - Other Index Options'!$C:$C,$A121,'NSE - Other Index Options'!$B:$B,F$4)=0,"",SUMIFS('NSE - NIFTY Index Options'!$L:$L,'NSE - NIFTY Index Options'!$C:$C,$A121,'NSE - NIFTY Index Options'!$B:$B,F$4)+SUMIFS('NSE - Other Index Options'!$L:$L,'NSE - Other Index Options'!$C:$C,$A121,'NSE - Other Index Options'!$B:$B,F$4))</f>
        <v/>
      </c>
      <c r="G121" s="26" t="str">
        <f>IF(SUMIFS('NSE - NIFTY Index Options'!$L:$L,'NSE - NIFTY Index Options'!$C:$C,$A121,'NSE - NIFTY Index Options'!$B:$B,G$4)+SUMIFS('NSE - Other Index Options'!$L:$L,'NSE - Other Index Options'!$C:$C,$A121,'NSE - Other Index Options'!$B:$B,G$4)=0,"",SUMIFS('NSE - NIFTY Index Options'!$L:$L,'NSE - NIFTY Index Options'!$C:$C,$A121,'NSE - NIFTY Index Options'!$B:$B,G$4)+SUMIFS('NSE - Other Index Options'!$L:$L,'NSE - Other Index Options'!$C:$C,$A121,'NSE - Other Index Options'!$B:$B,G$4))</f>
        <v/>
      </c>
      <c r="H121" s="26" t="str">
        <f t="shared" si="3"/>
        <v/>
      </c>
    </row>
    <row r="122" spans="1:8" hidden="1" outlineLevel="1">
      <c r="A122" t="s">
        <v>143</v>
      </c>
      <c r="B122" s="26" t="str">
        <f>IF(SUMIFS('NSE - NIFTY Index Options'!$L:$L,'NSE - NIFTY Index Options'!$C:$C,$A122,'NSE - NIFTY Index Options'!$B:$B,B$4)+SUMIFS('NSE - Other Index Options'!$L:$L,'NSE - Other Index Options'!$C:$C,$A122,'NSE - Other Index Options'!$B:$B,B$4)=0,"",SUMIFS('NSE - NIFTY Index Options'!$L:$L,'NSE - NIFTY Index Options'!$C:$C,$A122,'NSE - NIFTY Index Options'!$B:$B,B$4)+SUMIFS('NSE - Other Index Options'!$L:$L,'NSE - Other Index Options'!$C:$C,$A122,'NSE - Other Index Options'!$B:$B,B$4))</f>
        <v/>
      </c>
      <c r="C122" s="26" t="str">
        <f>IF(SUMIFS('NSE - NIFTY Index Options'!$L:$L,'NSE - NIFTY Index Options'!$C:$C,$A122,'NSE - NIFTY Index Options'!$B:$B,C$4)+SUMIFS('NSE - Other Index Options'!$L:$L,'NSE - Other Index Options'!$C:$C,$A122,'NSE - Other Index Options'!$B:$B,C$4)=0,"",SUMIFS('NSE - NIFTY Index Options'!$L:$L,'NSE - NIFTY Index Options'!$C:$C,$A122,'NSE - NIFTY Index Options'!$B:$B,C$4)+SUMIFS('NSE - Other Index Options'!$L:$L,'NSE - Other Index Options'!$C:$C,$A122,'NSE - Other Index Options'!$B:$B,C$4))</f>
        <v/>
      </c>
      <c r="D122" s="26" t="str">
        <f>IF(SUMIFS('NSE - NIFTY Index Options'!$L:$L,'NSE - NIFTY Index Options'!$C:$C,$A122,'NSE - NIFTY Index Options'!$B:$B,D$4)+SUMIFS('NSE - Other Index Options'!$L:$L,'NSE - Other Index Options'!$C:$C,$A122,'NSE - Other Index Options'!$B:$B,D$4)=0,"",SUMIFS('NSE - NIFTY Index Options'!$L:$L,'NSE - NIFTY Index Options'!$C:$C,$A122,'NSE - NIFTY Index Options'!$B:$B,D$4)+SUMIFS('NSE - Other Index Options'!$L:$L,'NSE - Other Index Options'!$C:$C,$A122,'NSE - Other Index Options'!$B:$B,D$4))</f>
        <v/>
      </c>
      <c r="E122" s="26" t="str">
        <f>IF(SUMIFS('NSE - NIFTY Index Options'!$L:$L,'NSE - NIFTY Index Options'!$C:$C,$A122,'NSE - NIFTY Index Options'!$B:$B,E$4)+SUMIFS('NSE - Other Index Options'!$L:$L,'NSE - Other Index Options'!$C:$C,$A122,'NSE - Other Index Options'!$B:$B,E$4)=0,"",SUMIFS('NSE - NIFTY Index Options'!$L:$L,'NSE - NIFTY Index Options'!$C:$C,$A122,'NSE - NIFTY Index Options'!$B:$B,E$4)+SUMIFS('NSE - Other Index Options'!$L:$L,'NSE - Other Index Options'!$C:$C,$A122,'NSE - Other Index Options'!$B:$B,E$4))</f>
        <v/>
      </c>
      <c r="F122" s="26" t="str">
        <f>IF(SUMIFS('NSE - NIFTY Index Options'!$L:$L,'NSE - NIFTY Index Options'!$C:$C,$A122,'NSE - NIFTY Index Options'!$B:$B,F$4)+SUMIFS('NSE - Other Index Options'!$L:$L,'NSE - Other Index Options'!$C:$C,$A122,'NSE - Other Index Options'!$B:$B,F$4)=0,"",SUMIFS('NSE - NIFTY Index Options'!$L:$L,'NSE - NIFTY Index Options'!$C:$C,$A122,'NSE - NIFTY Index Options'!$B:$B,F$4)+SUMIFS('NSE - Other Index Options'!$L:$L,'NSE - Other Index Options'!$C:$C,$A122,'NSE - Other Index Options'!$B:$B,F$4))</f>
        <v/>
      </c>
      <c r="G122" s="26" t="str">
        <f>IF(SUMIFS('NSE - NIFTY Index Options'!$L:$L,'NSE - NIFTY Index Options'!$C:$C,$A122,'NSE - NIFTY Index Options'!$B:$B,G$4)+SUMIFS('NSE - Other Index Options'!$L:$L,'NSE - Other Index Options'!$C:$C,$A122,'NSE - Other Index Options'!$B:$B,G$4)=0,"",SUMIFS('NSE - NIFTY Index Options'!$L:$L,'NSE - NIFTY Index Options'!$C:$C,$A122,'NSE - NIFTY Index Options'!$B:$B,G$4)+SUMIFS('NSE - Other Index Options'!$L:$L,'NSE - Other Index Options'!$C:$C,$A122,'NSE - Other Index Options'!$B:$B,G$4))</f>
        <v/>
      </c>
      <c r="H122" s="26" t="str">
        <f t="shared" si="3"/>
        <v/>
      </c>
    </row>
    <row r="123" spans="1:8" hidden="1" outlineLevel="1">
      <c r="A123" t="s">
        <v>144</v>
      </c>
      <c r="B123" s="26" t="str">
        <f>IF(SUMIFS('NSE - NIFTY Index Options'!$L:$L,'NSE - NIFTY Index Options'!$C:$C,$A123,'NSE - NIFTY Index Options'!$B:$B,B$4)+SUMIFS('NSE - Other Index Options'!$L:$L,'NSE - Other Index Options'!$C:$C,$A123,'NSE - Other Index Options'!$B:$B,B$4)=0,"",SUMIFS('NSE - NIFTY Index Options'!$L:$L,'NSE - NIFTY Index Options'!$C:$C,$A123,'NSE - NIFTY Index Options'!$B:$B,B$4)+SUMIFS('NSE - Other Index Options'!$L:$L,'NSE - Other Index Options'!$C:$C,$A123,'NSE - Other Index Options'!$B:$B,B$4))</f>
        <v/>
      </c>
      <c r="C123" s="26" t="str">
        <f>IF(SUMIFS('NSE - NIFTY Index Options'!$L:$L,'NSE - NIFTY Index Options'!$C:$C,$A123,'NSE - NIFTY Index Options'!$B:$B,C$4)+SUMIFS('NSE - Other Index Options'!$L:$L,'NSE - Other Index Options'!$C:$C,$A123,'NSE - Other Index Options'!$B:$B,C$4)=0,"",SUMIFS('NSE - NIFTY Index Options'!$L:$L,'NSE - NIFTY Index Options'!$C:$C,$A123,'NSE - NIFTY Index Options'!$B:$B,C$4)+SUMIFS('NSE - Other Index Options'!$L:$L,'NSE - Other Index Options'!$C:$C,$A123,'NSE - Other Index Options'!$B:$B,C$4))</f>
        <v/>
      </c>
      <c r="D123" s="26" t="str">
        <f>IF(SUMIFS('NSE - NIFTY Index Options'!$L:$L,'NSE - NIFTY Index Options'!$C:$C,$A123,'NSE - NIFTY Index Options'!$B:$B,D$4)+SUMIFS('NSE - Other Index Options'!$L:$L,'NSE - Other Index Options'!$C:$C,$A123,'NSE - Other Index Options'!$B:$B,D$4)=0,"",SUMIFS('NSE - NIFTY Index Options'!$L:$L,'NSE - NIFTY Index Options'!$C:$C,$A123,'NSE - NIFTY Index Options'!$B:$B,D$4)+SUMIFS('NSE - Other Index Options'!$L:$L,'NSE - Other Index Options'!$C:$C,$A123,'NSE - Other Index Options'!$B:$B,D$4))</f>
        <v/>
      </c>
      <c r="E123" s="26" t="str">
        <f>IF(SUMIFS('NSE - NIFTY Index Options'!$L:$L,'NSE - NIFTY Index Options'!$C:$C,$A123,'NSE - NIFTY Index Options'!$B:$B,E$4)+SUMIFS('NSE - Other Index Options'!$L:$L,'NSE - Other Index Options'!$C:$C,$A123,'NSE - Other Index Options'!$B:$B,E$4)=0,"",SUMIFS('NSE - NIFTY Index Options'!$L:$L,'NSE - NIFTY Index Options'!$C:$C,$A123,'NSE - NIFTY Index Options'!$B:$B,E$4)+SUMIFS('NSE - Other Index Options'!$L:$L,'NSE - Other Index Options'!$C:$C,$A123,'NSE - Other Index Options'!$B:$B,E$4))</f>
        <v/>
      </c>
      <c r="F123" s="26" t="str">
        <f>IF(SUMIFS('NSE - NIFTY Index Options'!$L:$L,'NSE - NIFTY Index Options'!$C:$C,$A123,'NSE - NIFTY Index Options'!$B:$B,F$4)+SUMIFS('NSE - Other Index Options'!$L:$L,'NSE - Other Index Options'!$C:$C,$A123,'NSE - Other Index Options'!$B:$B,F$4)=0,"",SUMIFS('NSE - NIFTY Index Options'!$L:$L,'NSE - NIFTY Index Options'!$C:$C,$A123,'NSE - NIFTY Index Options'!$B:$B,F$4)+SUMIFS('NSE - Other Index Options'!$L:$L,'NSE - Other Index Options'!$C:$C,$A123,'NSE - Other Index Options'!$B:$B,F$4))</f>
        <v/>
      </c>
      <c r="G123" s="26" t="str">
        <f>IF(SUMIFS('NSE - NIFTY Index Options'!$L:$L,'NSE - NIFTY Index Options'!$C:$C,$A123,'NSE - NIFTY Index Options'!$B:$B,G$4)+SUMIFS('NSE - Other Index Options'!$L:$L,'NSE - Other Index Options'!$C:$C,$A123,'NSE - Other Index Options'!$B:$B,G$4)=0,"",SUMIFS('NSE - NIFTY Index Options'!$L:$L,'NSE - NIFTY Index Options'!$C:$C,$A123,'NSE - NIFTY Index Options'!$B:$B,G$4)+SUMIFS('NSE - Other Index Options'!$L:$L,'NSE - Other Index Options'!$C:$C,$A123,'NSE - Other Index Options'!$B:$B,G$4))</f>
        <v/>
      </c>
      <c r="H123" s="26" t="str">
        <f t="shared" si="3"/>
        <v/>
      </c>
    </row>
    <row r="124" spans="1:8" hidden="1" outlineLevel="1">
      <c r="A124" t="s">
        <v>145</v>
      </c>
      <c r="B124" s="26" t="str">
        <f>IF(SUMIFS('NSE - NIFTY Index Options'!$L:$L,'NSE - NIFTY Index Options'!$C:$C,$A124,'NSE - NIFTY Index Options'!$B:$B,B$4)+SUMIFS('NSE - Other Index Options'!$L:$L,'NSE - Other Index Options'!$C:$C,$A124,'NSE - Other Index Options'!$B:$B,B$4)=0,"",SUMIFS('NSE - NIFTY Index Options'!$L:$L,'NSE - NIFTY Index Options'!$C:$C,$A124,'NSE - NIFTY Index Options'!$B:$B,B$4)+SUMIFS('NSE - Other Index Options'!$L:$L,'NSE - Other Index Options'!$C:$C,$A124,'NSE - Other Index Options'!$B:$B,B$4))</f>
        <v/>
      </c>
      <c r="C124" s="26" t="str">
        <f>IF(SUMIFS('NSE - NIFTY Index Options'!$L:$L,'NSE - NIFTY Index Options'!$C:$C,$A124,'NSE - NIFTY Index Options'!$B:$B,C$4)+SUMIFS('NSE - Other Index Options'!$L:$L,'NSE - Other Index Options'!$C:$C,$A124,'NSE - Other Index Options'!$B:$B,C$4)=0,"",SUMIFS('NSE - NIFTY Index Options'!$L:$L,'NSE - NIFTY Index Options'!$C:$C,$A124,'NSE - NIFTY Index Options'!$B:$B,C$4)+SUMIFS('NSE - Other Index Options'!$L:$L,'NSE - Other Index Options'!$C:$C,$A124,'NSE - Other Index Options'!$B:$B,C$4))</f>
        <v/>
      </c>
      <c r="D124" s="26" t="str">
        <f>IF(SUMIFS('NSE - NIFTY Index Options'!$L:$L,'NSE - NIFTY Index Options'!$C:$C,$A124,'NSE - NIFTY Index Options'!$B:$B,D$4)+SUMIFS('NSE - Other Index Options'!$L:$L,'NSE - Other Index Options'!$C:$C,$A124,'NSE - Other Index Options'!$B:$B,D$4)=0,"",SUMIFS('NSE - NIFTY Index Options'!$L:$L,'NSE - NIFTY Index Options'!$C:$C,$A124,'NSE - NIFTY Index Options'!$B:$B,D$4)+SUMIFS('NSE - Other Index Options'!$L:$L,'NSE - Other Index Options'!$C:$C,$A124,'NSE - Other Index Options'!$B:$B,D$4))</f>
        <v/>
      </c>
      <c r="E124" s="26" t="str">
        <f>IF(SUMIFS('NSE - NIFTY Index Options'!$L:$L,'NSE - NIFTY Index Options'!$C:$C,$A124,'NSE - NIFTY Index Options'!$B:$B,E$4)+SUMIFS('NSE - Other Index Options'!$L:$L,'NSE - Other Index Options'!$C:$C,$A124,'NSE - Other Index Options'!$B:$B,E$4)=0,"",SUMIFS('NSE - NIFTY Index Options'!$L:$L,'NSE - NIFTY Index Options'!$C:$C,$A124,'NSE - NIFTY Index Options'!$B:$B,E$4)+SUMIFS('NSE - Other Index Options'!$L:$L,'NSE - Other Index Options'!$C:$C,$A124,'NSE - Other Index Options'!$B:$B,E$4))</f>
        <v/>
      </c>
      <c r="F124" s="26" t="str">
        <f>IF(SUMIFS('NSE - NIFTY Index Options'!$L:$L,'NSE - NIFTY Index Options'!$C:$C,$A124,'NSE - NIFTY Index Options'!$B:$B,F$4)+SUMIFS('NSE - Other Index Options'!$L:$L,'NSE - Other Index Options'!$C:$C,$A124,'NSE - Other Index Options'!$B:$B,F$4)=0,"",SUMIFS('NSE - NIFTY Index Options'!$L:$L,'NSE - NIFTY Index Options'!$C:$C,$A124,'NSE - NIFTY Index Options'!$B:$B,F$4)+SUMIFS('NSE - Other Index Options'!$L:$L,'NSE - Other Index Options'!$C:$C,$A124,'NSE - Other Index Options'!$B:$B,F$4))</f>
        <v/>
      </c>
      <c r="G124" s="26" t="str">
        <f>IF(SUMIFS('NSE - NIFTY Index Options'!$L:$L,'NSE - NIFTY Index Options'!$C:$C,$A124,'NSE - NIFTY Index Options'!$B:$B,G$4)+SUMIFS('NSE - Other Index Options'!$L:$L,'NSE - Other Index Options'!$C:$C,$A124,'NSE - Other Index Options'!$B:$B,G$4)=0,"",SUMIFS('NSE - NIFTY Index Options'!$L:$L,'NSE - NIFTY Index Options'!$C:$C,$A124,'NSE - NIFTY Index Options'!$B:$B,G$4)+SUMIFS('NSE - Other Index Options'!$L:$L,'NSE - Other Index Options'!$C:$C,$A124,'NSE - Other Index Options'!$B:$B,G$4))</f>
        <v/>
      </c>
      <c r="H124" s="26" t="str">
        <f t="shared" si="3"/>
        <v/>
      </c>
    </row>
    <row r="125" spans="1:8" hidden="1" outlineLevel="1">
      <c r="A125" t="s">
        <v>146</v>
      </c>
      <c r="B125" s="26" t="str">
        <f>IF(SUMIFS('NSE - NIFTY Index Options'!$L:$L,'NSE - NIFTY Index Options'!$C:$C,$A125,'NSE - NIFTY Index Options'!$B:$B,B$4)+SUMIFS('NSE - Other Index Options'!$L:$L,'NSE - Other Index Options'!$C:$C,$A125,'NSE - Other Index Options'!$B:$B,B$4)=0,"",SUMIFS('NSE - NIFTY Index Options'!$L:$L,'NSE - NIFTY Index Options'!$C:$C,$A125,'NSE - NIFTY Index Options'!$B:$B,B$4)+SUMIFS('NSE - Other Index Options'!$L:$L,'NSE - Other Index Options'!$C:$C,$A125,'NSE - Other Index Options'!$B:$B,B$4))</f>
        <v/>
      </c>
      <c r="C125" s="26" t="str">
        <f>IF(SUMIFS('NSE - NIFTY Index Options'!$L:$L,'NSE - NIFTY Index Options'!$C:$C,$A125,'NSE - NIFTY Index Options'!$B:$B,C$4)+SUMIFS('NSE - Other Index Options'!$L:$L,'NSE - Other Index Options'!$C:$C,$A125,'NSE - Other Index Options'!$B:$B,C$4)=0,"",SUMIFS('NSE - NIFTY Index Options'!$L:$L,'NSE - NIFTY Index Options'!$C:$C,$A125,'NSE - NIFTY Index Options'!$B:$B,C$4)+SUMIFS('NSE - Other Index Options'!$L:$L,'NSE - Other Index Options'!$C:$C,$A125,'NSE - Other Index Options'!$B:$B,C$4))</f>
        <v/>
      </c>
      <c r="D125" s="26" t="str">
        <f>IF(SUMIFS('NSE - NIFTY Index Options'!$L:$L,'NSE - NIFTY Index Options'!$C:$C,$A125,'NSE - NIFTY Index Options'!$B:$B,D$4)+SUMIFS('NSE - Other Index Options'!$L:$L,'NSE - Other Index Options'!$C:$C,$A125,'NSE - Other Index Options'!$B:$B,D$4)=0,"",SUMIFS('NSE - NIFTY Index Options'!$L:$L,'NSE - NIFTY Index Options'!$C:$C,$A125,'NSE - NIFTY Index Options'!$B:$B,D$4)+SUMIFS('NSE - Other Index Options'!$L:$L,'NSE - Other Index Options'!$C:$C,$A125,'NSE - Other Index Options'!$B:$B,D$4))</f>
        <v/>
      </c>
      <c r="E125" s="26" t="str">
        <f>IF(SUMIFS('NSE - NIFTY Index Options'!$L:$L,'NSE - NIFTY Index Options'!$C:$C,$A125,'NSE - NIFTY Index Options'!$B:$B,E$4)+SUMIFS('NSE - Other Index Options'!$L:$L,'NSE - Other Index Options'!$C:$C,$A125,'NSE - Other Index Options'!$B:$B,E$4)=0,"",SUMIFS('NSE - NIFTY Index Options'!$L:$L,'NSE - NIFTY Index Options'!$C:$C,$A125,'NSE - NIFTY Index Options'!$B:$B,E$4)+SUMIFS('NSE - Other Index Options'!$L:$L,'NSE - Other Index Options'!$C:$C,$A125,'NSE - Other Index Options'!$B:$B,E$4))</f>
        <v/>
      </c>
      <c r="F125" s="26" t="str">
        <f>IF(SUMIFS('NSE - NIFTY Index Options'!$L:$L,'NSE - NIFTY Index Options'!$C:$C,$A125,'NSE - NIFTY Index Options'!$B:$B,F$4)+SUMIFS('NSE - Other Index Options'!$L:$L,'NSE - Other Index Options'!$C:$C,$A125,'NSE - Other Index Options'!$B:$B,F$4)=0,"",SUMIFS('NSE - NIFTY Index Options'!$L:$L,'NSE - NIFTY Index Options'!$C:$C,$A125,'NSE - NIFTY Index Options'!$B:$B,F$4)+SUMIFS('NSE - Other Index Options'!$L:$L,'NSE - Other Index Options'!$C:$C,$A125,'NSE - Other Index Options'!$B:$B,F$4))</f>
        <v/>
      </c>
      <c r="G125" s="26" t="str">
        <f>IF(SUMIFS('NSE - NIFTY Index Options'!$L:$L,'NSE - NIFTY Index Options'!$C:$C,$A125,'NSE - NIFTY Index Options'!$B:$B,G$4)+SUMIFS('NSE - Other Index Options'!$L:$L,'NSE - Other Index Options'!$C:$C,$A125,'NSE - Other Index Options'!$B:$B,G$4)=0,"",SUMIFS('NSE - NIFTY Index Options'!$L:$L,'NSE - NIFTY Index Options'!$C:$C,$A125,'NSE - NIFTY Index Options'!$B:$B,G$4)+SUMIFS('NSE - Other Index Options'!$L:$L,'NSE - Other Index Options'!$C:$C,$A125,'NSE - Other Index Options'!$B:$B,G$4))</f>
        <v/>
      </c>
      <c r="H125" s="26" t="str">
        <f t="shared" si="3"/>
        <v/>
      </c>
    </row>
    <row r="126" spans="1:8" hidden="1" outlineLevel="1">
      <c r="A126" t="s">
        <v>147</v>
      </c>
      <c r="B126" s="26" t="str">
        <f>IF(SUMIFS('NSE - NIFTY Index Options'!$L:$L,'NSE - NIFTY Index Options'!$C:$C,$A126,'NSE - NIFTY Index Options'!$B:$B,B$4)+SUMIFS('NSE - Other Index Options'!$L:$L,'NSE - Other Index Options'!$C:$C,$A126,'NSE - Other Index Options'!$B:$B,B$4)=0,"",SUMIFS('NSE - NIFTY Index Options'!$L:$L,'NSE - NIFTY Index Options'!$C:$C,$A126,'NSE - NIFTY Index Options'!$B:$B,B$4)+SUMIFS('NSE - Other Index Options'!$L:$L,'NSE - Other Index Options'!$C:$C,$A126,'NSE - Other Index Options'!$B:$B,B$4))</f>
        <v/>
      </c>
      <c r="C126" s="26" t="str">
        <f>IF(SUMIFS('NSE - NIFTY Index Options'!$L:$L,'NSE - NIFTY Index Options'!$C:$C,$A126,'NSE - NIFTY Index Options'!$B:$B,C$4)+SUMIFS('NSE - Other Index Options'!$L:$L,'NSE - Other Index Options'!$C:$C,$A126,'NSE - Other Index Options'!$B:$B,C$4)=0,"",SUMIFS('NSE - NIFTY Index Options'!$L:$L,'NSE - NIFTY Index Options'!$C:$C,$A126,'NSE - NIFTY Index Options'!$B:$B,C$4)+SUMIFS('NSE - Other Index Options'!$L:$L,'NSE - Other Index Options'!$C:$C,$A126,'NSE - Other Index Options'!$B:$B,C$4))</f>
        <v/>
      </c>
      <c r="D126" s="26" t="str">
        <f>IF(SUMIFS('NSE - NIFTY Index Options'!$L:$L,'NSE - NIFTY Index Options'!$C:$C,$A126,'NSE - NIFTY Index Options'!$B:$B,D$4)+SUMIFS('NSE - Other Index Options'!$L:$L,'NSE - Other Index Options'!$C:$C,$A126,'NSE - Other Index Options'!$B:$B,D$4)=0,"",SUMIFS('NSE - NIFTY Index Options'!$L:$L,'NSE - NIFTY Index Options'!$C:$C,$A126,'NSE - NIFTY Index Options'!$B:$B,D$4)+SUMIFS('NSE - Other Index Options'!$L:$L,'NSE - Other Index Options'!$C:$C,$A126,'NSE - Other Index Options'!$B:$B,D$4))</f>
        <v/>
      </c>
      <c r="E126" s="26" t="str">
        <f>IF(SUMIFS('NSE - NIFTY Index Options'!$L:$L,'NSE - NIFTY Index Options'!$C:$C,$A126,'NSE - NIFTY Index Options'!$B:$B,E$4)+SUMIFS('NSE - Other Index Options'!$L:$L,'NSE - Other Index Options'!$C:$C,$A126,'NSE - Other Index Options'!$B:$B,E$4)=0,"",SUMIFS('NSE - NIFTY Index Options'!$L:$L,'NSE - NIFTY Index Options'!$C:$C,$A126,'NSE - NIFTY Index Options'!$B:$B,E$4)+SUMIFS('NSE - Other Index Options'!$L:$L,'NSE - Other Index Options'!$C:$C,$A126,'NSE - Other Index Options'!$B:$B,E$4))</f>
        <v/>
      </c>
      <c r="F126" s="26" t="str">
        <f>IF(SUMIFS('NSE - NIFTY Index Options'!$L:$L,'NSE - NIFTY Index Options'!$C:$C,$A126,'NSE - NIFTY Index Options'!$B:$B,F$4)+SUMIFS('NSE - Other Index Options'!$L:$L,'NSE - Other Index Options'!$C:$C,$A126,'NSE - Other Index Options'!$B:$B,F$4)=0,"",SUMIFS('NSE - NIFTY Index Options'!$L:$L,'NSE - NIFTY Index Options'!$C:$C,$A126,'NSE - NIFTY Index Options'!$B:$B,F$4)+SUMIFS('NSE - Other Index Options'!$L:$L,'NSE - Other Index Options'!$C:$C,$A126,'NSE - Other Index Options'!$B:$B,F$4))</f>
        <v/>
      </c>
      <c r="G126" s="26" t="str">
        <f>IF(SUMIFS('NSE - NIFTY Index Options'!$L:$L,'NSE - NIFTY Index Options'!$C:$C,$A126,'NSE - NIFTY Index Options'!$B:$B,G$4)+SUMIFS('NSE - Other Index Options'!$L:$L,'NSE - Other Index Options'!$C:$C,$A126,'NSE - Other Index Options'!$B:$B,G$4)=0,"",SUMIFS('NSE - NIFTY Index Options'!$L:$L,'NSE - NIFTY Index Options'!$C:$C,$A126,'NSE - NIFTY Index Options'!$B:$B,G$4)+SUMIFS('NSE - Other Index Options'!$L:$L,'NSE - Other Index Options'!$C:$C,$A126,'NSE - Other Index Options'!$B:$B,G$4))</f>
        <v/>
      </c>
      <c r="H126" s="26" t="str">
        <f t="shared" si="3"/>
        <v/>
      </c>
    </row>
    <row r="127" spans="1:8" hidden="1" outlineLevel="1">
      <c r="A127" t="s">
        <v>148</v>
      </c>
      <c r="B127" s="26" t="str">
        <f>IF(SUMIFS('NSE - NIFTY Index Options'!$L:$L,'NSE - NIFTY Index Options'!$C:$C,$A127,'NSE - NIFTY Index Options'!$B:$B,B$4)+SUMIFS('NSE - Other Index Options'!$L:$L,'NSE - Other Index Options'!$C:$C,$A127,'NSE - Other Index Options'!$B:$B,B$4)=0,"",SUMIFS('NSE - NIFTY Index Options'!$L:$L,'NSE - NIFTY Index Options'!$C:$C,$A127,'NSE - NIFTY Index Options'!$B:$B,B$4)+SUMIFS('NSE - Other Index Options'!$L:$L,'NSE - Other Index Options'!$C:$C,$A127,'NSE - Other Index Options'!$B:$B,B$4))</f>
        <v/>
      </c>
      <c r="C127" s="26" t="str">
        <f>IF(SUMIFS('NSE - NIFTY Index Options'!$L:$L,'NSE - NIFTY Index Options'!$C:$C,$A127,'NSE - NIFTY Index Options'!$B:$B,C$4)+SUMIFS('NSE - Other Index Options'!$L:$L,'NSE - Other Index Options'!$C:$C,$A127,'NSE - Other Index Options'!$B:$B,C$4)=0,"",SUMIFS('NSE - NIFTY Index Options'!$L:$L,'NSE - NIFTY Index Options'!$C:$C,$A127,'NSE - NIFTY Index Options'!$B:$B,C$4)+SUMIFS('NSE - Other Index Options'!$L:$L,'NSE - Other Index Options'!$C:$C,$A127,'NSE - Other Index Options'!$B:$B,C$4))</f>
        <v/>
      </c>
      <c r="D127" s="26" t="str">
        <f>IF(SUMIFS('NSE - NIFTY Index Options'!$L:$L,'NSE - NIFTY Index Options'!$C:$C,$A127,'NSE - NIFTY Index Options'!$B:$B,D$4)+SUMIFS('NSE - Other Index Options'!$L:$L,'NSE - Other Index Options'!$C:$C,$A127,'NSE - Other Index Options'!$B:$B,D$4)=0,"",SUMIFS('NSE - NIFTY Index Options'!$L:$L,'NSE - NIFTY Index Options'!$C:$C,$A127,'NSE - NIFTY Index Options'!$B:$B,D$4)+SUMIFS('NSE - Other Index Options'!$L:$L,'NSE - Other Index Options'!$C:$C,$A127,'NSE - Other Index Options'!$B:$B,D$4))</f>
        <v/>
      </c>
      <c r="E127" s="26" t="str">
        <f>IF(SUMIFS('NSE - NIFTY Index Options'!$L:$L,'NSE - NIFTY Index Options'!$C:$C,$A127,'NSE - NIFTY Index Options'!$B:$B,E$4)+SUMIFS('NSE - Other Index Options'!$L:$L,'NSE - Other Index Options'!$C:$C,$A127,'NSE - Other Index Options'!$B:$B,E$4)=0,"",SUMIFS('NSE - NIFTY Index Options'!$L:$L,'NSE - NIFTY Index Options'!$C:$C,$A127,'NSE - NIFTY Index Options'!$B:$B,E$4)+SUMIFS('NSE - Other Index Options'!$L:$L,'NSE - Other Index Options'!$C:$C,$A127,'NSE - Other Index Options'!$B:$B,E$4))</f>
        <v/>
      </c>
      <c r="F127" s="26" t="str">
        <f>IF(SUMIFS('NSE - NIFTY Index Options'!$L:$L,'NSE - NIFTY Index Options'!$C:$C,$A127,'NSE - NIFTY Index Options'!$B:$B,F$4)+SUMIFS('NSE - Other Index Options'!$L:$L,'NSE - Other Index Options'!$C:$C,$A127,'NSE - Other Index Options'!$B:$B,F$4)=0,"",SUMIFS('NSE - NIFTY Index Options'!$L:$L,'NSE - NIFTY Index Options'!$C:$C,$A127,'NSE - NIFTY Index Options'!$B:$B,F$4)+SUMIFS('NSE - Other Index Options'!$L:$L,'NSE - Other Index Options'!$C:$C,$A127,'NSE - Other Index Options'!$B:$B,F$4))</f>
        <v/>
      </c>
      <c r="G127" s="26" t="str">
        <f>IF(SUMIFS('NSE - NIFTY Index Options'!$L:$L,'NSE - NIFTY Index Options'!$C:$C,$A127,'NSE - NIFTY Index Options'!$B:$B,G$4)+SUMIFS('NSE - Other Index Options'!$L:$L,'NSE - Other Index Options'!$C:$C,$A127,'NSE - Other Index Options'!$B:$B,G$4)=0,"",SUMIFS('NSE - NIFTY Index Options'!$L:$L,'NSE - NIFTY Index Options'!$C:$C,$A127,'NSE - NIFTY Index Options'!$B:$B,G$4)+SUMIFS('NSE - Other Index Options'!$L:$L,'NSE - Other Index Options'!$C:$C,$A127,'NSE - Other Index Options'!$B:$B,G$4))</f>
        <v/>
      </c>
      <c r="H127" s="26" t="str">
        <f t="shared" si="3"/>
        <v/>
      </c>
    </row>
    <row r="128" spans="1:8" hidden="1" outlineLevel="1">
      <c r="A128" t="s">
        <v>149</v>
      </c>
      <c r="B128" s="26" t="str">
        <f>IF(SUMIFS('NSE - NIFTY Index Options'!$L:$L,'NSE - NIFTY Index Options'!$C:$C,$A128,'NSE - NIFTY Index Options'!$B:$B,B$4)+SUMIFS('NSE - Other Index Options'!$L:$L,'NSE - Other Index Options'!$C:$C,$A128,'NSE - Other Index Options'!$B:$B,B$4)=0,"",SUMIFS('NSE - NIFTY Index Options'!$L:$L,'NSE - NIFTY Index Options'!$C:$C,$A128,'NSE - NIFTY Index Options'!$B:$B,B$4)+SUMIFS('NSE - Other Index Options'!$L:$L,'NSE - Other Index Options'!$C:$C,$A128,'NSE - Other Index Options'!$B:$B,B$4))</f>
        <v/>
      </c>
      <c r="C128" s="26" t="str">
        <f>IF(SUMIFS('NSE - NIFTY Index Options'!$L:$L,'NSE - NIFTY Index Options'!$C:$C,$A128,'NSE - NIFTY Index Options'!$B:$B,C$4)+SUMIFS('NSE - Other Index Options'!$L:$L,'NSE - Other Index Options'!$C:$C,$A128,'NSE - Other Index Options'!$B:$B,C$4)=0,"",SUMIFS('NSE - NIFTY Index Options'!$L:$L,'NSE - NIFTY Index Options'!$C:$C,$A128,'NSE - NIFTY Index Options'!$B:$B,C$4)+SUMIFS('NSE - Other Index Options'!$L:$L,'NSE - Other Index Options'!$C:$C,$A128,'NSE - Other Index Options'!$B:$B,C$4))</f>
        <v/>
      </c>
      <c r="D128" s="26" t="str">
        <f>IF(SUMIFS('NSE - NIFTY Index Options'!$L:$L,'NSE - NIFTY Index Options'!$C:$C,$A128,'NSE - NIFTY Index Options'!$B:$B,D$4)+SUMIFS('NSE - Other Index Options'!$L:$L,'NSE - Other Index Options'!$C:$C,$A128,'NSE - Other Index Options'!$B:$B,D$4)=0,"",SUMIFS('NSE - NIFTY Index Options'!$L:$L,'NSE - NIFTY Index Options'!$C:$C,$A128,'NSE - NIFTY Index Options'!$B:$B,D$4)+SUMIFS('NSE - Other Index Options'!$L:$L,'NSE - Other Index Options'!$C:$C,$A128,'NSE - Other Index Options'!$B:$B,D$4))</f>
        <v/>
      </c>
      <c r="E128" s="26" t="str">
        <f>IF(SUMIFS('NSE - NIFTY Index Options'!$L:$L,'NSE - NIFTY Index Options'!$C:$C,$A128,'NSE - NIFTY Index Options'!$B:$B,E$4)+SUMIFS('NSE - Other Index Options'!$L:$L,'NSE - Other Index Options'!$C:$C,$A128,'NSE - Other Index Options'!$B:$B,E$4)=0,"",SUMIFS('NSE - NIFTY Index Options'!$L:$L,'NSE - NIFTY Index Options'!$C:$C,$A128,'NSE - NIFTY Index Options'!$B:$B,E$4)+SUMIFS('NSE - Other Index Options'!$L:$L,'NSE - Other Index Options'!$C:$C,$A128,'NSE - Other Index Options'!$B:$B,E$4))</f>
        <v/>
      </c>
      <c r="F128" s="26" t="str">
        <f>IF(SUMIFS('NSE - NIFTY Index Options'!$L:$L,'NSE - NIFTY Index Options'!$C:$C,$A128,'NSE - NIFTY Index Options'!$B:$B,F$4)+SUMIFS('NSE - Other Index Options'!$L:$L,'NSE - Other Index Options'!$C:$C,$A128,'NSE - Other Index Options'!$B:$B,F$4)=0,"",SUMIFS('NSE - NIFTY Index Options'!$L:$L,'NSE - NIFTY Index Options'!$C:$C,$A128,'NSE - NIFTY Index Options'!$B:$B,F$4)+SUMIFS('NSE - Other Index Options'!$L:$L,'NSE - Other Index Options'!$C:$C,$A128,'NSE - Other Index Options'!$B:$B,F$4))</f>
        <v/>
      </c>
      <c r="G128" s="26" t="str">
        <f>IF(SUMIFS('NSE - NIFTY Index Options'!$L:$L,'NSE - NIFTY Index Options'!$C:$C,$A128,'NSE - NIFTY Index Options'!$B:$B,G$4)+SUMIFS('NSE - Other Index Options'!$L:$L,'NSE - Other Index Options'!$C:$C,$A128,'NSE - Other Index Options'!$B:$B,G$4)=0,"",SUMIFS('NSE - NIFTY Index Options'!$L:$L,'NSE - NIFTY Index Options'!$C:$C,$A128,'NSE - NIFTY Index Options'!$B:$B,G$4)+SUMIFS('NSE - Other Index Options'!$L:$L,'NSE - Other Index Options'!$C:$C,$A128,'NSE - Other Index Options'!$B:$B,G$4))</f>
        <v/>
      </c>
      <c r="H128" s="26" t="str">
        <f t="shared" si="3"/>
        <v/>
      </c>
    </row>
    <row r="129" spans="1:8" hidden="1" outlineLevel="1">
      <c r="A129" t="s">
        <v>150</v>
      </c>
      <c r="B129" s="26" t="str">
        <f>IF(SUMIFS('NSE - NIFTY Index Options'!$L:$L,'NSE - NIFTY Index Options'!$C:$C,$A129,'NSE - NIFTY Index Options'!$B:$B,B$4)+SUMIFS('NSE - Other Index Options'!$L:$L,'NSE - Other Index Options'!$C:$C,$A129,'NSE - Other Index Options'!$B:$B,B$4)=0,"",SUMIFS('NSE - NIFTY Index Options'!$L:$L,'NSE - NIFTY Index Options'!$C:$C,$A129,'NSE - NIFTY Index Options'!$B:$B,B$4)+SUMIFS('NSE - Other Index Options'!$L:$L,'NSE - Other Index Options'!$C:$C,$A129,'NSE - Other Index Options'!$B:$B,B$4))</f>
        <v/>
      </c>
      <c r="C129" s="26" t="str">
        <f>IF(SUMIFS('NSE - NIFTY Index Options'!$L:$L,'NSE - NIFTY Index Options'!$C:$C,$A129,'NSE - NIFTY Index Options'!$B:$B,C$4)+SUMIFS('NSE - Other Index Options'!$L:$L,'NSE - Other Index Options'!$C:$C,$A129,'NSE - Other Index Options'!$B:$B,C$4)=0,"",SUMIFS('NSE - NIFTY Index Options'!$L:$L,'NSE - NIFTY Index Options'!$C:$C,$A129,'NSE - NIFTY Index Options'!$B:$B,C$4)+SUMIFS('NSE - Other Index Options'!$L:$L,'NSE - Other Index Options'!$C:$C,$A129,'NSE - Other Index Options'!$B:$B,C$4))</f>
        <v/>
      </c>
      <c r="D129" s="26" t="str">
        <f>IF(SUMIFS('NSE - NIFTY Index Options'!$L:$L,'NSE - NIFTY Index Options'!$C:$C,$A129,'NSE - NIFTY Index Options'!$B:$B,D$4)+SUMIFS('NSE - Other Index Options'!$L:$L,'NSE - Other Index Options'!$C:$C,$A129,'NSE - Other Index Options'!$B:$B,D$4)=0,"",SUMIFS('NSE - NIFTY Index Options'!$L:$L,'NSE - NIFTY Index Options'!$C:$C,$A129,'NSE - NIFTY Index Options'!$B:$B,D$4)+SUMIFS('NSE - Other Index Options'!$L:$L,'NSE - Other Index Options'!$C:$C,$A129,'NSE - Other Index Options'!$B:$B,D$4))</f>
        <v/>
      </c>
      <c r="E129" s="26" t="str">
        <f>IF(SUMIFS('NSE - NIFTY Index Options'!$L:$L,'NSE - NIFTY Index Options'!$C:$C,$A129,'NSE - NIFTY Index Options'!$B:$B,E$4)+SUMIFS('NSE - Other Index Options'!$L:$L,'NSE - Other Index Options'!$C:$C,$A129,'NSE - Other Index Options'!$B:$B,E$4)=0,"",SUMIFS('NSE - NIFTY Index Options'!$L:$L,'NSE - NIFTY Index Options'!$C:$C,$A129,'NSE - NIFTY Index Options'!$B:$B,E$4)+SUMIFS('NSE - Other Index Options'!$L:$L,'NSE - Other Index Options'!$C:$C,$A129,'NSE - Other Index Options'!$B:$B,E$4))</f>
        <v/>
      </c>
      <c r="F129" s="26" t="str">
        <f>IF(SUMIFS('NSE - NIFTY Index Options'!$L:$L,'NSE - NIFTY Index Options'!$C:$C,$A129,'NSE - NIFTY Index Options'!$B:$B,F$4)+SUMIFS('NSE - Other Index Options'!$L:$L,'NSE - Other Index Options'!$C:$C,$A129,'NSE - Other Index Options'!$B:$B,F$4)=0,"",SUMIFS('NSE - NIFTY Index Options'!$L:$L,'NSE - NIFTY Index Options'!$C:$C,$A129,'NSE - NIFTY Index Options'!$B:$B,F$4)+SUMIFS('NSE - Other Index Options'!$L:$L,'NSE - Other Index Options'!$C:$C,$A129,'NSE - Other Index Options'!$B:$B,F$4))</f>
        <v/>
      </c>
      <c r="G129" s="26" t="str">
        <f>IF(SUMIFS('NSE - NIFTY Index Options'!$L:$L,'NSE - NIFTY Index Options'!$C:$C,$A129,'NSE - NIFTY Index Options'!$B:$B,G$4)+SUMIFS('NSE - Other Index Options'!$L:$L,'NSE - Other Index Options'!$C:$C,$A129,'NSE - Other Index Options'!$B:$B,G$4)=0,"",SUMIFS('NSE - NIFTY Index Options'!$L:$L,'NSE - NIFTY Index Options'!$C:$C,$A129,'NSE - NIFTY Index Options'!$B:$B,G$4)+SUMIFS('NSE - Other Index Options'!$L:$L,'NSE - Other Index Options'!$C:$C,$A129,'NSE - Other Index Options'!$B:$B,G$4))</f>
        <v/>
      </c>
      <c r="H129" s="26" t="str">
        <f t="shared" si="3"/>
        <v/>
      </c>
    </row>
    <row r="130" spans="1:8" hidden="1" outlineLevel="1">
      <c r="A130" t="s">
        <v>151</v>
      </c>
      <c r="B130" s="26" t="str">
        <f>IF(SUMIFS('NSE - NIFTY Index Options'!$L:$L,'NSE - NIFTY Index Options'!$C:$C,$A130,'NSE - NIFTY Index Options'!$B:$B,B$4)+SUMIFS('NSE - Other Index Options'!$L:$L,'NSE - Other Index Options'!$C:$C,$A130,'NSE - Other Index Options'!$B:$B,B$4)=0,"",SUMIFS('NSE - NIFTY Index Options'!$L:$L,'NSE - NIFTY Index Options'!$C:$C,$A130,'NSE - NIFTY Index Options'!$B:$B,B$4)+SUMIFS('NSE - Other Index Options'!$L:$L,'NSE - Other Index Options'!$C:$C,$A130,'NSE - Other Index Options'!$B:$B,B$4))</f>
        <v/>
      </c>
      <c r="C130" s="26" t="str">
        <f>IF(SUMIFS('NSE - NIFTY Index Options'!$L:$L,'NSE - NIFTY Index Options'!$C:$C,$A130,'NSE - NIFTY Index Options'!$B:$B,C$4)+SUMIFS('NSE - Other Index Options'!$L:$L,'NSE - Other Index Options'!$C:$C,$A130,'NSE - Other Index Options'!$B:$B,C$4)=0,"",SUMIFS('NSE - NIFTY Index Options'!$L:$L,'NSE - NIFTY Index Options'!$C:$C,$A130,'NSE - NIFTY Index Options'!$B:$B,C$4)+SUMIFS('NSE - Other Index Options'!$L:$L,'NSE - Other Index Options'!$C:$C,$A130,'NSE - Other Index Options'!$B:$B,C$4))</f>
        <v/>
      </c>
      <c r="D130" s="26" t="str">
        <f>IF(SUMIFS('NSE - NIFTY Index Options'!$L:$L,'NSE - NIFTY Index Options'!$C:$C,$A130,'NSE - NIFTY Index Options'!$B:$B,D$4)+SUMIFS('NSE - Other Index Options'!$L:$L,'NSE - Other Index Options'!$C:$C,$A130,'NSE - Other Index Options'!$B:$B,D$4)=0,"",SUMIFS('NSE - NIFTY Index Options'!$L:$L,'NSE - NIFTY Index Options'!$C:$C,$A130,'NSE - NIFTY Index Options'!$B:$B,D$4)+SUMIFS('NSE - Other Index Options'!$L:$L,'NSE - Other Index Options'!$C:$C,$A130,'NSE - Other Index Options'!$B:$B,D$4))</f>
        <v/>
      </c>
      <c r="E130" s="26" t="str">
        <f>IF(SUMIFS('NSE - NIFTY Index Options'!$L:$L,'NSE - NIFTY Index Options'!$C:$C,$A130,'NSE - NIFTY Index Options'!$B:$B,E$4)+SUMIFS('NSE - Other Index Options'!$L:$L,'NSE - Other Index Options'!$C:$C,$A130,'NSE - Other Index Options'!$B:$B,E$4)=0,"",SUMIFS('NSE - NIFTY Index Options'!$L:$L,'NSE - NIFTY Index Options'!$C:$C,$A130,'NSE - NIFTY Index Options'!$B:$B,E$4)+SUMIFS('NSE - Other Index Options'!$L:$L,'NSE - Other Index Options'!$C:$C,$A130,'NSE - Other Index Options'!$B:$B,E$4))</f>
        <v/>
      </c>
      <c r="F130" s="26" t="str">
        <f>IF(SUMIFS('NSE - NIFTY Index Options'!$L:$L,'NSE - NIFTY Index Options'!$C:$C,$A130,'NSE - NIFTY Index Options'!$B:$B,F$4)+SUMIFS('NSE - Other Index Options'!$L:$L,'NSE - Other Index Options'!$C:$C,$A130,'NSE - Other Index Options'!$B:$B,F$4)=0,"",SUMIFS('NSE - NIFTY Index Options'!$L:$L,'NSE - NIFTY Index Options'!$C:$C,$A130,'NSE - NIFTY Index Options'!$B:$B,F$4)+SUMIFS('NSE - Other Index Options'!$L:$L,'NSE - Other Index Options'!$C:$C,$A130,'NSE - Other Index Options'!$B:$B,F$4))</f>
        <v/>
      </c>
      <c r="G130" s="26" t="str">
        <f>IF(SUMIFS('NSE - NIFTY Index Options'!$L:$L,'NSE - NIFTY Index Options'!$C:$C,$A130,'NSE - NIFTY Index Options'!$B:$B,G$4)+SUMIFS('NSE - Other Index Options'!$L:$L,'NSE - Other Index Options'!$C:$C,$A130,'NSE - Other Index Options'!$B:$B,G$4)=0,"",SUMIFS('NSE - NIFTY Index Options'!$L:$L,'NSE - NIFTY Index Options'!$C:$C,$A130,'NSE - NIFTY Index Options'!$B:$B,G$4)+SUMIFS('NSE - Other Index Options'!$L:$L,'NSE - Other Index Options'!$C:$C,$A130,'NSE - Other Index Options'!$B:$B,G$4))</f>
        <v/>
      </c>
      <c r="H130" s="26" t="str">
        <f t="shared" si="3"/>
        <v/>
      </c>
    </row>
    <row r="131" spans="1:8" hidden="1" outlineLevel="1">
      <c r="A131" t="s">
        <v>152</v>
      </c>
      <c r="B131" s="26" t="str">
        <f>IF(SUMIFS('NSE - NIFTY Index Options'!$L:$L,'NSE - NIFTY Index Options'!$C:$C,$A131,'NSE - NIFTY Index Options'!$B:$B,B$4)+SUMIFS('NSE - Other Index Options'!$L:$L,'NSE - Other Index Options'!$C:$C,$A131,'NSE - Other Index Options'!$B:$B,B$4)=0,"",SUMIFS('NSE - NIFTY Index Options'!$L:$L,'NSE - NIFTY Index Options'!$C:$C,$A131,'NSE - NIFTY Index Options'!$B:$B,B$4)+SUMIFS('NSE - Other Index Options'!$L:$L,'NSE - Other Index Options'!$C:$C,$A131,'NSE - Other Index Options'!$B:$B,B$4))</f>
        <v/>
      </c>
      <c r="C131" s="26" t="str">
        <f>IF(SUMIFS('NSE - NIFTY Index Options'!$L:$L,'NSE - NIFTY Index Options'!$C:$C,$A131,'NSE - NIFTY Index Options'!$B:$B,C$4)+SUMIFS('NSE - Other Index Options'!$L:$L,'NSE - Other Index Options'!$C:$C,$A131,'NSE - Other Index Options'!$B:$B,C$4)=0,"",SUMIFS('NSE - NIFTY Index Options'!$L:$L,'NSE - NIFTY Index Options'!$C:$C,$A131,'NSE - NIFTY Index Options'!$B:$B,C$4)+SUMIFS('NSE - Other Index Options'!$L:$L,'NSE - Other Index Options'!$C:$C,$A131,'NSE - Other Index Options'!$B:$B,C$4))</f>
        <v/>
      </c>
      <c r="D131" s="26" t="str">
        <f>IF(SUMIFS('NSE - NIFTY Index Options'!$L:$L,'NSE - NIFTY Index Options'!$C:$C,$A131,'NSE - NIFTY Index Options'!$B:$B,D$4)+SUMIFS('NSE - Other Index Options'!$L:$L,'NSE - Other Index Options'!$C:$C,$A131,'NSE - Other Index Options'!$B:$B,D$4)=0,"",SUMIFS('NSE - NIFTY Index Options'!$L:$L,'NSE - NIFTY Index Options'!$C:$C,$A131,'NSE - NIFTY Index Options'!$B:$B,D$4)+SUMIFS('NSE - Other Index Options'!$L:$L,'NSE - Other Index Options'!$C:$C,$A131,'NSE - Other Index Options'!$B:$B,D$4))</f>
        <v/>
      </c>
      <c r="E131" s="26" t="str">
        <f>IF(SUMIFS('NSE - NIFTY Index Options'!$L:$L,'NSE - NIFTY Index Options'!$C:$C,$A131,'NSE - NIFTY Index Options'!$B:$B,E$4)+SUMIFS('NSE - Other Index Options'!$L:$L,'NSE - Other Index Options'!$C:$C,$A131,'NSE - Other Index Options'!$B:$B,E$4)=0,"",SUMIFS('NSE - NIFTY Index Options'!$L:$L,'NSE - NIFTY Index Options'!$C:$C,$A131,'NSE - NIFTY Index Options'!$B:$B,E$4)+SUMIFS('NSE - Other Index Options'!$L:$L,'NSE - Other Index Options'!$C:$C,$A131,'NSE - Other Index Options'!$B:$B,E$4))</f>
        <v/>
      </c>
      <c r="F131" s="26" t="str">
        <f>IF(SUMIFS('NSE - NIFTY Index Options'!$L:$L,'NSE - NIFTY Index Options'!$C:$C,$A131,'NSE - NIFTY Index Options'!$B:$B,F$4)+SUMIFS('NSE - Other Index Options'!$L:$L,'NSE - Other Index Options'!$C:$C,$A131,'NSE - Other Index Options'!$B:$B,F$4)=0,"",SUMIFS('NSE - NIFTY Index Options'!$L:$L,'NSE - NIFTY Index Options'!$C:$C,$A131,'NSE - NIFTY Index Options'!$B:$B,F$4)+SUMIFS('NSE - Other Index Options'!$L:$L,'NSE - Other Index Options'!$C:$C,$A131,'NSE - Other Index Options'!$B:$B,F$4))</f>
        <v/>
      </c>
      <c r="G131" s="26" t="str">
        <f>IF(SUMIFS('NSE - NIFTY Index Options'!$L:$L,'NSE - NIFTY Index Options'!$C:$C,$A131,'NSE - NIFTY Index Options'!$B:$B,G$4)+SUMIFS('NSE - Other Index Options'!$L:$L,'NSE - Other Index Options'!$C:$C,$A131,'NSE - Other Index Options'!$B:$B,G$4)=0,"",SUMIFS('NSE - NIFTY Index Options'!$L:$L,'NSE - NIFTY Index Options'!$C:$C,$A131,'NSE - NIFTY Index Options'!$B:$B,G$4)+SUMIFS('NSE - Other Index Options'!$L:$L,'NSE - Other Index Options'!$C:$C,$A131,'NSE - Other Index Options'!$B:$B,G$4))</f>
        <v/>
      </c>
      <c r="H131" s="26" t="str">
        <f t="shared" si="3"/>
        <v/>
      </c>
    </row>
    <row r="132" spans="1:8" hidden="1" outlineLevel="1">
      <c r="A132" t="s">
        <v>153</v>
      </c>
      <c r="B132" s="26" t="str">
        <f>IF(SUMIFS('NSE - NIFTY Index Options'!$L:$L,'NSE - NIFTY Index Options'!$C:$C,$A132,'NSE - NIFTY Index Options'!$B:$B,B$4)+SUMIFS('NSE - Other Index Options'!$L:$L,'NSE - Other Index Options'!$C:$C,$A132,'NSE - Other Index Options'!$B:$B,B$4)=0,"",SUMIFS('NSE - NIFTY Index Options'!$L:$L,'NSE - NIFTY Index Options'!$C:$C,$A132,'NSE - NIFTY Index Options'!$B:$B,B$4)+SUMIFS('NSE - Other Index Options'!$L:$L,'NSE - Other Index Options'!$C:$C,$A132,'NSE - Other Index Options'!$B:$B,B$4))</f>
        <v/>
      </c>
      <c r="C132" s="26" t="str">
        <f>IF(SUMIFS('NSE - NIFTY Index Options'!$L:$L,'NSE - NIFTY Index Options'!$C:$C,$A132,'NSE - NIFTY Index Options'!$B:$B,C$4)+SUMIFS('NSE - Other Index Options'!$L:$L,'NSE - Other Index Options'!$C:$C,$A132,'NSE - Other Index Options'!$B:$B,C$4)=0,"",SUMIFS('NSE - NIFTY Index Options'!$L:$L,'NSE - NIFTY Index Options'!$C:$C,$A132,'NSE - NIFTY Index Options'!$B:$B,C$4)+SUMIFS('NSE - Other Index Options'!$L:$L,'NSE - Other Index Options'!$C:$C,$A132,'NSE - Other Index Options'!$B:$B,C$4))</f>
        <v/>
      </c>
      <c r="D132" s="26" t="str">
        <f>IF(SUMIFS('NSE - NIFTY Index Options'!$L:$L,'NSE - NIFTY Index Options'!$C:$C,$A132,'NSE - NIFTY Index Options'!$B:$B,D$4)+SUMIFS('NSE - Other Index Options'!$L:$L,'NSE - Other Index Options'!$C:$C,$A132,'NSE - Other Index Options'!$B:$B,D$4)=0,"",SUMIFS('NSE - NIFTY Index Options'!$L:$L,'NSE - NIFTY Index Options'!$C:$C,$A132,'NSE - NIFTY Index Options'!$B:$B,D$4)+SUMIFS('NSE - Other Index Options'!$L:$L,'NSE - Other Index Options'!$C:$C,$A132,'NSE - Other Index Options'!$B:$B,D$4))</f>
        <v/>
      </c>
      <c r="E132" s="26" t="str">
        <f>IF(SUMIFS('NSE - NIFTY Index Options'!$L:$L,'NSE - NIFTY Index Options'!$C:$C,$A132,'NSE - NIFTY Index Options'!$B:$B,E$4)+SUMIFS('NSE - Other Index Options'!$L:$L,'NSE - Other Index Options'!$C:$C,$A132,'NSE - Other Index Options'!$B:$B,E$4)=0,"",SUMIFS('NSE - NIFTY Index Options'!$L:$L,'NSE - NIFTY Index Options'!$C:$C,$A132,'NSE - NIFTY Index Options'!$B:$B,E$4)+SUMIFS('NSE - Other Index Options'!$L:$L,'NSE - Other Index Options'!$C:$C,$A132,'NSE - Other Index Options'!$B:$B,E$4))</f>
        <v/>
      </c>
      <c r="F132" s="26" t="str">
        <f>IF(SUMIFS('NSE - NIFTY Index Options'!$L:$L,'NSE - NIFTY Index Options'!$C:$C,$A132,'NSE - NIFTY Index Options'!$B:$B,F$4)+SUMIFS('NSE - Other Index Options'!$L:$L,'NSE - Other Index Options'!$C:$C,$A132,'NSE - Other Index Options'!$B:$B,F$4)=0,"",SUMIFS('NSE - NIFTY Index Options'!$L:$L,'NSE - NIFTY Index Options'!$C:$C,$A132,'NSE - NIFTY Index Options'!$B:$B,F$4)+SUMIFS('NSE - Other Index Options'!$L:$L,'NSE - Other Index Options'!$C:$C,$A132,'NSE - Other Index Options'!$B:$B,F$4))</f>
        <v/>
      </c>
      <c r="G132" s="26" t="str">
        <f>IF(SUMIFS('NSE - NIFTY Index Options'!$L:$L,'NSE - NIFTY Index Options'!$C:$C,$A132,'NSE - NIFTY Index Options'!$B:$B,G$4)+SUMIFS('NSE - Other Index Options'!$L:$L,'NSE - Other Index Options'!$C:$C,$A132,'NSE - Other Index Options'!$B:$B,G$4)=0,"",SUMIFS('NSE - NIFTY Index Options'!$L:$L,'NSE - NIFTY Index Options'!$C:$C,$A132,'NSE - NIFTY Index Options'!$B:$B,G$4)+SUMIFS('NSE - Other Index Options'!$L:$L,'NSE - Other Index Options'!$C:$C,$A132,'NSE - Other Index Options'!$B:$B,G$4))</f>
        <v/>
      </c>
      <c r="H132" s="26" t="str">
        <f t="shared" si="3"/>
        <v/>
      </c>
    </row>
    <row r="133" spans="1:8" hidden="1" outlineLevel="1">
      <c r="A133" t="s">
        <v>154</v>
      </c>
      <c r="B133" s="26" t="str">
        <f>IF(SUMIFS('NSE - NIFTY Index Options'!$L:$L,'NSE - NIFTY Index Options'!$C:$C,$A133,'NSE - NIFTY Index Options'!$B:$B,B$4)+SUMIFS('NSE - Other Index Options'!$L:$L,'NSE - Other Index Options'!$C:$C,$A133,'NSE - Other Index Options'!$B:$B,B$4)=0,"",SUMIFS('NSE - NIFTY Index Options'!$L:$L,'NSE - NIFTY Index Options'!$C:$C,$A133,'NSE - NIFTY Index Options'!$B:$B,B$4)+SUMIFS('NSE - Other Index Options'!$L:$L,'NSE - Other Index Options'!$C:$C,$A133,'NSE - Other Index Options'!$B:$B,B$4))</f>
        <v/>
      </c>
      <c r="C133" s="26" t="str">
        <f>IF(SUMIFS('NSE - NIFTY Index Options'!$L:$L,'NSE - NIFTY Index Options'!$C:$C,$A133,'NSE - NIFTY Index Options'!$B:$B,C$4)+SUMIFS('NSE - Other Index Options'!$L:$L,'NSE - Other Index Options'!$C:$C,$A133,'NSE - Other Index Options'!$B:$B,C$4)=0,"",SUMIFS('NSE - NIFTY Index Options'!$L:$L,'NSE - NIFTY Index Options'!$C:$C,$A133,'NSE - NIFTY Index Options'!$B:$B,C$4)+SUMIFS('NSE - Other Index Options'!$L:$L,'NSE - Other Index Options'!$C:$C,$A133,'NSE - Other Index Options'!$B:$B,C$4))</f>
        <v/>
      </c>
      <c r="D133" s="26" t="str">
        <f>IF(SUMIFS('NSE - NIFTY Index Options'!$L:$L,'NSE - NIFTY Index Options'!$C:$C,$A133,'NSE - NIFTY Index Options'!$B:$B,D$4)+SUMIFS('NSE - Other Index Options'!$L:$L,'NSE - Other Index Options'!$C:$C,$A133,'NSE - Other Index Options'!$B:$B,D$4)=0,"",SUMIFS('NSE - NIFTY Index Options'!$L:$L,'NSE - NIFTY Index Options'!$C:$C,$A133,'NSE - NIFTY Index Options'!$B:$B,D$4)+SUMIFS('NSE - Other Index Options'!$L:$L,'NSE - Other Index Options'!$C:$C,$A133,'NSE - Other Index Options'!$B:$B,D$4))</f>
        <v/>
      </c>
      <c r="E133" s="26" t="str">
        <f>IF(SUMIFS('NSE - NIFTY Index Options'!$L:$L,'NSE - NIFTY Index Options'!$C:$C,$A133,'NSE - NIFTY Index Options'!$B:$B,E$4)+SUMIFS('NSE - Other Index Options'!$L:$L,'NSE - Other Index Options'!$C:$C,$A133,'NSE - Other Index Options'!$B:$B,E$4)=0,"",SUMIFS('NSE - NIFTY Index Options'!$L:$L,'NSE - NIFTY Index Options'!$C:$C,$A133,'NSE - NIFTY Index Options'!$B:$B,E$4)+SUMIFS('NSE - Other Index Options'!$L:$L,'NSE - Other Index Options'!$C:$C,$A133,'NSE - Other Index Options'!$B:$B,E$4))</f>
        <v/>
      </c>
      <c r="F133" s="26" t="str">
        <f>IF(SUMIFS('NSE - NIFTY Index Options'!$L:$L,'NSE - NIFTY Index Options'!$C:$C,$A133,'NSE - NIFTY Index Options'!$B:$B,F$4)+SUMIFS('NSE - Other Index Options'!$L:$L,'NSE - Other Index Options'!$C:$C,$A133,'NSE - Other Index Options'!$B:$B,F$4)=0,"",SUMIFS('NSE - NIFTY Index Options'!$L:$L,'NSE - NIFTY Index Options'!$C:$C,$A133,'NSE - NIFTY Index Options'!$B:$B,F$4)+SUMIFS('NSE - Other Index Options'!$L:$L,'NSE - Other Index Options'!$C:$C,$A133,'NSE - Other Index Options'!$B:$B,F$4))</f>
        <v/>
      </c>
      <c r="G133" s="26" t="str">
        <f>IF(SUMIFS('NSE - NIFTY Index Options'!$L:$L,'NSE - NIFTY Index Options'!$C:$C,$A133,'NSE - NIFTY Index Options'!$B:$B,G$4)+SUMIFS('NSE - Other Index Options'!$L:$L,'NSE - Other Index Options'!$C:$C,$A133,'NSE - Other Index Options'!$B:$B,G$4)=0,"",SUMIFS('NSE - NIFTY Index Options'!$L:$L,'NSE - NIFTY Index Options'!$C:$C,$A133,'NSE - NIFTY Index Options'!$B:$B,G$4)+SUMIFS('NSE - Other Index Options'!$L:$L,'NSE - Other Index Options'!$C:$C,$A133,'NSE - Other Index Options'!$B:$B,G$4))</f>
        <v/>
      </c>
      <c r="H133" s="26" t="str">
        <f t="shared" ref="H133:H142" si="4">IF(SUM(B133:G133)=0,"",SUM(B133:G133))</f>
        <v/>
      </c>
    </row>
    <row r="134" spans="1:8" hidden="1" outlineLevel="1">
      <c r="A134" t="s">
        <v>155</v>
      </c>
      <c r="B134" s="26" t="str">
        <f>IF(SUMIFS('NSE - NIFTY Index Options'!$L:$L,'NSE - NIFTY Index Options'!$C:$C,$A134,'NSE - NIFTY Index Options'!$B:$B,B$4)+SUMIFS('NSE - Other Index Options'!$L:$L,'NSE - Other Index Options'!$C:$C,$A134,'NSE - Other Index Options'!$B:$B,B$4)=0,"",SUMIFS('NSE - NIFTY Index Options'!$L:$L,'NSE - NIFTY Index Options'!$C:$C,$A134,'NSE - NIFTY Index Options'!$B:$B,B$4)+SUMIFS('NSE - Other Index Options'!$L:$L,'NSE - Other Index Options'!$C:$C,$A134,'NSE - Other Index Options'!$B:$B,B$4))</f>
        <v/>
      </c>
      <c r="C134" s="26" t="str">
        <f>IF(SUMIFS('NSE - NIFTY Index Options'!$L:$L,'NSE - NIFTY Index Options'!$C:$C,$A134,'NSE - NIFTY Index Options'!$B:$B,C$4)+SUMIFS('NSE - Other Index Options'!$L:$L,'NSE - Other Index Options'!$C:$C,$A134,'NSE - Other Index Options'!$B:$B,C$4)=0,"",SUMIFS('NSE - NIFTY Index Options'!$L:$L,'NSE - NIFTY Index Options'!$C:$C,$A134,'NSE - NIFTY Index Options'!$B:$B,C$4)+SUMIFS('NSE - Other Index Options'!$L:$L,'NSE - Other Index Options'!$C:$C,$A134,'NSE - Other Index Options'!$B:$B,C$4))</f>
        <v/>
      </c>
      <c r="D134" s="26" t="str">
        <f>IF(SUMIFS('NSE - NIFTY Index Options'!$L:$L,'NSE - NIFTY Index Options'!$C:$C,$A134,'NSE - NIFTY Index Options'!$B:$B,D$4)+SUMIFS('NSE - Other Index Options'!$L:$L,'NSE - Other Index Options'!$C:$C,$A134,'NSE - Other Index Options'!$B:$B,D$4)=0,"",SUMIFS('NSE - NIFTY Index Options'!$L:$L,'NSE - NIFTY Index Options'!$C:$C,$A134,'NSE - NIFTY Index Options'!$B:$B,D$4)+SUMIFS('NSE - Other Index Options'!$L:$L,'NSE - Other Index Options'!$C:$C,$A134,'NSE - Other Index Options'!$B:$B,D$4))</f>
        <v/>
      </c>
      <c r="E134" s="26" t="str">
        <f>IF(SUMIFS('NSE - NIFTY Index Options'!$L:$L,'NSE - NIFTY Index Options'!$C:$C,$A134,'NSE - NIFTY Index Options'!$B:$B,E$4)+SUMIFS('NSE - Other Index Options'!$L:$L,'NSE - Other Index Options'!$C:$C,$A134,'NSE - Other Index Options'!$B:$B,E$4)=0,"",SUMIFS('NSE - NIFTY Index Options'!$L:$L,'NSE - NIFTY Index Options'!$C:$C,$A134,'NSE - NIFTY Index Options'!$B:$B,E$4)+SUMIFS('NSE - Other Index Options'!$L:$L,'NSE - Other Index Options'!$C:$C,$A134,'NSE - Other Index Options'!$B:$B,E$4))</f>
        <v/>
      </c>
      <c r="F134" s="26" t="str">
        <f>IF(SUMIFS('NSE - NIFTY Index Options'!$L:$L,'NSE - NIFTY Index Options'!$C:$C,$A134,'NSE - NIFTY Index Options'!$B:$B,F$4)+SUMIFS('NSE - Other Index Options'!$L:$L,'NSE - Other Index Options'!$C:$C,$A134,'NSE - Other Index Options'!$B:$B,F$4)=0,"",SUMIFS('NSE - NIFTY Index Options'!$L:$L,'NSE - NIFTY Index Options'!$C:$C,$A134,'NSE - NIFTY Index Options'!$B:$B,F$4)+SUMIFS('NSE - Other Index Options'!$L:$L,'NSE - Other Index Options'!$C:$C,$A134,'NSE - Other Index Options'!$B:$B,F$4))</f>
        <v/>
      </c>
      <c r="G134" s="26" t="str">
        <f>IF(SUMIFS('NSE - NIFTY Index Options'!$L:$L,'NSE - NIFTY Index Options'!$C:$C,$A134,'NSE - NIFTY Index Options'!$B:$B,G$4)+SUMIFS('NSE - Other Index Options'!$L:$L,'NSE - Other Index Options'!$C:$C,$A134,'NSE - Other Index Options'!$B:$B,G$4)=0,"",SUMIFS('NSE - NIFTY Index Options'!$L:$L,'NSE - NIFTY Index Options'!$C:$C,$A134,'NSE - NIFTY Index Options'!$B:$B,G$4)+SUMIFS('NSE - Other Index Options'!$L:$L,'NSE - Other Index Options'!$C:$C,$A134,'NSE - Other Index Options'!$B:$B,G$4))</f>
        <v/>
      </c>
      <c r="H134" s="26" t="str">
        <f t="shared" si="4"/>
        <v/>
      </c>
    </row>
    <row r="135" spans="1:8" hidden="1" outlineLevel="1">
      <c r="A135" t="s">
        <v>156</v>
      </c>
      <c r="B135" s="26" t="str">
        <f>IF(SUMIFS('NSE - NIFTY Index Options'!$L:$L,'NSE - NIFTY Index Options'!$C:$C,$A135,'NSE - NIFTY Index Options'!$B:$B,B$4)+SUMIFS('NSE - Other Index Options'!$L:$L,'NSE - Other Index Options'!$C:$C,$A135,'NSE - Other Index Options'!$B:$B,B$4)=0,"",SUMIFS('NSE - NIFTY Index Options'!$L:$L,'NSE - NIFTY Index Options'!$C:$C,$A135,'NSE - NIFTY Index Options'!$B:$B,B$4)+SUMIFS('NSE - Other Index Options'!$L:$L,'NSE - Other Index Options'!$C:$C,$A135,'NSE - Other Index Options'!$B:$B,B$4))</f>
        <v/>
      </c>
      <c r="C135" s="26" t="str">
        <f>IF(SUMIFS('NSE - NIFTY Index Options'!$L:$L,'NSE - NIFTY Index Options'!$C:$C,$A135,'NSE - NIFTY Index Options'!$B:$B,C$4)+SUMIFS('NSE - Other Index Options'!$L:$L,'NSE - Other Index Options'!$C:$C,$A135,'NSE - Other Index Options'!$B:$B,C$4)=0,"",SUMIFS('NSE - NIFTY Index Options'!$L:$L,'NSE - NIFTY Index Options'!$C:$C,$A135,'NSE - NIFTY Index Options'!$B:$B,C$4)+SUMIFS('NSE - Other Index Options'!$L:$L,'NSE - Other Index Options'!$C:$C,$A135,'NSE - Other Index Options'!$B:$B,C$4))</f>
        <v/>
      </c>
      <c r="D135" s="26" t="str">
        <f>IF(SUMIFS('NSE - NIFTY Index Options'!$L:$L,'NSE - NIFTY Index Options'!$C:$C,$A135,'NSE - NIFTY Index Options'!$B:$B,D$4)+SUMIFS('NSE - Other Index Options'!$L:$L,'NSE - Other Index Options'!$C:$C,$A135,'NSE - Other Index Options'!$B:$B,D$4)=0,"",SUMIFS('NSE - NIFTY Index Options'!$L:$L,'NSE - NIFTY Index Options'!$C:$C,$A135,'NSE - NIFTY Index Options'!$B:$B,D$4)+SUMIFS('NSE - Other Index Options'!$L:$L,'NSE - Other Index Options'!$C:$C,$A135,'NSE - Other Index Options'!$B:$B,D$4))</f>
        <v/>
      </c>
      <c r="E135" s="26" t="str">
        <f>IF(SUMIFS('NSE - NIFTY Index Options'!$L:$L,'NSE - NIFTY Index Options'!$C:$C,$A135,'NSE - NIFTY Index Options'!$B:$B,E$4)+SUMIFS('NSE - Other Index Options'!$L:$L,'NSE - Other Index Options'!$C:$C,$A135,'NSE - Other Index Options'!$B:$B,E$4)=0,"",SUMIFS('NSE - NIFTY Index Options'!$L:$L,'NSE - NIFTY Index Options'!$C:$C,$A135,'NSE - NIFTY Index Options'!$B:$B,E$4)+SUMIFS('NSE - Other Index Options'!$L:$L,'NSE - Other Index Options'!$C:$C,$A135,'NSE - Other Index Options'!$B:$B,E$4))</f>
        <v/>
      </c>
      <c r="F135" s="26" t="str">
        <f>IF(SUMIFS('NSE - NIFTY Index Options'!$L:$L,'NSE - NIFTY Index Options'!$C:$C,$A135,'NSE - NIFTY Index Options'!$B:$B,F$4)+SUMIFS('NSE - Other Index Options'!$L:$L,'NSE - Other Index Options'!$C:$C,$A135,'NSE - Other Index Options'!$B:$B,F$4)=0,"",SUMIFS('NSE - NIFTY Index Options'!$L:$L,'NSE - NIFTY Index Options'!$C:$C,$A135,'NSE - NIFTY Index Options'!$B:$B,F$4)+SUMIFS('NSE - Other Index Options'!$L:$L,'NSE - Other Index Options'!$C:$C,$A135,'NSE - Other Index Options'!$B:$B,F$4))</f>
        <v/>
      </c>
      <c r="G135" s="26" t="str">
        <f>IF(SUMIFS('NSE - NIFTY Index Options'!$L:$L,'NSE - NIFTY Index Options'!$C:$C,$A135,'NSE - NIFTY Index Options'!$B:$B,G$4)+SUMIFS('NSE - Other Index Options'!$L:$L,'NSE - Other Index Options'!$C:$C,$A135,'NSE - Other Index Options'!$B:$B,G$4)=0,"",SUMIFS('NSE - NIFTY Index Options'!$L:$L,'NSE - NIFTY Index Options'!$C:$C,$A135,'NSE - NIFTY Index Options'!$B:$B,G$4)+SUMIFS('NSE - Other Index Options'!$L:$L,'NSE - Other Index Options'!$C:$C,$A135,'NSE - Other Index Options'!$B:$B,G$4))</f>
        <v/>
      </c>
      <c r="H135" s="26" t="str">
        <f t="shared" si="4"/>
        <v/>
      </c>
    </row>
    <row r="136" spans="1:8" hidden="1" outlineLevel="1">
      <c r="A136" t="s">
        <v>157</v>
      </c>
      <c r="B136" s="26" t="str">
        <f>IF(SUMIFS('NSE - NIFTY Index Options'!$L:$L,'NSE - NIFTY Index Options'!$C:$C,$A136,'NSE - NIFTY Index Options'!$B:$B,B$4)+SUMIFS('NSE - Other Index Options'!$L:$L,'NSE - Other Index Options'!$C:$C,$A136,'NSE - Other Index Options'!$B:$B,B$4)=0,"",SUMIFS('NSE - NIFTY Index Options'!$L:$L,'NSE - NIFTY Index Options'!$C:$C,$A136,'NSE - NIFTY Index Options'!$B:$B,B$4)+SUMIFS('NSE - Other Index Options'!$L:$L,'NSE - Other Index Options'!$C:$C,$A136,'NSE - Other Index Options'!$B:$B,B$4))</f>
        <v/>
      </c>
      <c r="C136" s="26" t="str">
        <f>IF(SUMIFS('NSE - NIFTY Index Options'!$L:$L,'NSE - NIFTY Index Options'!$C:$C,$A136,'NSE - NIFTY Index Options'!$B:$B,C$4)+SUMIFS('NSE - Other Index Options'!$L:$L,'NSE - Other Index Options'!$C:$C,$A136,'NSE - Other Index Options'!$B:$B,C$4)=0,"",SUMIFS('NSE - NIFTY Index Options'!$L:$L,'NSE - NIFTY Index Options'!$C:$C,$A136,'NSE - NIFTY Index Options'!$B:$B,C$4)+SUMIFS('NSE - Other Index Options'!$L:$L,'NSE - Other Index Options'!$C:$C,$A136,'NSE - Other Index Options'!$B:$B,C$4))</f>
        <v/>
      </c>
      <c r="D136" s="26" t="str">
        <f>IF(SUMIFS('NSE - NIFTY Index Options'!$L:$L,'NSE - NIFTY Index Options'!$C:$C,$A136,'NSE - NIFTY Index Options'!$B:$B,D$4)+SUMIFS('NSE - Other Index Options'!$L:$L,'NSE - Other Index Options'!$C:$C,$A136,'NSE - Other Index Options'!$B:$B,D$4)=0,"",SUMIFS('NSE - NIFTY Index Options'!$L:$L,'NSE - NIFTY Index Options'!$C:$C,$A136,'NSE - NIFTY Index Options'!$B:$B,D$4)+SUMIFS('NSE - Other Index Options'!$L:$L,'NSE - Other Index Options'!$C:$C,$A136,'NSE - Other Index Options'!$B:$B,D$4))</f>
        <v/>
      </c>
      <c r="E136" s="26" t="str">
        <f>IF(SUMIFS('NSE - NIFTY Index Options'!$L:$L,'NSE - NIFTY Index Options'!$C:$C,$A136,'NSE - NIFTY Index Options'!$B:$B,E$4)+SUMIFS('NSE - Other Index Options'!$L:$L,'NSE - Other Index Options'!$C:$C,$A136,'NSE - Other Index Options'!$B:$B,E$4)=0,"",SUMIFS('NSE - NIFTY Index Options'!$L:$L,'NSE - NIFTY Index Options'!$C:$C,$A136,'NSE - NIFTY Index Options'!$B:$B,E$4)+SUMIFS('NSE - Other Index Options'!$L:$L,'NSE - Other Index Options'!$C:$C,$A136,'NSE - Other Index Options'!$B:$B,E$4))</f>
        <v/>
      </c>
      <c r="F136" s="26" t="str">
        <f>IF(SUMIFS('NSE - NIFTY Index Options'!$L:$L,'NSE - NIFTY Index Options'!$C:$C,$A136,'NSE - NIFTY Index Options'!$B:$B,F$4)+SUMIFS('NSE - Other Index Options'!$L:$L,'NSE - Other Index Options'!$C:$C,$A136,'NSE - Other Index Options'!$B:$B,F$4)=0,"",SUMIFS('NSE - NIFTY Index Options'!$L:$L,'NSE - NIFTY Index Options'!$C:$C,$A136,'NSE - NIFTY Index Options'!$B:$B,F$4)+SUMIFS('NSE - Other Index Options'!$L:$L,'NSE - Other Index Options'!$C:$C,$A136,'NSE - Other Index Options'!$B:$B,F$4))</f>
        <v/>
      </c>
      <c r="G136" s="26" t="str">
        <f>IF(SUMIFS('NSE - NIFTY Index Options'!$L:$L,'NSE - NIFTY Index Options'!$C:$C,$A136,'NSE - NIFTY Index Options'!$B:$B,G$4)+SUMIFS('NSE - Other Index Options'!$L:$L,'NSE - Other Index Options'!$C:$C,$A136,'NSE - Other Index Options'!$B:$B,G$4)=0,"",SUMIFS('NSE - NIFTY Index Options'!$L:$L,'NSE - NIFTY Index Options'!$C:$C,$A136,'NSE - NIFTY Index Options'!$B:$B,G$4)+SUMIFS('NSE - Other Index Options'!$L:$L,'NSE - Other Index Options'!$C:$C,$A136,'NSE - Other Index Options'!$B:$B,G$4))</f>
        <v/>
      </c>
      <c r="H136" s="26" t="str">
        <f t="shared" si="4"/>
        <v/>
      </c>
    </row>
    <row r="137" spans="1:8" hidden="1" outlineLevel="1">
      <c r="A137" t="s">
        <v>158</v>
      </c>
      <c r="B137" s="26" t="str">
        <f>IF(SUMIFS('NSE - NIFTY Index Options'!$L:$L,'NSE - NIFTY Index Options'!$C:$C,$A137,'NSE - NIFTY Index Options'!$B:$B,B$4)+SUMIFS('NSE - Other Index Options'!$L:$L,'NSE - Other Index Options'!$C:$C,$A137,'NSE - Other Index Options'!$B:$B,B$4)=0,"",SUMIFS('NSE - NIFTY Index Options'!$L:$L,'NSE - NIFTY Index Options'!$C:$C,$A137,'NSE - NIFTY Index Options'!$B:$B,B$4)+SUMIFS('NSE - Other Index Options'!$L:$L,'NSE - Other Index Options'!$C:$C,$A137,'NSE - Other Index Options'!$B:$B,B$4))</f>
        <v/>
      </c>
      <c r="C137" s="26" t="str">
        <f>IF(SUMIFS('NSE - NIFTY Index Options'!$L:$L,'NSE - NIFTY Index Options'!$C:$C,$A137,'NSE - NIFTY Index Options'!$B:$B,C$4)+SUMIFS('NSE - Other Index Options'!$L:$L,'NSE - Other Index Options'!$C:$C,$A137,'NSE - Other Index Options'!$B:$B,C$4)=0,"",SUMIFS('NSE - NIFTY Index Options'!$L:$L,'NSE - NIFTY Index Options'!$C:$C,$A137,'NSE - NIFTY Index Options'!$B:$B,C$4)+SUMIFS('NSE - Other Index Options'!$L:$L,'NSE - Other Index Options'!$C:$C,$A137,'NSE - Other Index Options'!$B:$B,C$4))</f>
        <v/>
      </c>
      <c r="D137" s="26" t="str">
        <f>IF(SUMIFS('NSE - NIFTY Index Options'!$L:$L,'NSE - NIFTY Index Options'!$C:$C,$A137,'NSE - NIFTY Index Options'!$B:$B,D$4)+SUMIFS('NSE - Other Index Options'!$L:$L,'NSE - Other Index Options'!$C:$C,$A137,'NSE - Other Index Options'!$B:$B,D$4)=0,"",SUMIFS('NSE - NIFTY Index Options'!$L:$L,'NSE - NIFTY Index Options'!$C:$C,$A137,'NSE - NIFTY Index Options'!$B:$B,D$4)+SUMIFS('NSE - Other Index Options'!$L:$L,'NSE - Other Index Options'!$C:$C,$A137,'NSE - Other Index Options'!$B:$B,D$4))</f>
        <v/>
      </c>
      <c r="E137" s="26" t="str">
        <f>IF(SUMIFS('NSE - NIFTY Index Options'!$L:$L,'NSE - NIFTY Index Options'!$C:$C,$A137,'NSE - NIFTY Index Options'!$B:$B,E$4)+SUMIFS('NSE - Other Index Options'!$L:$L,'NSE - Other Index Options'!$C:$C,$A137,'NSE - Other Index Options'!$B:$B,E$4)=0,"",SUMIFS('NSE - NIFTY Index Options'!$L:$L,'NSE - NIFTY Index Options'!$C:$C,$A137,'NSE - NIFTY Index Options'!$B:$B,E$4)+SUMIFS('NSE - Other Index Options'!$L:$L,'NSE - Other Index Options'!$C:$C,$A137,'NSE - Other Index Options'!$B:$B,E$4))</f>
        <v/>
      </c>
      <c r="F137" s="26" t="str">
        <f>IF(SUMIFS('NSE - NIFTY Index Options'!$L:$L,'NSE - NIFTY Index Options'!$C:$C,$A137,'NSE - NIFTY Index Options'!$B:$B,F$4)+SUMIFS('NSE - Other Index Options'!$L:$L,'NSE - Other Index Options'!$C:$C,$A137,'NSE - Other Index Options'!$B:$B,F$4)=0,"",SUMIFS('NSE - NIFTY Index Options'!$L:$L,'NSE - NIFTY Index Options'!$C:$C,$A137,'NSE - NIFTY Index Options'!$B:$B,F$4)+SUMIFS('NSE - Other Index Options'!$L:$L,'NSE - Other Index Options'!$C:$C,$A137,'NSE - Other Index Options'!$B:$B,F$4))</f>
        <v/>
      </c>
      <c r="G137" s="26" t="str">
        <f>IF(SUMIFS('NSE - NIFTY Index Options'!$L:$L,'NSE - NIFTY Index Options'!$C:$C,$A137,'NSE - NIFTY Index Options'!$B:$B,G$4)+SUMIFS('NSE - Other Index Options'!$L:$L,'NSE - Other Index Options'!$C:$C,$A137,'NSE - Other Index Options'!$B:$B,G$4)=0,"",SUMIFS('NSE - NIFTY Index Options'!$L:$L,'NSE - NIFTY Index Options'!$C:$C,$A137,'NSE - NIFTY Index Options'!$B:$B,G$4)+SUMIFS('NSE - Other Index Options'!$L:$L,'NSE - Other Index Options'!$C:$C,$A137,'NSE - Other Index Options'!$B:$B,G$4))</f>
        <v/>
      </c>
      <c r="H137" s="26" t="str">
        <f t="shared" si="4"/>
        <v/>
      </c>
    </row>
    <row r="138" spans="1:8" hidden="1" outlineLevel="1">
      <c r="A138" t="s">
        <v>159</v>
      </c>
      <c r="B138" s="26" t="str">
        <f>IF(SUMIFS('NSE - NIFTY Index Options'!$L:$L,'NSE - NIFTY Index Options'!$C:$C,$A138,'NSE - NIFTY Index Options'!$B:$B,B$4)+SUMIFS('NSE - Other Index Options'!$L:$L,'NSE - Other Index Options'!$C:$C,$A138,'NSE - Other Index Options'!$B:$B,B$4)=0,"",SUMIFS('NSE - NIFTY Index Options'!$L:$L,'NSE - NIFTY Index Options'!$C:$C,$A138,'NSE - NIFTY Index Options'!$B:$B,B$4)+SUMIFS('NSE - Other Index Options'!$L:$L,'NSE - Other Index Options'!$C:$C,$A138,'NSE - Other Index Options'!$B:$B,B$4))</f>
        <v/>
      </c>
      <c r="C138" s="26" t="str">
        <f>IF(SUMIFS('NSE - NIFTY Index Options'!$L:$L,'NSE - NIFTY Index Options'!$C:$C,$A138,'NSE - NIFTY Index Options'!$B:$B,C$4)+SUMIFS('NSE - Other Index Options'!$L:$L,'NSE - Other Index Options'!$C:$C,$A138,'NSE - Other Index Options'!$B:$B,C$4)=0,"",SUMIFS('NSE - NIFTY Index Options'!$L:$L,'NSE - NIFTY Index Options'!$C:$C,$A138,'NSE - NIFTY Index Options'!$B:$B,C$4)+SUMIFS('NSE - Other Index Options'!$L:$L,'NSE - Other Index Options'!$C:$C,$A138,'NSE - Other Index Options'!$B:$B,C$4))</f>
        <v/>
      </c>
      <c r="D138" s="26" t="str">
        <f>IF(SUMIFS('NSE - NIFTY Index Options'!$L:$L,'NSE - NIFTY Index Options'!$C:$C,$A138,'NSE - NIFTY Index Options'!$B:$B,D$4)+SUMIFS('NSE - Other Index Options'!$L:$L,'NSE - Other Index Options'!$C:$C,$A138,'NSE - Other Index Options'!$B:$B,D$4)=0,"",SUMIFS('NSE - NIFTY Index Options'!$L:$L,'NSE - NIFTY Index Options'!$C:$C,$A138,'NSE - NIFTY Index Options'!$B:$B,D$4)+SUMIFS('NSE - Other Index Options'!$L:$L,'NSE - Other Index Options'!$C:$C,$A138,'NSE - Other Index Options'!$B:$B,D$4))</f>
        <v/>
      </c>
      <c r="E138" s="26" t="str">
        <f>IF(SUMIFS('NSE - NIFTY Index Options'!$L:$L,'NSE - NIFTY Index Options'!$C:$C,$A138,'NSE - NIFTY Index Options'!$B:$B,E$4)+SUMIFS('NSE - Other Index Options'!$L:$L,'NSE - Other Index Options'!$C:$C,$A138,'NSE - Other Index Options'!$B:$B,E$4)=0,"",SUMIFS('NSE - NIFTY Index Options'!$L:$L,'NSE - NIFTY Index Options'!$C:$C,$A138,'NSE - NIFTY Index Options'!$B:$B,E$4)+SUMIFS('NSE - Other Index Options'!$L:$L,'NSE - Other Index Options'!$C:$C,$A138,'NSE - Other Index Options'!$B:$B,E$4))</f>
        <v/>
      </c>
      <c r="F138" s="26" t="str">
        <f>IF(SUMIFS('NSE - NIFTY Index Options'!$L:$L,'NSE - NIFTY Index Options'!$C:$C,$A138,'NSE - NIFTY Index Options'!$B:$B,F$4)+SUMIFS('NSE - Other Index Options'!$L:$L,'NSE - Other Index Options'!$C:$C,$A138,'NSE - Other Index Options'!$B:$B,F$4)=0,"",SUMIFS('NSE - NIFTY Index Options'!$L:$L,'NSE - NIFTY Index Options'!$C:$C,$A138,'NSE - NIFTY Index Options'!$B:$B,F$4)+SUMIFS('NSE - Other Index Options'!$L:$L,'NSE - Other Index Options'!$C:$C,$A138,'NSE - Other Index Options'!$B:$B,F$4))</f>
        <v/>
      </c>
      <c r="G138" s="26" t="str">
        <f>IF(SUMIFS('NSE - NIFTY Index Options'!$L:$L,'NSE - NIFTY Index Options'!$C:$C,$A138,'NSE - NIFTY Index Options'!$B:$B,G$4)+SUMIFS('NSE - Other Index Options'!$L:$L,'NSE - Other Index Options'!$C:$C,$A138,'NSE - Other Index Options'!$B:$B,G$4)=0,"",SUMIFS('NSE - NIFTY Index Options'!$L:$L,'NSE - NIFTY Index Options'!$C:$C,$A138,'NSE - NIFTY Index Options'!$B:$B,G$4)+SUMIFS('NSE - Other Index Options'!$L:$L,'NSE - Other Index Options'!$C:$C,$A138,'NSE - Other Index Options'!$B:$B,G$4))</f>
        <v/>
      </c>
      <c r="H138" s="26" t="str">
        <f t="shared" si="4"/>
        <v/>
      </c>
    </row>
    <row r="139" spans="1:8" hidden="1" outlineLevel="1">
      <c r="A139" t="s">
        <v>160</v>
      </c>
      <c r="B139" s="26" t="str">
        <f>IF(SUMIFS('NSE - NIFTY Index Options'!$L:$L,'NSE - NIFTY Index Options'!$C:$C,$A139,'NSE - NIFTY Index Options'!$B:$B,B$4)+SUMIFS('NSE - Other Index Options'!$L:$L,'NSE - Other Index Options'!$C:$C,$A139,'NSE - Other Index Options'!$B:$B,B$4)=0,"",SUMIFS('NSE - NIFTY Index Options'!$L:$L,'NSE - NIFTY Index Options'!$C:$C,$A139,'NSE - NIFTY Index Options'!$B:$B,B$4)+SUMIFS('NSE - Other Index Options'!$L:$L,'NSE - Other Index Options'!$C:$C,$A139,'NSE - Other Index Options'!$B:$B,B$4))</f>
        <v/>
      </c>
      <c r="C139" s="26" t="str">
        <f>IF(SUMIFS('NSE - NIFTY Index Options'!$L:$L,'NSE - NIFTY Index Options'!$C:$C,$A139,'NSE - NIFTY Index Options'!$B:$B,C$4)+SUMIFS('NSE - Other Index Options'!$L:$L,'NSE - Other Index Options'!$C:$C,$A139,'NSE - Other Index Options'!$B:$B,C$4)=0,"",SUMIFS('NSE - NIFTY Index Options'!$L:$L,'NSE - NIFTY Index Options'!$C:$C,$A139,'NSE - NIFTY Index Options'!$B:$B,C$4)+SUMIFS('NSE - Other Index Options'!$L:$L,'NSE - Other Index Options'!$C:$C,$A139,'NSE - Other Index Options'!$B:$B,C$4))</f>
        <v/>
      </c>
      <c r="D139" s="26" t="str">
        <f>IF(SUMIFS('NSE - NIFTY Index Options'!$L:$L,'NSE - NIFTY Index Options'!$C:$C,$A139,'NSE - NIFTY Index Options'!$B:$B,D$4)+SUMIFS('NSE - Other Index Options'!$L:$L,'NSE - Other Index Options'!$C:$C,$A139,'NSE - Other Index Options'!$B:$B,D$4)=0,"",SUMIFS('NSE - NIFTY Index Options'!$L:$L,'NSE - NIFTY Index Options'!$C:$C,$A139,'NSE - NIFTY Index Options'!$B:$B,D$4)+SUMIFS('NSE - Other Index Options'!$L:$L,'NSE - Other Index Options'!$C:$C,$A139,'NSE - Other Index Options'!$B:$B,D$4))</f>
        <v/>
      </c>
      <c r="E139" s="26" t="str">
        <f>IF(SUMIFS('NSE - NIFTY Index Options'!$L:$L,'NSE - NIFTY Index Options'!$C:$C,$A139,'NSE - NIFTY Index Options'!$B:$B,E$4)+SUMIFS('NSE - Other Index Options'!$L:$L,'NSE - Other Index Options'!$C:$C,$A139,'NSE - Other Index Options'!$B:$B,E$4)=0,"",SUMIFS('NSE - NIFTY Index Options'!$L:$L,'NSE - NIFTY Index Options'!$C:$C,$A139,'NSE - NIFTY Index Options'!$B:$B,E$4)+SUMIFS('NSE - Other Index Options'!$L:$L,'NSE - Other Index Options'!$C:$C,$A139,'NSE - Other Index Options'!$B:$B,E$4))</f>
        <v/>
      </c>
      <c r="F139" s="26" t="str">
        <f>IF(SUMIFS('NSE - NIFTY Index Options'!$L:$L,'NSE - NIFTY Index Options'!$C:$C,$A139,'NSE - NIFTY Index Options'!$B:$B,F$4)+SUMIFS('NSE - Other Index Options'!$L:$L,'NSE - Other Index Options'!$C:$C,$A139,'NSE - Other Index Options'!$B:$B,F$4)=0,"",SUMIFS('NSE - NIFTY Index Options'!$L:$L,'NSE - NIFTY Index Options'!$C:$C,$A139,'NSE - NIFTY Index Options'!$B:$B,F$4)+SUMIFS('NSE - Other Index Options'!$L:$L,'NSE - Other Index Options'!$C:$C,$A139,'NSE - Other Index Options'!$B:$B,F$4))</f>
        <v/>
      </c>
      <c r="G139" s="26" t="str">
        <f>IF(SUMIFS('NSE - NIFTY Index Options'!$L:$L,'NSE - NIFTY Index Options'!$C:$C,$A139,'NSE - NIFTY Index Options'!$B:$B,G$4)+SUMIFS('NSE - Other Index Options'!$L:$L,'NSE - Other Index Options'!$C:$C,$A139,'NSE - Other Index Options'!$B:$B,G$4)=0,"",SUMIFS('NSE - NIFTY Index Options'!$L:$L,'NSE - NIFTY Index Options'!$C:$C,$A139,'NSE - NIFTY Index Options'!$B:$B,G$4)+SUMIFS('NSE - Other Index Options'!$L:$L,'NSE - Other Index Options'!$C:$C,$A139,'NSE - Other Index Options'!$B:$B,G$4))</f>
        <v/>
      </c>
      <c r="H139" s="26" t="str">
        <f t="shared" si="4"/>
        <v/>
      </c>
    </row>
    <row r="140" spans="1:8" hidden="1" outlineLevel="1">
      <c r="A140" t="s">
        <v>161</v>
      </c>
      <c r="B140" s="26" t="str">
        <f>IF(SUMIFS('NSE - NIFTY Index Options'!$L:$L,'NSE - NIFTY Index Options'!$C:$C,$A140,'NSE - NIFTY Index Options'!$B:$B,B$4)+SUMIFS('NSE - Other Index Options'!$L:$L,'NSE - Other Index Options'!$C:$C,$A140,'NSE - Other Index Options'!$B:$B,B$4)=0,"",SUMIFS('NSE - NIFTY Index Options'!$L:$L,'NSE - NIFTY Index Options'!$C:$C,$A140,'NSE - NIFTY Index Options'!$B:$B,B$4)+SUMIFS('NSE - Other Index Options'!$L:$L,'NSE - Other Index Options'!$C:$C,$A140,'NSE - Other Index Options'!$B:$B,B$4))</f>
        <v/>
      </c>
      <c r="C140" s="26" t="str">
        <f>IF(SUMIFS('NSE - NIFTY Index Options'!$L:$L,'NSE - NIFTY Index Options'!$C:$C,$A140,'NSE - NIFTY Index Options'!$B:$B,C$4)+SUMIFS('NSE - Other Index Options'!$L:$L,'NSE - Other Index Options'!$C:$C,$A140,'NSE - Other Index Options'!$B:$B,C$4)=0,"",SUMIFS('NSE - NIFTY Index Options'!$L:$L,'NSE - NIFTY Index Options'!$C:$C,$A140,'NSE - NIFTY Index Options'!$B:$B,C$4)+SUMIFS('NSE - Other Index Options'!$L:$L,'NSE - Other Index Options'!$C:$C,$A140,'NSE - Other Index Options'!$B:$B,C$4))</f>
        <v/>
      </c>
      <c r="D140" s="26" t="str">
        <f>IF(SUMIFS('NSE - NIFTY Index Options'!$L:$L,'NSE - NIFTY Index Options'!$C:$C,$A140,'NSE - NIFTY Index Options'!$B:$B,D$4)+SUMIFS('NSE - Other Index Options'!$L:$L,'NSE - Other Index Options'!$C:$C,$A140,'NSE - Other Index Options'!$B:$B,D$4)=0,"",SUMIFS('NSE - NIFTY Index Options'!$L:$L,'NSE - NIFTY Index Options'!$C:$C,$A140,'NSE - NIFTY Index Options'!$B:$B,D$4)+SUMIFS('NSE - Other Index Options'!$L:$L,'NSE - Other Index Options'!$C:$C,$A140,'NSE - Other Index Options'!$B:$B,D$4))</f>
        <v/>
      </c>
      <c r="E140" s="26" t="str">
        <f>IF(SUMIFS('NSE - NIFTY Index Options'!$L:$L,'NSE - NIFTY Index Options'!$C:$C,$A140,'NSE - NIFTY Index Options'!$B:$B,E$4)+SUMIFS('NSE - Other Index Options'!$L:$L,'NSE - Other Index Options'!$C:$C,$A140,'NSE - Other Index Options'!$B:$B,E$4)=0,"",SUMIFS('NSE - NIFTY Index Options'!$L:$L,'NSE - NIFTY Index Options'!$C:$C,$A140,'NSE - NIFTY Index Options'!$B:$B,E$4)+SUMIFS('NSE - Other Index Options'!$L:$L,'NSE - Other Index Options'!$C:$C,$A140,'NSE - Other Index Options'!$B:$B,E$4))</f>
        <v/>
      </c>
      <c r="F140" s="26" t="str">
        <f>IF(SUMIFS('NSE - NIFTY Index Options'!$L:$L,'NSE - NIFTY Index Options'!$C:$C,$A140,'NSE - NIFTY Index Options'!$B:$B,F$4)+SUMIFS('NSE - Other Index Options'!$L:$L,'NSE - Other Index Options'!$C:$C,$A140,'NSE - Other Index Options'!$B:$B,F$4)=0,"",SUMIFS('NSE - NIFTY Index Options'!$L:$L,'NSE - NIFTY Index Options'!$C:$C,$A140,'NSE - NIFTY Index Options'!$B:$B,F$4)+SUMIFS('NSE - Other Index Options'!$L:$L,'NSE - Other Index Options'!$C:$C,$A140,'NSE - Other Index Options'!$B:$B,F$4))</f>
        <v/>
      </c>
      <c r="G140" s="26" t="str">
        <f>IF(SUMIFS('NSE - NIFTY Index Options'!$L:$L,'NSE - NIFTY Index Options'!$C:$C,$A140,'NSE - NIFTY Index Options'!$B:$B,G$4)+SUMIFS('NSE - Other Index Options'!$L:$L,'NSE - Other Index Options'!$C:$C,$A140,'NSE - Other Index Options'!$B:$B,G$4)=0,"",SUMIFS('NSE - NIFTY Index Options'!$L:$L,'NSE - NIFTY Index Options'!$C:$C,$A140,'NSE - NIFTY Index Options'!$B:$B,G$4)+SUMIFS('NSE - Other Index Options'!$L:$L,'NSE - Other Index Options'!$C:$C,$A140,'NSE - Other Index Options'!$B:$B,G$4))</f>
        <v/>
      </c>
      <c r="H140" s="26" t="str">
        <f t="shared" si="4"/>
        <v/>
      </c>
    </row>
    <row r="141" spans="1:8" hidden="1" outlineLevel="1">
      <c r="A141" t="s">
        <v>162</v>
      </c>
      <c r="B141" s="26" t="str">
        <f>IF(SUMIFS('NSE - NIFTY Index Options'!$L:$L,'NSE - NIFTY Index Options'!$C:$C,$A141,'NSE - NIFTY Index Options'!$B:$B,B$4)+SUMIFS('NSE - Other Index Options'!$L:$L,'NSE - Other Index Options'!$C:$C,$A141,'NSE - Other Index Options'!$B:$B,B$4)=0,"",SUMIFS('NSE - NIFTY Index Options'!$L:$L,'NSE - NIFTY Index Options'!$C:$C,$A141,'NSE - NIFTY Index Options'!$B:$B,B$4)+SUMIFS('NSE - Other Index Options'!$L:$L,'NSE - Other Index Options'!$C:$C,$A141,'NSE - Other Index Options'!$B:$B,B$4))</f>
        <v/>
      </c>
      <c r="C141" s="26" t="str">
        <f>IF(SUMIFS('NSE - NIFTY Index Options'!$L:$L,'NSE - NIFTY Index Options'!$C:$C,$A141,'NSE - NIFTY Index Options'!$B:$B,C$4)+SUMIFS('NSE - Other Index Options'!$L:$L,'NSE - Other Index Options'!$C:$C,$A141,'NSE - Other Index Options'!$B:$B,C$4)=0,"",SUMIFS('NSE - NIFTY Index Options'!$L:$L,'NSE - NIFTY Index Options'!$C:$C,$A141,'NSE - NIFTY Index Options'!$B:$B,C$4)+SUMIFS('NSE - Other Index Options'!$L:$L,'NSE - Other Index Options'!$C:$C,$A141,'NSE - Other Index Options'!$B:$B,C$4))</f>
        <v/>
      </c>
      <c r="D141" s="26" t="str">
        <f>IF(SUMIFS('NSE - NIFTY Index Options'!$L:$L,'NSE - NIFTY Index Options'!$C:$C,$A141,'NSE - NIFTY Index Options'!$B:$B,D$4)+SUMIFS('NSE - Other Index Options'!$L:$L,'NSE - Other Index Options'!$C:$C,$A141,'NSE - Other Index Options'!$B:$B,D$4)=0,"",SUMIFS('NSE - NIFTY Index Options'!$L:$L,'NSE - NIFTY Index Options'!$C:$C,$A141,'NSE - NIFTY Index Options'!$B:$B,D$4)+SUMIFS('NSE - Other Index Options'!$L:$L,'NSE - Other Index Options'!$C:$C,$A141,'NSE - Other Index Options'!$B:$B,D$4))</f>
        <v/>
      </c>
      <c r="E141" s="26" t="str">
        <f>IF(SUMIFS('NSE - NIFTY Index Options'!$L:$L,'NSE - NIFTY Index Options'!$C:$C,$A141,'NSE - NIFTY Index Options'!$B:$B,E$4)+SUMIFS('NSE - Other Index Options'!$L:$L,'NSE - Other Index Options'!$C:$C,$A141,'NSE - Other Index Options'!$B:$B,E$4)=0,"",SUMIFS('NSE - NIFTY Index Options'!$L:$L,'NSE - NIFTY Index Options'!$C:$C,$A141,'NSE - NIFTY Index Options'!$B:$B,E$4)+SUMIFS('NSE - Other Index Options'!$L:$L,'NSE - Other Index Options'!$C:$C,$A141,'NSE - Other Index Options'!$B:$B,E$4))</f>
        <v/>
      </c>
      <c r="F141" s="26" t="str">
        <f>IF(SUMIFS('NSE - NIFTY Index Options'!$L:$L,'NSE - NIFTY Index Options'!$C:$C,$A141,'NSE - NIFTY Index Options'!$B:$B,F$4)+SUMIFS('NSE - Other Index Options'!$L:$L,'NSE - Other Index Options'!$C:$C,$A141,'NSE - Other Index Options'!$B:$B,F$4)=0,"",SUMIFS('NSE - NIFTY Index Options'!$L:$L,'NSE - NIFTY Index Options'!$C:$C,$A141,'NSE - NIFTY Index Options'!$B:$B,F$4)+SUMIFS('NSE - Other Index Options'!$L:$L,'NSE - Other Index Options'!$C:$C,$A141,'NSE - Other Index Options'!$B:$B,F$4))</f>
        <v/>
      </c>
      <c r="G141" s="26" t="str">
        <f>IF(SUMIFS('NSE - NIFTY Index Options'!$L:$L,'NSE - NIFTY Index Options'!$C:$C,$A141,'NSE - NIFTY Index Options'!$B:$B,G$4)+SUMIFS('NSE - Other Index Options'!$L:$L,'NSE - Other Index Options'!$C:$C,$A141,'NSE - Other Index Options'!$B:$B,G$4)=0,"",SUMIFS('NSE - NIFTY Index Options'!$L:$L,'NSE - NIFTY Index Options'!$C:$C,$A141,'NSE - NIFTY Index Options'!$B:$B,G$4)+SUMIFS('NSE - Other Index Options'!$L:$L,'NSE - Other Index Options'!$C:$C,$A141,'NSE - Other Index Options'!$B:$B,G$4))</f>
        <v/>
      </c>
      <c r="H141" s="26" t="str">
        <f t="shared" si="4"/>
        <v/>
      </c>
    </row>
    <row r="142" spans="1:8" hidden="1" outlineLevel="1">
      <c r="A142" t="s">
        <v>163</v>
      </c>
      <c r="B142" s="26" t="str">
        <f>IF(SUMIFS('NSE - NIFTY Index Options'!$L:$L,'NSE - NIFTY Index Options'!$C:$C,$A142,'NSE - NIFTY Index Options'!$B:$B,B$4)+SUMIFS('NSE - Other Index Options'!$L:$L,'NSE - Other Index Options'!$C:$C,$A142,'NSE - Other Index Options'!$B:$B,B$4)=0,"",SUMIFS('NSE - NIFTY Index Options'!$L:$L,'NSE - NIFTY Index Options'!$C:$C,$A142,'NSE - NIFTY Index Options'!$B:$B,B$4)+SUMIFS('NSE - Other Index Options'!$L:$L,'NSE - Other Index Options'!$C:$C,$A142,'NSE - Other Index Options'!$B:$B,B$4))</f>
        <v/>
      </c>
      <c r="C142" s="26" t="str">
        <f>IF(SUMIFS('NSE - NIFTY Index Options'!$L:$L,'NSE - NIFTY Index Options'!$C:$C,$A142,'NSE - NIFTY Index Options'!$B:$B,C$4)+SUMIFS('NSE - Other Index Options'!$L:$L,'NSE - Other Index Options'!$C:$C,$A142,'NSE - Other Index Options'!$B:$B,C$4)=0,"",SUMIFS('NSE - NIFTY Index Options'!$L:$L,'NSE - NIFTY Index Options'!$C:$C,$A142,'NSE - NIFTY Index Options'!$B:$B,C$4)+SUMIFS('NSE - Other Index Options'!$L:$L,'NSE - Other Index Options'!$C:$C,$A142,'NSE - Other Index Options'!$B:$B,C$4))</f>
        <v/>
      </c>
      <c r="D142" s="26" t="str">
        <f>IF(SUMIFS('NSE - NIFTY Index Options'!$L:$L,'NSE - NIFTY Index Options'!$C:$C,$A142,'NSE - NIFTY Index Options'!$B:$B,D$4)+SUMIFS('NSE - Other Index Options'!$L:$L,'NSE - Other Index Options'!$C:$C,$A142,'NSE - Other Index Options'!$B:$B,D$4)=0,"",SUMIFS('NSE - NIFTY Index Options'!$L:$L,'NSE - NIFTY Index Options'!$C:$C,$A142,'NSE - NIFTY Index Options'!$B:$B,D$4)+SUMIFS('NSE - Other Index Options'!$L:$L,'NSE - Other Index Options'!$C:$C,$A142,'NSE - Other Index Options'!$B:$B,D$4))</f>
        <v/>
      </c>
      <c r="E142" s="26" t="str">
        <f>IF(SUMIFS('NSE - NIFTY Index Options'!$L:$L,'NSE - NIFTY Index Options'!$C:$C,$A142,'NSE - NIFTY Index Options'!$B:$B,E$4)+SUMIFS('NSE - Other Index Options'!$L:$L,'NSE - Other Index Options'!$C:$C,$A142,'NSE - Other Index Options'!$B:$B,E$4)=0,"",SUMIFS('NSE - NIFTY Index Options'!$L:$L,'NSE - NIFTY Index Options'!$C:$C,$A142,'NSE - NIFTY Index Options'!$B:$B,E$4)+SUMIFS('NSE - Other Index Options'!$L:$L,'NSE - Other Index Options'!$C:$C,$A142,'NSE - Other Index Options'!$B:$B,E$4))</f>
        <v/>
      </c>
      <c r="F142" s="26" t="str">
        <f>IF(SUMIFS('NSE - NIFTY Index Options'!$L:$L,'NSE - NIFTY Index Options'!$C:$C,$A142,'NSE - NIFTY Index Options'!$B:$B,F$4)+SUMIFS('NSE - Other Index Options'!$L:$L,'NSE - Other Index Options'!$C:$C,$A142,'NSE - Other Index Options'!$B:$B,F$4)=0,"",SUMIFS('NSE - NIFTY Index Options'!$L:$L,'NSE - NIFTY Index Options'!$C:$C,$A142,'NSE - NIFTY Index Options'!$B:$B,F$4)+SUMIFS('NSE - Other Index Options'!$L:$L,'NSE - Other Index Options'!$C:$C,$A142,'NSE - Other Index Options'!$B:$B,F$4))</f>
        <v/>
      </c>
      <c r="G142" s="26" t="str">
        <f>IF(SUMIFS('NSE - NIFTY Index Options'!$L:$L,'NSE - NIFTY Index Options'!$C:$C,$A142,'NSE - NIFTY Index Options'!$B:$B,G$4)+SUMIFS('NSE - Other Index Options'!$L:$L,'NSE - Other Index Options'!$C:$C,$A142,'NSE - Other Index Options'!$B:$B,G$4)=0,"",SUMIFS('NSE - NIFTY Index Options'!$L:$L,'NSE - NIFTY Index Options'!$C:$C,$A142,'NSE - NIFTY Index Options'!$B:$B,G$4)+SUMIFS('NSE - Other Index Options'!$L:$L,'NSE - Other Index Options'!$C:$C,$A142,'NSE - Other Index Options'!$B:$B,G$4))</f>
        <v/>
      </c>
      <c r="H142" s="26" t="str">
        <f t="shared" si="4"/>
        <v/>
      </c>
    </row>
    <row r="143" spans="1:8" collapsed="1">
      <c r="A143" s="28" t="s">
        <v>15</v>
      </c>
      <c r="B143" s="30">
        <f t="shared" ref="B143:H143" si="5">IF(SUM(B5:B142)=0,"",SUM(B5:B142))</f>
        <v>28446.814500000008</v>
      </c>
      <c r="C143" s="30">
        <f t="shared" si="5"/>
        <v>31680.176800000001</v>
      </c>
      <c r="D143" s="30">
        <f t="shared" si="5"/>
        <v>17718.340700000001</v>
      </c>
      <c r="E143" s="30">
        <f t="shared" si="5"/>
        <v>14919.608499999998</v>
      </c>
      <c r="F143" s="30">
        <f t="shared" si="5"/>
        <v>24466.455099999996</v>
      </c>
      <c r="G143" s="30">
        <f t="shared" si="5"/>
        <v>1119.3299000000002</v>
      </c>
      <c r="H143" s="30">
        <f t="shared" si="5"/>
        <v>118350.72549999999</v>
      </c>
    </row>
    <row r="146" spans="1:8">
      <c r="A146" s="28" t="s">
        <v>258</v>
      </c>
    </row>
    <row r="147" spans="1:8">
      <c r="A147" s="28" t="s">
        <v>8</v>
      </c>
      <c r="B147" s="28" t="s">
        <v>9</v>
      </c>
      <c r="C147" s="28" t="s">
        <v>10</v>
      </c>
      <c r="D147" s="28" t="s">
        <v>11</v>
      </c>
      <c r="E147" s="28" t="s">
        <v>12</v>
      </c>
      <c r="F147" s="28" t="s">
        <v>13</v>
      </c>
      <c r="G147" s="28" t="s">
        <v>14</v>
      </c>
      <c r="H147" s="28" t="s">
        <v>15</v>
      </c>
    </row>
    <row r="148" spans="1:8">
      <c r="A148" t="s">
        <v>17</v>
      </c>
      <c r="B148" s="26">
        <f>IF(SUMIFS('BSE - SENSEX Index Options'!$L:$L,'BSE - SENSEX Index Options'!$C:$C,$A148,'BSE - SENSEX Index Options'!$B:$B,B$147)+SUMIFS('BSE - Other Index Options'!$L:$L,'BSE - Other Index Options'!$C:$C,$A148,'BSE - Other Index Options'!$B:$B,B$147)=0,"",SUMIFS('BSE - SENSEX Index Options'!$L:$L,'BSE - SENSEX Index Options'!$C:$C,$A148,'BSE - SENSEX Index Options'!$B:$B,B$147)+SUMIFS('BSE - Other Index Options'!$L:$L,'BSE - Other Index Options'!$C:$C,$A148,'BSE - Other Index Options'!$B:$B,B$147))</f>
        <v>77.341799999999992</v>
      </c>
      <c r="C148" s="26">
        <f>IF(SUMIFS('BSE - SENSEX Index Options'!$L:$L,'BSE - SENSEX Index Options'!$C:$C,$A148,'BSE - SENSEX Index Options'!$B:$B,C$147)+SUMIFS('BSE - Other Index Options'!$L:$L,'BSE - Other Index Options'!$C:$C,$A148,'BSE - Other Index Options'!$B:$B,C$147)=0,"",SUMIFS('BSE - SENSEX Index Options'!$L:$L,'BSE - SENSEX Index Options'!$C:$C,$A148,'BSE - SENSEX Index Options'!$B:$B,C$147)+SUMIFS('BSE - Other Index Options'!$L:$L,'BSE - Other Index Options'!$C:$C,$A148,'BSE - Other Index Options'!$B:$B,C$147))</f>
        <v>94.014499999999998</v>
      </c>
      <c r="D148" s="26">
        <f>IF(SUMIFS('BSE - SENSEX Index Options'!$L:$L,'BSE - SENSEX Index Options'!$C:$C,$A148,'BSE - SENSEX Index Options'!$B:$B,D$147)+SUMIFS('BSE - Other Index Options'!$L:$L,'BSE - Other Index Options'!$C:$C,$A148,'BSE - Other Index Options'!$B:$B,D$147)=0,"",SUMIFS('BSE - SENSEX Index Options'!$L:$L,'BSE - SENSEX Index Options'!$C:$C,$A148,'BSE - SENSEX Index Options'!$B:$B,D$147)+SUMIFS('BSE - Other Index Options'!$L:$L,'BSE - Other Index Options'!$C:$C,$A148,'BSE - Other Index Options'!$B:$B,D$147))</f>
        <v>275.54570000000001</v>
      </c>
      <c r="E148" s="26">
        <f>IF(SUMIFS('BSE - SENSEX Index Options'!$L:$L,'BSE - SENSEX Index Options'!$C:$C,$A148,'BSE - SENSEX Index Options'!$B:$B,E$147)+SUMIFS('BSE - Other Index Options'!$L:$L,'BSE - Other Index Options'!$C:$C,$A148,'BSE - Other Index Options'!$B:$B,E$147)=0,"",SUMIFS('BSE - SENSEX Index Options'!$L:$L,'BSE - SENSEX Index Options'!$C:$C,$A148,'BSE - SENSEX Index Options'!$B:$B,E$147)+SUMIFS('BSE - Other Index Options'!$L:$L,'BSE - Other Index Options'!$C:$C,$A148,'BSE - Other Index Options'!$B:$B,E$147))</f>
        <v>492.65589999999997</v>
      </c>
      <c r="F148" s="26">
        <f>IF(SUMIFS('BSE - SENSEX Index Options'!$L:$L,'BSE - SENSEX Index Options'!$C:$C,$A148,'BSE - SENSEX Index Options'!$B:$B,F$147)+SUMIFS('BSE - Other Index Options'!$L:$L,'BSE - Other Index Options'!$C:$C,$A148,'BSE - Other Index Options'!$B:$B,F$147)=0,"",SUMIFS('BSE - SENSEX Index Options'!$L:$L,'BSE - SENSEX Index Options'!$C:$C,$A148,'BSE - SENSEX Index Options'!$B:$B,F$147)+SUMIFS('BSE - Other Index Options'!$L:$L,'BSE - Other Index Options'!$C:$C,$A148,'BSE - Other Index Options'!$B:$B,F$147))</f>
        <v>101.08500000000001</v>
      </c>
      <c r="G148" s="26" t="str">
        <f>IF(SUMIFS('BSE - SENSEX Index Options'!$L:$L,'BSE - SENSEX Index Options'!$C:$C,$A148,'BSE - SENSEX Index Options'!$B:$B,G$147)+SUMIFS('BSE - Other Index Options'!$L:$L,'BSE - Other Index Options'!$C:$C,$A148,'BSE - Other Index Options'!$B:$B,G$147)=0,"",SUMIFS('BSE - SENSEX Index Options'!$L:$L,'BSE - SENSEX Index Options'!$C:$C,$A148,'BSE - SENSEX Index Options'!$B:$B,G$147)+SUMIFS('BSE - Other Index Options'!$L:$L,'BSE - Other Index Options'!$C:$C,$A148,'BSE - Other Index Options'!$B:$B,G$147))</f>
        <v/>
      </c>
      <c r="H148" s="26">
        <f t="shared" ref="H148:H179" si="6">IF(SUM(B148:G148)=0,"",SUM(B148:G148))</f>
        <v>1040.6429000000001</v>
      </c>
    </row>
    <row r="149" spans="1:8">
      <c r="A149" t="s">
        <v>19</v>
      </c>
      <c r="B149" s="26">
        <f>IF(SUMIFS('BSE - SENSEX Index Options'!$L:$L,'BSE - SENSEX Index Options'!$C:$C,$A149,'BSE - SENSEX Index Options'!$B:$B,B$147)+SUMIFS('BSE - Other Index Options'!$L:$L,'BSE - Other Index Options'!$C:$C,$A149,'BSE - Other Index Options'!$B:$B,B$147)=0,"",SUMIFS('BSE - SENSEX Index Options'!$L:$L,'BSE - SENSEX Index Options'!$C:$C,$A149,'BSE - SENSEX Index Options'!$B:$B,B$147)+SUMIFS('BSE - Other Index Options'!$L:$L,'BSE - Other Index Options'!$C:$C,$A149,'BSE - Other Index Options'!$B:$B,B$147))</f>
        <v>87.451299999999989</v>
      </c>
      <c r="C149" s="26">
        <f>IF(SUMIFS('BSE - SENSEX Index Options'!$L:$L,'BSE - SENSEX Index Options'!$C:$C,$A149,'BSE - SENSEX Index Options'!$B:$B,C$147)+SUMIFS('BSE - Other Index Options'!$L:$L,'BSE - Other Index Options'!$C:$C,$A149,'BSE - Other Index Options'!$B:$B,C$147)=0,"",SUMIFS('BSE - SENSEX Index Options'!$L:$L,'BSE - SENSEX Index Options'!$C:$C,$A149,'BSE - SENSEX Index Options'!$B:$B,C$147)+SUMIFS('BSE - Other Index Options'!$L:$L,'BSE - Other Index Options'!$C:$C,$A149,'BSE - Other Index Options'!$B:$B,C$147))</f>
        <v>72.642599999999973</v>
      </c>
      <c r="D149" s="26">
        <f>IF(SUMIFS('BSE - SENSEX Index Options'!$L:$L,'BSE - SENSEX Index Options'!$C:$C,$A149,'BSE - SENSEX Index Options'!$B:$B,D$147)+SUMIFS('BSE - Other Index Options'!$L:$L,'BSE - Other Index Options'!$C:$C,$A149,'BSE - Other Index Options'!$B:$B,D$147)=0,"",SUMIFS('BSE - SENSEX Index Options'!$L:$L,'BSE - SENSEX Index Options'!$C:$C,$A149,'BSE - SENSEX Index Options'!$B:$B,D$147)+SUMIFS('BSE - Other Index Options'!$L:$L,'BSE - Other Index Options'!$C:$C,$A149,'BSE - Other Index Options'!$B:$B,D$147))</f>
        <v>211.15779999999998</v>
      </c>
      <c r="E149" s="26">
        <f>IF(SUMIFS('BSE - SENSEX Index Options'!$L:$L,'BSE - SENSEX Index Options'!$C:$C,$A149,'BSE - SENSEX Index Options'!$B:$B,E$147)+SUMIFS('BSE - Other Index Options'!$L:$L,'BSE - Other Index Options'!$C:$C,$A149,'BSE - Other Index Options'!$B:$B,E$147)=0,"",SUMIFS('BSE - SENSEX Index Options'!$L:$L,'BSE - SENSEX Index Options'!$C:$C,$A149,'BSE - SENSEX Index Options'!$B:$B,E$147)+SUMIFS('BSE - Other Index Options'!$L:$L,'BSE - Other Index Options'!$C:$C,$A149,'BSE - Other Index Options'!$B:$B,E$147))</f>
        <v>281.15639999999996</v>
      </c>
      <c r="F149" s="26">
        <f>IF(SUMIFS('BSE - SENSEX Index Options'!$L:$L,'BSE - SENSEX Index Options'!$C:$C,$A149,'BSE - SENSEX Index Options'!$B:$B,F$147)+SUMIFS('BSE - Other Index Options'!$L:$L,'BSE - Other Index Options'!$C:$C,$A149,'BSE - Other Index Options'!$B:$B,F$147)=0,"",SUMIFS('BSE - SENSEX Index Options'!$L:$L,'BSE - SENSEX Index Options'!$C:$C,$A149,'BSE - SENSEX Index Options'!$B:$B,F$147)+SUMIFS('BSE - Other Index Options'!$L:$L,'BSE - Other Index Options'!$C:$C,$A149,'BSE - Other Index Options'!$B:$B,F$147))</f>
        <v>54.137899999999995</v>
      </c>
      <c r="G149" s="26" t="str">
        <f>IF(SUMIFS('BSE - SENSEX Index Options'!$L:$L,'BSE - SENSEX Index Options'!$C:$C,$A149,'BSE - SENSEX Index Options'!$B:$B,G$147)+SUMIFS('BSE - Other Index Options'!$L:$L,'BSE - Other Index Options'!$C:$C,$A149,'BSE - Other Index Options'!$B:$B,G$147)=0,"",SUMIFS('BSE - SENSEX Index Options'!$L:$L,'BSE - SENSEX Index Options'!$C:$C,$A149,'BSE - SENSEX Index Options'!$B:$B,G$147)+SUMIFS('BSE - Other Index Options'!$L:$L,'BSE - Other Index Options'!$C:$C,$A149,'BSE - Other Index Options'!$B:$B,G$147))</f>
        <v/>
      </c>
      <c r="H149" s="26">
        <f t="shared" si="6"/>
        <v>706.54599999999982</v>
      </c>
    </row>
    <row r="150" spans="1:8">
      <c r="A150" t="s">
        <v>21</v>
      </c>
      <c r="B150" s="26">
        <f>IF(SUMIFS('BSE - SENSEX Index Options'!$L:$L,'BSE - SENSEX Index Options'!$C:$C,$A150,'BSE - SENSEX Index Options'!$B:$B,B$147)+SUMIFS('BSE - Other Index Options'!$L:$L,'BSE - Other Index Options'!$C:$C,$A150,'BSE - Other Index Options'!$B:$B,B$147)=0,"",SUMIFS('BSE - SENSEX Index Options'!$L:$L,'BSE - SENSEX Index Options'!$C:$C,$A150,'BSE - SENSEX Index Options'!$B:$B,B$147)+SUMIFS('BSE - Other Index Options'!$L:$L,'BSE - Other Index Options'!$C:$C,$A150,'BSE - Other Index Options'!$B:$B,B$147))</f>
        <v>57.696899999999999</v>
      </c>
      <c r="C150" s="26">
        <f>IF(SUMIFS('BSE - SENSEX Index Options'!$L:$L,'BSE - SENSEX Index Options'!$C:$C,$A150,'BSE - SENSEX Index Options'!$B:$B,C$147)+SUMIFS('BSE - Other Index Options'!$L:$L,'BSE - Other Index Options'!$C:$C,$A150,'BSE - Other Index Options'!$B:$B,C$147)=0,"",SUMIFS('BSE - SENSEX Index Options'!$L:$L,'BSE - SENSEX Index Options'!$C:$C,$A150,'BSE - SENSEX Index Options'!$B:$B,C$147)+SUMIFS('BSE - Other Index Options'!$L:$L,'BSE - Other Index Options'!$C:$C,$A150,'BSE - Other Index Options'!$B:$B,C$147))</f>
        <v>68.233900000000006</v>
      </c>
      <c r="D150" s="26">
        <f>IF(SUMIFS('BSE - SENSEX Index Options'!$L:$L,'BSE - SENSEX Index Options'!$C:$C,$A150,'BSE - SENSEX Index Options'!$B:$B,D$147)+SUMIFS('BSE - Other Index Options'!$L:$L,'BSE - Other Index Options'!$C:$C,$A150,'BSE - Other Index Options'!$B:$B,D$147)=0,"",SUMIFS('BSE - SENSEX Index Options'!$L:$L,'BSE - SENSEX Index Options'!$C:$C,$A150,'BSE - SENSEX Index Options'!$B:$B,D$147)+SUMIFS('BSE - Other Index Options'!$L:$L,'BSE - Other Index Options'!$C:$C,$A150,'BSE - Other Index Options'!$B:$B,D$147))</f>
        <v>166.25620000000001</v>
      </c>
      <c r="E150" s="26">
        <f>IF(SUMIFS('BSE - SENSEX Index Options'!$L:$L,'BSE - SENSEX Index Options'!$C:$C,$A150,'BSE - SENSEX Index Options'!$B:$B,E$147)+SUMIFS('BSE - Other Index Options'!$L:$L,'BSE - Other Index Options'!$C:$C,$A150,'BSE - Other Index Options'!$B:$B,E$147)=0,"",SUMIFS('BSE - SENSEX Index Options'!$L:$L,'BSE - SENSEX Index Options'!$C:$C,$A150,'BSE - SENSEX Index Options'!$B:$B,E$147)+SUMIFS('BSE - Other Index Options'!$L:$L,'BSE - Other Index Options'!$C:$C,$A150,'BSE - Other Index Options'!$B:$B,E$147))</f>
        <v>302.03189999999995</v>
      </c>
      <c r="F150" s="26">
        <f>IF(SUMIFS('BSE - SENSEX Index Options'!$L:$L,'BSE - SENSEX Index Options'!$C:$C,$A150,'BSE - SENSEX Index Options'!$B:$B,F$147)+SUMIFS('BSE - Other Index Options'!$L:$L,'BSE - Other Index Options'!$C:$C,$A150,'BSE - Other Index Options'!$B:$B,F$147)=0,"",SUMIFS('BSE - SENSEX Index Options'!$L:$L,'BSE - SENSEX Index Options'!$C:$C,$A150,'BSE - SENSEX Index Options'!$B:$B,F$147)+SUMIFS('BSE - Other Index Options'!$L:$L,'BSE - Other Index Options'!$C:$C,$A150,'BSE - Other Index Options'!$B:$B,F$147))</f>
        <v>70.681799999999996</v>
      </c>
      <c r="G150" s="26" t="str">
        <f>IF(SUMIFS('BSE - SENSEX Index Options'!$L:$L,'BSE - SENSEX Index Options'!$C:$C,$A150,'BSE - SENSEX Index Options'!$B:$B,G$147)+SUMIFS('BSE - Other Index Options'!$L:$L,'BSE - Other Index Options'!$C:$C,$A150,'BSE - Other Index Options'!$B:$B,G$147)=0,"",SUMIFS('BSE - SENSEX Index Options'!$L:$L,'BSE - SENSEX Index Options'!$C:$C,$A150,'BSE - SENSEX Index Options'!$B:$B,G$147)+SUMIFS('BSE - Other Index Options'!$L:$L,'BSE - Other Index Options'!$C:$C,$A150,'BSE - Other Index Options'!$B:$B,G$147))</f>
        <v/>
      </c>
      <c r="H150" s="26">
        <f t="shared" si="6"/>
        <v>664.90069999999992</v>
      </c>
    </row>
    <row r="151" spans="1:8">
      <c r="A151" t="s">
        <v>23</v>
      </c>
      <c r="B151" s="26">
        <f>IF(SUMIFS('BSE - SENSEX Index Options'!$L:$L,'BSE - SENSEX Index Options'!$C:$C,$A151,'BSE - SENSEX Index Options'!$B:$B,B$147)+SUMIFS('BSE - Other Index Options'!$L:$L,'BSE - Other Index Options'!$C:$C,$A151,'BSE - Other Index Options'!$B:$B,B$147)=0,"",SUMIFS('BSE - SENSEX Index Options'!$L:$L,'BSE - SENSEX Index Options'!$C:$C,$A151,'BSE - SENSEX Index Options'!$B:$B,B$147)+SUMIFS('BSE - Other Index Options'!$L:$L,'BSE - Other Index Options'!$C:$C,$A151,'BSE - Other Index Options'!$B:$B,B$147))</f>
        <v>83.513000000000019</v>
      </c>
      <c r="C151" s="26">
        <f>IF(SUMIFS('BSE - SENSEX Index Options'!$L:$L,'BSE - SENSEX Index Options'!$C:$C,$A151,'BSE - SENSEX Index Options'!$B:$B,C$147)+SUMIFS('BSE - Other Index Options'!$L:$L,'BSE - Other Index Options'!$C:$C,$A151,'BSE - Other Index Options'!$B:$B,C$147)=0,"",SUMIFS('BSE - SENSEX Index Options'!$L:$L,'BSE - SENSEX Index Options'!$C:$C,$A151,'BSE - SENSEX Index Options'!$B:$B,C$147)+SUMIFS('BSE - Other Index Options'!$L:$L,'BSE - Other Index Options'!$C:$C,$A151,'BSE - Other Index Options'!$B:$B,C$147))</f>
        <v>94.059299999999993</v>
      </c>
      <c r="D151" s="26">
        <f>IF(SUMIFS('BSE - SENSEX Index Options'!$L:$L,'BSE - SENSEX Index Options'!$C:$C,$A151,'BSE - SENSEX Index Options'!$B:$B,D$147)+SUMIFS('BSE - Other Index Options'!$L:$L,'BSE - Other Index Options'!$C:$C,$A151,'BSE - Other Index Options'!$B:$B,D$147)=0,"",SUMIFS('BSE - SENSEX Index Options'!$L:$L,'BSE - SENSEX Index Options'!$C:$C,$A151,'BSE - SENSEX Index Options'!$B:$B,D$147)+SUMIFS('BSE - Other Index Options'!$L:$L,'BSE - Other Index Options'!$C:$C,$A151,'BSE - Other Index Options'!$B:$B,D$147))</f>
        <v>234.11760000000001</v>
      </c>
      <c r="E151" s="26">
        <f>IF(SUMIFS('BSE - SENSEX Index Options'!$L:$L,'BSE - SENSEX Index Options'!$C:$C,$A151,'BSE - SENSEX Index Options'!$B:$B,E$147)+SUMIFS('BSE - Other Index Options'!$L:$L,'BSE - Other Index Options'!$C:$C,$A151,'BSE - Other Index Options'!$B:$B,E$147)=0,"",SUMIFS('BSE - SENSEX Index Options'!$L:$L,'BSE - SENSEX Index Options'!$C:$C,$A151,'BSE - SENSEX Index Options'!$B:$B,E$147)+SUMIFS('BSE - Other Index Options'!$L:$L,'BSE - Other Index Options'!$C:$C,$A151,'BSE - Other Index Options'!$B:$B,E$147))</f>
        <v>367.5505</v>
      </c>
      <c r="F151" s="26">
        <f>IF(SUMIFS('BSE - SENSEX Index Options'!$L:$L,'BSE - SENSEX Index Options'!$C:$C,$A151,'BSE - SENSEX Index Options'!$B:$B,F$147)+SUMIFS('BSE - Other Index Options'!$L:$L,'BSE - Other Index Options'!$C:$C,$A151,'BSE - Other Index Options'!$B:$B,F$147)=0,"",SUMIFS('BSE - SENSEX Index Options'!$L:$L,'BSE - SENSEX Index Options'!$C:$C,$A151,'BSE - SENSEX Index Options'!$B:$B,F$147)+SUMIFS('BSE - Other Index Options'!$L:$L,'BSE - Other Index Options'!$C:$C,$A151,'BSE - Other Index Options'!$B:$B,F$147))</f>
        <v>85.235100000000003</v>
      </c>
      <c r="G151" s="26" t="str">
        <f>IF(SUMIFS('BSE - SENSEX Index Options'!$L:$L,'BSE - SENSEX Index Options'!$C:$C,$A151,'BSE - SENSEX Index Options'!$B:$B,G$147)+SUMIFS('BSE - Other Index Options'!$L:$L,'BSE - Other Index Options'!$C:$C,$A151,'BSE - Other Index Options'!$B:$B,G$147)=0,"",SUMIFS('BSE - SENSEX Index Options'!$L:$L,'BSE - SENSEX Index Options'!$C:$C,$A151,'BSE - SENSEX Index Options'!$B:$B,G$147)+SUMIFS('BSE - Other Index Options'!$L:$L,'BSE - Other Index Options'!$C:$C,$A151,'BSE - Other Index Options'!$B:$B,G$147))</f>
        <v/>
      </c>
      <c r="H151" s="26">
        <f t="shared" si="6"/>
        <v>864.47550000000001</v>
      </c>
    </row>
    <row r="152" spans="1:8">
      <c r="A152" t="s">
        <v>25</v>
      </c>
      <c r="B152" s="26">
        <f>IF(SUMIFS('BSE - SENSEX Index Options'!$L:$L,'BSE - SENSEX Index Options'!$C:$C,$A152,'BSE - SENSEX Index Options'!$B:$B,B$147)+SUMIFS('BSE - Other Index Options'!$L:$L,'BSE - Other Index Options'!$C:$C,$A152,'BSE - Other Index Options'!$B:$B,B$147)=0,"",SUMIFS('BSE - SENSEX Index Options'!$L:$L,'BSE - SENSEX Index Options'!$C:$C,$A152,'BSE - SENSEX Index Options'!$B:$B,B$147)+SUMIFS('BSE - Other Index Options'!$L:$L,'BSE - Other Index Options'!$C:$C,$A152,'BSE - Other Index Options'!$B:$B,B$147))</f>
        <v>99.908699999999996</v>
      </c>
      <c r="C152" s="26">
        <f>IF(SUMIFS('BSE - SENSEX Index Options'!$L:$L,'BSE - SENSEX Index Options'!$C:$C,$A152,'BSE - SENSEX Index Options'!$B:$B,C$147)+SUMIFS('BSE - Other Index Options'!$L:$L,'BSE - Other Index Options'!$C:$C,$A152,'BSE - Other Index Options'!$B:$B,C$147)=0,"",SUMIFS('BSE - SENSEX Index Options'!$L:$L,'BSE - SENSEX Index Options'!$C:$C,$A152,'BSE - SENSEX Index Options'!$B:$B,C$147)+SUMIFS('BSE - Other Index Options'!$L:$L,'BSE - Other Index Options'!$C:$C,$A152,'BSE - Other Index Options'!$B:$B,C$147))</f>
        <v>85.773400000000009</v>
      </c>
      <c r="D152" s="26" t="str">
        <f>IF(SUMIFS('BSE - SENSEX Index Options'!$L:$L,'BSE - SENSEX Index Options'!$C:$C,$A152,'BSE - SENSEX Index Options'!$B:$B,D$147)+SUMIFS('BSE - Other Index Options'!$L:$L,'BSE - Other Index Options'!$C:$C,$A152,'BSE - Other Index Options'!$B:$B,D$147)=0,"",SUMIFS('BSE - SENSEX Index Options'!$L:$L,'BSE - SENSEX Index Options'!$C:$C,$A152,'BSE - SENSEX Index Options'!$B:$B,D$147)+SUMIFS('BSE - Other Index Options'!$L:$L,'BSE - Other Index Options'!$C:$C,$A152,'BSE - Other Index Options'!$B:$B,D$147))</f>
        <v/>
      </c>
      <c r="E152" s="26" t="str">
        <f>IF(SUMIFS('BSE - SENSEX Index Options'!$L:$L,'BSE - SENSEX Index Options'!$C:$C,$A152,'BSE - SENSEX Index Options'!$B:$B,E$147)+SUMIFS('BSE - Other Index Options'!$L:$L,'BSE - Other Index Options'!$C:$C,$A152,'BSE - Other Index Options'!$B:$B,E$147)=0,"",SUMIFS('BSE - SENSEX Index Options'!$L:$L,'BSE - SENSEX Index Options'!$C:$C,$A152,'BSE - SENSEX Index Options'!$B:$B,E$147)+SUMIFS('BSE - Other Index Options'!$L:$L,'BSE - Other Index Options'!$C:$C,$A152,'BSE - Other Index Options'!$B:$B,E$147))</f>
        <v/>
      </c>
      <c r="F152" s="26" t="str">
        <f>IF(SUMIFS('BSE - SENSEX Index Options'!$L:$L,'BSE - SENSEX Index Options'!$C:$C,$A152,'BSE - SENSEX Index Options'!$B:$B,F$147)+SUMIFS('BSE - Other Index Options'!$L:$L,'BSE - Other Index Options'!$C:$C,$A152,'BSE - Other Index Options'!$B:$B,F$147)=0,"",SUMIFS('BSE - SENSEX Index Options'!$L:$L,'BSE - SENSEX Index Options'!$C:$C,$A152,'BSE - SENSEX Index Options'!$B:$B,F$147)+SUMIFS('BSE - Other Index Options'!$L:$L,'BSE - Other Index Options'!$C:$C,$A152,'BSE - Other Index Options'!$B:$B,F$147))</f>
        <v/>
      </c>
      <c r="G152" s="26" t="str">
        <f>IF(SUMIFS('BSE - SENSEX Index Options'!$L:$L,'BSE - SENSEX Index Options'!$C:$C,$A152,'BSE - SENSEX Index Options'!$B:$B,G$147)+SUMIFS('BSE - Other Index Options'!$L:$L,'BSE - Other Index Options'!$C:$C,$A152,'BSE - Other Index Options'!$B:$B,G$147)=0,"",SUMIFS('BSE - SENSEX Index Options'!$L:$L,'BSE - SENSEX Index Options'!$C:$C,$A152,'BSE - SENSEX Index Options'!$B:$B,G$147)+SUMIFS('BSE - Other Index Options'!$L:$L,'BSE - Other Index Options'!$C:$C,$A152,'BSE - Other Index Options'!$B:$B,G$147))</f>
        <v/>
      </c>
      <c r="H152" s="26">
        <f t="shared" si="6"/>
        <v>185.68209999999999</v>
      </c>
    </row>
    <row r="153" spans="1:8">
      <c r="A153" t="s">
        <v>27</v>
      </c>
      <c r="B153" s="26">
        <f>IF(SUMIFS('BSE - SENSEX Index Options'!$L:$L,'BSE - SENSEX Index Options'!$C:$C,$A153,'BSE - SENSEX Index Options'!$B:$B,B$147)+SUMIFS('BSE - Other Index Options'!$L:$L,'BSE - Other Index Options'!$C:$C,$A153,'BSE - Other Index Options'!$B:$B,B$147)=0,"",SUMIFS('BSE - SENSEX Index Options'!$L:$L,'BSE - SENSEX Index Options'!$C:$C,$A153,'BSE - SENSEX Index Options'!$B:$B,B$147)+SUMIFS('BSE - Other Index Options'!$L:$L,'BSE - Other Index Options'!$C:$C,$A153,'BSE - Other Index Options'!$B:$B,B$147))</f>
        <v>87.729399999999998</v>
      </c>
      <c r="C153" s="26">
        <f>IF(SUMIFS('BSE - SENSEX Index Options'!$L:$L,'BSE - SENSEX Index Options'!$C:$C,$A153,'BSE - SENSEX Index Options'!$B:$B,C$147)+SUMIFS('BSE - Other Index Options'!$L:$L,'BSE - Other Index Options'!$C:$C,$A153,'BSE - Other Index Options'!$B:$B,C$147)=0,"",SUMIFS('BSE - SENSEX Index Options'!$L:$L,'BSE - SENSEX Index Options'!$C:$C,$A153,'BSE - SENSEX Index Options'!$B:$B,C$147)+SUMIFS('BSE - Other Index Options'!$L:$L,'BSE - Other Index Options'!$C:$C,$A153,'BSE - Other Index Options'!$B:$B,C$147))</f>
        <v>106.21770000000001</v>
      </c>
      <c r="D153" s="26">
        <f>IF(SUMIFS('BSE - SENSEX Index Options'!$L:$L,'BSE - SENSEX Index Options'!$C:$C,$A153,'BSE - SENSEX Index Options'!$B:$B,D$147)+SUMIFS('BSE - Other Index Options'!$L:$L,'BSE - Other Index Options'!$C:$C,$A153,'BSE - Other Index Options'!$B:$B,D$147)=0,"",SUMIFS('BSE - SENSEX Index Options'!$L:$L,'BSE - SENSEX Index Options'!$C:$C,$A153,'BSE - SENSEX Index Options'!$B:$B,D$147)+SUMIFS('BSE - Other Index Options'!$L:$L,'BSE - Other Index Options'!$C:$C,$A153,'BSE - Other Index Options'!$B:$B,D$147))</f>
        <v>419.57940000000002</v>
      </c>
      <c r="E153" s="26" t="str">
        <f>IF(SUMIFS('BSE - SENSEX Index Options'!$L:$L,'BSE - SENSEX Index Options'!$C:$C,$A153,'BSE - SENSEX Index Options'!$B:$B,E$147)+SUMIFS('BSE - Other Index Options'!$L:$L,'BSE - Other Index Options'!$C:$C,$A153,'BSE - Other Index Options'!$B:$B,E$147)=0,"",SUMIFS('BSE - SENSEX Index Options'!$L:$L,'BSE - SENSEX Index Options'!$C:$C,$A153,'BSE - SENSEX Index Options'!$B:$B,E$147)+SUMIFS('BSE - Other Index Options'!$L:$L,'BSE - Other Index Options'!$C:$C,$A153,'BSE - Other Index Options'!$B:$B,E$147))</f>
        <v/>
      </c>
      <c r="F153" s="26">
        <f>IF(SUMIFS('BSE - SENSEX Index Options'!$L:$L,'BSE - SENSEX Index Options'!$C:$C,$A153,'BSE - SENSEX Index Options'!$B:$B,F$147)+SUMIFS('BSE - Other Index Options'!$L:$L,'BSE - Other Index Options'!$C:$C,$A153,'BSE - Other Index Options'!$B:$B,F$147)=0,"",SUMIFS('BSE - SENSEX Index Options'!$L:$L,'BSE - SENSEX Index Options'!$C:$C,$A153,'BSE - SENSEX Index Options'!$B:$B,F$147)+SUMIFS('BSE - Other Index Options'!$L:$L,'BSE - Other Index Options'!$C:$C,$A153,'BSE - Other Index Options'!$B:$B,F$147))</f>
        <v>85.513200000000012</v>
      </c>
      <c r="G153" s="26" t="str">
        <f>IF(SUMIFS('BSE - SENSEX Index Options'!$L:$L,'BSE - SENSEX Index Options'!$C:$C,$A153,'BSE - SENSEX Index Options'!$B:$B,G$147)+SUMIFS('BSE - Other Index Options'!$L:$L,'BSE - Other Index Options'!$C:$C,$A153,'BSE - Other Index Options'!$B:$B,G$147)=0,"",SUMIFS('BSE - SENSEX Index Options'!$L:$L,'BSE - SENSEX Index Options'!$C:$C,$A153,'BSE - SENSEX Index Options'!$B:$B,G$147)+SUMIFS('BSE - Other Index Options'!$L:$L,'BSE - Other Index Options'!$C:$C,$A153,'BSE - Other Index Options'!$B:$B,G$147))</f>
        <v/>
      </c>
      <c r="H153" s="26">
        <f t="shared" si="6"/>
        <v>699.03970000000004</v>
      </c>
    </row>
    <row r="154" spans="1:8">
      <c r="A154" t="s">
        <v>29</v>
      </c>
      <c r="B154" s="26">
        <f>IF(SUMIFS('BSE - SENSEX Index Options'!$L:$L,'BSE - SENSEX Index Options'!$C:$C,$A154,'BSE - SENSEX Index Options'!$B:$B,B$147)+SUMIFS('BSE - Other Index Options'!$L:$L,'BSE - Other Index Options'!$C:$C,$A154,'BSE - Other Index Options'!$B:$B,B$147)=0,"",SUMIFS('BSE - SENSEX Index Options'!$L:$L,'BSE - SENSEX Index Options'!$C:$C,$A154,'BSE - SENSEX Index Options'!$B:$B,B$147)+SUMIFS('BSE - Other Index Options'!$L:$L,'BSE - Other Index Options'!$C:$C,$A154,'BSE - Other Index Options'!$B:$B,B$147))</f>
        <v>103.14760000000001</v>
      </c>
      <c r="C154" s="26">
        <f>IF(SUMIFS('BSE - SENSEX Index Options'!$L:$L,'BSE - SENSEX Index Options'!$C:$C,$A154,'BSE - SENSEX Index Options'!$B:$B,C$147)+SUMIFS('BSE - Other Index Options'!$L:$L,'BSE - Other Index Options'!$C:$C,$A154,'BSE - Other Index Options'!$B:$B,C$147)=0,"",SUMIFS('BSE - SENSEX Index Options'!$L:$L,'BSE - SENSEX Index Options'!$C:$C,$A154,'BSE - SENSEX Index Options'!$B:$B,C$147)+SUMIFS('BSE - Other Index Options'!$L:$L,'BSE - Other Index Options'!$C:$C,$A154,'BSE - Other Index Options'!$B:$B,C$147))</f>
        <v>119.21799999999999</v>
      </c>
      <c r="D154" s="26">
        <f>IF(SUMIFS('BSE - SENSEX Index Options'!$L:$L,'BSE - SENSEX Index Options'!$C:$C,$A154,'BSE - SENSEX Index Options'!$B:$B,D$147)+SUMIFS('BSE - Other Index Options'!$L:$L,'BSE - Other Index Options'!$C:$C,$A154,'BSE - Other Index Options'!$B:$B,D$147)=0,"",SUMIFS('BSE - SENSEX Index Options'!$L:$L,'BSE - SENSEX Index Options'!$C:$C,$A154,'BSE - SENSEX Index Options'!$B:$B,D$147)+SUMIFS('BSE - Other Index Options'!$L:$L,'BSE - Other Index Options'!$C:$C,$A154,'BSE - Other Index Options'!$B:$B,D$147))</f>
        <v>320.02360000000004</v>
      </c>
      <c r="E154" s="26">
        <f>IF(SUMIFS('BSE - SENSEX Index Options'!$L:$L,'BSE - SENSEX Index Options'!$C:$C,$A154,'BSE - SENSEX Index Options'!$B:$B,E$147)+SUMIFS('BSE - Other Index Options'!$L:$L,'BSE - Other Index Options'!$C:$C,$A154,'BSE - Other Index Options'!$B:$B,E$147)=0,"",SUMIFS('BSE - SENSEX Index Options'!$L:$L,'BSE - SENSEX Index Options'!$C:$C,$A154,'BSE - SENSEX Index Options'!$B:$B,E$147)+SUMIFS('BSE - Other Index Options'!$L:$L,'BSE - Other Index Options'!$C:$C,$A154,'BSE - Other Index Options'!$B:$B,E$147))</f>
        <v>448.69069999999999</v>
      </c>
      <c r="F154" s="26">
        <f>IF(SUMIFS('BSE - SENSEX Index Options'!$L:$L,'BSE - SENSEX Index Options'!$C:$C,$A154,'BSE - SENSEX Index Options'!$B:$B,F$147)+SUMIFS('BSE - Other Index Options'!$L:$L,'BSE - Other Index Options'!$C:$C,$A154,'BSE - Other Index Options'!$B:$B,F$147)=0,"",SUMIFS('BSE - SENSEX Index Options'!$L:$L,'BSE - SENSEX Index Options'!$C:$C,$A154,'BSE - SENSEX Index Options'!$B:$B,F$147)+SUMIFS('BSE - Other Index Options'!$L:$L,'BSE - Other Index Options'!$C:$C,$A154,'BSE - Other Index Options'!$B:$B,F$147))</f>
        <v>91.30680000000001</v>
      </c>
      <c r="G154" s="26" t="str">
        <f>IF(SUMIFS('BSE - SENSEX Index Options'!$L:$L,'BSE - SENSEX Index Options'!$C:$C,$A154,'BSE - SENSEX Index Options'!$B:$B,G$147)+SUMIFS('BSE - Other Index Options'!$L:$L,'BSE - Other Index Options'!$C:$C,$A154,'BSE - Other Index Options'!$B:$B,G$147)=0,"",SUMIFS('BSE - SENSEX Index Options'!$L:$L,'BSE - SENSEX Index Options'!$C:$C,$A154,'BSE - SENSEX Index Options'!$B:$B,G$147)+SUMIFS('BSE - Other Index Options'!$L:$L,'BSE - Other Index Options'!$C:$C,$A154,'BSE - Other Index Options'!$B:$B,G$147))</f>
        <v/>
      </c>
      <c r="H154" s="26">
        <f t="shared" si="6"/>
        <v>1082.3867</v>
      </c>
    </row>
    <row r="155" spans="1:8">
      <c r="A155" t="s">
        <v>31</v>
      </c>
      <c r="B155" s="26">
        <f>IF(SUMIFS('BSE - SENSEX Index Options'!$L:$L,'BSE - SENSEX Index Options'!$C:$C,$A155,'BSE - SENSEX Index Options'!$B:$B,B$147)+SUMIFS('BSE - Other Index Options'!$L:$L,'BSE - Other Index Options'!$C:$C,$A155,'BSE - Other Index Options'!$B:$B,B$147)=0,"",SUMIFS('BSE - SENSEX Index Options'!$L:$L,'BSE - SENSEX Index Options'!$C:$C,$A155,'BSE - SENSEX Index Options'!$B:$B,B$147)+SUMIFS('BSE - Other Index Options'!$L:$L,'BSE - Other Index Options'!$C:$C,$A155,'BSE - Other Index Options'!$B:$B,B$147))</f>
        <v>103.2647</v>
      </c>
      <c r="C155" s="26">
        <f>IF(SUMIFS('BSE - SENSEX Index Options'!$L:$L,'BSE - SENSEX Index Options'!$C:$C,$A155,'BSE - SENSEX Index Options'!$B:$B,C$147)+SUMIFS('BSE - Other Index Options'!$L:$L,'BSE - Other Index Options'!$C:$C,$A155,'BSE - Other Index Options'!$B:$B,C$147)=0,"",SUMIFS('BSE - SENSEX Index Options'!$L:$L,'BSE - SENSEX Index Options'!$C:$C,$A155,'BSE - SENSEX Index Options'!$B:$B,C$147)+SUMIFS('BSE - Other Index Options'!$L:$L,'BSE - Other Index Options'!$C:$C,$A155,'BSE - Other Index Options'!$B:$B,C$147))</f>
        <v>32.9437</v>
      </c>
      <c r="D155" s="26">
        <f>IF(SUMIFS('BSE - SENSEX Index Options'!$L:$L,'BSE - SENSEX Index Options'!$C:$C,$A155,'BSE - SENSEX Index Options'!$B:$B,D$147)+SUMIFS('BSE - Other Index Options'!$L:$L,'BSE - Other Index Options'!$C:$C,$A155,'BSE - Other Index Options'!$B:$B,D$147)=0,"",SUMIFS('BSE - SENSEX Index Options'!$L:$L,'BSE - SENSEX Index Options'!$C:$C,$A155,'BSE - SENSEX Index Options'!$B:$B,D$147)+SUMIFS('BSE - Other Index Options'!$L:$L,'BSE - Other Index Options'!$C:$C,$A155,'BSE - Other Index Options'!$B:$B,D$147))</f>
        <v>246.04129999999998</v>
      </c>
      <c r="E155" s="26">
        <f>IF(SUMIFS('BSE - SENSEX Index Options'!$L:$L,'BSE - SENSEX Index Options'!$C:$C,$A155,'BSE - SENSEX Index Options'!$B:$B,E$147)+SUMIFS('BSE - Other Index Options'!$L:$L,'BSE - Other Index Options'!$C:$C,$A155,'BSE - Other Index Options'!$B:$B,E$147)=0,"",SUMIFS('BSE - SENSEX Index Options'!$L:$L,'BSE - SENSEX Index Options'!$C:$C,$A155,'BSE - SENSEX Index Options'!$B:$B,E$147)+SUMIFS('BSE - Other Index Options'!$L:$L,'BSE - Other Index Options'!$C:$C,$A155,'BSE - Other Index Options'!$B:$B,E$147))</f>
        <v>397.7373</v>
      </c>
      <c r="F155" s="26">
        <f>IF(SUMIFS('BSE - SENSEX Index Options'!$L:$L,'BSE - SENSEX Index Options'!$C:$C,$A155,'BSE - SENSEX Index Options'!$B:$B,F$147)+SUMIFS('BSE - Other Index Options'!$L:$L,'BSE - Other Index Options'!$C:$C,$A155,'BSE - Other Index Options'!$B:$B,F$147)=0,"",SUMIFS('BSE - SENSEX Index Options'!$L:$L,'BSE - SENSEX Index Options'!$C:$C,$A155,'BSE - SENSEX Index Options'!$B:$B,F$147)+SUMIFS('BSE - Other Index Options'!$L:$L,'BSE - Other Index Options'!$C:$C,$A155,'BSE - Other Index Options'!$B:$B,F$147))</f>
        <v>143.36850000000001</v>
      </c>
      <c r="G155" s="26" t="str">
        <f>IF(SUMIFS('BSE - SENSEX Index Options'!$L:$L,'BSE - SENSEX Index Options'!$C:$C,$A155,'BSE - SENSEX Index Options'!$B:$B,G$147)+SUMIFS('BSE - Other Index Options'!$L:$L,'BSE - Other Index Options'!$C:$C,$A155,'BSE - Other Index Options'!$B:$B,G$147)=0,"",SUMIFS('BSE - SENSEX Index Options'!$L:$L,'BSE - SENSEX Index Options'!$C:$C,$A155,'BSE - SENSEX Index Options'!$B:$B,G$147)+SUMIFS('BSE - Other Index Options'!$L:$L,'BSE - Other Index Options'!$C:$C,$A155,'BSE - Other Index Options'!$B:$B,G$147))</f>
        <v/>
      </c>
      <c r="H155" s="26">
        <f t="shared" si="6"/>
        <v>923.35550000000001</v>
      </c>
    </row>
    <row r="156" spans="1:8">
      <c r="A156" t="s">
        <v>33</v>
      </c>
      <c r="B156" s="26">
        <f>IF(SUMIFS('BSE - SENSEX Index Options'!$L:$L,'BSE - SENSEX Index Options'!$C:$C,$A156,'BSE - SENSEX Index Options'!$B:$B,B$147)+SUMIFS('BSE - Other Index Options'!$L:$L,'BSE - Other Index Options'!$C:$C,$A156,'BSE - Other Index Options'!$B:$B,B$147)=0,"",SUMIFS('BSE - SENSEX Index Options'!$L:$L,'BSE - SENSEX Index Options'!$C:$C,$A156,'BSE - SENSEX Index Options'!$B:$B,B$147)+SUMIFS('BSE - Other Index Options'!$L:$L,'BSE - Other Index Options'!$C:$C,$A156,'BSE - Other Index Options'!$B:$B,B$147))</f>
        <v>97.124999999999986</v>
      </c>
      <c r="C156" s="26">
        <f>IF(SUMIFS('BSE - SENSEX Index Options'!$L:$L,'BSE - SENSEX Index Options'!$C:$C,$A156,'BSE - SENSEX Index Options'!$B:$B,C$147)+SUMIFS('BSE - Other Index Options'!$L:$L,'BSE - Other Index Options'!$C:$C,$A156,'BSE - Other Index Options'!$B:$B,C$147)=0,"",SUMIFS('BSE - SENSEX Index Options'!$L:$L,'BSE - SENSEX Index Options'!$C:$C,$A156,'BSE - SENSEX Index Options'!$B:$B,C$147)+SUMIFS('BSE - Other Index Options'!$L:$L,'BSE - Other Index Options'!$C:$C,$A156,'BSE - Other Index Options'!$B:$B,C$147))</f>
        <v>108.33240000000001</v>
      </c>
      <c r="D156" s="26" t="str">
        <f>IF(SUMIFS('BSE - SENSEX Index Options'!$L:$L,'BSE - SENSEX Index Options'!$C:$C,$A156,'BSE - SENSEX Index Options'!$B:$B,D$147)+SUMIFS('BSE - Other Index Options'!$L:$L,'BSE - Other Index Options'!$C:$C,$A156,'BSE - Other Index Options'!$B:$B,D$147)=0,"",SUMIFS('BSE - SENSEX Index Options'!$L:$L,'BSE - SENSEX Index Options'!$C:$C,$A156,'BSE - SENSEX Index Options'!$B:$B,D$147)+SUMIFS('BSE - Other Index Options'!$L:$L,'BSE - Other Index Options'!$C:$C,$A156,'BSE - Other Index Options'!$B:$B,D$147))</f>
        <v/>
      </c>
      <c r="E156" s="26">
        <f>IF(SUMIFS('BSE - SENSEX Index Options'!$L:$L,'BSE - SENSEX Index Options'!$C:$C,$A156,'BSE - SENSEX Index Options'!$B:$B,E$147)+SUMIFS('BSE - Other Index Options'!$L:$L,'BSE - Other Index Options'!$C:$C,$A156,'BSE - Other Index Options'!$B:$B,E$147)=0,"",SUMIFS('BSE - SENSEX Index Options'!$L:$L,'BSE - SENSEX Index Options'!$C:$C,$A156,'BSE - SENSEX Index Options'!$B:$B,E$147)+SUMIFS('BSE - Other Index Options'!$L:$L,'BSE - Other Index Options'!$C:$C,$A156,'BSE - Other Index Options'!$B:$B,E$147))</f>
        <v>474.82209999999992</v>
      </c>
      <c r="F156" s="26">
        <f>IF(SUMIFS('BSE - SENSEX Index Options'!$L:$L,'BSE - SENSEX Index Options'!$C:$C,$A156,'BSE - SENSEX Index Options'!$B:$B,F$147)+SUMIFS('BSE - Other Index Options'!$L:$L,'BSE - Other Index Options'!$C:$C,$A156,'BSE - Other Index Options'!$B:$B,F$147)=0,"",SUMIFS('BSE - SENSEX Index Options'!$L:$L,'BSE - SENSEX Index Options'!$C:$C,$A156,'BSE - SENSEX Index Options'!$B:$B,F$147)+SUMIFS('BSE - Other Index Options'!$L:$L,'BSE - Other Index Options'!$C:$C,$A156,'BSE - Other Index Options'!$B:$B,F$147))</f>
        <v>105.88850000000001</v>
      </c>
      <c r="G156" s="26" t="str">
        <f>IF(SUMIFS('BSE - SENSEX Index Options'!$L:$L,'BSE - SENSEX Index Options'!$C:$C,$A156,'BSE - SENSEX Index Options'!$B:$B,G$147)+SUMIFS('BSE - Other Index Options'!$L:$L,'BSE - Other Index Options'!$C:$C,$A156,'BSE - Other Index Options'!$B:$B,G$147)=0,"",SUMIFS('BSE - SENSEX Index Options'!$L:$L,'BSE - SENSEX Index Options'!$C:$C,$A156,'BSE - SENSEX Index Options'!$B:$B,G$147)+SUMIFS('BSE - Other Index Options'!$L:$L,'BSE - Other Index Options'!$C:$C,$A156,'BSE - Other Index Options'!$B:$B,G$147))</f>
        <v/>
      </c>
      <c r="H156" s="26">
        <f t="shared" si="6"/>
        <v>786.16799999999989</v>
      </c>
    </row>
    <row r="157" spans="1:8">
      <c r="A157" t="s">
        <v>35</v>
      </c>
      <c r="B157" s="26" t="str">
        <f>IF(SUMIFS('BSE - SENSEX Index Options'!$L:$L,'BSE - SENSEX Index Options'!$C:$C,$A157,'BSE - SENSEX Index Options'!$B:$B,B$147)+SUMIFS('BSE - Other Index Options'!$L:$L,'BSE - Other Index Options'!$C:$C,$A157,'BSE - Other Index Options'!$B:$B,B$147)=0,"",SUMIFS('BSE - SENSEX Index Options'!$L:$L,'BSE - SENSEX Index Options'!$C:$C,$A157,'BSE - SENSEX Index Options'!$B:$B,B$147)+SUMIFS('BSE - Other Index Options'!$L:$L,'BSE - Other Index Options'!$C:$C,$A157,'BSE - Other Index Options'!$B:$B,B$147))</f>
        <v/>
      </c>
      <c r="C157" s="26" t="str">
        <f>IF(SUMIFS('BSE - SENSEX Index Options'!$L:$L,'BSE - SENSEX Index Options'!$C:$C,$A157,'BSE - SENSEX Index Options'!$B:$B,C$147)+SUMIFS('BSE - Other Index Options'!$L:$L,'BSE - Other Index Options'!$C:$C,$A157,'BSE - Other Index Options'!$B:$B,C$147)=0,"",SUMIFS('BSE - SENSEX Index Options'!$L:$L,'BSE - SENSEX Index Options'!$C:$C,$A157,'BSE - SENSEX Index Options'!$B:$B,C$147)+SUMIFS('BSE - Other Index Options'!$L:$L,'BSE - Other Index Options'!$C:$C,$A157,'BSE - Other Index Options'!$B:$B,C$147))</f>
        <v/>
      </c>
      <c r="D157" s="26">
        <f>IF(SUMIFS('BSE - SENSEX Index Options'!$L:$L,'BSE - SENSEX Index Options'!$C:$C,$A157,'BSE - SENSEX Index Options'!$B:$B,D$147)+SUMIFS('BSE - Other Index Options'!$L:$L,'BSE - Other Index Options'!$C:$C,$A157,'BSE - Other Index Options'!$B:$B,D$147)=0,"",SUMIFS('BSE - SENSEX Index Options'!$L:$L,'BSE - SENSEX Index Options'!$C:$C,$A157,'BSE - SENSEX Index Options'!$B:$B,D$147)+SUMIFS('BSE - Other Index Options'!$L:$L,'BSE - Other Index Options'!$C:$C,$A157,'BSE - Other Index Options'!$B:$B,D$147))</f>
        <v>271.93189999999993</v>
      </c>
      <c r="E157" s="26">
        <f>IF(SUMIFS('BSE - SENSEX Index Options'!$L:$L,'BSE - SENSEX Index Options'!$C:$C,$A157,'BSE - SENSEX Index Options'!$B:$B,E$147)+SUMIFS('BSE - Other Index Options'!$L:$L,'BSE - Other Index Options'!$C:$C,$A157,'BSE - Other Index Options'!$B:$B,E$147)=0,"",SUMIFS('BSE - SENSEX Index Options'!$L:$L,'BSE - SENSEX Index Options'!$C:$C,$A157,'BSE - SENSEX Index Options'!$B:$B,E$147)+SUMIFS('BSE - Other Index Options'!$L:$L,'BSE - Other Index Options'!$C:$C,$A157,'BSE - Other Index Options'!$B:$B,E$147))</f>
        <v>441.00839999999999</v>
      </c>
      <c r="F157" s="26">
        <f>IF(SUMIFS('BSE - SENSEX Index Options'!$L:$L,'BSE - SENSEX Index Options'!$C:$C,$A157,'BSE - SENSEX Index Options'!$B:$B,F$147)+SUMIFS('BSE - Other Index Options'!$L:$L,'BSE - Other Index Options'!$C:$C,$A157,'BSE - Other Index Options'!$B:$B,F$147)=0,"",SUMIFS('BSE - SENSEX Index Options'!$L:$L,'BSE - SENSEX Index Options'!$C:$C,$A157,'BSE - SENSEX Index Options'!$B:$B,F$147)+SUMIFS('BSE - Other Index Options'!$L:$L,'BSE - Other Index Options'!$C:$C,$A157,'BSE - Other Index Options'!$B:$B,F$147))</f>
        <v>100.38380000000001</v>
      </c>
      <c r="G157" s="26" t="str">
        <f>IF(SUMIFS('BSE - SENSEX Index Options'!$L:$L,'BSE - SENSEX Index Options'!$C:$C,$A157,'BSE - SENSEX Index Options'!$B:$B,G$147)+SUMIFS('BSE - Other Index Options'!$L:$L,'BSE - Other Index Options'!$C:$C,$A157,'BSE - Other Index Options'!$B:$B,G$147)=0,"",SUMIFS('BSE - SENSEX Index Options'!$L:$L,'BSE - SENSEX Index Options'!$C:$C,$A157,'BSE - SENSEX Index Options'!$B:$B,G$147)+SUMIFS('BSE - Other Index Options'!$L:$L,'BSE - Other Index Options'!$C:$C,$A157,'BSE - Other Index Options'!$B:$B,G$147))</f>
        <v/>
      </c>
      <c r="H157" s="26">
        <f t="shared" si="6"/>
        <v>813.32410000000004</v>
      </c>
    </row>
    <row r="158" spans="1:8">
      <c r="A158" t="s">
        <v>36</v>
      </c>
      <c r="B158" s="26">
        <f>IF(SUMIFS('BSE - SENSEX Index Options'!$L:$L,'BSE - SENSEX Index Options'!$C:$C,$A158,'BSE - SENSEX Index Options'!$B:$B,B$147)+SUMIFS('BSE - Other Index Options'!$L:$L,'BSE - Other Index Options'!$C:$C,$A158,'BSE - Other Index Options'!$B:$B,B$147)=0,"",SUMIFS('BSE - SENSEX Index Options'!$L:$L,'BSE - SENSEX Index Options'!$C:$C,$A158,'BSE - SENSEX Index Options'!$B:$B,B$147)+SUMIFS('BSE - Other Index Options'!$L:$L,'BSE - Other Index Options'!$C:$C,$A158,'BSE - Other Index Options'!$B:$B,B$147))</f>
        <v>101.7552</v>
      </c>
      <c r="C158" s="26">
        <f>IF(SUMIFS('BSE - SENSEX Index Options'!$L:$L,'BSE - SENSEX Index Options'!$C:$C,$A158,'BSE - SENSEX Index Options'!$B:$B,C$147)+SUMIFS('BSE - Other Index Options'!$L:$L,'BSE - Other Index Options'!$C:$C,$A158,'BSE - Other Index Options'!$B:$B,C$147)=0,"",SUMIFS('BSE - SENSEX Index Options'!$L:$L,'BSE - SENSEX Index Options'!$C:$C,$A158,'BSE - SENSEX Index Options'!$B:$B,C$147)+SUMIFS('BSE - Other Index Options'!$L:$L,'BSE - Other Index Options'!$C:$C,$A158,'BSE - Other Index Options'!$B:$B,C$147))</f>
        <v>92.521900000000016</v>
      </c>
      <c r="D158" s="26" t="str">
        <f>IF(SUMIFS('BSE - SENSEX Index Options'!$L:$L,'BSE - SENSEX Index Options'!$C:$C,$A158,'BSE - SENSEX Index Options'!$B:$B,D$147)+SUMIFS('BSE - Other Index Options'!$L:$L,'BSE - Other Index Options'!$C:$C,$A158,'BSE - Other Index Options'!$B:$B,D$147)=0,"",SUMIFS('BSE - SENSEX Index Options'!$L:$L,'BSE - SENSEX Index Options'!$C:$C,$A158,'BSE - SENSEX Index Options'!$B:$B,D$147)+SUMIFS('BSE - Other Index Options'!$L:$L,'BSE - Other Index Options'!$C:$C,$A158,'BSE - Other Index Options'!$B:$B,D$147))</f>
        <v/>
      </c>
      <c r="E158" s="26">
        <f>IF(SUMIFS('BSE - SENSEX Index Options'!$L:$L,'BSE - SENSEX Index Options'!$C:$C,$A158,'BSE - SENSEX Index Options'!$B:$B,E$147)+SUMIFS('BSE - Other Index Options'!$L:$L,'BSE - Other Index Options'!$C:$C,$A158,'BSE - Other Index Options'!$B:$B,E$147)=0,"",SUMIFS('BSE - SENSEX Index Options'!$L:$L,'BSE - SENSEX Index Options'!$C:$C,$A158,'BSE - SENSEX Index Options'!$B:$B,E$147)+SUMIFS('BSE - Other Index Options'!$L:$L,'BSE - Other Index Options'!$C:$C,$A158,'BSE - Other Index Options'!$B:$B,E$147))</f>
        <v>430.94149999999996</v>
      </c>
      <c r="F158" s="26">
        <f>IF(SUMIFS('BSE - SENSEX Index Options'!$L:$L,'BSE - SENSEX Index Options'!$C:$C,$A158,'BSE - SENSEX Index Options'!$B:$B,F$147)+SUMIFS('BSE - Other Index Options'!$L:$L,'BSE - Other Index Options'!$C:$C,$A158,'BSE - Other Index Options'!$B:$B,F$147)=0,"",SUMIFS('BSE - SENSEX Index Options'!$L:$L,'BSE - SENSEX Index Options'!$C:$C,$A158,'BSE - SENSEX Index Options'!$B:$B,F$147)+SUMIFS('BSE - Other Index Options'!$L:$L,'BSE - Other Index Options'!$C:$C,$A158,'BSE - Other Index Options'!$B:$B,F$147))</f>
        <v>105.40480000000001</v>
      </c>
      <c r="G158" s="26" t="str">
        <f>IF(SUMIFS('BSE - SENSEX Index Options'!$L:$L,'BSE - SENSEX Index Options'!$C:$C,$A158,'BSE - SENSEX Index Options'!$B:$B,G$147)+SUMIFS('BSE - Other Index Options'!$L:$L,'BSE - Other Index Options'!$C:$C,$A158,'BSE - Other Index Options'!$B:$B,G$147)=0,"",SUMIFS('BSE - SENSEX Index Options'!$L:$L,'BSE - SENSEX Index Options'!$C:$C,$A158,'BSE - SENSEX Index Options'!$B:$B,G$147)+SUMIFS('BSE - Other Index Options'!$L:$L,'BSE - Other Index Options'!$C:$C,$A158,'BSE - Other Index Options'!$B:$B,G$147))</f>
        <v/>
      </c>
      <c r="H158" s="26">
        <f t="shared" si="6"/>
        <v>730.62339999999995</v>
      </c>
    </row>
    <row r="159" spans="1:8">
      <c r="A159" t="s">
        <v>37</v>
      </c>
      <c r="B159" s="26">
        <f>IF(SUMIFS('BSE - SENSEX Index Options'!$L:$L,'BSE - SENSEX Index Options'!$C:$C,$A159,'BSE - SENSEX Index Options'!$B:$B,B$147)+SUMIFS('BSE - Other Index Options'!$L:$L,'BSE - Other Index Options'!$C:$C,$A159,'BSE - Other Index Options'!$B:$B,B$147)=0,"",SUMIFS('BSE - SENSEX Index Options'!$L:$L,'BSE - SENSEX Index Options'!$C:$C,$A159,'BSE - SENSEX Index Options'!$B:$B,B$147)+SUMIFS('BSE - Other Index Options'!$L:$L,'BSE - Other Index Options'!$C:$C,$A159,'BSE - Other Index Options'!$B:$B,B$147))</f>
        <v>84.209100000000007</v>
      </c>
      <c r="C159" s="26">
        <f>IF(SUMIFS('BSE - SENSEX Index Options'!$L:$L,'BSE - SENSEX Index Options'!$C:$C,$A159,'BSE - SENSEX Index Options'!$B:$B,C$147)+SUMIFS('BSE - Other Index Options'!$L:$L,'BSE - Other Index Options'!$C:$C,$A159,'BSE - Other Index Options'!$B:$B,C$147)=0,"",SUMIFS('BSE - SENSEX Index Options'!$L:$L,'BSE - SENSEX Index Options'!$C:$C,$A159,'BSE - SENSEX Index Options'!$B:$B,C$147)+SUMIFS('BSE - Other Index Options'!$L:$L,'BSE - Other Index Options'!$C:$C,$A159,'BSE - Other Index Options'!$B:$B,C$147))</f>
        <v>105.8143</v>
      </c>
      <c r="D159" s="26">
        <f>IF(SUMIFS('BSE - SENSEX Index Options'!$L:$L,'BSE - SENSEX Index Options'!$C:$C,$A159,'BSE - SENSEX Index Options'!$B:$B,D$147)+SUMIFS('BSE - Other Index Options'!$L:$L,'BSE - Other Index Options'!$C:$C,$A159,'BSE - Other Index Options'!$B:$B,D$147)=0,"",SUMIFS('BSE - SENSEX Index Options'!$L:$L,'BSE - SENSEX Index Options'!$C:$C,$A159,'BSE - SENSEX Index Options'!$B:$B,D$147)+SUMIFS('BSE - Other Index Options'!$L:$L,'BSE - Other Index Options'!$C:$C,$A159,'BSE - Other Index Options'!$B:$B,D$147))</f>
        <v>226.8708</v>
      </c>
      <c r="E159" s="26">
        <f>IF(SUMIFS('BSE - SENSEX Index Options'!$L:$L,'BSE - SENSEX Index Options'!$C:$C,$A159,'BSE - SENSEX Index Options'!$B:$B,E$147)+SUMIFS('BSE - Other Index Options'!$L:$L,'BSE - Other Index Options'!$C:$C,$A159,'BSE - Other Index Options'!$B:$B,E$147)=0,"",SUMIFS('BSE - SENSEX Index Options'!$L:$L,'BSE - SENSEX Index Options'!$C:$C,$A159,'BSE - SENSEX Index Options'!$B:$B,E$147)+SUMIFS('BSE - Other Index Options'!$L:$L,'BSE - Other Index Options'!$C:$C,$A159,'BSE - Other Index Options'!$B:$B,E$147))</f>
        <v>488.00950000000006</v>
      </c>
      <c r="F159" s="26">
        <f>IF(SUMIFS('BSE - SENSEX Index Options'!$L:$L,'BSE - SENSEX Index Options'!$C:$C,$A159,'BSE - SENSEX Index Options'!$B:$B,F$147)+SUMIFS('BSE - Other Index Options'!$L:$L,'BSE - Other Index Options'!$C:$C,$A159,'BSE - Other Index Options'!$B:$B,F$147)=0,"",SUMIFS('BSE - SENSEX Index Options'!$L:$L,'BSE - SENSEX Index Options'!$C:$C,$A159,'BSE - SENSEX Index Options'!$B:$B,F$147)+SUMIFS('BSE - Other Index Options'!$L:$L,'BSE - Other Index Options'!$C:$C,$A159,'BSE - Other Index Options'!$B:$B,F$147))</f>
        <v>112.77320000000002</v>
      </c>
      <c r="G159" s="26" t="str">
        <f>IF(SUMIFS('BSE - SENSEX Index Options'!$L:$L,'BSE - SENSEX Index Options'!$C:$C,$A159,'BSE - SENSEX Index Options'!$B:$B,G$147)+SUMIFS('BSE - Other Index Options'!$L:$L,'BSE - Other Index Options'!$C:$C,$A159,'BSE - Other Index Options'!$B:$B,G$147)=0,"",SUMIFS('BSE - SENSEX Index Options'!$L:$L,'BSE - SENSEX Index Options'!$C:$C,$A159,'BSE - SENSEX Index Options'!$B:$B,G$147)+SUMIFS('BSE - Other Index Options'!$L:$L,'BSE - Other Index Options'!$C:$C,$A159,'BSE - Other Index Options'!$B:$B,G$147))</f>
        <v/>
      </c>
      <c r="H159" s="26">
        <f t="shared" si="6"/>
        <v>1017.6769</v>
      </c>
    </row>
    <row r="160" spans="1:8">
      <c r="A160" t="s">
        <v>38</v>
      </c>
      <c r="B160" s="26">
        <f>IF(SUMIFS('BSE - SENSEX Index Options'!$L:$L,'BSE - SENSEX Index Options'!$C:$C,$A160,'BSE - SENSEX Index Options'!$B:$B,B$147)+SUMIFS('BSE - Other Index Options'!$L:$L,'BSE - Other Index Options'!$C:$C,$A160,'BSE - Other Index Options'!$B:$B,B$147)=0,"",SUMIFS('BSE - SENSEX Index Options'!$L:$L,'BSE - SENSEX Index Options'!$C:$C,$A160,'BSE - SENSEX Index Options'!$B:$B,B$147)+SUMIFS('BSE - Other Index Options'!$L:$L,'BSE - Other Index Options'!$C:$C,$A160,'BSE - Other Index Options'!$B:$B,B$147))</f>
        <v>80.825599999999994</v>
      </c>
      <c r="C160" s="26">
        <f>IF(SUMIFS('BSE - SENSEX Index Options'!$L:$L,'BSE - SENSEX Index Options'!$C:$C,$A160,'BSE - SENSEX Index Options'!$B:$B,C$147)+SUMIFS('BSE - Other Index Options'!$L:$L,'BSE - Other Index Options'!$C:$C,$A160,'BSE - Other Index Options'!$B:$B,C$147)=0,"",SUMIFS('BSE - SENSEX Index Options'!$L:$L,'BSE - SENSEX Index Options'!$C:$C,$A160,'BSE - SENSEX Index Options'!$B:$B,C$147)+SUMIFS('BSE - Other Index Options'!$L:$L,'BSE - Other Index Options'!$C:$C,$A160,'BSE - Other Index Options'!$B:$B,C$147))</f>
        <v>88.867100000000008</v>
      </c>
      <c r="D160" s="26">
        <f>IF(SUMIFS('BSE - SENSEX Index Options'!$L:$L,'BSE - SENSEX Index Options'!$C:$C,$A160,'BSE - SENSEX Index Options'!$B:$B,D$147)+SUMIFS('BSE - Other Index Options'!$L:$L,'BSE - Other Index Options'!$C:$C,$A160,'BSE - Other Index Options'!$B:$B,D$147)=0,"",SUMIFS('BSE - SENSEX Index Options'!$L:$L,'BSE - SENSEX Index Options'!$C:$C,$A160,'BSE - SENSEX Index Options'!$B:$B,D$147)+SUMIFS('BSE - Other Index Options'!$L:$L,'BSE - Other Index Options'!$C:$C,$A160,'BSE - Other Index Options'!$B:$B,D$147))</f>
        <v>233.49799999999999</v>
      </c>
      <c r="E160" s="26">
        <f>IF(SUMIFS('BSE - SENSEX Index Options'!$L:$L,'BSE - SENSEX Index Options'!$C:$C,$A160,'BSE - SENSEX Index Options'!$B:$B,E$147)+SUMIFS('BSE - Other Index Options'!$L:$L,'BSE - Other Index Options'!$C:$C,$A160,'BSE - Other Index Options'!$B:$B,E$147)=0,"",SUMIFS('BSE - SENSEX Index Options'!$L:$L,'BSE - SENSEX Index Options'!$C:$C,$A160,'BSE - SENSEX Index Options'!$B:$B,E$147)+SUMIFS('BSE - Other Index Options'!$L:$L,'BSE - Other Index Options'!$C:$C,$A160,'BSE - Other Index Options'!$B:$B,E$147))</f>
        <v>396.91829999999999</v>
      </c>
      <c r="F160" s="26">
        <f>IF(SUMIFS('BSE - SENSEX Index Options'!$L:$L,'BSE - SENSEX Index Options'!$C:$C,$A160,'BSE - SENSEX Index Options'!$B:$B,F$147)+SUMIFS('BSE - Other Index Options'!$L:$L,'BSE - Other Index Options'!$C:$C,$A160,'BSE - Other Index Options'!$B:$B,F$147)=0,"",SUMIFS('BSE - SENSEX Index Options'!$L:$L,'BSE - SENSEX Index Options'!$C:$C,$A160,'BSE - SENSEX Index Options'!$B:$B,F$147)+SUMIFS('BSE - Other Index Options'!$L:$L,'BSE - Other Index Options'!$C:$C,$A160,'BSE - Other Index Options'!$B:$B,F$147))</f>
        <v>87.989199999999997</v>
      </c>
      <c r="G160" s="26" t="str">
        <f>IF(SUMIFS('BSE - SENSEX Index Options'!$L:$L,'BSE - SENSEX Index Options'!$C:$C,$A160,'BSE - SENSEX Index Options'!$B:$B,G$147)+SUMIFS('BSE - Other Index Options'!$L:$L,'BSE - Other Index Options'!$C:$C,$A160,'BSE - Other Index Options'!$B:$B,G$147)=0,"",SUMIFS('BSE - SENSEX Index Options'!$L:$L,'BSE - SENSEX Index Options'!$C:$C,$A160,'BSE - SENSEX Index Options'!$B:$B,G$147)+SUMIFS('BSE - Other Index Options'!$L:$L,'BSE - Other Index Options'!$C:$C,$A160,'BSE - Other Index Options'!$B:$B,G$147))</f>
        <v/>
      </c>
      <c r="H160" s="26">
        <f t="shared" si="6"/>
        <v>888.09819999999991</v>
      </c>
    </row>
    <row r="161" spans="1:8">
      <c r="A161" t="s">
        <v>39</v>
      </c>
      <c r="B161" s="26">
        <f>IF(SUMIFS('BSE - SENSEX Index Options'!$L:$L,'BSE - SENSEX Index Options'!$C:$C,$A161,'BSE - SENSEX Index Options'!$B:$B,B$147)+SUMIFS('BSE - Other Index Options'!$L:$L,'BSE - Other Index Options'!$C:$C,$A161,'BSE - Other Index Options'!$B:$B,B$147)=0,"",SUMIFS('BSE - SENSEX Index Options'!$L:$L,'BSE - SENSEX Index Options'!$C:$C,$A161,'BSE - SENSEX Index Options'!$B:$B,B$147)+SUMIFS('BSE - Other Index Options'!$L:$L,'BSE - Other Index Options'!$C:$C,$A161,'BSE - Other Index Options'!$B:$B,B$147))</f>
        <v>80.673300000000012</v>
      </c>
      <c r="C161" s="26">
        <f>IF(SUMIFS('BSE - SENSEX Index Options'!$L:$L,'BSE - SENSEX Index Options'!$C:$C,$A161,'BSE - SENSEX Index Options'!$B:$B,C$147)+SUMIFS('BSE - Other Index Options'!$L:$L,'BSE - Other Index Options'!$C:$C,$A161,'BSE - Other Index Options'!$B:$B,C$147)=0,"",SUMIFS('BSE - SENSEX Index Options'!$L:$L,'BSE - SENSEX Index Options'!$C:$C,$A161,'BSE - SENSEX Index Options'!$B:$B,C$147)+SUMIFS('BSE - Other Index Options'!$L:$L,'BSE - Other Index Options'!$C:$C,$A161,'BSE - Other Index Options'!$B:$B,C$147))</f>
        <v>87.309399999999997</v>
      </c>
      <c r="D161" s="26">
        <f>IF(SUMIFS('BSE - SENSEX Index Options'!$L:$L,'BSE - SENSEX Index Options'!$C:$C,$A161,'BSE - SENSEX Index Options'!$B:$B,D$147)+SUMIFS('BSE - Other Index Options'!$L:$L,'BSE - Other Index Options'!$C:$C,$A161,'BSE - Other Index Options'!$B:$B,D$147)=0,"",SUMIFS('BSE - SENSEX Index Options'!$L:$L,'BSE - SENSEX Index Options'!$C:$C,$A161,'BSE - SENSEX Index Options'!$B:$B,D$147)+SUMIFS('BSE - Other Index Options'!$L:$L,'BSE - Other Index Options'!$C:$C,$A161,'BSE - Other Index Options'!$B:$B,D$147))</f>
        <v>247.60980000000001</v>
      </c>
      <c r="E161" s="26">
        <f>IF(SUMIFS('BSE - SENSEX Index Options'!$L:$L,'BSE - SENSEX Index Options'!$C:$C,$A161,'BSE - SENSEX Index Options'!$B:$B,E$147)+SUMIFS('BSE - Other Index Options'!$L:$L,'BSE - Other Index Options'!$C:$C,$A161,'BSE - Other Index Options'!$B:$B,E$147)=0,"",SUMIFS('BSE - SENSEX Index Options'!$L:$L,'BSE - SENSEX Index Options'!$C:$C,$A161,'BSE - SENSEX Index Options'!$B:$B,E$147)+SUMIFS('BSE - Other Index Options'!$L:$L,'BSE - Other Index Options'!$C:$C,$A161,'BSE - Other Index Options'!$B:$B,E$147))</f>
        <v>496.8143</v>
      </c>
      <c r="F161" s="26">
        <f>IF(SUMIFS('BSE - SENSEX Index Options'!$L:$L,'BSE - SENSEX Index Options'!$C:$C,$A161,'BSE - SENSEX Index Options'!$B:$B,F$147)+SUMIFS('BSE - Other Index Options'!$L:$L,'BSE - Other Index Options'!$C:$C,$A161,'BSE - Other Index Options'!$B:$B,F$147)=0,"",SUMIFS('BSE - SENSEX Index Options'!$L:$L,'BSE - SENSEX Index Options'!$C:$C,$A161,'BSE - SENSEX Index Options'!$B:$B,F$147)+SUMIFS('BSE - Other Index Options'!$L:$L,'BSE - Other Index Options'!$C:$C,$A161,'BSE - Other Index Options'!$B:$B,F$147))</f>
        <v>82.515799999999999</v>
      </c>
      <c r="G161" s="26" t="str">
        <f>IF(SUMIFS('BSE - SENSEX Index Options'!$L:$L,'BSE - SENSEX Index Options'!$C:$C,$A161,'BSE - SENSEX Index Options'!$B:$B,G$147)+SUMIFS('BSE - Other Index Options'!$L:$L,'BSE - Other Index Options'!$C:$C,$A161,'BSE - Other Index Options'!$B:$B,G$147)=0,"",SUMIFS('BSE - SENSEX Index Options'!$L:$L,'BSE - SENSEX Index Options'!$C:$C,$A161,'BSE - SENSEX Index Options'!$B:$B,G$147)+SUMIFS('BSE - Other Index Options'!$L:$L,'BSE - Other Index Options'!$C:$C,$A161,'BSE - Other Index Options'!$B:$B,G$147))</f>
        <v/>
      </c>
      <c r="H161" s="26">
        <f t="shared" si="6"/>
        <v>994.92259999999999</v>
      </c>
    </row>
    <row r="162" spans="1:8">
      <c r="A162" t="s">
        <v>40</v>
      </c>
      <c r="B162" s="26" t="str">
        <f>IF(SUMIFS('BSE - SENSEX Index Options'!$L:$L,'BSE - SENSEX Index Options'!$C:$C,$A162,'BSE - SENSEX Index Options'!$B:$B,B$147)+SUMIFS('BSE - Other Index Options'!$L:$L,'BSE - Other Index Options'!$C:$C,$A162,'BSE - Other Index Options'!$B:$B,B$147)=0,"",SUMIFS('BSE - SENSEX Index Options'!$L:$L,'BSE - SENSEX Index Options'!$C:$C,$A162,'BSE - SENSEX Index Options'!$B:$B,B$147)+SUMIFS('BSE - Other Index Options'!$L:$L,'BSE - Other Index Options'!$C:$C,$A162,'BSE - Other Index Options'!$B:$B,B$147))</f>
        <v/>
      </c>
      <c r="C162" s="26" t="str">
        <f>IF(SUMIFS('BSE - SENSEX Index Options'!$L:$L,'BSE - SENSEX Index Options'!$C:$C,$A162,'BSE - SENSEX Index Options'!$B:$B,C$147)+SUMIFS('BSE - Other Index Options'!$L:$L,'BSE - Other Index Options'!$C:$C,$A162,'BSE - Other Index Options'!$B:$B,C$147)=0,"",SUMIFS('BSE - SENSEX Index Options'!$L:$L,'BSE - SENSEX Index Options'!$C:$C,$A162,'BSE - SENSEX Index Options'!$B:$B,C$147)+SUMIFS('BSE - Other Index Options'!$L:$L,'BSE - Other Index Options'!$C:$C,$A162,'BSE - Other Index Options'!$B:$B,C$147))</f>
        <v/>
      </c>
      <c r="D162" s="26" t="str">
        <f>IF(SUMIFS('BSE - SENSEX Index Options'!$L:$L,'BSE - SENSEX Index Options'!$C:$C,$A162,'BSE - SENSEX Index Options'!$B:$B,D$147)+SUMIFS('BSE - Other Index Options'!$L:$L,'BSE - Other Index Options'!$C:$C,$A162,'BSE - Other Index Options'!$B:$B,D$147)=0,"",SUMIFS('BSE - SENSEX Index Options'!$L:$L,'BSE - SENSEX Index Options'!$C:$C,$A162,'BSE - SENSEX Index Options'!$B:$B,D$147)+SUMIFS('BSE - Other Index Options'!$L:$L,'BSE - Other Index Options'!$C:$C,$A162,'BSE - Other Index Options'!$B:$B,D$147))</f>
        <v/>
      </c>
      <c r="E162" s="26" t="str">
        <f>IF(SUMIFS('BSE - SENSEX Index Options'!$L:$L,'BSE - SENSEX Index Options'!$C:$C,$A162,'BSE - SENSEX Index Options'!$B:$B,E$147)+SUMIFS('BSE - Other Index Options'!$L:$L,'BSE - Other Index Options'!$C:$C,$A162,'BSE - Other Index Options'!$B:$B,E$147)=0,"",SUMIFS('BSE - SENSEX Index Options'!$L:$L,'BSE - SENSEX Index Options'!$C:$C,$A162,'BSE - SENSEX Index Options'!$B:$B,E$147)+SUMIFS('BSE - Other Index Options'!$L:$L,'BSE - Other Index Options'!$C:$C,$A162,'BSE - Other Index Options'!$B:$B,E$147))</f>
        <v/>
      </c>
      <c r="F162" s="26" t="str">
        <f>IF(SUMIFS('BSE - SENSEX Index Options'!$L:$L,'BSE - SENSEX Index Options'!$C:$C,$A162,'BSE - SENSEX Index Options'!$B:$B,F$147)+SUMIFS('BSE - Other Index Options'!$L:$L,'BSE - Other Index Options'!$C:$C,$A162,'BSE - Other Index Options'!$B:$B,F$147)=0,"",SUMIFS('BSE - SENSEX Index Options'!$L:$L,'BSE - SENSEX Index Options'!$C:$C,$A162,'BSE - SENSEX Index Options'!$B:$B,F$147)+SUMIFS('BSE - Other Index Options'!$L:$L,'BSE - Other Index Options'!$C:$C,$A162,'BSE - Other Index Options'!$B:$B,F$147))</f>
        <v/>
      </c>
      <c r="G162" s="26" t="str">
        <f>IF(SUMIFS('BSE - SENSEX Index Options'!$L:$L,'BSE - SENSEX Index Options'!$C:$C,$A162,'BSE - SENSEX Index Options'!$B:$B,G$147)+SUMIFS('BSE - Other Index Options'!$L:$L,'BSE - Other Index Options'!$C:$C,$A162,'BSE - Other Index Options'!$B:$B,G$147)=0,"",SUMIFS('BSE - SENSEX Index Options'!$L:$L,'BSE - SENSEX Index Options'!$C:$C,$A162,'BSE - SENSEX Index Options'!$B:$B,G$147)+SUMIFS('BSE - Other Index Options'!$L:$L,'BSE - Other Index Options'!$C:$C,$A162,'BSE - Other Index Options'!$B:$B,G$147))</f>
        <v/>
      </c>
      <c r="H162" s="26" t="str">
        <f t="shared" si="6"/>
        <v/>
      </c>
    </row>
    <row r="163" spans="1:8">
      <c r="A163" t="s">
        <v>41</v>
      </c>
      <c r="B163" s="26">
        <f>IF(SUMIFS('BSE - SENSEX Index Options'!$L:$L,'BSE - SENSEX Index Options'!$C:$C,$A163,'BSE - SENSEX Index Options'!$B:$B,B$147)+SUMIFS('BSE - Other Index Options'!$L:$L,'BSE - Other Index Options'!$C:$C,$A163,'BSE - Other Index Options'!$B:$B,B$147)=0,"",SUMIFS('BSE - SENSEX Index Options'!$L:$L,'BSE - SENSEX Index Options'!$C:$C,$A163,'BSE - SENSEX Index Options'!$B:$B,B$147)+SUMIFS('BSE - Other Index Options'!$L:$L,'BSE - Other Index Options'!$C:$C,$A163,'BSE - Other Index Options'!$B:$B,B$147))</f>
        <v>102.2784</v>
      </c>
      <c r="C163" s="26">
        <f>IF(SUMIFS('BSE - SENSEX Index Options'!$L:$L,'BSE - SENSEX Index Options'!$C:$C,$A163,'BSE - SENSEX Index Options'!$B:$B,C$147)+SUMIFS('BSE - Other Index Options'!$L:$L,'BSE - Other Index Options'!$C:$C,$A163,'BSE - Other Index Options'!$B:$B,C$147)=0,"",SUMIFS('BSE - SENSEX Index Options'!$L:$L,'BSE - SENSEX Index Options'!$C:$C,$A163,'BSE - SENSEX Index Options'!$B:$B,C$147)+SUMIFS('BSE - Other Index Options'!$L:$L,'BSE - Other Index Options'!$C:$C,$A163,'BSE - Other Index Options'!$B:$B,C$147))</f>
        <v>83.825800000000001</v>
      </c>
      <c r="D163" s="26">
        <f>IF(SUMIFS('BSE - SENSEX Index Options'!$L:$L,'BSE - SENSEX Index Options'!$C:$C,$A163,'BSE - SENSEX Index Options'!$B:$B,D$147)+SUMIFS('BSE - Other Index Options'!$L:$L,'BSE - Other Index Options'!$C:$C,$A163,'BSE - Other Index Options'!$B:$B,D$147)=0,"",SUMIFS('BSE - SENSEX Index Options'!$L:$L,'BSE - SENSEX Index Options'!$C:$C,$A163,'BSE - SENSEX Index Options'!$B:$B,D$147)+SUMIFS('BSE - Other Index Options'!$L:$L,'BSE - Other Index Options'!$C:$C,$A163,'BSE - Other Index Options'!$B:$B,D$147))</f>
        <v>262.25779999999992</v>
      </c>
      <c r="E163" s="26">
        <f>IF(SUMIFS('BSE - SENSEX Index Options'!$L:$L,'BSE - SENSEX Index Options'!$C:$C,$A163,'BSE - SENSEX Index Options'!$B:$B,E$147)+SUMIFS('BSE - Other Index Options'!$L:$L,'BSE - Other Index Options'!$C:$C,$A163,'BSE - Other Index Options'!$B:$B,E$147)=0,"",SUMIFS('BSE - SENSEX Index Options'!$L:$L,'BSE - SENSEX Index Options'!$C:$C,$A163,'BSE - SENSEX Index Options'!$B:$B,E$147)+SUMIFS('BSE - Other Index Options'!$L:$L,'BSE - Other Index Options'!$C:$C,$A163,'BSE - Other Index Options'!$B:$B,E$147))</f>
        <v>475.05509999999992</v>
      </c>
      <c r="F163" s="26">
        <f>IF(SUMIFS('BSE - SENSEX Index Options'!$L:$L,'BSE - SENSEX Index Options'!$C:$C,$A163,'BSE - SENSEX Index Options'!$B:$B,F$147)+SUMIFS('BSE - Other Index Options'!$L:$L,'BSE - Other Index Options'!$C:$C,$A163,'BSE - Other Index Options'!$B:$B,F$147)=0,"",SUMIFS('BSE - SENSEX Index Options'!$L:$L,'BSE - SENSEX Index Options'!$C:$C,$A163,'BSE - SENSEX Index Options'!$B:$B,F$147)+SUMIFS('BSE - Other Index Options'!$L:$L,'BSE - Other Index Options'!$C:$C,$A163,'BSE - Other Index Options'!$B:$B,F$147))</f>
        <v>103.81740000000001</v>
      </c>
      <c r="G163" s="26" t="str">
        <f>IF(SUMIFS('BSE - SENSEX Index Options'!$L:$L,'BSE - SENSEX Index Options'!$C:$C,$A163,'BSE - SENSEX Index Options'!$B:$B,G$147)+SUMIFS('BSE - Other Index Options'!$L:$L,'BSE - Other Index Options'!$C:$C,$A163,'BSE - Other Index Options'!$B:$B,G$147)=0,"",SUMIFS('BSE - SENSEX Index Options'!$L:$L,'BSE - SENSEX Index Options'!$C:$C,$A163,'BSE - SENSEX Index Options'!$B:$B,G$147)+SUMIFS('BSE - Other Index Options'!$L:$L,'BSE - Other Index Options'!$C:$C,$A163,'BSE - Other Index Options'!$B:$B,G$147))</f>
        <v/>
      </c>
      <c r="H163" s="26">
        <f t="shared" si="6"/>
        <v>1027.2344999999998</v>
      </c>
    </row>
    <row r="164" spans="1:8">
      <c r="A164" t="s">
        <v>42</v>
      </c>
      <c r="B164" s="26">
        <f>IF(SUMIFS('BSE - SENSEX Index Options'!$L:$L,'BSE - SENSEX Index Options'!$C:$C,$A164,'BSE - SENSEX Index Options'!$B:$B,B$147)+SUMIFS('BSE - Other Index Options'!$L:$L,'BSE - Other Index Options'!$C:$C,$A164,'BSE - Other Index Options'!$B:$B,B$147)=0,"",SUMIFS('BSE - SENSEX Index Options'!$L:$L,'BSE - SENSEX Index Options'!$C:$C,$A164,'BSE - SENSEX Index Options'!$B:$B,B$147)+SUMIFS('BSE - Other Index Options'!$L:$L,'BSE - Other Index Options'!$C:$C,$A164,'BSE - Other Index Options'!$B:$B,B$147))</f>
        <v>106.8493</v>
      </c>
      <c r="C164" s="26">
        <f>IF(SUMIFS('BSE - SENSEX Index Options'!$L:$L,'BSE - SENSEX Index Options'!$C:$C,$A164,'BSE - SENSEX Index Options'!$B:$B,C$147)+SUMIFS('BSE - Other Index Options'!$L:$L,'BSE - Other Index Options'!$C:$C,$A164,'BSE - Other Index Options'!$B:$B,C$147)=0,"",SUMIFS('BSE - SENSEX Index Options'!$L:$L,'BSE - SENSEX Index Options'!$C:$C,$A164,'BSE - SENSEX Index Options'!$B:$B,C$147)+SUMIFS('BSE - Other Index Options'!$L:$L,'BSE - Other Index Options'!$C:$C,$A164,'BSE - Other Index Options'!$B:$B,C$147))</f>
        <v>114.93900000000002</v>
      </c>
      <c r="D164" s="26">
        <f>IF(SUMIFS('BSE - SENSEX Index Options'!$L:$L,'BSE - SENSEX Index Options'!$C:$C,$A164,'BSE - SENSEX Index Options'!$B:$B,D$147)+SUMIFS('BSE - Other Index Options'!$L:$L,'BSE - Other Index Options'!$C:$C,$A164,'BSE - Other Index Options'!$B:$B,D$147)=0,"",SUMIFS('BSE - SENSEX Index Options'!$L:$L,'BSE - SENSEX Index Options'!$C:$C,$A164,'BSE - SENSEX Index Options'!$B:$B,D$147)+SUMIFS('BSE - Other Index Options'!$L:$L,'BSE - Other Index Options'!$C:$C,$A164,'BSE - Other Index Options'!$B:$B,D$147))</f>
        <v>338.05420000000004</v>
      </c>
      <c r="E164" s="26">
        <f>IF(SUMIFS('BSE - SENSEX Index Options'!$L:$L,'BSE - SENSEX Index Options'!$C:$C,$A164,'BSE - SENSEX Index Options'!$B:$B,E$147)+SUMIFS('BSE - Other Index Options'!$L:$L,'BSE - Other Index Options'!$C:$C,$A164,'BSE - Other Index Options'!$B:$B,E$147)=0,"",SUMIFS('BSE - SENSEX Index Options'!$L:$L,'BSE - SENSEX Index Options'!$C:$C,$A164,'BSE - SENSEX Index Options'!$B:$B,E$147)+SUMIFS('BSE - Other Index Options'!$L:$L,'BSE - Other Index Options'!$C:$C,$A164,'BSE - Other Index Options'!$B:$B,E$147))</f>
        <v>538.34159999999997</v>
      </c>
      <c r="F164" s="26">
        <f>IF(SUMIFS('BSE - SENSEX Index Options'!$L:$L,'BSE - SENSEX Index Options'!$C:$C,$A164,'BSE - SENSEX Index Options'!$B:$B,F$147)+SUMIFS('BSE - Other Index Options'!$L:$L,'BSE - Other Index Options'!$C:$C,$A164,'BSE - Other Index Options'!$B:$B,F$147)=0,"",SUMIFS('BSE - SENSEX Index Options'!$L:$L,'BSE - SENSEX Index Options'!$C:$C,$A164,'BSE - SENSEX Index Options'!$B:$B,F$147)+SUMIFS('BSE - Other Index Options'!$L:$L,'BSE - Other Index Options'!$C:$C,$A164,'BSE - Other Index Options'!$B:$B,F$147))</f>
        <v>99.020800000000008</v>
      </c>
      <c r="G164" s="26" t="str">
        <f>IF(SUMIFS('BSE - SENSEX Index Options'!$L:$L,'BSE - SENSEX Index Options'!$C:$C,$A164,'BSE - SENSEX Index Options'!$B:$B,G$147)+SUMIFS('BSE - Other Index Options'!$L:$L,'BSE - Other Index Options'!$C:$C,$A164,'BSE - Other Index Options'!$B:$B,G$147)=0,"",SUMIFS('BSE - SENSEX Index Options'!$L:$L,'BSE - SENSEX Index Options'!$C:$C,$A164,'BSE - SENSEX Index Options'!$B:$B,G$147)+SUMIFS('BSE - Other Index Options'!$L:$L,'BSE - Other Index Options'!$C:$C,$A164,'BSE - Other Index Options'!$B:$B,G$147))</f>
        <v/>
      </c>
      <c r="H164" s="26">
        <f t="shared" si="6"/>
        <v>1197.2049</v>
      </c>
    </row>
    <row r="165" spans="1:8">
      <c r="A165" t="s">
        <v>43</v>
      </c>
      <c r="B165" s="26">
        <f>IF(SUMIFS('BSE - SENSEX Index Options'!$L:$L,'BSE - SENSEX Index Options'!$C:$C,$A165,'BSE - SENSEX Index Options'!$B:$B,B$147)+SUMIFS('BSE - Other Index Options'!$L:$L,'BSE - Other Index Options'!$C:$C,$A165,'BSE - Other Index Options'!$B:$B,B$147)=0,"",SUMIFS('BSE - SENSEX Index Options'!$L:$L,'BSE - SENSEX Index Options'!$C:$C,$A165,'BSE - SENSEX Index Options'!$B:$B,B$147)+SUMIFS('BSE - Other Index Options'!$L:$L,'BSE - Other Index Options'!$C:$C,$A165,'BSE - Other Index Options'!$B:$B,B$147))</f>
        <v>95.997799999999984</v>
      </c>
      <c r="C165" s="26">
        <f>IF(SUMIFS('BSE - SENSEX Index Options'!$L:$L,'BSE - SENSEX Index Options'!$C:$C,$A165,'BSE - SENSEX Index Options'!$B:$B,C$147)+SUMIFS('BSE - Other Index Options'!$L:$L,'BSE - Other Index Options'!$C:$C,$A165,'BSE - Other Index Options'!$B:$B,C$147)=0,"",SUMIFS('BSE - SENSEX Index Options'!$L:$L,'BSE - SENSEX Index Options'!$C:$C,$A165,'BSE - SENSEX Index Options'!$B:$B,C$147)+SUMIFS('BSE - Other Index Options'!$L:$L,'BSE - Other Index Options'!$C:$C,$A165,'BSE - Other Index Options'!$B:$B,C$147))</f>
        <v>86.093299999999999</v>
      </c>
      <c r="D165" s="26">
        <f>IF(SUMIFS('BSE - SENSEX Index Options'!$L:$L,'BSE - SENSEX Index Options'!$C:$C,$A165,'BSE - SENSEX Index Options'!$B:$B,D$147)+SUMIFS('BSE - Other Index Options'!$L:$L,'BSE - Other Index Options'!$C:$C,$A165,'BSE - Other Index Options'!$B:$B,D$147)=0,"",SUMIFS('BSE - SENSEX Index Options'!$L:$L,'BSE - SENSEX Index Options'!$C:$C,$A165,'BSE - SENSEX Index Options'!$B:$B,D$147)+SUMIFS('BSE - Other Index Options'!$L:$L,'BSE - Other Index Options'!$C:$C,$A165,'BSE - Other Index Options'!$B:$B,D$147))</f>
        <v>257.42219999999998</v>
      </c>
      <c r="E165" s="26">
        <f>IF(SUMIFS('BSE - SENSEX Index Options'!$L:$L,'BSE - SENSEX Index Options'!$C:$C,$A165,'BSE - SENSEX Index Options'!$B:$B,E$147)+SUMIFS('BSE - Other Index Options'!$L:$L,'BSE - Other Index Options'!$C:$C,$A165,'BSE - Other Index Options'!$B:$B,E$147)=0,"",SUMIFS('BSE - SENSEX Index Options'!$L:$L,'BSE - SENSEX Index Options'!$C:$C,$A165,'BSE - SENSEX Index Options'!$B:$B,E$147)+SUMIFS('BSE - Other Index Options'!$L:$L,'BSE - Other Index Options'!$C:$C,$A165,'BSE - Other Index Options'!$B:$B,E$147))</f>
        <v>446.60039999999998</v>
      </c>
      <c r="F165" s="26">
        <f>IF(SUMIFS('BSE - SENSEX Index Options'!$L:$L,'BSE - SENSEX Index Options'!$C:$C,$A165,'BSE - SENSEX Index Options'!$B:$B,F$147)+SUMIFS('BSE - Other Index Options'!$L:$L,'BSE - Other Index Options'!$C:$C,$A165,'BSE - Other Index Options'!$B:$B,F$147)=0,"",SUMIFS('BSE - SENSEX Index Options'!$L:$L,'BSE - SENSEX Index Options'!$C:$C,$A165,'BSE - SENSEX Index Options'!$B:$B,F$147)+SUMIFS('BSE - Other Index Options'!$L:$L,'BSE - Other Index Options'!$C:$C,$A165,'BSE - Other Index Options'!$B:$B,F$147))</f>
        <v>87.095399999999998</v>
      </c>
      <c r="G165" s="26" t="str">
        <f>IF(SUMIFS('BSE - SENSEX Index Options'!$L:$L,'BSE - SENSEX Index Options'!$C:$C,$A165,'BSE - SENSEX Index Options'!$B:$B,G$147)+SUMIFS('BSE - Other Index Options'!$L:$L,'BSE - Other Index Options'!$C:$C,$A165,'BSE - Other Index Options'!$B:$B,G$147)=0,"",SUMIFS('BSE - SENSEX Index Options'!$L:$L,'BSE - SENSEX Index Options'!$C:$C,$A165,'BSE - SENSEX Index Options'!$B:$B,G$147)+SUMIFS('BSE - Other Index Options'!$L:$L,'BSE - Other Index Options'!$C:$C,$A165,'BSE - Other Index Options'!$B:$B,G$147))</f>
        <v/>
      </c>
      <c r="H165" s="26">
        <f t="shared" si="6"/>
        <v>973.20909999999992</v>
      </c>
    </row>
    <row r="166" spans="1:8">
      <c r="A166" t="s">
        <v>44</v>
      </c>
      <c r="B166" s="26">
        <f>IF(SUMIFS('BSE - SENSEX Index Options'!$L:$L,'BSE - SENSEX Index Options'!$C:$C,$A166,'BSE - SENSEX Index Options'!$B:$B,B$147)+SUMIFS('BSE - Other Index Options'!$L:$L,'BSE - Other Index Options'!$C:$C,$A166,'BSE - Other Index Options'!$B:$B,B$147)=0,"",SUMIFS('BSE - SENSEX Index Options'!$L:$L,'BSE - SENSEX Index Options'!$C:$C,$A166,'BSE - SENSEX Index Options'!$B:$B,B$147)+SUMIFS('BSE - Other Index Options'!$L:$L,'BSE - Other Index Options'!$C:$C,$A166,'BSE - Other Index Options'!$B:$B,B$147))</f>
        <v>69.063000000000002</v>
      </c>
      <c r="C166" s="26">
        <f>IF(SUMIFS('BSE - SENSEX Index Options'!$L:$L,'BSE - SENSEX Index Options'!$C:$C,$A166,'BSE - SENSEX Index Options'!$B:$B,C$147)+SUMIFS('BSE - Other Index Options'!$L:$L,'BSE - Other Index Options'!$C:$C,$A166,'BSE - Other Index Options'!$B:$B,C$147)=0,"",SUMIFS('BSE - SENSEX Index Options'!$L:$L,'BSE - SENSEX Index Options'!$C:$C,$A166,'BSE - SENSEX Index Options'!$B:$B,C$147)+SUMIFS('BSE - Other Index Options'!$L:$L,'BSE - Other Index Options'!$C:$C,$A166,'BSE - Other Index Options'!$B:$B,C$147))</f>
        <v>81.734499999999997</v>
      </c>
      <c r="D166" s="26">
        <f>IF(SUMIFS('BSE - SENSEX Index Options'!$L:$L,'BSE - SENSEX Index Options'!$C:$C,$A166,'BSE - SENSEX Index Options'!$B:$B,D$147)+SUMIFS('BSE - Other Index Options'!$L:$L,'BSE - Other Index Options'!$C:$C,$A166,'BSE - Other Index Options'!$B:$B,D$147)=0,"",SUMIFS('BSE - SENSEX Index Options'!$L:$L,'BSE - SENSEX Index Options'!$C:$C,$A166,'BSE - SENSEX Index Options'!$B:$B,D$147)+SUMIFS('BSE - Other Index Options'!$L:$L,'BSE - Other Index Options'!$C:$C,$A166,'BSE - Other Index Options'!$B:$B,D$147))</f>
        <v>325.25359999999995</v>
      </c>
      <c r="E166" s="26" t="str">
        <f>IF(SUMIFS('BSE - SENSEX Index Options'!$L:$L,'BSE - SENSEX Index Options'!$C:$C,$A166,'BSE - SENSEX Index Options'!$B:$B,E$147)+SUMIFS('BSE - Other Index Options'!$L:$L,'BSE - Other Index Options'!$C:$C,$A166,'BSE - Other Index Options'!$B:$B,E$147)=0,"",SUMIFS('BSE - SENSEX Index Options'!$L:$L,'BSE - SENSEX Index Options'!$C:$C,$A166,'BSE - SENSEX Index Options'!$B:$B,E$147)+SUMIFS('BSE - Other Index Options'!$L:$L,'BSE - Other Index Options'!$C:$C,$A166,'BSE - Other Index Options'!$B:$B,E$147))</f>
        <v/>
      </c>
      <c r="F166" s="26">
        <f>IF(SUMIFS('BSE - SENSEX Index Options'!$L:$L,'BSE - SENSEX Index Options'!$C:$C,$A166,'BSE - SENSEX Index Options'!$B:$B,F$147)+SUMIFS('BSE - Other Index Options'!$L:$L,'BSE - Other Index Options'!$C:$C,$A166,'BSE - Other Index Options'!$B:$B,F$147)=0,"",SUMIFS('BSE - SENSEX Index Options'!$L:$L,'BSE - SENSEX Index Options'!$C:$C,$A166,'BSE - SENSEX Index Options'!$B:$B,F$147)+SUMIFS('BSE - Other Index Options'!$L:$L,'BSE - Other Index Options'!$C:$C,$A166,'BSE - Other Index Options'!$B:$B,F$147))</f>
        <v>57.201300000000003</v>
      </c>
      <c r="G166" s="26" t="str">
        <f>IF(SUMIFS('BSE - SENSEX Index Options'!$L:$L,'BSE - SENSEX Index Options'!$C:$C,$A166,'BSE - SENSEX Index Options'!$B:$B,G$147)+SUMIFS('BSE - Other Index Options'!$L:$L,'BSE - Other Index Options'!$C:$C,$A166,'BSE - Other Index Options'!$B:$B,G$147)=0,"",SUMIFS('BSE - SENSEX Index Options'!$L:$L,'BSE - SENSEX Index Options'!$C:$C,$A166,'BSE - SENSEX Index Options'!$B:$B,G$147)+SUMIFS('BSE - Other Index Options'!$L:$L,'BSE - Other Index Options'!$C:$C,$A166,'BSE - Other Index Options'!$B:$B,G$147))</f>
        <v/>
      </c>
      <c r="H166" s="26">
        <f t="shared" si="6"/>
        <v>533.25239999999997</v>
      </c>
    </row>
    <row r="167" spans="1:8">
      <c r="A167" t="s">
        <v>45</v>
      </c>
      <c r="B167" s="26">
        <f>IF(SUMIFS('BSE - SENSEX Index Options'!$L:$L,'BSE - SENSEX Index Options'!$C:$C,$A167,'BSE - SENSEX Index Options'!$B:$B,B$147)+SUMIFS('BSE - Other Index Options'!$L:$L,'BSE - Other Index Options'!$C:$C,$A167,'BSE - Other Index Options'!$B:$B,B$147)=0,"",SUMIFS('BSE - SENSEX Index Options'!$L:$L,'BSE - SENSEX Index Options'!$C:$C,$A167,'BSE - SENSEX Index Options'!$B:$B,B$147)+SUMIFS('BSE - Other Index Options'!$L:$L,'BSE - Other Index Options'!$C:$C,$A167,'BSE - Other Index Options'!$B:$B,B$147))</f>
        <v>70.015999999999991</v>
      </c>
      <c r="C167" s="26">
        <f>IF(SUMIFS('BSE - SENSEX Index Options'!$L:$L,'BSE - SENSEX Index Options'!$C:$C,$A167,'BSE - SENSEX Index Options'!$B:$B,C$147)+SUMIFS('BSE - Other Index Options'!$L:$L,'BSE - Other Index Options'!$C:$C,$A167,'BSE - Other Index Options'!$B:$B,C$147)=0,"",SUMIFS('BSE - SENSEX Index Options'!$L:$L,'BSE - SENSEX Index Options'!$C:$C,$A167,'BSE - SENSEX Index Options'!$B:$B,C$147)+SUMIFS('BSE - Other Index Options'!$L:$L,'BSE - Other Index Options'!$C:$C,$A167,'BSE - Other Index Options'!$B:$B,C$147))</f>
        <v>80.523299999999992</v>
      </c>
      <c r="D167" s="26">
        <f>IF(SUMIFS('BSE - SENSEX Index Options'!$L:$L,'BSE - SENSEX Index Options'!$C:$C,$A167,'BSE - SENSEX Index Options'!$B:$B,D$147)+SUMIFS('BSE - Other Index Options'!$L:$L,'BSE - Other Index Options'!$C:$C,$A167,'BSE - Other Index Options'!$B:$B,D$147)=0,"",SUMIFS('BSE - SENSEX Index Options'!$L:$L,'BSE - SENSEX Index Options'!$C:$C,$A167,'BSE - SENSEX Index Options'!$B:$B,D$147)+SUMIFS('BSE - Other Index Options'!$L:$L,'BSE - Other Index Options'!$C:$C,$A167,'BSE - Other Index Options'!$B:$B,D$147))</f>
        <v>247.5847</v>
      </c>
      <c r="E167" s="26" t="str">
        <f>IF(SUMIFS('BSE - SENSEX Index Options'!$L:$L,'BSE - SENSEX Index Options'!$C:$C,$A167,'BSE - SENSEX Index Options'!$B:$B,E$147)+SUMIFS('BSE - Other Index Options'!$L:$L,'BSE - Other Index Options'!$C:$C,$A167,'BSE - Other Index Options'!$B:$B,E$147)=0,"",SUMIFS('BSE - SENSEX Index Options'!$L:$L,'BSE - SENSEX Index Options'!$C:$C,$A167,'BSE - SENSEX Index Options'!$B:$B,E$147)+SUMIFS('BSE - Other Index Options'!$L:$L,'BSE - Other Index Options'!$C:$C,$A167,'BSE - Other Index Options'!$B:$B,E$147))</f>
        <v/>
      </c>
      <c r="F167" s="26" t="str">
        <f>IF(SUMIFS('BSE - SENSEX Index Options'!$L:$L,'BSE - SENSEX Index Options'!$C:$C,$A167,'BSE - SENSEX Index Options'!$B:$B,F$147)+SUMIFS('BSE - Other Index Options'!$L:$L,'BSE - Other Index Options'!$C:$C,$A167,'BSE - Other Index Options'!$B:$B,F$147)=0,"",SUMIFS('BSE - SENSEX Index Options'!$L:$L,'BSE - SENSEX Index Options'!$C:$C,$A167,'BSE - SENSEX Index Options'!$B:$B,F$147)+SUMIFS('BSE - Other Index Options'!$L:$L,'BSE - Other Index Options'!$C:$C,$A167,'BSE - Other Index Options'!$B:$B,F$147))</f>
        <v/>
      </c>
      <c r="G167" s="26" t="str">
        <f>IF(SUMIFS('BSE - SENSEX Index Options'!$L:$L,'BSE - SENSEX Index Options'!$C:$C,$A167,'BSE - SENSEX Index Options'!$B:$B,G$147)+SUMIFS('BSE - Other Index Options'!$L:$L,'BSE - Other Index Options'!$C:$C,$A167,'BSE - Other Index Options'!$B:$B,G$147)=0,"",SUMIFS('BSE - SENSEX Index Options'!$L:$L,'BSE - SENSEX Index Options'!$C:$C,$A167,'BSE - SENSEX Index Options'!$B:$B,G$147)+SUMIFS('BSE - Other Index Options'!$L:$L,'BSE - Other Index Options'!$C:$C,$A167,'BSE - Other Index Options'!$B:$B,G$147))</f>
        <v/>
      </c>
      <c r="H167" s="26">
        <f t="shared" si="6"/>
        <v>398.12399999999997</v>
      </c>
    </row>
    <row r="168" spans="1:8">
      <c r="A168" t="s">
        <v>46</v>
      </c>
      <c r="B168" s="26">
        <f>IF(SUMIFS('BSE - SENSEX Index Options'!$L:$L,'BSE - SENSEX Index Options'!$C:$C,$A168,'BSE - SENSEX Index Options'!$B:$B,B$147)+SUMIFS('BSE - Other Index Options'!$L:$L,'BSE - Other Index Options'!$C:$C,$A168,'BSE - Other Index Options'!$B:$B,B$147)=0,"",SUMIFS('BSE - SENSEX Index Options'!$L:$L,'BSE - SENSEX Index Options'!$C:$C,$A168,'BSE - SENSEX Index Options'!$B:$B,B$147)+SUMIFS('BSE - Other Index Options'!$L:$L,'BSE - Other Index Options'!$C:$C,$A168,'BSE - Other Index Options'!$B:$B,B$147))</f>
        <v>115.90650000000002</v>
      </c>
      <c r="C168" s="26">
        <f>IF(SUMIFS('BSE - SENSEX Index Options'!$L:$L,'BSE - SENSEX Index Options'!$C:$C,$A168,'BSE - SENSEX Index Options'!$B:$B,C$147)+SUMIFS('BSE - Other Index Options'!$L:$L,'BSE - Other Index Options'!$C:$C,$A168,'BSE - Other Index Options'!$B:$B,C$147)=0,"",SUMIFS('BSE - SENSEX Index Options'!$L:$L,'BSE - SENSEX Index Options'!$C:$C,$A168,'BSE - SENSEX Index Options'!$B:$B,C$147)+SUMIFS('BSE - Other Index Options'!$L:$L,'BSE - Other Index Options'!$C:$C,$A168,'BSE - Other Index Options'!$B:$B,C$147))</f>
        <v>104.60420000000001</v>
      </c>
      <c r="D168" s="26">
        <f>IF(SUMIFS('BSE - SENSEX Index Options'!$L:$L,'BSE - SENSEX Index Options'!$C:$C,$A168,'BSE - SENSEX Index Options'!$B:$B,D$147)+SUMIFS('BSE - Other Index Options'!$L:$L,'BSE - Other Index Options'!$C:$C,$A168,'BSE - Other Index Options'!$B:$B,D$147)=0,"",SUMIFS('BSE - SENSEX Index Options'!$L:$L,'BSE - SENSEX Index Options'!$C:$C,$A168,'BSE - SENSEX Index Options'!$B:$B,D$147)+SUMIFS('BSE - Other Index Options'!$L:$L,'BSE - Other Index Options'!$C:$C,$A168,'BSE - Other Index Options'!$B:$B,D$147))</f>
        <v>277.55859999999996</v>
      </c>
      <c r="E168" s="26">
        <f>IF(SUMIFS('BSE - SENSEX Index Options'!$L:$L,'BSE - SENSEX Index Options'!$C:$C,$A168,'BSE - SENSEX Index Options'!$B:$B,E$147)+SUMIFS('BSE - Other Index Options'!$L:$L,'BSE - Other Index Options'!$C:$C,$A168,'BSE - Other Index Options'!$B:$B,E$147)=0,"",SUMIFS('BSE - SENSEX Index Options'!$L:$L,'BSE - SENSEX Index Options'!$C:$C,$A168,'BSE - SENSEX Index Options'!$B:$B,E$147)+SUMIFS('BSE - Other Index Options'!$L:$L,'BSE - Other Index Options'!$C:$C,$A168,'BSE - Other Index Options'!$B:$B,E$147))</f>
        <v>367.88569999999999</v>
      </c>
      <c r="F168" s="26">
        <f>IF(SUMIFS('BSE - SENSEX Index Options'!$L:$L,'BSE - SENSEX Index Options'!$C:$C,$A168,'BSE - SENSEX Index Options'!$B:$B,F$147)+SUMIFS('BSE - Other Index Options'!$L:$L,'BSE - Other Index Options'!$C:$C,$A168,'BSE - Other Index Options'!$B:$B,F$147)=0,"",SUMIFS('BSE - SENSEX Index Options'!$L:$L,'BSE - SENSEX Index Options'!$C:$C,$A168,'BSE - SENSEX Index Options'!$B:$B,F$147)+SUMIFS('BSE - Other Index Options'!$L:$L,'BSE - Other Index Options'!$C:$C,$A168,'BSE - Other Index Options'!$B:$B,F$147))</f>
        <v>71.145200000000017</v>
      </c>
      <c r="G168" s="26" t="str">
        <f>IF(SUMIFS('BSE - SENSEX Index Options'!$L:$L,'BSE - SENSEX Index Options'!$C:$C,$A168,'BSE - SENSEX Index Options'!$B:$B,G$147)+SUMIFS('BSE - Other Index Options'!$L:$L,'BSE - Other Index Options'!$C:$C,$A168,'BSE - Other Index Options'!$B:$B,G$147)=0,"",SUMIFS('BSE - SENSEX Index Options'!$L:$L,'BSE - SENSEX Index Options'!$C:$C,$A168,'BSE - SENSEX Index Options'!$B:$B,G$147)+SUMIFS('BSE - Other Index Options'!$L:$L,'BSE - Other Index Options'!$C:$C,$A168,'BSE - Other Index Options'!$B:$B,G$147))</f>
        <v/>
      </c>
      <c r="H168" s="26">
        <f t="shared" si="6"/>
        <v>937.10019999999997</v>
      </c>
    </row>
    <row r="169" spans="1:8">
      <c r="A169" t="s">
        <v>47</v>
      </c>
      <c r="B169" s="26">
        <f>IF(SUMIFS('BSE - SENSEX Index Options'!$L:$L,'BSE - SENSEX Index Options'!$C:$C,$A169,'BSE - SENSEX Index Options'!$B:$B,B$147)+SUMIFS('BSE - Other Index Options'!$L:$L,'BSE - Other Index Options'!$C:$C,$A169,'BSE - Other Index Options'!$B:$B,B$147)=0,"",SUMIFS('BSE - SENSEX Index Options'!$L:$L,'BSE - SENSEX Index Options'!$C:$C,$A169,'BSE - SENSEX Index Options'!$B:$B,B$147)+SUMIFS('BSE - Other Index Options'!$L:$L,'BSE - Other Index Options'!$C:$C,$A169,'BSE - Other Index Options'!$B:$B,B$147))</f>
        <v>159.6183</v>
      </c>
      <c r="C169" s="26">
        <f>IF(SUMIFS('BSE - SENSEX Index Options'!$L:$L,'BSE - SENSEX Index Options'!$C:$C,$A169,'BSE - SENSEX Index Options'!$B:$B,C$147)+SUMIFS('BSE - Other Index Options'!$L:$L,'BSE - Other Index Options'!$C:$C,$A169,'BSE - Other Index Options'!$B:$B,C$147)=0,"",SUMIFS('BSE - SENSEX Index Options'!$L:$L,'BSE - SENSEX Index Options'!$C:$C,$A169,'BSE - SENSEX Index Options'!$B:$B,C$147)+SUMIFS('BSE - Other Index Options'!$L:$L,'BSE - Other Index Options'!$C:$C,$A169,'BSE - Other Index Options'!$B:$B,C$147))</f>
        <v>174.4425</v>
      </c>
      <c r="D169" s="26">
        <f>IF(SUMIFS('BSE - SENSEX Index Options'!$L:$L,'BSE - SENSEX Index Options'!$C:$C,$A169,'BSE - SENSEX Index Options'!$B:$B,D$147)+SUMIFS('BSE - Other Index Options'!$L:$L,'BSE - Other Index Options'!$C:$C,$A169,'BSE - Other Index Options'!$B:$B,D$147)=0,"",SUMIFS('BSE - SENSEX Index Options'!$L:$L,'BSE - SENSEX Index Options'!$C:$C,$A169,'BSE - SENSEX Index Options'!$B:$B,D$147)+SUMIFS('BSE - Other Index Options'!$L:$L,'BSE - Other Index Options'!$C:$C,$A169,'BSE - Other Index Options'!$B:$B,D$147))</f>
        <v>582.9135</v>
      </c>
      <c r="E169" s="26">
        <f>IF(SUMIFS('BSE - SENSEX Index Options'!$L:$L,'BSE - SENSEX Index Options'!$C:$C,$A169,'BSE - SENSEX Index Options'!$B:$B,E$147)+SUMIFS('BSE - Other Index Options'!$L:$L,'BSE - Other Index Options'!$C:$C,$A169,'BSE - Other Index Options'!$B:$B,E$147)=0,"",SUMIFS('BSE - SENSEX Index Options'!$L:$L,'BSE - SENSEX Index Options'!$C:$C,$A169,'BSE - SENSEX Index Options'!$B:$B,E$147)+SUMIFS('BSE - Other Index Options'!$L:$L,'BSE - Other Index Options'!$C:$C,$A169,'BSE - Other Index Options'!$B:$B,E$147))</f>
        <v>458.37790000000001</v>
      </c>
      <c r="F169" s="26">
        <f>IF(SUMIFS('BSE - SENSEX Index Options'!$L:$L,'BSE - SENSEX Index Options'!$C:$C,$A169,'BSE - SENSEX Index Options'!$B:$B,F$147)+SUMIFS('BSE - Other Index Options'!$L:$L,'BSE - Other Index Options'!$C:$C,$A169,'BSE - Other Index Options'!$B:$B,F$147)=0,"",SUMIFS('BSE - SENSEX Index Options'!$L:$L,'BSE - SENSEX Index Options'!$C:$C,$A169,'BSE - SENSEX Index Options'!$B:$B,F$147)+SUMIFS('BSE - Other Index Options'!$L:$L,'BSE - Other Index Options'!$C:$C,$A169,'BSE - Other Index Options'!$B:$B,F$147))</f>
        <v>130.34270000000001</v>
      </c>
      <c r="G169" s="26" t="str">
        <f>IF(SUMIFS('BSE - SENSEX Index Options'!$L:$L,'BSE - SENSEX Index Options'!$C:$C,$A169,'BSE - SENSEX Index Options'!$B:$B,G$147)+SUMIFS('BSE - Other Index Options'!$L:$L,'BSE - Other Index Options'!$C:$C,$A169,'BSE - Other Index Options'!$B:$B,G$147)=0,"",SUMIFS('BSE - SENSEX Index Options'!$L:$L,'BSE - SENSEX Index Options'!$C:$C,$A169,'BSE - SENSEX Index Options'!$B:$B,G$147)+SUMIFS('BSE - Other Index Options'!$L:$L,'BSE - Other Index Options'!$C:$C,$A169,'BSE - Other Index Options'!$B:$B,G$147))</f>
        <v/>
      </c>
      <c r="H169" s="26">
        <f t="shared" si="6"/>
        <v>1505.6949</v>
      </c>
    </row>
    <row r="170" spans="1:8">
      <c r="A170" t="s">
        <v>48</v>
      </c>
      <c r="B170" s="26">
        <f>IF(SUMIFS('BSE - SENSEX Index Options'!$L:$L,'BSE - SENSEX Index Options'!$C:$C,$A170,'BSE - SENSEX Index Options'!$B:$B,B$147)+SUMIFS('BSE - Other Index Options'!$L:$L,'BSE - Other Index Options'!$C:$C,$A170,'BSE - Other Index Options'!$B:$B,B$147)=0,"",SUMIFS('BSE - SENSEX Index Options'!$L:$L,'BSE - SENSEX Index Options'!$C:$C,$A170,'BSE - SENSEX Index Options'!$B:$B,B$147)+SUMIFS('BSE - Other Index Options'!$L:$L,'BSE - Other Index Options'!$C:$C,$A170,'BSE - Other Index Options'!$B:$B,B$147))</f>
        <v>130.53619999999995</v>
      </c>
      <c r="C170" s="26">
        <f>IF(SUMIFS('BSE - SENSEX Index Options'!$L:$L,'BSE - SENSEX Index Options'!$C:$C,$A170,'BSE - SENSEX Index Options'!$B:$B,C$147)+SUMIFS('BSE - Other Index Options'!$L:$L,'BSE - Other Index Options'!$C:$C,$A170,'BSE - Other Index Options'!$B:$B,C$147)=0,"",SUMIFS('BSE - SENSEX Index Options'!$L:$L,'BSE - SENSEX Index Options'!$C:$C,$A170,'BSE - SENSEX Index Options'!$B:$B,C$147)+SUMIFS('BSE - Other Index Options'!$L:$L,'BSE - Other Index Options'!$C:$C,$A170,'BSE - Other Index Options'!$B:$B,C$147))</f>
        <v>125.05969999999999</v>
      </c>
      <c r="D170" s="26">
        <f>IF(SUMIFS('BSE - SENSEX Index Options'!$L:$L,'BSE - SENSEX Index Options'!$C:$C,$A170,'BSE - SENSEX Index Options'!$B:$B,D$147)+SUMIFS('BSE - Other Index Options'!$L:$L,'BSE - Other Index Options'!$C:$C,$A170,'BSE - Other Index Options'!$B:$B,D$147)=0,"",SUMIFS('BSE - SENSEX Index Options'!$L:$L,'BSE - SENSEX Index Options'!$C:$C,$A170,'BSE - SENSEX Index Options'!$B:$B,D$147)+SUMIFS('BSE - Other Index Options'!$L:$L,'BSE - Other Index Options'!$C:$C,$A170,'BSE - Other Index Options'!$B:$B,D$147))</f>
        <v>558.13749999999993</v>
      </c>
      <c r="E170" s="26" t="str">
        <f>IF(SUMIFS('BSE - SENSEX Index Options'!$L:$L,'BSE - SENSEX Index Options'!$C:$C,$A170,'BSE - SENSEX Index Options'!$B:$B,E$147)+SUMIFS('BSE - Other Index Options'!$L:$L,'BSE - Other Index Options'!$C:$C,$A170,'BSE - Other Index Options'!$B:$B,E$147)=0,"",SUMIFS('BSE - SENSEX Index Options'!$L:$L,'BSE - SENSEX Index Options'!$C:$C,$A170,'BSE - SENSEX Index Options'!$B:$B,E$147)+SUMIFS('BSE - Other Index Options'!$L:$L,'BSE - Other Index Options'!$C:$C,$A170,'BSE - Other Index Options'!$B:$B,E$147))</f>
        <v/>
      </c>
      <c r="F170" s="26">
        <f>IF(SUMIFS('BSE - SENSEX Index Options'!$L:$L,'BSE - SENSEX Index Options'!$C:$C,$A170,'BSE - SENSEX Index Options'!$B:$B,F$147)+SUMIFS('BSE - Other Index Options'!$L:$L,'BSE - Other Index Options'!$C:$C,$A170,'BSE - Other Index Options'!$B:$B,F$147)=0,"",SUMIFS('BSE - SENSEX Index Options'!$L:$L,'BSE - SENSEX Index Options'!$C:$C,$A170,'BSE - SENSEX Index Options'!$B:$B,F$147)+SUMIFS('BSE - Other Index Options'!$L:$L,'BSE - Other Index Options'!$C:$C,$A170,'BSE - Other Index Options'!$B:$B,F$147))</f>
        <v>140.065</v>
      </c>
      <c r="G170" s="26" t="str">
        <f>IF(SUMIFS('BSE - SENSEX Index Options'!$L:$L,'BSE - SENSEX Index Options'!$C:$C,$A170,'BSE - SENSEX Index Options'!$B:$B,G$147)+SUMIFS('BSE - Other Index Options'!$L:$L,'BSE - Other Index Options'!$C:$C,$A170,'BSE - Other Index Options'!$B:$B,G$147)=0,"",SUMIFS('BSE - SENSEX Index Options'!$L:$L,'BSE - SENSEX Index Options'!$C:$C,$A170,'BSE - SENSEX Index Options'!$B:$B,G$147)+SUMIFS('BSE - Other Index Options'!$L:$L,'BSE - Other Index Options'!$C:$C,$A170,'BSE - Other Index Options'!$B:$B,G$147))</f>
        <v/>
      </c>
      <c r="H170" s="26">
        <f t="shared" si="6"/>
        <v>953.7983999999999</v>
      </c>
    </row>
    <row r="171" spans="1:8">
      <c r="A171" t="s">
        <v>49</v>
      </c>
      <c r="B171" s="26" t="str">
        <f>IF(SUMIFS('BSE - SENSEX Index Options'!$L:$L,'BSE - SENSEX Index Options'!$C:$C,$A171,'BSE - SENSEX Index Options'!$B:$B,B$147)+SUMIFS('BSE - Other Index Options'!$L:$L,'BSE - Other Index Options'!$C:$C,$A171,'BSE - Other Index Options'!$B:$B,B$147)=0,"",SUMIFS('BSE - SENSEX Index Options'!$L:$L,'BSE - SENSEX Index Options'!$C:$C,$A171,'BSE - SENSEX Index Options'!$B:$B,B$147)+SUMIFS('BSE - Other Index Options'!$L:$L,'BSE - Other Index Options'!$C:$C,$A171,'BSE - Other Index Options'!$B:$B,B$147))</f>
        <v/>
      </c>
      <c r="C171" s="26">
        <f>IF(SUMIFS('BSE - SENSEX Index Options'!$L:$L,'BSE - SENSEX Index Options'!$C:$C,$A171,'BSE - SENSEX Index Options'!$B:$B,C$147)+SUMIFS('BSE - Other Index Options'!$L:$L,'BSE - Other Index Options'!$C:$C,$A171,'BSE - Other Index Options'!$B:$B,C$147)=0,"",SUMIFS('BSE - SENSEX Index Options'!$L:$L,'BSE - SENSEX Index Options'!$C:$C,$A171,'BSE - SENSEX Index Options'!$B:$B,C$147)+SUMIFS('BSE - Other Index Options'!$L:$L,'BSE - Other Index Options'!$C:$C,$A171,'BSE - Other Index Options'!$B:$B,C$147))</f>
        <v>163.39680000000001</v>
      </c>
      <c r="D171" s="26">
        <f>IF(SUMIFS('BSE - SENSEX Index Options'!$L:$L,'BSE - SENSEX Index Options'!$C:$C,$A171,'BSE - SENSEX Index Options'!$B:$B,D$147)+SUMIFS('BSE - Other Index Options'!$L:$L,'BSE - Other Index Options'!$C:$C,$A171,'BSE - Other Index Options'!$B:$B,D$147)=0,"",SUMIFS('BSE - SENSEX Index Options'!$L:$L,'BSE - SENSEX Index Options'!$C:$C,$A171,'BSE - SENSEX Index Options'!$B:$B,D$147)+SUMIFS('BSE - Other Index Options'!$L:$L,'BSE - Other Index Options'!$C:$C,$A171,'BSE - Other Index Options'!$B:$B,D$147))</f>
        <v>467.97879999999992</v>
      </c>
      <c r="E171" s="26">
        <f>IF(SUMIFS('BSE - SENSEX Index Options'!$L:$L,'BSE - SENSEX Index Options'!$C:$C,$A171,'BSE - SENSEX Index Options'!$B:$B,E$147)+SUMIFS('BSE - Other Index Options'!$L:$L,'BSE - Other Index Options'!$C:$C,$A171,'BSE - Other Index Options'!$B:$B,E$147)=0,"",SUMIFS('BSE - SENSEX Index Options'!$L:$L,'BSE - SENSEX Index Options'!$C:$C,$A171,'BSE - SENSEX Index Options'!$B:$B,E$147)+SUMIFS('BSE - Other Index Options'!$L:$L,'BSE - Other Index Options'!$C:$C,$A171,'BSE - Other Index Options'!$B:$B,E$147))</f>
        <v>759.13419999999996</v>
      </c>
      <c r="F171" s="26">
        <f>IF(SUMIFS('BSE - SENSEX Index Options'!$L:$L,'BSE - SENSEX Index Options'!$C:$C,$A171,'BSE - SENSEX Index Options'!$B:$B,F$147)+SUMIFS('BSE - Other Index Options'!$L:$L,'BSE - Other Index Options'!$C:$C,$A171,'BSE - Other Index Options'!$B:$B,F$147)=0,"",SUMIFS('BSE - SENSEX Index Options'!$L:$L,'BSE - SENSEX Index Options'!$C:$C,$A171,'BSE - SENSEX Index Options'!$B:$B,F$147)+SUMIFS('BSE - Other Index Options'!$L:$L,'BSE - Other Index Options'!$C:$C,$A171,'BSE - Other Index Options'!$B:$B,F$147))</f>
        <v>145.87390000000002</v>
      </c>
      <c r="G171" s="26" t="str">
        <f>IF(SUMIFS('BSE - SENSEX Index Options'!$L:$L,'BSE - SENSEX Index Options'!$C:$C,$A171,'BSE - SENSEX Index Options'!$B:$B,G$147)+SUMIFS('BSE - Other Index Options'!$L:$L,'BSE - Other Index Options'!$C:$C,$A171,'BSE - Other Index Options'!$B:$B,G$147)=0,"",SUMIFS('BSE - SENSEX Index Options'!$L:$L,'BSE - SENSEX Index Options'!$C:$C,$A171,'BSE - SENSEX Index Options'!$B:$B,G$147)+SUMIFS('BSE - Other Index Options'!$L:$L,'BSE - Other Index Options'!$C:$C,$A171,'BSE - Other Index Options'!$B:$B,G$147))</f>
        <v/>
      </c>
      <c r="H171" s="26">
        <f t="shared" si="6"/>
        <v>1536.3836999999999</v>
      </c>
    </row>
    <row r="172" spans="1:8">
      <c r="A172" t="s">
        <v>50</v>
      </c>
      <c r="B172" s="26" t="str">
        <f>IF(SUMIFS('BSE - SENSEX Index Options'!$L:$L,'BSE - SENSEX Index Options'!$C:$C,$A172,'BSE - SENSEX Index Options'!$B:$B,B$147)+SUMIFS('BSE - Other Index Options'!$L:$L,'BSE - Other Index Options'!$C:$C,$A172,'BSE - Other Index Options'!$B:$B,B$147)=0,"",SUMIFS('BSE - SENSEX Index Options'!$L:$L,'BSE - SENSEX Index Options'!$C:$C,$A172,'BSE - SENSEX Index Options'!$B:$B,B$147)+SUMIFS('BSE - Other Index Options'!$L:$L,'BSE - Other Index Options'!$C:$C,$A172,'BSE - Other Index Options'!$B:$B,B$147))</f>
        <v/>
      </c>
      <c r="C172" s="26" t="str">
        <f>IF(SUMIFS('BSE - SENSEX Index Options'!$L:$L,'BSE - SENSEX Index Options'!$C:$C,$A172,'BSE - SENSEX Index Options'!$B:$B,C$147)+SUMIFS('BSE - Other Index Options'!$L:$L,'BSE - Other Index Options'!$C:$C,$A172,'BSE - Other Index Options'!$B:$B,C$147)=0,"",SUMIFS('BSE - SENSEX Index Options'!$L:$L,'BSE - SENSEX Index Options'!$C:$C,$A172,'BSE - SENSEX Index Options'!$B:$B,C$147)+SUMIFS('BSE - Other Index Options'!$L:$L,'BSE - Other Index Options'!$C:$C,$A172,'BSE - Other Index Options'!$B:$B,C$147))</f>
        <v/>
      </c>
      <c r="D172" s="26" t="str">
        <f>IF(SUMIFS('BSE - SENSEX Index Options'!$L:$L,'BSE - SENSEX Index Options'!$C:$C,$A172,'BSE - SENSEX Index Options'!$B:$B,D$147)+SUMIFS('BSE - Other Index Options'!$L:$L,'BSE - Other Index Options'!$C:$C,$A172,'BSE - Other Index Options'!$B:$B,D$147)=0,"",SUMIFS('BSE - SENSEX Index Options'!$L:$L,'BSE - SENSEX Index Options'!$C:$C,$A172,'BSE - SENSEX Index Options'!$B:$B,D$147)+SUMIFS('BSE - Other Index Options'!$L:$L,'BSE - Other Index Options'!$C:$C,$A172,'BSE - Other Index Options'!$B:$B,D$147))</f>
        <v/>
      </c>
      <c r="E172" s="26">
        <f>IF(SUMIFS('BSE - SENSEX Index Options'!$L:$L,'BSE - SENSEX Index Options'!$C:$C,$A172,'BSE - SENSEX Index Options'!$B:$B,E$147)+SUMIFS('BSE - Other Index Options'!$L:$L,'BSE - Other Index Options'!$C:$C,$A172,'BSE - Other Index Options'!$B:$B,E$147)=0,"",SUMIFS('BSE - SENSEX Index Options'!$L:$L,'BSE - SENSEX Index Options'!$C:$C,$A172,'BSE - SENSEX Index Options'!$B:$B,E$147)+SUMIFS('BSE - Other Index Options'!$L:$L,'BSE - Other Index Options'!$C:$C,$A172,'BSE - Other Index Options'!$B:$B,E$147))</f>
        <v>682.78270000000009</v>
      </c>
      <c r="F172" s="26">
        <f>IF(SUMIFS('BSE - SENSEX Index Options'!$L:$L,'BSE - SENSEX Index Options'!$C:$C,$A172,'BSE - SENSEX Index Options'!$B:$B,F$147)+SUMIFS('BSE - Other Index Options'!$L:$L,'BSE - Other Index Options'!$C:$C,$A172,'BSE - Other Index Options'!$B:$B,F$147)=0,"",SUMIFS('BSE - SENSEX Index Options'!$L:$L,'BSE - SENSEX Index Options'!$C:$C,$A172,'BSE - SENSEX Index Options'!$B:$B,F$147)+SUMIFS('BSE - Other Index Options'!$L:$L,'BSE - Other Index Options'!$C:$C,$A172,'BSE - Other Index Options'!$B:$B,F$147))</f>
        <v>138.01849999999999</v>
      </c>
      <c r="G172" s="26" t="str">
        <f>IF(SUMIFS('BSE - SENSEX Index Options'!$L:$L,'BSE - SENSEX Index Options'!$C:$C,$A172,'BSE - SENSEX Index Options'!$B:$B,G$147)+SUMIFS('BSE - Other Index Options'!$L:$L,'BSE - Other Index Options'!$C:$C,$A172,'BSE - Other Index Options'!$B:$B,G$147)=0,"",SUMIFS('BSE - SENSEX Index Options'!$L:$L,'BSE - SENSEX Index Options'!$C:$C,$A172,'BSE - SENSEX Index Options'!$B:$B,G$147)+SUMIFS('BSE - Other Index Options'!$L:$L,'BSE - Other Index Options'!$C:$C,$A172,'BSE - Other Index Options'!$B:$B,G$147))</f>
        <v/>
      </c>
      <c r="H172" s="26">
        <f t="shared" si="6"/>
        <v>820.80120000000011</v>
      </c>
    </row>
    <row r="173" spans="1:8">
      <c r="A173" t="s">
        <v>51</v>
      </c>
      <c r="B173" s="26">
        <f>IF(SUMIFS('BSE - SENSEX Index Options'!$L:$L,'BSE - SENSEX Index Options'!$C:$C,$A173,'BSE - SENSEX Index Options'!$B:$B,B$147)+SUMIFS('BSE - Other Index Options'!$L:$L,'BSE - Other Index Options'!$C:$C,$A173,'BSE - Other Index Options'!$B:$B,B$147)=0,"",SUMIFS('BSE - SENSEX Index Options'!$L:$L,'BSE - SENSEX Index Options'!$C:$C,$A173,'BSE - SENSEX Index Options'!$B:$B,B$147)+SUMIFS('BSE - Other Index Options'!$L:$L,'BSE - Other Index Options'!$C:$C,$A173,'BSE - Other Index Options'!$B:$B,B$147))</f>
        <v>175.43780000000001</v>
      </c>
      <c r="C173" s="26">
        <f>IF(SUMIFS('BSE - SENSEX Index Options'!$L:$L,'BSE - SENSEX Index Options'!$C:$C,$A173,'BSE - SENSEX Index Options'!$B:$B,C$147)+SUMIFS('BSE - Other Index Options'!$L:$L,'BSE - Other Index Options'!$C:$C,$A173,'BSE - Other Index Options'!$B:$B,C$147)=0,"",SUMIFS('BSE - SENSEX Index Options'!$L:$L,'BSE - SENSEX Index Options'!$C:$C,$A173,'BSE - SENSEX Index Options'!$B:$B,C$147)+SUMIFS('BSE - Other Index Options'!$L:$L,'BSE - Other Index Options'!$C:$C,$A173,'BSE - Other Index Options'!$B:$B,C$147))</f>
        <v>197.11599999999999</v>
      </c>
      <c r="D173" s="26">
        <f>IF(SUMIFS('BSE - SENSEX Index Options'!$L:$L,'BSE - SENSEX Index Options'!$C:$C,$A173,'BSE - SENSEX Index Options'!$B:$B,D$147)+SUMIFS('BSE - Other Index Options'!$L:$L,'BSE - Other Index Options'!$C:$C,$A173,'BSE - Other Index Options'!$B:$B,D$147)=0,"",SUMIFS('BSE - SENSEX Index Options'!$L:$L,'BSE - SENSEX Index Options'!$C:$C,$A173,'BSE - SENSEX Index Options'!$B:$B,D$147)+SUMIFS('BSE - Other Index Options'!$L:$L,'BSE - Other Index Options'!$C:$C,$A173,'BSE - Other Index Options'!$B:$B,D$147))</f>
        <v>373.94390000000004</v>
      </c>
      <c r="E173" s="26">
        <f>IF(SUMIFS('BSE - SENSEX Index Options'!$L:$L,'BSE - SENSEX Index Options'!$C:$C,$A173,'BSE - SENSEX Index Options'!$B:$B,E$147)+SUMIFS('BSE - Other Index Options'!$L:$L,'BSE - Other Index Options'!$C:$C,$A173,'BSE - Other Index Options'!$B:$B,E$147)=0,"",SUMIFS('BSE - SENSEX Index Options'!$L:$L,'BSE - SENSEX Index Options'!$C:$C,$A173,'BSE - SENSEX Index Options'!$B:$B,E$147)+SUMIFS('BSE - Other Index Options'!$L:$L,'BSE - Other Index Options'!$C:$C,$A173,'BSE - Other Index Options'!$B:$B,E$147))</f>
        <v>515.57960000000003</v>
      </c>
      <c r="F173" s="26">
        <f>IF(SUMIFS('BSE - SENSEX Index Options'!$L:$L,'BSE - SENSEX Index Options'!$C:$C,$A173,'BSE - SENSEX Index Options'!$B:$B,F$147)+SUMIFS('BSE - Other Index Options'!$L:$L,'BSE - Other Index Options'!$C:$C,$A173,'BSE - Other Index Options'!$B:$B,F$147)=0,"",SUMIFS('BSE - SENSEX Index Options'!$L:$L,'BSE - SENSEX Index Options'!$C:$C,$A173,'BSE - SENSEX Index Options'!$B:$B,F$147)+SUMIFS('BSE - Other Index Options'!$L:$L,'BSE - Other Index Options'!$C:$C,$A173,'BSE - Other Index Options'!$B:$B,F$147))</f>
        <v>127.06360000000002</v>
      </c>
      <c r="G173" s="26">
        <f>IF(SUMIFS('BSE - SENSEX Index Options'!$L:$L,'BSE - SENSEX Index Options'!$C:$C,$A173,'BSE - SENSEX Index Options'!$B:$B,G$147)+SUMIFS('BSE - Other Index Options'!$L:$L,'BSE - Other Index Options'!$C:$C,$A173,'BSE - Other Index Options'!$B:$B,G$147)=0,"",SUMIFS('BSE - SENSEX Index Options'!$L:$L,'BSE - SENSEX Index Options'!$C:$C,$A173,'BSE - SENSEX Index Options'!$B:$B,G$147)+SUMIFS('BSE - Other Index Options'!$L:$L,'BSE - Other Index Options'!$C:$C,$A173,'BSE - Other Index Options'!$B:$B,G$147))</f>
        <v>247.8493</v>
      </c>
      <c r="H173" s="26">
        <f t="shared" si="6"/>
        <v>1636.9902000000002</v>
      </c>
    </row>
    <row r="174" spans="1:8">
      <c r="A174" t="s">
        <v>52</v>
      </c>
      <c r="B174" s="26">
        <f>IF(SUMIFS('BSE - SENSEX Index Options'!$L:$L,'BSE - SENSEX Index Options'!$C:$C,$A174,'BSE - SENSEX Index Options'!$B:$B,B$147)+SUMIFS('BSE - Other Index Options'!$L:$L,'BSE - Other Index Options'!$C:$C,$A174,'BSE - Other Index Options'!$B:$B,B$147)=0,"",SUMIFS('BSE - SENSEX Index Options'!$L:$L,'BSE - SENSEX Index Options'!$C:$C,$A174,'BSE - SENSEX Index Options'!$B:$B,B$147)+SUMIFS('BSE - Other Index Options'!$L:$L,'BSE - Other Index Options'!$C:$C,$A174,'BSE - Other Index Options'!$B:$B,B$147))</f>
        <v>86.3827</v>
      </c>
      <c r="C174" s="26">
        <f>IF(SUMIFS('BSE - SENSEX Index Options'!$L:$L,'BSE - SENSEX Index Options'!$C:$C,$A174,'BSE - SENSEX Index Options'!$B:$B,C$147)+SUMIFS('BSE - Other Index Options'!$L:$L,'BSE - Other Index Options'!$C:$C,$A174,'BSE - Other Index Options'!$B:$B,C$147)=0,"",SUMIFS('BSE - SENSEX Index Options'!$L:$L,'BSE - SENSEX Index Options'!$C:$C,$A174,'BSE - SENSEX Index Options'!$B:$B,C$147)+SUMIFS('BSE - Other Index Options'!$L:$L,'BSE - Other Index Options'!$C:$C,$A174,'BSE - Other Index Options'!$B:$B,C$147))</f>
        <v>87.977400000000003</v>
      </c>
      <c r="D174" s="26">
        <f>IF(SUMIFS('BSE - SENSEX Index Options'!$L:$L,'BSE - SENSEX Index Options'!$C:$C,$A174,'BSE - SENSEX Index Options'!$B:$B,D$147)+SUMIFS('BSE - Other Index Options'!$L:$L,'BSE - Other Index Options'!$C:$C,$A174,'BSE - Other Index Options'!$B:$B,D$147)=0,"",SUMIFS('BSE - SENSEX Index Options'!$L:$L,'BSE - SENSEX Index Options'!$C:$C,$A174,'BSE - SENSEX Index Options'!$B:$B,D$147)+SUMIFS('BSE - Other Index Options'!$L:$L,'BSE - Other Index Options'!$C:$C,$A174,'BSE - Other Index Options'!$B:$B,D$147))</f>
        <v>259.90790000000004</v>
      </c>
      <c r="E174" s="26">
        <f>IF(SUMIFS('BSE - SENSEX Index Options'!$L:$L,'BSE - SENSEX Index Options'!$C:$C,$A174,'BSE - SENSEX Index Options'!$B:$B,E$147)+SUMIFS('BSE - Other Index Options'!$L:$L,'BSE - Other Index Options'!$C:$C,$A174,'BSE - Other Index Options'!$B:$B,E$147)=0,"",SUMIFS('BSE - SENSEX Index Options'!$L:$L,'BSE - SENSEX Index Options'!$C:$C,$A174,'BSE - SENSEX Index Options'!$B:$B,E$147)+SUMIFS('BSE - Other Index Options'!$L:$L,'BSE - Other Index Options'!$C:$C,$A174,'BSE - Other Index Options'!$B:$B,E$147))</f>
        <v>428.13060000000007</v>
      </c>
      <c r="F174" s="26">
        <f>IF(SUMIFS('BSE - SENSEX Index Options'!$L:$L,'BSE - SENSEX Index Options'!$C:$C,$A174,'BSE - SENSEX Index Options'!$B:$B,F$147)+SUMIFS('BSE - Other Index Options'!$L:$L,'BSE - Other Index Options'!$C:$C,$A174,'BSE - Other Index Options'!$B:$B,F$147)=0,"",SUMIFS('BSE - SENSEX Index Options'!$L:$L,'BSE - SENSEX Index Options'!$C:$C,$A174,'BSE - SENSEX Index Options'!$B:$B,F$147)+SUMIFS('BSE - Other Index Options'!$L:$L,'BSE - Other Index Options'!$C:$C,$A174,'BSE - Other Index Options'!$B:$B,F$147))</f>
        <v>104.2963</v>
      </c>
      <c r="G174" s="26" t="str">
        <f>IF(SUMIFS('BSE - SENSEX Index Options'!$L:$L,'BSE - SENSEX Index Options'!$C:$C,$A174,'BSE - SENSEX Index Options'!$B:$B,G$147)+SUMIFS('BSE - Other Index Options'!$L:$L,'BSE - Other Index Options'!$C:$C,$A174,'BSE - Other Index Options'!$B:$B,G$147)=0,"",SUMIFS('BSE - SENSEX Index Options'!$L:$L,'BSE - SENSEX Index Options'!$C:$C,$A174,'BSE - SENSEX Index Options'!$B:$B,G$147)+SUMIFS('BSE - Other Index Options'!$L:$L,'BSE - Other Index Options'!$C:$C,$A174,'BSE - Other Index Options'!$B:$B,G$147))</f>
        <v/>
      </c>
      <c r="H174" s="26">
        <f t="shared" si="6"/>
        <v>966.69490000000008</v>
      </c>
    </row>
    <row r="175" spans="1:8">
      <c r="A175" t="s">
        <v>53</v>
      </c>
      <c r="B175" s="26">
        <f>IF(SUMIFS('BSE - SENSEX Index Options'!$L:$L,'BSE - SENSEX Index Options'!$C:$C,$A175,'BSE - SENSEX Index Options'!$B:$B,B$147)+SUMIFS('BSE - Other Index Options'!$L:$L,'BSE - Other Index Options'!$C:$C,$A175,'BSE - Other Index Options'!$B:$B,B$147)=0,"",SUMIFS('BSE - SENSEX Index Options'!$L:$L,'BSE - SENSEX Index Options'!$C:$C,$A175,'BSE - SENSEX Index Options'!$B:$B,B$147)+SUMIFS('BSE - Other Index Options'!$L:$L,'BSE - Other Index Options'!$C:$C,$A175,'BSE - Other Index Options'!$B:$B,B$147))</f>
        <v>113.9164</v>
      </c>
      <c r="C175" s="26">
        <f>IF(SUMIFS('BSE - SENSEX Index Options'!$L:$L,'BSE - SENSEX Index Options'!$C:$C,$A175,'BSE - SENSEX Index Options'!$B:$B,C$147)+SUMIFS('BSE - Other Index Options'!$L:$L,'BSE - Other Index Options'!$C:$C,$A175,'BSE - Other Index Options'!$B:$B,C$147)=0,"",SUMIFS('BSE - SENSEX Index Options'!$L:$L,'BSE - SENSEX Index Options'!$C:$C,$A175,'BSE - SENSEX Index Options'!$B:$B,C$147)+SUMIFS('BSE - Other Index Options'!$L:$L,'BSE - Other Index Options'!$C:$C,$A175,'BSE - Other Index Options'!$B:$B,C$147))</f>
        <v>112.26870000000001</v>
      </c>
      <c r="D175" s="26">
        <f>IF(SUMIFS('BSE - SENSEX Index Options'!$L:$L,'BSE - SENSEX Index Options'!$C:$C,$A175,'BSE - SENSEX Index Options'!$B:$B,D$147)+SUMIFS('BSE - Other Index Options'!$L:$L,'BSE - Other Index Options'!$C:$C,$A175,'BSE - Other Index Options'!$B:$B,D$147)=0,"",SUMIFS('BSE - SENSEX Index Options'!$L:$L,'BSE - SENSEX Index Options'!$C:$C,$A175,'BSE - SENSEX Index Options'!$B:$B,D$147)+SUMIFS('BSE - Other Index Options'!$L:$L,'BSE - Other Index Options'!$C:$C,$A175,'BSE - Other Index Options'!$B:$B,D$147))</f>
        <v>313.91930000000002</v>
      </c>
      <c r="E175" s="26">
        <f>IF(SUMIFS('BSE - SENSEX Index Options'!$L:$L,'BSE - SENSEX Index Options'!$C:$C,$A175,'BSE - SENSEX Index Options'!$B:$B,E$147)+SUMIFS('BSE - Other Index Options'!$L:$L,'BSE - Other Index Options'!$C:$C,$A175,'BSE - Other Index Options'!$B:$B,E$147)=0,"",SUMIFS('BSE - SENSEX Index Options'!$L:$L,'BSE - SENSEX Index Options'!$C:$C,$A175,'BSE - SENSEX Index Options'!$B:$B,E$147)+SUMIFS('BSE - Other Index Options'!$L:$L,'BSE - Other Index Options'!$C:$C,$A175,'BSE - Other Index Options'!$B:$B,E$147))</f>
        <v>593.10350000000005</v>
      </c>
      <c r="F175" s="26">
        <f>IF(SUMIFS('BSE - SENSEX Index Options'!$L:$L,'BSE - SENSEX Index Options'!$C:$C,$A175,'BSE - SENSEX Index Options'!$B:$B,F$147)+SUMIFS('BSE - Other Index Options'!$L:$L,'BSE - Other Index Options'!$C:$C,$A175,'BSE - Other Index Options'!$B:$B,F$147)=0,"",SUMIFS('BSE - SENSEX Index Options'!$L:$L,'BSE - SENSEX Index Options'!$C:$C,$A175,'BSE - SENSEX Index Options'!$B:$B,F$147)+SUMIFS('BSE - Other Index Options'!$L:$L,'BSE - Other Index Options'!$C:$C,$A175,'BSE - Other Index Options'!$B:$B,F$147))</f>
        <v>147.4615</v>
      </c>
      <c r="G175" s="26" t="str">
        <f>IF(SUMIFS('BSE - SENSEX Index Options'!$L:$L,'BSE - SENSEX Index Options'!$C:$C,$A175,'BSE - SENSEX Index Options'!$B:$B,G$147)+SUMIFS('BSE - Other Index Options'!$L:$L,'BSE - Other Index Options'!$C:$C,$A175,'BSE - Other Index Options'!$B:$B,G$147)=0,"",SUMIFS('BSE - SENSEX Index Options'!$L:$L,'BSE - SENSEX Index Options'!$C:$C,$A175,'BSE - SENSEX Index Options'!$B:$B,G$147)+SUMIFS('BSE - Other Index Options'!$L:$L,'BSE - Other Index Options'!$C:$C,$A175,'BSE - Other Index Options'!$B:$B,G$147))</f>
        <v/>
      </c>
      <c r="H175" s="26">
        <f t="shared" si="6"/>
        <v>1280.6694000000002</v>
      </c>
    </row>
    <row r="176" spans="1:8">
      <c r="A176" t="s">
        <v>54</v>
      </c>
      <c r="B176" s="26">
        <f>IF(SUMIFS('BSE - SENSEX Index Options'!$L:$L,'BSE - SENSEX Index Options'!$C:$C,$A176,'BSE - SENSEX Index Options'!$B:$B,B$147)+SUMIFS('BSE - Other Index Options'!$L:$L,'BSE - Other Index Options'!$C:$C,$A176,'BSE - Other Index Options'!$B:$B,B$147)=0,"",SUMIFS('BSE - SENSEX Index Options'!$L:$L,'BSE - SENSEX Index Options'!$C:$C,$A176,'BSE - SENSEX Index Options'!$B:$B,B$147)+SUMIFS('BSE - Other Index Options'!$L:$L,'BSE - Other Index Options'!$C:$C,$A176,'BSE - Other Index Options'!$B:$B,B$147))</f>
        <v>119.66129999999998</v>
      </c>
      <c r="C176" s="26">
        <f>IF(SUMIFS('BSE - SENSEX Index Options'!$L:$L,'BSE - SENSEX Index Options'!$C:$C,$A176,'BSE - SENSEX Index Options'!$B:$B,C$147)+SUMIFS('BSE - Other Index Options'!$L:$L,'BSE - Other Index Options'!$C:$C,$A176,'BSE - Other Index Options'!$B:$B,C$147)=0,"",SUMIFS('BSE - SENSEX Index Options'!$L:$L,'BSE - SENSEX Index Options'!$C:$C,$A176,'BSE - SENSEX Index Options'!$B:$B,C$147)+SUMIFS('BSE - Other Index Options'!$L:$L,'BSE - Other Index Options'!$C:$C,$A176,'BSE - Other Index Options'!$B:$B,C$147))</f>
        <v>126.402</v>
      </c>
      <c r="D176" s="26">
        <f>IF(SUMIFS('BSE - SENSEX Index Options'!$L:$L,'BSE - SENSEX Index Options'!$C:$C,$A176,'BSE - SENSEX Index Options'!$B:$B,D$147)+SUMIFS('BSE - Other Index Options'!$L:$L,'BSE - Other Index Options'!$C:$C,$A176,'BSE - Other Index Options'!$B:$B,D$147)=0,"",SUMIFS('BSE - SENSEX Index Options'!$L:$L,'BSE - SENSEX Index Options'!$C:$C,$A176,'BSE - SENSEX Index Options'!$B:$B,D$147)+SUMIFS('BSE - Other Index Options'!$L:$L,'BSE - Other Index Options'!$C:$C,$A176,'BSE - Other Index Options'!$B:$B,D$147))</f>
        <v>410.17670000000004</v>
      </c>
      <c r="E176" s="26">
        <f>IF(SUMIFS('BSE - SENSEX Index Options'!$L:$L,'BSE - SENSEX Index Options'!$C:$C,$A176,'BSE - SENSEX Index Options'!$B:$B,E$147)+SUMIFS('BSE - Other Index Options'!$L:$L,'BSE - Other Index Options'!$C:$C,$A176,'BSE - Other Index Options'!$B:$B,E$147)=0,"",SUMIFS('BSE - SENSEX Index Options'!$L:$L,'BSE - SENSEX Index Options'!$C:$C,$A176,'BSE - SENSEX Index Options'!$B:$B,E$147)+SUMIFS('BSE - Other Index Options'!$L:$L,'BSE - Other Index Options'!$C:$C,$A176,'BSE - Other Index Options'!$B:$B,E$147))</f>
        <v>657.20720000000006</v>
      </c>
      <c r="F176" s="26">
        <f>IF(SUMIFS('BSE - SENSEX Index Options'!$L:$L,'BSE - SENSEX Index Options'!$C:$C,$A176,'BSE - SENSEX Index Options'!$B:$B,F$147)+SUMIFS('BSE - Other Index Options'!$L:$L,'BSE - Other Index Options'!$C:$C,$A176,'BSE - Other Index Options'!$B:$B,F$147)=0,"",SUMIFS('BSE - SENSEX Index Options'!$L:$L,'BSE - SENSEX Index Options'!$C:$C,$A176,'BSE - SENSEX Index Options'!$B:$B,F$147)+SUMIFS('BSE - Other Index Options'!$L:$L,'BSE - Other Index Options'!$C:$C,$A176,'BSE - Other Index Options'!$B:$B,F$147))</f>
        <v>122.83420000000001</v>
      </c>
      <c r="G176" s="26" t="str">
        <f>IF(SUMIFS('BSE - SENSEX Index Options'!$L:$L,'BSE - SENSEX Index Options'!$C:$C,$A176,'BSE - SENSEX Index Options'!$B:$B,G$147)+SUMIFS('BSE - Other Index Options'!$L:$L,'BSE - Other Index Options'!$C:$C,$A176,'BSE - Other Index Options'!$B:$B,G$147)=0,"",SUMIFS('BSE - SENSEX Index Options'!$L:$L,'BSE - SENSEX Index Options'!$C:$C,$A176,'BSE - SENSEX Index Options'!$B:$B,G$147)+SUMIFS('BSE - Other Index Options'!$L:$L,'BSE - Other Index Options'!$C:$C,$A176,'BSE - Other Index Options'!$B:$B,G$147))</f>
        <v/>
      </c>
      <c r="H176" s="26">
        <f t="shared" si="6"/>
        <v>1436.2814000000001</v>
      </c>
    </row>
    <row r="177" spans="1:8">
      <c r="A177" t="s">
        <v>55</v>
      </c>
      <c r="B177" s="26">
        <f>IF(SUMIFS('BSE - SENSEX Index Options'!$L:$L,'BSE - SENSEX Index Options'!$C:$C,$A177,'BSE - SENSEX Index Options'!$B:$B,B$147)+SUMIFS('BSE - Other Index Options'!$L:$L,'BSE - Other Index Options'!$C:$C,$A177,'BSE - Other Index Options'!$B:$B,B$147)=0,"",SUMIFS('BSE - SENSEX Index Options'!$L:$L,'BSE - SENSEX Index Options'!$C:$C,$A177,'BSE - SENSEX Index Options'!$B:$B,B$147)+SUMIFS('BSE - Other Index Options'!$L:$L,'BSE - Other Index Options'!$C:$C,$A177,'BSE - Other Index Options'!$B:$B,B$147))</f>
        <v>179.49090000000004</v>
      </c>
      <c r="C177" s="26" t="str">
        <f>IF(SUMIFS('BSE - SENSEX Index Options'!$L:$L,'BSE - SENSEX Index Options'!$C:$C,$A177,'BSE - SENSEX Index Options'!$B:$B,C$147)+SUMIFS('BSE - Other Index Options'!$L:$L,'BSE - Other Index Options'!$C:$C,$A177,'BSE - Other Index Options'!$B:$B,C$147)=0,"",SUMIFS('BSE - SENSEX Index Options'!$L:$L,'BSE - SENSEX Index Options'!$C:$C,$A177,'BSE - SENSEX Index Options'!$B:$B,C$147)+SUMIFS('BSE - Other Index Options'!$L:$L,'BSE - Other Index Options'!$C:$C,$A177,'BSE - Other Index Options'!$B:$B,C$147))</f>
        <v/>
      </c>
      <c r="D177" s="26">
        <f>IF(SUMIFS('BSE - SENSEX Index Options'!$L:$L,'BSE - SENSEX Index Options'!$C:$C,$A177,'BSE - SENSEX Index Options'!$B:$B,D$147)+SUMIFS('BSE - Other Index Options'!$L:$L,'BSE - Other Index Options'!$C:$C,$A177,'BSE - Other Index Options'!$B:$B,D$147)=0,"",SUMIFS('BSE - SENSEX Index Options'!$L:$L,'BSE - SENSEX Index Options'!$C:$C,$A177,'BSE - SENSEX Index Options'!$B:$B,D$147)+SUMIFS('BSE - Other Index Options'!$L:$L,'BSE - Other Index Options'!$C:$C,$A177,'BSE - Other Index Options'!$B:$B,D$147))</f>
        <v>528.2822000000001</v>
      </c>
      <c r="E177" s="26">
        <f>IF(SUMIFS('BSE - SENSEX Index Options'!$L:$L,'BSE - SENSEX Index Options'!$C:$C,$A177,'BSE - SENSEX Index Options'!$B:$B,E$147)+SUMIFS('BSE - Other Index Options'!$L:$L,'BSE - Other Index Options'!$C:$C,$A177,'BSE - Other Index Options'!$B:$B,E$147)=0,"",SUMIFS('BSE - SENSEX Index Options'!$L:$L,'BSE - SENSEX Index Options'!$C:$C,$A177,'BSE - SENSEX Index Options'!$B:$B,E$147)+SUMIFS('BSE - Other Index Options'!$L:$L,'BSE - Other Index Options'!$C:$C,$A177,'BSE - Other Index Options'!$B:$B,E$147))</f>
        <v>828.16929999999991</v>
      </c>
      <c r="F177" s="26">
        <f>IF(SUMIFS('BSE - SENSEX Index Options'!$L:$L,'BSE - SENSEX Index Options'!$C:$C,$A177,'BSE - SENSEX Index Options'!$B:$B,F$147)+SUMIFS('BSE - Other Index Options'!$L:$L,'BSE - Other Index Options'!$C:$C,$A177,'BSE - Other Index Options'!$B:$B,F$147)=0,"",SUMIFS('BSE - SENSEX Index Options'!$L:$L,'BSE - SENSEX Index Options'!$C:$C,$A177,'BSE - SENSEX Index Options'!$B:$B,F$147)+SUMIFS('BSE - Other Index Options'!$L:$L,'BSE - Other Index Options'!$C:$C,$A177,'BSE - Other Index Options'!$B:$B,F$147))</f>
        <v>135.2199</v>
      </c>
      <c r="G177" s="26" t="str">
        <f>IF(SUMIFS('BSE - SENSEX Index Options'!$L:$L,'BSE - SENSEX Index Options'!$C:$C,$A177,'BSE - SENSEX Index Options'!$B:$B,G$147)+SUMIFS('BSE - Other Index Options'!$L:$L,'BSE - Other Index Options'!$C:$C,$A177,'BSE - Other Index Options'!$B:$B,G$147)=0,"",SUMIFS('BSE - SENSEX Index Options'!$L:$L,'BSE - SENSEX Index Options'!$C:$C,$A177,'BSE - SENSEX Index Options'!$B:$B,G$147)+SUMIFS('BSE - Other Index Options'!$L:$L,'BSE - Other Index Options'!$C:$C,$A177,'BSE - Other Index Options'!$B:$B,G$147))</f>
        <v/>
      </c>
      <c r="H177" s="26">
        <f t="shared" si="6"/>
        <v>1671.1623</v>
      </c>
    </row>
    <row r="178" spans="1:8">
      <c r="A178" t="s">
        <v>56</v>
      </c>
      <c r="B178" s="26">
        <f>IF(SUMIFS('BSE - SENSEX Index Options'!$L:$L,'BSE - SENSEX Index Options'!$C:$C,$A178,'BSE - SENSEX Index Options'!$B:$B,B$147)+SUMIFS('BSE - Other Index Options'!$L:$L,'BSE - Other Index Options'!$C:$C,$A178,'BSE - Other Index Options'!$B:$B,B$147)=0,"",SUMIFS('BSE - SENSEX Index Options'!$L:$L,'BSE - SENSEX Index Options'!$C:$C,$A178,'BSE - SENSEX Index Options'!$B:$B,B$147)+SUMIFS('BSE - Other Index Options'!$L:$L,'BSE - Other Index Options'!$C:$C,$A178,'BSE - Other Index Options'!$B:$B,B$147))</f>
        <v>164.197</v>
      </c>
      <c r="C178" s="26">
        <f>IF(SUMIFS('BSE - SENSEX Index Options'!$L:$L,'BSE - SENSEX Index Options'!$C:$C,$A178,'BSE - SENSEX Index Options'!$B:$B,C$147)+SUMIFS('BSE - Other Index Options'!$L:$L,'BSE - Other Index Options'!$C:$C,$A178,'BSE - Other Index Options'!$B:$B,C$147)=0,"",SUMIFS('BSE - SENSEX Index Options'!$L:$L,'BSE - SENSEX Index Options'!$C:$C,$A178,'BSE - SENSEX Index Options'!$B:$B,C$147)+SUMIFS('BSE - Other Index Options'!$L:$L,'BSE - Other Index Options'!$C:$C,$A178,'BSE - Other Index Options'!$B:$B,C$147))</f>
        <v>127.06200000000003</v>
      </c>
      <c r="D178" s="26">
        <f>IF(SUMIFS('BSE - SENSEX Index Options'!$L:$L,'BSE - SENSEX Index Options'!$C:$C,$A178,'BSE - SENSEX Index Options'!$B:$B,D$147)+SUMIFS('BSE - Other Index Options'!$L:$L,'BSE - Other Index Options'!$C:$C,$A178,'BSE - Other Index Options'!$B:$B,D$147)=0,"",SUMIFS('BSE - SENSEX Index Options'!$L:$L,'BSE - SENSEX Index Options'!$C:$C,$A178,'BSE - SENSEX Index Options'!$B:$B,D$147)+SUMIFS('BSE - Other Index Options'!$L:$L,'BSE - Other Index Options'!$C:$C,$A178,'BSE - Other Index Options'!$B:$B,D$147))</f>
        <v>480.35879999999997</v>
      </c>
      <c r="E178" s="26">
        <f>IF(SUMIFS('BSE - SENSEX Index Options'!$L:$L,'BSE - SENSEX Index Options'!$C:$C,$A178,'BSE - SENSEX Index Options'!$B:$B,E$147)+SUMIFS('BSE - Other Index Options'!$L:$L,'BSE - Other Index Options'!$C:$C,$A178,'BSE - Other Index Options'!$B:$B,E$147)=0,"",SUMIFS('BSE - SENSEX Index Options'!$L:$L,'BSE - SENSEX Index Options'!$C:$C,$A178,'BSE - SENSEX Index Options'!$B:$B,E$147)+SUMIFS('BSE - Other Index Options'!$L:$L,'BSE - Other Index Options'!$C:$C,$A178,'BSE - Other Index Options'!$B:$B,E$147))</f>
        <v>778.91250000000002</v>
      </c>
      <c r="F178" s="26">
        <f>IF(SUMIFS('BSE - SENSEX Index Options'!$L:$L,'BSE - SENSEX Index Options'!$C:$C,$A178,'BSE - SENSEX Index Options'!$B:$B,F$147)+SUMIFS('BSE - Other Index Options'!$L:$L,'BSE - Other Index Options'!$C:$C,$A178,'BSE - Other Index Options'!$B:$B,F$147)=0,"",SUMIFS('BSE - SENSEX Index Options'!$L:$L,'BSE - SENSEX Index Options'!$C:$C,$A178,'BSE - SENSEX Index Options'!$B:$B,F$147)+SUMIFS('BSE - Other Index Options'!$L:$L,'BSE - Other Index Options'!$C:$C,$A178,'BSE - Other Index Options'!$B:$B,F$147))</f>
        <v>132.04830000000001</v>
      </c>
      <c r="G178" s="26" t="str">
        <f>IF(SUMIFS('BSE - SENSEX Index Options'!$L:$L,'BSE - SENSEX Index Options'!$C:$C,$A178,'BSE - SENSEX Index Options'!$B:$B,G$147)+SUMIFS('BSE - Other Index Options'!$L:$L,'BSE - Other Index Options'!$C:$C,$A178,'BSE - Other Index Options'!$B:$B,G$147)=0,"",SUMIFS('BSE - SENSEX Index Options'!$L:$L,'BSE - SENSEX Index Options'!$C:$C,$A178,'BSE - SENSEX Index Options'!$B:$B,G$147)+SUMIFS('BSE - Other Index Options'!$L:$L,'BSE - Other Index Options'!$C:$C,$A178,'BSE - Other Index Options'!$B:$B,G$147))</f>
        <v/>
      </c>
      <c r="H178" s="26">
        <f t="shared" si="6"/>
        <v>1682.5785999999998</v>
      </c>
    </row>
    <row r="179" spans="1:8">
      <c r="A179" t="s">
        <v>57</v>
      </c>
      <c r="B179" s="26">
        <f>IF(SUMIFS('BSE - SENSEX Index Options'!$L:$L,'BSE - SENSEX Index Options'!$C:$C,$A179,'BSE - SENSEX Index Options'!$B:$B,B$147)+SUMIFS('BSE - Other Index Options'!$L:$L,'BSE - Other Index Options'!$C:$C,$A179,'BSE - Other Index Options'!$B:$B,B$147)=0,"",SUMIFS('BSE - SENSEX Index Options'!$L:$L,'BSE - SENSEX Index Options'!$C:$C,$A179,'BSE - SENSEX Index Options'!$B:$B,B$147)+SUMIFS('BSE - Other Index Options'!$L:$L,'BSE - Other Index Options'!$C:$C,$A179,'BSE - Other Index Options'!$B:$B,B$147))</f>
        <v>179.71449999999999</v>
      </c>
      <c r="C179" s="26">
        <f>IF(SUMIFS('BSE - SENSEX Index Options'!$L:$L,'BSE - SENSEX Index Options'!$C:$C,$A179,'BSE - SENSEX Index Options'!$B:$B,C$147)+SUMIFS('BSE - Other Index Options'!$L:$L,'BSE - Other Index Options'!$C:$C,$A179,'BSE - Other Index Options'!$B:$B,C$147)=0,"",SUMIFS('BSE - SENSEX Index Options'!$L:$L,'BSE - SENSEX Index Options'!$C:$C,$A179,'BSE - SENSEX Index Options'!$B:$B,C$147)+SUMIFS('BSE - Other Index Options'!$L:$L,'BSE - Other Index Options'!$C:$C,$A179,'BSE - Other Index Options'!$B:$B,C$147))</f>
        <v>154.7319</v>
      </c>
      <c r="D179" s="26">
        <f>IF(SUMIFS('BSE - SENSEX Index Options'!$L:$L,'BSE - SENSEX Index Options'!$C:$C,$A179,'BSE - SENSEX Index Options'!$B:$B,D$147)+SUMIFS('BSE - Other Index Options'!$L:$L,'BSE - Other Index Options'!$C:$C,$A179,'BSE - Other Index Options'!$B:$B,D$147)=0,"",SUMIFS('BSE - SENSEX Index Options'!$L:$L,'BSE - SENSEX Index Options'!$C:$C,$A179,'BSE - SENSEX Index Options'!$B:$B,D$147)+SUMIFS('BSE - Other Index Options'!$L:$L,'BSE - Other Index Options'!$C:$C,$A179,'BSE - Other Index Options'!$B:$B,D$147))</f>
        <v>423.67419999999998</v>
      </c>
      <c r="E179" s="26">
        <f>IF(SUMIFS('BSE - SENSEX Index Options'!$L:$L,'BSE - SENSEX Index Options'!$C:$C,$A179,'BSE - SENSEX Index Options'!$B:$B,E$147)+SUMIFS('BSE - Other Index Options'!$L:$L,'BSE - Other Index Options'!$C:$C,$A179,'BSE - Other Index Options'!$B:$B,E$147)=0,"",SUMIFS('BSE - SENSEX Index Options'!$L:$L,'BSE - SENSEX Index Options'!$C:$C,$A179,'BSE - SENSEX Index Options'!$B:$B,E$147)+SUMIFS('BSE - Other Index Options'!$L:$L,'BSE - Other Index Options'!$C:$C,$A179,'BSE - Other Index Options'!$B:$B,E$147))</f>
        <v>693.73489999999993</v>
      </c>
      <c r="F179" s="26">
        <f>IF(SUMIFS('BSE - SENSEX Index Options'!$L:$L,'BSE - SENSEX Index Options'!$C:$C,$A179,'BSE - SENSEX Index Options'!$B:$B,F$147)+SUMIFS('BSE - Other Index Options'!$L:$L,'BSE - Other Index Options'!$C:$C,$A179,'BSE - Other Index Options'!$B:$B,F$147)=0,"",SUMIFS('BSE - SENSEX Index Options'!$L:$L,'BSE - SENSEX Index Options'!$C:$C,$A179,'BSE - SENSEX Index Options'!$B:$B,F$147)+SUMIFS('BSE - Other Index Options'!$L:$L,'BSE - Other Index Options'!$C:$C,$A179,'BSE - Other Index Options'!$B:$B,F$147))</f>
        <v>150.01520000000002</v>
      </c>
      <c r="G179" s="26" t="str">
        <f>IF(SUMIFS('BSE - SENSEX Index Options'!$L:$L,'BSE - SENSEX Index Options'!$C:$C,$A179,'BSE - SENSEX Index Options'!$B:$B,G$147)+SUMIFS('BSE - Other Index Options'!$L:$L,'BSE - Other Index Options'!$C:$C,$A179,'BSE - Other Index Options'!$B:$B,G$147)=0,"",SUMIFS('BSE - SENSEX Index Options'!$L:$L,'BSE - SENSEX Index Options'!$C:$C,$A179,'BSE - SENSEX Index Options'!$B:$B,G$147)+SUMIFS('BSE - Other Index Options'!$L:$L,'BSE - Other Index Options'!$C:$C,$A179,'BSE - Other Index Options'!$B:$B,G$147))</f>
        <v/>
      </c>
      <c r="H179" s="26">
        <f t="shared" si="6"/>
        <v>1601.8706999999999</v>
      </c>
    </row>
    <row r="180" spans="1:8">
      <c r="A180" t="s">
        <v>58</v>
      </c>
      <c r="B180" s="26">
        <f>IF(SUMIFS('BSE - SENSEX Index Options'!$L:$L,'BSE - SENSEX Index Options'!$C:$C,$A180,'BSE - SENSEX Index Options'!$B:$B,B$147)+SUMIFS('BSE - Other Index Options'!$L:$L,'BSE - Other Index Options'!$C:$C,$A180,'BSE - Other Index Options'!$B:$B,B$147)=0,"",SUMIFS('BSE - SENSEX Index Options'!$L:$L,'BSE - SENSEX Index Options'!$C:$C,$A180,'BSE - SENSEX Index Options'!$B:$B,B$147)+SUMIFS('BSE - Other Index Options'!$L:$L,'BSE - Other Index Options'!$C:$C,$A180,'BSE - Other Index Options'!$B:$B,B$147))</f>
        <v>156.18119999999999</v>
      </c>
      <c r="C180" s="26">
        <f>IF(SUMIFS('BSE - SENSEX Index Options'!$L:$L,'BSE - SENSEX Index Options'!$C:$C,$A180,'BSE - SENSEX Index Options'!$B:$B,C$147)+SUMIFS('BSE - Other Index Options'!$L:$L,'BSE - Other Index Options'!$C:$C,$A180,'BSE - Other Index Options'!$B:$B,C$147)=0,"",SUMIFS('BSE - SENSEX Index Options'!$L:$L,'BSE - SENSEX Index Options'!$C:$C,$A180,'BSE - SENSEX Index Options'!$B:$B,C$147)+SUMIFS('BSE - Other Index Options'!$L:$L,'BSE - Other Index Options'!$C:$C,$A180,'BSE - Other Index Options'!$B:$B,C$147))</f>
        <v>215.87710000000001</v>
      </c>
      <c r="D180" s="26">
        <f>IF(SUMIFS('BSE - SENSEX Index Options'!$L:$L,'BSE - SENSEX Index Options'!$C:$C,$A180,'BSE - SENSEX Index Options'!$B:$B,D$147)+SUMIFS('BSE - Other Index Options'!$L:$L,'BSE - Other Index Options'!$C:$C,$A180,'BSE - Other Index Options'!$B:$B,D$147)=0,"",SUMIFS('BSE - SENSEX Index Options'!$L:$L,'BSE - SENSEX Index Options'!$C:$C,$A180,'BSE - SENSEX Index Options'!$B:$B,D$147)+SUMIFS('BSE - Other Index Options'!$L:$L,'BSE - Other Index Options'!$C:$C,$A180,'BSE - Other Index Options'!$B:$B,D$147))</f>
        <v>721.96199999999976</v>
      </c>
      <c r="E180" s="26" t="str">
        <f>IF(SUMIFS('BSE - SENSEX Index Options'!$L:$L,'BSE - SENSEX Index Options'!$C:$C,$A180,'BSE - SENSEX Index Options'!$B:$B,E$147)+SUMIFS('BSE - Other Index Options'!$L:$L,'BSE - Other Index Options'!$C:$C,$A180,'BSE - Other Index Options'!$B:$B,E$147)=0,"",SUMIFS('BSE - SENSEX Index Options'!$L:$L,'BSE - SENSEX Index Options'!$C:$C,$A180,'BSE - SENSEX Index Options'!$B:$B,E$147)+SUMIFS('BSE - Other Index Options'!$L:$L,'BSE - Other Index Options'!$C:$C,$A180,'BSE - Other Index Options'!$B:$B,E$147))</f>
        <v/>
      </c>
      <c r="F180" s="26">
        <f>IF(SUMIFS('BSE - SENSEX Index Options'!$L:$L,'BSE - SENSEX Index Options'!$C:$C,$A180,'BSE - SENSEX Index Options'!$B:$B,F$147)+SUMIFS('BSE - Other Index Options'!$L:$L,'BSE - Other Index Options'!$C:$C,$A180,'BSE - Other Index Options'!$B:$B,F$147)=0,"",SUMIFS('BSE - SENSEX Index Options'!$L:$L,'BSE - SENSEX Index Options'!$C:$C,$A180,'BSE - SENSEX Index Options'!$B:$B,F$147)+SUMIFS('BSE - Other Index Options'!$L:$L,'BSE - Other Index Options'!$C:$C,$A180,'BSE - Other Index Options'!$B:$B,F$147))</f>
        <v>100.5301</v>
      </c>
      <c r="G180" s="26" t="str">
        <f>IF(SUMIFS('BSE - SENSEX Index Options'!$L:$L,'BSE - SENSEX Index Options'!$C:$C,$A180,'BSE - SENSEX Index Options'!$B:$B,G$147)+SUMIFS('BSE - Other Index Options'!$L:$L,'BSE - Other Index Options'!$C:$C,$A180,'BSE - Other Index Options'!$B:$B,G$147)=0,"",SUMIFS('BSE - SENSEX Index Options'!$L:$L,'BSE - SENSEX Index Options'!$C:$C,$A180,'BSE - SENSEX Index Options'!$B:$B,G$147)+SUMIFS('BSE - Other Index Options'!$L:$L,'BSE - Other Index Options'!$C:$C,$A180,'BSE - Other Index Options'!$B:$B,G$147))</f>
        <v/>
      </c>
      <c r="H180" s="26">
        <f t="shared" ref="H180:H211" si="7">IF(SUM(B180:G180)=0,"",SUM(B180:G180))</f>
        <v>1194.5503999999996</v>
      </c>
    </row>
    <row r="181" spans="1:8">
      <c r="A181" t="s">
        <v>59</v>
      </c>
      <c r="B181" s="26">
        <f>IF(SUMIFS('BSE - SENSEX Index Options'!$L:$L,'BSE - SENSEX Index Options'!$C:$C,$A181,'BSE - SENSEX Index Options'!$B:$B,B$147)+SUMIFS('BSE - Other Index Options'!$L:$L,'BSE - Other Index Options'!$C:$C,$A181,'BSE - Other Index Options'!$B:$B,B$147)=0,"",SUMIFS('BSE - SENSEX Index Options'!$L:$L,'BSE - SENSEX Index Options'!$C:$C,$A181,'BSE - SENSEX Index Options'!$B:$B,B$147)+SUMIFS('BSE - Other Index Options'!$L:$L,'BSE - Other Index Options'!$C:$C,$A181,'BSE - Other Index Options'!$B:$B,B$147))</f>
        <v>127.87780000000002</v>
      </c>
      <c r="C181" s="26" t="str">
        <f>IF(SUMIFS('BSE - SENSEX Index Options'!$L:$L,'BSE - SENSEX Index Options'!$C:$C,$A181,'BSE - SENSEX Index Options'!$B:$B,C$147)+SUMIFS('BSE - Other Index Options'!$L:$L,'BSE - Other Index Options'!$C:$C,$A181,'BSE - Other Index Options'!$B:$B,C$147)=0,"",SUMIFS('BSE - SENSEX Index Options'!$L:$L,'BSE - SENSEX Index Options'!$C:$C,$A181,'BSE - SENSEX Index Options'!$B:$B,C$147)+SUMIFS('BSE - Other Index Options'!$L:$L,'BSE - Other Index Options'!$C:$C,$A181,'BSE - Other Index Options'!$B:$B,C$147))</f>
        <v/>
      </c>
      <c r="D181" s="26" t="str">
        <f>IF(SUMIFS('BSE - SENSEX Index Options'!$L:$L,'BSE - SENSEX Index Options'!$C:$C,$A181,'BSE - SENSEX Index Options'!$B:$B,D$147)+SUMIFS('BSE - Other Index Options'!$L:$L,'BSE - Other Index Options'!$C:$C,$A181,'BSE - Other Index Options'!$B:$B,D$147)=0,"",SUMIFS('BSE - SENSEX Index Options'!$L:$L,'BSE - SENSEX Index Options'!$C:$C,$A181,'BSE - SENSEX Index Options'!$B:$B,D$147)+SUMIFS('BSE - Other Index Options'!$L:$L,'BSE - Other Index Options'!$C:$C,$A181,'BSE - Other Index Options'!$B:$B,D$147))</f>
        <v/>
      </c>
      <c r="E181" s="26" t="str">
        <f>IF(SUMIFS('BSE - SENSEX Index Options'!$L:$L,'BSE - SENSEX Index Options'!$C:$C,$A181,'BSE - SENSEX Index Options'!$B:$B,E$147)+SUMIFS('BSE - Other Index Options'!$L:$L,'BSE - Other Index Options'!$C:$C,$A181,'BSE - Other Index Options'!$B:$B,E$147)=0,"",SUMIFS('BSE - SENSEX Index Options'!$L:$L,'BSE - SENSEX Index Options'!$C:$C,$A181,'BSE - SENSEX Index Options'!$B:$B,E$147)+SUMIFS('BSE - Other Index Options'!$L:$L,'BSE - Other Index Options'!$C:$C,$A181,'BSE - Other Index Options'!$B:$B,E$147))</f>
        <v/>
      </c>
      <c r="F181" s="26" t="str">
        <f>IF(SUMIFS('BSE - SENSEX Index Options'!$L:$L,'BSE - SENSEX Index Options'!$C:$C,$A181,'BSE - SENSEX Index Options'!$B:$B,F$147)+SUMIFS('BSE - Other Index Options'!$L:$L,'BSE - Other Index Options'!$C:$C,$A181,'BSE - Other Index Options'!$B:$B,F$147)=0,"",SUMIFS('BSE - SENSEX Index Options'!$L:$L,'BSE - SENSEX Index Options'!$C:$C,$A181,'BSE - SENSEX Index Options'!$B:$B,F$147)+SUMIFS('BSE - Other Index Options'!$L:$L,'BSE - Other Index Options'!$C:$C,$A181,'BSE - Other Index Options'!$B:$B,F$147))</f>
        <v/>
      </c>
      <c r="G181" s="26" t="str">
        <f>IF(SUMIFS('BSE - SENSEX Index Options'!$L:$L,'BSE - SENSEX Index Options'!$C:$C,$A181,'BSE - SENSEX Index Options'!$B:$B,G$147)+SUMIFS('BSE - Other Index Options'!$L:$L,'BSE - Other Index Options'!$C:$C,$A181,'BSE - Other Index Options'!$B:$B,G$147)=0,"",SUMIFS('BSE - SENSEX Index Options'!$L:$L,'BSE - SENSEX Index Options'!$C:$C,$A181,'BSE - SENSEX Index Options'!$B:$B,G$147)+SUMIFS('BSE - Other Index Options'!$L:$L,'BSE - Other Index Options'!$C:$C,$A181,'BSE - Other Index Options'!$B:$B,G$147))</f>
        <v/>
      </c>
      <c r="H181" s="26">
        <f t="shared" si="7"/>
        <v>127.87780000000002</v>
      </c>
    </row>
    <row r="182" spans="1:8">
      <c r="A182" t="s">
        <v>60</v>
      </c>
      <c r="B182" s="26">
        <f>IF(SUMIFS('BSE - SENSEX Index Options'!$L:$L,'BSE - SENSEX Index Options'!$C:$C,$A182,'BSE - SENSEX Index Options'!$B:$B,B$147)+SUMIFS('BSE - Other Index Options'!$L:$L,'BSE - Other Index Options'!$C:$C,$A182,'BSE - Other Index Options'!$B:$B,B$147)=0,"",SUMIFS('BSE - SENSEX Index Options'!$L:$L,'BSE - SENSEX Index Options'!$C:$C,$A182,'BSE - SENSEX Index Options'!$B:$B,B$147)+SUMIFS('BSE - Other Index Options'!$L:$L,'BSE - Other Index Options'!$C:$C,$A182,'BSE - Other Index Options'!$B:$B,B$147))</f>
        <v>163.37090000000001</v>
      </c>
      <c r="C182" s="26">
        <f>IF(SUMIFS('BSE - SENSEX Index Options'!$L:$L,'BSE - SENSEX Index Options'!$C:$C,$A182,'BSE - SENSEX Index Options'!$B:$B,C$147)+SUMIFS('BSE - Other Index Options'!$L:$L,'BSE - Other Index Options'!$C:$C,$A182,'BSE - Other Index Options'!$B:$B,C$147)=0,"",SUMIFS('BSE - SENSEX Index Options'!$L:$L,'BSE - SENSEX Index Options'!$C:$C,$A182,'BSE - SENSEX Index Options'!$B:$B,C$147)+SUMIFS('BSE - Other Index Options'!$L:$L,'BSE - Other Index Options'!$C:$C,$A182,'BSE - Other Index Options'!$B:$B,C$147))</f>
        <v>142.06380000000001</v>
      </c>
      <c r="D182" s="26">
        <f>IF(SUMIFS('BSE - SENSEX Index Options'!$L:$L,'BSE - SENSEX Index Options'!$C:$C,$A182,'BSE - SENSEX Index Options'!$B:$B,D$147)+SUMIFS('BSE - Other Index Options'!$L:$L,'BSE - Other Index Options'!$C:$C,$A182,'BSE - Other Index Options'!$B:$B,D$147)=0,"",SUMIFS('BSE - SENSEX Index Options'!$L:$L,'BSE - SENSEX Index Options'!$C:$C,$A182,'BSE - SENSEX Index Options'!$B:$B,D$147)+SUMIFS('BSE - Other Index Options'!$L:$L,'BSE - Other Index Options'!$C:$C,$A182,'BSE - Other Index Options'!$B:$B,D$147))</f>
        <v>434.56759999999997</v>
      </c>
      <c r="E182" s="26">
        <f>IF(SUMIFS('BSE - SENSEX Index Options'!$L:$L,'BSE - SENSEX Index Options'!$C:$C,$A182,'BSE - SENSEX Index Options'!$B:$B,E$147)+SUMIFS('BSE - Other Index Options'!$L:$L,'BSE - Other Index Options'!$C:$C,$A182,'BSE - Other Index Options'!$B:$B,E$147)=0,"",SUMIFS('BSE - SENSEX Index Options'!$L:$L,'BSE - SENSEX Index Options'!$C:$C,$A182,'BSE - SENSEX Index Options'!$B:$B,E$147)+SUMIFS('BSE - Other Index Options'!$L:$L,'BSE - Other Index Options'!$C:$C,$A182,'BSE - Other Index Options'!$B:$B,E$147))</f>
        <v>852.11360000000002</v>
      </c>
      <c r="F182" s="26" t="str">
        <f>IF(SUMIFS('BSE - SENSEX Index Options'!$L:$L,'BSE - SENSEX Index Options'!$C:$C,$A182,'BSE - SENSEX Index Options'!$B:$B,F$147)+SUMIFS('BSE - Other Index Options'!$L:$L,'BSE - Other Index Options'!$C:$C,$A182,'BSE - Other Index Options'!$B:$B,F$147)=0,"",SUMIFS('BSE - SENSEX Index Options'!$L:$L,'BSE - SENSEX Index Options'!$C:$C,$A182,'BSE - SENSEX Index Options'!$B:$B,F$147)+SUMIFS('BSE - Other Index Options'!$L:$L,'BSE - Other Index Options'!$C:$C,$A182,'BSE - Other Index Options'!$B:$B,F$147))</f>
        <v/>
      </c>
      <c r="G182" s="26" t="str">
        <f>IF(SUMIFS('BSE - SENSEX Index Options'!$L:$L,'BSE - SENSEX Index Options'!$C:$C,$A182,'BSE - SENSEX Index Options'!$B:$B,G$147)+SUMIFS('BSE - Other Index Options'!$L:$L,'BSE - Other Index Options'!$C:$C,$A182,'BSE - Other Index Options'!$B:$B,G$147)=0,"",SUMIFS('BSE - SENSEX Index Options'!$L:$L,'BSE - SENSEX Index Options'!$C:$C,$A182,'BSE - SENSEX Index Options'!$B:$B,G$147)+SUMIFS('BSE - Other Index Options'!$L:$L,'BSE - Other Index Options'!$C:$C,$A182,'BSE - Other Index Options'!$B:$B,G$147))</f>
        <v/>
      </c>
      <c r="H182" s="26">
        <f t="shared" si="7"/>
        <v>1592.1159</v>
      </c>
    </row>
    <row r="183" spans="1:8">
      <c r="A183" t="s">
        <v>61</v>
      </c>
      <c r="B183" s="26">
        <f>IF(SUMIFS('BSE - SENSEX Index Options'!$L:$L,'BSE - SENSEX Index Options'!$C:$C,$A183,'BSE - SENSEX Index Options'!$B:$B,B$147)+SUMIFS('BSE - Other Index Options'!$L:$L,'BSE - Other Index Options'!$C:$C,$A183,'BSE - Other Index Options'!$B:$B,B$147)=0,"",SUMIFS('BSE - SENSEX Index Options'!$L:$L,'BSE - SENSEX Index Options'!$C:$C,$A183,'BSE - SENSEX Index Options'!$B:$B,B$147)+SUMIFS('BSE - Other Index Options'!$L:$L,'BSE - Other Index Options'!$C:$C,$A183,'BSE - Other Index Options'!$B:$B,B$147))</f>
        <v>119.14739999999999</v>
      </c>
      <c r="C183" s="26" t="str">
        <f>IF(SUMIFS('BSE - SENSEX Index Options'!$L:$L,'BSE - SENSEX Index Options'!$C:$C,$A183,'BSE - SENSEX Index Options'!$B:$B,C$147)+SUMIFS('BSE - Other Index Options'!$L:$L,'BSE - Other Index Options'!$C:$C,$A183,'BSE - Other Index Options'!$B:$B,C$147)=0,"",SUMIFS('BSE - SENSEX Index Options'!$L:$L,'BSE - SENSEX Index Options'!$C:$C,$A183,'BSE - SENSEX Index Options'!$B:$B,C$147)+SUMIFS('BSE - Other Index Options'!$L:$L,'BSE - Other Index Options'!$C:$C,$A183,'BSE - Other Index Options'!$B:$B,C$147))</f>
        <v/>
      </c>
      <c r="D183" s="26">
        <f>IF(SUMIFS('BSE - SENSEX Index Options'!$L:$L,'BSE - SENSEX Index Options'!$C:$C,$A183,'BSE - SENSEX Index Options'!$B:$B,D$147)+SUMIFS('BSE - Other Index Options'!$L:$L,'BSE - Other Index Options'!$C:$C,$A183,'BSE - Other Index Options'!$B:$B,D$147)=0,"",SUMIFS('BSE - SENSEX Index Options'!$L:$L,'BSE - SENSEX Index Options'!$C:$C,$A183,'BSE - SENSEX Index Options'!$B:$B,D$147)+SUMIFS('BSE - Other Index Options'!$L:$L,'BSE - Other Index Options'!$C:$C,$A183,'BSE - Other Index Options'!$B:$B,D$147))</f>
        <v>418.01079999999996</v>
      </c>
      <c r="E183" s="26">
        <f>IF(SUMIFS('BSE - SENSEX Index Options'!$L:$L,'BSE - SENSEX Index Options'!$C:$C,$A183,'BSE - SENSEX Index Options'!$B:$B,E$147)+SUMIFS('BSE - Other Index Options'!$L:$L,'BSE - Other Index Options'!$C:$C,$A183,'BSE - Other Index Options'!$B:$B,E$147)=0,"",SUMIFS('BSE - SENSEX Index Options'!$L:$L,'BSE - SENSEX Index Options'!$C:$C,$A183,'BSE - SENSEX Index Options'!$B:$B,E$147)+SUMIFS('BSE - Other Index Options'!$L:$L,'BSE - Other Index Options'!$C:$C,$A183,'BSE - Other Index Options'!$B:$B,E$147))</f>
        <v>777.64430000000004</v>
      </c>
      <c r="F183" s="26">
        <f>IF(SUMIFS('BSE - SENSEX Index Options'!$L:$L,'BSE - SENSEX Index Options'!$C:$C,$A183,'BSE - SENSEX Index Options'!$B:$B,F$147)+SUMIFS('BSE - Other Index Options'!$L:$L,'BSE - Other Index Options'!$C:$C,$A183,'BSE - Other Index Options'!$B:$B,F$147)=0,"",SUMIFS('BSE - SENSEX Index Options'!$L:$L,'BSE - SENSEX Index Options'!$C:$C,$A183,'BSE - SENSEX Index Options'!$B:$B,F$147)+SUMIFS('BSE - Other Index Options'!$L:$L,'BSE - Other Index Options'!$C:$C,$A183,'BSE - Other Index Options'!$B:$B,F$147))</f>
        <v>100.6455</v>
      </c>
      <c r="G183" s="26" t="str">
        <f>IF(SUMIFS('BSE - SENSEX Index Options'!$L:$L,'BSE - SENSEX Index Options'!$C:$C,$A183,'BSE - SENSEX Index Options'!$B:$B,G$147)+SUMIFS('BSE - Other Index Options'!$L:$L,'BSE - Other Index Options'!$C:$C,$A183,'BSE - Other Index Options'!$B:$B,G$147)=0,"",SUMIFS('BSE - SENSEX Index Options'!$L:$L,'BSE - SENSEX Index Options'!$C:$C,$A183,'BSE - SENSEX Index Options'!$B:$B,G$147)+SUMIFS('BSE - Other Index Options'!$L:$L,'BSE - Other Index Options'!$C:$C,$A183,'BSE - Other Index Options'!$B:$B,G$147))</f>
        <v/>
      </c>
      <c r="H183" s="26">
        <f t="shared" si="7"/>
        <v>1415.4480000000001</v>
      </c>
    </row>
    <row r="184" spans="1:8">
      <c r="A184" t="s">
        <v>62</v>
      </c>
      <c r="B184" s="26">
        <f>IF(SUMIFS('BSE - SENSEX Index Options'!$L:$L,'BSE - SENSEX Index Options'!$C:$C,$A184,'BSE - SENSEX Index Options'!$B:$B,B$147)+SUMIFS('BSE - Other Index Options'!$L:$L,'BSE - Other Index Options'!$C:$C,$A184,'BSE - Other Index Options'!$B:$B,B$147)=0,"",SUMIFS('BSE - SENSEX Index Options'!$L:$L,'BSE - SENSEX Index Options'!$C:$C,$A184,'BSE - SENSEX Index Options'!$B:$B,B$147)+SUMIFS('BSE - Other Index Options'!$L:$L,'BSE - Other Index Options'!$C:$C,$A184,'BSE - Other Index Options'!$B:$B,B$147))</f>
        <v>118.98020000000001</v>
      </c>
      <c r="C184" s="26">
        <f>IF(SUMIFS('BSE - SENSEX Index Options'!$L:$L,'BSE - SENSEX Index Options'!$C:$C,$A184,'BSE - SENSEX Index Options'!$B:$B,C$147)+SUMIFS('BSE - Other Index Options'!$L:$L,'BSE - Other Index Options'!$C:$C,$A184,'BSE - Other Index Options'!$B:$B,C$147)=0,"",SUMIFS('BSE - SENSEX Index Options'!$L:$L,'BSE - SENSEX Index Options'!$C:$C,$A184,'BSE - SENSEX Index Options'!$B:$B,C$147)+SUMIFS('BSE - Other Index Options'!$L:$L,'BSE - Other Index Options'!$C:$C,$A184,'BSE - Other Index Options'!$B:$B,C$147))</f>
        <v>89.946399999999997</v>
      </c>
      <c r="D184" s="26">
        <f>IF(SUMIFS('BSE - SENSEX Index Options'!$L:$L,'BSE - SENSEX Index Options'!$C:$C,$A184,'BSE - SENSEX Index Options'!$B:$B,D$147)+SUMIFS('BSE - Other Index Options'!$L:$L,'BSE - Other Index Options'!$C:$C,$A184,'BSE - Other Index Options'!$B:$B,D$147)=0,"",SUMIFS('BSE - SENSEX Index Options'!$L:$L,'BSE - SENSEX Index Options'!$C:$C,$A184,'BSE - SENSEX Index Options'!$B:$B,D$147)+SUMIFS('BSE - Other Index Options'!$L:$L,'BSE - Other Index Options'!$C:$C,$A184,'BSE - Other Index Options'!$B:$B,D$147))</f>
        <v>347.56109999999995</v>
      </c>
      <c r="E184" s="26">
        <f>IF(SUMIFS('BSE - SENSEX Index Options'!$L:$L,'BSE - SENSEX Index Options'!$C:$C,$A184,'BSE - SENSEX Index Options'!$B:$B,E$147)+SUMIFS('BSE - Other Index Options'!$L:$L,'BSE - Other Index Options'!$C:$C,$A184,'BSE - Other Index Options'!$B:$B,E$147)=0,"",SUMIFS('BSE - SENSEX Index Options'!$L:$L,'BSE - SENSEX Index Options'!$C:$C,$A184,'BSE - SENSEX Index Options'!$B:$B,E$147)+SUMIFS('BSE - Other Index Options'!$L:$L,'BSE - Other Index Options'!$C:$C,$A184,'BSE - Other Index Options'!$B:$B,E$147))</f>
        <v>697.3519</v>
      </c>
      <c r="F184" s="26">
        <f>IF(SUMIFS('BSE - SENSEX Index Options'!$L:$L,'BSE - SENSEX Index Options'!$C:$C,$A184,'BSE - SENSEX Index Options'!$B:$B,F$147)+SUMIFS('BSE - Other Index Options'!$L:$L,'BSE - Other Index Options'!$C:$C,$A184,'BSE - Other Index Options'!$B:$B,F$147)=0,"",SUMIFS('BSE - SENSEX Index Options'!$L:$L,'BSE - SENSEX Index Options'!$C:$C,$A184,'BSE - SENSEX Index Options'!$B:$B,F$147)+SUMIFS('BSE - Other Index Options'!$L:$L,'BSE - Other Index Options'!$C:$C,$A184,'BSE - Other Index Options'!$B:$B,F$147))</f>
        <v>90.918400000000005</v>
      </c>
      <c r="G184" s="26" t="str">
        <f>IF(SUMIFS('BSE - SENSEX Index Options'!$L:$L,'BSE - SENSEX Index Options'!$C:$C,$A184,'BSE - SENSEX Index Options'!$B:$B,G$147)+SUMIFS('BSE - Other Index Options'!$L:$L,'BSE - Other Index Options'!$C:$C,$A184,'BSE - Other Index Options'!$B:$B,G$147)=0,"",SUMIFS('BSE - SENSEX Index Options'!$L:$L,'BSE - SENSEX Index Options'!$C:$C,$A184,'BSE - SENSEX Index Options'!$B:$B,G$147)+SUMIFS('BSE - Other Index Options'!$L:$L,'BSE - Other Index Options'!$C:$C,$A184,'BSE - Other Index Options'!$B:$B,G$147))</f>
        <v/>
      </c>
      <c r="H184" s="26">
        <f t="shared" si="7"/>
        <v>1344.7579999999998</v>
      </c>
    </row>
    <row r="185" spans="1:8">
      <c r="A185" t="s">
        <v>63</v>
      </c>
      <c r="B185" s="26">
        <f>IF(SUMIFS('BSE - SENSEX Index Options'!$L:$L,'BSE - SENSEX Index Options'!$C:$C,$A185,'BSE - SENSEX Index Options'!$B:$B,B$147)+SUMIFS('BSE - Other Index Options'!$L:$L,'BSE - Other Index Options'!$C:$C,$A185,'BSE - Other Index Options'!$B:$B,B$147)=0,"",SUMIFS('BSE - SENSEX Index Options'!$L:$L,'BSE - SENSEX Index Options'!$C:$C,$A185,'BSE - SENSEX Index Options'!$B:$B,B$147)+SUMIFS('BSE - Other Index Options'!$L:$L,'BSE - Other Index Options'!$C:$C,$A185,'BSE - Other Index Options'!$B:$B,B$147))</f>
        <v>88.922900000000013</v>
      </c>
      <c r="C185" s="26">
        <f>IF(SUMIFS('BSE - SENSEX Index Options'!$L:$L,'BSE - SENSEX Index Options'!$C:$C,$A185,'BSE - SENSEX Index Options'!$B:$B,C$147)+SUMIFS('BSE - Other Index Options'!$L:$L,'BSE - Other Index Options'!$C:$C,$A185,'BSE - Other Index Options'!$B:$B,C$147)=0,"",SUMIFS('BSE - SENSEX Index Options'!$L:$L,'BSE - SENSEX Index Options'!$C:$C,$A185,'BSE - SENSEX Index Options'!$B:$B,C$147)+SUMIFS('BSE - Other Index Options'!$L:$L,'BSE - Other Index Options'!$C:$C,$A185,'BSE - Other Index Options'!$B:$B,C$147))</f>
        <v>93.008800000000008</v>
      </c>
      <c r="D185" s="26">
        <f>IF(SUMIFS('BSE - SENSEX Index Options'!$L:$L,'BSE - SENSEX Index Options'!$C:$C,$A185,'BSE - SENSEX Index Options'!$B:$B,D$147)+SUMIFS('BSE - Other Index Options'!$L:$L,'BSE - Other Index Options'!$C:$C,$A185,'BSE - Other Index Options'!$B:$B,D$147)=0,"",SUMIFS('BSE - SENSEX Index Options'!$L:$L,'BSE - SENSEX Index Options'!$C:$C,$A185,'BSE - SENSEX Index Options'!$B:$B,D$147)+SUMIFS('BSE - Other Index Options'!$L:$L,'BSE - Other Index Options'!$C:$C,$A185,'BSE - Other Index Options'!$B:$B,D$147))</f>
        <v>332.70050000000003</v>
      </c>
      <c r="E185" s="26">
        <f>IF(SUMIFS('BSE - SENSEX Index Options'!$L:$L,'BSE - SENSEX Index Options'!$C:$C,$A185,'BSE - SENSEX Index Options'!$B:$B,E$147)+SUMIFS('BSE - Other Index Options'!$L:$L,'BSE - Other Index Options'!$C:$C,$A185,'BSE - Other Index Options'!$B:$B,E$147)=0,"",SUMIFS('BSE - SENSEX Index Options'!$L:$L,'BSE - SENSEX Index Options'!$C:$C,$A185,'BSE - SENSEX Index Options'!$B:$B,E$147)+SUMIFS('BSE - Other Index Options'!$L:$L,'BSE - Other Index Options'!$C:$C,$A185,'BSE - Other Index Options'!$B:$B,E$147))</f>
        <v>570.47890000000007</v>
      </c>
      <c r="F185" s="26">
        <f>IF(SUMIFS('BSE - SENSEX Index Options'!$L:$L,'BSE - SENSEX Index Options'!$C:$C,$A185,'BSE - SENSEX Index Options'!$B:$B,F$147)+SUMIFS('BSE - Other Index Options'!$L:$L,'BSE - Other Index Options'!$C:$C,$A185,'BSE - Other Index Options'!$B:$B,F$147)=0,"",SUMIFS('BSE - SENSEX Index Options'!$L:$L,'BSE - SENSEX Index Options'!$C:$C,$A185,'BSE - SENSEX Index Options'!$B:$B,F$147)+SUMIFS('BSE - Other Index Options'!$L:$L,'BSE - Other Index Options'!$C:$C,$A185,'BSE - Other Index Options'!$B:$B,F$147))</f>
        <v>93.316799999999986</v>
      </c>
      <c r="G185" s="26" t="str">
        <f>IF(SUMIFS('BSE - SENSEX Index Options'!$L:$L,'BSE - SENSEX Index Options'!$C:$C,$A185,'BSE - SENSEX Index Options'!$B:$B,G$147)+SUMIFS('BSE - Other Index Options'!$L:$L,'BSE - Other Index Options'!$C:$C,$A185,'BSE - Other Index Options'!$B:$B,G$147)=0,"",SUMIFS('BSE - SENSEX Index Options'!$L:$L,'BSE - SENSEX Index Options'!$C:$C,$A185,'BSE - SENSEX Index Options'!$B:$B,G$147)+SUMIFS('BSE - Other Index Options'!$L:$L,'BSE - Other Index Options'!$C:$C,$A185,'BSE - Other Index Options'!$B:$B,G$147))</f>
        <v/>
      </c>
      <c r="H185" s="26">
        <f t="shared" si="7"/>
        <v>1178.4279000000001</v>
      </c>
    </row>
    <row r="186" spans="1:8">
      <c r="A186" t="s">
        <v>64</v>
      </c>
      <c r="B186" s="26" t="str">
        <f>IF(SUMIFS('BSE - SENSEX Index Options'!$L:$L,'BSE - SENSEX Index Options'!$C:$C,$A186,'BSE - SENSEX Index Options'!$B:$B,B$147)+SUMIFS('BSE - Other Index Options'!$L:$L,'BSE - Other Index Options'!$C:$C,$A186,'BSE - Other Index Options'!$B:$B,B$147)=0,"",SUMIFS('BSE - SENSEX Index Options'!$L:$L,'BSE - SENSEX Index Options'!$C:$C,$A186,'BSE - SENSEX Index Options'!$B:$B,B$147)+SUMIFS('BSE - Other Index Options'!$L:$L,'BSE - Other Index Options'!$C:$C,$A186,'BSE - Other Index Options'!$B:$B,B$147))</f>
        <v/>
      </c>
      <c r="C186" s="26" t="str">
        <f>IF(SUMIFS('BSE - SENSEX Index Options'!$L:$L,'BSE - SENSEX Index Options'!$C:$C,$A186,'BSE - SENSEX Index Options'!$B:$B,C$147)+SUMIFS('BSE - Other Index Options'!$L:$L,'BSE - Other Index Options'!$C:$C,$A186,'BSE - Other Index Options'!$B:$B,C$147)=0,"",SUMIFS('BSE - SENSEX Index Options'!$L:$L,'BSE - SENSEX Index Options'!$C:$C,$A186,'BSE - SENSEX Index Options'!$B:$B,C$147)+SUMIFS('BSE - Other Index Options'!$L:$L,'BSE - Other Index Options'!$C:$C,$A186,'BSE - Other Index Options'!$B:$B,C$147))</f>
        <v/>
      </c>
      <c r="D186" s="26">
        <f>IF(SUMIFS('BSE - SENSEX Index Options'!$L:$L,'BSE - SENSEX Index Options'!$C:$C,$A186,'BSE - SENSEX Index Options'!$B:$B,D$147)+SUMIFS('BSE - Other Index Options'!$L:$L,'BSE - Other Index Options'!$C:$C,$A186,'BSE - Other Index Options'!$B:$B,D$147)=0,"",SUMIFS('BSE - SENSEX Index Options'!$L:$L,'BSE - SENSEX Index Options'!$C:$C,$A186,'BSE - SENSEX Index Options'!$B:$B,D$147)+SUMIFS('BSE - Other Index Options'!$L:$L,'BSE - Other Index Options'!$C:$C,$A186,'BSE - Other Index Options'!$B:$B,D$147))</f>
        <v>370.82640000000004</v>
      </c>
      <c r="E186" s="26">
        <f>IF(SUMIFS('BSE - SENSEX Index Options'!$L:$L,'BSE - SENSEX Index Options'!$C:$C,$A186,'BSE - SENSEX Index Options'!$B:$B,E$147)+SUMIFS('BSE - Other Index Options'!$L:$L,'BSE - Other Index Options'!$C:$C,$A186,'BSE - Other Index Options'!$B:$B,E$147)=0,"",SUMIFS('BSE - SENSEX Index Options'!$L:$L,'BSE - SENSEX Index Options'!$C:$C,$A186,'BSE - SENSEX Index Options'!$B:$B,E$147)+SUMIFS('BSE - Other Index Options'!$L:$L,'BSE - Other Index Options'!$C:$C,$A186,'BSE - Other Index Options'!$B:$B,E$147))</f>
        <v>727.41989999999998</v>
      </c>
      <c r="F186" s="26" t="str">
        <f>IF(SUMIFS('BSE - SENSEX Index Options'!$L:$L,'BSE - SENSEX Index Options'!$C:$C,$A186,'BSE - SENSEX Index Options'!$B:$B,F$147)+SUMIFS('BSE - Other Index Options'!$L:$L,'BSE - Other Index Options'!$C:$C,$A186,'BSE - Other Index Options'!$B:$B,F$147)=0,"",SUMIFS('BSE - SENSEX Index Options'!$L:$L,'BSE - SENSEX Index Options'!$C:$C,$A186,'BSE - SENSEX Index Options'!$B:$B,F$147)+SUMIFS('BSE - Other Index Options'!$L:$L,'BSE - Other Index Options'!$C:$C,$A186,'BSE - Other Index Options'!$B:$B,F$147))</f>
        <v/>
      </c>
      <c r="G186" s="26" t="str">
        <f>IF(SUMIFS('BSE - SENSEX Index Options'!$L:$L,'BSE - SENSEX Index Options'!$C:$C,$A186,'BSE - SENSEX Index Options'!$B:$B,G$147)+SUMIFS('BSE - Other Index Options'!$L:$L,'BSE - Other Index Options'!$C:$C,$A186,'BSE - Other Index Options'!$B:$B,G$147)=0,"",SUMIFS('BSE - SENSEX Index Options'!$L:$L,'BSE - SENSEX Index Options'!$C:$C,$A186,'BSE - SENSEX Index Options'!$B:$B,G$147)+SUMIFS('BSE - Other Index Options'!$L:$L,'BSE - Other Index Options'!$C:$C,$A186,'BSE - Other Index Options'!$B:$B,G$147))</f>
        <v/>
      </c>
      <c r="H186" s="26">
        <f t="shared" si="7"/>
        <v>1098.2463</v>
      </c>
    </row>
    <row r="187" spans="1:8">
      <c r="A187" t="s">
        <v>65</v>
      </c>
      <c r="B187" s="26">
        <f>IF(SUMIFS('BSE - SENSEX Index Options'!$L:$L,'BSE - SENSEX Index Options'!$C:$C,$A187,'BSE - SENSEX Index Options'!$B:$B,B$147)+SUMIFS('BSE - Other Index Options'!$L:$L,'BSE - Other Index Options'!$C:$C,$A187,'BSE - Other Index Options'!$B:$B,B$147)=0,"",SUMIFS('BSE - SENSEX Index Options'!$L:$L,'BSE - SENSEX Index Options'!$C:$C,$A187,'BSE - SENSEX Index Options'!$B:$B,B$147)+SUMIFS('BSE - Other Index Options'!$L:$L,'BSE - Other Index Options'!$C:$C,$A187,'BSE - Other Index Options'!$B:$B,B$147))</f>
        <v>149.88450000000003</v>
      </c>
      <c r="C187" s="26">
        <f>IF(SUMIFS('BSE - SENSEX Index Options'!$L:$L,'BSE - SENSEX Index Options'!$C:$C,$A187,'BSE - SENSEX Index Options'!$B:$B,C$147)+SUMIFS('BSE - Other Index Options'!$L:$L,'BSE - Other Index Options'!$C:$C,$A187,'BSE - Other Index Options'!$B:$B,C$147)=0,"",SUMIFS('BSE - SENSEX Index Options'!$L:$L,'BSE - SENSEX Index Options'!$C:$C,$A187,'BSE - SENSEX Index Options'!$B:$B,C$147)+SUMIFS('BSE - Other Index Options'!$L:$L,'BSE - Other Index Options'!$C:$C,$A187,'BSE - Other Index Options'!$B:$B,C$147))</f>
        <v>119.7787</v>
      </c>
      <c r="D187" s="26">
        <f>IF(SUMIFS('BSE - SENSEX Index Options'!$L:$L,'BSE - SENSEX Index Options'!$C:$C,$A187,'BSE - SENSEX Index Options'!$B:$B,D$147)+SUMIFS('BSE - Other Index Options'!$L:$L,'BSE - Other Index Options'!$C:$C,$A187,'BSE - Other Index Options'!$B:$B,D$147)=0,"",SUMIFS('BSE - SENSEX Index Options'!$L:$L,'BSE - SENSEX Index Options'!$C:$C,$A187,'BSE - SENSEX Index Options'!$B:$B,D$147)+SUMIFS('BSE - Other Index Options'!$L:$L,'BSE - Other Index Options'!$C:$C,$A187,'BSE - Other Index Options'!$B:$B,D$147))</f>
        <v>511.18180000000001</v>
      </c>
      <c r="E187" s="26">
        <f>IF(SUMIFS('BSE - SENSEX Index Options'!$L:$L,'BSE - SENSEX Index Options'!$C:$C,$A187,'BSE - SENSEX Index Options'!$B:$B,E$147)+SUMIFS('BSE - Other Index Options'!$L:$L,'BSE - Other Index Options'!$C:$C,$A187,'BSE - Other Index Options'!$B:$B,E$147)=0,"",SUMIFS('BSE - SENSEX Index Options'!$L:$L,'BSE - SENSEX Index Options'!$C:$C,$A187,'BSE - SENSEX Index Options'!$B:$B,E$147)+SUMIFS('BSE - Other Index Options'!$L:$L,'BSE - Other Index Options'!$C:$C,$A187,'BSE - Other Index Options'!$B:$B,E$147))</f>
        <v>762.8187999999999</v>
      </c>
      <c r="F187" s="26" t="str">
        <f>IF(SUMIFS('BSE - SENSEX Index Options'!$L:$L,'BSE - SENSEX Index Options'!$C:$C,$A187,'BSE - SENSEX Index Options'!$B:$B,F$147)+SUMIFS('BSE - Other Index Options'!$L:$L,'BSE - Other Index Options'!$C:$C,$A187,'BSE - Other Index Options'!$B:$B,F$147)=0,"",SUMIFS('BSE - SENSEX Index Options'!$L:$L,'BSE - SENSEX Index Options'!$C:$C,$A187,'BSE - SENSEX Index Options'!$B:$B,F$147)+SUMIFS('BSE - Other Index Options'!$L:$L,'BSE - Other Index Options'!$C:$C,$A187,'BSE - Other Index Options'!$B:$B,F$147))</f>
        <v/>
      </c>
      <c r="G187" s="26" t="str">
        <f>IF(SUMIFS('BSE - SENSEX Index Options'!$L:$L,'BSE - SENSEX Index Options'!$C:$C,$A187,'BSE - SENSEX Index Options'!$B:$B,G$147)+SUMIFS('BSE - Other Index Options'!$L:$L,'BSE - Other Index Options'!$C:$C,$A187,'BSE - Other Index Options'!$B:$B,G$147)=0,"",SUMIFS('BSE - SENSEX Index Options'!$L:$L,'BSE - SENSEX Index Options'!$C:$C,$A187,'BSE - SENSEX Index Options'!$B:$B,G$147)+SUMIFS('BSE - Other Index Options'!$L:$L,'BSE - Other Index Options'!$C:$C,$A187,'BSE - Other Index Options'!$B:$B,G$147))</f>
        <v/>
      </c>
      <c r="H187" s="26">
        <f t="shared" si="7"/>
        <v>1543.6637999999998</v>
      </c>
    </row>
    <row r="188" spans="1:8">
      <c r="A188" t="s">
        <v>66</v>
      </c>
      <c r="B188" s="26">
        <f>IF(SUMIFS('BSE - SENSEX Index Options'!$L:$L,'BSE - SENSEX Index Options'!$C:$C,$A188,'BSE - SENSEX Index Options'!$B:$B,B$147)+SUMIFS('BSE - Other Index Options'!$L:$L,'BSE - Other Index Options'!$C:$C,$A188,'BSE - Other Index Options'!$B:$B,B$147)=0,"",SUMIFS('BSE - SENSEX Index Options'!$L:$L,'BSE - SENSEX Index Options'!$C:$C,$A188,'BSE - SENSEX Index Options'!$B:$B,B$147)+SUMIFS('BSE - Other Index Options'!$L:$L,'BSE - Other Index Options'!$C:$C,$A188,'BSE - Other Index Options'!$B:$B,B$147))</f>
        <v>117.12949999999999</v>
      </c>
      <c r="C188" s="26">
        <f>IF(SUMIFS('BSE - SENSEX Index Options'!$L:$L,'BSE - SENSEX Index Options'!$C:$C,$A188,'BSE - SENSEX Index Options'!$B:$B,C$147)+SUMIFS('BSE - Other Index Options'!$L:$L,'BSE - Other Index Options'!$C:$C,$A188,'BSE - Other Index Options'!$B:$B,C$147)=0,"",SUMIFS('BSE - SENSEX Index Options'!$L:$L,'BSE - SENSEX Index Options'!$C:$C,$A188,'BSE - SENSEX Index Options'!$B:$B,C$147)+SUMIFS('BSE - Other Index Options'!$L:$L,'BSE - Other Index Options'!$C:$C,$A188,'BSE - Other Index Options'!$B:$B,C$147))</f>
        <v>120.78830000000001</v>
      </c>
      <c r="D188" s="26">
        <f>IF(SUMIFS('BSE - SENSEX Index Options'!$L:$L,'BSE - SENSEX Index Options'!$C:$C,$A188,'BSE - SENSEX Index Options'!$B:$B,D$147)+SUMIFS('BSE - Other Index Options'!$L:$L,'BSE - Other Index Options'!$C:$C,$A188,'BSE - Other Index Options'!$B:$B,D$147)=0,"",SUMIFS('BSE - SENSEX Index Options'!$L:$L,'BSE - SENSEX Index Options'!$C:$C,$A188,'BSE - SENSEX Index Options'!$B:$B,D$147)+SUMIFS('BSE - Other Index Options'!$L:$L,'BSE - Other Index Options'!$C:$C,$A188,'BSE - Other Index Options'!$B:$B,D$147))</f>
        <v>532.87950000000001</v>
      </c>
      <c r="E188" s="26">
        <f>IF(SUMIFS('BSE - SENSEX Index Options'!$L:$L,'BSE - SENSEX Index Options'!$C:$C,$A188,'BSE - SENSEX Index Options'!$B:$B,E$147)+SUMIFS('BSE - Other Index Options'!$L:$L,'BSE - Other Index Options'!$C:$C,$A188,'BSE - Other Index Options'!$B:$B,E$147)=0,"",SUMIFS('BSE - SENSEX Index Options'!$L:$L,'BSE - SENSEX Index Options'!$C:$C,$A188,'BSE - SENSEX Index Options'!$B:$B,E$147)+SUMIFS('BSE - Other Index Options'!$L:$L,'BSE - Other Index Options'!$C:$C,$A188,'BSE - Other Index Options'!$B:$B,E$147))</f>
        <v>787.86059999999998</v>
      </c>
      <c r="F188" s="26">
        <f>IF(SUMIFS('BSE - SENSEX Index Options'!$L:$L,'BSE - SENSEX Index Options'!$C:$C,$A188,'BSE - SENSEX Index Options'!$B:$B,F$147)+SUMIFS('BSE - Other Index Options'!$L:$L,'BSE - Other Index Options'!$C:$C,$A188,'BSE - Other Index Options'!$B:$B,F$147)=0,"",SUMIFS('BSE - SENSEX Index Options'!$L:$L,'BSE - SENSEX Index Options'!$C:$C,$A188,'BSE - SENSEX Index Options'!$B:$B,F$147)+SUMIFS('BSE - Other Index Options'!$L:$L,'BSE - Other Index Options'!$C:$C,$A188,'BSE - Other Index Options'!$B:$B,F$147))</f>
        <v>109.73370000000001</v>
      </c>
      <c r="G188" s="26" t="str">
        <f>IF(SUMIFS('BSE - SENSEX Index Options'!$L:$L,'BSE - SENSEX Index Options'!$C:$C,$A188,'BSE - SENSEX Index Options'!$B:$B,G$147)+SUMIFS('BSE - Other Index Options'!$L:$L,'BSE - Other Index Options'!$C:$C,$A188,'BSE - Other Index Options'!$B:$B,G$147)=0,"",SUMIFS('BSE - SENSEX Index Options'!$L:$L,'BSE - SENSEX Index Options'!$C:$C,$A188,'BSE - SENSEX Index Options'!$B:$B,G$147)+SUMIFS('BSE - Other Index Options'!$L:$L,'BSE - Other Index Options'!$C:$C,$A188,'BSE - Other Index Options'!$B:$B,G$147))</f>
        <v/>
      </c>
      <c r="H188" s="26">
        <f t="shared" si="7"/>
        <v>1668.3915999999999</v>
      </c>
    </row>
    <row r="189" spans="1:8">
      <c r="A189" t="s">
        <v>67</v>
      </c>
      <c r="B189" s="26">
        <f>IF(SUMIFS('BSE - SENSEX Index Options'!$L:$L,'BSE - SENSEX Index Options'!$C:$C,$A189,'BSE - SENSEX Index Options'!$B:$B,B$147)+SUMIFS('BSE - Other Index Options'!$L:$L,'BSE - Other Index Options'!$C:$C,$A189,'BSE - Other Index Options'!$B:$B,B$147)=0,"",SUMIFS('BSE - SENSEX Index Options'!$L:$L,'BSE - SENSEX Index Options'!$C:$C,$A189,'BSE - SENSEX Index Options'!$B:$B,B$147)+SUMIFS('BSE - Other Index Options'!$L:$L,'BSE - Other Index Options'!$C:$C,$A189,'BSE - Other Index Options'!$B:$B,B$147))</f>
        <v>157.73990000000001</v>
      </c>
      <c r="C189" s="26">
        <f>IF(SUMIFS('BSE - SENSEX Index Options'!$L:$L,'BSE - SENSEX Index Options'!$C:$C,$A189,'BSE - SENSEX Index Options'!$B:$B,C$147)+SUMIFS('BSE - Other Index Options'!$L:$L,'BSE - Other Index Options'!$C:$C,$A189,'BSE - Other Index Options'!$B:$B,C$147)=0,"",SUMIFS('BSE - SENSEX Index Options'!$L:$L,'BSE - SENSEX Index Options'!$C:$C,$A189,'BSE - SENSEX Index Options'!$B:$B,C$147)+SUMIFS('BSE - Other Index Options'!$L:$L,'BSE - Other Index Options'!$C:$C,$A189,'BSE - Other Index Options'!$B:$B,C$147))</f>
        <v>115.9837</v>
      </c>
      <c r="D189" s="26">
        <f>IF(SUMIFS('BSE - SENSEX Index Options'!$L:$L,'BSE - SENSEX Index Options'!$C:$C,$A189,'BSE - SENSEX Index Options'!$B:$B,D$147)+SUMIFS('BSE - Other Index Options'!$L:$L,'BSE - Other Index Options'!$C:$C,$A189,'BSE - Other Index Options'!$B:$B,D$147)=0,"",SUMIFS('BSE - SENSEX Index Options'!$L:$L,'BSE - SENSEX Index Options'!$C:$C,$A189,'BSE - SENSEX Index Options'!$B:$B,D$147)+SUMIFS('BSE - Other Index Options'!$L:$L,'BSE - Other Index Options'!$C:$C,$A189,'BSE - Other Index Options'!$B:$B,D$147))</f>
        <v>423.10069999999996</v>
      </c>
      <c r="E189" s="26">
        <f>IF(SUMIFS('BSE - SENSEX Index Options'!$L:$L,'BSE - SENSEX Index Options'!$C:$C,$A189,'BSE - SENSEX Index Options'!$B:$B,E$147)+SUMIFS('BSE - Other Index Options'!$L:$L,'BSE - Other Index Options'!$C:$C,$A189,'BSE - Other Index Options'!$B:$B,E$147)=0,"",SUMIFS('BSE - SENSEX Index Options'!$L:$L,'BSE - SENSEX Index Options'!$C:$C,$A189,'BSE - SENSEX Index Options'!$B:$B,E$147)+SUMIFS('BSE - Other Index Options'!$L:$L,'BSE - Other Index Options'!$C:$C,$A189,'BSE - Other Index Options'!$B:$B,E$147))</f>
        <v>666.8676999999999</v>
      </c>
      <c r="F189" s="26">
        <f>IF(SUMIFS('BSE - SENSEX Index Options'!$L:$L,'BSE - SENSEX Index Options'!$C:$C,$A189,'BSE - SENSEX Index Options'!$B:$B,F$147)+SUMIFS('BSE - Other Index Options'!$L:$L,'BSE - Other Index Options'!$C:$C,$A189,'BSE - Other Index Options'!$B:$B,F$147)=0,"",SUMIFS('BSE - SENSEX Index Options'!$L:$L,'BSE - SENSEX Index Options'!$C:$C,$A189,'BSE - SENSEX Index Options'!$B:$B,F$147)+SUMIFS('BSE - Other Index Options'!$L:$L,'BSE - Other Index Options'!$C:$C,$A189,'BSE - Other Index Options'!$B:$B,F$147))</f>
        <v>128.94320000000002</v>
      </c>
      <c r="G189" s="26" t="str">
        <f>IF(SUMIFS('BSE - SENSEX Index Options'!$L:$L,'BSE - SENSEX Index Options'!$C:$C,$A189,'BSE - SENSEX Index Options'!$B:$B,G$147)+SUMIFS('BSE - Other Index Options'!$L:$L,'BSE - Other Index Options'!$C:$C,$A189,'BSE - Other Index Options'!$B:$B,G$147)=0,"",SUMIFS('BSE - SENSEX Index Options'!$L:$L,'BSE - SENSEX Index Options'!$C:$C,$A189,'BSE - SENSEX Index Options'!$B:$B,G$147)+SUMIFS('BSE - Other Index Options'!$L:$L,'BSE - Other Index Options'!$C:$C,$A189,'BSE - Other Index Options'!$B:$B,G$147))</f>
        <v/>
      </c>
      <c r="H189" s="26">
        <f t="shared" si="7"/>
        <v>1492.6351999999999</v>
      </c>
    </row>
    <row r="190" spans="1:8">
      <c r="A190" t="s">
        <v>68</v>
      </c>
      <c r="B190" s="26">
        <f>IF(SUMIFS('BSE - SENSEX Index Options'!$L:$L,'BSE - SENSEX Index Options'!$C:$C,$A190,'BSE - SENSEX Index Options'!$B:$B,B$147)+SUMIFS('BSE - Other Index Options'!$L:$L,'BSE - Other Index Options'!$C:$C,$A190,'BSE - Other Index Options'!$B:$B,B$147)=0,"",SUMIFS('BSE - SENSEX Index Options'!$L:$L,'BSE - SENSEX Index Options'!$C:$C,$A190,'BSE - SENSEX Index Options'!$B:$B,B$147)+SUMIFS('BSE - Other Index Options'!$L:$L,'BSE - Other Index Options'!$C:$C,$A190,'BSE - Other Index Options'!$B:$B,B$147))</f>
        <v>93.458499999999987</v>
      </c>
      <c r="C190" s="26">
        <f>IF(SUMIFS('BSE - SENSEX Index Options'!$L:$L,'BSE - SENSEX Index Options'!$C:$C,$A190,'BSE - SENSEX Index Options'!$B:$B,C$147)+SUMIFS('BSE - Other Index Options'!$L:$L,'BSE - Other Index Options'!$C:$C,$A190,'BSE - Other Index Options'!$B:$B,C$147)=0,"",SUMIFS('BSE - SENSEX Index Options'!$L:$L,'BSE - SENSEX Index Options'!$C:$C,$A190,'BSE - SENSEX Index Options'!$B:$B,C$147)+SUMIFS('BSE - Other Index Options'!$L:$L,'BSE - Other Index Options'!$C:$C,$A190,'BSE - Other Index Options'!$B:$B,C$147))</f>
        <v>103.55780000000001</v>
      </c>
      <c r="D190" s="26">
        <f>IF(SUMIFS('BSE - SENSEX Index Options'!$L:$L,'BSE - SENSEX Index Options'!$C:$C,$A190,'BSE - SENSEX Index Options'!$B:$B,D$147)+SUMIFS('BSE - Other Index Options'!$L:$L,'BSE - Other Index Options'!$C:$C,$A190,'BSE - Other Index Options'!$B:$B,D$147)=0,"",SUMIFS('BSE - SENSEX Index Options'!$L:$L,'BSE - SENSEX Index Options'!$C:$C,$A190,'BSE - SENSEX Index Options'!$B:$B,D$147)+SUMIFS('BSE - Other Index Options'!$L:$L,'BSE - Other Index Options'!$C:$C,$A190,'BSE - Other Index Options'!$B:$B,D$147))</f>
        <v>516.60169999999994</v>
      </c>
      <c r="E190" s="26" t="str">
        <f>IF(SUMIFS('BSE - SENSEX Index Options'!$L:$L,'BSE - SENSEX Index Options'!$C:$C,$A190,'BSE - SENSEX Index Options'!$B:$B,E$147)+SUMIFS('BSE - Other Index Options'!$L:$L,'BSE - Other Index Options'!$C:$C,$A190,'BSE - Other Index Options'!$B:$B,E$147)=0,"",SUMIFS('BSE - SENSEX Index Options'!$L:$L,'BSE - SENSEX Index Options'!$C:$C,$A190,'BSE - SENSEX Index Options'!$B:$B,E$147)+SUMIFS('BSE - Other Index Options'!$L:$L,'BSE - Other Index Options'!$C:$C,$A190,'BSE - Other Index Options'!$B:$B,E$147))</f>
        <v/>
      </c>
      <c r="F190" s="26">
        <f>IF(SUMIFS('BSE - SENSEX Index Options'!$L:$L,'BSE - SENSEX Index Options'!$C:$C,$A190,'BSE - SENSEX Index Options'!$B:$B,F$147)+SUMIFS('BSE - Other Index Options'!$L:$L,'BSE - Other Index Options'!$C:$C,$A190,'BSE - Other Index Options'!$B:$B,F$147)=0,"",SUMIFS('BSE - SENSEX Index Options'!$L:$L,'BSE - SENSEX Index Options'!$C:$C,$A190,'BSE - SENSEX Index Options'!$B:$B,F$147)+SUMIFS('BSE - Other Index Options'!$L:$L,'BSE - Other Index Options'!$C:$C,$A190,'BSE - Other Index Options'!$B:$B,F$147))</f>
        <v>96.590299999999999</v>
      </c>
      <c r="G190" s="26" t="str">
        <f>IF(SUMIFS('BSE - SENSEX Index Options'!$L:$L,'BSE - SENSEX Index Options'!$C:$C,$A190,'BSE - SENSEX Index Options'!$B:$B,G$147)+SUMIFS('BSE - Other Index Options'!$L:$L,'BSE - Other Index Options'!$C:$C,$A190,'BSE - Other Index Options'!$B:$B,G$147)=0,"",SUMIFS('BSE - SENSEX Index Options'!$L:$L,'BSE - SENSEX Index Options'!$C:$C,$A190,'BSE - SENSEX Index Options'!$B:$B,G$147)+SUMIFS('BSE - Other Index Options'!$L:$L,'BSE - Other Index Options'!$C:$C,$A190,'BSE - Other Index Options'!$B:$B,G$147))</f>
        <v/>
      </c>
      <c r="H190" s="26">
        <f t="shared" si="7"/>
        <v>810.20829999999989</v>
      </c>
    </row>
    <row r="191" spans="1:8">
      <c r="A191" t="s">
        <v>69</v>
      </c>
      <c r="B191" s="26" t="str">
        <f>IF(SUMIFS('BSE - SENSEX Index Options'!$L:$L,'BSE - SENSEX Index Options'!$C:$C,$A191,'BSE - SENSEX Index Options'!$B:$B,B$147)+SUMIFS('BSE - Other Index Options'!$L:$L,'BSE - Other Index Options'!$C:$C,$A191,'BSE - Other Index Options'!$B:$B,B$147)=0,"",SUMIFS('BSE - SENSEX Index Options'!$L:$L,'BSE - SENSEX Index Options'!$C:$C,$A191,'BSE - SENSEX Index Options'!$B:$B,B$147)+SUMIFS('BSE - Other Index Options'!$L:$L,'BSE - Other Index Options'!$C:$C,$A191,'BSE - Other Index Options'!$B:$B,B$147))</f>
        <v/>
      </c>
      <c r="C191" s="26" t="str">
        <f>IF(SUMIFS('BSE - SENSEX Index Options'!$L:$L,'BSE - SENSEX Index Options'!$C:$C,$A191,'BSE - SENSEX Index Options'!$B:$B,C$147)+SUMIFS('BSE - Other Index Options'!$L:$L,'BSE - Other Index Options'!$C:$C,$A191,'BSE - Other Index Options'!$B:$B,C$147)=0,"",SUMIFS('BSE - SENSEX Index Options'!$L:$L,'BSE - SENSEX Index Options'!$C:$C,$A191,'BSE - SENSEX Index Options'!$B:$B,C$147)+SUMIFS('BSE - Other Index Options'!$L:$L,'BSE - Other Index Options'!$C:$C,$A191,'BSE - Other Index Options'!$B:$B,C$147))</f>
        <v/>
      </c>
      <c r="D191" s="26" t="str">
        <f>IF(SUMIFS('BSE - SENSEX Index Options'!$L:$L,'BSE - SENSEX Index Options'!$C:$C,$A191,'BSE - SENSEX Index Options'!$B:$B,D$147)+SUMIFS('BSE - Other Index Options'!$L:$L,'BSE - Other Index Options'!$C:$C,$A191,'BSE - Other Index Options'!$B:$B,D$147)=0,"",SUMIFS('BSE - SENSEX Index Options'!$L:$L,'BSE - SENSEX Index Options'!$C:$C,$A191,'BSE - SENSEX Index Options'!$B:$B,D$147)+SUMIFS('BSE - Other Index Options'!$L:$L,'BSE - Other Index Options'!$C:$C,$A191,'BSE - Other Index Options'!$B:$B,D$147))</f>
        <v/>
      </c>
      <c r="E191" s="26" t="str">
        <f>IF(SUMIFS('BSE - SENSEX Index Options'!$L:$L,'BSE - SENSEX Index Options'!$C:$C,$A191,'BSE - SENSEX Index Options'!$B:$B,E$147)+SUMIFS('BSE - Other Index Options'!$L:$L,'BSE - Other Index Options'!$C:$C,$A191,'BSE - Other Index Options'!$B:$B,E$147)=0,"",SUMIFS('BSE - SENSEX Index Options'!$L:$L,'BSE - SENSEX Index Options'!$C:$C,$A191,'BSE - SENSEX Index Options'!$B:$B,E$147)+SUMIFS('BSE - Other Index Options'!$L:$L,'BSE - Other Index Options'!$C:$C,$A191,'BSE - Other Index Options'!$B:$B,E$147))</f>
        <v/>
      </c>
      <c r="F191" s="26">
        <f>IF(SUMIFS('BSE - SENSEX Index Options'!$L:$L,'BSE - SENSEX Index Options'!$C:$C,$A191,'BSE - SENSEX Index Options'!$B:$B,F$147)+SUMIFS('BSE - Other Index Options'!$L:$L,'BSE - Other Index Options'!$C:$C,$A191,'BSE - Other Index Options'!$B:$B,F$147)=0,"",SUMIFS('BSE - SENSEX Index Options'!$L:$L,'BSE - SENSEX Index Options'!$C:$C,$A191,'BSE - SENSEX Index Options'!$B:$B,F$147)+SUMIFS('BSE - Other Index Options'!$L:$L,'BSE - Other Index Options'!$C:$C,$A191,'BSE - Other Index Options'!$B:$B,F$147))</f>
        <v>121.9837</v>
      </c>
      <c r="G191" s="26" t="str">
        <f>IF(SUMIFS('BSE - SENSEX Index Options'!$L:$L,'BSE - SENSEX Index Options'!$C:$C,$A191,'BSE - SENSEX Index Options'!$B:$B,G$147)+SUMIFS('BSE - Other Index Options'!$L:$L,'BSE - Other Index Options'!$C:$C,$A191,'BSE - Other Index Options'!$B:$B,G$147)=0,"",SUMIFS('BSE - SENSEX Index Options'!$L:$L,'BSE - SENSEX Index Options'!$C:$C,$A191,'BSE - SENSEX Index Options'!$B:$B,G$147)+SUMIFS('BSE - Other Index Options'!$L:$L,'BSE - Other Index Options'!$C:$C,$A191,'BSE - Other Index Options'!$B:$B,G$147))</f>
        <v/>
      </c>
      <c r="H191" s="26">
        <f t="shared" si="7"/>
        <v>121.9837</v>
      </c>
    </row>
    <row r="192" spans="1:8">
      <c r="A192" t="s">
        <v>70</v>
      </c>
      <c r="B192" s="26">
        <f>IF(SUMIFS('BSE - SENSEX Index Options'!$L:$L,'BSE - SENSEX Index Options'!$C:$C,$A192,'BSE - SENSEX Index Options'!$B:$B,B$147)+SUMIFS('BSE - Other Index Options'!$L:$L,'BSE - Other Index Options'!$C:$C,$A192,'BSE - Other Index Options'!$B:$B,B$147)=0,"",SUMIFS('BSE - SENSEX Index Options'!$L:$L,'BSE - SENSEX Index Options'!$C:$C,$A192,'BSE - SENSEX Index Options'!$B:$B,B$147)+SUMIFS('BSE - Other Index Options'!$L:$L,'BSE - Other Index Options'!$C:$C,$A192,'BSE - Other Index Options'!$B:$B,B$147))</f>
        <v>123.00560000000002</v>
      </c>
      <c r="C192" s="26">
        <f>IF(SUMIFS('BSE - SENSEX Index Options'!$L:$L,'BSE - SENSEX Index Options'!$C:$C,$A192,'BSE - SENSEX Index Options'!$B:$B,C$147)+SUMIFS('BSE - Other Index Options'!$L:$L,'BSE - Other Index Options'!$C:$C,$A192,'BSE - Other Index Options'!$B:$B,C$147)=0,"",SUMIFS('BSE - SENSEX Index Options'!$L:$L,'BSE - SENSEX Index Options'!$C:$C,$A192,'BSE - SENSEX Index Options'!$B:$B,C$147)+SUMIFS('BSE - Other Index Options'!$L:$L,'BSE - Other Index Options'!$C:$C,$A192,'BSE - Other Index Options'!$B:$B,C$147))</f>
        <v>135.67720000000003</v>
      </c>
      <c r="D192" s="26">
        <f>IF(SUMIFS('BSE - SENSEX Index Options'!$L:$L,'BSE - SENSEX Index Options'!$C:$C,$A192,'BSE - SENSEX Index Options'!$B:$B,D$147)+SUMIFS('BSE - Other Index Options'!$L:$L,'BSE - Other Index Options'!$C:$C,$A192,'BSE - Other Index Options'!$B:$B,D$147)=0,"",SUMIFS('BSE - SENSEX Index Options'!$L:$L,'BSE - SENSEX Index Options'!$C:$C,$A192,'BSE - SENSEX Index Options'!$B:$B,D$147)+SUMIFS('BSE - Other Index Options'!$L:$L,'BSE - Other Index Options'!$C:$C,$A192,'BSE - Other Index Options'!$B:$B,D$147))</f>
        <v>561.27829999999994</v>
      </c>
      <c r="E192" s="26">
        <f>IF(SUMIFS('BSE - SENSEX Index Options'!$L:$L,'BSE - SENSEX Index Options'!$C:$C,$A192,'BSE - SENSEX Index Options'!$B:$B,E$147)+SUMIFS('BSE - Other Index Options'!$L:$L,'BSE - Other Index Options'!$C:$C,$A192,'BSE - Other Index Options'!$B:$B,E$147)=0,"",SUMIFS('BSE - SENSEX Index Options'!$L:$L,'BSE - SENSEX Index Options'!$C:$C,$A192,'BSE - SENSEX Index Options'!$B:$B,E$147)+SUMIFS('BSE - Other Index Options'!$L:$L,'BSE - Other Index Options'!$C:$C,$A192,'BSE - Other Index Options'!$B:$B,E$147))</f>
        <v>716.79859999999996</v>
      </c>
      <c r="F192" s="26">
        <f>IF(SUMIFS('BSE - SENSEX Index Options'!$L:$L,'BSE - SENSEX Index Options'!$C:$C,$A192,'BSE - SENSEX Index Options'!$B:$B,F$147)+SUMIFS('BSE - Other Index Options'!$L:$L,'BSE - Other Index Options'!$C:$C,$A192,'BSE - Other Index Options'!$B:$B,F$147)=0,"",SUMIFS('BSE - SENSEX Index Options'!$L:$L,'BSE - SENSEX Index Options'!$C:$C,$A192,'BSE - SENSEX Index Options'!$B:$B,F$147)+SUMIFS('BSE - Other Index Options'!$L:$L,'BSE - Other Index Options'!$C:$C,$A192,'BSE - Other Index Options'!$B:$B,F$147))</f>
        <v>140.08539999999996</v>
      </c>
      <c r="G192" s="26" t="str">
        <f>IF(SUMIFS('BSE - SENSEX Index Options'!$L:$L,'BSE - SENSEX Index Options'!$C:$C,$A192,'BSE - SENSEX Index Options'!$B:$B,G$147)+SUMIFS('BSE - Other Index Options'!$L:$L,'BSE - Other Index Options'!$C:$C,$A192,'BSE - Other Index Options'!$B:$B,G$147)=0,"",SUMIFS('BSE - SENSEX Index Options'!$L:$L,'BSE - SENSEX Index Options'!$C:$C,$A192,'BSE - SENSEX Index Options'!$B:$B,G$147)+SUMIFS('BSE - Other Index Options'!$L:$L,'BSE - Other Index Options'!$C:$C,$A192,'BSE - Other Index Options'!$B:$B,G$147))</f>
        <v/>
      </c>
      <c r="H192" s="26">
        <f t="shared" si="7"/>
        <v>1676.8451</v>
      </c>
    </row>
    <row r="193" spans="1:8">
      <c r="A193" t="s">
        <v>71</v>
      </c>
      <c r="B193" s="26">
        <f>IF(SUMIFS('BSE - SENSEX Index Options'!$L:$L,'BSE - SENSEX Index Options'!$C:$C,$A193,'BSE - SENSEX Index Options'!$B:$B,B$147)+SUMIFS('BSE - Other Index Options'!$L:$L,'BSE - Other Index Options'!$C:$C,$A193,'BSE - Other Index Options'!$B:$B,B$147)=0,"",SUMIFS('BSE - SENSEX Index Options'!$L:$L,'BSE - SENSEX Index Options'!$C:$C,$A193,'BSE - SENSEX Index Options'!$B:$B,B$147)+SUMIFS('BSE - Other Index Options'!$L:$L,'BSE - Other Index Options'!$C:$C,$A193,'BSE - Other Index Options'!$B:$B,B$147))</f>
        <v>113.9426</v>
      </c>
      <c r="C193" s="26">
        <f>IF(SUMIFS('BSE - SENSEX Index Options'!$L:$L,'BSE - SENSEX Index Options'!$C:$C,$A193,'BSE - SENSEX Index Options'!$B:$B,C$147)+SUMIFS('BSE - Other Index Options'!$L:$L,'BSE - Other Index Options'!$C:$C,$A193,'BSE - Other Index Options'!$B:$B,C$147)=0,"",SUMIFS('BSE - SENSEX Index Options'!$L:$L,'BSE - SENSEX Index Options'!$C:$C,$A193,'BSE - SENSEX Index Options'!$B:$B,C$147)+SUMIFS('BSE - Other Index Options'!$L:$L,'BSE - Other Index Options'!$C:$C,$A193,'BSE - Other Index Options'!$B:$B,C$147))</f>
        <v>113.90590000000002</v>
      </c>
      <c r="D193" s="26">
        <f>IF(SUMIFS('BSE - SENSEX Index Options'!$L:$L,'BSE - SENSEX Index Options'!$C:$C,$A193,'BSE - SENSEX Index Options'!$B:$B,D$147)+SUMIFS('BSE - Other Index Options'!$L:$L,'BSE - Other Index Options'!$C:$C,$A193,'BSE - Other Index Options'!$B:$B,D$147)=0,"",SUMIFS('BSE - SENSEX Index Options'!$L:$L,'BSE - SENSEX Index Options'!$C:$C,$A193,'BSE - SENSEX Index Options'!$B:$B,D$147)+SUMIFS('BSE - Other Index Options'!$L:$L,'BSE - Other Index Options'!$C:$C,$A193,'BSE - Other Index Options'!$B:$B,D$147))</f>
        <v>376.9128</v>
      </c>
      <c r="E193" s="26">
        <f>IF(SUMIFS('BSE - SENSEX Index Options'!$L:$L,'BSE - SENSEX Index Options'!$C:$C,$A193,'BSE - SENSEX Index Options'!$B:$B,E$147)+SUMIFS('BSE - Other Index Options'!$L:$L,'BSE - Other Index Options'!$C:$C,$A193,'BSE - Other Index Options'!$B:$B,E$147)=0,"",SUMIFS('BSE - SENSEX Index Options'!$L:$L,'BSE - SENSEX Index Options'!$C:$C,$A193,'BSE - SENSEX Index Options'!$B:$B,E$147)+SUMIFS('BSE - Other Index Options'!$L:$L,'BSE - Other Index Options'!$C:$C,$A193,'BSE - Other Index Options'!$B:$B,E$147))</f>
        <v>657.49809999999991</v>
      </c>
      <c r="F193" s="26">
        <f>IF(SUMIFS('BSE - SENSEX Index Options'!$L:$L,'BSE - SENSEX Index Options'!$C:$C,$A193,'BSE - SENSEX Index Options'!$B:$B,F$147)+SUMIFS('BSE - Other Index Options'!$L:$L,'BSE - Other Index Options'!$C:$C,$A193,'BSE - Other Index Options'!$B:$B,F$147)=0,"",SUMIFS('BSE - SENSEX Index Options'!$L:$L,'BSE - SENSEX Index Options'!$C:$C,$A193,'BSE - SENSEX Index Options'!$B:$B,F$147)+SUMIFS('BSE - Other Index Options'!$L:$L,'BSE - Other Index Options'!$C:$C,$A193,'BSE - Other Index Options'!$B:$B,F$147))</f>
        <v>130.80509999999998</v>
      </c>
      <c r="G193" s="26" t="str">
        <f>IF(SUMIFS('BSE - SENSEX Index Options'!$L:$L,'BSE - SENSEX Index Options'!$C:$C,$A193,'BSE - SENSEX Index Options'!$B:$B,G$147)+SUMIFS('BSE - Other Index Options'!$L:$L,'BSE - Other Index Options'!$C:$C,$A193,'BSE - Other Index Options'!$B:$B,G$147)=0,"",SUMIFS('BSE - SENSEX Index Options'!$L:$L,'BSE - SENSEX Index Options'!$C:$C,$A193,'BSE - SENSEX Index Options'!$B:$B,G$147)+SUMIFS('BSE - Other Index Options'!$L:$L,'BSE - Other Index Options'!$C:$C,$A193,'BSE - Other Index Options'!$B:$B,G$147))</f>
        <v/>
      </c>
      <c r="H193" s="26">
        <f t="shared" si="7"/>
        <v>1393.0645</v>
      </c>
    </row>
    <row r="194" spans="1:8">
      <c r="A194" t="s">
        <v>72</v>
      </c>
      <c r="B194" s="26">
        <f>IF(SUMIFS('BSE - SENSEX Index Options'!$L:$L,'BSE - SENSEX Index Options'!$C:$C,$A194,'BSE - SENSEX Index Options'!$B:$B,B$147)+SUMIFS('BSE - Other Index Options'!$L:$L,'BSE - Other Index Options'!$C:$C,$A194,'BSE - Other Index Options'!$B:$B,B$147)=0,"",SUMIFS('BSE - SENSEX Index Options'!$L:$L,'BSE - SENSEX Index Options'!$C:$C,$A194,'BSE - SENSEX Index Options'!$B:$B,B$147)+SUMIFS('BSE - Other Index Options'!$L:$L,'BSE - Other Index Options'!$C:$C,$A194,'BSE - Other Index Options'!$B:$B,B$147))</f>
        <v>120.80550000000001</v>
      </c>
      <c r="C194" s="26">
        <f>IF(SUMIFS('BSE - SENSEX Index Options'!$L:$L,'BSE - SENSEX Index Options'!$C:$C,$A194,'BSE - SENSEX Index Options'!$B:$B,C$147)+SUMIFS('BSE - Other Index Options'!$L:$L,'BSE - Other Index Options'!$C:$C,$A194,'BSE - Other Index Options'!$B:$B,C$147)=0,"",SUMIFS('BSE - SENSEX Index Options'!$L:$L,'BSE - SENSEX Index Options'!$C:$C,$A194,'BSE - SENSEX Index Options'!$B:$B,C$147)+SUMIFS('BSE - Other Index Options'!$L:$L,'BSE - Other Index Options'!$C:$C,$A194,'BSE - Other Index Options'!$B:$B,C$147))</f>
        <v>91.569599999999994</v>
      </c>
      <c r="D194" s="26">
        <f>IF(SUMIFS('BSE - SENSEX Index Options'!$L:$L,'BSE - SENSEX Index Options'!$C:$C,$A194,'BSE - SENSEX Index Options'!$B:$B,D$147)+SUMIFS('BSE - Other Index Options'!$L:$L,'BSE - Other Index Options'!$C:$C,$A194,'BSE - Other Index Options'!$B:$B,D$147)=0,"",SUMIFS('BSE - SENSEX Index Options'!$L:$L,'BSE - SENSEX Index Options'!$C:$C,$A194,'BSE - SENSEX Index Options'!$B:$B,D$147)+SUMIFS('BSE - Other Index Options'!$L:$L,'BSE - Other Index Options'!$C:$C,$A194,'BSE - Other Index Options'!$B:$B,D$147))</f>
        <v>267.78530000000006</v>
      </c>
      <c r="E194" s="26">
        <f>IF(SUMIFS('BSE - SENSEX Index Options'!$L:$L,'BSE - SENSEX Index Options'!$C:$C,$A194,'BSE - SENSEX Index Options'!$B:$B,E$147)+SUMIFS('BSE - Other Index Options'!$L:$L,'BSE - Other Index Options'!$C:$C,$A194,'BSE - Other Index Options'!$B:$B,E$147)=0,"",SUMIFS('BSE - SENSEX Index Options'!$L:$L,'BSE - SENSEX Index Options'!$C:$C,$A194,'BSE - SENSEX Index Options'!$B:$B,E$147)+SUMIFS('BSE - Other Index Options'!$L:$L,'BSE - Other Index Options'!$C:$C,$A194,'BSE - Other Index Options'!$B:$B,E$147))</f>
        <v>488.03100000000001</v>
      </c>
      <c r="F194" s="26">
        <f>IF(SUMIFS('BSE - SENSEX Index Options'!$L:$L,'BSE - SENSEX Index Options'!$C:$C,$A194,'BSE - SENSEX Index Options'!$B:$B,F$147)+SUMIFS('BSE - Other Index Options'!$L:$L,'BSE - Other Index Options'!$C:$C,$A194,'BSE - Other Index Options'!$B:$B,F$147)=0,"",SUMIFS('BSE - SENSEX Index Options'!$L:$L,'BSE - SENSEX Index Options'!$C:$C,$A194,'BSE - SENSEX Index Options'!$B:$B,F$147)+SUMIFS('BSE - Other Index Options'!$L:$L,'BSE - Other Index Options'!$C:$C,$A194,'BSE - Other Index Options'!$B:$B,F$147))</f>
        <v>87.931899999999985</v>
      </c>
      <c r="G194" s="26" t="str">
        <f>IF(SUMIFS('BSE - SENSEX Index Options'!$L:$L,'BSE - SENSEX Index Options'!$C:$C,$A194,'BSE - SENSEX Index Options'!$B:$B,G$147)+SUMIFS('BSE - Other Index Options'!$L:$L,'BSE - Other Index Options'!$C:$C,$A194,'BSE - Other Index Options'!$B:$B,G$147)=0,"",SUMIFS('BSE - SENSEX Index Options'!$L:$L,'BSE - SENSEX Index Options'!$C:$C,$A194,'BSE - SENSEX Index Options'!$B:$B,G$147)+SUMIFS('BSE - Other Index Options'!$L:$L,'BSE - Other Index Options'!$C:$C,$A194,'BSE - Other Index Options'!$B:$B,G$147))</f>
        <v/>
      </c>
      <c r="H194" s="26">
        <f t="shared" si="7"/>
        <v>1056.1233000000002</v>
      </c>
    </row>
    <row r="195" spans="1:8">
      <c r="A195" t="s">
        <v>73</v>
      </c>
      <c r="B195" s="26">
        <f>IF(SUMIFS('BSE - SENSEX Index Options'!$L:$L,'BSE - SENSEX Index Options'!$C:$C,$A195,'BSE - SENSEX Index Options'!$B:$B,B$147)+SUMIFS('BSE - Other Index Options'!$L:$L,'BSE - Other Index Options'!$C:$C,$A195,'BSE - Other Index Options'!$B:$B,B$147)=0,"",SUMIFS('BSE - SENSEX Index Options'!$L:$L,'BSE - SENSEX Index Options'!$C:$C,$A195,'BSE - SENSEX Index Options'!$B:$B,B$147)+SUMIFS('BSE - Other Index Options'!$L:$L,'BSE - Other Index Options'!$C:$C,$A195,'BSE - Other Index Options'!$B:$B,B$147))</f>
        <v>67.632699999999986</v>
      </c>
      <c r="C195" s="26">
        <f>IF(SUMIFS('BSE - SENSEX Index Options'!$L:$L,'BSE - SENSEX Index Options'!$C:$C,$A195,'BSE - SENSEX Index Options'!$B:$B,C$147)+SUMIFS('BSE - Other Index Options'!$L:$L,'BSE - Other Index Options'!$C:$C,$A195,'BSE - Other Index Options'!$B:$B,C$147)=0,"",SUMIFS('BSE - SENSEX Index Options'!$L:$L,'BSE - SENSEX Index Options'!$C:$C,$A195,'BSE - SENSEX Index Options'!$B:$B,C$147)+SUMIFS('BSE - Other Index Options'!$L:$L,'BSE - Other Index Options'!$C:$C,$A195,'BSE - Other Index Options'!$B:$B,C$147))</f>
        <v>116.79969999999999</v>
      </c>
      <c r="D195" s="26">
        <f>IF(SUMIFS('BSE - SENSEX Index Options'!$L:$L,'BSE - SENSEX Index Options'!$C:$C,$A195,'BSE - SENSEX Index Options'!$B:$B,D$147)+SUMIFS('BSE - Other Index Options'!$L:$L,'BSE - Other Index Options'!$C:$C,$A195,'BSE - Other Index Options'!$B:$B,D$147)=0,"",SUMIFS('BSE - SENSEX Index Options'!$L:$L,'BSE - SENSEX Index Options'!$C:$C,$A195,'BSE - SENSEX Index Options'!$B:$B,D$147)+SUMIFS('BSE - Other Index Options'!$L:$L,'BSE - Other Index Options'!$C:$C,$A195,'BSE - Other Index Options'!$B:$B,D$147))</f>
        <v>383.0127</v>
      </c>
      <c r="E195" s="26">
        <f>IF(SUMIFS('BSE - SENSEX Index Options'!$L:$L,'BSE - SENSEX Index Options'!$C:$C,$A195,'BSE - SENSEX Index Options'!$B:$B,E$147)+SUMIFS('BSE - Other Index Options'!$L:$L,'BSE - Other Index Options'!$C:$C,$A195,'BSE - Other Index Options'!$B:$B,E$147)=0,"",SUMIFS('BSE - SENSEX Index Options'!$L:$L,'BSE - SENSEX Index Options'!$C:$C,$A195,'BSE - SENSEX Index Options'!$B:$B,E$147)+SUMIFS('BSE - Other Index Options'!$L:$L,'BSE - Other Index Options'!$C:$C,$A195,'BSE - Other Index Options'!$B:$B,E$147))</f>
        <v>606.83189999999991</v>
      </c>
      <c r="F195" s="26" t="str">
        <f>IF(SUMIFS('BSE - SENSEX Index Options'!$L:$L,'BSE - SENSEX Index Options'!$C:$C,$A195,'BSE - SENSEX Index Options'!$B:$B,F$147)+SUMIFS('BSE - Other Index Options'!$L:$L,'BSE - Other Index Options'!$C:$C,$A195,'BSE - Other Index Options'!$B:$B,F$147)=0,"",SUMIFS('BSE - SENSEX Index Options'!$L:$L,'BSE - SENSEX Index Options'!$C:$C,$A195,'BSE - SENSEX Index Options'!$B:$B,F$147)+SUMIFS('BSE - Other Index Options'!$L:$L,'BSE - Other Index Options'!$C:$C,$A195,'BSE - Other Index Options'!$B:$B,F$147))</f>
        <v/>
      </c>
      <c r="G195" s="26" t="str">
        <f>IF(SUMIFS('BSE - SENSEX Index Options'!$L:$L,'BSE - SENSEX Index Options'!$C:$C,$A195,'BSE - SENSEX Index Options'!$B:$B,G$147)+SUMIFS('BSE - Other Index Options'!$L:$L,'BSE - Other Index Options'!$C:$C,$A195,'BSE - Other Index Options'!$B:$B,G$147)=0,"",SUMIFS('BSE - SENSEX Index Options'!$L:$L,'BSE - SENSEX Index Options'!$C:$C,$A195,'BSE - SENSEX Index Options'!$B:$B,G$147)+SUMIFS('BSE - Other Index Options'!$L:$L,'BSE - Other Index Options'!$C:$C,$A195,'BSE - Other Index Options'!$B:$B,G$147))</f>
        <v/>
      </c>
      <c r="H195" s="26">
        <f t="shared" si="7"/>
        <v>1174.2769999999998</v>
      </c>
    </row>
    <row r="196" spans="1:8">
      <c r="A196" t="s">
        <v>74</v>
      </c>
      <c r="B196" s="26">
        <f>IF(SUMIFS('BSE - SENSEX Index Options'!$L:$L,'BSE - SENSEX Index Options'!$C:$C,$A196,'BSE - SENSEX Index Options'!$B:$B,B$147)+SUMIFS('BSE - Other Index Options'!$L:$L,'BSE - Other Index Options'!$C:$C,$A196,'BSE - Other Index Options'!$B:$B,B$147)=0,"",SUMIFS('BSE - SENSEX Index Options'!$L:$L,'BSE - SENSEX Index Options'!$C:$C,$A196,'BSE - SENSEX Index Options'!$B:$B,B$147)+SUMIFS('BSE - Other Index Options'!$L:$L,'BSE - Other Index Options'!$C:$C,$A196,'BSE - Other Index Options'!$B:$B,B$147))</f>
        <v>99.334100000000007</v>
      </c>
      <c r="C196" s="26">
        <f>IF(SUMIFS('BSE - SENSEX Index Options'!$L:$L,'BSE - SENSEX Index Options'!$C:$C,$A196,'BSE - SENSEX Index Options'!$B:$B,C$147)+SUMIFS('BSE - Other Index Options'!$L:$L,'BSE - Other Index Options'!$C:$C,$A196,'BSE - Other Index Options'!$B:$B,C$147)=0,"",SUMIFS('BSE - SENSEX Index Options'!$L:$L,'BSE - SENSEX Index Options'!$C:$C,$A196,'BSE - SENSEX Index Options'!$B:$B,C$147)+SUMIFS('BSE - Other Index Options'!$L:$L,'BSE - Other Index Options'!$C:$C,$A196,'BSE - Other Index Options'!$B:$B,C$147))</f>
        <v>103.6949</v>
      </c>
      <c r="D196" s="26" t="str">
        <f>IF(SUMIFS('BSE - SENSEX Index Options'!$L:$L,'BSE - SENSEX Index Options'!$C:$C,$A196,'BSE - SENSEX Index Options'!$B:$B,D$147)+SUMIFS('BSE - Other Index Options'!$L:$L,'BSE - Other Index Options'!$C:$C,$A196,'BSE - Other Index Options'!$B:$B,D$147)=0,"",SUMIFS('BSE - SENSEX Index Options'!$L:$L,'BSE - SENSEX Index Options'!$C:$C,$A196,'BSE - SENSEX Index Options'!$B:$B,D$147)+SUMIFS('BSE - Other Index Options'!$L:$L,'BSE - Other Index Options'!$C:$C,$A196,'BSE - Other Index Options'!$B:$B,D$147))</f>
        <v/>
      </c>
      <c r="E196" s="26" t="str">
        <f>IF(SUMIFS('BSE - SENSEX Index Options'!$L:$L,'BSE - SENSEX Index Options'!$C:$C,$A196,'BSE - SENSEX Index Options'!$B:$B,E$147)+SUMIFS('BSE - Other Index Options'!$L:$L,'BSE - Other Index Options'!$C:$C,$A196,'BSE - Other Index Options'!$B:$B,E$147)=0,"",SUMIFS('BSE - SENSEX Index Options'!$L:$L,'BSE - SENSEX Index Options'!$C:$C,$A196,'BSE - SENSEX Index Options'!$B:$B,E$147)+SUMIFS('BSE - Other Index Options'!$L:$L,'BSE - Other Index Options'!$C:$C,$A196,'BSE - Other Index Options'!$B:$B,E$147))</f>
        <v/>
      </c>
      <c r="F196" s="26" t="str">
        <f>IF(SUMIFS('BSE - SENSEX Index Options'!$L:$L,'BSE - SENSEX Index Options'!$C:$C,$A196,'BSE - SENSEX Index Options'!$B:$B,F$147)+SUMIFS('BSE - Other Index Options'!$L:$L,'BSE - Other Index Options'!$C:$C,$A196,'BSE - Other Index Options'!$B:$B,F$147)=0,"",SUMIFS('BSE - SENSEX Index Options'!$L:$L,'BSE - SENSEX Index Options'!$C:$C,$A196,'BSE - SENSEX Index Options'!$B:$B,F$147)+SUMIFS('BSE - Other Index Options'!$L:$L,'BSE - Other Index Options'!$C:$C,$A196,'BSE - Other Index Options'!$B:$B,F$147))</f>
        <v/>
      </c>
      <c r="G196" s="26" t="str">
        <f>IF(SUMIFS('BSE - SENSEX Index Options'!$L:$L,'BSE - SENSEX Index Options'!$C:$C,$A196,'BSE - SENSEX Index Options'!$B:$B,G$147)+SUMIFS('BSE - Other Index Options'!$L:$L,'BSE - Other Index Options'!$C:$C,$A196,'BSE - Other Index Options'!$B:$B,G$147)=0,"",SUMIFS('BSE - SENSEX Index Options'!$L:$L,'BSE - SENSEX Index Options'!$C:$C,$A196,'BSE - SENSEX Index Options'!$B:$B,G$147)+SUMIFS('BSE - Other Index Options'!$L:$L,'BSE - Other Index Options'!$C:$C,$A196,'BSE - Other Index Options'!$B:$B,G$147))</f>
        <v/>
      </c>
      <c r="H196" s="26">
        <f t="shared" si="7"/>
        <v>203.029</v>
      </c>
    </row>
    <row r="197" spans="1:8">
      <c r="A197" t="s">
        <v>75</v>
      </c>
      <c r="B197" s="26">
        <f>IF(SUMIFS('BSE - SENSEX Index Options'!$L:$L,'BSE - SENSEX Index Options'!$C:$C,$A197,'BSE - SENSEX Index Options'!$B:$B,B$147)+SUMIFS('BSE - Other Index Options'!$L:$L,'BSE - Other Index Options'!$C:$C,$A197,'BSE - Other Index Options'!$B:$B,B$147)=0,"",SUMIFS('BSE - SENSEX Index Options'!$L:$L,'BSE - SENSEX Index Options'!$C:$C,$A197,'BSE - SENSEX Index Options'!$B:$B,B$147)+SUMIFS('BSE - Other Index Options'!$L:$L,'BSE - Other Index Options'!$C:$C,$A197,'BSE - Other Index Options'!$B:$B,B$147))</f>
        <v>87.080100000000016</v>
      </c>
      <c r="C197" s="26">
        <f>IF(SUMIFS('BSE - SENSEX Index Options'!$L:$L,'BSE - SENSEX Index Options'!$C:$C,$A197,'BSE - SENSEX Index Options'!$B:$B,C$147)+SUMIFS('BSE - Other Index Options'!$L:$L,'BSE - Other Index Options'!$C:$C,$A197,'BSE - Other Index Options'!$B:$B,C$147)=0,"",SUMIFS('BSE - SENSEX Index Options'!$L:$L,'BSE - SENSEX Index Options'!$C:$C,$A197,'BSE - SENSEX Index Options'!$B:$B,C$147)+SUMIFS('BSE - Other Index Options'!$L:$L,'BSE - Other Index Options'!$C:$C,$A197,'BSE - Other Index Options'!$B:$B,C$147))</f>
        <v>101.59259999999999</v>
      </c>
      <c r="D197" s="26">
        <f>IF(SUMIFS('BSE - SENSEX Index Options'!$L:$L,'BSE - SENSEX Index Options'!$C:$C,$A197,'BSE - SENSEX Index Options'!$B:$B,D$147)+SUMIFS('BSE - Other Index Options'!$L:$L,'BSE - Other Index Options'!$C:$C,$A197,'BSE - Other Index Options'!$B:$B,D$147)=0,"",SUMIFS('BSE - SENSEX Index Options'!$L:$L,'BSE - SENSEX Index Options'!$C:$C,$A197,'BSE - SENSEX Index Options'!$B:$B,D$147)+SUMIFS('BSE - Other Index Options'!$L:$L,'BSE - Other Index Options'!$C:$C,$A197,'BSE - Other Index Options'!$B:$B,D$147))</f>
        <v>355.11239999999998</v>
      </c>
      <c r="E197" s="26">
        <f>IF(SUMIFS('BSE - SENSEX Index Options'!$L:$L,'BSE - SENSEX Index Options'!$C:$C,$A197,'BSE - SENSEX Index Options'!$B:$B,E$147)+SUMIFS('BSE - Other Index Options'!$L:$L,'BSE - Other Index Options'!$C:$C,$A197,'BSE - Other Index Options'!$B:$B,E$147)=0,"",SUMIFS('BSE - SENSEX Index Options'!$L:$L,'BSE - SENSEX Index Options'!$C:$C,$A197,'BSE - SENSEX Index Options'!$B:$B,E$147)+SUMIFS('BSE - Other Index Options'!$L:$L,'BSE - Other Index Options'!$C:$C,$A197,'BSE - Other Index Options'!$B:$B,E$147))</f>
        <v>547.02120000000014</v>
      </c>
      <c r="F197" s="26">
        <f>IF(SUMIFS('BSE - SENSEX Index Options'!$L:$L,'BSE - SENSEX Index Options'!$C:$C,$A197,'BSE - SENSEX Index Options'!$B:$B,F$147)+SUMIFS('BSE - Other Index Options'!$L:$L,'BSE - Other Index Options'!$C:$C,$A197,'BSE - Other Index Options'!$B:$B,F$147)=0,"",SUMIFS('BSE - SENSEX Index Options'!$L:$L,'BSE - SENSEX Index Options'!$C:$C,$A197,'BSE - SENSEX Index Options'!$B:$B,F$147)+SUMIFS('BSE - Other Index Options'!$L:$L,'BSE - Other Index Options'!$C:$C,$A197,'BSE - Other Index Options'!$B:$B,F$147))</f>
        <v>92.115399999999994</v>
      </c>
      <c r="G197" s="26" t="str">
        <f>IF(SUMIFS('BSE - SENSEX Index Options'!$L:$L,'BSE - SENSEX Index Options'!$C:$C,$A197,'BSE - SENSEX Index Options'!$B:$B,G$147)+SUMIFS('BSE - Other Index Options'!$L:$L,'BSE - Other Index Options'!$C:$C,$A197,'BSE - Other Index Options'!$B:$B,G$147)=0,"",SUMIFS('BSE - SENSEX Index Options'!$L:$L,'BSE - SENSEX Index Options'!$C:$C,$A197,'BSE - SENSEX Index Options'!$B:$B,G$147)+SUMIFS('BSE - Other Index Options'!$L:$L,'BSE - Other Index Options'!$C:$C,$A197,'BSE - Other Index Options'!$B:$B,G$147))</f>
        <v/>
      </c>
      <c r="H197" s="26">
        <f t="shared" si="7"/>
        <v>1182.9217000000001</v>
      </c>
    </row>
    <row r="198" spans="1:8">
      <c r="A198" t="s">
        <v>76</v>
      </c>
      <c r="B198" s="26">
        <f>IF(SUMIFS('BSE - SENSEX Index Options'!$L:$L,'BSE - SENSEX Index Options'!$C:$C,$A198,'BSE - SENSEX Index Options'!$B:$B,B$147)+SUMIFS('BSE - Other Index Options'!$L:$L,'BSE - Other Index Options'!$C:$C,$A198,'BSE - Other Index Options'!$B:$B,B$147)=0,"",SUMIFS('BSE - SENSEX Index Options'!$L:$L,'BSE - SENSEX Index Options'!$C:$C,$A198,'BSE - SENSEX Index Options'!$B:$B,B$147)+SUMIFS('BSE - Other Index Options'!$L:$L,'BSE - Other Index Options'!$C:$C,$A198,'BSE - Other Index Options'!$B:$B,B$147))</f>
        <v>136.27570000000003</v>
      </c>
      <c r="C198" s="26">
        <f>IF(SUMIFS('BSE - SENSEX Index Options'!$L:$L,'BSE - SENSEX Index Options'!$C:$C,$A198,'BSE - SENSEX Index Options'!$B:$B,C$147)+SUMIFS('BSE - Other Index Options'!$L:$L,'BSE - Other Index Options'!$C:$C,$A198,'BSE - Other Index Options'!$B:$B,C$147)=0,"",SUMIFS('BSE - SENSEX Index Options'!$L:$L,'BSE - SENSEX Index Options'!$C:$C,$A198,'BSE - SENSEX Index Options'!$B:$B,C$147)+SUMIFS('BSE - Other Index Options'!$L:$L,'BSE - Other Index Options'!$C:$C,$A198,'BSE - Other Index Options'!$B:$B,C$147))</f>
        <v>114.88340000000001</v>
      </c>
      <c r="D198" s="26">
        <f>IF(SUMIFS('BSE - SENSEX Index Options'!$L:$L,'BSE - SENSEX Index Options'!$C:$C,$A198,'BSE - SENSEX Index Options'!$B:$B,D$147)+SUMIFS('BSE - Other Index Options'!$L:$L,'BSE - Other Index Options'!$C:$C,$A198,'BSE - Other Index Options'!$B:$B,D$147)=0,"",SUMIFS('BSE - SENSEX Index Options'!$L:$L,'BSE - SENSEX Index Options'!$C:$C,$A198,'BSE - SENSEX Index Options'!$B:$B,D$147)+SUMIFS('BSE - Other Index Options'!$L:$L,'BSE - Other Index Options'!$C:$C,$A198,'BSE - Other Index Options'!$B:$B,D$147))</f>
        <v>499.37020000000001</v>
      </c>
      <c r="E198" s="26">
        <f>IF(SUMIFS('BSE - SENSEX Index Options'!$L:$L,'BSE - SENSEX Index Options'!$C:$C,$A198,'BSE - SENSEX Index Options'!$B:$B,E$147)+SUMIFS('BSE - Other Index Options'!$L:$L,'BSE - Other Index Options'!$C:$C,$A198,'BSE - Other Index Options'!$B:$B,E$147)=0,"",SUMIFS('BSE - SENSEX Index Options'!$L:$L,'BSE - SENSEX Index Options'!$C:$C,$A198,'BSE - SENSEX Index Options'!$B:$B,E$147)+SUMIFS('BSE - Other Index Options'!$L:$L,'BSE - Other Index Options'!$C:$C,$A198,'BSE - Other Index Options'!$B:$B,E$147))</f>
        <v>677.48210000000006</v>
      </c>
      <c r="F198" s="26">
        <f>IF(SUMIFS('BSE - SENSEX Index Options'!$L:$L,'BSE - SENSEX Index Options'!$C:$C,$A198,'BSE - SENSEX Index Options'!$B:$B,F$147)+SUMIFS('BSE - Other Index Options'!$L:$L,'BSE - Other Index Options'!$C:$C,$A198,'BSE - Other Index Options'!$B:$B,F$147)=0,"",SUMIFS('BSE - SENSEX Index Options'!$L:$L,'BSE - SENSEX Index Options'!$C:$C,$A198,'BSE - SENSEX Index Options'!$B:$B,F$147)+SUMIFS('BSE - Other Index Options'!$L:$L,'BSE - Other Index Options'!$C:$C,$A198,'BSE - Other Index Options'!$B:$B,F$147))</f>
        <v>96.162800000000004</v>
      </c>
      <c r="G198" s="26" t="str">
        <f>IF(SUMIFS('BSE - SENSEX Index Options'!$L:$L,'BSE - SENSEX Index Options'!$C:$C,$A198,'BSE - SENSEX Index Options'!$B:$B,G$147)+SUMIFS('BSE - Other Index Options'!$L:$L,'BSE - Other Index Options'!$C:$C,$A198,'BSE - Other Index Options'!$B:$B,G$147)=0,"",SUMIFS('BSE - SENSEX Index Options'!$L:$L,'BSE - SENSEX Index Options'!$C:$C,$A198,'BSE - SENSEX Index Options'!$B:$B,G$147)+SUMIFS('BSE - Other Index Options'!$L:$L,'BSE - Other Index Options'!$C:$C,$A198,'BSE - Other Index Options'!$B:$B,G$147))</f>
        <v/>
      </c>
      <c r="H198" s="26">
        <f t="shared" si="7"/>
        <v>1524.1742000000002</v>
      </c>
    </row>
    <row r="199" spans="1:8">
      <c r="A199" t="s">
        <v>77</v>
      </c>
      <c r="B199" s="26" t="str">
        <f>IF(SUMIFS('BSE - SENSEX Index Options'!$L:$L,'BSE - SENSEX Index Options'!$C:$C,$A199,'BSE - SENSEX Index Options'!$B:$B,B$147)+SUMIFS('BSE - Other Index Options'!$L:$L,'BSE - Other Index Options'!$C:$C,$A199,'BSE - Other Index Options'!$B:$B,B$147)=0,"",SUMIFS('BSE - SENSEX Index Options'!$L:$L,'BSE - SENSEX Index Options'!$C:$C,$A199,'BSE - SENSEX Index Options'!$B:$B,B$147)+SUMIFS('BSE - Other Index Options'!$L:$L,'BSE - Other Index Options'!$C:$C,$A199,'BSE - Other Index Options'!$B:$B,B$147))</f>
        <v/>
      </c>
      <c r="C199" s="26" t="str">
        <f>IF(SUMIFS('BSE - SENSEX Index Options'!$L:$L,'BSE - SENSEX Index Options'!$C:$C,$A199,'BSE - SENSEX Index Options'!$B:$B,C$147)+SUMIFS('BSE - Other Index Options'!$L:$L,'BSE - Other Index Options'!$C:$C,$A199,'BSE - Other Index Options'!$B:$B,C$147)=0,"",SUMIFS('BSE - SENSEX Index Options'!$L:$L,'BSE - SENSEX Index Options'!$C:$C,$A199,'BSE - SENSEX Index Options'!$B:$B,C$147)+SUMIFS('BSE - Other Index Options'!$L:$L,'BSE - Other Index Options'!$C:$C,$A199,'BSE - Other Index Options'!$B:$B,C$147))</f>
        <v/>
      </c>
      <c r="D199" s="26">
        <f>IF(SUMIFS('BSE - SENSEX Index Options'!$L:$L,'BSE - SENSEX Index Options'!$C:$C,$A199,'BSE - SENSEX Index Options'!$B:$B,D$147)+SUMIFS('BSE - Other Index Options'!$L:$L,'BSE - Other Index Options'!$C:$C,$A199,'BSE - Other Index Options'!$B:$B,D$147)=0,"",SUMIFS('BSE - SENSEX Index Options'!$L:$L,'BSE - SENSEX Index Options'!$C:$C,$A199,'BSE - SENSEX Index Options'!$B:$B,D$147)+SUMIFS('BSE - Other Index Options'!$L:$L,'BSE - Other Index Options'!$C:$C,$A199,'BSE - Other Index Options'!$B:$B,D$147))</f>
        <v>378.74499999999995</v>
      </c>
      <c r="E199" s="26">
        <f>IF(SUMIFS('BSE - SENSEX Index Options'!$L:$L,'BSE - SENSEX Index Options'!$C:$C,$A199,'BSE - SENSEX Index Options'!$B:$B,E$147)+SUMIFS('BSE - Other Index Options'!$L:$L,'BSE - Other Index Options'!$C:$C,$A199,'BSE - Other Index Options'!$B:$B,E$147)=0,"",SUMIFS('BSE - SENSEX Index Options'!$L:$L,'BSE - SENSEX Index Options'!$C:$C,$A199,'BSE - SENSEX Index Options'!$B:$B,E$147)+SUMIFS('BSE - Other Index Options'!$L:$L,'BSE - Other Index Options'!$C:$C,$A199,'BSE - Other Index Options'!$B:$B,E$147))</f>
        <v>516.71080000000006</v>
      </c>
      <c r="F199" s="26">
        <f>IF(SUMIFS('BSE - SENSEX Index Options'!$L:$L,'BSE - SENSEX Index Options'!$C:$C,$A199,'BSE - SENSEX Index Options'!$B:$B,F$147)+SUMIFS('BSE - Other Index Options'!$L:$L,'BSE - Other Index Options'!$C:$C,$A199,'BSE - Other Index Options'!$B:$B,F$147)=0,"",SUMIFS('BSE - SENSEX Index Options'!$L:$L,'BSE - SENSEX Index Options'!$C:$C,$A199,'BSE - SENSEX Index Options'!$B:$B,F$147)+SUMIFS('BSE - Other Index Options'!$L:$L,'BSE - Other Index Options'!$C:$C,$A199,'BSE - Other Index Options'!$B:$B,F$147))</f>
        <v>112.6211</v>
      </c>
      <c r="G199" s="26" t="str">
        <f>IF(SUMIFS('BSE - SENSEX Index Options'!$L:$L,'BSE - SENSEX Index Options'!$C:$C,$A199,'BSE - SENSEX Index Options'!$B:$B,G$147)+SUMIFS('BSE - Other Index Options'!$L:$L,'BSE - Other Index Options'!$C:$C,$A199,'BSE - Other Index Options'!$B:$B,G$147)=0,"",SUMIFS('BSE - SENSEX Index Options'!$L:$L,'BSE - SENSEX Index Options'!$C:$C,$A199,'BSE - SENSEX Index Options'!$B:$B,G$147)+SUMIFS('BSE - Other Index Options'!$L:$L,'BSE - Other Index Options'!$C:$C,$A199,'BSE - Other Index Options'!$B:$B,G$147))</f>
        <v/>
      </c>
      <c r="H199" s="26">
        <f t="shared" si="7"/>
        <v>1008.0768999999999</v>
      </c>
    </row>
    <row r="200" spans="1:8">
      <c r="A200" t="s">
        <v>78</v>
      </c>
      <c r="B200" s="26" t="str">
        <f>IF(SUMIFS('BSE - SENSEX Index Options'!$L:$L,'BSE - SENSEX Index Options'!$C:$C,$A200,'BSE - SENSEX Index Options'!$B:$B,B$147)+SUMIFS('BSE - Other Index Options'!$L:$L,'BSE - Other Index Options'!$C:$C,$A200,'BSE - Other Index Options'!$B:$B,B$147)=0,"",SUMIFS('BSE - SENSEX Index Options'!$L:$L,'BSE - SENSEX Index Options'!$C:$C,$A200,'BSE - SENSEX Index Options'!$B:$B,B$147)+SUMIFS('BSE - Other Index Options'!$L:$L,'BSE - Other Index Options'!$C:$C,$A200,'BSE - Other Index Options'!$B:$B,B$147))</f>
        <v/>
      </c>
      <c r="C200" s="26" t="str">
        <f>IF(SUMIFS('BSE - SENSEX Index Options'!$L:$L,'BSE - SENSEX Index Options'!$C:$C,$A200,'BSE - SENSEX Index Options'!$B:$B,C$147)+SUMIFS('BSE - Other Index Options'!$L:$L,'BSE - Other Index Options'!$C:$C,$A200,'BSE - Other Index Options'!$B:$B,C$147)=0,"",SUMIFS('BSE - SENSEX Index Options'!$L:$L,'BSE - SENSEX Index Options'!$C:$C,$A200,'BSE - SENSEX Index Options'!$B:$B,C$147)+SUMIFS('BSE - Other Index Options'!$L:$L,'BSE - Other Index Options'!$C:$C,$A200,'BSE - Other Index Options'!$B:$B,C$147))</f>
        <v/>
      </c>
      <c r="D200" s="26" t="str">
        <f>IF(SUMIFS('BSE - SENSEX Index Options'!$L:$L,'BSE - SENSEX Index Options'!$C:$C,$A200,'BSE - SENSEX Index Options'!$B:$B,D$147)+SUMIFS('BSE - Other Index Options'!$L:$L,'BSE - Other Index Options'!$C:$C,$A200,'BSE - Other Index Options'!$B:$B,D$147)=0,"",SUMIFS('BSE - SENSEX Index Options'!$L:$L,'BSE - SENSEX Index Options'!$C:$C,$A200,'BSE - SENSEX Index Options'!$B:$B,D$147)+SUMIFS('BSE - Other Index Options'!$L:$L,'BSE - Other Index Options'!$C:$C,$A200,'BSE - Other Index Options'!$B:$B,D$147))</f>
        <v/>
      </c>
      <c r="E200" s="26" t="str">
        <f>IF(SUMIFS('BSE - SENSEX Index Options'!$L:$L,'BSE - SENSEX Index Options'!$C:$C,$A200,'BSE - SENSEX Index Options'!$B:$B,E$147)+SUMIFS('BSE - Other Index Options'!$L:$L,'BSE - Other Index Options'!$C:$C,$A200,'BSE - Other Index Options'!$B:$B,E$147)=0,"",SUMIFS('BSE - SENSEX Index Options'!$L:$L,'BSE - SENSEX Index Options'!$C:$C,$A200,'BSE - SENSEX Index Options'!$B:$B,E$147)+SUMIFS('BSE - Other Index Options'!$L:$L,'BSE - Other Index Options'!$C:$C,$A200,'BSE - Other Index Options'!$B:$B,E$147))</f>
        <v/>
      </c>
      <c r="F200" s="26" t="str">
        <f>IF(SUMIFS('BSE - SENSEX Index Options'!$L:$L,'BSE - SENSEX Index Options'!$C:$C,$A200,'BSE - SENSEX Index Options'!$B:$B,F$147)+SUMIFS('BSE - Other Index Options'!$L:$L,'BSE - Other Index Options'!$C:$C,$A200,'BSE - Other Index Options'!$B:$B,F$147)=0,"",SUMIFS('BSE - SENSEX Index Options'!$L:$L,'BSE - SENSEX Index Options'!$C:$C,$A200,'BSE - SENSEX Index Options'!$B:$B,F$147)+SUMIFS('BSE - Other Index Options'!$L:$L,'BSE - Other Index Options'!$C:$C,$A200,'BSE - Other Index Options'!$B:$B,F$147))</f>
        <v/>
      </c>
      <c r="G200" s="26" t="str">
        <f>IF(SUMIFS('BSE - SENSEX Index Options'!$L:$L,'BSE - SENSEX Index Options'!$C:$C,$A200,'BSE - SENSEX Index Options'!$B:$B,G$147)+SUMIFS('BSE - Other Index Options'!$L:$L,'BSE - Other Index Options'!$C:$C,$A200,'BSE - Other Index Options'!$B:$B,G$147)=0,"",SUMIFS('BSE - SENSEX Index Options'!$L:$L,'BSE - SENSEX Index Options'!$C:$C,$A200,'BSE - SENSEX Index Options'!$B:$B,G$147)+SUMIFS('BSE - Other Index Options'!$L:$L,'BSE - Other Index Options'!$C:$C,$A200,'BSE - Other Index Options'!$B:$B,G$147))</f>
        <v/>
      </c>
      <c r="H200" s="26" t="str">
        <f t="shared" si="7"/>
        <v/>
      </c>
    </row>
    <row r="201" spans="1:8">
      <c r="A201" t="s">
        <v>79</v>
      </c>
      <c r="B201" s="26" t="str">
        <f>IF(SUMIFS('BSE - SENSEX Index Options'!$L:$L,'BSE - SENSEX Index Options'!$C:$C,$A201,'BSE - SENSEX Index Options'!$B:$B,B$147)+SUMIFS('BSE - Other Index Options'!$L:$L,'BSE - Other Index Options'!$C:$C,$A201,'BSE - Other Index Options'!$B:$B,B$147)=0,"",SUMIFS('BSE - SENSEX Index Options'!$L:$L,'BSE - SENSEX Index Options'!$C:$C,$A201,'BSE - SENSEX Index Options'!$B:$B,B$147)+SUMIFS('BSE - Other Index Options'!$L:$L,'BSE - Other Index Options'!$C:$C,$A201,'BSE - Other Index Options'!$B:$B,B$147))</f>
        <v/>
      </c>
      <c r="C201" s="26" t="str">
        <f>IF(SUMIFS('BSE - SENSEX Index Options'!$L:$L,'BSE - SENSEX Index Options'!$C:$C,$A201,'BSE - SENSEX Index Options'!$B:$B,C$147)+SUMIFS('BSE - Other Index Options'!$L:$L,'BSE - Other Index Options'!$C:$C,$A201,'BSE - Other Index Options'!$B:$B,C$147)=0,"",SUMIFS('BSE - SENSEX Index Options'!$L:$L,'BSE - SENSEX Index Options'!$C:$C,$A201,'BSE - SENSEX Index Options'!$B:$B,C$147)+SUMIFS('BSE - Other Index Options'!$L:$L,'BSE - Other Index Options'!$C:$C,$A201,'BSE - Other Index Options'!$B:$B,C$147))</f>
        <v/>
      </c>
      <c r="D201" s="26" t="str">
        <f>IF(SUMIFS('BSE - SENSEX Index Options'!$L:$L,'BSE - SENSEX Index Options'!$C:$C,$A201,'BSE - SENSEX Index Options'!$B:$B,D$147)+SUMIFS('BSE - Other Index Options'!$L:$L,'BSE - Other Index Options'!$C:$C,$A201,'BSE - Other Index Options'!$B:$B,D$147)=0,"",SUMIFS('BSE - SENSEX Index Options'!$L:$L,'BSE - SENSEX Index Options'!$C:$C,$A201,'BSE - SENSEX Index Options'!$B:$B,D$147)+SUMIFS('BSE - Other Index Options'!$L:$L,'BSE - Other Index Options'!$C:$C,$A201,'BSE - Other Index Options'!$B:$B,D$147))</f>
        <v/>
      </c>
      <c r="E201" s="26" t="str">
        <f>IF(SUMIFS('BSE - SENSEX Index Options'!$L:$L,'BSE - SENSEX Index Options'!$C:$C,$A201,'BSE - SENSEX Index Options'!$B:$B,E$147)+SUMIFS('BSE - Other Index Options'!$L:$L,'BSE - Other Index Options'!$C:$C,$A201,'BSE - Other Index Options'!$B:$B,E$147)=0,"",SUMIFS('BSE - SENSEX Index Options'!$L:$L,'BSE - SENSEX Index Options'!$C:$C,$A201,'BSE - SENSEX Index Options'!$B:$B,E$147)+SUMIFS('BSE - Other Index Options'!$L:$L,'BSE - Other Index Options'!$C:$C,$A201,'BSE - Other Index Options'!$B:$B,E$147))</f>
        <v/>
      </c>
      <c r="F201" s="26" t="str">
        <f>IF(SUMIFS('BSE - SENSEX Index Options'!$L:$L,'BSE - SENSEX Index Options'!$C:$C,$A201,'BSE - SENSEX Index Options'!$B:$B,F$147)+SUMIFS('BSE - Other Index Options'!$L:$L,'BSE - Other Index Options'!$C:$C,$A201,'BSE - Other Index Options'!$B:$B,F$147)=0,"",SUMIFS('BSE - SENSEX Index Options'!$L:$L,'BSE - SENSEX Index Options'!$C:$C,$A201,'BSE - SENSEX Index Options'!$B:$B,F$147)+SUMIFS('BSE - Other Index Options'!$L:$L,'BSE - Other Index Options'!$C:$C,$A201,'BSE - Other Index Options'!$B:$B,F$147))</f>
        <v/>
      </c>
      <c r="G201" s="26" t="str">
        <f>IF(SUMIFS('BSE - SENSEX Index Options'!$L:$L,'BSE - SENSEX Index Options'!$C:$C,$A201,'BSE - SENSEX Index Options'!$B:$B,G$147)+SUMIFS('BSE - Other Index Options'!$L:$L,'BSE - Other Index Options'!$C:$C,$A201,'BSE - Other Index Options'!$B:$B,G$147)=0,"",SUMIFS('BSE - SENSEX Index Options'!$L:$L,'BSE - SENSEX Index Options'!$C:$C,$A201,'BSE - SENSEX Index Options'!$B:$B,G$147)+SUMIFS('BSE - Other Index Options'!$L:$L,'BSE - Other Index Options'!$C:$C,$A201,'BSE - Other Index Options'!$B:$B,G$147))</f>
        <v/>
      </c>
      <c r="H201" s="26" t="str">
        <f t="shared" si="7"/>
        <v/>
      </c>
    </row>
    <row r="202" spans="1:8" hidden="1" outlineLevel="1">
      <c r="A202" t="s">
        <v>80</v>
      </c>
      <c r="B202" s="26" t="str">
        <f>IF(SUMIFS('BSE - SENSEX Index Options'!$L:$L,'BSE - SENSEX Index Options'!$C:$C,$A202,'BSE - SENSEX Index Options'!$B:$B,B$147)+SUMIFS('BSE - Other Index Options'!$L:$L,'BSE - Other Index Options'!$C:$C,$A202,'BSE - Other Index Options'!$B:$B,B$147)=0,"",SUMIFS('BSE - SENSEX Index Options'!$L:$L,'BSE - SENSEX Index Options'!$C:$C,$A202,'BSE - SENSEX Index Options'!$B:$B,B$147)+SUMIFS('BSE - Other Index Options'!$L:$L,'BSE - Other Index Options'!$C:$C,$A202,'BSE - Other Index Options'!$B:$B,B$147))</f>
        <v/>
      </c>
      <c r="C202" s="26" t="str">
        <f>IF(SUMIFS('BSE - SENSEX Index Options'!$L:$L,'BSE - SENSEX Index Options'!$C:$C,$A202,'BSE - SENSEX Index Options'!$B:$B,C$147)+SUMIFS('BSE - Other Index Options'!$L:$L,'BSE - Other Index Options'!$C:$C,$A202,'BSE - Other Index Options'!$B:$B,C$147)=0,"",SUMIFS('BSE - SENSEX Index Options'!$L:$L,'BSE - SENSEX Index Options'!$C:$C,$A202,'BSE - SENSEX Index Options'!$B:$B,C$147)+SUMIFS('BSE - Other Index Options'!$L:$L,'BSE - Other Index Options'!$C:$C,$A202,'BSE - Other Index Options'!$B:$B,C$147))</f>
        <v/>
      </c>
      <c r="D202" s="26" t="str">
        <f>IF(SUMIFS('BSE - SENSEX Index Options'!$L:$L,'BSE - SENSEX Index Options'!$C:$C,$A202,'BSE - SENSEX Index Options'!$B:$B,D$147)+SUMIFS('BSE - Other Index Options'!$L:$L,'BSE - Other Index Options'!$C:$C,$A202,'BSE - Other Index Options'!$B:$B,D$147)=0,"",SUMIFS('BSE - SENSEX Index Options'!$L:$L,'BSE - SENSEX Index Options'!$C:$C,$A202,'BSE - SENSEX Index Options'!$B:$B,D$147)+SUMIFS('BSE - Other Index Options'!$L:$L,'BSE - Other Index Options'!$C:$C,$A202,'BSE - Other Index Options'!$B:$B,D$147))</f>
        <v/>
      </c>
      <c r="E202" s="26" t="str">
        <f>IF(SUMIFS('BSE - SENSEX Index Options'!$L:$L,'BSE - SENSEX Index Options'!$C:$C,$A202,'BSE - SENSEX Index Options'!$B:$B,E$147)+SUMIFS('BSE - Other Index Options'!$L:$L,'BSE - Other Index Options'!$C:$C,$A202,'BSE - Other Index Options'!$B:$B,E$147)=0,"",SUMIFS('BSE - SENSEX Index Options'!$L:$L,'BSE - SENSEX Index Options'!$C:$C,$A202,'BSE - SENSEX Index Options'!$B:$B,E$147)+SUMIFS('BSE - Other Index Options'!$L:$L,'BSE - Other Index Options'!$C:$C,$A202,'BSE - Other Index Options'!$B:$B,E$147))</f>
        <v/>
      </c>
      <c r="F202" s="26" t="str">
        <f>IF(SUMIFS('BSE - SENSEX Index Options'!$L:$L,'BSE - SENSEX Index Options'!$C:$C,$A202,'BSE - SENSEX Index Options'!$B:$B,F$147)+SUMIFS('BSE - Other Index Options'!$L:$L,'BSE - Other Index Options'!$C:$C,$A202,'BSE - Other Index Options'!$B:$B,F$147)=0,"",SUMIFS('BSE - SENSEX Index Options'!$L:$L,'BSE - SENSEX Index Options'!$C:$C,$A202,'BSE - SENSEX Index Options'!$B:$B,F$147)+SUMIFS('BSE - Other Index Options'!$L:$L,'BSE - Other Index Options'!$C:$C,$A202,'BSE - Other Index Options'!$B:$B,F$147))</f>
        <v/>
      </c>
      <c r="G202" s="26" t="str">
        <f>IF(SUMIFS('BSE - SENSEX Index Options'!$L:$L,'BSE - SENSEX Index Options'!$C:$C,$A202,'BSE - SENSEX Index Options'!$B:$B,G$147)+SUMIFS('BSE - Other Index Options'!$L:$L,'BSE - Other Index Options'!$C:$C,$A202,'BSE - Other Index Options'!$B:$B,G$147)=0,"",SUMIFS('BSE - SENSEX Index Options'!$L:$L,'BSE - SENSEX Index Options'!$C:$C,$A202,'BSE - SENSEX Index Options'!$B:$B,G$147)+SUMIFS('BSE - Other Index Options'!$L:$L,'BSE - Other Index Options'!$C:$C,$A202,'BSE - Other Index Options'!$B:$B,G$147))</f>
        <v/>
      </c>
      <c r="H202" s="26" t="str">
        <f t="shared" si="7"/>
        <v/>
      </c>
    </row>
    <row r="203" spans="1:8" hidden="1" outlineLevel="1">
      <c r="A203" t="s">
        <v>81</v>
      </c>
      <c r="B203" s="26" t="str">
        <f>IF(SUMIFS('BSE - SENSEX Index Options'!$L:$L,'BSE - SENSEX Index Options'!$C:$C,$A203,'BSE - SENSEX Index Options'!$B:$B,B$147)+SUMIFS('BSE - Other Index Options'!$L:$L,'BSE - Other Index Options'!$C:$C,$A203,'BSE - Other Index Options'!$B:$B,B$147)=0,"",SUMIFS('BSE - SENSEX Index Options'!$L:$L,'BSE - SENSEX Index Options'!$C:$C,$A203,'BSE - SENSEX Index Options'!$B:$B,B$147)+SUMIFS('BSE - Other Index Options'!$L:$L,'BSE - Other Index Options'!$C:$C,$A203,'BSE - Other Index Options'!$B:$B,B$147))</f>
        <v/>
      </c>
      <c r="C203" s="26" t="str">
        <f>IF(SUMIFS('BSE - SENSEX Index Options'!$L:$L,'BSE - SENSEX Index Options'!$C:$C,$A203,'BSE - SENSEX Index Options'!$B:$B,C$147)+SUMIFS('BSE - Other Index Options'!$L:$L,'BSE - Other Index Options'!$C:$C,$A203,'BSE - Other Index Options'!$B:$B,C$147)=0,"",SUMIFS('BSE - SENSEX Index Options'!$L:$L,'BSE - SENSEX Index Options'!$C:$C,$A203,'BSE - SENSEX Index Options'!$B:$B,C$147)+SUMIFS('BSE - Other Index Options'!$L:$L,'BSE - Other Index Options'!$C:$C,$A203,'BSE - Other Index Options'!$B:$B,C$147))</f>
        <v/>
      </c>
      <c r="D203" s="26" t="str">
        <f>IF(SUMIFS('BSE - SENSEX Index Options'!$L:$L,'BSE - SENSEX Index Options'!$C:$C,$A203,'BSE - SENSEX Index Options'!$B:$B,D$147)+SUMIFS('BSE - Other Index Options'!$L:$L,'BSE - Other Index Options'!$C:$C,$A203,'BSE - Other Index Options'!$B:$B,D$147)=0,"",SUMIFS('BSE - SENSEX Index Options'!$L:$L,'BSE - SENSEX Index Options'!$C:$C,$A203,'BSE - SENSEX Index Options'!$B:$B,D$147)+SUMIFS('BSE - Other Index Options'!$L:$L,'BSE - Other Index Options'!$C:$C,$A203,'BSE - Other Index Options'!$B:$B,D$147))</f>
        <v/>
      </c>
      <c r="E203" s="26" t="str">
        <f>IF(SUMIFS('BSE - SENSEX Index Options'!$L:$L,'BSE - SENSEX Index Options'!$C:$C,$A203,'BSE - SENSEX Index Options'!$B:$B,E$147)+SUMIFS('BSE - Other Index Options'!$L:$L,'BSE - Other Index Options'!$C:$C,$A203,'BSE - Other Index Options'!$B:$B,E$147)=0,"",SUMIFS('BSE - SENSEX Index Options'!$L:$L,'BSE - SENSEX Index Options'!$C:$C,$A203,'BSE - SENSEX Index Options'!$B:$B,E$147)+SUMIFS('BSE - Other Index Options'!$L:$L,'BSE - Other Index Options'!$C:$C,$A203,'BSE - Other Index Options'!$B:$B,E$147))</f>
        <v/>
      </c>
      <c r="F203" s="26" t="str">
        <f>IF(SUMIFS('BSE - SENSEX Index Options'!$L:$L,'BSE - SENSEX Index Options'!$C:$C,$A203,'BSE - SENSEX Index Options'!$B:$B,F$147)+SUMIFS('BSE - Other Index Options'!$L:$L,'BSE - Other Index Options'!$C:$C,$A203,'BSE - Other Index Options'!$B:$B,F$147)=0,"",SUMIFS('BSE - SENSEX Index Options'!$L:$L,'BSE - SENSEX Index Options'!$C:$C,$A203,'BSE - SENSEX Index Options'!$B:$B,F$147)+SUMIFS('BSE - Other Index Options'!$L:$L,'BSE - Other Index Options'!$C:$C,$A203,'BSE - Other Index Options'!$B:$B,F$147))</f>
        <v/>
      </c>
      <c r="G203" s="26" t="str">
        <f>IF(SUMIFS('BSE - SENSEX Index Options'!$L:$L,'BSE - SENSEX Index Options'!$C:$C,$A203,'BSE - SENSEX Index Options'!$B:$B,G$147)+SUMIFS('BSE - Other Index Options'!$L:$L,'BSE - Other Index Options'!$C:$C,$A203,'BSE - Other Index Options'!$B:$B,G$147)=0,"",SUMIFS('BSE - SENSEX Index Options'!$L:$L,'BSE - SENSEX Index Options'!$C:$C,$A203,'BSE - SENSEX Index Options'!$B:$B,G$147)+SUMIFS('BSE - Other Index Options'!$L:$L,'BSE - Other Index Options'!$C:$C,$A203,'BSE - Other Index Options'!$B:$B,G$147))</f>
        <v/>
      </c>
      <c r="H203" s="26" t="str">
        <f t="shared" si="7"/>
        <v/>
      </c>
    </row>
    <row r="204" spans="1:8" hidden="1" outlineLevel="1">
      <c r="A204" t="s">
        <v>82</v>
      </c>
      <c r="B204" s="26" t="str">
        <f>IF(SUMIFS('BSE - SENSEX Index Options'!$L:$L,'BSE - SENSEX Index Options'!$C:$C,$A204,'BSE - SENSEX Index Options'!$B:$B,B$147)+SUMIFS('BSE - Other Index Options'!$L:$L,'BSE - Other Index Options'!$C:$C,$A204,'BSE - Other Index Options'!$B:$B,B$147)=0,"",SUMIFS('BSE - SENSEX Index Options'!$L:$L,'BSE - SENSEX Index Options'!$C:$C,$A204,'BSE - SENSEX Index Options'!$B:$B,B$147)+SUMIFS('BSE - Other Index Options'!$L:$L,'BSE - Other Index Options'!$C:$C,$A204,'BSE - Other Index Options'!$B:$B,B$147))</f>
        <v/>
      </c>
      <c r="C204" s="26" t="str">
        <f>IF(SUMIFS('BSE - SENSEX Index Options'!$L:$L,'BSE - SENSEX Index Options'!$C:$C,$A204,'BSE - SENSEX Index Options'!$B:$B,C$147)+SUMIFS('BSE - Other Index Options'!$L:$L,'BSE - Other Index Options'!$C:$C,$A204,'BSE - Other Index Options'!$B:$B,C$147)=0,"",SUMIFS('BSE - SENSEX Index Options'!$L:$L,'BSE - SENSEX Index Options'!$C:$C,$A204,'BSE - SENSEX Index Options'!$B:$B,C$147)+SUMIFS('BSE - Other Index Options'!$L:$L,'BSE - Other Index Options'!$C:$C,$A204,'BSE - Other Index Options'!$B:$B,C$147))</f>
        <v/>
      </c>
      <c r="D204" s="26" t="str">
        <f>IF(SUMIFS('BSE - SENSEX Index Options'!$L:$L,'BSE - SENSEX Index Options'!$C:$C,$A204,'BSE - SENSEX Index Options'!$B:$B,D$147)+SUMIFS('BSE - Other Index Options'!$L:$L,'BSE - Other Index Options'!$C:$C,$A204,'BSE - Other Index Options'!$B:$B,D$147)=0,"",SUMIFS('BSE - SENSEX Index Options'!$L:$L,'BSE - SENSEX Index Options'!$C:$C,$A204,'BSE - SENSEX Index Options'!$B:$B,D$147)+SUMIFS('BSE - Other Index Options'!$L:$L,'BSE - Other Index Options'!$C:$C,$A204,'BSE - Other Index Options'!$B:$B,D$147))</f>
        <v/>
      </c>
      <c r="E204" s="26" t="str">
        <f>IF(SUMIFS('BSE - SENSEX Index Options'!$L:$L,'BSE - SENSEX Index Options'!$C:$C,$A204,'BSE - SENSEX Index Options'!$B:$B,E$147)+SUMIFS('BSE - Other Index Options'!$L:$L,'BSE - Other Index Options'!$C:$C,$A204,'BSE - Other Index Options'!$B:$B,E$147)=0,"",SUMIFS('BSE - SENSEX Index Options'!$L:$L,'BSE - SENSEX Index Options'!$C:$C,$A204,'BSE - SENSEX Index Options'!$B:$B,E$147)+SUMIFS('BSE - Other Index Options'!$L:$L,'BSE - Other Index Options'!$C:$C,$A204,'BSE - Other Index Options'!$B:$B,E$147))</f>
        <v/>
      </c>
      <c r="F204" s="26" t="str">
        <f>IF(SUMIFS('BSE - SENSEX Index Options'!$L:$L,'BSE - SENSEX Index Options'!$C:$C,$A204,'BSE - SENSEX Index Options'!$B:$B,F$147)+SUMIFS('BSE - Other Index Options'!$L:$L,'BSE - Other Index Options'!$C:$C,$A204,'BSE - Other Index Options'!$B:$B,F$147)=0,"",SUMIFS('BSE - SENSEX Index Options'!$L:$L,'BSE - SENSEX Index Options'!$C:$C,$A204,'BSE - SENSEX Index Options'!$B:$B,F$147)+SUMIFS('BSE - Other Index Options'!$L:$L,'BSE - Other Index Options'!$C:$C,$A204,'BSE - Other Index Options'!$B:$B,F$147))</f>
        <v/>
      </c>
      <c r="G204" s="26" t="str">
        <f>IF(SUMIFS('BSE - SENSEX Index Options'!$L:$L,'BSE - SENSEX Index Options'!$C:$C,$A204,'BSE - SENSEX Index Options'!$B:$B,G$147)+SUMIFS('BSE - Other Index Options'!$L:$L,'BSE - Other Index Options'!$C:$C,$A204,'BSE - Other Index Options'!$B:$B,G$147)=0,"",SUMIFS('BSE - SENSEX Index Options'!$L:$L,'BSE - SENSEX Index Options'!$C:$C,$A204,'BSE - SENSEX Index Options'!$B:$B,G$147)+SUMIFS('BSE - Other Index Options'!$L:$L,'BSE - Other Index Options'!$C:$C,$A204,'BSE - Other Index Options'!$B:$B,G$147))</f>
        <v/>
      </c>
      <c r="H204" s="26" t="str">
        <f t="shared" si="7"/>
        <v/>
      </c>
    </row>
    <row r="205" spans="1:8" hidden="1" outlineLevel="1">
      <c r="A205" t="s">
        <v>83</v>
      </c>
      <c r="B205" s="26" t="str">
        <f>IF(SUMIFS('BSE - SENSEX Index Options'!$L:$L,'BSE - SENSEX Index Options'!$C:$C,$A205,'BSE - SENSEX Index Options'!$B:$B,B$147)+SUMIFS('BSE - Other Index Options'!$L:$L,'BSE - Other Index Options'!$C:$C,$A205,'BSE - Other Index Options'!$B:$B,B$147)=0,"",SUMIFS('BSE - SENSEX Index Options'!$L:$L,'BSE - SENSEX Index Options'!$C:$C,$A205,'BSE - SENSEX Index Options'!$B:$B,B$147)+SUMIFS('BSE - Other Index Options'!$L:$L,'BSE - Other Index Options'!$C:$C,$A205,'BSE - Other Index Options'!$B:$B,B$147))</f>
        <v/>
      </c>
      <c r="C205" s="26" t="str">
        <f>IF(SUMIFS('BSE - SENSEX Index Options'!$L:$L,'BSE - SENSEX Index Options'!$C:$C,$A205,'BSE - SENSEX Index Options'!$B:$B,C$147)+SUMIFS('BSE - Other Index Options'!$L:$L,'BSE - Other Index Options'!$C:$C,$A205,'BSE - Other Index Options'!$B:$B,C$147)=0,"",SUMIFS('BSE - SENSEX Index Options'!$L:$L,'BSE - SENSEX Index Options'!$C:$C,$A205,'BSE - SENSEX Index Options'!$B:$B,C$147)+SUMIFS('BSE - Other Index Options'!$L:$L,'BSE - Other Index Options'!$C:$C,$A205,'BSE - Other Index Options'!$B:$B,C$147))</f>
        <v/>
      </c>
      <c r="D205" s="26" t="str">
        <f>IF(SUMIFS('BSE - SENSEX Index Options'!$L:$L,'BSE - SENSEX Index Options'!$C:$C,$A205,'BSE - SENSEX Index Options'!$B:$B,D$147)+SUMIFS('BSE - Other Index Options'!$L:$L,'BSE - Other Index Options'!$C:$C,$A205,'BSE - Other Index Options'!$B:$B,D$147)=0,"",SUMIFS('BSE - SENSEX Index Options'!$L:$L,'BSE - SENSEX Index Options'!$C:$C,$A205,'BSE - SENSEX Index Options'!$B:$B,D$147)+SUMIFS('BSE - Other Index Options'!$L:$L,'BSE - Other Index Options'!$C:$C,$A205,'BSE - Other Index Options'!$B:$B,D$147))</f>
        <v/>
      </c>
      <c r="E205" s="26" t="str">
        <f>IF(SUMIFS('BSE - SENSEX Index Options'!$L:$L,'BSE - SENSEX Index Options'!$C:$C,$A205,'BSE - SENSEX Index Options'!$B:$B,E$147)+SUMIFS('BSE - Other Index Options'!$L:$L,'BSE - Other Index Options'!$C:$C,$A205,'BSE - Other Index Options'!$B:$B,E$147)=0,"",SUMIFS('BSE - SENSEX Index Options'!$L:$L,'BSE - SENSEX Index Options'!$C:$C,$A205,'BSE - SENSEX Index Options'!$B:$B,E$147)+SUMIFS('BSE - Other Index Options'!$L:$L,'BSE - Other Index Options'!$C:$C,$A205,'BSE - Other Index Options'!$B:$B,E$147))</f>
        <v/>
      </c>
      <c r="F205" s="26" t="str">
        <f>IF(SUMIFS('BSE - SENSEX Index Options'!$L:$L,'BSE - SENSEX Index Options'!$C:$C,$A205,'BSE - SENSEX Index Options'!$B:$B,F$147)+SUMIFS('BSE - Other Index Options'!$L:$L,'BSE - Other Index Options'!$C:$C,$A205,'BSE - Other Index Options'!$B:$B,F$147)=0,"",SUMIFS('BSE - SENSEX Index Options'!$L:$L,'BSE - SENSEX Index Options'!$C:$C,$A205,'BSE - SENSEX Index Options'!$B:$B,F$147)+SUMIFS('BSE - Other Index Options'!$L:$L,'BSE - Other Index Options'!$C:$C,$A205,'BSE - Other Index Options'!$B:$B,F$147))</f>
        <v/>
      </c>
      <c r="G205" s="26" t="str">
        <f>IF(SUMIFS('BSE - SENSEX Index Options'!$L:$L,'BSE - SENSEX Index Options'!$C:$C,$A205,'BSE - SENSEX Index Options'!$B:$B,G$147)+SUMIFS('BSE - Other Index Options'!$L:$L,'BSE - Other Index Options'!$C:$C,$A205,'BSE - Other Index Options'!$B:$B,G$147)=0,"",SUMIFS('BSE - SENSEX Index Options'!$L:$L,'BSE - SENSEX Index Options'!$C:$C,$A205,'BSE - SENSEX Index Options'!$B:$B,G$147)+SUMIFS('BSE - Other Index Options'!$L:$L,'BSE - Other Index Options'!$C:$C,$A205,'BSE - Other Index Options'!$B:$B,G$147))</f>
        <v/>
      </c>
      <c r="H205" s="26" t="str">
        <f t="shared" si="7"/>
        <v/>
      </c>
    </row>
    <row r="206" spans="1:8" hidden="1" outlineLevel="1">
      <c r="A206" t="s">
        <v>84</v>
      </c>
      <c r="B206" s="26" t="str">
        <f>IF(SUMIFS('BSE - SENSEX Index Options'!$L:$L,'BSE - SENSEX Index Options'!$C:$C,$A206,'BSE - SENSEX Index Options'!$B:$B,B$147)+SUMIFS('BSE - Other Index Options'!$L:$L,'BSE - Other Index Options'!$C:$C,$A206,'BSE - Other Index Options'!$B:$B,B$147)=0,"",SUMIFS('BSE - SENSEX Index Options'!$L:$L,'BSE - SENSEX Index Options'!$C:$C,$A206,'BSE - SENSEX Index Options'!$B:$B,B$147)+SUMIFS('BSE - Other Index Options'!$L:$L,'BSE - Other Index Options'!$C:$C,$A206,'BSE - Other Index Options'!$B:$B,B$147))</f>
        <v/>
      </c>
      <c r="C206" s="26" t="str">
        <f>IF(SUMIFS('BSE - SENSEX Index Options'!$L:$L,'BSE - SENSEX Index Options'!$C:$C,$A206,'BSE - SENSEX Index Options'!$B:$B,C$147)+SUMIFS('BSE - Other Index Options'!$L:$L,'BSE - Other Index Options'!$C:$C,$A206,'BSE - Other Index Options'!$B:$B,C$147)=0,"",SUMIFS('BSE - SENSEX Index Options'!$L:$L,'BSE - SENSEX Index Options'!$C:$C,$A206,'BSE - SENSEX Index Options'!$B:$B,C$147)+SUMIFS('BSE - Other Index Options'!$L:$L,'BSE - Other Index Options'!$C:$C,$A206,'BSE - Other Index Options'!$B:$B,C$147))</f>
        <v/>
      </c>
      <c r="D206" s="26" t="str">
        <f>IF(SUMIFS('BSE - SENSEX Index Options'!$L:$L,'BSE - SENSEX Index Options'!$C:$C,$A206,'BSE - SENSEX Index Options'!$B:$B,D$147)+SUMIFS('BSE - Other Index Options'!$L:$L,'BSE - Other Index Options'!$C:$C,$A206,'BSE - Other Index Options'!$B:$B,D$147)=0,"",SUMIFS('BSE - SENSEX Index Options'!$L:$L,'BSE - SENSEX Index Options'!$C:$C,$A206,'BSE - SENSEX Index Options'!$B:$B,D$147)+SUMIFS('BSE - Other Index Options'!$L:$L,'BSE - Other Index Options'!$C:$C,$A206,'BSE - Other Index Options'!$B:$B,D$147))</f>
        <v/>
      </c>
      <c r="E206" s="26" t="str">
        <f>IF(SUMIFS('BSE - SENSEX Index Options'!$L:$L,'BSE - SENSEX Index Options'!$C:$C,$A206,'BSE - SENSEX Index Options'!$B:$B,E$147)+SUMIFS('BSE - Other Index Options'!$L:$L,'BSE - Other Index Options'!$C:$C,$A206,'BSE - Other Index Options'!$B:$B,E$147)=0,"",SUMIFS('BSE - SENSEX Index Options'!$L:$L,'BSE - SENSEX Index Options'!$C:$C,$A206,'BSE - SENSEX Index Options'!$B:$B,E$147)+SUMIFS('BSE - Other Index Options'!$L:$L,'BSE - Other Index Options'!$C:$C,$A206,'BSE - Other Index Options'!$B:$B,E$147))</f>
        <v/>
      </c>
      <c r="F206" s="26" t="str">
        <f>IF(SUMIFS('BSE - SENSEX Index Options'!$L:$L,'BSE - SENSEX Index Options'!$C:$C,$A206,'BSE - SENSEX Index Options'!$B:$B,F$147)+SUMIFS('BSE - Other Index Options'!$L:$L,'BSE - Other Index Options'!$C:$C,$A206,'BSE - Other Index Options'!$B:$B,F$147)=0,"",SUMIFS('BSE - SENSEX Index Options'!$L:$L,'BSE - SENSEX Index Options'!$C:$C,$A206,'BSE - SENSEX Index Options'!$B:$B,F$147)+SUMIFS('BSE - Other Index Options'!$L:$L,'BSE - Other Index Options'!$C:$C,$A206,'BSE - Other Index Options'!$B:$B,F$147))</f>
        <v/>
      </c>
      <c r="G206" s="26" t="str">
        <f>IF(SUMIFS('BSE - SENSEX Index Options'!$L:$L,'BSE - SENSEX Index Options'!$C:$C,$A206,'BSE - SENSEX Index Options'!$B:$B,G$147)+SUMIFS('BSE - Other Index Options'!$L:$L,'BSE - Other Index Options'!$C:$C,$A206,'BSE - Other Index Options'!$B:$B,G$147)=0,"",SUMIFS('BSE - SENSEX Index Options'!$L:$L,'BSE - SENSEX Index Options'!$C:$C,$A206,'BSE - SENSEX Index Options'!$B:$B,G$147)+SUMIFS('BSE - Other Index Options'!$L:$L,'BSE - Other Index Options'!$C:$C,$A206,'BSE - Other Index Options'!$B:$B,G$147))</f>
        <v/>
      </c>
      <c r="H206" s="26" t="str">
        <f t="shared" si="7"/>
        <v/>
      </c>
    </row>
    <row r="207" spans="1:8" hidden="1" outlineLevel="1">
      <c r="A207" t="s">
        <v>85</v>
      </c>
      <c r="B207" s="26" t="str">
        <f>IF(SUMIFS('BSE - SENSEX Index Options'!$L:$L,'BSE - SENSEX Index Options'!$C:$C,$A207,'BSE - SENSEX Index Options'!$B:$B,B$147)+SUMIFS('BSE - Other Index Options'!$L:$L,'BSE - Other Index Options'!$C:$C,$A207,'BSE - Other Index Options'!$B:$B,B$147)=0,"",SUMIFS('BSE - SENSEX Index Options'!$L:$L,'BSE - SENSEX Index Options'!$C:$C,$A207,'BSE - SENSEX Index Options'!$B:$B,B$147)+SUMIFS('BSE - Other Index Options'!$L:$L,'BSE - Other Index Options'!$C:$C,$A207,'BSE - Other Index Options'!$B:$B,B$147))</f>
        <v/>
      </c>
      <c r="C207" s="26" t="str">
        <f>IF(SUMIFS('BSE - SENSEX Index Options'!$L:$L,'BSE - SENSEX Index Options'!$C:$C,$A207,'BSE - SENSEX Index Options'!$B:$B,C$147)+SUMIFS('BSE - Other Index Options'!$L:$L,'BSE - Other Index Options'!$C:$C,$A207,'BSE - Other Index Options'!$B:$B,C$147)=0,"",SUMIFS('BSE - SENSEX Index Options'!$L:$L,'BSE - SENSEX Index Options'!$C:$C,$A207,'BSE - SENSEX Index Options'!$B:$B,C$147)+SUMIFS('BSE - Other Index Options'!$L:$L,'BSE - Other Index Options'!$C:$C,$A207,'BSE - Other Index Options'!$B:$B,C$147))</f>
        <v/>
      </c>
      <c r="D207" s="26" t="str">
        <f>IF(SUMIFS('BSE - SENSEX Index Options'!$L:$L,'BSE - SENSEX Index Options'!$C:$C,$A207,'BSE - SENSEX Index Options'!$B:$B,D$147)+SUMIFS('BSE - Other Index Options'!$L:$L,'BSE - Other Index Options'!$C:$C,$A207,'BSE - Other Index Options'!$B:$B,D$147)=0,"",SUMIFS('BSE - SENSEX Index Options'!$L:$L,'BSE - SENSEX Index Options'!$C:$C,$A207,'BSE - SENSEX Index Options'!$B:$B,D$147)+SUMIFS('BSE - Other Index Options'!$L:$L,'BSE - Other Index Options'!$C:$C,$A207,'BSE - Other Index Options'!$B:$B,D$147))</f>
        <v/>
      </c>
      <c r="E207" s="26" t="str">
        <f>IF(SUMIFS('BSE - SENSEX Index Options'!$L:$L,'BSE - SENSEX Index Options'!$C:$C,$A207,'BSE - SENSEX Index Options'!$B:$B,E$147)+SUMIFS('BSE - Other Index Options'!$L:$L,'BSE - Other Index Options'!$C:$C,$A207,'BSE - Other Index Options'!$B:$B,E$147)=0,"",SUMIFS('BSE - SENSEX Index Options'!$L:$L,'BSE - SENSEX Index Options'!$C:$C,$A207,'BSE - SENSEX Index Options'!$B:$B,E$147)+SUMIFS('BSE - Other Index Options'!$L:$L,'BSE - Other Index Options'!$C:$C,$A207,'BSE - Other Index Options'!$B:$B,E$147))</f>
        <v/>
      </c>
      <c r="F207" s="26" t="str">
        <f>IF(SUMIFS('BSE - SENSEX Index Options'!$L:$L,'BSE - SENSEX Index Options'!$C:$C,$A207,'BSE - SENSEX Index Options'!$B:$B,F$147)+SUMIFS('BSE - Other Index Options'!$L:$L,'BSE - Other Index Options'!$C:$C,$A207,'BSE - Other Index Options'!$B:$B,F$147)=0,"",SUMIFS('BSE - SENSEX Index Options'!$L:$L,'BSE - SENSEX Index Options'!$C:$C,$A207,'BSE - SENSEX Index Options'!$B:$B,F$147)+SUMIFS('BSE - Other Index Options'!$L:$L,'BSE - Other Index Options'!$C:$C,$A207,'BSE - Other Index Options'!$B:$B,F$147))</f>
        <v/>
      </c>
      <c r="G207" s="26" t="str">
        <f>IF(SUMIFS('BSE - SENSEX Index Options'!$L:$L,'BSE - SENSEX Index Options'!$C:$C,$A207,'BSE - SENSEX Index Options'!$B:$B,G$147)+SUMIFS('BSE - Other Index Options'!$L:$L,'BSE - Other Index Options'!$C:$C,$A207,'BSE - Other Index Options'!$B:$B,G$147)=0,"",SUMIFS('BSE - SENSEX Index Options'!$L:$L,'BSE - SENSEX Index Options'!$C:$C,$A207,'BSE - SENSEX Index Options'!$B:$B,G$147)+SUMIFS('BSE - Other Index Options'!$L:$L,'BSE - Other Index Options'!$C:$C,$A207,'BSE - Other Index Options'!$B:$B,G$147))</f>
        <v/>
      </c>
      <c r="H207" s="26" t="str">
        <f t="shared" si="7"/>
        <v/>
      </c>
    </row>
    <row r="208" spans="1:8" hidden="1" outlineLevel="1">
      <c r="A208" t="s">
        <v>86</v>
      </c>
      <c r="B208" s="26" t="str">
        <f>IF(SUMIFS('BSE - SENSEX Index Options'!$L:$L,'BSE - SENSEX Index Options'!$C:$C,$A208,'BSE - SENSEX Index Options'!$B:$B,B$147)+SUMIFS('BSE - Other Index Options'!$L:$L,'BSE - Other Index Options'!$C:$C,$A208,'BSE - Other Index Options'!$B:$B,B$147)=0,"",SUMIFS('BSE - SENSEX Index Options'!$L:$L,'BSE - SENSEX Index Options'!$C:$C,$A208,'BSE - SENSEX Index Options'!$B:$B,B$147)+SUMIFS('BSE - Other Index Options'!$L:$L,'BSE - Other Index Options'!$C:$C,$A208,'BSE - Other Index Options'!$B:$B,B$147))</f>
        <v/>
      </c>
      <c r="C208" s="26" t="str">
        <f>IF(SUMIFS('BSE - SENSEX Index Options'!$L:$L,'BSE - SENSEX Index Options'!$C:$C,$A208,'BSE - SENSEX Index Options'!$B:$B,C$147)+SUMIFS('BSE - Other Index Options'!$L:$L,'BSE - Other Index Options'!$C:$C,$A208,'BSE - Other Index Options'!$B:$B,C$147)=0,"",SUMIFS('BSE - SENSEX Index Options'!$L:$L,'BSE - SENSEX Index Options'!$C:$C,$A208,'BSE - SENSEX Index Options'!$B:$B,C$147)+SUMIFS('BSE - Other Index Options'!$L:$L,'BSE - Other Index Options'!$C:$C,$A208,'BSE - Other Index Options'!$B:$B,C$147))</f>
        <v/>
      </c>
      <c r="D208" s="26" t="str">
        <f>IF(SUMIFS('BSE - SENSEX Index Options'!$L:$L,'BSE - SENSEX Index Options'!$C:$C,$A208,'BSE - SENSEX Index Options'!$B:$B,D$147)+SUMIFS('BSE - Other Index Options'!$L:$L,'BSE - Other Index Options'!$C:$C,$A208,'BSE - Other Index Options'!$B:$B,D$147)=0,"",SUMIFS('BSE - SENSEX Index Options'!$L:$L,'BSE - SENSEX Index Options'!$C:$C,$A208,'BSE - SENSEX Index Options'!$B:$B,D$147)+SUMIFS('BSE - Other Index Options'!$L:$L,'BSE - Other Index Options'!$C:$C,$A208,'BSE - Other Index Options'!$B:$B,D$147))</f>
        <v/>
      </c>
      <c r="E208" s="26" t="str">
        <f>IF(SUMIFS('BSE - SENSEX Index Options'!$L:$L,'BSE - SENSEX Index Options'!$C:$C,$A208,'BSE - SENSEX Index Options'!$B:$B,E$147)+SUMIFS('BSE - Other Index Options'!$L:$L,'BSE - Other Index Options'!$C:$C,$A208,'BSE - Other Index Options'!$B:$B,E$147)=0,"",SUMIFS('BSE - SENSEX Index Options'!$L:$L,'BSE - SENSEX Index Options'!$C:$C,$A208,'BSE - SENSEX Index Options'!$B:$B,E$147)+SUMIFS('BSE - Other Index Options'!$L:$L,'BSE - Other Index Options'!$C:$C,$A208,'BSE - Other Index Options'!$B:$B,E$147))</f>
        <v/>
      </c>
      <c r="F208" s="26" t="str">
        <f>IF(SUMIFS('BSE - SENSEX Index Options'!$L:$L,'BSE - SENSEX Index Options'!$C:$C,$A208,'BSE - SENSEX Index Options'!$B:$B,F$147)+SUMIFS('BSE - Other Index Options'!$L:$L,'BSE - Other Index Options'!$C:$C,$A208,'BSE - Other Index Options'!$B:$B,F$147)=0,"",SUMIFS('BSE - SENSEX Index Options'!$L:$L,'BSE - SENSEX Index Options'!$C:$C,$A208,'BSE - SENSEX Index Options'!$B:$B,F$147)+SUMIFS('BSE - Other Index Options'!$L:$L,'BSE - Other Index Options'!$C:$C,$A208,'BSE - Other Index Options'!$B:$B,F$147))</f>
        <v/>
      </c>
      <c r="G208" s="26" t="str">
        <f>IF(SUMIFS('BSE - SENSEX Index Options'!$L:$L,'BSE - SENSEX Index Options'!$C:$C,$A208,'BSE - SENSEX Index Options'!$B:$B,G$147)+SUMIFS('BSE - Other Index Options'!$L:$L,'BSE - Other Index Options'!$C:$C,$A208,'BSE - Other Index Options'!$B:$B,G$147)=0,"",SUMIFS('BSE - SENSEX Index Options'!$L:$L,'BSE - SENSEX Index Options'!$C:$C,$A208,'BSE - SENSEX Index Options'!$B:$B,G$147)+SUMIFS('BSE - Other Index Options'!$L:$L,'BSE - Other Index Options'!$C:$C,$A208,'BSE - Other Index Options'!$B:$B,G$147))</f>
        <v/>
      </c>
      <c r="H208" s="26" t="str">
        <f t="shared" si="7"/>
        <v/>
      </c>
    </row>
    <row r="209" spans="1:8" hidden="1" outlineLevel="1">
      <c r="A209" t="s">
        <v>87</v>
      </c>
      <c r="B209" s="26" t="str">
        <f>IF(SUMIFS('BSE - SENSEX Index Options'!$L:$L,'BSE - SENSEX Index Options'!$C:$C,$A209,'BSE - SENSEX Index Options'!$B:$B,B$147)+SUMIFS('BSE - Other Index Options'!$L:$L,'BSE - Other Index Options'!$C:$C,$A209,'BSE - Other Index Options'!$B:$B,B$147)=0,"",SUMIFS('BSE - SENSEX Index Options'!$L:$L,'BSE - SENSEX Index Options'!$C:$C,$A209,'BSE - SENSEX Index Options'!$B:$B,B$147)+SUMIFS('BSE - Other Index Options'!$L:$L,'BSE - Other Index Options'!$C:$C,$A209,'BSE - Other Index Options'!$B:$B,B$147))</f>
        <v/>
      </c>
      <c r="C209" s="26" t="str">
        <f>IF(SUMIFS('BSE - SENSEX Index Options'!$L:$L,'BSE - SENSEX Index Options'!$C:$C,$A209,'BSE - SENSEX Index Options'!$B:$B,C$147)+SUMIFS('BSE - Other Index Options'!$L:$L,'BSE - Other Index Options'!$C:$C,$A209,'BSE - Other Index Options'!$B:$B,C$147)=0,"",SUMIFS('BSE - SENSEX Index Options'!$L:$L,'BSE - SENSEX Index Options'!$C:$C,$A209,'BSE - SENSEX Index Options'!$B:$B,C$147)+SUMIFS('BSE - Other Index Options'!$L:$L,'BSE - Other Index Options'!$C:$C,$A209,'BSE - Other Index Options'!$B:$B,C$147))</f>
        <v/>
      </c>
      <c r="D209" s="26" t="str">
        <f>IF(SUMIFS('BSE - SENSEX Index Options'!$L:$L,'BSE - SENSEX Index Options'!$C:$C,$A209,'BSE - SENSEX Index Options'!$B:$B,D$147)+SUMIFS('BSE - Other Index Options'!$L:$L,'BSE - Other Index Options'!$C:$C,$A209,'BSE - Other Index Options'!$B:$B,D$147)=0,"",SUMIFS('BSE - SENSEX Index Options'!$L:$L,'BSE - SENSEX Index Options'!$C:$C,$A209,'BSE - SENSEX Index Options'!$B:$B,D$147)+SUMIFS('BSE - Other Index Options'!$L:$L,'BSE - Other Index Options'!$C:$C,$A209,'BSE - Other Index Options'!$B:$B,D$147))</f>
        <v/>
      </c>
      <c r="E209" s="26" t="str">
        <f>IF(SUMIFS('BSE - SENSEX Index Options'!$L:$L,'BSE - SENSEX Index Options'!$C:$C,$A209,'BSE - SENSEX Index Options'!$B:$B,E$147)+SUMIFS('BSE - Other Index Options'!$L:$L,'BSE - Other Index Options'!$C:$C,$A209,'BSE - Other Index Options'!$B:$B,E$147)=0,"",SUMIFS('BSE - SENSEX Index Options'!$L:$L,'BSE - SENSEX Index Options'!$C:$C,$A209,'BSE - SENSEX Index Options'!$B:$B,E$147)+SUMIFS('BSE - Other Index Options'!$L:$L,'BSE - Other Index Options'!$C:$C,$A209,'BSE - Other Index Options'!$B:$B,E$147))</f>
        <v/>
      </c>
      <c r="F209" s="26" t="str">
        <f>IF(SUMIFS('BSE - SENSEX Index Options'!$L:$L,'BSE - SENSEX Index Options'!$C:$C,$A209,'BSE - SENSEX Index Options'!$B:$B,F$147)+SUMIFS('BSE - Other Index Options'!$L:$L,'BSE - Other Index Options'!$C:$C,$A209,'BSE - Other Index Options'!$B:$B,F$147)=0,"",SUMIFS('BSE - SENSEX Index Options'!$L:$L,'BSE - SENSEX Index Options'!$C:$C,$A209,'BSE - SENSEX Index Options'!$B:$B,F$147)+SUMIFS('BSE - Other Index Options'!$L:$L,'BSE - Other Index Options'!$C:$C,$A209,'BSE - Other Index Options'!$B:$B,F$147))</f>
        <v/>
      </c>
      <c r="G209" s="26" t="str">
        <f>IF(SUMIFS('BSE - SENSEX Index Options'!$L:$L,'BSE - SENSEX Index Options'!$C:$C,$A209,'BSE - SENSEX Index Options'!$B:$B,G$147)+SUMIFS('BSE - Other Index Options'!$L:$L,'BSE - Other Index Options'!$C:$C,$A209,'BSE - Other Index Options'!$B:$B,G$147)=0,"",SUMIFS('BSE - SENSEX Index Options'!$L:$L,'BSE - SENSEX Index Options'!$C:$C,$A209,'BSE - SENSEX Index Options'!$B:$B,G$147)+SUMIFS('BSE - Other Index Options'!$L:$L,'BSE - Other Index Options'!$C:$C,$A209,'BSE - Other Index Options'!$B:$B,G$147))</f>
        <v/>
      </c>
      <c r="H209" s="26" t="str">
        <f t="shared" si="7"/>
        <v/>
      </c>
    </row>
    <row r="210" spans="1:8" hidden="1" outlineLevel="1">
      <c r="A210" t="s">
        <v>88</v>
      </c>
      <c r="B210" s="26" t="str">
        <f>IF(SUMIFS('BSE - SENSEX Index Options'!$L:$L,'BSE - SENSEX Index Options'!$C:$C,$A210,'BSE - SENSEX Index Options'!$B:$B,B$147)+SUMIFS('BSE - Other Index Options'!$L:$L,'BSE - Other Index Options'!$C:$C,$A210,'BSE - Other Index Options'!$B:$B,B$147)=0,"",SUMIFS('BSE - SENSEX Index Options'!$L:$L,'BSE - SENSEX Index Options'!$C:$C,$A210,'BSE - SENSEX Index Options'!$B:$B,B$147)+SUMIFS('BSE - Other Index Options'!$L:$L,'BSE - Other Index Options'!$C:$C,$A210,'BSE - Other Index Options'!$B:$B,B$147))</f>
        <v/>
      </c>
      <c r="C210" s="26" t="str">
        <f>IF(SUMIFS('BSE - SENSEX Index Options'!$L:$L,'BSE - SENSEX Index Options'!$C:$C,$A210,'BSE - SENSEX Index Options'!$B:$B,C$147)+SUMIFS('BSE - Other Index Options'!$L:$L,'BSE - Other Index Options'!$C:$C,$A210,'BSE - Other Index Options'!$B:$B,C$147)=0,"",SUMIFS('BSE - SENSEX Index Options'!$L:$L,'BSE - SENSEX Index Options'!$C:$C,$A210,'BSE - SENSEX Index Options'!$B:$B,C$147)+SUMIFS('BSE - Other Index Options'!$L:$L,'BSE - Other Index Options'!$C:$C,$A210,'BSE - Other Index Options'!$B:$B,C$147))</f>
        <v/>
      </c>
      <c r="D210" s="26" t="str">
        <f>IF(SUMIFS('BSE - SENSEX Index Options'!$L:$L,'BSE - SENSEX Index Options'!$C:$C,$A210,'BSE - SENSEX Index Options'!$B:$B,D$147)+SUMIFS('BSE - Other Index Options'!$L:$L,'BSE - Other Index Options'!$C:$C,$A210,'BSE - Other Index Options'!$B:$B,D$147)=0,"",SUMIFS('BSE - SENSEX Index Options'!$L:$L,'BSE - SENSEX Index Options'!$C:$C,$A210,'BSE - SENSEX Index Options'!$B:$B,D$147)+SUMIFS('BSE - Other Index Options'!$L:$L,'BSE - Other Index Options'!$C:$C,$A210,'BSE - Other Index Options'!$B:$B,D$147))</f>
        <v/>
      </c>
      <c r="E210" s="26" t="str">
        <f>IF(SUMIFS('BSE - SENSEX Index Options'!$L:$L,'BSE - SENSEX Index Options'!$C:$C,$A210,'BSE - SENSEX Index Options'!$B:$B,E$147)+SUMIFS('BSE - Other Index Options'!$L:$L,'BSE - Other Index Options'!$C:$C,$A210,'BSE - Other Index Options'!$B:$B,E$147)=0,"",SUMIFS('BSE - SENSEX Index Options'!$L:$L,'BSE - SENSEX Index Options'!$C:$C,$A210,'BSE - SENSEX Index Options'!$B:$B,E$147)+SUMIFS('BSE - Other Index Options'!$L:$L,'BSE - Other Index Options'!$C:$C,$A210,'BSE - Other Index Options'!$B:$B,E$147))</f>
        <v/>
      </c>
      <c r="F210" s="26" t="str">
        <f>IF(SUMIFS('BSE - SENSEX Index Options'!$L:$L,'BSE - SENSEX Index Options'!$C:$C,$A210,'BSE - SENSEX Index Options'!$B:$B,F$147)+SUMIFS('BSE - Other Index Options'!$L:$L,'BSE - Other Index Options'!$C:$C,$A210,'BSE - Other Index Options'!$B:$B,F$147)=0,"",SUMIFS('BSE - SENSEX Index Options'!$L:$L,'BSE - SENSEX Index Options'!$C:$C,$A210,'BSE - SENSEX Index Options'!$B:$B,F$147)+SUMIFS('BSE - Other Index Options'!$L:$L,'BSE - Other Index Options'!$C:$C,$A210,'BSE - Other Index Options'!$B:$B,F$147))</f>
        <v/>
      </c>
      <c r="G210" s="26" t="str">
        <f>IF(SUMIFS('BSE - SENSEX Index Options'!$L:$L,'BSE - SENSEX Index Options'!$C:$C,$A210,'BSE - SENSEX Index Options'!$B:$B,G$147)+SUMIFS('BSE - Other Index Options'!$L:$L,'BSE - Other Index Options'!$C:$C,$A210,'BSE - Other Index Options'!$B:$B,G$147)=0,"",SUMIFS('BSE - SENSEX Index Options'!$L:$L,'BSE - SENSEX Index Options'!$C:$C,$A210,'BSE - SENSEX Index Options'!$B:$B,G$147)+SUMIFS('BSE - Other Index Options'!$L:$L,'BSE - Other Index Options'!$C:$C,$A210,'BSE - Other Index Options'!$B:$B,G$147))</f>
        <v/>
      </c>
      <c r="H210" s="26" t="str">
        <f t="shared" si="7"/>
        <v/>
      </c>
    </row>
    <row r="211" spans="1:8" hidden="1" outlineLevel="1">
      <c r="A211" t="s">
        <v>89</v>
      </c>
      <c r="B211" s="26" t="str">
        <f>IF(SUMIFS('BSE - SENSEX Index Options'!$L:$L,'BSE - SENSEX Index Options'!$C:$C,$A211,'BSE - SENSEX Index Options'!$B:$B,B$147)+SUMIFS('BSE - Other Index Options'!$L:$L,'BSE - Other Index Options'!$C:$C,$A211,'BSE - Other Index Options'!$B:$B,B$147)=0,"",SUMIFS('BSE - SENSEX Index Options'!$L:$L,'BSE - SENSEX Index Options'!$C:$C,$A211,'BSE - SENSEX Index Options'!$B:$B,B$147)+SUMIFS('BSE - Other Index Options'!$L:$L,'BSE - Other Index Options'!$C:$C,$A211,'BSE - Other Index Options'!$B:$B,B$147))</f>
        <v/>
      </c>
      <c r="C211" s="26" t="str">
        <f>IF(SUMIFS('BSE - SENSEX Index Options'!$L:$L,'BSE - SENSEX Index Options'!$C:$C,$A211,'BSE - SENSEX Index Options'!$B:$B,C$147)+SUMIFS('BSE - Other Index Options'!$L:$L,'BSE - Other Index Options'!$C:$C,$A211,'BSE - Other Index Options'!$B:$B,C$147)=0,"",SUMIFS('BSE - SENSEX Index Options'!$L:$L,'BSE - SENSEX Index Options'!$C:$C,$A211,'BSE - SENSEX Index Options'!$B:$B,C$147)+SUMIFS('BSE - Other Index Options'!$L:$L,'BSE - Other Index Options'!$C:$C,$A211,'BSE - Other Index Options'!$B:$B,C$147))</f>
        <v/>
      </c>
      <c r="D211" s="26" t="str">
        <f>IF(SUMIFS('BSE - SENSEX Index Options'!$L:$L,'BSE - SENSEX Index Options'!$C:$C,$A211,'BSE - SENSEX Index Options'!$B:$B,D$147)+SUMIFS('BSE - Other Index Options'!$L:$L,'BSE - Other Index Options'!$C:$C,$A211,'BSE - Other Index Options'!$B:$B,D$147)=0,"",SUMIFS('BSE - SENSEX Index Options'!$L:$L,'BSE - SENSEX Index Options'!$C:$C,$A211,'BSE - SENSEX Index Options'!$B:$B,D$147)+SUMIFS('BSE - Other Index Options'!$L:$L,'BSE - Other Index Options'!$C:$C,$A211,'BSE - Other Index Options'!$B:$B,D$147))</f>
        <v/>
      </c>
      <c r="E211" s="26" t="str">
        <f>IF(SUMIFS('BSE - SENSEX Index Options'!$L:$L,'BSE - SENSEX Index Options'!$C:$C,$A211,'BSE - SENSEX Index Options'!$B:$B,E$147)+SUMIFS('BSE - Other Index Options'!$L:$L,'BSE - Other Index Options'!$C:$C,$A211,'BSE - Other Index Options'!$B:$B,E$147)=0,"",SUMIFS('BSE - SENSEX Index Options'!$L:$L,'BSE - SENSEX Index Options'!$C:$C,$A211,'BSE - SENSEX Index Options'!$B:$B,E$147)+SUMIFS('BSE - Other Index Options'!$L:$L,'BSE - Other Index Options'!$C:$C,$A211,'BSE - Other Index Options'!$B:$B,E$147))</f>
        <v/>
      </c>
      <c r="F211" s="26" t="str">
        <f>IF(SUMIFS('BSE - SENSEX Index Options'!$L:$L,'BSE - SENSEX Index Options'!$C:$C,$A211,'BSE - SENSEX Index Options'!$B:$B,F$147)+SUMIFS('BSE - Other Index Options'!$L:$L,'BSE - Other Index Options'!$C:$C,$A211,'BSE - Other Index Options'!$B:$B,F$147)=0,"",SUMIFS('BSE - SENSEX Index Options'!$L:$L,'BSE - SENSEX Index Options'!$C:$C,$A211,'BSE - SENSEX Index Options'!$B:$B,F$147)+SUMIFS('BSE - Other Index Options'!$L:$L,'BSE - Other Index Options'!$C:$C,$A211,'BSE - Other Index Options'!$B:$B,F$147))</f>
        <v/>
      </c>
      <c r="G211" s="26" t="str">
        <f>IF(SUMIFS('BSE - SENSEX Index Options'!$L:$L,'BSE - SENSEX Index Options'!$C:$C,$A211,'BSE - SENSEX Index Options'!$B:$B,G$147)+SUMIFS('BSE - Other Index Options'!$L:$L,'BSE - Other Index Options'!$C:$C,$A211,'BSE - Other Index Options'!$B:$B,G$147)=0,"",SUMIFS('BSE - SENSEX Index Options'!$L:$L,'BSE - SENSEX Index Options'!$C:$C,$A211,'BSE - SENSEX Index Options'!$B:$B,G$147)+SUMIFS('BSE - Other Index Options'!$L:$L,'BSE - Other Index Options'!$C:$C,$A211,'BSE - Other Index Options'!$B:$B,G$147))</f>
        <v/>
      </c>
      <c r="H211" s="26" t="str">
        <f t="shared" si="7"/>
        <v/>
      </c>
    </row>
    <row r="212" spans="1:8" hidden="1" outlineLevel="1">
      <c r="A212" t="s">
        <v>90</v>
      </c>
      <c r="B212" s="26" t="str">
        <f>IF(SUMIFS('BSE - SENSEX Index Options'!$L:$L,'BSE - SENSEX Index Options'!$C:$C,$A212,'BSE - SENSEX Index Options'!$B:$B,B$147)+SUMIFS('BSE - Other Index Options'!$L:$L,'BSE - Other Index Options'!$C:$C,$A212,'BSE - Other Index Options'!$B:$B,B$147)=0,"",SUMIFS('BSE - SENSEX Index Options'!$L:$L,'BSE - SENSEX Index Options'!$C:$C,$A212,'BSE - SENSEX Index Options'!$B:$B,B$147)+SUMIFS('BSE - Other Index Options'!$L:$L,'BSE - Other Index Options'!$C:$C,$A212,'BSE - Other Index Options'!$B:$B,B$147))</f>
        <v/>
      </c>
      <c r="C212" s="26" t="str">
        <f>IF(SUMIFS('BSE - SENSEX Index Options'!$L:$L,'BSE - SENSEX Index Options'!$C:$C,$A212,'BSE - SENSEX Index Options'!$B:$B,C$147)+SUMIFS('BSE - Other Index Options'!$L:$L,'BSE - Other Index Options'!$C:$C,$A212,'BSE - Other Index Options'!$B:$B,C$147)=0,"",SUMIFS('BSE - SENSEX Index Options'!$L:$L,'BSE - SENSEX Index Options'!$C:$C,$A212,'BSE - SENSEX Index Options'!$B:$B,C$147)+SUMIFS('BSE - Other Index Options'!$L:$L,'BSE - Other Index Options'!$C:$C,$A212,'BSE - Other Index Options'!$B:$B,C$147))</f>
        <v/>
      </c>
      <c r="D212" s="26" t="str">
        <f>IF(SUMIFS('BSE - SENSEX Index Options'!$L:$L,'BSE - SENSEX Index Options'!$C:$C,$A212,'BSE - SENSEX Index Options'!$B:$B,D$147)+SUMIFS('BSE - Other Index Options'!$L:$L,'BSE - Other Index Options'!$C:$C,$A212,'BSE - Other Index Options'!$B:$B,D$147)=0,"",SUMIFS('BSE - SENSEX Index Options'!$L:$L,'BSE - SENSEX Index Options'!$C:$C,$A212,'BSE - SENSEX Index Options'!$B:$B,D$147)+SUMIFS('BSE - Other Index Options'!$L:$L,'BSE - Other Index Options'!$C:$C,$A212,'BSE - Other Index Options'!$B:$B,D$147))</f>
        <v/>
      </c>
      <c r="E212" s="26" t="str">
        <f>IF(SUMIFS('BSE - SENSEX Index Options'!$L:$L,'BSE - SENSEX Index Options'!$C:$C,$A212,'BSE - SENSEX Index Options'!$B:$B,E$147)+SUMIFS('BSE - Other Index Options'!$L:$L,'BSE - Other Index Options'!$C:$C,$A212,'BSE - Other Index Options'!$B:$B,E$147)=0,"",SUMIFS('BSE - SENSEX Index Options'!$L:$L,'BSE - SENSEX Index Options'!$C:$C,$A212,'BSE - SENSEX Index Options'!$B:$B,E$147)+SUMIFS('BSE - Other Index Options'!$L:$L,'BSE - Other Index Options'!$C:$C,$A212,'BSE - Other Index Options'!$B:$B,E$147))</f>
        <v/>
      </c>
      <c r="F212" s="26" t="str">
        <f>IF(SUMIFS('BSE - SENSEX Index Options'!$L:$L,'BSE - SENSEX Index Options'!$C:$C,$A212,'BSE - SENSEX Index Options'!$B:$B,F$147)+SUMIFS('BSE - Other Index Options'!$L:$L,'BSE - Other Index Options'!$C:$C,$A212,'BSE - Other Index Options'!$B:$B,F$147)=0,"",SUMIFS('BSE - SENSEX Index Options'!$L:$L,'BSE - SENSEX Index Options'!$C:$C,$A212,'BSE - SENSEX Index Options'!$B:$B,F$147)+SUMIFS('BSE - Other Index Options'!$L:$L,'BSE - Other Index Options'!$C:$C,$A212,'BSE - Other Index Options'!$B:$B,F$147))</f>
        <v/>
      </c>
      <c r="G212" s="26" t="str">
        <f>IF(SUMIFS('BSE - SENSEX Index Options'!$L:$L,'BSE - SENSEX Index Options'!$C:$C,$A212,'BSE - SENSEX Index Options'!$B:$B,G$147)+SUMIFS('BSE - Other Index Options'!$L:$L,'BSE - Other Index Options'!$C:$C,$A212,'BSE - Other Index Options'!$B:$B,G$147)=0,"",SUMIFS('BSE - SENSEX Index Options'!$L:$L,'BSE - SENSEX Index Options'!$C:$C,$A212,'BSE - SENSEX Index Options'!$B:$B,G$147)+SUMIFS('BSE - Other Index Options'!$L:$L,'BSE - Other Index Options'!$C:$C,$A212,'BSE - Other Index Options'!$B:$B,G$147))</f>
        <v/>
      </c>
      <c r="H212" s="26" t="str">
        <f t="shared" ref="H212:H243" si="8">IF(SUM(B212:G212)=0,"",SUM(B212:G212))</f>
        <v/>
      </c>
    </row>
    <row r="213" spans="1:8" hidden="1" outlineLevel="1">
      <c r="A213" t="s">
        <v>91</v>
      </c>
      <c r="B213" s="26" t="str">
        <f>IF(SUMIFS('BSE - SENSEX Index Options'!$L:$L,'BSE - SENSEX Index Options'!$C:$C,$A213,'BSE - SENSEX Index Options'!$B:$B,B$147)+SUMIFS('BSE - Other Index Options'!$L:$L,'BSE - Other Index Options'!$C:$C,$A213,'BSE - Other Index Options'!$B:$B,B$147)=0,"",SUMIFS('BSE - SENSEX Index Options'!$L:$L,'BSE - SENSEX Index Options'!$C:$C,$A213,'BSE - SENSEX Index Options'!$B:$B,B$147)+SUMIFS('BSE - Other Index Options'!$L:$L,'BSE - Other Index Options'!$C:$C,$A213,'BSE - Other Index Options'!$B:$B,B$147))</f>
        <v/>
      </c>
      <c r="C213" s="26" t="str">
        <f>IF(SUMIFS('BSE - SENSEX Index Options'!$L:$L,'BSE - SENSEX Index Options'!$C:$C,$A213,'BSE - SENSEX Index Options'!$B:$B,C$147)+SUMIFS('BSE - Other Index Options'!$L:$L,'BSE - Other Index Options'!$C:$C,$A213,'BSE - Other Index Options'!$B:$B,C$147)=0,"",SUMIFS('BSE - SENSEX Index Options'!$L:$L,'BSE - SENSEX Index Options'!$C:$C,$A213,'BSE - SENSEX Index Options'!$B:$B,C$147)+SUMIFS('BSE - Other Index Options'!$L:$L,'BSE - Other Index Options'!$C:$C,$A213,'BSE - Other Index Options'!$B:$B,C$147))</f>
        <v/>
      </c>
      <c r="D213" s="26" t="str">
        <f>IF(SUMIFS('BSE - SENSEX Index Options'!$L:$L,'BSE - SENSEX Index Options'!$C:$C,$A213,'BSE - SENSEX Index Options'!$B:$B,D$147)+SUMIFS('BSE - Other Index Options'!$L:$L,'BSE - Other Index Options'!$C:$C,$A213,'BSE - Other Index Options'!$B:$B,D$147)=0,"",SUMIFS('BSE - SENSEX Index Options'!$L:$L,'BSE - SENSEX Index Options'!$C:$C,$A213,'BSE - SENSEX Index Options'!$B:$B,D$147)+SUMIFS('BSE - Other Index Options'!$L:$L,'BSE - Other Index Options'!$C:$C,$A213,'BSE - Other Index Options'!$B:$B,D$147))</f>
        <v/>
      </c>
      <c r="E213" s="26" t="str">
        <f>IF(SUMIFS('BSE - SENSEX Index Options'!$L:$L,'BSE - SENSEX Index Options'!$C:$C,$A213,'BSE - SENSEX Index Options'!$B:$B,E$147)+SUMIFS('BSE - Other Index Options'!$L:$L,'BSE - Other Index Options'!$C:$C,$A213,'BSE - Other Index Options'!$B:$B,E$147)=0,"",SUMIFS('BSE - SENSEX Index Options'!$L:$L,'BSE - SENSEX Index Options'!$C:$C,$A213,'BSE - SENSEX Index Options'!$B:$B,E$147)+SUMIFS('BSE - Other Index Options'!$L:$L,'BSE - Other Index Options'!$C:$C,$A213,'BSE - Other Index Options'!$B:$B,E$147))</f>
        <v/>
      </c>
      <c r="F213" s="26" t="str">
        <f>IF(SUMIFS('BSE - SENSEX Index Options'!$L:$L,'BSE - SENSEX Index Options'!$C:$C,$A213,'BSE - SENSEX Index Options'!$B:$B,F$147)+SUMIFS('BSE - Other Index Options'!$L:$L,'BSE - Other Index Options'!$C:$C,$A213,'BSE - Other Index Options'!$B:$B,F$147)=0,"",SUMIFS('BSE - SENSEX Index Options'!$L:$L,'BSE - SENSEX Index Options'!$C:$C,$A213,'BSE - SENSEX Index Options'!$B:$B,F$147)+SUMIFS('BSE - Other Index Options'!$L:$L,'BSE - Other Index Options'!$C:$C,$A213,'BSE - Other Index Options'!$B:$B,F$147))</f>
        <v/>
      </c>
      <c r="G213" s="26" t="str">
        <f>IF(SUMIFS('BSE - SENSEX Index Options'!$L:$L,'BSE - SENSEX Index Options'!$C:$C,$A213,'BSE - SENSEX Index Options'!$B:$B,G$147)+SUMIFS('BSE - Other Index Options'!$L:$L,'BSE - Other Index Options'!$C:$C,$A213,'BSE - Other Index Options'!$B:$B,G$147)=0,"",SUMIFS('BSE - SENSEX Index Options'!$L:$L,'BSE - SENSEX Index Options'!$C:$C,$A213,'BSE - SENSEX Index Options'!$B:$B,G$147)+SUMIFS('BSE - Other Index Options'!$L:$L,'BSE - Other Index Options'!$C:$C,$A213,'BSE - Other Index Options'!$B:$B,G$147))</f>
        <v/>
      </c>
      <c r="H213" s="26" t="str">
        <f t="shared" si="8"/>
        <v/>
      </c>
    </row>
    <row r="214" spans="1:8" hidden="1" outlineLevel="1">
      <c r="A214" t="s">
        <v>92</v>
      </c>
      <c r="B214" s="26" t="str">
        <f>IF(SUMIFS('BSE - SENSEX Index Options'!$L:$L,'BSE - SENSEX Index Options'!$C:$C,$A214,'BSE - SENSEX Index Options'!$B:$B,B$147)+SUMIFS('BSE - Other Index Options'!$L:$L,'BSE - Other Index Options'!$C:$C,$A214,'BSE - Other Index Options'!$B:$B,B$147)=0,"",SUMIFS('BSE - SENSEX Index Options'!$L:$L,'BSE - SENSEX Index Options'!$C:$C,$A214,'BSE - SENSEX Index Options'!$B:$B,B$147)+SUMIFS('BSE - Other Index Options'!$L:$L,'BSE - Other Index Options'!$C:$C,$A214,'BSE - Other Index Options'!$B:$B,B$147))</f>
        <v/>
      </c>
      <c r="C214" s="26" t="str">
        <f>IF(SUMIFS('BSE - SENSEX Index Options'!$L:$L,'BSE - SENSEX Index Options'!$C:$C,$A214,'BSE - SENSEX Index Options'!$B:$B,C$147)+SUMIFS('BSE - Other Index Options'!$L:$L,'BSE - Other Index Options'!$C:$C,$A214,'BSE - Other Index Options'!$B:$B,C$147)=0,"",SUMIFS('BSE - SENSEX Index Options'!$L:$L,'BSE - SENSEX Index Options'!$C:$C,$A214,'BSE - SENSEX Index Options'!$B:$B,C$147)+SUMIFS('BSE - Other Index Options'!$L:$L,'BSE - Other Index Options'!$C:$C,$A214,'BSE - Other Index Options'!$B:$B,C$147))</f>
        <v/>
      </c>
      <c r="D214" s="26" t="str">
        <f>IF(SUMIFS('BSE - SENSEX Index Options'!$L:$L,'BSE - SENSEX Index Options'!$C:$C,$A214,'BSE - SENSEX Index Options'!$B:$B,D$147)+SUMIFS('BSE - Other Index Options'!$L:$L,'BSE - Other Index Options'!$C:$C,$A214,'BSE - Other Index Options'!$B:$B,D$147)=0,"",SUMIFS('BSE - SENSEX Index Options'!$L:$L,'BSE - SENSEX Index Options'!$C:$C,$A214,'BSE - SENSEX Index Options'!$B:$B,D$147)+SUMIFS('BSE - Other Index Options'!$L:$L,'BSE - Other Index Options'!$C:$C,$A214,'BSE - Other Index Options'!$B:$B,D$147))</f>
        <v/>
      </c>
      <c r="E214" s="26" t="str">
        <f>IF(SUMIFS('BSE - SENSEX Index Options'!$L:$L,'BSE - SENSEX Index Options'!$C:$C,$A214,'BSE - SENSEX Index Options'!$B:$B,E$147)+SUMIFS('BSE - Other Index Options'!$L:$L,'BSE - Other Index Options'!$C:$C,$A214,'BSE - Other Index Options'!$B:$B,E$147)=0,"",SUMIFS('BSE - SENSEX Index Options'!$L:$L,'BSE - SENSEX Index Options'!$C:$C,$A214,'BSE - SENSEX Index Options'!$B:$B,E$147)+SUMIFS('BSE - Other Index Options'!$L:$L,'BSE - Other Index Options'!$C:$C,$A214,'BSE - Other Index Options'!$B:$B,E$147))</f>
        <v/>
      </c>
      <c r="F214" s="26" t="str">
        <f>IF(SUMIFS('BSE - SENSEX Index Options'!$L:$L,'BSE - SENSEX Index Options'!$C:$C,$A214,'BSE - SENSEX Index Options'!$B:$B,F$147)+SUMIFS('BSE - Other Index Options'!$L:$L,'BSE - Other Index Options'!$C:$C,$A214,'BSE - Other Index Options'!$B:$B,F$147)=0,"",SUMIFS('BSE - SENSEX Index Options'!$L:$L,'BSE - SENSEX Index Options'!$C:$C,$A214,'BSE - SENSEX Index Options'!$B:$B,F$147)+SUMIFS('BSE - Other Index Options'!$L:$L,'BSE - Other Index Options'!$C:$C,$A214,'BSE - Other Index Options'!$B:$B,F$147))</f>
        <v/>
      </c>
      <c r="G214" s="26" t="str">
        <f>IF(SUMIFS('BSE - SENSEX Index Options'!$L:$L,'BSE - SENSEX Index Options'!$C:$C,$A214,'BSE - SENSEX Index Options'!$B:$B,G$147)+SUMIFS('BSE - Other Index Options'!$L:$L,'BSE - Other Index Options'!$C:$C,$A214,'BSE - Other Index Options'!$B:$B,G$147)=0,"",SUMIFS('BSE - SENSEX Index Options'!$L:$L,'BSE - SENSEX Index Options'!$C:$C,$A214,'BSE - SENSEX Index Options'!$B:$B,G$147)+SUMIFS('BSE - Other Index Options'!$L:$L,'BSE - Other Index Options'!$C:$C,$A214,'BSE - Other Index Options'!$B:$B,G$147))</f>
        <v/>
      </c>
      <c r="H214" s="26" t="str">
        <f t="shared" si="8"/>
        <v/>
      </c>
    </row>
    <row r="215" spans="1:8" hidden="1" outlineLevel="1">
      <c r="A215" t="s">
        <v>93</v>
      </c>
      <c r="B215" s="26" t="str">
        <f>IF(SUMIFS('BSE - SENSEX Index Options'!$L:$L,'BSE - SENSEX Index Options'!$C:$C,$A215,'BSE - SENSEX Index Options'!$B:$B,B$147)+SUMIFS('BSE - Other Index Options'!$L:$L,'BSE - Other Index Options'!$C:$C,$A215,'BSE - Other Index Options'!$B:$B,B$147)=0,"",SUMIFS('BSE - SENSEX Index Options'!$L:$L,'BSE - SENSEX Index Options'!$C:$C,$A215,'BSE - SENSEX Index Options'!$B:$B,B$147)+SUMIFS('BSE - Other Index Options'!$L:$L,'BSE - Other Index Options'!$C:$C,$A215,'BSE - Other Index Options'!$B:$B,B$147))</f>
        <v/>
      </c>
      <c r="C215" s="26" t="str">
        <f>IF(SUMIFS('BSE - SENSEX Index Options'!$L:$L,'BSE - SENSEX Index Options'!$C:$C,$A215,'BSE - SENSEX Index Options'!$B:$B,C$147)+SUMIFS('BSE - Other Index Options'!$L:$L,'BSE - Other Index Options'!$C:$C,$A215,'BSE - Other Index Options'!$B:$B,C$147)=0,"",SUMIFS('BSE - SENSEX Index Options'!$L:$L,'BSE - SENSEX Index Options'!$C:$C,$A215,'BSE - SENSEX Index Options'!$B:$B,C$147)+SUMIFS('BSE - Other Index Options'!$L:$L,'BSE - Other Index Options'!$C:$C,$A215,'BSE - Other Index Options'!$B:$B,C$147))</f>
        <v/>
      </c>
      <c r="D215" s="26" t="str">
        <f>IF(SUMIFS('BSE - SENSEX Index Options'!$L:$L,'BSE - SENSEX Index Options'!$C:$C,$A215,'BSE - SENSEX Index Options'!$B:$B,D$147)+SUMIFS('BSE - Other Index Options'!$L:$L,'BSE - Other Index Options'!$C:$C,$A215,'BSE - Other Index Options'!$B:$B,D$147)=0,"",SUMIFS('BSE - SENSEX Index Options'!$L:$L,'BSE - SENSEX Index Options'!$C:$C,$A215,'BSE - SENSEX Index Options'!$B:$B,D$147)+SUMIFS('BSE - Other Index Options'!$L:$L,'BSE - Other Index Options'!$C:$C,$A215,'BSE - Other Index Options'!$B:$B,D$147))</f>
        <v/>
      </c>
      <c r="E215" s="26" t="str">
        <f>IF(SUMIFS('BSE - SENSEX Index Options'!$L:$L,'BSE - SENSEX Index Options'!$C:$C,$A215,'BSE - SENSEX Index Options'!$B:$B,E$147)+SUMIFS('BSE - Other Index Options'!$L:$L,'BSE - Other Index Options'!$C:$C,$A215,'BSE - Other Index Options'!$B:$B,E$147)=0,"",SUMIFS('BSE - SENSEX Index Options'!$L:$L,'BSE - SENSEX Index Options'!$C:$C,$A215,'BSE - SENSEX Index Options'!$B:$B,E$147)+SUMIFS('BSE - Other Index Options'!$L:$L,'BSE - Other Index Options'!$C:$C,$A215,'BSE - Other Index Options'!$B:$B,E$147))</f>
        <v/>
      </c>
      <c r="F215" s="26" t="str">
        <f>IF(SUMIFS('BSE - SENSEX Index Options'!$L:$L,'BSE - SENSEX Index Options'!$C:$C,$A215,'BSE - SENSEX Index Options'!$B:$B,F$147)+SUMIFS('BSE - Other Index Options'!$L:$L,'BSE - Other Index Options'!$C:$C,$A215,'BSE - Other Index Options'!$B:$B,F$147)=0,"",SUMIFS('BSE - SENSEX Index Options'!$L:$L,'BSE - SENSEX Index Options'!$C:$C,$A215,'BSE - SENSEX Index Options'!$B:$B,F$147)+SUMIFS('BSE - Other Index Options'!$L:$L,'BSE - Other Index Options'!$C:$C,$A215,'BSE - Other Index Options'!$B:$B,F$147))</f>
        <v/>
      </c>
      <c r="G215" s="26" t="str">
        <f>IF(SUMIFS('BSE - SENSEX Index Options'!$L:$L,'BSE - SENSEX Index Options'!$C:$C,$A215,'BSE - SENSEX Index Options'!$B:$B,G$147)+SUMIFS('BSE - Other Index Options'!$L:$L,'BSE - Other Index Options'!$C:$C,$A215,'BSE - Other Index Options'!$B:$B,G$147)=0,"",SUMIFS('BSE - SENSEX Index Options'!$L:$L,'BSE - SENSEX Index Options'!$C:$C,$A215,'BSE - SENSEX Index Options'!$B:$B,G$147)+SUMIFS('BSE - Other Index Options'!$L:$L,'BSE - Other Index Options'!$C:$C,$A215,'BSE - Other Index Options'!$B:$B,G$147))</f>
        <v/>
      </c>
      <c r="H215" s="26" t="str">
        <f t="shared" si="8"/>
        <v/>
      </c>
    </row>
    <row r="216" spans="1:8" hidden="1" outlineLevel="1">
      <c r="A216" t="s">
        <v>94</v>
      </c>
      <c r="B216" s="26" t="str">
        <f>IF(SUMIFS('BSE - SENSEX Index Options'!$L:$L,'BSE - SENSEX Index Options'!$C:$C,$A216,'BSE - SENSEX Index Options'!$B:$B,B$147)+SUMIFS('BSE - Other Index Options'!$L:$L,'BSE - Other Index Options'!$C:$C,$A216,'BSE - Other Index Options'!$B:$B,B$147)=0,"",SUMIFS('BSE - SENSEX Index Options'!$L:$L,'BSE - SENSEX Index Options'!$C:$C,$A216,'BSE - SENSEX Index Options'!$B:$B,B$147)+SUMIFS('BSE - Other Index Options'!$L:$L,'BSE - Other Index Options'!$C:$C,$A216,'BSE - Other Index Options'!$B:$B,B$147))</f>
        <v/>
      </c>
      <c r="C216" s="26" t="str">
        <f>IF(SUMIFS('BSE - SENSEX Index Options'!$L:$L,'BSE - SENSEX Index Options'!$C:$C,$A216,'BSE - SENSEX Index Options'!$B:$B,C$147)+SUMIFS('BSE - Other Index Options'!$L:$L,'BSE - Other Index Options'!$C:$C,$A216,'BSE - Other Index Options'!$B:$B,C$147)=0,"",SUMIFS('BSE - SENSEX Index Options'!$L:$L,'BSE - SENSEX Index Options'!$C:$C,$A216,'BSE - SENSEX Index Options'!$B:$B,C$147)+SUMIFS('BSE - Other Index Options'!$L:$L,'BSE - Other Index Options'!$C:$C,$A216,'BSE - Other Index Options'!$B:$B,C$147))</f>
        <v/>
      </c>
      <c r="D216" s="26" t="str">
        <f>IF(SUMIFS('BSE - SENSEX Index Options'!$L:$L,'BSE - SENSEX Index Options'!$C:$C,$A216,'BSE - SENSEX Index Options'!$B:$B,D$147)+SUMIFS('BSE - Other Index Options'!$L:$L,'BSE - Other Index Options'!$C:$C,$A216,'BSE - Other Index Options'!$B:$B,D$147)=0,"",SUMIFS('BSE - SENSEX Index Options'!$L:$L,'BSE - SENSEX Index Options'!$C:$C,$A216,'BSE - SENSEX Index Options'!$B:$B,D$147)+SUMIFS('BSE - Other Index Options'!$L:$L,'BSE - Other Index Options'!$C:$C,$A216,'BSE - Other Index Options'!$B:$B,D$147))</f>
        <v/>
      </c>
      <c r="E216" s="26" t="str">
        <f>IF(SUMIFS('BSE - SENSEX Index Options'!$L:$L,'BSE - SENSEX Index Options'!$C:$C,$A216,'BSE - SENSEX Index Options'!$B:$B,E$147)+SUMIFS('BSE - Other Index Options'!$L:$L,'BSE - Other Index Options'!$C:$C,$A216,'BSE - Other Index Options'!$B:$B,E$147)=0,"",SUMIFS('BSE - SENSEX Index Options'!$L:$L,'BSE - SENSEX Index Options'!$C:$C,$A216,'BSE - SENSEX Index Options'!$B:$B,E$147)+SUMIFS('BSE - Other Index Options'!$L:$L,'BSE - Other Index Options'!$C:$C,$A216,'BSE - Other Index Options'!$B:$B,E$147))</f>
        <v/>
      </c>
      <c r="F216" s="26" t="str">
        <f>IF(SUMIFS('BSE - SENSEX Index Options'!$L:$L,'BSE - SENSEX Index Options'!$C:$C,$A216,'BSE - SENSEX Index Options'!$B:$B,F$147)+SUMIFS('BSE - Other Index Options'!$L:$L,'BSE - Other Index Options'!$C:$C,$A216,'BSE - Other Index Options'!$B:$B,F$147)=0,"",SUMIFS('BSE - SENSEX Index Options'!$L:$L,'BSE - SENSEX Index Options'!$C:$C,$A216,'BSE - SENSEX Index Options'!$B:$B,F$147)+SUMIFS('BSE - Other Index Options'!$L:$L,'BSE - Other Index Options'!$C:$C,$A216,'BSE - Other Index Options'!$B:$B,F$147))</f>
        <v/>
      </c>
      <c r="G216" s="26" t="str">
        <f>IF(SUMIFS('BSE - SENSEX Index Options'!$L:$L,'BSE - SENSEX Index Options'!$C:$C,$A216,'BSE - SENSEX Index Options'!$B:$B,G$147)+SUMIFS('BSE - Other Index Options'!$L:$L,'BSE - Other Index Options'!$C:$C,$A216,'BSE - Other Index Options'!$B:$B,G$147)=0,"",SUMIFS('BSE - SENSEX Index Options'!$L:$L,'BSE - SENSEX Index Options'!$C:$C,$A216,'BSE - SENSEX Index Options'!$B:$B,G$147)+SUMIFS('BSE - Other Index Options'!$L:$L,'BSE - Other Index Options'!$C:$C,$A216,'BSE - Other Index Options'!$B:$B,G$147))</f>
        <v/>
      </c>
      <c r="H216" s="26" t="str">
        <f t="shared" si="8"/>
        <v/>
      </c>
    </row>
    <row r="217" spans="1:8" hidden="1" outlineLevel="1">
      <c r="A217" t="s">
        <v>95</v>
      </c>
      <c r="B217" s="26" t="str">
        <f>IF(SUMIFS('BSE - SENSEX Index Options'!$L:$L,'BSE - SENSEX Index Options'!$C:$C,$A217,'BSE - SENSEX Index Options'!$B:$B,B$147)+SUMIFS('BSE - Other Index Options'!$L:$L,'BSE - Other Index Options'!$C:$C,$A217,'BSE - Other Index Options'!$B:$B,B$147)=0,"",SUMIFS('BSE - SENSEX Index Options'!$L:$L,'BSE - SENSEX Index Options'!$C:$C,$A217,'BSE - SENSEX Index Options'!$B:$B,B$147)+SUMIFS('BSE - Other Index Options'!$L:$L,'BSE - Other Index Options'!$C:$C,$A217,'BSE - Other Index Options'!$B:$B,B$147))</f>
        <v/>
      </c>
      <c r="C217" s="26" t="str">
        <f>IF(SUMIFS('BSE - SENSEX Index Options'!$L:$L,'BSE - SENSEX Index Options'!$C:$C,$A217,'BSE - SENSEX Index Options'!$B:$B,C$147)+SUMIFS('BSE - Other Index Options'!$L:$L,'BSE - Other Index Options'!$C:$C,$A217,'BSE - Other Index Options'!$B:$B,C$147)=0,"",SUMIFS('BSE - SENSEX Index Options'!$L:$L,'BSE - SENSEX Index Options'!$C:$C,$A217,'BSE - SENSEX Index Options'!$B:$B,C$147)+SUMIFS('BSE - Other Index Options'!$L:$L,'BSE - Other Index Options'!$C:$C,$A217,'BSE - Other Index Options'!$B:$B,C$147))</f>
        <v/>
      </c>
      <c r="D217" s="26" t="str">
        <f>IF(SUMIFS('BSE - SENSEX Index Options'!$L:$L,'BSE - SENSEX Index Options'!$C:$C,$A217,'BSE - SENSEX Index Options'!$B:$B,D$147)+SUMIFS('BSE - Other Index Options'!$L:$L,'BSE - Other Index Options'!$C:$C,$A217,'BSE - Other Index Options'!$B:$B,D$147)=0,"",SUMIFS('BSE - SENSEX Index Options'!$L:$L,'BSE - SENSEX Index Options'!$C:$C,$A217,'BSE - SENSEX Index Options'!$B:$B,D$147)+SUMIFS('BSE - Other Index Options'!$L:$L,'BSE - Other Index Options'!$C:$C,$A217,'BSE - Other Index Options'!$B:$B,D$147))</f>
        <v/>
      </c>
      <c r="E217" s="26" t="str">
        <f>IF(SUMIFS('BSE - SENSEX Index Options'!$L:$L,'BSE - SENSEX Index Options'!$C:$C,$A217,'BSE - SENSEX Index Options'!$B:$B,E$147)+SUMIFS('BSE - Other Index Options'!$L:$L,'BSE - Other Index Options'!$C:$C,$A217,'BSE - Other Index Options'!$B:$B,E$147)=0,"",SUMIFS('BSE - SENSEX Index Options'!$L:$L,'BSE - SENSEX Index Options'!$C:$C,$A217,'BSE - SENSEX Index Options'!$B:$B,E$147)+SUMIFS('BSE - Other Index Options'!$L:$L,'BSE - Other Index Options'!$C:$C,$A217,'BSE - Other Index Options'!$B:$B,E$147))</f>
        <v/>
      </c>
      <c r="F217" s="26" t="str">
        <f>IF(SUMIFS('BSE - SENSEX Index Options'!$L:$L,'BSE - SENSEX Index Options'!$C:$C,$A217,'BSE - SENSEX Index Options'!$B:$B,F$147)+SUMIFS('BSE - Other Index Options'!$L:$L,'BSE - Other Index Options'!$C:$C,$A217,'BSE - Other Index Options'!$B:$B,F$147)=0,"",SUMIFS('BSE - SENSEX Index Options'!$L:$L,'BSE - SENSEX Index Options'!$C:$C,$A217,'BSE - SENSEX Index Options'!$B:$B,F$147)+SUMIFS('BSE - Other Index Options'!$L:$L,'BSE - Other Index Options'!$C:$C,$A217,'BSE - Other Index Options'!$B:$B,F$147))</f>
        <v/>
      </c>
      <c r="G217" s="26" t="str">
        <f>IF(SUMIFS('BSE - SENSEX Index Options'!$L:$L,'BSE - SENSEX Index Options'!$C:$C,$A217,'BSE - SENSEX Index Options'!$B:$B,G$147)+SUMIFS('BSE - Other Index Options'!$L:$L,'BSE - Other Index Options'!$C:$C,$A217,'BSE - Other Index Options'!$B:$B,G$147)=0,"",SUMIFS('BSE - SENSEX Index Options'!$L:$L,'BSE - SENSEX Index Options'!$C:$C,$A217,'BSE - SENSEX Index Options'!$B:$B,G$147)+SUMIFS('BSE - Other Index Options'!$L:$L,'BSE - Other Index Options'!$C:$C,$A217,'BSE - Other Index Options'!$B:$B,G$147))</f>
        <v/>
      </c>
      <c r="H217" s="26" t="str">
        <f t="shared" si="8"/>
        <v/>
      </c>
    </row>
    <row r="218" spans="1:8" hidden="1" outlineLevel="1">
      <c r="A218" t="s">
        <v>96</v>
      </c>
      <c r="B218" s="26" t="str">
        <f>IF(SUMIFS('BSE - SENSEX Index Options'!$L:$L,'BSE - SENSEX Index Options'!$C:$C,$A218,'BSE - SENSEX Index Options'!$B:$B,B$147)+SUMIFS('BSE - Other Index Options'!$L:$L,'BSE - Other Index Options'!$C:$C,$A218,'BSE - Other Index Options'!$B:$B,B$147)=0,"",SUMIFS('BSE - SENSEX Index Options'!$L:$L,'BSE - SENSEX Index Options'!$C:$C,$A218,'BSE - SENSEX Index Options'!$B:$B,B$147)+SUMIFS('BSE - Other Index Options'!$L:$L,'BSE - Other Index Options'!$C:$C,$A218,'BSE - Other Index Options'!$B:$B,B$147))</f>
        <v/>
      </c>
      <c r="C218" s="26" t="str">
        <f>IF(SUMIFS('BSE - SENSEX Index Options'!$L:$L,'BSE - SENSEX Index Options'!$C:$C,$A218,'BSE - SENSEX Index Options'!$B:$B,C$147)+SUMIFS('BSE - Other Index Options'!$L:$L,'BSE - Other Index Options'!$C:$C,$A218,'BSE - Other Index Options'!$B:$B,C$147)=0,"",SUMIFS('BSE - SENSEX Index Options'!$L:$L,'BSE - SENSEX Index Options'!$C:$C,$A218,'BSE - SENSEX Index Options'!$B:$B,C$147)+SUMIFS('BSE - Other Index Options'!$L:$L,'BSE - Other Index Options'!$C:$C,$A218,'BSE - Other Index Options'!$B:$B,C$147))</f>
        <v/>
      </c>
      <c r="D218" s="26" t="str">
        <f>IF(SUMIFS('BSE - SENSEX Index Options'!$L:$L,'BSE - SENSEX Index Options'!$C:$C,$A218,'BSE - SENSEX Index Options'!$B:$B,D$147)+SUMIFS('BSE - Other Index Options'!$L:$L,'BSE - Other Index Options'!$C:$C,$A218,'BSE - Other Index Options'!$B:$B,D$147)=0,"",SUMIFS('BSE - SENSEX Index Options'!$L:$L,'BSE - SENSEX Index Options'!$C:$C,$A218,'BSE - SENSEX Index Options'!$B:$B,D$147)+SUMIFS('BSE - Other Index Options'!$L:$L,'BSE - Other Index Options'!$C:$C,$A218,'BSE - Other Index Options'!$B:$B,D$147))</f>
        <v/>
      </c>
      <c r="E218" s="26" t="str">
        <f>IF(SUMIFS('BSE - SENSEX Index Options'!$L:$L,'BSE - SENSEX Index Options'!$C:$C,$A218,'BSE - SENSEX Index Options'!$B:$B,E$147)+SUMIFS('BSE - Other Index Options'!$L:$L,'BSE - Other Index Options'!$C:$C,$A218,'BSE - Other Index Options'!$B:$B,E$147)=0,"",SUMIFS('BSE - SENSEX Index Options'!$L:$L,'BSE - SENSEX Index Options'!$C:$C,$A218,'BSE - SENSEX Index Options'!$B:$B,E$147)+SUMIFS('BSE - Other Index Options'!$L:$L,'BSE - Other Index Options'!$C:$C,$A218,'BSE - Other Index Options'!$B:$B,E$147))</f>
        <v/>
      </c>
      <c r="F218" s="26" t="str">
        <f>IF(SUMIFS('BSE - SENSEX Index Options'!$L:$L,'BSE - SENSEX Index Options'!$C:$C,$A218,'BSE - SENSEX Index Options'!$B:$B,F$147)+SUMIFS('BSE - Other Index Options'!$L:$L,'BSE - Other Index Options'!$C:$C,$A218,'BSE - Other Index Options'!$B:$B,F$147)=0,"",SUMIFS('BSE - SENSEX Index Options'!$L:$L,'BSE - SENSEX Index Options'!$C:$C,$A218,'BSE - SENSEX Index Options'!$B:$B,F$147)+SUMIFS('BSE - Other Index Options'!$L:$L,'BSE - Other Index Options'!$C:$C,$A218,'BSE - Other Index Options'!$B:$B,F$147))</f>
        <v/>
      </c>
      <c r="G218" s="26" t="str">
        <f>IF(SUMIFS('BSE - SENSEX Index Options'!$L:$L,'BSE - SENSEX Index Options'!$C:$C,$A218,'BSE - SENSEX Index Options'!$B:$B,G$147)+SUMIFS('BSE - Other Index Options'!$L:$L,'BSE - Other Index Options'!$C:$C,$A218,'BSE - Other Index Options'!$B:$B,G$147)=0,"",SUMIFS('BSE - SENSEX Index Options'!$L:$L,'BSE - SENSEX Index Options'!$C:$C,$A218,'BSE - SENSEX Index Options'!$B:$B,G$147)+SUMIFS('BSE - Other Index Options'!$L:$L,'BSE - Other Index Options'!$C:$C,$A218,'BSE - Other Index Options'!$B:$B,G$147))</f>
        <v/>
      </c>
      <c r="H218" s="26" t="str">
        <f t="shared" si="8"/>
        <v/>
      </c>
    </row>
    <row r="219" spans="1:8" hidden="1" outlineLevel="1">
      <c r="A219" t="s">
        <v>97</v>
      </c>
      <c r="B219" s="26" t="str">
        <f>IF(SUMIFS('BSE - SENSEX Index Options'!$L:$L,'BSE - SENSEX Index Options'!$C:$C,$A219,'BSE - SENSEX Index Options'!$B:$B,B$147)+SUMIFS('BSE - Other Index Options'!$L:$L,'BSE - Other Index Options'!$C:$C,$A219,'BSE - Other Index Options'!$B:$B,B$147)=0,"",SUMIFS('BSE - SENSEX Index Options'!$L:$L,'BSE - SENSEX Index Options'!$C:$C,$A219,'BSE - SENSEX Index Options'!$B:$B,B$147)+SUMIFS('BSE - Other Index Options'!$L:$L,'BSE - Other Index Options'!$C:$C,$A219,'BSE - Other Index Options'!$B:$B,B$147))</f>
        <v/>
      </c>
      <c r="C219" s="26" t="str">
        <f>IF(SUMIFS('BSE - SENSEX Index Options'!$L:$L,'BSE - SENSEX Index Options'!$C:$C,$A219,'BSE - SENSEX Index Options'!$B:$B,C$147)+SUMIFS('BSE - Other Index Options'!$L:$L,'BSE - Other Index Options'!$C:$C,$A219,'BSE - Other Index Options'!$B:$B,C$147)=0,"",SUMIFS('BSE - SENSEX Index Options'!$L:$L,'BSE - SENSEX Index Options'!$C:$C,$A219,'BSE - SENSEX Index Options'!$B:$B,C$147)+SUMIFS('BSE - Other Index Options'!$L:$L,'BSE - Other Index Options'!$C:$C,$A219,'BSE - Other Index Options'!$B:$B,C$147))</f>
        <v/>
      </c>
      <c r="D219" s="26" t="str">
        <f>IF(SUMIFS('BSE - SENSEX Index Options'!$L:$L,'BSE - SENSEX Index Options'!$C:$C,$A219,'BSE - SENSEX Index Options'!$B:$B,D$147)+SUMIFS('BSE - Other Index Options'!$L:$L,'BSE - Other Index Options'!$C:$C,$A219,'BSE - Other Index Options'!$B:$B,D$147)=0,"",SUMIFS('BSE - SENSEX Index Options'!$L:$L,'BSE - SENSEX Index Options'!$C:$C,$A219,'BSE - SENSEX Index Options'!$B:$B,D$147)+SUMIFS('BSE - Other Index Options'!$L:$L,'BSE - Other Index Options'!$C:$C,$A219,'BSE - Other Index Options'!$B:$B,D$147))</f>
        <v/>
      </c>
      <c r="E219" s="26" t="str">
        <f>IF(SUMIFS('BSE - SENSEX Index Options'!$L:$L,'BSE - SENSEX Index Options'!$C:$C,$A219,'BSE - SENSEX Index Options'!$B:$B,E$147)+SUMIFS('BSE - Other Index Options'!$L:$L,'BSE - Other Index Options'!$C:$C,$A219,'BSE - Other Index Options'!$B:$B,E$147)=0,"",SUMIFS('BSE - SENSEX Index Options'!$L:$L,'BSE - SENSEX Index Options'!$C:$C,$A219,'BSE - SENSEX Index Options'!$B:$B,E$147)+SUMIFS('BSE - Other Index Options'!$L:$L,'BSE - Other Index Options'!$C:$C,$A219,'BSE - Other Index Options'!$B:$B,E$147))</f>
        <v/>
      </c>
      <c r="F219" s="26" t="str">
        <f>IF(SUMIFS('BSE - SENSEX Index Options'!$L:$L,'BSE - SENSEX Index Options'!$C:$C,$A219,'BSE - SENSEX Index Options'!$B:$B,F$147)+SUMIFS('BSE - Other Index Options'!$L:$L,'BSE - Other Index Options'!$C:$C,$A219,'BSE - Other Index Options'!$B:$B,F$147)=0,"",SUMIFS('BSE - SENSEX Index Options'!$L:$L,'BSE - SENSEX Index Options'!$C:$C,$A219,'BSE - SENSEX Index Options'!$B:$B,F$147)+SUMIFS('BSE - Other Index Options'!$L:$L,'BSE - Other Index Options'!$C:$C,$A219,'BSE - Other Index Options'!$B:$B,F$147))</f>
        <v/>
      </c>
      <c r="G219" s="26" t="str">
        <f>IF(SUMIFS('BSE - SENSEX Index Options'!$L:$L,'BSE - SENSEX Index Options'!$C:$C,$A219,'BSE - SENSEX Index Options'!$B:$B,G$147)+SUMIFS('BSE - Other Index Options'!$L:$L,'BSE - Other Index Options'!$C:$C,$A219,'BSE - Other Index Options'!$B:$B,G$147)=0,"",SUMIFS('BSE - SENSEX Index Options'!$L:$L,'BSE - SENSEX Index Options'!$C:$C,$A219,'BSE - SENSEX Index Options'!$B:$B,G$147)+SUMIFS('BSE - Other Index Options'!$L:$L,'BSE - Other Index Options'!$C:$C,$A219,'BSE - Other Index Options'!$B:$B,G$147))</f>
        <v/>
      </c>
      <c r="H219" s="26" t="str">
        <f t="shared" si="8"/>
        <v/>
      </c>
    </row>
    <row r="220" spans="1:8" hidden="1" outlineLevel="1">
      <c r="A220" t="s">
        <v>98</v>
      </c>
      <c r="B220" s="26" t="str">
        <f>IF(SUMIFS('BSE - SENSEX Index Options'!$L:$L,'BSE - SENSEX Index Options'!$C:$C,$A220,'BSE - SENSEX Index Options'!$B:$B,B$147)+SUMIFS('BSE - Other Index Options'!$L:$L,'BSE - Other Index Options'!$C:$C,$A220,'BSE - Other Index Options'!$B:$B,B$147)=0,"",SUMIFS('BSE - SENSEX Index Options'!$L:$L,'BSE - SENSEX Index Options'!$C:$C,$A220,'BSE - SENSEX Index Options'!$B:$B,B$147)+SUMIFS('BSE - Other Index Options'!$L:$L,'BSE - Other Index Options'!$C:$C,$A220,'BSE - Other Index Options'!$B:$B,B$147))</f>
        <v/>
      </c>
      <c r="C220" s="26" t="str">
        <f>IF(SUMIFS('BSE - SENSEX Index Options'!$L:$L,'BSE - SENSEX Index Options'!$C:$C,$A220,'BSE - SENSEX Index Options'!$B:$B,C$147)+SUMIFS('BSE - Other Index Options'!$L:$L,'BSE - Other Index Options'!$C:$C,$A220,'BSE - Other Index Options'!$B:$B,C$147)=0,"",SUMIFS('BSE - SENSEX Index Options'!$L:$L,'BSE - SENSEX Index Options'!$C:$C,$A220,'BSE - SENSEX Index Options'!$B:$B,C$147)+SUMIFS('BSE - Other Index Options'!$L:$L,'BSE - Other Index Options'!$C:$C,$A220,'BSE - Other Index Options'!$B:$B,C$147))</f>
        <v/>
      </c>
      <c r="D220" s="26" t="str">
        <f>IF(SUMIFS('BSE - SENSEX Index Options'!$L:$L,'BSE - SENSEX Index Options'!$C:$C,$A220,'BSE - SENSEX Index Options'!$B:$B,D$147)+SUMIFS('BSE - Other Index Options'!$L:$L,'BSE - Other Index Options'!$C:$C,$A220,'BSE - Other Index Options'!$B:$B,D$147)=0,"",SUMIFS('BSE - SENSEX Index Options'!$L:$L,'BSE - SENSEX Index Options'!$C:$C,$A220,'BSE - SENSEX Index Options'!$B:$B,D$147)+SUMIFS('BSE - Other Index Options'!$L:$L,'BSE - Other Index Options'!$C:$C,$A220,'BSE - Other Index Options'!$B:$B,D$147))</f>
        <v/>
      </c>
      <c r="E220" s="26" t="str">
        <f>IF(SUMIFS('BSE - SENSEX Index Options'!$L:$L,'BSE - SENSEX Index Options'!$C:$C,$A220,'BSE - SENSEX Index Options'!$B:$B,E$147)+SUMIFS('BSE - Other Index Options'!$L:$L,'BSE - Other Index Options'!$C:$C,$A220,'BSE - Other Index Options'!$B:$B,E$147)=0,"",SUMIFS('BSE - SENSEX Index Options'!$L:$L,'BSE - SENSEX Index Options'!$C:$C,$A220,'BSE - SENSEX Index Options'!$B:$B,E$147)+SUMIFS('BSE - Other Index Options'!$L:$L,'BSE - Other Index Options'!$C:$C,$A220,'BSE - Other Index Options'!$B:$B,E$147))</f>
        <v/>
      </c>
      <c r="F220" s="26" t="str">
        <f>IF(SUMIFS('BSE - SENSEX Index Options'!$L:$L,'BSE - SENSEX Index Options'!$C:$C,$A220,'BSE - SENSEX Index Options'!$B:$B,F$147)+SUMIFS('BSE - Other Index Options'!$L:$L,'BSE - Other Index Options'!$C:$C,$A220,'BSE - Other Index Options'!$B:$B,F$147)=0,"",SUMIFS('BSE - SENSEX Index Options'!$L:$L,'BSE - SENSEX Index Options'!$C:$C,$A220,'BSE - SENSEX Index Options'!$B:$B,F$147)+SUMIFS('BSE - Other Index Options'!$L:$L,'BSE - Other Index Options'!$C:$C,$A220,'BSE - Other Index Options'!$B:$B,F$147))</f>
        <v/>
      </c>
      <c r="G220" s="26" t="str">
        <f>IF(SUMIFS('BSE - SENSEX Index Options'!$L:$L,'BSE - SENSEX Index Options'!$C:$C,$A220,'BSE - SENSEX Index Options'!$B:$B,G$147)+SUMIFS('BSE - Other Index Options'!$L:$L,'BSE - Other Index Options'!$C:$C,$A220,'BSE - Other Index Options'!$B:$B,G$147)=0,"",SUMIFS('BSE - SENSEX Index Options'!$L:$L,'BSE - SENSEX Index Options'!$C:$C,$A220,'BSE - SENSEX Index Options'!$B:$B,G$147)+SUMIFS('BSE - Other Index Options'!$L:$L,'BSE - Other Index Options'!$C:$C,$A220,'BSE - Other Index Options'!$B:$B,G$147))</f>
        <v/>
      </c>
      <c r="H220" s="26" t="str">
        <f t="shared" si="8"/>
        <v/>
      </c>
    </row>
    <row r="221" spans="1:8" hidden="1" outlineLevel="1">
      <c r="A221" t="s">
        <v>99</v>
      </c>
      <c r="B221" s="26" t="str">
        <f>IF(SUMIFS('BSE - SENSEX Index Options'!$L:$L,'BSE - SENSEX Index Options'!$C:$C,$A221,'BSE - SENSEX Index Options'!$B:$B,B$147)+SUMIFS('BSE - Other Index Options'!$L:$L,'BSE - Other Index Options'!$C:$C,$A221,'BSE - Other Index Options'!$B:$B,B$147)=0,"",SUMIFS('BSE - SENSEX Index Options'!$L:$L,'BSE - SENSEX Index Options'!$C:$C,$A221,'BSE - SENSEX Index Options'!$B:$B,B$147)+SUMIFS('BSE - Other Index Options'!$L:$L,'BSE - Other Index Options'!$C:$C,$A221,'BSE - Other Index Options'!$B:$B,B$147))</f>
        <v/>
      </c>
      <c r="C221" s="26" t="str">
        <f>IF(SUMIFS('BSE - SENSEX Index Options'!$L:$L,'BSE - SENSEX Index Options'!$C:$C,$A221,'BSE - SENSEX Index Options'!$B:$B,C$147)+SUMIFS('BSE - Other Index Options'!$L:$L,'BSE - Other Index Options'!$C:$C,$A221,'BSE - Other Index Options'!$B:$B,C$147)=0,"",SUMIFS('BSE - SENSEX Index Options'!$L:$L,'BSE - SENSEX Index Options'!$C:$C,$A221,'BSE - SENSEX Index Options'!$B:$B,C$147)+SUMIFS('BSE - Other Index Options'!$L:$L,'BSE - Other Index Options'!$C:$C,$A221,'BSE - Other Index Options'!$B:$B,C$147))</f>
        <v/>
      </c>
      <c r="D221" s="26" t="str">
        <f>IF(SUMIFS('BSE - SENSEX Index Options'!$L:$L,'BSE - SENSEX Index Options'!$C:$C,$A221,'BSE - SENSEX Index Options'!$B:$B,D$147)+SUMIFS('BSE - Other Index Options'!$L:$L,'BSE - Other Index Options'!$C:$C,$A221,'BSE - Other Index Options'!$B:$B,D$147)=0,"",SUMIFS('BSE - SENSEX Index Options'!$L:$L,'BSE - SENSEX Index Options'!$C:$C,$A221,'BSE - SENSEX Index Options'!$B:$B,D$147)+SUMIFS('BSE - Other Index Options'!$L:$L,'BSE - Other Index Options'!$C:$C,$A221,'BSE - Other Index Options'!$B:$B,D$147))</f>
        <v/>
      </c>
      <c r="E221" s="26" t="str">
        <f>IF(SUMIFS('BSE - SENSEX Index Options'!$L:$L,'BSE - SENSEX Index Options'!$C:$C,$A221,'BSE - SENSEX Index Options'!$B:$B,E$147)+SUMIFS('BSE - Other Index Options'!$L:$L,'BSE - Other Index Options'!$C:$C,$A221,'BSE - Other Index Options'!$B:$B,E$147)=0,"",SUMIFS('BSE - SENSEX Index Options'!$L:$L,'BSE - SENSEX Index Options'!$C:$C,$A221,'BSE - SENSEX Index Options'!$B:$B,E$147)+SUMIFS('BSE - Other Index Options'!$L:$L,'BSE - Other Index Options'!$C:$C,$A221,'BSE - Other Index Options'!$B:$B,E$147))</f>
        <v/>
      </c>
      <c r="F221" s="26" t="str">
        <f>IF(SUMIFS('BSE - SENSEX Index Options'!$L:$L,'BSE - SENSEX Index Options'!$C:$C,$A221,'BSE - SENSEX Index Options'!$B:$B,F$147)+SUMIFS('BSE - Other Index Options'!$L:$L,'BSE - Other Index Options'!$C:$C,$A221,'BSE - Other Index Options'!$B:$B,F$147)=0,"",SUMIFS('BSE - SENSEX Index Options'!$L:$L,'BSE - SENSEX Index Options'!$C:$C,$A221,'BSE - SENSEX Index Options'!$B:$B,F$147)+SUMIFS('BSE - Other Index Options'!$L:$L,'BSE - Other Index Options'!$C:$C,$A221,'BSE - Other Index Options'!$B:$B,F$147))</f>
        <v/>
      </c>
      <c r="G221" s="26" t="str">
        <f>IF(SUMIFS('BSE - SENSEX Index Options'!$L:$L,'BSE - SENSEX Index Options'!$C:$C,$A221,'BSE - SENSEX Index Options'!$B:$B,G$147)+SUMIFS('BSE - Other Index Options'!$L:$L,'BSE - Other Index Options'!$C:$C,$A221,'BSE - Other Index Options'!$B:$B,G$147)=0,"",SUMIFS('BSE - SENSEX Index Options'!$L:$L,'BSE - SENSEX Index Options'!$C:$C,$A221,'BSE - SENSEX Index Options'!$B:$B,G$147)+SUMIFS('BSE - Other Index Options'!$L:$L,'BSE - Other Index Options'!$C:$C,$A221,'BSE - Other Index Options'!$B:$B,G$147))</f>
        <v/>
      </c>
      <c r="H221" s="26" t="str">
        <f t="shared" si="8"/>
        <v/>
      </c>
    </row>
    <row r="222" spans="1:8" hidden="1" outlineLevel="1">
      <c r="A222" t="s">
        <v>100</v>
      </c>
      <c r="B222" s="26" t="str">
        <f>IF(SUMIFS('BSE - SENSEX Index Options'!$L:$L,'BSE - SENSEX Index Options'!$C:$C,$A222,'BSE - SENSEX Index Options'!$B:$B,B$147)+SUMIFS('BSE - Other Index Options'!$L:$L,'BSE - Other Index Options'!$C:$C,$A222,'BSE - Other Index Options'!$B:$B,B$147)=0,"",SUMIFS('BSE - SENSEX Index Options'!$L:$L,'BSE - SENSEX Index Options'!$C:$C,$A222,'BSE - SENSEX Index Options'!$B:$B,B$147)+SUMIFS('BSE - Other Index Options'!$L:$L,'BSE - Other Index Options'!$C:$C,$A222,'BSE - Other Index Options'!$B:$B,B$147))</f>
        <v/>
      </c>
      <c r="C222" s="26" t="str">
        <f>IF(SUMIFS('BSE - SENSEX Index Options'!$L:$L,'BSE - SENSEX Index Options'!$C:$C,$A222,'BSE - SENSEX Index Options'!$B:$B,C$147)+SUMIFS('BSE - Other Index Options'!$L:$L,'BSE - Other Index Options'!$C:$C,$A222,'BSE - Other Index Options'!$B:$B,C$147)=0,"",SUMIFS('BSE - SENSEX Index Options'!$L:$L,'BSE - SENSEX Index Options'!$C:$C,$A222,'BSE - SENSEX Index Options'!$B:$B,C$147)+SUMIFS('BSE - Other Index Options'!$L:$L,'BSE - Other Index Options'!$C:$C,$A222,'BSE - Other Index Options'!$B:$B,C$147))</f>
        <v/>
      </c>
      <c r="D222" s="26" t="str">
        <f>IF(SUMIFS('BSE - SENSEX Index Options'!$L:$L,'BSE - SENSEX Index Options'!$C:$C,$A222,'BSE - SENSEX Index Options'!$B:$B,D$147)+SUMIFS('BSE - Other Index Options'!$L:$L,'BSE - Other Index Options'!$C:$C,$A222,'BSE - Other Index Options'!$B:$B,D$147)=0,"",SUMIFS('BSE - SENSEX Index Options'!$L:$L,'BSE - SENSEX Index Options'!$C:$C,$A222,'BSE - SENSEX Index Options'!$B:$B,D$147)+SUMIFS('BSE - Other Index Options'!$L:$L,'BSE - Other Index Options'!$C:$C,$A222,'BSE - Other Index Options'!$B:$B,D$147))</f>
        <v/>
      </c>
      <c r="E222" s="26" t="str">
        <f>IF(SUMIFS('BSE - SENSEX Index Options'!$L:$L,'BSE - SENSEX Index Options'!$C:$C,$A222,'BSE - SENSEX Index Options'!$B:$B,E$147)+SUMIFS('BSE - Other Index Options'!$L:$L,'BSE - Other Index Options'!$C:$C,$A222,'BSE - Other Index Options'!$B:$B,E$147)=0,"",SUMIFS('BSE - SENSEX Index Options'!$L:$L,'BSE - SENSEX Index Options'!$C:$C,$A222,'BSE - SENSEX Index Options'!$B:$B,E$147)+SUMIFS('BSE - Other Index Options'!$L:$L,'BSE - Other Index Options'!$C:$C,$A222,'BSE - Other Index Options'!$B:$B,E$147))</f>
        <v/>
      </c>
      <c r="F222" s="26" t="str">
        <f>IF(SUMIFS('BSE - SENSEX Index Options'!$L:$L,'BSE - SENSEX Index Options'!$C:$C,$A222,'BSE - SENSEX Index Options'!$B:$B,F$147)+SUMIFS('BSE - Other Index Options'!$L:$L,'BSE - Other Index Options'!$C:$C,$A222,'BSE - Other Index Options'!$B:$B,F$147)=0,"",SUMIFS('BSE - SENSEX Index Options'!$L:$L,'BSE - SENSEX Index Options'!$C:$C,$A222,'BSE - SENSEX Index Options'!$B:$B,F$147)+SUMIFS('BSE - Other Index Options'!$L:$L,'BSE - Other Index Options'!$C:$C,$A222,'BSE - Other Index Options'!$B:$B,F$147))</f>
        <v/>
      </c>
      <c r="G222" s="26" t="str">
        <f>IF(SUMIFS('BSE - SENSEX Index Options'!$L:$L,'BSE - SENSEX Index Options'!$C:$C,$A222,'BSE - SENSEX Index Options'!$B:$B,G$147)+SUMIFS('BSE - Other Index Options'!$L:$L,'BSE - Other Index Options'!$C:$C,$A222,'BSE - Other Index Options'!$B:$B,G$147)=0,"",SUMIFS('BSE - SENSEX Index Options'!$L:$L,'BSE - SENSEX Index Options'!$C:$C,$A222,'BSE - SENSEX Index Options'!$B:$B,G$147)+SUMIFS('BSE - Other Index Options'!$L:$L,'BSE - Other Index Options'!$C:$C,$A222,'BSE - Other Index Options'!$B:$B,G$147))</f>
        <v/>
      </c>
      <c r="H222" s="26" t="str">
        <f t="shared" si="8"/>
        <v/>
      </c>
    </row>
    <row r="223" spans="1:8" hidden="1" outlineLevel="1">
      <c r="A223" t="s">
        <v>101</v>
      </c>
      <c r="B223" s="26" t="str">
        <f>IF(SUMIFS('BSE - SENSEX Index Options'!$L:$L,'BSE - SENSEX Index Options'!$C:$C,$A223,'BSE - SENSEX Index Options'!$B:$B,B$147)+SUMIFS('BSE - Other Index Options'!$L:$L,'BSE - Other Index Options'!$C:$C,$A223,'BSE - Other Index Options'!$B:$B,B$147)=0,"",SUMIFS('BSE - SENSEX Index Options'!$L:$L,'BSE - SENSEX Index Options'!$C:$C,$A223,'BSE - SENSEX Index Options'!$B:$B,B$147)+SUMIFS('BSE - Other Index Options'!$L:$L,'BSE - Other Index Options'!$C:$C,$A223,'BSE - Other Index Options'!$B:$B,B$147))</f>
        <v/>
      </c>
      <c r="C223" s="26" t="str">
        <f>IF(SUMIFS('BSE - SENSEX Index Options'!$L:$L,'BSE - SENSEX Index Options'!$C:$C,$A223,'BSE - SENSEX Index Options'!$B:$B,C$147)+SUMIFS('BSE - Other Index Options'!$L:$L,'BSE - Other Index Options'!$C:$C,$A223,'BSE - Other Index Options'!$B:$B,C$147)=0,"",SUMIFS('BSE - SENSEX Index Options'!$L:$L,'BSE - SENSEX Index Options'!$C:$C,$A223,'BSE - SENSEX Index Options'!$B:$B,C$147)+SUMIFS('BSE - Other Index Options'!$L:$L,'BSE - Other Index Options'!$C:$C,$A223,'BSE - Other Index Options'!$B:$B,C$147))</f>
        <v/>
      </c>
      <c r="D223" s="26" t="str">
        <f>IF(SUMIFS('BSE - SENSEX Index Options'!$L:$L,'BSE - SENSEX Index Options'!$C:$C,$A223,'BSE - SENSEX Index Options'!$B:$B,D$147)+SUMIFS('BSE - Other Index Options'!$L:$L,'BSE - Other Index Options'!$C:$C,$A223,'BSE - Other Index Options'!$B:$B,D$147)=0,"",SUMIFS('BSE - SENSEX Index Options'!$L:$L,'BSE - SENSEX Index Options'!$C:$C,$A223,'BSE - SENSEX Index Options'!$B:$B,D$147)+SUMIFS('BSE - Other Index Options'!$L:$L,'BSE - Other Index Options'!$C:$C,$A223,'BSE - Other Index Options'!$B:$B,D$147))</f>
        <v/>
      </c>
      <c r="E223" s="26" t="str">
        <f>IF(SUMIFS('BSE - SENSEX Index Options'!$L:$L,'BSE - SENSEX Index Options'!$C:$C,$A223,'BSE - SENSEX Index Options'!$B:$B,E$147)+SUMIFS('BSE - Other Index Options'!$L:$L,'BSE - Other Index Options'!$C:$C,$A223,'BSE - Other Index Options'!$B:$B,E$147)=0,"",SUMIFS('BSE - SENSEX Index Options'!$L:$L,'BSE - SENSEX Index Options'!$C:$C,$A223,'BSE - SENSEX Index Options'!$B:$B,E$147)+SUMIFS('BSE - Other Index Options'!$L:$L,'BSE - Other Index Options'!$C:$C,$A223,'BSE - Other Index Options'!$B:$B,E$147))</f>
        <v/>
      </c>
      <c r="F223" s="26" t="str">
        <f>IF(SUMIFS('BSE - SENSEX Index Options'!$L:$L,'BSE - SENSEX Index Options'!$C:$C,$A223,'BSE - SENSEX Index Options'!$B:$B,F$147)+SUMIFS('BSE - Other Index Options'!$L:$L,'BSE - Other Index Options'!$C:$C,$A223,'BSE - Other Index Options'!$B:$B,F$147)=0,"",SUMIFS('BSE - SENSEX Index Options'!$L:$L,'BSE - SENSEX Index Options'!$C:$C,$A223,'BSE - SENSEX Index Options'!$B:$B,F$147)+SUMIFS('BSE - Other Index Options'!$L:$L,'BSE - Other Index Options'!$C:$C,$A223,'BSE - Other Index Options'!$B:$B,F$147))</f>
        <v/>
      </c>
      <c r="G223" s="26" t="str">
        <f>IF(SUMIFS('BSE - SENSEX Index Options'!$L:$L,'BSE - SENSEX Index Options'!$C:$C,$A223,'BSE - SENSEX Index Options'!$B:$B,G$147)+SUMIFS('BSE - Other Index Options'!$L:$L,'BSE - Other Index Options'!$C:$C,$A223,'BSE - Other Index Options'!$B:$B,G$147)=0,"",SUMIFS('BSE - SENSEX Index Options'!$L:$L,'BSE - SENSEX Index Options'!$C:$C,$A223,'BSE - SENSEX Index Options'!$B:$B,G$147)+SUMIFS('BSE - Other Index Options'!$L:$L,'BSE - Other Index Options'!$C:$C,$A223,'BSE - Other Index Options'!$B:$B,G$147))</f>
        <v/>
      </c>
      <c r="H223" s="26" t="str">
        <f t="shared" si="8"/>
        <v/>
      </c>
    </row>
    <row r="224" spans="1:8" hidden="1" outlineLevel="1">
      <c r="A224" t="s">
        <v>102</v>
      </c>
      <c r="B224" s="26" t="str">
        <f>IF(SUMIFS('BSE - SENSEX Index Options'!$L:$L,'BSE - SENSEX Index Options'!$C:$C,$A224,'BSE - SENSEX Index Options'!$B:$B,B$147)+SUMIFS('BSE - Other Index Options'!$L:$L,'BSE - Other Index Options'!$C:$C,$A224,'BSE - Other Index Options'!$B:$B,B$147)=0,"",SUMIFS('BSE - SENSEX Index Options'!$L:$L,'BSE - SENSEX Index Options'!$C:$C,$A224,'BSE - SENSEX Index Options'!$B:$B,B$147)+SUMIFS('BSE - Other Index Options'!$L:$L,'BSE - Other Index Options'!$C:$C,$A224,'BSE - Other Index Options'!$B:$B,B$147))</f>
        <v/>
      </c>
      <c r="C224" s="26" t="str">
        <f>IF(SUMIFS('BSE - SENSEX Index Options'!$L:$L,'BSE - SENSEX Index Options'!$C:$C,$A224,'BSE - SENSEX Index Options'!$B:$B,C$147)+SUMIFS('BSE - Other Index Options'!$L:$L,'BSE - Other Index Options'!$C:$C,$A224,'BSE - Other Index Options'!$B:$B,C$147)=0,"",SUMIFS('BSE - SENSEX Index Options'!$L:$L,'BSE - SENSEX Index Options'!$C:$C,$A224,'BSE - SENSEX Index Options'!$B:$B,C$147)+SUMIFS('BSE - Other Index Options'!$L:$L,'BSE - Other Index Options'!$C:$C,$A224,'BSE - Other Index Options'!$B:$B,C$147))</f>
        <v/>
      </c>
      <c r="D224" s="26" t="str">
        <f>IF(SUMIFS('BSE - SENSEX Index Options'!$L:$L,'BSE - SENSEX Index Options'!$C:$C,$A224,'BSE - SENSEX Index Options'!$B:$B,D$147)+SUMIFS('BSE - Other Index Options'!$L:$L,'BSE - Other Index Options'!$C:$C,$A224,'BSE - Other Index Options'!$B:$B,D$147)=0,"",SUMIFS('BSE - SENSEX Index Options'!$L:$L,'BSE - SENSEX Index Options'!$C:$C,$A224,'BSE - SENSEX Index Options'!$B:$B,D$147)+SUMIFS('BSE - Other Index Options'!$L:$L,'BSE - Other Index Options'!$C:$C,$A224,'BSE - Other Index Options'!$B:$B,D$147))</f>
        <v/>
      </c>
      <c r="E224" s="26" t="str">
        <f>IF(SUMIFS('BSE - SENSEX Index Options'!$L:$L,'BSE - SENSEX Index Options'!$C:$C,$A224,'BSE - SENSEX Index Options'!$B:$B,E$147)+SUMIFS('BSE - Other Index Options'!$L:$L,'BSE - Other Index Options'!$C:$C,$A224,'BSE - Other Index Options'!$B:$B,E$147)=0,"",SUMIFS('BSE - SENSEX Index Options'!$L:$L,'BSE - SENSEX Index Options'!$C:$C,$A224,'BSE - SENSEX Index Options'!$B:$B,E$147)+SUMIFS('BSE - Other Index Options'!$L:$L,'BSE - Other Index Options'!$C:$C,$A224,'BSE - Other Index Options'!$B:$B,E$147))</f>
        <v/>
      </c>
      <c r="F224" s="26" t="str">
        <f>IF(SUMIFS('BSE - SENSEX Index Options'!$L:$L,'BSE - SENSEX Index Options'!$C:$C,$A224,'BSE - SENSEX Index Options'!$B:$B,F$147)+SUMIFS('BSE - Other Index Options'!$L:$L,'BSE - Other Index Options'!$C:$C,$A224,'BSE - Other Index Options'!$B:$B,F$147)=0,"",SUMIFS('BSE - SENSEX Index Options'!$L:$L,'BSE - SENSEX Index Options'!$C:$C,$A224,'BSE - SENSEX Index Options'!$B:$B,F$147)+SUMIFS('BSE - Other Index Options'!$L:$L,'BSE - Other Index Options'!$C:$C,$A224,'BSE - Other Index Options'!$B:$B,F$147))</f>
        <v/>
      </c>
      <c r="G224" s="26" t="str">
        <f>IF(SUMIFS('BSE - SENSEX Index Options'!$L:$L,'BSE - SENSEX Index Options'!$C:$C,$A224,'BSE - SENSEX Index Options'!$B:$B,G$147)+SUMIFS('BSE - Other Index Options'!$L:$L,'BSE - Other Index Options'!$C:$C,$A224,'BSE - Other Index Options'!$B:$B,G$147)=0,"",SUMIFS('BSE - SENSEX Index Options'!$L:$L,'BSE - SENSEX Index Options'!$C:$C,$A224,'BSE - SENSEX Index Options'!$B:$B,G$147)+SUMIFS('BSE - Other Index Options'!$L:$L,'BSE - Other Index Options'!$C:$C,$A224,'BSE - Other Index Options'!$B:$B,G$147))</f>
        <v/>
      </c>
      <c r="H224" s="26" t="str">
        <f t="shared" si="8"/>
        <v/>
      </c>
    </row>
    <row r="225" spans="1:8" hidden="1" outlineLevel="1">
      <c r="A225" t="s">
        <v>103</v>
      </c>
      <c r="B225" s="26" t="str">
        <f>IF(SUMIFS('BSE - SENSEX Index Options'!$L:$L,'BSE - SENSEX Index Options'!$C:$C,$A225,'BSE - SENSEX Index Options'!$B:$B,B$147)+SUMIFS('BSE - Other Index Options'!$L:$L,'BSE - Other Index Options'!$C:$C,$A225,'BSE - Other Index Options'!$B:$B,B$147)=0,"",SUMIFS('BSE - SENSEX Index Options'!$L:$L,'BSE - SENSEX Index Options'!$C:$C,$A225,'BSE - SENSEX Index Options'!$B:$B,B$147)+SUMIFS('BSE - Other Index Options'!$L:$L,'BSE - Other Index Options'!$C:$C,$A225,'BSE - Other Index Options'!$B:$B,B$147))</f>
        <v/>
      </c>
      <c r="C225" s="26" t="str">
        <f>IF(SUMIFS('BSE - SENSEX Index Options'!$L:$L,'BSE - SENSEX Index Options'!$C:$C,$A225,'BSE - SENSEX Index Options'!$B:$B,C$147)+SUMIFS('BSE - Other Index Options'!$L:$L,'BSE - Other Index Options'!$C:$C,$A225,'BSE - Other Index Options'!$B:$B,C$147)=0,"",SUMIFS('BSE - SENSEX Index Options'!$L:$L,'BSE - SENSEX Index Options'!$C:$C,$A225,'BSE - SENSEX Index Options'!$B:$B,C$147)+SUMIFS('BSE - Other Index Options'!$L:$L,'BSE - Other Index Options'!$C:$C,$A225,'BSE - Other Index Options'!$B:$B,C$147))</f>
        <v/>
      </c>
      <c r="D225" s="26" t="str">
        <f>IF(SUMIFS('BSE - SENSEX Index Options'!$L:$L,'BSE - SENSEX Index Options'!$C:$C,$A225,'BSE - SENSEX Index Options'!$B:$B,D$147)+SUMIFS('BSE - Other Index Options'!$L:$L,'BSE - Other Index Options'!$C:$C,$A225,'BSE - Other Index Options'!$B:$B,D$147)=0,"",SUMIFS('BSE - SENSEX Index Options'!$L:$L,'BSE - SENSEX Index Options'!$C:$C,$A225,'BSE - SENSEX Index Options'!$B:$B,D$147)+SUMIFS('BSE - Other Index Options'!$L:$L,'BSE - Other Index Options'!$C:$C,$A225,'BSE - Other Index Options'!$B:$B,D$147))</f>
        <v/>
      </c>
      <c r="E225" s="26" t="str">
        <f>IF(SUMIFS('BSE - SENSEX Index Options'!$L:$L,'BSE - SENSEX Index Options'!$C:$C,$A225,'BSE - SENSEX Index Options'!$B:$B,E$147)+SUMIFS('BSE - Other Index Options'!$L:$L,'BSE - Other Index Options'!$C:$C,$A225,'BSE - Other Index Options'!$B:$B,E$147)=0,"",SUMIFS('BSE - SENSEX Index Options'!$L:$L,'BSE - SENSEX Index Options'!$C:$C,$A225,'BSE - SENSEX Index Options'!$B:$B,E$147)+SUMIFS('BSE - Other Index Options'!$L:$L,'BSE - Other Index Options'!$C:$C,$A225,'BSE - Other Index Options'!$B:$B,E$147))</f>
        <v/>
      </c>
      <c r="F225" s="26" t="str">
        <f>IF(SUMIFS('BSE - SENSEX Index Options'!$L:$L,'BSE - SENSEX Index Options'!$C:$C,$A225,'BSE - SENSEX Index Options'!$B:$B,F$147)+SUMIFS('BSE - Other Index Options'!$L:$L,'BSE - Other Index Options'!$C:$C,$A225,'BSE - Other Index Options'!$B:$B,F$147)=0,"",SUMIFS('BSE - SENSEX Index Options'!$L:$L,'BSE - SENSEX Index Options'!$C:$C,$A225,'BSE - SENSEX Index Options'!$B:$B,F$147)+SUMIFS('BSE - Other Index Options'!$L:$L,'BSE - Other Index Options'!$C:$C,$A225,'BSE - Other Index Options'!$B:$B,F$147))</f>
        <v/>
      </c>
      <c r="G225" s="26" t="str">
        <f>IF(SUMIFS('BSE - SENSEX Index Options'!$L:$L,'BSE - SENSEX Index Options'!$C:$C,$A225,'BSE - SENSEX Index Options'!$B:$B,G$147)+SUMIFS('BSE - Other Index Options'!$L:$L,'BSE - Other Index Options'!$C:$C,$A225,'BSE - Other Index Options'!$B:$B,G$147)=0,"",SUMIFS('BSE - SENSEX Index Options'!$L:$L,'BSE - SENSEX Index Options'!$C:$C,$A225,'BSE - SENSEX Index Options'!$B:$B,G$147)+SUMIFS('BSE - Other Index Options'!$L:$L,'BSE - Other Index Options'!$C:$C,$A225,'BSE - Other Index Options'!$B:$B,G$147))</f>
        <v/>
      </c>
      <c r="H225" s="26" t="str">
        <f t="shared" si="8"/>
        <v/>
      </c>
    </row>
    <row r="226" spans="1:8" hidden="1" outlineLevel="1">
      <c r="A226" t="s">
        <v>104</v>
      </c>
      <c r="B226" s="26" t="str">
        <f>IF(SUMIFS('BSE - SENSEX Index Options'!$L:$L,'BSE - SENSEX Index Options'!$C:$C,$A226,'BSE - SENSEX Index Options'!$B:$B,B$147)+SUMIFS('BSE - Other Index Options'!$L:$L,'BSE - Other Index Options'!$C:$C,$A226,'BSE - Other Index Options'!$B:$B,B$147)=0,"",SUMIFS('BSE - SENSEX Index Options'!$L:$L,'BSE - SENSEX Index Options'!$C:$C,$A226,'BSE - SENSEX Index Options'!$B:$B,B$147)+SUMIFS('BSE - Other Index Options'!$L:$L,'BSE - Other Index Options'!$C:$C,$A226,'BSE - Other Index Options'!$B:$B,B$147))</f>
        <v/>
      </c>
      <c r="C226" s="26" t="str">
        <f>IF(SUMIFS('BSE - SENSEX Index Options'!$L:$L,'BSE - SENSEX Index Options'!$C:$C,$A226,'BSE - SENSEX Index Options'!$B:$B,C$147)+SUMIFS('BSE - Other Index Options'!$L:$L,'BSE - Other Index Options'!$C:$C,$A226,'BSE - Other Index Options'!$B:$B,C$147)=0,"",SUMIFS('BSE - SENSEX Index Options'!$L:$L,'BSE - SENSEX Index Options'!$C:$C,$A226,'BSE - SENSEX Index Options'!$B:$B,C$147)+SUMIFS('BSE - Other Index Options'!$L:$L,'BSE - Other Index Options'!$C:$C,$A226,'BSE - Other Index Options'!$B:$B,C$147))</f>
        <v/>
      </c>
      <c r="D226" s="26" t="str">
        <f>IF(SUMIFS('BSE - SENSEX Index Options'!$L:$L,'BSE - SENSEX Index Options'!$C:$C,$A226,'BSE - SENSEX Index Options'!$B:$B,D$147)+SUMIFS('BSE - Other Index Options'!$L:$L,'BSE - Other Index Options'!$C:$C,$A226,'BSE - Other Index Options'!$B:$B,D$147)=0,"",SUMIFS('BSE - SENSEX Index Options'!$L:$L,'BSE - SENSEX Index Options'!$C:$C,$A226,'BSE - SENSEX Index Options'!$B:$B,D$147)+SUMIFS('BSE - Other Index Options'!$L:$L,'BSE - Other Index Options'!$C:$C,$A226,'BSE - Other Index Options'!$B:$B,D$147))</f>
        <v/>
      </c>
      <c r="E226" s="26" t="str">
        <f>IF(SUMIFS('BSE - SENSEX Index Options'!$L:$L,'BSE - SENSEX Index Options'!$C:$C,$A226,'BSE - SENSEX Index Options'!$B:$B,E$147)+SUMIFS('BSE - Other Index Options'!$L:$L,'BSE - Other Index Options'!$C:$C,$A226,'BSE - Other Index Options'!$B:$B,E$147)=0,"",SUMIFS('BSE - SENSEX Index Options'!$L:$L,'BSE - SENSEX Index Options'!$C:$C,$A226,'BSE - SENSEX Index Options'!$B:$B,E$147)+SUMIFS('BSE - Other Index Options'!$L:$L,'BSE - Other Index Options'!$C:$C,$A226,'BSE - Other Index Options'!$B:$B,E$147))</f>
        <v/>
      </c>
      <c r="F226" s="26" t="str">
        <f>IF(SUMIFS('BSE - SENSEX Index Options'!$L:$L,'BSE - SENSEX Index Options'!$C:$C,$A226,'BSE - SENSEX Index Options'!$B:$B,F$147)+SUMIFS('BSE - Other Index Options'!$L:$L,'BSE - Other Index Options'!$C:$C,$A226,'BSE - Other Index Options'!$B:$B,F$147)=0,"",SUMIFS('BSE - SENSEX Index Options'!$L:$L,'BSE - SENSEX Index Options'!$C:$C,$A226,'BSE - SENSEX Index Options'!$B:$B,F$147)+SUMIFS('BSE - Other Index Options'!$L:$L,'BSE - Other Index Options'!$C:$C,$A226,'BSE - Other Index Options'!$B:$B,F$147))</f>
        <v/>
      </c>
      <c r="G226" s="26" t="str">
        <f>IF(SUMIFS('BSE - SENSEX Index Options'!$L:$L,'BSE - SENSEX Index Options'!$C:$C,$A226,'BSE - SENSEX Index Options'!$B:$B,G$147)+SUMIFS('BSE - Other Index Options'!$L:$L,'BSE - Other Index Options'!$C:$C,$A226,'BSE - Other Index Options'!$B:$B,G$147)=0,"",SUMIFS('BSE - SENSEX Index Options'!$L:$L,'BSE - SENSEX Index Options'!$C:$C,$A226,'BSE - SENSEX Index Options'!$B:$B,G$147)+SUMIFS('BSE - Other Index Options'!$L:$L,'BSE - Other Index Options'!$C:$C,$A226,'BSE - Other Index Options'!$B:$B,G$147))</f>
        <v/>
      </c>
      <c r="H226" s="26" t="str">
        <f t="shared" si="8"/>
        <v/>
      </c>
    </row>
    <row r="227" spans="1:8" hidden="1" outlineLevel="1">
      <c r="A227" t="s">
        <v>105</v>
      </c>
      <c r="B227" s="26" t="str">
        <f>IF(SUMIFS('BSE - SENSEX Index Options'!$L:$L,'BSE - SENSEX Index Options'!$C:$C,$A227,'BSE - SENSEX Index Options'!$B:$B,B$147)+SUMIFS('BSE - Other Index Options'!$L:$L,'BSE - Other Index Options'!$C:$C,$A227,'BSE - Other Index Options'!$B:$B,B$147)=0,"",SUMIFS('BSE - SENSEX Index Options'!$L:$L,'BSE - SENSEX Index Options'!$C:$C,$A227,'BSE - SENSEX Index Options'!$B:$B,B$147)+SUMIFS('BSE - Other Index Options'!$L:$L,'BSE - Other Index Options'!$C:$C,$A227,'BSE - Other Index Options'!$B:$B,B$147))</f>
        <v/>
      </c>
      <c r="C227" s="26" t="str">
        <f>IF(SUMIFS('BSE - SENSEX Index Options'!$L:$L,'BSE - SENSEX Index Options'!$C:$C,$A227,'BSE - SENSEX Index Options'!$B:$B,C$147)+SUMIFS('BSE - Other Index Options'!$L:$L,'BSE - Other Index Options'!$C:$C,$A227,'BSE - Other Index Options'!$B:$B,C$147)=0,"",SUMIFS('BSE - SENSEX Index Options'!$L:$L,'BSE - SENSEX Index Options'!$C:$C,$A227,'BSE - SENSEX Index Options'!$B:$B,C$147)+SUMIFS('BSE - Other Index Options'!$L:$L,'BSE - Other Index Options'!$C:$C,$A227,'BSE - Other Index Options'!$B:$B,C$147))</f>
        <v/>
      </c>
      <c r="D227" s="26" t="str">
        <f>IF(SUMIFS('BSE - SENSEX Index Options'!$L:$L,'BSE - SENSEX Index Options'!$C:$C,$A227,'BSE - SENSEX Index Options'!$B:$B,D$147)+SUMIFS('BSE - Other Index Options'!$L:$L,'BSE - Other Index Options'!$C:$C,$A227,'BSE - Other Index Options'!$B:$B,D$147)=0,"",SUMIFS('BSE - SENSEX Index Options'!$L:$L,'BSE - SENSEX Index Options'!$C:$C,$A227,'BSE - SENSEX Index Options'!$B:$B,D$147)+SUMIFS('BSE - Other Index Options'!$L:$L,'BSE - Other Index Options'!$C:$C,$A227,'BSE - Other Index Options'!$B:$B,D$147))</f>
        <v/>
      </c>
      <c r="E227" s="26" t="str">
        <f>IF(SUMIFS('BSE - SENSEX Index Options'!$L:$L,'BSE - SENSEX Index Options'!$C:$C,$A227,'BSE - SENSEX Index Options'!$B:$B,E$147)+SUMIFS('BSE - Other Index Options'!$L:$L,'BSE - Other Index Options'!$C:$C,$A227,'BSE - Other Index Options'!$B:$B,E$147)=0,"",SUMIFS('BSE - SENSEX Index Options'!$L:$L,'BSE - SENSEX Index Options'!$C:$C,$A227,'BSE - SENSEX Index Options'!$B:$B,E$147)+SUMIFS('BSE - Other Index Options'!$L:$L,'BSE - Other Index Options'!$C:$C,$A227,'BSE - Other Index Options'!$B:$B,E$147))</f>
        <v/>
      </c>
      <c r="F227" s="26" t="str">
        <f>IF(SUMIFS('BSE - SENSEX Index Options'!$L:$L,'BSE - SENSEX Index Options'!$C:$C,$A227,'BSE - SENSEX Index Options'!$B:$B,F$147)+SUMIFS('BSE - Other Index Options'!$L:$L,'BSE - Other Index Options'!$C:$C,$A227,'BSE - Other Index Options'!$B:$B,F$147)=0,"",SUMIFS('BSE - SENSEX Index Options'!$L:$L,'BSE - SENSEX Index Options'!$C:$C,$A227,'BSE - SENSEX Index Options'!$B:$B,F$147)+SUMIFS('BSE - Other Index Options'!$L:$L,'BSE - Other Index Options'!$C:$C,$A227,'BSE - Other Index Options'!$B:$B,F$147))</f>
        <v/>
      </c>
      <c r="G227" s="26" t="str">
        <f>IF(SUMIFS('BSE - SENSEX Index Options'!$L:$L,'BSE - SENSEX Index Options'!$C:$C,$A227,'BSE - SENSEX Index Options'!$B:$B,G$147)+SUMIFS('BSE - Other Index Options'!$L:$L,'BSE - Other Index Options'!$C:$C,$A227,'BSE - Other Index Options'!$B:$B,G$147)=0,"",SUMIFS('BSE - SENSEX Index Options'!$L:$L,'BSE - SENSEX Index Options'!$C:$C,$A227,'BSE - SENSEX Index Options'!$B:$B,G$147)+SUMIFS('BSE - Other Index Options'!$L:$L,'BSE - Other Index Options'!$C:$C,$A227,'BSE - Other Index Options'!$B:$B,G$147))</f>
        <v/>
      </c>
      <c r="H227" s="26" t="str">
        <f t="shared" si="8"/>
        <v/>
      </c>
    </row>
    <row r="228" spans="1:8" hidden="1" outlineLevel="1">
      <c r="A228" t="s">
        <v>106</v>
      </c>
      <c r="B228" s="26" t="str">
        <f>IF(SUMIFS('BSE - SENSEX Index Options'!$L:$L,'BSE - SENSEX Index Options'!$C:$C,$A228,'BSE - SENSEX Index Options'!$B:$B,B$147)+SUMIFS('BSE - Other Index Options'!$L:$L,'BSE - Other Index Options'!$C:$C,$A228,'BSE - Other Index Options'!$B:$B,B$147)=0,"",SUMIFS('BSE - SENSEX Index Options'!$L:$L,'BSE - SENSEX Index Options'!$C:$C,$A228,'BSE - SENSEX Index Options'!$B:$B,B$147)+SUMIFS('BSE - Other Index Options'!$L:$L,'BSE - Other Index Options'!$C:$C,$A228,'BSE - Other Index Options'!$B:$B,B$147))</f>
        <v/>
      </c>
      <c r="C228" s="26" t="str">
        <f>IF(SUMIFS('BSE - SENSEX Index Options'!$L:$L,'BSE - SENSEX Index Options'!$C:$C,$A228,'BSE - SENSEX Index Options'!$B:$B,C$147)+SUMIFS('BSE - Other Index Options'!$L:$L,'BSE - Other Index Options'!$C:$C,$A228,'BSE - Other Index Options'!$B:$B,C$147)=0,"",SUMIFS('BSE - SENSEX Index Options'!$L:$L,'BSE - SENSEX Index Options'!$C:$C,$A228,'BSE - SENSEX Index Options'!$B:$B,C$147)+SUMIFS('BSE - Other Index Options'!$L:$L,'BSE - Other Index Options'!$C:$C,$A228,'BSE - Other Index Options'!$B:$B,C$147))</f>
        <v/>
      </c>
      <c r="D228" s="26" t="str">
        <f>IF(SUMIFS('BSE - SENSEX Index Options'!$L:$L,'BSE - SENSEX Index Options'!$C:$C,$A228,'BSE - SENSEX Index Options'!$B:$B,D$147)+SUMIFS('BSE - Other Index Options'!$L:$L,'BSE - Other Index Options'!$C:$C,$A228,'BSE - Other Index Options'!$B:$B,D$147)=0,"",SUMIFS('BSE - SENSEX Index Options'!$L:$L,'BSE - SENSEX Index Options'!$C:$C,$A228,'BSE - SENSEX Index Options'!$B:$B,D$147)+SUMIFS('BSE - Other Index Options'!$L:$L,'BSE - Other Index Options'!$C:$C,$A228,'BSE - Other Index Options'!$B:$B,D$147))</f>
        <v/>
      </c>
      <c r="E228" s="26" t="str">
        <f>IF(SUMIFS('BSE - SENSEX Index Options'!$L:$L,'BSE - SENSEX Index Options'!$C:$C,$A228,'BSE - SENSEX Index Options'!$B:$B,E$147)+SUMIFS('BSE - Other Index Options'!$L:$L,'BSE - Other Index Options'!$C:$C,$A228,'BSE - Other Index Options'!$B:$B,E$147)=0,"",SUMIFS('BSE - SENSEX Index Options'!$L:$L,'BSE - SENSEX Index Options'!$C:$C,$A228,'BSE - SENSEX Index Options'!$B:$B,E$147)+SUMIFS('BSE - Other Index Options'!$L:$L,'BSE - Other Index Options'!$C:$C,$A228,'BSE - Other Index Options'!$B:$B,E$147))</f>
        <v/>
      </c>
      <c r="F228" s="26" t="str">
        <f>IF(SUMIFS('BSE - SENSEX Index Options'!$L:$L,'BSE - SENSEX Index Options'!$C:$C,$A228,'BSE - SENSEX Index Options'!$B:$B,F$147)+SUMIFS('BSE - Other Index Options'!$L:$L,'BSE - Other Index Options'!$C:$C,$A228,'BSE - Other Index Options'!$B:$B,F$147)=0,"",SUMIFS('BSE - SENSEX Index Options'!$L:$L,'BSE - SENSEX Index Options'!$C:$C,$A228,'BSE - SENSEX Index Options'!$B:$B,F$147)+SUMIFS('BSE - Other Index Options'!$L:$L,'BSE - Other Index Options'!$C:$C,$A228,'BSE - Other Index Options'!$B:$B,F$147))</f>
        <v/>
      </c>
      <c r="G228" s="26" t="str">
        <f>IF(SUMIFS('BSE - SENSEX Index Options'!$L:$L,'BSE - SENSEX Index Options'!$C:$C,$A228,'BSE - SENSEX Index Options'!$B:$B,G$147)+SUMIFS('BSE - Other Index Options'!$L:$L,'BSE - Other Index Options'!$C:$C,$A228,'BSE - Other Index Options'!$B:$B,G$147)=0,"",SUMIFS('BSE - SENSEX Index Options'!$L:$L,'BSE - SENSEX Index Options'!$C:$C,$A228,'BSE - SENSEX Index Options'!$B:$B,G$147)+SUMIFS('BSE - Other Index Options'!$L:$L,'BSE - Other Index Options'!$C:$C,$A228,'BSE - Other Index Options'!$B:$B,G$147))</f>
        <v/>
      </c>
      <c r="H228" s="26" t="str">
        <f t="shared" si="8"/>
        <v/>
      </c>
    </row>
    <row r="229" spans="1:8" hidden="1" outlineLevel="1">
      <c r="A229" t="s">
        <v>107</v>
      </c>
      <c r="B229" s="26" t="str">
        <f>IF(SUMIFS('BSE - SENSEX Index Options'!$L:$L,'BSE - SENSEX Index Options'!$C:$C,$A229,'BSE - SENSEX Index Options'!$B:$B,B$147)+SUMIFS('BSE - Other Index Options'!$L:$L,'BSE - Other Index Options'!$C:$C,$A229,'BSE - Other Index Options'!$B:$B,B$147)=0,"",SUMIFS('BSE - SENSEX Index Options'!$L:$L,'BSE - SENSEX Index Options'!$C:$C,$A229,'BSE - SENSEX Index Options'!$B:$B,B$147)+SUMIFS('BSE - Other Index Options'!$L:$L,'BSE - Other Index Options'!$C:$C,$A229,'BSE - Other Index Options'!$B:$B,B$147))</f>
        <v/>
      </c>
      <c r="C229" s="26" t="str">
        <f>IF(SUMIFS('BSE - SENSEX Index Options'!$L:$L,'BSE - SENSEX Index Options'!$C:$C,$A229,'BSE - SENSEX Index Options'!$B:$B,C$147)+SUMIFS('BSE - Other Index Options'!$L:$L,'BSE - Other Index Options'!$C:$C,$A229,'BSE - Other Index Options'!$B:$B,C$147)=0,"",SUMIFS('BSE - SENSEX Index Options'!$L:$L,'BSE - SENSEX Index Options'!$C:$C,$A229,'BSE - SENSEX Index Options'!$B:$B,C$147)+SUMIFS('BSE - Other Index Options'!$L:$L,'BSE - Other Index Options'!$C:$C,$A229,'BSE - Other Index Options'!$B:$B,C$147))</f>
        <v/>
      </c>
      <c r="D229" s="26" t="str">
        <f>IF(SUMIFS('BSE - SENSEX Index Options'!$L:$L,'BSE - SENSEX Index Options'!$C:$C,$A229,'BSE - SENSEX Index Options'!$B:$B,D$147)+SUMIFS('BSE - Other Index Options'!$L:$L,'BSE - Other Index Options'!$C:$C,$A229,'BSE - Other Index Options'!$B:$B,D$147)=0,"",SUMIFS('BSE - SENSEX Index Options'!$L:$L,'BSE - SENSEX Index Options'!$C:$C,$A229,'BSE - SENSEX Index Options'!$B:$B,D$147)+SUMIFS('BSE - Other Index Options'!$L:$L,'BSE - Other Index Options'!$C:$C,$A229,'BSE - Other Index Options'!$B:$B,D$147))</f>
        <v/>
      </c>
      <c r="E229" s="26" t="str">
        <f>IF(SUMIFS('BSE - SENSEX Index Options'!$L:$L,'BSE - SENSEX Index Options'!$C:$C,$A229,'BSE - SENSEX Index Options'!$B:$B,E$147)+SUMIFS('BSE - Other Index Options'!$L:$L,'BSE - Other Index Options'!$C:$C,$A229,'BSE - Other Index Options'!$B:$B,E$147)=0,"",SUMIFS('BSE - SENSEX Index Options'!$L:$L,'BSE - SENSEX Index Options'!$C:$C,$A229,'BSE - SENSEX Index Options'!$B:$B,E$147)+SUMIFS('BSE - Other Index Options'!$L:$L,'BSE - Other Index Options'!$C:$C,$A229,'BSE - Other Index Options'!$B:$B,E$147))</f>
        <v/>
      </c>
      <c r="F229" s="26" t="str">
        <f>IF(SUMIFS('BSE - SENSEX Index Options'!$L:$L,'BSE - SENSEX Index Options'!$C:$C,$A229,'BSE - SENSEX Index Options'!$B:$B,F$147)+SUMIFS('BSE - Other Index Options'!$L:$L,'BSE - Other Index Options'!$C:$C,$A229,'BSE - Other Index Options'!$B:$B,F$147)=0,"",SUMIFS('BSE - SENSEX Index Options'!$L:$L,'BSE - SENSEX Index Options'!$C:$C,$A229,'BSE - SENSEX Index Options'!$B:$B,F$147)+SUMIFS('BSE - Other Index Options'!$L:$L,'BSE - Other Index Options'!$C:$C,$A229,'BSE - Other Index Options'!$B:$B,F$147))</f>
        <v/>
      </c>
      <c r="G229" s="26" t="str">
        <f>IF(SUMIFS('BSE - SENSEX Index Options'!$L:$L,'BSE - SENSEX Index Options'!$C:$C,$A229,'BSE - SENSEX Index Options'!$B:$B,G$147)+SUMIFS('BSE - Other Index Options'!$L:$L,'BSE - Other Index Options'!$C:$C,$A229,'BSE - Other Index Options'!$B:$B,G$147)=0,"",SUMIFS('BSE - SENSEX Index Options'!$L:$L,'BSE - SENSEX Index Options'!$C:$C,$A229,'BSE - SENSEX Index Options'!$B:$B,G$147)+SUMIFS('BSE - Other Index Options'!$L:$L,'BSE - Other Index Options'!$C:$C,$A229,'BSE - Other Index Options'!$B:$B,G$147))</f>
        <v/>
      </c>
      <c r="H229" s="26" t="str">
        <f t="shared" si="8"/>
        <v/>
      </c>
    </row>
    <row r="230" spans="1:8" hidden="1" outlineLevel="1">
      <c r="A230" t="s">
        <v>108</v>
      </c>
      <c r="B230" s="26" t="str">
        <f>IF(SUMIFS('BSE - SENSEX Index Options'!$L:$L,'BSE - SENSEX Index Options'!$C:$C,$A230,'BSE - SENSEX Index Options'!$B:$B,B$147)+SUMIFS('BSE - Other Index Options'!$L:$L,'BSE - Other Index Options'!$C:$C,$A230,'BSE - Other Index Options'!$B:$B,B$147)=0,"",SUMIFS('BSE - SENSEX Index Options'!$L:$L,'BSE - SENSEX Index Options'!$C:$C,$A230,'BSE - SENSEX Index Options'!$B:$B,B$147)+SUMIFS('BSE - Other Index Options'!$L:$L,'BSE - Other Index Options'!$C:$C,$A230,'BSE - Other Index Options'!$B:$B,B$147))</f>
        <v/>
      </c>
      <c r="C230" s="26" t="str">
        <f>IF(SUMIFS('BSE - SENSEX Index Options'!$L:$L,'BSE - SENSEX Index Options'!$C:$C,$A230,'BSE - SENSEX Index Options'!$B:$B,C$147)+SUMIFS('BSE - Other Index Options'!$L:$L,'BSE - Other Index Options'!$C:$C,$A230,'BSE - Other Index Options'!$B:$B,C$147)=0,"",SUMIFS('BSE - SENSEX Index Options'!$L:$L,'BSE - SENSEX Index Options'!$C:$C,$A230,'BSE - SENSEX Index Options'!$B:$B,C$147)+SUMIFS('BSE - Other Index Options'!$L:$L,'BSE - Other Index Options'!$C:$C,$A230,'BSE - Other Index Options'!$B:$B,C$147))</f>
        <v/>
      </c>
      <c r="D230" s="26" t="str">
        <f>IF(SUMIFS('BSE - SENSEX Index Options'!$L:$L,'BSE - SENSEX Index Options'!$C:$C,$A230,'BSE - SENSEX Index Options'!$B:$B,D$147)+SUMIFS('BSE - Other Index Options'!$L:$L,'BSE - Other Index Options'!$C:$C,$A230,'BSE - Other Index Options'!$B:$B,D$147)=0,"",SUMIFS('BSE - SENSEX Index Options'!$L:$L,'BSE - SENSEX Index Options'!$C:$C,$A230,'BSE - SENSEX Index Options'!$B:$B,D$147)+SUMIFS('BSE - Other Index Options'!$L:$L,'BSE - Other Index Options'!$C:$C,$A230,'BSE - Other Index Options'!$B:$B,D$147))</f>
        <v/>
      </c>
      <c r="E230" s="26" t="str">
        <f>IF(SUMIFS('BSE - SENSEX Index Options'!$L:$L,'BSE - SENSEX Index Options'!$C:$C,$A230,'BSE - SENSEX Index Options'!$B:$B,E$147)+SUMIFS('BSE - Other Index Options'!$L:$L,'BSE - Other Index Options'!$C:$C,$A230,'BSE - Other Index Options'!$B:$B,E$147)=0,"",SUMIFS('BSE - SENSEX Index Options'!$L:$L,'BSE - SENSEX Index Options'!$C:$C,$A230,'BSE - SENSEX Index Options'!$B:$B,E$147)+SUMIFS('BSE - Other Index Options'!$L:$L,'BSE - Other Index Options'!$C:$C,$A230,'BSE - Other Index Options'!$B:$B,E$147))</f>
        <v/>
      </c>
      <c r="F230" s="26" t="str">
        <f>IF(SUMIFS('BSE - SENSEX Index Options'!$L:$L,'BSE - SENSEX Index Options'!$C:$C,$A230,'BSE - SENSEX Index Options'!$B:$B,F$147)+SUMIFS('BSE - Other Index Options'!$L:$L,'BSE - Other Index Options'!$C:$C,$A230,'BSE - Other Index Options'!$B:$B,F$147)=0,"",SUMIFS('BSE - SENSEX Index Options'!$L:$L,'BSE - SENSEX Index Options'!$C:$C,$A230,'BSE - SENSEX Index Options'!$B:$B,F$147)+SUMIFS('BSE - Other Index Options'!$L:$L,'BSE - Other Index Options'!$C:$C,$A230,'BSE - Other Index Options'!$B:$B,F$147))</f>
        <v/>
      </c>
      <c r="G230" s="26" t="str">
        <f>IF(SUMIFS('BSE - SENSEX Index Options'!$L:$L,'BSE - SENSEX Index Options'!$C:$C,$A230,'BSE - SENSEX Index Options'!$B:$B,G$147)+SUMIFS('BSE - Other Index Options'!$L:$L,'BSE - Other Index Options'!$C:$C,$A230,'BSE - Other Index Options'!$B:$B,G$147)=0,"",SUMIFS('BSE - SENSEX Index Options'!$L:$L,'BSE - SENSEX Index Options'!$C:$C,$A230,'BSE - SENSEX Index Options'!$B:$B,G$147)+SUMIFS('BSE - Other Index Options'!$L:$L,'BSE - Other Index Options'!$C:$C,$A230,'BSE - Other Index Options'!$B:$B,G$147))</f>
        <v/>
      </c>
      <c r="H230" s="26" t="str">
        <f t="shared" si="8"/>
        <v/>
      </c>
    </row>
    <row r="231" spans="1:8" hidden="1" outlineLevel="1">
      <c r="A231" t="s">
        <v>109</v>
      </c>
      <c r="B231" s="26" t="str">
        <f>IF(SUMIFS('BSE - SENSEX Index Options'!$L:$L,'BSE - SENSEX Index Options'!$C:$C,$A231,'BSE - SENSEX Index Options'!$B:$B,B$147)+SUMIFS('BSE - Other Index Options'!$L:$L,'BSE - Other Index Options'!$C:$C,$A231,'BSE - Other Index Options'!$B:$B,B$147)=0,"",SUMIFS('BSE - SENSEX Index Options'!$L:$L,'BSE - SENSEX Index Options'!$C:$C,$A231,'BSE - SENSEX Index Options'!$B:$B,B$147)+SUMIFS('BSE - Other Index Options'!$L:$L,'BSE - Other Index Options'!$C:$C,$A231,'BSE - Other Index Options'!$B:$B,B$147))</f>
        <v/>
      </c>
      <c r="C231" s="26" t="str">
        <f>IF(SUMIFS('BSE - SENSEX Index Options'!$L:$L,'BSE - SENSEX Index Options'!$C:$C,$A231,'BSE - SENSEX Index Options'!$B:$B,C$147)+SUMIFS('BSE - Other Index Options'!$L:$L,'BSE - Other Index Options'!$C:$C,$A231,'BSE - Other Index Options'!$B:$B,C$147)=0,"",SUMIFS('BSE - SENSEX Index Options'!$L:$L,'BSE - SENSEX Index Options'!$C:$C,$A231,'BSE - SENSEX Index Options'!$B:$B,C$147)+SUMIFS('BSE - Other Index Options'!$L:$L,'BSE - Other Index Options'!$C:$C,$A231,'BSE - Other Index Options'!$B:$B,C$147))</f>
        <v/>
      </c>
      <c r="D231" s="26" t="str">
        <f>IF(SUMIFS('BSE - SENSEX Index Options'!$L:$L,'BSE - SENSEX Index Options'!$C:$C,$A231,'BSE - SENSEX Index Options'!$B:$B,D$147)+SUMIFS('BSE - Other Index Options'!$L:$L,'BSE - Other Index Options'!$C:$C,$A231,'BSE - Other Index Options'!$B:$B,D$147)=0,"",SUMIFS('BSE - SENSEX Index Options'!$L:$L,'BSE - SENSEX Index Options'!$C:$C,$A231,'BSE - SENSEX Index Options'!$B:$B,D$147)+SUMIFS('BSE - Other Index Options'!$L:$L,'BSE - Other Index Options'!$C:$C,$A231,'BSE - Other Index Options'!$B:$B,D$147))</f>
        <v/>
      </c>
      <c r="E231" s="26" t="str">
        <f>IF(SUMIFS('BSE - SENSEX Index Options'!$L:$L,'BSE - SENSEX Index Options'!$C:$C,$A231,'BSE - SENSEX Index Options'!$B:$B,E$147)+SUMIFS('BSE - Other Index Options'!$L:$L,'BSE - Other Index Options'!$C:$C,$A231,'BSE - Other Index Options'!$B:$B,E$147)=0,"",SUMIFS('BSE - SENSEX Index Options'!$L:$L,'BSE - SENSEX Index Options'!$C:$C,$A231,'BSE - SENSEX Index Options'!$B:$B,E$147)+SUMIFS('BSE - Other Index Options'!$L:$L,'BSE - Other Index Options'!$C:$C,$A231,'BSE - Other Index Options'!$B:$B,E$147))</f>
        <v/>
      </c>
      <c r="F231" s="26" t="str">
        <f>IF(SUMIFS('BSE - SENSEX Index Options'!$L:$L,'BSE - SENSEX Index Options'!$C:$C,$A231,'BSE - SENSEX Index Options'!$B:$B,F$147)+SUMIFS('BSE - Other Index Options'!$L:$L,'BSE - Other Index Options'!$C:$C,$A231,'BSE - Other Index Options'!$B:$B,F$147)=0,"",SUMIFS('BSE - SENSEX Index Options'!$L:$L,'BSE - SENSEX Index Options'!$C:$C,$A231,'BSE - SENSEX Index Options'!$B:$B,F$147)+SUMIFS('BSE - Other Index Options'!$L:$L,'BSE - Other Index Options'!$C:$C,$A231,'BSE - Other Index Options'!$B:$B,F$147))</f>
        <v/>
      </c>
      <c r="G231" s="26" t="str">
        <f>IF(SUMIFS('BSE - SENSEX Index Options'!$L:$L,'BSE - SENSEX Index Options'!$C:$C,$A231,'BSE - SENSEX Index Options'!$B:$B,G$147)+SUMIFS('BSE - Other Index Options'!$L:$L,'BSE - Other Index Options'!$C:$C,$A231,'BSE - Other Index Options'!$B:$B,G$147)=0,"",SUMIFS('BSE - SENSEX Index Options'!$L:$L,'BSE - SENSEX Index Options'!$C:$C,$A231,'BSE - SENSEX Index Options'!$B:$B,G$147)+SUMIFS('BSE - Other Index Options'!$L:$L,'BSE - Other Index Options'!$C:$C,$A231,'BSE - Other Index Options'!$B:$B,G$147))</f>
        <v/>
      </c>
      <c r="H231" s="26" t="str">
        <f t="shared" si="8"/>
        <v/>
      </c>
    </row>
    <row r="232" spans="1:8" hidden="1" outlineLevel="1">
      <c r="A232" t="s">
        <v>110</v>
      </c>
      <c r="B232" s="26" t="str">
        <f>IF(SUMIFS('BSE - SENSEX Index Options'!$L:$L,'BSE - SENSEX Index Options'!$C:$C,$A232,'BSE - SENSEX Index Options'!$B:$B,B$147)+SUMIFS('BSE - Other Index Options'!$L:$L,'BSE - Other Index Options'!$C:$C,$A232,'BSE - Other Index Options'!$B:$B,B$147)=0,"",SUMIFS('BSE - SENSEX Index Options'!$L:$L,'BSE - SENSEX Index Options'!$C:$C,$A232,'BSE - SENSEX Index Options'!$B:$B,B$147)+SUMIFS('BSE - Other Index Options'!$L:$L,'BSE - Other Index Options'!$C:$C,$A232,'BSE - Other Index Options'!$B:$B,B$147))</f>
        <v/>
      </c>
      <c r="C232" s="26" t="str">
        <f>IF(SUMIFS('BSE - SENSEX Index Options'!$L:$L,'BSE - SENSEX Index Options'!$C:$C,$A232,'BSE - SENSEX Index Options'!$B:$B,C$147)+SUMIFS('BSE - Other Index Options'!$L:$L,'BSE - Other Index Options'!$C:$C,$A232,'BSE - Other Index Options'!$B:$B,C$147)=0,"",SUMIFS('BSE - SENSEX Index Options'!$L:$L,'BSE - SENSEX Index Options'!$C:$C,$A232,'BSE - SENSEX Index Options'!$B:$B,C$147)+SUMIFS('BSE - Other Index Options'!$L:$L,'BSE - Other Index Options'!$C:$C,$A232,'BSE - Other Index Options'!$B:$B,C$147))</f>
        <v/>
      </c>
      <c r="D232" s="26" t="str">
        <f>IF(SUMIFS('BSE - SENSEX Index Options'!$L:$L,'BSE - SENSEX Index Options'!$C:$C,$A232,'BSE - SENSEX Index Options'!$B:$B,D$147)+SUMIFS('BSE - Other Index Options'!$L:$L,'BSE - Other Index Options'!$C:$C,$A232,'BSE - Other Index Options'!$B:$B,D$147)=0,"",SUMIFS('BSE - SENSEX Index Options'!$L:$L,'BSE - SENSEX Index Options'!$C:$C,$A232,'BSE - SENSEX Index Options'!$B:$B,D$147)+SUMIFS('BSE - Other Index Options'!$L:$L,'BSE - Other Index Options'!$C:$C,$A232,'BSE - Other Index Options'!$B:$B,D$147))</f>
        <v/>
      </c>
      <c r="E232" s="26" t="str">
        <f>IF(SUMIFS('BSE - SENSEX Index Options'!$L:$L,'BSE - SENSEX Index Options'!$C:$C,$A232,'BSE - SENSEX Index Options'!$B:$B,E$147)+SUMIFS('BSE - Other Index Options'!$L:$L,'BSE - Other Index Options'!$C:$C,$A232,'BSE - Other Index Options'!$B:$B,E$147)=0,"",SUMIFS('BSE - SENSEX Index Options'!$L:$L,'BSE - SENSEX Index Options'!$C:$C,$A232,'BSE - SENSEX Index Options'!$B:$B,E$147)+SUMIFS('BSE - Other Index Options'!$L:$L,'BSE - Other Index Options'!$C:$C,$A232,'BSE - Other Index Options'!$B:$B,E$147))</f>
        <v/>
      </c>
      <c r="F232" s="26" t="str">
        <f>IF(SUMIFS('BSE - SENSEX Index Options'!$L:$L,'BSE - SENSEX Index Options'!$C:$C,$A232,'BSE - SENSEX Index Options'!$B:$B,F$147)+SUMIFS('BSE - Other Index Options'!$L:$L,'BSE - Other Index Options'!$C:$C,$A232,'BSE - Other Index Options'!$B:$B,F$147)=0,"",SUMIFS('BSE - SENSEX Index Options'!$L:$L,'BSE - SENSEX Index Options'!$C:$C,$A232,'BSE - SENSEX Index Options'!$B:$B,F$147)+SUMIFS('BSE - Other Index Options'!$L:$L,'BSE - Other Index Options'!$C:$C,$A232,'BSE - Other Index Options'!$B:$B,F$147))</f>
        <v/>
      </c>
      <c r="G232" s="26" t="str">
        <f>IF(SUMIFS('BSE - SENSEX Index Options'!$L:$L,'BSE - SENSEX Index Options'!$C:$C,$A232,'BSE - SENSEX Index Options'!$B:$B,G$147)+SUMIFS('BSE - Other Index Options'!$L:$L,'BSE - Other Index Options'!$C:$C,$A232,'BSE - Other Index Options'!$B:$B,G$147)=0,"",SUMIFS('BSE - SENSEX Index Options'!$L:$L,'BSE - SENSEX Index Options'!$C:$C,$A232,'BSE - SENSEX Index Options'!$B:$B,G$147)+SUMIFS('BSE - Other Index Options'!$L:$L,'BSE - Other Index Options'!$C:$C,$A232,'BSE - Other Index Options'!$B:$B,G$147))</f>
        <v/>
      </c>
      <c r="H232" s="26" t="str">
        <f t="shared" si="8"/>
        <v/>
      </c>
    </row>
    <row r="233" spans="1:8" hidden="1" outlineLevel="1">
      <c r="A233" t="s">
        <v>111</v>
      </c>
      <c r="B233" s="26" t="str">
        <f>IF(SUMIFS('BSE - SENSEX Index Options'!$L:$L,'BSE - SENSEX Index Options'!$C:$C,$A233,'BSE - SENSEX Index Options'!$B:$B,B$147)+SUMIFS('BSE - Other Index Options'!$L:$L,'BSE - Other Index Options'!$C:$C,$A233,'BSE - Other Index Options'!$B:$B,B$147)=0,"",SUMIFS('BSE - SENSEX Index Options'!$L:$L,'BSE - SENSEX Index Options'!$C:$C,$A233,'BSE - SENSEX Index Options'!$B:$B,B$147)+SUMIFS('BSE - Other Index Options'!$L:$L,'BSE - Other Index Options'!$C:$C,$A233,'BSE - Other Index Options'!$B:$B,B$147))</f>
        <v/>
      </c>
      <c r="C233" s="26" t="str">
        <f>IF(SUMIFS('BSE - SENSEX Index Options'!$L:$L,'BSE - SENSEX Index Options'!$C:$C,$A233,'BSE - SENSEX Index Options'!$B:$B,C$147)+SUMIFS('BSE - Other Index Options'!$L:$L,'BSE - Other Index Options'!$C:$C,$A233,'BSE - Other Index Options'!$B:$B,C$147)=0,"",SUMIFS('BSE - SENSEX Index Options'!$L:$L,'BSE - SENSEX Index Options'!$C:$C,$A233,'BSE - SENSEX Index Options'!$B:$B,C$147)+SUMIFS('BSE - Other Index Options'!$L:$L,'BSE - Other Index Options'!$C:$C,$A233,'BSE - Other Index Options'!$B:$B,C$147))</f>
        <v/>
      </c>
      <c r="D233" s="26" t="str">
        <f>IF(SUMIFS('BSE - SENSEX Index Options'!$L:$L,'BSE - SENSEX Index Options'!$C:$C,$A233,'BSE - SENSEX Index Options'!$B:$B,D$147)+SUMIFS('BSE - Other Index Options'!$L:$L,'BSE - Other Index Options'!$C:$C,$A233,'BSE - Other Index Options'!$B:$B,D$147)=0,"",SUMIFS('BSE - SENSEX Index Options'!$L:$L,'BSE - SENSEX Index Options'!$C:$C,$A233,'BSE - SENSEX Index Options'!$B:$B,D$147)+SUMIFS('BSE - Other Index Options'!$L:$L,'BSE - Other Index Options'!$C:$C,$A233,'BSE - Other Index Options'!$B:$B,D$147))</f>
        <v/>
      </c>
      <c r="E233" s="26" t="str">
        <f>IF(SUMIFS('BSE - SENSEX Index Options'!$L:$L,'BSE - SENSEX Index Options'!$C:$C,$A233,'BSE - SENSEX Index Options'!$B:$B,E$147)+SUMIFS('BSE - Other Index Options'!$L:$L,'BSE - Other Index Options'!$C:$C,$A233,'BSE - Other Index Options'!$B:$B,E$147)=0,"",SUMIFS('BSE - SENSEX Index Options'!$L:$L,'BSE - SENSEX Index Options'!$C:$C,$A233,'BSE - SENSEX Index Options'!$B:$B,E$147)+SUMIFS('BSE - Other Index Options'!$L:$L,'BSE - Other Index Options'!$C:$C,$A233,'BSE - Other Index Options'!$B:$B,E$147))</f>
        <v/>
      </c>
      <c r="F233" s="26" t="str">
        <f>IF(SUMIFS('BSE - SENSEX Index Options'!$L:$L,'BSE - SENSEX Index Options'!$C:$C,$A233,'BSE - SENSEX Index Options'!$B:$B,F$147)+SUMIFS('BSE - Other Index Options'!$L:$L,'BSE - Other Index Options'!$C:$C,$A233,'BSE - Other Index Options'!$B:$B,F$147)=0,"",SUMIFS('BSE - SENSEX Index Options'!$L:$L,'BSE - SENSEX Index Options'!$C:$C,$A233,'BSE - SENSEX Index Options'!$B:$B,F$147)+SUMIFS('BSE - Other Index Options'!$L:$L,'BSE - Other Index Options'!$C:$C,$A233,'BSE - Other Index Options'!$B:$B,F$147))</f>
        <v/>
      </c>
      <c r="G233" s="26" t="str">
        <f>IF(SUMIFS('BSE - SENSEX Index Options'!$L:$L,'BSE - SENSEX Index Options'!$C:$C,$A233,'BSE - SENSEX Index Options'!$B:$B,G$147)+SUMIFS('BSE - Other Index Options'!$L:$L,'BSE - Other Index Options'!$C:$C,$A233,'BSE - Other Index Options'!$B:$B,G$147)=0,"",SUMIFS('BSE - SENSEX Index Options'!$L:$L,'BSE - SENSEX Index Options'!$C:$C,$A233,'BSE - SENSEX Index Options'!$B:$B,G$147)+SUMIFS('BSE - Other Index Options'!$L:$L,'BSE - Other Index Options'!$C:$C,$A233,'BSE - Other Index Options'!$B:$B,G$147))</f>
        <v/>
      </c>
      <c r="H233" s="26" t="str">
        <f t="shared" si="8"/>
        <v/>
      </c>
    </row>
    <row r="234" spans="1:8" hidden="1" outlineLevel="1">
      <c r="A234" t="s">
        <v>112</v>
      </c>
      <c r="B234" s="26" t="str">
        <f>IF(SUMIFS('BSE - SENSEX Index Options'!$L:$L,'BSE - SENSEX Index Options'!$C:$C,$A234,'BSE - SENSEX Index Options'!$B:$B,B$147)+SUMIFS('BSE - Other Index Options'!$L:$L,'BSE - Other Index Options'!$C:$C,$A234,'BSE - Other Index Options'!$B:$B,B$147)=0,"",SUMIFS('BSE - SENSEX Index Options'!$L:$L,'BSE - SENSEX Index Options'!$C:$C,$A234,'BSE - SENSEX Index Options'!$B:$B,B$147)+SUMIFS('BSE - Other Index Options'!$L:$L,'BSE - Other Index Options'!$C:$C,$A234,'BSE - Other Index Options'!$B:$B,B$147))</f>
        <v/>
      </c>
      <c r="C234" s="26" t="str">
        <f>IF(SUMIFS('BSE - SENSEX Index Options'!$L:$L,'BSE - SENSEX Index Options'!$C:$C,$A234,'BSE - SENSEX Index Options'!$B:$B,C$147)+SUMIFS('BSE - Other Index Options'!$L:$L,'BSE - Other Index Options'!$C:$C,$A234,'BSE - Other Index Options'!$B:$B,C$147)=0,"",SUMIFS('BSE - SENSEX Index Options'!$L:$L,'BSE - SENSEX Index Options'!$C:$C,$A234,'BSE - SENSEX Index Options'!$B:$B,C$147)+SUMIFS('BSE - Other Index Options'!$L:$L,'BSE - Other Index Options'!$C:$C,$A234,'BSE - Other Index Options'!$B:$B,C$147))</f>
        <v/>
      </c>
      <c r="D234" s="26" t="str">
        <f>IF(SUMIFS('BSE - SENSEX Index Options'!$L:$L,'BSE - SENSEX Index Options'!$C:$C,$A234,'BSE - SENSEX Index Options'!$B:$B,D$147)+SUMIFS('BSE - Other Index Options'!$L:$L,'BSE - Other Index Options'!$C:$C,$A234,'BSE - Other Index Options'!$B:$B,D$147)=0,"",SUMIFS('BSE - SENSEX Index Options'!$L:$L,'BSE - SENSEX Index Options'!$C:$C,$A234,'BSE - SENSEX Index Options'!$B:$B,D$147)+SUMIFS('BSE - Other Index Options'!$L:$L,'BSE - Other Index Options'!$C:$C,$A234,'BSE - Other Index Options'!$B:$B,D$147))</f>
        <v/>
      </c>
      <c r="E234" s="26" t="str">
        <f>IF(SUMIFS('BSE - SENSEX Index Options'!$L:$L,'BSE - SENSEX Index Options'!$C:$C,$A234,'BSE - SENSEX Index Options'!$B:$B,E$147)+SUMIFS('BSE - Other Index Options'!$L:$L,'BSE - Other Index Options'!$C:$C,$A234,'BSE - Other Index Options'!$B:$B,E$147)=0,"",SUMIFS('BSE - SENSEX Index Options'!$L:$L,'BSE - SENSEX Index Options'!$C:$C,$A234,'BSE - SENSEX Index Options'!$B:$B,E$147)+SUMIFS('BSE - Other Index Options'!$L:$L,'BSE - Other Index Options'!$C:$C,$A234,'BSE - Other Index Options'!$B:$B,E$147))</f>
        <v/>
      </c>
      <c r="F234" s="26" t="str">
        <f>IF(SUMIFS('BSE - SENSEX Index Options'!$L:$L,'BSE - SENSEX Index Options'!$C:$C,$A234,'BSE - SENSEX Index Options'!$B:$B,F$147)+SUMIFS('BSE - Other Index Options'!$L:$L,'BSE - Other Index Options'!$C:$C,$A234,'BSE - Other Index Options'!$B:$B,F$147)=0,"",SUMIFS('BSE - SENSEX Index Options'!$L:$L,'BSE - SENSEX Index Options'!$C:$C,$A234,'BSE - SENSEX Index Options'!$B:$B,F$147)+SUMIFS('BSE - Other Index Options'!$L:$L,'BSE - Other Index Options'!$C:$C,$A234,'BSE - Other Index Options'!$B:$B,F$147))</f>
        <v/>
      </c>
      <c r="G234" s="26" t="str">
        <f>IF(SUMIFS('BSE - SENSEX Index Options'!$L:$L,'BSE - SENSEX Index Options'!$C:$C,$A234,'BSE - SENSEX Index Options'!$B:$B,G$147)+SUMIFS('BSE - Other Index Options'!$L:$L,'BSE - Other Index Options'!$C:$C,$A234,'BSE - Other Index Options'!$B:$B,G$147)=0,"",SUMIFS('BSE - SENSEX Index Options'!$L:$L,'BSE - SENSEX Index Options'!$C:$C,$A234,'BSE - SENSEX Index Options'!$B:$B,G$147)+SUMIFS('BSE - Other Index Options'!$L:$L,'BSE - Other Index Options'!$C:$C,$A234,'BSE - Other Index Options'!$B:$B,G$147))</f>
        <v/>
      </c>
      <c r="H234" s="26" t="str">
        <f t="shared" si="8"/>
        <v/>
      </c>
    </row>
    <row r="235" spans="1:8" hidden="1" outlineLevel="1">
      <c r="A235" t="s">
        <v>113</v>
      </c>
      <c r="B235" s="26" t="str">
        <f>IF(SUMIFS('BSE - SENSEX Index Options'!$L:$L,'BSE - SENSEX Index Options'!$C:$C,$A235,'BSE - SENSEX Index Options'!$B:$B,B$147)+SUMIFS('BSE - Other Index Options'!$L:$L,'BSE - Other Index Options'!$C:$C,$A235,'BSE - Other Index Options'!$B:$B,B$147)=0,"",SUMIFS('BSE - SENSEX Index Options'!$L:$L,'BSE - SENSEX Index Options'!$C:$C,$A235,'BSE - SENSEX Index Options'!$B:$B,B$147)+SUMIFS('BSE - Other Index Options'!$L:$L,'BSE - Other Index Options'!$C:$C,$A235,'BSE - Other Index Options'!$B:$B,B$147))</f>
        <v/>
      </c>
      <c r="C235" s="26" t="str">
        <f>IF(SUMIFS('BSE - SENSEX Index Options'!$L:$L,'BSE - SENSEX Index Options'!$C:$C,$A235,'BSE - SENSEX Index Options'!$B:$B,C$147)+SUMIFS('BSE - Other Index Options'!$L:$L,'BSE - Other Index Options'!$C:$C,$A235,'BSE - Other Index Options'!$B:$B,C$147)=0,"",SUMIFS('BSE - SENSEX Index Options'!$L:$L,'BSE - SENSEX Index Options'!$C:$C,$A235,'BSE - SENSEX Index Options'!$B:$B,C$147)+SUMIFS('BSE - Other Index Options'!$L:$L,'BSE - Other Index Options'!$C:$C,$A235,'BSE - Other Index Options'!$B:$B,C$147))</f>
        <v/>
      </c>
      <c r="D235" s="26" t="str">
        <f>IF(SUMIFS('BSE - SENSEX Index Options'!$L:$L,'BSE - SENSEX Index Options'!$C:$C,$A235,'BSE - SENSEX Index Options'!$B:$B,D$147)+SUMIFS('BSE - Other Index Options'!$L:$L,'BSE - Other Index Options'!$C:$C,$A235,'BSE - Other Index Options'!$B:$B,D$147)=0,"",SUMIFS('BSE - SENSEX Index Options'!$L:$L,'BSE - SENSEX Index Options'!$C:$C,$A235,'BSE - SENSEX Index Options'!$B:$B,D$147)+SUMIFS('BSE - Other Index Options'!$L:$L,'BSE - Other Index Options'!$C:$C,$A235,'BSE - Other Index Options'!$B:$B,D$147))</f>
        <v/>
      </c>
      <c r="E235" s="26" t="str">
        <f>IF(SUMIFS('BSE - SENSEX Index Options'!$L:$L,'BSE - SENSEX Index Options'!$C:$C,$A235,'BSE - SENSEX Index Options'!$B:$B,E$147)+SUMIFS('BSE - Other Index Options'!$L:$L,'BSE - Other Index Options'!$C:$C,$A235,'BSE - Other Index Options'!$B:$B,E$147)=0,"",SUMIFS('BSE - SENSEX Index Options'!$L:$L,'BSE - SENSEX Index Options'!$C:$C,$A235,'BSE - SENSEX Index Options'!$B:$B,E$147)+SUMIFS('BSE - Other Index Options'!$L:$L,'BSE - Other Index Options'!$C:$C,$A235,'BSE - Other Index Options'!$B:$B,E$147))</f>
        <v/>
      </c>
      <c r="F235" s="26" t="str">
        <f>IF(SUMIFS('BSE - SENSEX Index Options'!$L:$L,'BSE - SENSEX Index Options'!$C:$C,$A235,'BSE - SENSEX Index Options'!$B:$B,F$147)+SUMIFS('BSE - Other Index Options'!$L:$L,'BSE - Other Index Options'!$C:$C,$A235,'BSE - Other Index Options'!$B:$B,F$147)=0,"",SUMIFS('BSE - SENSEX Index Options'!$L:$L,'BSE - SENSEX Index Options'!$C:$C,$A235,'BSE - SENSEX Index Options'!$B:$B,F$147)+SUMIFS('BSE - Other Index Options'!$L:$L,'BSE - Other Index Options'!$C:$C,$A235,'BSE - Other Index Options'!$B:$B,F$147))</f>
        <v/>
      </c>
      <c r="G235" s="26" t="str">
        <f>IF(SUMIFS('BSE - SENSEX Index Options'!$L:$L,'BSE - SENSEX Index Options'!$C:$C,$A235,'BSE - SENSEX Index Options'!$B:$B,G$147)+SUMIFS('BSE - Other Index Options'!$L:$L,'BSE - Other Index Options'!$C:$C,$A235,'BSE - Other Index Options'!$B:$B,G$147)=0,"",SUMIFS('BSE - SENSEX Index Options'!$L:$L,'BSE - SENSEX Index Options'!$C:$C,$A235,'BSE - SENSEX Index Options'!$B:$B,G$147)+SUMIFS('BSE - Other Index Options'!$L:$L,'BSE - Other Index Options'!$C:$C,$A235,'BSE - Other Index Options'!$B:$B,G$147))</f>
        <v/>
      </c>
      <c r="H235" s="26" t="str">
        <f t="shared" si="8"/>
        <v/>
      </c>
    </row>
    <row r="236" spans="1:8" hidden="1" outlineLevel="1">
      <c r="A236" t="s">
        <v>114</v>
      </c>
      <c r="B236" s="26" t="str">
        <f>IF(SUMIFS('BSE - SENSEX Index Options'!$L:$L,'BSE - SENSEX Index Options'!$C:$C,$A236,'BSE - SENSEX Index Options'!$B:$B,B$147)+SUMIFS('BSE - Other Index Options'!$L:$L,'BSE - Other Index Options'!$C:$C,$A236,'BSE - Other Index Options'!$B:$B,B$147)=0,"",SUMIFS('BSE - SENSEX Index Options'!$L:$L,'BSE - SENSEX Index Options'!$C:$C,$A236,'BSE - SENSEX Index Options'!$B:$B,B$147)+SUMIFS('BSE - Other Index Options'!$L:$L,'BSE - Other Index Options'!$C:$C,$A236,'BSE - Other Index Options'!$B:$B,B$147))</f>
        <v/>
      </c>
      <c r="C236" s="26" t="str">
        <f>IF(SUMIFS('BSE - SENSEX Index Options'!$L:$L,'BSE - SENSEX Index Options'!$C:$C,$A236,'BSE - SENSEX Index Options'!$B:$B,C$147)+SUMIFS('BSE - Other Index Options'!$L:$L,'BSE - Other Index Options'!$C:$C,$A236,'BSE - Other Index Options'!$B:$B,C$147)=0,"",SUMIFS('BSE - SENSEX Index Options'!$L:$L,'BSE - SENSEX Index Options'!$C:$C,$A236,'BSE - SENSEX Index Options'!$B:$B,C$147)+SUMIFS('BSE - Other Index Options'!$L:$L,'BSE - Other Index Options'!$C:$C,$A236,'BSE - Other Index Options'!$B:$B,C$147))</f>
        <v/>
      </c>
      <c r="D236" s="26" t="str">
        <f>IF(SUMIFS('BSE - SENSEX Index Options'!$L:$L,'BSE - SENSEX Index Options'!$C:$C,$A236,'BSE - SENSEX Index Options'!$B:$B,D$147)+SUMIFS('BSE - Other Index Options'!$L:$L,'BSE - Other Index Options'!$C:$C,$A236,'BSE - Other Index Options'!$B:$B,D$147)=0,"",SUMIFS('BSE - SENSEX Index Options'!$L:$L,'BSE - SENSEX Index Options'!$C:$C,$A236,'BSE - SENSEX Index Options'!$B:$B,D$147)+SUMIFS('BSE - Other Index Options'!$L:$L,'BSE - Other Index Options'!$C:$C,$A236,'BSE - Other Index Options'!$B:$B,D$147))</f>
        <v/>
      </c>
      <c r="E236" s="26" t="str">
        <f>IF(SUMIFS('BSE - SENSEX Index Options'!$L:$L,'BSE - SENSEX Index Options'!$C:$C,$A236,'BSE - SENSEX Index Options'!$B:$B,E$147)+SUMIFS('BSE - Other Index Options'!$L:$L,'BSE - Other Index Options'!$C:$C,$A236,'BSE - Other Index Options'!$B:$B,E$147)=0,"",SUMIFS('BSE - SENSEX Index Options'!$L:$L,'BSE - SENSEX Index Options'!$C:$C,$A236,'BSE - SENSEX Index Options'!$B:$B,E$147)+SUMIFS('BSE - Other Index Options'!$L:$L,'BSE - Other Index Options'!$C:$C,$A236,'BSE - Other Index Options'!$B:$B,E$147))</f>
        <v/>
      </c>
      <c r="F236" s="26" t="str">
        <f>IF(SUMIFS('BSE - SENSEX Index Options'!$L:$L,'BSE - SENSEX Index Options'!$C:$C,$A236,'BSE - SENSEX Index Options'!$B:$B,F$147)+SUMIFS('BSE - Other Index Options'!$L:$L,'BSE - Other Index Options'!$C:$C,$A236,'BSE - Other Index Options'!$B:$B,F$147)=0,"",SUMIFS('BSE - SENSEX Index Options'!$L:$L,'BSE - SENSEX Index Options'!$C:$C,$A236,'BSE - SENSEX Index Options'!$B:$B,F$147)+SUMIFS('BSE - Other Index Options'!$L:$L,'BSE - Other Index Options'!$C:$C,$A236,'BSE - Other Index Options'!$B:$B,F$147))</f>
        <v/>
      </c>
      <c r="G236" s="26" t="str">
        <f>IF(SUMIFS('BSE - SENSEX Index Options'!$L:$L,'BSE - SENSEX Index Options'!$C:$C,$A236,'BSE - SENSEX Index Options'!$B:$B,G$147)+SUMIFS('BSE - Other Index Options'!$L:$L,'BSE - Other Index Options'!$C:$C,$A236,'BSE - Other Index Options'!$B:$B,G$147)=0,"",SUMIFS('BSE - SENSEX Index Options'!$L:$L,'BSE - SENSEX Index Options'!$C:$C,$A236,'BSE - SENSEX Index Options'!$B:$B,G$147)+SUMIFS('BSE - Other Index Options'!$L:$L,'BSE - Other Index Options'!$C:$C,$A236,'BSE - Other Index Options'!$B:$B,G$147))</f>
        <v/>
      </c>
      <c r="H236" s="26" t="str">
        <f t="shared" si="8"/>
        <v/>
      </c>
    </row>
    <row r="237" spans="1:8" hidden="1" outlineLevel="1">
      <c r="A237" t="s">
        <v>115</v>
      </c>
      <c r="B237" s="26" t="str">
        <f>IF(SUMIFS('BSE - SENSEX Index Options'!$L:$L,'BSE - SENSEX Index Options'!$C:$C,$A237,'BSE - SENSEX Index Options'!$B:$B,B$147)+SUMIFS('BSE - Other Index Options'!$L:$L,'BSE - Other Index Options'!$C:$C,$A237,'BSE - Other Index Options'!$B:$B,B$147)=0,"",SUMIFS('BSE - SENSEX Index Options'!$L:$L,'BSE - SENSEX Index Options'!$C:$C,$A237,'BSE - SENSEX Index Options'!$B:$B,B$147)+SUMIFS('BSE - Other Index Options'!$L:$L,'BSE - Other Index Options'!$C:$C,$A237,'BSE - Other Index Options'!$B:$B,B$147))</f>
        <v/>
      </c>
      <c r="C237" s="26" t="str">
        <f>IF(SUMIFS('BSE - SENSEX Index Options'!$L:$L,'BSE - SENSEX Index Options'!$C:$C,$A237,'BSE - SENSEX Index Options'!$B:$B,C$147)+SUMIFS('BSE - Other Index Options'!$L:$L,'BSE - Other Index Options'!$C:$C,$A237,'BSE - Other Index Options'!$B:$B,C$147)=0,"",SUMIFS('BSE - SENSEX Index Options'!$L:$L,'BSE - SENSEX Index Options'!$C:$C,$A237,'BSE - SENSEX Index Options'!$B:$B,C$147)+SUMIFS('BSE - Other Index Options'!$L:$L,'BSE - Other Index Options'!$C:$C,$A237,'BSE - Other Index Options'!$B:$B,C$147))</f>
        <v/>
      </c>
      <c r="D237" s="26" t="str">
        <f>IF(SUMIFS('BSE - SENSEX Index Options'!$L:$L,'BSE - SENSEX Index Options'!$C:$C,$A237,'BSE - SENSEX Index Options'!$B:$B,D$147)+SUMIFS('BSE - Other Index Options'!$L:$L,'BSE - Other Index Options'!$C:$C,$A237,'BSE - Other Index Options'!$B:$B,D$147)=0,"",SUMIFS('BSE - SENSEX Index Options'!$L:$L,'BSE - SENSEX Index Options'!$C:$C,$A237,'BSE - SENSEX Index Options'!$B:$B,D$147)+SUMIFS('BSE - Other Index Options'!$L:$L,'BSE - Other Index Options'!$C:$C,$A237,'BSE - Other Index Options'!$B:$B,D$147))</f>
        <v/>
      </c>
      <c r="E237" s="26" t="str">
        <f>IF(SUMIFS('BSE - SENSEX Index Options'!$L:$L,'BSE - SENSEX Index Options'!$C:$C,$A237,'BSE - SENSEX Index Options'!$B:$B,E$147)+SUMIFS('BSE - Other Index Options'!$L:$L,'BSE - Other Index Options'!$C:$C,$A237,'BSE - Other Index Options'!$B:$B,E$147)=0,"",SUMIFS('BSE - SENSEX Index Options'!$L:$L,'BSE - SENSEX Index Options'!$C:$C,$A237,'BSE - SENSEX Index Options'!$B:$B,E$147)+SUMIFS('BSE - Other Index Options'!$L:$L,'BSE - Other Index Options'!$C:$C,$A237,'BSE - Other Index Options'!$B:$B,E$147))</f>
        <v/>
      </c>
      <c r="F237" s="26" t="str">
        <f>IF(SUMIFS('BSE - SENSEX Index Options'!$L:$L,'BSE - SENSEX Index Options'!$C:$C,$A237,'BSE - SENSEX Index Options'!$B:$B,F$147)+SUMIFS('BSE - Other Index Options'!$L:$L,'BSE - Other Index Options'!$C:$C,$A237,'BSE - Other Index Options'!$B:$B,F$147)=0,"",SUMIFS('BSE - SENSEX Index Options'!$L:$L,'BSE - SENSEX Index Options'!$C:$C,$A237,'BSE - SENSEX Index Options'!$B:$B,F$147)+SUMIFS('BSE - Other Index Options'!$L:$L,'BSE - Other Index Options'!$C:$C,$A237,'BSE - Other Index Options'!$B:$B,F$147))</f>
        <v/>
      </c>
      <c r="G237" s="26" t="str">
        <f>IF(SUMIFS('BSE - SENSEX Index Options'!$L:$L,'BSE - SENSEX Index Options'!$C:$C,$A237,'BSE - SENSEX Index Options'!$B:$B,G$147)+SUMIFS('BSE - Other Index Options'!$L:$L,'BSE - Other Index Options'!$C:$C,$A237,'BSE - Other Index Options'!$B:$B,G$147)=0,"",SUMIFS('BSE - SENSEX Index Options'!$L:$L,'BSE - SENSEX Index Options'!$C:$C,$A237,'BSE - SENSEX Index Options'!$B:$B,G$147)+SUMIFS('BSE - Other Index Options'!$L:$L,'BSE - Other Index Options'!$C:$C,$A237,'BSE - Other Index Options'!$B:$B,G$147))</f>
        <v/>
      </c>
      <c r="H237" s="26" t="str">
        <f t="shared" si="8"/>
        <v/>
      </c>
    </row>
    <row r="238" spans="1:8" hidden="1" outlineLevel="1">
      <c r="A238" t="s">
        <v>116</v>
      </c>
      <c r="B238" s="26" t="str">
        <f>IF(SUMIFS('BSE - SENSEX Index Options'!$L:$L,'BSE - SENSEX Index Options'!$C:$C,$A238,'BSE - SENSEX Index Options'!$B:$B,B$147)+SUMIFS('BSE - Other Index Options'!$L:$L,'BSE - Other Index Options'!$C:$C,$A238,'BSE - Other Index Options'!$B:$B,B$147)=0,"",SUMIFS('BSE - SENSEX Index Options'!$L:$L,'BSE - SENSEX Index Options'!$C:$C,$A238,'BSE - SENSEX Index Options'!$B:$B,B$147)+SUMIFS('BSE - Other Index Options'!$L:$L,'BSE - Other Index Options'!$C:$C,$A238,'BSE - Other Index Options'!$B:$B,B$147))</f>
        <v/>
      </c>
      <c r="C238" s="26" t="str">
        <f>IF(SUMIFS('BSE - SENSEX Index Options'!$L:$L,'BSE - SENSEX Index Options'!$C:$C,$A238,'BSE - SENSEX Index Options'!$B:$B,C$147)+SUMIFS('BSE - Other Index Options'!$L:$L,'BSE - Other Index Options'!$C:$C,$A238,'BSE - Other Index Options'!$B:$B,C$147)=0,"",SUMIFS('BSE - SENSEX Index Options'!$L:$L,'BSE - SENSEX Index Options'!$C:$C,$A238,'BSE - SENSEX Index Options'!$B:$B,C$147)+SUMIFS('BSE - Other Index Options'!$L:$L,'BSE - Other Index Options'!$C:$C,$A238,'BSE - Other Index Options'!$B:$B,C$147))</f>
        <v/>
      </c>
      <c r="D238" s="26" t="str">
        <f>IF(SUMIFS('BSE - SENSEX Index Options'!$L:$L,'BSE - SENSEX Index Options'!$C:$C,$A238,'BSE - SENSEX Index Options'!$B:$B,D$147)+SUMIFS('BSE - Other Index Options'!$L:$L,'BSE - Other Index Options'!$C:$C,$A238,'BSE - Other Index Options'!$B:$B,D$147)=0,"",SUMIFS('BSE - SENSEX Index Options'!$L:$L,'BSE - SENSEX Index Options'!$C:$C,$A238,'BSE - SENSEX Index Options'!$B:$B,D$147)+SUMIFS('BSE - Other Index Options'!$L:$L,'BSE - Other Index Options'!$C:$C,$A238,'BSE - Other Index Options'!$B:$B,D$147))</f>
        <v/>
      </c>
      <c r="E238" s="26" t="str">
        <f>IF(SUMIFS('BSE - SENSEX Index Options'!$L:$L,'BSE - SENSEX Index Options'!$C:$C,$A238,'BSE - SENSEX Index Options'!$B:$B,E$147)+SUMIFS('BSE - Other Index Options'!$L:$L,'BSE - Other Index Options'!$C:$C,$A238,'BSE - Other Index Options'!$B:$B,E$147)=0,"",SUMIFS('BSE - SENSEX Index Options'!$L:$L,'BSE - SENSEX Index Options'!$C:$C,$A238,'BSE - SENSEX Index Options'!$B:$B,E$147)+SUMIFS('BSE - Other Index Options'!$L:$L,'BSE - Other Index Options'!$C:$C,$A238,'BSE - Other Index Options'!$B:$B,E$147))</f>
        <v/>
      </c>
      <c r="F238" s="26" t="str">
        <f>IF(SUMIFS('BSE - SENSEX Index Options'!$L:$L,'BSE - SENSEX Index Options'!$C:$C,$A238,'BSE - SENSEX Index Options'!$B:$B,F$147)+SUMIFS('BSE - Other Index Options'!$L:$L,'BSE - Other Index Options'!$C:$C,$A238,'BSE - Other Index Options'!$B:$B,F$147)=0,"",SUMIFS('BSE - SENSEX Index Options'!$L:$L,'BSE - SENSEX Index Options'!$C:$C,$A238,'BSE - SENSEX Index Options'!$B:$B,F$147)+SUMIFS('BSE - Other Index Options'!$L:$L,'BSE - Other Index Options'!$C:$C,$A238,'BSE - Other Index Options'!$B:$B,F$147))</f>
        <v/>
      </c>
      <c r="G238" s="26" t="str">
        <f>IF(SUMIFS('BSE - SENSEX Index Options'!$L:$L,'BSE - SENSEX Index Options'!$C:$C,$A238,'BSE - SENSEX Index Options'!$B:$B,G$147)+SUMIFS('BSE - Other Index Options'!$L:$L,'BSE - Other Index Options'!$C:$C,$A238,'BSE - Other Index Options'!$B:$B,G$147)=0,"",SUMIFS('BSE - SENSEX Index Options'!$L:$L,'BSE - SENSEX Index Options'!$C:$C,$A238,'BSE - SENSEX Index Options'!$B:$B,G$147)+SUMIFS('BSE - Other Index Options'!$L:$L,'BSE - Other Index Options'!$C:$C,$A238,'BSE - Other Index Options'!$B:$B,G$147))</f>
        <v/>
      </c>
      <c r="H238" s="26" t="str">
        <f t="shared" si="8"/>
        <v/>
      </c>
    </row>
    <row r="239" spans="1:8" hidden="1" outlineLevel="1">
      <c r="A239" t="s">
        <v>117</v>
      </c>
      <c r="B239" s="26" t="str">
        <f>IF(SUMIFS('BSE - SENSEX Index Options'!$L:$L,'BSE - SENSEX Index Options'!$C:$C,$A239,'BSE - SENSEX Index Options'!$B:$B,B$147)+SUMIFS('BSE - Other Index Options'!$L:$L,'BSE - Other Index Options'!$C:$C,$A239,'BSE - Other Index Options'!$B:$B,B$147)=0,"",SUMIFS('BSE - SENSEX Index Options'!$L:$L,'BSE - SENSEX Index Options'!$C:$C,$A239,'BSE - SENSEX Index Options'!$B:$B,B$147)+SUMIFS('BSE - Other Index Options'!$L:$L,'BSE - Other Index Options'!$C:$C,$A239,'BSE - Other Index Options'!$B:$B,B$147))</f>
        <v/>
      </c>
      <c r="C239" s="26" t="str">
        <f>IF(SUMIFS('BSE - SENSEX Index Options'!$L:$L,'BSE - SENSEX Index Options'!$C:$C,$A239,'BSE - SENSEX Index Options'!$B:$B,C$147)+SUMIFS('BSE - Other Index Options'!$L:$L,'BSE - Other Index Options'!$C:$C,$A239,'BSE - Other Index Options'!$B:$B,C$147)=0,"",SUMIFS('BSE - SENSEX Index Options'!$L:$L,'BSE - SENSEX Index Options'!$C:$C,$A239,'BSE - SENSEX Index Options'!$B:$B,C$147)+SUMIFS('BSE - Other Index Options'!$L:$L,'BSE - Other Index Options'!$C:$C,$A239,'BSE - Other Index Options'!$B:$B,C$147))</f>
        <v/>
      </c>
      <c r="D239" s="26" t="str">
        <f>IF(SUMIFS('BSE - SENSEX Index Options'!$L:$L,'BSE - SENSEX Index Options'!$C:$C,$A239,'BSE - SENSEX Index Options'!$B:$B,D$147)+SUMIFS('BSE - Other Index Options'!$L:$L,'BSE - Other Index Options'!$C:$C,$A239,'BSE - Other Index Options'!$B:$B,D$147)=0,"",SUMIFS('BSE - SENSEX Index Options'!$L:$L,'BSE - SENSEX Index Options'!$C:$C,$A239,'BSE - SENSEX Index Options'!$B:$B,D$147)+SUMIFS('BSE - Other Index Options'!$L:$L,'BSE - Other Index Options'!$C:$C,$A239,'BSE - Other Index Options'!$B:$B,D$147))</f>
        <v/>
      </c>
      <c r="E239" s="26" t="str">
        <f>IF(SUMIFS('BSE - SENSEX Index Options'!$L:$L,'BSE - SENSEX Index Options'!$C:$C,$A239,'BSE - SENSEX Index Options'!$B:$B,E$147)+SUMIFS('BSE - Other Index Options'!$L:$L,'BSE - Other Index Options'!$C:$C,$A239,'BSE - Other Index Options'!$B:$B,E$147)=0,"",SUMIFS('BSE - SENSEX Index Options'!$L:$L,'BSE - SENSEX Index Options'!$C:$C,$A239,'BSE - SENSEX Index Options'!$B:$B,E$147)+SUMIFS('BSE - Other Index Options'!$L:$L,'BSE - Other Index Options'!$C:$C,$A239,'BSE - Other Index Options'!$B:$B,E$147))</f>
        <v/>
      </c>
      <c r="F239" s="26" t="str">
        <f>IF(SUMIFS('BSE - SENSEX Index Options'!$L:$L,'BSE - SENSEX Index Options'!$C:$C,$A239,'BSE - SENSEX Index Options'!$B:$B,F$147)+SUMIFS('BSE - Other Index Options'!$L:$L,'BSE - Other Index Options'!$C:$C,$A239,'BSE - Other Index Options'!$B:$B,F$147)=0,"",SUMIFS('BSE - SENSEX Index Options'!$L:$L,'BSE - SENSEX Index Options'!$C:$C,$A239,'BSE - SENSEX Index Options'!$B:$B,F$147)+SUMIFS('BSE - Other Index Options'!$L:$L,'BSE - Other Index Options'!$C:$C,$A239,'BSE - Other Index Options'!$B:$B,F$147))</f>
        <v/>
      </c>
      <c r="G239" s="26" t="str">
        <f>IF(SUMIFS('BSE - SENSEX Index Options'!$L:$L,'BSE - SENSEX Index Options'!$C:$C,$A239,'BSE - SENSEX Index Options'!$B:$B,G$147)+SUMIFS('BSE - Other Index Options'!$L:$L,'BSE - Other Index Options'!$C:$C,$A239,'BSE - Other Index Options'!$B:$B,G$147)=0,"",SUMIFS('BSE - SENSEX Index Options'!$L:$L,'BSE - SENSEX Index Options'!$C:$C,$A239,'BSE - SENSEX Index Options'!$B:$B,G$147)+SUMIFS('BSE - Other Index Options'!$L:$L,'BSE - Other Index Options'!$C:$C,$A239,'BSE - Other Index Options'!$B:$B,G$147))</f>
        <v/>
      </c>
      <c r="H239" s="26" t="str">
        <f t="shared" si="8"/>
        <v/>
      </c>
    </row>
    <row r="240" spans="1:8" hidden="1" outlineLevel="1">
      <c r="A240" t="s">
        <v>118</v>
      </c>
      <c r="B240" s="26" t="str">
        <f>IF(SUMIFS('BSE - SENSEX Index Options'!$L:$L,'BSE - SENSEX Index Options'!$C:$C,$A240,'BSE - SENSEX Index Options'!$B:$B,B$147)+SUMIFS('BSE - Other Index Options'!$L:$L,'BSE - Other Index Options'!$C:$C,$A240,'BSE - Other Index Options'!$B:$B,B$147)=0,"",SUMIFS('BSE - SENSEX Index Options'!$L:$L,'BSE - SENSEX Index Options'!$C:$C,$A240,'BSE - SENSEX Index Options'!$B:$B,B$147)+SUMIFS('BSE - Other Index Options'!$L:$L,'BSE - Other Index Options'!$C:$C,$A240,'BSE - Other Index Options'!$B:$B,B$147))</f>
        <v/>
      </c>
      <c r="C240" s="26" t="str">
        <f>IF(SUMIFS('BSE - SENSEX Index Options'!$L:$L,'BSE - SENSEX Index Options'!$C:$C,$A240,'BSE - SENSEX Index Options'!$B:$B,C$147)+SUMIFS('BSE - Other Index Options'!$L:$L,'BSE - Other Index Options'!$C:$C,$A240,'BSE - Other Index Options'!$B:$B,C$147)=0,"",SUMIFS('BSE - SENSEX Index Options'!$L:$L,'BSE - SENSEX Index Options'!$C:$C,$A240,'BSE - SENSEX Index Options'!$B:$B,C$147)+SUMIFS('BSE - Other Index Options'!$L:$L,'BSE - Other Index Options'!$C:$C,$A240,'BSE - Other Index Options'!$B:$B,C$147))</f>
        <v/>
      </c>
      <c r="D240" s="26" t="str">
        <f>IF(SUMIFS('BSE - SENSEX Index Options'!$L:$L,'BSE - SENSEX Index Options'!$C:$C,$A240,'BSE - SENSEX Index Options'!$B:$B,D$147)+SUMIFS('BSE - Other Index Options'!$L:$L,'BSE - Other Index Options'!$C:$C,$A240,'BSE - Other Index Options'!$B:$B,D$147)=0,"",SUMIFS('BSE - SENSEX Index Options'!$L:$L,'BSE - SENSEX Index Options'!$C:$C,$A240,'BSE - SENSEX Index Options'!$B:$B,D$147)+SUMIFS('BSE - Other Index Options'!$L:$L,'BSE - Other Index Options'!$C:$C,$A240,'BSE - Other Index Options'!$B:$B,D$147))</f>
        <v/>
      </c>
      <c r="E240" s="26" t="str">
        <f>IF(SUMIFS('BSE - SENSEX Index Options'!$L:$L,'BSE - SENSEX Index Options'!$C:$C,$A240,'BSE - SENSEX Index Options'!$B:$B,E$147)+SUMIFS('BSE - Other Index Options'!$L:$L,'BSE - Other Index Options'!$C:$C,$A240,'BSE - Other Index Options'!$B:$B,E$147)=0,"",SUMIFS('BSE - SENSEX Index Options'!$L:$L,'BSE - SENSEX Index Options'!$C:$C,$A240,'BSE - SENSEX Index Options'!$B:$B,E$147)+SUMIFS('BSE - Other Index Options'!$L:$L,'BSE - Other Index Options'!$C:$C,$A240,'BSE - Other Index Options'!$B:$B,E$147))</f>
        <v/>
      </c>
      <c r="F240" s="26" t="str">
        <f>IF(SUMIFS('BSE - SENSEX Index Options'!$L:$L,'BSE - SENSEX Index Options'!$C:$C,$A240,'BSE - SENSEX Index Options'!$B:$B,F$147)+SUMIFS('BSE - Other Index Options'!$L:$L,'BSE - Other Index Options'!$C:$C,$A240,'BSE - Other Index Options'!$B:$B,F$147)=0,"",SUMIFS('BSE - SENSEX Index Options'!$L:$L,'BSE - SENSEX Index Options'!$C:$C,$A240,'BSE - SENSEX Index Options'!$B:$B,F$147)+SUMIFS('BSE - Other Index Options'!$L:$L,'BSE - Other Index Options'!$C:$C,$A240,'BSE - Other Index Options'!$B:$B,F$147))</f>
        <v/>
      </c>
      <c r="G240" s="26" t="str">
        <f>IF(SUMIFS('BSE - SENSEX Index Options'!$L:$L,'BSE - SENSEX Index Options'!$C:$C,$A240,'BSE - SENSEX Index Options'!$B:$B,G$147)+SUMIFS('BSE - Other Index Options'!$L:$L,'BSE - Other Index Options'!$C:$C,$A240,'BSE - Other Index Options'!$B:$B,G$147)=0,"",SUMIFS('BSE - SENSEX Index Options'!$L:$L,'BSE - SENSEX Index Options'!$C:$C,$A240,'BSE - SENSEX Index Options'!$B:$B,G$147)+SUMIFS('BSE - Other Index Options'!$L:$L,'BSE - Other Index Options'!$C:$C,$A240,'BSE - Other Index Options'!$B:$B,G$147))</f>
        <v/>
      </c>
      <c r="H240" s="26" t="str">
        <f t="shared" si="8"/>
        <v/>
      </c>
    </row>
    <row r="241" spans="1:8" hidden="1" outlineLevel="1">
      <c r="A241" t="s">
        <v>119</v>
      </c>
      <c r="B241" s="26" t="str">
        <f>IF(SUMIFS('BSE - SENSEX Index Options'!$L:$L,'BSE - SENSEX Index Options'!$C:$C,$A241,'BSE - SENSEX Index Options'!$B:$B,B$147)+SUMIFS('BSE - Other Index Options'!$L:$L,'BSE - Other Index Options'!$C:$C,$A241,'BSE - Other Index Options'!$B:$B,B$147)=0,"",SUMIFS('BSE - SENSEX Index Options'!$L:$L,'BSE - SENSEX Index Options'!$C:$C,$A241,'BSE - SENSEX Index Options'!$B:$B,B$147)+SUMIFS('BSE - Other Index Options'!$L:$L,'BSE - Other Index Options'!$C:$C,$A241,'BSE - Other Index Options'!$B:$B,B$147))</f>
        <v/>
      </c>
      <c r="C241" s="26" t="str">
        <f>IF(SUMIFS('BSE - SENSEX Index Options'!$L:$L,'BSE - SENSEX Index Options'!$C:$C,$A241,'BSE - SENSEX Index Options'!$B:$B,C$147)+SUMIFS('BSE - Other Index Options'!$L:$L,'BSE - Other Index Options'!$C:$C,$A241,'BSE - Other Index Options'!$B:$B,C$147)=0,"",SUMIFS('BSE - SENSEX Index Options'!$L:$L,'BSE - SENSEX Index Options'!$C:$C,$A241,'BSE - SENSEX Index Options'!$B:$B,C$147)+SUMIFS('BSE - Other Index Options'!$L:$L,'BSE - Other Index Options'!$C:$C,$A241,'BSE - Other Index Options'!$B:$B,C$147))</f>
        <v/>
      </c>
      <c r="D241" s="26" t="str">
        <f>IF(SUMIFS('BSE - SENSEX Index Options'!$L:$L,'BSE - SENSEX Index Options'!$C:$C,$A241,'BSE - SENSEX Index Options'!$B:$B,D$147)+SUMIFS('BSE - Other Index Options'!$L:$L,'BSE - Other Index Options'!$C:$C,$A241,'BSE - Other Index Options'!$B:$B,D$147)=0,"",SUMIFS('BSE - SENSEX Index Options'!$L:$L,'BSE - SENSEX Index Options'!$C:$C,$A241,'BSE - SENSEX Index Options'!$B:$B,D$147)+SUMIFS('BSE - Other Index Options'!$L:$L,'BSE - Other Index Options'!$C:$C,$A241,'BSE - Other Index Options'!$B:$B,D$147))</f>
        <v/>
      </c>
      <c r="E241" s="26" t="str">
        <f>IF(SUMIFS('BSE - SENSEX Index Options'!$L:$L,'BSE - SENSEX Index Options'!$C:$C,$A241,'BSE - SENSEX Index Options'!$B:$B,E$147)+SUMIFS('BSE - Other Index Options'!$L:$L,'BSE - Other Index Options'!$C:$C,$A241,'BSE - Other Index Options'!$B:$B,E$147)=0,"",SUMIFS('BSE - SENSEX Index Options'!$L:$L,'BSE - SENSEX Index Options'!$C:$C,$A241,'BSE - SENSEX Index Options'!$B:$B,E$147)+SUMIFS('BSE - Other Index Options'!$L:$L,'BSE - Other Index Options'!$C:$C,$A241,'BSE - Other Index Options'!$B:$B,E$147))</f>
        <v/>
      </c>
      <c r="F241" s="26" t="str">
        <f>IF(SUMIFS('BSE - SENSEX Index Options'!$L:$L,'BSE - SENSEX Index Options'!$C:$C,$A241,'BSE - SENSEX Index Options'!$B:$B,F$147)+SUMIFS('BSE - Other Index Options'!$L:$L,'BSE - Other Index Options'!$C:$C,$A241,'BSE - Other Index Options'!$B:$B,F$147)=0,"",SUMIFS('BSE - SENSEX Index Options'!$L:$L,'BSE - SENSEX Index Options'!$C:$C,$A241,'BSE - SENSEX Index Options'!$B:$B,F$147)+SUMIFS('BSE - Other Index Options'!$L:$L,'BSE - Other Index Options'!$C:$C,$A241,'BSE - Other Index Options'!$B:$B,F$147))</f>
        <v/>
      </c>
      <c r="G241" s="26" t="str">
        <f>IF(SUMIFS('BSE - SENSEX Index Options'!$L:$L,'BSE - SENSEX Index Options'!$C:$C,$A241,'BSE - SENSEX Index Options'!$B:$B,G$147)+SUMIFS('BSE - Other Index Options'!$L:$L,'BSE - Other Index Options'!$C:$C,$A241,'BSE - Other Index Options'!$B:$B,G$147)=0,"",SUMIFS('BSE - SENSEX Index Options'!$L:$L,'BSE - SENSEX Index Options'!$C:$C,$A241,'BSE - SENSEX Index Options'!$B:$B,G$147)+SUMIFS('BSE - Other Index Options'!$L:$L,'BSE - Other Index Options'!$C:$C,$A241,'BSE - Other Index Options'!$B:$B,G$147))</f>
        <v/>
      </c>
      <c r="H241" s="26" t="str">
        <f t="shared" si="8"/>
        <v/>
      </c>
    </row>
    <row r="242" spans="1:8" hidden="1" outlineLevel="1">
      <c r="A242" t="s">
        <v>120</v>
      </c>
      <c r="B242" s="26" t="str">
        <f>IF(SUMIFS('BSE - SENSEX Index Options'!$L:$L,'BSE - SENSEX Index Options'!$C:$C,$A242,'BSE - SENSEX Index Options'!$B:$B,B$147)+SUMIFS('BSE - Other Index Options'!$L:$L,'BSE - Other Index Options'!$C:$C,$A242,'BSE - Other Index Options'!$B:$B,B$147)=0,"",SUMIFS('BSE - SENSEX Index Options'!$L:$L,'BSE - SENSEX Index Options'!$C:$C,$A242,'BSE - SENSEX Index Options'!$B:$B,B$147)+SUMIFS('BSE - Other Index Options'!$L:$L,'BSE - Other Index Options'!$C:$C,$A242,'BSE - Other Index Options'!$B:$B,B$147))</f>
        <v/>
      </c>
      <c r="C242" s="26" t="str">
        <f>IF(SUMIFS('BSE - SENSEX Index Options'!$L:$L,'BSE - SENSEX Index Options'!$C:$C,$A242,'BSE - SENSEX Index Options'!$B:$B,C$147)+SUMIFS('BSE - Other Index Options'!$L:$L,'BSE - Other Index Options'!$C:$C,$A242,'BSE - Other Index Options'!$B:$B,C$147)=0,"",SUMIFS('BSE - SENSEX Index Options'!$L:$L,'BSE - SENSEX Index Options'!$C:$C,$A242,'BSE - SENSEX Index Options'!$B:$B,C$147)+SUMIFS('BSE - Other Index Options'!$L:$L,'BSE - Other Index Options'!$C:$C,$A242,'BSE - Other Index Options'!$B:$B,C$147))</f>
        <v/>
      </c>
      <c r="D242" s="26" t="str">
        <f>IF(SUMIFS('BSE - SENSEX Index Options'!$L:$L,'BSE - SENSEX Index Options'!$C:$C,$A242,'BSE - SENSEX Index Options'!$B:$B,D$147)+SUMIFS('BSE - Other Index Options'!$L:$L,'BSE - Other Index Options'!$C:$C,$A242,'BSE - Other Index Options'!$B:$B,D$147)=0,"",SUMIFS('BSE - SENSEX Index Options'!$L:$L,'BSE - SENSEX Index Options'!$C:$C,$A242,'BSE - SENSEX Index Options'!$B:$B,D$147)+SUMIFS('BSE - Other Index Options'!$L:$L,'BSE - Other Index Options'!$C:$C,$A242,'BSE - Other Index Options'!$B:$B,D$147))</f>
        <v/>
      </c>
      <c r="E242" s="26" t="str">
        <f>IF(SUMIFS('BSE - SENSEX Index Options'!$L:$L,'BSE - SENSEX Index Options'!$C:$C,$A242,'BSE - SENSEX Index Options'!$B:$B,E$147)+SUMIFS('BSE - Other Index Options'!$L:$L,'BSE - Other Index Options'!$C:$C,$A242,'BSE - Other Index Options'!$B:$B,E$147)=0,"",SUMIFS('BSE - SENSEX Index Options'!$L:$L,'BSE - SENSEX Index Options'!$C:$C,$A242,'BSE - SENSEX Index Options'!$B:$B,E$147)+SUMIFS('BSE - Other Index Options'!$L:$L,'BSE - Other Index Options'!$C:$C,$A242,'BSE - Other Index Options'!$B:$B,E$147))</f>
        <v/>
      </c>
      <c r="F242" s="26" t="str">
        <f>IF(SUMIFS('BSE - SENSEX Index Options'!$L:$L,'BSE - SENSEX Index Options'!$C:$C,$A242,'BSE - SENSEX Index Options'!$B:$B,F$147)+SUMIFS('BSE - Other Index Options'!$L:$L,'BSE - Other Index Options'!$C:$C,$A242,'BSE - Other Index Options'!$B:$B,F$147)=0,"",SUMIFS('BSE - SENSEX Index Options'!$L:$L,'BSE - SENSEX Index Options'!$C:$C,$A242,'BSE - SENSEX Index Options'!$B:$B,F$147)+SUMIFS('BSE - Other Index Options'!$L:$L,'BSE - Other Index Options'!$C:$C,$A242,'BSE - Other Index Options'!$B:$B,F$147))</f>
        <v/>
      </c>
      <c r="G242" s="26" t="str">
        <f>IF(SUMIFS('BSE - SENSEX Index Options'!$L:$L,'BSE - SENSEX Index Options'!$C:$C,$A242,'BSE - SENSEX Index Options'!$B:$B,G$147)+SUMIFS('BSE - Other Index Options'!$L:$L,'BSE - Other Index Options'!$C:$C,$A242,'BSE - Other Index Options'!$B:$B,G$147)=0,"",SUMIFS('BSE - SENSEX Index Options'!$L:$L,'BSE - SENSEX Index Options'!$C:$C,$A242,'BSE - SENSEX Index Options'!$B:$B,G$147)+SUMIFS('BSE - Other Index Options'!$L:$L,'BSE - Other Index Options'!$C:$C,$A242,'BSE - Other Index Options'!$B:$B,G$147))</f>
        <v/>
      </c>
      <c r="H242" s="26" t="str">
        <f t="shared" si="8"/>
        <v/>
      </c>
    </row>
    <row r="243" spans="1:8" hidden="1" outlineLevel="1">
      <c r="A243" t="s">
        <v>121</v>
      </c>
      <c r="B243" s="26" t="str">
        <f>IF(SUMIFS('BSE - SENSEX Index Options'!$L:$L,'BSE - SENSEX Index Options'!$C:$C,$A243,'BSE - SENSEX Index Options'!$B:$B,B$147)+SUMIFS('BSE - Other Index Options'!$L:$L,'BSE - Other Index Options'!$C:$C,$A243,'BSE - Other Index Options'!$B:$B,B$147)=0,"",SUMIFS('BSE - SENSEX Index Options'!$L:$L,'BSE - SENSEX Index Options'!$C:$C,$A243,'BSE - SENSEX Index Options'!$B:$B,B$147)+SUMIFS('BSE - Other Index Options'!$L:$L,'BSE - Other Index Options'!$C:$C,$A243,'BSE - Other Index Options'!$B:$B,B$147))</f>
        <v/>
      </c>
      <c r="C243" s="26" t="str">
        <f>IF(SUMIFS('BSE - SENSEX Index Options'!$L:$L,'BSE - SENSEX Index Options'!$C:$C,$A243,'BSE - SENSEX Index Options'!$B:$B,C$147)+SUMIFS('BSE - Other Index Options'!$L:$L,'BSE - Other Index Options'!$C:$C,$A243,'BSE - Other Index Options'!$B:$B,C$147)=0,"",SUMIFS('BSE - SENSEX Index Options'!$L:$L,'BSE - SENSEX Index Options'!$C:$C,$A243,'BSE - SENSEX Index Options'!$B:$B,C$147)+SUMIFS('BSE - Other Index Options'!$L:$L,'BSE - Other Index Options'!$C:$C,$A243,'BSE - Other Index Options'!$B:$B,C$147))</f>
        <v/>
      </c>
      <c r="D243" s="26" t="str">
        <f>IF(SUMIFS('BSE - SENSEX Index Options'!$L:$L,'BSE - SENSEX Index Options'!$C:$C,$A243,'BSE - SENSEX Index Options'!$B:$B,D$147)+SUMIFS('BSE - Other Index Options'!$L:$L,'BSE - Other Index Options'!$C:$C,$A243,'BSE - Other Index Options'!$B:$B,D$147)=0,"",SUMIFS('BSE - SENSEX Index Options'!$L:$L,'BSE - SENSEX Index Options'!$C:$C,$A243,'BSE - SENSEX Index Options'!$B:$B,D$147)+SUMIFS('BSE - Other Index Options'!$L:$L,'BSE - Other Index Options'!$C:$C,$A243,'BSE - Other Index Options'!$B:$B,D$147))</f>
        <v/>
      </c>
      <c r="E243" s="26" t="str">
        <f>IF(SUMIFS('BSE - SENSEX Index Options'!$L:$L,'BSE - SENSEX Index Options'!$C:$C,$A243,'BSE - SENSEX Index Options'!$B:$B,E$147)+SUMIFS('BSE - Other Index Options'!$L:$L,'BSE - Other Index Options'!$C:$C,$A243,'BSE - Other Index Options'!$B:$B,E$147)=0,"",SUMIFS('BSE - SENSEX Index Options'!$L:$L,'BSE - SENSEX Index Options'!$C:$C,$A243,'BSE - SENSEX Index Options'!$B:$B,E$147)+SUMIFS('BSE - Other Index Options'!$L:$L,'BSE - Other Index Options'!$C:$C,$A243,'BSE - Other Index Options'!$B:$B,E$147))</f>
        <v/>
      </c>
      <c r="F243" s="26" t="str">
        <f>IF(SUMIFS('BSE - SENSEX Index Options'!$L:$L,'BSE - SENSEX Index Options'!$C:$C,$A243,'BSE - SENSEX Index Options'!$B:$B,F$147)+SUMIFS('BSE - Other Index Options'!$L:$L,'BSE - Other Index Options'!$C:$C,$A243,'BSE - Other Index Options'!$B:$B,F$147)=0,"",SUMIFS('BSE - SENSEX Index Options'!$L:$L,'BSE - SENSEX Index Options'!$C:$C,$A243,'BSE - SENSEX Index Options'!$B:$B,F$147)+SUMIFS('BSE - Other Index Options'!$L:$L,'BSE - Other Index Options'!$C:$C,$A243,'BSE - Other Index Options'!$B:$B,F$147))</f>
        <v/>
      </c>
      <c r="G243" s="26" t="str">
        <f>IF(SUMIFS('BSE - SENSEX Index Options'!$L:$L,'BSE - SENSEX Index Options'!$C:$C,$A243,'BSE - SENSEX Index Options'!$B:$B,G$147)+SUMIFS('BSE - Other Index Options'!$L:$L,'BSE - Other Index Options'!$C:$C,$A243,'BSE - Other Index Options'!$B:$B,G$147)=0,"",SUMIFS('BSE - SENSEX Index Options'!$L:$L,'BSE - SENSEX Index Options'!$C:$C,$A243,'BSE - SENSEX Index Options'!$B:$B,G$147)+SUMIFS('BSE - Other Index Options'!$L:$L,'BSE - Other Index Options'!$C:$C,$A243,'BSE - Other Index Options'!$B:$B,G$147))</f>
        <v/>
      </c>
      <c r="H243" s="26" t="str">
        <f t="shared" si="8"/>
        <v/>
      </c>
    </row>
    <row r="244" spans="1:8" hidden="1" outlineLevel="1">
      <c r="A244" t="s">
        <v>122</v>
      </c>
      <c r="B244" s="26" t="str">
        <f>IF(SUMIFS('BSE - SENSEX Index Options'!$L:$L,'BSE - SENSEX Index Options'!$C:$C,$A244,'BSE - SENSEX Index Options'!$B:$B,B$147)+SUMIFS('BSE - Other Index Options'!$L:$L,'BSE - Other Index Options'!$C:$C,$A244,'BSE - Other Index Options'!$B:$B,B$147)=0,"",SUMIFS('BSE - SENSEX Index Options'!$L:$L,'BSE - SENSEX Index Options'!$C:$C,$A244,'BSE - SENSEX Index Options'!$B:$B,B$147)+SUMIFS('BSE - Other Index Options'!$L:$L,'BSE - Other Index Options'!$C:$C,$A244,'BSE - Other Index Options'!$B:$B,B$147))</f>
        <v/>
      </c>
      <c r="C244" s="26" t="str">
        <f>IF(SUMIFS('BSE - SENSEX Index Options'!$L:$L,'BSE - SENSEX Index Options'!$C:$C,$A244,'BSE - SENSEX Index Options'!$B:$B,C$147)+SUMIFS('BSE - Other Index Options'!$L:$L,'BSE - Other Index Options'!$C:$C,$A244,'BSE - Other Index Options'!$B:$B,C$147)=0,"",SUMIFS('BSE - SENSEX Index Options'!$L:$L,'BSE - SENSEX Index Options'!$C:$C,$A244,'BSE - SENSEX Index Options'!$B:$B,C$147)+SUMIFS('BSE - Other Index Options'!$L:$L,'BSE - Other Index Options'!$C:$C,$A244,'BSE - Other Index Options'!$B:$B,C$147))</f>
        <v/>
      </c>
      <c r="D244" s="26" t="str">
        <f>IF(SUMIFS('BSE - SENSEX Index Options'!$L:$L,'BSE - SENSEX Index Options'!$C:$C,$A244,'BSE - SENSEX Index Options'!$B:$B,D$147)+SUMIFS('BSE - Other Index Options'!$L:$L,'BSE - Other Index Options'!$C:$C,$A244,'BSE - Other Index Options'!$B:$B,D$147)=0,"",SUMIFS('BSE - SENSEX Index Options'!$L:$L,'BSE - SENSEX Index Options'!$C:$C,$A244,'BSE - SENSEX Index Options'!$B:$B,D$147)+SUMIFS('BSE - Other Index Options'!$L:$L,'BSE - Other Index Options'!$C:$C,$A244,'BSE - Other Index Options'!$B:$B,D$147))</f>
        <v/>
      </c>
      <c r="E244" s="26" t="str">
        <f>IF(SUMIFS('BSE - SENSEX Index Options'!$L:$L,'BSE - SENSEX Index Options'!$C:$C,$A244,'BSE - SENSEX Index Options'!$B:$B,E$147)+SUMIFS('BSE - Other Index Options'!$L:$L,'BSE - Other Index Options'!$C:$C,$A244,'BSE - Other Index Options'!$B:$B,E$147)=0,"",SUMIFS('BSE - SENSEX Index Options'!$L:$L,'BSE - SENSEX Index Options'!$C:$C,$A244,'BSE - SENSEX Index Options'!$B:$B,E$147)+SUMIFS('BSE - Other Index Options'!$L:$L,'BSE - Other Index Options'!$C:$C,$A244,'BSE - Other Index Options'!$B:$B,E$147))</f>
        <v/>
      </c>
      <c r="F244" s="26" t="str">
        <f>IF(SUMIFS('BSE - SENSEX Index Options'!$L:$L,'BSE - SENSEX Index Options'!$C:$C,$A244,'BSE - SENSEX Index Options'!$B:$B,F$147)+SUMIFS('BSE - Other Index Options'!$L:$L,'BSE - Other Index Options'!$C:$C,$A244,'BSE - Other Index Options'!$B:$B,F$147)=0,"",SUMIFS('BSE - SENSEX Index Options'!$L:$L,'BSE - SENSEX Index Options'!$C:$C,$A244,'BSE - SENSEX Index Options'!$B:$B,F$147)+SUMIFS('BSE - Other Index Options'!$L:$L,'BSE - Other Index Options'!$C:$C,$A244,'BSE - Other Index Options'!$B:$B,F$147))</f>
        <v/>
      </c>
      <c r="G244" s="26" t="str">
        <f>IF(SUMIFS('BSE - SENSEX Index Options'!$L:$L,'BSE - SENSEX Index Options'!$C:$C,$A244,'BSE - SENSEX Index Options'!$B:$B,G$147)+SUMIFS('BSE - Other Index Options'!$L:$L,'BSE - Other Index Options'!$C:$C,$A244,'BSE - Other Index Options'!$B:$B,G$147)=0,"",SUMIFS('BSE - SENSEX Index Options'!$L:$L,'BSE - SENSEX Index Options'!$C:$C,$A244,'BSE - SENSEX Index Options'!$B:$B,G$147)+SUMIFS('BSE - Other Index Options'!$L:$L,'BSE - Other Index Options'!$C:$C,$A244,'BSE - Other Index Options'!$B:$B,G$147))</f>
        <v/>
      </c>
      <c r="H244" s="26" t="str">
        <f t="shared" ref="H244:H275" si="9">IF(SUM(B244:G244)=0,"",SUM(B244:G244))</f>
        <v/>
      </c>
    </row>
    <row r="245" spans="1:8" hidden="1" outlineLevel="1">
      <c r="A245" t="s">
        <v>123</v>
      </c>
      <c r="B245" s="26" t="str">
        <f>IF(SUMIFS('BSE - SENSEX Index Options'!$L:$L,'BSE - SENSEX Index Options'!$C:$C,$A245,'BSE - SENSEX Index Options'!$B:$B,B$147)+SUMIFS('BSE - Other Index Options'!$L:$L,'BSE - Other Index Options'!$C:$C,$A245,'BSE - Other Index Options'!$B:$B,B$147)=0,"",SUMIFS('BSE - SENSEX Index Options'!$L:$L,'BSE - SENSEX Index Options'!$C:$C,$A245,'BSE - SENSEX Index Options'!$B:$B,B$147)+SUMIFS('BSE - Other Index Options'!$L:$L,'BSE - Other Index Options'!$C:$C,$A245,'BSE - Other Index Options'!$B:$B,B$147))</f>
        <v/>
      </c>
      <c r="C245" s="26" t="str">
        <f>IF(SUMIFS('BSE - SENSEX Index Options'!$L:$L,'BSE - SENSEX Index Options'!$C:$C,$A245,'BSE - SENSEX Index Options'!$B:$B,C$147)+SUMIFS('BSE - Other Index Options'!$L:$L,'BSE - Other Index Options'!$C:$C,$A245,'BSE - Other Index Options'!$B:$B,C$147)=0,"",SUMIFS('BSE - SENSEX Index Options'!$L:$L,'BSE - SENSEX Index Options'!$C:$C,$A245,'BSE - SENSEX Index Options'!$B:$B,C$147)+SUMIFS('BSE - Other Index Options'!$L:$L,'BSE - Other Index Options'!$C:$C,$A245,'BSE - Other Index Options'!$B:$B,C$147))</f>
        <v/>
      </c>
      <c r="D245" s="26" t="str">
        <f>IF(SUMIFS('BSE - SENSEX Index Options'!$L:$L,'BSE - SENSEX Index Options'!$C:$C,$A245,'BSE - SENSEX Index Options'!$B:$B,D$147)+SUMIFS('BSE - Other Index Options'!$L:$L,'BSE - Other Index Options'!$C:$C,$A245,'BSE - Other Index Options'!$B:$B,D$147)=0,"",SUMIFS('BSE - SENSEX Index Options'!$L:$L,'BSE - SENSEX Index Options'!$C:$C,$A245,'BSE - SENSEX Index Options'!$B:$B,D$147)+SUMIFS('BSE - Other Index Options'!$L:$L,'BSE - Other Index Options'!$C:$C,$A245,'BSE - Other Index Options'!$B:$B,D$147))</f>
        <v/>
      </c>
      <c r="E245" s="26" t="str">
        <f>IF(SUMIFS('BSE - SENSEX Index Options'!$L:$L,'BSE - SENSEX Index Options'!$C:$C,$A245,'BSE - SENSEX Index Options'!$B:$B,E$147)+SUMIFS('BSE - Other Index Options'!$L:$L,'BSE - Other Index Options'!$C:$C,$A245,'BSE - Other Index Options'!$B:$B,E$147)=0,"",SUMIFS('BSE - SENSEX Index Options'!$L:$L,'BSE - SENSEX Index Options'!$C:$C,$A245,'BSE - SENSEX Index Options'!$B:$B,E$147)+SUMIFS('BSE - Other Index Options'!$L:$L,'BSE - Other Index Options'!$C:$C,$A245,'BSE - Other Index Options'!$B:$B,E$147))</f>
        <v/>
      </c>
      <c r="F245" s="26" t="str">
        <f>IF(SUMIFS('BSE - SENSEX Index Options'!$L:$L,'BSE - SENSEX Index Options'!$C:$C,$A245,'BSE - SENSEX Index Options'!$B:$B,F$147)+SUMIFS('BSE - Other Index Options'!$L:$L,'BSE - Other Index Options'!$C:$C,$A245,'BSE - Other Index Options'!$B:$B,F$147)=0,"",SUMIFS('BSE - SENSEX Index Options'!$L:$L,'BSE - SENSEX Index Options'!$C:$C,$A245,'BSE - SENSEX Index Options'!$B:$B,F$147)+SUMIFS('BSE - Other Index Options'!$L:$L,'BSE - Other Index Options'!$C:$C,$A245,'BSE - Other Index Options'!$B:$B,F$147))</f>
        <v/>
      </c>
      <c r="G245" s="26" t="str">
        <f>IF(SUMIFS('BSE - SENSEX Index Options'!$L:$L,'BSE - SENSEX Index Options'!$C:$C,$A245,'BSE - SENSEX Index Options'!$B:$B,G$147)+SUMIFS('BSE - Other Index Options'!$L:$L,'BSE - Other Index Options'!$C:$C,$A245,'BSE - Other Index Options'!$B:$B,G$147)=0,"",SUMIFS('BSE - SENSEX Index Options'!$L:$L,'BSE - SENSEX Index Options'!$C:$C,$A245,'BSE - SENSEX Index Options'!$B:$B,G$147)+SUMIFS('BSE - Other Index Options'!$L:$L,'BSE - Other Index Options'!$C:$C,$A245,'BSE - Other Index Options'!$B:$B,G$147))</f>
        <v/>
      </c>
      <c r="H245" s="26" t="str">
        <f t="shared" si="9"/>
        <v/>
      </c>
    </row>
    <row r="246" spans="1:8" hidden="1" outlineLevel="1">
      <c r="A246" t="s">
        <v>124</v>
      </c>
      <c r="B246" s="26" t="str">
        <f>IF(SUMIFS('BSE - SENSEX Index Options'!$L:$L,'BSE - SENSEX Index Options'!$C:$C,$A246,'BSE - SENSEX Index Options'!$B:$B,B$147)+SUMIFS('BSE - Other Index Options'!$L:$L,'BSE - Other Index Options'!$C:$C,$A246,'BSE - Other Index Options'!$B:$B,B$147)=0,"",SUMIFS('BSE - SENSEX Index Options'!$L:$L,'BSE - SENSEX Index Options'!$C:$C,$A246,'BSE - SENSEX Index Options'!$B:$B,B$147)+SUMIFS('BSE - Other Index Options'!$L:$L,'BSE - Other Index Options'!$C:$C,$A246,'BSE - Other Index Options'!$B:$B,B$147))</f>
        <v/>
      </c>
      <c r="C246" s="26" t="str">
        <f>IF(SUMIFS('BSE - SENSEX Index Options'!$L:$L,'BSE - SENSEX Index Options'!$C:$C,$A246,'BSE - SENSEX Index Options'!$B:$B,C$147)+SUMIFS('BSE - Other Index Options'!$L:$L,'BSE - Other Index Options'!$C:$C,$A246,'BSE - Other Index Options'!$B:$B,C$147)=0,"",SUMIFS('BSE - SENSEX Index Options'!$L:$L,'BSE - SENSEX Index Options'!$C:$C,$A246,'BSE - SENSEX Index Options'!$B:$B,C$147)+SUMIFS('BSE - Other Index Options'!$L:$L,'BSE - Other Index Options'!$C:$C,$A246,'BSE - Other Index Options'!$B:$B,C$147))</f>
        <v/>
      </c>
      <c r="D246" s="26" t="str">
        <f>IF(SUMIFS('BSE - SENSEX Index Options'!$L:$L,'BSE - SENSEX Index Options'!$C:$C,$A246,'BSE - SENSEX Index Options'!$B:$B,D$147)+SUMIFS('BSE - Other Index Options'!$L:$L,'BSE - Other Index Options'!$C:$C,$A246,'BSE - Other Index Options'!$B:$B,D$147)=0,"",SUMIFS('BSE - SENSEX Index Options'!$L:$L,'BSE - SENSEX Index Options'!$C:$C,$A246,'BSE - SENSEX Index Options'!$B:$B,D$147)+SUMIFS('BSE - Other Index Options'!$L:$L,'BSE - Other Index Options'!$C:$C,$A246,'BSE - Other Index Options'!$B:$B,D$147))</f>
        <v/>
      </c>
      <c r="E246" s="26" t="str">
        <f>IF(SUMIFS('BSE - SENSEX Index Options'!$L:$L,'BSE - SENSEX Index Options'!$C:$C,$A246,'BSE - SENSEX Index Options'!$B:$B,E$147)+SUMIFS('BSE - Other Index Options'!$L:$L,'BSE - Other Index Options'!$C:$C,$A246,'BSE - Other Index Options'!$B:$B,E$147)=0,"",SUMIFS('BSE - SENSEX Index Options'!$L:$L,'BSE - SENSEX Index Options'!$C:$C,$A246,'BSE - SENSEX Index Options'!$B:$B,E$147)+SUMIFS('BSE - Other Index Options'!$L:$L,'BSE - Other Index Options'!$C:$C,$A246,'BSE - Other Index Options'!$B:$B,E$147))</f>
        <v/>
      </c>
      <c r="F246" s="26" t="str">
        <f>IF(SUMIFS('BSE - SENSEX Index Options'!$L:$L,'BSE - SENSEX Index Options'!$C:$C,$A246,'BSE - SENSEX Index Options'!$B:$B,F$147)+SUMIFS('BSE - Other Index Options'!$L:$L,'BSE - Other Index Options'!$C:$C,$A246,'BSE - Other Index Options'!$B:$B,F$147)=0,"",SUMIFS('BSE - SENSEX Index Options'!$L:$L,'BSE - SENSEX Index Options'!$C:$C,$A246,'BSE - SENSEX Index Options'!$B:$B,F$147)+SUMIFS('BSE - Other Index Options'!$L:$L,'BSE - Other Index Options'!$C:$C,$A246,'BSE - Other Index Options'!$B:$B,F$147))</f>
        <v/>
      </c>
      <c r="G246" s="26" t="str">
        <f>IF(SUMIFS('BSE - SENSEX Index Options'!$L:$L,'BSE - SENSEX Index Options'!$C:$C,$A246,'BSE - SENSEX Index Options'!$B:$B,G$147)+SUMIFS('BSE - Other Index Options'!$L:$L,'BSE - Other Index Options'!$C:$C,$A246,'BSE - Other Index Options'!$B:$B,G$147)=0,"",SUMIFS('BSE - SENSEX Index Options'!$L:$L,'BSE - SENSEX Index Options'!$C:$C,$A246,'BSE - SENSEX Index Options'!$B:$B,G$147)+SUMIFS('BSE - Other Index Options'!$L:$L,'BSE - Other Index Options'!$C:$C,$A246,'BSE - Other Index Options'!$B:$B,G$147))</f>
        <v/>
      </c>
      <c r="H246" s="26" t="str">
        <f t="shared" si="9"/>
        <v/>
      </c>
    </row>
    <row r="247" spans="1:8" hidden="1" outlineLevel="1">
      <c r="A247" t="s">
        <v>125</v>
      </c>
      <c r="B247" s="26" t="str">
        <f>IF(SUMIFS('BSE - SENSEX Index Options'!$L:$L,'BSE - SENSEX Index Options'!$C:$C,$A247,'BSE - SENSEX Index Options'!$B:$B,B$147)+SUMIFS('BSE - Other Index Options'!$L:$L,'BSE - Other Index Options'!$C:$C,$A247,'BSE - Other Index Options'!$B:$B,B$147)=0,"",SUMIFS('BSE - SENSEX Index Options'!$L:$L,'BSE - SENSEX Index Options'!$C:$C,$A247,'BSE - SENSEX Index Options'!$B:$B,B$147)+SUMIFS('BSE - Other Index Options'!$L:$L,'BSE - Other Index Options'!$C:$C,$A247,'BSE - Other Index Options'!$B:$B,B$147))</f>
        <v/>
      </c>
      <c r="C247" s="26" t="str">
        <f>IF(SUMIFS('BSE - SENSEX Index Options'!$L:$L,'BSE - SENSEX Index Options'!$C:$C,$A247,'BSE - SENSEX Index Options'!$B:$B,C$147)+SUMIFS('BSE - Other Index Options'!$L:$L,'BSE - Other Index Options'!$C:$C,$A247,'BSE - Other Index Options'!$B:$B,C$147)=0,"",SUMIFS('BSE - SENSEX Index Options'!$L:$L,'BSE - SENSEX Index Options'!$C:$C,$A247,'BSE - SENSEX Index Options'!$B:$B,C$147)+SUMIFS('BSE - Other Index Options'!$L:$L,'BSE - Other Index Options'!$C:$C,$A247,'BSE - Other Index Options'!$B:$B,C$147))</f>
        <v/>
      </c>
      <c r="D247" s="26" t="str">
        <f>IF(SUMIFS('BSE - SENSEX Index Options'!$L:$L,'BSE - SENSEX Index Options'!$C:$C,$A247,'BSE - SENSEX Index Options'!$B:$B,D$147)+SUMIFS('BSE - Other Index Options'!$L:$L,'BSE - Other Index Options'!$C:$C,$A247,'BSE - Other Index Options'!$B:$B,D$147)=0,"",SUMIFS('BSE - SENSEX Index Options'!$L:$L,'BSE - SENSEX Index Options'!$C:$C,$A247,'BSE - SENSEX Index Options'!$B:$B,D$147)+SUMIFS('BSE - Other Index Options'!$L:$L,'BSE - Other Index Options'!$C:$C,$A247,'BSE - Other Index Options'!$B:$B,D$147))</f>
        <v/>
      </c>
      <c r="E247" s="26" t="str">
        <f>IF(SUMIFS('BSE - SENSEX Index Options'!$L:$L,'BSE - SENSEX Index Options'!$C:$C,$A247,'BSE - SENSEX Index Options'!$B:$B,E$147)+SUMIFS('BSE - Other Index Options'!$L:$L,'BSE - Other Index Options'!$C:$C,$A247,'BSE - Other Index Options'!$B:$B,E$147)=0,"",SUMIFS('BSE - SENSEX Index Options'!$L:$L,'BSE - SENSEX Index Options'!$C:$C,$A247,'BSE - SENSEX Index Options'!$B:$B,E$147)+SUMIFS('BSE - Other Index Options'!$L:$L,'BSE - Other Index Options'!$C:$C,$A247,'BSE - Other Index Options'!$B:$B,E$147))</f>
        <v/>
      </c>
      <c r="F247" s="26" t="str">
        <f>IF(SUMIFS('BSE - SENSEX Index Options'!$L:$L,'BSE - SENSEX Index Options'!$C:$C,$A247,'BSE - SENSEX Index Options'!$B:$B,F$147)+SUMIFS('BSE - Other Index Options'!$L:$L,'BSE - Other Index Options'!$C:$C,$A247,'BSE - Other Index Options'!$B:$B,F$147)=0,"",SUMIFS('BSE - SENSEX Index Options'!$L:$L,'BSE - SENSEX Index Options'!$C:$C,$A247,'BSE - SENSEX Index Options'!$B:$B,F$147)+SUMIFS('BSE - Other Index Options'!$L:$L,'BSE - Other Index Options'!$C:$C,$A247,'BSE - Other Index Options'!$B:$B,F$147))</f>
        <v/>
      </c>
      <c r="G247" s="26" t="str">
        <f>IF(SUMIFS('BSE - SENSEX Index Options'!$L:$L,'BSE - SENSEX Index Options'!$C:$C,$A247,'BSE - SENSEX Index Options'!$B:$B,G$147)+SUMIFS('BSE - Other Index Options'!$L:$L,'BSE - Other Index Options'!$C:$C,$A247,'BSE - Other Index Options'!$B:$B,G$147)=0,"",SUMIFS('BSE - SENSEX Index Options'!$L:$L,'BSE - SENSEX Index Options'!$C:$C,$A247,'BSE - SENSEX Index Options'!$B:$B,G$147)+SUMIFS('BSE - Other Index Options'!$L:$L,'BSE - Other Index Options'!$C:$C,$A247,'BSE - Other Index Options'!$B:$B,G$147))</f>
        <v/>
      </c>
      <c r="H247" s="26" t="str">
        <f t="shared" si="9"/>
        <v/>
      </c>
    </row>
    <row r="248" spans="1:8" hidden="1" outlineLevel="1">
      <c r="A248" t="s">
        <v>126</v>
      </c>
      <c r="B248" s="26" t="str">
        <f>IF(SUMIFS('BSE - SENSEX Index Options'!$L:$L,'BSE - SENSEX Index Options'!$C:$C,$A248,'BSE - SENSEX Index Options'!$B:$B,B$147)+SUMIFS('BSE - Other Index Options'!$L:$L,'BSE - Other Index Options'!$C:$C,$A248,'BSE - Other Index Options'!$B:$B,B$147)=0,"",SUMIFS('BSE - SENSEX Index Options'!$L:$L,'BSE - SENSEX Index Options'!$C:$C,$A248,'BSE - SENSEX Index Options'!$B:$B,B$147)+SUMIFS('BSE - Other Index Options'!$L:$L,'BSE - Other Index Options'!$C:$C,$A248,'BSE - Other Index Options'!$B:$B,B$147))</f>
        <v/>
      </c>
      <c r="C248" s="26" t="str">
        <f>IF(SUMIFS('BSE - SENSEX Index Options'!$L:$L,'BSE - SENSEX Index Options'!$C:$C,$A248,'BSE - SENSEX Index Options'!$B:$B,C$147)+SUMIFS('BSE - Other Index Options'!$L:$L,'BSE - Other Index Options'!$C:$C,$A248,'BSE - Other Index Options'!$B:$B,C$147)=0,"",SUMIFS('BSE - SENSEX Index Options'!$L:$L,'BSE - SENSEX Index Options'!$C:$C,$A248,'BSE - SENSEX Index Options'!$B:$B,C$147)+SUMIFS('BSE - Other Index Options'!$L:$L,'BSE - Other Index Options'!$C:$C,$A248,'BSE - Other Index Options'!$B:$B,C$147))</f>
        <v/>
      </c>
      <c r="D248" s="26" t="str">
        <f>IF(SUMIFS('BSE - SENSEX Index Options'!$L:$L,'BSE - SENSEX Index Options'!$C:$C,$A248,'BSE - SENSEX Index Options'!$B:$B,D$147)+SUMIFS('BSE - Other Index Options'!$L:$L,'BSE - Other Index Options'!$C:$C,$A248,'BSE - Other Index Options'!$B:$B,D$147)=0,"",SUMIFS('BSE - SENSEX Index Options'!$L:$L,'BSE - SENSEX Index Options'!$C:$C,$A248,'BSE - SENSEX Index Options'!$B:$B,D$147)+SUMIFS('BSE - Other Index Options'!$L:$L,'BSE - Other Index Options'!$C:$C,$A248,'BSE - Other Index Options'!$B:$B,D$147))</f>
        <v/>
      </c>
      <c r="E248" s="26" t="str">
        <f>IF(SUMIFS('BSE - SENSEX Index Options'!$L:$L,'BSE - SENSEX Index Options'!$C:$C,$A248,'BSE - SENSEX Index Options'!$B:$B,E$147)+SUMIFS('BSE - Other Index Options'!$L:$L,'BSE - Other Index Options'!$C:$C,$A248,'BSE - Other Index Options'!$B:$B,E$147)=0,"",SUMIFS('BSE - SENSEX Index Options'!$L:$L,'BSE - SENSEX Index Options'!$C:$C,$A248,'BSE - SENSEX Index Options'!$B:$B,E$147)+SUMIFS('BSE - Other Index Options'!$L:$L,'BSE - Other Index Options'!$C:$C,$A248,'BSE - Other Index Options'!$B:$B,E$147))</f>
        <v/>
      </c>
      <c r="F248" s="26" t="str">
        <f>IF(SUMIFS('BSE - SENSEX Index Options'!$L:$L,'BSE - SENSEX Index Options'!$C:$C,$A248,'BSE - SENSEX Index Options'!$B:$B,F$147)+SUMIFS('BSE - Other Index Options'!$L:$L,'BSE - Other Index Options'!$C:$C,$A248,'BSE - Other Index Options'!$B:$B,F$147)=0,"",SUMIFS('BSE - SENSEX Index Options'!$L:$L,'BSE - SENSEX Index Options'!$C:$C,$A248,'BSE - SENSEX Index Options'!$B:$B,F$147)+SUMIFS('BSE - Other Index Options'!$L:$L,'BSE - Other Index Options'!$C:$C,$A248,'BSE - Other Index Options'!$B:$B,F$147))</f>
        <v/>
      </c>
      <c r="G248" s="26" t="str">
        <f>IF(SUMIFS('BSE - SENSEX Index Options'!$L:$L,'BSE - SENSEX Index Options'!$C:$C,$A248,'BSE - SENSEX Index Options'!$B:$B,G$147)+SUMIFS('BSE - Other Index Options'!$L:$L,'BSE - Other Index Options'!$C:$C,$A248,'BSE - Other Index Options'!$B:$B,G$147)=0,"",SUMIFS('BSE - SENSEX Index Options'!$L:$L,'BSE - SENSEX Index Options'!$C:$C,$A248,'BSE - SENSEX Index Options'!$B:$B,G$147)+SUMIFS('BSE - Other Index Options'!$L:$L,'BSE - Other Index Options'!$C:$C,$A248,'BSE - Other Index Options'!$B:$B,G$147))</f>
        <v/>
      </c>
      <c r="H248" s="26" t="str">
        <f t="shared" si="9"/>
        <v/>
      </c>
    </row>
    <row r="249" spans="1:8" hidden="1" outlineLevel="1">
      <c r="A249" t="s">
        <v>127</v>
      </c>
      <c r="B249" s="26" t="str">
        <f>IF(SUMIFS('BSE - SENSEX Index Options'!$L:$L,'BSE - SENSEX Index Options'!$C:$C,$A249,'BSE - SENSEX Index Options'!$B:$B,B$147)+SUMIFS('BSE - Other Index Options'!$L:$L,'BSE - Other Index Options'!$C:$C,$A249,'BSE - Other Index Options'!$B:$B,B$147)=0,"",SUMIFS('BSE - SENSEX Index Options'!$L:$L,'BSE - SENSEX Index Options'!$C:$C,$A249,'BSE - SENSEX Index Options'!$B:$B,B$147)+SUMIFS('BSE - Other Index Options'!$L:$L,'BSE - Other Index Options'!$C:$C,$A249,'BSE - Other Index Options'!$B:$B,B$147))</f>
        <v/>
      </c>
      <c r="C249" s="26" t="str">
        <f>IF(SUMIFS('BSE - SENSEX Index Options'!$L:$L,'BSE - SENSEX Index Options'!$C:$C,$A249,'BSE - SENSEX Index Options'!$B:$B,C$147)+SUMIFS('BSE - Other Index Options'!$L:$L,'BSE - Other Index Options'!$C:$C,$A249,'BSE - Other Index Options'!$B:$B,C$147)=0,"",SUMIFS('BSE - SENSEX Index Options'!$L:$L,'BSE - SENSEX Index Options'!$C:$C,$A249,'BSE - SENSEX Index Options'!$B:$B,C$147)+SUMIFS('BSE - Other Index Options'!$L:$L,'BSE - Other Index Options'!$C:$C,$A249,'BSE - Other Index Options'!$B:$B,C$147))</f>
        <v/>
      </c>
      <c r="D249" s="26" t="str">
        <f>IF(SUMIFS('BSE - SENSEX Index Options'!$L:$L,'BSE - SENSEX Index Options'!$C:$C,$A249,'BSE - SENSEX Index Options'!$B:$B,D$147)+SUMIFS('BSE - Other Index Options'!$L:$L,'BSE - Other Index Options'!$C:$C,$A249,'BSE - Other Index Options'!$B:$B,D$147)=0,"",SUMIFS('BSE - SENSEX Index Options'!$L:$L,'BSE - SENSEX Index Options'!$C:$C,$A249,'BSE - SENSEX Index Options'!$B:$B,D$147)+SUMIFS('BSE - Other Index Options'!$L:$L,'BSE - Other Index Options'!$C:$C,$A249,'BSE - Other Index Options'!$B:$B,D$147))</f>
        <v/>
      </c>
      <c r="E249" s="26" t="str">
        <f>IF(SUMIFS('BSE - SENSEX Index Options'!$L:$L,'BSE - SENSEX Index Options'!$C:$C,$A249,'BSE - SENSEX Index Options'!$B:$B,E$147)+SUMIFS('BSE - Other Index Options'!$L:$L,'BSE - Other Index Options'!$C:$C,$A249,'BSE - Other Index Options'!$B:$B,E$147)=0,"",SUMIFS('BSE - SENSEX Index Options'!$L:$L,'BSE - SENSEX Index Options'!$C:$C,$A249,'BSE - SENSEX Index Options'!$B:$B,E$147)+SUMIFS('BSE - Other Index Options'!$L:$L,'BSE - Other Index Options'!$C:$C,$A249,'BSE - Other Index Options'!$B:$B,E$147))</f>
        <v/>
      </c>
      <c r="F249" s="26" t="str">
        <f>IF(SUMIFS('BSE - SENSEX Index Options'!$L:$L,'BSE - SENSEX Index Options'!$C:$C,$A249,'BSE - SENSEX Index Options'!$B:$B,F$147)+SUMIFS('BSE - Other Index Options'!$L:$L,'BSE - Other Index Options'!$C:$C,$A249,'BSE - Other Index Options'!$B:$B,F$147)=0,"",SUMIFS('BSE - SENSEX Index Options'!$L:$L,'BSE - SENSEX Index Options'!$C:$C,$A249,'BSE - SENSEX Index Options'!$B:$B,F$147)+SUMIFS('BSE - Other Index Options'!$L:$L,'BSE - Other Index Options'!$C:$C,$A249,'BSE - Other Index Options'!$B:$B,F$147))</f>
        <v/>
      </c>
      <c r="G249" s="26" t="str">
        <f>IF(SUMIFS('BSE - SENSEX Index Options'!$L:$L,'BSE - SENSEX Index Options'!$C:$C,$A249,'BSE - SENSEX Index Options'!$B:$B,G$147)+SUMIFS('BSE - Other Index Options'!$L:$L,'BSE - Other Index Options'!$C:$C,$A249,'BSE - Other Index Options'!$B:$B,G$147)=0,"",SUMIFS('BSE - SENSEX Index Options'!$L:$L,'BSE - SENSEX Index Options'!$C:$C,$A249,'BSE - SENSEX Index Options'!$B:$B,G$147)+SUMIFS('BSE - Other Index Options'!$L:$L,'BSE - Other Index Options'!$C:$C,$A249,'BSE - Other Index Options'!$B:$B,G$147))</f>
        <v/>
      </c>
      <c r="H249" s="26" t="str">
        <f t="shared" si="9"/>
        <v/>
      </c>
    </row>
    <row r="250" spans="1:8" hidden="1" outlineLevel="1">
      <c r="A250" t="s">
        <v>128</v>
      </c>
      <c r="B250" s="26" t="str">
        <f>IF(SUMIFS('BSE - SENSEX Index Options'!$L:$L,'BSE - SENSEX Index Options'!$C:$C,$A250,'BSE - SENSEX Index Options'!$B:$B,B$147)+SUMIFS('BSE - Other Index Options'!$L:$L,'BSE - Other Index Options'!$C:$C,$A250,'BSE - Other Index Options'!$B:$B,B$147)=0,"",SUMIFS('BSE - SENSEX Index Options'!$L:$L,'BSE - SENSEX Index Options'!$C:$C,$A250,'BSE - SENSEX Index Options'!$B:$B,B$147)+SUMIFS('BSE - Other Index Options'!$L:$L,'BSE - Other Index Options'!$C:$C,$A250,'BSE - Other Index Options'!$B:$B,B$147))</f>
        <v/>
      </c>
      <c r="C250" s="26" t="str">
        <f>IF(SUMIFS('BSE - SENSEX Index Options'!$L:$L,'BSE - SENSEX Index Options'!$C:$C,$A250,'BSE - SENSEX Index Options'!$B:$B,C$147)+SUMIFS('BSE - Other Index Options'!$L:$L,'BSE - Other Index Options'!$C:$C,$A250,'BSE - Other Index Options'!$B:$B,C$147)=0,"",SUMIFS('BSE - SENSEX Index Options'!$L:$L,'BSE - SENSEX Index Options'!$C:$C,$A250,'BSE - SENSEX Index Options'!$B:$B,C$147)+SUMIFS('BSE - Other Index Options'!$L:$L,'BSE - Other Index Options'!$C:$C,$A250,'BSE - Other Index Options'!$B:$B,C$147))</f>
        <v/>
      </c>
      <c r="D250" s="26" t="str">
        <f>IF(SUMIFS('BSE - SENSEX Index Options'!$L:$L,'BSE - SENSEX Index Options'!$C:$C,$A250,'BSE - SENSEX Index Options'!$B:$B,D$147)+SUMIFS('BSE - Other Index Options'!$L:$L,'BSE - Other Index Options'!$C:$C,$A250,'BSE - Other Index Options'!$B:$B,D$147)=0,"",SUMIFS('BSE - SENSEX Index Options'!$L:$L,'BSE - SENSEX Index Options'!$C:$C,$A250,'BSE - SENSEX Index Options'!$B:$B,D$147)+SUMIFS('BSE - Other Index Options'!$L:$L,'BSE - Other Index Options'!$C:$C,$A250,'BSE - Other Index Options'!$B:$B,D$147))</f>
        <v/>
      </c>
      <c r="E250" s="26" t="str">
        <f>IF(SUMIFS('BSE - SENSEX Index Options'!$L:$L,'BSE - SENSEX Index Options'!$C:$C,$A250,'BSE - SENSEX Index Options'!$B:$B,E$147)+SUMIFS('BSE - Other Index Options'!$L:$L,'BSE - Other Index Options'!$C:$C,$A250,'BSE - Other Index Options'!$B:$B,E$147)=0,"",SUMIFS('BSE - SENSEX Index Options'!$L:$L,'BSE - SENSEX Index Options'!$C:$C,$A250,'BSE - SENSEX Index Options'!$B:$B,E$147)+SUMIFS('BSE - Other Index Options'!$L:$L,'BSE - Other Index Options'!$C:$C,$A250,'BSE - Other Index Options'!$B:$B,E$147))</f>
        <v/>
      </c>
      <c r="F250" s="26" t="str">
        <f>IF(SUMIFS('BSE - SENSEX Index Options'!$L:$L,'BSE - SENSEX Index Options'!$C:$C,$A250,'BSE - SENSEX Index Options'!$B:$B,F$147)+SUMIFS('BSE - Other Index Options'!$L:$L,'BSE - Other Index Options'!$C:$C,$A250,'BSE - Other Index Options'!$B:$B,F$147)=0,"",SUMIFS('BSE - SENSEX Index Options'!$L:$L,'BSE - SENSEX Index Options'!$C:$C,$A250,'BSE - SENSEX Index Options'!$B:$B,F$147)+SUMIFS('BSE - Other Index Options'!$L:$L,'BSE - Other Index Options'!$C:$C,$A250,'BSE - Other Index Options'!$B:$B,F$147))</f>
        <v/>
      </c>
      <c r="G250" s="26" t="str">
        <f>IF(SUMIFS('BSE - SENSEX Index Options'!$L:$L,'BSE - SENSEX Index Options'!$C:$C,$A250,'BSE - SENSEX Index Options'!$B:$B,G$147)+SUMIFS('BSE - Other Index Options'!$L:$L,'BSE - Other Index Options'!$C:$C,$A250,'BSE - Other Index Options'!$B:$B,G$147)=0,"",SUMIFS('BSE - SENSEX Index Options'!$L:$L,'BSE - SENSEX Index Options'!$C:$C,$A250,'BSE - SENSEX Index Options'!$B:$B,G$147)+SUMIFS('BSE - Other Index Options'!$L:$L,'BSE - Other Index Options'!$C:$C,$A250,'BSE - Other Index Options'!$B:$B,G$147))</f>
        <v/>
      </c>
      <c r="H250" s="26" t="str">
        <f t="shared" si="9"/>
        <v/>
      </c>
    </row>
    <row r="251" spans="1:8" hidden="1" outlineLevel="1">
      <c r="A251" t="s">
        <v>129</v>
      </c>
      <c r="B251" s="26" t="str">
        <f>IF(SUMIFS('BSE - SENSEX Index Options'!$L:$L,'BSE - SENSEX Index Options'!$C:$C,$A251,'BSE - SENSEX Index Options'!$B:$B,B$147)+SUMIFS('BSE - Other Index Options'!$L:$L,'BSE - Other Index Options'!$C:$C,$A251,'BSE - Other Index Options'!$B:$B,B$147)=0,"",SUMIFS('BSE - SENSEX Index Options'!$L:$L,'BSE - SENSEX Index Options'!$C:$C,$A251,'BSE - SENSEX Index Options'!$B:$B,B$147)+SUMIFS('BSE - Other Index Options'!$L:$L,'BSE - Other Index Options'!$C:$C,$A251,'BSE - Other Index Options'!$B:$B,B$147))</f>
        <v/>
      </c>
      <c r="C251" s="26" t="str">
        <f>IF(SUMIFS('BSE - SENSEX Index Options'!$L:$L,'BSE - SENSEX Index Options'!$C:$C,$A251,'BSE - SENSEX Index Options'!$B:$B,C$147)+SUMIFS('BSE - Other Index Options'!$L:$L,'BSE - Other Index Options'!$C:$C,$A251,'BSE - Other Index Options'!$B:$B,C$147)=0,"",SUMIFS('BSE - SENSEX Index Options'!$L:$L,'BSE - SENSEX Index Options'!$C:$C,$A251,'BSE - SENSEX Index Options'!$B:$B,C$147)+SUMIFS('BSE - Other Index Options'!$L:$L,'BSE - Other Index Options'!$C:$C,$A251,'BSE - Other Index Options'!$B:$B,C$147))</f>
        <v/>
      </c>
      <c r="D251" s="26" t="str">
        <f>IF(SUMIFS('BSE - SENSEX Index Options'!$L:$L,'BSE - SENSEX Index Options'!$C:$C,$A251,'BSE - SENSEX Index Options'!$B:$B,D$147)+SUMIFS('BSE - Other Index Options'!$L:$L,'BSE - Other Index Options'!$C:$C,$A251,'BSE - Other Index Options'!$B:$B,D$147)=0,"",SUMIFS('BSE - SENSEX Index Options'!$L:$L,'BSE - SENSEX Index Options'!$C:$C,$A251,'BSE - SENSEX Index Options'!$B:$B,D$147)+SUMIFS('BSE - Other Index Options'!$L:$L,'BSE - Other Index Options'!$C:$C,$A251,'BSE - Other Index Options'!$B:$B,D$147))</f>
        <v/>
      </c>
      <c r="E251" s="26" t="str">
        <f>IF(SUMIFS('BSE - SENSEX Index Options'!$L:$L,'BSE - SENSEX Index Options'!$C:$C,$A251,'BSE - SENSEX Index Options'!$B:$B,E$147)+SUMIFS('BSE - Other Index Options'!$L:$L,'BSE - Other Index Options'!$C:$C,$A251,'BSE - Other Index Options'!$B:$B,E$147)=0,"",SUMIFS('BSE - SENSEX Index Options'!$L:$L,'BSE - SENSEX Index Options'!$C:$C,$A251,'BSE - SENSEX Index Options'!$B:$B,E$147)+SUMIFS('BSE - Other Index Options'!$L:$L,'BSE - Other Index Options'!$C:$C,$A251,'BSE - Other Index Options'!$B:$B,E$147))</f>
        <v/>
      </c>
      <c r="F251" s="26" t="str">
        <f>IF(SUMIFS('BSE - SENSEX Index Options'!$L:$L,'BSE - SENSEX Index Options'!$C:$C,$A251,'BSE - SENSEX Index Options'!$B:$B,F$147)+SUMIFS('BSE - Other Index Options'!$L:$L,'BSE - Other Index Options'!$C:$C,$A251,'BSE - Other Index Options'!$B:$B,F$147)=0,"",SUMIFS('BSE - SENSEX Index Options'!$L:$L,'BSE - SENSEX Index Options'!$C:$C,$A251,'BSE - SENSEX Index Options'!$B:$B,F$147)+SUMIFS('BSE - Other Index Options'!$L:$L,'BSE - Other Index Options'!$C:$C,$A251,'BSE - Other Index Options'!$B:$B,F$147))</f>
        <v/>
      </c>
      <c r="G251" s="26" t="str">
        <f>IF(SUMIFS('BSE - SENSEX Index Options'!$L:$L,'BSE - SENSEX Index Options'!$C:$C,$A251,'BSE - SENSEX Index Options'!$B:$B,G$147)+SUMIFS('BSE - Other Index Options'!$L:$L,'BSE - Other Index Options'!$C:$C,$A251,'BSE - Other Index Options'!$B:$B,G$147)=0,"",SUMIFS('BSE - SENSEX Index Options'!$L:$L,'BSE - SENSEX Index Options'!$C:$C,$A251,'BSE - SENSEX Index Options'!$B:$B,G$147)+SUMIFS('BSE - Other Index Options'!$L:$L,'BSE - Other Index Options'!$C:$C,$A251,'BSE - Other Index Options'!$B:$B,G$147))</f>
        <v/>
      </c>
      <c r="H251" s="26" t="str">
        <f t="shared" si="9"/>
        <v/>
      </c>
    </row>
    <row r="252" spans="1:8" hidden="1" outlineLevel="1">
      <c r="A252" t="s">
        <v>130</v>
      </c>
      <c r="B252" s="26" t="str">
        <f>IF(SUMIFS('BSE - SENSEX Index Options'!$L:$L,'BSE - SENSEX Index Options'!$C:$C,$A252,'BSE - SENSEX Index Options'!$B:$B,B$147)+SUMIFS('BSE - Other Index Options'!$L:$L,'BSE - Other Index Options'!$C:$C,$A252,'BSE - Other Index Options'!$B:$B,B$147)=0,"",SUMIFS('BSE - SENSEX Index Options'!$L:$L,'BSE - SENSEX Index Options'!$C:$C,$A252,'BSE - SENSEX Index Options'!$B:$B,B$147)+SUMIFS('BSE - Other Index Options'!$L:$L,'BSE - Other Index Options'!$C:$C,$A252,'BSE - Other Index Options'!$B:$B,B$147))</f>
        <v/>
      </c>
      <c r="C252" s="26" t="str">
        <f>IF(SUMIFS('BSE - SENSEX Index Options'!$L:$L,'BSE - SENSEX Index Options'!$C:$C,$A252,'BSE - SENSEX Index Options'!$B:$B,C$147)+SUMIFS('BSE - Other Index Options'!$L:$L,'BSE - Other Index Options'!$C:$C,$A252,'BSE - Other Index Options'!$B:$B,C$147)=0,"",SUMIFS('BSE - SENSEX Index Options'!$L:$L,'BSE - SENSEX Index Options'!$C:$C,$A252,'BSE - SENSEX Index Options'!$B:$B,C$147)+SUMIFS('BSE - Other Index Options'!$L:$L,'BSE - Other Index Options'!$C:$C,$A252,'BSE - Other Index Options'!$B:$B,C$147))</f>
        <v/>
      </c>
      <c r="D252" s="26" t="str">
        <f>IF(SUMIFS('BSE - SENSEX Index Options'!$L:$L,'BSE - SENSEX Index Options'!$C:$C,$A252,'BSE - SENSEX Index Options'!$B:$B,D$147)+SUMIFS('BSE - Other Index Options'!$L:$L,'BSE - Other Index Options'!$C:$C,$A252,'BSE - Other Index Options'!$B:$B,D$147)=0,"",SUMIFS('BSE - SENSEX Index Options'!$L:$L,'BSE - SENSEX Index Options'!$C:$C,$A252,'BSE - SENSEX Index Options'!$B:$B,D$147)+SUMIFS('BSE - Other Index Options'!$L:$L,'BSE - Other Index Options'!$C:$C,$A252,'BSE - Other Index Options'!$B:$B,D$147))</f>
        <v/>
      </c>
      <c r="E252" s="26" t="str">
        <f>IF(SUMIFS('BSE - SENSEX Index Options'!$L:$L,'BSE - SENSEX Index Options'!$C:$C,$A252,'BSE - SENSEX Index Options'!$B:$B,E$147)+SUMIFS('BSE - Other Index Options'!$L:$L,'BSE - Other Index Options'!$C:$C,$A252,'BSE - Other Index Options'!$B:$B,E$147)=0,"",SUMIFS('BSE - SENSEX Index Options'!$L:$L,'BSE - SENSEX Index Options'!$C:$C,$A252,'BSE - SENSEX Index Options'!$B:$B,E$147)+SUMIFS('BSE - Other Index Options'!$L:$L,'BSE - Other Index Options'!$C:$C,$A252,'BSE - Other Index Options'!$B:$B,E$147))</f>
        <v/>
      </c>
      <c r="F252" s="26" t="str">
        <f>IF(SUMIFS('BSE - SENSEX Index Options'!$L:$L,'BSE - SENSEX Index Options'!$C:$C,$A252,'BSE - SENSEX Index Options'!$B:$B,F$147)+SUMIFS('BSE - Other Index Options'!$L:$L,'BSE - Other Index Options'!$C:$C,$A252,'BSE - Other Index Options'!$B:$B,F$147)=0,"",SUMIFS('BSE - SENSEX Index Options'!$L:$L,'BSE - SENSEX Index Options'!$C:$C,$A252,'BSE - SENSEX Index Options'!$B:$B,F$147)+SUMIFS('BSE - Other Index Options'!$L:$L,'BSE - Other Index Options'!$C:$C,$A252,'BSE - Other Index Options'!$B:$B,F$147))</f>
        <v/>
      </c>
      <c r="G252" s="26" t="str">
        <f>IF(SUMIFS('BSE - SENSEX Index Options'!$L:$L,'BSE - SENSEX Index Options'!$C:$C,$A252,'BSE - SENSEX Index Options'!$B:$B,G$147)+SUMIFS('BSE - Other Index Options'!$L:$L,'BSE - Other Index Options'!$C:$C,$A252,'BSE - Other Index Options'!$B:$B,G$147)=0,"",SUMIFS('BSE - SENSEX Index Options'!$L:$L,'BSE - SENSEX Index Options'!$C:$C,$A252,'BSE - SENSEX Index Options'!$B:$B,G$147)+SUMIFS('BSE - Other Index Options'!$L:$L,'BSE - Other Index Options'!$C:$C,$A252,'BSE - Other Index Options'!$B:$B,G$147))</f>
        <v/>
      </c>
      <c r="H252" s="26" t="str">
        <f t="shared" si="9"/>
        <v/>
      </c>
    </row>
    <row r="253" spans="1:8" hidden="1" outlineLevel="1">
      <c r="A253" t="s">
        <v>131</v>
      </c>
      <c r="B253" s="26" t="str">
        <f>IF(SUMIFS('BSE - SENSEX Index Options'!$L:$L,'BSE - SENSEX Index Options'!$C:$C,$A253,'BSE - SENSEX Index Options'!$B:$B,B$147)+SUMIFS('BSE - Other Index Options'!$L:$L,'BSE - Other Index Options'!$C:$C,$A253,'BSE - Other Index Options'!$B:$B,B$147)=0,"",SUMIFS('BSE - SENSEX Index Options'!$L:$L,'BSE - SENSEX Index Options'!$C:$C,$A253,'BSE - SENSEX Index Options'!$B:$B,B$147)+SUMIFS('BSE - Other Index Options'!$L:$L,'BSE - Other Index Options'!$C:$C,$A253,'BSE - Other Index Options'!$B:$B,B$147))</f>
        <v/>
      </c>
      <c r="C253" s="26" t="str">
        <f>IF(SUMIFS('BSE - SENSEX Index Options'!$L:$L,'BSE - SENSEX Index Options'!$C:$C,$A253,'BSE - SENSEX Index Options'!$B:$B,C$147)+SUMIFS('BSE - Other Index Options'!$L:$L,'BSE - Other Index Options'!$C:$C,$A253,'BSE - Other Index Options'!$B:$B,C$147)=0,"",SUMIFS('BSE - SENSEX Index Options'!$L:$L,'BSE - SENSEX Index Options'!$C:$C,$A253,'BSE - SENSEX Index Options'!$B:$B,C$147)+SUMIFS('BSE - Other Index Options'!$L:$L,'BSE - Other Index Options'!$C:$C,$A253,'BSE - Other Index Options'!$B:$B,C$147))</f>
        <v/>
      </c>
      <c r="D253" s="26" t="str">
        <f>IF(SUMIFS('BSE - SENSEX Index Options'!$L:$L,'BSE - SENSEX Index Options'!$C:$C,$A253,'BSE - SENSEX Index Options'!$B:$B,D$147)+SUMIFS('BSE - Other Index Options'!$L:$L,'BSE - Other Index Options'!$C:$C,$A253,'BSE - Other Index Options'!$B:$B,D$147)=0,"",SUMIFS('BSE - SENSEX Index Options'!$L:$L,'BSE - SENSEX Index Options'!$C:$C,$A253,'BSE - SENSEX Index Options'!$B:$B,D$147)+SUMIFS('BSE - Other Index Options'!$L:$L,'BSE - Other Index Options'!$C:$C,$A253,'BSE - Other Index Options'!$B:$B,D$147))</f>
        <v/>
      </c>
      <c r="E253" s="26" t="str">
        <f>IF(SUMIFS('BSE - SENSEX Index Options'!$L:$L,'BSE - SENSEX Index Options'!$C:$C,$A253,'BSE - SENSEX Index Options'!$B:$B,E$147)+SUMIFS('BSE - Other Index Options'!$L:$L,'BSE - Other Index Options'!$C:$C,$A253,'BSE - Other Index Options'!$B:$B,E$147)=0,"",SUMIFS('BSE - SENSEX Index Options'!$L:$L,'BSE - SENSEX Index Options'!$C:$C,$A253,'BSE - SENSEX Index Options'!$B:$B,E$147)+SUMIFS('BSE - Other Index Options'!$L:$L,'BSE - Other Index Options'!$C:$C,$A253,'BSE - Other Index Options'!$B:$B,E$147))</f>
        <v/>
      </c>
      <c r="F253" s="26" t="str">
        <f>IF(SUMIFS('BSE - SENSEX Index Options'!$L:$L,'BSE - SENSEX Index Options'!$C:$C,$A253,'BSE - SENSEX Index Options'!$B:$B,F$147)+SUMIFS('BSE - Other Index Options'!$L:$L,'BSE - Other Index Options'!$C:$C,$A253,'BSE - Other Index Options'!$B:$B,F$147)=0,"",SUMIFS('BSE - SENSEX Index Options'!$L:$L,'BSE - SENSEX Index Options'!$C:$C,$A253,'BSE - SENSEX Index Options'!$B:$B,F$147)+SUMIFS('BSE - Other Index Options'!$L:$L,'BSE - Other Index Options'!$C:$C,$A253,'BSE - Other Index Options'!$B:$B,F$147))</f>
        <v/>
      </c>
      <c r="G253" s="26" t="str">
        <f>IF(SUMIFS('BSE - SENSEX Index Options'!$L:$L,'BSE - SENSEX Index Options'!$C:$C,$A253,'BSE - SENSEX Index Options'!$B:$B,G$147)+SUMIFS('BSE - Other Index Options'!$L:$L,'BSE - Other Index Options'!$C:$C,$A253,'BSE - Other Index Options'!$B:$B,G$147)=0,"",SUMIFS('BSE - SENSEX Index Options'!$L:$L,'BSE - SENSEX Index Options'!$C:$C,$A253,'BSE - SENSEX Index Options'!$B:$B,G$147)+SUMIFS('BSE - Other Index Options'!$L:$L,'BSE - Other Index Options'!$C:$C,$A253,'BSE - Other Index Options'!$B:$B,G$147))</f>
        <v/>
      </c>
      <c r="H253" s="26" t="str">
        <f t="shared" si="9"/>
        <v/>
      </c>
    </row>
    <row r="254" spans="1:8" hidden="1" outlineLevel="1">
      <c r="A254" t="s">
        <v>132</v>
      </c>
      <c r="B254" s="26" t="str">
        <f>IF(SUMIFS('BSE - SENSEX Index Options'!$L:$L,'BSE - SENSEX Index Options'!$C:$C,$A254,'BSE - SENSEX Index Options'!$B:$B,B$147)+SUMIFS('BSE - Other Index Options'!$L:$L,'BSE - Other Index Options'!$C:$C,$A254,'BSE - Other Index Options'!$B:$B,B$147)=0,"",SUMIFS('BSE - SENSEX Index Options'!$L:$L,'BSE - SENSEX Index Options'!$C:$C,$A254,'BSE - SENSEX Index Options'!$B:$B,B$147)+SUMIFS('BSE - Other Index Options'!$L:$L,'BSE - Other Index Options'!$C:$C,$A254,'BSE - Other Index Options'!$B:$B,B$147))</f>
        <v/>
      </c>
      <c r="C254" s="26" t="str">
        <f>IF(SUMIFS('BSE - SENSEX Index Options'!$L:$L,'BSE - SENSEX Index Options'!$C:$C,$A254,'BSE - SENSEX Index Options'!$B:$B,C$147)+SUMIFS('BSE - Other Index Options'!$L:$L,'BSE - Other Index Options'!$C:$C,$A254,'BSE - Other Index Options'!$B:$B,C$147)=0,"",SUMIFS('BSE - SENSEX Index Options'!$L:$L,'BSE - SENSEX Index Options'!$C:$C,$A254,'BSE - SENSEX Index Options'!$B:$B,C$147)+SUMIFS('BSE - Other Index Options'!$L:$L,'BSE - Other Index Options'!$C:$C,$A254,'BSE - Other Index Options'!$B:$B,C$147))</f>
        <v/>
      </c>
      <c r="D254" s="26" t="str">
        <f>IF(SUMIFS('BSE - SENSEX Index Options'!$L:$L,'BSE - SENSEX Index Options'!$C:$C,$A254,'BSE - SENSEX Index Options'!$B:$B,D$147)+SUMIFS('BSE - Other Index Options'!$L:$L,'BSE - Other Index Options'!$C:$C,$A254,'BSE - Other Index Options'!$B:$B,D$147)=0,"",SUMIFS('BSE - SENSEX Index Options'!$L:$L,'BSE - SENSEX Index Options'!$C:$C,$A254,'BSE - SENSEX Index Options'!$B:$B,D$147)+SUMIFS('BSE - Other Index Options'!$L:$L,'BSE - Other Index Options'!$C:$C,$A254,'BSE - Other Index Options'!$B:$B,D$147))</f>
        <v/>
      </c>
      <c r="E254" s="26" t="str">
        <f>IF(SUMIFS('BSE - SENSEX Index Options'!$L:$L,'BSE - SENSEX Index Options'!$C:$C,$A254,'BSE - SENSEX Index Options'!$B:$B,E$147)+SUMIFS('BSE - Other Index Options'!$L:$L,'BSE - Other Index Options'!$C:$C,$A254,'BSE - Other Index Options'!$B:$B,E$147)=0,"",SUMIFS('BSE - SENSEX Index Options'!$L:$L,'BSE - SENSEX Index Options'!$C:$C,$A254,'BSE - SENSEX Index Options'!$B:$B,E$147)+SUMIFS('BSE - Other Index Options'!$L:$L,'BSE - Other Index Options'!$C:$C,$A254,'BSE - Other Index Options'!$B:$B,E$147))</f>
        <v/>
      </c>
      <c r="F254" s="26" t="str">
        <f>IF(SUMIFS('BSE - SENSEX Index Options'!$L:$L,'BSE - SENSEX Index Options'!$C:$C,$A254,'BSE - SENSEX Index Options'!$B:$B,F$147)+SUMIFS('BSE - Other Index Options'!$L:$L,'BSE - Other Index Options'!$C:$C,$A254,'BSE - Other Index Options'!$B:$B,F$147)=0,"",SUMIFS('BSE - SENSEX Index Options'!$L:$L,'BSE - SENSEX Index Options'!$C:$C,$A254,'BSE - SENSEX Index Options'!$B:$B,F$147)+SUMIFS('BSE - Other Index Options'!$L:$L,'BSE - Other Index Options'!$C:$C,$A254,'BSE - Other Index Options'!$B:$B,F$147))</f>
        <v/>
      </c>
      <c r="G254" s="26" t="str">
        <f>IF(SUMIFS('BSE - SENSEX Index Options'!$L:$L,'BSE - SENSEX Index Options'!$C:$C,$A254,'BSE - SENSEX Index Options'!$B:$B,G$147)+SUMIFS('BSE - Other Index Options'!$L:$L,'BSE - Other Index Options'!$C:$C,$A254,'BSE - Other Index Options'!$B:$B,G$147)=0,"",SUMIFS('BSE - SENSEX Index Options'!$L:$L,'BSE - SENSEX Index Options'!$C:$C,$A254,'BSE - SENSEX Index Options'!$B:$B,G$147)+SUMIFS('BSE - Other Index Options'!$L:$L,'BSE - Other Index Options'!$C:$C,$A254,'BSE - Other Index Options'!$B:$B,G$147))</f>
        <v/>
      </c>
      <c r="H254" s="26" t="str">
        <f t="shared" si="9"/>
        <v/>
      </c>
    </row>
    <row r="255" spans="1:8" hidden="1" outlineLevel="1">
      <c r="A255" t="s">
        <v>133</v>
      </c>
      <c r="B255" s="26" t="str">
        <f>IF(SUMIFS('BSE - SENSEX Index Options'!$L:$L,'BSE - SENSEX Index Options'!$C:$C,$A255,'BSE - SENSEX Index Options'!$B:$B,B$147)+SUMIFS('BSE - Other Index Options'!$L:$L,'BSE - Other Index Options'!$C:$C,$A255,'BSE - Other Index Options'!$B:$B,B$147)=0,"",SUMIFS('BSE - SENSEX Index Options'!$L:$L,'BSE - SENSEX Index Options'!$C:$C,$A255,'BSE - SENSEX Index Options'!$B:$B,B$147)+SUMIFS('BSE - Other Index Options'!$L:$L,'BSE - Other Index Options'!$C:$C,$A255,'BSE - Other Index Options'!$B:$B,B$147))</f>
        <v/>
      </c>
      <c r="C255" s="26" t="str">
        <f>IF(SUMIFS('BSE - SENSEX Index Options'!$L:$L,'BSE - SENSEX Index Options'!$C:$C,$A255,'BSE - SENSEX Index Options'!$B:$B,C$147)+SUMIFS('BSE - Other Index Options'!$L:$L,'BSE - Other Index Options'!$C:$C,$A255,'BSE - Other Index Options'!$B:$B,C$147)=0,"",SUMIFS('BSE - SENSEX Index Options'!$L:$L,'BSE - SENSEX Index Options'!$C:$C,$A255,'BSE - SENSEX Index Options'!$B:$B,C$147)+SUMIFS('BSE - Other Index Options'!$L:$L,'BSE - Other Index Options'!$C:$C,$A255,'BSE - Other Index Options'!$B:$B,C$147))</f>
        <v/>
      </c>
      <c r="D255" s="26" t="str">
        <f>IF(SUMIFS('BSE - SENSEX Index Options'!$L:$L,'BSE - SENSEX Index Options'!$C:$C,$A255,'BSE - SENSEX Index Options'!$B:$B,D$147)+SUMIFS('BSE - Other Index Options'!$L:$L,'BSE - Other Index Options'!$C:$C,$A255,'BSE - Other Index Options'!$B:$B,D$147)=0,"",SUMIFS('BSE - SENSEX Index Options'!$L:$L,'BSE - SENSEX Index Options'!$C:$C,$A255,'BSE - SENSEX Index Options'!$B:$B,D$147)+SUMIFS('BSE - Other Index Options'!$L:$L,'BSE - Other Index Options'!$C:$C,$A255,'BSE - Other Index Options'!$B:$B,D$147))</f>
        <v/>
      </c>
      <c r="E255" s="26" t="str">
        <f>IF(SUMIFS('BSE - SENSEX Index Options'!$L:$L,'BSE - SENSEX Index Options'!$C:$C,$A255,'BSE - SENSEX Index Options'!$B:$B,E$147)+SUMIFS('BSE - Other Index Options'!$L:$L,'BSE - Other Index Options'!$C:$C,$A255,'BSE - Other Index Options'!$B:$B,E$147)=0,"",SUMIFS('BSE - SENSEX Index Options'!$L:$L,'BSE - SENSEX Index Options'!$C:$C,$A255,'BSE - SENSEX Index Options'!$B:$B,E$147)+SUMIFS('BSE - Other Index Options'!$L:$L,'BSE - Other Index Options'!$C:$C,$A255,'BSE - Other Index Options'!$B:$B,E$147))</f>
        <v/>
      </c>
      <c r="F255" s="26" t="str">
        <f>IF(SUMIFS('BSE - SENSEX Index Options'!$L:$L,'BSE - SENSEX Index Options'!$C:$C,$A255,'BSE - SENSEX Index Options'!$B:$B,F$147)+SUMIFS('BSE - Other Index Options'!$L:$L,'BSE - Other Index Options'!$C:$C,$A255,'BSE - Other Index Options'!$B:$B,F$147)=0,"",SUMIFS('BSE - SENSEX Index Options'!$L:$L,'BSE - SENSEX Index Options'!$C:$C,$A255,'BSE - SENSEX Index Options'!$B:$B,F$147)+SUMIFS('BSE - Other Index Options'!$L:$L,'BSE - Other Index Options'!$C:$C,$A255,'BSE - Other Index Options'!$B:$B,F$147))</f>
        <v/>
      </c>
      <c r="G255" s="26" t="str">
        <f>IF(SUMIFS('BSE - SENSEX Index Options'!$L:$L,'BSE - SENSEX Index Options'!$C:$C,$A255,'BSE - SENSEX Index Options'!$B:$B,G$147)+SUMIFS('BSE - Other Index Options'!$L:$L,'BSE - Other Index Options'!$C:$C,$A255,'BSE - Other Index Options'!$B:$B,G$147)=0,"",SUMIFS('BSE - SENSEX Index Options'!$L:$L,'BSE - SENSEX Index Options'!$C:$C,$A255,'BSE - SENSEX Index Options'!$B:$B,G$147)+SUMIFS('BSE - Other Index Options'!$L:$L,'BSE - Other Index Options'!$C:$C,$A255,'BSE - Other Index Options'!$B:$B,G$147))</f>
        <v/>
      </c>
      <c r="H255" s="26" t="str">
        <f t="shared" si="9"/>
        <v/>
      </c>
    </row>
    <row r="256" spans="1:8" hidden="1" outlineLevel="1">
      <c r="A256" t="s">
        <v>134</v>
      </c>
      <c r="B256" s="26" t="str">
        <f>IF(SUMIFS('BSE - SENSEX Index Options'!$L:$L,'BSE - SENSEX Index Options'!$C:$C,$A256,'BSE - SENSEX Index Options'!$B:$B,B$147)+SUMIFS('BSE - Other Index Options'!$L:$L,'BSE - Other Index Options'!$C:$C,$A256,'BSE - Other Index Options'!$B:$B,B$147)=0,"",SUMIFS('BSE - SENSEX Index Options'!$L:$L,'BSE - SENSEX Index Options'!$C:$C,$A256,'BSE - SENSEX Index Options'!$B:$B,B$147)+SUMIFS('BSE - Other Index Options'!$L:$L,'BSE - Other Index Options'!$C:$C,$A256,'BSE - Other Index Options'!$B:$B,B$147))</f>
        <v/>
      </c>
      <c r="C256" s="26" t="str">
        <f>IF(SUMIFS('BSE - SENSEX Index Options'!$L:$L,'BSE - SENSEX Index Options'!$C:$C,$A256,'BSE - SENSEX Index Options'!$B:$B,C$147)+SUMIFS('BSE - Other Index Options'!$L:$L,'BSE - Other Index Options'!$C:$C,$A256,'BSE - Other Index Options'!$B:$B,C$147)=0,"",SUMIFS('BSE - SENSEX Index Options'!$L:$L,'BSE - SENSEX Index Options'!$C:$C,$A256,'BSE - SENSEX Index Options'!$B:$B,C$147)+SUMIFS('BSE - Other Index Options'!$L:$L,'BSE - Other Index Options'!$C:$C,$A256,'BSE - Other Index Options'!$B:$B,C$147))</f>
        <v/>
      </c>
      <c r="D256" s="26" t="str">
        <f>IF(SUMIFS('BSE - SENSEX Index Options'!$L:$L,'BSE - SENSEX Index Options'!$C:$C,$A256,'BSE - SENSEX Index Options'!$B:$B,D$147)+SUMIFS('BSE - Other Index Options'!$L:$L,'BSE - Other Index Options'!$C:$C,$A256,'BSE - Other Index Options'!$B:$B,D$147)=0,"",SUMIFS('BSE - SENSEX Index Options'!$L:$L,'BSE - SENSEX Index Options'!$C:$C,$A256,'BSE - SENSEX Index Options'!$B:$B,D$147)+SUMIFS('BSE - Other Index Options'!$L:$L,'BSE - Other Index Options'!$C:$C,$A256,'BSE - Other Index Options'!$B:$B,D$147))</f>
        <v/>
      </c>
      <c r="E256" s="26" t="str">
        <f>IF(SUMIFS('BSE - SENSEX Index Options'!$L:$L,'BSE - SENSEX Index Options'!$C:$C,$A256,'BSE - SENSEX Index Options'!$B:$B,E$147)+SUMIFS('BSE - Other Index Options'!$L:$L,'BSE - Other Index Options'!$C:$C,$A256,'BSE - Other Index Options'!$B:$B,E$147)=0,"",SUMIFS('BSE - SENSEX Index Options'!$L:$L,'BSE - SENSEX Index Options'!$C:$C,$A256,'BSE - SENSEX Index Options'!$B:$B,E$147)+SUMIFS('BSE - Other Index Options'!$L:$L,'BSE - Other Index Options'!$C:$C,$A256,'BSE - Other Index Options'!$B:$B,E$147))</f>
        <v/>
      </c>
      <c r="F256" s="26" t="str">
        <f>IF(SUMIFS('BSE - SENSEX Index Options'!$L:$L,'BSE - SENSEX Index Options'!$C:$C,$A256,'BSE - SENSEX Index Options'!$B:$B,F$147)+SUMIFS('BSE - Other Index Options'!$L:$L,'BSE - Other Index Options'!$C:$C,$A256,'BSE - Other Index Options'!$B:$B,F$147)=0,"",SUMIFS('BSE - SENSEX Index Options'!$L:$L,'BSE - SENSEX Index Options'!$C:$C,$A256,'BSE - SENSEX Index Options'!$B:$B,F$147)+SUMIFS('BSE - Other Index Options'!$L:$L,'BSE - Other Index Options'!$C:$C,$A256,'BSE - Other Index Options'!$B:$B,F$147))</f>
        <v/>
      </c>
      <c r="G256" s="26" t="str">
        <f>IF(SUMIFS('BSE - SENSEX Index Options'!$L:$L,'BSE - SENSEX Index Options'!$C:$C,$A256,'BSE - SENSEX Index Options'!$B:$B,G$147)+SUMIFS('BSE - Other Index Options'!$L:$L,'BSE - Other Index Options'!$C:$C,$A256,'BSE - Other Index Options'!$B:$B,G$147)=0,"",SUMIFS('BSE - SENSEX Index Options'!$L:$L,'BSE - SENSEX Index Options'!$C:$C,$A256,'BSE - SENSEX Index Options'!$B:$B,G$147)+SUMIFS('BSE - Other Index Options'!$L:$L,'BSE - Other Index Options'!$C:$C,$A256,'BSE - Other Index Options'!$B:$B,G$147))</f>
        <v/>
      </c>
      <c r="H256" s="26" t="str">
        <f t="shared" si="9"/>
        <v/>
      </c>
    </row>
    <row r="257" spans="1:8" hidden="1" outlineLevel="1">
      <c r="A257" t="s">
        <v>135</v>
      </c>
      <c r="B257" s="26" t="str">
        <f>IF(SUMIFS('BSE - SENSEX Index Options'!$L:$L,'BSE - SENSEX Index Options'!$C:$C,$A257,'BSE - SENSEX Index Options'!$B:$B,B$147)+SUMIFS('BSE - Other Index Options'!$L:$L,'BSE - Other Index Options'!$C:$C,$A257,'BSE - Other Index Options'!$B:$B,B$147)=0,"",SUMIFS('BSE - SENSEX Index Options'!$L:$L,'BSE - SENSEX Index Options'!$C:$C,$A257,'BSE - SENSEX Index Options'!$B:$B,B$147)+SUMIFS('BSE - Other Index Options'!$L:$L,'BSE - Other Index Options'!$C:$C,$A257,'BSE - Other Index Options'!$B:$B,B$147))</f>
        <v/>
      </c>
      <c r="C257" s="26" t="str">
        <f>IF(SUMIFS('BSE - SENSEX Index Options'!$L:$L,'BSE - SENSEX Index Options'!$C:$C,$A257,'BSE - SENSEX Index Options'!$B:$B,C$147)+SUMIFS('BSE - Other Index Options'!$L:$L,'BSE - Other Index Options'!$C:$C,$A257,'BSE - Other Index Options'!$B:$B,C$147)=0,"",SUMIFS('BSE - SENSEX Index Options'!$L:$L,'BSE - SENSEX Index Options'!$C:$C,$A257,'BSE - SENSEX Index Options'!$B:$B,C$147)+SUMIFS('BSE - Other Index Options'!$L:$L,'BSE - Other Index Options'!$C:$C,$A257,'BSE - Other Index Options'!$B:$B,C$147))</f>
        <v/>
      </c>
      <c r="D257" s="26" t="str">
        <f>IF(SUMIFS('BSE - SENSEX Index Options'!$L:$L,'BSE - SENSEX Index Options'!$C:$C,$A257,'BSE - SENSEX Index Options'!$B:$B,D$147)+SUMIFS('BSE - Other Index Options'!$L:$L,'BSE - Other Index Options'!$C:$C,$A257,'BSE - Other Index Options'!$B:$B,D$147)=0,"",SUMIFS('BSE - SENSEX Index Options'!$L:$L,'BSE - SENSEX Index Options'!$C:$C,$A257,'BSE - SENSEX Index Options'!$B:$B,D$147)+SUMIFS('BSE - Other Index Options'!$L:$L,'BSE - Other Index Options'!$C:$C,$A257,'BSE - Other Index Options'!$B:$B,D$147))</f>
        <v/>
      </c>
      <c r="E257" s="26" t="str">
        <f>IF(SUMIFS('BSE - SENSEX Index Options'!$L:$L,'BSE - SENSEX Index Options'!$C:$C,$A257,'BSE - SENSEX Index Options'!$B:$B,E$147)+SUMIFS('BSE - Other Index Options'!$L:$L,'BSE - Other Index Options'!$C:$C,$A257,'BSE - Other Index Options'!$B:$B,E$147)=0,"",SUMIFS('BSE - SENSEX Index Options'!$L:$L,'BSE - SENSEX Index Options'!$C:$C,$A257,'BSE - SENSEX Index Options'!$B:$B,E$147)+SUMIFS('BSE - Other Index Options'!$L:$L,'BSE - Other Index Options'!$C:$C,$A257,'BSE - Other Index Options'!$B:$B,E$147))</f>
        <v/>
      </c>
      <c r="F257" s="26" t="str">
        <f>IF(SUMIFS('BSE - SENSEX Index Options'!$L:$L,'BSE - SENSEX Index Options'!$C:$C,$A257,'BSE - SENSEX Index Options'!$B:$B,F$147)+SUMIFS('BSE - Other Index Options'!$L:$L,'BSE - Other Index Options'!$C:$C,$A257,'BSE - Other Index Options'!$B:$B,F$147)=0,"",SUMIFS('BSE - SENSEX Index Options'!$L:$L,'BSE - SENSEX Index Options'!$C:$C,$A257,'BSE - SENSEX Index Options'!$B:$B,F$147)+SUMIFS('BSE - Other Index Options'!$L:$L,'BSE - Other Index Options'!$C:$C,$A257,'BSE - Other Index Options'!$B:$B,F$147))</f>
        <v/>
      </c>
      <c r="G257" s="26" t="str">
        <f>IF(SUMIFS('BSE - SENSEX Index Options'!$L:$L,'BSE - SENSEX Index Options'!$C:$C,$A257,'BSE - SENSEX Index Options'!$B:$B,G$147)+SUMIFS('BSE - Other Index Options'!$L:$L,'BSE - Other Index Options'!$C:$C,$A257,'BSE - Other Index Options'!$B:$B,G$147)=0,"",SUMIFS('BSE - SENSEX Index Options'!$L:$L,'BSE - SENSEX Index Options'!$C:$C,$A257,'BSE - SENSEX Index Options'!$B:$B,G$147)+SUMIFS('BSE - Other Index Options'!$L:$L,'BSE - Other Index Options'!$C:$C,$A257,'BSE - Other Index Options'!$B:$B,G$147))</f>
        <v/>
      </c>
      <c r="H257" s="26" t="str">
        <f t="shared" si="9"/>
        <v/>
      </c>
    </row>
    <row r="258" spans="1:8" hidden="1" outlineLevel="1">
      <c r="A258" t="s">
        <v>136</v>
      </c>
      <c r="B258" s="26" t="str">
        <f>IF(SUMIFS('BSE - SENSEX Index Options'!$L:$L,'BSE - SENSEX Index Options'!$C:$C,$A258,'BSE - SENSEX Index Options'!$B:$B,B$147)+SUMIFS('BSE - Other Index Options'!$L:$L,'BSE - Other Index Options'!$C:$C,$A258,'BSE - Other Index Options'!$B:$B,B$147)=0,"",SUMIFS('BSE - SENSEX Index Options'!$L:$L,'BSE - SENSEX Index Options'!$C:$C,$A258,'BSE - SENSEX Index Options'!$B:$B,B$147)+SUMIFS('BSE - Other Index Options'!$L:$L,'BSE - Other Index Options'!$C:$C,$A258,'BSE - Other Index Options'!$B:$B,B$147))</f>
        <v/>
      </c>
      <c r="C258" s="26" t="str">
        <f>IF(SUMIFS('BSE - SENSEX Index Options'!$L:$L,'BSE - SENSEX Index Options'!$C:$C,$A258,'BSE - SENSEX Index Options'!$B:$B,C$147)+SUMIFS('BSE - Other Index Options'!$L:$L,'BSE - Other Index Options'!$C:$C,$A258,'BSE - Other Index Options'!$B:$B,C$147)=0,"",SUMIFS('BSE - SENSEX Index Options'!$L:$L,'BSE - SENSEX Index Options'!$C:$C,$A258,'BSE - SENSEX Index Options'!$B:$B,C$147)+SUMIFS('BSE - Other Index Options'!$L:$L,'BSE - Other Index Options'!$C:$C,$A258,'BSE - Other Index Options'!$B:$B,C$147))</f>
        <v/>
      </c>
      <c r="D258" s="26" t="str">
        <f>IF(SUMIFS('BSE - SENSEX Index Options'!$L:$L,'BSE - SENSEX Index Options'!$C:$C,$A258,'BSE - SENSEX Index Options'!$B:$B,D$147)+SUMIFS('BSE - Other Index Options'!$L:$L,'BSE - Other Index Options'!$C:$C,$A258,'BSE - Other Index Options'!$B:$B,D$147)=0,"",SUMIFS('BSE - SENSEX Index Options'!$L:$L,'BSE - SENSEX Index Options'!$C:$C,$A258,'BSE - SENSEX Index Options'!$B:$B,D$147)+SUMIFS('BSE - Other Index Options'!$L:$L,'BSE - Other Index Options'!$C:$C,$A258,'BSE - Other Index Options'!$B:$B,D$147))</f>
        <v/>
      </c>
      <c r="E258" s="26" t="str">
        <f>IF(SUMIFS('BSE - SENSEX Index Options'!$L:$L,'BSE - SENSEX Index Options'!$C:$C,$A258,'BSE - SENSEX Index Options'!$B:$B,E$147)+SUMIFS('BSE - Other Index Options'!$L:$L,'BSE - Other Index Options'!$C:$C,$A258,'BSE - Other Index Options'!$B:$B,E$147)=0,"",SUMIFS('BSE - SENSEX Index Options'!$L:$L,'BSE - SENSEX Index Options'!$C:$C,$A258,'BSE - SENSEX Index Options'!$B:$B,E$147)+SUMIFS('BSE - Other Index Options'!$L:$L,'BSE - Other Index Options'!$C:$C,$A258,'BSE - Other Index Options'!$B:$B,E$147))</f>
        <v/>
      </c>
      <c r="F258" s="26" t="str">
        <f>IF(SUMIFS('BSE - SENSEX Index Options'!$L:$L,'BSE - SENSEX Index Options'!$C:$C,$A258,'BSE - SENSEX Index Options'!$B:$B,F$147)+SUMIFS('BSE - Other Index Options'!$L:$L,'BSE - Other Index Options'!$C:$C,$A258,'BSE - Other Index Options'!$B:$B,F$147)=0,"",SUMIFS('BSE - SENSEX Index Options'!$L:$L,'BSE - SENSEX Index Options'!$C:$C,$A258,'BSE - SENSEX Index Options'!$B:$B,F$147)+SUMIFS('BSE - Other Index Options'!$L:$L,'BSE - Other Index Options'!$C:$C,$A258,'BSE - Other Index Options'!$B:$B,F$147))</f>
        <v/>
      </c>
      <c r="G258" s="26" t="str">
        <f>IF(SUMIFS('BSE - SENSEX Index Options'!$L:$L,'BSE - SENSEX Index Options'!$C:$C,$A258,'BSE - SENSEX Index Options'!$B:$B,G$147)+SUMIFS('BSE - Other Index Options'!$L:$L,'BSE - Other Index Options'!$C:$C,$A258,'BSE - Other Index Options'!$B:$B,G$147)=0,"",SUMIFS('BSE - SENSEX Index Options'!$L:$L,'BSE - SENSEX Index Options'!$C:$C,$A258,'BSE - SENSEX Index Options'!$B:$B,G$147)+SUMIFS('BSE - Other Index Options'!$L:$L,'BSE - Other Index Options'!$C:$C,$A258,'BSE - Other Index Options'!$B:$B,G$147))</f>
        <v/>
      </c>
      <c r="H258" s="26" t="str">
        <f t="shared" si="9"/>
        <v/>
      </c>
    </row>
    <row r="259" spans="1:8" hidden="1" outlineLevel="1">
      <c r="A259" t="s">
        <v>137</v>
      </c>
      <c r="B259" s="26" t="str">
        <f>IF(SUMIFS('BSE - SENSEX Index Options'!$L:$L,'BSE - SENSEX Index Options'!$C:$C,$A259,'BSE - SENSEX Index Options'!$B:$B,B$147)+SUMIFS('BSE - Other Index Options'!$L:$L,'BSE - Other Index Options'!$C:$C,$A259,'BSE - Other Index Options'!$B:$B,B$147)=0,"",SUMIFS('BSE - SENSEX Index Options'!$L:$L,'BSE - SENSEX Index Options'!$C:$C,$A259,'BSE - SENSEX Index Options'!$B:$B,B$147)+SUMIFS('BSE - Other Index Options'!$L:$L,'BSE - Other Index Options'!$C:$C,$A259,'BSE - Other Index Options'!$B:$B,B$147))</f>
        <v/>
      </c>
      <c r="C259" s="26" t="str">
        <f>IF(SUMIFS('BSE - SENSEX Index Options'!$L:$L,'BSE - SENSEX Index Options'!$C:$C,$A259,'BSE - SENSEX Index Options'!$B:$B,C$147)+SUMIFS('BSE - Other Index Options'!$L:$L,'BSE - Other Index Options'!$C:$C,$A259,'BSE - Other Index Options'!$B:$B,C$147)=0,"",SUMIFS('BSE - SENSEX Index Options'!$L:$L,'BSE - SENSEX Index Options'!$C:$C,$A259,'BSE - SENSEX Index Options'!$B:$B,C$147)+SUMIFS('BSE - Other Index Options'!$L:$L,'BSE - Other Index Options'!$C:$C,$A259,'BSE - Other Index Options'!$B:$B,C$147))</f>
        <v/>
      </c>
      <c r="D259" s="26" t="str">
        <f>IF(SUMIFS('BSE - SENSEX Index Options'!$L:$L,'BSE - SENSEX Index Options'!$C:$C,$A259,'BSE - SENSEX Index Options'!$B:$B,D$147)+SUMIFS('BSE - Other Index Options'!$L:$L,'BSE - Other Index Options'!$C:$C,$A259,'BSE - Other Index Options'!$B:$B,D$147)=0,"",SUMIFS('BSE - SENSEX Index Options'!$L:$L,'BSE - SENSEX Index Options'!$C:$C,$A259,'BSE - SENSEX Index Options'!$B:$B,D$147)+SUMIFS('BSE - Other Index Options'!$L:$L,'BSE - Other Index Options'!$C:$C,$A259,'BSE - Other Index Options'!$B:$B,D$147))</f>
        <v/>
      </c>
      <c r="E259" s="26" t="str">
        <f>IF(SUMIFS('BSE - SENSEX Index Options'!$L:$L,'BSE - SENSEX Index Options'!$C:$C,$A259,'BSE - SENSEX Index Options'!$B:$B,E$147)+SUMIFS('BSE - Other Index Options'!$L:$L,'BSE - Other Index Options'!$C:$C,$A259,'BSE - Other Index Options'!$B:$B,E$147)=0,"",SUMIFS('BSE - SENSEX Index Options'!$L:$L,'BSE - SENSEX Index Options'!$C:$C,$A259,'BSE - SENSEX Index Options'!$B:$B,E$147)+SUMIFS('BSE - Other Index Options'!$L:$L,'BSE - Other Index Options'!$C:$C,$A259,'BSE - Other Index Options'!$B:$B,E$147))</f>
        <v/>
      </c>
      <c r="F259" s="26" t="str">
        <f>IF(SUMIFS('BSE - SENSEX Index Options'!$L:$L,'BSE - SENSEX Index Options'!$C:$C,$A259,'BSE - SENSEX Index Options'!$B:$B,F$147)+SUMIFS('BSE - Other Index Options'!$L:$L,'BSE - Other Index Options'!$C:$C,$A259,'BSE - Other Index Options'!$B:$B,F$147)=0,"",SUMIFS('BSE - SENSEX Index Options'!$L:$L,'BSE - SENSEX Index Options'!$C:$C,$A259,'BSE - SENSEX Index Options'!$B:$B,F$147)+SUMIFS('BSE - Other Index Options'!$L:$L,'BSE - Other Index Options'!$C:$C,$A259,'BSE - Other Index Options'!$B:$B,F$147))</f>
        <v/>
      </c>
      <c r="G259" s="26" t="str">
        <f>IF(SUMIFS('BSE - SENSEX Index Options'!$L:$L,'BSE - SENSEX Index Options'!$C:$C,$A259,'BSE - SENSEX Index Options'!$B:$B,G$147)+SUMIFS('BSE - Other Index Options'!$L:$L,'BSE - Other Index Options'!$C:$C,$A259,'BSE - Other Index Options'!$B:$B,G$147)=0,"",SUMIFS('BSE - SENSEX Index Options'!$L:$L,'BSE - SENSEX Index Options'!$C:$C,$A259,'BSE - SENSEX Index Options'!$B:$B,G$147)+SUMIFS('BSE - Other Index Options'!$L:$L,'BSE - Other Index Options'!$C:$C,$A259,'BSE - Other Index Options'!$B:$B,G$147))</f>
        <v/>
      </c>
      <c r="H259" s="26" t="str">
        <f t="shared" si="9"/>
        <v/>
      </c>
    </row>
    <row r="260" spans="1:8" hidden="1" outlineLevel="1">
      <c r="A260" t="s">
        <v>138</v>
      </c>
      <c r="B260" s="26" t="str">
        <f>IF(SUMIFS('BSE - SENSEX Index Options'!$L:$L,'BSE - SENSEX Index Options'!$C:$C,$A260,'BSE - SENSEX Index Options'!$B:$B,B$147)+SUMIFS('BSE - Other Index Options'!$L:$L,'BSE - Other Index Options'!$C:$C,$A260,'BSE - Other Index Options'!$B:$B,B$147)=0,"",SUMIFS('BSE - SENSEX Index Options'!$L:$L,'BSE - SENSEX Index Options'!$C:$C,$A260,'BSE - SENSEX Index Options'!$B:$B,B$147)+SUMIFS('BSE - Other Index Options'!$L:$L,'BSE - Other Index Options'!$C:$C,$A260,'BSE - Other Index Options'!$B:$B,B$147))</f>
        <v/>
      </c>
      <c r="C260" s="26" t="str">
        <f>IF(SUMIFS('BSE - SENSEX Index Options'!$L:$L,'BSE - SENSEX Index Options'!$C:$C,$A260,'BSE - SENSEX Index Options'!$B:$B,C$147)+SUMIFS('BSE - Other Index Options'!$L:$L,'BSE - Other Index Options'!$C:$C,$A260,'BSE - Other Index Options'!$B:$B,C$147)=0,"",SUMIFS('BSE - SENSEX Index Options'!$L:$L,'BSE - SENSEX Index Options'!$C:$C,$A260,'BSE - SENSEX Index Options'!$B:$B,C$147)+SUMIFS('BSE - Other Index Options'!$L:$L,'BSE - Other Index Options'!$C:$C,$A260,'BSE - Other Index Options'!$B:$B,C$147))</f>
        <v/>
      </c>
      <c r="D260" s="26" t="str">
        <f>IF(SUMIFS('BSE - SENSEX Index Options'!$L:$L,'BSE - SENSEX Index Options'!$C:$C,$A260,'BSE - SENSEX Index Options'!$B:$B,D$147)+SUMIFS('BSE - Other Index Options'!$L:$L,'BSE - Other Index Options'!$C:$C,$A260,'BSE - Other Index Options'!$B:$B,D$147)=0,"",SUMIFS('BSE - SENSEX Index Options'!$L:$L,'BSE - SENSEX Index Options'!$C:$C,$A260,'BSE - SENSEX Index Options'!$B:$B,D$147)+SUMIFS('BSE - Other Index Options'!$L:$L,'BSE - Other Index Options'!$C:$C,$A260,'BSE - Other Index Options'!$B:$B,D$147))</f>
        <v/>
      </c>
      <c r="E260" s="26" t="str">
        <f>IF(SUMIFS('BSE - SENSEX Index Options'!$L:$L,'BSE - SENSEX Index Options'!$C:$C,$A260,'BSE - SENSEX Index Options'!$B:$B,E$147)+SUMIFS('BSE - Other Index Options'!$L:$L,'BSE - Other Index Options'!$C:$C,$A260,'BSE - Other Index Options'!$B:$B,E$147)=0,"",SUMIFS('BSE - SENSEX Index Options'!$L:$L,'BSE - SENSEX Index Options'!$C:$C,$A260,'BSE - SENSEX Index Options'!$B:$B,E$147)+SUMIFS('BSE - Other Index Options'!$L:$L,'BSE - Other Index Options'!$C:$C,$A260,'BSE - Other Index Options'!$B:$B,E$147))</f>
        <v/>
      </c>
      <c r="F260" s="26" t="str">
        <f>IF(SUMIFS('BSE - SENSEX Index Options'!$L:$L,'BSE - SENSEX Index Options'!$C:$C,$A260,'BSE - SENSEX Index Options'!$B:$B,F$147)+SUMIFS('BSE - Other Index Options'!$L:$L,'BSE - Other Index Options'!$C:$C,$A260,'BSE - Other Index Options'!$B:$B,F$147)=0,"",SUMIFS('BSE - SENSEX Index Options'!$L:$L,'BSE - SENSEX Index Options'!$C:$C,$A260,'BSE - SENSEX Index Options'!$B:$B,F$147)+SUMIFS('BSE - Other Index Options'!$L:$L,'BSE - Other Index Options'!$C:$C,$A260,'BSE - Other Index Options'!$B:$B,F$147))</f>
        <v/>
      </c>
      <c r="G260" s="26" t="str">
        <f>IF(SUMIFS('BSE - SENSEX Index Options'!$L:$L,'BSE - SENSEX Index Options'!$C:$C,$A260,'BSE - SENSEX Index Options'!$B:$B,G$147)+SUMIFS('BSE - Other Index Options'!$L:$L,'BSE - Other Index Options'!$C:$C,$A260,'BSE - Other Index Options'!$B:$B,G$147)=0,"",SUMIFS('BSE - SENSEX Index Options'!$L:$L,'BSE - SENSEX Index Options'!$C:$C,$A260,'BSE - SENSEX Index Options'!$B:$B,G$147)+SUMIFS('BSE - Other Index Options'!$L:$L,'BSE - Other Index Options'!$C:$C,$A260,'BSE - Other Index Options'!$B:$B,G$147))</f>
        <v/>
      </c>
      <c r="H260" s="26" t="str">
        <f t="shared" si="9"/>
        <v/>
      </c>
    </row>
    <row r="261" spans="1:8" hidden="1" outlineLevel="1">
      <c r="A261" t="s">
        <v>139</v>
      </c>
      <c r="B261" s="26" t="str">
        <f>IF(SUMIFS('BSE - SENSEX Index Options'!$L:$L,'BSE - SENSEX Index Options'!$C:$C,$A261,'BSE - SENSEX Index Options'!$B:$B,B$147)+SUMIFS('BSE - Other Index Options'!$L:$L,'BSE - Other Index Options'!$C:$C,$A261,'BSE - Other Index Options'!$B:$B,B$147)=0,"",SUMIFS('BSE - SENSEX Index Options'!$L:$L,'BSE - SENSEX Index Options'!$C:$C,$A261,'BSE - SENSEX Index Options'!$B:$B,B$147)+SUMIFS('BSE - Other Index Options'!$L:$L,'BSE - Other Index Options'!$C:$C,$A261,'BSE - Other Index Options'!$B:$B,B$147))</f>
        <v/>
      </c>
      <c r="C261" s="26" t="str">
        <f>IF(SUMIFS('BSE - SENSEX Index Options'!$L:$L,'BSE - SENSEX Index Options'!$C:$C,$A261,'BSE - SENSEX Index Options'!$B:$B,C$147)+SUMIFS('BSE - Other Index Options'!$L:$L,'BSE - Other Index Options'!$C:$C,$A261,'BSE - Other Index Options'!$B:$B,C$147)=0,"",SUMIFS('BSE - SENSEX Index Options'!$L:$L,'BSE - SENSEX Index Options'!$C:$C,$A261,'BSE - SENSEX Index Options'!$B:$B,C$147)+SUMIFS('BSE - Other Index Options'!$L:$L,'BSE - Other Index Options'!$C:$C,$A261,'BSE - Other Index Options'!$B:$B,C$147))</f>
        <v/>
      </c>
      <c r="D261" s="26" t="str">
        <f>IF(SUMIFS('BSE - SENSEX Index Options'!$L:$L,'BSE - SENSEX Index Options'!$C:$C,$A261,'BSE - SENSEX Index Options'!$B:$B,D$147)+SUMIFS('BSE - Other Index Options'!$L:$L,'BSE - Other Index Options'!$C:$C,$A261,'BSE - Other Index Options'!$B:$B,D$147)=0,"",SUMIFS('BSE - SENSEX Index Options'!$L:$L,'BSE - SENSEX Index Options'!$C:$C,$A261,'BSE - SENSEX Index Options'!$B:$B,D$147)+SUMIFS('BSE - Other Index Options'!$L:$L,'BSE - Other Index Options'!$C:$C,$A261,'BSE - Other Index Options'!$B:$B,D$147))</f>
        <v/>
      </c>
      <c r="E261" s="26" t="str">
        <f>IF(SUMIFS('BSE - SENSEX Index Options'!$L:$L,'BSE - SENSEX Index Options'!$C:$C,$A261,'BSE - SENSEX Index Options'!$B:$B,E$147)+SUMIFS('BSE - Other Index Options'!$L:$L,'BSE - Other Index Options'!$C:$C,$A261,'BSE - Other Index Options'!$B:$B,E$147)=0,"",SUMIFS('BSE - SENSEX Index Options'!$L:$L,'BSE - SENSEX Index Options'!$C:$C,$A261,'BSE - SENSEX Index Options'!$B:$B,E$147)+SUMIFS('BSE - Other Index Options'!$L:$L,'BSE - Other Index Options'!$C:$C,$A261,'BSE - Other Index Options'!$B:$B,E$147))</f>
        <v/>
      </c>
      <c r="F261" s="26" t="str">
        <f>IF(SUMIFS('BSE - SENSEX Index Options'!$L:$L,'BSE - SENSEX Index Options'!$C:$C,$A261,'BSE - SENSEX Index Options'!$B:$B,F$147)+SUMIFS('BSE - Other Index Options'!$L:$L,'BSE - Other Index Options'!$C:$C,$A261,'BSE - Other Index Options'!$B:$B,F$147)=0,"",SUMIFS('BSE - SENSEX Index Options'!$L:$L,'BSE - SENSEX Index Options'!$C:$C,$A261,'BSE - SENSEX Index Options'!$B:$B,F$147)+SUMIFS('BSE - Other Index Options'!$L:$L,'BSE - Other Index Options'!$C:$C,$A261,'BSE - Other Index Options'!$B:$B,F$147))</f>
        <v/>
      </c>
      <c r="G261" s="26" t="str">
        <f>IF(SUMIFS('BSE - SENSEX Index Options'!$L:$L,'BSE - SENSEX Index Options'!$C:$C,$A261,'BSE - SENSEX Index Options'!$B:$B,G$147)+SUMIFS('BSE - Other Index Options'!$L:$L,'BSE - Other Index Options'!$C:$C,$A261,'BSE - Other Index Options'!$B:$B,G$147)=0,"",SUMIFS('BSE - SENSEX Index Options'!$L:$L,'BSE - SENSEX Index Options'!$C:$C,$A261,'BSE - SENSEX Index Options'!$B:$B,G$147)+SUMIFS('BSE - Other Index Options'!$L:$L,'BSE - Other Index Options'!$C:$C,$A261,'BSE - Other Index Options'!$B:$B,G$147))</f>
        <v/>
      </c>
      <c r="H261" s="26" t="str">
        <f t="shared" si="9"/>
        <v/>
      </c>
    </row>
    <row r="262" spans="1:8" hidden="1" outlineLevel="1">
      <c r="A262" t="s">
        <v>140</v>
      </c>
      <c r="B262" s="26" t="str">
        <f>IF(SUMIFS('BSE - SENSEX Index Options'!$L:$L,'BSE - SENSEX Index Options'!$C:$C,$A262,'BSE - SENSEX Index Options'!$B:$B,B$147)+SUMIFS('BSE - Other Index Options'!$L:$L,'BSE - Other Index Options'!$C:$C,$A262,'BSE - Other Index Options'!$B:$B,B$147)=0,"",SUMIFS('BSE - SENSEX Index Options'!$L:$L,'BSE - SENSEX Index Options'!$C:$C,$A262,'BSE - SENSEX Index Options'!$B:$B,B$147)+SUMIFS('BSE - Other Index Options'!$L:$L,'BSE - Other Index Options'!$C:$C,$A262,'BSE - Other Index Options'!$B:$B,B$147))</f>
        <v/>
      </c>
      <c r="C262" s="26" t="str">
        <f>IF(SUMIFS('BSE - SENSEX Index Options'!$L:$L,'BSE - SENSEX Index Options'!$C:$C,$A262,'BSE - SENSEX Index Options'!$B:$B,C$147)+SUMIFS('BSE - Other Index Options'!$L:$L,'BSE - Other Index Options'!$C:$C,$A262,'BSE - Other Index Options'!$B:$B,C$147)=0,"",SUMIFS('BSE - SENSEX Index Options'!$L:$L,'BSE - SENSEX Index Options'!$C:$C,$A262,'BSE - SENSEX Index Options'!$B:$B,C$147)+SUMIFS('BSE - Other Index Options'!$L:$L,'BSE - Other Index Options'!$C:$C,$A262,'BSE - Other Index Options'!$B:$B,C$147))</f>
        <v/>
      </c>
      <c r="D262" s="26" t="str">
        <f>IF(SUMIFS('BSE - SENSEX Index Options'!$L:$L,'BSE - SENSEX Index Options'!$C:$C,$A262,'BSE - SENSEX Index Options'!$B:$B,D$147)+SUMIFS('BSE - Other Index Options'!$L:$L,'BSE - Other Index Options'!$C:$C,$A262,'BSE - Other Index Options'!$B:$B,D$147)=0,"",SUMIFS('BSE - SENSEX Index Options'!$L:$L,'BSE - SENSEX Index Options'!$C:$C,$A262,'BSE - SENSEX Index Options'!$B:$B,D$147)+SUMIFS('BSE - Other Index Options'!$L:$L,'BSE - Other Index Options'!$C:$C,$A262,'BSE - Other Index Options'!$B:$B,D$147))</f>
        <v/>
      </c>
      <c r="E262" s="26" t="str">
        <f>IF(SUMIFS('BSE - SENSEX Index Options'!$L:$L,'BSE - SENSEX Index Options'!$C:$C,$A262,'BSE - SENSEX Index Options'!$B:$B,E$147)+SUMIFS('BSE - Other Index Options'!$L:$L,'BSE - Other Index Options'!$C:$C,$A262,'BSE - Other Index Options'!$B:$B,E$147)=0,"",SUMIFS('BSE - SENSEX Index Options'!$L:$L,'BSE - SENSEX Index Options'!$C:$C,$A262,'BSE - SENSEX Index Options'!$B:$B,E$147)+SUMIFS('BSE - Other Index Options'!$L:$L,'BSE - Other Index Options'!$C:$C,$A262,'BSE - Other Index Options'!$B:$B,E$147))</f>
        <v/>
      </c>
      <c r="F262" s="26" t="str">
        <f>IF(SUMIFS('BSE - SENSEX Index Options'!$L:$L,'BSE - SENSEX Index Options'!$C:$C,$A262,'BSE - SENSEX Index Options'!$B:$B,F$147)+SUMIFS('BSE - Other Index Options'!$L:$L,'BSE - Other Index Options'!$C:$C,$A262,'BSE - Other Index Options'!$B:$B,F$147)=0,"",SUMIFS('BSE - SENSEX Index Options'!$L:$L,'BSE - SENSEX Index Options'!$C:$C,$A262,'BSE - SENSEX Index Options'!$B:$B,F$147)+SUMIFS('BSE - Other Index Options'!$L:$L,'BSE - Other Index Options'!$C:$C,$A262,'BSE - Other Index Options'!$B:$B,F$147))</f>
        <v/>
      </c>
      <c r="G262" s="26" t="str">
        <f>IF(SUMIFS('BSE - SENSEX Index Options'!$L:$L,'BSE - SENSEX Index Options'!$C:$C,$A262,'BSE - SENSEX Index Options'!$B:$B,G$147)+SUMIFS('BSE - Other Index Options'!$L:$L,'BSE - Other Index Options'!$C:$C,$A262,'BSE - Other Index Options'!$B:$B,G$147)=0,"",SUMIFS('BSE - SENSEX Index Options'!$L:$L,'BSE - SENSEX Index Options'!$C:$C,$A262,'BSE - SENSEX Index Options'!$B:$B,G$147)+SUMIFS('BSE - Other Index Options'!$L:$L,'BSE - Other Index Options'!$C:$C,$A262,'BSE - Other Index Options'!$B:$B,G$147))</f>
        <v/>
      </c>
      <c r="H262" s="26" t="str">
        <f t="shared" si="9"/>
        <v/>
      </c>
    </row>
    <row r="263" spans="1:8" hidden="1" outlineLevel="1">
      <c r="A263" t="s">
        <v>141</v>
      </c>
      <c r="B263" s="26" t="str">
        <f>IF(SUMIFS('BSE - SENSEX Index Options'!$L:$L,'BSE - SENSEX Index Options'!$C:$C,$A263,'BSE - SENSEX Index Options'!$B:$B,B$147)+SUMIFS('BSE - Other Index Options'!$L:$L,'BSE - Other Index Options'!$C:$C,$A263,'BSE - Other Index Options'!$B:$B,B$147)=0,"",SUMIFS('BSE - SENSEX Index Options'!$L:$L,'BSE - SENSEX Index Options'!$C:$C,$A263,'BSE - SENSEX Index Options'!$B:$B,B$147)+SUMIFS('BSE - Other Index Options'!$L:$L,'BSE - Other Index Options'!$C:$C,$A263,'BSE - Other Index Options'!$B:$B,B$147))</f>
        <v/>
      </c>
      <c r="C263" s="26" t="str">
        <f>IF(SUMIFS('BSE - SENSEX Index Options'!$L:$L,'BSE - SENSEX Index Options'!$C:$C,$A263,'BSE - SENSEX Index Options'!$B:$B,C$147)+SUMIFS('BSE - Other Index Options'!$L:$L,'BSE - Other Index Options'!$C:$C,$A263,'BSE - Other Index Options'!$B:$B,C$147)=0,"",SUMIFS('BSE - SENSEX Index Options'!$L:$L,'BSE - SENSEX Index Options'!$C:$C,$A263,'BSE - SENSEX Index Options'!$B:$B,C$147)+SUMIFS('BSE - Other Index Options'!$L:$L,'BSE - Other Index Options'!$C:$C,$A263,'BSE - Other Index Options'!$B:$B,C$147))</f>
        <v/>
      </c>
      <c r="D263" s="26" t="str">
        <f>IF(SUMIFS('BSE - SENSEX Index Options'!$L:$L,'BSE - SENSEX Index Options'!$C:$C,$A263,'BSE - SENSEX Index Options'!$B:$B,D$147)+SUMIFS('BSE - Other Index Options'!$L:$L,'BSE - Other Index Options'!$C:$C,$A263,'BSE - Other Index Options'!$B:$B,D$147)=0,"",SUMIFS('BSE - SENSEX Index Options'!$L:$L,'BSE - SENSEX Index Options'!$C:$C,$A263,'BSE - SENSEX Index Options'!$B:$B,D$147)+SUMIFS('BSE - Other Index Options'!$L:$L,'BSE - Other Index Options'!$C:$C,$A263,'BSE - Other Index Options'!$B:$B,D$147))</f>
        <v/>
      </c>
      <c r="E263" s="26" t="str">
        <f>IF(SUMIFS('BSE - SENSEX Index Options'!$L:$L,'BSE - SENSEX Index Options'!$C:$C,$A263,'BSE - SENSEX Index Options'!$B:$B,E$147)+SUMIFS('BSE - Other Index Options'!$L:$L,'BSE - Other Index Options'!$C:$C,$A263,'BSE - Other Index Options'!$B:$B,E$147)=0,"",SUMIFS('BSE - SENSEX Index Options'!$L:$L,'BSE - SENSEX Index Options'!$C:$C,$A263,'BSE - SENSEX Index Options'!$B:$B,E$147)+SUMIFS('BSE - Other Index Options'!$L:$L,'BSE - Other Index Options'!$C:$C,$A263,'BSE - Other Index Options'!$B:$B,E$147))</f>
        <v/>
      </c>
      <c r="F263" s="26" t="str">
        <f>IF(SUMIFS('BSE - SENSEX Index Options'!$L:$L,'BSE - SENSEX Index Options'!$C:$C,$A263,'BSE - SENSEX Index Options'!$B:$B,F$147)+SUMIFS('BSE - Other Index Options'!$L:$L,'BSE - Other Index Options'!$C:$C,$A263,'BSE - Other Index Options'!$B:$B,F$147)=0,"",SUMIFS('BSE - SENSEX Index Options'!$L:$L,'BSE - SENSEX Index Options'!$C:$C,$A263,'BSE - SENSEX Index Options'!$B:$B,F$147)+SUMIFS('BSE - Other Index Options'!$L:$L,'BSE - Other Index Options'!$C:$C,$A263,'BSE - Other Index Options'!$B:$B,F$147))</f>
        <v/>
      </c>
      <c r="G263" s="26" t="str">
        <f>IF(SUMIFS('BSE - SENSEX Index Options'!$L:$L,'BSE - SENSEX Index Options'!$C:$C,$A263,'BSE - SENSEX Index Options'!$B:$B,G$147)+SUMIFS('BSE - Other Index Options'!$L:$L,'BSE - Other Index Options'!$C:$C,$A263,'BSE - Other Index Options'!$B:$B,G$147)=0,"",SUMIFS('BSE - SENSEX Index Options'!$L:$L,'BSE - SENSEX Index Options'!$C:$C,$A263,'BSE - SENSEX Index Options'!$B:$B,G$147)+SUMIFS('BSE - Other Index Options'!$L:$L,'BSE - Other Index Options'!$C:$C,$A263,'BSE - Other Index Options'!$B:$B,G$147))</f>
        <v/>
      </c>
      <c r="H263" s="26" t="str">
        <f t="shared" si="9"/>
        <v/>
      </c>
    </row>
    <row r="264" spans="1:8" hidden="1" outlineLevel="1">
      <c r="A264" t="s">
        <v>142</v>
      </c>
      <c r="B264" s="26" t="str">
        <f>IF(SUMIFS('BSE - SENSEX Index Options'!$L:$L,'BSE - SENSEX Index Options'!$C:$C,$A264,'BSE - SENSEX Index Options'!$B:$B,B$147)+SUMIFS('BSE - Other Index Options'!$L:$L,'BSE - Other Index Options'!$C:$C,$A264,'BSE - Other Index Options'!$B:$B,B$147)=0,"",SUMIFS('BSE - SENSEX Index Options'!$L:$L,'BSE - SENSEX Index Options'!$C:$C,$A264,'BSE - SENSEX Index Options'!$B:$B,B$147)+SUMIFS('BSE - Other Index Options'!$L:$L,'BSE - Other Index Options'!$C:$C,$A264,'BSE - Other Index Options'!$B:$B,B$147))</f>
        <v/>
      </c>
      <c r="C264" s="26" t="str">
        <f>IF(SUMIFS('BSE - SENSEX Index Options'!$L:$L,'BSE - SENSEX Index Options'!$C:$C,$A264,'BSE - SENSEX Index Options'!$B:$B,C$147)+SUMIFS('BSE - Other Index Options'!$L:$L,'BSE - Other Index Options'!$C:$C,$A264,'BSE - Other Index Options'!$B:$B,C$147)=0,"",SUMIFS('BSE - SENSEX Index Options'!$L:$L,'BSE - SENSEX Index Options'!$C:$C,$A264,'BSE - SENSEX Index Options'!$B:$B,C$147)+SUMIFS('BSE - Other Index Options'!$L:$L,'BSE - Other Index Options'!$C:$C,$A264,'BSE - Other Index Options'!$B:$B,C$147))</f>
        <v/>
      </c>
      <c r="D264" s="26" t="str">
        <f>IF(SUMIFS('BSE - SENSEX Index Options'!$L:$L,'BSE - SENSEX Index Options'!$C:$C,$A264,'BSE - SENSEX Index Options'!$B:$B,D$147)+SUMIFS('BSE - Other Index Options'!$L:$L,'BSE - Other Index Options'!$C:$C,$A264,'BSE - Other Index Options'!$B:$B,D$147)=0,"",SUMIFS('BSE - SENSEX Index Options'!$L:$L,'BSE - SENSEX Index Options'!$C:$C,$A264,'BSE - SENSEX Index Options'!$B:$B,D$147)+SUMIFS('BSE - Other Index Options'!$L:$L,'BSE - Other Index Options'!$C:$C,$A264,'BSE - Other Index Options'!$B:$B,D$147))</f>
        <v/>
      </c>
      <c r="E264" s="26" t="str">
        <f>IF(SUMIFS('BSE - SENSEX Index Options'!$L:$L,'BSE - SENSEX Index Options'!$C:$C,$A264,'BSE - SENSEX Index Options'!$B:$B,E$147)+SUMIFS('BSE - Other Index Options'!$L:$L,'BSE - Other Index Options'!$C:$C,$A264,'BSE - Other Index Options'!$B:$B,E$147)=0,"",SUMIFS('BSE - SENSEX Index Options'!$L:$L,'BSE - SENSEX Index Options'!$C:$C,$A264,'BSE - SENSEX Index Options'!$B:$B,E$147)+SUMIFS('BSE - Other Index Options'!$L:$L,'BSE - Other Index Options'!$C:$C,$A264,'BSE - Other Index Options'!$B:$B,E$147))</f>
        <v/>
      </c>
      <c r="F264" s="26" t="str">
        <f>IF(SUMIFS('BSE - SENSEX Index Options'!$L:$L,'BSE - SENSEX Index Options'!$C:$C,$A264,'BSE - SENSEX Index Options'!$B:$B,F$147)+SUMIFS('BSE - Other Index Options'!$L:$L,'BSE - Other Index Options'!$C:$C,$A264,'BSE - Other Index Options'!$B:$B,F$147)=0,"",SUMIFS('BSE - SENSEX Index Options'!$L:$L,'BSE - SENSEX Index Options'!$C:$C,$A264,'BSE - SENSEX Index Options'!$B:$B,F$147)+SUMIFS('BSE - Other Index Options'!$L:$L,'BSE - Other Index Options'!$C:$C,$A264,'BSE - Other Index Options'!$B:$B,F$147))</f>
        <v/>
      </c>
      <c r="G264" s="26" t="str">
        <f>IF(SUMIFS('BSE - SENSEX Index Options'!$L:$L,'BSE - SENSEX Index Options'!$C:$C,$A264,'BSE - SENSEX Index Options'!$B:$B,G$147)+SUMIFS('BSE - Other Index Options'!$L:$L,'BSE - Other Index Options'!$C:$C,$A264,'BSE - Other Index Options'!$B:$B,G$147)=0,"",SUMIFS('BSE - SENSEX Index Options'!$L:$L,'BSE - SENSEX Index Options'!$C:$C,$A264,'BSE - SENSEX Index Options'!$B:$B,G$147)+SUMIFS('BSE - Other Index Options'!$L:$L,'BSE - Other Index Options'!$C:$C,$A264,'BSE - Other Index Options'!$B:$B,G$147))</f>
        <v/>
      </c>
      <c r="H264" s="26" t="str">
        <f t="shared" si="9"/>
        <v/>
      </c>
    </row>
    <row r="265" spans="1:8" hidden="1" outlineLevel="1">
      <c r="A265" t="s">
        <v>143</v>
      </c>
      <c r="B265" s="26" t="str">
        <f>IF(SUMIFS('BSE - SENSEX Index Options'!$L:$L,'BSE - SENSEX Index Options'!$C:$C,$A265,'BSE - SENSEX Index Options'!$B:$B,B$147)+SUMIFS('BSE - Other Index Options'!$L:$L,'BSE - Other Index Options'!$C:$C,$A265,'BSE - Other Index Options'!$B:$B,B$147)=0,"",SUMIFS('BSE - SENSEX Index Options'!$L:$L,'BSE - SENSEX Index Options'!$C:$C,$A265,'BSE - SENSEX Index Options'!$B:$B,B$147)+SUMIFS('BSE - Other Index Options'!$L:$L,'BSE - Other Index Options'!$C:$C,$A265,'BSE - Other Index Options'!$B:$B,B$147))</f>
        <v/>
      </c>
      <c r="C265" s="26" t="str">
        <f>IF(SUMIFS('BSE - SENSEX Index Options'!$L:$L,'BSE - SENSEX Index Options'!$C:$C,$A265,'BSE - SENSEX Index Options'!$B:$B,C$147)+SUMIFS('BSE - Other Index Options'!$L:$L,'BSE - Other Index Options'!$C:$C,$A265,'BSE - Other Index Options'!$B:$B,C$147)=0,"",SUMIFS('BSE - SENSEX Index Options'!$L:$L,'BSE - SENSEX Index Options'!$C:$C,$A265,'BSE - SENSEX Index Options'!$B:$B,C$147)+SUMIFS('BSE - Other Index Options'!$L:$L,'BSE - Other Index Options'!$C:$C,$A265,'BSE - Other Index Options'!$B:$B,C$147))</f>
        <v/>
      </c>
      <c r="D265" s="26" t="str">
        <f>IF(SUMIFS('BSE - SENSEX Index Options'!$L:$L,'BSE - SENSEX Index Options'!$C:$C,$A265,'BSE - SENSEX Index Options'!$B:$B,D$147)+SUMIFS('BSE - Other Index Options'!$L:$L,'BSE - Other Index Options'!$C:$C,$A265,'BSE - Other Index Options'!$B:$B,D$147)=0,"",SUMIFS('BSE - SENSEX Index Options'!$L:$L,'BSE - SENSEX Index Options'!$C:$C,$A265,'BSE - SENSEX Index Options'!$B:$B,D$147)+SUMIFS('BSE - Other Index Options'!$L:$L,'BSE - Other Index Options'!$C:$C,$A265,'BSE - Other Index Options'!$B:$B,D$147))</f>
        <v/>
      </c>
      <c r="E265" s="26" t="str">
        <f>IF(SUMIFS('BSE - SENSEX Index Options'!$L:$L,'BSE - SENSEX Index Options'!$C:$C,$A265,'BSE - SENSEX Index Options'!$B:$B,E$147)+SUMIFS('BSE - Other Index Options'!$L:$L,'BSE - Other Index Options'!$C:$C,$A265,'BSE - Other Index Options'!$B:$B,E$147)=0,"",SUMIFS('BSE - SENSEX Index Options'!$L:$L,'BSE - SENSEX Index Options'!$C:$C,$A265,'BSE - SENSEX Index Options'!$B:$B,E$147)+SUMIFS('BSE - Other Index Options'!$L:$L,'BSE - Other Index Options'!$C:$C,$A265,'BSE - Other Index Options'!$B:$B,E$147))</f>
        <v/>
      </c>
      <c r="F265" s="26" t="str">
        <f>IF(SUMIFS('BSE - SENSEX Index Options'!$L:$L,'BSE - SENSEX Index Options'!$C:$C,$A265,'BSE - SENSEX Index Options'!$B:$B,F$147)+SUMIFS('BSE - Other Index Options'!$L:$L,'BSE - Other Index Options'!$C:$C,$A265,'BSE - Other Index Options'!$B:$B,F$147)=0,"",SUMIFS('BSE - SENSEX Index Options'!$L:$L,'BSE - SENSEX Index Options'!$C:$C,$A265,'BSE - SENSEX Index Options'!$B:$B,F$147)+SUMIFS('BSE - Other Index Options'!$L:$L,'BSE - Other Index Options'!$C:$C,$A265,'BSE - Other Index Options'!$B:$B,F$147))</f>
        <v/>
      </c>
      <c r="G265" s="26" t="str">
        <f>IF(SUMIFS('BSE - SENSEX Index Options'!$L:$L,'BSE - SENSEX Index Options'!$C:$C,$A265,'BSE - SENSEX Index Options'!$B:$B,G$147)+SUMIFS('BSE - Other Index Options'!$L:$L,'BSE - Other Index Options'!$C:$C,$A265,'BSE - Other Index Options'!$B:$B,G$147)=0,"",SUMIFS('BSE - SENSEX Index Options'!$L:$L,'BSE - SENSEX Index Options'!$C:$C,$A265,'BSE - SENSEX Index Options'!$B:$B,G$147)+SUMIFS('BSE - Other Index Options'!$L:$L,'BSE - Other Index Options'!$C:$C,$A265,'BSE - Other Index Options'!$B:$B,G$147))</f>
        <v/>
      </c>
      <c r="H265" s="26" t="str">
        <f t="shared" si="9"/>
        <v/>
      </c>
    </row>
    <row r="266" spans="1:8" hidden="1" outlineLevel="1">
      <c r="A266" t="s">
        <v>144</v>
      </c>
      <c r="B266" s="26" t="str">
        <f>IF(SUMIFS('BSE - SENSEX Index Options'!$L:$L,'BSE - SENSEX Index Options'!$C:$C,$A266,'BSE - SENSEX Index Options'!$B:$B,B$147)+SUMIFS('BSE - Other Index Options'!$L:$L,'BSE - Other Index Options'!$C:$C,$A266,'BSE - Other Index Options'!$B:$B,B$147)=0,"",SUMIFS('BSE - SENSEX Index Options'!$L:$L,'BSE - SENSEX Index Options'!$C:$C,$A266,'BSE - SENSEX Index Options'!$B:$B,B$147)+SUMIFS('BSE - Other Index Options'!$L:$L,'BSE - Other Index Options'!$C:$C,$A266,'BSE - Other Index Options'!$B:$B,B$147))</f>
        <v/>
      </c>
      <c r="C266" s="26" t="str">
        <f>IF(SUMIFS('BSE - SENSEX Index Options'!$L:$L,'BSE - SENSEX Index Options'!$C:$C,$A266,'BSE - SENSEX Index Options'!$B:$B,C$147)+SUMIFS('BSE - Other Index Options'!$L:$L,'BSE - Other Index Options'!$C:$C,$A266,'BSE - Other Index Options'!$B:$B,C$147)=0,"",SUMIFS('BSE - SENSEX Index Options'!$L:$L,'BSE - SENSEX Index Options'!$C:$C,$A266,'BSE - SENSEX Index Options'!$B:$B,C$147)+SUMIFS('BSE - Other Index Options'!$L:$L,'BSE - Other Index Options'!$C:$C,$A266,'BSE - Other Index Options'!$B:$B,C$147))</f>
        <v/>
      </c>
      <c r="D266" s="26" t="str">
        <f>IF(SUMIFS('BSE - SENSEX Index Options'!$L:$L,'BSE - SENSEX Index Options'!$C:$C,$A266,'BSE - SENSEX Index Options'!$B:$B,D$147)+SUMIFS('BSE - Other Index Options'!$L:$L,'BSE - Other Index Options'!$C:$C,$A266,'BSE - Other Index Options'!$B:$B,D$147)=0,"",SUMIFS('BSE - SENSEX Index Options'!$L:$L,'BSE - SENSEX Index Options'!$C:$C,$A266,'BSE - SENSEX Index Options'!$B:$B,D$147)+SUMIFS('BSE - Other Index Options'!$L:$L,'BSE - Other Index Options'!$C:$C,$A266,'BSE - Other Index Options'!$B:$B,D$147))</f>
        <v/>
      </c>
      <c r="E266" s="26" t="str">
        <f>IF(SUMIFS('BSE - SENSEX Index Options'!$L:$L,'BSE - SENSEX Index Options'!$C:$C,$A266,'BSE - SENSEX Index Options'!$B:$B,E$147)+SUMIFS('BSE - Other Index Options'!$L:$L,'BSE - Other Index Options'!$C:$C,$A266,'BSE - Other Index Options'!$B:$B,E$147)=0,"",SUMIFS('BSE - SENSEX Index Options'!$L:$L,'BSE - SENSEX Index Options'!$C:$C,$A266,'BSE - SENSEX Index Options'!$B:$B,E$147)+SUMIFS('BSE - Other Index Options'!$L:$L,'BSE - Other Index Options'!$C:$C,$A266,'BSE - Other Index Options'!$B:$B,E$147))</f>
        <v/>
      </c>
      <c r="F266" s="26" t="str">
        <f>IF(SUMIFS('BSE - SENSEX Index Options'!$L:$L,'BSE - SENSEX Index Options'!$C:$C,$A266,'BSE - SENSEX Index Options'!$B:$B,F$147)+SUMIFS('BSE - Other Index Options'!$L:$L,'BSE - Other Index Options'!$C:$C,$A266,'BSE - Other Index Options'!$B:$B,F$147)=0,"",SUMIFS('BSE - SENSEX Index Options'!$L:$L,'BSE - SENSEX Index Options'!$C:$C,$A266,'BSE - SENSEX Index Options'!$B:$B,F$147)+SUMIFS('BSE - Other Index Options'!$L:$L,'BSE - Other Index Options'!$C:$C,$A266,'BSE - Other Index Options'!$B:$B,F$147))</f>
        <v/>
      </c>
      <c r="G266" s="26" t="str">
        <f>IF(SUMIFS('BSE - SENSEX Index Options'!$L:$L,'BSE - SENSEX Index Options'!$C:$C,$A266,'BSE - SENSEX Index Options'!$B:$B,G$147)+SUMIFS('BSE - Other Index Options'!$L:$L,'BSE - Other Index Options'!$C:$C,$A266,'BSE - Other Index Options'!$B:$B,G$147)=0,"",SUMIFS('BSE - SENSEX Index Options'!$L:$L,'BSE - SENSEX Index Options'!$C:$C,$A266,'BSE - SENSEX Index Options'!$B:$B,G$147)+SUMIFS('BSE - Other Index Options'!$L:$L,'BSE - Other Index Options'!$C:$C,$A266,'BSE - Other Index Options'!$B:$B,G$147))</f>
        <v/>
      </c>
      <c r="H266" s="26" t="str">
        <f t="shared" si="9"/>
        <v/>
      </c>
    </row>
    <row r="267" spans="1:8" hidden="1" outlineLevel="1">
      <c r="A267" t="s">
        <v>145</v>
      </c>
      <c r="B267" s="26" t="str">
        <f>IF(SUMIFS('BSE - SENSEX Index Options'!$L:$L,'BSE - SENSEX Index Options'!$C:$C,$A267,'BSE - SENSEX Index Options'!$B:$B,B$147)+SUMIFS('BSE - Other Index Options'!$L:$L,'BSE - Other Index Options'!$C:$C,$A267,'BSE - Other Index Options'!$B:$B,B$147)=0,"",SUMIFS('BSE - SENSEX Index Options'!$L:$L,'BSE - SENSEX Index Options'!$C:$C,$A267,'BSE - SENSEX Index Options'!$B:$B,B$147)+SUMIFS('BSE - Other Index Options'!$L:$L,'BSE - Other Index Options'!$C:$C,$A267,'BSE - Other Index Options'!$B:$B,B$147))</f>
        <v/>
      </c>
      <c r="C267" s="26" t="str">
        <f>IF(SUMIFS('BSE - SENSEX Index Options'!$L:$L,'BSE - SENSEX Index Options'!$C:$C,$A267,'BSE - SENSEX Index Options'!$B:$B,C$147)+SUMIFS('BSE - Other Index Options'!$L:$L,'BSE - Other Index Options'!$C:$C,$A267,'BSE - Other Index Options'!$B:$B,C$147)=0,"",SUMIFS('BSE - SENSEX Index Options'!$L:$L,'BSE - SENSEX Index Options'!$C:$C,$A267,'BSE - SENSEX Index Options'!$B:$B,C$147)+SUMIFS('BSE - Other Index Options'!$L:$L,'BSE - Other Index Options'!$C:$C,$A267,'BSE - Other Index Options'!$B:$B,C$147))</f>
        <v/>
      </c>
      <c r="D267" s="26" t="str">
        <f>IF(SUMIFS('BSE - SENSEX Index Options'!$L:$L,'BSE - SENSEX Index Options'!$C:$C,$A267,'BSE - SENSEX Index Options'!$B:$B,D$147)+SUMIFS('BSE - Other Index Options'!$L:$L,'BSE - Other Index Options'!$C:$C,$A267,'BSE - Other Index Options'!$B:$B,D$147)=0,"",SUMIFS('BSE - SENSEX Index Options'!$L:$L,'BSE - SENSEX Index Options'!$C:$C,$A267,'BSE - SENSEX Index Options'!$B:$B,D$147)+SUMIFS('BSE - Other Index Options'!$L:$L,'BSE - Other Index Options'!$C:$C,$A267,'BSE - Other Index Options'!$B:$B,D$147))</f>
        <v/>
      </c>
      <c r="E267" s="26" t="str">
        <f>IF(SUMIFS('BSE - SENSEX Index Options'!$L:$L,'BSE - SENSEX Index Options'!$C:$C,$A267,'BSE - SENSEX Index Options'!$B:$B,E$147)+SUMIFS('BSE - Other Index Options'!$L:$L,'BSE - Other Index Options'!$C:$C,$A267,'BSE - Other Index Options'!$B:$B,E$147)=0,"",SUMIFS('BSE - SENSEX Index Options'!$L:$L,'BSE - SENSEX Index Options'!$C:$C,$A267,'BSE - SENSEX Index Options'!$B:$B,E$147)+SUMIFS('BSE - Other Index Options'!$L:$L,'BSE - Other Index Options'!$C:$C,$A267,'BSE - Other Index Options'!$B:$B,E$147))</f>
        <v/>
      </c>
      <c r="F267" s="26" t="str">
        <f>IF(SUMIFS('BSE - SENSEX Index Options'!$L:$L,'BSE - SENSEX Index Options'!$C:$C,$A267,'BSE - SENSEX Index Options'!$B:$B,F$147)+SUMIFS('BSE - Other Index Options'!$L:$L,'BSE - Other Index Options'!$C:$C,$A267,'BSE - Other Index Options'!$B:$B,F$147)=0,"",SUMIFS('BSE - SENSEX Index Options'!$L:$L,'BSE - SENSEX Index Options'!$C:$C,$A267,'BSE - SENSEX Index Options'!$B:$B,F$147)+SUMIFS('BSE - Other Index Options'!$L:$L,'BSE - Other Index Options'!$C:$C,$A267,'BSE - Other Index Options'!$B:$B,F$147))</f>
        <v/>
      </c>
      <c r="G267" s="26" t="str">
        <f>IF(SUMIFS('BSE - SENSEX Index Options'!$L:$L,'BSE - SENSEX Index Options'!$C:$C,$A267,'BSE - SENSEX Index Options'!$B:$B,G$147)+SUMIFS('BSE - Other Index Options'!$L:$L,'BSE - Other Index Options'!$C:$C,$A267,'BSE - Other Index Options'!$B:$B,G$147)=0,"",SUMIFS('BSE - SENSEX Index Options'!$L:$L,'BSE - SENSEX Index Options'!$C:$C,$A267,'BSE - SENSEX Index Options'!$B:$B,G$147)+SUMIFS('BSE - Other Index Options'!$L:$L,'BSE - Other Index Options'!$C:$C,$A267,'BSE - Other Index Options'!$B:$B,G$147))</f>
        <v/>
      </c>
      <c r="H267" s="26" t="str">
        <f t="shared" si="9"/>
        <v/>
      </c>
    </row>
    <row r="268" spans="1:8" hidden="1" outlineLevel="1">
      <c r="A268" t="s">
        <v>146</v>
      </c>
      <c r="B268" s="26" t="str">
        <f>IF(SUMIFS('BSE - SENSEX Index Options'!$L:$L,'BSE - SENSEX Index Options'!$C:$C,$A268,'BSE - SENSEX Index Options'!$B:$B,B$147)+SUMIFS('BSE - Other Index Options'!$L:$L,'BSE - Other Index Options'!$C:$C,$A268,'BSE - Other Index Options'!$B:$B,B$147)=0,"",SUMIFS('BSE - SENSEX Index Options'!$L:$L,'BSE - SENSEX Index Options'!$C:$C,$A268,'BSE - SENSEX Index Options'!$B:$B,B$147)+SUMIFS('BSE - Other Index Options'!$L:$L,'BSE - Other Index Options'!$C:$C,$A268,'BSE - Other Index Options'!$B:$B,B$147))</f>
        <v/>
      </c>
      <c r="C268" s="26" t="str">
        <f>IF(SUMIFS('BSE - SENSEX Index Options'!$L:$L,'BSE - SENSEX Index Options'!$C:$C,$A268,'BSE - SENSEX Index Options'!$B:$B,C$147)+SUMIFS('BSE - Other Index Options'!$L:$L,'BSE - Other Index Options'!$C:$C,$A268,'BSE - Other Index Options'!$B:$B,C$147)=0,"",SUMIFS('BSE - SENSEX Index Options'!$L:$L,'BSE - SENSEX Index Options'!$C:$C,$A268,'BSE - SENSEX Index Options'!$B:$B,C$147)+SUMIFS('BSE - Other Index Options'!$L:$L,'BSE - Other Index Options'!$C:$C,$A268,'BSE - Other Index Options'!$B:$B,C$147))</f>
        <v/>
      </c>
      <c r="D268" s="26" t="str">
        <f>IF(SUMIFS('BSE - SENSEX Index Options'!$L:$L,'BSE - SENSEX Index Options'!$C:$C,$A268,'BSE - SENSEX Index Options'!$B:$B,D$147)+SUMIFS('BSE - Other Index Options'!$L:$L,'BSE - Other Index Options'!$C:$C,$A268,'BSE - Other Index Options'!$B:$B,D$147)=0,"",SUMIFS('BSE - SENSEX Index Options'!$L:$L,'BSE - SENSEX Index Options'!$C:$C,$A268,'BSE - SENSEX Index Options'!$B:$B,D$147)+SUMIFS('BSE - Other Index Options'!$L:$L,'BSE - Other Index Options'!$C:$C,$A268,'BSE - Other Index Options'!$B:$B,D$147))</f>
        <v/>
      </c>
      <c r="E268" s="26" t="str">
        <f>IF(SUMIFS('BSE - SENSEX Index Options'!$L:$L,'BSE - SENSEX Index Options'!$C:$C,$A268,'BSE - SENSEX Index Options'!$B:$B,E$147)+SUMIFS('BSE - Other Index Options'!$L:$L,'BSE - Other Index Options'!$C:$C,$A268,'BSE - Other Index Options'!$B:$B,E$147)=0,"",SUMIFS('BSE - SENSEX Index Options'!$L:$L,'BSE - SENSEX Index Options'!$C:$C,$A268,'BSE - SENSEX Index Options'!$B:$B,E$147)+SUMIFS('BSE - Other Index Options'!$L:$L,'BSE - Other Index Options'!$C:$C,$A268,'BSE - Other Index Options'!$B:$B,E$147))</f>
        <v/>
      </c>
      <c r="F268" s="26" t="str">
        <f>IF(SUMIFS('BSE - SENSEX Index Options'!$L:$L,'BSE - SENSEX Index Options'!$C:$C,$A268,'BSE - SENSEX Index Options'!$B:$B,F$147)+SUMIFS('BSE - Other Index Options'!$L:$L,'BSE - Other Index Options'!$C:$C,$A268,'BSE - Other Index Options'!$B:$B,F$147)=0,"",SUMIFS('BSE - SENSEX Index Options'!$L:$L,'BSE - SENSEX Index Options'!$C:$C,$A268,'BSE - SENSEX Index Options'!$B:$B,F$147)+SUMIFS('BSE - Other Index Options'!$L:$L,'BSE - Other Index Options'!$C:$C,$A268,'BSE - Other Index Options'!$B:$B,F$147))</f>
        <v/>
      </c>
      <c r="G268" s="26" t="str">
        <f>IF(SUMIFS('BSE - SENSEX Index Options'!$L:$L,'BSE - SENSEX Index Options'!$C:$C,$A268,'BSE - SENSEX Index Options'!$B:$B,G$147)+SUMIFS('BSE - Other Index Options'!$L:$L,'BSE - Other Index Options'!$C:$C,$A268,'BSE - Other Index Options'!$B:$B,G$147)=0,"",SUMIFS('BSE - SENSEX Index Options'!$L:$L,'BSE - SENSEX Index Options'!$C:$C,$A268,'BSE - SENSEX Index Options'!$B:$B,G$147)+SUMIFS('BSE - Other Index Options'!$L:$L,'BSE - Other Index Options'!$C:$C,$A268,'BSE - Other Index Options'!$B:$B,G$147))</f>
        <v/>
      </c>
      <c r="H268" s="26" t="str">
        <f t="shared" si="9"/>
        <v/>
      </c>
    </row>
    <row r="269" spans="1:8" hidden="1" outlineLevel="1">
      <c r="A269" t="s">
        <v>147</v>
      </c>
      <c r="B269" s="26" t="str">
        <f>IF(SUMIFS('BSE - SENSEX Index Options'!$L:$L,'BSE - SENSEX Index Options'!$C:$C,$A269,'BSE - SENSEX Index Options'!$B:$B,B$147)+SUMIFS('BSE - Other Index Options'!$L:$L,'BSE - Other Index Options'!$C:$C,$A269,'BSE - Other Index Options'!$B:$B,B$147)=0,"",SUMIFS('BSE - SENSEX Index Options'!$L:$L,'BSE - SENSEX Index Options'!$C:$C,$A269,'BSE - SENSEX Index Options'!$B:$B,B$147)+SUMIFS('BSE - Other Index Options'!$L:$L,'BSE - Other Index Options'!$C:$C,$A269,'BSE - Other Index Options'!$B:$B,B$147))</f>
        <v/>
      </c>
      <c r="C269" s="26" t="str">
        <f>IF(SUMIFS('BSE - SENSEX Index Options'!$L:$L,'BSE - SENSEX Index Options'!$C:$C,$A269,'BSE - SENSEX Index Options'!$B:$B,C$147)+SUMIFS('BSE - Other Index Options'!$L:$L,'BSE - Other Index Options'!$C:$C,$A269,'BSE - Other Index Options'!$B:$B,C$147)=0,"",SUMIFS('BSE - SENSEX Index Options'!$L:$L,'BSE - SENSEX Index Options'!$C:$C,$A269,'BSE - SENSEX Index Options'!$B:$B,C$147)+SUMIFS('BSE - Other Index Options'!$L:$L,'BSE - Other Index Options'!$C:$C,$A269,'BSE - Other Index Options'!$B:$B,C$147))</f>
        <v/>
      </c>
      <c r="D269" s="26" t="str">
        <f>IF(SUMIFS('BSE - SENSEX Index Options'!$L:$L,'BSE - SENSEX Index Options'!$C:$C,$A269,'BSE - SENSEX Index Options'!$B:$B,D$147)+SUMIFS('BSE - Other Index Options'!$L:$L,'BSE - Other Index Options'!$C:$C,$A269,'BSE - Other Index Options'!$B:$B,D$147)=0,"",SUMIFS('BSE - SENSEX Index Options'!$L:$L,'BSE - SENSEX Index Options'!$C:$C,$A269,'BSE - SENSEX Index Options'!$B:$B,D$147)+SUMIFS('BSE - Other Index Options'!$L:$L,'BSE - Other Index Options'!$C:$C,$A269,'BSE - Other Index Options'!$B:$B,D$147))</f>
        <v/>
      </c>
      <c r="E269" s="26" t="str">
        <f>IF(SUMIFS('BSE - SENSEX Index Options'!$L:$L,'BSE - SENSEX Index Options'!$C:$C,$A269,'BSE - SENSEX Index Options'!$B:$B,E$147)+SUMIFS('BSE - Other Index Options'!$L:$L,'BSE - Other Index Options'!$C:$C,$A269,'BSE - Other Index Options'!$B:$B,E$147)=0,"",SUMIFS('BSE - SENSEX Index Options'!$L:$L,'BSE - SENSEX Index Options'!$C:$C,$A269,'BSE - SENSEX Index Options'!$B:$B,E$147)+SUMIFS('BSE - Other Index Options'!$L:$L,'BSE - Other Index Options'!$C:$C,$A269,'BSE - Other Index Options'!$B:$B,E$147))</f>
        <v/>
      </c>
      <c r="F269" s="26" t="str">
        <f>IF(SUMIFS('BSE - SENSEX Index Options'!$L:$L,'BSE - SENSEX Index Options'!$C:$C,$A269,'BSE - SENSEX Index Options'!$B:$B,F$147)+SUMIFS('BSE - Other Index Options'!$L:$L,'BSE - Other Index Options'!$C:$C,$A269,'BSE - Other Index Options'!$B:$B,F$147)=0,"",SUMIFS('BSE - SENSEX Index Options'!$L:$L,'BSE - SENSEX Index Options'!$C:$C,$A269,'BSE - SENSEX Index Options'!$B:$B,F$147)+SUMIFS('BSE - Other Index Options'!$L:$L,'BSE - Other Index Options'!$C:$C,$A269,'BSE - Other Index Options'!$B:$B,F$147))</f>
        <v/>
      </c>
      <c r="G269" s="26" t="str">
        <f>IF(SUMIFS('BSE - SENSEX Index Options'!$L:$L,'BSE - SENSEX Index Options'!$C:$C,$A269,'BSE - SENSEX Index Options'!$B:$B,G$147)+SUMIFS('BSE - Other Index Options'!$L:$L,'BSE - Other Index Options'!$C:$C,$A269,'BSE - Other Index Options'!$B:$B,G$147)=0,"",SUMIFS('BSE - SENSEX Index Options'!$L:$L,'BSE - SENSEX Index Options'!$C:$C,$A269,'BSE - SENSEX Index Options'!$B:$B,G$147)+SUMIFS('BSE - Other Index Options'!$L:$L,'BSE - Other Index Options'!$C:$C,$A269,'BSE - Other Index Options'!$B:$B,G$147))</f>
        <v/>
      </c>
      <c r="H269" s="26" t="str">
        <f t="shared" si="9"/>
        <v/>
      </c>
    </row>
    <row r="270" spans="1:8" hidden="1" outlineLevel="1">
      <c r="A270" t="s">
        <v>148</v>
      </c>
      <c r="B270" s="26" t="str">
        <f>IF(SUMIFS('BSE - SENSEX Index Options'!$L:$L,'BSE - SENSEX Index Options'!$C:$C,$A270,'BSE - SENSEX Index Options'!$B:$B,B$147)+SUMIFS('BSE - Other Index Options'!$L:$L,'BSE - Other Index Options'!$C:$C,$A270,'BSE - Other Index Options'!$B:$B,B$147)=0,"",SUMIFS('BSE - SENSEX Index Options'!$L:$L,'BSE - SENSEX Index Options'!$C:$C,$A270,'BSE - SENSEX Index Options'!$B:$B,B$147)+SUMIFS('BSE - Other Index Options'!$L:$L,'BSE - Other Index Options'!$C:$C,$A270,'BSE - Other Index Options'!$B:$B,B$147))</f>
        <v/>
      </c>
      <c r="C270" s="26" t="str">
        <f>IF(SUMIFS('BSE - SENSEX Index Options'!$L:$L,'BSE - SENSEX Index Options'!$C:$C,$A270,'BSE - SENSEX Index Options'!$B:$B,C$147)+SUMIFS('BSE - Other Index Options'!$L:$L,'BSE - Other Index Options'!$C:$C,$A270,'BSE - Other Index Options'!$B:$B,C$147)=0,"",SUMIFS('BSE - SENSEX Index Options'!$L:$L,'BSE - SENSEX Index Options'!$C:$C,$A270,'BSE - SENSEX Index Options'!$B:$B,C$147)+SUMIFS('BSE - Other Index Options'!$L:$L,'BSE - Other Index Options'!$C:$C,$A270,'BSE - Other Index Options'!$B:$B,C$147))</f>
        <v/>
      </c>
      <c r="D270" s="26" t="str">
        <f>IF(SUMIFS('BSE - SENSEX Index Options'!$L:$L,'BSE - SENSEX Index Options'!$C:$C,$A270,'BSE - SENSEX Index Options'!$B:$B,D$147)+SUMIFS('BSE - Other Index Options'!$L:$L,'BSE - Other Index Options'!$C:$C,$A270,'BSE - Other Index Options'!$B:$B,D$147)=0,"",SUMIFS('BSE - SENSEX Index Options'!$L:$L,'BSE - SENSEX Index Options'!$C:$C,$A270,'BSE - SENSEX Index Options'!$B:$B,D$147)+SUMIFS('BSE - Other Index Options'!$L:$L,'BSE - Other Index Options'!$C:$C,$A270,'BSE - Other Index Options'!$B:$B,D$147))</f>
        <v/>
      </c>
      <c r="E270" s="26" t="str">
        <f>IF(SUMIFS('BSE - SENSEX Index Options'!$L:$L,'BSE - SENSEX Index Options'!$C:$C,$A270,'BSE - SENSEX Index Options'!$B:$B,E$147)+SUMIFS('BSE - Other Index Options'!$L:$L,'BSE - Other Index Options'!$C:$C,$A270,'BSE - Other Index Options'!$B:$B,E$147)=0,"",SUMIFS('BSE - SENSEX Index Options'!$L:$L,'BSE - SENSEX Index Options'!$C:$C,$A270,'BSE - SENSEX Index Options'!$B:$B,E$147)+SUMIFS('BSE - Other Index Options'!$L:$L,'BSE - Other Index Options'!$C:$C,$A270,'BSE - Other Index Options'!$B:$B,E$147))</f>
        <v/>
      </c>
      <c r="F270" s="26" t="str">
        <f>IF(SUMIFS('BSE - SENSEX Index Options'!$L:$L,'BSE - SENSEX Index Options'!$C:$C,$A270,'BSE - SENSEX Index Options'!$B:$B,F$147)+SUMIFS('BSE - Other Index Options'!$L:$L,'BSE - Other Index Options'!$C:$C,$A270,'BSE - Other Index Options'!$B:$B,F$147)=0,"",SUMIFS('BSE - SENSEX Index Options'!$L:$L,'BSE - SENSEX Index Options'!$C:$C,$A270,'BSE - SENSEX Index Options'!$B:$B,F$147)+SUMIFS('BSE - Other Index Options'!$L:$L,'BSE - Other Index Options'!$C:$C,$A270,'BSE - Other Index Options'!$B:$B,F$147))</f>
        <v/>
      </c>
      <c r="G270" s="26" t="str">
        <f>IF(SUMIFS('BSE - SENSEX Index Options'!$L:$L,'BSE - SENSEX Index Options'!$C:$C,$A270,'BSE - SENSEX Index Options'!$B:$B,G$147)+SUMIFS('BSE - Other Index Options'!$L:$L,'BSE - Other Index Options'!$C:$C,$A270,'BSE - Other Index Options'!$B:$B,G$147)=0,"",SUMIFS('BSE - SENSEX Index Options'!$L:$L,'BSE - SENSEX Index Options'!$C:$C,$A270,'BSE - SENSEX Index Options'!$B:$B,G$147)+SUMIFS('BSE - Other Index Options'!$L:$L,'BSE - Other Index Options'!$C:$C,$A270,'BSE - Other Index Options'!$B:$B,G$147))</f>
        <v/>
      </c>
      <c r="H270" s="26" t="str">
        <f t="shared" si="9"/>
        <v/>
      </c>
    </row>
    <row r="271" spans="1:8" hidden="1" outlineLevel="1">
      <c r="A271" t="s">
        <v>149</v>
      </c>
      <c r="B271" s="26" t="str">
        <f>IF(SUMIFS('BSE - SENSEX Index Options'!$L:$L,'BSE - SENSEX Index Options'!$C:$C,$A271,'BSE - SENSEX Index Options'!$B:$B,B$147)+SUMIFS('BSE - Other Index Options'!$L:$L,'BSE - Other Index Options'!$C:$C,$A271,'BSE - Other Index Options'!$B:$B,B$147)=0,"",SUMIFS('BSE - SENSEX Index Options'!$L:$L,'BSE - SENSEX Index Options'!$C:$C,$A271,'BSE - SENSEX Index Options'!$B:$B,B$147)+SUMIFS('BSE - Other Index Options'!$L:$L,'BSE - Other Index Options'!$C:$C,$A271,'BSE - Other Index Options'!$B:$B,B$147))</f>
        <v/>
      </c>
      <c r="C271" s="26" t="str">
        <f>IF(SUMIFS('BSE - SENSEX Index Options'!$L:$L,'BSE - SENSEX Index Options'!$C:$C,$A271,'BSE - SENSEX Index Options'!$B:$B,C$147)+SUMIFS('BSE - Other Index Options'!$L:$L,'BSE - Other Index Options'!$C:$C,$A271,'BSE - Other Index Options'!$B:$B,C$147)=0,"",SUMIFS('BSE - SENSEX Index Options'!$L:$L,'BSE - SENSEX Index Options'!$C:$C,$A271,'BSE - SENSEX Index Options'!$B:$B,C$147)+SUMIFS('BSE - Other Index Options'!$L:$L,'BSE - Other Index Options'!$C:$C,$A271,'BSE - Other Index Options'!$B:$B,C$147))</f>
        <v/>
      </c>
      <c r="D271" s="26" t="str">
        <f>IF(SUMIFS('BSE - SENSEX Index Options'!$L:$L,'BSE - SENSEX Index Options'!$C:$C,$A271,'BSE - SENSEX Index Options'!$B:$B,D$147)+SUMIFS('BSE - Other Index Options'!$L:$L,'BSE - Other Index Options'!$C:$C,$A271,'BSE - Other Index Options'!$B:$B,D$147)=0,"",SUMIFS('BSE - SENSEX Index Options'!$L:$L,'BSE - SENSEX Index Options'!$C:$C,$A271,'BSE - SENSEX Index Options'!$B:$B,D$147)+SUMIFS('BSE - Other Index Options'!$L:$L,'BSE - Other Index Options'!$C:$C,$A271,'BSE - Other Index Options'!$B:$B,D$147))</f>
        <v/>
      </c>
      <c r="E271" s="26" t="str">
        <f>IF(SUMIFS('BSE - SENSEX Index Options'!$L:$L,'BSE - SENSEX Index Options'!$C:$C,$A271,'BSE - SENSEX Index Options'!$B:$B,E$147)+SUMIFS('BSE - Other Index Options'!$L:$L,'BSE - Other Index Options'!$C:$C,$A271,'BSE - Other Index Options'!$B:$B,E$147)=0,"",SUMIFS('BSE - SENSEX Index Options'!$L:$L,'BSE - SENSEX Index Options'!$C:$C,$A271,'BSE - SENSEX Index Options'!$B:$B,E$147)+SUMIFS('BSE - Other Index Options'!$L:$L,'BSE - Other Index Options'!$C:$C,$A271,'BSE - Other Index Options'!$B:$B,E$147))</f>
        <v/>
      </c>
      <c r="F271" s="26" t="str">
        <f>IF(SUMIFS('BSE - SENSEX Index Options'!$L:$L,'BSE - SENSEX Index Options'!$C:$C,$A271,'BSE - SENSEX Index Options'!$B:$B,F$147)+SUMIFS('BSE - Other Index Options'!$L:$L,'BSE - Other Index Options'!$C:$C,$A271,'BSE - Other Index Options'!$B:$B,F$147)=0,"",SUMIFS('BSE - SENSEX Index Options'!$L:$L,'BSE - SENSEX Index Options'!$C:$C,$A271,'BSE - SENSEX Index Options'!$B:$B,F$147)+SUMIFS('BSE - Other Index Options'!$L:$L,'BSE - Other Index Options'!$C:$C,$A271,'BSE - Other Index Options'!$B:$B,F$147))</f>
        <v/>
      </c>
      <c r="G271" s="26" t="str">
        <f>IF(SUMIFS('BSE - SENSEX Index Options'!$L:$L,'BSE - SENSEX Index Options'!$C:$C,$A271,'BSE - SENSEX Index Options'!$B:$B,G$147)+SUMIFS('BSE - Other Index Options'!$L:$L,'BSE - Other Index Options'!$C:$C,$A271,'BSE - Other Index Options'!$B:$B,G$147)=0,"",SUMIFS('BSE - SENSEX Index Options'!$L:$L,'BSE - SENSEX Index Options'!$C:$C,$A271,'BSE - SENSEX Index Options'!$B:$B,G$147)+SUMIFS('BSE - Other Index Options'!$L:$L,'BSE - Other Index Options'!$C:$C,$A271,'BSE - Other Index Options'!$B:$B,G$147))</f>
        <v/>
      </c>
      <c r="H271" s="26" t="str">
        <f t="shared" si="9"/>
        <v/>
      </c>
    </row>
    <row r="272" spans="1:8" hidden="1" outlineLevel="1">
      <c r="A272" t="s">
        <v>150</v>
      </c>
      <c r="B272" s="26" t="str">
        <f>IF(SUMIFS('BSE - SENSEX Index Options'!$L:$L,'BSE - SENSEX Index Options'!$C:$C,$A272,'BSE - SENSEX Index Options'!$B:$B,B$147)+SUMIFS('BSE - Other Index Options'!$L:$L,'BSE - Other Index Options'!$C:$C,$A272,'BSE - Other Index Options'!$B:$B,B$147)=0,"",SUMIFS('BSE - SENSEX Index Options'!$L:$L,'BSE - SENSEX Index Options'!$C:$C,$A272,'BSE - SENSEX Index Options'!$B:$B,B$147)+SUMIFS('BSE - Other Index Options'!$L:$L,'BSE - Other Index Options'!$C:$C,$A272,'BSE - Other Index Options'!$B:$B,B$147))</f>
        <v/>
      </c>
      <c r="C272" s="26" t="str">
        <f>IF(SUMIFS('BSE - SENSEX Index Options'!$L:$L,'BSE - SENSEX Index Options'!$C:$C,$A272,'BSE - SENSEX Index Options'!$B:$B,C$147)+SUMIFS('BSE - Other Index Options'!$L:$L,'BSE - Other Index Options'!$C:$C,$A272,'BSE - Other Index Options'!$B:$B,C$147)=0,"",SUMIFS('BSE - SENSEX Index Options'!$L:$L,'BSE - SENSEX Index Options'!$C:$C,$A272,'BSE - SENSEX Index Options'!$B:$B,C$147)+SUMIFS('BSE - Other Index Options'!$L:$L,'BSE - Other Index Options'!$C:$C,$A272,'BSE - Other Index Options'!$B:$B,C$147))</f>
        <v/>
      </c>
      <c r="D272" s="26" t="str">
        <f>IF(SUMIFS('BSE - SENSEX Index Options'!$L:$L,'BSE - SENSEX Index Options'!$C:$C,$A272,'BSE - SENSEX Index Options'!$B:$B,D$147)+SUMIFS('BSE - Other Index Options'!$L:$L,'BSE - Other Index Options'!$C:$C,$A272,'BSE - Other Index Options'!$B:$B,D$147)=0,"",SUMIFS('BSE - SENSEX Index Options'!$L:$L,'BSE - SENSEX Index Options'!$C:$C,$A272,'BSE - SENSEX Index Options'!$B:$B,D$147)+SUMIFS('BSE - Other Index Options'!$L:$L,'BSE - Other Index Options'!$C:$C,$A272,'BSE - Other Index Options'!$B:$B,D$147))</f>
        <v/>
      </c>
      <c r="E272" s="26" t="str">
        <f>IF(SUMIFS('BSE - SENSEX Index Options'!$L:$L,'BSE - SENSEX Index Options'!$C:$C,$A272,'BSE - SENSEX Index Options'!$B:$B,E$147)+SUMIFS('BSE - Other Index Options'!$L:$L,'BSE - Other Index Options'!$C:$C,$A272,'BSE - Other Index Options'!$B:$B,E$147)=0,"",SUMIFS('BSE - SENSEX Index Options'!$L:$L,'BSE - SENSEX Index Options'!$C:$C,$A272,'BSE - SENSEX Index Options'!$B:$B,E$147)+SUMIFS('BSE - Other Index Options'!$L:$L,'BSE - Other Index Options'!$C:$C,$A272,'BSE - Other Index Options'!$B:$B,E$147))</f>
        <v/>
      </c>
      <c r="F272" s="26" t="str">
        <f>IF(SUMIFS('BSE - SENSEX Index Options'!$L:$L,'BSE - SENSEX Index Options'!$C:$C,$A272,'BSE - SENSEX Index Options'!$B:$B,F$147)+SUMIFS('BSE - Other Index Options'!$L:$L,'BSE - Other Index Options'!$C:$C,$A272,'BSE - Other Index Options'!$B:$B,F$147)=0,"",SUMIFS('BSE - SENSEX Index Options'!$L:$L,'BSE - SENSEX Index Options'!$C:$C,$A272,'BSE - SENSEX Index Options'!$B:$B,F$147)+SUMIFS('BSE - Other Index Options'!$L:$L,'BSE - Other Index Options'!$C:$C,$A272,'BSE - Other Index Options'!$B:$B,F$147))</f>
        <v/>
      </c>
      <c r="G272" s="26" t="str">
        <f>IF(SUMIFS('BSE - SENSEX Index Options'!$L:$L,'BSE - SENSEX Index Options'!$C:$C,$A272,'BSE - SENSEX Index Options'!$B:$B,G$147)+SUMIFS('BSE - Other Index Options'!$L:$L,'BSE - Other Index Options'!$C:$C,$A272,'BSE - Other Index Options'!$B:$B,G$147)=0,"",SUMIFS('BSE - SENSEX Index Options'!$L:$L,'BSE - SENSEX Index Options'!$C:$C,$A272,'BSE - SENSEX Index Options'!$B:$B,G$147)+SUMIFS('BSE - Other Index Options'!$L:$L,'BSE - Other Index Options'!$C:$C,$A272,'BSE - Other Index Options'!$B:$B,G$147))</f>
        <v/>
      </c>
      <c r="H272" s="26" t="str">
        <f t="shared" si="9"/>
        <v/>
      </c>
    </row>
    <row r="273" spans="1:8" hidden="1" outlineLevel="1">
      <c r="A273" t="s">
        <v>151</v>
      </c>
      <c r="B273" s="26" t="str">
        <f>IF(SUMIFS('BSE - SENSEX Index Options'!$L:$L,'BSE - SENSEX Index Options'!$C:$C,$A273,'BSE - SENSEX Index Options'!$B:$B,B$147)+SUMIFS('BSE - Other Index Options'!$L:$L,'BSE - Other Index Options'!$C:$C,$A273,'BSE - Other Index Options'!$B:$B,B$147)=0,"",SUMIFS('BSE - SENSEX Index Options'!$L:$L,'BSE - SENSEX Index Options'!$C:$C,$A273,'BSE - SENSEX Index Options'!$B:$B,B$147)+SUMIFS('BSE - Other Index Options'!$L:$L,'BSE - Other Index Options'!$C:$C,$A273,'BSE - Other Index Options'!$B:$B,B$147))</f>
        <v/>
      </c>
      <c r="C273" s="26" t="str">
        <f>IF(SUMIFS('BSE - SENSEX Index Options'!$L:$L,'BSE - SENSEX Index Options'!$C:$C,$A273,'BSE - SENSEX Index Options'!$B:$B,C$147)+SUMIFS('BSE - Other Index Options'!$L:$L,'BSE - Other Index Options'!$C:$C,$A273,'BSE - Other Index Options'!$B:$B,C$147)=0,"",SUMIFS('BSE - SENSEX Index Options'!$L:$L,'BSE - SENSEX Index Options'!$C:$C,$A273,'BSE - SENSEX Index Options'!$B:$B,C$147)+SUMIFS('BSE - Other Index Options'!$L:$L,'BSE - Other Index Options'!$C:$C,$A273,'BSE - Other Index Options'!$B:$B,C$147))</f>
        <v/>
      </c>
      <c r="D273" s="26" t="str">
        <f>IF(SUMIFS('BSE - SENSEX Index Options'!$L:$L,'BSE - SENSEX Index Options'!$C:$C,$A273,'BSE - SENSEX Index Options'!$B:$B,D$147)+SUMIFS('BSE - Other Index Options'!$L:$L,'BSE - Other Index Options'!$C:$C,$A273,'BSE - Other Index Options'!$B:$B,D$147)=0,"",SUMIFS('BSE - SENSEX Index Options'!$L:$L,'BSE - SENSEX Index Options'!$C:$C,$A273,'BSE - SENSEX Index Options'!$B:$B,D$147)+SUMIFS('BSE - Other Index Options'!$L:$L,'BSE - Other Index Options'!$C:$C,$A273,'BSE - Other Index Options'!$B:$B,D$147))</f>
        <v/>
      </c>
      <c r="E273" s="26" t="str">
        <f>IF(SUMIFS('BSE - SENSEX Index Options'!$L:$L,'BSE - SENSEX Index Options'!$C:$C,$A273,'BSE - SENSEX Index Options'!$B:$B,E$147)+SUMIFS('BSE - Other Index Options'!$L:$L,'BSE - Other Index Options'!$C:$C,$A273,'BSE - Other Index Options'!$B:$B,E$147)=0,"",SUMIFS('BSE - SENSEX Index Options'!$L:$L,'BSE - SENSEX Index Options'!$C:$C,$A273,'BSE - SENSEX Index Options'!$B:$B,E$147)+SUMIFS('BSE - Other Index Options'!$L:$L,'BSE - Other Index Options'!$C:$C,$A273,'BSE - Other Index Options'!$B:$B,E$147))</f>
        <v/>
      </c>
      <c r="F273" s="26" t="str">
        <f>IF(SUMIFS('BSE - SENSEX Index Options'!$L:$L,'BSE - SENSEX Index Options'!$C:$C,$A273,'BSE - SENSEX Index Options'!$B:$B,F$147)+SUMIFS('BSE - Other Index Options'!$L:$L,'BSE - Other Index Options'!$C:$C,$A273,'BSE - Other Index Options'!$B:$B,F$147)=0,"",SUMIFS('BSE - SENSEX Index Options'!$L:$L,'BSE - SENSEX Index Options'!$C:$C,$A273,'BSE - SENSEX Index Options'!$B:$B,F$147)+SUMIFS('BSE - Other Index Options'!$L:$L,'BSE - Other Index Options'!$C:$C,$A273,'BSE - Other Index Options'!$B:$B,F$147))</f>
        <v/>
      </c>
      <c r="G273" s="26" t="str">
        <f>IF(SUMIFS('BSE - SENSEX Index Options'!$L:$L,'BSE - SENSEX Index Options'!$C:$C,$A273,'BSE - SENSEX Index Options'!$B:$B,G$147)+SUMIFS('BSE - Other Index Options'!$L:$L,'BSE - Other Index Options'!$C:$C,$A273,'BSE - Other Index Options'!$B:$B,G$147)=0,"",SUMIFS('BSE - SENSEX Index Options'!$L:$L,'BSE - SENSEX Index Options'!$C:$C,$A273,'BSE - SENSEX Index Options'!$B:$B,G$147)+SUMIFS('BSE - Other Index Options'!$L:$L,'BSE - Other Index Options'!$C:$C,$A273,'BSE - Other Index Options'!$B:$B,G$147))</f>
        <v/>
      </c>
      <c r="H273" s="26" t="str">
        <f t="shared" si="9"/>
        <v/>
      </c>
    </row>
    <row r="274" spans="1:8" hidden="1" outlineLevel="1">
      <c r="A274" t="s">
        <v>152</v>
      </c>
      <c r="B274" s="26" t="str">
        <f>IF(SUMIFS('BSE - SENSEX Index Options'!$L:$L,'BSE - SENSEX Index Options'!$C:$C,$A274,'BSE - SENSEX Index Options'!$B:$B,B$147)+SUMIFS('BSE - Other Index Options'!$L:$L,'BSE - Other Index Options'!$C:$C,$A274,'BSE - Other Index Options'!$B:$B,B$147)=0,"",SUMIFS('BSE - SENSEX Index Options'!$L:$L,'BSE - SENSEX Index Options'!$C:$C,$A274,'BSE - SENSEX Index Options'!$B:$B,B$147)+SUMIFS('BSE - Other Index Options'!$L:$L,'BSE - Other Index Options'!$C:$C,$A274,'BSE - Other Index Options'!$B:$B,B$147))</f>
        <v/>
      </c>
      <c r="C274" s="26" t="str">
        <f>IF(SUMIFS('BSE - SENSEX Index Options'!$L:$L,'BSE - SENSEX Index Options'!$C:$C,$A274,'BSE - SENSEX Index Options'!$B:$B,C$147)+SUMIFS('BSE - Other Index Options'!$L:$L,'BSE - Other Index Options'!$C:$C,$A274,'BSE - Other Index Options'!$B:$B,C$147)=0,"",SUMIFS('BSE - SENSEX Index Options'!$L:$L,'BSE - SENSEX Index Options'!$C:$C,$A274,'BSE - SENSEX Index Options'!$B:$B,C$147)+SUMIFS('BSE - Other Index Options'!$L:$L,'BSE - Other Index Options'!$C:$C,$A274,'BSE - Other Index Options'!$B:$B,C$147))</f>
        <v/>
      </c>
      <c r="D274" s="26" t="str">
        <f>IF(SUMIFS('BSE - SENSEX Index Options'!$L:$L,'BSE - SENSEX Index Options'!$C:$C,$A274,'BSE - SENSEX Index Options'!$B:$B,D$147)+SUMIFS('BSE - Other Index Options'!$L:$L,'BSE - Other Index Options'!$C:$C,$A274,'BSE - Other Index Options'!$B:$B,D$147)=0,"",SUMIFS('BSE - SENSEX Index Options'!$L:$L,'BSE - SENSEX Index Options'!$C:$C,$A274,'BSE - SENSEX Index Options'!$B:$B,D$147)+SUMIFS('BSE - Other Index Options'!$L:$L,'BSE - Other Index Options'!$C:$C,$A274,'BSE - Other Index Options'!$B:$B,D$147))</f>
        <v/>
      </c>
      <c r="E274" s="26" t="str">
        <f>IF(SUMIFS('BSE - SENSEX Index Options'!$L:$L,'BSE - SENSEX Index Options'!$C:$C,$A274,'BSE - SENSEX Index Options'!$B:$B,E$147)+SUMIFS('BSE - Other Index Options'!$L:$L,'BSE - Other Index Options'!$C:$C,$A274,'BSE - Other Index Options'!$B:$B,E$147)=0,"",SUMIFS('BSE - SENSEX Index Options'!$L:$L,'BSE - SENSEX Index Options'!$C:$C,$A274,'BSE - SENSEX Index Options'!$B:$B,E$147)+SUMIFS('BSE - Other Index Options'!$L:$L,'BSE - Other Index Options'!$C:$C,$A274,'BSE - Other Index Options'!$B:$B,E$147))</f>
        <v/>
      </c>
      <c r="F274" s="26" t="str">
        <f>IF(SUMIFS('BSE - SENSEX Index Options'!$L:$L,'BSE - SENSEX Index Options'!$C:$C,$A274,'BSE - SENSEX Index Options'!$B:$B,F$147)+SUMIFS('BSE - Other Index Options'!$L:$L,'BSE - Other Index Options'!$C:$C,$A274,'BSE - Other Index Options'!$B:$B,F$147)=0,"",SUMIFS('BSE - SENSEX Index Options'!$L:$L,'BSE - SENSEX Index Options'!$C:$C,$A274,'BSE - SENSEX Index Options'!$B:$B,F$147)+SUMIFS('BSE - Other Index Options'!$L:$L,'BSE - Other Index Options'!$C:$C,$A274,'BSE - Other Index Options'!$B:$B,F$147))</f>
        <v/>
      </c>
      <c r="G274" s="26" t="str">
        <f>IF(SUMIFS('BSE - SENSEX Index Options'!$L:$L,'BSE - SENSEX Index Options'!$C:$C,$A274,'BSE - SENSEX Index Options'!$B:$B,G$147)+SUMIFS('BSE - Other Index Options'!$L:$L,'BSE - Other Index Options'!$C:$C,$A274,'BSE - Other Index Options'!$B:$B,G$147)=0,"",SUMIFS('BSE - SENSEX Index Options'!$L:$L,'BSE - SENSEX Index Options'!$C:$C,$A274,'BSE - SENSEX Index Options'!$B:$B,G$147)+SUMIFS('BSE - Other Index Options'!$L:$L,'BSE - Other Index Options'!$C:$C,$A274,'BSE - Other Index Options'!$B:$B,G$147))</f>
        <v/>
      </c>
      <c r="H274" s="26" t="str">
        <f t="shared" si="9"/>
        <v/>
      </c>
    </row>
    <row r="275" spans="1:8" hidden="1" outlineLevel="1">
      <c r="A275" t="s">
        <v>153</v>
      </c>
      <c r="B275" s="26" t="str">
        <f>IF(SUMIFS('BSE - SENSEX Index Options'!$L:$L,'BSE - SENSEX Index Options'!$C:$C,$A275,'BSE - SENSEX Index Options'!$B:$B,B$147)+SUMIFS('BSE - Other Index Options'!$L:$L,'BSE - Other Index Options'!$C:$C,$A275,'BSE - Other Index Options'!$B:$B,B$147)=0,"",SUMIFS('BSE - SENSEX Index Options'!$L:$L,'BSE - SENSEX Index Options'!$C:$C,$A275,'BSE - SENSEX Index Options'!$B:$B,B$147)+SUMIFS('BSE - Other Index Options'!$L:$L,'BSE - Other Index Options'!$C:$C,$A275,'BSE - Other Index Options'!$B:$B,B$147))</f>
        <v/>
      </c>
      <c r="C275" s="26" t="str">
        <f>IF(SUMIFS('BSE - SENSEX Index Options'!$L:$L,'BSE - SENSEX Index Options'!$C:$C,$A275,'BSE - SENSEX Index Options'!$B:$B,C$147)+SUMIFS('BSE - Other Index Options'!$L:$L,'BSE - Other Index Options'!$C:$C,$A275,'BSE - Other Index Options'!$B:$B,C$147)=0,"",SUMIFS('BSE - SENSEX Index Options'!$L:$L,'BSE - SENSEX Index Options'!$C:$C,$A275,'BSE - SENSEX Index Options'!$B:$B,C$147)+SUMIFS('BSE - Other Index Options'!$L:$L,'BSE - Other Index Options'!$C:$C,$A275,'BSE - Other Index Options'!$B:$B,C$147))</f>
        <v/>
      </c>
      <c r="D275" s="26" t="str">
        <f>IF(SUMIFS('BSE - SENSEX Index Options'!$L:$L,'BSE - SENSEX Index Options'!$C:$C,$A275,'BSE - SENSEX Index Options'!$B:$B,D$147)+SUMIFS('BSE - Other Index Options'!$L:$L,'BSE - Other Index Options'!$C:$C,$A275,'BSE - Other Index Options'!$B:$B,D$147)=0,"",SUMIFS('BSE - SENSEX Index Options'!$L:$L,'BSE - SENSEX Index Options'!$C:$C,$A275,'BSE - SENSEX Index Options'!$B:$B,D$147)+SUMIFS('BSE - Other Index Options'!$L:$L,'BSE - Other Index Options'!$C:$C,$A275,'BSE - Other Index Options'!$B:$B,D$147))</f>
        <v/>
      </c>
      <c r="E275" s="26" t="str">
        <f>IF(SUMIFS('BSE - SENSEX Index Options'!$L:$L,'BSE - SENSEX Index Options'!$C:$C,$A275,'BSE - SENSEX Index Options'!$B:$B,E$147)+SUMIFS('BSE - Other Index Options'!$L:$L,'BSE - Other Index Options'!$C:$C,$A275,'BSE - Other Index Options'!$B:$B,E$147)=0,"",SUMIFS('BSE - SENSEX Index Options'!$L:$L,'BSE - SENSEX Index Options'!$C:$C,$A275,'BSE - SENSEX Index Options'!$B:$B,E$147)+SUMIFS('BSE - Other Index Options'!$L:$L,'BSE - Other Index Options'!$C:$C,$A275,'BSE - Other Index Options'!$B:$B,E$147))</f>
        <v/>
      </c>
      <c r="F275" s="26" t="str">
        <f>IF(SUMIFS('BSE - SENSEX Index Options'!$L:$L,'BSE - SENSEX Index Options'!$C:$C,$A275,'BSE - SENSEX Index Options'!$B:$B,F$147)+SUMIFS('BSE - Other Index Options'!$L:$L,'BSE - Other Index Options'!$C:$C,$A275,'BSE - Other Index Options'!$B:$B,F$147)=0,"",SUMIFS('BSE - SENSEX Index Options'!$L:$L,'BSE - SENSEX Index Options'!$C:$C,$A275,'BSE - SENSEX Index Options'!$B:$B,F$147)+SUMIFS('BSE - Other Index Options'!$L:$L,'BSE - Other Index Options'!$C:$C,$A275,'BSE - Other Index Options'!$B:$B,F$147))</f>
        <v/>
      </c>
      <c r="G275" s="26" t="str">
        <f>IF(SUMIFS('BSE - SENSEX Index Options'!$L:$L,'BSE - SENSEX Index Options'!$C:$C,$A275,'BSE - SENSEX Index Options'!$B:$B,G$147)+SUMIFS('BSE - Other Index Options'!$L:$L,'BSE - Other Index Options'!$C:$C,$A275,'BSE - Other Index Options'!$B:$B,G$147)=0,"",SUMIFS('BSE - SENSEX Index Options'!$L:$L,'BSE - SENSEX Index Options'!$C:$C,$A275,'BSE - SENSEX Index Options'!$B:$B,G$147)+SUMIFS('BSE - Other Index Options'!$L:$L,'BSE - Other Index Options'!$C:$C,$A275,'BSE - Other Index Options'!$B:$B,G$147))</f>
        <v/>
      </c>
      <c r="H275" s="26" t="str">
        <f t="shared" si="9"/>
        <v/>
      </c>
    </row>
    <row r="276" spans="1:8" hidden="1" outlineLevel="1">
      <c r="A276" t="s">
        <v>154</v>
      </c>
      <c r="B276" s="26" t="str">
        <f>IF(SUMIFS('BSE - SENSEX Index Options'!$L:$L,'BSE - SENSEX Index Options'!$C:$C,$A276,'BSE - SENSEX Index Options'!$B:$B,B$147)+SUMIFS('BSE - Other Index Options'!$L:$L,'BSE - Other Index Options'!$C:$C,$A276,'BSE - Other Index Options'!$B:$B,B$147)=0,"",SUMIFS('BSE - SENSEX Index Options'!$L:$L,'BSE - SENSEX Index Options'!$C:$C,$A276,'BSE - SENSEX Index Options'!$B:$B,B$147)+SUMIFS('BSE - Other Index Options'!$L:$L,'BSE - Other Index Options'!$C:$C,$A276,'BSE - Other Index Options'!$B:$B,B$147))</f>
        <v/>
      </c>
      <c r="C276" s="26" t="str">
        <f>IF(SUMIFS('BSE - SENSEX Index Options'!$L:$L,'BSE - SENSEX Index Options'!$C:$C,$A276,'BSE - SENSEX Index Options'!$B:$B,C$147)+SUMIFS('BSE - Other Index Options'!$L:$L,'BSE - Other Index Options'!$C:$C,$A276,'BSE - Other Index Options'!$B:$B,C$147)=0,"",SUMIFS('BSE - SENSEX Index Options'!$L:$L,'BSE - SENSEX Index Options'!$C:$C,$A276,'BSE - SENSEX Index Options'!$B:$B,C$147)+SUMIFS('BSE - Other Index Options'!$L:$L,'BSE - Other Index Options'!$C:$C,$A276,'BSE - Other Index Options'!$B:$B,C$147))</f>
        <v/>
      </c>
      <c r="D276" s="26" t="str">
        <f>IF(SUMIFS('BSE - SENSEX Index Options'!$L:$L,'BSE - SENSEX Index Options'!$C:$C,$A276,'BSE - SENSEX Index Options'!$B:$B,D$147)+SUMIFS('BSE - Other Index Options'!$L:$L,'BSE - Other Index Options'!$C:$C,$A276,'BSE - Other Index Options'!$B:$B,D$147)=0,"",SUMIFS('BSE - SENSEX Index Options'!$L:$L,'BSE - SENSEX Index Options'!$C:$C,$A276,'BSE - SENSEX Index Options'!$B:$B,D$147)+SUMIFS('BSE - Other Index Options'!$L:$L,'BSE - Other Index Options'!$C:$C,$A276,'BSE - Other Index Options'!$B:$B,D$147))</f>
        <v/>
      </c>
      <c r="E276" s="26" t="str">
        <f>IF(SUMIFS('BSE - SENSEX Index Options'!$L:$L,'BSE - SENSEX Index Options'!$C:$C,$A276,'BSE - SENSEX Index Options'!$B:$B,E$147)+SUMIFS('BSE - Other Index Options'!$L:$L,'BSE - Other Index Options'!$C:$C,$A276,'BSE - Other Index Options'!$B:$B,E$147)=0,"",SUMIFS('BSE - SENSEX Index Options'!$L:$L,'BSE - SENSEX Index Options'!$C:$C,$A276,'BSE - SENSEX Index Options'!$B:$B,E$147)+SUMIFS('BSE - Other Index Options'!$L:$L,'BSE - Other Index Options'!$C:$C,$A276,'BSE - Other Index Options'!$B:$B,E$147))</f>
        <v/>
      </c>
      <c r="F276" s="26" t="str">
        <f>IF(SUMIFS('BSE - SENSEX Index Options'!$L:$L,'BSE - SENSEX Index Options'!$C:$C,$A276,'BSE - SENSEX Index Options'!$B:$B,F$147)+SUMIFS('BSE - Other Index Options'!$L:$L,'BSE - Other Index Options'!$C:$C,$A276,'BSE - Other Index Options'!$B:$B,F$147)=0,"",SUMIFS('BSE - SENSEX Index Options'!$L:$L,'BSE - SENSEX Index Options'!$C:$C,$A276,'BSE - SENSEX Index Options'!$B:$B,F$147)+SUMIFS('BSE - Other Index Options'!$L:$L,'BSE - Other Index Options'!$C:$C,$A276,'BSE - Other Index Options'!$B:$B,F$147))</f>
        <v/>
      </c>
      <c r="G276" s="26" t="str">
        <f>IF(SUMIFS('BSE - SENSEX Index Options'!$L:$L,'BSE - SENSEX Index Options'!$C:$C,$A276,'BSE - SENSEX Index Options'!$B:$B,G$147)+SUMIFS('BSE - Other Index Options'!$L:$L,'BSE - Other Index Options'!$C:$C,$A276,'BSE - Other Index Options'!$B:$B,G$147)=0,"",SUMIFS('BSE - SENSEX Index Options'!$L:$L,'BSE - SENSEX Index Options'!$C:$C,$A276,'BSE - SENSEX Index Options'!$B:$B,G$147)+SUMIFS('BSE - Other Index Options'!$L:$L,'BSE - Other Index Options'!$C:$C,$A276,'BSE - Other Index Options'!$B:$B,G$147))</f>
        <v/>
      </c>
      <c r="H276" s="26" t="str">
        <f t="shared" ref="H276:H285" si="10">IF(SUM(B276:G276)=0,"",SUM(B276:G276))</f>
        <v/>
      </c>
    </row>
    <row r="277" spans="1:8" hidden="1" outlineLevel="1">
      <c r="A277" t="s">
        <v>155</v>
      </c>
      <c r="B277" s="26" t="str">
        <f>IF(SUMIFS('BSE - SENSEX Index Options'!$L:$L,'BSE - SENSEX Index Options'!$C:$C,$A277,'BSE - SENSEX Index Options'!$B:$B,B$147)+SUMIFS('BSE - Other Index Options'!$L:$L,'BSE - Other Index Options'!$C:$C,$A277,'BSE - Other Index Options'!$B:$B,B$147)=0,"",SUMIFS('BSE - SENSEX Index Options'!$L:$L,'BSE - SENSEX Index Options'!$C:$C,$A277,'BSE - SENSEX Index Options'!$B:$B,B$147)+SUMIFS('BSE - Other Index Options'!$L:$L,'BSE - Other Index Options'!$C:$C,$A277,'BSE - Other Index Options'!$B:$B,B$147))</f>
        <v/>
      </c>
      <c r="C277" s="26" t="str">
        <f>IF(SUMIFS('BSE - SENSEX Index Options'!$L:$L,'BSE - SENSEX Index Options'!$C:$C,$A277,'BSE - SENSEX Index Options'!$B:$B,C$147)+SUMIFS('BSE - Other Index Options'!$L:$L,'BSE - Other Index Options'!$C:$C,$A277,'BSE - Other Index Options'!$B:$B,C$147)=0,"",SUMIFS('BSE - SENSEX Index Options'!$L:$L,'BSE - SENSEX Index Options'!$C:$C,$A277,'BSE - SENSEX Index Options'!$B:$B,C$147)+SUMIFS('BSE - Other Index Options'!$L:$L,'BSE - Other Index Options'!$C:$C,$A277,'BSE - Other Index Options'!$B:$B,C$147))</f>
        <v/>
      </c>
      <c r="D277" s="26" t="str">
        <f>IF(SUMIFS('BSE - SENSEX Index Options'!$L:$L,'BSE - SENSEX Index Options'!$C:$C,$A277,'BSE - SENSEX Index Options'!$B:$B,D$147)+SUMIFS('BSE - Other Index Options'!$L:$L,'BSE - Other Index Options'!$C:$C,$A277,'BSE - Other Index Options'!$B:$B,D$147)=0,"",SUMIFS('BSE - SENSEX Index Options'!$L:$L,'BSE - SENSEX Index Options'!$C:$C,$A277,'BSE - SENSEX Index Options'!$B:$B,D$147)+SUMIFS('BSE - Other Index Options'!$L:$L,'BSE - Other Index Options'!$C:$C,$A277,'BSE - Other Index Options'!$B:$B,D$147))</f>
        <v/>
      </c>
      <c r="E277" s="26" t="str">
        <f>IF(SUMIFS('BSE - SENSEX Index Options'!$L:$L,'BSE - SENSEX Index Options'!$C:$C,$A277,'BSE - SENSEX Index Options'!$B:$B,E$147)+SUMIFS('BSE - Other Index Options'!$L:$L,'BSE - Other Index Options'!$C:$C,$A277,'BSE - Other Index Options'!$B:$B,E$147)=0,"",SUMIFS('BSE - SENSEX Index Options'!$L:$L,'BSE - SENSEX Index Options'!$C:$C,$A277,'BSE - SENSEX Index Options'!$B:$B,E$147)+SUMIFS('BSE - Other Index Options'!$L:$L,'BSE - Other Index Options'!$C:$C,$A277,'BSE - Other Index Options'!$B:$B,E$147))</f>
        <v/>
      </c>
      <c r="F277" s="26" t="str">
        <f>IF(SUMIFS('BSE - SENSEX Index Options'!$L:$L,'BSE - SENSEX Index Options'!$C:$C,$A277,'BSE - SENSEX Index Options'!$B:$B,F$147)+SUMIFS('BSE - Other Index Options'!$L:$L,'BSE - Other Index Options'!$C:$C,$A277,'BSE - Other Index Options'!$B:$B,F$147)=0,"",SUMIFS('BSE - SENSEX Index Options'!$L:$L,'BSE - SENSEX Index Options'!$C:$C,$A277,'BSE - SENSEX Index Options'!$B:$B,F$147)+SUMIFS('BSE - Other Index Options'!$L:$L,'BSE - Other Index Options'!$C:$C,$A277,'BSE - Other Index Options'!$B:$B,F$147))</f>
        <v/>
      </c>
      <c r="G277" s="26" t="str">
        <f>IF(SUMIFS('BSE - SENSEX Index Options'!$L:$L,'BSE - SENSEX Index Options'!$C:$C,$A277,'BSE - SENSEX Index Options'!$B:$B,G$147)+SUMIFS('BSE - Other Index Options'!$L:$L,'BSE - Other Index Options'!$C:$C,$A277,'BSE - Other Index Options'!$B:$B,G$147)=0,"",SUMIFS('BSE - SENSEX Index Options'!$L:$L,'BSE - SENSEX Index Options'!$C:$C,$A277,'BSE - SENSEX Index Options'!$B:$B,G$147)+SUMIFS('BSE - Other Index Options'!$L:$L,'BSE - Other Index Options'!$C:$C,$A277,'BSE - Other Index Options'!$B:$B,G$147))</f>
        <v/>
      </c>
      <c r="H277" s="26" t="str">
        <f t="shared" si="10"/>
        <v/>
      </c>
    </row>
    <row r="278" spans="1:8" hidden="1" outlineLevel="1">
      <c r="A278" t="s">
        <v>156</v>
      </c>
      <c r="B278" s="26" t="str">
        <f>IF(SUMIFS('BSE - SENSEX Index Options'!$L:$L,'BSE - SENSEX Index Options'!$C:$C,$A278,'BSE - SENSEX Index Options'!$B:$B,B$147)+SUMIFS('BSE - Other Index Options'!$L:$L,'BSE - Other Index Options'!$C:$C,$A278,'BSE - Other Index Options'!$B:$B,B$147)=0,"",SUMIFS('BSE - SENSEX Index Options'!$L:$L,'BSE - SENSEX Index Options'!$C:$C,$A278,'BSE - SENSEX Index Options'!$B:$B,B$147)+SUMIFS('BSE - Other Index Options'!$L:$L,'BSE - Other Index Options'!$C:$C,$A278,'BSE - Other Index Options'!$B:$B,B$147))</f>
        <v/>
      </c>
      <c r="C278" s="26" t="str">
        <f>IF(SUMIFS('BSE - SENSEX Index Options'!$L:$L,'BSE - SENSEX Index Options'!$C:$C,$A278,'BSE - SENSEX Index Options'!$B:$B,C$147)+SUMIFS('BSE - Other Index Options'!$L:$L,'BSE - Other Index Options'!$C:$C,$A278,'BSE - Other Index Options'!$B:$B,C$147)=0,"",SUMIFS('BSE - SENSEX Index Options'!$L:$L,'BSE - SENSEX Index Options'!$C:$C,$A278,'BSE - SENSEX Index Options'!$B:$B,C$147)+SUMIFS('BSE - Other Index Options'!$L:$L,'BSE - Other Index Options'!$C:$C,$A278,'BSE - Other Index Options'!$B:$B,C$147))</f>
        <v/>
      </c>
      <c r="D278" s="26" t="str">
        <f>IF(SUMIFS('BSE - SENSEX Index Options'!$L:$L,'BSE - SENSEX Index Options'!$C:$C,$A278,'BSE - SENSEX Index Options'!$B:$B,D$147)+SUMIFS('BSE - Other Index Options'!$L:$L,'BSE - Other Index Options'!$C:$C,$A278,'BSE - Other Index Options'!$B:$B,D$147)=0,"",SUMIFS('BSE - SENSEX Index Options'!$L:$L,'BSE - SENSEX Index Options'!$C:$C,$A278,'BSE - SENSEX Index Options'!$B:$B,D$147)+SUMIFS('BSE - Other Index Options'!$L:$L,'BSE - Other Index Options'!$C:$C,$A278,'BSE - Other Index Options'!$B:$B,D$147))</f>
        <v/>
      </c>
      <c r="E278" s="26" t="str">
        <f>IF(SUMIFS('BSE - SENSEX Index Options'!$L:$L,'BSE - SENSEX Index Options'!$C:$C,$A278,'BSE - SENSEX Index Options'!$B:$B,E$147)+SUMIFS('BSE - Other Index Options'!$L:$L,'BSE - Other Index Options'!$C:$C,$A278,'BSE - Other Index Options'!$B:$B,E$147)=0,"",SUMIFS('BSE - SENSEX Index Options'!$L:$L,'BSE - SENSEX Index Options'!$C:$C,$A278,'BSE - SENSEX Index Options'!$B:$B,E$147)+SUMIFS('BSE - Other Index Options'!$L:$L,'BSE - Other Index Options'!$C:$C,$A278,'BSE - Other Index Options'!$B:$B,E$147))</f>
        <v/>
      </c>
      <c r="F278" s="26" t="str">
        <f>IF(SUMIFS('BSE - SENSEX Index Options'!$L:$L,'BSE - SENSEX Index Options'!$C:$C,$A278,'BSE - SENSEX Index Options'!$B:$B,F$147)+SUMIFS('BSE - Other Index Options'!$L:$L,'BSE - Other Index Options'!$C:$C,$A278,'BSE - Other Index Options'!$B:$B,F$147)=0,"",SUMIFS('BSE - SENSEX Index Options'!$L:$L,'BSE - SENSEX Index Options'!$C:$C,$A278,'BSE - SENSEX Index Options'!$B:$B,F$147)+SUMIFS('BSE - Other Index Options'!$L:$L,'BSE - Other Index Options'!$C:$C,$A278,'BSE - Other Index Options'!$B:$B,F$147))</f>
        <v/>
      </c>
      <c r="G278" s="26" t="str">
        <f>IF(SUMIFS('BSE - SENSEX Index Options'!$L:$L,'BSE - SENSEX Index Options'!$C:$C,$A278,'BSE - SENSEX Index Options'!$B:$B,G$147)+SUMIFS('BSE - Other Index Options'!$L:$L,'BSE - Other Index Options'!$C:$C,$A278,'BSE - Other Index Options'!$B:$B,G$147)=0,"",SUMIFS('BSE - SENSEX Index Options'!$L:$L,'BSE - SENSEX Index Options'!$C:$C,$A278,'BSE - SENSEX Index Options'!$B:$B,G$147)+SUMIFS('BSE - Other Index Options'!$L:$L,'BSE - Other Index Options'!$C:$C,$A278,'BSE - Other Index Options'!$B:$B,G$147))</f>
        <v/>
      </c>
      <c r="H278" s="26" t="str">
        <f t="shared" si="10"/>
        <v/>
      </c>
    </row>
    <row r="279" spans="1:8" hidden="1" outlineLevel="1">
      <c r="A279" t="s">
        <v>157</v>
      </c>
      <c r="B279" s="26" t="str">
        <f>IF(SUMIFS('BSE - SENSEX Index Options'!$L:$L,'BSE - SENSEX Index Options'!$C:$C,$A279,'BSE - SENSEX Index Options'!$B:$B,B$147)+SUMIFS('BSE - Other Index Options'!$L:$L,'BSE - Other Index Options'!$C:$C,$A279,'BSE - Other Index Options'!$B:$B,B$147)=0,"",SUMIFS('BSE - SENSEX Index Options'!$L:$L,'BSE - SENSEX Index Options'!$C:$C,$A279,'BSE - SENSEX Index Options'!$B:$B,B$147)+SUMIFS('BSE - Other Index Options'!$L:$L,'BSE - Other Index Options'!$C:$C,$A279,'BSE - Other Index Options'!$B:$B,B$147))</f>
        <v/>
      </c>
      <c r="C279" s="26" t="str">
        <f>IF(SUMIFS('BSE - SENSEX Index Options'!$L:$L,'BSE - SENSEX Index Options'!$C:$C,$A279,'BSE - SENSEX Index Options'!$B:$B,C$147)+SUMIFS('BSE - Other Index Options'!$L:$L,'BSE - Other Index Options'!$C:$C,$A279,'BSE - Other Index Options'!$B:$B,C$147)=0,"",SUMIFS('BSE - SENSEX Index Options'!$L:$L,'BSE - SENSEX Index Options'!$C:$C,$A279,'BSE - SENSEX Index Options'!$B:$B,C$147)+SUMIFS('BSE - Other Index Options'!$L:$L,'BSE - Other Index Options'!$C:$C,$A279,'BSE - Other Index Options'!$B:$B,C$147))</f>
        <v/>
      </c>
      <c r="D279" s="26" t="str">
        <f>IF(SUMIFS('BSE - SENSEX Index Options'!$L:$L,'BSE - SENSEX Index Options'!$C:$C,$A279,'BSE - SENSEX Index Options'!$B:$B,D$147)+SUMIFS('BSE - Other Index Options'!$L:$L,'BSE - Other Index Options'!$C:$C,$A279,'BSE - Other Index Options'!$B:$B,D$147)=0,"",SUMIFS('BSE - SENSEX Index Options'!$L:$L,'BSE - SENSEX Index Options'!$C:$C,$A279,'BSE - SENSEX Index Options'!$B:$B,D$147)+SUMIFS('BSE - Other Index Options'!$L:$L,'BSE - Other Index Options'!$C:$C,$A279,'BSE - Other Index Options'!$B:$B,D$147))</f>
        <v/>
      </c>
      <c r="E279" s="26" t="str">
        <f>IF(SUMIFS('BSE - SENSEX Index Options'!$L:$L,'BSE - SENSEX Index Options'!$C:$C,$A279,'BSE - SENSEX Index Options'!$B:$B,E$147)+SUMIFS('BSE - Other Index Options'!$L:$L,'BSE - Other Index Options'!$C:$C,$A279,'BSE - Other Index Options'!$B:$B,E$147)=0,"",SUMIFS('BSE - SENSEX Index Options'!$L:$L,'BSE - SENSEX Index Options'!$C:$C,$A279,'BSE - SENSEX Index Options'!$B:$B,E$147)+SUMIFS('BSE - Other Index Options'!$L:$L,'BSE - Other Index Options'!$C:$C,$A279,'BSE - Other Index Options'!$B:$B,E$147))</f>
        <v/>
      </c>
      <c r="F279" s="26" t="str">
        <f>IF(SUMIFS('BSE - SENSEX Index Options'!$L:$L,'BSE - SENSEX Index Options'!$C:$C,$A279,'BSE - SENSEX Index Options'!$B:$B,F$147)+SUMIFS('BSE - Other Index Options'!$L:$L,'BSE - Other Index Options'!$C:$C,$A279,'BSE - Other Index Options'!$B:$B,F$147)=0,"",SUMIFS('BSE - SENSEX Index Options'!$L:$L,'BSE - SENSEX Index Options'!$C:$C,$A279,'BSE - SENSEX Index Options'!$B:$B,F$147)+SUMIFS('BSE - Other Index Options'!$L:$L,'BSE - Other Index Options'!$C:$C,$A279,'BSE - Other Index Options'!$B:$B,F$147))</f>
        <v/>
      </c>
      <c r="G279" s="26" t="str">
        <f>IF(SUMIFS('BSE - SENSEX Index Options'!$L:$L,'BSE - SENSEX Index Options'!$C:$C,$A279,'BSE - SENSEX Index Options'!$B:$B,G$147)+SUMIFS('BSE - Other Index Options'!$L:$L,'BSE - Other Index Options'!$C:$C,$A279,'BSE - Other Index Options'!$B:$B,G$147)=0,"",SUMIFS('BSE - SENSEX Index Options'!$L:$L,'BSE - SENSEX Index Options'!$C:$C,$A279,'BSE - SENSEX Index Options'!$B:$B,G$147)+SUMIFS('BSE - Other Index Options'!$L:$L,'BSE - Other Index Options'!$C:$C,$A279,'BSE - Other Index Options'!$B:$B,G$147))</f>
        <v/>
      </c>
      <c r="H279" s="26" t="str">
        <f t="shared" si="10"/>
        <v/>
      </c>
    </row>
    <row r="280" spans="1:8" hidden="1" outlineLevel="1">
      <c r="A280" t="s">
        <v>158</v>
      </c>
      <c r="B280" s="26" t="str">
        <f>IF(SUMIFS('BSE - SENSEX Index Options'!$L:$L,'BSE - SENSEX Index Options'!$C:$C,$A280,'BSE - SENSEX Index Options'!$B:$B,B$147)+SUMIFS('BSE - Other Index Options'!$L:$L,'BSE - Other Index Options'!$C:$C,$A280,'BSE - Other Index Options'!$B:$B,B$147)=0,"",SUMIFS('BSE - SENSEX Index Options'!$L:$L,'BSE - SENSEX Index Options'!$C:$C,$A280,'BSE - SENSEX Index Options'!$B:$B,B$147)+SUMIFS('BSE - Other Index Options'!$L:$L,'BSE - Other Index Options'!$C:$C,$A280,'BSE - Other Index Options'!$B:$B,B$147))</f>
        <v/>
      </c>
      <c r="C280" s="26" t="str">
        <f>IF(SUMIFS('BSE - SENSEX Index Options'!$L:$L,'BSE - SENSEX Index Options'!$C:$C,$A280,'BSE - SENSEX Index Options'!$B:$B,C$147)+SUMIFS('BSE - Other Index Options'!$L:$L,'BSE - Other Index Options'!$C:$C,$A280,'BSE - Other Index Options'!$B:$B,C$147)=0,"",SUMIFS('BSE - SENSEX Index Options'!$L:$L,'BSE - SENSEX Index Options'!$C:$C,$A280,'BSE - SENSEX Index Options'!$B:$B,C$147)+SUMIFS('BSE - Other Index Options'!$L:$L,'BSE - Other Index Options'!$C:$C,$A280,'BSE - Other Index Options'!$B:$B,C$147))</f>
        <v/>
      </c>
      <c r="D280" s="26" t="str">
        <f>IF(SUMIFS('BSE - SENSEX Index Options'!$L:$L,'BSE - SENSEX Index Options'!$C:$C,$A280,'BSE - SENSEX Index Options'!$B:$B,D$147)+SUMIFS('BSE - Other Index Options'!$L:$L,'BSE - Other Index Options'!$C:$C,$A280,'BSE - Other Index Options'!$B:$B,D$147)=0,"",SUMIFS('BSE - SENSEX Index Options'!$L:$L,'BSE - SENSEX Index Options'!$C:$C,$A280,'BSE - SENSEX Index Options'!$B:$B,D$147)+SUMIFS('BSE - Other Index Options'!$L:$L,'BSE - Other Index Options'!$C:$C,$A280,'BSE - Other Index Options'!$B:$B,D$147))</f>
        <v/>
      </c>
      <c r="E280" s="26" t="str">
        <f>IF(SUMIFS('BSE - SENSEX Index Options'!$L:$L,'BSE - SENSEX Index Options'!$C:$C,$A280,'BSE - SENSEX Index Options'!$B:$B,E$147)+SUMIFS('BSE - Other Index Options'!$L:$L,'BSE - Other Index Options'!$C:$C,$A280,'BSE - Other Index Options'!$B:$B,E$147)=0,"",SUMIFS('BSE - SENSEX Index Options'!$L:$L,'BSE - SENSEX Index Options'!$C:$C,$A280,'BSE - SENSEX Index Options'!$B:$B,E$147)+SUMIFS('BSE - Other Index Options'!$L:$L,'BSE - Other Index Options'!$C:$C,$A280,'BSE - Other Index Options'!$B:$B,E$147))</f>
        <v/>
      </c>
      <c r="F280" s="26" t="str">
        <f>IF(SUMIFS('BSE - SENSEX Index Options'!$L:$L,'BSE - SENSEX Index Options'!$C:$C,$A280,'BSE - SENSEX Index Options'!$B:$B,F$147)+SUMIFS('BSE - Other Index Options'!$L:$L,'BSE - Other Index Options'!$C:$C,$A280,'BSE - Other Index Options'!$B:$B,F$147)=0,"",SUMIFS('BSE - SENSEX Index Options'!$L:$L,'BSE - SENSEX Index Options'!$C:$C,$A280,'BSE - SENSEX Index Options'!$B:$B,F$147)+SUMIFS('BSE - Other Index Options'!$L:$L,'BSE - Other Index Options'!$C:$C,$A280,'BSE - Other Index Options'!$B:$B,F$147))</f>
        <v/>
      </c>
      <c r="G280" s="26" t="str">
        <f>IF(SUMIFS('BSE - SENSEX Index Options'!$L:$L,'BSE - SENSEX Index Options'!$C:$C,$A280,'BSE - SENSEX Index Options'!$B:$B,G$147)+SUMIFS('BSE - Other Index Options'!$L:$L,'BSE - Other Index Options'!$C:$C,$A280,'BSE - Other Index Options'!$B:$B,G$147)=0,"",SUMIFS('BSE - SENSEX Index Options'!$L:$L,'BSE - SENSEX Index Options'!$C:$C,$A280,'BSE - SENSEX Index Options'!$B:$B,G$147)+SUMIFS('BSE - Other Index Options'!$L:$L,'BSE - Other Index Options'!$C:$C,$A280,'BSE - Other Index Options'!$B:$B,G$147))</f>
        <v/>
      </c>
      <c r="H280" s="26" t="str">
        <f t="shared" si="10"/>
        <v/>
      </c>
    </row>
    <row r="281" spans="1:8" hidden="1" outlineLevel="1">
      <c r="A281" t="s">
        <v>159</v>
      </c>
      <c r="B281" s="26" t="str">
        <f>IF(SUMIFS('BSE - SENSEX Index Options'!$L:$L,'BSE - SENSEX Index Options'!$C:$C,$A281,'BSE - SENSEX Index Options'!$B:$B,B$147)+SUMIFS('BSE - Other Index Options'!$L:$L,'BSE - Other Index Options'!$C:$C,$A281,'BSE - Other Index Options'!$B:$B,B$147)=0,"",SUMIFS('BSE - SENSEX Index Options'!$L:$L,'BSE - SENSEX Index Options'!$C:$C,$A281,'BSE - SENSEX Index Options'!$B:$B,B$147)+SUMIFS('BSE - Other Index Options'!$L:$L,'BSE - Other Index Options'!$C:$C,$A281,'BSE - Other Index Options'!$B:$B,B$147))</f>
        <v/>
      </c>
      <c r="C281" s="26" t="str">
        <f>IF(SUMIFS('BSE - SENSEX Index Options'!$L:$L,'BSE - SENSEX Index Options'!$C:$C,$A281,'BSE - SENSEX Index Options'!$B:$B,C$147)+SUMIFS('BSE - Other Index Options'!$L:$L,'BSE - Other Index Options'!$C:$C,$A281,'BSE - Other Index Options'!$B:$B,C$147)=0,"",SUMIFS('BSE - SENSEX Index Options'!$L:$L,'BSE - SENSEX Index Options'!$C:$C,$A281,'BSE - SENSEX Index Options'!$B:$B,C$147)+SUMIFS('BSE - Other Index Options'!$L:$L,'BSE - Other Index Options'!$C:$C,$A281,'BSE - Other Index Options'!$B:$B,C$147))</f>
        <v/>
      </c>
      <c r="D281" s="26" t="str">
        <f>IF(SUMIFS('BSE - SENSEX Index Options'!$L:$L,'BSE - SENSEX Index Options'!$C:$C,$A281,'BSE - SENSEX Index Options'!$B:$B,D$147)+SUMIFS('BSE - Other Index Options'!$L:$L,'BSE - Other Index Options'!$C:$C,$A281,'BSE - Other Index Options'!$B:$B,D$147)=0,"",SUMIFS('BSE - SENSEX Index Options'!$L:$L,'BSE - SENSEX Index Options'!$C:$C,$A281,'BSE - SENSEX Index Options'!$B:$B,D$147)+SUMIFS('BSE - Other Index Options'!$L:$L,'BSE - Other Index Options'!$C:$C,$A281,'BSE - Other Index Options'!$B:$B,D$147))</f>
        <v/>
      </c>
      <c r="E281" s="26" t="str">
        <f>IF(SUMIFS('BSE - SENSEX Index Options'!$L:$L,'BSE - SENSEX Index Options'!$C:$C,$A281,'BSE - SENSEX Index Options'!$B:$B,E$147)+SUMIFS('BSE - Other Index Options'!$L:$L,'BSE - Other Index Options'!$C:$C,$A281,'BSE - Other Index Options'!$B:$B,E$147)=0,"",SUMIFS('BSE - SENSEX Index Options'!$L:$L,'BSE - SENSEX Index Options'!$C:$C,$A281,'BSE - SENSEX Index Options'!$B:$B,E$147)+SUMIFS('BSE - Other Index Options'!$L:$L,'BSE - Other Index Options'!$C:$C,$A281,'BSE - Other Index Options'!$B:$B,E$147))</f>
        <v/>
      </c>
      <c r="F281" s="26" t="str">
        <f>IF(SUMIFS('BSE - SENSEX Index Options'!$L:$L,'BSE - SENSEX Index Options'!$C:$C,$A281,'BSE - SENSEX Index Options'!$B:$B,F$147)+SUMIFS('BSE - Other Index Options'!$L:$L,'BSE - Other Index Options'!$C:$C,$A281,'BSE - Other Index Options'!$B:$B,F$147)=0,"",SUMIFS('BSE - SENSEX Index Options'!$L:$L,'BSE - SENSEX Index Options'!$C:$C,$A281,'BSE - SENSEX Index Options'!$B:$B,F$147)+SUMIFS('BSE - Other Index Options'!$L:$L,'BSE - Other Index Options'!$C:$C,$A281,'BSE - Other Index Options'!$B:$B,F$147))</f>
        <v/>
      </c>
      <c r="G281" s="26" t="str">
        <f>IF(SUMIFS('BSE - SENSEX Index Options'!$L:$L,'BSE - SENSEX Index Options'!$C:$C,$A281,'BSE - SENSEX Index Options'!$B:$B,G$147)+SUMIFS('BSE - Other Index Options'!$L:$L,'BSE - Other Index Options'!$C:$C,$A281,'BSE - Other Index Options'!$B:$B,G$147)=0,"",SUMIFS('BSE - SENSEX Index Options'!$L:$L,'BSE - SENSEX Index Options'!$C:$C,$A281,'BSE - SENSEX Index Options'!$B:$B,G$147)+SUMIFS('BSE - Other Index Options'!$L:$L,'BSE - Other Index Options'!$C:$C,$A281,'BSE - Other Index Options'!$B:$B,G$147))</f>
        <v/>
      </c>
      <c r="H281" s="26" t="str">
        <f t="shared" si="10"/>
        <v/>
      </c>
    </row>
    <row r="282" spans="1:8" hidden="1" outlineLevel="1">
      <c r="A282" t="s">
        <v>160</v>
      </c>
      <c r="B282" s="26" t="str">
        <f>IF(SUMIFS('BSE - SENSEX Index Options'!$L:$L,'BSE - SENSEX Index Options'!$C:$C,$A282,'BSE - SENSEX Index Options'!$B:$B,B$147)+SUMIFS('BSE - Other Index Options'!$L:$L,'BSE - Other Index Options'!$C:$C,$A282,'BSE - Other Index Options'!$B:$B,B$147)=0,"",SUMIFS('BSE - SENSEX Index Options'!$L:$L,'BSE - SENSEX Index Options'!$C:$C,$A282,'BSE - SENSEX Index Options'!$B:$B,B$147)+SUMIFS('BSE - Other Index Options'!$L:$L,'BSE - Other Index Options'!$C:$C,$A282,'BSE - Other Index Options'!$B:$B,B$147))</f>
        <v/>
      </c>
      <c r="C282" s="26" t="str">
        <f>IF(SUMIFS('BSE - SENSEX Index Options'!$L:$L,'BSE - SENSEX Index Options'!$C:$C,$A282,'BSE - SENSEX Index Options'!$B:$B,C$147)+SUMIFS('BSE - Other Index Options'!$L:$L,'BSE - Other Index Options'!$C:$C,$A282,'BSE - Other Index Options'!$B:$B,C$147)=0,"",SUMIFS('BSE - SENSEX Index Options'!$L:$L,'BSE - SENSEX Index Options'!$C:$C,$A282,'BSE - SENSEX Index Options'!$B:$B,C$147)+SUMIFS('BSE - Other Index Options'!$L:$L,'BSE - Other Index Options'!$C:$C,$A282,'BSE - Other Index Options'!$B:$B,C$147))</f>
        <v/>
      </c>
      <c r="D282" s="26" t="str">
        <f>IF(SUMIFS('BSE - SENSEX Index Options'!$L:$L,'BSE - SENSEX Index Options'!$C:$C,$A282,'BSE - SENSEX Index Options'!$B:$B,D$147)+SUMIFS('BSE - Other Index Options'!$L:$L,'BSE - Other Index Options'!$C:$C,$A282,'BSE - Other Index Options'!$B:$B,D$147)=0,"",SUMIFS('BSE - SENSEX Index Options'!$L:$L,'BSE - SENSEX Index Options'!$C:$C,$A282,'BSE - SENSEX Index Options'!$B:$B,D$147)+SUMIFS('BSE - Other Index Options'!$L:$L,'BSE - Other Index Options'!$C:$C,$A282,'BSE - Other Index Options'!$B:$B,D$147))</f>
        <v/>
      </c>
      <c r="E282" s="26" t="str">
        <f>IF(SUMIFS('BSE - SENSEX Index Options'!$L:$L,'BSE - SENSEX Index Options'!$C:$C,$A282,'BSE - SENSEX Index Options'!$B:$B,E$147)+SUMIFS('BSE - Other Index Options'!$L:$L,'BSE - Other Index Options'!$C:$C,$A282,'BSE - Other Index Options'!$B:$B,E$147)=0,"",SUMIFS('BSE - SENSEX Index Options'!$L:$L,'BSE - SENSEX Index Options'!$C:$C,$A282,'BSE - SENSEX Index Options'!$B:$B,E$147)+SUMIFS('BSE - Other Index Options'!$L:$L,'BSE - Other Index Options'!$C:$C,$A282,'BSE - Other Index Options'!$B:$B,E$147))</f>
        <v/>
      </c>
      <c r="F282" s="26" t="str">
        <f>IF(SUMIFS('BSE - SENSEX Index Options'!$L:$L,'BSE - SENSEX Index Options'!$C:$C,$A282,'BSE - SENSEX Index Options'!$B:$B,F$147)+SUMIFS('BSE - Other Index Options'!$L:$L,'BSE - Other Index Options'!$C:$C,$A282,'BSE - Other Index Options'!$B:$B,F$147)=0,"",SUMIFS('BSE - SENSEX Index Options'!$L:$L,'BSE - SENSEX Index Options'!$C:$C,$A282,'BSE - SENSEX Index Options'!$B:$B,F$147)+SUMIFS('BSE - Other Index Options'!$L:$L,'BSE - Other Index Options'!$C:$C,$A282,'BSE - Other Index Options'!$B:$B,F$147))</f>
        <v/>
      </c>
      <c r="G282" s="26" t="str">
        <f>IF(SUMIFS('BSE - SENSEX Index Options'!$L:$L,'BSE - SENSEX Index Options'!$C:$C,$A282,'BSE - SENSEX Index Options'!$B:$B,G$147)+SUMIFS('BSE - Other Index Options'!$L:$L,'BSE - Other Index Options'!$C:$C,$A282,'BSE - Other Index Options'!$B:$B,G$147)=0,"",SUMIFS('BSE - SENSEX Index Options'!$L:$L,'BSE - SENSEX Index Options'!$C:$C,$A282,'BSE - SENSEX Index Options'!$B:$B,G$147)+SUMIFS('BSE - Other Index Options'!$L:$L,'BSE - Other Index Options'!$C:$C,$A282,'BSE - Other Index Options'!$B:$B,G$147))</f>
        <v/>
      </c>
      <c r="H282" s="26" t="str">
        <f t="shared" si="10"/>
        <v/>
      </c>
    </row>
    <row r="283" spans="1:8" hidden="1" outlineLevel="1">
      <c r="A283" t="s">
        <v>161</v>
      </c>
      <c r="B283" s="26" t="str">
        <f>IF(SUMIFS('BSE - SENSEX Index Options'!$L:$L,'BSE - SENSEX Index Options'!$C:$C,$A283,'BSE - SENSEX Index Options'!$B:$B,B$147)+SUMIFS('BSE - Other Index Options'!$L:$L,'BSE - Other Index Options'!$C:$C,$A283,'BSE - Other Index Options'!$B:$B,B$147)=0,"",SUMIFS('BSE - SENSEX Index Options'!$L:$L,'BSE - SENSEX Index Options'!$C:$C,$A283,'BSE - SENSEX Index Options'!$B:$B,B$147)+SUMIFS('BSE - Other Index Options'!$L:$L,'BSE - Other Index Options'!$C:$C,$A283,'BSE - Other Index Options'!$B:$B,B$147))</f>
        <v/>
      </c>
      <c r="C283" s="26" t="str">
        <f>IF(SUMIFS('BSE - SENSEX Index Options'!$L:$L,'BSE - SENSEX Index Options'!$C:$C,$A283,'BSE - SENSEX Index Options'!$B:$B,C$147)+SUMIFS('BSE - Other Index Options'!$L:$L,'BSE - Other Index Options'!$C:$C,$A283,'BSE - Other Index Options'!$B:$B,C$147)=0,"",SUMIFS('BSE - SENSEX Index Options'!$L:$L,'BSE - SENSEX Index Options'!$C:$C,$A283,'BSE - SENSEX Index Options'!$B:$B,C$147)+SUMIFS('BSE - Other Index Options'!$L:$L,'BSE - Other Index Options'!$C:$C,$A283,'BSE - Other Index Options'!$B:$B,C$147))</f>
        <v/>
      </c>
      <c r="D283" s="26" t="str">
        <f>IF(SUMIFS('BSE - SENSEX Index Options'!$L:$L,'BSE - SENSEX Index Options'!$C:$C,$A283,'BSE - SENSEX Index Options'!$B:$B,D$147)+SUMIFS('BSE - Other Index Options'!$L:$L,'BSE - Other Index Options'!$C:$C,$A283,'BSE - Other Index Options'!$B:$B,D$147)=0,"",SUMIFS('BSE - SENSEX Index Options'!$L:$L,'BSE - SENSEX Index Options'!$C:$C,$A283,'BSE - SENSEX Index Options'!$B:$B,D$147)+SUMIFS('BSE - Other Index Options'!$L:$L,'BSE - Other Index Options'!$C:$C,$A283,'BSE - Other Index Options'!$B:$B,D$147))</f>
        <v/>
      </c>
      <c r="E283" s="26" t="str">
        <f>IF(SUMIFS('BSE - SENSEX Index Options'!$L:$L,'BSE - SENSEX Index Options'!$C:$C,$A283,'BSE - SENSEX Index Options'!$B:$B,E$147)+SUMIFS('BSE - Other Index Options'!$L:$L,'BSE - Other Index Options'!$C:$C,$A283,'BSE - Other Index Options'!$B:$B,E$147)=0,"",SUMIFS('BSE - SENSEX Index Options'!$L:$L,'BSE - SENSEX Index Options'!$C:$C,$A283,'BSE - SENSEX Index Options'!$B:$B,E$147)+SUMIFS('BSE - Other Index Options'!$L:$L,'BSE - Other Index Options'!$C:$C,$A283,'BSE - Other Index Options'!$B:$B,E$147))</f>
        <v/>
      </c>
      <c r="F283" s="26" t="str">
        <f>IF(SUMIFS('BSE - SENSEX Index Options'!$L:$L,'BSE - SENSEX Index Options'!$C:$C,$A283,'BSE - SENSEX Index Options'!$B:$B,F$147)+SUMIFS('BSE - Other Index Options'!$L:$L,'BSE - Other Index Options'!$C:$C,$A283,'BSE - Other Index Options'!$B:$B,F$147)=0,"",SUMIFS('BSE - SENSEX Index Options'!$L:$L,'BSE - SENSEX Index Options'!$C:$C,$A283,'BSE - SENSEX Index Options'!$B:$B,F$147)+SUMIFS('BSE - Other Index Options'!$L:$L,'BSE - Other Index Options'!$C:$C,$A283,'BSE - Other Index Options'!$B:$B,F$147))</f>
        <v/>
      </c>
      <c r="G283" s="26" t="str">
        <f>IF(SUMIFS('BSE - SENSEX Index Options'!$L:$L,'BSE - SENSEX Index Options'!$C:$C,$A283,'BSE - SENSEX Index Options'!$B:$B,G$147)+SUMIFS('BSE - Other Index Options'!$L:$L,'BSE - Other Index Options'!$C:$C,$A283,'BSE - Other Index Options'!$B:$B,G$147)=0,"",SUMIFS('BSE - SENSEX Index Options'!$L:$L,'BSE - SENSEX Index Options'!$C:$C,$A283,'BSE - SENSEX Index Options'!$B:$B,G$147)+SUMIFS('BSE - Other Index Options'!$L:$L,'BSE - Other Index Options'!$C:$C,$A283,'BSE - Other Index Options'!$B:$B,G$147))</f>
        <v/>
      </c>
      <c r="H283" s="26" t="str">
        <f t="shared" si="10"/>
        <v/>
      </c>
    </row>
    <row r="284" spans="1:8" hidden="1" outlineLevel="1">
      <c r="A284" t="s">
        <v>162</v>
      </c>
      <c r="B284" s="26" t="str">
        <f>IF(SUMIFS('BSE - SENSEX Index Options'!$L:$L,'BSE - SENSEX Index Options'!$C:$C,$A284,'BSE - SENSEX Index Options'!$B:$B,B$147)+SUMIFS('BSE - Other Index Options'!$L:$L,'BSE - Other Index Options'!$C:$C,$A284,'BSE - Other Index Options'!$B:$B,B$147)=0,"",SUMIFS('BSE - SENSEX Index Options'!$L:$L,'BSE - SENSEX Index Options'!$C:$C,$A284,'BSE - SENSEX Index Options'!$B:$B,B$147)+SUMIFS('BSE - Other Index Options'!$L:$L,'BSE - Other Index Options'!$C:$C,$A284,'BSE - Other Index Options'!$B:$B,B$147))</f>
        <v/>
      </c>
      <c r="C284" s="26" t="str">
        <f>IF(SUMIFS('BSE - SENSEX Index Options'!$L:$L,'BSE - SENSEX Index Options'!$C:$C,$A284,'BSE - SENSEX Index Options'!$B:$B,C$147)+SUMIFS('BSE - Other Index Options'!$L:$L,'BSE - Other Index Options'!$C:$C,$A284,'BSE - Other Index Options'!$B:$B,C$147)=0,"",SUMIFS('BSE - SENSEX Index Options'!$L:$L,'BSE - SENSEX Index Options'!$C:$C,$A284,'BSE - SENSEX Index Options'!$B:$B,C$147)+SUMIFS('BSE - Other Index Options'!$L:$L,'BSE - Other Index Options'!$C:$C,$A284,'BSE - Other Index Options'!$B:$B,C$147))</f>
        <v/>
      </c>
      <c r="D284" s="26" t="str">
        <f>IF(SUMIFS('BSE - SENSEX Index Options'!$L:$L,'BSE - SENSEX Index Options'!$C:$C,$A284,'BSE - SENSEX Index Options'!$B:$B,D$147)+SUMIFS('BSE - Other Index Options'!$L:$L,'BSE - Other Index Options'!$C:$C,$A284,'BSE - Other Index Options'!$B:$B,D$147)=0,"",SUMIFS('BSE - SENSEX Index Options'!$L:$L,'BSE - SENSEX Index Options'!$C:$C,$A284,'BSE - SENSEX Index Options'!$B:$B,D$147)+SUMIFS('BSE - Other Index Options'!$L:$L,'BSE - Other Index Options'!$C:$C,$A284,'BSE - Other Index Options'!$B:$B,D$147))</f>
        <v/>
      </c>
      <c r="E284" s="26" t="str">
        <f>IF(SUMIFS('BSE - SENSEX Index Options'!$L:$L,'BSE - SENSEX Index Options'!$C:$C,$A284,'BSE - SENSEX Index Options'!$B:$B,E$147)+SUMIFS('BSE - Other Index Options'!$L:$L,'BSE - Other Index Options'!$C:$C,$A284,'BSE - Other Index Options'!$B:$B,E$147)=0,"",SUMIFS('BSE - SENSEX Index Options'!$L:$L,'BSE - SENSEX Index Options'!$C:$C,$A284,'BSE - SENSEX Index Options'!$B:$B,E$147)+SUMIFS('BSE - Other Index Options'!$L:$L,'BSE - Other Index Options'!$C:$C,$A284,'BSE - Other Index Options'!$B:$B,E$147))</f>
        <v/>
      </c>
      <c r="F284" s="26" t="str">
        <f>IF(SUMIFS('BSE - SENSEX Index Options'!$L:$L,'BSE - SENSEX Index Options'!$C:$C,$A284,'BSE - SENSEX Index Options'!$B:$B,F$147)+SUMIFS('BSE - Other Index Options'!$L:$L,'BSE - Other Index Options'!$C:$C,$A284,'BSE - Other Index Options'!$B:$B,F$147)=0,"",SUMIFS('BSE - SENSEX Index Options'!$L:$L,'BSE - SENSEX Index Options'!$C:$C,$A284,'BSE - SENSEX Index Options'!$B:$B,F$147)+SUMIFS('BSE - Other Index Options'!$L:$L,'BSE - Other Index Options'!$C:$C,$A284,'BSE - Other Index Options'!$B:$B,F$147))</f>
        <v/>
      </c>
      <c r="G284" s="26" t="str">
        <f>IF(SUMIFS('BSE - SENSEX Index Options'!$L:$L,'BSE - SENSEX Index Options'!$C:$C,$A284,'BSE - SENSEX Index Options'!$B:$B,G$147)+SUMIFS('BSE - Other Index Options'!$L:$L,'BSE - Other Index Options'!$C:$C,$A284,'BSE - Other Index Options'!$B:$B,G$147)=0,"",SUMIFS('BSE - SENSEX Index Options'!$L:$L,'BSE - SENSEX Index Options'!$C:$C,$A284,'BSE - SENSEX Index Options'!$B:$B,G$147)+SUMIFS('BSE - Other Index Options'!$L:$L,'BSE - Other Index Options'!$C:$C,$A284,'BSE - Other Index Options'!$B:$B,G$147))</f>
        <v/>
      </c>
      <c r="H284" s="26" t="str">
        <f t="shared" si="10"/>
        <v/>
      </c>
    </row>
    <row r="285" spans="1:8" hidden="1" outlineLevel="1">
      <c r="A285" t="s">
        <v>163</v>
      </c>
      <c r="B285" s="26" t="str">
        <f>IF(SUMIFS('BSE - SENSEX Index Options'!$L:$L,'BSE - SENSEX Index Options'!$C:$C,$A285,'BSE - SENSEX Index Options'!$B:$B,B$147)+SUMIFS('BSE - Other Index Options'!$L:$L,'BSE - Other Index Options'!$C:$C,$A285,'BSE - Other Index Options'!$B:$B,B$147)=0,"",SUMIFS('BSE - SENSEX Index Options'!$L:$L,'BSE - SENSEX Index Options'!$C:$C,$A285,'BSE - SENSEX Index Options'!$B:$B,B$147)+SUMIFS('BSE - Other Index Options'!$L:$L,'BSE - Other Index Options'!$C:$C,$A285,'BSE - Other Index Options'!$B:$B,B$147))</f>
        <v/>
      </c>
      <c r="C285" s="26" t="str">
        <f>IF(SUMIFS('BSE - SENSEX Index Options'!$L:$L,'BSE - SENSEX Index Options'!$C:$C,$A285,'BSE - SENSEX Index Options'!$B:$B,C$147)+SUMIFS('BSE - Other Index Options'!$L:$L,'BSE - Other Index Options'!$C:$C,$A285,'BSE - Other Index Options'!$B:$B,C$147)=0,"",SUMIFS('BSE - SENSEX Index Options'!$L:$L,'BSE - SENSEX Index Options'!$C:$C,$A285,'BSE - SENSEX Index Options'!$B:$B,C$147)+SUMIFS('BSE - Other Index Options'!$L:$L,'BSE - Other Index Options'!$C:$C,$A285,'BSE - Other Index Options'!$B:$B,C$147))</f>
        <v/>
      </c>
      <c r="D285" s="26" t="str">
        <f>IF(SUMIFS('BSE - SENSEX Index Options'!$L:$L,'BSE - SENSEX Index Options'!$C:$C,$A285,'BSE - SENSEX Index Options'!$B:$B,D$147)+SUMIFS('BSE - Other Index Options'!$L:$L,'BSE - Other Index Options'!$C:$C,$A285,'BSE - Other Index Options'!$B:$B,D$147)=0,"",SUMIFS('BSE - SENSEX Index Options'!$L:$L,'BSE - SENSEX Index Options'!$C:$C,$A285,'BSE - SENSEX Index Options'!$B:$B,D$147)+SUMIFS('BSE - Other Index Options'!$L:$L,'BSE - Other Index Options'!$C:$C,$A285,'BSE - Other Index Options'!$B:$B,D$147))</f>
        <v/>
      </c>
      <c r="E285" s="26" t="str">
        <f>IF(SUMIFS('BSE - SENSEX Index Options'!$L:$L,'BSE - SENSEX Index Options'!$C:$C,$A285,'BSE - SENSEX Index Options'!$B:$B,E$147)+SUMIFS('BSE - Other Index Options'!$L:$L,'BSE - Other Index Options'!$C:$C,$A285,'BSE - Other Index Options'!$B:$B,E$147)=0,"",SUMIFS('BSE - SENSEX Index Options'!$L:$L,'BSE - SENSEX Index Options'!$C:$C,$A285,'BSE - SENSEX Index Options'!$B:$B,E$147)+SUMIFS('BSE - Other Index Options'!$L:$L,'BSE - Other Index Options'!$C:$C,$A285,'BSE - Other Index Options'!$B:$B,E$147))</f>
        <v/>
      </c>
      <c r="F285" s="26" t="str">
        <f>IF(SUMIFS('BSE - SENSEX Index Options'!$L:$L,'BSE - SENSEX Index Options'!$C:$C,$A285,'BSE - SENSEX Index Options'!$B:$B,F$147)+SUMIFS('BSE - Other Index Options'!$L:$L,'BSE - Other Index Options'!$C:$C,$A285,'BSE - Other Index Options'!$B:$B,F$147)=0,"",SUMIFS('BSE - SENSEX Index Options'!$L:$L,'BSE - SENSEX Index Options'!$C:$C,$A285,'BSE - SENSEX Index Options'!$B:$B,F$147)+SUMIFS('BSE - Other Index Options'!$L:$L,'BSE - Other Index Options'!$C:$C,$A285,'BSE - Other Index Options'!$B:$B,F$147))</f>
        <v/>
      </c>
      <c r="G285" s="26" t="str">
        <f>IF(SUMIFS('BSE - SENSEX Index Options'!$L:$L,'BSE - SENSEX Index Options'!$C:$C,$A285,'BSE - SENSEX Index Options'!$B:$B,G$147)+SUMIFS('BSE - Other Index Options'!$L:$L,'BSE - Other Index Options'!$C:$C,$A285,'BSE - Other Index Options'!$B:$B,G$147)=0,"",SUMIFS('BSE - SENSEX Index Options'!$L:$L,'BSE - SENSEX Index Options'!$C:$C,$A285,'BSE - SENSEX Index Options'!$B:$B,G$147)+SUMIFS('BSE - Other Index Options'!$L:$L,'BSE - Other Index Options'!$C:$C,$A285,'BSE - Other Index Options'!$B:$B,G$147))</f>
        <v/>
      </c>
      <c r="H285" s="26" t="str">
        <f t="shared" si="10"/>
        <v/>
      </c>
    </row>
    <row r="286" spans="1:8" collapsed="1">
      <c r="A286" s="28" t="s">
        <v>15</v>
      </c>
      <c r="B286" s="30">
        <f t="shared" ref="B286:H286" si="11">IF(SUM(B148:B285)=0,"",SUM(B148:B285))</f>
        <v>5054.4768000000022</v>
      </c>
      <c r="C286" s="30">
        <f t="shared" si="11"/>
        <v>4755.2531999999992</v>
      </c>
      <c r="D286" s="30">
        <f t="shared" si="11"/>
        <v>16391.664799999995</v>
      </c>
      <c r="E286" s="30">
        <f t="shared" si="11"/>
        <v>23294.2814</v>
      </c>
      <c r="F286" s="30">
        <f t="shared" si="11"/>
        <v>4620.1861999999983</v>
      </c>
      <c r="G286" s="30">
        <f t="shared" si="11"/>
        <v>247.8493</v>
      </c>
      <c r="H286" s="30">
        <f t="shared" si="11"/>
        <v>54363.711699999993</v>
      </c>
    </row>
    <row r="289" spans="1:8">
      <c r="A289" s="28" t="s">
        <v>259</v>
      </c>
    </row>
    <row r="290" spans="1:8">
      <c r="A290" s="28" t="s">
        <v>8</v>
      </c>
      <c r="B290" s="28" t="s">
        <v>9</v>
      </c>
      <c r="C290" s="28" t="s">
        <v>10</v>
      </c>
      <c r="D290" s="28" t="s">
        <v>11</v>
      </c>
      <c r="E290" s="28" t="s">
        <v>12</v>
      </c>
      <c r="F290" s="28" t="s">
        <v>13</v>
      </c>
      <c r="G290" s="28" t="s">
        <v>14</v>
      </c>
      <c r="H290" s="28" t="s">
        <v>15</v>
      </c>
    </row>
    <row r="291" spans="1:8">
      <c r="A291" t="s">
        <v>17</v>
      </c>
      <c r="B291" s="27">
        <f t="shared" ref="B291:H300" si="12">IF(SUM(B5,B148)=0,"",SUM(B5)/SUM(B5,B148))</f>
        <v>0.83483795853875786</v>
      </c>
      <c r="C291" s="27">
        <f t="shared" si="12"/>
        <v>0.87964204407468671</v>
      </c>
      <c r="D291" s="27">
        <f t="shared" si="12"/>
        <v>0.57430695766779283</v>
      </c>
      <c r="E291" s="27">
        <f t="shared" si="12"/>
        <v>0.44063476095696696</v>
      </c>
      <c r="F291" s="27">
        <f t="shared" si="12"/>
        <v>0.84006347779859236</v>
      </c>
      <c r="G291" s="27" t="str">
        <f t="shared" si="12"/>
        <v/>
      </c>
      <c r="H291" s="27">
        <f t="shared" si="12"/>
        <v>0.69477803643371716</v>
      </c>
    </row>
    <row r="292" spans="1:8">
      <c r="A292" t="s">
        <v>19</v>
      </c>
      <c r="B292" s="27">
        <f t="shared" si="12"/>
        <v>0.84281303153165055</v>
      </c>
      <c r="C292" s="27">
        <f t="shared" si="12"/>
        <v>0.87689493501118987</v>
      </c>
      <c r="D292" s="27">
        <f t="shared" si="12"/>
        <v>0.60570681654793812</v>
      </c>
      <c r="E292" s="27">
        <f t="shared" si="12"/>
        <v>0.43388711061873947</v>
      </c>
      <c r="F292" s="27">
        <f t="shared" si="12"/>
        <v>0.84274804814408488</v>
      </c>
      <c r="G292" s="27" t="str">
        <f t="shared" si="12"/>
        <v/>
      </c>
      <c r="H292" s="27">
        <f t="shared" si="12"/>
        <v>0.7199459873805929</v>
      </c>
    </row>
    <row r="293" spans="1:8">
      <c r="A293" t="s">
        <v>21</v>
      </c>
      <c r="B293" s="27">
        <f t="shared" si="12"/>
        <v>0.83620091760804138</v>
      </c>
      <c r="C293" s="27">
        <f t="shared" si="12"/>
        <v>0.86628446681945515</v>
      </c>
      <c r="D293" s="27">
        <f t="shared" si="12"/>
        <v>0.610329390052883</v>
      </c>
      <c r="E293" s="27">
        <f t="shared" si="12"/>
        <v>0.4628893996235644</v>
      </c>
      <c r="F293" s="27">
        <f t="shared" si="12"/>
        <v>0.84130778097439207</v>
      </c>
      <c r="G293" s="27" t="str">
        <f t="shared" si="12"/>
        <v/>
      </c>
      <c r="H293" s="27">
        <f t="shared" si="12"/>
        <v>0.71052518269350784</v>
      </c>
    </row>
    <row r="294" spans="1:8">
      <c r="A294" t="s">
        <v>23</v>
      </c>
      <c r="B294" s="27">
        <f t="shared" si="12"/>
        <v>0.8282641441534071</v>
      </c>
      <c r="C294" s="27">
        <f t="shared" si="12"/>
        <v>0.86803675076171249</v>
      </c>
      <c r="D294" s="27">
        <f t="shared" si="12"/>
        <v>0.59218496305118162</v>
      </c>
      <c r="E294" s="27">
        <f t="shared" si="12"/>
        <v>0.46145026535498379</v>
      </c>
      <c r="F294" s="27">
        <f t="shared" si="12"/>
        <v>0.86069554899634226</v>
      </c>
      <c r="G294" s="27" t="str">
        <f t="shared" si="12"/>
        <v/>
      </c>
      <c r="H294" s="27">
        <f t="shared" si="12"/>
        <v>0.71818040244979076</v>
      </c>
    </row>
    <row r="295" spans="1:8">
      <c r="A295" t="s">
        <v>25</v>
      </c>
      <c r="B295" s="27">
        <f t="shared" si="12"/>
        <v>0.86222925372541581</v>
      </c>
      <c r="C295" s="27">
        <f t="shared" si="12"/>
        <v>0.88902363429891573</v>
      </c>
      <c r="D295" s="27" t="str">
        <f t="shared" si="12"/>
        <v/>
      </c>
      <c r="E295" s="27" t="str">
        <f t="shared" si="12"/>
        <v/>
      </c>
      <c r="F295" s="27" t="str">
        <f t="shared" si="12"/>
        <v/>
      </c>
      <c r="G295" s="27" t="str">
        <f t="shared" si="12"/>
        <v/>
      </c>
      <c r="H295" s="27">
        <f t="shared" si="12"/>
        <v>0.87605317397543936</v>
      </c>
    </row>
    <row r="296" spans="1:8">
      <c r="A296" t="s">
        <v>27</v>
      </c>
      <c r="B296" s="27">
        <f t="shared" si="12"/>
        <v>0.83735776586291721</v>
      </c>
      <c r="C296" s="27">
        <f t="shared" si="12"/>
        <v>0.85818763829240974</v>
      </c>
      <c r="D296" s="27">
        <f t="shared" si="12"/>
        <v>0.45963684422211254</v>
      </c>
      <c r="E296" s="27" t="str">
        <f t="shared" si="12"/>
        <v/>
      </c>
      <c r="F296" s="27">
        <f t="shared" si="12"/>
        <v>0.83221263442010063</v>
      </c>
      <c r="G296" s="27" t="str">
        <f t="shared" si="12"/>
        <v/>
      </c>
      <c r="H296" s="27">
        <f t="shared" si="12"/>
        <v>0.72847889190876924</v>
      </c>
    </row>
    <row r="297" spans="1:8">
      <c r="A297" t="s">
        <v>29</v>
      </c>
      <c r="B297" s="27">
        <f t="shared" si="12"/>
        <v>0.82701119883273866</v>
      </c>
      <c r="C297" s="27">
        <f t="shared" si="12"/>
        <v>0.85877997688700458</v>
      </c>
      <c r="D297" s="27">
        <f t="shared" si="12"/>
        <v>0.57059409025392915</v>
      </c>
      <c r="E297" s="27">
        <f t="shared" si="12"/>
        <v>0.42899791192412479</v>
      </c>
      <c r="F297" s="27">
        <f t="shared" si="12"/>
        <v>0.83105621597437862</v>
      </c>
      <c r="G297" s="27" t="str">
        <f t="shared" si="12"/>
        <v/>
      </c>
      <c r="H297" s="27">
        <f t="shared" si="12"/>
        <v>0.69180248898174657</v>
      </c>
    </row>
    <row r="298" spans="1:8">
      <c r="A298" t="s">
        <v>31</v>
      </c>
      <c r="B298" s="27">
        <f t="shared" si="12"/>
        <v>0.86899164824881669</v>
      </c>
      <c r="C298" s="27">
        <f t="shared" si="12"/>
        <v>0.67500823732980297</v>
      </c>
      <c r="D298" s="27">
        <f t="shared" si="12"/>
        <v>0.59596190658860737</v>
      </c>
      <c r="E298" s="27">
        <f t="shared" si="12"/>
        <v>0.47088814078456592</v>
      </c>
      <c r="F298" s="27">
        <f t="shared" si="12"/>
        <v>0.83549336843273225</v>
      </c>
      <c r="G298" s="27" t="str">
        <f t="shared" si="12"/>
        <v/>
      </c>
      <c r="H298" s="27">
        <f t="shared" si="12"/>
        <v>0.70422020966525134</v>
      </c>
    </row>
    <row r="299" spans="1:8">
      <c r="A299" t="s">
        <v>33</v>
      </c>
      <c r="B299" s="27">
        <f t="shared" si="12"/>
        <v>0.864012184508268</v>
      </c>
      <c r="C299" s="27">
        <f t="shared" si="12"/>
        <v>0.89429742716094918</v>
      </c>
      <c r="D299" s="27" t="str">
        <f t="shared" si="12"/>
        <v/>
      </c>
      <c r="E299" s="27">
        <f t="shared" si="12"/>
        <v>0.47656035464361857</v>
      </c>
      <c r="F299" s="27">
        <f t="shared" si="12"/>
        <v>0.86091908972625542</v>
      </c>
      <c r="G299" s="27" t="str">
        <f t="shared" si="12"/>
        <v/>
      </c>
      <c r="H299" s="27">
        <f t="shared" si="12"/>
        <v>0.76928722286341056</v>
      </c>
    </row>
    <row r="300" spans="1:8">
      <c r="A300" t="s">
        <v>35</v>
      </c>
      <c r="B300" s="27" t="str">
        <f t="shared" si="12"/>
        <v/>
      </c>
      <c r="C300" s="27" t="str">
        <f t="shared" si="12"/>
        <v/>
      </c>
      <c r="D300" s="27">
        <f t="shared" si="12"/>
        <v>0.59552674416252471</v>
      </c>
      <c r="E300" s="27">
        <f t="shared" si="12"/>
        <v>0.44780110700621867</v>
      </c>
      <c r="F300" s="27">
        <f t="shared" si="12"/>
        <v>0.84203028252030054</v>
      </c>
      <c r="G300" s="27" t="str">
        <f t="shared" si="12"/>
        <v/>
      </c>
      <c r="H300" s="27">
        <f t="shared" si="12"/>
        <v>0.61388212383700458</v>
      </c>
    </row>
    <row r="301" spans="1:8">
      <c r="A301" t="s">
        <v>36</v>
      </c>
      <c r="B301" s="27">
        <f t="shared" ref="B301:H310" si="13">IF(SUM(B15,B158)=0,"",SUM(B15)/SUM(B15,B158))</f>
        <v>0.83469918169311053</v>
      </c>
      <c r="C301" s="27">
        <f t="shared" si="13"/>
        <v>0.8590328069569203</v>
      </c>
      <c r="D301" s="27" t="str">
        <f t="shared" si="13"/>
        <v/>
      </c>
      <c r="E301" s="27">
        <f t="shared" si="13"/>
        <v>0.43392524854843206</v>
      </c>
      <c r="F301" s="27">
        <f t="shared" si="13"/>
        <v>0.84027438822497014</v>
      </c>
      <c r="G301" s="27" t="str">
        <f t="shared" si="13"/>
        <v/>
      </c>
      <c r="H301" s="27">
        <f t="shared" si="13"/>
        <v>0.72870585549567668</v>
      </c>
    </row>
    <row r="302" spans="1:8">
      <c r="A302" t="s">
        <v>37</v>
      </c>
      <c r="B302" s="27">
        <f t="shared" si="13"/>
        <v>0.84210890458295939</v>
      </c>
      <c r="C302" s="27">
        <f t="shared" si="13"/>
        <v>0.86969152467774258</v>
      </c>
      <c r="D302" s="27">
        <f t="shared" si="13"/>
        <v>0.58627654580885591</v>
      </c>
      <c r="E302" s="27">
        <f t="shared" si="13"/>
        <v>0.42348698996130812</v>
      </c>
      <c r="F302" s="27">
        <f t="shared" si="13"/>
        <v>0.85317492246236259</v>
      </c>
      <c r="G302" s="27" t="str">
        <f t="shared" si="13"/>
        <v/>
      </c>
      <c r="H302" s="27">
        <f t="shared" si="13"/>
        <v>0.70992246456517161</v>
      </c>
    </row>
    <row r="303" spans="1:8">
      <c r="A303" t="s">
        <v>38</v>
      </c>
      <c r="B303" s="27">
        <f t="shared" si="13"/>
        <v>0.85133457611125773</v>
      </c>
      <c r="C303" s="27">
        <f t="shared" si="13"/>
        <v>0.87357378192892554</v>
      </c>
      <c r="D303" s="27">
        <f t="shared" si="13"/>
        <v>0.61500240481285751</v>
      </c>
      <c r="E303" s="27">
        <f t="shared" si="13"/>
        <v>0.44189469211344551</v>
      </c>
      <c r="F303" s="27">
        <f t="shared" si="13"/>
        <v>0.86112009030827552</v>
      </c>
      <c r="G303" s="27" t="str">
        <f t="shared" si="13"/>
        <v/>
      </c>
      <c r="H303" s="27">
        <f t="shared" si="13"/>
        <v>0.72228145326053994</v>
      </c>
    </row>
    <row r="304" spans="1:8">
      <c r="A304" t="s">
        <v>39</v>
      </c>
      <c r="B304" s="27">
        <f t="shared" si="13"/>
        <v>0.87054942596867724</v>
      </c>
      <c r="C304" s="27">
        <f t="shared" si="13"/>
        <v>0.88958854980752788</v>
      </c>
      <c r="D304" s="27">
        <f t="shared" si="13"/>
        <v>0.58917038931699461</v>
      </c>
      <c r="E304" s="27">
        <f t="shared" si="13"/>
        <v>0.41997800696496684</v>
      </c>
      <c r="F304" s="27">
        <f t="shared" si="13"/>
        <v>0.83216546252341861</v>
      </c>
      <c r="G304" s="27" t="str">
        <f t="shared" si="13"/>
        <v/>
      </c>
      <c r="H304" s="27">
        <f t="shared" si="13"/>
        <v>0.7043199482082787</v>
      </c>
    </row>
    <row r="305" spans="1:8">
      <c r="A305" t="s">
        <v>40</v>
      </c>
      <c r="B305" s="27" t="str">
        <f t="shared" si="13"/>
        <v/>
      </c>
      <c r="C305" s="27" t="str">
        <f t="shared" si="13"/>
        <v/>
      </c>
      <c r="D305" s="27" t="str">
        <f t="shared" si="13"/>
        <v/>
      </c>
      <c r="E305" s="27" t="str">
        <f t="shared" si="13"/>
        <v/>
      </c>
      <c r="F305" s="27" t="str">
        <f t="shared" si="13"/>
        <v/>
      </c>
      <c r="G305" s="27" t="str">
        <f t="shared" si="13"/>
        <v/>
      </c>
      <c r="H305" s="27" t="str">
        <f t="shared" si="13"/>
        <v/>
      </c>
    </row>
    <row r="306" spans="1:8">
      <c r="A306" t="s">
        <v>41</v>
      </c>
      <c r="B306" s="27">
        <f t="shared" si="13"/>
        <v>0.83730690032823862</v>
      </c>
      <c r="C306" s="27">
        <f t="shared" si="13"/>
        <v>0.87592768425469625</v>
      </c>
      <c r="D306" s="27">
        <f t="shared" si="13"/>
        <v>0.56143667233562944</v>
      </c>
      <c r="E306" s="27">
        <f t="shared" si="13"/>
        <v>0.39514894416713653</v>
      </c>
      <c r="F306" s="27">
        <f t="shared" si="13"/>
        <v>0.83018525352134798</v>
      </c>
      <c r="G306" s="27" t="str">
        <f t="shared" si="13"/>
        <v/>
      </c>
      <c r="H306" s="27">
        <f t="shared" si="13"/>
        <v>0.68862597245038637</v>
      </c>
    </row>
    <row r="307" spans="1:8">
      <c r="A307" t="s">
        <v>42</v>
      </c>
      <c r="B307" s="27">
        <f t="shared" si="13"/>
        <v>0.84001563769420973</v>
      </c>
      <c r="C307" s="27">
        <f t="shared" si="13"/>
        <v>0.87067071108323613</v>
      </c>
      <c r="D307" s="27">
        <f t="shared" si="13"/>
        <v>0.55472301230848575</v>
      </c>
      <c r="E307" s="27">
        <f t="shared" si="13"/>
        <v>0.42223631252335614</v>
      </c>
      <c r="F307" s="27">
        <f t="shared" si="13"/>
        <v>0.82859373390699098</v>
      </c>
      <c r="G307" s="27" t="str">
        <f t="shared" si="13"/>
        <v/>
      </c>
      <c r="H307" s="27">
        <f t="shared" si="13"/>
        <v>0.68702725709034473</v>
      </c>
    </row>
    <row r="308" spans="1:8">
      <c r="A308" t="s">
        <v>43</v>
      </c>
      <c r="B308" s="27">
        <f t="shared" si="13"/>
        <v>0.83445809564161288</v>
      </c>
      <c r="C308" s="27">
        <f t="shared" si="13"/>
        <v>0.86167862278383389</v>
      </c>
      <c r="D308" s="27">
        <f t="shared" si="13"/>
        <v>0.54766829408865414</v>
      </c>
      <c r="E308" s="27">
        <f t="shared" si="13"/>
        <v>0.41648055513999033</v>
      </c>
      <c r="F308" s="27">
        <f t="shared" si="13"/>
        <v>0.8202177193774457</v>
      </c>
      <c r="G308" s="27" t="str">
        <f t="shared" si="13"/>
        <v/>
      </c>
      <c r="H308" s="27">
        <f t="shared" si="13"/>
        <v>0.67787563149952323</v>
      </c>
    </row>
    <row r="309" spans="1:8">
      <c r="A309" t="s">
        <v>44</v>
      </c>
      <c r="B309" s="27">
        <f t="shared" si="13"/>
        <v>0.81210547536664501</v>
      </c>
      <c r="C309" s="27">
        <f t="shared" si="13"/>
        <v>0.84875867928983217</v>
      </c>
      <c r="D309" s="27">
        <f t="shared" si="13"/>
        <v>0.41693729559419213</v>
      </c>
      <c r="E309" s="27" t="str">
        <f t="shared" si="13"/>
        <v/>
      </c>
      <c r="F309" s="27">
        <f t="shared" si="13"/>
        <v>0.83167706743387215</v>
      </c>
      <c r="G309" s="27" t="str">
        <f t="shared" si="13"/>
        <v/>
      </c>
      <c r="H309" s="27">
        <f t="shared" si="13"/>
        <v>0.7046763275424679</v>
      </c>
    </row>
    <row r="310" spans="1:8">
      <c r="A310" t="s">
        <v>45</v>
      </c>
      <c r="B310" s="27">
        <f t="shared" si="13"/>
        <v>0.84330527049848414</v>
      </c>
      <c r="C310" s="27">
        <f t="shared" si="13"/>
        <v>0.8786589744150004</v>
      </c>
      <c r="D310" s="27">
        <f t="shared" si="13"/>
        <v>0.53863104340304124</v>
      </c>
      <c r="E310" s="27" t="str">
        <f t="shared" si="13"/>
        <v/>
      </c>
      <c r="F310" s="27" t="str">
        <f t="shared" si="13"/>
        <v/>
      </c>
      <c r="G310" s="27" t="str">
        <f t="shared" si="13"/>
        <v/>
      </c>
      <c r="H310" s="27">
        <f t="shared" si="13"/>
        <v>0.75828389360105353</v>
      </c>
    </row>
    <row r="311" spans="1:8">
      <c r="A311" t="s">
        <v>46</v>
      </c>
      <c r="B311" s="27">
        <f t="shared" ref="B311:H320" si="14">IF(SUM(B25,B168)=0,"",SUM(B25)/SUM(B25,B168))</f>
        <v>0.80835898186291411</v>
      </c>
      <c r="C311" s="27">
        <f t="shared" si="14"/>
        <v>0.83996858247383643</v>
      </c>
      <c r="D311" s="27">
        <f t="shared" si="14"/>
        <v>0.53650864475185578</v>
      </c>
      <c r="E311" s="27">
        <f t="shared" si="14"/>
        <v>0.34927670328888943</v>
      </c>
      <c r="F311" s="27">
        <f t="shared" si="14"/>
        <v>0.81710989981624926</v>
      </c>
      <c r="G311" s="27" t="str">
        <f t="shared" si="14"/>
        <v/>
      </c>
      <c r="H311" s="27">
        <f t="shared" si="14"/>
        <v>0.66670875337648039</v>
      </c>
    </row>
    <row r="312" spans="1:8">
      <c r="A312" t="s">
        <v>47</v>
      </c>
      <c r="B312" s="27">
        <f t="shared" si="14"/>
        <v>0.82894100041323804</v>
      </c>
      <c r="C312" s="27">
        <f t="shared" si="14"/>
        <v>0.83112744051669385</v>
      </c>
      <c r="D312" s="27">
        <f t="shared" si="14"/>
        <v>0.39841020497234608</v>
      </c>
      <c r="E312" s="27">
        <f t="shared" si="14"/>
        <v>0.42413295732662182</v>
      </c>
      <c r="F312" s="27">
        <f t="shared" si="14"/>
        <v>0.81738412734706412</v>
      </c>
      <c r="G312" s="27" t="str">
        <f t="shared" si="14"/>
        <v/>
      </c>
      <c r="H312" s="27">
        <f t="shared" si="14"/>
        <v>0.66124488662419434</v>
      </c>
    </row>
    <row r="313" spans="1:8">
      <c r="A313" t="s">
        <v>48</v>
      </c>
      <c r="B313" s="27">
        <f t="shared" si="14"/>
        <v>0.82714283444213743</v>
      </c>
      <c r="C313" s="27">
        <f t="shared" si="14"/>
        <v>0.85608215466222548</v>
      </c>
      <c r="D313" s="27">
        <f t="shared" si="14"/>
        <v>0.5682508806711225</v>
      </c>
      <c r="E313" s="27" t="str">
        <f t="shared" si="14"/>
        <v/>
      </c>
      <c r="F313" s="27">
        <f t="shared" si="14"/>
        <v>0.82340052430747124</v>
      </c>
      <c r="G313" s="27" t="str">
        <f t="shared" si="14"/>
        <v/>
      </c>
      <c r="H313" s="27">
        <f t="shared" si="14"/>
        <v>0.74291092810981818</v>
      </c>
    </row>
    <row r="314" spans="1:8">
      <c r="A314" t="s">
        <v>49</v>
      </c>
      <c r="B314" s="27" t="str">
        <f t="shared" si="14"/>
        <v/>
      </c>
      <c r="C314" s="27">
        <f t="shared" si="14"/>
        <v>0.87134140628014267</v>
      </c>
      <c r="D314" s="27">
        <f t="shared" si="14"/>
        <v>0.49896002729720917</v>
      </c>
      <c r="E314" s="27">
        <f t="shared" si="14"/>
        <v>0.42039900497276939</v>
      </c>
      <c r="F314" s="27">
        <f t="shared" si="14"/>
        <v>0.84369038558162457</v>
      </c>
      <c r="G314" s="27" t="str">
        <f t="shared" si="14"/>
        <v/>
      </c>
      <c r="H314" s="27">
        <f t="shared" si="14"/>
        <v>0.65451293666467281</v>
      </c>
    </row>
    <row r="315" spans="1:8">
      <c r="A315" t="s">
        <v>50</v>
      </c>
      <c r="B315" s="27" t="str">
        <f t="shared" si="14"/>
        <v/>
      </c>
      <c r="C315" s="27" t="str">
        <f t="shared" si="14"/>
        <v/>
      </c>
      <c r="D315" s="27" t="str">
        <f t="shared" si="14"/>
        <v/>
      </c>
      <c r="E315" s="27">
        <f t="shared" si="14"/>
        <v>0.36958411902642041</v>
      </c>
      <c r="F315" s="27">
        <f t="shared" si="14"/>
        <v>0.82502880932851763</v>
      </c>
      <c r="G315" s="27" t="str">
        <f t="shared" si="14"/>
        <v/>
      </c>
      <c r="H315" s="27">
        <f t="shared" si="14"/>
        <v>0.56150833007412193</v>
      </c>
    </row>
    <row r="316" spans="1:8">
      <c r="A316" t="s">
        <v>51</v>
      </c>
      <c r="B316" s="27">
        <f t="shared" si="14"/>
        <v>0.84235502123165917</v>
      </c>
      <c r="C316" s="27">
        <f t="shared" si="14"/>
        <v>0.85771720113545591</v>
      </c>
      <c r="D316" s="27">
        <f t="shared" si="14"/>
        <v>0.51802365724639632</v>
      </c>
      <c r="E316" s="27">
        <f t="shared" si="14"/>
        <v>0.38410532263478614</v>
      </c>
      <c r="F316" s="27">
        <f t="shared" si="14"/>
        <v>0.82729325388993724</v>
      </c>
      <c r="G316" s="27">
        <f t="shared" si="14"/>
        <v>0.81871484001512018</v>
      </c>
      <c r="H316" s="27">
        <f t="shared" si="14"/>
        <v>0.73656945560070453</v>
      </c>
    </row>
    <row r="317" spans="1:8">
      <c r="A317" t="s">
        <v>52</v>
      </c>
      <c r="B317" s="27">
        <f t="shared" si="14"/>
        <v>0.84065254781934351</v>
      </c>
      <c r="C317" s="27">
        <f t="shared" si="14"/>
        <v>0.86558670433242835</v>
      </c>
      <c r="D317" s="27">
        <f t="shared" si="14"/>
        <v>0.53521693211011523</v>
      </c>
      <c r="E317" s="27">
        <f t="shared" si="14"/>
        <v>0.38667306165794446</v>
      </c>
      <c r="F317" s="27">
        <f t="shared" si="14"/>
        <v>0.82624062844813373</v>
      </c>
      <c r="G317" s="27" t="str">
        <f t="shared" si="14"/>
        <v/>
      </c>
      <c r="H317" s="27">
        <f t="shared" si="14"/>
        <v>0.68347787712498564</v>
      </c>
    </row>
    <row r="318" spans="1:8">
      <c r="A318" t="s">
        <v>53</v>
      </c>
      <c r="B318" s="27">
        <f t="shared" si="14"/>
        <v>0.83752296850581598</v>
      </c>
      <c r="C318" s="27">
        <f t="shared" si="14"/>
        <v>0.86922903994576672</v>
      </c>
      <c r="D318" s="27">
        <f t="shared" si="14"/>
        <v>0.5469346943411596</v>
      </c>
      <c r="E318" s="27">
        <f t="shared" si="14"/>
        <v>0.42622003224216132</v>
      </c>
      <c r="F318" s="27">
        <f t="shared" si="14"/>
        <v>0.84141718213265371</v>
      </c>
      <c r="G318" s="27" t="str">
        <f t="shared" si="14"/>
        <v/>
      </c>
      <c r="H318" s="27">
        <f t="shared" si="14"/>
        <v>0.69624052196551078</v>
      </c>
    </row>
    <row r="319" spans="1:8">
      <c r="A319" t="s">
        <v>54</v>
      </c>
      <c r="B319" s="27">
        <f t="shared" si="14"/>
        <v>0.8632692151457122</v>
      </c>
      <c r="C319" s="27">
        <f t="shared" si="14"/>
        <v>0.88206543081777455</v>
      </c>
      <c r="D319" s="27">
        <f t="shared" si="14"/>
        <v>0.53172508714723543</v>
      </c>
      <c r="E319" s="27">
        <f t="shared" si="14"/>
        <v>0.38125294153478656</v>
      </c>
      <c r="F319" s="27">
        <f t="shared" si="14"/>
        <v>0.84470597992384877</v>
      </c>
      <c r="G319" s="27" t="str">
        <f t="shared" si="14"/>
        <v/>
      </c>
      <c r="H319" s="27">
        <f t="shared" si="14"/>
        <v>0.69284140329947741</v>
      </c>
    </row>
    <row r="320" spans="1:8">
      <c r="A320" t="s">
        <v>55</v>
      </c>
      <c r="B320" s="27">
        <f t="shared" si="14"/>
        <v>0.86611802857268172</v>
      </c>
      <c r="C320" s="27" t="str">
        <f t="shared" si="14"/>
        <v/>
      </c>
      <c r="D320" s="27">
        <f t="shared" si="14"/>
        <v>0.57171449849182965</v>
      </c>
      <c r="E320" s="27">
        <f t="shared" si="14"/>
        <v>0.41607390541879813</v>
      </c>
      <c r="F320" s="27">
        <f t="shared" si="14"/>
        <v>0.85059348858053652</v>
      </c>
      <c r="G320" s="27" t="str">
        <f t="shared" si="14"/>
        <v/>
      </c>
      <c r="H320" s="27">
        <f t="shared" si="14"/>
        <v>0.65877036007420242</v>
      </c>
    </row>
    <row r="321" spans="1:8">
      <c r="A321" t="s">
        <v>56</v>
      </c>
      <c r="B321" s="27">
        <f t="shared" ref="B321:H330" si="15">IF(SUM(B35,B178)=0,"",SUM(B35)/SUM(B35,B178))</f>
        <v>0.86266554979322096</v>
      </c>
      <c r="C321" s="27">
        <f t="shared" si="15"/>
        <v>0.88407133670140969</v>
      </c>
      <c r="D321" s="27">
        <f t="shared" si="15"/>
        <v>0.54048885312480988</v>
      </c>
      <c r="E321" s="27">
        <f t="shared" si="15"/>
        <v>0.40127024908187664</v>
      </c>
      <c r="F321" s="27">
        <f t="shared" si="15"/>
        <v>0.87514022675318437</v>
      </c>
      <c r="G321" s="27" t="str">
        <f t="shared" si="15"/>
        <v/>
      </c>
      <c r="H321" s="27">
        <f t="shared" si="15"/>
        <v>0.70457854475183668</v>
      </c>
    </row>
    <row r="322" spans="1:8">
      <c r="A322" t="s">
        <v>57</v>
      </c>
      <c r="B322" s="27">
        <f t="shared" si="15"/>
        <v>0.85958162450717868</v>
      </c>
      <c r="C322" s="27">
        <f t="shared" si="15"/>
        <v>0.87737242764027834</v>
      </c>
      <c r="D322" s="27">
        <f t="shared" si="15"/>
        <v>0.54967019331347589</v>
      </c>
      <c r="E322" s="27">
        <f t="shared" si="15"/>
        <v>0.44276835334082809</v>
      </c>
      <c r="F322" s="27">
        <f t="shared" si="15"/>
        <v>0.85868147157971986</v>
      </c>
      <c r="G322" s="27" t="str">
        <f t="shared" si="15"/>
        <v/>
      </c>
      <c r="H322" s="27">
        <f t="shared" si="15"/>
        <v>0.72328911152535491</v>
      </c>
    </row>
    <row r="323" spans="1:8">
      <c r="A323" t="s">
        <v>58</v>
      </c>
      <c r="B323" s="27">
        <f t="shared" si="15"/>
        <v>0.86857304137216162</v>
      </c>
      <c r="C323" s="27">
        <f t="shared" si="15"/>
        <v>0.8531831521255302</v>
      </c>
      <c r="D323" s="27">
        <f t="shared" si="15"/>
        <v>0.42163039916812944</v>
      </c>
      <c r="E323" s="27" t="str">
        <f t="shared" si="15"/>
        <v/>
      </c>
      <c r="F323" s="27">
        <f t="shared" si="15"/>
        <v>0.89184732080055928</v>
      </c>
      <c r="G323" s="27" t="str">
        <f t="shared" si="15"/>
        <v/>
      </c>
      <c r="H323" s="27">
        <f t="shared" si="15"/>
        <v>0.75301472150033677</v>
      </c>
    </row>
    <row r="324" spans="1:8">
      <c r="A324" t="s">
        <v>59</v>
      </c>
      <c r="B324" s="27">
        <f t="shared" si="15"/>
        <v>0.90210201791361788</v>
      </c>
      <c r="C324" s="27" t="str">
        <f t="shared" si="15"/>
        <v/>
      </c>
      <c r="D324" s="27" t="str">
        <f t="shared" si="15"/>
        <v/>
      </c>
      <c r="E324" s="27" t="str">
        <f t="shared" si="15"/>
        <v/>
      </c>
      <c r="F324" s="27" t="str">
        <f t="shared" si="15"/>
        <v/>
      </c>
      <c r="G324" s="27" t="str">
        <f t="shared" si="15"/>
        <v/>
      </c>
      <c r="H324" s="27">
        <f t="shared" si="15"/>
        <v>0.90210201791361788</v>
      </c>
    </row>
    <row r="325" spans="1:8">
      <c r="A325" t="s">
        <v>60</v>
      </c>
      <c r="B325" s="27">
        <f t="shared" si="15"/>
        <v>0.85226982541223528</v>
      </c>
      <c r="C325" s="27">
        <f t="shared" si="15"/>
        <v>0.87639532253293184</v>
      </c>
      <c r="D325" s="27">
        <f t="shared" si="15"/>
        <v>0.54839773683217818</v>
      </c>
      <c r="E325" s="27">
        <f t="shared" si="15"/>
        <v>0.38304627209433439</v>
      </c>
      <c r="F325" s="27" t="str">
        <f t="shared" si="15"/>
        <v/>
      </c>
      <c r="G325" s="27" t="str">
        <f t="shared" si="15"/>
        <v/>
      </c>
      <c r="H325" s="27">
        <f t="shared" si="15"/>
        <v>0.65378669332952932</v>
      </c>
    </row>
    <row r="326" spans="1:8">
      <c r="A326" t="s">
        <v>61</v>
      </c>
      <c r="B326" s="27">
        <f t="shared" si="15"/>
        <v>0.87401317862540151</v>
      </c>
      <c r="C326" s="27" t="str">
        <f t="shared" si="15"/>
        <v/>
      </c>
      <c r="D326" s="27">
        <f t="shared" si="15"/>
        <v>0.53035496944071781</v>
      </c>
      <c r="E326" s="27">
        <f t="shared" si="15"/>
        <v>0.35356505686158751</v>
      </c>
      <c r="F326" s="27">
        <f t="shared" si="15"/>
        <v>0.85628944898925485</v>
      </c>
      <c r="G326" s="27" t="str">
        <f t="shared" si="15"/>
        <v/>
      </c>
      <c r="H326" s="27">
        <f t="shared" si="15"/>
        <v>0.62144471577985227</v>
      </c>
    </row>
    <row r="327" spans="1:8">
      <c r="A327" t="s">
        <v>62</v>
      </c>
      <c r="B327" s="27">
        <f t="shared" si="15"/>
        <v>0.8413376898497098</v>
      </c>
      <c r="C327" s="27">
        <f t="shared" si="15"/>
        <v>0.87908322190037691</v>
      </c>
      <c r="D327" s="27">
        <f t="shared" si="15"/>
        <v>0.51420080372703925</v>
      </c>
      <c r="E327" s="27">
        <f t="shared" si="15"/>
        <v>0.34437952344930922</v>
      </c>
      <c r="F327" s="27">
        <f t="shared" si="15"/>
        <v>0.8415330776763027</v>
      </c>
      <c r="G327" s="27" t="str">
        <f t="shared" si="15"/>
        <v/>
      </c>
      <c r="H327" s="27">
        <f t="shared" si="15"/>
        <v>0.65040321872017171</v>
      </c>
    </row>
    <row r="328" spans="1:8">
      <c r="A328" t="s">
        <v>63</v>
      </c>
      <c r="B328" s="27">
        <f t="shared" si="15"/>
        <v>0.8726793044897122</v>
      </c>
      <c r="C328" s="27">
        <f t="shared" si="15"/>
        <v>0.89489621361577742</v>
      </c>
      <c r="D328" s="27">
        <f t="shared" si="15"/>
        <v>0.51280000023430083</v>
      </c>
      <c r="E328" s="27">
        <f t="shared" si="15"/>
        <v>0.35793632991385671</v>
      </c>
      <c r="F328" s="27">
        <f t="shared" si="15"/>
        <v>0.85861080197788031</v>
      </c>
      <c r="G328" s="27" t="str">
        <f t="shared" si="15"/>
        <v/>
      </c>
      <c r="H328" s="27">
        <f t="shared" si="15"/>
        <v>0.69108490410607482</v>
      </c>
    </row>
    <row r="329" spans="1:8">
      <c r="A329" t="s">
        <v>64</v>
      </c>
      <c r="B329" s="27" t="str">
        <f t="shared" si="15"/>
        <v/>
      </c>
      <c r="C329" s="27" t="str">
        <f t="shared" si="15"/>
        <v/>
      </c>
      <c r="D329" s="27">
        <f t="shared" si="15"/>
        <v>0.51303932177037259</v>
      </c>
      <c r="E329" s="27">
        <f t="shared" si="15"/>
        <v>0.34604301218336903</v>
      </c>
      <c r="F329" s="27" t="str">
        <f t="shared" si="15"/>
        <v/>
      </c>
      <c r="G329" s="27" t="str">
        <f t="shared" si="15"/>
        <v/>
      </c>
      <c r="H329" s="27">
        <f t="shared" si="15"/>
        <v>0.41390854541030009</v>
      </c>
    </row>
    <row r="330" spans="1:8">
      <c r="A330" t="s">
        <v>65</v>
      </c>
      <c r="B330" s="27">
        <f t="shared" si="15"/>
        <v>0.84125675377266018</v>
      </c>
      <c r="C330" s="27">
        <f t="shared" si="15"/>
        <v>0.87672186522727402</v>
      </c>
      <c r="D330" s="27">
        <f t="shared" si="15"/>
        <v>0.49099262858992665</v>
      </c>
      <c r="E330" s="27">
        <f t="shared" si="15"/>
        <v>0.33467343152560219</v>
      </c>
      <c r="F330" s="27" t="str">
        <f t="shared" si="15"/>
        <v/>
      </c>
      <c r="G330" s="27" t="str">
        <f t="shared" si="15"/>
        <v/>
      </c>
      <c r="H330" s="27">
        <f t="shared" si="15"/>
        <v>0.62040551291236778</v>
      </c>
    </row>
    <row r="331" spans="1:8">
      <c r="A331" t="s">
        <v>66</v>
      </c>
      <c r="B331" s="27">
        <f t="shared" ref="B331:H340" si="16">IF(SUM(B45,B188)=0,"",SUM(B45)/SUM(B45,B188))</f>
        <v>0.84547679642071383</v>
      </c>
      <c r="C331" s="27">
        <f t="shared" si="16"/>
        <v>0.87024684705820676</v>
      </c>
      <c r="D331" s="27">
        <f t="shared" si="16"/>
        <v>0.47931484225730242</v>
      </c>
      <c r="E331" s="27">
        <f t="shared" si="16"/>
        <v>0.34045240580738967</v>
      </c>
      <c r="F331" s="27">
        <f t="shared" si="16"/>
        <v>0.83366284855462236</v>
      </c>
      <c r="G331" s="27" t="str">
        <f t="shared" si="16"/>
        <v/>
      </c>
      <c r="H331" s="27">
        <f t="shared" si="16"/>
        <v>0.63465244814311672</v>
      </c>
    </row>
    <row r="332" spans="1:8">
      <c r="A332" t="s">
        <v>67</v>
      </c>
      <c r="B332" s="27">
        <f t="shared" si="16"/>
        <v>0.83663513738699524</v>
      </c>
      <c r="C332" s="27">
        <f t="shared" si="16"/>
        <v>0.86988278605746194</v>
      </c>
      <c r="D332" s="27">
        <f t="shared" si="16"/>
        <v>0.50143013075093967</v>
      </c>
      <c r="E332" s="27">
        <f t="shared" si="16"/>
        <v>0.35645439280475572</v>
      </c>
      <c r="F332" s="27">
        <f t="shared" si="16"/>
        <v>0.83626952663461973</v>
      </c>
      <c r="G332" s="27" t="str">
        <f t="shared" si="16"/>
        <v/>
      </c>
      <c r="H332" s="27">
        <f t="shared" si="16"/>
        <v>0.67045257522345314</v>
      </c>
    </row>
    <row r="333" spans="1:8">
      <c r="A333" t="s">
        <v>68</v>
      </c>
      <c r="B333" s="27">
        <f t="shared" si="16"/>
        <v>0.84679240841412684</v>
      </c>
      <c r="C333" s="27">
        <f t="shared" si="16"/>
        <v>0.87995902570004814</v>
      </c>
      <c r="D333" s="27">
        <f t="shared" si="16"/>
        <v>0.34434452690666173</v>
      </c>
      <c r="E333" s="27" t="str">
        <f t="shared" si="16"/>
        <v/>
      </c>
      <c r="F333" s="27">
        <f t="shared" si="16"/>
        <v>0.84779777825470504</v>
      </c>
      <c r="G333" s="27" t="str">
        <f t="shared" si="16"/>
        <v/>
      </c>
      <c r="H333" s="27">
        <f t="shared" si="16"/>
        <v>0.72015791193934287</v>
      </c>
    </row>
    <row r="334" spans="1:8">
      <c r="A334" t="s">
        <v>69</v>
      </c>
      <c r="B334" s="27" t="str">
        <f t="shared" si="16"/>
        <v/>
      </c>
      <c r="C334" s="27" t="str">
        <f t="shared" si="16"/>
        <v/>
      </c>
      <c r="D334" s="27" t="str">
        <f t="shared" si="16"/>
        <v/>
      </c>
      <c r="E334" s="27" t="str">
        <f t="shared" si="16"/>
        <v/>
      </c>
      <c r="F334" s="27">
        <f t="shared" si="16"/>
        <v>0.82766182562443136</v>
      </c>
      <c r="G334" s="27" t="str">
        <f t="shared" si="16"/>
        <v/>
      </c>
      <c r="H334" s="27">
        <f t="shared" si="16"/>
        <v>0.82766182562443136</v>
      </c>
    </row>
    <row r="335" spans="1:8">
      <c r="A335" t="s">
        <v>70</v>
      </c>
      <c r="B335" s="27">
        <f t="shared" si="16"/>
        <v>0.84274763371531558</v>
      </c>
      <c r="C335" s="27">
        <f t="shared" si="16"/>
        <v>0.87191189229350219</v>
      </c>
      <c r="D335" s="27">
        <f t="shared" si="16"/>
        <v>0.48604126406687925</v>
      </c>
      <c r="E335" s="27">
        <f t="shared" si="16"/>
        <v>0.33869915559429958</v>
      </c>
      <c r="F335" s="27">
        <f t="shared" si="16"/>
        <v>0.83643573484555178</v>
      </c>
      <c r="G335" s="27" t="str">
        <f t="shared" si="16"/>
        <v/>
      </c>
      <c r="H335" s="27">
        <f t="shared" si="16"/>
        <v>0.65595502586474419</v>
      </c>
    </row>
    <row r="336" spans="1:8">
      <c r="A336" t="s">
        <v>71</v>
      </c>
      <c r="B336" s="27">
        <f t="shared" si="16"/>
        <v>0.849877166645718</v>
      </c>
      <c r="C336" s="27">
        <f t="shared" si="16"/>
        <v>0.86764535859568659</v>
      </c>
      <c r="D336" s="27">
        <f t="shared" si="16"/>
        <v>0.50611148266875761</v>
      </c>
      <c r="E336" s="27">
        <f t="shared" si="16"/>
        <v>0.3471516815782949</v>
      </c>
      <c r="F336" s="27">
        <f t="shared" si="16"/>
        <v>0.833319507547159</v>
      </c>
      <c r="G336" s="27" t="str">
        <f t="shared" si="16"/>
        <v/>
      </c>
      <c r="H336" s="27">
        <f t="shared" si="16"/>
        <v>0.66630376186162743</v>
      </c>
    </row>
    <row r="337" spans="1:8">
      <c r="A337" t="s">
        <v>72</v>
      </c>
      <c r="B337" s="27">
        <f t="shared" si="16"/>
        <v>0.83659532646036949</v>
      </c>
      <c r="C337" s="27">
        <f t="shared" si="16"/>
        <v>0.86862393987291597</v>
      </c>
      <c r="D337" s="27">
        <f t="shared" si="16"/>
        <v>0.50981575529127843</v>
      </c>
      <c r="E337" s="27">
        <f t="shared" si="16"/>
        <v>0.34905505604039871</v>
      </c>
      <c r="F337" s="27">
        <f t="shared" si="16"/>
        <v>0.84072702836348878</v>
      </c>
      <c r="G337" s="27" t="str">
        <f t="shared" si="16"/>
        <v/>
      </c>
      <c r="H337" s="27">
        <f t="shared" si="16"/>
        <v>0.67844367248135617</v>
      </c>
    </row>
    <row r="338" spans="1:8">
      <c r="A338" t="s">
        <v>73</v>
      </c>
      <c r="B338" s="27">
        <f t="shared" si="16"/>
        <v>0.83675735769396564</v>
      </c>
      <c r="C338" s="27">
        <f t="shared" si="16"/>
        <v>0.86203072163197281</v>
      </c>
      <c r="D338" s="27">
        <f t="shared" si="16"/>
        <v>0.50066228498227083</v>
      </c>
      <c r="E338" s="27">
        <f t="shared" si="16"/>
        <v>0.34218721443070854</v>
      </c>
      <c r="F338" s="27" t="str">
        <f t="shared" si="16"/>
        <v/>
      </c>
      <c r="G338" s="27" t="str">
        <f t="shared" si="16"/>
        <v/>
      </c>
      <c r="H338" s="27">
        <f t="shared" si="16"/>
        <v>0.60199554523187404</v>
      </c>
    </row>
    <row r="339" spans="1:8">
      <c r="A339" t="s">
        <v>74</v>
      </c>
      <c r="B339" s="27">
        <f t="shared" si="16"/>
        <v>0.86785626153615902</v>
      </c>
      <c r="C339" s="27">
        <f t="shared" si="16"/>
        <v>0.89148478922839902</v>
      </c>
      <c r="D339" s="27" t="str">
        <f t="shared" si="16"/>
        <v/>
      </c>
      <c r="E339" s="27" t="str">
        <f t="shared" si="16"/>
        <v/>
      </c>
      <c r="F339" s="27" t="str">
        <f t="shared" si="16"/>
        <v/>
      </c>
      <c r="G339" s="27" t="str">
        <f t="shared" si="16"/>
        <v/>
      </c>
      <c r="H339" s="27">
        <f t="shared" si="16"/>
        <v>0.88108126091384842</v>
      </c>
    </row>
    <row r="340" spans="1:8">
      <c r="A340" t="s">
        <v>75</v>
      </c>
      <c r="B340" s="27">
        <f t="shared" si="16"/>
        <v>0.81687417958338715</v>
      </c>
      <c r="C340" s="27">
        <f t="shared" si="16"/>
        <v>0.85492936930376029</v>
      </c>
      <c r="D340" s="27">
        <f t="shared" si="16"/>
        <v>0.46805354391146298</v>
      </c>
      <c r="E340" s="27">
        <f t="shared" si="16"/>
        <v>0.32189029329153585</v>
      </c>
      <c r="F340" s="27">
        <f t="shared" si="16"/>
        <v>0.81318362399278499</v>
      </c>
      <c r="G340" s="27" t="str">
        <f t="shared" si="16"/>
        <v/>
      </c>
      <c r="H340" s="27">
        <f t="shared" si="16"/>
        <v>0.62365150227553201</v>
      </c>
    </row>
    <row r="341" spans="1:8">
      <c r="A341" t="s">
        <v>76</v>
      </c>
      <c r="B341" s="27">
        <f t="shared" ref="B341:H350" si="17">IF(SUM(B55,B198)=0,"",SUM(B55)/SUM(B55,B198))</f>
        <v>0.81419586729555915</v>
      </c>
      <c r="C341" s="27">
        <f t="shared" si="17"/>
        <v>0.85953716616305476</v>
      </c>
      <c r="D341" s="27">
        <f t="shared" si="17"/>
        <v>0.48354804841079674</v>
      </c>
      <c r="E341" s="27">
        <f t="shared" si="17"/>
        <v>0.31444709127141096</v>
      </c>
      <c r="F341" s="27">
        <f t="shared" si="17"/>
        <v>0.81343438935008339</v>
      </c>
      <c r="G341" s="27" t="str">
        <f t="shared" si="17"/>
        <v/>
      </c>
      <c r="H341" s="27">
        <f t="shared" si="17"/>
        <v>0.62103301852335024</v>
      </c>
    </row>
    <row r="342" spans="1:8">
      <c r="A342" t="s">
        <v>77</v>
      </c>
      <c r="B342" s="27" t="str">
        <f t="shared" si="17"/>
        <v/>
      </c>
      <c r="C342" s="27" t="str">
        <f t="shared" si="17"/>
        <v/>
      </c>
      <c r="D342" s="27">
        <f t="shared" si="17"/>
        <v>0.45839232704469074</v>
      </c>
      <c r="E342" s="27">
        <f t="shared" si="17"/>
        <v>0.31735823820542031</v>
      </c>
      <c r="F342" s="27">
        <f t="shared" si="17"/>
        <v>0.81662000525612533</v>
      </c>
      <c r="G342" s="27" t="str">
        <f t="shared" si="17"/>
        <v/>
      </c>
      <c r="H342" s="27">
        <f t="shared" si="17"/>
        <v>0.51309253699767654</v>
      </c>
    </row>
    <row r="343" spans="1:8">
      <c r="A343" t="s">
        <v>78</v>
      </c>
      <c r="B343" s="27" t="str">
        <f t="shared" si="17"/>
        <v/>
      </c>
      <c r="C343" s="27" t="str">
        <f t="shared" si="17"/>
        <v/>
      </c>
      <c r="D343" s="27" t="str">
        <f t="shared" si="17"/>
        <v/>
      </c>
      <c r="E343" s="27" t="str">
        <f t="shared" si="17"/>
        <v/>
      </c>
      <c r="F343" s="27" t="str">
        <f t="shared" si="17"/>
        <v/>
      </c>
      <c r="G343" s="27" t="str">
        <f t="shared" si="17"/>
        <v/>
      </c>
      <c r="H343" s="27" t="str">
        <f t="shared" si="17"/>
        <v/>
      </c>
    </row>
    <row r="344" spans="1:8">
      <c r="A344" t="s">
        <v>79</v>
      </c>
      <c r="B344" s="27" t="str">
        <f t="shared" si="17"/>
        <v/>
      </c>
      <c r="C344" s="27" t="str">
        <f t="shared" si="17"/>
        <v/>
      </c>
      <c r="D344" s="27" t="str">
        <f t="shared" si="17"/>
        <v/>
      </c>
      <c r="E344" s="27" t="str">
        <f t="shared" si="17"/>
        <v/>
      </c>
      <c r="F344" s="27" t="str">
        <f t="shared" si="17"/>
        <v/>
      </c>
      <c r="G344" s="27" t="str">
        <f t="shared" si="17"/>
        <v/>
      </c>
      <c r="H344" s="27" t="str">
        <f t="shared" si="17"/>
        <v/>
      </c>
    </row>
    <row r="345" spans="1:8" hidden="1" outlineLevel="1">
      <c r="A345" t="s">
        <v>80</v>
      </c>
      <c r="B345" s="27" t="str">
        <f t="shared" si="17"/>
        <v/>
      </c>
      <c r="C345" s="27" t="str">
        <f t="shared" si="17"/>
        <v/>
      </c>
      <c r="D345" s="27" t="str">
        <f t="shared" si="17"/>
        <v/>
      </c>
      <c r="E345" s="27" t="str">
        <f t="shared" si="17"/>
        <v/>
      </c>
      <c r="F345" s="27" t="str">
        <f t="shared" si="17"/>
        <v/>
      </c>
      <c r="G345" s="27" t="str">
        <f t="shared" si="17"/>
        <v/>
      </c>
      <c r="H345" s="27" t="str">
        <f t="shared" si="17"/>
        <v/>
      </c>
    </row>
    <row r="346" spans="1:8" hidden="1" outlineLevel="1">
      <c r="A346" t="s">
        <v>81</v>
      </c>
      <c r="B346" s="27" t="str">
        <f t="shared" si="17"/>
        <v/>
      </c>
      <c r="C346" s="27" t="str">
        <f t="shared" si="17"/>
        <v/>
      </c>
      <c r="D346" s="27" t="str">
        <f t="shared" si="17"/>
        <v/>
      </c>
      <c r="E346" s="27" t="str">
        <f t="shared" si="17"/>
        <v/>
      </c>
      <c r="F346" s="27" t="str">
        <f t="shared" si="17"/>
        <v/>
      </c>
      <c r="G346" s="27" t="str">
        <f t="shared" si="17"/>
        <v/>
      </c>
      <c r="H346" s="27" t="str">
        <f t="shared" si="17"/>
        <v/>
      </c>
    </row>
    <row r="347" spans="1:8" hidden="1" outlineLevel="1">
      <c r="A347" t="s">
        <v>82</v>
      </c>
      <c r="B347" s="27" t="str">
        <f t="shared" si="17"/>
        <v/>
      </c>
      <c r="C347" s="27" t="str">
        <f t="shared" si="17"/>
        <v/>
      </c>
      <c r="D347" s="27" t="str">
        <f t="shared" si="17"/>
        <v/>
      </c>
      <c r="E347" s="27" t="str">
        <f t="shared" si="17"/>
        <v/>
      </c>
      <c r="F347" s="27" t="str">
        <f t="shared" si="17"/>
        <v/>
      </c>
      <c r="G347" s="27" t="str">
        <f t="shared" si="17"/>
        <v/>
      </c>
      <c r="H347" s="27" t="str">
        <f t="shared" si="17"/>
        <v/>
      </c>
    </row>
    <row r="348" spans="1:8" hidden="1" outlineLevel="1">
      <c r="A348" t="s">
        <v>83</v>
      </c>
      <c r="B348" s="27" t="str">
        <f t="shared" si="17"/>
        <v/>
      </c>
      <c r="C348" s="27" t="str">
        <f t="shared" si="17"/>
        <v/>
      </c>
      <c r="D348" s="27" t="str">
        <f t="shared" si="17"/>
        <v/>
      </c>
      <c r="E348" s="27" t="str">
        <f t="shared" si="17"/>
        <v/>
      </c>
      <c r="F348" s="27" t="str">
        <f t="shared" si="17"/>
        <v/>
      </c>
      <c r="G348" s="27" t="str">
        <f t="shared" si="17"/>
        <v/>
      </c>
      <c r="H348" s="27" t="str">
        <f t="shared" si="17"/>
        <v/>
      </c>
    </row>
    <row r="349" spans="1:8" hidden="1" outlineLevel="1">
      <c r="A349" t="s">
        <v>84</v>
      </c>
      <c r="B349" s="27" t="str">
        <f t="shared" si="17"/>
        <v/>
      </c>
      <c r="C349" s="27" t="str">
        <f t="shared" si="17"/>
        <v/>
      </c>
      <c r="D349" s="27" t="str">
        <f t="shared" si="17"/>
        <v/>
      </c>
      <c r="E349" s="27" t="str">
        <f t="shared" si="17"/>
        <v/>
      </c>
      <c r="F349" s="27" t="str">
        <f t="shared" si="17"/>
        <v/>
      </c>
      <c r="G349" s="27" t="str">
        <f t="shared" si="17"/>
        <v/>
      </c>
      <c r="H349" s="27" t="str">
        <f t="shared" si="17"/>
        <v/>
      </c>
    </row>
    <row r="350" spans="1:8" hidden="1" outlineLevel="1">
      <c r="A350" t="s">
        <v>85</v>
      </c>
      <c r="B350" s="27" t="str">
        <f t="shared" si="17"/>
        <v/>
      </c>
      <c r="C350" s="27" t="str">
        <f t="shared" si="17"/>
        <v/>
      </c>
      <c r="D350" s="27" t="str">
        <f t="shared" si="17"/>
        <v/>
      </c>
      <c r="E350" s="27" t="str">
        <f t="shared" si="17"/>
        <v/>
      </c>
      <c r="F350" s="27" t="str">
        <f t="shared" si="17"/>
        <v/>
      </c>
      <c r="G350" s="27" t="str">
        <f t="shared" si="17"/>
        <v/>
      </c>
      <c r="H350" s="27" t="str">
        <f t="shared" si="17"/>
        <v/>
      </c>
    </row>
    <row r="351" spans="1:8" hidden="1" outlineLevel="1">
      <c r="A351" t="s">
        <v>86</v>
      </c>
      <c r="B351" s="27" t="str">
        <f t="shared" ref="B351:H360" si="18">IF(SUM(B65,B208)=0,"",SUM(B65)/SUM(B65,B208))</f>
        <v/>
      </c>
      <c r="C351" s="27" t="str">
        <f t="shared" si="18"/>
        <v/>
      </c>
      <c r="D351" s="27" t="str">
        <f t="shared" si="18"/>
        <v/>
      </c>
      <c r="E351" s="27" t="str">
        <f t="shared" si="18"/>
        <v/>
      </c>
      <c r="F351" s="27" t="str">
        <f t="shared" si="18"/>
        <v/>
      </c>
      <c r="G351" s="27" t="str">
        <f t="shared" si="18"/>
        <v/>
      </c>
      <c r="H351" s="27" t="str">
        <f t="shared" si="18"/>
        <v/>
      </c>
    </row>
    <row r="352" spans="1:8" hidden="1" outlineLevel="1">
      <c r="A352" t="s">
        <v>87</v>
      </c>
      <c r="B352" s="27" t="str">
        <f t="shared" si="18"/>
        <v/>
      </c>
      <c r="C352" s="27" t="str">
        <f t="shared" si="18"/>
        <v/>
      </c>
      <c r="D352" s="27" t="str">
        <f t="shared" si="18"/>
        <v/>
      </c>
      <c r="E352" s="27" t="str">
        <f t="shared" si="18"/>
        <v/>
      </c>
      <c r="F352" s="27" t="str">
        <f t="shared" si="18"/>
        <v/>
      </c>
      <c r="G352" s="27" t="str">
        <f t="shared" si="18"/>
        <v/>
      </c>
      <c r="H352" s="27" t="str">
        <f t="shared" si="18"/>
        <v/>
      </c>
    </row>
    <row r="353" spans="1:8" hidden="1" outlineLevel="1">
      <c r="A353" t="s">
        <v>88</v>
      </c>
      <c r="B353" s="27" t="str">
        <f t="shared" si="18"/>
        <v/>
      </c>
      <c r="C353" s="27" t="str">
        <f t="shared" si="18"/>
        <v/>
      </c>
      <c r="D353" s="27" t="str">
        <f t="shared" si="18"/>
        <v/>
      </c>
      <c r="E353" s="27" t="str">
        <f t="shared" si="18"/>
        <v/>
      </c>
      <c r="F353" s="27" t="str">
        <f t="shared" si="18"/>
        <v/>
      </c>
      <c r="G353" s="27" t="str">
        <f t="shared" si="18"/>
        <v/>
      </c>
      <c r="H353" s="27" t="str">
        <f t="shared" si="18"/>
        <v/>
      </c>
    </row>
    <row r="354" spans="1:8" hidden="1" outlineLevel="1">
      <c r="A354" t="s">
        <v>89</v>
      </c>
      <c r="B354" s="27" t="str">
        <f t="shared" si="18"/>
        <v/>
      </c>
      <c r="C354" s="27" t="str">
        <f t="shared" si="18"/>
        <v/>
      </c>
      <c r="D354" s="27" t="str">
        <f t="shared" si="18"/>
        <v/>
      </c>
      <c r="E354" s="27" t="str">
        <f t="shared" si="18"/>
        <v/>
      </c>
      <c r="F354" s="27" t="str">
        <f t="shared" si="18"/>
        <v/>
      </c>
      <c r="G354" s="27" t="str">
        <f t="shared" si="18"/>
        <v/>
      </c>
      <c r="H354" s="27" t="str">
        <f t="shared" si="18"/>
        <v/>
      </c>
    </row>
    <row r="355" spans="1:8" hidden="1" outlineLevel="1">
      <c r="A355" t="s">
        <v>90</v>
      </c>
      <c r="B355" s="27" t="str">
        <f t="shared" si="18"/>
        <v/>
      </c>
      <c r="C355" s="27" t="str">
        <f t="shared" si="18"/>
        <v/>
      </c>
      <c r="D355" s="27" t="str">
        <f t="shared" si="18"/>
        <v/>
      </c>
      <c r="E355" s="27" t="str">
        <f t="shared" si="18"/>
        <v/>
      </c>
      <c r="F355" s="27" t="str">
        <f t="shared" si="18"/>
        <v/>
      </c>
      <c r="G355" s="27" t="str">
        <f t="shared" si="18"/>
        <v/>
      </c>
      <c r="H355" s="27" t="str">
        <f t="shared" si="18"/>
        <v/>
      </c>
    </row>
    <row r="356" spans="1:8" hidden="1" outlineLevel="1">
      <c r="A356" t="s">
        <v>91</v>
      </c>
      <c r="B356" s="27" t="str">
        <f t="shared" si="18"/>
        <v/>
      </c>
      <c r="C356" s="27" t="str">
        <f t="shared" si="18"/>
        <v/>
      </c>
      <c r="D356" s="27" t="str">
        <f t="shared" si="18"/>
        <v/>
      </c>
      <c r="E356" s="27" t="str">
        <f t="shared" si="18"/>
        <v/>
      </c>
      <c r="F356" s="27" t="str">
        <f t="shared" si="18"/>
        <v/>
      </c>
      <c r="G356" s="27" t="str">
        <f t="shared" si="18"/>
        <v/>
      </c>
      <c r="H356" s="27" t="str">
        <f t="shared" si="18"/>
        <v/>
      </c>
    </row>
    <row r="357" spans="1:8" hidden="1" outlineLevel="1">
      <c r="A357" t="s">
        <v>92</v>
      </c>
      <c r="B357" s="27" t="str">
        <f t="shared" si="18"/>
        <v/>
      </c>
      <c r="C357" s="27" t="str">
        <f t="shared" si="18"/>
        <v/>
      </c>
      <c r="D357" s="27" t="str">
        <f t="shared" si="18"/>
        <v/>
      </c>
      <c r="E357" s="27" t="str">
        <f t="shared" si="18"/>
        <v/>
      </c>
      <c r="F357" s="27" t="str">
        <f t="shared" si="18"/>
        <v/>
      </c>
      <c r="G357" s="27" t="str">
        <f t="shared" si="18"/>
        <v/>
      </c>
      <c r="H357" s="27" t="str">
        <f t="shared" si="18"/>
        <v/>
      </c>
    </row>
    <row r="358" spans="1:8" hidden="1" outlineLevel="1">
      <c r="A358" t="s">
        <v>93</v>
      </c>
      <c r="B358" s="27" t="str">
        <f t="shared" si="18"/>
        <v/>
      </c>
      <c r="C358" s="27" t="str">
        <f t="shared" si="18"/>
        <v/>
      </c>
      <c r="D358" s="27" t="str">
        <f t="shared" si="18"/>
        <v/>
      </c>
      <c r="E358" s="27" t="str">
        <f t="shared" si="18"/>
        <v/>
      </c>
      <c r="F358" s="27" t="str">
        <f t="shared" si="18"/>
        <v/>
      </c>
      <c r="G358" s="27" t="str">
        <f t="shared" si="18"/>
        <v/>
      </c>
      <c r="H358" s="27" t="str">
        <f t="shared" si="18"/>
        <v/>
      </c>
    </row>
    <row r="359" spans="1:8" hidden="1" outlineLevel="1">
      <c r="A359" t="s">
        <v>94</v>
      </c>
      <c r="B359" s="27" t="str">
        <f t="shared" si="18"/>
        <v/>
      </c>
      <c r="C359" s="27" t="str">
        <f t="shared" si="18"/>
        <v/>
      </c>
      <c r="D359" s="27" t="str">
        <f t="shared" si="18"/>
        <v/>
      </c>
      <c r="E359" s="27" t="str">
        <f t="shared" si="18"/>
        <v/>
      </c>
      <c r="F359" s="27" t="str">
        <f t="shared" si="18"/>
        <v/>
      </c>
      <c r="G359" s="27" t="str">
        <f t="shared" si="18"/>
        <v/>
      </c>
      <c r="H359" s="27" t="str">
        <f t="shared" si="18"/>
        <v/>
      </c>
    </row>
    <row r="360" spans="1:8" hidden="1" outlineLevel="1">
      <c r="A360" t="s">
        <v>95</v>
      </c>
      <c r="B360" s="27" t="str">
        <f t="shared" si="18"/>
        <v/>
      </c>
      <c r="C360" s="27" t="str">
        <f t="shared" si="18"/>
        <v/>
      </c>
      <c r="D360" s="27" t="str">
        <f t="shared" si="18"/>
        <v/>
      </c>
      <c r="E360" s="27" t="str">
        <f t="shared" si="18"/>
        <v/>
      </c>
      <c r="F360" s="27" t="str">
        <f t="shared" si="18"/>
        <v/>
      </c>
      <c r="G360" s="27" t="str">
        <f t="shared" si="18"/>
        <v/>
      </c>
      <c r="H360" s="27" t="str">
        <f t="shared" si="18"/>
        <v/>
      </c>
    </row>
    <row r="361" spans="1:8" hidden="1" outlineLevel="1">
      <c r="A361" t="s">
        <v>96</v>
      </c>
      <c r="B361" s="27" t="str">
        <f t="shared" ref="B361:H370" si="19">IF(SUM(B75,B218)=0,"",SUM(B75)/SUM(B75,B218))</f>
        <v/>
      </c>
      <c r="C361" s="27" t="str">
        <f t="shared" si="19"/>
        <v/>
      </c>
      <c r="D361" s="27" t="str">
        <f t="shared" si="19"/>
        <v/>
      </c>
      <c r="E361" s="27" t="str">
        <f t="shared" si="19"/>
        <v/>
      </c>
      <c r="F361" s="27" t="str">
        <f t="shared" si="19"/>
        <v/>
      </c>
      <c r="G361" s="27" t="str">
        <f t="shared" si="19"/>
        <v/>
      </c>
      <c r="H361" s="27" t="str">
        <f t="shared" si="19"/>
        <v/>
      </c>
    </row>
    <row r="362" spans="1:8" hidden="1" outlineLevel="1">
      <c r="A362" t="s">
        <v>97</v>
      </c>
      <c r="B362" s="27" t="str">
        <f t="shared" si="19"/>
        <v/>
      </c>
      <c r="C362" s="27" t="str">
        <f t="shared" si="19"/>
        <v/>
      </c>
      <c r="D362" s="27" t="str">
        <f t="shared" si="19"/>
        <v/>
      </c>
      <c r="E362" s="27" t="str">
        <f t="shared" si="19"/>
        <v/>
      </c>
      <c r="F362" s="27" t="str">
        <f t="shared" si="19"/>
        <v/>
      </c>
      <c r="G362" s="27" t="str">
        <f t="shared" si="19"/>
        <v/>
      </c>
      <c r="H362" s="27" t="str">
        <f t="shared" si="19"/>
        <v/>
      </c>
    </row>
    <row r="363" spans="1:8" hidden="1" outlineLevel="1">
      <c r="A363" t="s">
        <v>98</v>
      </c>
      <c r="B363" s="27" t="str">
        <f t="shared" si="19"/>
        <v/>
      </c>
      <c r="C363" s="27" t="str">
        <f t="shared" si="19"/>
        <v/>
      </c>
      <c r="D363" s="27" t="str">
        <f t="shared" si="19"/>
        <v/>
      </c>
      <c r="E363" s="27" t="str">
        <f t="shared" si="19"/>
        <v/>
      </c>
      <c r="F363" s="27" t="str">
        <f t="shared" si="19"/>
        <v/>
      </c>
      <c r="G363" s="27" t="str">
        <f t="shared" si="19"/>
        <v/>
      </c>
      <c r="H363" s="27" t="str">
        <f t="shared" si="19"/>
        <v/>
      </c>
    </row>
    <row r="364" spans="1:8" hidden="1" outlineLevel="1">
      <c r="A364" t="s">
        <v>99</v>
      </c>
      <c r="B364" s="27" t="str">
        <f t="shared" si="19"/>
        <v/>
      </c>
      <c r="C364" s="27" t="str">
        <f t="shared" si="19"/>
        <v/>
      </c>
      <c r="D364" s="27" t="str">
        <f t="shared" si="19"/>
        <v/>
      </c>
      <c r="E364" s="27" t="str">
        <f t="shared" si="19"/>
        <v/>
      </c>
      <c r="F364" s="27" t="str">
        <f t="shared" si="19"/>
        <v/>
      </c>
      <c r="G364" s="27" t="str">
        <f t="shared" si="19"/>
        <v/>
      </c>
      <c r="H364" s="27" t="str">
        <f t="shared" si="19"/>
        <v/>
      </c>
    </row>
    <row r="365" spans="1:8" hidden="1" outlineLevel="1">
      <c r="A365" t="s">
        <v>100</v>
      </c>
      <c r="B365" s="27" t="str">
        <f t="shared" si="19"/>
        <v/>
      </c>
      <c r="C365" s="27" t="str">
        <f t="shared" si="19"/>
        <v/>
      </c>
      <c r="D365" s="27" t="str">
        <f t="shared" si="19"/>
        <v/>
      </c>
      <c r="E365" s="27" t="str">
        <f t="shared" si="19"/>
        <v/>
      </c>
      <c r="F365" s="27" t="str">
        <f t="shared" si="19"/>
        <v/>
      </c>
      <c r="G365" s="27" t="str">
        <f t="shared" si="19"/>
        <v/>
      </c>
      <c r="H365" s="27" t="str">
        <f t="shared" si="19"/>
        <v/>
      </c>
    </row>
    <row r="366" spans="1:8" hidden="1" outlineLevel="1">
      <c r="A366" t="s">
        <v>101</v>
      </c>
      <c r="B366" s="27" t="str">
        <f t="shared" si="19"/>
        <v/>
      </c>
      <c r="C366" s="27" t="str">
        <f t="shared" si="19"/>
        <v/>
      </c>
      <c r="D366" s="27" t="str">
        <f t="shared" si="19"/>
        <v/>
      </c>
      <c r="E366" s="27" t="str">
        <f t="shared" si="19"/>
        <v/>
      </c>
      <c r="F366" s="27" t="str">
        <f t="shared" si="19"/>
        <v/>
      </c>
      <c r="G366" s="27" t="str">
        <f t="shared" si="19"/>
        <v/>
      </c>
      <c r="H366" s="27" t="str">
        <f t="shared" si="19"/>
        <v/>
      </c>
    </row>
    <row r="367" spans="1:8" hidden="1" outlineLevel="1">
      <c r="A367" t="s">
        <v>102</v>
      </c>
      <c r="B367" s="27" t="str">
        <f t="shared" si="19"/>
        <v/>
      </c>
      <c r="C367" s="27" t="str">
        <f t="shared" si="19"/>
        <v/>
      </c>
      <c r="D367" s="27" t="str">
        <f t="shared" si="19"/>
        <v/>
      </c>
      <c r="E367" s="27" t="str">
        <f t="shared" si="19"/>
        <v/>
      </c>
      <c r="F367" s="27" t="str">
        <f t="shared" si="19"/>
        <v/>
      </c>
      <c r="G367" s="27" t="str">
        <f t="shared" si="19"/>
        <v/>
      </c>
      <c r="H367" s="27" t="str">
        <f t="shared" si="19"/>
        <v/>
      </c>
    </row>
    <row r="368" spans="1:8" hidden="1" outlineLevel="1">
      <c r="A368" t="s">
        <v>103</v>
      </c>
      <c r="B368" s="27" t="str">
        <f t="shared" si="19"/>
        <v/>
      </c>
      <c r="C368" s="27" t="str">
        <f t="shared" si="19"/>
        <v/>
      </c>
      <c r="D368" s="27" t="str">
        <f t="shared" si="19"/>
        <v/>
      </c>
      <c r="E368" s="27" t="str">
        <f t="shared" si="19"/>
        <v/>
      </c>
      <c r="F368" s="27" t="str">
        <f t="shared" si="19"/>
        <v/>
      </c>
      <c r="G368" s="27" t="str">
        <f t="shared" si="19"/>
        <v/>
      </c>
      <c r="H368" s="27" t="str">
        <f t="shared" si="19"/>
        <v/>
      </c>
    </row>
    <row r="369" spans="1:8" hidden="1" outlineLevel="1">
      <c r="A369" t="s">
        <v>104</v>
      </c>
      <c r="B369" s="27" t="str">
        <f t="shared" si="19"/>
        <v/>
      </c>
      <c r="C369" s="27" t="str">
        <f t="shared" si="19"/>
        <v/>
      </c>
      <c r="D369" s="27" t="str">
        <f t="shared" si="19"/>
        <v/>
      </c>
      <c r="E369" s="27" t="str">
        <f t="shared" si="19"/>
        <v/>
      </c>
      <c r="F369" s="27" t="str">
        <f t="shared" si="19"/>
        <v/>
      </c>
      <c r="G369" s="27" t="str">
        <f t="shared" si="19"/>
        <v/>
      </c>
      <c r="H369" s="27" t="str">
        <f t="shared" si="19"/>
        <v/>
      </c>
    </row>
    <row r="370" spans="1:8" hidden="1" outlineLevel="1">
      <c r="A370" t="s">
        <v>105</v>
      </c>
      <c r="B370" s="27" t="str">
        <f t="shared" si="19"/>
        <v/>
      </c>
      <c r="C370" s="27" t="str">
        <f t="shared" si="19"/>
        <v/>
      </c>
      <c r="D370" s="27" t="str">
        <f t="shared" si="19"/>
        <v/>
      </c>
      <c r="E370" s="27" t="str">
        <f t="shared" si="19"/>
        <v/>
      </c>
      <c r="F370" s="27" t="str">
        <f t="shared" si="19"/>
        <v/>
      </c>
      <c r="G370" s="27" t="str">
        <f t="shared" si="19"/>
        <v/>
      </c>
      <c r="H370" s="27" t="str">
        <f t="shared" si="19"/>
        <v/>
      </c>
    </row>
    <row r="371" spans="1:8" hidden="1" outlineLevel="1">
      <c r="A371" t="s">
        <v>106</v>
      </c>
      <c r="B371" s="27" t="str">
        <f t="shared" ref="B371:H380" si="20">IF(SUM(B85,B228)=0,"",SUM(B85)/SUM(B85,B228))</f>
        <v/>
      </c>
      <c r="C371" s="27" t="str">
        <f t="shared" si="20"/>
        <v/>
      </c>
      <c r="D371" s="27" t="str">
        <f t="shared" si="20"/>
        <v/>
      </c>
      <c r="E371" s="27" t="str">
        <f t="shared" si="20"/>
        <v/>
      </c>
      <c r="F371" s="27" t="str">
        <f t="shared" si="20"/>
        <v/>
      </c>
      <c r="G371" s="27" t="str">
        <f t="shared" si="20"/>
        <v/>
      </c>
      <c r="H371" s="27" t="str">
        <f t="shared" si="20"/>
        <v/>
      </c>
    </row>
    <row r="372" spans="1:8" hidden="1" outlineLevel="1">
      <c r="A372" t="s">
        <v>107</v>
      </c>
      <c r="B372" s="27" t="str">
        <f t="shared" si="20"/>
        <v/>
      </c>
      <c r="C372" s="27" t="str">
        <f t="shared" si="20"/>
        <v/>
      </c>
      <c r="D372" s="27" t="str">
        <f t="shared" si="20"/>
        <v/>
      </c>
      <c r="E372" s="27" t="str">
        <f t="shared" si="20"/>
        <v/>
      </c>
      <c r="F372" s="27" t="str">
        <f t="shared" si="20"/>
        <v/>
      </c>
      <c r="G372" s="27" t="str">
        <f t="shared" si="20"/>
        <v/>
      </c>
      <c r="H372" s="27" t="str">
        <f t="shared" si="20"/>
        <v/>
      </c>
    </row>
    <row r="373" spans="1:8" hidden="1" outlineLevel="1">
      <c r="A373" t="s">
        <v>108</v>
      </c>
      <c r="B373" s="27" t="str">
        <f t="shared" si="20"/>
        <v/>
      </c>
      <c r="C373" s="27" t="str">
        <f t="shared" si="20"/>
        <v/>
      </c>
      <c r="D373" s="27" t="str">
        <f t="shared" si="20"/>
        <v/>
      </c>
      <c r="E373" s="27" t="str">
        <f t="shared" si="20"/>
        <v/>
      </c>
      <c r="F373" s="27" t="str">
        <f t="shared" si="20"/>
        <v/>
      </c>
      <c r="G373" s="27" t="str">
        <f t="shared" si="20"/>
        <v/>
      </c>
      <c r="H373" s="27" t="str">
        <f t="shared" si="20"/>
        <v/>
      </c>
    </row>
    <row r="374" spans="1:8" hidden="1" outlineLevel="1">
      <c r="A374" t="s">
        <v>109</v>
      </c>
      <c r="B374" s="27" t="str">
        <f t="shared" si="20"/>
        <v/>
      </c>
      <c r="C374" s="27" t="str">
        <f t="shared" si="20"/>
        <v/>
      </c>
      <c r="D374" s="27" t="str">
        <f t="shared" si="20"/>
        <v/>
      </c>
      <c r="E374" s="27" t="str">
        <f t="shared" si="20"/>
        <v/>
      </c>
      <c r="F374" s="27" t="str">
        <f t="shared" si="20"/>
        <v/>
      </c>
      <c r="G374" s="27" t="str">
        <f t="shared" si="20"/>
        <v/>
      </c>
      <c r="H374" s="27" t="str">
        <f t="shared" si="20"/>
        <v/>
      </c>
    </row>
    <row r="375" spans="1:8" hidden="1" outlineLevel="1">
      <c r="A375" t="s">
        <v>110</v>
      </c>
      <c r="B375" s="27" t="str">
        <f t="shared" si="20"/>
        <v/>
      </c>
      <c r="C375" s="27" t="str">
        <f t="shared" si="20"/>
        <v/>
      </c>
      <c r="D375" s="27" t="str">
        <f t="shared" si="20"/>
        <v/>
      </c>
      <c r="E375" s="27" t="str">
        <f t="shared" si="20"/>
        <v/>
      </c>
      <c r="F375" s="27" t="str">
        <f t="shared" si="20"/>
        <v/>
      </c>
      <c r="G375" s="27" t="str">
        <f t="shared" si="20"/>
        <v/>
      </c>
      <c r="H375" s="27" t="str">
        <f t="shared" si="20"/>
        <v/>
      </c>
    </row>
    <row r="376" spans="1:8" hidden="1" outlineLevel="1">
      <c r="A376" t="s">
        <v>111</v>
      </c>
      <c r="B376" s="27" t="str">
        <f t="shared" si="20"/>
        <v/>
      </c>
      <c r="C376" s="27" t="str">
        <f t="shared" si="20"/>
        <v/>
      </c>
      <c r="D376" s="27" t="str">
        <f t="shared" si="20"/>
        <v/>
      </c>
      <c r="E376" s="27" t="str">
        <f t="shared" si="20"/>
        <v/>
      </c>
      <c r="F376" s="27" t="str">
        <f t="shared" si="20"/>
        <v/>
      </c>
      <c r="G376" s="27" t="str">
        <f t="shared" si="20"/>
        <v/>
      </c>
      <c r="H376" s="27" t="str">
        <f t="shared" si="20"/>
        <v/>
      </c>
    </row>
    <row r="377" spans="1:8" hidden="1" outlineLevel="1">
      <c r="A377" t="s">
        <v>112</v>
      </c>
      <c r="B377" s="27" t="str">
        <f t="shared" si="20"/>
        <v/>
      </c>
      <c r="C377" s="27" t="str">
        <f t="shared" si="20"/>
        <v/>
      </c>
      <c r="D377" s="27" t="str">
        <f t="shared" si="20"/>
        <v/>
      </c>
      <c r="E377" s="27" t="str">
        <f t="shared" si="20"/>
        <v/>
      </c>
      <c r="F377" s="27" t="str">
        <f t="shared" si="20"/>
        <v/>
      </c>
      <c r="G377" s="27" t="str">
        <f t="shared" si="20"/>
        <v/>
      </c>
      <c r="H377" s="27" t="str">
        <f t="shared" si="20"/>
        <v/>
      </c>
    </row>
    <row r="378" spans="1:8" hidden="1" outlineLevel="1">
      <c r="A378" t="s">
        <v>113</v>
      </c>
      <c r="B378" s="27" t="str">
        <f t="shared" si="20"/>
        <v/>
      </c>
      <c r="C378" s="27" t="str">
        <f t="shared" si="20"/>
        <v/>
      </c>
      <c r="D378" s="27" t="str">
        <f t="shared" si="20"/>
        <v/>
      </c>
      <c r="E378" s="27" t="str">
        <f t="shared" si="20"/>
        <v/>
      </c>
      <c r="F378" s="27" t="str">
        <f t="shared" si="20"/>
        <v/>
      </c>
      <c r="G378" s="27" t="str">
        <f t="shared" si="20"/>
        <v/>
      </c>
      <c r="H378" s="27" t="str">
        <f t="shared" si="20"/>
        <v/>
      </c>
    </row>
    <row r="379" spans="1:8" hidden="1" outlineLevel="1">
      <c r="A379" t="s">
        <v>114</v>
      </c>
      <c r="B379" s="27" t="str">
        <f t="shared" si="20"/>
        <v/>
      </c>
      <c r="C379" s="27" t="str">
        <f t="shared" si="20"/>
        <v/>
      </c>
      <c r="D379" s="27" t="str">
        <f t="shared" si="20"/>
        <v/>
      </c>
      <c r="E379" s="27" t="str">
        <f t="shared" si="20"/>
        <v/>
      </c>
      <c r="F379" s="27" t="str">
        <f t="shared" si="20"/>
        <v/>
      </c>
      <c r="G379" s="27" t="str">
        <f t="shared" si="20"/>
        <v/>
      </c>
      <c r="H379" s="27" t="str">
        <f t="shared" si="20"/>
        <v/>
      </c>
    </row>
    <row r="380" spans="1:8" hidden="1" outlineLevel="1">
      <c r="A380" t="s">
        <v>115</v>
      </c>
      <c r="B380" s="27" t="str">
        <f t="shared" si="20"/>
        <v/>
      </c>
      <c r="C380" s="27" t="str">
        <f t="shared" si="20"/>
        <v/>
      </c>
      <c r="D380" s="27" t="str">
        <f t="shared" si="20"/>
        <v/>
      </c>
      <c r="E380" s="27" t="str">
        <f t="shared" si="20"/>
        <v/>
      </c>
      <c r="F380" s="27" t="str">
        <f t="shared" si="20"/>
        <v/>
      </c>
      <c r="G380" s="27" t="str">
        <f t="shared" si="20"/>
        <v/>
      </c>
      <c r="H380" s="27" t="str">
        <f t="shared" si="20"/>
        <v/>
      </c>
    </row>
    <row r="381" spans="1:8" hidden="1" outlineLevel="1">
      <c r="A381" t="s">
        <v>116</v>
      </c>
      <c r="B381" s="27" t="str">
        <f t="shared" ref="B381:H390" si="21">IF(SUM(B95,B238)=0,"",SUM(B95)/SUM(B95,B238))</f>
        <v/>
      </c>
      <c r="C381" s="27" t="str">
        <f t="shared" si="21"/>
        <v/>
      </c>
      <c r="D381" s="27" t="str">
        <f t="shared" si="21"/>
        <v/>
      </c>
      <c r="E381" s="27" t="str">
        <f t="shared" si="21"/>
        <v/>
      </c>
      <c r="F381" s="27" t="str">
        <f t="shared" si="21"/>
        <v/>
      </c>
      <c r="G381" s="27" t="str">
        <f t="shared" si="21"/>
        <v/>
      </c>
      <c r="H381" s="27" t="str">
        <f t="shared" si="21"/>
        <v/>
      </c>
    </row>
    <row r="382" spans="1:8" hidden="1" outlineLevel="1">
      <c r="A382" t="s">
        <v>117</v>
      </c>
      <c r="B382" s="27" t="str">
        <f t="shared" si="21"/>
        <v/>
      </c>
      <c r="C382" s="27" t="str">
        <f t="shared" si="21"/>
        <v/>
      </c>
      <c r="D382" s="27" t="str">
        <f t="shared" si="21"/>
        <v/>
      </c>
      <c r="E382" s="27" t="str">
        <f t="shared" si="21"/>
        <v/>
      </c>
      <c r="F382" s="27" t="str">
        <f t="shared" si="21"/>
        <v/>
      </c>
      <c r="G382" s="27" t="str">
        <f t="shared" si="21"/>
        <v/>
      </c>
      <c r="H382" s="27" t="str">
        <f t="shared" si="21"/>
        <v/>
      </c>
    </row>
    <row r="383" spans="1:8" hidden="1" outlineLevel="1">
      <c r="A383" t="s">
        <v>118</v>
      </c>
      <c r="B383" s="27" t="str">
        <f t="shared" si="21"/>
        <v/>
      </c>
      <c r="C383" s="27" t="str">
        <f t="shared" si="21"/>
        <v/>
      </c>
      <c r="D383" s="27" t="str">
        <f t="shared" si="21"/>
        <v/>
      </c>
      <c r="E383" s="27" t="str">
        <f t="shared" si="21"/>
        <v/>
      </c>
      <c r="F383" s="27" t="str">
        <f t="shared" si="21"/>
        <v/>
      </c>
      <c r="G383" s="27" t="str">
        <f t="shared" si="21"/>
        <v/>
      </c>
      <c r="H383" s="27" t="str">
        <f t="shared" si="21"/>
        <v/>
      </c>
    </row>
    <row r="384" spans="1:8" hidden="1" outlineLevel="1">
      <c r="A384" t="s">
        <v>119</v>
      </c>
      <c r="B384" s="27" t="str">
        <f t="shared" si="21"/>
        <v/>
      </c>
      <c r="C384" s="27" t="str">
        <f t="shared" si="21"/>
        <v/>
      </c>
      <c r="D384" s="27" t="str">
        <f t="shared" si="21"/>
        <v/>
      </c>
      <c r="E384" s="27" t="str">
        <f t="shared" si="21"/>
        <v/>
      </c>
      <c r="F384" s="27" t="str">
        <f t="shared" si="21"/>
        <v/>
      </c>
      <c r="G384" s="27" t="str">
        <f t="shared" si="21"/>
        <v/>
      </c>
      <c r="H384" s="27" t="str">
        <f t="shared" si="21"/>
        <v/>
      </c>
    </row>
    <row r="385" spans="1:8" hidden="1" outlineLevel="1">
      <c r="A385" t="s">
        <v>120</v>
      </c>
      <c r="B385" s="27" t="str">
        <f t="shared" si="21"/>
        <v/>
      </c>
      <c r="C385" s="27" t="str">
        <f t="shared" si="21"/>
        <v/>
      </c>
      <c r="D385" s="27" t="str">
        <f t="shared" si="21"/>
        <v/>
      </c>
      <c r="E385" s="27" t="str">
        <f t="shared" si="21"/>
        <v/>
      </c>
      <c r="F385" s="27" t="str">
        <f t="shared" si="21"/>
        <v/>
      </c>
      <c r="G385" s="27" t="str">
        <f t="shared" si="21"/>
        <v/>
      </c>
      <c r="H385" s="27" t="str">
        <f t="shared" si="21"/>
        <v/>
      </c>
    </row>
    <row r="386" spans="1:8" hidden="1" outlineLevel="1">
      <c r="A386" t="s">
        <v>121</v>
      </c>
      <c r="B386" s="27" t="str">
        <f t="shared" si="21"/>
        <v/>
      </c>
      <c r="C386" s="27" t="str">
        <f t="shared" si="21"/>
        <v/>
      </c>
      <c r="D386" s="27" t="str">
        <f t="shared" si="21"/>
        <v/>
      </c>
      <c r="E386" s="27" t="str">
        <f t="shared" si="21"/>
        <v/>
      </c>
      <c r="F386" s="27" t="str">
        <f t="shared" si="21"/>
        <v/>
      </c>
      <c r="G386" s="27" t="str">
        <f t="shared" si="21"/>
        <v/>
      </c>
      <c r="H386" s="27" t="str">
        <f t="shared" si="21"/>
        <v/>
      </c>
    </row>
    <row r="387" spans="1:8" hidden="1" outlineLevel="1">
      <c r="A387" t="s">
        <v>122</v>
      </c>
      <c r="B387" s="27" t="str">
        <f t="shared" si="21"/>
        <v/>
      </c>
      <c r="C387" s="27" t="str">
        <f t="shared" si="21"/>
        <v/>
      </c>
      <c r="D387" s="27" t="str">
        <f t="shared" si="21"/>
        <v/>
      </c>
      <c r="E387" s="27" t="str">
        <f t="shared" si="21"/>
        <v/>
      </c>
      <c r="F387" s="27" t="str">
        <f t="shared" si="21"/>
        <v/>
      </c>
      <c r="G387" s="27" t="str">
        <f t="shared" si="21"/>
        <v/>
      </c>
      <c r="H387" s="27" t="str">
        <f t="shared" si="21"/>
        <v/>
      </c>
    </row>
    <row r="388" spans="1:8" hidden="1" outlineLevel="1">
      <c r="A388" t="s">
        <v>123</v>
      </c>
      <c r="B388" s="27" t="str">
        <f t="shared" si="21"/>
        <v/>
      </c>
      <c r="C388" s="27" t="str">
        <f t="shared" si="21"/>
        <v/>
      </c>
      <c r="D388" s="27" t="str">
        <f t="shared" si="21"/>
        <v/>
      </c>
      <c r="E388" s="27" t="str">
        <f t="shared" si="21"/>
        <v/>
      </c>
      <c r="F388" s="27" t="str">
        <f t="shared" si="21"/>
        <v/>
      </c>
      <c r="G388" s="27" t="str">
        <f t="shared" si="21"/>
        <v/>
      </c>
      <c r="H388" s="27" t="str">
        <f t="shared" si="21"/>
        <v/>
      </c>
    </row>
    <row r="389" spans="1:8" hidden="1" outlineLevel="1">
      <c r="A389" t="s">
        <v>124</v>
      </c>
      <c r="B389" s="27" t="str">
        <f t="shared" si="21"/>
        <v/>
      </c>
      <c r="C389" s="27" t="str">
        <f t="shared" si="21"/>
        <v/>
      </c>
      <c r="D389" s="27" t="str">
        <f t="shared" si="21"/>
        <v/>
      </c>
      <c r="E389" s="27" t="str">
        <f t="shared" si="21"/>
        <v/>
      </c>
      <c r="F389" s="27" t="str">
        <f t="shared" si="21"/>
        <v/>
      </c>
      <c r="G389" s="27" t="str">
        <f t="shared" si="21"/>
        <v/>
      </c>
      <c r="H389" s="27" t="str">
        <f t="shared" si="21"/>
        <v/>
      </c>
    </row>
    <row r="390" spans="1:8" hidden="1" outlineLevel="1">
      <c r="A390" t="s">
        <v>125</v>
      </c>
      <c r="B390" s="27" t="str">
        <f t="shared" si="21"/>
        <v/>
      </c>
      <c r="C390" s="27" t="str">
        <f t="shared" si="21"/>
        <v/>
      </c>
      <c r="D390" s="27" t="str">
        <f t="shared" si="21"/>
        <v/>
      </c>
      <c r="E390" s="27" t="str">
        <f t="shared" si="21"/>
        <v/>
      </c>
      <c r="F390" s="27" t="str">
        <f t="shared" si="21"/>
        <v/>
      </c>
      <c r="G390" s="27" t="str">
        <f t="shared" si="21"/>
        <v/>
      </c>
      <c r="H390" s="27" t="str">
        <f t="shared" si="21"/>
        <v/>
      </c>
    </row>
    <row r="391" spans="1:8" hidden="1" outlineLevel="1">
      <c r="A391" t="s">
        <v>126</v>
      </c>
      <c r="B391" s="27" t="str">
        <f t="shared" ref="B391:H400" si="22">IF(SUM(B105,B248)=0,"",SUM(B105)/SUM(B105,B248))</f>
        <v/>
      </c>
      <c r="C391" s="27" t="str">
        <f t="shared" si="22"/>
        <v/>
      </c>
      <c r="D391" s="27" t="str">
        <f t="shared" si="22"/>
        <v/>
      </c>
      <c r="E391" s="27" t="str">
        <f t="shared" si="22"/>
        <v/>
      </c>
      <c r="F391" s="27" t="str">
        <f t="shared" si="22"/>
        <v/>
      </c>
      <c r="G391" s="27" t="str">
        <f t="shared" si="22"/>
        <v/>
      </c>
      <c r="H391" s="27" t="str">
        <f t="shared" si="22"/>
        <v/>
      </c>
    </row>
    <row r="392" spans="1:8" hidden="1" outlineLevel="1">
      <c r="A392" t="s">
        <v>127</v>
      </c>
      <c r="B392" s="27" t="str">
        <f t="shared" si="22"/>
        <v/>
      </c>
      <c r="C392" s="27" t="str">
        <f t="shared" si="22"/>
        <v/>
      </c>
      <c r="D392" s="27" t="str">
        <f t="shared" si="22"/>
        <v/>
      </c>
      <c r="E392" s="27" t="str">
        <f t="shared" si="22"/>
        <v/>
      </c>
      <c r="F392" s="27" t="str">
        <f t="shared" si="22"/>
        <v/>
      </c>
      <c r="G392" s="27" t="str">
        <f t="shared" si="22"/>
        <v/>
      </c>
      <c r="H392" s="27" t="str">
        <f t="shared" si="22"/>
        <v/>
      </c>
    </row>
    <row r="393" spans="1:8" hidden="1" outlineLevel="1">
      <c r="A393" t="s">
        <v>128</v>
      </c>
      <c r="B393" s="27" t="str">
        <f t="shared" si="22"/>
        <v/>
      </c>
      <c r="C393" s="27" t="str">
        <f t="shared" si="22"/>
        <v/>
      </c>
      <c r="D393" s="27" t="str">
        <f t="shared" si="22"/>
        <v/>
      </c>
      <c r="E393" s="27" t="str">
        <f t="shared" si="22"/>
        <v/>
      </c>
      <c r="F393" s="27" t="str">
        <f t="shared" si="22"/>
        <v/>
      </c>
      <c r="G393" s="27" t="str">
        <f t="shared" si="22"/>
        <v/>
      </c>
      <c r="H393" s="27" t="str">
        <f t="shared" si="22"/>
        <v/>
      </c>
    </row>
    <row r="394" spans="1:8" hidden="1" outlineLevel="1">
      <c r="A394" t="s">
        <v>129</v>
      </c>
      <c r="B394" s="27" t="str">
        <f t="shared" si="22"/>
        <v/>
      </c>
      <c r="C394" s="27" t="str">
        <f t="shared" si="22"/>
        <v/>
      </c>
      <c r="D394" s="27" t="str">
        <f t="shared" si="22"/>
        <v/>
      </c>
      <c r="E394" s="27" t="str">
        <f t="shared" si="22"/>
        <v/>
      </c>
      <c r="F394" s="27" t="str">
        <f t="shared" si="22"/>
        <v/>
      </c>
      <c r="G394" s="27" t="str">
        <f t="shared" si="22"/>
        <v/>
      </c>
      <c r="H394" s="27" t="str">
        <f t="shared" si="22"/>
        <v/>
      </c>
    </row>
    <row r="395" spans="1:8" hidden="1" outlineLevel="1">
      <c r="A395" t="s">
        <v>130</v>
      </c>
      <c r="B395" s="27" t="str">
        <f t="shared" si="22"/>
        <v/>
      </c>
      <c r="C395" s="27" t="str">
        <f t="shared" si="22"/>
        <v/>
      </c>
      <c r="D395" s="27" t="str">
        <f t="shared" si="22"/>
        <v/>
      </c>
      <c r="E395" s="27" t="str">
        <f t="shared" si="22"/>
        <v/>
      </c>
      <c r="F395" s="27" t="str">
        <f t="shared" si="22"/>
        <v/>
      </c>
      <c r="G395" s="27" t="str">
        <f t="shared" si="22"/>
        <v/>
      </c>
      <c r="H395" s="27" t="str">
        <f t="shared" si="22"/>
        <v/>
      </c>
    </row>
    <row r="396" spans="1:8" hidden="1" outlineLevel="1">
      <c r="A396" t="s">
        <v>131</v>
      </c>
      <c r="B396" s="27" t="str">
        <f t="shared" si="22"/>
        <v/>
      </c>
      <c r="C396" s="27" t="str">
        <f t="shared" si="22"/>
        <v/>
      </c>
      <c r="D396" s="27" t="str">
        <f t="shared" si="22"/>
        <v/>
      </c>
      <c r="E396" s="27" t="str">
        <f t="shared" si="22"/>
        <v/>
      </c>
      <c r="F396" s="27" t="str">
        <f t="shared" si="22"/>
        <v/>
      </c>
      <c r="G396" s="27" t="str">
        <f t="shared" si="22"/>
        <v/>
      </c>
      <c r="H396" s="27" t="str">
        <f t="shared" si="22"/>
        <v/>
      </c>
    </row>
    <row r="397" spans="1:8" hidden="1" outlineLevel="1">
      <c r="A397" t="s">
        <v>132</v>
      </c>
      <c r="B397" s="27" t="str">
        <f t="shared" si="22"/>
        <v/>
      </c>
      <c r="C397" s="27" t="str">
        <f t="shared" si="22"/>
        <v/>
      </c>
      <c r="D397" s="27" t="str">
        <f t="shared" si="22"/>
        <v/>
      </c>
      <c r="E397" s="27" t="str">
        <f t="shared" si="22"/>
        <v/>
      </c>
      <c r="F397" s="27" t="str">
        <f t="shared" si="22"/>
        <v/>
      </c>
      <c r="G397" s="27" t="str">
        <f t="shared" si="22"/>
        <v/>
      </c>
      <c r="H397" s="27" t="str">
        <f t="shared" si="22"/>
        <v/>
      </c>
    </row>
    <row r="398" spans="1:8" hidden="1" outlineLevel="1">
      <c r="A398" t="s">
        <v>133</v>
      </c>
      <c r="B398" s="27" t="str">
        <f t="shared" si="22"/>
        <v/>
      </c>
      <c r="C398" s="27" t="str">
        <f t="shared" si="22"/>
        <v/>
      </c>
      <c r="D398" s="27" t="str">
        <f t="shared" si="22"/>
        <v/>
      </c>
      <c r="E398" s="27" t="str">
        <f t="shared" si="22"/>
        <v/>
      </c>
      <c r="F398" s="27" t="str">
        <f t="shared" si="22"/>
        <v/>
      </c>
      <c r="G398" s="27" t="str">
        <f t="shared" si="22"/>
        <v/>
      </c>
      <c r="H398" s="27" t="str">
        <f t="shared" si="22"/>
        <v/>
      </c>
    </row>
    <row r="399" spans="1:8" hidden="1" outlineLevel="1">
      <c r="A399" t="s">
        <v>134</v>
      </c>
      <c r="B399" s="27" t="str">
        <f t="shared" si="22"/>
        <v/>
      </c>
      <c r="C399" s="27" t="str">
        <f t="shared" si="22"/>
        <v/>
      </c>
      <c r="D399" s="27" t="str">
        <f t="shared" si="22"/>
        <v/>
      </c>
      <c r="E399" s="27" t="str">
        <f t="shared" si="22"/>
        <v/>
      </c>
      <c r="F399" s="27" t="str">
        <f t="shared" si="22"/>
        <v/>
      </c>
      <c r="G399" s="27" t="str">
        <f t="shared" si="22"/>
        <v/>
      </c>
      <c r="H399" s="27" t="str">
        <f t="shared" si="22"/>
        <v/>
      </c>
    </row>
    <row r="400" spans="1:8" hidden="1" outlineLevel="1">
      <c r="A400" t="s">
        <v>135</v>
      </c>
      <c r="B400" s="27" t="str">
        <f t="shared" si="22"/>
        <v/>
      </c>
      <c r="C400" s="27" t="str">
        <f t="shared" si="22"/>
        <v/>
      </c>
      <c r="D400" s="27" t="str">
        <f t="shared" si="22"/>
        <v/>
      </c>
      <c r="E400" s="27" t="str">
        <f t="shared" si="22"/>
        <v/>
      </c>
      <c r="F400" s="27" t="str">
        <f t="shared" si="22"/>
        <v/>
      </c>
      <c r="G400" s="27" t="str">
        <f t="shared" si="22"/>
        <v/>
      </c>
      <c r="H400" s="27" t="str">
        <f t="shared" si="22"/>
        <v/>
      </c>
    </row>
    <row r="401" spans="1:8" hidden="1" outlineLevel="1">
      <c r="A401" t="s">
        <v>136</v>
      </c>
      <c r="B401" s="27" t="str">
        <f t="shared" ref="B401:H410" si="23">IF(SUM(B115,B258)=0,"",SUM(B115)/SUM(B115,B258))</f>
        <v/>
      </c>
      <c r="C401" s="27" t="str">
        <f t="shared" si="23"/>
        <v/>
      </c>
      <c r="D401" s="27" t="str">
        <f t="shared" si="23"/>
        <v/>
      </c>
      <c r="E401" s="27" t="str">
        <f t="shared" si="23"/>
        <v/>
      </c>
      <c r="F401" s="27" t="str">
        <f t="shared" si="23"/>
        <v/>
      </c>
      <c r="G401" s="27" t="str">
        <f t="shared" si="23"/>
        <v/>
      </c>
      <c r="H401" s="27" t="str">
        <f t="shared" si="23"/>
        <v/>
      </c>
    </row>
    <row r="402" spans="1:8" hidden="1" outlineLevel="1">
      <c r="A402" t="s">
        <v>137</v>
      </c>
      <c r="B402" s="27" t="str">
        <f t="shared" si="23"/>
        <v/>
      </c>
      <c r="C402" s="27" t="str">
        <f t="shared" si="23"/>
        <v/>
      </c>
      <c r="D402" s="27" t="str">
        <f t="shared" si="23"/>
        <v/>
      </c>
      <c r="E402" s="27" t="str">
        <f t="shared" si="23"/>
        <v/>
      </c>
      <c r="F402" s="27" t="str">
        <f t="shared" si="23"/>
        <v/>
      </c>
      <c r="G402" s="27" t="str">
        <f t="shared" si="23"/>
        <v/>
      </c>
      <c r="H402" s="27" t="str">
        <f t="shared" si="23"/>
        <v/>
      </c>
    </row>
    <row r="403" spans="1:8" hidden="1" outlineLevel="1">
      <c r="A403" t="s">
        <v>138</v>
      </c>
      <c r="B403" s="27" t="str">
        <f t="shared" si="23"/>
        <v/>
      </c>
      <c r="C403" s="27" t="str">
        <f t="shared" si="23"/>
        <v/>
      </c>
      <c r="D403" s="27" t="str">
        <f t="shared" si="23"/>
        <v/>
      </c>
      <c r="E403" s="27" t="str">
        <f t="shared" si="23"/>
        <v/>
      </c>
      <c r="F403" s="27" t="str">
        <f t="shared" si="23"/>
        <v/>
      </c>
      <c r="G403" s="27" t="str">
        <f t="shared" si="23"/>
        <v/>
      </c>
      <c r="H403" s="27" t="str">
        <f t="shared" si="23"/>
        <v/>
      </c>
    </row>
    <row r="404" spans="1:8" hidden="1" outlineLevel="1">
      <c r="A404" t="s">
        <v>139</v>
      </c>
      <c r="B404" s="27" t="str">
        <f t="shared" si="23"/>
        <v/>
      </c>
      <c r="C404" s="27" t="str">
        <f t="shared" si="23"/>
        <v/>
      </c>
      <c r="D404" s="27" t="str">
        <f t="shared" si="23"/>
        <v/>
      </c>
      <c r="E404" s="27" t="str">
        <f t="shared" si="23"/>
        <v/>
      </c>
      <c r="F404" s="27" t="str">
        <f t="shared" si="23"/>
        <v/>
      </c>
      <c r="G404" s="27" t="str">
        <f t="shared" si="23"/>
        <v/>
      </c>
      <c r="H404" s="27" t="str">
        <f t="shared" si="23"/>
        <v/>
      </c>
    </row>
    <row r="405" spans="1:8" hidden="1" outlineLevel="1">
      <c r="A405" t="s">
        <v>140</v>
      </c>
      <c r="B405" s="27" t="str">
        <f t="shared" si="23"/>
        <v/>
      </c>
      <c r="C405" s="27" t="str">
        <f t="shared" si="23"/>
        <v/>
      </c>
      <c r="D405" s="27" t="str">
        <f t="shared" si="23"/>
        <v/>
      </c>
      <c r="E405" s="27" t="str">
        <f t="shared" si="23"/>
        <v/>
      </c>
      <c r="F405" s="27" t="str">
        <f t="shared" si="23"/>
        <v/>
      </c>
      <c r="G405" s="27" t="str">
        <f t="shared" si="23"/>
        <v/>
      </c>
      <c r="H405" s="27" t="str">
        <f t="shared" si="23"/>
        <v/>
      </c>
    </row>
    <row r="406" spans="1:8" hidden="1" outlineLevel="1">
      <c r="A406" t="s">
        <v>141</v>
      </c>
      <c r="B406" s="27" t="str">
        <f t="shared" si="23"/>
        <v/>
      </c>
      <c r="C406" s="27" t="str">
        <f t="shared" si="23"/>
        <v/>
      </c>
      <c r="D406" s="27" t="str">
        <f t="shared" si="23"/>
        <v/>
      </c>
      <c r="E406" s="27" t="str">
        <f t="shared" si="23"/>
        <v/>
      </c>
      <c r="F406" s="27" t="str">
        <f t="shared" si="23"/>
        <v/>
      </c>
      <c r="G406" s="27" t="str">
        <f t="shared" si="23"/>
        <v/>
      </c>
      <c r="H406" s="27" t="str">
        <f t="shared" si="23"/>
        <v/>
      </c>
    </row>
    <row r="407" spans="1:8" hidden="1" outlineLevel="1">
      <c r="A407" t="s">
        <v>142</v>
      </c>
      <c r="B407" s="27" t="str">
        <f t="shared" si="23"/>
        <v/>
      </c>
      <c r="C407" s="27" t="str">
        <f t="shared" si="23"/>
        <v/>
      </c>
      <c r="D407" s="27" t="str">
        <f t="shared" si="23"/>
        <v/>
      </c>
      <c r="E407" s="27" t="str">
        <f t="shared" si="23"/>
        <v/>
      </c>
      <c r="F407" s="27" t="str">
        <f t="shared" si="23"/>
        <v/>
      </c>
      <c r="G407" s="27" t="str">
        <f t="shared" si="23"/>
        <v/>
      </c>
      <c r="H407" s="27" t="str">
        <f t="shared" si="23"/>
        <v/>
      </c>
    </row>
    <row r="408" spans="1:8" hidden="1" outlineLevel="1">
      <c r="A408" t="s">
        <v>143</v>
      </c>
      <c r="B408" s="27" t="str">
        <f t="shared" si="23"/>
        <v/>
      </c>
      <c r="C408" s="27" t="str">
        <f t="shared" si="23"/>
        <v/>
      </c>
      <c r="D408" s="27" t="str">
        <f t="shared" si="23"/>
        <v/>
      </c>
      <c r="E408" s="27" t="str">
        <f t="shared" si="23"/>
        <v/>
      </c>
      <c r="F408" s="27" t="str">
        <f t="shared" si="23"/>
        <v/>
      </c>
      <c r="G408" s="27" t="str">
        <f t="shared" si="23"/>
        <v/>
      </c>
      <c r="H408" s="27" t="str">
        <f t="shared" si="23"/>
        <v/>
      </c>
    </row>
    <row r="409" spans="1:8" hidden="1" outlineLevel="1">
      <c r="A409" t="s">
        <v>144</v>
      </c>
      <c r="B409" s="27" t="str">
        <f t="shared" si="23"/>
        <v/>
      </c>
      <c r="C409" s="27" t="str">
        <f t="shared" si="23"/>
        <v/>
      </c>
      <c r="D409" s="27" t="str">
        <f t="shared" si="23"/>
        <v/>
      </c>
      <c r="E409" s="27" t="str">
        <f t="shared" si="23"/>
        <v/>
      </c>
      <c r="F409" s="27" t="str">
        <f t="shared" si="23"/>
        <v/>
      </c>
      <c r="G409" s="27" t="str">
        <f t="shared" si="23"/>
        <v/>
      </c>
      <c r="H409" s="27" t="str">
        <f t="shared" si="23"/>
        <v/>
      </c>
    </row>
    <row r="410" spans="1:8" hidden="1" outlineLevel="1">
      <c r="A410" t="s">
        <v>145</v>
      </c>
      <c r="B410" s="27" t="str">
        <f t="shared" si="23"/>
        <v/>
      </c>
      <c r="C410" s="27" t="str">
        <f t="shared" si="23"/>
        <v/>
      </c>
      <c r="D410" s="27" t="str">
        <f t="shared" si="23"/>
        <v/>
      </c>
      <c r="E410" s="27" t="str">
        <f t="shared" si="23"/>
        <v/>
      </c>
      <c r="F410" s="27" t="str">
        <f t="shared" si="23"/>
        <v/>
      </c>
      <c r="G410" s="27" t="str">
        <f t="shared" si="23"/>
        <v/>
      </c>
      <c r="H410" s="27" t="str">
        <f t="shared" si="23"/>
        <v/>
      </c>
    </row>
    <row r="411" spans="1:8" hidden="1" outlineLevel="1">
      <c r="A411" t="s">
        <v>146</v>
      </c>
      <c r="B411" s="27" t="str">
        <f t="shared" ref="B411:H420" si="24">IF(SUM(B125,B268)=0,"",SUM(B125)/SUM(B125,B268))</f>
        <v/>
      </c>
      <c r="C411" s="27" t="str">
        <f t="shared" si="24"/>
        <v/>
      </c>
      <c r="D411" s="27" t="str">
        <f t="shared" si="24"/>
        <v/>
      </c>
      <c r="E411" s="27" t="str">
        <f t="shared" si="24"/>
        <v/>
      </c>
      <c r="F411" s="27" t="str">
        <f t="shared" si="24"/>
        <v/>
      </c>
      <c r="G411" s="27" t="str">
        <f t="shared" si="24"/>
        <v/>
      </c>
      <c r="H411" s="27" t="str">
        <f t="shared" si="24"/>
        <v/>
      </c>
    </row>
    <row r="412" spans="1:8" hidden="1" outlineLevel="1">
      <c r="A412" t="s">
        <v>147</v>
      </c>
      <c r="B412" s="27" t="str">
        <f t="shared" si="24"/>
        <v/>
      </c>
      <c r="C412" s="27" t="str">
        <f t="shared" si="24"/>
        <v/>
      </c>
      <c r="D412" s="27" t="str">
        <f t="shared" si="24"/>
        <v/>
      </c>
      <c r="E412" s="27" t="str">
        <f t="shared" si="24"/>
        <v/>
      </c>
      <c r="F412" s="27" t="str">
        <f t="shared" si="24"/>
        <v/>
      </c>
      <c r="G412" s="27" t="str">
        <f t="shared" si="24"/>
        <v/>
      </c>
      <c r="H412" s="27" t="str">
        <f t="shared" si="24"/>
        <v/>
      </c>
    </row>
    <row r="413" spans="1:8" hidden="1" outlineLevel="1">
      <c r="A413" t="s">
        <v>148</v>
      </c>
      <c r="B413" s="27" t="str">
        <f t="shared" si="24"/>
        <v/>
      </c>
      <c r="C413" s="27" t="str">
        <f t="shared" si="24"/>
        <v/>
      </c>
      <c r="D413" s="27" t="str">
        <f t="shared" si="24"/>
        <v/>
      </c>
      <c r="E413" s="27" t="str">
        <f t="shared" si="24"/>
        <v/>
      </c>
      <c r="F413" s="27" t="str">
        <f t="shared" si="24"/>
        <v/>
      </c>
      <c r="G413" s="27" t="str">
        <f t="shared" si="24"/>
        <v/>
      </c>
      <c r="H413" s="27" t="str">
        <f t="shared" si="24"/>
        <v/>
      </c>
    </row>
    <row r="414" spans="1:8" hidden="1" outlineLevel="1">
      <c r="A414" t="s">
        <v>149</v>
      </c>
      <c r="B414" s="27" t="str">
        <f t="shared" si="24"/>
        <v/>
      </c>
      <c r="C414" s="27" t="str">
        <f t="shared" si="24"/>
        <v/>
      </c>
      <c r="D414" s="27" t="str">
        <f t="shared" si="24"/>
        <v/>
      </c>
      <c r="E414" s="27" t="str">
        <f t="shared" si="24"/>
        <v/>
      </c>
      <c r="F414" s="27" t="str">
        <f t="shared" si="24"/>
        <v/>
      </c>
      <c r="G414" s="27" t="str">
        <f t="shared" si="24"/>
        <v/>
      </c>
      <c r="H414" s="27" t="str">
        <f t="shared" si="24"/>
        <v/>
      </c>
    </row>
    <row r="415" spans="1:8" hidden="1" outlineLevel="1">
      <c r="A415" t="s">
        <v>150</v>
      </c>
      <c r="B415" s="27" t="str">
        <f t="shared" si="24"/>
        <v/>
      </c>
      <c r="C415" s="27" t="str">
        <f t="shared" si="24"/>
        <v/>
      </c>
      <c r="D415" s="27" t="str">
        <f t="shared" si="24"/>
        <v/>
      </c>
      <c r="E415" s="27" t="str">
        <f t="shared" si="24"/>
        <v/>
      </c>
      <c r="F415" s="27" t="str">
        <f t="shared" si="24"/>
        <v/>
      </c>
      <c r="G415" s="27" t="str">
        <f t="shared" si="24"/>
        <v/>
      </c>
      <c r="H415" s="27" t="str">
        <f t="shared" si="24"/>
        <v/>
      </c>
    </row>
    <row r="416" spans="1:8" hidden="1" outlineLevel="1">
      <c r="A416" t="s">
        <v>151</v>
      </c>
      <c r="B416" s="27" t="str">
        <f t="shared" si="24"/>
        <v/>
      </c>
      <c r="C416" s="27" t="str">
        <f t="shared" si="24"/>
        <v/>
      </c>
      <c r="D416" s="27" t="str">
        <f t="shared" si="24"/>
        <v/>
      </c>
      <c r="E416" s="27" t="str">
        <f t="shared" si="24"/>
        <v/>
      </c>
      <c r="F416" s="27" t="str">
        <f t="shared" si="24"/>
        <v/>
      </c>
      <c r="G416" s="27" t="str">
        <f t="shared" si="24"/>
        <v/>
      </c>
      <c r="H416" s="27" t="str">
        <f t="shared" si="24"/>
        <v/>
      </c>
    </row>
    <row r="417" spans="1:8" hidden="1" outlineLevel="1">
      <c r="A417" t="s">
        <v>152</v>
      </c>
      <c r="B417" s="27" t="str">
        <f t="shared" si="24"/>
        <v/>
      </c>
      <c r="C417" s="27" t="str">
        <f t="shared" si="24"/>
        <v/>
      </c>
      <c r="D417" s="27" t="str">
        <f t="shared" si="24"/>
        <v/>
      </c>
      <c r="E417" s="27" t="str">
        <f t="shared" si="24"/>
        <v/>
      </c>
      <c r="F417" s="27" t="str">
        <f t="shared" si="24"/>
        <v/>
      </c>
      <c r="G417" s="27" t="str">
        <f t="shared" si="24"/>
        <v/>
      </c>
      <c r="H417" s="27" t="str">
        <f t="shared" si="24"/>
        <v/>
      </c>
    </row>
    <row r="418" spans="1:8" hidden="1" outlineLevel="1">
      <c r="A418" t="s">
        <v>153</v>
      </c>
      <c r="B418" s="27" t="str">
        <f t="shared" si="24"/>
        <v/>
      </c>
      <c r="C418" s="27" t="str">
        <f t="shared" si="24"/>
        <v/>
      </c>
      <c r="D418" s="27" t="str">
        <f t="shared" si="24"/>
        <v/>
      </c>
      <c r="E418" s="27" t="str">
        <f t="shared" si="24"/>
        <v/>
      </c>
      <c r="F418" s="27" t="str">
        <f t="shared" si="24"/>
        <v/>
      </c>
      <c r="G418" s="27" t="str">
        <f t="shared" si="24"/>
        <v/>
      </c>
      <c r="H418" s="27" t="str">
        <f t="shared" si="24"/>
        <v/>
      </c>
    </row>
    <row r="419" spans="1:8" hidden="1" outlineLevel="1">
      <c r="A419" t="s">
        <v>154</v>
      </c>
      <c r="B419" s="27" t="str">
        <f t="shared" si="24"/>
        <v/>
      </c>
      <c r="C419" s="27" t="str">
        <f t="shared" si="24"/>
        <v/>
      </c>
      <c r="D419" s="27" t="str">
        <f t="shared" si="24"/>
        <v/>
      </c>
      <c r="E419" s="27" t="str">
        <f t="shared" si="24"/>
        <v/>
      </c>
      <c r="F419" s="27" t="str">
        <f t="shared" si="24"/>
        <v/>
      </c>
      <c r="G419" s="27" t="str">
        <f t="shared" si="24"/>
        <v/>
      </c>
      <c r="H419" s="27" t="str">
        <f t="shared" si="24"/>
        <v/>
      </c>
    </row>
    <row r="420" spans="1:8" hidden="1" outlineLevel="1">
      <c r="A420" t="s">
        <v>155</v>
      </c>
      <c r="B420" s="27" t="str">
        <f t="shared" si="24"/>
        <v/>
      </c>
      <c r="C420" s="27" t="str">
        <f t="shared" si="24"/>
        <v/>
      </c>
      <c r="D420" s="27" t="str">
        <f t="shared" si="24"/>
        <v/>
      </c>
      <c r="E420" s="27" t="str">
        <f t="shared" si="24"/>
        <v/>
      </c>
      <c r="F420" s="27" t="str">
        <f t="shared" si="24"/>
        <v/>
      </c>
      <c r="G420" s="27" t="str">
        <f t="shared" si="24"/>
        <v/>
      </c>
      <c r="H420" s="27" t="str">
        <f t="shared" si="24"/>
        <v/>
      </c>
    </row>
    <row r="421" spans="1:8" hidden="1" outlineLevel="1">
      <c r="A421" t="s">
        <v>156</v>
      </c>
      <c r="B421" s="27" t="str">
        <f t="shared" ref="B421:H429" si="25">IF(SUM(B135,B278)=0,"",SUM(B135)/SUM(B135,B278))</f>
        <v/>
      </c>
      <c r="C421" s="27" t="str">
        <f t="shared" si="25"/>
        <v/>
      </c>
      <c r="D421" s="27" t="str">
        <f t="shared" si="25"/>
        <v/>
      </c>
      <c r="E421" s="27" t="str">
        <f t="shared" si="25"/>
        <v/>
      </c>
      <c r="F421" s="27" t="str">
        <f t="shared" si="25"/>
        <v/>
      </c>
      <c r="G421" s="27" t="str">
        <f t="shared" si="25"/>
        <v/>
      </c>
      <c r="H421" s="27" t="str">
        <f t="shared" si="25"/>
        <v/>
      </c>
    </row>
    <row r="422" spans="1:8" hidden="1" outlineLevel="1">
      <c r="A422" t="s">
        <v>157</v>
      </c>
      <c r="B422" s="27" t="str">
        <f t="shared" si="25"/>
        <v/>
      </c>
      <c r="C422" s="27" t="str">
        <f t="shared" si="25"/>
        <v/>
      </c>
      <c r="D422" s="27" t="str">
        <f t="shared" si="25"/>
        <v/>
      </c>
      <c r="E422" s="27" t="str">
        <f t="shared" si="25"/>
        <v/>
      </c>
      <c r="F422" s="27" t="str">
        <f t="shared" si="25"/>
        <v/>
      </c>
      <c r="G422" s="27" t="str">
        <f t="shared" si="25"/>
        <v/>
      </c>
      <c r="H422" s="27" t="str">
        <f t="shared" si="25"/>
        <v/>
      </c>
    </row>
    <row r="423" spans="1:8" hidden="1" outlineLevel="1">
      <c r="A423" t="s">
        <v>158</v>
      </c>
      <c r="B423" s="27" t="str">
        <f t="shared" si="25"/>
        <v/>
      </c>
      <c r="C423" s="27" t="str">
        <f t="shared" si="25"/>
        <v/>
      </c>
      <c r="D423" s="27" t="str">
        <f t="shared" si="25"/>
        <v/>
      </c>
      <c r="E423" s="27" t="str">
        <f t="shared" si="25"/>
        <v/>
      </c>
      <c r="F423" s="27" t="str">
        <f t="shared" si="25"/>
        <v/>
      </c>
      <c r="G423" s="27" t="str">
        <f t="shared" si="25"/>
        <v/>
      </c>
      <c r="H423" s="27" t="str">
        <f t="shared" si="25"/>
        <v/>
      </c>
    </row>
    <row r="424" spans="1:8" hidden="1" outlineLevel="1">
      <c r="A424" t="s">
        <v>159</v>
      </c>
      <c r="B424" s="27" t="str">
        <f t="shared" si="25"/>
        <v/>
      </c>
      <c r="C424" s="27" t="str">
        <f t="shared" si="25"/>
        <v/>
      </c>
      <c r="D424" s="27" t="str">
        <f t="shared" si="25"/>
        <v/>
      </c>
      <c r="E424" s="27" t="str">
        <f t="shared" si="25"/>
        <v/>
      </c>
      <c r="F424" s="27" t="str">
        <f t="shared" si="25"/>
        <v/>
      </c>
      <c r="G424" s="27" t="str">
        <f t="shared" si="25"/>
        <v/>
      </c>
      <c r="H424" s="27" t="str">
        <f t="shared" si="25"/>
        <v/>
      </c>
    </row>
    <row r="425" spans="1:8" hidden="1" outlineLevel="1">
      <c r="A425" t="s">
        <v>160</v>
      </c>
      <c r="B425" s="27" t="str">
        <f t="shared" si="25"/>
        <v/>
      </c>
      <c r="C425" s="27" t="str">
        <f t="shared" si="25"/>
        <v/>
      </c>
      <c r="D425" s="27" t="str">
        <f t="shared" si="25"/>
        <v/>
      </c>
      <c r="E425" s="27" t="str">
        <f t="shared" si="25"/>
        <v/>
      </c>
      <c r="F425" s="27" t="str">
        <f t="shared" si="25"/>
        <v/>
      </c>
      <c r="G425" s="27" t="str">
        <f t="shared" si="25"/>
        <v/>
      </c>
      <c r="H425" s="27" t="str">
        <f t="shared" si="25"/>
        <v/>
      </c>
    </row>
    <row r="426" spans="1:8" hidden="1" outlineLevel="1">
      <c r="A426" t="s">
        <v>161</v>
      </c>
      <c r="B426" s="27" t="str">
        <f t="shared" si="25"/>
        <v/>
      </c>
      <c r="C426" s="27" t="str">
        <f t="shared" si="25"/>
        <v/>
      </c>
      <c r="D426" s="27" t="str">
        <f t="shared" si="25"/>
        <v/>
      </c>
      <c r="E426" s="27" t="str">
        <f t="shared" si="25"/>
        <v/>
      </c>
      <c r="F426" s="27" t="str">
        <f t="shared" si="25"/>
        <v/>
      </c>
      <c r="G426" s="27" t="str">
        <f t="shared" si="25"/>
        <v/>
      </c>
      <c r="H426" s="27" t="str">
        <f t="shared" si="25"/>
        <v/>
      </c>
    </row>
    <row r="427" spans="1:8" hidden="1" outlineLevel="1">
      <c r="A427" t="s">
        <v>162</v>
      </c>
      <c r="B427" s="27" t="str">
        <f t="shared" si="25"/>
        <v/>
      </c>
      <c r="C427" s="27" t="str">
        <f t="shared" si="25"/>
        <v/>
      </c>
      <c r="D427" s="27" t="str">
        <f t="shared" si="25"/>
        <v/>
      </c>
      <c r="E427" s="27" t="str">
        <f t="shared" si="25"/>
        <v/>
      </c>
      <c r="F427" s="27" t="str">
        <f t="shared" si="25"/>
        <v/>
      </c>
      <c r="G427" s="27" t="str">
        <f t="shared" si="25"/>
        <v/>
      </c>
      <c r="H427" s="27" t="str">
        <f t="shared" si="25"/>
        <v/>
      </c>
    </row>
    <row r="428" spans="1:8" hidden="1" outlineLevel="1">
      <c r="A428" t="s">
        <v>163</v>
      </c>
      <c r="B428" s="27" t="str">
        <f t="shared" si="25"/>
        <v/>
      </c>
      <c r="C428" s="27" t="str">
        <f t="shared" si="25"/>
        <v/>
      </c>
      <c r="D428" s="27" t="str">
        <f t="shared" si="25"/>
        <v/>
      </c>
      <c r="E428" s="27" t="str">
        <f t="shared" si="25"/>
        <v/>
      </c>
      <c r="F428" s="27" t="str">
        <f t="shared" si="25"/>
        <v/>
      </c>
      <c r="G428" s="27" t="str">
        <f t="shared" si="25"/>
        <v/>
      </c>
      <c r="H428" s="27" t="str">
        <f t="shared" si="25"/>
        <v/>
      </c>
    </row>
    <row r="429" spans="1:8" collapsed="1">
      <c r="A429" s="28" t="s">
        <v>15</v>
      </c>
      <c r="B429" s="31">
        <f t="shared" si="25"/>
        <v>0.84912591115554992</v>
      </c>
      <c r="C429" s="31">
        <f t="shared" si="25"/>
        <v>0.86948820969040297</v>
      </c>
      <c r="D429" s="31">
        <f t="shared" si="25"/>
        <v>0.51944701973149787</v>
      </c>
      <c r="E429" s="31">
        <f t="shared" si="25"/>
        <v>0.39042370559611628</v>
      </c>
      <c r="F429" s="31">
        <f t="shared" si="25"/>
        <v>0.84115779637987964</v>
      </c>
      <c r="G429" s="31">
        <f t="shared" si="25"/>
        <v>0.81871484001512018</v>
      </c>
      <c r="H429" s="31">
        <f t="shared" si="25"/>
        <v>0.68523933157337702</v>
      </c>
    </row>
    <row r="432" spans="1:8">
      <c r="A432" s="28" t="s">
        <v>260</v>
      </c>
    </row>
    <row r="433" spans="1:8">
      <c r="A433" s="28" t="s">
        <v>8</v>
      </c>
      <c r="B433" s="28" t="s">
        <v>9</v>
      </c>
      <c r="C433" s="28" t="s">
        <v>10</v>
      </c>
      <c r="D433" s="28" t="s">
        <v>11</v>
      </c>
      <c r="E433" s="28" t="s">
        <v>12</v>
      </c>
      <c r="F433" s="28" t="s">
        <v>13</v>
      </c>
      <c r="G433" s="28" t="s">
        <v>14</v>
      </c>
      <c r="H433" s="28" t="s">
        <v>15</v>
      </c>
    </row>
    <row r="434" spans="1:8">
      <c r="A434" t="s">
        <v>17</v>
      </c>
      <c r="B434" s="27">
        <f t="shared" ref="B434:H443" si="26">IF(SUM(B5,B148)=0,"",SUM(B148)/SUM(B5,B148))</f>
        <v>0.16516204146124217</v>
      </c>
      <c r="C434" s="27">
        <f t="shared" si="26"/>
        <v>0.12035795592531326</v>
      </c>
      <c r="D434" s="27">
        <f t="shared" si="26"/>
        <v>0.42569304233220717</v>
      </c>
      <c r="E434" s="27">
        <f t="shared" si="26"/>
        <v>0.55936523904303304</v>
      </c>
      <c r="F434" s="27">
        <f t="shared" si="26"/>
        <v>0.15993652220140755</v>
      </c>
      <c r="G434" s="27" t="str">
        <f t="shared" si="26"/>
        <v/>
      </c>
      <c r="H434" s="27">
        <f t="shared" si="26"/>
        <v>0.30522196356628278</v>
      </c>
    </row>
    <row r="435" spans="1:8">
      <c r="A435" t="s">
        <v>19</v>
      </c>
      <c r="B435" s="27">
        <f t="shared" si="26"/>
        <v>0.15718696846834948</v>
      </c>
      <c r="C435" s="27">
        <f t="shared" si="26"/>
        <v>0.12310506498881008</v>
      </c>
      <c r="D435" s="27">
        <f t="shared" si="26"/>
        <v>0.39429318345206193</v>
      </c>
      <c r="E435" s="27">
        <f t="shared" si="26"/>
        <v>0.56611288938126059</v>
      </c>
      <c r="F435" s="27">
        <f t="shared" si="26"/>
        <v>0.15725195185591509</v>
      </c>
      <c r="G435" s="27" t="str">
        <f t="shared" si="26"/>
        <v/>
      </c>
      <c r="H435" s="27">
        <f t="shared" si="26"/>
        <v>0.2800540126194071</v>
      </c>
    </row>
    <row r="436" spans="1:8">
      <c r="A436" t="s">
        <v>21</v>
      </c>
      <c r="B436" s="27">
        <f t="shared" si="26"/>
        <v>0.16379908239195848</v>
      </c>
      <c r="C436" s="27">
        <f t="shared" si="26"/>
        <v>0.13371553318054485</v>
      </c>
      <c r="D436" s="27">
        <f t="shared" si="26"/>
        <v>0.38967060994711689</v>
      </c>
      <c r="E436" s="27">
        <f t="shared" si="26"/>
        <v>0.53711060037643565</v>
      </c>
      <c r="F436" s="27">
        <f t="shared" si="26"/>
        <v>0.15869221902560796</v>
      </c>
      <c r="G436" s="27" t="str">
        <f t="shared" si="26"/>
        <v/>
      </c>
      <c r="H436" s="27">
        <f t="shared" si="26"/>
        <v>0.2894748173064921</v>
      </c>
    </row>
    <row r="437" spans="1:8">
      <c r="A437" t="s">
        <v>23</v>
      </c>
      <c r="B437" s="27">
        <f t="shared" si="26"/>
        <v>0.17173585584659284</v>
      </c>
      <c r="C437" s="27">
        <f t="shared" si="26"/>
        <v>0.13196324923828745</v>
      </c>
      <c r="D437" s="27">
        <f t="shared" si="26"/>
        <v>0.40781503694881827</v>
      </c>
      <c r="E437" s="27">
        <f t="shared" si="26"/>
        <v>0.53854973464501632</v>
      </c>
      <c r="F437" s="27">
        <f t="shared" si="26"/>
        <v>0.13930445100365774</v>
      </c>
      <c r="G437" s="27" t="str">
        <f t="shared" si="26"/>
        <v/>
      </c>
      <c r="H437" s="27">
        <f t="shared" si="26"/>
        <v>0.28181959755020924</v>
      </c>
    </row>
    <row r="438" spans="1:8">
      <c r="A438" t="s">
        <v>25</v>
      </c>
      <c r="B438" s="27">
        <f t="shared" si="26"/>
        <v>0.13777074627458422</v>
      </c>
      <c r="C438" s="27">
        <f t="shared" si="26"/>
        <v>0.11097636570108423</v>
      </c>
      <c r="D438" s="27" t="str">
        <f t="shared" si="26"/>
        <v/>
      </c>
      <c r="E438" s="27" t="str">
        <f t="shared" si="26"/>
        <v/>
      </c>
      <c r="F438" s="27" t="str">
        <f t="shared" si="26"/>
        <v/>
      </c>
      <c r="G438" s="27" t="str">
        <f t="shared" si="26"/>
        <v/>
      </c>
      <c r="H438" s="27">
        <f t="shared" si="26"/>
        <v>0.12394682602456067</v>
      </c>
    </row>
    <row r="439" spans="1:8">
      <c r="A439" t="s">
        <v>27</v>
      </c>
      <c r="B439" s="27">
        <f t="shared" si="26"/>
        <v>0.16264223413708276</v>
      </c>
      <c r="C439" s="27">
        <f t="shared" si="26"/>
        <v>0.14181236170759023</v>
      </c>
      <c r="D439" s="27">
        <f t="shared" si="26"/>
        <v>0.54036315577788752</v>
      </c>
      <c r="E439" s="27" t="str">
        <f t="shared" si="26"/>
        <v/>
      </c>
      <c r="F439" s="27">
        <f t="shared" si="26"/>
        <v>0.16778736557989946</v>
      </c>
      <c r="G439" s="27" t="str">
        <f t="shared" si="26"/>
        <v/>
      </c>
      <c r="H439" s="27">
        <f t="shared" si="26"/>
        <v>0.2715211080912307</v>
      </c>
    </row>
    <row r="440" spans="1:8">
      <c r="A440" t="s">
        <v>29</v>
      </c>
      <c r="B440" s="27">
        <f t="shared" si="26"/>
        <v>0.17298880116726134</v>
      </c>
      <c r="C440" s="27">
        <f t="shared" si="26"/>
        <v>0.14122002311299542</v>
      </c>
      <c r="D440" s="27">
        <f t="shared" si="26"/>
        <v>0.42940590974607079</v>
      </c>
      <c r="E440" s="27">
        <f t="shared" si="26"/>
        <v>0.57100208807587527</v>
      </c>
      <c r="F440" s="27">
        <f t="shared" si="26"/>
        <v>0.16894378402562127</v>
      </c>
      <c r="G440" s="27" t="str">
        <f t="shared" si="26"/>
        <v/>
      </c>
      <c r="H440" s="27">
        <f t="shared" si="26"/>
        <v>0.30819751101825338</v>
      </c>
    </row>
    <row r="441" spans="1:8">
      <c r="A441" t="s">
        <v>31</v>
      </c>
      <c r="B441" s="27">
        <f t="shared" si="26"/>
        <v>0.13100835175118325</v>
      </c>
      <c r="C441" s="27">
        <f t="shared" si="26"/>
        <v>0.32499176267019697</v>
      </c>
      <c r="D441" s="27">
        <f t="shared" si="26"/>
        <v>0.40403809341139263</v>
      </c>
      <c r="E441" s="27">
        <f t="shared" si="26"/>
        <v>0.52911185921543413</v>
      </c>
      <c r="F441" s="27">
        <f t="shared" si="26"/>
        <v>0.16450663156726766</v>
      </c>
      <c r="G441" s="27" t="str">
        <f t="shared" si="26"/>
        <v/>
      </c>
      <c r="H441" s="27">
        <f t="shared" si="26"/>
        <v>0.2957797903347486</v>
      </c>
    </row>
    <row r="442" spans="1:8">
      <c r="A442" t="s">
        <v>33</v>
      </c>
      <c r="B442" s="27">
        <f t="shared" si="26"/>
        <v>0.13598781549173192</v>
      </c>
      <c r="C442" s="27">
        <f t="shared" si="26"/>
        <v>0.10570257283905087</v>
      </c>
      <c r="D442" s="27" t="str">
        <f t="shared" si="26"/>
        <v/>
      </c>
      <c r="E442" s="27">
        <f t="shared" si="26"/>
        <v>0.52343964535638154</v>
      </c>
      <c r="F442" s="27">
        <f t="shared" si="26"/>
        <v>0.13908091027374461</v>
      </c>
      <c r="G442" s="27" t="str">
        <f t="shared" si="26"/>
        <v/>
      </c>
      <c r="H442" s="27">
        <f t="shared" si="26"/>
        <v>0.23071277713658936</v>
      </c>
    </row>
    <row r="443" spans="1:8">
      <c r="A443" t="s">
        <v>35</v>
      </c>
      <c r="B443" s="27" t="str">
        <f t="shared" si="26"/>
        <v/>
      </c>
      <c r="C443" s="27" t="str">
        <f t="shared" si="26"/>
        <v/>
      </c>
      <c r="D443" s="27">
        <f t="shared" si="26"/>
        <v>0.40447325583747523</v>
      </c>
      <c r="E443" s="27">
        <f t="shared" si="26"/>
        <v>0.55219889299378133</v>
      </c>
      <c r="F443" s="27">
        <f t="shared" si="26"/>
        <v>0.1579697174796994</v>
      </c>
      <c r="G443" s="27" t="str">
        <f t="shared" si="26"/>
        <v/>
      </c>
      <c r="H443" s="27">
        <f t="shared" si="26"/>
        <v>0.38611787616299559</v>
      </c>
    </row>
    <row r="444" spans="1:8">
      <c r="A444" t="s">
        <v>36</v>
      </c>
      <c r="B444" s="27">
        <f t="shared" ref="B444:H453" si="27">IF(SUM(B15,B158)=0,"",SUM(B158)/SUM(B15,B158))</f>
        <v>0.16530081830688959</v>
      </c>
      <c r="C444" s="27">
        <f t="shared" si="27"/>
        <v>0.14096719304307978</v>
      </c>
      <c r="D444" s="27" t="str">
        <f t="shared" si="27"/>
        <v/>
      </c>
      <c r="E444" s="27">
        <f t="shared" si="27"/>
        <v>0.56607475145156805</v>
      </c>
      <c r="F444" s="27">
        <f t="shared" si="27"/>
        <v>0.15972561177502989</v>
      </c>
      <c r="G444" s="27" t="str">
        <f t="shared" si="27"/>
        <v/>
      </c>
      <c r="H444" s="27">
        <f t="shared" si="27"/>
        <v>0.27129414450432332</v>
      </c>
    </row>
    <row r="445" spans="1:8">
      <c r="A445" t="s">
        <v>37</v>
      </c>
      <c r="B445" s="27">
        <f t="shared" si="27"/>
        <v>0.15789109541704058</v>
      </c>
      <c r="C445" s="27">
        <f t="shared" si="27"/>
        <v>0.13030847532225745</v>
      </c>
      <c r="D445" s="27">
        <f t="shared" si="27"/>
        <v>0.41372345419114398</v>
      </c>
      <c r="E445" s="27">
        <f t="shared" si="27"/>
        <v>0.57651301003869193</v>
      </c>
      <c r="F445" s="27">
        <f t="shared" si="27"/>
        <v>0.14682507753763741</v>
      </c>
      <c r="G445" s="27" t="str">
        <f t="shared" si="27"/>
        <v/>
      </c>
      <c r="H445" s="27">
        <f t="shared" si="27"/>
        <v>0.29007753543482845</v>
      </c>
    </row>
    <row r="446" spans="1:8">
      <c r="A446" t="s">
        <v>38</v>
      </c>
      <c r="B446" s="27">
        <f t="shared" si="27"/>
        <v>0.14866542388874221</v>
      </c>
      <c r="C446" s="27">
        <f t="shared" si="27"/>
        <v>0.12642621807107443</v>
      </c>
      <c r="D446" s="27">
        <f t="shared" si="27"/>
        <v>0.3849975951871426</v>
      </c>
      <c r="E446" s="27">
        <f t="shared" si="27"/>
        <v>0.55810530788655455</v>
      </c>
      <c r="F446" s="27">
        <f t="shared" si="27"/>
        <v>0.13887990969172451</v>
      </c>
      <c r="G446" s="27" t="str">
        <f t="shared" si="27"/>
        <v/>
      </c>
      <c r="H446" s="27">
        <f t="shared" si="27"/>
        <v>0.27771854673946006</v>
      </c>
    </row>
    <row r="447" spans="1:8">
      <c r="A447" t="s">
        <v>39</v>
      </c>
      <c r="B447" s="27">
        <f t="shared" si="27"/>
        <v>0.12945057403132268</v>
      </c>
      <c r="C447" s="27">
        <f t="shared" si="27"/>
        <v>0.11041145019247212</v>
      </c>
      <c r="D447" s="27">
        <f t="shared" si="27"/>
        <v>0.41082961068300539</v>
      </c>
      <c r="E447" s="27">
        <f t="shared" si="27"/>
        <v>0.5800219930350331</v>
      </c>
      <c r="F447" s="27">
        <f t="shared" si="27"/>
        <v>0.16783453747658136</v>
      </c>
      <c r="G447" s="27" t="str">
        <f t="shared" si="27"/>
        <v/>
      </c>
      <c r="H447" s="27">
        <f t="shared" si="27"/>
        <v>0.2956800517917213</v>
      </c>
    </row>
    <row r="448" spans="1:8">
      <c r="A448" t="s">
        <v>40</v>
      </c>
      <c r="B448" s="27" t="str">
        <f t="shared" si="27"/>
        <v/>
      </c>
      <c r="C448" s="27" t="str">
        <f t="shared" si="27"/>
        <v/>
      </c>
      <c r="D448" s="27" t="str">
        <f t="shared" si="27"/>
        <v/>
      </c>
      <c r="E448" s="27" t="str">
        <f t="shared" si="27"/>
        <v/>
      </c>
      <c r="F448" s="27" t="str">
        <f t="shared" si="27"/>
        <v/>
      </c>
      <c r="G448" s="27" t="str">
        <f t="shared" si="27"/>
        <v/>
      </c>
      <c r="H448" s="27" t="str">
        <f t="shared" si="27"/>
        <v/>
      </c>
    </row>
    <row r="449" spans="1:8">
      <c r="A449" t="s">
        <v>41</v>
      </c>
      <c r="B449" s="27">
        <f t="shared" si="27"/>
        <v>0.16269309967176135</v>
      </c>
      <c r="C449" s="27">
        <f t="shared" si="27"/>
        <v>0.12407231574530381</v>
      </c>
      <c r="D449" s="27">
        <f t="shared" si="27"/>
        <v>0.43856332766437056</v>
      </c>
      <c r="E449" s="27">
        <f t="shared" si="27"/>
        <v>0.60485105583286347</v>
      </c>
      <c r="F449" s="27">
        <f t="shared" si="27"/>
        <v>0.16981474647865211</v>
      </c>
      <c r="G449" s="27" t="str">
        <f t="shared" si="27"/>
        <v/>
      </c>
      <c r="H449" s="27">
        <f t="shared" si="27"/>
        <v>0.31137402754961352</v>
      </c>
    </row>
    <row r="450" spans="1:8">
      <c r="A450" t="s">
        <v>42</v>
      </c>
      <c r="B450" s="27">
        <f t="shared" si="27"/>
        <v>0.1599843623057903</v>
      </c>
      <c r="C450" s="27">
        <f t="shared" si="27"/>
        <v>0.12932928891676379</v>
      </c>
      <c r="D450" s="27">
        <f t="shared" si="27"/>
        <v>0.44527698769151414</v>
      </c>
      <c r="E450" s="27">
        <f t="shared" si="27"/>
        <v>0.57776368747664386</v>
      </c>
      <c r="F450" s="27">
        <f t="shared" si="27"/>
        <v>0.17140626609300905</v>
      </c>
      <c r="G450" s="27" t="str">
        <f t="shared" si="27"/>
        <v/>
      </c>
      <c r="H450" s="27">
        <f t="shared" si="27"/>
        <v>0.31297274290965532</v>
      </c>
    </row>
    <row r="451" spans="1:8">
      <c r="A451" t="s">
        <v>43</v>
      </c>
      <c r="B451" s="27">
        <f t="shared" si="27"/>
        <v>0.16554190435838709</v>
      </c>
      <c r="C451" s="27">
        <f t="shared" si="27"/>
        <v>0.13832137721616608</v>
      </c>
      <c r="D451" s="27">
        <f t="shared" si="27"/>
        <v>0.45233170591134603</v>
      </c>
      <c r="E451" s="27">
        <f t="shared" si="27"/>
        <v>0.58351944486000973</v>
      </c>
      <c r="F451" s="27">
        <f t="shared" si="27"/>
        <v>0.17978228062255433</v>
      </c>
      <c r="G451" s="27" t="str">
        <f t="shared" si="27"/>
        <v/>
      </c>
      <c r="H451" s="27">
        <f t="shared" si="27"/>
        <v>0.32212436850047671</v>
      </c>
    </row>
    <row r="452" spans="1:8">
      <c r="A452" t="s">
        <v>44</v>
      </c>
      <c r="B452" s="27">
        <f t="shared" si="27"/>
        <v>0.18789452463335501</v>
      </c>
      <c r="C452" s="27">
        <f t="shared" si="27"/>
        <v>0.15124132071016774</v>
      </c>
      <c r="D452" s="27">
        <f t="shared" si="27"/>
        <v>0.58306270440580787</v>
      </c>
      <c r="E452" s="27" t="str">
        <f t="shared" si="27"/>
        <v/>
      </c>
      <c r="F452" s="27">
        <f t="shared" si="27"/>
        <v>0.16832293256612779</v>
      </c>
      <c r="G452" s="27" t="str">
        <f t="shared" si="27"/>
        <v/>
      </c>
      <c r="H452" s="27">
        <f t="shared" si="27"/>
        <v>0.29532367245753216</v>
      </c>
    </row>
    <row r="453" spans="1:8">
      <c r="A453" t="s">
        <v>45</v>
      </c>
      <c r="B453" s="27">
        <f t="shared" si="27"/>
        <v>0.15669472950151578</v>
      </c>
      <c r="C453" s="27">
        <f t="shared" si="27"/>
        <v>0.12134102558499966</v>
      </c>
      <c r="D453" s="27">
        <f t="shared" si="27"/>
        <v>0.46136895659695892</v>
      </c>
      <c r="E453" s="27" t="str">
        <f t="shared" si="27"/>
        <v/>
      </c>
      <c r="F453" s="27" t="str">
        <f t="shared" si="27"/>
        <v/>
      </c>
      <c r="G453" s="27" t="str">
        <f t="shared" si="27"/>
        <v/>
      </c>
      <c r="H453" s="27">
        <f t="shared" si="27"/>
        <v>0.24171610639894645</v>
      </c>
    </row>
    <row r="454" spans="1:8">
      <c r="A454" t="s">
        <v>46</v>
      </c>
      <c r="B454" s="27">
        <f t="shared" ref="B454:H463" si="28">IF(SUM(B25,B168)=0,"",SUM(B168)/SUM(B25,B168))</f>
        <v>0.19164101813708592</v>
      </c>
      <c r="C454" s="27">
        <f t="shared" si="28"/>
        <v>0.16003141752616354</v>
      </c>
      <c r="D454" s="27">
        <f t="shared" si="28"/>
        <v>0.46349135524814439</v>
      </c>
      <c r="E454" s="27">
        <f t="shared" si="28"/>
        <v>0.65072329671111062</v>
      </c>
      <c r="F454" s="27">
        <f t="shared" si="28"/>
        <v>0.18289010018375082</v>
      </c>
      <c r="G454" s="27" t="str">
        <f t="shared" si="28"/>
        <v/>
      </c>
      <c r="H454" s="27">
        <f t="shared" si="28"/>
        <v>0.33329124662351961</v>
      </c>
    </row>
    <row r="455" spans="1:8">
      <c r="A455" t="s">
        <v>47</v>
      </c>
      <c r="B455" s="27">
        <f t="shared" si="28"/>
        <v>0.17105899958676202</v>
      </c>
      <c r="C455" s="27">
        <f t="shared" si="28"/>
        <v>0.16887255948330618</v>
      </c>
      <c r="D455" s="27">
        <f t="shared" si="28"/>
        <v>0.60158979502765397</v>
      </c>
      <c r="E455" s="27">
        <f t="shared" si="28"/>
        <v>0.57586704267337818</v>
      </c>
      <c r="F455" s="27">
        <f t="shared" si="28"/>
        <v>0.18261587265293583</v>
      </c>
      <c r="G455" s="27" t="str">
        <f t="shared" si="28"/>
        <v/>
      </c>
      <c r="H455" s="27">
        <f t="shared" si="28"/>
        <v>0.33875511337580577</v>
      </c>
    </row>
    <row r="456" spans="1:8">
      <c r="A456" t="s">
        <v>48</v>
      </c>
      <c r="B456" s="27">
        <f t="shared" si="28"/>
        <v>0.17285716555786254</v>
      </c>
      <c r="C456" s="27">
        <f t="shared" si="28"/>
        <v>0.14391784533777444</v>
      </c>
      <c r="D456" s="27">
        <f t="shared" si="28"/>
        <v>0.4317491193288775</v>
      </c>
      <c r="E456" s="27" t="str">
        <f t="shared" si="28"/>
        <v/>
      </c>
      <c r="F456" s="27">
        <f t="shared" si="28"/>
        <v>0.17659947569252868</v>
      </c>
      <c r="G456" s="27" t="str">
        <f t="shared" si="28"/>
        <v/>
      </c>
      <c r="H456" s="27">
        <f t="shared" si="28"/>
        <v>0.25708907189018193</v>
      </c>
    </row>
    <row r="457" spans="1:8">
      <c r="A457" t="s">
        <v>49</v>
      </c>
      <c r="B457" s="27" t="str">
        <f t="shared" si="28"/>
        <v/>
      </c>
      <c r="C457" s="27">
        <f t="shared" si="28"/>
        <v>0.12865859371985736</v>
      </c>
      <c r="D457" s="27">
        <f t="shared" si="28"/>
        <v>0.50103997270279088</v>
      </c>
      <c r="E457" s="27">
        <f t="shared" si="28"/>
        <v>0.57960099502723073</v>
      </c>
      <c r="F457" s="27">
        <f t="shared" si="28"/>
        <v>0.15630961441837546</v>
      </c>
      <c r="G457" s="27" t="str">
        <f t="shared" si="28"/>
        <v/>
      </c>
      <c r="H457" s="27">
        <f t="shared" si="28"/>
        <v>0.34548706333532703</v>
      </c>
    </row>
    <row r="458" spans="1:8">
      <c r="A458" t="s">
        <v>50</v>
      </c>
      <c r="B458" s="27" t="str">
        <f t="shared" si="28"/>
        <v/>
      </c>
      <c r="C458" s="27" t="str">
        <f t="shared" si="28"/>
        <v/>
      </c>
      <c r="D458" s="27" t="str">
        <f t="shared" si="28"/>
        <v/>
      </c>
      <c r="E458" s="27">
        <f t="shared" si="28"/>
        <v>0.6304158809735797</v>
      </c>
      <c r="F458" s="27">
        <f t="shared" si="28"/>
        <v>0.17497119067148237</v>
      </c>
      <c r="G458" s="27" t="str">
        <f t="shared" si="28"/>
        <v/>
      </c>
      <c r="H458" s="27">
        <f t="shared" si="28"/>
        <v>0.43849166992587807</v>
      </c>
    </row>
    <row r="459" spans="1:8">
      <c r="A459" t="s">
        <v>51</v>
      </c>
      <c r="B459" s="27">
        <f t="shared" si="28"/>
        <v>0.15764497876834091</v>
      </c>
      <c r="C459" s="27">
        <f t="shared" si="28"/>
        <v>0.14228279886454406</v>
      </c>
      <c r="D459" s="27">
        <f t="shared" si="28"/>
        <v>0.48197634275360374</v>
      </c>
      <c r="E459" s="27">
        <f t="shared" si="28"/>
        <v>0.61589467736521397</v>
      </c>
      <c r="F459" s="27">
        <f t="shared" si="28"/>
        <v>0.1727067461100627</v>
      </c>
      <c r="G459" s="27">
        <f t="shared" si="28"/>
        <v>0.18128515998487979</v>
      </c>
      <c r="H459" s="27">
        <f t="shared" si="28"/>
        <v>0.26343054439929553</v>
      </c>
    </row>
    <row r="460" spans="1:8">
      <c r="A460" t="s">
        <v>52</v>
      </c>
      <c r="B460" s="27">
        <f t="shared" si="28"/>
        <v>0.15934745218065655</v>
      </c>
      <c r="C460" s="27">
        <f t="shared" si="28"/>
        <v>0.13441329566757171</v>
      </c>
      <c r="D460" s="27">
        <f t="shared" si="28"/>
        <v>0.46478306788988466</v>
      </c>
      <c r="E460" s="27">
        <f t="shared" si="28"/>
        <v>0.61332693834205543</v>
      </c>
      <c r="F460" s="27">
        <f t="shared" si="28"/>
        <v>0.17375937155186619</v>
      </c>
      <c r="G460" s="27" t="str">
        <f t="shared" si="28"/>
        <v/>
      </c>
      <c r="H460" s="27">
        <f t="shared" si="28"/>
        <v>0.31652212287501441</v>
      </c>
    </row>
    <row r="461" spans="1:8">
      <c r="A461" t="s">
        <v>53</v>
      </c>
      <c r="B461" s="27">
        <f t="shared" si="28"/>
        <v>0.16247703149418413</v>
      </c>
      <c r="C461" s="27">
        <f t="shared" si="28"/>
        <v>0.13077096005423328</v>
      </c>
      <c r="D461" s="27">
        <f t="shared" si="28"/>
        <v>0.45306530565884046</v>
      </c>
      <c r="E461" s="27">
        <f t="shared" si="28"/>
        <v>0.57377996775783868</v>
      </c>
      <c r="F461" s="27">
        <f t="shared" si="28"/>
        <v>0.15858281786734629</v>
      </c>
      <c r="G461" s="27" t="str">
        <f t="shared" si="28"/>
        <v/>
      </c>
      <c r="H461" s="27">
        <f t="shared" si="28"/>
        <v>0.30375947803448905</v>
      </c>
    </row>
    <row r="462" spans="1:8">
      <c r="A462" t="s">
        <v>54</v>
      </c>
      <c r="B462" s="27">
        <f t="shared" si="28"/>
        <v>0.13673078485428777</v>
      </c>
      <c r="C462" s="27">
        <f t="shared" si="28"/>
        <v>0.11793456918222536</v>
      </c>
      <c r="D462" s="27">
        <f t="shared" si="28"/>
        <v>0.46827491285276451</v>
      </c>
      <c r="E462" s="27">
        <f t="shared" si="28"/>
        <v>0.61874705846521338</v>
      </c>
      <c r="F462" s="27">
        <f t="shared" si="28"/>
        <v>0.15529402007615126</v>
      </c>
      <c r="G462" s="27" t="str">
        <f t="shared" si="28"/>
        <v/>
      </c>
      <c r="H462" s="27">
        <f t="shared" si="28"/>
        <v>0.3071585967005227</v>
      </c>
    </row>
    <row r="463" spans="1:8">
      <c r="A463" t="s">
        <v>55</v>
      </c>
      <c r="B463" s="27">
        <f t="shared" si="28"/>
        <v>0.13388197142731834</v>
      </c>
      <c r="C463" s="27" t="str">
        <f t="shared" si="28"/>
        <v/>
      </c>
      <c r="D463" s="27">
        <f t="shared" si="28"/>
        <v>0.42828550150817035</v>
      </c>
      <c r="E463" s="27">
        <f t="shared" si="28"/>
        <v>0.58392609458120182</v>
      </c>
      <c r="F463" s="27">
        <f t="shared" si="28"/>
        <v>0.14940651141946346</v>
      </c>
      <c r="G463" s="27" t="str">
        <f t="shared" si="28"/>
        <v/>
      </c>
      <c r="H463" s="27">
        <f t="shared" si="28"/>
        <v>0.34122963992579763</v>
      </c>
    </row>
    <row r="464" spans="1:8">
      <c r="A464" t="s">
        <v>56</v>
      </c>
      <c r="B464" s="27">
        <f t="shared" ref="B464:H473" si="29">IF(SUM(B35,B178)=0,"",SUM(B178)/SUM(B35,B178))</f>
        <v>0.13733445020677915</v>
      </c>
      <c r="C464" s="27">
        <f t="shared" si="29"/>
        <v>0.11592866329859031</v>
      </c>
      <c r="D464" s="27">
        <f t="shared" si="29"/>
        <v>0.45951114687519007</v>
      </c>
      <c r="E464" s="27">
        <f t="shared" si="29"/>
        <v>0.59872975091812353</v>
      </c>
      <c r="F464" s="27">
        <f t="shared" si="29"/>
        <v>0.12485977324681574</v>
      </c>
      <c r="G464" s="27" t="str">
        <f t="shared" si="29"/>
        <v/>
      </c>
      <c r="H464" s="27">
        <f t="shared" si="29"/>
        <v>0.29542145524816321</v>
      </c>
    </row>
    <row r="465" spans="1:8">
      <c r="A465" t="s">
        <v>57</v>
      </c>
      <c r="B465" s="27">
        <f t="shared" si="29"/>
        <v>0.1404183754928213</v>
      </c>
      <c r="C465" s="27">
        <f t="shared" si="29"/>
        <v>0.12262757235972162</v>
      </c>
      <c r="D465" s="27">
        <f t="shared" si="29"/>
        <v>0.450329806686524</v>
      </c>
      <c r="E465" s="27">
        <f t="shared" si="29"/>
        <v>0.55723164665917191</v>
      </c>
      <c r="F465" s="27">
        <f t="shared" si="29"/>
        <v>0.14131852842028023</v>
      </c>
      <c r="G465" s="27" t="str">
        <f t="shared" si="29"/>
        <v/>
      </c>
      <c r="H465" s="27">
        <f t="shared" si="29"/>
        <v>0.27671088847464503</v>
      </c>
    </row>
    <row r="466" spans="1:8">
      <c r="A466" t="s">
        <v>58</v>
      </c>
      <c r="B466" s="27">
        <f t="shared" si="29"/>
        <v>0.13142695862783838</v>
      </c>
      <c r="C466" s="27">
        <f t="shared" si="29"/>
        <v>0.14681684787446983</v>
      </c>
      <c r="D466" s="27">
        <f t="shared" si="29"/>
        <v>0.57836960083187061</v>
      </c>
      <c r="E466" s="27" t="str">
        <f t="shared" si="29"/>
        <v/>
      </c>
      <c r="F466" s="27">
        <f t="shared" si="29"/>
        <v>0.10815267919944076</v>
      </c>
      <c r="G466" s="27" t="str">
        <f t="shared" si="29"/>
        <v/>
      </c>
      <c r="H466" s="27">
        <f t="shared" si="29"/>
        <v>0.24698527849966312</v>
      </c>
    </row>
    <row r="467" spans="1:8">
      <c r="A467" t="s">
        <v>59</v>
      </c>
      <c r="B467" s="27">
        <f t="shared" si="29"/>
        <v>9.7897982086382174E-2</v>
      </c>
      <c r="C467" s="27" t="str">
        <f t="shared" si="29"/>
        <v/>
      </c>
      <c r="D467" s="27" t="str">
        <f t="shared" si="29"/>
        <v/>
      </c>
      <c r="E467" s="27" t="str">
        <f t="shared" si="29"/>
        <v/>
      </c>
      <c r="F467" s="27" t="str">
        <f t="shared" si="29"/>
        <v/>
      </c>
      <c r="G467" s="27" t="str">
        <f t="shared" si="29"/>
        <v/>
      </c>
      <c r="H467" s="27">
        <f t="shared" si="29"/>
        <v>9.7897982086382174E-2</v>
      </c>
    </row>
    <row r="468" spans="1:8">
      <c r="A468" t="s">
        <v>60</v>
      </c>
      <c r="B468" s="27">
        <f t="shared" si="29"/>
        <v>0.14773017458776483</v>
      </c>
      <c r="C468" s="27">
        <f t="shared" si="29"/>
        <v>0.12360467746706805</v>
      </c>
      <c r="D468" s="27">
        <f t="shared" si="29"/>
        <v>0.45160226316782187</v>
      </c>
      <c r="E468" s="27">
        <f t="shared" si="29"/>
        <v>0.61695372790566561</v>
      </c>
      <c r="F468" s="27" t="str">
        <f t="shared" si="29"/>
        <v/>
      </c>
      <c r="G468" s="27" t="str">
        <f t="shared" si="29"/>
        <v/>
      </c>
      <c r="H468" s="27">
        <f t="shared" si="29"/>
        <v>0.34621330667047068</v>
      </c>
    </row>
    <row r="469" spans="1:8">
      <c r="A469" t="s">
        <v>61</v>
      </c>
      <c r="B469" s="27">
        <f t="shared" si="29"/>
        <v>0.12598682137459855</v>
      </c>
      <c r="C469" s="27" t="str">
        <f t="shared" si="29"/>
        <v/>
      </c>
      <c r="D469" s="27">
        <f t="shared" si="29"/>
        <v>0.46964503055928219</v>
      </c>
      <c r="E469" s="27">
        <f t="shared" si="29"/>
        <v>0.64643494313841243</v>
      </c>
      <c r="F469" s="27">
        <f t="shared" si="29"/>
        <v>0.14371055101074517</v>
      </c>
      <c r="G469" s="27" t="str">
        <f t="shared" si="29"/>
        <v/>
      </c>
      <c r="H469" s="27">
        <f t="shared" si="29"/>
        <v>0.37855528422014761</v>
      </c>
    </row>
    <row r="470" spans="1:8">
      <c r="A470" t="s">
        <v>62</v>
      </c>
      <c r="B470" s="27">
        <f t="shared" si="29"/>
        <v>0.15866231015029031</v>
      </c>
      <c r="C470" s="27">
        <f t="shared" si="29"/>
        <v>0.12091677809962301</v>
      </c>
      <c r="D470" s="27">
        <f t="shared" si="29"/>
        <v>0.4857991962729607</v>
      </c>
      <c r="E470" s="27">
        <f t="shared" si="29"/>
        <v>0.65562047655069078</v>
      </c>
      <c r="F470" s="27">
        <f t="shared" si="29"/>
        <v>0.15846692232369725</v>
      </c>
      <c r="G470" s="27" t="str">
        <f t="shared" si="29"/>
        <v/>
      </c>
      <c r="H470" s="27">
        <f t="shared" si="29"/>
        <v>0.34959678127982835</v>
      </c>
    </row>
    <row r="471" spans="1:8">
      <c r="A471" t="s">
        <v>63</v>
      </c>
      <c r="B471" s="27">
        <f t="shared" si="29"/>
        <v>0.1273206955102878</v>
      </c>
      <c r="C471" s="27">
        <f t="shared" si="29"/>
        <v>0.10510378638422266</v>
      </c>
      <c r="D471" s="27">
        <f t="shared" si="29"/>
        <v>0.48719999976569917</v>
      </c>
      <c r="E471" s="27">
        <f t="shared" si="29"/>
        <v>0.64206367008614329</v>
      </c>
      <c r="F471" s="27">
        <f t="shared" si="29"/>
        <v>0.14138919802211972</v>
      </c>
      <c r="G471" s="27" t="str">
        <f t="shared" si="29"/>
        <v/>
      </c>
      <c r="H471" s="27">
        <f t="shared" si="29"/>
        <v>0.30891509589392518</v>
      </c>
    </row>
    <row r="472" spans="1:8">
      <c r="A472" t="s">
        <v>64</v>
      </c>
      <c r="B472" s="27" t="str">
        <f t="shared" si="29"/>
        <v/>
      </c>
      <c r="C472" s="27" t="str">
        <f t="shared" si="29"/>
        <v/>
      </c>
      <c r="D472" s="27">
        <f t="shared" si="29"/>
        <v>0.48696067822962746</v>
      </c>
      <c r="E472" s="27">
        <f t="shared" si="29"/>
        <v>0.65395698781663092</v>
      </c>
      <c r="F472" s="27" t="str">
        <f t="shared" si="29"/>
        <v/>
      </c>
      <c r="G472" s="27" t="str">
        <f t="shared" si="29"/>
        <v/>
      </c>
      <c r="H472" s="27">
        <f t="shared" si="29"/>
        <v>0.58609145458969991</v>
      </c>
    </row>
    <row r="473" spans="1:8">
      <c r="A473" t="s">
        <v>65</v>
      </c>
      <c r="B473" s="27">
        <f t="shared" si="29"/>
        <v>0.15874324622733985</v>
      </c>
      <c r="C473" s="27">
        <f t="shared" si="29"/>
        <v>0.12327813477272599</v>
      </c>
      <c r="D473" s="27">
        <f t="shared" si="29"/>
        <v>0.50900737141007335</v>
      </c>
      <c r="E473" s="27">
        <f t="shared" si="29"/>
        <v>0.66532656847439786</v>
      </c>
      <c r="F473" s="27" t="str">
        <f t="shared" si="29"/>
        <v/>
      </c>
      <c r="G473" s="27" t="str">
        <f t="shared" si="29"/>
        <v/>
      </c>
      <c r="H473" s="27">
        <f t="shared" si="29"/>
        <v>0.37959448708763222</v>
      </c>
    </row>
    <row r="474" spans="1:8">
      <c r="A474" t="s">
        <v>66</v>
      </c>
      <c r="B474" s="27">
        <f t="shared" ref="B474:H483" si="30">IF(SUM(B45,B188)=0,"",SUM(B188)/SUM(B45,B188))</f>
        <v>0.15452320357928612</v>
      </c>
      <c r="C474" s="27">
        <f t="shared" si="30"/>
        <v>0.12975315294179318</v>
      </c>
      <c r="D474" s="27">
        <f t="shared" si="30"/>
        <v>0.52068515774269764</v>
      </c>
      <c r="E474" s="27">
        <f t="shared" si="30"/>
        <v>0.65954759419261022</v>
      </c>
      <c r="F474" s="27">
        <f t="shared" si="30"/>
        <v>0.16633715144537764</v>
      </c>
      <c r="G474" s="27" t="str">
        <f t="shared" si="30"/>
        <v/>
      </c>
      <c r="H474" s="27">
        <f t="shared" si="30"/>
        <v>0.36534755185688322</v>
      </c>
    </row>
    <row r="475" spans="1:8">
      <c r="A475" t="s">
        <v>67</v>
      </c>
      <c r="B475" s="27">
        <f t="shared" si="30"/>
        <v>0.16336486261300476</v>
      </c>
      <c r="C475" s="27">
        <f t="shared" si="30"/>
        <v>0.130117213942538</v>
      </c>
      <c r="D475" s="27">
        <f t="shared" si="30"/>
        <v>0.49856986924906033</v>
      </c>
      <c r="E475" s="27">
        <f t="shared" si="30"/>
        <v>0.64354560719524434</v>
      </c>
      <c r="F475" s="27">
        <f t="shared" si="30"/>
        <v>0.16373047336538027</v>
      </c>
      <c r="G475" s="27" t="str">
        <f t="shared" si="30"/>
        <v/>
      </c>
      <c r="H475" s="27">
        <f t="shared" si="30"/>
        <v>0.3295474247765468</v>
      </c>
    </row>
    <row r="476" spans="1:8">
      <c r="A476" t="s">
        <v>68</v>
      </c>
      <c r="B476" s="27">
        <f t="shared" si="30"/>
        <v>0.15320759158587322</v>
      </c>
      <c r="C476" s="27">
        <f t="shared" si="30"/>
        <v>0.12004097429995186</v>
      </c>
      <c r="D476" s="27">
        <f t="shared" si="30"/>
        <v>0.65565547309333827</v>
      </c>
      <c r="E476" s="27" t="str">
        <f t="shared" si="30"/>
        <v/>
      </c>
      <c r="F476" s="27">
        <f t="shared" si="30"/>
        <v>0.15220222174529507</v>
      </c>
      <c r="G476" s="27" t="str">
        <f t="shared" si="30"/>
        <v/>
      </c>
      <c r="H476" s="27">
        <f t="shared" si="30"/>
        <v>0.27984208806065719</v>
      </c>
    </row>
    <row r="477" spans="1:8">
      <c r="A477" t="s">
        <v>69</v>
      </c>
      <c r="B477" s="27" t="str">
        <f t="shared" si="30"/>
        <v/>
      </c>
      <c r="C477" s="27" t="str">
        <f t="shared" si="30"/>
        <v/>
      </c>
      <c r="D477" s="27" t="str">
        <f t="shared" si="30"/>
        <v/>
      </c>
      <c r="E477" s="27" t="str">
        <f t="shared" si="30"/>
        <v/>
      </c>
      <c r="F477" s="27">
        <f t="shared" si="30"/>
        <v>0.17233817437556861</v>
      </c>
      <c r="G477" s="27" t="str">
        <f t="shared" si="30"/>
        <v/>
      </c>
      <c r="H477" s="27">
        <f t="shared" si="30"/>
        <v>0.17233817437556861</v>
      </c>
    </row>
    <row r="478" spans="1:8">
      <c r="A478" t="s">
        <v>70</v>
      </c>
      <c r="B478" s="27">
        <f t="shared" si="30"/>
        <v>0.15725236628468439</v>
      </c>
      <c r="C478" s="27">
        <f t="shared" si="30"/>
        <v>0.1280881077064977</v>
      </c>
      <c r="D478" s="27">
        <f t="shared" si="30"/>
        <v>0.51395873593312069</v>
      </c>
      <c r="E478" s="27">
        <f t="shared" si="30"/>
        <v>0.66130084440570036</v>
      </c>
      <c r="F478" s="27">
        <f t="shared" si="30"/>
        <v>0.1635642651544483</v>
      </c>
      <c r="G478" s="27" t="str">
        <f t="shared" si="30"/>
        <v/>
      </c>
      <c r="H478" s="27">
        <f t="shared" si="30"/>
        <v>0.34404497413525581</v>
      </c>
    </row>
    <row r="479" spans="1:8">
      <c r="A479" t="s">
        <v>71</v>
      </c>
      <c r="B479" s="27">
        <f t="shared" si="30"/>
        <v>0.15012283335428203</v>
      </c>
      <c r="C479" s="27">
        <f t="shared" si="30"/>
        <v>0.13235464140431344</v>
      </c>
      <c r="D479" s="27">
        <f t="shared" si="30"/>
        <v>0.49388851733124239</v>
      </c>
      <c r="E479" s="27">
        <f t="shared" si="30"/>
        <v>0.6528483184217051</v>
      </c>
      <c r="F479" s="27">
        <f t="shared" si="30"/>
        <v>0.16668049245284103</v>
      </c>
      <c r="G479" s="27" t="str">
        <f t="shared" si="30"/>
        <v/>
      </c>
      <c r="H479" s="27">
        <f t="shared" si="30"/>
        <v>0.33369623813837263</v>
      </c>
    </row>
    <row r="480" spans="1:8">
      <c r="A480" t="s">
        <v>72</v>
      </c>
      <c r="B480" s="27">
        <f t="shared" si="30"/>
        <v>0.16340467353963051</v>
      </c>
      <c r="C480" s="27">
        <f t="shared" si="30"/>
        <v>0.13137606012708394</v>
      </c>
      <c r="D480" s="27">
        <f t="shared" si="30"/>
        <v>0.49018424470872168</v>
      </c>
      <c r="E480" s="27">
        <f t="shared" si="30"/>
        <v>0.65094494395960123</v>
      </c>
      <c r="F480" s="27">
        <f t="shared" si="30"/>
        <v>0.15927297163651113</v>
      </c>
      <c r="G480" s="27" t="str">
        <f t="shared" si="30"/>
        <v/>
      </c>
      <c r="H480" s="27">
        <f t="shared" si="30"/>
        <v>0.32155632751864377</v>
      </c>
    </row>
    <row r="481" spans="1:8">
      <c r="A481" t="s">
        <v>73</v>
      </c>
      <c r="B481" s="27">
        <f t="shared" si="30"/>
        <v>0.16324264230603427</v>
      </c>
      <c r="C481" s="27">
        <f t="shared" si="30"/>
        <v>0.13796927836802711</v>
      </c>
      <c r="D481" s="27">
        <f t="shared" si="30"/>
        <v>0.49933771501772911</v>
      </c>
      <c r="E481" s="27">
        <f t="shared" si="30"/>
        <v>0.65781278556929135</v>
      </c>
      <c r="F481" s="27" t="str">
        <f t="shared" si="30"/>
        <v/>
      </c>
      <c r="G481" s="27" t="str">
        <f t="shared" si="30"/>
        <v/>
      </c>
      <c r="H481" s="27">
        <f t="shared" si="30"/>
        <v>0.39800445476812601</v>
      </c>
    </row>
    <row r="482" spans="1:8">
      <c r="A482" t="s">
        <v>74</v>
      </c>
      <c r="B482" s="27">
        <f t="shared" si="30"/>
        <v>0.13214373846384092</v>
      </c>
      <c r="C482" s="27">
        <f t="shared" si="30"/>
        <v>0.10851521077160099</v>
      </c>
      <c r="D482" s="27" t="str">
        <f t="shared" si="30"/>
        <v/>
      </c>
      <c r="E482" s="27" t="str">
        <f t="shared" si="30"/>
        <v/>
      </c>
      <c r="F482" s="27" t="str">
        <f t="shared" si="30"/>
        <v/>
      </c>
      <c r="G482" s="27" t="str">
        <f t="shared" si="30"/>
        <v/>
      </c>
      <c r="H482" s="27">
        <f t="shared" si="30"/>
        <v>0.11891873908615158</v>
      </c>
    </row>
    <row r="483" spans="1:8">
      <c r="A483" t="s">
        <v>75</v>
      </c>
      <c r="B483" s="27">
        <f t="shared" si="30"/>
        <v>0.18312582041661291</v>
      </c>
      <c r="C483" s="27">
        <f t="shared" si="30"/>
        <v>0.14507063069623982</v>
      </c>
      <c r="D483" s="27">
        <f t="shared" si="30"/>
        <v>0.53194645608853697</v>
      </c>
      <c r="E483" s="27">
        <f t="shared" si="30"/>
        <v>0.67810970670846415</v>
      </c>
      <c r="F483" s="27">
        <f t="shared" si="30"/>
        <v>0.18681637600721507</v>
      </c>
      <c r="G483" s="27" t="str">
        <f t="shared" si="30"/>
        <v/>
      </c>
      <c r="H483" s="27">
        <f t="shared" si="30"/>
        <v>0.37634849772446805</v>
      </c>
    </row>
    <row r="484" spans="1:8">
      <c r="A484" t="s">
        <v>76</v>
      </c>
      <c r="B484" s="27">
        <f t="shared" ref="B484:H493" si="31">IF(SUM(B55,B198)=0,"",SUM(B198)/SUM(B55,B198))</f>
        <v>0.18580413270444088</v>
      </c>
      <c r="C484" s="27">
        <f t="shared" si="31"/>
        <v>0.14046283383694519</v>
      </c>
      <c r="D484" s="27">
        <f t="shared" si="31"/>
        <v>0.51645195158920321</v>
      </c>
      <c r="E484" s="27">
        <f t="shared" si="31"/>
        <v>0.68555290872858898</v>
      </c>
      <c r="F484" s="27">
        <f t="shared" si="31"/>
        <v>0.18656561064991661</v>
      </c>
      <c r="G484" s="27" t="str">
        <f t="shared" si="31"/>
        <v/>
      </c>
      <c r="H484" s="27">
        <f t="shared" si="31"/>
        <v>0.37896698147664964</v>
      </c>
    </row>
    <row r="485" spans="1:8">
      <c r="A485" t="s">
        <v>77</v>
      </c>
      <c r="B485" s="27" t="str">
        <f t="shared" si="31"/>
        <v/>
      </c>
      <c r="C485" s="27" t="str">
        <f t="shared" si="31"/>
        <v/>
      </c>
      <c r="D485" s="27">
        <f t="shared" si="31"/>
        <v>0.54160767295530932</v>
      </c>
      <c r="E485" s="27">
        <f t="shared" si="31"/>
        <v>0.6826417617945798</v>
      </c>
      <c r="F485" s="27">
        <f t="shared" si="31"/>
        <v>0.18337999474387462</v>
      </c>
      <c r="G485" s="27" t="str">
        <f t="shared" si="31"/>
        <v/>
      </c>
      <c r="H485" s="27">
        <f t="shared" si="31"/>
        <v>0.48690746300232357</v>
      </c>
    </row>
    <row r="486" spans="1:8">
      <c r="A486" t="s">
        <v>78</v>
      </c>
      <c r="B486" s="27" t="str">
        <f t="shared" si="31"/>
        <v/>
      </c>
      <c r="C486" s="27" t="str">
        <f t="shared" si="31"/>
        <v/>
      </c>
      <c r="D486" s="27" t="str">
        <f t="shared" si="31"/>
        <v/>
      </c>
      <c r="E486" s="27" t="str">
        <f t="shared" si="31"/>
        <v/>
      </c>
      <c r="F486" s="27" t="str">
        <f t="shared" si="31"/>
        <v/>
      </c>
      <c r="G486" s="27" t="str">
        <f t="shared" si="31"/>
        <v/>
      </c>
      <c r="H486" s="27" t="str">
        <f t="shared" si="31"/>
        <v/>
      </c>
    </row>
    <row r="487" spans="1:8">
      <c r="A487" t="s">
        <v>79</v>
      </c>
      <c r="B487" s="27" t="str">
        <f t="shared" si="31"/>
        <v/>
      </c>
      <c r="C487" s="27" t="str">
        <f t="shared" si="31"/>
        <v/>
      </c>
      <c r="D487" s="27" t="str">
        <f t="shared" si="31"/>
        <v/>
      </c>
      <c r="E487" s="27" t="str">
        <f t="shared" si="31"/>
        <v/>
      </c>
      <c r="F487" s="27" t="str">
        <f t="shared" si="31"/>
        <v/>
      </c>
      <c r="G487" s="27" t="str">
        <f t="shared" si="31"/>
        <v/>
      </c>
      <c r="H487" s="27" t="str">
        <f t="shared" si="31"/>
        <v/>
      </c>
    </row>
    <row r="488" spans="1:8" hidden="1" outlineLevel="1">
      <c r="A488" t="s">
        <v>80</v>
      </c>
      <c r="B488" s="27" t="str">
        <f t="shared" si="31"/>
        <v/>
      </c>
      <c r="C488" s="27" t="str">
        <f t="shared" si="31"/>
        <v/>
      </c>
      <c r="D488" s="27" t="str">
        <f t="shared" si="31"/>
        <v/>
      </c>
      <c r="E488" s="27" t="str">
        <f t="shared" si="31"/>
        <v/>
      </c>
      <c r="F488" s="27" t="str">
        <f t="shared" si="31"/>
        <v/>
      </c>
      <c r="G488" s="27" t="str">
        <f t="shared" si="31"/>
        <v/>
      </c>
      <c r="H488" s="27" t="str">
        <f t="shared" si="31"/>
        <v/>
      </c>
    </row>
    <row r="489" spans="1:8" hidden="1" outlineLevel="1">
      <c r="A489" t="s">
        <v>81</v>
      </c>
      <c r="B489" s="27" t="str">
        <f t="shared" si="31"/>
        <v/>
      </c>
      <c r="C489" s="27" t="str">
        <f t="shared" si="31"/>
        <v/>
      </c>
      <c r="D489" s="27" t="str">
        <f t="shared" si="31"/>
        <v/>
      </c>
      <c r="E489" s="27" t="str">
        <f t="shared" si="31"/>
        <v/>
      </c>
      <c r="F489" s="27" t="str">
        <f t="shared" si="31"/>
        <v/>
      </c>
      <c r="G489" s="27" t="str">
        <f t="shared" si="31"/>
        <v/>
      </c>
      <c r="H489" s="27" t="str">
        <f t="shared" si="31"/>
        <v/>
      </c>
    </row>
    <row r="490" spans="1:8" hidden="1" outlineLevel="1">
      <c r="A490" t="s">
        <v>82</v>
      </c>
      <c r="B490" s="27" t="str">
        <f t="shared" si="31"/>
        <v/>
      </c>
      <c r="C490" s="27" t="str">
        <f t="shared" si="31"/>
        <v/>
      </c>
      <c r="D490" s="27" t="str">
        <f t="shared" si="31"/>
        <v/>
      </c>
      <c r="E490" s="27" t="str">
        <f t="shared" si="31"/>
        <v/>
      </c>
      <c r="F490" s="27" t="str">
        <f t="shared" si="31"/>
        <v/>
      </c>
      <c r="G490" s="27" t="str">
        <f t="shared" si="31"/>
        <v/>
      </c>
      <c r="H490" s="27" t="str">
        <f t="shared" si="31"/>
        <v/>
      </c>
    </row>
    <row r="491" spans="1:8" hidden="1" outlineLevel="1">
      <c r="A491" t="s">
        <v>83</v>
      </c>
      <c r="B491" s="27" t="str">
        <f t="shared" si="31"/>
        <v/>
      </c>
      <c r="C491" s="27" t="str">
        <f t="shared" si="31"/>
        <v/>
      </c>
      <c r="D491" s="27" t="str">
        <f t="shared" si="31"/>
        <v/>
      </c>
      <c r="E491" s="27" t="str">
        <f t="shared" si="31"/>
        <v/>
      </c>
      <c r="F491" s="27" t="str">
        <f t="shared" si="31"/>
        <v/>
      </c>
      <c r="G491" s="27" t="str">
        <f t="shared" si="31"/>
        <v/>
      </c>
      <c r="H491" s="27" t="str">
        <f t="shared" si="31"/>
        <v/>
      </c>
    </row>
    <row r="492" spans="1:8" hidden="1" outlineLevel="1">
      <c r="A492" t="s">
        <v>84</v>
      </c>
      <c r="B492" s="27" t="str">
        <f t="shared" si="31"/>
        <v/>
      </c>
      <c r="C492" s="27" t="str">
        <f t="shared" si="31"/>
        <v/>
      </c>
      <c r="D492" s="27" t="str">
        <f t="shared" si="31"/>
        <v/>
      </c>
      <c r="E492" s="27" t="str">
        <f t="shared" si="31"/>
        <v/>
      </c>
      <c r="F492" s="27" t="str">
        <f t="shared" si="31"/>
        <v/>
      </c>
      <c r="G492" s="27" t="str">
        <f t="shared" si="31"/>
        <v/>
      </c>
      <c r="H492" s="27" t="str">
        <f t="shared" si="31"/>
        <v/>
      </c>
    </row>
    <row r="493" spans="1:8" hidden="1" outlineLevel="1">
      <c r="A493" t="s">
        <v>85</v>
      </c>
      <c r="B493" s="27" t="str">
        <f t="shared" si="31"/>
        <v/>
      </c>
      <c r="C493" s="27" t="str">
        <f t="shared" si="31"/>
        <v/>
      </c>
      <c r="D493" s="27" t="str">
        <f t="shared" si="31"/>
        <v/>
      </c>
      <c r="E493" s="27" t="str">
        <f t="shared" si="31"/>
        <v/>
      </c>
      <c r="F493" s="27" t="str">
        <f t="shared" si="31"/>
        <v/>
      </c>
      <c r="G493" s="27" t="str">
        <f t="shared" si="31"/>
        <v/>
      </c>
      <c r="H493" s="27" t="str">
        <f t="shared" si="31"/>
        <v/>
      </c>
    </row>
    <row r="494" spans="1:8" hidden="1" outlineLevel="1">
      <c r="A494" t="s">
        <v>86</v>
      </c>
      <c r="B494" s="27" t="str">
        <f t="shared" ref="B494:H503" si="32">IF(SUM(B65,B208)=0,"",SUM(B208)/SUM(B65,B208))</f>
        <v/>
      </c>
      <c r="C494" s="27" t="str">
        <f t="shared" si="32"/>
        <v/>
      </c>
      <c r="D494" s="27" t="str">
        <f t="shared" si="32"/>
        <v/>
      </c>
      <c r="E494" s="27" t="str">
        <f t="shared" si="32"/>
        <v/>
      </c>
      <c r="F494" s="27" t="str">
        <f t="shared" si="32"/>
        <v/>
      </c>
      <c r="G494" s="27" t="str">
        <f t="shared" si="32"/>
        <v/>
      </c>
      <c r="H494" s="27" t="str">
        <f t="shared" si="32"/>
        <v/>
      </c>
    </row>
    <row r="495" spans="1:8" hidden="1" outlineLevel="1">
      <c r="A495" t="s">
        <v>87</v>
      </c>
      <c r="B495" s="27" t="str">
        <f t="shared" si="32"/>
        <v/>
      </c>
      <c r="C495" s="27" t="str">
        <f t="shared" si="32"/>
        <v/>
      </c>
      <c r="D495" s="27" t="str">
        <f t="shared" si="32"/>
        <v/>
      </c>
      <c r="E495" s="27" t="str">
        <f t="shared" si="32"/>
        <v/>
      </c>
      <c r="F495" s="27" t="str">
        <f t="shared" si="32"/>
        <v/>
      </c>
      <c r="G495" s="27" t="str">
        <f t="shared" si="32"/>
        <v/>
      </c>
      <c r="H495" s="27" t="str">
        <f t="shared" si="32"/>
        <v/>
      </c>
    </row>
    <row r="496" spans="1:8" hidden="1" outlineLevel="1">
      <c r="A496" t="s">
        <v>88</v>
      </c>
      <c r="B496" s="27" t="str">
        <f t="shared" si="32"/>
        <v/>
      </c>
      <c r="C496" s="27" t="str">
        <f t="shared" si="32"/>
        <v/>
      </c>
      <c r="D496" s="27" t="str">
        <f t="shared" si="32"/>
        <v/>
      </c>
      <c r="E496" s="27" t="str">
        <f t="shared" si="32"/>
        <v/>
      </c>
      <c r="F496" s="27" t="str">
        <f t="shared" si="32"/>
        <v/>
      </c>
      <c r="G496" s="27" t="str">
        <f t="shared" si="32"/>
        <v/>
      </c>
      <c r="H496" s="27" t="str">
        <f t="shared" si="32"/>
        <v/>
      </c>
    </row>
    <row r="497" spans="1:8" hidden="1" outlineLevel="1">
      <c r="A497" t="s">
        <v>89</v>
      </c>
      <c r="B497" s="27" t="str">
        <f t="shared" si="32"/>
        <v/>
      </c>
      <c r="C497" s="27" t="str">
        <f t="shared" si="32"/>
        <v/>
      </c>
      <c r="D497" s="27" t="str">
        <f t="shared" si="32"/>
        <v/>
      </c>
      <c r="E497" s="27" t="str">
        <f t="shared" si="32"/>
        <v/>
      </c>
      <c r="F497" s="27" t="str">
        <f t="shared" si="32"/>
        <v/>
      </c>
      <c r="G497" s="27" t="str">
        <f t="shared" si="32"/>
        <v/>
      </c>
      <c r="H497" s="27" t="str">
        <f t="shared" si="32"/>
        <v/>
      </c>
    </row>
    <row r="498" spans="1:8" hidden="1" outlineLevel="1">
      <c r="A498" t="s">
        <v>90</v>
      </c>
      <c r="B498" s="27" t="str">
        <f t="shared" si="32"/>
        <v/>
      </c>
      <c r="C498" s="27" t="str">
        <f t="shared" si="32"/>
        <v/>
      </c>
      <c r="D498" s="27" t="str">
        <f t="shared" si="32"/>
        <v/>
      </c>
      <c r="E498" s="27" t="str">
        <f t="shared" si="32"/>
        <v/>
      </c>
      <c r="F498" s="27" t="str">
        <f t="shared" si="32"/>
        <v/>
      </c>
      <c r="G498" s="27" t="str">
        <f t="shared" si="32"/>
        <v/>
      </c>
      <c r="H498" s="27" t="str">
        <f t="shared" si="32"/>
        <v/>
      </c>
    </row>
    <row r="499" spans="1:8" hidden="1" outlineLevel="1">
      <c r="A499" t="s">
        <v>91</v>
      </c>
      <c r="B499" s="27" t="str">
        <f t="shared" si="32"/>
        <v/>
      </c>
      <c r="C499" s="27" t="str">
        <f t="shared" si="32"/>
        <v/>
      </c>
      <c r="D499" s="27" t="str">
        <f t="shared" si="32"/>
        <v/>
      </c>
      <c r="E499" s="27" t="str">
        <f t="shared" si="32"/>
        <v/>
      </c>
      <c r="F499" s="27" t="str">
        <f t="shared" si="32"/>
        <v/>
      </c>
      <c r="G499" s="27" t="str">
        <f t="shared" si="32"/>
        <v/>
      </c>
      <c r="H499" s="27" t="str">
        <f t="shared" si="32"/>
        <v/>
      </c>
    </row>
    <row r="500" spans="1:8" hidden="1" outlineLevel="1">
      <c r="A500" t="s">
        <v>92</v>
      </c>
      <c r="B500" s="27" t="str">
        <f t="shared" si="32"/>
        <v/>
      </c>
      <c r="C500" s="27" t="str">
        <f t="shared" si="32"/>
        <v/>
      </c>
      <c r="D500" s="27" t="str">
        <f t="shared" si="32"/>
        <v/>
      </c>
      <c r="E500" s="27" t="str">
        <f t="shared" si="32"/>
        <v/>
      </c>
      <c r="F500" s="27" t="str">
        <f t="shared" si="32"/>
        <v/>
      </c>
      <c r="G500" s="27" t="str">
        <f t="shared" si="32"/>
        <v/>
      </c>
      <c r="H500" s="27" t="str">
        <f t="shared" si="32"/>
        <v/>
      </c>
    </row>
    <row r="501" spans="1:8" hidden="1" outlineLevel="1">
      <c r="A501" t="s">
        <v>93</v>
      </c>
      <c r="B501" s="27" t="str">
        <f t="shared" si="32"/>
        <v/>
      </c>
      <c r="C501" s="27" t="str">
        <f t="shared" si="32"/>
        <v/>
      </c>
      <c r="D501" s="27" t="str">
        <f t="shared" si="32"/>
        <v/>
      </c>
      <c r="E501" s="27" t="str">
        <f t="shared" si="32"/>
        <v/>
      </c>
      <c r="F501" s="27" t="str">
        <f t="shared" si="32"/>
        <v/>
      </c>
      <c r="G501" s="27" t="str">
        <f t="shared" si="32"/>
        <v/>
      </c>
      <c r="H501" s="27" t="str">
        <f t="shared" si="32"/>
        <v/>
      </c>
    </row>
    <row r="502" spans="1:8" hidden="1" outlineLevel="1">
      <c r="A502" t="s">
        <v>94</v>
      </c>
      <c r="B502" s="27" t="str">
        <f t="shared" si="32"/>
        <v/>
      </c>
      <c r="C502" s="27" t="str">
        <f t="shared" si="32"/>
        <v/>
      </c>
      <c r="D502" s="27" t="str">
        <f t="shared" si="32"/>
        <v/>
      </c>
      <c r="E502" s="27" t="str">
        <f t="shared" si="32"/>
        <v/>
      </c>
      <c r="F502" s="27" t="str">
        <f t="shared" si="32"/>
        <v/>
      </c>
      <c r="G502" s="27" t="str">
        <f t="shared" si="32"/>
        <v/>
      </c>
      <c r="H502" s="27" t="str">
        <f t="shared" si="32"/>
        <v/>
      </c>
    </row>
    <row r="503" spans="1:8" hidden="1" outlineLevel="1">
      <c r="A503" t="s">
        <v>95</v>
      </c>
      <c r="B503" s="27" t="str">
        <f t="shared" si="32"/>
        <v/>
      </c>
      <c r="C503" s="27" t="str">
        <f t="shared" si="32"/>
        <v/>
      </c>
      <c r="D503" s="27" t="str">
        <f t="shared" si="32"/>
        <v/>
      </c>
      <c r="E503" s="27" t="str">
        <f t="shared" si="32"/>
        <v/>
      </c>
      <c r="F503" s="27" t="str">
        <f t="shared" si="32"/>
        <v/>
      </c>
      <c r="G503" s="27" t="str">
        <f t="shared" si="32"/>
        <v/>
      </c>
      <c r="H503" s="27" t="str">
        <f t="shared" si="32"/>
        <v/>
      </c>
    </row>
    <row r="504" spans="1:8" hidden="1" outlineLevel="1">
      <c r="A504" t="s">
        <v>96</v>
      </c>
      <c r="B504" s="27" t="str">
        <f t="shared" ref="B504:H513" si="33">IF(SUM(B75,B218)=0,"",SUM(B218)/SUM(B75,B218))</f>
        <v/>
      </c>
      <c r="C504" s="27" t="str">
        <f t="shared" si="33"/>
        <v/>
      </c>
      <c r="D504" s="27" t="str">
        <f t="shared" si="33"/>
        <v/>
      </c>
      <c r="E504" s="27" t="str">
        <f t="shared" si="33"/>
        <v/>
      </c>
      <c r="F504" s="27" t="str">
        <f t="shared" si="33"/>
        <v/>
      </c>
      <c r="G504" s="27" t="str">
        <f t="shared" si="33"/>
        <v/>
      </c>
      <c r="H504" s="27" t="str">
        <f t="shared" si="33"/>
        <v/>
      </c>
    </row>
    <row r="505" spans="1:8" hidden="1" outlineLevel="1">
      <c r="A505" t="s">
        <v>97</v>
      </c>
      <c r="B505" s="27" t="str">
        <f t="shared" si="33"/>
        <v/>
      </c>
      <c r="C505" s="27" t="str">
        <f t="shared" si="33"/>
        <v/>
      </c>
      <c r="D505" s="27" t="str">
        <f t="shared" si="33"/>
        <v/>
      </c>
      <c r="E505" s="27" t="str">
        <f t="shared" si="33"/>
        <v/>
      </c>
      <c r="F505" s="27" t="str">
        <f t="shared" si="33"/>
        <v/>
      </c>
      <c r="G505" s="27" t="str">
        <f t="shared" si="33"/>
        <v/>
      </c>
      <c r="H505" s="27" t="str">
        <f t="shared" si="33"/>
        <v/>
      </c>
    </row>
    <row r="506" spans="1:8" hidden="1" outlineLevel="1">
      <c r="A506" t="s">
        <v>98</v>
      </c>
      <c r="B506" s="27" t="str">
        <f t="shared" si="33"/>
        <v/>
      </c>
      <c r="C506" s="27" t="str">
        <f t="shared" si="33"/>
        <v/>
      </c>
      <c r="D506" s="27" t="str">
        <f t="shared" si="33"/>
        <v/>
      </c>
      <c r="E506" s="27" t="str">
        <f t="shared" si="33"/>
        <v/>
      </c>
      <c r="F506" s="27" t="str">
        <f t="shared" si="33"/>
        <v/>
      </c>
      <c r="G506" s="27" t="str">
        <f t="shared" si="33"/>
        <v/>
      </c>
      <c r="H506" s="27" t="str">
        <f t="shared" si="33"/>
        <v/>
      </c>
    </row>
    <row r="507" spans="1:8" hidden="1" outlineLevel="1">
      <c r="A507" t="s">
        <v>99</v>
      </c>
      <c r="B507" s="27" t="str">
        <f t="shared" si="33"/>
        <v/>
      </c>
      <c r="C507" s="27" t="str">
        <f t="shared" si="33"/>
        <v/>
      </c>
      <c r="D507" s="27" t="str">
        <f t="shared" si="33"/>
        <v/>
      </c>
      <c r="E507" s="27" t="str">
        <f t="shared" si="33"/>
        <v/>
      </c>
      <c r="F507" s="27" t="str">
        <f t="shared" si="33"/>
        <v/>
      </c>
      <c r="G507" s="27" t="str">
        <f t="shared" si="33"/>
        <v/>
      </c>
      <c r="H507" s="27" t="str">
        <f t="shared" si="33"/>
        <v/>
      </c>
    </row>
    <row r="508" spans="1:8" hidden="1" outlineLevel="1">
      <c r="A508" t="s">
        <v>100</v>
      </c>
      <c r="B508" s="27" t="str">
        <f t="shared" si="33"/>
        <v/>
      </c>
      <c r="C508" s="27" t="str">
        <f t="shared" si="33"/>
        <v/>
      </c>
      <c r="D508" s="27" t="str">
        <f t="shared" si="33"/>
        <v/>
      </c>
      <c r="E508" s="27" t="str">
        <f t="shared" si="33"/>
        <v/>
      </c>
      <c r="F508" s="27" t="str">
        <f t="shared" si="33"/>
        <v/>
      </c>
      <c r="G508" s="27" t="str">
        <f t="shared" si="33"/>
        <v/>
      </c>
      <c r="H508" s="27" t="str">
        <f t="shared" si="33"/>
        <v/>
      </c>
    </row>
    <row r="509" spans="1:8" hidden="1" outlineLevel="1">
      <c r="A509" t="s">
        <v>101</v>
      </c>
      <c r="B509" s="27" t="str">
        <f t="shared" si="33"/>
        <v/>
      </c>
      <c r="C509" s="27" t="str">
        <f t="shared" si="33"/>
        <v/>
      </c>
      <c r="D509" s="27" t="str">
        <f t="shared" si="33"/>
        <v/>
      </c>
      <c r="E509" s="27" t="str">
        <f t="shared" si="33"/>
        <v/>
      </c>
      <c r="F509" s="27" t="str">
        <f t="shared" si="33"/>
        <v/>
      </c>
      <c r="G509" s="27" t="str">
        <f t="shared" si="33"/>
        <v/>
      </c>
      <c r="H509" s="27" t="str">
        <f t="shared" si="33"/>
        <v/>
      </c>
    </row>
    <row r="510" spans="1:8" hidden="1" outlineLevel="1">
      <c r="A510" t="s">
        <v>102</v>
      </c>
      <c r="B510" s="27" t="str">
        <f t="shared" si="33"/>
        <v/>
      </c>
      <c r="C510" s="27" t="str">
        <f t="shared" si="33"/>
        <v/>
      </c>
      <c r="D510" s="27" t="str">
        <f t="shared" si="33"/>
        <v/>
      </c>
      <c r="E510" s="27" t="str">
        <f t="shared" si="33"/>
        <v/>
      </c>
      <c r="F510" s="27" t="str">
        <f t="shared" si="33"/>
        <v/>
      </c>
      <c r="G510" s="27" t="str">
        <f t="shared" si="33"/>
        <v/>
      </c>
      <c r="H510" s="27" t="str">
        <f t="shared" si="33"/>
        <v/>
      </c>
    </row>
    <row r="511" spans="1:8" hidden="1" outlineLevel="1">
      <c r="A511" t="s">
        <v>103</v>
      </c>
      <c r="B511" s="27" t="str">
        <f t="shared" si="33"/>
        <v/>
      </c>
      <c r="C511" s="27" t="str">
        <f t="shared" si="33"/>
        <v/>
      </c>
      <c r="D511" s="27" t="str">
        <f t="shared" si="33"/>
        <v/>
      </c>
      <c r="E511" s="27" t="str">
        <f t="shared" si="33"/>
        <v/>
      </c>
      <c r="F511" s="27" t="str">
        <f t="shared" si="33"/>
        <v/>
      </c>
      <c r="G511" s="27" t="str">
        <f t="shared" si="33"/>
        <v/>
      </c>
      <c r="H511" s="27" t="str">
        <f t="shared" si="33"/>
        <v/>
      </c>
    </row>
    <row r="512" spans="1:8" hidden="1" outlineLevel="1">
      <c r="A512" t="s">
        <v>104</v>
      </c>
      <c r="B512" s="27" t="str">
        <f t="shared" si="33"/>
        <v/>
      </c>
      <c r="C512" s="27" t="str">
        <f t="shared" si="33"/>
        <v/>
      </c>
      <c r="D512" s="27" t="str">
        <f t="shared" si="33"/>
        <v/>
      </c>
      <c r="E512" s="27" t="str">
        <f t="shared" si="33"/>
        <v/>
      </c>
      <c r="F512" s="27" t="str">
        <f t="shared" si="33"/>
        <v/>
      </c>
      <c r="G512" s="27" t="str">
        <f t="shared" si="33"/>
        <v/>
      </c>
      <c r="H512" s="27" t="str">
        <f t="shared" si="33"/>
        <v/>
      </c>
    </row>
    <row r="513" spans="1:8" hidden="1" outlineLevel="1">
      <c r="A513" t="s">
        <v>105</v>
      </c>
      <c r="B513" s="27" t="str">
        <f t="shared" si="33"/>
        <v/>
      </c>
      <c r="C513" s="27" t="str">
        <f t="shared" si="33"/>
        <v/>
      </c>
      <c r="D513" s="27" t="str">
        <f t="shared" si="33"/>
        <v/>
      </c>
      <c r="E513" s="27" t="str">
        <f t="shared" si="33"/>
        <v/>
      </c>
      <c r="F513" s="27" t="str">
        <f t="shared" si="33"/>
        <v/>
      </c>
      <c r="G513" s="27" t="str">
        <f t="shared" si="33"/>
        <v/>
      </c>
      <c r="H513" s="27" t="str">
        <f t="shared" si="33"/>
        <v/>
      </c>
    </row>
    <row r="514" spans="1:8" hidden="1" outlineLevel="1">
      <c r="A514" t="s">
        <v>106</v>
      </c>
      <c r="B514" s="27" t="str">
        <f t="shared" ref="B514:H523" si="34">IF(SUM(B85,B228)=0,"",SUM(B228)/SUM(B85,B228))</f>
        <v/>
      </c>
      <c r="C514" s="27" t="str">
        <f t="shared" si="34"/>
        <v/>
      </c>
      <c r="D514" s="27" t="str">
        <f t="shared" si="34"/>
        <v/>
      </c>
      <c r="E514" s="27" t="str">
        <f t="shared" si="34"/>
        <v/>
      </c>
      <c r="F514" s="27" t="str">
        <f t="shared" si="34"/>
        <v/>
      </c>
      <c r="G514" s="27" t="str">
        <f t="shared" si="34"/>
        <v/>
      </c>
      <c r="H514" s="27" t="str">
        <f t="shared" si="34"/>
        <v/>
      </c>
    </row>
    <row r="515" spans="1:8" hidden="1" outlineLevel="1">
      <c r="A515" t="s">
        <v>107</v>
      </c>
      <c r="B515" s="27" t="str">
        <f t="shared" si="34"/>
        <v/>
      </c>
      <c r="C515" s="27" t="str">
        <f t="shared" si="34"/>
        <v/>
      </c>
      <c r="D515" s="27" t="str">
        <f t="shared" si="34"/>
        <v/>
      </c>
      <c r="E515" s="27" t="str">
        <f t="shared" si="34"/>
        <v/>
      </c>
      <c r="F515" s="27" t="str">
        <f t="shared" si="34"/>
        <v/>
      </c>
      <c r="G515" s="27" t="str">
        <f t="shared" si="34"/>
        <v/>
      </c>
      <c r="H515" s="27" t="str">
        <f t="shared" si="34"/>
        <v/>
      </c>
    </row>
    <row r="516" spans="1:8" hidden="1" outlineLevel="1">
      <c r="A516" t="s">
        <v>108</v>
      </c>
      <c r="B516" s="27" t="str">
        <f t="shared" si="34"/>
        <v/>
      </c>
      <c r="C516" s="27" t="str">
        <f t="shared" si="34"/>
        <v/>
      </c>
      <c r="D516" s="27" t="str">
        <f t="shared" si="34"/>
        <v/>
      </c>
      <c r="E516" s="27" t="str">
        <f t="shared" si="34"/>
        <v/>
      </c>
      <c r="F516" s="27" t="str">
        <f t="shared" si="34"/>
        <v/>
      </c>
      <c r="G516" s="27" t="str">
        <f t="shared" si="34"/>
        <v/>
      </c>
      <c r="H516" s="27" t="str">
        <f t="shared" si="34"/>
        <v/>
      </c>
    </row>
    <row r="517" spans="1:8" hidden="1" outlineLevel="1">
      <c r="A517" t="s">
        <v>109</v>
      </c>
      <c r="B517" s="27" t="str">
        <f t="shared" si="34"/>
        <v/>
      </c>
      <c r="C517" s="27" t="str">
        <f t="shared" si="34"/>
        <v/>
      </c>
      <c r="D517" s="27" t="str">
        <f t="shared" si="34"/>
        <v/>
      </c>
      <c r="E517" s="27" t="str">
        <f t="shared" si="34"/>
        <v/>
      </c>
      <c r="F517" s="27" t="str">
        <f t="shared" si="34"/>
        <v/>
      </c>
      <c r="G517" s="27" t="str">
        <f t="shared" si="34"/>
        <v/>
      </c>
      <c r="H517" s="27" t="str">
        <f t="shared" si="34"/>
        <v/>
      </c>
    </row>
    <row r="518" spans="1:8" hidden="1" outlineLevel="1">
      <c r="A518" t="s">
        <v>110</v>
      </c>
      <c r="B518" s="27" t="str">
        <f t="shared" si="34"/>
        <v/>
      </c>
      <c r="C518" s="27" t="str">
        <f t="shared" si="34"/>
        <v/>
      </c>
      <c r="D518" s="27" t="str">
        <f t="shared" si="34"/>
        <v/>
      </c>
      <c r="E518" s="27" t="str">
        <f t="shared" si="34"/>
        <v/>
      </c>
      <c r="F518" s="27" t="str">
        <f t="shared" si="34"/>
        <v/>
      </c>
      <c r="G518" s="27" t="str">
        <f t="shared" si="34"/>
        <v/>
      </c>
      <c r="H518" s="27" t="str">
        <f t="shared" si="34"/>
        <v/>
      </c>
    </row>
    <row r="519" spans="1:8" hidden="1" outlineLevel="1">
      <c r="A519" t="s">
        <v>111</v>
      </c>
      <c r="B519" s="27" t="str">
        <f t="shared" si="34"/>
        <v/>
      </c>
      <c r="C519" s="27" t="str">
        <f t="shared" si="34"/>
        <v/>
      </c>
      <c r="D519" s="27" t="str">
        <f t="shared" si="34"/>
        <v/>
      </c>
      <c r="E519" s="27" t="str">
        <f t="shared" si="34"/>
        <v/>
      </c>
      <c r="F519" s="27" t="str">
        <f t="shared" si="34"/>
        <v/>
      </c>
      <c r="G519" s="27" t="str">
        <f t="shared" si="34"/>
        <v/>
      </c>
      <c r="H519" s="27" t="str">
        <f t="shared" si="34"/>
        <v/>
      </c>
    </row>
    <row r="520" spans="1:8" hidden="1" outlineLevel="1">
      <c r="A520" t="s">
        <v>112</v>
      </c>
      <c r="B520" s="27" t="str">
        <f t="shared" si="34"/>
        <v/>
      </c>
      <c r="C520" s="27" t="str">
        <f t="shared" si="34"/>
        <v/>
      </c>
      <c r="D520" s="27" t="str">
        <f t="shared" si="34"/>
        <v/>
      </c>
      <c r="E520" s="27" t="str">
        <f t="shared" si="34"/>
        <v/>
      </c>
      <c r="F520" s="27" t="str">
        <f t="shared" si="34"/>
        <v/>
      </c>
      <c r="G520" s="27" t="str">
        <f t="shared" si="34"/>
        <v/>
      </c>
      <c r="H520" s="27" t="str">
        <f t="shared" si="34"/>
        <v/>
      </c>
    </row>
    <row r="521" spans="1:8" hidden="1" outlineLevel="1">
      <c r="A521" t="s">
        <v>113</v>
      </c>
      <c r="B521" s="27" t="str">
        <f t="shared" si="34"/>
        <v/>
      </c>
      <c r="C521" s="27" t="str">
        <f t="shared" si="34"/>
        <v/>
      </c>
      <c r="D521" s="27" t="str">
        <f t="shared" si="34"/>
        <v/>
      </c>
      <c r="E521" s="27" t="str">
        <f t="shared" si="34"/>
        <v/>
      </c>
      <c r="F521" s="27" t="str">
        <f t="shared" si="34"/>
        <v/>
      </c>
      <c r="G521" s="27" t="str">
        <f t="shared" si="34"/>
        <v/>
      </c>
      <c r="H521" s="27" t="str">
        <f t="shared" si="34"/>
        <v/>
      </c>
    </row>
    <row r="522" spans="1:8" hidden="1" outlineLevel="1">
      <c r="A522" t="s">
        <v>114</v>
      </c>
      <c r="B522" s="27" t="str">
        <f t="shared" si="34"/>
        <v/>
      </c>
      <c r="C522" s="27" t="str">
        <f t="shared" si="34"/>
        <v/>
      </c>
      <c r="D522" s="27" t="str">
        <f t="shared" si="34"/>
        <v/>
      </c>
      <c r="E522" s="27" t="str">
        <f t="shared" si="34"/>
        <v/>
      </c>
      <c r="F522" s="27" t="str">
        <f t="shared" si="34"/>
        <v/>
      </c>
      <c r="G522" s="27" t="str">
        <f t="shared" si="34"/>
        <v/>
      </c>
      <c r="H522" s="27" t="str">
        <f t="shared" si="34"/>
        <v/>
      </c>
    </row>
    <row r="523" spans="1:8" hidden="1" outlineLevel="1">
      <c r="A523" t="s">
        <v>115</v>
      </c>
      <c r="B523" s="27" t="str">
        <f t="shared" si="34"/>
        <v/>
      </c>
      <c r="C523" s="27" t="str">
        <f t="shared" si="34"/>
        <v/>
      </c>
      <c r="D523" s="27" t="str">
        <f t="shared" si="34"/>
        <v/>
      </c>
      <c r="E523" s="27" t="str">
        <f t="shared" si="34"/>
        <v/>
      </c>
      <c r="F523" s="27" t="str">
        <f t="shared" si="34"/>
        <v/>
      </c>
      <c r="G523" s="27" t="str">
        <f t="shared" si="34"/>
        <v/>
      </c>
      <c r="H523" s="27" t="str">
        <f t="shared" si="34"/>
        <v/>
      </c>
    </row>
    <row r="524" spans="1:8" hidden="1" outlineLevel="1">
      <c r="A524" t="s">
        <v>116</v>
      </c>
      <c r="B524" s="27" t="str">
        <f t="shared" ref="B524:H533" si="35">IF(SUM(B95,B238)=0,"",SUM(B238)/SUM(B95,B238))</f>
        <v/>
      </c>
      <c r="C524" s="27" t="str">
        <f t="shared" si="35"/>
        <v/>
      </c>
      <c r="D524" s="27" t="str">
        <f t="shared" si="35"/>
        <v/>
      </c>
      <c r="E524" s="27" t="str">
        <f t="shared" si="35"/>
        <v/>
      </c>
      <c r="F524" s="27" t="str">
        <f t="shared" si="35"/>
        <v/>
      </c>
      <c r="G524" s="27" t="str">
        <f t="shared" si="35"/>
        <v/>
      </c>
      <c r="H524" s="27" t="str">
        <f t="shared" si="35"/>
        <v/>
      </c>
    </row>
    <row r="525" spans="1:8" hidden="1" outlineLevel="1">
      <c r="A525" t="s">
        <v>117</v>
      </c>
      <c r="B525" s="27" t="str">
        <f t="shared" si="35"/>
        <v/>
      </c>
      <c r="C525" s="27" t="str">
        <f t="shared" si="35"/>
        <v/>
      </c>
      <c r="D525" s="27" t="str">
        <f t="shared" si="35"/>
        <v/>
      </c>
      <c r="E525" s="27" t="str">
        <f t="shared" si="35"/>
        <v/>
      </c>
      <c r="F525" s="27" t="str">
        <f t="shared" si="35"/>
        <v/>
      </c>
      <c r="G525" s="27" t="str">
        <f t="shared" si="35"/>
        <v/>
      </c>
      <c r="H525" s="27" t="str">
        <f t="shared" si="35"/>
        <v/>
      </c>
    </row>
    <row r="526" spans="1:8" hidden="1" outlineLevel="1">
      <c r="A526" t="s">
        <v>118</v>
      </c>
      <c r="B526" s="27" t="str">
        <f t="shared" si="35"/>
        <v/>
      </c>
      <c r="C526" s="27" t="str">
        <f t="shared" si="35"/>
        <v/>
      </c>
      <c r="D526" s="27" t="str">
        <f t="shared" si="35"/>
        <v/>
      </c>
      <c r="E526" s="27" t="str">
        <f t="shared" si="35"/>
        <v/>
      </c>
      <c r="F526" s="27" t="str">
        <f t="shared" si="35"/>
        <v/>
      </c>
      <c r="G526" s="27" t="str">
        <f t="shared" si="35"/>
        <v/>
      </c>
      <c r="H526" s="27" t="str">
        <f t="shared" si="35"/>
        <v/>
      </c>
    </row>
    <row r="527" spans="1:8" hidden="1" outlineLevel="1">
      <c r="A527" t="s">
        <v>119</v>
      </c>
      <c r="B527" s="27" t="str">
        <f t="shared" si="35"/>
        <v/>
      </c>
      <c r="C527" s="27" t="str">
        <f t="shared" si="35"/>
        <v/>
      </c>
      <c r="D527" s="27" t="str">
        <f t="shared" si="35"/>
        <v/>
      </c>
      <c r="E527" s="27" t="str">
        <f t="shared" si="35"/>
        <v/>
      </c>
      <c r="F527" s="27" t="str">
        <f t="shared" si="35"/>
        <v/>
      </c>
      <c r="G527" s="27" t="str">
        <f t="shared" si="35"/>
        <v/>
      </c>
      <c r="H527" s="27" t="str">
        <f t="shared" si="35"/>
        <v/>
      </c>
    </row>
    <row r="528" spans="1:8" hidden="1" outlineLevel="1">
      <c r="A528" t="s">
        <v>120</v>
      </c>
      <c r="B528" s="27" t="str">
        <f t="shared" si="35"/>
        <v/>
      </c>
      <c r="C528" s="27" t="str">
        <f t="shared" si="35"/>
        <v/>
      </c>
      <c r="D528" s="27" t="str">
        <f t="shared" si="35"/>
        <v/>
      </c>
      <c r="E528" s="27" t="str">
        <f t="shared" si="35"/>
        <v/>
      </c>
      <c r="F528" s="27" t="str">
        <f t="shared" si="35"/>
        <v/>
      </c>
      <c r="G528" s="27" t="str">
        <f t="shared" si="35"/>
        <v/>
      </c>
      <c r="H528" s="27" t="str">
        <f t="shared" si="35"/>
        <v/>
      </c>
    </row>
    <row r="529" spans="1:8" hidden="1" outlineLevel="1">
      <c r="A529" t="s">
        <v>121</v>
      </c>
      <c r="B529" s="27" t="str">
        <f t="shared" si="35"/>
        <v/>
      </c>
      <c r="C529" s="27" t="str">
        <f t="shared" si="35"/>
        <v/>
      </c>
      <c r="D529" s="27" t="str">
        <f t="shared" si="35"/>
        <v/>
      </c>
      <c r="E529" s="27" t="str">
        <f t="shared" si="35"/>
        <v/>
      </c>
      <c r="F529" s="27" t="str">
        <f t="shared" si="35"/>
        <v/>
      </c>
      <c r="G529" s="27" t="str">
        <f t="shared" si="35"/>
        <v/>
      </c>
      <c r="H529" s="27" t="str">
        <f t="shared" si="35"/>
        <v/>
      </c>
    </row>
    <row r="530" spans="1:8" hidden="1" outlineLevel="1">
      <c r="A530" t="s">
        <v>122</v>
      </c>
      <c r="B530" s="27" t="str">
        <f t="shared" si="35"/>
        <v/>
      </c>
      <c r="C530" s="27" t="str">
        <f t="shared" si="35"/>
        <v/>
      </c>
      <c r="D530" s="27" t="str">
        <f t="shared" si="35"/>
        <v/>
      </c>
      <c r="E530" s="27" t="str">
        <f t="shared" si="35"/>
        <v/>
      </c>
      <c r="F530" s="27" t="str">
        <f t="shared" si="35"/>
        <v/>
      </c>
      <c r="G530" s="27" t="str">
        <f t="shared" si="35"/>
        <v/>
      </c>
      <c r="H530" s="27" t="str">
        <f t="shared" si="35"/>
        <v/>
      </c>
    </row>
    <row r="531" spans="1:8" hidden="1" outlineLevel="1">
      <c r="A531" t="s">
        <v>123</v>
      </c>
      <c r="B531" s="27" t="str">
        <f t="shared" si="35"/>
        <v/>
      </c>
      <c r="C531" s="27" t="str">
        <f t="shared" si="35"/>
        <v/>
      </c>
      <c r="D531" s="27" t="str">
        <f t="shared" si="35"/>
        <v/>
      </c>
      <c r="E531" s="27" t="str">
        <f t="shared" si="35"/>
        <v/>
      </c>
      <c r="F531" s="27" t="str">
        <f t="shared" si="35"/>
        <v/>
      </c>
      <c r="G531" s="27" t="str">
        <f t="shared" si="35"/>
        <v/>
      </c>
      <c r="H531" s="27" t="str">
        <f t="shared" si="35"/>
        <v/>
      </c>
    </row>
    <row r="532" spans="1:8" hidden="1" outlineLevel="1">
      <c r="A532" t="s">
        <v>124</v>
      </c>
      <c r="B532" s="27" t="str">
        <f t="shared" si="35"/>
        <v/>
      </c>
      <c r="C532" s="27" t="str">
        <f t="shared" si="35"/>
        <v/>
      </c>
      <c r="D532" s="27" t="str">
        <f t="shared" si="35"/>
        <v/>
      </c>
      <c r="E532" s="27" t="str">
        <f t="shared" si="35"/>
        <v/>
      </c>
      <c r="F532" s="27" t="str">
        <f t="shared" si="35"/>
        <v/>
      </c>
      <c r="G532" s="27" t="str">
        <f t="shared" si="35"/>
        <v/>
      </c>
      <c r="H532" s="27" t="str">
        <f t="shared" si="35"/>
        <v/>
      </c>
    </row>
    <row r="533" spans="1:8" hidden="1" outlineLevel="1">
      <c r="A533" t="s">
        <v>125</v>
      </c>
      <c r="B533" s="27" t="str">
        <f t="shared" si="35"/>
        <v/>
      </c>
      <c r="C533" s="27" t="str">
        <f t="shared" si="35"/>
        <v/>
      </c>
      <c r="D533" s="27" t="str">
        <f t="shared" si="35"/>
        <v/>
      </c>
      <c r="E533" s="27" t="str">
        <f t="shared" si="35"/>
        <v/>
      </c>
      <c r="F533" s="27" t="str">
        <f t="shared" si="35"/>
        <v/>
      </c>
      <c r="G533" s="27" t="str">
        <f t="shared" si="35"/>
        <v/>
      </c>
      <c r="H533" s="27" t="str">
        <f t="shared" si="35"/>
        <v/>
      </c>
    </row>
    <row r="534" spans="1:8" hidden="1" outlineLevel="1">
      <c r="A534" t="s">
        <v>126</v>
      </c>
      <c r="B534" s="27" t="str">
        <f t="shared" ref="B534:H543" si="36">IF(SUM(B105,B248)=0,"",SUM(B248)/SUM(B105,B248))</f>
        <v/>
      </c>
      <c r="C534" s="27" t="str">
        <f t="shared" si="36"/>
        <v/>
      </c>
      <c r="D534" s="27" t="str">
        <f t="shared" si="36"/>
        <v/>
      </c>
      <c r="E534" s="27" t="str">
        <f t="shared" si="36"/>
        <v/>
      </c>
      <c r="F534" s="27" t="str">
        <f t="shared" si="36"/>
        <v/>
      </c>
      <c r="G534" s="27" t="str">
        <f t="shared" si="36"/>
        <v/>
      </c>
      <c r="H534" s="27" t="str">
        <f t="shared" si="36"/>
        <v/>
      </c>
    </row>
    <row r="535" spans="1:8" hidden="1" outlineLevel="1">
      <c r="A535" t="s">
        <v>127</v>
      </c>
      <c r="B535" s="27" t="str">
        <f t="shared" si="36"/>
        <v/>
      </c>
      <c r="C535" s="27" t="str">
        <f t="shared" si="36"/>
        <v/>
      </c>
      <c r="D535" s="27" t="str">
        <f t="shared" si="36"/>
        <v/>
      </c>
      <c r="E535" s="27" t="str">
        <f t="shared" si="36"/>
        <v/>
      </c>
      <c r="F535" s="27" t="str">
        <f t="shared" si="36"/>
        <v/>
      </c>
      <c r="G535" s="27" t="str">
        <f t="shared" si="36"/>
        <v/>
      </c>
      <c r="H535" s="27" t="str">
        <f t="shared" si="36"/>
        <v/>
      </c>
    </row>
    <row r="536" spans="1:8" hidden="1" outlineLevel="1">
      <c r="A536" t="s">
        <v>128</v>
      </c>
      <c r="B536" s="27" t="str">
        <f t="shared" si="36"/>
        <v/>
      </c>
      <c r="C536" s="27" t="str">
        <f t="shared" si="36"/>
        <v/>
      </c>
      <c r="D536" s="27" t="str">
        <f t="shared" si="36"/>
        <v/>
      </c>
      <c r="E536" s="27" t="str">
        <f t="shared" si="36"/>
        <v/>
      </c>
      <c r="F536" s="27" t="str">
        <f t="shared" si="36"/>
        <v/>
      </c>
      <c r="G536" s="27" t="str">
        <f t="shared" si="36"/>
        <v/>
      </c>
      <c r="H536" s="27" t="str">
        <f t="shared" si="36"/>
        <v/>
      </c>
    </row>
    <row r="537" spans="1:8" hidden="1" outlineLevel="1">
      <c r="A537" t="s">
        <v>129</v>
      </c>
      <c r="B537" s="27" t="str">
        <f t="shared" si="36"/>
        <v/>
      </c>
      <c r="C537" s="27" t="str">
        <f t="shared" si="36"/>
        <v/>
      </c>
      <c r="D537" s="27" t="str">
        <f t="shared" si="36"/>
        <v/>
      </c>
      <c r="E537" s="27" t="str">
        <f t="shared" si="36"/>
        <v/>
      </c>
      <c r="F537" s="27" t="str">
        <f t="shared" si="36"/>
        <v/>
      </c>
      <c r="G537" s="27" t="str">
        <f t="shared" si="36"/>
        <v/>
      </c>
      <c r="H537" s="27" t="str">
        <f t="shared" si="36"/>
        <v/>
      </c>
    </row>
    <row r="538" spans="1:8" hidden="1" outlineLevel="1">
      <c r="A538" t="s">
        <v>130</v>
      </c>
      <c r="B538" s="27" t="str">
        <f t="shared" si="36"/>
        <v/>
      </c>
      <c r="C538" s="27" t="str">
        <f t="shared" si="36"/>
        <v/>
      </c>
      <c r="D538" s="27" t="str">
        <f t="shared" si="36"/>
        <v/>
      </c>
      <c r="E538" s="27" t="str">
        <f t="shared" si="36"/>
        <v/>
      </c>
      <c r="F538" s="27" t="str">
        <f t="shared" si="36"/>
        <v/>
      </c>
      <c r="G538" s="27" t="str">
        <f t="shared" si="36"/>
        <v/>
      </c>
      <c r="H538" s="27" t="str">
        <f t="shared" si="36"/>
        <v/>
      </c>
    </row>
    <row r="539" spans="1:8" hidden="1" outlineLevel="1">
      <c r="A539" t="s">
        <v>131</v>
      </c>
      <c r="B539" s="27" t="str">
        <f t="shared" si="36"/>
        <v/>
      </c>
      <c r="C539" s="27" t="str">
        <f t="shared" si="36"/>
        <v/>
      </c>
      <c r="D539" s="27" t="str">
        <f t="shared" si="36"/>
        <v/>
      </c>
      <c r="E539" s="27" t="str">
        <f t="shared" si="36"/>
        <v/>
      </c>
      <c r="F539" s="27" t="str">
        <f t="shared" si="36"/>
        <v/>
      </c>
      <c r="G539" s="27" t="str">
        <f t="shared" si="36"/>
        <v/>
      </c>
      <c r="H539" s="27" t="str">
        <f t="shared" si="36"/>
        <v/>
      </c>
    </row>
    <row r="540" spans="1:8" hidden="1" outlineLevel="1">
      <c r="A540" t="s">
        <v>132</v>
      </c>
      <c r="B540" s="27" t="str">
        <f t="shared" si="36"/>
        <v/>
      </c>
      <c r="C540" s="27" t="str">
        <f t="shared" si="36"/>
        <v/>
      </c>
      <c r="D540" s="27" t="str">
        <f t="shared" si="36"/>
        <v/>
      </c>
      <c r="E540" s="27" t="str">
        <f t="shared" si="36"/>
        <v/>
      </c>
      <c r="F540" s="27" t="str">
        <f t="shared" si="36"/>
        <v/>
      </c>
      <c r="G540" s="27" t="str">
        <f t="shared" si="36"/>
        <v/>
      </c>
      <c r="H540" s="27" t="str">
        <f t="shared" si="36"/>
        <v/>
      </c>
    </row>
    <row r="541" spans="1:8" hidden="1" outlineLevel="1">
      <c r="A541" t="s">
        <v>133</v>
      </c>
      <c r="B541" s="27" t="str">
        <f t="shared" si="36"/>
        <v/>
      </c>
      <c r="C541" s="27" t="str">
        <f t="shared" si="36"/>
        <v/>
      </c>
      <c r="D541" s="27" t="str">
        <f t="shared" si="36"/>
        <v/>
      </c>
      <c r="E541" s="27" t="str">
        <f t="shared" si="36"/>
        <v/>
      </c>
      <c r="F541" s="27" t="str">
        <f t="shared" si="36"/>
        <v/>
      </c>
      <c r="G541" s="27" t="str">
        <f t="shared" si="36"/>
        <v/>
      </c>
      <c r="H541" s="27" t="str">
        <f t="shared" si="36"/>
        <v/>
      </c>
    </row>
    <row r="542" spans="1:8" hidden="1" outlineLevel="1">
      <c r="A542" t="s">
        <v>134</v>
      </c>
      <c r="B542" s="27" t="str">
        <f t="shared" si="36"/>
        <v/>
      </c>
      <c r="C542" s="27" t="str">
        <f t="shared" si="36"/>
        <v/>
      </c>
      <c r="D542" s="27" t="str">
        <f t="shared" si="36"/>
        <v/>
      </c>
      <c r="E542" s="27" t="str">
        <f t="shared" si="36"/>
        <v/>
      </c>
      <c r="F542" s="27" t="str">
        <f t="shared" si="36"/>
        <v/>
      </c>
      <c r="G542" s="27" t="str">
        <f t="shared" si="36"/>
        <v/>
      </c>
      <c r="H542" s="27" t="str">
        <f t="shared" si="36"/>
        <v/>
      </c>
    </row>
    <row r="543" spans="1:8" hidden="1" outlineLevel="1">
      <c r="A543" t="s">
        <v>135</v>
      </c>
      <c r="B543" s="27" t="str">
        <f t="shared" si="36"/>
        <v/>
      </c>
      <c r="C543" s="27" t="str">
        <f t="shared" si="36"/>
        <v/>
      </c>
      <c r="D543" s="27" t="str">
        <f t="shared" si="36"/>
        <v/>
      </c>
      <c r="E543" s="27" t="str">
        <f t="shared" si="36"/>
        <v/>
      </c>
      <c r="F543" s="27" t="str">
        <f t="shared" si="36"/>
        <v/>
      </c>
      <c r="G543" s="27" t="str">
        <f t="shared" si="36"/>
        <v/>
      </c>
      <c r="H543" s="27" t="str">
        <f t="shared" si="36"/>
        <v/>
      </c>
    </row>
    <row r="544" spans="1:8" hidden="1" outlineLevel="1">
      <c r="A544" t="s">
        <v>136</v>
      </c>
      <c r="B544" s="27" t="str">
        <f t="shared" ref="B544:H553" si="37">IF(SUM(B115,B258)=0,"",SUM(B258)/SUM(B115,B258))</f>
        <v/>
      </c>
      <c r="C544" s="27" t="str">
        <f t="shared" si="37"/>
        <v/>
      </c>
      <c r="D544" s="27" t="str">
        <f t="shared" si="37"/>
        <v/>
      </c>
      <c r="E544" s="27" t="str">
        <f t="shared" si="37"/>
        <v/>
      </c>
      <c r="F544" s="27" t="str">
        <f t="shared" si="37"/>
        <v/>
      </c>
      <c r="G544" s="27" t="str">
        <f t="shared" si="37"/>
        <v/>
      </c>
      <c r="H544" s="27" t="str">
        <f t="shared" si="37"/>
        <v/>
      </c>
    </row>
    <row r="545" spans="1:8" hidden="1" outlineLevel="1">
      <c r="A545" t="s">
        <v>137</v>
      </c>
      <c r="B545" s="27" t="str">
        <f t="shared" si="37"/>
        <v/>
      </c>
      <c r="C545" s="27" t="str">
        <f t="shared" si="37"/>
        <v/>
      </c>
      <c r="D545" s="27" t="str">
        <f t="shared" si="37"/>
        <v/>
      </c>
      <c r="E545" s="27" t="str">
        <f t="shared" si="37"/>
        <v/>
      </c>
      <c r="F545" s="27" t="str">
        <f t="shared" si="37"/>
        <v/>
      </c>
      <c r="G545" s="27" t="str">
        <f t="shared" si="37"/>
        <v/>
      </c>
      <c r="H545" s="27" t="str">
        <f t="shared" si="37"/>
        <v/>
      </c>
    </row>
    <row r="546" spans="1:8" hidden="1" outlineLevel="1">
      <c r="A546" t="s">
        <v>138</v>
      </c>
      <c r="B546" s="27" t="str">
        <f t="shared" si="37"/>
        <v/>
      </c>
      <c r="C546" s="27" t="str">
        <f t="shared" si="37"/>
        <v/>
      </c>
      <c r="D546" s="27" t="str">
        <f t="shared" si="37"/>
        <v/>
      </c>
      <c r="E546" s="27" t="str">
        <f t="shared" si="37"/>
        <v/>
      </c>
      <c r="F546" s="27" t="str">
        <f t="shared" si="37"/>
        <v/>
      </c>
      <c r="G546" s="27" t="str">
        <f t="shared" si="37"/>
        <v/>
      </c>
      <c r="H546" s="27" t="str">
        <f t="shared" si="37"/>
        <v/>
      </c>
    </row>
    <row r="547" spans="1:8" hidden="1" outlineLevel="1">
      <c r="A547" t="s">
        <v>139</v>
      </c>
      <c r="B547" s="27" t="str">
        <f t="shared" si="37"/>
        <v/>
      </c>
      <c r="C547" s="27" t="str">
        <f t="shared" si="37"/>
        <v/>
      </c>
      <c r="D547" s="27" t="str">
        <f t="shared" si="37"/>
        <v/>
      </c>
      <c r="E547" s="27" t="str">
        <f t="shared" si="37"/>
        <v/>
      </c>
      <c r="F547" s="27" t="str">
        <f t="shared" si="37"/>
        <v/>
      </c>
      <c r="G547" s="27" t="str">
        <f t="shared" si="37"/>
        <v/>
      </c>
      <c r="H547" s="27" t="str">
        <f t="shared" si="37"/>
        <v/>
      </c>
    </row>
    <row r="548" spans="1:8" hidden="1" outlineLevel="1">
      <c r="A548" t="s">
        <v>140</v>
      </c>
      <c r="B548" s="27" t="str">
        <f t="shared" si="37"/>
        <v/>
      </c>
      <c r="C548" s="27" t="str">
        <f t="shared" si="37"/>
        <v/>
      </c>
      <c r="D548" s="27" t="str">
        <f t="shared" si="37"/>
        <v/>
      </c>
      <c r="E548" s="27" t="str">
        <f t="shared" si="37"/>
        <v/>
      </c>
      <c r="F548" s="27" t="str">
        <f t="shared" si="37"/>
        <v/>
      </c>
      <c r="G548" s="27" t="str">
        <f t="shared" si="37"/>
        <v/>
      </c>
      <c r="H548" s="27" t="str">
        <f t="shared" si="37"/>
        <v/>
      </c>
    </row>
    <row r="549" spans="1:8" hidden="1" outlineLevel="1">
      <c r="A549" t="s">
        <v>141</v>
      </c>
      <c r="B549" s="27" t="str">
        <f t="shared" si="37"/>
        <v/>
      </c>
      <c r="C549" s="27" t="str">
        <f t="shared" si="37"/>
        <v/>
      </c>
      <c r="D549" s="27" t="str">
        <f t="shared" si="37"/>
        <v/>
      </c>
      <c r="E549" s="27" t="str">
        <f t="shared" si="37"/>
        <v/>
      </c>
      <c r="F549" s="27" t="str">
        <f t="shared" si="37"/>
        <v/>
      </c>
      <c r="G549" s="27" t="str">
        <f t="shared" si="37"/>
        <v/>
      </c>
      <c r="H549" s="27" t="str">
        <f t="shared" si="37"/>
        <v/>
      </c>
    </row>
    <row r="550" spans="1:8" hidden="1" outlineLevel="1">
      <c r="A550" t="s">
        <v>142</v>
      </c>
      <c r="B550" s="27" t="str">
        <f t="shared" si="37"/>
        <v/>
      </c>
      <c r="C550" s="27" t="str">
        <f t="shared" si="37"/>
        <v/>
      </c>
      <c r="D550" s="27" t="str">
        <f t="shared" si="37"/>
        <v/>
      </c>
      <c r="E550" s="27" t="str">
        <f t="shared" si="37"/>
        <v/>
      </c>
      <c r="F550" s="27" t="str">
        <f t="shared" si="37"/>
        <v/>
      </c>
      <c r="G550" s="27" t="str">
        <f t="shared" si="37"/>
        <v/>
      </c>
      <c r="H550" s="27" t="str">
        <f t="shared" si="37"/>
        <v/>
      </c>
    </row>
    <row r="551" spans="1:8" hidden="1" outlineLevel="1">
      <c r="A551" t="s">
        <v>143</v>
      </c>
      <c r="B551" s="27" t="str">
        <f t="shared" si="37"/>
        <v/>
      </c>
      <c r="C551" s="27" t="str">
        <f t="shared" si="37"/>
        <v/>
      </c>
      <c r="D551" s="27" t="str">
        <f t="shared" si="37"/>
        <v/>
      </c>
      <c r="E551" s="27" t="str">
        <f t="shared" si="37"/>
        <v/>
      </c>
      <c r="F551" s="27" t="str">
        <f t="shared" si="37"/>
        <v/>
      </c>
      <c r="G551" s="27" t="str">
        <f t="shared" si="37"/>
        <v/>
      </c>
      <c r="H551" s="27" t="str">
        <f t="shared" si="37"/>
        <v/>
      </c>
    </row>
    <row r="552" spans="1:8" hidden="1" outlineLevel="1">
      <c r="A552" t="s">
        <v>144</v>
      </c>
      <c r="B552" s="27" t="str">
        <f t="shared" si="37"/>
        <v/>
      </c>
      <c r="C552" s="27" t="str">
        <f t="shared" si="37"/>
        <v/>
      </c>
      <c r="D552" s="27" t="str">
        <f t="shared" si="37"/>
        <v/>
      </c>
      <c r="E552" s="27" t="str">
        <f t="shared" si="37"/>
        <v/>
      </c>
      <c r="F552" s="27" t="str">
        <f t="shared" si="37"/>
        <v/>
      </c>
      <c r="G552" s="27" t="str">
        <f t="shared" si="37"/>
        <v/>
      </c>
      <c r="H552" s="27" t="str">
        <f t="shared" si="37"/>
        <v/>
      </c>
    </row>
    <row r="553" spans="1:8" hidden="1" outlineLevel="1">
      <c r="A553" t="s">
        <v>145</v>
      </c>
      <c r="B553" s="27" t="str">
        <f t="shared" si="37"/>
        <v/>
      </c>
      <c r="C553" s="27" t="str">
        <f t="shared" si="37"/>
        <v/>
      </c>
      <c r="D553" s="27" t="str">
        <f t="shared" si="37"/>
        <v/>
      </c>
      <c r="E553" s="27" t="str">
        <f t="shared" si="37"/>
        <v/>
      </c>
      <c r="F553" s="27" t="str">
        <f t="shared" si="37"/>
        <v/>
      </c>
      <c r="G553" s="27" t="str">
        <f t="shared" si="37"/>
        <v/>
      </c>
      <c r="H553" s="27" t="str">
        <f t="shared" si="37"/>
        <v/>
      </c>
    </row>
    <row r="554" spans="1:8" hidden="1" outlineLevel="1">
      <c r="A554" t="s">
        <v>146</v>
      </c>
      <c r="B554" s="27" t="str">
        <f t="shared" ref="B554:H563" si="38">IF(SUM(B125,B268)=0,"",SUM(B268)/SUM(B125,B268))</f>
        <v/>
      </c>
      <c r="C554" s="27" t="str">
        <f t="shared" si="38"/>
        <v/>
      </c>
      <c r="D554" s="27" t="str">
        <f t="shared" si="38"/>
        <v/>
      </c>
      <c r="E554" s="27" t="str">
        <f t="shared" si="38"/>
        <v/>
      </c>
      <c r="F554" s="27" t="str">
        <f t="shared" si="38"/>
        <v/>
      </c>
      <c r="G554" s="27" t="str">
        <f t="shared" si="38"/>
        <v/>
      </c>
      <c r="H554" s="27" t="str">
        <f t="shared" si="38"/>
        <v/>
      </c>
    </row>
    <row r="555" spans="1:8" hidden="1" outlineLevel="1">
      <c r="A555" t="s">
        <v>147</v>
      </c>
      <c r="B555" s="27" t="str">
        <f t="shared" si="38"/>
        <v/>
      </c>
      <c r="C555" s="27" t="str">
        <f t="shared" si="38"/>
        <v/>
      </c>
      <c r="D555" s="27" t="str">
        <f t="shared" si="38"/>
        <v/>
      </c>
      <c r="E555" s="27" t="str">
        <f t="shared" si="38"/>
        <v/>
      </c>
      <c r="F555" s="27" t="str">
        <f t="shared" si="38"/>
        <v/>
      </c>
      <c r="G555" s="27" t="str">
        <f t="shared" si="38"/>
        <v/>
      </c>
      <c r="H555" s="27" t="str">
        <f t="shared" si="38"/>
        <v/>
      </c>
    </row>
    <row r="556" spans="1:8" hidden="1" outlineLevel="1">
      <c r="A556" t="s">
        <v>148</v>
      </c>
      <c r="B556" s="27" t="str">
        <f t="shared" si="38"/>
        <v/>
      </c>
      <c r="C556" s="27" t="str">
        <f t="shared" si="38"/>
        <v/>
      </c>
      <c r="D556" s="27" t="str">
        <f t="shared" si="38"/>
        <v/>
      </c>
      <c r="E556" s="27" t="str">
        <f t="shared" si="38"/>
        <v/>
      </c>
      <c r="F556" s="27" t="str">
        <f t="shared" si="38"/>
        <v/>
      </c>
      <c r="G556" s="27" t="str">
        <f t="shared" si="38"/>
        <v/>
      </c>
      <c r="H556" s="27" t="str">
        <f t="shared" si="38"/>
        <v/>
      </c>
    </row>
    <row r="557" spans="1:8" hidden="1" outlineLevel="1">
      <c r="A557" t="s">
        <v>149</v>
      </c>
      <c r="B557" s="27" t="str">
        <f t="shared" si="38"/>
        <v/>
      </c>
      <c r="C557" s="27" t="str">
        <f t="shared" si="38"/>
        <v/>
      </c>
      <c r="D557" s="27" t="str">
        <f t="shared" si="38"/>
        <v/>
      </c>
      <c r="E557" s="27" t="str">
        <f t="shared" si="38"/>
        <v/>
      </c>
      <c r="F557" s="27" t="str">
        <f t="shared" si="38"/>
        <v/>
      </c>
      <c r="G557" s="27" t="str">
        <f t="shared" si="38"/>
        <v/>
      </c>
      <c r="H557" s="27" t="str">
        <f t="shared" si="38"/>
        <v/>
      </c>
    </row>
    <row r="558" spans="1:8" hidden="1" outlineLevel="1">
      <c r="A558" t="s">
        <v>150</v>
      </c>
      <c r="B558" s="27" t="str">
        <f t="shared" si="38"/>
        <v/>
      </c>
      <c r="C558" s="27" t="str">
        <f t="shared" si="38"/>
        <v/>
      </c>
      <c r="D558" s="27" t="str">
        <f t="shared" si="38"/>
        <v/>
      </c>
      <c r="E558" s="27" t="str">
        <f t="shared" si="38"/>
        <v/>
      </c>
      <c r="F558" s="27" t="str">
        <f t="shared" si="38"/>
        <v/>
      </c>
      <c r="G558" s="27" t="str">
        <f t="shared" si="38"/>
        <v/>
      </c>
      <c r="H558" s="27" t="str">
        <f t="shared" si="38"/>
        <v/>
      </c>
    </row>
    <row r="559" spans="1:8" hidden="1" outlineLevel="1">
      <c r="A559" t="s">
        <v>151</v>
      </c>
      <c r="B559" s="27" t="str">
        <f t="shared" si="38"/>
        <v/>
      </c>
      <c r="C559" s="27" t="str">
        <f t="shared" si="38"/>
        <v/>
      </c>
      <c r="D559" s="27" t="str">
        <f t="shared" si="38"/>
        <v/>
      </c>
      <c r="E559" s="27" t="str">
        <f t="shared" si="38"/>
        <v/>
      </c>
      <c r="F559" s="27" t="str">
        <f t="shared" si="38"/>
        <v/>
      </c>
      <c r="G559" s="27" t="str">
        <f t="shared" si="38"/>
        <v/>
      </c>
      <c r="H559" s="27" t="str">
        <f t="shared" si="38"/>
        <v/>
      </c>
    </row>
    <row r="560" spans="1:8" hidden="1" outlineLevel="1">
      <c r="A560" t="s">
        <v>152</v>
      </c>
      <c r="B560" s="27" t="str">
        <f t="shared" si="38"/>
        <v/>
      </c>
      <c r="C560" s="27" t="str">
        <f t="shared" si="38"/>
        <v/>
      </c>
      <c r="D560" s="27" t="str">
        <f t="shared" si="38"/>
        <v/>
      </c>
      <c r="E560" s="27" t="str">
        <f t="shared" si="38"/>
        <v/>
      </c>
      <c r="F560" s="27" t="str">
        <f t="shared" si="38"/>
        <v/>
      </c>
      <c r="G560" s="27" t="str">
        <f t="shared" si="38"/>
        <v/>
      </c>
      <c r="H560" s="27" t="str">
        <f t="shared" si="38"/>
        <v/>
      </c>
    </row>
    <row r="561" spans="1:8" hidden="1" outlineLevel="1">
      <c r="A561" t="s">
        <v>153</v>
      </c>
      <c r="B561" s="27" t="str">
        <f t="shared" si="38"/>
        <v/>
      </c>
      <c r="C561" s="27" t="str">
        <f t="shared" si="38"/>
        <v/>
      </c>
      <c r="D561" s="27" t="str">
        <f t="shared" si="38"/>
        <v/>
      </c>
      <c r="E561" s="27" t="str">
        <f t="shared" si="38"/>
        <v/>
      </c>
      <c r="F561" s="27" t="str">
        <f t="shared" si="38"/>
        <v/>
      </c>
      <c r="G561" s="27" t="str">
        <f t="shared" si="38"/>
        <v/>
      </c>
      <c r="H561" s="27" t="str">
        <f t="shared" si="38"/>
        <v/>
      </c>
    </row>
    <row r="562" spans="1:8" hidden="1" outlineLevel="1">
      <c r="A562" t="s">
        <v>154</v>
      </c>
      <c r="B562" s="27" t="str">
        <f t="shared" si="38"/>
        <v/>
      </c>
      <c r="C562" s="27" t="str">
        <f t="shared" si="38"/>
        <v/>
      </c>
      <c r="D562" s="27" t="str">
        <f t="shared" si="38"/>
        <v/>
      </c>
      <c r="E562" s="27" t="str">
        <f t="shared" si="38"/>
        <v/>
      </c>
      <c r="F562" s="27" t="str">
        <f t="shared" si="38"/>
        <v/>
      </c>
      <c r="G562" s="27" t="str">
        <f t="shared" si="38"/>
        <v/>
      </c>
      <c r="H562" s="27" t="str">
        <f t="shared" si="38"/>
        <v/>
      </c>
    </row>
    <row r="563" spans="1:8" hidden="1" outlineLevel="1">
      <c r="A563" t="s">
        <v>155</v>
      </c>
      <c r="B563" s="27" t="str">
        <f t="shared" si="38"/>
        <v/>
      </c>
      <c r="C563" s="27" t="str">
        <f t="shared" si="38"/>
        <v/>
      </c>
      <c r="D563" s="27" t="str">
        <f t="shared" si="38"/>
        <v/>
      </c>
      <c r="E563" s="27" t="str">
        <f t="shared" si="38"/>
        <v/>
      </c>
      <c r="F563" s="27" t="str">
        <f t="shared" si="38"/>
        <v/>
      </c>
      <c r="G563" s="27" t="str">
        <f t="shared" si="38"/>
        <v/>
      </c>
      <c r="H563" s="27" t="str">
        <f t="shared" si="38"/>
        <v/>
      </c>
    </row>
    <row r="564" spans="1:8" hidden="1" outlineLevel="1">
      <c r="A564" t="s">
        <v>156</v>
      </c>
      <c r="B564" s="27" t="str">
        <f t="shared" ref="B564:H572" si="39">IF(SUM(B135,B278)=0,"",SUM(B278)/SUM(B135,B278))</f>
        <v/>
      </c>
      <c r="C564" s="27" t="str">
        <f t="shared" si="39"/>
        <v/>
      </c>
      <c r="D564" s="27" t="str">
        <f t="shared" si="39"/>
        <v/>
      </c>
      <c r="E564" s="27" t="str">
        <f t="shared" si="39"/>
        <v/>
      </c>
      <c r="F564" s="27" t="str">
        <f t="shared" si="39"/>
        <v/>
      </c>
      <c r="G564" s="27" t="str">
        <f t="shared" si="39"/>
        <v/>
      </c>
      <c r="H564" s="27" t="str">
        <f t="shared" si="39"/>
        <v/>
      </c>
    </row>
    <row r="565" spans="1:8" hidden="1" outlineLevel="1">
      <c r="A565" t="s">
        <v>157</v>
      </c>
      <c r="B565" s="27" t="str">
        <f t="shared" si="39"/>
        <v/>
      </c>
      <c r="C565" s="27" t="str">
        <f t="shared" si="39"/>
        <v/>
      </c>
      <c r="D565" s="27" t="str">
        <f t="shared" si="39"/>
        <v/>
      </c>
      <c r="E565" s="27" t="str">
        <f t="shared" si="39"/>
        <v/>
      </c>
      <c r="F565" s="27" t="str">
        <f t="shared" si="39"/>
        <v/>
      </c>
      <c r="G565" s="27" t="str">
        <f t="shared" si="39"/>
        <v/>
      </c>
      <c r="H565" s="27" t="str">
        <f t="shared" si="39"/>
        <v/>
      </c>
    </row>
    <row r="566" spans="1:8" hidden="1" outlineLevel="1">
      <c r="A566" t="s">
        <v>158</v>
      </c>
      <c r="B566" s="27" t="str">
        <f t="shared" si="39"/>
        <v/>
      </c>
      <c r="C566" s="27" t="str">
        <f t="shared" si="39"/>
        <v/>
      </c>
      <c r="D566" s="27" t="str">
        <f t="shared" si="39"/>
        <v/>
      </c>
      <c r="E566" s="27" t="str">
        <f t="shared" si="39"/>
        <v/>
      </c>
      <c r="F566" s="27" t="str">
        <f t="shared" si="39"/>
        <v/>
      </c>
      <c r="G566" s="27" t="str">
        <f t="shared" si="39"/>
        <v/>
      </c>
      <c r="H566" s="27" t="str">
        <f t="shared" si="39"/>
        <v/>
      </c>
    </row>
    <row r="567" spans="1:8" hidden="1" outlineLevel="1">
      <c r="A567" t="s">
        <v>159</v>
      </c>
      <c r="B567" s="27" t="str">
        <f t="shared" si="39"/>
        <v/>
      </c>
      <c r="C567" s="27" t="str">
        <f t="shared" si="39"/>
        <v/>
      </c>
      <c r="D567" s="27" t="str">
        <f t="shared" si="39"/>
        <v/>
      </c>
      <c r="E567" s="27" t="str">
        <f t="shared" si="39"/>
        <v/>
      </c>
      <c r="F567" s="27" t="str">
        <f t="shared" si="39"/>
        <v/>
      </c>
      <c r="G567" s="27" t="str">
        <f t="shared" si="39"/>
        <v/>
      </c>
      <c r="H567" s="27" t="str">
        <f t="shared" si="39"/>
        <v/>
      </c>
    </row>
    <row r="568" spans="1:8" hidden="1" outlineLevel="1">
      <c r="A568" t="s">
        <v>160</v>
      </c>
      <c r="B568" s="27" t="str">
        <f t="shared" si="39"/>
        <v/>
      </c>
      <c r="C568" s="27" t="str">
        <f t="shared" si="39"/>
        <v/>
      </c>
      <c r="D568" s="27" t="str">
        <f t="shared" si="39"/>
        <v/>
      </c>
      <c r="E568" s="27" t="str">
        <f t="shared" si="39"/>
        <v/>
      </c>
      <c r="F568" s="27" t="str">
        <f t="shared" si="39"/>
        <v/>
      </c>
      <c r="G568" s="27" t="str">
        <f t="shared" si="39"/>
        <v/>
      </c>
      <c r="H568" s="27" t="str">
        <f t="shared" si="39"/>
        <v/>
      </c>
    </row>
    <row r="569" spans="1:8" hidden="1" outlineLevel="1">
      <c r="A569" t="s">
        <v>161</v>
      </c>
      <c r="B569" s="27" t="str">
        <f t="shared" si="39"/>
        <v/>
      </c>
      <c r="C569" s="27" t="str">
        <f t="shared" si="39"/>
        <v/>
      </c>
      <c r="D569" s="27" t="str">
        <f t="shared" si="39"/>
        <v/>
      </c>
      <c r="E569" s="27" t="str">
        <f t="shared" si="39"/>
        <v/>
      </c>
      <c r="F569" s="27" t="str">
        <f t="shared" si="39"/>
        <v/>
      </c>
      <c r="G569" s="27" t="str">
        <f t="shared" si="39"/>
        <v/>
      </c>
      <c r="H569" s="27" t="str">
        <f t="shared" si="39"/>
        <v/>
      </c>
    </row>
    <row r="570" spans="1:8" hidden="1" outlineLevel="1">
      <c r="A570" t="s">
        <v>162</v>
      </c>
      <c r="B570" s="27" t="str">
        <f t="shared" si="39"/>
        <v/>
      </c>
      <c r="C570" s="27" t="str">
        <f t="shared" si="39"/>
        <v/>
      </c>
      <c r="D570" s="27" t="str">
        <f t="shared" si="39"/>
        <v/>
      </c>
      <c r="E570" s="27" t="str">
        <f t="shared" si="39"/>
        <v/>
      </c>
      <c r="F570" s="27" t="str">
        <f t="shared" si="39"/>
        <v/>
      </c>
      <c r="G570" s="27" t="str">
        <f t="shared" si="39"/>
        <v/>
      </c>
      <c r="H570" s="27" t="str">
        <f t="shared" si="39"/>
        <v/>
      </c>
    </row>
    <row r="571" spans="1:8" hidden="1" outlineLevel="1">
      <c r="A571" t="s">
        <v>163</v>
      </c>
      <c r="B571" s="27" t="str">
        <f t="shared" si="39"/>
        <v/>
      </c>
      <c r="C571" s="27" t="str">
        <f t="shared" si="39"/>
        <v/>
      </c>
      <c r="D571" s="27" t="str">
        <f t="shared" si="39"/>
        <v/>
      </c>
      <c r="E571" s="27" t="str">
        <f t="shared" si="39"/>
        <v/>
      </c>
      <c r="F571" s="27" t="str">
        <f t="shared" si="39"/>
        <v/>
      </c>
      <c r="G571" s="27" t="str">
        <f t="shared" si="39"/>
        <v/>
      </c>
      <c r="H571" s="27" t="str">
        <f t="shared" si="39"/>
        <v/>
      </c>
    </row>
    <row r="572" spans="1:8" collapsed="1">
      <c r="A572" s="28" t="s">
        <v>15</v>
      </c>
      <c r="B572" s="31">
        <f t="shared" si="39"/>
        <v>0.15087408884445003</v>
      </c>
      <c r="C572" s="31">
        <f t="shared" si="39"/>
        <v>0.13051179030959698</v>
      </c>
      <c r="D572" s="31">
        <f t="shared" si="39"/>
        <v>0.48055298026850202</v>
      </c>
      <c r="E572" s="31">
        <f t="shared" si="39"/>
        <v>0.60957629440388383</v>
      </c>
      <c r="F572" s="31">
        <f t="shared" si="39"/>
        <v>0.15884220362012025</v>
      </c>
      <c r="G572" s="31">
        <f t="shared" si="39"/>
        <v>0.18128515998487979</v>
      </c>
      <c r="H572" s="31">
        <f t="shared" si="39"/>
        <v>0.31476066842662298</v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79"/>
  <sheetViews>
    <sheetView showGridLines="0" topLeftCell="A464" workbookViewId="0">
      <selection activeCell="D483" sqref="D483"/>
    </sheetView>
  </sheetViews>
  <sheetFormatPr baseColWidth="10" defaultColWidth="8.83203125" defaultRowHeight="16" outlineLevelRow="1"/>
  <cols>
    <col min="1" max="1" width="20" customWidth="1"/>
    <col min="2" max="8" width="16" customWidth="1"/>
    <col min="11" max="11" width="22" customWidth="1"/>
    <col min="12" max="12" width="8" customWidth="1"/>
  </cols>
  <sheetData>
    <row r="1" spans="1:12">
      <c r="A1" s="32" t="s">
        <v>270</v>
      </c>
      <c r="K1" s="28" t="s">
        <v>1</v>
      </c>
    </row>
    <row r="2" spans="1:12">
      <c r="A2" s="48" t="s">
        <v>271</v>
      </c>
      <c r="K2" t="s">
        <v>3</v>
      </c>
      <c r="L2" s="57" t="s">
        <v>4</v>
      </c>
    </row>
    <row r="3" spans="1:12">
      <c r="A3" s="32" t="s">
        <v>257</v>
      </c>
      <c r="K3" t="s">
        <v>6</v>
      </c>
      <c r="L3" s="50" t="s">
        <v>7</v>
      </c>
    </row>
    <row r="4" spans="1:12">
      <c r="A4" s="32" t="s">
        <v>8</v>
      </c>
      <c r="B4" s="32" t="s">
        <v>9</v>
      </c>
      <c r="C4" s="32" t="s">
        <v>10</v>
      </c>
      <c r="D4" s="32" t="s">
        <v>11</v>
      </c>
      <c r="E4" s="32" t="s">
        <v>12</v>
      </c>
      <c r="F4" s="32" t="s">
        <v>13</v>
      </c>
      <c r="G4" s="32" t="s">
        <v>14</v>
      </c>
      <c r="H4" s="32" t="s">
        <v>15</v>
      </c>
      <c r="K4" t="s">
        <v>16</v>
      </c>
      <c r="L4" s="50" t="s">
        <v>7</v>
      </c>
    </row>
    <row r="5" spans="1:12">
      <c r="A5" t="s">
        <v>17</v>
      </c>
      <c r="B5" s="26">
        <f>IF(SUMIFS('NSE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Options'!$H:$H,"MDAW*")=0,"",SUMIFS('NSE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Options'!$H:$H,"MDAW*"))</f>
        <v>342.40300000000002</v>
      </c>
      <c r="C5" s="26">
        <f>IF(SUMIFS('NSE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Options'!$H:$H,"MDAW*")=0,"",SUMIFS('NSE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Options'!$H:$H,"MDAW*"))</f>
        <v>628.43090000000007</v>
      </c>
      <c r="D5" s="26">
        <f>IF(SUMIFS('NSE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Options'!$H:$H,"MDAW*")=0,"",SUMIFS('NSE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Options'!$H:$H,"MDAW*"))</f>
        <v>315.84469999999993</v>
      </c>
      <c r="E5" s="26">
        <f>IF(SUMIFS('NSE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Options'!$H:$H,"MDAW*")=0,"",SUMIFS('NSE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Options'!$H:$H,"MDAW*"))</f>
        <v>328.6139</v>
      </c>
      <c r="F5" s="26">
        <f>IF(SUMIFS('NSE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Options'!$H:$H,"MDAW*")=0,"",SUMIFS('NSE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Options'!$H:$H,"MDAW*"))</f>
        <v>469.67669999999998</v>
      </c>
      <c r="G5" s="26" t="str">
        <f>IF(SUMIFS('NSE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Options'!$H:$H,"MDAW*")=0,"",SUMIFS('NSE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Options'!$H:$H,"MDAW*"))</f>
        <v/>
      </c>
      <c r="H5" s="26">
        <f t="shared" ref="H5:H36" si="0">IF(SUM(B5:G5)=0,"",SUM(B5:G5))</f>
        <v>2084.9692</v>
      </c>
      <c r="K5" t="s">
        <v>18</v>
      </c>
      <c r="L5" s="57" t="s">
        <v>4</v>
      </c>
    </row>
    <row r="6" spans="1:12">
      <c r="A6" t="s">
        <v>19</v>
      </c>
      <c r="B6" s="26">
        <f>IF(SUMIFS('NSE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Options'!$H:$H,"MDAW*")=0,"",SUMIFS('NSE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Options'!$H:$H,"MDAW*"))</f>
        <v>415.80689999999998</v>
      </c>
      <c r="C6" s="26">
        <f>IF(SUMIFS('NSE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Options'!$H:$H,"MDAW*")=0,"",SUMIFS('NSE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Options'!$H:$H,"MDAW*"))</f>
        <v>476.16969999999998</v>
      </c>
      <c r="D6" s="26">
        <f>IF(SUMIFS('NSE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Options'!$H:$H,"MDAW*")=0,"",SUMIFS('NSE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Options'!$H:$H,"MDAW*"))</f>
        <v>264.3048</v>
      </c>
      <c r="E6" s="26">
        <f>IF(SUMIFS('NSE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Options'!$H:$H,"MDAW*")=0,"",SUMIFS('NSE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Options'!$H:$H,"MDAW*"))</f>
        <v>175.06910000000002</v>
      </c>
      <c r="F6" s="26">
        <f>IF(SUMIFS('NSE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Options'!$H:$H,"MDAW*")=0,"",SUMIFS('NSE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Options'!$H:$H,"MDAW*"))</f>
        <v>241.79050000000001</v>
      </c>
      <c r="G6" s="26" t="str">
        <f>IF(SUMIFS('NSE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Options'!$H:$H,"MDAW*")=0,"",SUMIFS('NSE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Options'!$H:$H,"MDAW*"))</f>
        <v/>
      </c>
      <c r="H6" s="26">
        <f t="shared" si="0"/>
        <v>1573.1409999999998</v>
      </c>
      <c r="K6" t="s">
        <v>20</v>
      </c>
      <c r="L6" s="57" t="s">
        <v>4</v>
      </c>
    </row>
    <row r="7" spans="1:12">
      <c r="A7" t="s">
        <v>21</v>
      </c>
      <c r="B7" s="26">
        <f>IF(SUMIFS('NSE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Options'!$H:$H,"MDAW*")=0,"",SUMIFS('NSE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Options'!$H:$H,"MDAW*"))</f>
        <v>254.4939</v>
      </c>
      <c r="C7" s="26">
        <f>IF(SUMIFS('NSE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Options'!$H:$H,"MDAW*")=0,"",SUMIFS('NSE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Options'!$H:$H,"MDAW*"))</f>
        <v>387.79430000000002</v>
      </c>
      <c r="D7" s="26">
        <f>IF(SUMIFS('NSE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Options'!$H:$H,"MDAW*")=0,"",SUMIFS('NSE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Options'!$H:$H,"MDAW*"))</f>
        <v>194.78309999999999</v>
      </c>
      <c r="E7" s="26">
        <f>IF(SUMIFS('NSE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Options'!$H:$H,"MDAW*")=0,"",SUMIFS('NSE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Options'!$H:$H,"MDAW*"))</f>
        <v>189.55170000000001</v>
      </c>
      <c r="F7" s="26">
        <f>IF(SUMIFS('NSE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Options'!$H:$H,"MDAW*")=0,"",SUMIFS('NSE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Options'!$H:$H,"MDAW*"))</f>
        <v>305.96629999999993</v>
      </c>
      <c r="G7" s="26" t="str">
        <f>IF(SUMIFS('NSE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Options'!$H:$H,"MDAW*")=0,"",SUMIFS('NSE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Options'!$H:$H,"MDAW*"))</f>
        <v/>
      </c>
      <c r="H7" s="26">
        <f t="shared" si="0"/>
        <v>1332.5893000000001</v>
      </c>
      <c r="K7" t="s">
        <v>22</v>
      </c>
      <c r="L7" s="57" t="s">
        <v>4</v>
      </c>
    </row>
    <row r="8" spans="1:12">
      <c r="A8" t="s">
        <v>23</v>
      </c>
      <c r="B8" s="26">
        <f>IF(SUMIFS('NSE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Options'!$H:$H,"MDAW*")=0,"",SUMIFS('NSE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Options'!$H:$H,"MDAW*"))</f>
        <v>323.47149999999999</v>
      </c>
      <c r="C8" s="26">
        <f>IF(SUMIFS('NSE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Options'!$H:$H,"MDAW*")=0,"",SUMIFS('NSE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Options'!$H:$H,"MDAW*"))</f>
        <v>502.27700000000004</v>
      </c>
      <c r="D8" s="26">
        <f>IF(SUMIFS('NSE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Options'!$H:$H,"MDAW*")=0,"",SUMIFS('NSE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Options'!$H:$H,"MDAW*"))</f>
        <v>272.73179999999996</v>
      </c>
      <c r="E8" s="26">
        <f>IF(SUMIFS('NSE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Options'!$H:$H,"MDAW*")=0,"",SUMIFS('NSE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Options'!$H:$H,"MDAW*"))</f>
        <v>246.79719999999998</v>
      </c>
      <c r="F8" s="26">
        <f>IF(SUMIFS('NSE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Options'!$H:$H,"MDAW*")=0,"",SUMIFS('NSE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Options'!$H:$H,"MDAW*"))</f>
        <v>416.65680000000003</v>
      </c>
      <c r="G8" s="26" t="str">
        <f>IF(SUMIFS('NSE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Options'!$H:$H,"MDAW*")=0,"",SUMIFS('NSE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Options'!$H:$H,"MDAW*"))</f>
        <v/>
      </c>
      <c r="H8" s="26">
        <f t="shared" si="0"/>
        <v>1761.9342999999999</v>
      </c>
      <c r="K8" t="s">
        <v>24</v>
      </c>
      <c r="L8" s="57" t="s">
        <v>7</v>
      </c>
    </row>
    <row r="9" spans="1:12">
      <c r="A9" t="s">
        <v>25</v>
      </c>
      <c r="B9" s="26">
        <f>IF(SUMIFS('NSE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Options'!$H:$H,"MDAW*")=0,"",SUMIFS('NSE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Options'!$H:$H,"MDAW*"))</f>
        <v>485.54239999999999</v>
      </c>
      <c r="C9" s="26">
        <f>IF(SUMIFS('NSE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Options'!$H:$H,"MDAW*")=0,"",SUMIFS('NSE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Options'!$H:$H,"MDAW*"))</f>
        <v>508.04539999999997</v>
      </c>
      <c r="D9" s="26" t="str">
        <f>IF(SUMIFS('NSE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Options'!$H:$H,"MDAW*")=0,"",SUMIFS('NSE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Options'!$H:$H,"MDAW*"))</f>
        <v/>
      </c>
      <c r="E9" s="26" t="str">
        <f>IF(SUMIFS('NSE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Options'!$H:$H,"MDAW*")=0,"",SUMIFS('NSE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Options'!$H:$H,"MDAW*"))</f>
        <v/>
      </c>
      <c r="F9" s="26" t="str">
        <f>IF(SUMIFS('NSE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Options'!$H:$H,"MDAW*")=0,"",SUMIFS('NSE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Options'!$H:$H,"MDAW*"))</f>
        <v/>
      </c>
      <c r="G9" s="26" t="str">
        <f>IF(SUMIFS('NSE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Options'!$H:$H,"MDAW*")=0,"",SUMIFS('NSE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Options'!$H:$H,"MDAW*"))</f>
        <v/>
      </c>
      <c r="H9" s="26">
        <f t="shared" si="0"/>
        <v>993.58780000000002</v>
      </c>
      <c r="K9" t="s">
        <v>26</v>
      </c>
      <c r="L9" s="57" t="s">
        <v>4</v>
      </c>
    </row>
    <row r="10" spans="1:12">
      <c r="A10" t="s">
        <v>27</v>
      </c>
      <c r="B10" s="26">
        <f>IF(SUMIFS('NSE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Options'!$H:$H,"MDAW*")=0,"",SUMIFS('NSE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Options'!$H:$H,"MDAW*"))</f>
        <v>393.94900000000001</v>
      </c>
      <c r="C10" s="26">
        <f>IF(SUMIFS('NSE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Options'!$H:$H,"MDAW*")=0,"",SUMIFS('NSE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Options'!$H:$H,"MDAW*"))</f>
        <v>583.35170000000005</v>
      </c>
      <c r="D10" s="26">
        <f>IF(SUMIFS('NSE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Options'!$H:$H,"MDAW*")=0,"",SUMIFS('NSE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Options'!$H:$H,"MDAW*"))</f>
        <v>282.63799999999998</v>
      </c>
      <c r="E10" s="26" t="str">
        <f>IF(SUMIFS('NSE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Options'!$H:$H,"MDAW*")=0,"",SUMIFS('NSE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Options'!$H:$H,"MDAW*"))</f>
        <v/>
      </c>
      <c r="F10" s="26">
        <f>IF(SUMIFS('NSE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Options'!$H:$H,"MDAW*")=0,"",SUMIFS('NSE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Options'!$H:$H,"MDAW*"))</f>
        <v>374.08199999999999</v>
      </c>
      <c r="G10" s="26" t="str">
        <f>IF(SUMIFS('NSE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Options'!$H:$H,"MDAW*")=0,"",SUMIFS('NSE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Options'!$H:$H,"MDAW*"))</f>
        <v/>
      </c>
      <c r="H10" s="26">
        <f t="shared" si="0"/>
        <v>1634.0207</v>
      </c>
      <c r="K10" t="s">
        <v>28</v>
      </c>
      <c r="L10" s="58" t="s">
        <v>7</v>
      </c>
    </row>
    <row r="11" spans="1:12">
      <c r="A11" t="s">
        <v>29</v>
      </c>
      <c r="B11" s="26">
        <f>IF(SUMIFS('NSE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Options'!$H:$H,"MDAW*")=0,"",SUMIFS('NSE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Options'!$H:$H,"MDAW*"))</f>
        <v>428.62679999999995</v>
      </c>
      <c r="C11" s="26">
        <f>IF(SUMIFS('NSE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Options'!$H:$H,"MDAW*")=0,"",SUMIFS('NSE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Options'!$H:$H,"MDAW*"))</f>
        <v>655.59500000000003</v>
      </c>
      <c r="D11" s="26">
        <f>IF(SUMIFS('NSE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Options'!$H:$H,"MDAW*")=0,"",SUMIFS('NSE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Options'!$H:$H,"MDAW*"))</f>
        <v>359.64860000000004</v>
      </c>
      <c r="E11" s="26">
        <f>IF(SUMIFS('NSE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Options'!$H:$H,"MDAW*")=0,"",SUMIFS('NSE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Options'!$H:$H,"MDAW*"))</f>
        <v>283.56460000000004</v>
      </c>
      <c r="F11" s="26">
        <f>IF(SUMIFS('NSE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Options'!$H:$H,"MDAW*")=0,"",SUMIFS('NSE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Options'!$H:$H,"MDAW*"))</f>
        <v>380.54160000000007</v>
      </c>
      <c r="G11" s="26" t="str">
        <f>IF(SUMIFS('NSE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Options'!$H:$H,"MDAW*")=0,"",SUMIFS('NSE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Options'!$H:$H,"MDAW*"))</f>
        <v/>
      </c>
      <c r="H11" s="26">
        <f t="shared" si="0"/>
        <v>2107.9766</v>
      </c>
      <c r="K11" t="s">
        <v>30</v>
      </c>
      <c r="L11" s="58" t="s">
        <v>4</v>
      </c>
    </row>
    <row r="12" spans="1:12">
      <c r="A12" t="s">
        <v>31</v>
      </c>
      <c r="B12" s="26">
        <f>IF(SUMIFS('NSE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Options'!$H:$H,"MDAW*")=0,"",SUMIFS('NSE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Options'!$H:$H,"MDAW*"))</f>
        <v>543.81260000000009</v>
      </c>
      <c r="C12" s="26">
        <f>IF(SUMIFS('NSE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Options'!$H:$H,"MDAW*")=0,"",SUMIFS('NSE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Options'!$H:$H,"MDAW*"))</f>
        <v>2.9199000000000002</v>
      </c>
      <c r="D12" s="26">
        <f>IF(SUMIFS('NSE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Options'!$H:$H,"MDAW*")=0,"",SUMIFS('NSE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Options'!$H:$H,"MDAW*"))</f>
        <v>287.6857</v>
      </c>
      <c r="E12" s="26">
        <f>IF(SUMIFS('NSE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Options'!$H:$H,"MDAW*")=0,"",SUMIFS('NSE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Options'!$H:$H,"MDAW*"))</f>
        <v>257.11719999999997</v>
      </c>
      <c r="F12" s="26">
        <f>IF(SUMIFS('NSE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Options'!$H:$H,"MDAW*")=0,"",SUMIFS('NSE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Options'!$H:$H,"MDAW*"))</f>
        <v>583.22189999999989</v>
      </c>
      <c r="G12" s="26" t="str">
        <f>IF(SUMIFS('NSE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Options'!$H:$H,"MDAW*")=0,"",SUMIFS('NSE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Options'!$H:$H,"MDAW*"))</f>
        <v/>
      </c>
      <c r="H12" s="26">
        <f t="shared" si="0"/>
        <v>1674.7572999999998</v>
      </c>
      <c r="K12" t="s">
        <v>32</v>
      </c>
      <c r="L12" s="58" t="s">
        <v>4</v>
      </c>
    </row>
    <row r="13" spans="1:12">
      <c r="A13" t="s">
        <v>33</v>
      </c>
      <c r="B13" s="26">
        <f>IF(SUMIFS('NSE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Options'!$H:$H,"MDAW*")=0,"",SUMIFS('NSE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Options'!$H:$H,"MDAW*"))</f>
        <v>492.63499999999999</v>
      </c>
      <c r="C13" s="26">
        <f>IF(SUMIFS('NSE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Options'!$H:$H,"MDAW*")=0,"",SUMIFS('NSE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Options'!$H:$H,"MDAW*"))</f>
        <v>693.50250000000005</v>
      </c>
      <c r="D13" s="26" t="str">
        <f>IF(SUMIFS('NSE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Options'!$H:$H,"MDAW*")=0,"",SUMIFS('NSE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Options'!$H:$H,"MDAW*"))</f>
        <v/>
      </c>
      <c r="E13" s="26">
        <f>IF(SUMIFS('NSE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Options'!$H:$H,"MDAW*")=0,"",SUMIFS('NSE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Options'!$H:$H,"MDAW*"))</f>
        <v>344.81270000000001</v>
      </c>
      <c r="F13" s="26">
        <f>IF(SUMIFS('NSE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Options'!$H:$H,"MDAW*")=0,"",SUMIFS('NSE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Options'!$H:$H,"MDAW*"))</f>
        <v>540.71749999999997</v>
      </c>
      <c r="G13" s="26" t="str">
        <f>IF(SUMIFS('NSE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Options'!$H:$H,"MDAW*")=0,"",SUMIFS('NSE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Options'!$H:$H,"MDAW*"))</f>
        <v/>
      </c>
      <c r="H13" s="26">
        <f t="shared" si="0"/>
        <v>2071.6677</v>
      </c>
      <c r="K13" t="s">
        <v>34</v>
      </c>
      <c r="L13" s="59" t="s">
        <v>7</v>
      </c>
    </row>
    <row r="14" spans="1:12">
      <c r="A14" t="s">
        <v>35</v>
      </c>
      <c r="B14" s="26" t="str">
        <f>IF(SUMIFS('NSE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Options'!$H:$H,"MDAW*")=0,"",SUMIFS('NSE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Options'!$H:$H,"MDAW*"))</f>
        <v/>
      </c>
      <c r="C14" s="26" t="str">
        <f>IF(SUMIFS('NSE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Options'!$H:$H,"MDAW*")=0,"",SUMIFS('NSE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Options'!$H:$H,"MDAW*"))</f>
        <v/>
      </c>
      <c r="D14" s="26">
        <f>IF(SUMIFS('NSE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Options'!$H:$H,"MDAW*")=0,"",SUMIFS('NSE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Options'!$H:$H,"MDAW*"))</f>
        <v>335.4271</v>
      </c>
      <c r="E14" s="26">
        <f>IF(SUMIFS('NSE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Options'!$H:$H,"MDAW*")=0,"",SUMIFS('NSE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Options'!$H:$H,"MDAW*"))</f>
        <v>300.161</v>
      </c>
      <c r="F14" s="26">
        <f>IF(SUMIFS('NSE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Options'!$H:$H,"MDAW*")=0,"",SUMIFS('NSE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Options'!$H:$H,"MDAW*"))</f>
        <v>468.03480000000002</v>
      </c>
      <c r="G14" s="26" t="str">
        <f>IF(SUMIFS('NSE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Options'!$H:$H,"MDAW*")=0,"",SUMIFS('NSE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Options'!$H:$H,"MDAW*"))</f>
        <v/>
      </c>
      <c r="H14" s="26">
        <f t="shared" si="0"/>
        <v>1103.6228999999998</v>
      </c>
    </row>
    <row r="15" spans="1:12">
      <c r="A15" t="s">
        <v>36</v>
      </c>
      <c r="B15" s="26">
        <f>IF(SUMIFS('NSE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Options'!$H:$H,"MDAW*")=0,"",SUMIFS('NSE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Options'!$H:$H,"MDAW*"))</f>
        <v>457.6712</v>
      </c>
      <c r="C15" s="26">
        <f>IF(SUMIFS('NSE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Options'!$H:$H,"MDAW*")=0,"",SUMIFS('NSE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Options'!$H:$H,"MDAW*"))</f>
        <v>510.32659999999998</v>
      </c>
      <c r="D15" s="26" t="str">
        <f>IF(SUMIFS('NSE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Options'!$H:$H,"MDAW*")=0,"",SUMIFS('NSE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Options'!$H:$H,"MDAW*"))</f>
        <v/>
      </c>
      <c r="E15" s="26">
        <f>IF(SUMIFS('NSE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Options'!$H:$H,"MDAW*")=0,"",SUMIFS('NSE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Options'!$H:$H,"MDAW*"))</f>
        <v>273.55000000000007</v>
      </c>
      <c r="F15" s="26">
        <f>IF(SUMIFS('NSE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Options'!$H:$H,"MDAW*")=0,"",SUMIFS('NSE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Options'!$H:$H,"MDAW*"))</f>
        <v>470.30410000000006</v>
      </c>
      <c r="G15" s="26" t="str">
        <f>IF(SUMIFS('NSE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Options'!$H:$H,"MDAW*")=0,"",SUMIFS('NSE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Options'!$H:$H,"MDAW*"))</f>
        <v/>
      </c>
      <c r="H15" s="26">
        <f t="shared" si="0"/>
        <v>1711.8519000000001</v>
      </c>
    </row>
    <row r="16" spans="1:12">
      <c r="A16" t="s">
        <v>37</v>
      </c>
      <c r="B16" s="26">
        <f>IF(SUMIFS('NSE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Options'!$H:$H,"MDAW*")=0,"",SUMIFS('NSE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Options'!$H:$H,"MDAW*"))</f>
        <v>399.3313</v>
      </c>
      <c r="C16" s="26">
        <f>IF(SUMIFS('NSE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Options'!$H:$H,"MDAW*")=0,"",SUMIFS('NSE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Options'!$H:$H,"MDAW*"))</f>
        <v>634.01650000000006</v>
      </c>
      <c r="D16" s="26">
        <f>IF(SUMIFS('NSE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Options'!$H:$H,"MDAW*")=0,"",SUMIFS('NSE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Options'!$H:$H,"MDAW*"))</f>
        <v>252.00239999999999</v>
      </c>
      <c r="E16" s="26">
        <f>IF(SUMIFS('NSE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Options'!$H:$H,"MDAW*")=0,"",SUMIFS('NSE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Options'!$H:$H,"MDAW*"))</f>
        <v>280.75079999999997</v>
      </c>
      <c r="F16" s="26">
        <f>IF(SUMIFS('NSE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Options'!$H:$H,"MDAW*")=0,"",SUMIFS('NSE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Options'!$H:$H,"MDAW*"))</f>
        <v>556.59489999999994</v>
      </c>
      <c r="G16" s="26" t="str">
        <f>IF(SUMIFS('NSE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Options'!$H:$H,"MDAW*")=0,"",SUMIFS('NSE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Options'!$H:$H,"MDAW*"))</f>
        <v/>
      </c>
      <c r="H16" s="26">
        <f t="shared" si="0"/>
        <v>2122.6959000000002</v>
      </c>
    </row>
    <row r="17" spans="1:8">
      <c r="A17" t="s">
        <v>38</v>
      </c>
      <c r="B17" s="26">
        <f>IF(SUMIFS('NSE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Options'!$H:$H,"MDAW*")=0,"",SUMIFS('NSE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Options'!$H:$H,"MDAW*"))</f>
        <v>377.88250000000005</v>
      </c>
      <c r="C17" s="26">
        <f>IF(SUMIFS('NSE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Options'!$H:$H,"MDAW*")=0,"",SUMIFS('NSE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Options'!$H:$H,"MDAW*"))</f>
        <v>494.81850000000003</v>
      </c>
      <c r="D17" s="26">
        <f>IF(SUMIFS('NSE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Options'!$H:$H,"MDAW*")=0,"",SUMIFS('NSE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Options'!$H:$H,"MDAW*"))</f>
        <v>306.74930000000001</v>
      </c>
      <c r="E17" s="26">
        <f>IF(SUMIFS('NSE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Options'!$H:$H,"MDAW*")=0,"",SUMIFS('NSE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Options'!$H:$H,"MDAW*"))</f>
        <v>254.17619999999999</v>
      </c>
      <c r="F17" s="26">
        <f>IF(SUMIFS('NSE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Options'!$H:$H,"MDAW*")=0,"",SUMIFS('NSE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Options'!$H:$H,"MDAW*"))</f>
        <v>456.63249999999999</v>
      </c>
      <c r="G17" s="26" t="str">
        <f>IF(SUMIFS('NSE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Options'!$H:$H,"MDAW*")=0,"",SUMIFS('NSE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Options'!$H:$H,"MDAW*"))</f>
        <v/>
      </c>
      <c r="H17" s="26">
        <f t="shared" si="0"/>
        <v>1890.2589999999998</v>
      </c>
    </row>
    <row r="18" spans="1:8">
      <c r="A18" t="s">
        <v>39</v>
      </c>
      <c r="B18" s="26">
        <f>IF(SUMIFS('NSE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Options'!$H:$H,"MDAW*")=0,"",SUMIFS('NSE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Options'!$H:$H,"MDAW*"))</f>
        <v>429.68290000000002</v>
      </c>
      <c r="C18" s="26">
        <f>IF(SUMIFS('NSE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Options'!$H:$H,"MDAW*")=0,"",SUMIFS('NSE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Options'!$H:$H,"MDAW*"))</f>
        <v>517.21669999999995</v>
      </c>
      <c r="D18" s="26">
        <f>IF(SUMIFS('NSE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Options'!$H:$H,"MDAW*")=0,"",SUMIFS('NSE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Options'!$H:$H,"MDAW*"))</f>
        <v>288.91370000000001</v>
      </c>
      <c r="E18" s="26">
        <f>IF(SUMIFS('NSE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Options'!$H:$H,"MDAW*")=0,"",SUMIFS('NSE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Options'!$H:$H,"MDAW*"))</f>
        <v>297.43479999999994</v>
      </c>
      <c r="F18" s="26">
        <f>IF(SUMIFS('NSE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Options'!$H:$H,"MDAW*")=0,"",SUMIFS('NSE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Options'!$H:$H,"MDAW*"))</f>
        <v>364.19229999999999</v>
      </c>
      <c r="G18" s="26" t="str">
        <f>IF(SUMIFS('NSE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Options'!$H:$H,"MDAW*")=0,"",SUMIFS('NSE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Options'!$H:$H,"MDAW*"))</f>
        <v/>
      </c>
      <c r="H18" s="26">
        <f t="shared" si="0"/>
        <v>1897.4404</v>
      </c>
    </row>
    <row r="19" spans="1:8">
      <c r="A19" t="s">
        <v>40</v>
      </c>
      <c r="B19" s="26" t="str">
        <f>IF(SUMIFS('NSE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Options'!$H:$H,"MDAW*")=0,"",SUMIFS('NSE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Options'!$H:$H,"MDAW*"))</f>
        <v/>
      </c>
      <c r="C19" s="26" t="str">
        <f>IF(SUMIFS('NSE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Options'!$H:$H,"MDAW*")=0,"",SUMIFS('NSE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Options'!$H:$H,"MDAW*"))</f>
        <v/>
      </c>
      <c r="D19" s="26" t="str">
        <f>IF(SUMIFS('NSE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Options'!$H:$H,"MDAW*")=0,"",SUMIFS('NSE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Options'!$H:$H,"MDAW*"))</f>
        <v/>
      </c>
      <c r="E19" s="26" t="str">
        <f>IF(SUMIFS('NSE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Options'!$H:$H,"MDAW*")=0,"",SUMIFS('NSE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Options'!$H:$H,"MDAW*"))</f>
        <v/>
      </c>
      <c r="F19" s="26" t="str">
        <f>IF(SUMIFS('NSE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Options'!$H:$H,"MDAW*")=0,"",SUMIFS('NSE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Options'!$H:$H,"MDAW*"))</f>
        <v/>
      </c>
      <c r="G19" s="26" t="str">
        <f>IF(SUMIFS('NSE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Options'!$H:$H,"MDAW*")=0,"",SUMIFS('NSE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Options'!$H:$H,"MDAW*"))</f>
        <v/>
      </c>
      <c r="H19" s="26" t="str">
        <f t="shared" si="0"/>
        <v/>
      </c>
    </row>
    <row r="20" spans="1:8">
      <c r="A20" t="s">
        <v>41</v>
      </c>
      <c r="B20" s="26">
        <f>IF(SUMIFS('NSE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Options'!$H:$H,"MDAW*")=0,"",SUMIFS('NSE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Options'!$H:$H,"MDAW*"))</f>
        <v>468.31720000000001</v>
      </c>
      <c r="C20" s="26">
        <f>IF(SUMIFS('NSE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Options'!$H:$H,"MDAW*")=0,"",SUMIFS('NSE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Options'!$H:$H,"MDAW*"))</f>
        <v>538.96479999999997</v>
      </c>
      <c r="D20" s="26">
        <f>IF(SUMIFS('NSE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Options'!$H:$H,"MDAW*")=0,"",SUMIFS('NSE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Options'!$H:$H,"MDAW*"))</f>
        <v>274.90780000000001</v>
      </c>
      <c r="E20" s="26">
        <f>IF(SUMIFS('NSE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Options'!$H:$H,"MDAW*")=0,"",SUMIFS('NSE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Options'!$H:$H,"MDAW*"))</f>
        <v>260.57659999999998</v>
      </c>
      <c r="F20" s="26">
        <f>IF(SUMIFS('NSE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Options'!$H:$H,"MDAW*")=0,"",SUMIFS('NSE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Options'!$H:$H,"MDAW*"))</f>
        <v>436.8254</v>
      </c>
      <c r="G20" s="26" t="str">
        <f>IF(SUMIFS('NSE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Options'!$H:$H,"MDAW*")=0,"",SUMIFS('NSE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Options'!$H:$H,"MDAW*"))</f>
        <v/>
      </c>
      <c r="H20" s="26">
        <f t="shared" si="0"/>
        <v>1979.5917999999999</v>
      </c>
    </row>
    <row r="21" spans="1:8">
      <c r="A21" t="s">
        <v>42</v>
      </c>
      <c r="B21" s="26">
        <f>IF(SUMIFS('NSE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Options'!$H:$H,"MDAW*")=0,"",SUMIFS('NSE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Options'!$H:$H,"MDAW*"))</f>
        <v>492.41149999999999</v>
      </c>
      <c r="C21" s="26">
        <f>IF(SUMIFS('NSE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Options'!$H:$H,"MDAW*")=0,"",SUMIFS('NSE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Options'!$H:$H,"MDAW*"))</f>
        <v>703.21600000000012</v>
      </c>
      <c r="D21" s="26">
        <f>IF(SUMIFS('NSE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Options'!$H:$H,"MDAW*")=0,"",SUMIFS('NSE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Options'!$H:$H,"MDAW*"))</f>
        <v>356.4058</v>
      </c>
      <c r="E21" s="26">
        <f>IF(SUMIFS('NSE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Options'!$H:$H,"MDAW*")=0,"",SUMIFS('NSE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Options'!$H:$H,"MDAW*"))</f>
        <v>327.04759999999999</v>
      </c>
      <c r="F21" s="26">
        <f>IF(SUMIFS('NSE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Options'!$H:$H,"MDAW*")=0,"",SUMIFS('NSE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Options'!$H:$H,"MDAW*"))</f>
        <v>419.12939999999998</v>
      </c>
      <c r="G21" s="26" t="str">
        <f>IF(SUMIFS('NSE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Options'!$H:$H,"MDAW*")=0,"",SUMIFS('NSE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Options'!$H:$H,"MDAW*"))</f>
        <v/>
      </c>
      <c r="H21" s="26">
        <f t="shared" si="0"/>
        <v>2298.2102999999997</v>
      </c>
    </row>
    <row r="22" spans="1:8">
      <c r="A22" t="s">
        <v>43</v>
      </c>
      <c r="B22" s="26">
        <f>IF(SUMIFS('NSE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Options'!$H:$H,"MDAW*")=0,"",SUMIFS('NSE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Options'!$H:$H,"MDAW*"))</f>
        <v>431.91350000000006</v>
      </c>
      <c r="C22" s="26">
        <f>IF(SUMIFS('NSE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Options'!$H:$H,"MDAW*")=0,"",SUMIFS('NSE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Options'!$H:$H,"MDAW*"))</f>
        <v>480.65440000000001</v>
      </c>
      <c r="D22" s="26">
        <f>IF(SUMIFS('NSE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Options'!$H:$H,"MDAW*")=0,"",SUMIFS('NSE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Options'!$H:$H,"MDAW*"))</f>
        <v>253.15640000000002</v>
      </c>
      <c r="E22" s="26">
        <f>IF(SUMIFS('NSE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Options'!$H:$H,"MDAW*")=0,"",SUMIFS('NSE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Options'!$H:$H,"MDAW*"))</f>
        <v>248.42290000000003</v>
      </c>
      <c r="F22" s="26">
        <f>IF(SUMIFS('NSE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Options'!$H:$H,"MDAW*")=0,"",SUMIFS('NSE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Options'!$H:$H,"MDAW*"))</f>
        <v>328.93879999999996</v>
      </c>
      <c r="G22" s="26" t="str">
        <f>IF(SUMIFS('NSE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Options'!$H:$H,"MDAW*")=0,"",SUMIFS('NSE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Options'!$H:$H,"MDAW*"))</f>
        <v/>
      </c>
      <c r="H22" s="26">
        <f t="shared" si="0"/>
        <v>1743.086</v>
      </c>
    </row>
    <row r="23" spans="1:8">
      <c r="A23" t="s">
        <v>44</v>
      </c>
      <c r="B23" s="26">
        <f>IF(SUMIFS('NSE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Options'!$H:$H,"MDAW*")=0,"",SUMIFS('NSE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Options'!$H:$H,"MDAW*"))</f>
        <v>233.07550000000001</v>
      </c>
      <c r="C23" s="26">
        <f>IF(SUMIFS('NSE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Options'!$H:$H,"MDAW*")=0,"",SUMIFS('NSE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Options'!$H:$H,"MDAW*"))</f>
        <v>374.97940000000006</v>
      </c>
      <c r="D23" s="26">
        <f>IF(SUMIFS('NSE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Options'!$H:$H,"MDAW*")=0,"",SUMIFS('NSE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Options'!$H:$H,"MDAW*"))</f>
        <v>185.63649999999998</v>
      </c>
      <c r="E23" s="26" t="str">
        <f>IF(SUMIFS('NSE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Options'!$H:$H,"MDAW*")=0,"",SUMIFS('NSE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Options'!$H:$H,"MDAW*"))</f>
        <v/>
      </c>
      <c r="F23" s="26">
        <f>IF(SUMIFS('NSE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Options'!$H:$H,"MDAW*")=0,"",SUMIFS('NSE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Options'!$H:$H,"MDAW*"))</f>
        <v>224.4263</v>
      </c>
      <c r="G23" s="26" t="str">
        <f>IF(SUMIFS('NSE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Options'!$H:$H,"MDAW*")=0,"",SUMIFS('NSE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Options'!$H:$H,"MDAW*"))</f>
        <v/>
      </c>
      <c r="H23" s="26">
        <f t="shared" si="0"/>
        <v>1018.1177</v>
      </c>
    </row>
    <row r="24" spans="1:8">
      <c r="A24" t="s">
        <v>45</v>
      </c>
      <c r="B24" s="26">
        <f>IF(SUMIFS('NSE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Options'!$H:$H,"MDAW*")=0,"",SUMIFS('NSE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Options'!$H:$H,"MDAW*"))</f>
        <v>292.79020000000003</v>
      </c>
      <c r="C24" s="26">
        <f>IF(SUMIFS('NSE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Options'!$H:$H,"MDAW*")=0,"",SUMIFS('NSE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Options'!$H:$H,"MDAW*"))</f>
        <v>419.91070000000002</v>
      </c>
      <c r="D24" s="26">
        <f>IF(SUMIFS('NSE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Options'!$H:$H,"MDAW*")=0,"",SUMIFS('NSE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Options'!$H:$H,"MDAW*"))</f>
        <v>236.84469999999999</v>
      </c>
      <c r="E24" s="26" t="str">
        <f>IF(SUMIFS('NSE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Options'!$H:$H,"MDAW*")=0,"",SUMIFS('NSE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Options'!$H:$H,"MDAW*"))</f>
        <v/>
      </c>
      <c r="F24" s="26" t="str">
        <f>IF(SUMIFS('NSE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Options'!$H:$H,"MDAW*")=0,"",SUMIFS('NSE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Options'!$H:$H,"MDAW*"))</f>
        <v/>
      </c>
      <c r="G24" s="26" t="str">
        <f>IF(SUMIFS('NSE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Options'!$H:$H,"MDAW*")=0,"",SUMIFS('NSE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Options'!$H:$H,"MDAW*"))</f>
        <v/>
      </c>
      <c r="H24" s="26">
        <f t="shared" si="0"/>
        <v>949.54560000000004</v>
      </c>
    </row>
    <row r="25" spans="1:8">
      <c r="A25" t="s">
        <v>46</v>
      </c>
      <c r="B25" s="26">
        <f>IF(SUMIFS('NSE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Options'!$H:$H,"MDAW*")=0,"",SUMIFS('NSE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Options'!$H:$H,"MDAW*"))</f>
        <v>436.25770000000006</v>
      </c>
      <c r="C25" s="26">
        <f>IF(SUMIFS('NSE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Options'!$H:$H,"MDAW*")=0,"",SUMIFS('NSE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Options'!$H:$H,"MDAW*"))</f>
        <v>506.44600000000003</v>
      </c>
      <c r="D25" s="26">
        <f>IF(SUMIFS('NSE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Options'!$H:$H,"MDAW*")=0,"",SUMIFS('NSE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Options'!$H:$H,"MDAW*"))</f>
        <v>276.84320000000002</v>
      </c>
      <c r="E25" s="26">
        <f>IF(SUMIFS('NSE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Options'!$H:$H,"MDAW*")=0,"",SUMIFS('NSE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Options'!$H:$H,"MDAW*"))</f>
        <v>170.3749</v>
      </c>
      <c r="F25" s="26">
        <f>IF(SUMIFS('NSE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Options'!$H:$H,"MDAW*")=0,"",SUMIFS('NSE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Options'!$H:$H,"MDAW*"))</f>
        <v>268.79390000000001</v>
      </c>
      <c r="G25" s="26" t="str">
        <f>IF(SUMIFS('NSE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Options'!$H:$H,"MDAW*")=0,"",SUMIFS('NSE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Options'!$H:$H,"MDAW*"))</f>
        <v/>
      </c>
      <c r="H25" s="26">
        <f t="shared" si="0"/>
        <v>1658.7157000000002</v>
      </c>
    </row>
    <row r="26" spans="1:8">
      <c r="A26" t="s">
        <v>47</v>
      </c>
      <c r="B26" s="26">
        <f>IF(SUMIFS('NSE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Options'!$H:$H,"MDAW*")=0,"",SUMIFS('NSE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Options'!$H:$H,"MDAW*"))</f>
        <v>685.66899999999998</v>
      </c>
      <c r="C26" s="26">
        <f>IF(SUMIFS('NSE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Options'!$H:$H,"MDAW*")=0,"",SUMIFS('NSE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Options'!$H:$H,"MDAW*"))</f>
        <v>790.79459999999995</v>
      </c>
      <c r="D26" s="26">
        <f>IF(SUMIFS('NSE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Options'!$H:$H,"MDAW*")=0,"",SUMIFS('NSE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Options'!$H:$H,"MDAW*"))</f>
        <v>321.54460000000006</v>
      </c>
      <c r="E26" s="26">
        <f>IF(SUMIFS('NSE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Options'!$H:$H,"MDAW*")=0,"",SUMIFS('NSE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Options'!$H:$H,"MDAW*"))</f>
        <v>271.63319999999999</v>
      </c>
      <c r="F26" s="26">
        <f>IF(SUMIFS('NSE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Options'!$H:$H,"MDAW*")=0,"",SUMIFS('NSE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Options'!$H:$H,"MDAW*"))</f>
        <v>509.2998</v>
      </c>
      <c r="G26" s="26" t="str">
        <f>IF(SUMIFS('NSE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Options'!$H:$H,"MDAW*")=0,"",SUMIFS('NSE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Options'!$H:$H,"MDAW*"))</f>
        <v/>
      </c>
      <c r="H26" s="26">
        <f t="shared" si="0"/>
        <v>2578.9412000000002</v>
      </c>
    </row>
    <row r="27" spans="1:8">
      <c r="A27" t="s">
        <v>48</v>
      </c>
      <c r="B27" s="26">
        <f>IF(SUMIFS('NSE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Options'!$H:$H,"MDAW*")=0,"",SUMIFS('NSE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Options'!$H:$H,"MDAW*"))</f>
        <v>528.83360000000005</v>
      </c>
      <c r="C27" s="26">
        <f>IF(SUMIFS('NSE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Options'!$H:$H,"MDAW*")=0,"",SUMIFS('NSE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Options'!$H:$H,"MDAW*"))</f>
        <v>593.34370000000013</v>
      </c>
      <c r="D27" s="26">
        <f>IF(SUMIFS('NSE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Options'!$H:$H,"MDAW*")=0,"",SUMIFS('NSE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Options'!$H:$H,"MDAW*"))</f>
        <v>608.3605</v>
      </c>
      <c r="E27" s="26" t="str">
        <f>IF(SUMIFS('NSE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Options'!$H:$H,"MDAW*")=0,"",SUMIFS('NSE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Options'!$H:$H,"MDAW*"))</f>
        <v/>
      </c>
      <c r="F27" s="26">
        <f>IF(SUMIFS('NSE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Options'!$H:$H,"MDAW*")=0,"",SUMIFS('NSE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Options'!$H:$H,"MDAW*"))</f>
        <v>566.54469999999992</v>
      </c>
      <c r="G27" s="26" t="str">
        <f>IF(SUMIFS('NSE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Options'!$H:$H,"MDAW*")=0,"",SUMIFS('NSE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Options'!$H:$H,"MDAW*"))</f>
        <v/>
      </c>
      <c r="H27" s="26">
        <f t="shared" si="0"/>
        <v>2297.0825000000004</v>
      </c>
    </row>
    <row r="28" spans="1:8">
      <c r="A28" t="s">
        <v>49</v>
      </c>
      <c r="B28" s="26" t="str">
        <f>IF(SUMIFS('NSE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Options'!$H:$H,"MDAW*")=0,"",SUMIFS('NSE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Options'!$H:$H,"MDAW*"))</f>
        <v/>
      </c>
      <c r="C28" s="26">
        <f>IF(SUMIFS('NSE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Options'!$H:$H,"MDAW*")=0,"",SUMIFS('NSE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Options'!$H:$H,"MDAW*"))</f>
        <v>870.2161000000001</v>
      </c>
      <c r="D28" s="26">
        <f>IF(SUMIFS('NSE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Options'!$H:$H,"MDAW*")=0,"",SUMIFS('NSE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Options'!$H:$H,"MDAW*"))</f>
        <v>402.03440000000006</v>
      </c>
      <c r="E28" s="26">
        <f>IF(SUMIFS('NSE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Options'!$H:$H,"MDAW*")=0,"",SUMIFS('NSE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Options'!$H:$H,"MDAW*"))</f>
        <v>460.96530000000001</v>
      </c>
      <c r="F28" s="26">
        <f>IF(SUMIFS('NSE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Options'!$H:$H,"MDAW*")=0,"",SUMIFS('NSE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Options'!$H:$H,"MDAW*"))</f>
        <v>652.35090000000002</v>
      </c>
      <c r="G28" s="26" t="str">
        <f>IF(SUMIFS('NSE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Options'!$H:$H,"MDAW*")=0,"",SUMIFS('NSE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Options'!$H:$H,"MDAW*"))</f>
        <v/>
      </c>
      <c r="H28" s="26">
        <f t="shared" si="0"/>
        <v>2385.5667000000003</v>
      </c>
    </row>
    <row r="29" spans="1:8">
      <c r="A29" t="s">
        <v>50</v>
      </c>
      <c r="B29" s="26" t="str">
        <f>IF(SUMIFS('NSE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Options'!$H:$H,"MDAW*")=0,"",SUMIFS('NSE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Options'!$H:$H,"MDAW*"))</f>
        <v/>
      </c>
      <c r="C29" s="26" t="str">
        <f>IF(SUMIFS('NSE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Options'!$H:$H,"MDAW*")=0,"",SUMIFS('NSE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Options'!$H:$H,"MDAW*"))</f>
        <v/>
      </c>
      <c r="D29" s="26" t="str">
        <f>IF(SUMIFS('NSE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Options'!$H:$H,"MDAW*")=0,"",SUMIFS('NSE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Options'!$H:$H,"MDAW*"))</f>
        <v/>
      </c>
      <c r="E29" s="26">
        <f>IF(SUMIFS('NSE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Options'!$H:$H,"MDAW*")=0,"",SUMIFS('NSE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Options'!$H:$H,"MDAW*"))</f>
        <v>339.31940000000003</v>
      </c>
      <c r="F29" s="26">
        <f>IF(SUMIFS('NSE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Options'!$H:$H,"MDAW*")=0,"",SUMIFS('NSE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Options'!$H:$H,"MDAW*"))</f>
        <v>581.10169999999994</v>
      </c>
      <c r="G29" s="26" t="str">
        <f>IF(SUMIFS('NSE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Options'!$H:$H,"MDAW*")=0,"",SUMIFS('NSE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Options'!$H:$H,"MDAW*"))</f>
        <v/>
      </c>
      <c r="H29" s="26">
        <f t="shared" si="0"/>
        <v>920.42110000000002</v>
      </c>
    </row>
    <row r="30" spans="1:8">
      <c r="A30" t="s">
        <v>51</v>
      </c>
      <c r="B30" s="26">
        <f>IF(SUMIFS('NSE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Options'!$H:$H,"MDAW*")=0,"",SUMIFS('NSE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Options'!$H:$H,"MDAW*"))</f>
        <v>843.33299999999997</v>
      </c>
      <c r="C30" s="26">
        <f>IF(SUMIFS('NSE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Options'!$H:$H,"MDAW*")=0,"",SUMIFS('NSE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Options'!$H:$H,"MDAW*"))</f>
        <v>1057.5225</v>
      </c>
      <c r="D30" s="26">
        <f>IF(SUMIFS('NSE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Options'!$H:$H,"MDAW*")=0,"",SUMIFS('NSE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Options'!$H:$H,"MDAW*"))</f>
        <v>342.89750000000004</v>
      </c>
      <c r="E30" s="26">
        <f>IF(SUMIFS('NSE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Options'!$H:$H,"MDAW*")=0,"",SUMIFS('NSE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Options'!$H:$H,"MDAW*"))</f>
        <v>272.62100000000004</v>
      </c>
      <c r="F30" s="26">
        <f>IF(SUMIFS('NSE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Options'!$H:$H,"MDAW*")=0,"",SUMIFS('NSE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Options'!$H:$H,"MDAW*"))</f>
        <v>541.0471</v>
      </c>
      <c r="G30" s="26">
        <f>IF(SUMIFS('NSE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Options'!$H:$H,"MDAW*")=0,"",SUMIFS('NSE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Options'!$H:$H,"MDAW*"))</f>
        <v>989.96990000000005</v>
      </c>
      <c r="H30" s="26">
        <f t="shared" si="0"/>
        <v>4047.3910000000005</v>
      </c>
    </row>
    <row r="31" spans="1:8">
      <c r="A31" t="s">
        <v>52</v>
      </c>
      <c r="B31" s="26">
        <f>IF(SUMIFS('NSE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Options'!$H:$H,"MDAW*")=0,"",SUMIFS('NSE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Options'!$H:$H,"MDAW*"))</f>
        <v>403.94450000000001</v>
      </c>
      <c r="C31" s="26">
        <f>IF(SUMIFS('NSE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Options'!$H:$H,"MDAW*")=0,"",SUMIFS('NSE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Options'!$H:$H,"MDAW*"))</f>
        <v>520.42789999999991</v>
      </c>
      <c r="D31" s="26">
        <f>IF(SUMIFS('NSE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Options'!$H:$H,"MDAW*")=0,"",SUMIFS('NSE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Options'!$H:$H,"MDAW*"))</f>
        <v>252.4186</v>
      </c>
      <c r="E31" s="26">
        <f>IF(SUMIFS('NSE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Options'!$H:$H,"MDAW*")=0,"",SUMIFS('NSE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Options'!$H:$H,"MDAW*"))</f>
        <v>219.17370000000003</v>
      </c>
      <c r="F31" s="26">
        <f>IF(SUMIFS('NSE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Options'!$H:$H,"MDAW*")=0,"",SUMIFS('NSE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Options'!$H:$H,"MDAW*"))</f>
        <v>414.8913</v>
      </c>
      <c r="G31" s="26" t="str">
        <f>IF(SUMIFS('NSE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Options'!$H:$H,"MDAW*")=0,"",SUMIFS('NSE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Options'!$H:$H,"MDAW*"))</f>
        <v/>
      </c>
      <c r="H31" s="26">
        <f t="shared" si="0"/>
        <v>1810.856</v>
      </c>
    </row>
    <row r="32" spans="1:8">
      <c r="A32" t="s">
        <v>53</v>
      </c>
      <c r="B32" s="26">
        <f>IF(SUMIFS('NSE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Options'!$H:$H,"MDAW*")=0,"",SUMIFS('NSE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Options'!$H:$H,"MDAW*"))</f>
        <v>493.74099999999999</v>
      </c>
      <c r="C32" s="26">
        <f>IF(SUMIFS('NSE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Options'!$H:$H,"MDAW*")=0,"",SUMIFS('NSE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Options'!$H:$H,"MDAW*"))</f>
        <v>623.39279999999997</v>
      </c>
      <c r="D32" s="26">
        <f>IF(SUMIFS('NSE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Options'!$H:$H,"MDAW*")=0,"",SUMIFS('NSE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Options'!$H:$H,"MDAW*"))</f>
        <v>322.4246</v>
      </c>
      <c r="E32" s="26">
        <f>IF(SUMIFS('NSE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Options'!$H:$H,"MDAW*")=0,"",SUMIFS('NSE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Options'!$H:$H,"MDAW*"))</f>
        <v>363.77960000000002</v>
      </c>
      <c r="F32" s="26">
        <f>IF(SUMIFS('NSE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Options'!$H:$H,"MDAW*")=0,"",SUMIFS('NSE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Options'!$H:$H,"MDAW*"))</f>
        <v>669.54739999999993</v>
      </c>
      <c r="G32" s="26" t="str">
        <f>IF(SUMIFS('NSE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Options'!$H:$H,"MDAW*")=0,"",SUMIFS('NSE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Options'!$H:$H,"MDAW*"))</f>
        <v/>
      </c>
      <c r="H32" s="26">
        <f t="shared" si="0"/>
        <v>2472.8854000000001</v>
      </c>
    </row>
    <row r="33" spans="1:8">
      <c r="A33" t="s">
        <v>54</v>
      </c>
      <c r="B33" s="26">
        <f>IF(SUMIFS('NSE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Options'!$H:$H,"MDAW*")=0,"",SUMIFS('NSE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Options'!$H:$H,"MDAW*"))</f>
        <v>628.06309999999996</v>
      </c>
      <c r="C33" s="26">
        <f>IF(SUMIFS('NSE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Options'!$H:$H,"MDAW*")=0,"",SUMIFS('NSE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Options'!$H:$H,"MDAW*"))</f>
        <v>728.4405999999999</v>
      </c>
      <c r="D33" s="26">
        <f>IF(SUMIFS('NSE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Options'!$H:$H,"MDAW*")=0,"",SUMIFS('NSE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Options'!$H:$H,"MDAW*"))</f>
        <v>406.35</v>
      </c>
      <c r="E33" s="26">
        <f>IF(SUMIFS('NSE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Options'!$H:$H,"MDAW*")=0,"",SUMIFS('NSE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Options'!$H:$H,"MDAW*"))</f>
        <v>357.30159999999995</v>
      </c>
      <c r="F33" s="26">
        <f>IF(SUMIFS('NSE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Options'!$H:$H,"MDAW*")=0,"",SUMIFS('NSE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Options'!$H:$H,"MDAW*"))</f>
        <v>600.76760000000013</v>
      </c>
      <c r="G33" s="26" t="str">
        <f>IF(SUMIFS('NSE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Options'!$H:$H,"MDAW*")=0,"",SUMIFS('NSE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Options'!$H:$H,"MDAW*"))</f>
        <v/>
      </c>
      <c r="H33" s="26">
        <f t="shared" si="0"/>
        <v>2720.9228999999996</v>
      </c>
    </row>
    <row r="34" spans="1:8">
      <c r="A34" t="s">
        <v>55</v>
      </c>
      <c r="B34" s="26">
        <f>IF(SUMIFS('NSE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Options'!$H:$H,"MDAW*")=0,"",SUMIFS('NSE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Options'!$H:$H,"MDAW*"))</f>
        <v>1041.3514</v>
      </c>
      <c r="C34" s="26" t="str">
        <f>IF(SUMIFS('NSE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Options'!$H:$H,"MDAW*")=0,"",SUMIFS('NSE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Options'!$H:$H,"MDAW*"))</f>
        <v/>
      </c>
      <c r="D34" s="26">
        <f>IF(SUMIFS('NSE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Options'!$H:$H,"MDAW*")=0,"",SUMIFS('NSE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Options'!$H:$H,"MDAW*"))</f>
        <v>572.78469999999993</v>
      </c>
      <c r="E34" s="26">
        <f>IF(SUMIFS('NSE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Options'!$H:$H,"MDAW*")=0,"",SUMIFS('NSE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Options'!$H:$H,"MDAW*"))</f>
        <v>492.67729999999995</v>
      </c>
      <c r="F34" s="26">
        <f>IF(SUMIFS('NSE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Options'!$H:$H,"MDAW*")=0,"",SUMIFS('NSE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Options'!$H:$H,"MDAW*"))</f>
        <v>676.50789999999995</v>
      </c>
      <c r="G34" s="26" t="str">
        <f>IF(SUMIFS('NSE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Options'!$H:$H,"MDAW*")=0,"",SUMIFS('NSE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Options'!$H:$H,"MDAW*"))</f>
        <v/>
      </c>
      <c r="H34" s="26">
        <f t="shared" si="0"/>
        <v>2783.3213000000001</v>
      </c>
    </row>
    <row r="35" spans="1:8">
      <c r="A35" t="s">
        <v>56</v>
      </c>
      <c r="B35" s="26">
        <f>IF(SUMIFS('NSE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Options'!$H:$H,"MDAW*")=0,"",SUMIFS('NSE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Options'!$H:$H,"MDAW*"))</f>
        <v>871.60669999999993</v>
      </c>
      <c r="C35" s="26">
        <f>IF(SUMIFS('NSE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Options'!$H:$H,"MDAW*")=0,"",SUMIFS('NSE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Options'!$H:$H,"MDAW*"))</f>
        <v>872.78059999999994</v>
      </c>
      <c r="D35" s="26">
        <f>IF(SUMIFS('NSE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Options'!$H:$H,"MDAW*")=0,"",SUMIFS('NSE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Options'!$H:$H,"MDAW*"))</f>
        <v>461.96030000000002</v>
      </c>
      <c r="E35" s="26">
        <f>IF(SUMIFS('NSE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Options'!$H:$H,"MDAW*")=0,"",SUMIFS('NSE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Options'!$H:$H,"MDAW*"))</f>
        <v>408.1139</v>
      </c>
      <c r="F35" s="26">
        <f>IF(SUMIFS('NSE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Options'!$H:$H,"MDAW*")=0,"",SUMIFS('NSE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Options'!$H:$H,"MDAW*"))</f>
        <v>762.03440000000001</v>
      </c>
      <c r="G35" s="26" t="str">
        <f>IF(SUMIFS('NSE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Options'!$H:$H,"MDAW*")=0,"",SUMIFS('NSE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Options'!$H:$H,"MDAW*"))</f>
        <v/>
      </c>
      <c r="H35" s="26">
        <f t="shared" si="0"/>
        <v>3376.4958999999999</v>
      </c>
    </row>
    <row r="36" spans="1:8">
      <c r="A36" t="s">
        <v>57</v>
      </c>
      <c r="B36" s="26">
        <f>IF(SUMIFS('NSE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Options'!$H:$H,"MDAW*")=0,"",SUMIFS('NSE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Options'!$H:$H,"MDAW*"))</f>
        <v>959.12699999999995</v>
      </c>
      <c r="C36" s="26">
        <f>IF(SUMIFS('NSE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Options'!$H:$H,"MDAW*")=0,"",SUMIFS('NSE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Options'!$H:$H,"MDAW*"))</f>
        <v>995.45939999999996</v>
      </c>
      <c r="D36" s="26">
        <f>IF(SUMIFS('NSE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Options'!$H:$H,"MDAW*")=0,"",SUMIFS('NSE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Options'!$H:$H,"MDAW*"))</f>
        <v>409.80860000000001</v>
      </c>
      <c r="E36" s="26">
        <f>IF(SUMIFS('NSE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Options'!$H:$H,"MDAW*")=0,"",SUMIFS('NSE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Options'!$H:$H,"MDAW*"))</f>
        <v>393.84379999999993</v>
      </c>
      <c r="F36" s="26">
        <f>IF(SUMIFS('NSE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Options'!$H:$H,"MDAW*")=0,"",SUMIFS('NSE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Options'!$H:$H,"MDAW*"))</f>
        <v>766.98799999999983</v>
      </c>
      <c r="G36" s="26" t="str">
        <f>IF(SUMIFS('NSE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Options'!$H:$H,"MDAW*")=0,"",SUMIFS('NSE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Options'!$H:$H,"MDAW*"))</f>
        <v/>
      </c>
      <c r="H36" s="26">
        <f t="shared" si="0"/>
        <v>3525.2267999999999</v>
      </c>
    </row>
    <row r="37" spans="1:8">
      <c r="A37" t="s">
        <v>58</v>
      </c>
      <c r="B37" s="26">
        <f>IF(SUMIFS('NSE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Options'!$H:$H,"MDAW*")=0,"",SUMIFS('NSE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Options'!$H:$H,"MDAW*"))</f>
        <v>806.28459999999995</v>
      </c>
      <c r="C37" s="26">
        <f>IF(SUMIFS('NSE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Options'!$H:$H,"MDAW*")=0,"",SUMIFS('NSE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Options'!$H:$H,"MDAW*"))</f>
        <v>1130.9187999999999</v>
      </c>
      <c r="D37" s="26">
        <f>IF(SUMIFS('NSE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Options'!$H:$H,"MDAW*")=0,"",SUMIFS('NSE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Options'!$H:$H,"MDAW*"))</f>
        <v>414.35579999999999</v>
      </c>
      <c r="E37" s="26" t="str">
        <f>IF(SUMIFS('NSE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Options'!$H:$H,"MDAW*")=0,"",SUMIFS('NSE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Options'!$H:$H,"MDAW*"))</f>
        <v/>
      </c>
      <c r="F37" s="26">
        <f>IF(SUMIFS('NSE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Options'!$H:$H,"MDAW*")=0,"",SUMIFS('NSE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Options'!$H:$H,"MDAW*"))</f>
        <v>669.75810000000001</v>
      </c>
      <c r="G37" s="26" t="str">
        <f>IF(SUMIFS('NSE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Options'!$H:$H,"MDAW*")=0,"",SUMIFS('NSE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Options'!$H:$H,"MDAW*"))</f>
        <v/>
      </c>
      <c r="H37" s="26">
        <f t="shared" ref="H37:H68" si="1">IF(SUM(B37:G37)=0,"",SUM(B37:G37))</f>
        <v>3021.3172999999997</v>
      </c>
    </row>
    <row r="38" spans="1:8">
      <c r="A38" t="s">
        <v>59</v>
      </c>
      <c r="B38" s="26">
        <f>IF(SUMIFS('NSE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Options'!$H:$H,"MDAW*")=0,"",SUMIFS('NSE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Options'!$H:$H,"MDAW*"))</f>
        <v>895.57129999999995</v>
      </c>
      <c r="C38" s="26" t="str">
        <f>IF(SUMIFS('NSE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Options'!$H:$H,"MDAW*")=0,"",SUMIFS('NSE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Options'!$H:$H,"MDAW*"))</f>
        <v/>
      </c>
      <c r="D38" s="26" t="str">
        <f>IF(SUMIFS('NSE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Options'!$H:$H,"MDAW*")=0,"",SUMIFS('NSE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Options'!$H:$H,"MDAW*"))</f>
        <v/>
      </c>
      <c r="E38" s="26" t="str">
        <f>IF(SUMIFS('NSE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Options'!$H:$H,"MDAW*")=0,"",SUMIFS('NSE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Options'!$H:$H,"MDAW*"))</f>
        <v/>
      </c>
      <c r="F38" s="26" t="str">
        <f>IF(SUMIFS('NSE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Options'!$H:$H,"MDAW*")=0,"",SUMIFS('NSE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Options'!$H:$H,"MDAW*"))</f>
        <v/>
      </c>
      <c r="G38" s="26" t="str">
        <f>IF(SUMIFS('NSE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Options'!$H:$H,"MDAW*")=0,"",SUMIFS('NSE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Options'!$H:$H,"MDAW*"))</f>
        <v/>
      </c>
      <c r="H38" s="26">
        <f t="shared" si="1"/>
        <v>895.57129999999995</v>
      </c>
    </row>
    <row r="39" spans="1:8">
      <c r="A39" t="s">
        <v>60</v>
      </c>
      <c r="B39" s="26">
        <f>IF(SUMIFS('NSE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Options'!$H:$H,"MDAW*")=0,"",SUMIFS('NSE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Options'!$H:$H,"MDAW*"))</f>
        <v>851.71480000000008</v>
      </c>
      <c r="C39" s="26">
        <f>IF(SUMIFS('NSE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Options'!$H:$H,"MDAW*")=0,"",SUMIFS('NSE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Options'!$H:$H,"MDAW*"))</f>
        <v>935.10099999999989</v>
      </c>
      <c r="D39" s="26">
        <f>IF(SUMIFS('NSE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Options'!$H:$H,"MDAW*")=0,"",SUMIFS('NSE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Options'!$H:$H,"MDAW*"))</f>
        <v>432.58679999999998</v>
      </c>
      <c r="E39" s="26">
        <f>IF(SUMIFS('NSE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Options'!$H:$H,"MDAW*")=0,"",SUMIFS('NSE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Options'!$H:$H,"MDAW*"))</f>
        <v>428.17149999999998</v>
      </c>
      <c r="F39" s="26" t="str">
        <f>IF(SUMIFS('NSE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Options'!$H:$H,"MDAW*")=0,"",SUMIFS('NSE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Options'!$H:$H,"MDAW*"))</f>
        <v/>
      </c>
      <c r="G39" s="26" t="str">
        <f>IF(SUMIFS('NSE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Options'!$H:$H,"MDAW*")=0,"",SUMIFS('NSE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Options'!$H:$H,"MDAW*"))</f>
        <v/>
      </c>
      <c r="H39" s="26">
        <f t="shared" si="1"/>
        <v>2647.5740999999998</v>
      </c>
    </row>
    <row r="40" spans="1:8">
      <c r="A40" t="s">
        <v>61</v>
      </c>
      <c r="B40" s="26">
        <f>IF(SUMIFS('NSE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Options'!$H:$H,"MDAW*")=0,"",SUMIFS('NSE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Options'!$H:$H,"MDAW*"))</f>
        <v>743.23919999999998</v>
      </c>
      <c r="C40" s="26" t="str">
        <f>IF(SUMIFS('NSE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Options'!$H:$H,"MDAW*")=0,"",SUMIFS('NSE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Options'!$H:$H,"MDAW*"))</f>
        <v/>
      </c>
      <c r="D40" s="26">
        <f>IF(SUMIFS('NSE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Options'!$H:$H,"MDAW*")=0,"",SUMIFS('NSE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Options'!$H:$H,"MDAW*"))</f>
        <v>357.42939999999993</v>
      </c>
      <c r="E40" s="26">
        <f>IF(SUMIFS('NSE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Options'!$H:$H,"MDAW*")=0,"",SUMIFS('NSE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Options'!$H:$H,"MDAW*"))</f>
        <v>339.41300000000001</v>
      </c>
      <c r="F40" s="26">
        <f>IF(SUMIFS('NSE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Options'!$H:$H,"MDAW*")=0,"",SUMIFS('NSE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Options'!$H:$H,"MDAW*"))</f>
        <v>521.24090000000001</v>
      </c>
      <c r="G40" s="26" t="str">
        <f>IF(SUMIFS('NSE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Options'!$H:$H,"MDAW*")=0,"",SUMIFS('NSE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Options'!$H:$H,"MDAW*"))</f>
        <v/>
      </c>
      <c r="H40" s="26">
        <f t="shared" si="1"/>
        <v>1961.3225</v>
      </c>
    </row>
    <row r="41" spans="1:8">
      <c r="A41" t="s">
        <v>62</v>
      </c>
      <c r="B41" s="26">
        <f>IF(SUMIFS('NSE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Options'!$H:$H,"MDAW*")=0,"",SUMIFS('NSE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Options'!$H:$H,"MDAW*"))</f>
        <v>524.59989999999993</v>
      </c>
      <c r="C41" s="26">
        <f>IF(SUMIFS('NSE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Options'!$H:$H,"MDAW*")=0,"",SUMIFS('NSE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Options'!$H:$H,"MDAW*"))</f>
        <v>542.04499999999996</v>
      </c>
      <c r="D41" s="26">
        <f>IF(SUMIFS('NSE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Options'!$H:$H,"MDAW*")=0,"",SUMIFS('NSE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Options'!$H:$H,"MDAW*"))</f>
        <v>283.1533</v>
      </c>
      <c r="E41" s="26">
        <f>IF(SUMIFS('NSE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Options'!$H:$H,"MDAW*")=0,"",SUMIFS('NSE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Options'!$H:$H,"MDAW*"))</f>
        <v>283.56849999999997</v>
      </c>
      <c r="F41" s="26">
        <f>IF(SUMIFS('NSE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Options'!$H:$H,"MDAW*")=0,"",SUMIFS('NSE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Options'!$H:$H,"MDAW*"))</f>
        <v>407.4083</v>
      </c>
      <c r="G41" s="26" t="str">
        <f>IF(SUMIFS('NSE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Options'!$H:$H,"MDAW*")=0,"",SUMIFS('NSE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Options'!$H:$H,"MDAW*"))</f>
        <v/>
      </c>
      <c r="H41" s="26">
        <f t="shared" si="1"/>
        <v>2040.7749999999996</v>
      </c>
    </row>
    <row r="42" spans="1:8">
      <c r="A42" t="s">
        <v>63</v>
      </c>
      <c r="B42" s="26">
        <f>IF(SUMIFS('NSE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Options'!$H:$H,"MDAW*")=0,"",SUMIFS('NSE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Options'!$H:$H,"MDAW*"))</f>
        <v>491.49740000000003</v>
      </c>
      <c r="C42" s="26">
        <f>IF(SUMIFS('NSE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Options'!$H:$H,"MDAW*")=0,"",SUMIFS('NSE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Options'!$H:$H,"MDAW*"))</f>
        <v>604.22849999999994</v>
      </c>
      <c r="D42" s="26">
        <f>IF(SUMIFS('NSE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Options'!$H:$H,"MDAW*")=0,"",SUMIFS('NSE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Options'!$H:$H,"MDAW*"))</f>
        <v>290.31529999999998</v>
      </c>
      <c r="E42" s="26">
        <f>IF(SUMIFS('NSE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Options'!$H:$H,"MDAW*")=0,"",SUMIFS('NSE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Options'!$H:$H,"MDAW*"))</f>
        <v>257.43819999999999</v>
      </c>
      <c r="F42" s="26">
        <f>IF(SUMIFS('NSE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Options'!$H:$H,"MDAW*")=0,"",SUMIFS('NSE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Options'!$H:$H,"MDAW*"))</f>
        <v>470.71449999999999</v>
      </c>
      <c r="G42" s="26" t="str">
        <f>IF(SUMIFS('NSE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Options'!$H:$H,"MDAW*")=0,"",SUMIFS('NSE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Options'!$H:$H,"MDAW*"))</f>
        <v/>
      </c>
      <c r="H42" s="26">
        <f t="shared" si="1"/>
        <v>2114.1938999999998</v>
      </c>
    </row>
    <row r="43" spans="1:8">
      <c r="A43" t="s">
        <v>64</v>
      </c>
      <c r="B43" s="26" t="str">
        <f>IF(SUMIFS('NSE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Options'!$H:$H,"MDAW*")=0,"",SUMIFS('NSE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Options'!$H:$H,"MDAW*"))</f>
        <v/>
      </c>
      <c r="C43" s="26" t="str">
        <f>IF(SUMIFS('NSE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Options'!$H:$H,"MDAW*")=0,"",SUMIFS('NSE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Options'!$H:$H,"MDAW*"))</f>
        <v/>
      </c>
      <c r="D43" s="26">
        <f>IF(SUMIFS('NSE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Options'!$H:$H,"MDAW*")=0,"",SUMIFS('NSE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Options'!$H:$H,"MDAW*"))</f>
        <v>322.83739999999995</v>
      </c>
      <c r="E43" s="26">
        <f>IF(SUMIFS('NSE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Options'!$H:$H,"MDAW*")=0,"",SUMIFS('NSE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Options'!$H:$H,"MDAW*"))</f>
        <v>314.76479999999998</v>
      </c>
      <c r="F43" s="26" t="str">
        <f>IF(SUMIFS('NSE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Options'!$H:$H,"MDAW*")=0,"",SUMIFS('NSE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Options'!$H:$H,"MDAW*"))</f>
        <v/>
      </c>
      <c r="G43" s="26" t="str">
        <f>IF(SUMIFS('NSE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Options'!$H:$H,"MDAW*")=0,"",SUMIFS('NSE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Options'!$H:$H,"MDAW*"))</f>
        <v/>
      </c>
      <c r="H43" s="26">
        <f t="shared" si="1"/>
        <v>637.60219999999993</v>
      </c>
    </row>
    <row r="44" spans="1:8">
      <c r="A44" t="s">
        <v>65</v>
      </c>
      <c r="B44" s="26">
        <f>IF(SUMIFS('NSE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Options'!$H:$H,"MDAW*")=0,"",SUMIFS('NSE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Options'!$H:$H,"MDAW*"))</f>
        <v>733.73059999999998</v>
      </c>
      <c r="C44" s="26">
        <f>IF(SUMIFS('NSE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Options'!$H:$H,"MDAW*")=0,"",SUMIFS('NSE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Options'!$H:$H,"MDAW*"))</f>
        <v>794.18709999999999</v>
      </c>
      <c r="D44" s="26">
        <f>IF(SUMIFS('NSE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Options'!$H:$H,"MDAW*")=0,"",SUMIFS('NSE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Options'!$H:$H,"MDAW*"))</f>
        <v>407.00960000000003</v>
      </c>
      <c r="E44" s="26">
        <f>IF(SUMIFS('NSE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Options'!$H:$H,"MDAW*")=0,"",SUMIFS('NSE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Options'!$H:$H,"MDAW*"))</f>
        <v>322.26310000000007</v>
      </c>
      <c r="F44" s="26" t="str">
        <f>IF(SUMIFS('NSE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Options'!$H:$H,"MDAW*")=0,"",SUMIFS('NSE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Options'!$H:$H,"MDAW*"))</f>
        <v/>
      </c>
      <c r="G44" s="26" t="str">
        <f>IF(SUMIFS('NSE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Options'!$H:$H,"MDAW*")=0,"",SUMIFS('NSE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Options'!$H:$H,"MDAW*"))</f>
        <v/>
      </c>
      <c r="H44" s="26">
        <f t="shared" si="1"/>
        <v>2257.1904</v>
      </c>
    </row>
    <row r="45" spans="1:8">
      <c r="A45" t="s">
        <v>66</v>
      </c>
      <c r="B45" s="26">
        <f>IF(SUMIFS('NSE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Options'!$H:$H,"MDAW*")=0,"",SUMIFS('NSE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Options'!$H:$H,"MDAW*"))</f>
        <v>564.96890000000008</v>
      </c>
      <c r="C45" s="26">
        <f>IF(SUMIFS('NSE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Options'!$H:$H,"MDAW*")=0,"",SUMIFS('NSE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Options'!$H:$H,"MDAW*"))</f>
        <v>726.46510000000012</v>
      </c>
      <c r="D45" s="26">
        <f>IF(SUMIFS('NSE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Options'!$H:$H,"MDAW*")=0,"",SUMIFS('NSE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Options'!$H:$H,"MDAW*"))</f>
        <v>401.85129999999998</v>
      </c>
      <c r="E45" s="26">
        <f>IF(SUMIFS('NSE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Options'!$H:$H,"MDAW*")=0,"",SUMIFS('NSE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Options'!$H:$H,"MDAW*"))</f>
        <v>315.85609999999997</v>
      </c>
      <c r="F45" s="26">
        <f>IF(SUMIFS('NSE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Options'!$H:$H,"MDAW*")=0,"",SUMIFS('NSE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Options'!$H:$H,"MDAW*"))</f>
        <v>491.1003</v>
      </c>
      <c r="G45" s="26" t="str">
        <f>IF(SUMIFS('NSE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Options'!$H:$H,"MDAW*")=0,"",SUMIFS('NSE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Options'!$H:$H,"MDAW*"))</f>
        <v/>
      </c>
      <c r="H45" s="26">
        <f t="shared" si="1"/>
        <v>2500.2417</v>
      </c>
    </row>
    <row r="46" spans="1:8">
      <c r="A46" t="s">
        <v>67</v>
      </c>
      <c r="B46" s="26">
        <f>IF(SUMIFS('NSE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Options'!$H:$H,"MDAW*")=0,"",SUMIFS('NSE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Options'!$H:$H,"MDAW*"))</f>
        <v>685.07849999999996</v>
      </c>
      <c r="C46" s="26">
        <f>IF(SUMIFS('NSE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Options'!$H:$H,"MDAW*")=0,"",SUMIFS('NSE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Options'!$H:$H,"MDAW*"))</f>
        <v>658.10979999999995</v>
      </c>
      <c r="D46" s="26">
        <f>IF(SUMIFS('NSE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Options'!$H:$H,"MDAW*")=0,"",SUMIFS('NSE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Options'!$H:$H,"MDAW*"))</f>
        <v>352.97520000000003</v>
      </c>
      <c r="E46" s="26">
        <f>IF(SUMIFS('NSE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Options'!$H:$H,"MDAW*")=0,"",SUMIFS('NSE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Options'!$H:$H,"MDAW*"))</f>
        <v>301.56370000000004</v>
      </c>
      <c r="F46" s="26">
        <f>IF(SUMIFS('NSE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Options'!$H:$H,"MDAW*")=0,"",SUMIFS('NSE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Options'!$H:$H,"MDAW*"))</f>
        <v>571.5367</v>
      </c>
      <c r="G46" s="26" t="str">
        <f>IF(SUMIFS('NSE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Options'!$H:$H,"MDAW*")=0,"",SUMIFS('NSE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Options'!$H:$H,"MDAW*"))</f>
        <v/>
      </c>
      <c r="H46" s="26">
        <f t="shared" si="1"/>
        <v>2569.2638999999999</v>
      </c>
    </row>
    <row r="47" spans="1:8">
      <c r="A47" t="s">
        <v>68</v>
      </c>
      <c r="B47" s="26">
        <f>IF(SUMIFS('NSE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Options'!$H:$H,"MDAW*")=0,"",SUMIFS('NSE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Options'!$H:$H,"MDAW*"))</f>
        <v>398.56540000000001</v>
      </c>
      <c r="C47" s="26">
        <f>IF(SUMIFS('NSE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Options'!$H:$H,"MDAW*")=0,"",SUMIFS('NSE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Options'!$H:$H,"MDAW*"))</f>
        <v>544.22190000000001</v>
      </c>
      <c r="D47" s="26">
        <f>IF(SUMIFS('NSE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Options'!$H:$H,"MDAW*")=0,"",SUMIFS('NSE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Options'!$H:$H,"MDAW*"))</f>
        <v>222.55540000000002</v>
      </c>
      <c r="E47" s="26" t="str">
        <f>IF(SUMIFS('NSE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Options'!$H:$H,"MDAW*")=0,"",SUMIFS('NSE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Options'!$H:$H,"MDAW*"))</f>
        <v/>
      </c>
      <c r="F47" s="26">
        <f>IF(SUMIFS('NSE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Options'!$H:$H,"MDAW*")=0,"",SUMIFS('NSE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Options'!$H:$H,"MDAW*"))</f>
        <v>443.29750000000001</v>
      </c>
      <c r="G47" s="26" t="str">
        <f>IF(SUMIFS('NSE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Options'!$H:$H,"MDAW*")=0,"",SUMIFS('NSE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Options'!$H:$H,"MDAW*"))</f>
        <v/>
      </c>
      <c r="H47" s="26">
        <f t="shared" si="1"/>
        <v>1608.6401999999998</v>
      </c>
    </row>
    <row r="48" spans="1:8">
      <c r="A48" t="s">
        <v>69</v>
      </c>
      <c r="B48" s="26" t="str">
        <f>IF(SUMIFS('NSE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Options'!$H:$H,"MDAW*")=0,"",SUMIFS('NSE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Options'!$H:$H,"MDAW*"))</f>
        <v/>
      </c>
      <c r="C48" s="26" t="str">
        <f>IF(SUMIFS('NSE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Options'!$H:$H,"MDAW*")=0,"",SUMIFS('NSE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Options'!$H:$H,"MDAW*"))</f>
        <v/>
      </c>
      <c r="D48" s="26" t="str">
        <f>IF(SUMIFS('NSE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Options'!$H:$H,"MDAW*")=0,"",SUMIFS('NSE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Options'!$H:$H,"MDAW*"))</f>
        <v/>
      </c>
      <c r="E48" s="26" t="str">
        <f>IF(SUMIFS('NSE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Options'!$H:$H,"MDAW*")=0,"",SUMIFS('NSE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Options'!$H:$H,"MDAW*"))</f>
        <v/>
      </c>
      <c r="F48" s="26">
        <f>IF(SUMIFS('NSE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Options'!$H:$H,"MDAW*")=0,"",SUMIFS('NSE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Options'!$H:$H,"MDAW*"))</f>
        <v>514.18719999999996</v>
      </c>
      <c r="G48" s="26" t="str">
        <f>IF(SUMIFS('NSE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Options'!$H:$H,"MDAW*")=0,"",SUMIFS('NSE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Options'!$H:$H,"MDAW*"))</f>
        <v/>
      </c>
      <c r="H48" s="26">
        <f t="shared" si="1"/>
        <v>514.18719999999996</v>
      </c>
    </row>
    <row r="49" spans="1:8">
      <c r="A49" t="s">
        <v>70</v>
      </c>
      <c r="B49" s="26">
        <f>IF(SUMIFS('NSE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Options'!$H:$H,"MDAW*")=0,"",SUMIFS('NSE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Options'!$H:$H,"MDAW*"))</f>
        <v>590.20480000000009</v>
      </c>
      <c r="C49" s="26">
        <f>IF(SUMIFS('NSE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Options'!$H:$H,"MDAW*")=0,"",SUMIFS('NSE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Options'!$H:$H,"MDAW*"))</f>
        <v>855.62580000000003</v>
      </c>
      <c r="D49" s="26">
        <f>IF(SUMIFS('NSE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Options'!$H:$H,"MDAW*")=0,"",SUMIFS('NSE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Options'!$H:$H,"MDAW*"))</f>
        <v>441.30490000000003</v>
      </c>
      <c r="E49" s="26">
        <f>IF(SUMIFS('NSE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Options'!$H:$H,"MDAW*")=0,"",SUMIFS('NSE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Options'!$H:$H,"MDAW*"))</f>
        <v>311.01989999999995</v>
      </c>
      <c r="F49" s="26">
        <f>IF(SUMIFS('NSE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Options'!$H:$H,"MDAW*")=0,"",SUMIFS('NSE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Options'!$H:$H,"MDAW*"))</f>
        <v>635.6617</v>
      </c>
      <c r="G49" s="26" t="str">
        <f>IF(SUMIFS('NSE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Options'!$H:$H,"MDAW*")=0,"",SUMIFS('NSE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Options'!$H:$H,"MDAW*"))</f>
        <v/>
      </c>
      <c r="H49" s="26">
        <f t="shared" si="1"/>
        <v>2833.8171000000002</v>
      </c>
    </row>
    <row r="50" spans="1:8">
      <c r="A50" t="s">
        <v>71</v>
      </c>
      <c r="B50" s="26">
        <f>IF(SUMIFS('NSE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Options'!$H:$H,"MDAW*")=0,"",SUMIFS('NSE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Options'!$H:$H,"MDAW*"))</f>
        <v>572.07620000000009</v>
      </c>
      <c r="C50" s="26">
        <f>IF(SUMIFS('NSE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Options'!$H:$H,"MDAW*")=0,"",SUMIFS('NSE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Options'!$H:$H,"MDAW*"))</f>
        <v>676.83180000000004</v>
      </c>
      <c r="D50" s="26">
        <f>IF(SUMIFS('NSE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Options'!$H:$H,"MDAW*")=0,"",SUMIFS('NSE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Options'!$H:$H,"MDAW*"))</f>
        <v>320.72629999999998</v>
      </c>
      <c r="E50" s="26">
        <f>IF(SUMIFS('NSE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Options'!$H:$H,"MDAW*")=0,"",SUMIFS('NSE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Options'!$H:$H,"MDAW*"))</f>
        <v>284.13209999999998</v>
      </c>
      <c r="F50" s="26">
        <f>IF(SUMIFS('NSE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Options'!$H:$H,"MDAW*")=0,"",SUMIFS('NSE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Options'!$H:$H,"MDAW*"))</f>
        <v>556.2897999999999</v>
      </c>
      <c r="G50" s="26" t="str">
        <f>IF(SUMIFS('NSE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Options'!$H:$H,"MDAW*")=0,"",SUMIFS('NSE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Options'!$H:$H,"MDAW*"))</f>
        <v/>
      </c>
      <c r="H50" s="26">
        <f t="shared" si="1"/>
        <v>2410.0562</v>
      </c>
    </row>
    <row r="51" spans="1:8">
      <c r="A51" t="s">
        <v>72</v>
      </c>
      <c r="B51" s="26">
        <f>IF(SUMIFS('NSE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Options'!$H:$H,"MDAW*")=0,"",SUMIFS('NSE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Options'!$H:$H,"MDAW*"))</f>
        <v>541.12299999999993</v>
      </c>
      <c r="C51" s="26">
        <f>IF(SUMIFS('NSE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Options'!$H:$H,"MDAW*")=0,"",SUMIFS('NSE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Options'!$H:$H,"MDAW*"))</f>
        <v>555.87239999999997</v>
      </c>
      <c r="D51" s="26">
        <f>IF(SUMIFS('NSE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Options'!$H:$H,"MDAW*")=0,"",SUMIFS('NSE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Options'!$H:$H,"MDAW*"))</f>
        <v>223.23779999999999</v>
      </c>
      <c r="E51" s="26">
        <f>IF(SUMIFS('NSE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Options'!$H:$H,"MDAW*")=0,"",SUMIFS('NSE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Options'!$H:$H,"MDAW*"))</f>
        <v>197.69030000000001</v>
      </c>
      <c r="F51" s="26">
        <f>IF(SUMIFS('NSE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Options'!$H:$H,"MDAW*")=0,"",SUMIFS('NSE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Options'!$H:$H,"MDAW*"))</f>
        <v>388.81139999999999</v>
      </c>
      <c r="G51" s="26" t="str">
        <f>IF(SUMIFS('NSE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Options'!$H:$H,"MDAW*")=0,"",SUMIFS('NSE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Options'!$H:$H,"MDAW*"))</f>
        <v/>
      </c>
      <c r="H51" s="26">
        <f t="shared" si="1"/>
        <v>1906.7348999999997</v>
      </c>
    </row>
    <row r="52" spans="1:8">
      <c r="A52" t="s">
        <v>73</v>
      </c>
      <c r="B52" s="26">
        <f>IF(SUMIFS('NSE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Options'!$H:$H,"MDAW*")=0,"",SUMIFS('NSE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Options'!$H:$H,"MDAW*"))</f>
        <v>285.89149999999995</v>
      </c>
      <c r="C52" s="26">
        <f>IF(SUMIFS('NSE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Options'!$H:$H,"MDAW*")=0,"",SUMIFS('NSE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Options'!$H:$H,"MDAW*"))</f>
        <v>597.25290000000007</v>
      </c>
      <c r="D52" s="26">
        <f>IF(SUMIFS('NSE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Options'!$H:$H,"MDAW*")=0,"",SUMIFS('NSE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Options'!$H:$H,"MDAW*"))</f>
        <v>305.7722</v>
      </c>
      <c r="E52" s="26">
        <f>IF(SUMIFS('NSE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Options'!$H:$H,"MDAW*")=0,"",SUMIFS('NSE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Options'!$H:$H,"MDAW*"))</f>
        <v>245.6686</v>
      </c>
      <c r="F52" s="26" t="str">
        <f>IF(SUMIFS('NSE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Options'!$H:$H,"MDAW*")=0,"",SUMIFS('NSE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Options'!$H:$H,"MDAW*"))</f>
        <v/>
      </c>
      <c r="G52" s="26" t="str">
        <f>IF(SUMIFS('NSE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Options'!$H:$H,"MDAW*")=0,"",SUMIFS('NSE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Options'!$H:$H,"MDAW*"))</f>
        <v/>
      </c>
      <c r="H52" s="26">
        <f t="shared" si="1"/>
        <v>1434.5852</v>
      </c>
    </row>
    <row r="53" spans="1:8">
      <c r="A53" t="s">
        <v>74</v>
      </c>
      <c r="B53" s="26">
        <f>IF(SUMIFS('NSE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Options'!$H:$H,"MDAW*")=0,"",SUMIFS('NSE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Options'!$H:$H,"MDAW*"))</f>
        <v>516.74850000000004</v>
      </c>
      <c r="C53" s="26">
        <f>IF(SUMIFS('NSE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Options'!$H:$H,"MDAW*")=0,"",SUMIFS('NSE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Options'!$H:$H,"MDAW*"))</f>
        <v>644.51839999999993</v>
      </c>
      <c r="D53" s="26" t="str">
        <f>IF(SUMIFS('NSE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Options'!$H:$H,"MDAW*")=0,"",SUMIFS('NSE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Options'!$H:$H,"MDAW*"))</f>
        <v/>
      </c>
      <c r="E53" s="26" t="str">
        <f>IF(SUMIFS('NSE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Options'!$H:$H,"MDAW*")=0,"",SUMIFS('NSE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Options'!$H:$H,"MDAW*"))</f>
        <v/>
      </c>
      <c r="F53" s="26" t="str">
        <f>IF(SUMIFS('NSE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Options'!$H:$H,"MDAW*")=0,"",SUMIFS('NSE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Options'!$H:$H,"MDAW*"))</f>
        <v/>
      </c>
      <c r="G53" s="26" t="str">
        <f>IF(SUMIFS('NSE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Options'!$H:$H,"MDAW*")=0,"",SUMIFS('NSE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Options'!$H:$H,"MDAW*"))</f>
        <v/>
      </c>
      <c r="H53" s="26">
        <f t="shared" si="1"/>
        <v>1161.2669000000001</v>
      </c>
    </row>
    <row r="54" spans="1:8">
      <c r="A54" t="s">
        <v>75</v>
      </c>
      <c r="B54" s="26">
        <f>IF(SUMIFS('NSE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Options'!$H:$H,"MDAW*")=0,"",SUMIFS('NSE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Options'!$H:$H,"MDAW*"))</f>
        <v>344.47219999999999</v>
      </c>
      <c r="C54" s="26">
        <f>IF(SUMIFS('NSE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Options'!$H:$H,"MDAW*")=0,"",SUMIFS('NSE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Options'!$H:$H,"MDAW*"))</f>
        <v>558.45189999999991</v>
      </c>
      <c r="D54" s="26">
        <f>IF(SUMIFS('NSE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Options'!$H:$H,"MDAW*")=0,"",SUMIFS('NSE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Options'!$H:$H,"MDAW*"))</f>
        <v>267.61159999999995</v>
      </c>
      <c r="E54" s="26">
        <f>IF(SUMIFS('NSE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Options'!$H:$H,"MDAW*")=0,"",SUMIFS('NSE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Options'!$H:$H,"MDAW*"))</f>
        <v>214.36269999999996</v>
      </c>
      <c r="F54" s="26">
        <f>IF(SUMIFS('NSE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Options'!$H:$H,"MDAW*")=0,"",SUMIFS('NSE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Options'!$H:$H,"MDAW*"))</f>
        <v>351.53100000000001</v>
      </c>
      <c r="G54" s="26" t="str">
        <f>IF(SUMIFS('NSE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Options'!$H:$H,"MDAW*")=0,"",SUMIFS('NSE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Options'!$H:$H,"MDAW*"))</f>
        <v/>
      </c>
      <c r="H54" s="26">
        <f t="shared" si="1"/>
        <v>1736.4293999999998</v>
      </c>
    </row>
    <row r="55" spans="1:8">
      <c r="A55" t="s">
        <v>76</v>
      </c>
      <c r="B55" s="26">
        <f>IF(SUMIFS('NSE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Options'!$H:$H,"MDAW*")=0,"",SUMIFS('NSE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Options'!$H:$H,"MDAW*"))</f>
        <v>539.42529999999999</v>
      </c>
      <c r="C55" s="26">
        <f>IF(SUMIFS('NSE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Options'!$H:$H,"MDAW*")=0,"",SUMIFS('NSE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Options'!$H:$H,"MDAW*"))</f>
        <v>647.57740000000001</v>
      </c>
      <c r="D55" s="26">
        <f>IF(SUMIFS('NSE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Options'!$H:$H,"MDAW*")=0,"",SUMIFS('NSE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Options'!$H:$H,"MDAW*"))</f>
        <v>375.57139999999998</v>
      </c>
      <c r="E55" s="26">
        <f>IF(SUMIFS('NSE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Options'!$H:$H,"MDAW*")=0,"",SUMIFS('NSE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Options'!$H:$H,"MDAW*"))</f>
        <v>253.54659999999998</v>
      </c>
      <c r="F55" s="26">
        <f>IF(SUMIFS('NSE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Options'!$H:$H,"MDAW*")=0,"",SUMIFS('NSE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Options'!$H:$H,"MDAW*"))</f>
        <v>368.05490000000003</v>
      </c>
      <c r="G55" s="26" t="str">
        <f>IF(SUMIFS('NSE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Options'!$H:$H,"MDAW*")=0,"",SUMIFS('NSE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Options'!$H:$H,"MDAW*"))</f>
        <v/>
      </c>
      <c r="H55" s="26">
        <f t="shared" si="1"/>
        <v>2184.1756</v>
      </c>
    </row>
    <row r="56" spans="1:8">
      <c r="A56" t="s">
        <v>77</v>
      </c>
      <c r="B56" s="26" t="str">
        <f>IF(SUMIFS('NSE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Options'!$H:$H,"MDAW*")=0,"",SUMIFS('NSE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Options'!$H:$H,"MDAW*"))</f>
        <v/>
      </c>
      <c r="C56" s="26" t="str">
        <f>IF(SUMIFS('NSE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Options'!$H:$H,"MDAW*")=0,"",SUMIFS('NSE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Options'!$H:$H,"MDAW*"))</f>
        <v/>
      </c>
      <c r="D56" s="26">
        <f>IF(SUMIFS('NSE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Options'!$H:$H,"MDAW*")=0,"",SUMIFS('NSE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Options'!$H:$H,"MDAW*"))</f>
        <v>256.13209999999998</v>
      </c>
      <c r="E56" s="26">
        <f>IF(SUMIFS('NSE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Options'!$H:$H,"MDAW*")=0,"",SUMIFS('NSE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Options'!$H:$H,"MDAW*"))</f>
        <v>191.42280000000002</v>
      </c>
      <c r="F56" s="26">
        <f>IF(SUMIFS('NSE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Options'!$H:$H,"MDAW*")=0,"",SUMIFS('NSE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Options'!$H:$H,"MDAW*"))</f>
        <v>415.02259999999995</v>
      </c>
      <c r="G56" s="26" t="str">
        <f>IF(SUMIFS('NSE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Options'!$H:$H,"MDAW*")=0,"",SUMIFS('NSE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Options'!$H:$H,"MDAW*"))</f>
        <v/>
      </c>
      <c r="H56" s="26">
        <f t="shared" si="1"/>
        <v>862.57749999999987</v>
      </c>
    </row>
    <row r="57" spans="1:8">
      <c r="A57" t="s">
        <v>78</v>
      </c>
      <c r="B57" s="26" t="str">
        <f>IF(SUMIFS('NSE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Options'!$H:$H,"MDAW*")=0,"",SUMIFS('NSE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Options'!$H:$H,"MDAW*"))</f>
        <v/>
      </c>
      <c r="C57" s="26" t="str">
        <f>IF(SUMIFS('NSE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Options'!$H:$H,"MDAW*")=0,"",SUMIFS('NSE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Options'!$H:$H,"MDAW*"))</f>
        <v/>
      </c>
      <c r="D57" s="26" t="str">
        <f>IF(SUMIFS('NSE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Options'!$H:$H,"MDAW*")=0,"",SUMIFS('NSE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Options'!$H:$H,"MDAW*"))</f>
        <v/>
      </c>
      <c r="E57" s="26" t="str">
        <f>IF(SUMIFS('NSE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Options'!$H:$H,"MDAW*")=0,"",SUMIFS('NSE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Options'!$H:$H,"MDAW*"))</f>
        <v/>
      </c>
      <c r="F57" s="26" t="str">
        <f>IF(SUMIFS('NSE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Options'!$H:$H,"MDAW*")=0,"",SUMIFS('NSE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Options'!$H:$H,"MDAW*"))</f>
        <v/>
      </c>
      <c r="G57" s="26" t="str">
        <f>IF(SUMIFS('NSE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Options'!$H:$H,"MDAW*")=0,"",SUMIFS('NSE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Options'!$H:$H,"MDAW*"))</f>
        <v/>
      </c>
      <c r="H57" s="26" t="str">
        <f t="shared" si="1"/>
        <v/>
      </c>
    </row>
    <row r="58" spans="1:8">
      <c r="A58" t="s">
        <v>79</v>
      </c>
      <c r="B58" s="26" t="str">
        <f>IF(SUMIFS('NSE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Options'!$H:$H,"MDAW*")=0,"",SUMIFS('NSE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Options'!$H:$H,"MDAW*"))</f>
        <v/>
      </c>
      <c r="C58" s="26" t="str">
        <f>IF(SUMIFS('NSE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Options'!$H:$H,"MDAW*")=0,"",SUMIFS('NSE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Options'!$H:$H,"MDAW*"))</f>
        <v/>
      </c>
      <c r="D58" s="26" t="str">
        <f>IF(SUMIFS('NSE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Options'!$H:$H,"MDAW*")=0,"",SUMIFS('NSE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Options'!$H:$H,"MDAW*"))</f>
        <v/>
      </c>
      <c r="E58" s="26" t="str">
        <f>IF(SUMIFS('NSE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Options'!$H:$H,"MDAW*")=0,"",SUMIFS('NSE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Options'!$H:$H,"MDAW*"))</f>
        <v/>
      </c>
      <c r="F58" s="26" t="str">
        <f>IF(SUMIFS('NSE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Options'!$H:$H,"MDAW*")=0,"",SUMIFS('NSE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Options'!$H:$H,"MDAW*"))</f>
        <v/>
      </c>
      <c r="G58" s="26" t="str">
        <f>IF(SUMIFS('NSE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Options'!$H:$H,"MDAW*")=0,"",SUMIFS('NSE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Options'!$H:$H,"MDAW*"))</f>
        <v/>
      </c>
      <c r="H58" s="26" t="str">
        <f t="shared" si="1"/>
        <v/>
      </c>
    </row>
    <row r="59" spans="1:8" hidden="1" outlineLevel="1">
      <c r="A59" t="s">
        <v>80</v>
      </c>
      <c r="B59" s="26" t="str">
        <f>IF(SUMIFS('NSE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Options'!$H:$H,"MDAW*")=0,"",SUMIFS('NSE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Options'!$H:$H,"MDAW*"))</f>
        <v/>
      </c>
      <c r="C59" s="26" t="str">
        <f>IF(SUMIFS('NSE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Options'!$H:$H,"MDAW*")=0,"",SUMIFS('NSE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Options'!$H:$H,"MDAW*"))</f>
        <v/>
      </c>
      <c r="D59" s="26" t="str">
        <f>IF(SUMIFS('NSE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Options'!$H:$H,"MDAW*")=0,"",SUMIFS('NSE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Options'!$H:$H,"MDAW*"))</f>
        <v/>
      </c>
      <c r="E59" s="26" t="str">
        <f>IF(SUMIFS('NSE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Options'!$H:$H,"MDAW*")=0,"",SUMIFS('NSE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Options'!$H:$H,"MDAW*"))</f>
        <v/>
      </c>
      <c r="F59" s="26" t="str">
        <f>IF(SUMIFS('NSE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Options'!$H:$H,"MDAW*")=0,"",SUMIFS('NSE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Options'!$H:$H,"MDAW*"))</f>
        <v/>
      </c>
      <c r="G59" s="26" t="str">
        <f>IF(SUMIFS('NSE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Options'!$H:$H,"MDAW*")=0,"",SUMIFS('NSE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Options'!$H:$H,"MDAW*"))</f>
        <v/>
      </c>
      <c r="H59" s="26" t="str">
        <f t="shared" si="1"/>
        <v/>
      </c>
    </row>
    <row r="60" spans="1:8" hidden="1" outlineLevel="1">
      <c r="A60" t="s">
        <v>81</v>
      </c>
      <c r="B60" s="26" t="str">
        <f>IF(SUMIFS('NSE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Options'!$H:$H,"MDAW*")=0,"",SUMIFS('NSE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Options'!$H:$H,"MDAW*"))</f>
        <v/>
      </c>
      <c r="C60" s="26" t="str">
        <f>IF(SUMIFS('NSE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Options'!$H:$H,"MDAW*")=0,"",SUMIFS('NSE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Options'!$H:$H,"MDAW*"))</f>
        <v/>
      </c>
      <c r="D60" s="26" t="str">
        <f>IF(SUMIFS('NSE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Options'!$H:$H,"MDAW*")=0,"",SUMIFS('NSE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Options'!$H:$H,"MDAW*"))</f>
        <v/>
      </c>
      <c r="E60" s="26" t="str">
        <f>IF(SUMIFS('NSE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Options'!$H:$H,"MDAW*")=0,"",SUMIFS('NSE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Options'!$H:$H,"MDAW*"))</f>
        <v/>
      </c>
      <c r="F60" s="26" t="str">
        <f>IF(SUMIFS('NSE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Options'!$H:$H,"MDAW*")=0,"",SUMIFS('NSE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Options'!$H:$H,"MDAW*"))</f>
        <v/>
      </c>
      <c r="G60" s="26" t="str">
        <f>IF(SUMIFS('NSE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Options'!$H:$H,"MDAW*")=0,"",SUMIFS('NSE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Options'!$H:$H,"MDAW*"))</f>
        <v/>
      </c>
      <c r="H60" s="26" t="str">
        <f t="shared" si="1"/>
        <v/>
      </c>
    </row>
    <row r="61" spans="1:8" hidden="1" outlineLevel="1">
      <c r="A61" t="s">
        <v>82</v>
      </c>
      <c r="B61" s="26" t="str">
        <f>IF(SUMIFS('NSE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Options'!$H:$H,"MDAW*")=0,"",SUMIFS('NSE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Options'!$H:$H,"MDAW*"))</f>
        <v/>
      </c>
      <c r="C61" s="26" t="str">
        <f>IF(SUMIFS('NSE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Options'!$H:$H,"MDAW*")=0,"",SUMIFS('NSE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Options'!$H:$H,"MDAW*"))</f>
        <v/>
      </c>
      <c r="D61" s="26" t="str">
        <f>IF(SUMIFS('NSE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Options'!$H:$H,"MDAW*")=0,"",SUMIFS('NSE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Options'!$H:$H,"MDAW*"))</f>
        <v/>
      </c>
      <c r="E61" s="26" t="str">
        <f>IF(SUMIFS('NSE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Options'!$H:$H,"MDAW*")=0,"",SUMIFS('NSE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Options'!$H:$H,"MDAW*"))</f>
        <v/>
      </c>
      <c r="F61" s="26" t="str">
        <f>IF(SUMIFS('NSE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Options'!$H:$H,"MDAW*")=0,"",SUMIFS('NSE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Options'!$H:$H,"MDAW*"))</f>
        <v/>
      </c>
      <c r="G61" s="26" t="str">
        <f>IF(SUMIFS('NSE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Options'!$H:$H,"MDAW*")=0,"",SUMIFS('NSE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Options'!$H:$H,"MDAW*"))</f>
        <v/>
      </c>
      <c r="H61" s="26" t="str">
        <f t="shared" si="1"/>
        <v/>
      </c>
    </row>
    <row r="62" spans="1:8" hidden="1" outlineLevel="1">
      <c r="A62" t="s">
        <v>83</v>
      </c>
      <c r="B62" s="26" t="str">
        <f>IF(SUMIFS('NSE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Options'!$H:$H,"MDAW*")=0,"",SUMIFS('NSE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Options'!$H:$H,"MDAW*"))</f>
        <v/>
      </c>
      <c r="C62" s="26" t="str">
        <f>IF(SUMIFS('NSE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Options'!$H:$H,"MDAW*")=0,"",SUMIFS('NSE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Options'!$H:$H,"MDAW*"))</f>
        <v/>
      </c>
      <c r="D62" s="26" t="str">
        <f>IF(SUMIFS('NSE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Options'!$H:$H,"MDAW*")=0,"",SUMIFS('NSE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Options'!$H:$H,"MDAW*"))</f>
        <v/>
      </c>
      <c r="E62" s="26" t="str">
        <f>IF(SUMIFS('NSE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Options'!$H:$H,"MDAW*")=0,"",SUMIFS('NSE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Options'!$H:$H,"MDAW*"))</f>
        <v/>
      </c>
      <c r="F62" s="26" t="str">
        <f>IF(SUMIFS('NSE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Options'!$H:$H,"MDAW*")=0,"",SUMIFS('NSE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Options'!$H:$H,"MDAW*"))</f>
        <v/>
      </c>
      <c r="G62" s="26" t="str">
        <f>IF(SUMIFS('NSE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Options'!$H:$H,"MDAW*")=0,"",SUMIFS('NSE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Options'!$H:$H,"MDAW*"))</f>
        <v/>
      </c>
      <c r="H62" s="26" t="str">
        <f t="shared" si="1"/>
        <v/>
      </c>
    </row>
    <row r="63" spans="1:8" hidden="1" outlineLevel="1">
      <c r="A63" t="s">
        <v>84</v>
      </c>
      <c r="B63" s="26" t="str">
        <f>IF(SUMIFS('NSE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Options'!$H:$H,"MDAW*")=0,"",SUMIFS('NSE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Options'!$H:$H,"MDAW*"))</f>
        <v/>
      </c>
      <c r="C63" s="26" t="str">
        <f>IF(SUMIFS('NSE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Options'!$H:$H,"MDAW*")=0,"",SUMIFS('NSE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Options'!$H:$H,"MDAW*"))</f>
        <v/>
      </c>
      <c r="D63" s="26" t="str">
        <f>IF(SUMIFS('NSE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Options'!$H:$H,"MDAW*")=0,"",SUMIFS('NSE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Options'!$H:$H,"MDAW*"))</f>
        <v/>
      </c>
      <c r="E63" s="26" t="str">
        <f>IF(SUMIFS('NSE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Options'!$H:$H,"MDAW*")=0,"",SUMIFS('NSE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Options'!$H:$H,"MDAW*"))</f>
        <v/>
      </c>
      <c r="F63" s="26" t="str">
        <f>IF(SUMIFS('NSE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Options'!$H:$H,"MDAW*")=0,"",SUMIFS('NSE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Options'!$H:$H,"MDAW*"))</f>
        <v/>
      </c>
      <c r="G63" s="26" t="str">
        <f>IF(SUMIFS('NSE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Options'!$H:$H,"MDAW*")=0,"",SUMIFS('NSE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Options'!$H:$H,"MDAW*"))</f>
        <v/>
      </c>
      <c r="H63" s="26" t="str">
        <f t="shared" si="1"/>
        <v/>
      </c>
    </row>
    <row r="64" spans="1:8" hidden="1" outlineLevel="1">
      <c r="A64" t="s">
        <v>85</v>
      </c>
      <c r="B64" s="26" t="str">
        <f>IF(SUMIFS('NSE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Options'!$H:$H,"MDAW*")=0,"",SUMIFS('NSE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Options'!$H:$H,"MDAW*"))</f>
        <v/>
      </c>
      <c r="C64" s="26" t="str">
        <f>IF(SUMIFS('NSE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Options'!$H:$H,"MDAW*")=0,"",SUMIFS('NSE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Options'!$H:$H,"MDAW*"))</f>
        <v/>
      </c>
      <c r="D64" s="26" t="str">
        <f>IF(SUMIFS('NSE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Options'!$H:$H,"MDAW*")=0,"",SUMIFS('NSE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Options'!$H:$H,"MDAW*"))</f>
        <v/>
      </c>
      <c r="E64" s="26" t="str">
        <f>IF(SUMIFS('NSE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Options'!$H:$H,"MDAW*")=0,"",SUMIFS('NSE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Options'!$H:$H,"MDAW*"))</f>
        <v/>
      </c>
      <c r="F64" s="26" t="str">
        <f>IF(SUMIFS('NSE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Options'!$H:$H,"MDAW*")=0,"",SUMIFS('NSE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Options'!$H:$H,"MDAW*"))</f>
        <v/>
      </c>
      <c r="G64" s="26" t="str">
        <f>IF(SUMIFS('NSE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Options'!$H:$H,"MDAW*")=0,"",SUMIFS('NSE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Options'!$H:$H,"MDAW*"))</f>
        <v/>
      </c>
      <c r="H64" s="26" t="str">
        <f t="shared" si="1"/>
        <v/>
      </c>
    </row>
    <row r="65" spans="1:8" hidden="1" outlineLevel="1">
      <c r="A65" t="s">
        <v>86</v>
      </c>
      <c r="B65" s="26" t="str">
        <f>IF(SUMIFS('NSE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Options'!$H:$H,"MDAW*")=0,"",SUMIFS('NSE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Options'!$H:$H,"MDAW*"))</f>
        <v/>
      </c>
      <c r="C65" s="26" t="str">
        <f>IF(SUMIFS('NSE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Options'!$H:$H,"MDAW*")=0,"",SUMIFS('NSE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Options'!$H:$H,"MDAW*"))</f>
        <v/>
      </c>
      <c r="D65" s="26" t="str">
        <f>IF(SUMIFS('NSE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Options'!$H:$H,"MDAW*")=0,"",SUMIFS('NSE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Options'!$H:$H,"MDAW*"))</f>
        <v/>
      </c>
      <c r="E65" s="26" t="str">
        <f>IF(SUMIFS('NSE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Options'!$H:$H,"MDAW*")=0,"",SUMIFS('NSE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Options'!$H:$H,"MDAW*"))</f>
        <v/>
      </c>
      <c r="F65" s="26" t="str">
        <f>IF(SUMIFS('NSE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Options'!$H:$H,"MDAW*")=0,"",SUMIFS('NSE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Options'!$H:$H,"MDAW*"))</f>
        <v/>
      </c>
      <c r="G65" s="26" t="str">
        <f>IF(SUMIFS('NSE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Options'!$H:$H,"MDAW*")=0,"",SUMIFS('NSE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Options'!$H:$H,"MDAW*"))</f>
        <v/>
      </c>
      <c r="H65" s="26" t="str">
        <f t="shared" si="1"/>
        <v/>
      </c>
    </row>
    <row r="66" spans="1:8" hidden="1" outlineLevel="1">
      <c r="A66" t="s">
        <v>87</v>
      </c>
      <c r="B66" s="26" t="str">
        <f>IF(SUMIFS('NSE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Options'!$H:$H,"MDAW*")=0,"",SUMIFS('NSE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Options'!$H:$H,"MDAW*"))</f>
        <v/>
      </c>
      <c r="C66" s="26" t="str">
        <f>IF(SUMIFS('NSE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Options'!$H:$H,"MDAW*")=0,"",SUMIFS('NSE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Options'!$H:$H,"MDAW*"))</f>
        <v/>
      </c>
      <c r="D66" s="26" t="str">
        <f>IF(SUMIFS('NSE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Options'!$H:$H,"MDAW*")=0,"",SUMIFS('NSE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Options'!$H:$H,"MDAW*"))</f>
        <v/>
      </c>
      <c r="E66" s="26" t="str">
        <f>IF(SUMIFS('NSE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Options'!$H:$H,"MDAW*")=0,"",SUMIFS('NSE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Options'!$H:$H,"MDAW*"))</f>
        <v/>
      </c>
      <c r="F66" s="26" t="str">
        <f>IF(SUMIFS('NSE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Options'!$H:$H,"MDAW*")=0,"",SUMIFS('NSE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Options'!$H:$H,"MDAW*"))</f>
        <v/>
      </c>
      <c r="G66" s="26" t="str">
        <f>IF(SUMIFS('NSE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Options'!$H:$H,"MDAW*")=0,"",SUMIFS('NSE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Options'!$H:$H,"MDAW*"))</f>
        <v/>
      </c>
      <c r="H66" s="26" t="str">
        <f t="shared" si="1"/>
        <v/>
      </c>
    </row>
    <row r="67" spans="1:8" hidden="1" outlineLevel="1">
      <c r="A67" t="s">
        <v>88</v>
      </c>
      <c r="B67" s="26" t="str">
        <f>IF(SUMIFS('NSE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Options'!$H:$H,"MDAW*")=0,"",SUMIFS('NSE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Options'!$H:$H,"MDAW*"))</f>
        <v/>
      </c>
      <c r="C67" s="26" t="str">
        <f>IF(SUMIFS('NSE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Options'!$H:$H,"MDAW*")=0,"",SUMIFS('NSE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Options'!$H:$H,"MDAW*"))</f>
        <v/>
      </c>
      <c r="D67" s="26" t="str">
        <f>IF(SUMIFS('NSE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Options'!$H:$H,"MDAW*")=0,"",SUMIFS('NSE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Options'!$H:$H,"MDAW*"))</f>
        <v/>
      </c>
      <c r="E67" s="26" t="str">
        <f>IF(SUMIFS('NSE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Options'!$H:$H,"MDAW*")=0,"",SUMIFS('NSE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Options'!$H:$H,"MDAW*"))</f>
        <v/>
      </c>
      <c r="F67" s="26" t="str">
        <f>IF(SUMIFS('NSE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Options'!$H:$H,"MDAW*")=0,"",SUMIFS('NSE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Options'!$H:$H,"MDAW*"))</f>
        <v/>
      </c>
      <c r="G67" s="26" t="str">
        <f>IF(SUMIFS('NSE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Options'!$H:$H,"MDAW*")=0,"",SUMIFS('NSE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Options'!$H:$H,"MDAW*"))</f>
        <v/>
      </c>
      <c r="H67" s="26" t="str">
        <f t="shared" si="1"/>
        <v/>
      </c>
    </row>
    <row r="68" spans="1:8" hidden="1" outlineLevel="1">
      <c r="A68" t="s">
        <v>89</v>
      </c>
      <c r="B68" s="26" t="str">
        <f>IF(SUMIFS('NSE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Options'!$H:$H,"MDAW*")=0,"",SUMIFS('NSE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Options'!$H:$H,"MDAW*"))</f>
        <v/>
      </c>
      <c r="C68" s="26" t="str">
        <f>IF(SUMIFS('NSE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Options'!$H:$H,"MDAW*")=0,"",SUMIFS('NSE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Options'!$H:$H,"MDAW*"))</f>
        <v/>
      </c>
      <c r="D68" s="26" t="str">
        <f>IF(SUMIFS('NSE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Options'!$H:$H,"MDAW*")=0,"",SUMIFS('NSE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Options'!$H:$H,"MDAW*"))</f>
        <v/>
      </c>
      <c r="E68" s="26" t="str">
        <f>IF(SUMIFS('NSE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Options'!$H:$H,"MDAW*")=0,"",SUMIFS('NSE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Options'!$H:$H,"MDAW*"))</f>
        <v/>
      </c>
      <c r="F68" s="26" t="str">
        <f>IF(SUMIFS('NSE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Options'!$H:$H,"MDAW*")=0,"",SUMIFS('NSE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Options'!$H:$H,"MDAW*"))</f>
        <v/>
      </c>
      <c r="G68" s="26" t="str">
        <f>IF(SUMIFS('NSE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Options'!$H:$H,"MDAW*")=0,"",SUMIFS('NSE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Options'!$H:$H,"MDAW*"))</f>
        <v/>
      </c>
      <c r="H68" s="26" t="str">
        <f t="shared" si="1"/>
        <v/>
      </c>
    </row>
    <row r="69" spans="1:8" hidden="1" outlineLevel="1">
      <c r="A69" t="s">
        <v>90</v>
      </c>
      <c r="B69" s="26" t="str">
        <f>IF(SUMIFS('NSE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Options'!$H:$H,"MDAW*")=0,"",SUMIFS('NSE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Options'!$H:$H,"MDAW*"))</f>
        <v/>
      </c>
      <c r="C69" s="26" t="str">
        <f>IF(SUMIFS('NSE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Options'!$H:$H,"MDAW*")=0,"",SUMIFS('NSE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Options'!$H:$H,"MDAW*"))</f>
        <v/>
      </c>
      <c r="D69" s="26" t="str">
        <f>IF(SUMIFS('NSE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Options'!$H:$H,"MDAW*")=0,"",SUMIFS('NSE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Options'!$H:$H,"MDAW*"))</f>
        <v/>
      </c>
      <c r="E69" s="26" t="str">
        <f>IF(SUMIFS('NSE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Options'!$H:$H,"MDAW*")=0,"",SUMIFS('NSE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Options'!$H:$H,"MDAW*"))</f>
        <v/>
      </c>
      <c r="F69" s="26" t="str">
        <f>IF(SUMIFS('NSE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Options'!$H:$H,"MDAW*")=0,"",SUMIFS('NSE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Options'!$H:$H,"MDAW*"))</f>
        <v/>
      </c>
      <c r="G69" s="26" t="str">
        <f>IF(SUMIFS('NSE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Options'!$H:$H,"MDAW*")=0,"",SUMIFS('NSE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Options'!$H:$H,"MDAW*"))</f>
        <v/>
      </c>
      <c r="H69" s="26" t="str">
        <f t="shared" ref="H69:H100" si="2">IF(SUM(B69:G69)=0,"",SUM(B69:G69))</f>
        <v/>
      </c>
    </row>
    <row r="70" spans="1:8" hidden="1" outlineLevel="1">
      <c r="A70" t="s">
        <v>91</v>
      </c>
      <c r="B70" s="26" t="str">
        <f>IF(SUMIFS('NSE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Options'!$H:$H,"MDAW*")=0,"",SUMIFS('NSE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Options'!$H:$H,"MDAW*"))</f>
        <v/>
      </c>
      <c r="C70" s="26" t="str">
        <f>IF(SUMIFS('NSE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Options'!$H:$H,"MDAW*")=0,"",SUMIFS('NSE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Options'!$H:$H,"MDAW*"))</f>
        <v/>
      </c>
      <c r="D70" s="26" t="str">
        <f>IF(SUMIFS('NSE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Options'!$H:$H,"MDAW*")=0,"",SUMIFS('NSE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Options'!$H:$H,"MDAW*"))</f>
        <v/>
      </c>
      <c r="E70" s="26" t="str">
        <f>IF(SUMIFS('NSE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Options'!$H:$H,"MDAW*")=0,"",SUMIFS('NSE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Options'!$H:$H,"MDAW*"))</f>
        <v/>
      </c>
      <c r="F70" s="26" t="str">
        <f>IF(SUMIFS('NSE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Options'!$H:$H,"MDAW*")=0,"",SUMIFS('NSE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Options'!$H:$H,"MDAW*"))</f>
        <v/>
      </c>
      <c r="G70" s="26" t="str">
        <f>IF(SUMIFS('NSE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Options'!$H:$H,"MDAW*")=0,"",SUMIFS('NSE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Options'!$H:$H,"MDAW*"))</f>
        <v/>
      </c>
      <c r="H70" s="26" t="str">
        <f t="shared" si="2"/>
        <v/>
      </c>
    </row>
    <row r="71" spans="1:8" hidden="1" outlineLevel="1">
      <c r="A71" t="s">
        <v>92</v>
      </c>
      <c r="B71" s="26" t="str">
        <f>IF(SUMIFS('NSE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Options'!$H:$H,"MDAW*")=0,"",SUMIFS('NSE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Options'!$H:$H,"MDAW*"))</f>
        <v/>
      </c>
      <c r="C71" s="26" t="str">
        <f>IF(SUMIFS('NSE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Options'!$H:$H,"MDAW*")=0,"",SUMIFS('NSE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Options'!$H:$H,"MDAW*"))</f>
        <v/>
      </c>
      <c r="D71" s="26" t="str">
        <f>IF(SUMIFS('NSE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Options'!$H:$H,"MDAW*")=0,"",SUMIFS('NSE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Options'!$H:$H,"MDAW*"))</f>
        <v/>
      </c>
      <c r="E71" s="26" t="str">
        <f>IF(SUMIFS('NSE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Options'!$H:$H,"MDAW*")=0,"",SUMIFS('NSE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Options'!$H:$H,"MDAW*"))</f>
        <v/>
      </c>
      <c r="F71" s="26" t="str">
        <f>IF(SUMIFS('NSE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Options'!$H:$H,"MDAW*")=0,"",SUMIFS('NSE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Options'!$H:$H,"MDAW*"))</f>
        <v/>
      </c>
      <c r="G71" s="26" t="str">
        <f>IF(SUMIFS('NSE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Options'!$H:$H,"MDAW*")=0,"",SUMIFS('NSE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Options'!$H:$H,"MDAW*"))</f>
        <v/>
      </c>
      <c r="H71" s="26" t="str">
        <f t="shared" si="2"/>
        <v/>
      </c>
    </row>
    <row r="72" spans="1:8" hidden="1" outlineLevel="1">
      <c r="A72" t="s">
        <v>93</v>
      </c>
      <c r="B72" s="26" t="str">
        <f>IF(SUMIFS('NSE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Options'!$H:$H,"MDAW*")=0,"",SUMIFS('NSE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Options'!$H:$H,"MDAW*"))</f>
        <v/>
      </c>
      <c r="C72" s="26" t="str">
        <f>IF(SUMIFS('NSE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Options'!$H:$H,"MDAW*")=0,"",SUMIFS('NSE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Options'!$H:$H,"MDAW*"))</f>
        <v/>
      </c>
      <c r="D72" s="26" t="str">
        <f>IF(SUMIFS('NSE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Options'!$H:$H,"MDAW*")=0,"",SUMIFS('NSE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Options'!$H:$H,"MDAW*"))</f>
        <v/>
      </c>
      <c r="E72" s="26" t="str">
        <f>IF(SUMIFS('NSE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Options'!$H:$H,"MDAW*")=0,"",SUMIFS('NSE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Options'!$H:$H,"MDAW*"))</f>
        <v/>
      </c>
      <c r="F72" s="26" t="str">
        <f>IF(SUMIFS('NSE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Options'!$H:$H,"MDAW*")=0,"",SUMIFS('NSE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Options'!$H:$H,"MDAW*"))</f>
        <v/>
      </c>
      <c r="G72" s="26" t="str">
        <f>IF(SUMIFS('NSE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Options'!$H:$H,"MDAW*")=0,"",SUMIFS('NSE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Options'!$H:$H,"MDAW*"))</f>
        <v/>
      </c>
      <c r="H72" s="26" t="str">
        <f t="shared" si="2"/>
        <v/>
      </c>
    </row>
    <row r="73" spans="1:8" hidden="1" outlineLevel="1">
      <c r="A73" t="s">
        <v>94</v>
      </c>
      <c r="B73" s="26" t="str">
        <f>IF(SUMIFS('NSE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Options'!$H:$H,"MDAW*")=0,"",SUMIFS('NSE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Options'!$H:$H,"MDAW*"))</f>
        <v/>
      </c>
      <c r="C73" s="26" t="str">
        <f>IF(SUMIFS('NSE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Options'!$H:$H,"MDAW*")=0,"",SUMIFS('NSE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Options'!$H:$H,"MDAW*"))</f>
        <v/>
      </c>
      <c r="D73" s="26" t="str">
        <f>IF(SUMIFS('NSE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Options'!$H:$H,"MDAW*")=0,"",SUMIFS('NSE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Options'!$H:$H,"MDAW*"))</f>
        <v/>
      </c>
      <c r="E73" s="26" t="str">
        <f>IF(SUMIFS('NSE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Options'!$H:$H,"MDAW*")=0,"",SUMIFS('NSE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Options'!$H:$H,"MDAW*"))</f>
        <v/>
      </c>
      <c r="F73" s="26" t="str">
        <f>IF(SUMIFS('NSE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Options'!$H:$H,"MDAW*")=0,"",SUMIFS('NSE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Options'!$H:$H,"MDAW*"))</f>
        <v/>
      </c>
      <c r="G73" s="26" t="str">
        <f>IF(SUMIFS('NSE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Options'!$H:$H,"MDAW*")=0,"",SUMIFS('NSE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Options'!$H:$H,"MDAW*"))</f>
        <v/>
      </c>
      <c r="H73" s="26" t="str">
        <f t="shared" si="2"/>
        <v/>
      </c>
    </row>
    <row r="74" spans="1:8" hidden="1" outlineLevel="1">
      <c r="A74" t="s">
        <v>95</v>
      </c>
      <c r="B74" s="26" t="str">
        <f>IF(SUMIFS('NSE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Options'!$H:$H,"MDAW*")=0,"",SUMIFS('NSE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Options'!$H:$H,"MDAW*"))</f>
        <v/>
      </c>
      <c r="C74" s="26" t="str">
        <f>IF(SUMIFS('NSE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Options'!$H:$H,"MDAW*")=0,"",SUMIFS('NSE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Options'!$H:$H,"MDAW*"))</f>
        <v/>
      </c>
      <c r="D74" s="26" t="str">
        <f>IF(SUMIFS('NSE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Options'!$H:$H,"MDAW*")=0,"",SUMIFS('NSE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Options'!$H:$H,"MDAW*"))</f>
        <v/>
      </c>
      <c r="E74" s="26" t="str">
        <f>IF(SUMIFS('NSE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Options'!$H:$H,"MDAW*")=0,"",SUMIFS('NSE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Options'!$H:$H,"MDAW*"))</f>
        <v/>
      </c>
      <c r="F74" s="26" t="str">
        <f>IF(SUMIFS('NSE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Options'!$H:$H,"MDAW*")=0,"",SUMIFS('NSE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Options'!$H:$H,"MDAW*"))</f>
        <v/>
      </c>
      <c r="G74" s="26" t="str">
        <f>IF(SUMIFS('NSE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Options'!$H:$H,"MDAW*")=0,"",SUMIFS('NSE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Options'!$H:$H,"MDAW*"))</f>
        <v/>
      </c>
      <c r="H74" s="26" t="str">
        <f t="shared" si="2"/>
        <v/>
      </c>
    </row>
    <row r="75" spans="1:8" hidden="1" outlineLevel="1">
      <c r="A75" t="s">
        <v>96</v>
      </c>
      <c r="B75" s="26" t="str">
        <f>IF(SUMIFS('NSE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Options'!$H:$H,"MDAW*")=0,"",SUMIFS('NSE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Options'!$H:$H,"MDAW*"))</f>
        <v/>
      </c>
      <c r="C75" s="26" t="str">
        <f>IF(SUMIFS('NSE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Options'!$H:$H,"MDAW*")=0,"",SUMIFS('NSE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Options'!$H:$H,"MDAW*"))</f>
        <v/>
      </c>
      <c r="D75" s="26" t="str">
        <f>IF(SUMIFS('NSE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Options'!$H:$H,"MDAW*")=0,"",SUMIFS('NSE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Options'!$H:$H,"MDAW*"))</f>
        <v/>
      </c>
      <c r="E75" s="26" t="str">
        <f>IF(SUMIFS('NSE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Options'!$H:$H,"MDAW*")=0,"",SUMIFS('NSE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Options'!$H:$H,"MDAW*"))</f>
        <v/>
      </c>
      <c r="F75" s="26" t="str">
        <f>IF(SUMIFS('NSE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Options'!$H:$H,"MDAW*")=0,"",SUMIFS('NSE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Options'!$H:$H,"MDAW*"))</f>
        <v/>
      </c>
      <c r="G75" s="26" t="str">
        <f>IF(SUMIFS('NSE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Options'!$H:$H,"MDAW*")=0,"",SUMIFS('NSE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Options'!$H:$H,"MDAW*"))</f>
        <v/>
      </c>
      <c r="H75" s="26" t="str">
        <f t="shared" si="2"/>
        <v/>
      </c>
    </row>
    <row r="76" spans="1:8" hidden="1" outlineLevel="1">
      <c r="A76" t="s">
        <v>97</v>
      </c>
      <c r="B76" s="26" t="str">
        <f>IF(SUMIFS('NSE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Options'!$H:$H,"MDAW*")=0,"",SUMIFS('NSE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Options'!$H:$H,"MDAW*"))</f>
        <v/>
      </c>
      <c r="C76" s="26" t="str">
        <f>IF(SUMIFS('NSE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Options'!$H:$H,"MDAW*")=0,"",SUMIFS('NSE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Options'!$H:$H,"MDAW*"))</f>
        <v/>
      </c>
      <c r="D76" s="26" t="str">
        <f>IF(SUMIFS('NSE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Options'!$H:$H,"MDAW*")=0,"",SUMIFS('NSE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Options'!$H:$H,"MDAW*"))</f>
        <v/>
      </c>
      <c r="E76" s="26" t="str">
        <f>IF(SUMIFS('NSE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Options'!$H:$H,"MDAW*")=0,"",SUMIFS('NSE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Options'!$H:$H,"MDAW*"))</f>
        <v/>
      </c>
      <c r="F76" s="26" t="str">
        <f>IF(SUMIFS('NSE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Options'!$H:$H,"MDAW*")=0,"",SUMIFS('NSE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Options'!$H:$H,"MDAW*"))</f>
        <v/>
      </c>
      <c r="G76" s="26" t="str">
        <f>IF(SUMIFS('NSE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Options'!$H:$H,"MDAW*")=0,"",SUMIFS('NSE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Options'!$H:$H,"MDAW*"))</f>
        <v/>
      </c>
      <c r="H76" s="26" t="str">
        <f t="shared" si="2"/>
        <v/>
      </c>
    </row>
    <row r="77" spans="1:8" hidden="1" outlineLevel="1">
      <c r="A77" t="s">
        <v>98</v>
      </c>
      <c r="B77" s="26" t="str">
        <f>IF(SUMIFS('NSE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Options'!$H:$H,"MDAW*")=0,"",SUMIFS('NSE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Options'!$H:$H,"MDAW*"))</f>
        <v/>
      </c>
      <c r="C77" s="26" t="str">
        <f>IF(SUMIFS('NSE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Options'!$H:$H,"MDAW*")=0,"",SUMIFS('NSE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Options'!$H:$H,"MDAW*"))</f>
        <v/>
      </c>
      <c r="D77" s="26" t="str">
        <f>IF(SUMIFS('NSE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Options'!$H:$H,"MDAW*")=0,"",SUMIFS('NSE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Options'!$H:$H,"MDAW*"))</f>
        <v/>
      </c>
      <c r="E77" s="26" t="str">
        <f>IF(SUMIFS('NSE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Options'!$H:$H,"MDAW*")=0,"",SUMIFS('NSE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Options'!$H:$H,"MDAW*"))</f>
        <v/>
      </c>
      <c r="F77" s="26" t="str">
        <f>IF(SUMIFS('NSE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Options'!$H:$H,"MDAW*")=0,"",SUMIFS('NSE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Options'!$H:$H,"MDAW*"))</f>
        <v/>
      </c>
      <c r="G77" s="26" t="str">
        <f>IF(SUMIFS('NSE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Options'!$H:$H,"MDAW*")=0,"",SUMIFS('NSE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Options'!$H:$H,"MDAW*"))</f>
        <v/>
      </c>
      <c r="H77" s="26" t="str">
        <f t="shared" si="2"/>
        <v/>
      </c>
    </row>
    <row r="78" spans="1:8" hidden="1" outlineLevel="1">
      <c r="A78" t="s">
        <v>99</v>
      </c>
      <c r="B78" s="26" t="str">
        <f>IF(SUMIFS('NSE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Options'!$H:$H,"MDAW*")=0,"",SUMIFS('NSE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Options'!$H:$H,"MDAW*"))</f>
        <v/>
      </c>
      <c r="C78" s="26" t="str">
        <f>IF(SUMIFS('NSE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Options'!$H:$H,"MDAW*")=0,"",SUMIFS('NSE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Options'!$H:$H,"MDAW*"))</f>
        <v/>
      </c>
      <c r="D78" s="26" t="str">
        <f>IF(SUMIFS('NSE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Options'!$H:$H,"MDAW*")=0,"",SUMIFS('NSE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Options'!$H:$H,"MDAW*"))</f>
        <v/>
      </c>
      <c r="E78" s="26" t="str">
        <f>IF(SUMIFS('NSE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Options'!$H:$H,"MDAW*")=0,"",SUMIFS('NSE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Options'!$H:$H,"MDAW*"))</f>
        <v/>
      </c>
      <c r="F78" s="26" t="str">
        <f>IF(SUMIFS('NSE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Options'!$H:$H,"MDAW*")=0,"",SUMIFS('NSE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Options'!$H:$H,"MDAW*"))</f>
        <v/>
      </c>
      <c r="G78" s="26" t="str">
        <f>IF(SUMIFS('NSE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Options'!$H:$H,"MDAW*")=0,"",SUMIFS('NSE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Options'!$H:$H,"MDAW*"))</f>
        <v/>
      </c>
      <c r="H78" s="26" t="str">
        <f t="shared" si="2"/>
        <v/>
      </c>
    </row>
    <row r="79" spans="1:8" hidden="1" outlineLevel="1">
      <c r="A79" t="s">
        <v>100</v>
      </c>
      <c r="B79" s="26" t="str">
        <f>IF(SUMIFS('NSE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Options'!$H:$H,"MDAW*")=0,"",SUMIFS('NSE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Options'!$H:$H,"MDAW*"))</f>
        <v/>
      </c>
      <c r="C79" s="26" t="str">
        <f>IF(SUMIFS('NSE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Options'!$H:$H,"MDAW*")=0,"",SUMIFS('NSE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Options'!$H:$H,"MDAW*"))</f>
        <v/>
      </c>
      <c r="D79" s="26" t="str">
        <f>IF(SUMIFS('NSE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Options'!$H:$H,"MDAW*")=0,"",SUMIFS('NSE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Options'!$H:$H,"MDAW*"))</f>
        <v/>
      </c>
      <c r="E79" s="26" t="str">
        <f>IF(SUMIFS('NSE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Options'!$H:$H,"MDAW*")=0,"",SUMIFS('NSE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Options'!$H:$H,"MDAW*"))</f>
        <v/>
      </c>
      <c r="F79" s="26" t="str">
        <f>IF(SUMIFS('NSE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Options'!$H:$H,"MDAW*")=0,"",SUMIFS('NSE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Options'!$H:$H,"MDAW*"))</f>
        <v/>
      </c>
      <c r="G79" s="26" t="str">
        <f>IF(SUMIFS('NSE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Options'!$H:$H,"MDAW*")=0,"",SUMIFS('NSE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Options'!$H:$H,"MDAW*"))</f>
        <v/>
      </c>
      <c r="H79" s="26" t="str">
        <f t="shared" si="2"/>
        <v/>
      </c>
    </row>
    <row r="80" spans="1:8" hidden="1" outlineLevel="1">
      <c r="A80" t="s">
        <v>101</v>
      </c>
      <c r="B80" s="26" t="str">
        <f>IF(SUMIFS('NSE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Options'!$H:$H,"MDAW*")=0,"",SUMIFS('NSE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Options'!$H:$H,"MDAW*"))</f>
        <v/>
      </c>
      <c r="C80" s="26" t="str">
        <f>IF(SUMIFS('NSE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Options'!$H:$H,"MDAW*")=0,"",SUMIFS('NSE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Options'!$H:$H,"MDAW*"))</f>
        <v/>
      </c>
      <c r="D80" s="26" t="str">
        <f>IF(SUMIFS('NSE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Options'!$H:$H,"MDAW*")=0,"",SUMIFS('NSE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Options'!$H:$H,"MDAW*"))</f>
        <v/>
      </c>
      <c r="E80" s="26" t="str">
        <f>IF(SUMIFS('NSE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Options'!$H:$H,"MDAW*")=0,"",SUMIFS('NSE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Options'!$H:$H,"MDAW*"))</f>
        <v/>
      </c>
      <c r="F80" s="26" t="str">
        <f>IF(SUMIFS('NSE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Options'!$H:$H,"MDAW*")=0,"",SUMIFS('NSE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Options'!$H:$H,"MDAW*"))</f>
        <v/>
      </c>
      <c r="G80" s="26" t="str">
        <f>IF(SUMIFS('NSE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Options'!$H:$H,"MDAW*")=0,"",SUMIFS('NSE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Options'!$H:$H,"MDAW*"))</f>
        <v/>
      </c>
      <c r="H80" s="26" t="str">
        <f t="shared" si="2"/>
        <v/>
      </c>
    </row>
    <row r="81" spans="1:8" hidden="1" outlineLevel="1">
      <c r="A81" t="s">
        <v>102</v>
      </c>
      <c r="B81" s="26" t="str">
        <f>IF(SUMIFS('NSE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Options'!$H:$H,"MDAW*")=0,"",SUMIFS('NSE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Options'!$H:$H,"MDAW*"))</f>
        <v/>
      </c>
      <c r="C81" s="26" t="str">
        <f>IF(SUMIFS('NSE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Options'!$H:$H,"MDAW*")=0,"",SUMIFS('NSE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Options'!$H:$H,"MDAW*"))</f>
        <v/>
      </c>
      <c r="D81" s="26" t="str">
        <f>IF(SUMIFS('NSE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Options'!$H:$H,"MDAW*")=0,"",SUMIFS('NSE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Options'!$H:$H,"MDAW*"))</f>
        <v/>
      </c>
      <c r="E81" s="26" t="str">
        <f>IF(SUMIFS('NSE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Options'!$H:$H,"MDAW*")=0,"",SUMIFS('NSE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Options'!$H:$H,"MDAW*"))</f>
        <v/>
      </c>
      <c r="F81" s="26" t="str">
        <f>IF(SUMIFS('NSE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Options'!$H:$H,"MDAW*")=0,"",SUMIFS('NSE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Options'!$H:$H,"MDAW*"))</f>
        <v/>
      </c>
      <c r="G81" s="26" t="str">
        <f>IF(SUMIFS('NSE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Options'!$H:$H,"MDAW*")=0,"",SUMIFS('NSE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Options'!$H:$H,"MDAW*"))</f>
        <v/>
      </c>
      <c r="H81" s="26" t="str">
        <f t="shared" si="2"/>
        <v/>
      </c>
    </row>
    <row r="82" spans="1:8" hidden="1" outlineLevel="1">
      <c r="A82" t="s">
        <v>103</v>
      </c>
      <c r="B82" s="26" t="str">
        <f>IF(SUMIFS('NSE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Options'!$H:$H,"MDAW*")=0,"",SUMIFS('NSE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Options'!$H:$H,"MDAW*"))</f>
        <v/>
      </c>
      <c r="C82" s="26" t="str">
        <f>IF(SUMIFS('NSE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Options'!$H:$H,"MDAW*")=0,"",SUMIFS('NSE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Options'!$H:$H,"MDAW*"))</f>
        <v/>
      </c>
      <c r="D82" s="26" t="str">
        <f>IF(SUMIFS('NSE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Options'!$H:$H,"MDAW*")=0,"",SUMIFS('NSE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Options'!$H:$H,"MDAW*"))</f>
        <v/>
      </c>
      <c r="E82" s="26" t="str">
        <f>IF(SUMIFS('NSE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Options'!$H:$H,"MDAW*")=0,"",SUMIFS('NSE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Options'!$H:$H,"MDAW*"))</f>
        <v/>
      </c>
      <c r="F82" s="26" t="str">
        <f>IF(SUMIFS('NSE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Options'!$H:$H,"MDAW*")=0,"",SUMIFS('NSE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Options'!$H:$H,"MDAW*"))</f>
        <v/>
      </c>
      <c r="G82" s="26" t="str">
        <f>IF(SUMIFS('NSE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Options'!$H:$H,"MDAW*")=0,"",SUMIFS('NSE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Options'!$H:$H,"MDAW*"))</f>
        <v/>
      </c>
      <c r="H82" s="26" t="str">
        <f t="shared" si="2"/>
        <v/>
      </c>
    </row>
    <row r="83" spans="1:8" hidden="1" outlineLevel="1">
      <c r="A83" t="s">
        <v>104</v>
      </c>
      <c r="B83" s="26" t="str">
        <f>IF(SUMIFS('NSE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Options'!$H:$H,"MDAW*")=0,"",SUMIFS('NSE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Options'!$H:$H,"MDAW*"))</f>
        <v/>
      </c>
      <c r="C83" s="26" t="str">
        <f>IF(SUMIFS('NSE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Options'!$H:$H,"MDAW*")=0,"",SUMIFS('NSE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Options'!$H:$H,"MDAW*"))</f>
        <v/>
      </c>
      <c r="D83" s="26" t="str">
        <f>IF(SUMIFS('NSE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Options'!$H:$H,"MDAW*")=0,"",SUMIFS('NSE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Options'!$H:$H,"MDAW*"))</f>
        <v/>
      </c>
      <c r="E83" s="26" t="str">
        <f>IF(SUMIFS('NSE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Options'!$H:$H,"MDAW*")=0,"",SUMIFS('NSE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Options'!$H:$H,"MDAW*"))</f>
        <v/>
      </c>
      <c r="F83" s="26" t="str">
        <f>IF(SUMIFS('NSE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Options'!$H:$H,"MDAW*")=0,"",SUMIFS('NSE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Options'!$H:$H,"MDAW*"))</f>
        <v/>
      </c>
      <c r="G83" s="26" t="str">
        <f>IF(SUMIFS('NSE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Options'!$H:$H,"MDAW*")=0,"",SUMIFS('NSE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Options'!$H:$H,"MDAW*"))</f>
        <v/>
      </c>
      <c r="H83" s="26" t="str">
        <f t="shared" si="2"/>
        <v/>
      </c>
    </row>
    <row r="84" spans="1:8" hidden="1" outlineLevel="1">
      <c r="A84" t="s">
        <v>105</v>
      </c>
      <c r="B84" s="26" t="str">
        <f>IF(SUMIFS('NSE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Options'!$H:$H,"MDAW*")=0,"",SUMIFS('NSE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Options'!$H:$H,"MDAW*"))</f>
        <v/>
      </c>
      <c r="C84" s="26" t="str">
        <f>IF(SUMIFS('NSE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Options'!$H:$H,"MDAW*")=0,"",SUMIFS('NSE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Options'!$H:$H,"MDAW*"))</f>
        <v/>
      </c>
      <c r="D84" s="26" t="str">
        <f>IF(SUMIFS('NSE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Options'!$H:$H,"MDAW*")=0,"",SUMIFS('NSE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Options'!$H:$H,"MDAW*"))</f>
        <v/>
      </c>
      <c r="E84" s="26" t="str">
        <f>IF(SUMIFS('NSE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Options'!$H:$H,"MDAW*")=0,"",SUMIFS('NSE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Options'!$H:$H,"MDAW*"))</f>
        <v/>
      </c>
      <c r="F84" s="26" t="str">
        <f>IF(SUMIFS('NSE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Options'!$H:$H,"MDAW*")=0,"",SUMIFS('NSE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Options'!$H:$H,"MDAW*"))</f>
        <v/>
      </c>
      <c r="G84" s="26" t="str">
        <f>IF(SUMIFS('NSE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Options'!$H:$H,"MDAW*")=0,"",SUMIFS('NSE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Options'!$H:$H,"MDAW*"))</f>
        <v/>
      </c>
      <c r="H84" s="26" t="str">
        <f t="shared" si="2"/>
        <v/>
      </c>
    </row>
    <row r="85" spans="1:8" hidden="1" outlineLevel="1">
      <c r="A85" t="s">
        <v>106</v>
      </c>
      <c r="B85" s="26" t="str">
        <f>IF(SUMIFS('NSE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Options'!$H:$H,"MDAW*")=0,"",SUMIFS('NSE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Options'!$H:$H,"MDAW*"))</f>
        <v/>
      </c>
      <c r="C85" s="26" t="str">
        <f>IF(SUMIFS('NSE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Options'!$H:$H,"MDAW*")=0,"",SUMIFS('NSE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Options'!$H:$H,"MDAW*"))</f>
        <v/>
      </c>
      <c r="D85" s="26" t="str">
        <f>IF(SUMIFS('NSE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Options'!$H:$H,"MDAW*")=0,"",SUMIFS('NSE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Options'!$H:$H,"MDAW*"))</f>
        <v/>
      </c>
      <c r="E85" s="26" t="str">
        <f>IF(SUMIFS('NSE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Options'!$H:$H,"MDAW*")=0,"",SUMIFS('NSE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Options'!$H:$H,"MDAW*"))</f>
        <v/>
      </c>
      <c r="F85" s="26" t="str">
        <f>IF(SUMIFS('NSE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Options'!$H:$H,"MDAW*")=0,"",SUMIFS('NSE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Options'!$H:$H,"MDAW*"))</f>
        <v/>
      </c>
      <c r="G85" s="26" t="str">
        <f>IF(SUMIFS('NSE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Options'!$H:$H,"MDAW*")=0,"",SUMIFS('NSE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Options'!$H:$H,"MDAW*"))</f>
        <v/>
      </c>
      <c r="H85" s="26" t="str">
        <f t="shared" si="2"/>
        <v/>
      </c>
    </row>
    <row r="86" spans="1:8" hidden="1" outlineLevel="1">
      <c r="A86" t="s">
        <v>107</v>
      </c>
      <c r="B86" s="26" t="str">
        <f>IF(SUMIFS('NSE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Options'!$H:$H,"MDAW*")=0,"",SUMIFS('NSE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Options'!$H:$H,"MDAW*"))</f>
        <v/>
      </c>
      <c r="C86" s="26" t="str">
        <f>IF(SUMIFS('NSE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Options'!$H:$H,"MDAW*")=0,"",SUMIFS('NSE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Options'!$H:$H,"MDAW*"))</f>
        <v/>
      </c>
      <c r="D86" s="26" t="str">
        <f>IF(SUMIFS('NSE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Options'!$H:$H,"MDAW*")=0,"",SUMIFS('NSE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Options'!$H:$H,"MDAW*"))</f>
        <v/>
      </c>
      <c r="E86" s="26" t="str">
        <f>IF(SUMIFS('NSE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Options'!$H:$H,"MDAW*")=0,"",SUMIFS('NSE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Options'!$H:$H,"MDAW*"))</f>
        <v/>
      </c>
      <c r="F86" s="26" t="str">
        <f>IF(SUMIFS('NSE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Options'!$H:$H,"MDAW*")=0,"",SUMIFS('NSE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Options'!$H:$H,"MDAW*"))</f>
        <v/>
      </c>
      <c r="G86" s="26" t="str">
        <f>IF(SUMIFS('NSE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Options'!$H:$H,"MDAW*")=0,"",SUMIFS('NSE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Options'!$H:$H,"MDAW*"))</f>
        <v/>
      </c>
      <c r="H86" s="26" t="str">
        <f t="shared" si="2"/>
        <v/>
      </c>
    </row>
    <row r="87" spans="1:8" hidden="1" outlineLevel="1">
      <c r="A87" t="s">
        <v>108</v>
      </c>
      <c r="B87" s="26" t="str">
        <f>IF(SUMIFS('NSE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Options'!$H:$H,"MDAW*")=0,"",SUMIFS('NSE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Options'!$H:$H,"MDAW*"))</f>
        <v/>
      </c>
      <c r="C87" s="26" t="str">
        <f>IF(SUMIFS('NSE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Options'!$H:$H,"MDAW*")=0,"",SUMIFS('NSE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Options'!$H:$H,"MDAW*"))</f>
        <v/>
      </c>
      <c r="D87" s="26" t="str">
        <f>IF(SUMIFS('NSE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Options'!$H:$H,"MDAW*")=0,"",SUMIFS('NSE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Options'!$H:$H,"MDAW*"))</f>
        <v/>
      </c>
      <c r="E87" s="26" t="str">
        <f>IF(SUMIFS('NSE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Options'!$H:$H,"MDAW*")=0,"",SUMIFS('NSE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Options'!$H:$H,"MDAW*"))</f>
        <v/>
      </c>
      <c r="F87" s="26" t="str">
        <f>IF(SUMIFS('NSE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Options'!$H:$H,"MDAW*")=0,"",SUMIFS('NSE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Options'!$H:$H,"MDAW*"))</f>
        <v/>
      </c>
      <c r="G87" s="26" t="str">
        <f>IF(SUMIFS('NSE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Options'!$H:$H,"MDAW*")=0,"",SUMIFS('NSE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Options'!$H:$H,"MDAW*"))</f>
        <v/>
      </c>
      <c r="H87" s="26" t="str">
        <f t="shared" si="2"/>
        <v/>
      </c>
    </row>
    <row r="88" spans="1:8" hidden="1" outlineLevel="1">
      <c r="A88" t="s">
        <v>109</v>
      </c>
      <c r="B88" s="26" t="str">
        <f>IF(SUMIFS('NSE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Options'!$H:$H,"MDAW*")=0,"",SUMIFS('NSE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Options'!$H:$H,"MDAW*"))</f>
        <v/>
      </c>
      <c r="C88" s="26" t="str">
        <f>IF(SUMIFS('NSE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Options'!$H:$H,"MDAW*")=0,"",SUMIFS('NSE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Options'!$H:$H,"MDAW*"))</f>
        <v/>
      </c>
      <c r="D88" s="26" t="str">
        <f>IF(SUMIFS('NSE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Options'!$H:$H,"MDAW*")=0,"",SUMIFS('NSE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Options'!$H:$H,"MDAW*"))</f>
        <v/>
      </c>
      <c r="E88" s="26" t="str">
        <f>IF(SUMIFS('NSE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Options'!$H:$H,"MDAW*")=0,"",SUMIFS('NSE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Options'!$H:$H,"MDAW*"))</f>
        <v/>
      </c>
      <c r="F88" s="26" t="str">
        <f>IF(SUMIFS('NSE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Options'!$H:$H,"MDAW*")=0,"",SUMIFS('NSE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Options'!$H:$H,"MDAW*"))</f>
        <v/>
      </c>
      <c r="G88" s="26" t="str">
        <f>IF(SUMIFS('NSE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Options'!$H:$H,"MDAW*")=0,"",SUMIFS('NSE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Options'!$H:$H,"MDAW*"))</f>
        <v/>
      </c>
      <c r="H88" s="26" t="str">
        <f t="shared" si="2"/>
        <v/>
      </c>
    </row>
    <row r="89" spans="1:8" hidden="1" outlineLevel="1">
      <c r="A89" t="s">
        <v>110</v>
      </c>
      <c r="B89" s="26" t="str">
        <f>IF(SUMIFS('NSE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Options'!$H:$H,"MDAW*")=0,"",SUMIFS('NSE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Options'!$H:$H,"MDAW*"))</f>
        <v/>
      </c>
      <c r="C89" s="26" t="str">
        <f>IF(SUMIFS('NSE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Options'!$H:$H,"MDAW*")=0,"",SUMIFS('NSE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Options'!$H:$H,"MDAW*"))</f>
        <v/>
      </c>
      <c r="D89" s="26" t="str">
        <f>IF(SUMIFS('NSE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Options'!$H:$H,"MDAW*")=0,"",SUMIFS('NSE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Options'!$H:$H,"MDAW*"))</f>
        <v/>
      </c>
      <c r="E89" s="26" t="str">
        <f>IF(SUMIFS('NSE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Options'!$H:$H,"MDAW*")=0,"",SUMIFS('NSE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Options'!$H:$H,"MDAW*"))</f>
        <v/>
      </c>
      <c r="F89" s="26" t="str">
        <f>IF(SUMIFS('NSE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Options'!$H:$H,"MDAW*")=0,"",SUMIFS('NSE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Options'!$H:$H,"MDAW*"))</f>
        <v/>
      </c>
      <c r="G89" s="26" t="str">
        <f>IF(SUMIFS('NSE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Options'!$H:$H,"MDAW*")=0,"",SUMIFS('NSE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Options'!$H:$H,"MDAW*"))</f>
        <v/>
      </c>
      <c r="H89" s="26" t="str">
        <f t="shared" si="2"/>
        <v/>
      </c>
    </row>
    <row r="90" spans="1:8" hidden="1" outlineLevel="1">
      <c r="A90" t="s">
        <v>111</v>
      </c>
      <c r="B90" s="26" t="str">
        <f>IF(SUMIFS('NSE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Options'!$H:$H,"MDAW*")=0,"",SUMIFS('NSE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Options'!$H:$H,"MDAW*"))</f>
        <v/>
      </c>
      <c r="C90" s="26" t="str">
        <f>IF(SUMIFS('NSE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Options'!$H:$H,"MDAW*")=0,"",SUMIFS('NSE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Options'!$H:$H,"MDAW*"))</f>
        <v/>
      </c>
      <c r="D90" s="26" t="str">
        <f>IF(SUMIFS('NSE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Options'!$H:$H,"MDAW*")=0,"",SUMIFS('NSE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Options'!$H:$H,"MDAW*"))</f>
        <v/>
      </c>
      <c r="E90" s="26" t="str">
        <f>IF(SUMIFS('NSE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Options'!$H:$H,"MDAW*")=0,"",SUMIFS('NSE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Options'!$H:$H,"MDAW*"))</f>
        <v/>
      </c>
      <c r="F90" s="26" t="str">
        <f>IF(SUMIFS('NSE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Options'!$H:$H,"MDAW*")=0,"",SUMIFS('NSE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Options'!$H:$H,"MDAW*"))</f>
        <v/>
      </c>
      <c r="G90" s="26" t="str">
        <f>IF(SUMIFS('NSE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Options'!$H:$H,"MDAW*")=0,"",SUMIFS('NSE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Options'!$H:$H,"MDAW*"))</f>
        <v/>
      </c>
      <c r="H90" s="26" t="str">
        <f t="shared" si="2"/>
        <v/>
      </c>
    </row>
    <row r="91" spans="1:8" hidden="1" outlineLevel="1">
      <c r="A91" t="s">
        <v>112</v>
      </c>
      <c r="B91" s="26" t="str">
        <f>IF(SUMIFS('NSE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Options'!$H:$H,"MDAW*")=0,"",SUMIFS('NSE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Options'!$H:$H,"MDAW*"))</f>
        <v/>
      </c>
      <c r="C91" s="26" t="str">
        <f>IF(SUMIFS('NSE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Options'!$H:$H,"MDAW*")=0,"",SUMIFS('NSE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Options'!$H:$H,"MDAW*"))</f>
        <v/>
      </c>
      <c r="D91" s="26" t="str">
        <f>IF(SUMIFS('NSE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Options'!$H:$H,"MDAW*")=0,"",SUMIFS('NSE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Options'!$H:$H,"MDAW*"))</f>
        <v/>
      </c>
      <c r="E91" s="26" t="str">
        <f>IF(SUMIFS('NSE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Options'!$H:$H,"MDAW*")=0,"",SUMIFS('NSE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Options'!$H:$H,"MDAW*"))</f>
        <v/>
      </c>
      <c r="F91" s="26" t="str">
        <f>IF(SUMIFS('NSE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Options'!$H:$H,"MDAW*")=0,"",SUMIFS('NSE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Options'!$H:$H,"MDAW*"))</f>
        <v/>
      </c>
      <c r="G91" s="26" t="str">
        <f>IF(SUMIFS('NSE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Options'!$H:$H,"MDAW*")=0,"",SUMIFS('NSE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Options'!$H:$H,"MDAW*"))</f>
        <v/>
      </c>
      <c r="H91" s="26" t="str">
        <f t="shared" si="2"/>
        <v/>
      </c>
    </row>
    <row r="92" spans="1:8" hidden="1" outlineLevel="1">
      <c r="A92" t="s">
        <v>113</v>
      </c>
      <c r="B92" s="26" t="str">
        <f>IF(SUMIFS('NSE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Options'!$H:$H,"MDAW*")=0,"",SUMIFS('NSE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Options'!$H:$H,"MDAW*"))</f>
        <v/>
      </c>
      <c r="C92" s="26" t="str">
        <f>IF(SUMIFS('NSE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Options'!$H:$H,"MDAW*")=0,"",SUMIFS('NSE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Options'!$H:$H,"MDAW*"))</f>
        <v/>
      </c>
      <c r="D92" s="26" t="str">
        <f>IF(SUMIFS('NSE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Options'!$H:$H,"MDAW*")=0,"",SUMIFS('NSE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Options'!$H:$H,"MDAW*"))</f>
        <v/>
      </c>
      <c r="E92" s="26" t="str">
        <f>IF(SUMIFS('NSE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Options'!$H:$H,"MDAW*")=0,"",SUMIFS('NSE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Options'!$H:$H,"MDAW*"))</f>
        <v/>
      </c>
      <c r="F92" s="26" t="str">
        <f>IF(SUMIFS('NSE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Options'!$H:$H,"MDAW*")=0,"",SUMIFS('NSE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Options'!$H:$H,"MDAW*"))</f>
        <v/>
      </c>
      <c r="G92" s="26" t="str">
        <f>IF(SUMIFS('NSE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Options'!$H:$H,"MDAW*")=0,"",SUMIFS('NSE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Options'!$H:$H,"MDAW*"))</f>
        <v/>
      </c>
      <c r="H92" s="26" t="str">
        <f t="shared" si="2"/>
        <v/>
      </c>
    </row>
    <row r="93" spans="1:8" hidden="1" outlineLevel="1">
      <c r="A93" t="s">
        <v>114</v>
      </c>
      <c r="B93" s="26" t="str">
        <f>IF(SUMIFS('NSE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Options'!$H:$H,"MDAW*")=0,"",SUMIFS('NSE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Options'!$H:$H,"MDAW*"))</f>
        <v/>
      </c>
      <c r="C93" s="26" t="str">
        <f>IF(SUMIFS('NSE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Options'!$H:$H,"MDAW*")=0,"",SUMIFS('NSE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Options'!$H:$H,"MDAW*"))</f>
        <v/>
      </c>
      <c r="D93" s="26" t="str">
        <f>IF(SUMIFS('NSE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Options'!$H:$H,"MDAW*")=0,"",SUMIFS('NSE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Options'!$H:$H,"MDAW*"))</f>
        <v/>
      </c>
      <c r="E93" s="26" t="str">
        <f>IF(SUMIFS('NSE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Options'!$H:$H,"MDAW*")=0,"",SUMIFS('NSE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Options'!$H:$H,"MDAW*"))</f>
        <v/>
      </c>
      <c r="F93" s="26" t="str">
        <f>IF(SUMIFS('NSE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Options'!$H:$H,"MDAW*")=0,"",SUMIFS('NSE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Options'!$H:$H,"MDAW*"))</f>
        <v/>
      </c>
      <c r="G93" s="26" t="str">
        <f>IF(SUMIFS('NSE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Options'!$H:$H,"MDAW*")=0,"",SUMIFS('NSE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Options'!$H:$H,"MDAW*"))</f>
        <v/>
      </c>
      <c r="H93" s="26" t="str">
        <f t="shared" si="2"/>
        <v/>
      </c>
    </row>
    <row r="94" spans="1:8" hidden="1" outlineLevel="1">
      <c r="A94" t="s">
        <v>115</v>
      </c>
      <c r="B94" s="26" t="str">
        <f>IF(SUMIFS('NSE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Options'!$H:$H,"MDAW*")=0,"",SUMIFS('NSE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Options'!$H:$H,"MDAW*"))</f>
        <v/>
      </c>
      <c r="C94" s="26" t="str">
        <f>IF(SUMIFS('NSE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Options'!$H:$H,"MDAW*")=0,"",SUMIFS('NSE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Options'!$H:$H,"MDAW*"))</f>
        <v/>
      </c>
      <c r="D94" s="26" t="str">
        <f>IF(SUMIFS('NSE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Options'!$H:$H,"MDAW*")=0,"",SUMIFS('NSE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Options'!$H:$H,"MDAW*"))</f>
        <v/>
      </c>
      <c r="E94" s="26" t="str">
        <f>IF(SUMIFS('NSE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Options'!$H:$H,"MDAW*")=0,"",SUMIFS('NSE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Options'!$H:$H,"MDAW*"))</f>
        <v/>
      </c>
      <c r="F94" s="26" t="str">
        <f>IF(SUMIFS('NSE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Options'!$H:$H,"MDAW*")=0,"",SUMIFS('NSE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Options'!$H:$H,"MDAW*"))</f>
        <v/>
      </c>
      <c r="G94" s="26" t="str">
        <f>IF(SUMIFS('NSE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Options'!$H:$H,"MDAW*")=0,"",SUMIFS('NSE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Options'!$H:$H,"MDAW*"))</f>
        <v/>
      </c>
      <c r="H94" s="26" t="str">
        <f t="shared" si="2"/>
        <v/>
      </c>
    </row>
    <row r="95" spans="1:8" hidden="1" outlineLevel="1">
      <c r="A95" t="s">
        <v>116</v>
      </c>
      <c r="B95" s="26" t="str">
        <f>IF(SUMIFS('NSE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Options'!$H:$H,"MDAW*")=0,"",SUMIFS('NSE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Options'!$H:$H,"MDAW*"))</f>
        <v/>
      </c>
      <c r="C95" s="26" t="str">
        <f>IF(SUMIFS('NSE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Options'!$H:$H,"MDAW*")=0,"",SUMIFS('NSE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Options'!$H:$H,"MDAW*"))</f>
        <v/>
      </c>
      <c r="D95" s="26" t="str">
        <f>IF(SUMIFS('NSE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Options'!$H:$H,"MDAW*")=0,"",SUMIFS('NSE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Options'!$H:$H,"MDAW*"))</f>
        <v/>
      </c>
      <c r="E95" s="26" t="str">
        <f>IF(SUMIFS('NSE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Options'!$H:$H,"MDAW*")=0,"",SUMIFS('NSE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Options'!$H:$H,"MDAW*"))</f>
        <v/>
      </c>
      <c r="F95" s="26" t="str">
        <f>IF(SUMIFS('NSE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Options'!$H:$H,"MDAW*")=0,"",SUMIFS('NSE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Options'!$H:$H,"MDAW*"))</f>
        <v/>
      </c>
      <c r="G95" s="26" t="str">
        <f>IF(SUMIFS('NSE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Options'!$H:$H,"MDAW*")=0,"",SUMIFS('NSE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Options'!$H:$H,"MDAW*"))</f>
        <v/>
      </c>
      <c r="H95" s="26" t="str">
        <f t="shared" si="2"/>
        <v/>
      </c>
    </row>
    <row r="96" spans="1:8" hidden="1" outlineLevel="1">
      <c r="A96" t="s">
        <v>117</v>
      </c>
      <c r="B96" s="26" t="str">
        <f>IF(SUMIFS('NSE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Options'!$H:$H,"MDAW*")=0,"",SUMIFS('NSE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Options'!$H:$H,"MDAW*"))</f>
        <v/>
      </c>
      <c r="C96" s="26" t="str">
        <f>IF(SUMIFS('NSE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Options'!$H:$H,"MDAW*")=0,"",SUMIFS('NSE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Options'!$H:$H,"MDAW*"))</f>
        <v/>
      </c>
      <c r="D96" s="26" t="str">
        <f>IF(SUMIFS('NSE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Options'!$H:$H,"MDAW*")=0,"",SUMIFS('NSE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Options'!$H:$H,"MDAW*"))</f>
        <v/>
      </c>
      <c r="E96" s="26" t="str">
        <f>IF(SUMIFS('NSE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Options'!$H:$H,"MDAW*")=0,"",SUMIFS('NSE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Options'!$H:$H,"MDAW*"))</f>
        <v/>
      </c>
      <c r="F96" s="26" t="str">
        <f>IF(SUMIFS('NSE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Options'!$H:$H,"MDAW*")=0,"",SUMIFS('NSE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Options'!$H:$H,"MDAW*"))</f>
        <v/>
      </c>
      <c r="G96" s="26" t="str">
        <f>IF(SUMIFS('NSE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Options'!$H:$H,"MDAW*")=0,"",SUMIFS('NSE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Options'!$H:$H,"MDAW*"))</f>
        <v/>
      </c>
      <c r="H96" s="26" t="str">
        <f t="shared" si="2"/>
        <v/>
      </c>
    </row>
    <row r="97" spans="1:8" hidden="1" outlineLevel="1">
      <c r="A97" t="s">
        <v>118</v>
      </c>
      <c r="B97" s="26" t="str">
        <f>IF(SUMIFS('NSE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Options'!$H:$H,"MDAW*")=0,"",SUMIFS('NSE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Options'!$H:$H,"MDAW*"))</f>
        <v/>
      </c>
      <c r="C97" s="26" t="str">
        <f>IF(SUMIFS('NSE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Options'!$H:$H,"MDAW*")=0,"",SUMIFS('NSE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Options'!$H:$H,"MDAW*"))</f>
        <v/>
      </c>
      <c r="D97" s="26" t="str">
        <f>IF(SUMIFS('NSE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Options'!$H:$H,"MDAW*")=0,"",SUMIFS('NSE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Options'!$H:$H,"MDAW*"))</f>
        <v/>
      </c>
      <c r="E97" s="26" t="str">
        <f>IF(SUMIFS('NSE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Options'!$H:$H,"MDAW*")=0,"",SUMIFS('NSE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Options'!$H:$H,"MDAW*"))</f>
        <v/>
      </c>
      <c r="F97" s="26" t="str">
        <f>IF(SUMIFS('NSE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Options'!$H:$H,"MDAW*")=0,"",SUMIFS('NSE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Options'!$H:$H,"MDAW*"))</f>
        <v/>
      </c>
      <c r="G97" s="26" t="str">
        <f>IF(SUMIFS('NSE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Options'!$H:$H,"MDAW*")=0,"",SUMIFS('NSE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Options'!$H:$H,"MDAW*"))</f>
        <v/>
      </c>
      <c r="H97" s="26" t="str">
        <f t="shared" si="2"/>
        <v/>
      </c>
    </row>
    <row r="98" spans="1:8" hidden="1" outlineLevel="1">
      <c r="A98" t="s">
        <v>119</v>
      </c>
      <c r="B98" s="26" t="str">
        <f>IF(SUMIFS('NSE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Options'!$H:$H,"MDAW*")=0,"",SUMIFS('NSE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Options'!$H:$H,"MDAW*"))</f>
        <v/>
      </c>
      <c r="C98" s="26" t="str">
        <f>IF(SUMIFS('NSE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Options'!$H:$H,"MDAW*")=0,"",SUMIFS('NSE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Options'!$H:$H,"MDAW*"))</f>
        <v/>
      </c>
      <c r="D98" s="26" t="str">
        <f>IF(SUMIFS('NSE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Options'!$H:$H,"MDAW*")=0,"",SUMIFS('NSE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Options'!$H:$H,"MDAW*"))</f>
        <v/>
      </c>
      <c r="E98" s="26" t="str">
        <f>IF(SUMIFS('NSE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Options'!$H:$H,"MDAW*")=0,"",SUMIFS('NSE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Options'!$H:$H,"MDAW*"))</f>
        <v/>
      </c>
      <c r="F98" s="26" t="str">
        <f>IF(SUMIFS('NSE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Options'!$H:$H,"MDAW*")=0,"",SUMIFS('NSE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Options'!$H:$H,"MDAW*"))</f>
        <v/>
      </c>
      <c r="G98" s="26" t="str">
        <f>IF(SUMIFS('NSE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Options'!$H:$H,"MDAW*")=0,"",SUMIFS('NSE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Options'!$H:$H,"MDAW*"))</f>
        <v/>
      </c>
      <c r="H98" s="26" t="str">
        <f t="shared" si="2"/>
        <v/>
      </c>
    </row>
    <row r="99" spans="1:8" hidden="1" outlineLevel="1">
      <c r="A99" t="s">
        <v>120</v>
      </c>
      <c r="B99" s="26" t="str">
        <f>IF(SUMIFS('NSE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Options'!$H:$H,"MDAW*")=0,"",SUMIFS('NSE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Options'!$H:$H,"MDAW*"))</f>
        <v/>
      </c>
      <c r="C99" s="26" t="str">
        <f>IF(SUMIFS('NSE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Options'!$H:$H,"MDAW*")=0,"",SUMIFS('NSE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Options'!$H:$H,"MDAW*"))</f>
        <v/>
      </c>
      <c r="D99" s="26" t="str">
        <f>IF(SUMIFS('NSE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Options'!$H:$H,"MDAW*")=0,"",SUMIFS('NSE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Options'!$H:$H,"MDAW*"))</f>
        <v/>
      </c>
      <c r="E99" s="26" t="str">
        <f>IF(SUMIFS('NSE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Options'!$H:$H,"MDAW*")=0,"",SUMIFS('NSE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Options'!$H:$H,"MDAW*"))</f>
        <v/>
      </c>
      <c r="F99" s="26" t="str">
        <f>IF(SUMIFS('NSE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Options'!$H:$H,"MDAW*")=0,"",SUMIFS('NSE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Options'!$H:$H,"MDAW*"))</f>
        <v/>
      </c>
      <c r="G99" s="26" t="str">
        <f>IF(SUMIFS('NSE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Options'!$H:$H,"MDAW*")=0,"",SUMIFS('NSE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Options'!$H:$H,"MDAW*"))</f>
        <v/>
      </c>
      <c r="H99" s="26" t="str">
        <f t="shared" si="2"/>
        <v/>
      </c>
    </row>
    <row r="100" spans="1:8" hidden="1" outlineLevel="1">
      <c r="A100" t="s">
        <v>121</v>
      </c>
      <c r="B100" s="26" t="str">
        <f>IF(SUMIFS('NSE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Options'!$H:$H,"MDAW*")=0,"",SUMIFS('NSE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Options'!$H:$H,"MDAW*"))</f>
        <v/>
      </c>
      <c r="C100" s="26" t="str">
        <f>IF(SUMIFS('NSE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Options'!$H:$H,"MDAW*")=0,"",SUMIFS('NSE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Options'!$H:$H,"MDAW*"))</f>
        <v/>
      </c>
      <c r="D100" s="26" t="str">
        <f>IF(SUMIFS('NSE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Options'!$H:$H,"MDAW*")=0,"",SUMIFS('NSE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Options'!$H:$H,"MDAW*"))</f>
        <v/>
      </c>
      <c r="E100" s="26" t="str">
        <f>IF(SUMIFS('NSE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Options'!$H:$H,"MDAW*")=0,"",SUMIFS('NSE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Options'!$H:$H,"MDAW*"))</f>
        <v/>
      </c>
      <c r="F100" s="26" t="str">
        <f>IF(SUMIFS('NSE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Options'!$H:$H,"MDAW*")=0,"",SUMIFS('NSE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Options'!$H:$H,"MDAW*"))</f>
        <v/>
      </c>
      <c r="G100" s="26" t="str">
        <f>IF(SUMIFS('NSE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Options'!$H:$H,"MDAW*")=0,"",SUMIFS('NSE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Options'!$H:$H,"MDAW*"))</f>
        <v/>
      </c>
      <c r="H100" s="26" t="str">
        <f t="shared" si="2"/>
        <v/>
      </c>
    </row>
    <row r="101" spans="1:8" hidden="1" outlineLevel="1">
      <c r="A101" t="s">
        <v>122</v>
      </c>
      <c r="B101" s="26" t="str">
        <f>IF(SUMIFS('NSE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Options'!$H:$H,"MDAW*")=0,"",SUMIFS('NSE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Options'!$H:$H,"MDAW*"))</f>
        <v/>
      </c>
      <c r="C101" s="26" t="str">
        <f>IF(SUMIFS('NSE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Options'!$H:$H,"MDAW*")=0,"",SUMIFS('NSE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Options'!$H:$H,"MDAW*"))</f>
        <v/>
      </c>
      <c r="D101" s="26" t="str">
        <f>IF(SUMIFS('NSE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Options'!$H:$H,"MDAW*")=0,"",SUMIFS('NSE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Options'!$H:$H,"MDAW*"))</f>
        <v/>
      </c>
      <c r="E101" s="26" t="str">
        <f>IF(SUMIFS('NSE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Options'!$H:$H,"MDAW*")=0,"",SUMIFS('NSE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Options'!$H:$H,"MDAW*"))</f>
        <v/>
      </c>
      <c r="F101" s="26" t="str">
        <f>IF(SUMIFS('NSE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Options'!$H:$H,"MDAW*")=0,"",SUMIFS('NSE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Options'!$H:$H,"MDAW*"))</f>
        <v/>
      </c>
      <c r="G101" s="26" t="str">
        <f>IF(SUMIFS('NSE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Options'!$H:$H,"MDAW*")=0,"",SUMIFS('NSE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123</v>
      </c>
      <c r="B102" s="26" t="str">
        <f>IF(SUMIFS('NSE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Options'!$H:$H,"MDAW*")=0,"",SUMIFS('NSE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Options'!$H:$H,"MDAW*"))</f>
        <v/>
      </c>
      <c r="C102" s="26" t="str">
        <f>IF(SUMIFS('NSE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Options'!$H:$H,"MDAW*")=0,"",SUMIFS('NSE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Options'!$H:$H,"MDAW*"))</f>
        <v/>
      </c>
      <c r="D102" s="26" t="str">
        <f>IF(SUMIFS('NSE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Options'!$H:$H,"MDAW*")=0,"",SUMIFS('NSE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Options'!$H:$H,"MDAW*"))</f>
        <v/>
      </c>
      <c r="E102" s="26" t="str">
        <f>IF(SUMIFS('NSE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Options'!$H:$H,"MDAW*")=0,"",SUMIFS('NSE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Options'!$H:$H,"MDAW*"))</f>
        <v/>
      </c>
      <c r="F102" s="26" t="str">
        <f>IF(SUMIFS('NSE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Options'!$H:$H,"MDAW*")=0,"",SUMIFS('NSE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Options'!$H:$H,"MDAW*"))</f>
        <v/>
      </c>
      <c r="G102" s="26" t="str">
        <f>IF(SUMIFS('NSE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Options'!$H:$H,"MDAW*")=0,"",SUMIFS('NSE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Options'!$H:$H,"MDAW*"))</f>
        <v/>
      </c>
      <c r="H102" s="26" t="str">
        <f t="shared" si="3"/>
        <v/>
      </c>
    </row>
    <row r="103" spans="1:8" hidden="1" outlineLevel="1">
      <c r="A103" t="s">
        <v>124</v>
      </c>
      <c r="B103" s="26" t="str">
        <f>IF(SUMIFS('NSE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Options'!$H:$H,"MDAW*")=0,"",SUMIFS('NSE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Options'!$H:$H,"MDAW*"))</f>
        <v/>
      </c>
      <c r="C103" s="26" t="str">
        <f>IF(SUMIFS('NSE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Options'!$H:$H,"MDAW*")=0,"",SUMIFS('NSE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Options'!$H:$H,"MDAW*"))</f>
        <v/>
      </c>
      <c r="D103" s="26" t="str">
        <f>IF(SUMIFS('NSE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Options'!$H:$H,"MDAW*")=0,"",SUMIFS('NSE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Options'!$H:$H,"MDAW*"))</f>
        <v/>
      </c>
      <c r="E103" s="26" t="str">
        <f>IF(SUMIFS('NSE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Options'!$H:$H,"MDAW*")=0,"",SUMIFS('NSE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Options'!$H:$H,"MDAW*"))</f>
        <v/>
      </c>
      <c r="F103" s="26" t="str">
        <f>IF(SUMIFS('NSE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Options'!$H:$H,"MDAW*")=0,"",SUMIFS('NSE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Options'!$H:$H,"MDAW*"))</f>
        <v/>
      </c>
      <c r="G103" s="26" t="str">
        <f>IF(SUMIFS('NSE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Options'!$H:$H,"MDAW*")=0,"",SUMIFS('NSE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Options'!$H:$H,"MDAW*"))</f>
        <v/>
      </c>
      <c r="H103" s="26" t="str">
        <f t="shared" si="3"/>
        <v/>
      </c>
    </row>
    <row r="104" spans="1:8" hidden="1" outlineLevel="1">
      <c r="A104" t="s">
        <v>125</v>
      </c>
      <c r="B104" s="26" t="str">
        <f>IF(SUMIFS('NSE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Options'!$H:$H,"MDAW*")=0,"",SUMIFS('NSE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Options'!$H:$H,"MDAW*"))</f>
        <v/>
      </c>
      <c r="C104" s="26" t="str">
        <f>IF(SUMIFS('NSE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Options'!$H:$H,"MDAW*")=0,"",SUMIFS('NSE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Options'!$H:$H,"MDAW*"))</f>
        <v/>
      </c>
      <c r="D104" s="26" t="str">
        <f>IF(SUMIFS('NSE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Options'!$H:$H,"MDAW*")=0,"",SUMIFS('NSE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Options'!$H:$H,"MDAW*"))</f>
        <v/>
      </c>
      <c r="E104" s="26" t="str">
        <f>IF(SUMIFS('NSE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Options'!$H:$H,"MDAW*")=0,"",SUMIFS('NSE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Options'!$H:$H,"MDAW*"))</f>
        <v/>
      </c>
      <c r="F104" s="26" t="str">
        <f>IF(SUMIFS('NSE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Options'!$H:$H,"MDAW*")=0,"",SUMIFS('NSE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Options'!$H:$H,"MDAW*"))</f>
        <v/>
      </c>
      <c r="G104" s="26" t="str">
        <f>IF(SUMIFS('NSE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Options'!$H:$H,"MDAW*")=0,"",SUMIFS('NSE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Options'!$H:$H,"MDAW*"))</f>
        <v/>
      </c>
      <c r="H104" s="26" t="str">
        <f t="shared" si="3"/>
        <v/>
      </c>
    </row>
    <row r="105" spans="1:8" hidden="1" outlineLevel="1">
      <c r="A105" t="s">
        <v>126</v>
      </c>
      <c r="B105" s="26" t="str">
        <f>IF(SUMIFS('NSE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Options'!$H:$H,"MDAW*")=0,"",SUMIFS('NSE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Options'!$H:$H,"MDAW*"))</f>
        <v/>
      </c>
      <c r="C105" s="26" t="str">
        <f>IF(SUMIFS('NSE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Options'!$H:$H,"MDAW*")=0,"",SUMIFS('NSE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Options'!$H:$H,"MDAW*"))</f>
        <v/>
      </c>
      <c r="D105" s="26" t="str">
        <f>IF(SUMIFS('NSE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Options'!$H:$H,"MDAW*")=0,"",SUMIFS('NSE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Options'!$H:$H,"MDAW*"))</f>
        <v/>
      </c>
      <c r="E105" s="26" t="str">
        <f>IF(SUMIFS('NSE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Options'!$H:$H,"MDAW*")=0,"",SUMIFS('NSE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Options'!$H:$H,"MDAW*"))</f>
        <v/>
      </c>
      <c r="F105" s="26" t="str">
        <f>IF(SUMIFS('NSE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Options'!$H:$H,"MDAW*")=0,"",SUMIFS('NSE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Options'!$H:$H,"MDAW*"))</f>
        <v/>
      </c>
      <c r="G105" s="26" t="str">
        <f>IF(SUMIFS('NSE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Options'!$H:$H,"MDAW*")=0,"",SUMIFS('NSE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Options'!$H:$H,"MDAW*"))</f>
        <v/>
      </c>
      <c r="H105" s="26" t="str">
        <f t="shared" si="3"/>
        <v/>
      </c>
    </row>
    <row r="106" spans="1:8" hidden="1" outlineLevel="1">
      <c r="A106" t="s">
        <v>127</v>
      </c>
      <c r="B106" s="26" t="str">
        <f>IF(SUMIFS('NSE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Options'!$H:$H,"MDAW*")=0,"",SUMIFS('NSE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Options'!$H:$H,"MDAW*"))</f>
        <v/>
      </c>
      <c r="C106" s="26" t="str">
        <f>IF(SUMIFS('NSE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Options'!$H:$H,"MDAW*")=0,"",SUMIFS('NSE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Options'!$H:$H,"MDAW*"))</f>
        <v/>
      </c>
      <c r="D106" s="26" t="str">
        <f>IF(SUMIFS('NSE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Options'!$H:$H,"MDAW*")=0,"",SUMIFS('NSE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Options'!$H:$H,"MDAW*"))</f>
        <v/>
      </c>
      <c r="E106" s="26" t="str">
        <f>IF(SUMIFS('NSE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Options'!$H:$H,"MDAW*")=0,"",SUMIFS('NSE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Options'!$H:$H,"MDAW*"))</f>
        <v/>
      </c>
      <c r="F106" s="26" t="str">
        <f>IF(SUMIFS('NSE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Options'!$H:$H,"MDAW*")=0,"",SUMIFS('NSE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Options'!$H:$H,"MDAW*"))</f>
        <v/>
      </c>
      <c r="G106" s="26" t="str">
        <f>IF(SUMIFS('NSE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Options'!$H:$H,"MDAW*")=0,"",SUMIFS('NSE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Options'!$H:$H,"MDAW*"))</f>
        <v/>
      </c>
      <c r="H106" s="26" t="str">
        <f t="shared" si="3"/>
        <v/>
      </c>
    </row>
    <row r="107" spans="1:8" hidden="1" outlineLevel="1">
      <c r="A107" t="s">
        <v>128</v>
      </c>
      <c r="B107" s="26" t="str">
        <f>IF(SUMIFS('NSE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Options'!$H:$H,"MDAW*")=0,"",SUMIFS('NSE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Options'!$H:$H,"MDAW*"))</f>
        <v/>
      </c>
      <c r="C107" s="26" t="str">
        <f>IF(SUMIFS('NSE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Options'!$H:$H,"MDAW*")=0,"",SUMIFS('NSE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Options'!$H:$H,"MDAW*"))</f>
        <v/>
      </c>
      <c r="D107" s="26" t="str">
        <f>IF(SUMIFS('NSE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Options'!$H:$H,"MDAW*")=0,"",SUMIFS('NSE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Options'!$H:$H,"MDAW*"))</f>
        <v/>
      </c>
      <c r="E107" s="26" t="str">
        <f>IF(SUMIFS('NSE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Options'!$H:$H,"MDAW*")=0,"",SUMIFS('NSE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Options'!$H:$H,"MDAW*"))</f>
        <v/>
      </c>
      <c r="F107" s="26" t="str">
        <f>IF(SUMIFS('NSE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Options'!$H:$H,"MDAW*")=0,"",SUMIFS('NSE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Options'!$H:$H,"MDAW*"))</f>
        <v/>
      </c>
      <c r="G107" s="26" t="str">
        <f>IF(SUMIFS('NSE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Options'!$H:$H,"MDAW*")=0,"",SUMIFS('NSE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Options'!$H:$H,"MDAW*"))</f>
        <v/>
      </c>
      <c r="H107" s="26" t="str">
        <f t="shared" si="3"/>
        <v/>
      </c>
    </row>
    <row r="108" spans="1:8" hidden="1" outlineLevel="1">
      <c r="A108" t="s">
        <v>129</v>
      </c>
      <c r="B108" s="26" t="str">
        <f>IF(SUMIFS('NSE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Options'!$H:$H,"MDAW*")=0,"",SUMIFS('NSE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Options'!$H:$H,"MDAW*"))</f>
        <v/>
      </c>
      <c r="C108" s="26" t="str">
        <f>IF(SUMIFS('NSE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Options'!$H:$H,"MDAW*")=0,"",SUMIFS('NSE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Options'!$H:$H,"MDAW*"))</f>
        <v/>
      </c>
      <c r="D108" s="26" t="str">
        <f>IF(SUMIFS('NSE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Options'!$H:$H,"MDAW*")=0,"",SUMIFS('NSE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Options'!$H:$H,"MDAW*"))</f>
        <v/>
      </c>
      <c r="E108" s="26" t="str">
        <f>IF(SUMIFS('NSE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Options'!$H:$H,"MDAW*")=0,"",SUMIFS('NSE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Options'!$H:$H,"MDAW*"))</f>
        <v/>
      </c>
      <c r="F108" s="26" t="str">
        <f>IF(SUMIFS('NSE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Options'!$H:$H,"MDAW*")=0,"",SUMIFS('NSE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Options'!$H:$H,"MDAW*"))</f>
        <v/>
      </c>
      <c r="G108" s="26" t="str">
        <f>IF(SUMIFS('NSE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Options'!$H:$H,"MDAW*")=0,"",SUMIFS('NSE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Options'!$H:$H,"MDAW*"))</f>
        <v/>
      </c>
      <c r="H108" s="26" t="str">
        <f t="shared" si="3"/>
        <v/>
      </c>
    </row>
    <row r="109" spans="1:8" hidden="1" outlineLevel="1">
      <c r="A109" t="s">
        <v>130</v>
      </c>
      <c r="B109" s="26" t="str">
        <f>IF(SUMIFS('NSE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Options'!$H:$H,"MDAW*")=0,"",SUMIFS('NSE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Options'!$H:$H,"MDAW*"))</f>
        <v/>
      </c>
      <c r="C109" s="26" t="str">
        <f>IF(SUMIFS('NSE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Options'!$H:$H,"MDAW*")=0,"",SUMIFS('NSE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Options'!$H:$H,"MDAW*"))</f>
        <v/>
      </c>
      <c r="D109" s="26" t="str">
        <f>IF(SUMIFS('NSE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Options'!$H:$H,"MDAW*")=0,"",SUMIFS('NSE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Options'!$H:$H,"MDAW*"))</f>
        <v/>
      </c>
      <c r="E109" s="26" t="str">
        <f>IF(SUMIFS('NSE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Options'!$H:$H,"MDAW*")=0,"",SUMIFS('NSE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Options'!$H:$H,"MDAW*"))</f>
        <v/>
      </c>
      <c r="F109" s="26" t="str">
        <f>IF(SUMIFS('NSE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Options'!$H:$H,"MDAW*")=0,"",SUMIFS('NSE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Options'!$H:$H,"MDAW*"))</f>
        <v/>
      </c>
      <c r="G109" s="26" t="str">
        <f>IF(SUMIFS('NSE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Options'!$H:$H,"MDAW*")=0,"",SUMIFS('NSE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Options'!$H:$H,"MDAW*"))</f>
        <v/>
      </c>
      <c r="H109" s="26" t="str">
        <f t="shared" si="3"/>
        <v/>
      </c>
    </row>
    <row r="110" spans="1:8" hidden="1" outlineLevel="1">
      <c r="A110" t="s">
        <v>131</v>
      </c>
      <c r="B110" s="26" t="str">
        <f>IF(SUMIFS('NSE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Options'!$H:$H,"MDAW*")=0,"",SUMIFS('NSE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Options'!$H:$H,"MDAW*"))</f>
        <v/>
      </c>
      <c r="C110" s="26" t="str">
        <f>IF(SUMIFS('NSE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Options'!$H:$H,"MDAW*")=0,"",SUMIFS('NSE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Options'!$H:$H,"MDAW*"))</f>
        <v/>
      </c>
      <c r="D110" s="26" t="str">
        <f>IF(SUMIFS('NSE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Options'!$H:$H,"MDAW*")=0,"",SUMIFS('NSE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Options'!$H:$H,"MDAW*"))</f>
        <v/>
      </c>
      <c r="E110" s="26" t="str">
        <f>IF(SUMIFS('NSE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Options'!$H:$H,"MDAW*")=0,"",SUMIFS('NSE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Options'!$H:$H,"MDAW*"))</f>
        <v/>
      </c>
      <c r="F110" s="26" t="str">
        <f>IF(SUMIFS('NSE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Options'!$H:$H,"MDAW*")=0,"",SUMIFS('NSE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Options'!$H:$H,"MDAW*"))</f>
        <v/>
      </c>
      <c r="G110" s="26" t="str">
        <f>IF(SUMIFS('NSE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Options'!$H:$H,"MDAW*")=0,"",SUMIFS('NSE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Options'!$H:$H,"MDAW*"))</f>
        <v/>
      </c>
      <c r="H110" s="26" t="str">
        <f t="shared" si="3"/>
        <v/>
      </c>
    </row>
    <row r="111" spans="1:8" hidden="1" outlineLevel="1">
      <c r="A111" t="s">
        <v>132</v>
      </c>
      <c r="B111" s="26" t="str">
        <f>IF(SUMIFS('NSE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Options'!$H:$H,"MDAW*")=0,"",SUMIFS('NSE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Options'!$H:$H,"MDAW*"))</f>
        <v/>
      </c>
      <c r="C111" s="26" t="str">
        <f>IF(SUMIFS('NSE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Options'!$H:$H,"MDAW*")=0,"",SUMIFS('NSE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Options'!$H:$H,"MDAW*"))</f>
        <v/>
      </c>
      <c r="D111" s="26" t="str">
        <f>IF(SUMIFS('NSE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Options'!$H:$H,"MDAW*")=0,"",SUMIFS('NSE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Options'!$H:$H,"MDAW*"))</f>
        <v/>
      </c>
      <c r="E111" s="26" t="str">
        <f>IF(SUMIFS('NSE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Options'!$H:$H,"MDAW*")=0,"",SUMIFS('NSE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Options'!$H:$H,"MDAW*"))</f>
        <v/>
      </c>
      <c r="F111" s="26" t="str">
        <f>IF(SUMIFS('NSE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Options'!$H:$H,"MDAW*")=0,"",SUMIFS('NSE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Options'!$H:$H,"MDAW*"))</f>
        <v/>
      </c>
      <c r="G111" s="26" t="str">
        <f>IF(SUMIFS('NSE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Options'!$H:$H,"MDAW*")=0,"",SUMIFS('NSE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Options'!$H:$H,"MDAW*"))</f>
        <v/>
      </c>
      <c r="H111" s="26" t="str">
        <f t="shared" si="3"/>
        <v/>
      </c>
    </row>
    <row r="112" spans="1:8" hidden="1" outlineLevel="1">
      <c r="A112" t="s">
        <v>133</v>
      </c>
      <c r="B112" s="26" t="str">
        <f>IF(SUMIFS('NSE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Options'!$H:$H,"MDAW*")=0,"",SUMIFS('NSE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Options'!$H:$H,"MDAW*"))</f>
        <v/>
      </c>
      <c r="C112" s="26" t="str">
        <f>IF(SUMIFS('NSE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Options'!$H:$H,"MDAW*")=0,"",SUMIFS('NSE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Options'!$H:$H,"MDAW*"))</f>
        <v/>
      </c>
      <c r="D112" s="26" t="str">
        <f>IF(SUMIFS('NSE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Options'!$H:$H,"MDAW*")=0,"",SUMIFS('NSE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Options'!$H:$H,"MDAW*"))</f>
        <v/>
      </c>
      <c r="E112" s="26" t="str">
        <f>IF(SUMIFS('NSE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Options'!$H:$H,"MDAW*")=0,"",SUMIFS('NSE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Options'!$H:$H,"MDAW*"))</f>
        <v/>
      </c>
      <c r="F112" s="26" t="str">
        <f>IF(SUMIFS('NSE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Options'!$H:$H,"MDAW*")=0,"",SUMIFS('NSE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Options'!$H:$H,"MDAW*"))</f>
        <v/>
      </c>
      <c r="G112" s="26" t="str">
        <f>IF(SUMIFS('NSE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Options'!$H:$H,"MDAW*")=0,"",SUMIFS('NSE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Options'!$H:$H,"MDAW*"))</f>
        <v/>
      </c>
      <c r="H112" s="26" t="str">
        <f t="shared" si="3"/>
        <v/>
      </c>
    </row>
    <row r="113" spans="1:8" hidden="1" outlineLevel="1">
      <c r="A113" t="s">
        <v>134</v>
      </c>
      <c r="B113" s="26" t="str">
        <f>IF(SUMIFS('NSE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Options'!$H:$H,"MDAW*")=0,"",SUMIFS('NSE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Options'!$H:$H,"MDAW*"))</f>
        <v/>
      </c>
      <c r="C113" s="26" t="str">
        <f>IF(SUMIFS('NSE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Options'!$H:$H,"MDAW*")=0,"",SUMIFS('NSE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Options'!$H:$H,"MDAW*"))</f>
        <v/>
      </c>
      <c r="D113" s="26" t="str">
        <f>IF(SUMIFS('NSE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Options'!$H:$H,"MDAW*")=0,"",SUMIFS('NSE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Options'!$H:$H,"MDAW*"))</f>
        <v/>
      </c>
      <c r="E113" s="26" t="str">
        <f>IF(SUMIFS('NSE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Options'!$H:$H,"MDAW*")=0,"",SUMIFS('NSE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Options'!$H:$H,"MDAW*"))</f>
        <v/>
      </c>
      <c r="F113" s="26" t="str">
        <f>IF(SUMIFS('NSE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Options'!$H:$H,"MDAW*")=0,"",SUMIFS('NSE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Options'!$H:$H,"MDAW*"))</f>
        <v/>
      </c>
      <c r="G113" s="26" t="str">
        <f>IF(SUMIFS('NSE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Options'!$H:$H,"MDAW*")=0,"",SUMIFS('NSE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Options'!$H:$H,"MDAW*"))</f>
        <v/>
      </c>
      <c r="H113" s="26" t="str">
        <f t="shared" si="3"/>
        <v/>
      </c>
    </row>
    <row r="114" spans="1:8" hidden="1" outlineLevel="1">
      <c r="A114" t="s">
        <v>135</v>
      </c>
      <c r="B114" s="26" t="str">
        <f>IF(SUMIFS('NSE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Options'!$H:$H,"MDAW*")=0,"",SUMIFS('NSE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Options'!$H:$H,"MDAW*"))</f>
        <v/>
      </c>
      <c r="C114" s="26" t="str">
        <f>IF(SUMIFS('NSE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Options'!$H:$H,"MDAW*")=0,"",SUMIFS('NSE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Options'!$H:$H,"MDAW*"))</f>
        <v/>
      </c>
      <c r="D114" s="26" t="str">
        <f>IF(SUMIFS('NSE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Options'!$H:$H,"MDAW*")=0,"",SUMIFS('NSE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Options'!$H:$H,"MDAW*"))</f>
        <v/>
      </c>
      <c r="E114" s="26" t="str">
        <f>IF(SUMIFS('NSE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Options'!$H:$H,"MDAW*")=0,"",SUMIFS('NSE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Options'!$H:$H,"MDAW*"))</f>
        <v/>
      </c>
      <c r="F114" s="26" t="str">
        <f>IF(SUMIFS('NSE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Options'!$H:$H,"MDAW*")=0,"",SUMIFS('NSE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Options'!$H:$H,"MDAW*"))</f>
        <v/>
      </c>
      <c r="G114" s="26" t="str">
        <f>IF(SUMIFS('NSE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Options'!$H:$H,"MDAW*")=0,"",SUMIFS('NSE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Options'!$H:$H,"MDAW*"))</f>
        <v/>
      </c>
      <c r="H114" s="26" t="str">
        <f t="shared" si="3"/>
        <v/>
      </c>
    </row>
    <row r="115" spans="1:8" hidden="1" outlineLevel="1">
      <c r="A115" t="s">
        <v>136</v>
      </c>
      <c r="B115" s="26" t="str">
        <f>IF(SUMIFS('NSE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Options'!$H:$H,"MDAW*")=0,"",SUMIFS('NSE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Options'!$H:$H,"MDAW*"))</f>
        <v/>
      </c>
      <c r="C115" s="26" t="str">
        <f>IF(SUMIFS('NSE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Options'!$H:$H,"MDAW*")=0,"",SUMIFS('NSE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Options'!$H:$H,"MDAW*"))</f>
        <v/>
      </c>
      <c r="D115" s="26" t="str">
        <f>IF(SUMIFS('NSE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Options'!$H:$H,"MDAW*")=0,"",SUMIFS('NSE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Options'!$H:$H,"MDAW*"))</f>
        <v/>
      </c>
      <c r="E115" s="26" t="str">
        <f>IF(SUMIFS('NSE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Options'!$H:$H,"MDAW*")=0,"",SUMIFS('NSE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Options'!$H:$H,"MDAW*"))</f>
        <v/>
      </c>
      <c r="F115" s="26" t="str">
        <f>IF(SUMIFS('NSE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Options'!$H:$H,"MDAW*")=0,"",SUMIFS('NSE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Options'!$H:$H,"MDAW*"))</f>
        <v/>
      </c>
      <c r="G115" s="26" t="str">
        <f>IF(SUMIFS('NSE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Options'!$H:$H,"MDAW*")=0,"",SUMIFS('NSE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Options'!$H:$H,"MDAW*"))</f>
        <v/>
      </c>
      <c r="H115" s="26" t="str">
        <f t="shared" si="3"/>
        <v/>
      </c>
    </row>
    <row r="116" spans="1:8" hidden="1" outlineLevel="1">
      <c r="A116" t="s">
        <v>137</v>
      </c>
      <c r="B116" s="26" t="str">
        <f>IF(SUMIFS('NSE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Options'!$H:$H,"MDAW*")=0,"",SUMIFS('NSE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Options'!$H:$H,"MDAW*"))</f>
        <v/>
      </c>
      <c r="C116" s="26" t="str">
        <f>IF(SUMIFS('NSE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Options'!$H:$H,"MDAW*")=0,"",SUMIFS('NSE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Options'!$H:$H,"MDAW*"))</f>
        <v/>
      </c>
      <c r="D116" s="26" t="str">
        <f>IF(SUMIFS('NSE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Options'!$H:$H,"MDAW*")=0,"",SUMIFS('NSE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Options'!$H:$H,"MDAW*"))</f>
        <v/>
      </c>
      <c r="E116" s="26" t="str">
        <f>IF(SUMIFS('NSE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Options'!$H:$H,"MDAW*")=0,"",SUMIFS('NSE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Options'!$H:$H,"MDAW*"))</f>
        <v/>
      </c>
      <c r="F116" s="26" t="str">
        <f>IF(SUMIFS('NSE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Options'!$H:$H,"MDAW*")=0,"",SUMIFS('NSE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Options'!$H:$H,"MDAW*"))</f>
        <v/>
      </c>
      <c r="G116" s="26" t="str">
        <f>IF(SUMIFS('NSE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Options'!$H:$H,"MDAW*")=0,"",SUMIFS('NSE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Options'!$H:$H,"MDAW*"))</f>
        <v/>
      </c>
      <c r="H116" s="26" t="str">
        <f t="shared" si="3"/>
        <v/>
      </c>
    </row>
    <row r="117" spans="1:8" hidden="1" outlineLevel="1">
      <c r="A117" t="s">
        <v>138</v>
      </c>
      <c r="B117" s="26" t="str">
        <f>IF(SUMIFS('NSE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Options'!$H:$H,"MDAW*")=0,"",SUMIFS('NSE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Options'!$H:$H,"MDAW*"))</f>
        <v/>
      </c>
      <c r="C117" s="26" t="str">
        <f>IF(SUMIFS('NSE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Options'!$H:$H,"MDAW*")=0,"",SUMIFS('NSE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Options'!$H:$H,"MDAW*"))</f>
        <v/>
      </c>
      <c r="D117" s="26" t="str">
        <f>IF(SUMIFS('NSE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Options'!$H:$H,"MDAW*")=0,"",SUMIFS('NSE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Options'!$H:$H,"MDAW*"))</f>
        <v/>
      </c>
      <c r="E117" s="26" t="str">
        <f>IF(SUMIFS('NSE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Options'!$H:$H,"MDAW*")=0,"",SUMIFS('NSE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Options'!$H:$H,"MDAW*"))</f>
        <v/>
      </c>
      <c r="F117" s="26" t="str">
        <f>IF(SUMIFS('NSE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Options'!$H:$H,"MDAW*")=0,"",SUMIFS('NSE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Options'!$H:$H,"MDAW*"))</f>
        <v/>
      </c>
      <c r="G117" s="26" t="str">
        <f>IF(SUMIFS('NSE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Options'!$H:$H,"MDAW*")=0,"",SUMIFS('NSE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Options'!$H:$H,"MDAW*"))</f>
        <v/>
      </c>
      <c r="H117" s="26" t="str">
        <f t="shared" si="3"/>
        <v/>
      </c>
    </row>
    <row r="118" spans="1:8" hidden="1" outlineLevel="1">
      <c r="A118" t="s">
        <v>139</v>
      </c>
      <c r="B118" s="26" t="str">
        <f>IF(SUMIFS('NSE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Options'!$H:$H,"MDAW*")=0,"",SUMIFS('NSE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Options'!$H:$H,"MDAW*"))</f>
        <v/>
      </c>
      <c r="C118" s="26" t="str">
        <f>IF(SUMIFS('NSE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Options'!$H:$H,"MDAW*")=0,"",SUMIFS('NSE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Options'!$H:$H,"MDAW*"))</f>
        <v/>
      </c>
      <c r="D118" s="26" t="str">
        <f>IF(SUMIFS('NSE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Options'!$H:$H,"MDAW*")=0,"",SUMIFS('NSE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Options'!$H:$H,"MDAW*"))</f>
        <v/>
      </c>
      <c r="E118" s="26" t="str">
        <f>IF(SUMIFS('NSE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Options'!$H:$H,"MDAW*")=0,"",SUMIFS('NSE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Options'!$H:$H,"MDAW*"))</f>
        <v/>
      </c>
      <c r="F118" s="26" t="str">
        <f>IF(SUMIFS('NSE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Options'!$H:$H,"MDAW*")=0,"",SUMIFS('NSE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Options'!$H:$H,"MDAW*"))</f>
        <v/>
      </c>
      <c r="G118" s="26" t="str">
        <f>IF(SUMIFS('NSE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Options'!$H:$H,"MDAW*")=0,"",SUMIFS('NSE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Options'!$H:$H,"MDAW*"))</f>
        <v/>
      </c>
      <c r="H118" s="26" t="str">
        <f t="shared" si="3"/>
        <v/>
      </c>
    </row>
    <row r="119" spans="1:8" hidden="1" outlineLevel="1">
      <c r="A119" t="s">
        <v>140</v>
      </c>
      <c r="B119" s="26" t="str">
        <f>IF(SUMIFS('NSE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Options'!$H:$H,"MDAW*")=0,"",SUMIFS('NSE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Options'!$H:$H,"MDAW*"))</f>
        <v/>
      </c>
      <c r="C119" s="26" t="str">
        <f>IF(SUMIFS('NSE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Options'!$H:$H,"MDAW*")=0,"",SUMIFS('NSE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Options'!$H:$H,"MDAW*"))</f>
        <v/>
      </c>
      <c r="D119" s="26" t="str">
        <f>IF(SUMIFS('NSE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Options'!$H:$H,"MDAW*")=0,"",SUMIFS('NSE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Options'!$H:$H,"MDAW*"))</f>
        <v/>
      </c>
      <c r="E119" s="26" t="str">
        <f>IF(SUMIFS('NSE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Options'!$H:$H,"MDAW*")=0,"",SUMIFS('NSE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Options'!$H:$H,"MDAW*"))</f>
        <v/>
      </c>
      <c r="F119" s="26" t="str">
        <f>IF(SUMIFS('NSE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Options'!$H:$H,"MDAW*")=0,"",SUMIFS('NSE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Options'!$H:$H,"MDAW*"))</f>
        <v/>
      </c>
      <c r="G119" s="26" t="str">
        <f>IF(SUMIFS('NSE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Options'!$H:$H,"MDAW*")=0,"",SUMIFS('NSE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Options'!$H:$H,"MDAW*"))</f>
        <v/>
      </c>
      <c r="H119" s="26" t="str">
        <f t="shared" si="3"/>
        <v/>
      </c>
    </row>
    <row r="120" spans="1:8" hidden="1" outlineLevel="1">
      <c r="A120" t="s">
        <v>141</v>
      </c>
      <c r="B120" s="26" t="str">
        <f>IF(SUMIFS('NSE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Options'!$H:$H,"MDAW*")=0,"",SUMIFS('NSE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Options'!$H:$H,"MDAW*"))</f>
        <v/>
      </c>
      <c r="C120" s="26" t="str">
        <f>IF(SUMIFS('NSE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Options'!$H:$H,"MDAW*")=0,"",SUMIFS('NSE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Options'!$H:$H,"MDAW*"))</f>
        <v/>
      </c>
      <c r="D120" s="26" t="str">
        <f>IF(SUMIFS('NSE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Options'!$H:$H,"MDAW*")=0,"",SUMIFS('NSE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Options'!$H:$H,"MDAW*"))</f>
        <v/>
      </c>
      <c r="E120" s="26" t="str">
        <f>IF(SUMIFS('NSE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Options'!$H:$H,"MDAW*")=0,"",SUMIFS('NSE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Options'!$H:$H,"MDAW*"))</f>
        <v/>
      </c>
      <c r="F120" s="26" t="str">
        <f>IF(SUMIFS('NSE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Options'!$H:$H,"MDAW*")=0,"",SUMIFS('NSE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Options'!$H:$H,"MDAW*"))</f>
        <v/>
      </c>
      <c r="G120" s="26" t="str">
        <f>IF(SUMIFS('NSE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Options'!$H:$H,"MDAW*")=0,"",SUMIFS('NSE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Options'!$H:$H,"MDAW*"))</f>
        <v/>
      </c>
      <c r="H120" s="26" t="str">
        <f t="shared" si="3"/>
        <v/>
      </c>
    </row>
    <row r="121" spans="1:8" hidden="1" outlineLevel="1">
      <c r="A121" t="s">
        <v>142</v>
      </c>
      <c r="B121" s="26" t="str">
        <f>IF(SUMIFS('NSE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Options'!$H:$H,"MDAW*")=0,"",SUMIFS('NSE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Options'!$H:$H,"MDAW*"))</f>
        <v/>
      </c>
      <c r="C121" s="26" t="str">
        <f>IF(SUMIFS('NSE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Options'!$H:$H,"MDAW*")=0,"",SUMIFS('NSE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Options'!$H:$H,"MDAW*"))</f>
        <v/>
      </c>
      <c r="D121" s="26" t="str">
        <f>IF(SUMIFS('NSE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Options'!$H:$H,"MDAW*")=0,"",SUMIFS('NSE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Options'!$H:$H,"MDAW*"))</f>
        <v/>
      </c>
      <c r="E121" s="26" t="str">
        <f>IF(SUMIFS('NSE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Options'!$H:$H,"MDAW*")=0,"",SUMIFS('NSE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Options'!$H:$H,"MDAW*"))</f>
        <v/>
      </c>
      <c r="F121" s="26" t="str">
        <f>IF(SUMIFS('NSE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Options'!$H:$H,"MDAW*")=0,"",SUMIFS('NSE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Options'!$H:$H,"MDAW*"))</f>
        <v/>
      </c>
      <c r="G121" s="26" t="str">
        <f>IF(SUMIFS('NSE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Options'!$H:$H,"MDAW*")=0,"",SUMIFS('NSE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Options'!$H:$H,"MDAW*"))</f>
        <v/>
      </c>
      <c r="H121" s="26" t="str">
        <f t="shared" si="3"/>
        <v/>
      </c>
    </row>
    <row r="122" spans="1:8" hidden="1" outlineLevel="1">
      <c r="A122" t="s">
        <v>143</v>
      </c>
      <c r="B122" s="26" t="str">
        <f>IF(SUMIFS('NSE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Options'!$H:$H,"MDAW*")=0,"",SUMIFS('NSE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Options'!$H:$H,"MDAW*"))</f>
        <v/>
      </c>
      <c r="C122" s="26" t="str">
        <f>IF(SUMIFS('NSE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Options'!$H:$H,"MDAW*")=0,"",SUMIFS('NSE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Options'!$H:$H,"MDAW*"))</f>
        <v/>
      </c>
      <c r="D122" s="26" t="str">
        <f>IF(SUMIFS('NSE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Options'!$H:$H,"MDAW*")=0,"",SUMIFS('NSE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Options'!$H:$H,"MDAW*"))</f>
        <v/>
      </c>
      <c r="E122" s="26" t="str">
        <f>IF(SUMIFS('NSE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Options'!$H:$H,"MDAW*")=0,"",SUMIFS('NSE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Options'!$H:$H,"MDAW*"))</f>
        <v/>
      </c>
      <c r="F122" s="26" t="str">
        <f>IF(SUMIFS('NSE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Options'!$H:$H,"MDAW*")=0,"",SUMIFS('NSE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Options'!$H:$H,"MDAW*"))</f>
        <v/>
      </c>
      <c r="G122" s="26" t="str">
        <f>IF(SUMIFS('NSE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Options'!$H:$H,"MDAW*")=0,"",SUMIFS('NSE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Options'!$H:$H,"MDAW*"))</f>
        <v/>
      </c>
      <c r="H122" s="26" t="str">
        <f t="shared" si="3"/>
        <v/>
      </c>
    </row>
    <row r="123" spans="1:8" hidden="1" outlineLevel="1">
      <c r="A123" t="s">
        <v>144</v>
      </c>
      <c r="B123" s="26" t="str">
        <f>IF(SUMIFS('NSE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Options'!$H:$H,"MDAW*")=0,"",SUMIFS('NSE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Options'!$H:$H,"MDAW*"))</f>
        <v/>
      </c>
      <c r="C123" s="26" t="str">
        <f>IF(SUMIFS('NSE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Options'!$H:$H,"MDAW*")=0,"",SUMIFS('NSE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Options'!$H:$H,"MDAW*"))</f>
        <v/>
      </c>
      <c r="D123" s="26" t="str">
        <f>IF(SUMIFS('NSE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Options'!$H:$H,"MDAW*")=0,"",SUMIFS('NSE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Options'!$H:$H,"MDAW*"))</f>
        <v/>
      </c>
      <c r="E123" s="26" t="str">
        <f>IF(SUMIFS('NSE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Options'!$H:$H,"MDAW*")=0,"",SUMIFS('NSE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Options'!$H:$H,"MDAW*"))</f>
        <v/>
      </c>
      <c r="F123" s="26" t="str">
        <f>IF(SUMIFS('NSE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Options'!$H:$H,"MDAW*")=0,"",SUMIFS('NSE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Options'!$H:$H,"MDAW*"))</f>
        <v/>
      </c>
      <c r="G123" s="26" t="str">
        <f>IF(SUMIFS('NSE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Options'!$H:$H,"MDAW*")=0,"",SUMIFS('NSE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Options'!$H:$H,"MDAW*"))</f>
        <v/>
      </c>
      <c r="H123" s="26" t="str">
        <f t="shared" si="3"/>
        <v/>
      </c>
    </row>
    <row r="124" spans="1:8" hidden="1" outlineLevel="1">
      <c r="A124" t="s">
        <v>145</v>
      </c>
      <c r="B124" s="26" t="str">
        <f>IF(SUMIFS('NSE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Options'!$H:$H,"MDAW*")=0,"",SUMIFS('NSE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Options'!$H:$H,"MDAW*"))</f>
        <v/>
      </c>
      <c r="C124" s="26" t="str">
        <f>IF(SUMIFS('NSE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Options'!$H:$H,"MDAW*")=0,"",SUMIFS('NSE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Options'!$H:$H,"MDAW*"))</f>
        <v/>
      </c>
      <c r="D124" s="26" t="str">
        <f>IF(SUMIFS('NSE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Options'!$H:$H,"MDAW*")=0,"",SUMIFS('NSE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Options'!$H:$H,"MDAW*"))</f>
        <v/>
      </c>
      <c r="E124" s="26" t="str">
        <f>IF(SUMIFS('NSE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Options'!$H:$H,"MDAW*")=0,"",SUMIFS('NSE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Options'!$H:$H,"MDAW*"))</f>
        <v/>
      </c>
      <c r="F124" s="26" t="str">
        <f>IF(SUMIFS('NSE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Options'!$H:$H,"MDAW*")=0,"",SUMIFS('NSE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Options'!$H:$H,"MDAW*"))</f>
        <v/>
      </c>
      <c r="G124" s="26" t="str">
        <f>IF(SUMIFS('NSE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Options'!$H:$H,"MDAW*")=0,"",SUMIFS('NSE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Options'!$H:$H,"MDAW*"))</f>
        <v/>
      </c>
      <c r="H124" s="26" t="str">
        <f t="shared" si="3"/>
        <v/>
      </c>
    </row>
    <row r="125" spans="1:8" hidden="1" outlineLevel="1">
      <c r="A125" t="s">
        <v>146</v>
      </c>
      <c r="B125" s="26" t="str">
        <f>IF(SUMIFS('NSE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Options'!$H:$H,"MDAW*")=0,"",SUMIFS('NSE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Options'!$H:$H,"MDAW*"))</f>
        <v/>
      </c>
      <c r="C125" s="26" t="str">
        <f>IF(SUMIFS('NSE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Options'!$H:$H,"MDAW*")=0,"",SUMIFS('NSE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Options'!$H:$H,"MDAW*"))</f>
        <v/>
      </c>
      <c r="D125" s="26" t="str">
        <f>IF(SUMIFS('NSE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Options'!$H:$H,"MDAW*")=0,"",SUMIFS('NSE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Options'!$H:$H,"MDAW*"))</f>
        <v/>
      </c>
      <c r="E125" s="26" t="str">
        <f>IF(SUMIFS('NSE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Options'!$H:$H,"MDAW*")=0,"",SUMIFS('NSE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Options'!$H:$H,"MDAW*"))</f>
        <v/>
      </c>
      <c r="F125" s="26" t="str">
        <f>IF(SUMIFS('NSE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Options'!$H:$H,"MDAW*")=0,"",SUMIFS('NSE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Options'!$H:$H,"MDAW*"))</f>
        <v/>
      </c>
      <c r="G125" s="26" t="str">
        <f>IF(SUMIFS('NSE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Options'!$H:$H,"MDAW*")=0,"",SUMIFS('NSE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Options'!$H:$H,"MDAW*"))</f>
        <v/>
      </c>
      <c r="H125" s="26" t="str">
        <f t="shared" si="3"/>
        <v/>
      </c>
    </row>
    <row r="126" spans="1:8" hidden="1" outlineLevel="1">
      <c r="A126" t="s">
        <v>147</v>
      </c>
      <c r="B126" s="26" t="str">
        <f>IF(SUMIFS('NSE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Options'!$H:$H,"MDAW*")=0,"",SUMIFS('NSE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Options'!$H:$H,"MDAW*"))</f>
        <v/>
      </c>
      <c r="C126" s="26" t="str">
        <f>IF(SUMIFS('NSE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Options'!$H:$H,"MDAW*")=0,"",SUMIFS('NSE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Options'!$H:$H,"MDAW*"))</f>
        <v/>
      </c>
      <c r="D126" s="26" t="str">
        <f>IF(SUMIFS('NSE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Options'!$H:$H,"MDAW*")=0,"",SUMIFS('NSE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Options'!$H:$H,"MDAW*"))</f>
        <v/>
      </c>
      <c r="E126" s="26" t="str">
        <f>IF(SUMIFS('NSE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Options'!$H:$H,"MDAW*")=0,"",SUMIFS('NSE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Options'!$H:$H,"MDAW*"))</f>
        <v/>
      </c>
      <c r="F126" s="26" t="str">
        <f>IF(SUMIFS('NSE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Options'!$H:$H,"MDAW*")=0,"",SUMIFS('NSE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Options'!$H:$H,"MDAW*"))</f>
        <v/>
      </c>
      <c r="G126" s="26" t="str">
        <f>IF(SUMIFS('NSE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Options'!$H:$H,"MDAW*")=0,"",SUMIFS('NSE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Options'!$H:$H,"MDAW*"))</f>
        <v/>
      </c>
      <c r="H126" s="26" t="str">
        <f t="shared" si="3"/>
        <v/>
      </c>
    </row>
    <row r="127" spans="1:8" hidden="1" outlineLevel="1">
      <c r="A127" t="s">
        <v>148</v>
      </c>
      <c r="B127" s="26" t="str">
        <f>IF(SUMIFS('NSE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Options'!$H:$H,"MDAW*")=0,"",SUMIFS('NSE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Options'!$H:$H,"MDAW*"))</f>
        <v/>
      </c>
      <c r="C127" s="26" t="str">
        <f>IF(SUMIFS('NSE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Options'!$H:$H,"MDAW*")=0,"",SUMIFS('NSE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Options'!$H:$H,"MDAW*"))</f>
        <v/>
      </c>
      <c r="D127" s="26" t="str">
        <f>IF(SUMIFS('NSE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Options'!$H:$H,"MDAW*")=0,"",SUMIFS('NSE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Options'!$H:$H,"MDAW*"))</f>
        <v/>
      </c>
      <c r="E127" s="26" t="str">
        <f>IF(SUMIFS('NSE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Options'!$H:$H,"MDAW*")=0,"",SUMIFS('NSE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Options'!$H:$H,"MDAW*"))</f>
        <v/>
      </c>
      <c r="F127" s="26" t="str">
        <f>IF(SUMIFS('NSE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Options'!$H:$H,"MDAW*")=0,"",SUMIFS('NSE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Options'!$H:$H,"MDAW*"))</f>
        <v/>
      </c>
      <c r="G127" s="26" t="str">
        <f>IF(SUMIFS('NSE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Options'!$H:$H,"MDAW*")=0,"",SUMIFS('NSE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Options'!$H:$H,"MDAW*"))</f>
        <v/>
      </c>
      <c r="H127" s="26" t="str">
        <f t="shared" si="3"/>
        <v/>
      </c>
    </row>
    <row r="128" spans="1:8" hidden="1" outlineLevel="1">
      <c r="A128" t="s">
        <v>149</v>
      </c>
      <c r="B128" s="26" t="str">
        <f>IF(SUMIFS('NSE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Options'!$H:$H,"MDAW*")=0,"",SUMIFS('NSE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Options'!$H:$H,"MDAW*"))</f>
        <v/>
      </c>
      <c r="C128" s="26" t="str">
        <f>IF(SUMIFS('NSE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Options'!$H:$H,"MDAW*")=0,"",SUMIFS('NSE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Options'!$H:$H,"MDAW*"))</f>
        <v/>
      </c>
      <c r="D128" s="26" t="str">
        <f>IF(SUMIFS('NSE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Options'!$H:$H,"MDAW*")=0,"",SUMIFS('NSE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Options'!$H:$H,"MDAW*"))</f>
        <v/>
      </c>
      <c r="E128" s="26" t="str">
        <f>IF(SUMIFS('NSE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Options'!$H:$H,"MDAW*")=0,"",SUMIFS('NSE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Options'!$H:$H,"MDAW*"))</f>
        <v/>
      </c>
      <c r="F128" s="26" t="str">
        <f>IF(SUMIFS('NSE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Options'!$H:$H,"MDAW*")=0,"",SUMIFS('NSE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Options'!$H:$H,"MDAW*"))</f>
        <v/>
      </c>
      <c r="G128" s="26" t="str">
        <f>IF(SUMIFS('NSE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Options'!$H:$H,"MDAW*")=0,"",SUMIFS('NSE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Options'!$H:$H,"MDAW*"))</f>
        <v/>
      </c>
      <c r="H128" s="26" t="str">
        <f t="shared" si="3"/>
        <v/>
      </c>
    </row>
    <row r="129" spans="1:8" hidden="1" outlineLevel="1">
      <c r="A129" t="s">
        <v>150</v>
      </c>
      <c r="B129" s="26" t="str">
        <f>IF(SUMIFS('NSE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Options'!$H:$H,"MDAW*")=0,"",SUMIFS('NSE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Options'!$H:$H,"MDAW*"))</f>
        <v/>
      </c>
      <c r="C129" s="26" t="str">
        <f>IF(SUMIFS('NSE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Options'!$H:$H,"MDAW*")=0,"",SUMIFS('NSE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Options'!$H:$H,"MDAW*"))</f>
        <v/>
      </c>
      <c r="D129" s="26" t="str">
        <f>IF(SUMIFS('NSE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Options'!$H:$H,"MDAW*")=0,"",SUMIFS('NSE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Options'!$H:$H,"MDAW*"))</f>
        <v/>
      </c>
      <c r="E129" s="26" t="str">
        <f>IF(SUMIFS('NSE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Options'!$H:$H,"MDAW*")=0,"",SUMIFS('NSE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Options'!$H:$H,"MDAW*"))</f>
        <v/>
      </c>
      <c r="F129" s="26" t="str">
        <f>IF(SUMIFS('NSE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Options'!$H:$H,"MDAW*")=0,"",SUMIFS('NSE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Options'!$H:$H,"MDAW*"))</f>
        <v/>
      </c>
      <c r="G129" s="26" t="str">
        <f>IF(SUMIFS('NSE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Options'!$H:$H,"MDAW*")=0,"",SUMIFS('NSE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Options'!$H:$H,"MDAW*"))</f>
        <v/>
      </c>
      <c r="H129" s="26" t="str">
        <f t="shared" si="3"/>
        <v/>
      </c>
    </row>
    <row r="130" spans="1:8" hidden="1" outlineLevel="1">
      <c r="A130" t="s">
        <v>151</v>
      </c>
      <c r="B130" s="26" t="str">
        <f>IF(SUMIFS('NSE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Options'!$H:$H,"MDAW*")=0,"",SUMIFS('NSE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Options'!$H:$H,"MDAW*"))</f>
        <v/>
      </c>
      <c r="C130" s="26" t="str">
        <f>IF(SUMIFS('NSE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Options'!$H:$H,"MDAW*")=0,"",SUMIFS('NSE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Options'!$H:$H,"MDAW*"))</f>
        <v/>
      </c>
      <c r="D130" s="26" t="str">
        <f>IF(SUMIFS('NSE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Options'!$H:$H,"MDAW*")=0,"",SUMIFS('NSE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Options'!$H:$H,"MDAW*"))</f>
        <v/>
      </c>
      <c r="E130" s="26" t="str">
        <f>IF(SUMIFS('NSE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Options'!$H:$H,"MDAW*")=0,"",SUMIFS('NSE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Options'!$H:$H,"MDAW*"))</f>
        <v/>
      </c>
      <c r="F130" s="26" t="str">
        <f>IF(SUMIFS('NSE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Options'!$H:$H,"MDAW*")=0,"",SUMIFS('NSE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Options'!$H:$H,"MDAW*"))</f>
        <v/>
      </c>
      <c r="G130" s="26" t="str">
        <f>IF(SUMIFS('NSE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Options'!$H:$H,"MDAW*")=0,"",SUMIFS('NSE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Options'!$H:$H,"MDAW*"))</f>
        <v/>
      </c>
      <c r="H130" s="26" t="str">
        <f t="shared" si="3"/>
        <v/>
      </c>
    </row>
    <row r="131" spans="1:8" hidden="1" outlineLevel="1">
      <c r="A131" t="s">
        <v>152</v>
      </c>
      <c r="B131" s="26" t="str">
        <f>IF(SUMIFS('NSE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Options'!$H:$H,"MDAW*")=0,"",SUMIFS('NSE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Options'!$H:$H,"MDAW*"))</f>
        <v/>
      </c>
      <c r="C131" s="26" t="str">
        <f>IF(SUMIFS('NSE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Options'!$H:$H,"MDAW*")=0,"",SUMIFS('NSE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Options'!$H:$H,"MDAW*"))</f>
        <v/>
      </c>
      <c r="D131" s="26" t="str">
        <f>IF(SUMIFS('NSE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Options'!$H:$H,"MDAW*")=0,"",SUMIFS('NSE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Options'!$H:$H,"MDAW*"))</f>
        <v/>
      </c>
      <c r="E131" s="26" t="str">
        <f>IF(SUMIFS('NSE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Options'!$H:$H,"MDAW*")=0,"",SUMIFS('NSE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Options'!$H:$H,"MDAW*"))</f>
        <v/>
      </c>
      <c r="F131" s="26" t="str">
        <f>IF(SUMIFS('NSE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Options'!$H:$H,"MDAW*")=0,"",SUMIFS('NSE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Options'!$H:$H,"MDAW*"))</f>
        <v/>
      </c>
      <c r="G131" s="26" t="str">
        <f>IF(SUMIFS('NSE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Options'!$H:$H,"MDAW*")=0,"",SUMIFS('NSE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Options'!$H:$H,"MDAW*"))</f>
        <v/>
      </c>
      <c r="H131" s="26" t="str">
        <f t="shared" si="3"/>
        <v/>
      </c>
    </row>
    <row r="132" spans="1:8" hidden="1" outlineLevel="1">
      <c r="A132" t="s">
        <v>153</v>
      </c>
      <c r="B132" s="26" t="str">
        <f>IF(SUMIFS('NSE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Options'!$H:$H,"MDAW*")=0,"",SUMIFS('NSE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Options'!$H:$H,"MDAW*"))</f>
        <v/>
      </c>
      <c r="C132" s="26" t="str">
        <f>IF(SUMIFS('NSE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Options'!$H:$H,"MDAW*")=0,"",SUMIFS('NSE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Options'!$H:$H,"MDAW*"))</f>
        <v/>
      </c>
      <c r="D132" s="26" t="str">
        <f>IF(SUMIFS('NSE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Options'!$H:$H,"MDAW*")=0,"",SUMIFS('NSE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Options'!$H:$H,"MDAW*"))</f>
        <v/>
      </c>
      <c r="E132" s="26" t="str">
        <f>IF(SUMIFS('NSE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Options'!$H:$H,"MDAW*")=0,"",SUMIFS('NSE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Options'!$H:$H,"MDAW*"))</f>
        <v/>
      </c>
      <c r="F132" s="26" t="str">
        <f>IF(SUMIFS('NSE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Options'!$H:$H,"MDAW*")=0,"",SUMIFS('NSE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Options'!$H:$H,"MDAW*"))</f>
        <v/>
      </c>
      <c r="G132" s="26" t="str">
        <f>IF(SUMIFS('NSE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Options'!$H:$H,"MDAW*")=0,"",SUMIFS('NSE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Options'!$H:$H,"MDAW*"))</f>
        <v/>
      </c>
      <c r="H132" s="26" t="str">
        <f t="shared" si="3"/>
        <v/>
      </c>
    </row>
    <row r="133" spans="1:8" hidden="1" outlineLevel="1">
      <c r="A133" t="s">
        <v>154</v>
      </c>
      <c r="B133" s="26" t="str">
        <f>IF(SUMIFS('NSE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Options'!$H:$H,"MDAW*")=0,"",SUMIFS('NSE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Options'!$H:$H,"MDAW*"))</f>
        <v/>
      </c>
      <c r="C133" s="26" t="str">
        <f>IF(SUMIFS('NSE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Options'!$H:$H,"MDAW*")=0,"",SUMIFS('NSE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Options'!$H:$H,"MDAW*"))</f>
        <v/>
      </c>
      <c r="D133" s="26" t="str">
        <f>IF(SUMIFS('NSE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Options'!$H:$H,"MDAW*")=0,"",SUMIFS('NSE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Options'!$H:$H,"MDAW*"))</f>
        <v/>
      </c>
      <c r="E133" s="26" t="str">
        <f>IF(SUMIFS('NSE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Options'!$H:$H,"MDAW*")=0,"",SUMIFS('NSE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Options'!$H:$H,"MDAW*"))</f>
        <v/>
      </c>
      <c r="F133" s="26" t="str">
        <f>IF(SUMIFS('NSE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Options'!$H:$H,"MDAW*")=0,"",SUMIFS('NSE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Options'!$H:$H,"MDAW*"))</f>
        <v/>
      </c>
      <c r="G133" s="26" t="str">
        <f>IF(SUMIFS('NSE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Options'!$H:$H,"MDAW*")=0,"",SUMIFS('NSE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Options'!$H:$H,"MDAW*"))</f>
        <v/>
      </c>
      <c r="H133" s="26" t="str">
        <f t="shared" ref="H133:H142" si="4">IF(SUM(B133:G133)=0,"",SUM(B133:G133))</f>
        <v/>
      </c>
    </row>
    <row r="134" spans="1:8" hidden="1" outlineLevel="1">
      <c r="A134" t="s">
        <v>155</v>
      </c>
      <c r="B134" s="26" t="str">
        <f>IF(SUMIFS('NSE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Options'!$H:$H,"MDAW*")=0,"",SUMIFS('NSE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Options'!$H:$H,"MDAW*"))</f>
        <v/>
      </c>
      <c r="C134" s="26" t="str">
        <f>IF(SUMIFS('NSE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Options'!$H:$H,"MDAW*")=0,"",SUMIFS('NSE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Options'!$H:$H,"MDAW*"))</f>
        <v/>
      </c>
      <c r="D134" s="26" t="str">
        <f>IF(SUMIFS('NSE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Options'!$H:$H,"MDAW*")=0,"",SUMIFS('NSE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Options'!$H:$H,"MDAW*"))</f>
        <v/>
      </c>
      <c r="E134" s="26" t="str">
        <f>IF(SUMIFS('NSE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Options'!$H:$H,"MDAW*")=0,"",SUMIFS('NSE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Options'!$H:$H,"MDAW*"))</f>
        <v/>
      </c>
      <c r="F134" s="26" t="str">
        <f>IF(SUMIFS('NSE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Options'!$H:$H,"MDAW*")=0,"",SUMIFS('NSE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Options'!$H:$H,"MDAW*"))</f>
        <v/>
      </c>
      <c r="G134" s="26" t="str">
        <f>IF(SUMIFS('NSE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Options'!$H:$H,"MDAW*")=0,"",SUMIFS('NSE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Options'!$H:$H,"MDAW*"))</f>
        <v/>
      </c>
      <c r="H134" s="26" t="str">
        <f t="shared" si="4"/>
        <v/>
      </c>
    </row>
    <row r="135" spans="1:8" hidden="1" outlineLevel="1">
      <c r="A135" t="s">
        <v>156</v>
      </c>
      <c r="B135" s="26" t="str">
        <f>IF(SUMIFS('NSE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Options'!$H:$H,"MDAW*")=0,"",SUMIFS('NSE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Options'!$H:$H,"MDAW*"))</f>
        <v/>
      </c>
      <c r="C135" s="26" t="str">
        <f>IF(SUMIFS('NSE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Options'!$H:$H,"MDAW*")=0,"",SUMIFS('NSE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Options'!$H:$H,"MDAW*"))</f>
        <v/>
      </c>
      <c r="D135" s="26" t="str">
        <f>IF(SUMIFS('NSE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Options'!$H:$H,"MDAW*")=0,"",SUMIFS('NSE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Options'!$H:$H,"MDAW*"))</f>
        <v/>
      </c>
      <c r="E135" s="26" t="str">
        <f>IF(SUMIFS('NSE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Options'!$H:$H,"MDAW*")=0,"",SUMIFS('NSE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Options'!$H:$H,"MDAW*"))</f>
        <v/>
      </c>
      <c r="F135" s="26" t="str">
        <f>IF(SUMIFS('NSE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Options'!$H:$H,"MDAW*")=0,"",SUMIFS('NSE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Options'!$H:$H,"MDAW*"))</f>
        <v/>
      </c>
      <c r="G135" s="26" t="str">
        <f>IF(SUMIFS('NSE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Options'!$H:$H,"MDAW*")=0,"",SUMIFS('NSE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Options'!$H:$H,"MDAW*"))</f>
        <v/>
      </c>
      <c r="H135" s="26" t="str">
        <f t="shared" si="4"/>
        <v/>
      </c>
    </row>
    <row r="136" spans="1:8" hidden="1" outlineLevel="1">
      <c r="A136" t="s">
        <v>157</v>
      </c>
      <c r="B136" s="26" t="str">
        <f>IF(SUMIFS('NSE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Options'!$H:$H,"MDAW*")=0,"",SUMIFS('NSE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Options'!$H:$H,"MDAW*"))</f>
        <v/>
      </c>
      <c r="C136" s="26" t="str">
        <f>IF(SUMIFS('NSE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Options'!$H:$H,"MDAW*")=0,"",SUMIFS('NSE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Options'!$H:$H,"MDAW*"))</f>
        <v/>
      </c>
      <c r="D136" s="26" t="str">
        <f>IF(SUMIFS('NSE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Options'!$H:$H,"MDAW*")=0,"",SUMIFS('NSE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Options'!$H:$H,"MDAW*"))</f>
        <v/>
      </c>
      <c r="E136" s="26" t="str">
        <f>IF(SUMIFS('NSE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Options'!$H:$H,"MDAW*")=0,"",SUMIFS('NSE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Options'!$H:$H,"MDAW*"))</f>
        <v/>
      </c>
      <c r="F136" s="26" t="str">
        <f>IF(SUMIFS('NSE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Options'!$H:$H,"MDAW*")=0,"",SUMIFS('NSE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Options'!$H:$H,"MDAW*"))</f>
        <v/>
      </c>
      <c r="G136" s="26" t="str">
        <f>IF(SUMIFS('NSE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Options'!$H:$H,"MDAW*")=0,"",SUMIFS('NSE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Options'!$H:$H,"MDAW*"))</f>
        <v/>
      </c>
      <c r="H136" s="26" t="str">
        <f t="shared" si="4"/>
        <v/>
      </c>
    </row>
    <row r="137" spans="1:8" hidden="1" outlineLevel="1">
      <c r="A137" t="s">
        <v>158</v>
      </c>
      <c r="B137" s="26" t="str">
        <f>IF(SUMIFS('NSE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Options'!$H:$H,"MDAW*")=0,"",SUMIFS('NSE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Options'!$H:$H,"MDAW*"))</f>
        <v/>
      </c>
      <c r="C137" s="26" t="str">
        <f>IF(SUMIFS('NSE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Options'!$H:$H,"MDAW*")=0,"",SUMIFS('NSE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Options'!$H:$H,"MDAW*"))</f>
        <v/>
      </c>
      <c r="D137" s="26" t="str">
        <f>IF(SUMIFS('NSE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Options'!$H:$H,"MDAW*")=0,"",SUMIFS('NSE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Options'!$H:$H,"MDAW*"))</f>
        <v/>
      </c>
      <c r="E137" s="26" t="str">
        <f>IF(SUMIFS('NSE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Options'!$H:$H,"MDAW*")=0,"",SUMIFS('NSE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Options'!$H:$H,"MDAW*"))</f>
        <v/>
      </c>
      <c r="F137" s="26" t="str">
        <f>IF(SUMIFS('NSE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Options'!$H:$H,"MDAW*")=0,"",SUMIFS('NSE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Options'!$H:$H,"MDAW*"))</f>
        <v/>
      </c>
      <c r="G137" s="26" t="str">
        <f>IF(SUMIFS('NSE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Options'!$H:$H,"MDAW*")=0,"",SUMIFS('NSE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Options'!$H:$H,"MDAW*"))</f>
        <v/>
      </c>
      <c r="H137" s="26" t="str">
        <f t="shared" si="4"/>
        <v/>
      </c>
    </row>
    <row r="138" spans="1:8" hidden="1" outlineLevel="1">
      <c r="A138" t="s">
        <v>159</v>
      </c>
      <c r="B138" s="26" t="str">
        <f>IF(SUMIFS('NSE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Options'!$H:$H,"MDAW*")=0,"",SUMIFS('NSE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Options'!$H:$H,"MDAW*"))</f>
        <v/>
      </c>
      <c r="C138" s="26" t="str">
        <f>IF(SUMIFS('NSE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Options'!$H:$H,"MDAW*")=0,"",SUMIFS('NSE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Options'!$H:$H,"MDAW*"))</f>
        <v/>
      </c>
      <c r="D138" s="26" t="str">
        <f>IF(SUMIFS('NSE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Options'!$H:$H,"MDAW*")=0,"",SUMIFS('NSE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Options'!$H:$H,"MDAW*"))</f>
        <v/>
      </c>
      <c r="E138" s="26" t="str">
        <f>IF(SUMIFS('NSE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Options'!$H:$H,"MDAW*")=0,"",SUMIFS('NSE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Options'!$H:$H,"MDAW*"))</f>
        <v/>
      </c>
      <c r="F138" s="26" t="str">
        <f>IF(SUMIFS('NSE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Options'!$H:$H,"MDAW*")=0,"",SUMIFS('NSE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Options'!$H:$H,"MDAW*"))</f>
        <v/>
      </c>
      <c r="G138" s="26" t="str">
        <f>IF(SUMIFS('NSE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Options'!$H:$H,"MDAW*")=0,"",SUMIFS('NSE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Options'!$H:$H,"MDAW*"))</f>
        <v/>
      </c>
      <c r="H138" s="26" t="str">
        <f t="shared" si="4"/>
        <v/>
      </c>
    </row>
    <row r="139" spans="1:8" hidden="1" outlineLevel="1">
      <c r="A139" t="s">
        <v>160</v>
      </c>
      <c r="B139" s="26" t="str">
        <f>IF(SUMIFS('NSE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Options'!$H:$H,"MDAW*")=0,"",SUMIFS('NSE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Options'!$H:$H,"MDAW*"))</f>
        <v/>
      </c>
      <c r="C139" s="26" t="str">
        <f>IF(SUMIFS('NSE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Options'!$H:$H,"MDAW*")=0,"",SUMIFS('NSE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Options'!$H:$H,"MDAW*"))</f>
        <v/>
      </c>
      <c r="D139" s="26" t="str">
        <f>IF(SUMIFS('NSE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Options'!$H:$H,"MDAW*")=0,"",SUMIFS('NSE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Options'!$H:$H,"MDAW*"))</f>
        <v/>
      </c>
      <c r="E139" s="26" t="str">
        <f>IF(SUMIFS('NSE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Options'!$H:$H,"MDAW*")=0,"",SUMIFS('NSE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Options'!$H:$H,"MDAW*"))</f>
        <v/>
      </c>
      <c r="F139" s="26" t="str">
        <f>IF(SUMIFS('NSE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Options'!$H:$H,"MDAW*")=0,"",SUMIFS('NSE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Options'!$H:$H,"MDAW*"))</f>
        <v/>
      </c>
      <c r="G139" s="26" t="str">
        <f>IF(SUMIFS('NSE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Options'!$H:$H,"MDAW*")=0,"",SUMIFS('NSE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Options'!$H:$H,"MDAW*"))</f>
        <v/>
      </c>
      <c r="H139" s="26" t="str">
        <f t="shared" si="4"/>
        <v/>
      </c>
    </row>
    <row r="140" spans="1:8" hidden="1" outlineLevel="1">
      <c r="A140" t="s">
        <v>161</v>
      </c>
      <c r="B140" s="26" t="str">
        <f>IF(SUMIFS('NSE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Options'!$H:$H,"MDAW*")=0,"",SUMIFS('NSE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Options'!$H:$H,"MDAW*"))</f>
        <v/>
      </c>
      <c r="C140" s="26" t="str">
        <f>IF(SUMIFS('NSE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Options'!$H:$H,"MDAW*")=0,"",SUMIFS('NSE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Options'!$H:$H,"MDAW*"))</f>
        <v/>
      </c>
      <c r="D140" s="26" t="str">
        <f>IF(SUMIFS('NSE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Options'!$H:$H,"MDAW*")=0,"",SUMIFS('NSE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Options'!$H:$H,"MDAW*"))</f>
        <v/>
      </c>
      <c r="E140" s="26" t="str">
        <f>IF(SUMIFS('NSE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Options'!$H:$H,"MDAW*")=0,"",SUMIFS('NSE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Options'!$H:$H,"MDAW*"))</f>
        <v/>
      </c>
      <c r="F140" s="26" t="str">
        <f>IF(SUMIFS('NSE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Options'!$H:$H,"MDAW*")=0,"",SUMIFS('NSE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Options'!$H:$H,"MDAW*"))</f>
        <v/>
      </c>
      <c r="G140" s="26" t="str">
        <f>IF(SUMIFS('NSE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Options'!$H:$H,"MDAW*")=0,"",SUMIFS('NSE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Options'!$H:$H,"MDAW*"))</f>
        <v/>
      </c>
      <c r="H140" s="26" t="str">
        <f t="shared" si="4"/>
        <v/>
      </c>
    </row>
    <row r="141" spans="1:8" hidden="1" outlineLevel="1">
      <c r="A141" t="s">
        <v>162</v>
      </c>
      <c r="B141" s="26" t="str">
        <f>IF(SUMIFS('NSE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Options'!$H:$H,"MDAW*")=0,"",SUMIFS('NSE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Options'!$H:$H,"MDAW*"))</f>
        <v/>
      </c>
      <c r="C141" s="26" t="str">
        <f>IF(SUMIFS('NSE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Options'!$H:$H,"MDAW*")=0,"",SUMIFS('NSE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Options'!$H:$H,"MDAW*"))</f>
        <v/>
      </c>
      <c r="D141" s="26" t="str">
        <f>IF(SUMIFS('NSE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Options'!$H:$H,"MDAW*")=0,"",SUMIFS('NSE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Options'!$H:$H,"MDAW*"))</f>
        <v/>
      </c>
      <c r="E141" s="26" t="str">
        <f>IF(SUMIFS('NSE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Options'!$H:$H,"MDAW*")=0,"",SUMIFS('NSE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Options'!$H:$H,"MDAW*"))</f>
        <v/>
      </c>
      <c r="F141" s="26" t="str">
        <f>IF(SUMIFS('NSE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Options'!$H:$H,"MDAW*")=0,"",SUMIFS('NSE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Options'!$H:$H,"MDAW*"))</f>
        <v/>
      </c>
      <c r="G141" s="26" t="str">
        <f>IF(SUMIFS('NSE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Options'!$H:$H,"MDAW*")=0,"",SUMIFS('NSE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Options'!$H:$H,"MDAW*"))</f>
        <v/>
      </c>
      <c r="H141" s="26" t="str">
        <f t="shared" si="4"/>
        <v/>
      </c>
    </row>
    <row r="142" spans="1:8" hidden="1" outlineLevel="1">
      <c r="A142" t="s">
        <v>163</v>
      </c>
      <c r="B142" s="26" t="str">
        <f>IF(SUMIFS('NSE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Options'!$H:$H,"MDAW*")=0,"",SUMIFS('NSE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Options'!$H:$H,"MDAW*"))</f>
        <v/>
      </c>
      <c r="C142" s="26" t="str">
        <f>IF(SUMIFS('NSE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Options'!$H:$H,"MDAW*")=0,"",SUMIFS('NSE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Options'!$H:$H,"MDAW*"))</f>
        <v/>
      </c>
      <c r="D142" s="26" t="str">
        <f>IF(SUMIFS('NSE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Options'!$H:$H,"MDAW*")=0,"",SUMIFS('NSE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Options'!$H:$H,"MDAW*"))</f>
        <v/>
      </c>
      <c r="E142" s="26" t="str">
        <f>IF(SUMIFS('NSE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Options'!$H:$H,"MDAW*")=0,"",SUMIFS('NSE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Options'!$H:$H,"MDAW*"))</f>
        <v/>
      </c>
      <c r="F142" s="26" t="str">
        <f>IF(SUMIFS('NSE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Options'!$H:$H,"MDAW*")=0,"",SUMIFS('NSE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Options'!$H:$H,"MDAW*"))</f>
        <v/>
      </c>
      <c r="G142" s="26" t="str">
        <f>IF(SUMIFS('NSE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Options'!$H:$H,"MDAW*")=0,"",SUMIFS('NSE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Options'!$H:$H,"MDAW*"))</f>
        <v/>
      </c>
      <c r="H142" s="26" t="str">
        <f t="shared" si="4"/>
        <v/>
      </c>
    </row>
    <row r="143" spans="1:8" collapsed="1">
      <c r="A143" s="32" t="s">
        <v>15</v>
      </c>
      <c r="B143" s="33">
        <f t="shared" ref="B143:H143" si="5">IF(SUM(B5:B142)=0,"",SUM(B5:B142))</f>
        <v>24240.936000000002</v>
      </c>
      <c r="C143" s="33">
        <f t="shared" si="5"/>
        <v>27142.421999999995</v>
      </c>
      <c r="D143" s="33">
        <f t="shared" si="5"/>
        <v>14520.5332</v>
      </c>
      <c r="E143" s="33">
        <f t="shared" si="5"/>
        <v>12078.331900000003</v>
      </c>
      <c r="F143" s="33">
        <f t="shared" si="5"/>
        <v>20852.221399999995</v>
      </c>
      <c r="G143" s="33">
        <f t="shared" si="5"/>
        <v>989.96990000000005</v>
      </c>
      <c r="H143" s="33">
        <f t="shared" si="5"/>
        <v>99824.41439999998</v>
      </c>
    </row>
    <row r="146" spans="1:8">
      <c r="A146" s="32" t="s">
        <v>258</v>
      </c>
    </row>
    <row r="147" spans="1:8">
      <c r="A147" s="32" t="s">
        <v>8</v>
      </c>
      <c r="B147" s="32" t="s">
        <v>9</v>
      </c>
      <c r="C147" s="32" t="s">
        <v>10</v>
      </c>
      <c r="D147" s="32" t="s">
        <v>11</v>
      </c>
      <c r="E147" s="32" t="s">
        <v>12</v>
      </c>
      <c r="F147" s="32" t="s">
        <v>13</v>
      </c>
      <c r="G147" s="32" t="s">
        <v>14</v>
      </c>
      <c r="H147" s="32" t="s">
        <v>15</v>
      </c>
    </row>
    <row r="148" spans="1:8">
      <c r="A148" t="s">
        <v>17</v>
      </c>
      <c r="B148" s="26">
        <f>IF(SUMIFS('BSE - SENSEX Index Options'!$L:$L,'BSE - SENSEX Index Options'!$C:$C,$A148,'BSE - SENSEX Index Options'!$B:$B,B$147,'BSE - SENSEX Index Options'!$H:$H,"Weekly*")+SUMIFS('BSE - SENSEX Index Options'!$L:$L,'BSE - SENSEX Index Options'!$C:$C,$A148,'BSE - SENSEX Index Options'!$B:$B,B$147,'BSE - SENSEX Index Options'!$H:$H,"MDAW*")+SUMIFS('BSE - Other Index Options'!$L:$L,'BSE - Other Index Options'!$C:$C,$A148,'BSE - Other Index Options'!$B:$B,B$147,'BSE - Other Index Options'!$H:$H,"Weekly*")+SUMIFS('BSE - Other Index Options'!$L:$L,'BSE - Other Index Options'!$C:$C,$A148,'BSE - Other Index Options'!$B:$B,B$147,'BSE - Other Index Options'!$H:$H,"MDAW*")=0,"",SUMIFS('BSE - SENSEX Index Options'!$L:$L,'BSE - SENSEX Index Options'!$C:$C,$A148,'BSE - SENSEX Index Options'!$B:$B,B$147,'BSE - SENSEX Index Options'!$H:$H,"Weekly*")+SUMIFS('BSE - SENSEX Index Options'!$L:$L,'BSE - SENSEX Index Options'!$C:$C,$A148,'BSE - SENSEX Index Options'!$B:$B,B$147,'BSE - SENSEX Index Options'!$H:$H,"MDAW*")+SUMIFS('BSE - Other Index Options'!$L:$L,'BSE - Other Index Options'!$C:$C,$A148,'BSE - Other Index Options'!$B:$B,B$147,'BSE - Other Index Options'!$H:$H,"Weekly*")+SUMIFS('BSE - Other Index Options'!$L:$L,'BSE - Other Index Options'!$C:$C,$A148,'BSE - Other Index Options'!$B:$B,B$147,'BSE - Other Index Options'!$H:$H,"MDAW*"))</f>
        <v>77.154600000000002</v>
      </c>
      <c r="C148" s="26">
        <f>IF(SUMIFS('BSE - SENSEX Index Options'!$L:$L,'BSE - SENSEX Index Options'!$C:$C,$A148,'BSE - SENSEX Index Options'!$B:$B,C$147,'BSE - SENSEX Index Options'!$H:$H,"Weekly*")+SUMIFS('BSE - SENSEX Index Options'!$L:$L,'BSE - SENSEX Index Options'!$C:$C,$A148,'BSE - SENSEX Index Options'!$B:$B,C$147,'BSE - SENSEX Index Options'!$H:$H,"MDAW*")+SUMIFS('BSE - Other Index Options'!$L:$L,'BSE - Other Index Options'!$C:$C,$A148,'BSE - Other Index Options'!$B:$B,C$147,'BSE - Other Index Options'!$H:$H,"Weekly*")+SUMIFS('BSE - Other Index Options'!$L:$L,'BSE - Other Index Options'!$C:$C,$A148,'BSE - Other Index Options'!$B:$B,C$147,'BSE - Other Index Options'!$H:$H,"MDAW*")=0,"",SUMIFS('BSE - SENSEX Index Options'!$L:$L,'BSE - SENSEX Index Options'!$C:$C,$A148,'BSE - SENSEX Index Options'!$B:$B,C$147,'BSE - SENSEX Index Options'!$H:$H,"Weekly*")+SUMIFS('BSE - SENSEX Index Options'!$L:$L,'BSE - SENSEX Index Options'!$C:$C,$A148,'BSE - SENSEX Index Options'!$B:$B,C$147,'BSE - SENSEX Index Options'!$H:$H,"MDAW*")+SUMIFS('BSE - Other Index Options'!$L:$L,'BSE - Other Index Options'!$C:$C,$A148,'BSE - Other Index Options'!$B:$B,C$147,'BSE - Other Index Options'!$H:$H,"Weekly*")+SUMIFS('BSE - Other Index Options'!$L:$L,'BSE - Other Index Options'!$C:$C,$A148,'BSE - Other Index Options'!$B:$B,C$147,'BSE - Other Index Options'!$H:$H,"MDAW*"))</f>
        <v>93.761200000000002</v>
      </c>
      <c r="D148" s="26">
        <f>IF(SUMIFS('BSE - SENSEX Index Options'!$L:$L,'BSE - SENSEX Index Options'!$C:$C,$A148,'BSE - SENSEX Index Options'!$B:$B,D$147,'BSE - SENSEX Index Options'!$H:$H,"Weekly*")+SUMIFS('BSE - SENSEX Index Options'!$L:$L,'BSE - SENSEX Index Options'!$C:$C,$A148,'BSE - SENSEX Index Options'!$B:$B,D$147,'BSE - SENSEX Index Options'!$H:$H,"MDAW*")+SUMIFS('BSE - Other Index Options'!$L:$L,'BSE - Other Index Options'!$C:$C,$A148,'BSE - Other Index Options'!$B:$B,D$147,'BSE - Other Index Options'!$H:$H,"Weekly*")+SUMIFS('BSE - Other Index Options'!$L:$L,'BSE - Other Index Options'!$C:$C,$A148,'BSE - Other Index Options'!$B:$B,D$147,'BSE - Other Index Options'!$H:$H,"MDAW*")=0,"",SUMIFS('BSE - SENSEX Index Options'!$L:$L,'BSE - SENSEX Index Options'!$C:$C,$A148,'BSE - SENSEX Index Options'!$B:$B,D$147,'BSE - SENSEX Index Options'!$H:$H,"Weekly*")+SUMIFS('BSE - SENSEX Index Options'!$L:$L,'BSE - SENSEX Index Options'!$C:$C,$A148,'BSE - SENSEX Index Options'!$B:$B,D$147,'BSE - SENSEX Index Options'!$H:$H,"MDAW*")+SUMIFS('BSE - Other Index Options'!$L:$L,'BSE - Other Index Options'!$C:$C,$A148,'BSE - Other Index Options'!$B:$B,D$147,'BSE - Other Index Options'!$H:$H,"Weekly*")+SUMIFS('BSE - Other Index Options'!$L:$L,'BSE - Other Index Options'!$C:$C,$A148,'BSE - Other Index Options'!$B:$B,D$147,'BSE - Other Index Options'!$H:$H,"MDAW*"))</f>
        <v>275.2989</v>
      </c>
      <c r="E148" s="26">
        <f>IF(SUMIFS('BSE - SENSEX Index Options'!$L:$L,'BSE - SENSEX Index Options'!$C:$C,$A148,'BSE - SENSEX Index Options'!$B:$B,E$147,'BSE - SENSEX Index Options'!$H:$H,"Weekly*")+SUMIFS('BSE - SENSEX Index Options'!$L:$L,'BSE - SENSEX Index Options'!$C:$C,$A148,'BSE - SENSEX Index Options'!$B:$B,E$147,'BSE - SENSEX Index Options'!$H:$H,"MDAW*")+SUMIFS('BSE - Other Index Options'!$L:$L,'BSE - Other Index Options'!$C:$C,$A148,'BSE - Other Index Options'!$B:$B,E$147,'BSE - Other Index Options'!$H:$H,"Weekly*")+SUMIFS('BSE - Other Index Options'!$L:$L,'BSE - Other Index Options'!$C:$C,$A148,'BSE - Other Index Options'!$B:$B,E$147,'BSE - Other Index Options'!$H:$H,"MDAW*")=0,"",SUMIFS('BSE - SENSEX Index Options'!$L:$L,'BSE - SENSEX Index Options'!$C:$C,$A148,'BSE - SENSEX Index Options'!$B:$B,E$147,'BSE - SENSEX Index Options'!$H:$H,"Weekly*")+SUMIFS('BSE - SENSEX Index Options'!$L:$L,'BSE - SENSEX Index Options'!$C:$C,$A148,'BSE - SENSEX Index Options'!$B:$B,E$147,'BSE - SENSEX Index Options'!$H:$H,"MDAW*")+SUMIFS('BSE - Other Index Options'!$L:$L,'BSE - Other Index Options'!$C:$C,$A148,'BSE - Other Index Options'!$B:$B,E$147,'BSE - Other Index Options'!$H:$H,"Weekly*")+SUMIFS('BSE - Other Index Options'!$L:$L,'BSE - Other Index Options'!$C:$C,$A148,'BSE - Other Index Options'!$B:$B,E$147,'BSE - Other Index Options'!$H:$H,"MDAW*"))</f>
        <v>492.31219999999996</v>
      </c>
      <c r="F148" s="26">
        <f>IF(SUMIFS('BSE - SENSEX Index Options'!$L:$L,'BSE - SENSEX Index Options'!$C:$C,$A148,'BSE - SENSEX Index Options'!$B:$B,F$147,'BSE - SENSEX Index Options'!$H:$H,"Weekly*")+SUMIFS('BSE - SENSEX Index Options'!$L:$L,'BSE - SENSEX Index Options'!$C:$C,$A148,'BSE - SENSEX Index Options'!$B:$B,F$147,'BSE - SENSEX Index Options'!$H:$H,"MDAW*")+SUMIFS('BSE - Other Index Options'!$L:$L,'BSE - Other Index Options'!$C:$C,$A148,'BSE - Other Index Options'!$B:$B,F$147,'BSE - Other Index Options'!$H:$H,"Weekly*")+SUMIFS('BSE - Other Index Options'!$L:$L,'BSE - Other Index Options'!$C:$C,$A148,'BSE - Other Index Options'!$B:$B,F$147,'BSE - Other Index Options'!$H:$H,"MDAW*")=0,"",SUMIFS('BSE - SENSEX Index Options'!$L:$L,'BSE - SENSEX Index Options'!$C:$C,$A148,'BSE - SENSEX Index Options'!$B:$B,F$147,'BSE - SENSEX Index Options'!$H:$H,"Weekly*")+SUMIFS('BSE - SENSEX Index Options'!$L:$L,'BSE - SENSEX Index Options'!$C:$C,$A148,'BSE - SENSEX Index Options'!$B:$B,F$147,'BSE - SENSEX Index Options'!$H:$H,"MDAW*")+SUMIFS('BSE - Other Index Options'!$L:$L,'BSE - Other Index Options'!$C:$C,$A148,'BSE - Other Index Options'!$B:$B,F$147,'BSE - Other Index Options'!$H:$H,"Weekly*")+SUMIFS('BSE - Other Index Options'!$L:$L,'BSE - Other Index Options'!$C:$C,$A148,'BSE - Other Index Options'!$B:$B,F$147,'BSE - Other Index Options'!$H:$H,"MDAW*"))</f>
        <v>100.7736</v>
      </c>
      <c r="G148" s="26" t="str">
        <f>IF(SUMIFS('BSE - SENSEX Index Options'!$L:$L,'BSE - SENSEX Index Options'!$C:$C,$A148,'BSE - SENSEX Index Options'!$B:$B,G$147,'BSE - SENSEX Index Options'!$H:$H,"Weekly*")+SUMIFS('BSE - SENSEX Index Options'!$L:$L,'BSE - SENSEX Index Options'!$C:$C,$A148,'BSE - SENSEX Index Options'!$B:$B,G$147,'BSE - SENSEX Index Options'!$H:$H,"MDAW*")+SUMIFS('BSE - Other Index Options'!$L:$L,'BSE - Other Index Options'!$C:$C,$A148,'BSE - Other Index Options'!$B:$B,G$147,'BSE - Other Index Options'!$H:$H,"Weekly*")+SUMIFS('BSE - Other Index Options'!$L:$L,'BSE - Other Index Options'!$C:$C,$A148,'BSE - Other Index Options'!$B:$B,G$147,'BSE - Other Index Options'!$H:$H,"MDAW*")=0,"",SUMIFS('BSE - SENSEX Index Options'!$L:$L,'BSE - SENSEX Index Options'!$C:$C,$A148,'BSE - SENSEX Index Options'!$B:$B,G$147,'BSE - SENSEX Index Options'!$H:$H,"Weekly*")+SUMIFS('BSE - SENSEX Index Options'!$L:$L,'BSE - SENSEX Index Options'!$C:$C,$A148,'BSE - SENSEX Index Options'!$B:$B,G$147,'BSE - SENSEX Index Options'!$H:$H,"MDAW*")+SUMIFS('BSE - Other Index Options'!$L:$L,'BSE - Other Index Options'!$C:$C,$A148,'BSE - Other Index Options'!$B:$B,G$147,'BSE - Other Index Options'!$H:$H,"Weekly*")+SUMIFS('BSE - Other Index Options'!$L:$L,'BSE - Other Index Options'!$C:$C,$A148,'BSE - Other Index Options'!$B:$B,G$147,'BSE - Other Index Options'!$H:$H,"MDAW*"))</f>
        <v/>
      </c>
      <c r="H148" s="26">
        <f t="shared" ref="H148:H179" si="6">IF(SUM(B148:G148)=0,"",SUM(B148:G148))</f>
        <v>1039.3005000000001</v>
      </c>
    </row>
    <row r="149" spans="1:8">
      <c r="A149" t="s">
        <v>19</v>
      </c>
      <c r="B149" s="26">
        <f>IF(SUMIFS('BSE - SENSEX Index Options'!$L:$L,'BSE - SENSEX Index Options'!$C:$C,$A149,'BSE - SENSEX Index Options'!$B:$B,B$147,'BSE - SENSEX Index Options'!$H:$H,"Weekly*")+SUMIFS('BSE - SENSEX Index Options'!$L:$L,'BSE - SENSEX Index Options'!$C:$C,$A149,'BSE - SENSEX Index Options'!$B:$B,B$147,'BSE - SENSEX Index Options'!$H:$H,"MDAW*")+SUMIFS('BSE - Other Index Options'!$L:$L,'BSE - Other Index Options'!$C:$C,$A149,'BSE - Other Index Options'!$B:$B,B$147,'BSE - Other Index Options'!$H:$H,"Weekly*")+SUMIFS('BSE - Other Index Options'!$L:$L,'BSE - Other Index Options'!$C:$C,$A149,'BSE - Other Index Options'!$B:$B,B$147,'BSE - Other Index Options'!$H:$H,"MDAW*")=0,"",SUMIFS('BSE - SENSEX Index Options'!$L:$L,'BSE - SENSEX Index Options'!$C:$C,$A149,'BSE - SENSEX Index Options'!$B:$B,B$147,'BSE - SENSEX Index Options'!$H:$H,"Weekly*")+SUMIFS('BSE - SENSEX Index Options'!$L:$L,'BSE - SENSEX Index Options'!$C:$C,$A149,'BSE - SENSEX Index Options'!$B:$B,B$147,'BSE - SENSEX Index Options'!$H:$H,"MDAW*")+SUMIFS('BSE - Other Index Options'!$L:$L,'BSE - Other Index Options'!$C:$C,$A149,'BSE - Other Index Options'!$B:$B,B$147,'BSE - Other Index Options'!$H:$H,"Weekly*")+SUMIFS('BSE - Other Index Options'!$L:$L,'BSE - Other Index Options'!$C:$C,$A149,'BSE - Other Index Options'!$B:$B,B$147,'BSE - Other Index Options'!$H:$H,"MDAW*"))</f>
        <v>87.1768</v>
      </c>
      <c r="C149" s="26">
        <f>IF(SUMIFS('BSE - SENSEX Index Options'!$L:$L,'BSE - SENSEX Index Options'!$C:$C,$A149,'BSE - SENSEX Index Options'!$B:$B,C$147,'BSE - SENSEX Index Options'!$H:$H,"Weekly*")+SUMIFS('BSE - SENSEX Index Options'!$L:$L,'BSE - SENSEX Index Options'!$C:$C,$A149,'BSE - SENSEX Index Options'!$B:$B,C$147,'BSE - SENSEX Index Options'!$H:$H,"MDAW*")+SUMIFS('BSE - Other Index Options'!$L:$L,'BSE - Other Index Options'!$C:$C,$A149,'BSE - Other Index Options'!$B:$B,C$147,'BSE - Other Index Options'!$H:$H,"Weekly*")+SUMIFS('BSE - Other Index Options'!$L:$L,'BSE - Other Index Options'!$C:$C,$A149,'BSE - Other Index Options'!$B:$B,C$147,'BSE - Other Index Options'!$H:$H,"MDAW*")=0,"",SUMIFS('BSE - SENSEX Index Options'!$L:$L,'BSE - SENSEX Index Options'!$C:$C,$A149,'BSE - SENSEX Index Options'!$B:$B,C$147,'BSE - SENSEX Index Options'!$H:$H,"Weekly*")+SUMIFS('BSE - SENSEX Index Options'!$L:$L,'BSE - SENSEX Index Options'!$C:$C,$A149,'BSE - SENSEX Index Options'!$B:$B,C$147,'BSE - SENSEX Index Options'!$H:$H,"MDAW*")+SUMIFS('BSE - Other Index Options'!$L:$L,'BSE - Other Index Options'!$C:$C,$A149,'BSE - Other Index Options'!$B:$B,C$147,'BSE - Other Index Options'!$H:$H,"Weekly*")+SUMIFS('BSE - Other Index Options'!$L:$L,'BSE - Other Index Options'!$C:$C,$A149,'BSE - Other Index Options'!$B:$B,C$147,'BSE - Other Index Options'!$H:$H,"MDAW*"))</f>
        <v>72.419999999999987</v>
      </c>
      <c r="D149" s="26">
        <f>IF(SUMIFS('BSE - SENSEX Index Options'!$L:$L,'BSE - SENSEX Index Options'!$C:$C,$A149,'BSE - SENSEX Index Options'!$B:$B,D$147,'BSE - SENSEX Index Options'!$H:$H,"Weekly*")+SUMIFS('BSE - SENSEX Index Options'!$L:$L,'BSE - SENSEX Index Options'!$C:$C,$A149,'BSE - SENSEX Index Options'!$B:$B,D$147,'BSE - SENSEX Index Options'!$H:$H,"MDAW*")+SUMIFS('BSE - Other Index Options'!$L:$L,'BSE - Other Index Options'!$C:$C,$A149,'BSE - Other Index Options'!$B:$B,D$147,'BSE - Other Index Options'!$H:$H,"Weekly*")+SUMIFS('BSE - Other Index Options'!$L:$L,'BSE - Other Index Options'!$C:$C,$A149,'BSE - Other Index Options'!$B:$B,D$147,'BSE - Other Index Options'!$H:$H,"MDAW*")=0,"",SUMIFS('BSE - SENSEX Index Options'!$L:$L,'BSE - SENSEX Index Options'!$C:$C,$A149,'BSE - SENSEX Index Options'!$B:$B,D$147,'BSE - SENSEX Index Options'!$H:$H,"Weekly*")+SUMIFS('BSE - SENSEX Index Options'!$L:$L,'BSE - SENSEX Index Options'!$C:$C,$A149,'BSE - SENSEX Index Options'!$B:$B,D$147,'BSE - SENSEX Index Options'!$H:$H,"MDAW*")+SUMIFS('BSE - Other Index Options'!$L:$L,'BSE - Other Index Options'!$C:$C,$A149,'BSE - Other Index Options'!$B:$B,D$147,'BSE - Other Index Options'!$H:$H,"Weekly*")+SUMIFS('BSE - Other Index Options'!$L:$L,'BSE - Other Index Options'!$C:$C,$A149,'BSE - Other Index Options'!$B:$B,D$147,'BSE - Other Index Options'!$H:$H,"MDAW*"))</f>
        <v>210.76859999999999</v>
      </c>
      <c r="E149" s="26">
        <f>IF(SUMIFS('BSE - SENSEX Index Options'!$L:$L,'BSE - SENSEX Index Options'!$C:$C,$A149,'BSE - SENSEX Index Options'!$B:$B,E$147,'BSE - SENSEX Index Options'!$H:$H,"Weekly*")+SUMIFS('BSE - SENSEX Index Options'!$L:$L,'BSE - SENSEX Index Options'!$C:$C,$A149,'BSE - SENSEX Index Options'!$B:$B,E$147,'BSE - SENSEX Index Options'!$H:$H,"MDAW*")+SUMIFS('BSE - Other Index Options'!$L:$L,'BSE - Other Index Options'!$C:$C,$A149,'BSE - Other Index Options'!$B:$B,E$147,'BSE - Other Index Options'!$H:$H,"Weekly*")+SUMIFS('BSE - Other Index Options'!$L:$L,'BSE - Other Index Options'!$C:$C,$A149,'BSE - Other Index Options'!$B:$B,E$147,'BSE - Other Index Options'!$H:$H,"MDAW*")=0,"",SUMIFS('BSE - SENSEX Index Options'!$L:$L,'BSE - SENSEX Index Options'!$C:$C,$A149,'BSE - SENSEX Index Options'!$B:$B,E$147,'BSE - SENSEX Index Options'!$H:$H,"Weekly*")+SUMIFS('BSE - SENSEX Index Options'!$L:$L,'BSE - SENSEX Index Options'!$C:$C,$A149,'BSE - SENSEX Index Options'!$B:$B,E$147,'BSE - SENSEX Index Options'!$H:$H,"MDAW*")+SUMIFS('BSE - Other Index Options'!$L:$L,'BSE - Other Index Options'!$C:$C,$A149,'BSE - Other Index Options'!$B:$B,E$147,'BSE - Other Index Options'!$H:$H,"Weekly*")+SUMIFS('BSE - Other Index Options'!$L:$L,'BSE - Other Index Options'!$C:$C,$A149,'BSE - Other Index Options'!$B:$B,E$147,'BSE - Other Index Options'!$H:$H,"MDAW*"))</f>
        <v>280.75519999999995</v>
      </c>
      <c r="F149" s="26">
        <f>IF(SUMIFS('BSE - SENSEX Index Options'!$L:$L,'BSE - SENSEX Index Options'!$C:$C,$A149,'BSE - SENSEX Index Options'!$B:$B,F$147,'BSE - SENSEX Index Options'!$H:$H,"Weekly*")+SUMIFS('BSE - SENSEX Index Options'!$L:$L,'BSE - SENSEX Index Options'!$C:$C,$A149,'BSE - SENSEX Index Options'!$B:$B,F$147,'BSE - SENSEX Index Options'!$H:$H,"MDAW*")+SUMIFS('BSE - Other Index Options'!$L:$L,'BSE - Other Index Options'!$C:$C,$A149,'BSE - Other Index Options'!$B:$B,F$147,'BSE - Other Index Options'!$H:$H,"Weekly*")+SUMIFS('BSE - Other Index Options'!$L:$L,'BSE - Other Index Options'!$C:$C,$A149,'BSE - Other Index Options'!$B:$B,F$147,'BSE - Other Index Options'!$H:$H,"MDAW*")=0,"",SUMIFS('BSE - SENSEX Index Options'!$L:$L,'BSE - SENSEX Index Options'!$C:$C,$A149,'BSE - SENSEX Index Options'!$B:$B,F$147,'BSE - SENSEX Index Options'!$H:$H,"Weekly*")+SUMIFS('BSE - SENSEX Index Options'!$L:$L,'BSE - SENSEX Index Options'!$C:$C,$A149,'BSE - SENSEX Index Options'!$B:$B,F$147,'BSE - SENSEX Index Options'!$H:$H,"MDAW*")+SUMIFS('BSE - Other Index Options'!$L:$L,'BSE - Other Index Options'!$C:$C,$A149,'BSE - Other Index Options'!$B:$B,F$147,'BSE - Other Index Options'!$H:$H,"Weekly*")+SUMIFS('BSE - Other Index Options'!$L:$L,'BSE - Other Index Options'!$C:$C,$A149,'BSE - Other Index Options'!$B:$B,F$147,'BSE - Other Index Options'!$H:$H,"MDAW*"))</f>
        <v>53.557699999999997</v>
      </c>
      <c r="G149" s="26" t="str">
        <f>IF(SUMIFS('BSE - SENSEX Index Options'!$L:$L,'BSE - SENSEX Index Options'!$C:$C,$A149,'BSE - SENSEX Index Options'!$B:$B,G$147,'BSE - SENSEX Index Options'!$H:$H,"Weekly*")+SUMIFS('BSE - SENSEX Index Options'!$L:$L,'BSE - SENSEX Index Options'!$C:$C,$A149,'BSE - SENSEX Index Options'!$B:$B,G$147,'BSE - SENSEX Index Options'!$H:$H,"MDAW*")+SUMIFS('BSE - Other Index Options'!$L:$L,'BSE - Other Index Options'!$C:$C,$A149,'BSE - Other Index Options'!$B:$B,G$147,'BSE - Other Index Options'!$H:$H,"Weekly*")+SUMIFS('BSE - Other Index Options'!$L:$L,'BSE - Other Index Options'!$C:$C,$A149,'BSE - Other Index Options'!$B:$B,G$147,'BSE - Other Index Options'!$H:$H,"MDAW*")=0,"",SUMIFS('BSE - SENSEX Index Options'!$L:$L,'BSE - SENSEX Index Options'!$C:$C,$A149,'BSE - SENSEX Index Options'!$B:$B,G$147,'BSE - SENSEX Index Options'!$H:$H,"Weekly*")+SUMIFS('BSE - SENSEX Index Options'!$L:$L,'BSE - SENSEX Index Options'!$C:$C,$A149,'BSE - SENSEX Index Options'!$B:$B,G$147,'BSE - SENSEX Index Options'!$H:$H,"MDAW*")+SUMIFS('BSE - Other Index Options'!$L:$L,'BSE - Other Index Options'!$C:$C,$A149,'BSE - Other Index Options'!$B:$B,G$147,'BSE - Other Index Options'!$H:$H,"Weekly*")+SUMIFS('BSE - Other Index Options'!$L:$L,'BSE - Other Index Options'!$C:$C,$A149,'BSE - Other Index Options'!$B:$B,G$147,'BSE - Other Index Options'!$H:$H,"MDAW*"))</f>
        <v/>
      </c>
      <c r="H149" s="26">
        <f t="shared" si="6"/>
        <v>704.67829999999992</v>
      </c>
    </row>
    <row r="150" spans="1:8">
      <c r="A150" t="s">
        <v>21</v>
      </c>
      <c r="B150" s="26">
        <f>IF(SUMIFS('BSE - SENSEX Index Options'!$L:$L,'BSE - SENSEX Index Options'!$C:$C,$A150,'BSE - SENSEX Index Options'!$B:$B,B$147,'BSE - SENSEX Index Options'!$H:$H,"Weekly*")+SUMIFS('BSE - SENSEX Index Options'!$L:$L,'BSE - SENSEX Index Options'!$C:$C,$A150,'BSE - SENSEX Index Options'!$B:$B,B$147,'BSE - SENSEX Index Options'!$H:$H,"MDAW*")+SUMIFS('BSE - Other Index Options'!$L:$L,'BSE - Other Index Options'!$C:$C,$A150,'BSE - Other Index Options'!$B:$B,B$147,'BSE - Other Index Options'!$H:$H,"Weekly*")+SUMIFS('BSE - Other Index Options'!$L:$L,'BSE - Other Index Options'!$C:$C,$A150,'BSE - Other Index Options'!$B:$B,B$147,'BSE - Other Index Options'!$H:$H,"MDAW*")=0,"",SUMIFS('BSE - SENSEX Index Options'!$L:$L,'BSE - SENSEX Index Options'!$C:$C,$A150,'BSE - SENSEX Index Options'!$B:$B,B$147,'BSE - SENSEX Index Options'!$H:$H,"Weekly*")+SUMIFS('BSE - SENSEX Index Options'!$L:$L,'BSE - SENSEX Index Options'!$C:$C,$A150,'BSE - SENSEX Index Options'!$B:$B,B$147,'BSE - SENSEX Index Options'!$H:$H,"MDAW*")+SUMIFS('BSE - Other Index Options'!$L:$L,'BSE - Other Index Options'!$C:$C,$A150,'BSE - Other Index Options'!$B:$B,B$147,'BSE - Other Index Options'!$H:$H,"Weekly*")+SUMIFS('BSE - Other Index Options'!$L:$L,'BSE - Other Index Options'!$C:$C,$A150,'BSE - Other Index Options'!$B:$B,B$147,'BSE - Other Index Options'!$H:$H,"MDAW*"))</f>
        <v>57.011699999999998</v>
      </c>
      <c r="C150" s="26">
        <f>IF(SUMIFS('BSE - SENSEX Index Options'!$L:$L,'BSE - SENSEX Index Options'!$C:$C,$A150,'BSE - SENSEX Index Options'!$B:$B,C$147,'BSE - SENSEX Index Options'!$H:$H,"Weekly*")+SUMIFS('BSE - SENSEX Index Options'!$L:$L,'BSE - SENSEX Index Options'!$C:$C,$A150,'BSE - SENSEX Index Options'!$B:$B,C$147,'BSE - SENSEX Index Options'!$H:$H,"MDAW*")+SUMIFS('BSE - Other Index Options'!$L:$L,'BSE - Other Index Options'!$C:$C,$A150,'BSE - Other Index Options'!$B:$B,C$147,'BSE - Other Index Options'!$H:$H,"Weekly*")+SUMIFS('BSE - Other Index Options'!$L:$L,'BSE - Other Index Options'!$C:$C,$A150,'BSE - Other Index Options'!$B:$B,C$147,'BSE - Other Index Options'!$H:$H,"MDAW*")=0,"",SUMIFS('BSE - SENSEX Index Options'!$L:$L,'BSE - SENSEX Index Options'!$C:$C,$A150,'BSE - SENSEX Index Options'!$B:$B,C$147,'BSE - SENSEX Index Options'!$H:$H,"Weekly*")+SUMIFS('BSE - SENSEX Index Options'!$L:$L,'BSE - SENSEX Index Options'!$C:$C,$A150,'BSE - SENSEX Index Options'!$B:$B,C$147,'BSE - SENSEX Index Options'!$H:$H,"MDAW*")+SUMIFS('BSE - Other Index Options'!$L:$L,'BSE - Other Index Options'!$C:$C,$A150,'BSE - Other Index Options'!$B:$B,C$147,'BSE - Other Index Options'!$H:$H,"Weekly*")+SUMIFS('BSE - Other Index Options'!$L:$L,'BSE - Other Index Options'!$C:$C,$A150,'BSE - Other Index Options'!$B:$B,C$147,'BSE - Other Index Options'!$H:$H,"MDAW*"))</f>
        <v>66.658900000000003</v>
      </c>
      <c r="D150" s="26">
        <f>IF(SUMIFS('BSE - SENSEX Index Options'!$L:$L,'BSE - SENSEX Index Options'!$C:$C,$A150,'BSE - SENSEX Index Options'!$B:$B,D$147,'BSE - SENSEX Index Options'!$H:$H,"Weekly*")+SUMIFS('BSE - SENSEX Index Options'!$L:$L,'BSE - SENSEX Index Options'!$C:$C,$A150,'BSE - SENSEX Index Options'!$B:$B,D$147,'BSE - SENSEX Index Options'!$H:$H,"MDAW*")+SUMIFS('BSE - Other Index Options'!$L:$L,'BSE - Other Index Options'!$C:$C,$A150,'BSE - Other Index Options'!$B:$B,D$147,'BSE - Other Index Options'!$H:$H,"Weekly*")+SUMIFS('BSE - Other Index Options'!$L:$L,'BSE - Other Index Options'!$C:$C,$A150,'BSE - Other Index Options'!$B:$B,D$147,'BSE - Other Index Options'!$H:$H,"MDAW*")=0,"",SUMIFS('BSE - SENSEX Index Options'!$L:$L,'BSE - SENSEX Index Options'!$C:$C,$A150,'BSE - SENSEX Index Options'!$B:$B,D$147,'BSE - SENSEX Index Options'!$H:$H,"Weekly*")+SUMIFS('BSE - SENSEX Index Options'!$L:$L,'BSE - SENSEX Index Options'!$C:$C,$A150,'BSE - SENSEX Index Options'!$B:$B,D$147,'BSE - SENSEX Index Options'!$H:$H,"MDAW*")+SUMIFS('BSE - Other Index Options'!$L:$L,'BSE - Other Index Options'!$C:$C,$A150,'BSE - Other Index Options'!$B:$B,D$147,'BSE - Other Index Options'!$H:$H,"Weekly*")+SUMIFS('BSE - Other Index Options'!$L:$L,'BSE - Other Index Options'!$C:$C,$A150,'BSE - Other Index Options'!$B:$B,D$147,'BSE - Other Index Options'!$H:$H,"MDAW*"))</f>
        <v>163.77459999999999</v>
      </c>
      <c r="E150" s="26">
        <f>IF(SUMIFS('BSE - SENSEX Index Options'!$L:$L,'BSE - SENSEX Index Options'!$C:$C,$A150,'BSE - SENSEX Index Options'!$B:$B,E$147,'BSE - SENSEX Index Options'!$H:$H,"Weekly*")+SUMIFS('BSE - SENSEX Index Options'!$L:$L,'BSE - SENSEX Index Options'!$C:$C,$A150,'BSE - SENSEX Index Options'!$B:$B,E$147,'BSE - SENSEX Index Options'!$H:$H,"MDAW*")+SUMIFS('BSE - Other Index Options'!$L:$L,'BSE - Other Index Options'!$C:$C,$A150,'BSE - Other Index Options'!$B:$B,E$147,'BSE - Other Index Options'!$H:$H,"Weekly*")+SUMIFS('BSE - Other Index Options'!$L:$L,'BSE - Other Index Options'!$C:$C,$A150,'BSE - Other Index Options'!$B:$B,E$147,'BSE - Other Index Options'!$H:$H,"MDAW*")=0,"",SUMIFS('BSE - SENSEX Index Options'!$L:$L,'BSE - SENSEX Index Options'!$C:$C,$A150,'BSE - SENSEX Index Options'!$B:$B,E$147,'BSE - SENSEX Index Options'!$H:$H,"Weekly*")+SUMIFS('BSE - SENSEX Index Options'!$L:$L,'BSE - SENSEX Index Options'!$C:$C,$A150,'BSE - SENSEX Index Options'!$B:$B,E$147,'BSE - SENSEX Index Options'!$H:$H,"MDAW*")+SUMIFS('BSE - Other Index Options'!$L:$L,'BSE - Other Index Options'!$C:$C,$A150,'BSE - Other Index Options'!$B:$B,E$147,'BSE - Other Index Options'!$H:$H,"Weekly*")+SUMIFS('BSE - Other Index Options'!$L:$L,'BSE - Other Index Options'!$C:$C,$A150,'BSE - Other Index Options'!$B:$B,E$147,'BSE - Other Index Options'!$H:$H,"MDAW*"))</f>
        <v>293.76189999999997</v>
      </c>
      <c r="F150" s="26">
        <f>IF(SUMIFS('BSE - SENSEX Index Options'!$L:$L,'BSE - SENSEX Index Options'!$C:$C,$A150,'BSE - SENSEX Index Options'!$B:$B,F$147,'BSE - SENSEX Index Options'!$H:$H,"Weekly*")+SUMIFS('BSE - SENSEX Index Options'!$L:$L,'BSE - SENSEX Index Options'!$C:$C,$A150,'BSE - SENSEX Index Options'!$B:$B,F$147,'BSE - SENSEX Index Options'!$H:$H,"MDAW*")+SUMIFS('BSE - Other Index Options'!$L:$L,'BSE - Other Index Options'!$C:$C,$A150,'BSE - Other Index Options'!$B:$B,F$147,'BSE - Other Index Options'!$H:$H,"Weekly*")+SUMIFS('BSE - Other Index Options'!$L:$L,'BSE - Other Index Options'!$C:$C,$A150,'BSE - Other Index Options'!$B:$B,F$147,'BSE - Other Index Options'!$H:$H,"MDAW*")=0,"",SUMIFS('BSE - SENSEX Index Options'!$L:$L,'BSE - SENSEX Index Options'!$C:$C,$A150,'BSE - SENSEX Index Options'!$B:$B,F$147,'BSE - SENSEX Index Options'!$H:$H,"Weekly*")+SUMIFS('BSE - SENSEX Index Options'!$L:$L,'BSE - SENSEX Index Options'!$C:$C,$A150,'BSE - SENSEX Index Options'!$B:$B,F$147,'BSE - SENSEX Index Options'!$H:$H,"MDAW*")+SUMIFS('BSE - Other Index Options'!$L:$L,'BSE - Other Index Options'!$C:$C,$A150,'BSE - Other Index Options'!$B:$B,F$147,'BSE - Other Index Options'!$H:$H,"Weekly*")+SUMIFS('BSE - Other Index Options'!$L:$L,'BSE - Other Index Options'!$C:$C,$A150,'BSE - Other Index Options'!$B:$B,F$147,'BSE - Other Index Options'!$H:$H,"MDAW*"))</f>
        <v>70.527799999999999</v>
      </c>
      <c r="G150" s="26" t="str">
        <f>IF(SUMIFS('BSE - SENSEX Index Options'!$L:$L,'BSE - SENSEX Index Options'!$C:$C,$A150,'BSE - SENSEX Index Options'!$B:$B,G$147,'BSE - SENSEX Index Options'!$H:$H,"Weekly*")+SUMIFS('BSE - SENSEX Index Options'!$L:$L,'BSE - SENSEX Index Options'!$C:$C,$A150,'BSE - SENSEX Index Options'!$B:$B,G$147,'BSE - SENSEX Index Options'!$H:$H,"MDAW*")+SUMIFS('BSE - Other Index Options'!$L:$L,'BSE - Other Index Options'!$C:$C,$A150,'BSE - Other Index Options'!$B:$B,G$147,'BSE - Other Index Options'!$H:$H,"Weekly*")+SUMIFS('BSE - Other Index Options'!$L:$L,'BSE - Other Index Options'!$C:$C,$A150,'BSE - Other Index Options'!$B:$B,G$147,'BSE - Other Index Options'!$H:$H,"MDAW*")=0,"",SUMIFS('BSE - SENSEX Index Options'!$L:$L,'BSE - SENSEX Index Options'!$C:$C,$A150,'BSE - SENSEX Index Options'!$B:$B,G$147,'BSE - SENSEX Index Options'!$H:$H,"Weekly*")+SUMIFS('BSE - SENSEX Index Options'!$L:$L,'BSE - SENSEX Index Options'!$C:$C,$A150,'BSE - SENSEX Index Options'!$B:$B,G$147,'BSE - SENSEX Index Options'!$H:$H,"MDAW*")+SUMIFS('BSE - Other Index Options'!$L:$L,'BSE - Other Index Options'!$C:$C,$A150,'BSE - Other Index Options'!$B:$B,G$147,'BSE - Other Index Options'!$H:$H,"Weekly*")+SUMIFS('BSE - Other Index Options'!$L:$L,'BSE - Other Index Options'!$C:$C,$A150,'BSE - Other Index Options'!$B:$B,G$147,'BSE - Other Index Options'!$H:$H,"MDAW*"))</f>
        <v/>
      </c>
      <c r="H150" s="26">
        <f t="shared" si="6"/>
        <v>651.73489999999993</v>
      </c>
    </row>
    <row r="151" spans="1:8">
      <c r="A151" t="s">
        <v>23</v>
      </c>
      <c r="B151" s="26">
        <f>IF(SUMIFS('BSE - SENSEX Index Options'!$L:$L,'BSE - SENSEX Index Options'!$C:$C,$A151,'BSE - SENSEX Index Options'!$B:$B,B$147,'BSE - SENSEX Index Options'!$H:$H,"Weekly*")+SUMIFS('BSE - SENSEX Index Options'!$L:$L,'BSE - SENSEX Index Options'!$C:$C,$A151,'BSE - SENSEX Index Options'!$B:$B,B$147,'BSE - SENSEX Index Options'!$H:$H,"MDAW*")+SUMIFS('BSE - Other Index Options'!$L:$L,'BSE - Other Index Options'!$C:$C,$A151,'BSE - Other Index Options'!$B:$B,B$147,'BSE - Other Index Options'!$H:$H,"Weekly*")+SUMIFS('BSE - Other Index Options'!$L:$L,'BSE - Other Index Options'!$C:$C,$A151,'BSE - Other Index Options'!$B:$B,B$147,'BSE - Other Index Options'!$H:$H,"MDAW*")=0,"",SUMIFS('BSE - SENSEX Index Options'!$L:$L,'BSE - SENSEX Index Options'!$C:$C,$A151,'BSE - SENSEX Index Options'!$B:$B,B$147,'BSE - SENSEX Index Options'!$H:$H,"Weekly*")+SUMIFS('BSE - SENSEX Index Options'!$L:$L,'BSE - SENSEX Index Options'!$C:$C,$A151,'BSE - SENSEX Index Options'!$B:$B,B$147,'BSE - SENSEX Index Options'!$H:$H,"MDAW*")+SUMIFS('BSE - Other Index Options'!$L:$L,'BSE - Other Index Options'!$C:$C,$A151,'BSE - Other Index Options'!$B:$B,B$147,'BSE - Other Index Options'!$H:$H,"Weekly*")+SUMIFS('BSE - Other Index Options'!$L:$L,'BSE - Other Index Options'!$C:$C,$A151,'BSE - Other Index Options'!$B:$B,B$147,'BSE - Other Index Options'!$H:$H,"MDAW*"))</f>
        <v>83.219400000000007</v>
      </c>
      <c r="C151" s="26">
        <f>IF(SUMIFS('BSE - SENSEX Index Options'!$L:$L,'BSE - SENSEX Index Options'!$C:$C,$A151,'BSE - SENSEX Index Options'!$B:$B,C$147,'BSE - SENSEX Index Options'!$H:$H,"Weekly*")+SUMIFS('BSE - SENSEX Index Options'!$L:$L,'BSE - SENSEX Index Options'!$C:$C,$A151,'BSE - SENSEX Index Options'!$B:$B,C$147,'BSE - SENSEX Index Options'!$H:$H,"MDAW*")+SUMIFS('BSE - Other Index Options'!$L:$L,'BSE - Other Index Options'!$C:$C,$A151,'BSE - Other Index Options'!$B:$B,C$147,'BSE - Other Index Options'!$H:$H,"Weekly*")+SUMIFS('BSE - Other Index Options'!$L:$L,'BSE - Other Index Options'!$C:$C,$A151,'BSE - Other Index Options'!$B:$B,C$147,'BSE - Other Index Options'!$H:$H,"MDAW*")=0,"",SUMIFS('BSE - SENSEX Index Options'!$L:$L,'BSE - SENSEX Index Options'!$C:$C,$A151,'BSE - SENSEX Index Options'!$B:$B,C$147,'BSE - SENSEX Index Options'!$H:$H,"Weekly*")+SUMIFS('BSE - SENSEX Index Options'!$L:$L,'BSE - SENSEX Index Options'!$C:$C,$A151,'BSE - SENSEX Index Options'!$B:$B,C$147,'BSE - SENSEX Index Options'!$H:$H,"MDAW*")+SUMIFS('BSE - Other Index Options'!$L:$L,'BSE - Other Index Options'!$C:$C,$A151,'BSE - Other Index Options'!$B:$B,C$147,'BSE - Other Index Options'!$H:$H,"Weekly*")+SUMIFS('BSE - Other Index Options'!$L:$L,'BSE - Other Index Options'!$C:$C,$A151,'BSE - Other Index Options'!$B:$B,C$147,'BSE - Other Index Options'!$H:$H,"MDAW*"))</f>
        <v>93.728399999999993</v>
      </c>
      <c r="D151" s="26">
        <f>IF(SUMIFS('BSE - SENSEX Index Options'!$L:$L,'BSE - SENSEX Index Options'!$C:$C,$A151,'BSE - SENSEX Index Options'!$B:$B,D$147,'BSE - SENSEX Index Options'!$H:$H,"Weekly*")+SUMIFS('BSE - SENSEX Index Options'!$L:$L,'BSE - SENSEX Index Options'!$C:$C,$A151,'BSE - SENSEX Index Options'!$B:$B,D$147,'BSE - SENSEX Index Options'!$H:$H,"MDAW*")+SUMIFS('BSE - Other Index Options'!$L:$L,'BSE - Other Index Options'!$C:$C,$A151,'BSE - Other Index Options'!$B:$B,D$147,'BSE - Other Index Options'!$H:$H,"Weekly*")+SUMIFS('BSE - Other Index Options'!$L:$L,'BSE - Other Index Options'!$C:$C,$A151,'BSE - Other Index Options'!$B:$B,D$147,'BSE - Other Index Options'!$H:$H,"MDAW*")=0,"",SUMIFS('BSE - SENSEX Index Options'!$L:$L,'BSE - SENSEX Index Options'!$C:$C,$A151,'BSE - SENSEX Index Options'!$B:$B,D$147,'BSE - SENSEX Index Options'!$H:$H,"Weekly*")+SUMIFS('BSE - SENSEX Index Options'!$L:$L,'BSE - SENSEX Index Options'!$C:$C,$A151,'BSE - SENSEX Index Options'!$B:$B,D$147,'BSE - SENSEX Index Options'!$H:$H,"MDAW*")+SUMIFS('BSE - Other Index Options'!$L:$L,'BSE - Other Index Options'!$C:$C,$A151,'BSE - Other Index Options'!$B:$B,D$147,'BSE - Other Index Options'!$H:$H,"Weekly*")+SUMIFS('BSE - Other Index Options'!$L:$L,'BSE - Other Index Options'!$C:$C,$A151,'BSE - Other Index Options'!$B:$B,D$147,'BSE - Other Index Options'!$H:$H,"MDAW*"))</f>
        <v>231.3784</v>
      </c>
      <c r="E151" s="26">
        <f>IF(SUMIFS('BSE - SENSEX Index Options'!$L:$L,'BSE - SENSEX Index Options'!$C:$C,$A151,'BSE - SENSEX Index Options'!$B:$B,E$147,'BSE - SENSEX Index Options'!$H:$H,"Weekly*")+SUMIFS('BSE - SENSEX Index Options'!$L:$L,'BSE - SENSEX Index Options'!$C:$C,$A151,'BSE - SENSEX Index Options'!$B:$B,E$147,'BSE - SENSEX Index Options'!$H:$H,"MDAW*")+SUMIFS('BSE - Other Index Options'!$L:$L,'BSE - Other Index Options'!$C:$C,$A151,'BSE - Other Index Options'!$B:$B,E$147,'BSE - Other Index Options'!$H:$H,"Weekly*")+SUMIFS('BSE - Other Index Options'!$L:$L,'BSE - Other Index Options'!$C:$C,$A151,'BSE - Other Index Options'!$B:$B,E$147,'BSE - Other Index Options'!$H:$H,"MDAW*")=0,"",SUMIFS('BSE - SENSEX Index Options'!$L:$L,'BSE - SENSEX Index Options'!$C:$C,$A151,'BSE - SENSEX Index Options'!$B:$B,E$147,'BSE - SENSEX Index Options'!$H:$H,"Weekly*")+SUMIFS('BSE - SENSEX Index Options'!$L:$L,'BSE - SENSEX Index Options'!$C:$C,$A151,'BSE - SENSEX Index Options'!$B:$B,E$147,'BSE - SENSEX Index Options'!$H:$H,"MDAW*")+SUMIFS('BSE - Other Index Options'!$L:$L,'BSE - Other Index Options'!$C:$C,$A151,'BSE - Other Index Options'!$B:$B,E$147,'BSE - Other Index Options'!$H:$H,"Weekly*")+SUMIFS('BSE - Other Index Options'!$L:$L,'BSE - Other Index Options'!$C:$C,$A151,'BSE - Other Index Options'!$B:$B,E$147,'BSE - Other Index Options'!$H:$H,"MDAW*"))</f>
        <v>359.01690000000002</v>
      </c>
      <c r="F151" s="26">
        <f>IF(SUMIFS('BSE - SENSEX Index Options'!$L:$L,'BSE - SENSEX Index Options'!$C:$C,$A151,'BSE - SENSEX Index Options'!$B:$B,F$147,'BSE - SENSEX Index Options'!$H:$H,"Weekly*")+SUMIFS('BSE - SENSEX Index Options'!$L:$L,'BSE - SENSEX Index Options'!$C:$C,$A151,'BSE - SENSEX Index Options'!$B:$B,F$147,'BSE - SENSEX Index Options'!$H:$H,"MDAW*")+SUMIFS('BSE - Other Index Options'!$L:$L,'BSE - Other Index Options'!$C:$C,$A151,'BSE - Other Index Options'!$B:$B,F$147,'BSE - Other Index Options'!$H:$H,"Weekly*")+SUMIFS('BSE - Other Index Options'!$L:$L,'BSE - Other Index Options'!$C:$C,$A151,'BSE - Other Index Options'!$B:$B,F$147,'BSE - Other Index Options'!$H:$H,"MDAW*")=0,"",SUMIFS('BSE - SENSEX Index Options'!$L:$L,'BSE - SENSEX Index Options'!$C:$C,$A151,'BSE - SENSEX Index Options'!$B:$B,F$147,'BSE - SENSEX Index Options'!$H:$H,"Weekly*")+SUMIFS('BSE - SENSEX Index Options'!$L:$L,'BSE - SENSEX Index Options'!$C:$C,$A151,'BSE - SENSEX Index Options'!$B:$B,F$147,'BSE - SENSEX Index Options'!$H:$H,"MDAW*")+SUMIFS('BSE - Other Index Options'!$L:$L,'BSE - Other Index Options'!$C:$C,$A151,'BSE - Other Index Options'!$B:$B,F$147,'BSE - Other Index Options'!$H:$H,"Weekly*")+SUMIFS('BSE - Other Index Options'!$L:$L,'BSE - Other Index Options'!$C:$C,$A151,'BSE - Other Index Options'!$B:$B,F$147,'BSE - Other Index Options'!$H:$H,"MDAW*"))</f>
        <v>84.995500000000007</v>
      </c>
      <c r="G151" s="26" t="str">
        <f>IF(SUMIFS('BSE - SENSEX Index Options'!$L:$L,'BSE - SENSEX Index Options'!$C:$C,$A151,'BSE - SENSEX Index Options'!$B:$B,G$147,'BSE - SENSEX Index Options'!$H:$H,"Weekly*")+SUMIFS('BSE - SENSEX Index Options'!$L:$L,'BSE - SENSEX Index Options'!$C:$C,$A151,'BSE - SENSEX Index Options'!$B:$B,G$147,'BSE - SENSEX Index Options'!$H:$H,"MDAW*")+SUMIFS('BSE - Other Index Options'!$L:$L,'BSE - Other Index Options'!$C:$C,$A151,'BSE - Other Index Options'!$B:$B,G$147,'BSE - Other Index Options'!$H:$H,"Weekly*")+SUMIFS('BSE - Other Index Options'!$L:$L,'BSE - Other Index Options'!$C:$C,$A151,'BSE - Other Index Options'!$B:$B,G$147,'BSE - Other Index Options'!$H:$H,"MDAW*")=0,"",SUMIFS('BSE - SENSEX Index Options'!$L:$L,'BSE - SENSEX Index Options'!$C:$C,$A151,'BSE - SENSEX Index Options'!$B:$B,G$147,'BSE - SENSEX Index Options'!$H:$H,"Weekly*")+SUMIFS('BSE - SENSEX Index Options'!$L:$L,'BSE - SENSEX Index Options'!$C:$C,$A151,'BSE - SENSEX Index Options'!$B:$B,G$147,'BSE - SENSEX Index Options'!$H:$H,"MDAW*")+SUMIFS('BSE - Other Index Options'!$L:$L,'BSE - Other Index Options'!$C:$C,$A151,'BSE - Other Index Options'!$B:$B,G$147,'BSE - Other Index Options'!$H:$H,"Weekly*")+SUMIFS('BSE - Other Index Options'!$L:$L,'BSE - Other Index Options'!$C:$C,$A151,'BSE - Other Index Options'!$B:$B,G$147,'BSE - Other Index Options'!$H:$H,"MDAW*"))</f>
        <v/>
      </c>
      <c r="H151" s="26">
        <f t="shared" si="6"/>
        <v>852.33860000000004</v>
      </c>
    </row>
    <row r="152" spans="1:8">
      <c r="A152" t="s">
        <v>25</v>
      </c>
      <c r="B152" s="26">
        <f>IF(SUMIFS('BSE - SENSEX Index Options'!$L:$L,'BSE - SENSEX Index Options'!$C:$C,$A152,'BSE - SENSEX Index Options'!$B:$B,B$147,'BSE - SENSEX Index Options'!$H:$H,"Weekly*")+SUMIFS('BSE - SENSEX Index Options'!$L:$L,'BSE - SENSEX Index Options'!$C:$C,$A152,'BSE - SENSEX Index Options'!$B:$B,B$147,'BSE - SENSEX Index Options'!$H:$H,"MDAW*")+SUMIFS('BSE - Other Index Options'!$L:$L,'BSE - Other Index Options'!$C:$C,$A152,'BSE - Other Index Options'!$B:$B,B$147,'BSE - Other Index Options'!$H:$H,"Weekly*")+SUMIFS('BSE - Other Index Options'!$L:$L,'BSE - Other Index Options'!$C:$C,$A152,'BSE - Other Index Options'!$B:$B,B$147,'BSE - Other Index Options'!$H:$H,"MDAW*")=0,"",SUMIFS('BSE - SENSEX Index Options'!$L:$L,'BSE - SENSEX Index Options'!$C:$C,$A152,'BSE - SENSEX Index Options'!$B:$B,B$147,'BSE - SENSEX Index Options'!$H:$H,"Weekly*")+SUMIFS('BSE - SENSEX Index Options'!$L:$L,'BSE - SENSEX Index Options'!$C:$C,$A152,'BSE - SENSEX Index Options'!$B:$B,B$147,'BSE - SENSEX Index Options'!$H:$H,"MDAW*")+SUMIFS('BSE - Other Index Options'!$L:$L,'BSE - Other Index Options'!$C:$C,$A152,'BSE - Other Index Options'!$B:$B,B$147,'BSE - Other Index Options'!$H:$H,"Weekly*")+SUMIFS('BSE - Other Index Options'!$L:$L,'BSE - Other Index Options'!$C:$C,$A152,'BSE - Other Index Options'!$B:$B,B$147,'BSE - Other Index Options'!$H:$H,"MDAW*"))</f>
        <v>99.712299999999999</v>
      </c>
      <c r="C152" s="26">
        <f>IF(SUMIFS('BSE - SENSEX Index Options'!$L:$L,'BSE - SENSEX Index Options'!$C:$C,$A152,'BSE - SENSEX Index Options'!$B:$B,C$147,'BSE - SENSEX Index Options'!$H:$H,"Weekly*")+SUMIFS('BSE - SENSEX Index Options'!$L:$L,'BSE - SENSEX Index Options'!$C:$C,$A152,'BSE - SENSEX Index Options'!$B:$B,C$147,'BSE - SENSEX Index Options'!$H:$H,"MDAW*")+SUMIFS('BSE - Other Index Options'!$L:$L,'BSE - Other Index Options'!$C:$C,$A152,'BSE - Other Index Options'!$B:$B,C$147,'BSE - Other Index Options'!$H:$H,"Weekly*")+SUMIFS('BSE - Other Index Options'!$L:$L,'BSE - Other Index Options'!$C:$C,$A152,'BSE - Other Index Options'!$B:$B,C$147,'BSE - Other Index Options'!$H:$H,"MDAW*")=0,"",SUMIFS('BSE - SENSEX Index Options'!$L:$L,'BSE - SENSEX Index Options'!$C:$C,$A152,'BSE - SENSEX Index Options'!$B:$B,C$147,'BSE - SENSEX Index Options'!$H:$H,"Weekly*")+SUMIFS('BSE - SENSEX Index Options'!$L:$L,'BSE - SENSEX Index Options'!$C:$C,$A152,'BSE - SENSEX Index Options'!$B:$B,C$147,'BSE - SENSEX Index Options'!$H:$H,"MDAW*")+SUMIFS('BSE - Other Index Options'!$L:$L,'BSE - Other Index Options'!$C:$C,$A152,'BSE - Other Index Options'!$B:$B,C$147,'BSE - Other Index Options'!$H:$H,"Weekly*")+SUMIFS('BSE - Other Index Options'!$L:$L,'BSE - Other Index Options'!$C:$C,$A152,'BSE - Other Index Options'!$B:$B,C$147,'BSE - Other Index Options'!$H:$H,"MDAW*"))</f>
        <v>85.638800000000003</v>
      </c>
      <c r="D152" s="26" t="str">
        <f>IF(SUMIFS('BSE - SENSEX Index Options'!$L:$L,'BSE - SENSEX Index Options'!$C:$C,$A152,'BSE - SENSEX Index Options'!$B:$B,D$147,'BSE - SENSEX Index Options'!$H:$H,"Weekly*")+SUMIFS('BSE - SENSEX Index Options'!$L:$L,'BSE - SENSEX Index Options'!$C:$C,$A152,'BSE - SENSEX Index Options'!$B:$B,D$147,'BSE - SENSEX Index Options'!$H:$H,"MDAW*")+SUMIFS('BSE - Other Index Options'!$L:$L,'BSE - Other Index Options'!$C:$C,$A152,'BSE - Other Index Options'!$B:$B,D$147,'BSE - Other Index Options'!$H:$H,"Weekly*")+SUMIFS('BSE - Other Index Options'!$L:$L,'BSE - Other Index Options'!$C:$C,$A152,'BSE - Other Index Options'!$B:$B,D$147,'BSE - Other Index Options'!$H:$H,"MDAW*")=0,"",SUMIFS('BSE - SENSEX Index Options'!$L:$L,'BSE - SENSEX Index Options'!$C:$C,$A152,'BSE - SENSEX Index Options'!$B:$B,D$147,'BSE - SENSEX Index Options'!$H:$H,"Weekly*")+SUMIFS('BSE - SENSEX Index Options'!$L:$L,'BSE - SENSEX Index Options'!$C:$C,$A152,'BSE - SENSEX Index Options'!$B:$B,D$147,'BSE - SENSEX Index Options'!$H:$H,"MDAW*")+SUMIFS('BSE - Other Index Options'!$L:$L,'BSE - Other Index Options'!$C:$C,$A152,'BSE - Other Index Options'!$B:$B,D$147,'BSE - Other Index Options'!$H:$H,"Weekly*")+SUMIFS('BSE - Other Index Options'!$L:$L,'BSE - Other Index Options'!$C:$C,$A152,'BSE - Other Index Options'!$B:$B,D$147,'BSE - Other Index Options'!$H:$H,"MDAW*"))</f>
        <v/>
      </c>
      <c r="E152" s="26" t="str">
        <f>IF(SUMIFS('BSE - SENSEX Index Options'!$L:$L,'BSE - SENSEX Index Options'!$C:$C,$A152,'BSE - SENSEX Index Options'!$B:$B,E$147,'BSE - SENSEX Index Options'!$H:$H,"Weekly*")+SUMIFS('BSE - SENSEX Index Options'!$L:$L,'BSE - SENSEX Index Options'!$C:$C,$A152,'BSE - SENSEX Index Options'!$B:$B,E$147,'BSE - SENSEX Index Options'!$H:$H,"MDAW*")+SUMIFS('BSE - Other Index Options'!$L:$L,'BSE - Other Index Options'!$C:$C,$A152,'BSE - Other Index Options'!$B:$B,E$147,'BSE - Other Index Options'!$H:$H,"Weekly*")+SUMIFS('BSE - Other Index Options'!$L:$L,'BSE - Other Index Options'!$C:$C,$A152,'BSE - Other Index Options'!$B:$B,E$147,'BSE - Other Index Options'!$H:$H,"MDAW*")=0,"",SUMIFS('BSE - SENSEX Index Options'!$L:$L,'BSE - SENSEX Index Options'!$C:$C,$A152,'BSE - SENSEX Index Options'!$B:$B,E$147,'BSE - SENSEX Index Options'!$H:$H,"Weekly*")+SUMIFS('BSE - SENSEX Index Options'!$L:$L,'BSE - SENSEX Index Options'!$C:$C,$A152,'BSE - SENSEX Index Options'!$B:$B,E$147,'BSE - SENSEX Index Options'!$H:$H,"MDAW*")+SUMIFS('BSE - Other Index Options'!$L:$L,'BSE - Other Index Options'!$C:$C,$A152,'BSE - Other Index Options'!$B:$B,E$147,'BSE - Other Index Options'!$H:$H,"Weekly*")+SUMIFS('BSE - Other Index Options'!$L:$L,'BSE - Other Index Options'!$C:$C,$A152,'BSE - Other Index Options'!$B:$B,E$147,'BSE - Other Index Options'!$H:$H,"MDAW*"))</f>
        <v/>
      </c>
      <c r="F152" s="26" t="str">
        <f>IF(SUMIFS('BSE - SENSEX Index Options'!$L:$L,'BSE - SENSEX Index Options'!$C:$C,$A152,'BSE - SENSEX Index Options'!$B:$B,F$147,'BSE - SENSEX Index Options'!$H:$H,"Weekly*")+SUMIFS('BSE - SENSEX Index Options'!$L:$L,'BSE - SENSEX Index Options'!$C:$C,$A152,'BSE - SENSEX Index Options'!$B:$B,F$147,'BSE - SENSEX Index Options'!$H:$H,"MDAW*")+SUMIFS('BSE - Other Index Options'!$L:$L,'BSE - Other Index Options'!$C:$C,$A152,'BSE - Other Index Options'!$B:$B,F$147,'BSE - Other Index Options'!$H:$H,"Weekly*")+SUMIFS('BSE - Other Index Options'!$L:$L,'BSE - Other Index Options'!$C:$C,$A152,'BSE - Other Index Options'!$B:$B,F$147,'BSE - Other Index Options'!$H:$H,"MDAW*")=0,"",SUMIFS('BSE - SENSEX Index Options'!$L:$L,'BSE - SENSEX Index Options'!$C:$C,$A152,'BSE - SENSEX Index Options'!$B:$B,F$147,'BSE - SENSEX Index Options'!$H:$H,"Weekly*")+SUMIFS('BSE - SENSEX Index Options'!$L:$L,'BSE - SENSEX Index Options'!$C:$C,$A152,'BSE - SENSEX Index Options'!$B:$B,F$147,'BSE - SENSEX Index Options'!$H:$H,"MDAW*")+SUMIFS('BSE - Other Index Options'!$L:$L,'BSE - Other Index Options'!$C:$C,$A152,'BSE - Other Index Options'!$B:$B,F$147,'BSE - Other Index Options'!$H:$H,"Weekly*")+SUMIFS('BSE - Other Index Options'!$L:$L,'BSE - Other Index Options'!$C:$C,$A152,'BSE - Other Index Options'!$B:$B,F$147,'BSE - Other Index Options'!$H:$H,"MDAW*"))</f>
        <v/>
      </c>
      <c r="G152" s="26" t="str">
        <f>IF(SUMIFS('BSE - SENSEX Index Options'!$L:$L,'BSE - SENSEX Index Options'!$C:$C,$A152,'BSE - SENSEX Index Options'!$B:$B,G$147,'BSE - SENSEX Index Options'!$H:$H,"Weekly*")+SUMIFS('BSE - SENSEX Index Options'!$L:$L,'BSE - SENSEX Index Options'!$C:$C,$A152,'BSE - SENSEX Index Options'!$B:$B,G$147,'BSE - SENSEX Index Options'!$H:$H,"MDAW*")+SUMIFS('BSE - Other Index Options'!$L:$L,'BSE - Other Index Options'!$C:$C,$A152,'BSE - Other Index Options'!$B:$B,G$147,'BSE - Other Index Options'!$H:$H,"Weekly*")+SUMIFS('BSE - Other Index Options'!$L:$L,'BSE - Other Index Options'!$C:$C,$A152,'BSE - Other Index Options'!$B:$B,G$147,'BSE - Other Index Options'!$H:$H,"MDAW*")=0,"",SUMIFS('BSE - SENSEX Index Options'!$L:$L,'BSE - SENSEX Index Options'!$C:$C,$A152,'BSE - SENSEX Index Options'!$B:$B,G$147,'BSE - SENSEX Index Options'!$H:$H,"Weekly*")+SUMIFS('BSE - SENSEX Index Options'!$L:$L,'BSE - SENSEX Index Options'!$C:$C,$A152,'BSE - SENSEX Index Options'!$B:$B,G$147,'BSE - SENSEX Index Options'!$H:$H,"MDAW*")+SUMIFS('BSE - Other Index Options'!$L:$L,'BSE - Other Index Options'!$C:$C,$A152,'BSE - Other Index Options'!$B:$B,G$147,'BSE - Other Index Options'!$H:$H,"Weekly*")+SUMIFS('BSE - Other Index Options'!$L:$L,'BSE - Other Index Options'!$C:$C,$A152,'BSE - Other Index Options'!$B:$B,G$147,'BSE - Other Index Options'!$H:$H,"MDAW*"))</f>
        <v/>
      </c>
      <c r="H152" s="26">
        <f t="shared" si="6"/>
        <v>185.3511</v>
      </c>
    </row>
    <row r="153" spans="1:8">
      <c r="A153" t="s">
        <v>27</v>
      </c>
      <c r="B153" s="26">
        <f>IF(SUMIFS('BSE - SENSEX Index Options'!$L:$L,'BSE - SENSEX Index Options'!$C:$C,$A153,'BSE - SENSEX Index Options'!$B:$B,B$147,'BSE - SENSEX Index Options'!$H:$H,"Weekly*")+SUMIFS('BSE - SENSEX Index Options'!$L:$L,'BSE - SENSEX Index Options'!$C:$C,$A153,'BSE - SENSEX Index Options'!$B:$B,B$147,'BSE - SENSEX Index Options'!$H:$H,"MDAW*")+SUMIFS('BSE - Other Index Options'!$L:$L,'BSE - Other Index Options'!$C:$C,$A153,'BSE - Other Index Options'!$B:$B,B$147,'BSE - Other Index Options'!$H:$H,"Weekly*")+SUMIFS('BSE - Other Index Options'!$L:$L,'BSE - Other Index Options'!$C:$C,$A153,'BSE - Other Index Options'!$B:$B,B$147,'BSE - Other Index Options'!$H:$H,"MDAW*")=0,"",SUMIFS('BSE - SENSEX Index Options'!$L:$L,'BSE - SENSEX Index Options'!$C:$C,$A153,'BSE - SENSEX Index Options'!$B:$B,B$147,'BSE - SENSEX Index Options'!$H:$H,"Weekly*")+SUMIFS('BSE - SENSEX Index Options'!$L:$L,'BSE - SENSEX Index Options'!$C:$C,$A153,'BSE - SENSEX Index Options'!$B:$B,B$147,'BSE - SENSEX Index Options'!$H:$H,"MDAW*")+SUMIFS('BSE - Other Index Options'!$L:$L,'BSE - Other Index Options'!$C:$C,$A153,'BSE - Other Index Options'!$B:$B,B$147,'BSE - Other Index Options'!$H:$H,"Weekly*")+SUMIFS('BSE - Other Index Options'!$L:$L,'BSE - Other Index Options'!$C:$C,$A153,'BSE - Other Index Options'!$B:$B,B$147,'BSE - Other Index Options'!$H:$H,"MDAW*"))</f>
        <v>87.454499999999996</v>
      </c>
      <c r="C153" s="26">
        <f>IF(SUMIFS('BSE - SENSEX Index Options'!$L:$L,'BSE - SENSEX Index Options'!$C:$C,$A153,'BSE - SENSEX Index Options'!$B:$B,C$147,'BSE - SENSEX Index Options'!$H:$H,"Weekly*")+SUMIFS('BSE - SENSEX Index Options'!$L:$L,'BSE - SENSEX Index Options'!$C:$C,$A153,'BSE - SENSEX Index Options'!$B:$B,C$147,'BSE - SENSEX Index Options'!$H:$H,"MDAW*")+SUMIFS('BSE - Other Index Options'!$L:$L,'BSE - Other Index Options'!$C:$C,$A153,'BSE - Other Index Options'!$B:$B,C$147,'BSE - Other Index Options'!$H:$H,"Weekly*")+SUMIFS('BSE - Other Index Options'!$L:$L,'BSE - Other Index Options'!$C:$C,$A153,'BSE - Other Index Options'!$B:$B,C$147,'BSE - Other Index Options'!$H:$H,"MDAW*")=0,"",SUMIFS('BSE - SENSEX Index Options'!$L:$L,'BSE - SENSEX Index Options'!$C:$C,$A153,'BSE - SENSEX Index Options'!$B:$B,C$147,'BSE - SENSEX Index Options'!$H:$H,"Weekly*")+SUMIFS('BSE - SENSEX Index Options'!$L:$L,'BSE - SENSEX Index Options'!$C:$C,$A153,'BSE - SENSEX Index Options'!$B:$B,C$147,'BSE - SENSEX Index Options'!$H:$H,"MDAW*")+SUMIFS('BSE - Other Index Options'!$L:$L,'BSE - Other Index Options'!$C:$C,$A153,'BSE - Other Index Options'!$B:$B,C$147,'BSE - Other Index Options'!$H:$H,"Weekly*")+SUMIFS('BSE - Other Index Options'!$L:$L,'BSE - Other Index Options'!$C:$C,$A153,'BSE - Other Index Options'!$B:$B,C$147,'BSE - Other Index Options'!$H:$H,"MDAW*"))</f>
        <v>105.9312</v>
      </c>
      <c r="D153" s="26">
        <f>IF(SUMIFS('BSE - SENSEX Index Options'!$L:$L,'BSE - SENSEX Index Options'!$C:$C,$A153,'BSE - SENSEX Index Options'!$B:$B,D$147,'BSE - SENSEX Index Options'!$H:$H,"Weekly*")+SUMIFS('BSE - SENSEX Index Options'!$L:$L,'BSE - SENSEX Index Options'!$C:$C,$A153,'BSE - SENSEX Index Options'!$B:$B,D$147,'BSE - SENSEX Index Options'!$H:$H,"MDAW*")+SUMIFS('BSE - Other Index Options'!$L:$L,'BSE - Other Index Options'!$C:$C,$A153,'BSE - Other Index Options'!$B:$B,D$147,'BSE - Other Index Options'!$H:$H,"Weekly*")+SUMIFS('BSE - Other Index Options'!$L:$L,'BSE - Other Index Options'!$C:$C,$A153,'BSE - Other Index Options'!$B:$B,D$147,'BSE - Other Index Options'!$H:$H,"MDAW*")=0,"",SUMIFS('BSE - SENSEX Index Options'!$L:$L,'BSE - SENSEX Index Options'!$C:$C,$A153,'BSE - SENSEX Index Options'!$B:$B,D$147,'BSE - SENSEX Index Options'!$H:$H,"Weekly*")+SUMIFS('BSE - SENSEX Index Options'!$L:$L,'BSE - SENSEX Index Options'!$C:$C,$A153,'BSE - SENSEX Index Options'!$B:$B,D$147,'BSE - SENSEX Index Options'!$H:$H,"MDAW*")+SUMIFS('BSE - Other Index Options'!$L:$L,'BSE - Other Index Options'!$C:$C,$A153,'BSE - Other Index Options'!$B:$B,D$147,'BSE - Other Index Options'!$H:$H,"Weekly*")+SUMIFS('BSE - Other Index Options'!$L:$L,'BSE - Other Index Options'!$C:$C,$A153,'BSE - Other Index Options'!$B:$B,D$147,'BSE - Other Index Options'!$H:$H,"MDAW*"))</f>
        <v>419.21930000000003</v>
      </c>
      <c r="E153" s="26" t="str">
        <f>IF(SUMIFS('BSE - SENSEX Index Options'!$L:$L,'BSE - SENSEX Index Options'!$C:$C,$A153,'BSE - SENSEX Index Options'!$B:$B,E$147,'BSE - SENSEX Index Options'!$H:$H,"Weekly*")+SUMIFS('BSE - SENSEX Index Options'!$L:$L,'BSE - SENSEX Index Options'!$C:$C,$A153,'BSE - SENSEX Index Options'!$B:$B,E$147,'BSE - SENSEX Index Options'!$H:$H,"MDAW*")+SUMIFS('BSE - Other Index Options'!$L:$L,'BSE - Other Index Options'!$C:$C,$A153,'BSE - Other Index Options'!$B:$B,E$147,'BSE - Other Index Options'!$H:$H,"Weekly*")+SUMIFS('BSE - Other Index Options'!$L:$L,'BSE - Other Index Options'!$C:$C,$A153,'BSE - Other Index Options'!$B:$B,E$147,'BSE - Other Index Options'!$H:$H,"MDAW*")=0,"",SUMIFS('BSE - SENSEX Index Options'!$L:$L,'BSE - SENSEX Index Options'!$C:$C,$A153,'BSE - SENSEX Index Options'!$B:$B,E$147,'BSE - SENSEX Index Options'!$H:$H,"Weekly*")+SUMIFS('BSE - SENSEX Index Options'!$L:$L,'BSE - SENSEX Index Options'!$C:$C,$A153,'BSE - SENSEX Index Options'!$B:$B,E$147,'BSE - SENSEX Index Options'!$H:$H,"MDAW*")+SUMIFS('BSE - Other Index Options'!$L:$L,'BSE - Other Index Options'!$C:$C,$A153,'BSE - Other Index Options'!$B:$B,E$147,'BSE - Other Index Options'!$H:$H,"Weekly*")+SUMIFS('BSE - Other Index Options'!$L:$L,'BSE - Other Index Options'!$C:$C,$A153,'BSE - Other Index Options'!$B:$B,E$147,'BSE - Other Index Options'!$H:$H,"MDAW*"))</f>
        <v/>
      </c>
      <c r="F153" s="26">
        <f>IF(SUMIFS('BSE - SENSEX Index Options'!$L:$L,'BSE - SENSEX Index Options'!$C:$C,$A153,'BSE - SENSEX Index Options'!$B:$B,F$147,'BSE - SENSEX Index Options'!$H:$H,"Weekly*")+SUMIFS('BSE - SENSEX Index Options'!$L:$L,'BSE - SENSEX Index Options'!$C:$C,$A153,'BSE - SENSEX Index Options'!$B:$B,F$147,'BSE - SENSEX Index Options'!$H:$H,"MDAW*")+SUMIFS('BSE - Other Index Options'!$L:$L,'BSE - Other Index Options'!$C:$C,$A153,'BSE - Other Index Options'!$B:$B,F$147,'BSE - Other Index Options'!$H:$H,"Weekly*")+SUMIFS('BSE - Other Index Options'!$L:$L,'BSE - Other Index Options'!$C:$C,$A153,'BSE - Other Index Options'!$B:$B,F$147,'BSE - Other Index Options'!$H:$H,"MDAW*")=0,"",SUMIFS('BSE - SENSEX Index Options'!$L:$L,'BSE - SENSEX Index Options'!$C:$C,$A153,'BSE - SENSEX Index Options'!$B:$B,F$147,'BSE - SENSEX Index Options'!$H:$H,"Weekly*")+SUMIFS('BSE - SENSEX Index Options'!$L:$L,'BSE - SENSEX Index Options'!$C:$C,$A153,'BSE - SENSEX Index Options'!$B:$B,F$147,'BSE - SENSEX Index Options'!$H:$H,"MDAW*")+SUMIFS('BSE - Other Index Options'!$L:$L,'BSE - Other Index Options'!$C:$C,$A153,'BSE - Other Index Options'!$B:$B,F$147,'BSE - Other Index Options'!$H:$H,"Weekly*")+SUMIFS('BSE - Other Index Options'!$L:$L,'BSE - Other Index Options'!$C:$C,$A153,'BSE - Other Index Options'!$B:$B,F$147,'BSE - Other Index Options'!$H:$H,"MDAW*"))</f>
        <v>85.250900000000001</v>
      </c>
      <c r="G153" s="26" t="str">
        <f>IF(SUMIFS('BSE - SENSEX Index Options'!$L:$L,'BSE - SENSEX Index Options'!$C:$C,$A153,'BSE - SENSEX Index Options'!$B:$B,G$147,'BSE - SENSEX Index Options'!$H:$H,"Weekly*")+SUMIFS('BSE - SENSEX Index Options'!$L:$L,'BSE - SENSEX Index Options'!$C:$C,$A153,'BSE - SENSEX Index Options'!$B:$B,G$147,'BSE - SENSEX Index Options'!$H:$H,"MDAW*")+SUMIFS('BSE - Other Index Options'!$L:$L,'BSE - Other Index Options'!$C:$C,$A153,'BSE - Other Index Options'!$B:$B,G$147,'BSE - Other Index Options'!$H:$H,"Weekly*")+SUMIFS('BSE - Other Index Options'!$L:$L,'BSE - Other Index Options'!$C:$C,$A153,'BSE - Other Index Options'!$B:$B,G$147,'BSE - Other Index Options'!$H:$H,"MDAW*")=0,"",SUMIFS('BSE - SENSEX Index Options'!$L:$L,'BSE - SENSEX Index Options'!$C:$C,$A153,'BSE - SENSEX Index Options'!$B:$B,G$147,'BSE - SENSEX Index Options'!$H:$H,"Weekly*")+SUMIFS('BSE - SENSEX Index Options'!$L:$L,'BSE - SENSEX Index Options'!$C:$C,$A153,'BSE - SENSEX Index Options'!$B:$B,G$147,'BSE - SENSEX Index Options'!$H:$H,"MDAW*")+SUMIFS('BSE - Other Index Options'!$L:$L,'BSE - Other Index Options'!$C:$C,$A153,'BSE - Other Index Options'!$B:$B,G$147,'BSE - Other Index Options'!$H:$H,"Weekly*")+SUMIFS('BSE - Other Index Options'!$L:$L,'BSE - Other Index Options'!$C:$C,$A153,'BSE - Other Index Options'!$B:$B,G$147,'BSE - Other Index Options'!$H:$H,"MDAW*"))</f>
        <v/>
      </c>
      <c r="H153" s="26">
        <f t="shared" si="6"/>
        <v>697.85590000000002</v>
      </c>
    </row>
    <row r="154" spans="1:8">
      <c r="A154" t="s">
        <v>29</v>
      </c>
      <c r="B154" s="26">
        <f>IF(SUMIFS('BSE - SENSEX Index Options'!$L:$L,'BSE - SENSEX Index Options'!$C:$C,$A154,'BSE - SENSEX Index Options'!$B:$B,B$147,'BSE - SENSEX Index Options'!$H:$H,"Weekly*")+SUMIFS('BSE - SENSEX Index Options'!$L:$L,'BSE - SENSEX Index Options'!$C:$C,$A154,'BSE - SENSEX Index Options'!$B:$B,B$147,'BSE - SENSEX Index Options'!$H:$H,"MDAW*")+SUMIFS('BSE - Other Index Options'!$L:$L,'BSE - Other Index Options'!$C:$C,$A154,'BSE - Other Index Options'!$B:$B,B$147,'BSE - Other Index Options'!$H:$H,"Weekly*")+SUMIFS('BSE - Other Index Options'!$L:$L,'BSE - Other Index Options'!$C:$C,$A154,'BSE - Other Index Options'!$B:$B,B$147,'BSE - Other Index Options'!$H:$H,"MDAW*")=0,"",SUMIFS('BSE - SENSEX Index Options'!$L:$L,'BSE - SENSEX Index Options'!$C:$C,$A154,'BSE - SENSEX Index Options'!$B:$B,B$147,'BSE - SENSEX Index Options'!$H:$H,"Weekly*")+SUMIFS('BSE - SENSEX Index Options'!$L:$L,'BSE - SENSEX Index Options'!$C:$C,$A154,'BSE - SENSEX Index Options'!$B:$B,B$147,'BSE - SENSEX Index Options'!$H:$H,"MDAW*")+SUMIFS('BSE - Other Index Options'!$L:$L,'BSE - Other Index Options'!$C:$C,$A154,'BSE - Other Index Options'!$B:$B,B$147,'BSE - Other Index Options'!$H:$H,"Weekly*")+SUMIFS('BSE - Other Index Options'!$L:$L,'BSE - Other Index Options'!$C:$C,$A154,'BSE - Other Index Options'!$B:$B,B$147,'BSE - Other Index Options'!$H:$H,"MDAW*"))</f>
        <v>102.79040000000001</v>
      </c>
      <c r="C154" s="26">
        <f>IF(SUMIFS('BSE - SENSEX Index Options'!$L:$L,'BSE - SENSEX Index Options'!$C:$C,$A154,'BSE - SENSEX Index Options'!$B:$B,C$147,'BSE - SENSEX Index Options'!$H:$H,"Weekly*")+SUMIFS('BSE - SENSEX Index Options'!$L:$L,'BSE - SENSEX Index Options'!$C:$C,$A154,'BSE - SENSEX Index Options'!$B:$B,C$147,'BSE - SENSEX Index Options'!$H:$H,"MDAW*")+SUMIFS('BSE - Other Index Options'!$L:$L,'BSE - Other Index Options'!$C:$C,$A154,'BSE - Other Index Options'!$B:$B,C$147,'BSE - Other Index Options'!$H:$H,"Weekly*")+SUMIFS('BSE - Other Index Options'!$L:$L,'BSE - Other Index Options'!$C:$C,$A154,'BSE - Other Index Options'!$B:$B,C$147,'BSE - Other Index Options'!$H:$H,"MDAW*")=0,"",SUMIFS('BSE - SENSEX Index Options'!$L:$L,'BSE - SENSEX Index Options'!$C:$C,$A154,'BSE - SENSEX Index Options'!$B:$B,C$147,'BSE - SENSEX Index Options'!$H:$H,"Weekly*")+SUMIFS('BSE - SENSEX Index Options'!$L:$L,'BSE - SENSEX Index Options'!$C:$C,$A154,'BSE - SENSEX Index Options'!$B:$B,C$147,'BSE - SENSEX Index Options'!$H:$H,"MDAW*")+SUMIFS('BSE - Other Index Options'!$L:$L,'BSE - Other Index Options'!$C:$C,$A154,'BSE - Other Index Options'!$B:$B,C$147,'BSE - Other Index Options'!$H:$H,"Weekly*")+SUMIFS('BSE - Other Index Options'!$L:$L,'BSE - Other Index Options'!$C:$C,$A154,'BSE - Other Index Options'!$B:$B,C$147,'BSE - Other Index Options'!$H:$H,"MDAW*"))</f>
        <v>118.72619999999999</v>
      </c>
      <c r="D154" s="26">
        <f>IF(SUMIFS('BSE - SENSEX Index Options'!$L:$L,'BSE - SENSEX Index Options'!$C:$C,$A154,'BSE - SENSEX Index Options'!$B:$B,D$147,'BSE - SENSEX Index Options'!$H:$H,"Weekly*")+SUMIFS('BSE - SENSEX Index Options'!$L:$L,'BSE - SENSEX Index Options'!$C:$C,$A154,'BSE - SENSEX Index Options'!$B:$B,D$147,'BSE - SENSEX Index Options'!$H:$H,"MDAW*")+SUMIFS('BSE - Other Index Options'!$L:$L,'BSE - Other Index Options'!$C:$C,$A154,'BSE - Other Index Options'!$B:$B,D$147,'BSE - Other Index Options'!$H:$H,"Weekly*")+SUMIFS('BSE - Other Index Options'!$L:$L,'BSE - Other Index Options'!$C:$C,$A154,'BSE - Other Index Options'!$B:$B,D$147,'BSE - Other Index Options'!$H:$H,"MDAW*")=0,"",SUMIFS('BSE - SENSEX Index Options'!$L:$L,'BSE - SENSEX Index Options'!$C:$C,$A154,'BSE - SENSEX Index Options'!$B:$B,D$147,'BSE - SENSEX Index Options'!$H:$H,"Weekly*")+SUMIFS('BSE - SENSEX Index Options'!$L:$L,'BSE - SENSEX Index Options'!$C:$C,$A154,'BSE - SENSEX Index Options'!$B:$B,D$147,'BSE - SENSEX Index Options'!$H:$H,"MDAW*")+SUMIFS('BSE - Other Index Options'!$L:$L,'BSE - Other Index Options'!$C:$C,$A154,'BSE - Other Index Options'!$B:$B,D$147,'BSE - Other Index Options'!$H:$H,"Weekly*")+SUMIFS('BSE - Other Index Options'!$L:$L,'BSE - Other Index Options'!$C:$C,$A154,'BSE - Other Index Options'!$B:$B,D$147,'BSE - Other Index Options'!$H:$H,"MDAW*"))</f>
        <v>319.76060000000001</v>
      </c>
      <c r="E154" s="26">
        <f>IF(SUMIFS('BSE - SENSEX Index Options'!$L:$L,'BSE - SENSEX Index Options'!$C:$C,$A154,'BSE - SENSEX Index Options'!$B:$B,E$147,'BSE - SENSEX Index Options'!$H:$H,"Weekly*")+SUMIFS('BSE - SENSEX Index Options'!$L:$L,'BSE - SENSEX Index Options'!$C:$C,$A154,'BSE - SENSEX Index Options'!$B:$B,E$147,'BSE - SENSEX Index Options'!$H:$H,"MDAW*")+SUMIFS('BSE - Other Index Options'!$L:$L,'BSE - Other Index Options'!$C:$C,$A154,'BSE - Other Index Options'!$B:$B,E$147,'BSE - Other Index Options'!$H:$H,"Weekly*")+SUMIFS('BSE - Other Index Options'!$L:$L,'BSE - Other Index Options'!$C:$C,$A154,'BSE - Other Index Options'!$B:$B,E$147,'BSE - Other Index Options'!$H:$H,"MDAW*")=0,"",SUMIFS('BSE - SENSEX Index Options'!$L:$L,'BSE - SENSEX Index Options'!$C:$C,$A154,'BSE - SENSEX Index Options'!$B:$B,E$147,'BSE - SENSEX Index Options'!$H:$H,"Weekly*")+SUMIFS('BSE - SENSEX Index Options'!$L:$L,'BSE - SENSEX Index Options'!$C:$C,$A154,'BSE - SENSEX Index Options'!$B:$B,E$147,'BSE - SENSEX Index Options'!$H:$H,"MDAW*")+SUMIFS('BSE - Other Index Options'!$L:$L,'BSE - Other Index Options'!$C:$C,$A154,'BSE - Other Index Options'!$B:$B,E$147,'BSE - Other Index Options'!$H:$H,"Weekly*")+SUMIFS('BSE - Other Index Options'!$L:$L,'BSE - Other Index Options'!$C:$C,$A154,'BSE - Other Index Options'!$B:$B,E$147,'BSE - Other Index Options'!$H:$H,"MDAW*"))</f>
        <v>448.44319999999999</v>
      </c>
      <c r="F154" s="26">
        <f>IF(SUMIFS('BSE - SENSEX Index Options'!$L:$L,'BSE - SENSEX Index Options'!$C:$C,$A154,'BSE - SENSEX Index Options'!$B:$B,F$147,'BSE - SENSEX Index Options'!$H:$H,"Weekly*")+SUMIFS('BSE - SENSEX Index Options'!$L:$L,'BSE - SENSEX Index Options'!$C:$C,$A154,'BSE - SENSEX Index Options'!$B:$B,F$147,'BSE - SENSEX Index Options'!$H:$H,"MDAW*")+SUMIFS('BSE - Other Index Options'!$L:$L,'BSE - Other Index Options'!$C:$C,$A154,'BSE - Other Index Options'!$B:$B,F$147,'BSE - Other Index Options'!$H:$H,"Weekly*")+SUMIFS('BSE - Other Index Options'!$L:$L,'BSE - Other Index Options'!$C:$C,$A154,'BSE - Other Index Options'!$B:$B,F$147,'BSE - Other Index Options'!$H:$H,"MDAW*")=0,"",SUMIFS('BSE - SENSEX Index Options'!$L:$L,'BSE - SENSEX Index Options'!$C:$C,$A154,'BSE - SENSEX Index Options'!$B:$B,F$147,'BSE - SENSEX Index Options'!$H:$H,"Weekly*")+SUMIFS('BSE - SENSEX Index Options'!$L:$L,'BSE - SENSEX Index Options'!$C:$C,$A154,'BSE - SENSEX Index Options'!$B:$B,F$147,'BSE - SENSEX Index Options'!$H:$H,"MDAW*")+SUMIFS('BSE - Other Index Options'!$L:$L,'BSE - Other Index Options'!$C:$C,$A154,'BSE - Other Index Options'!$B:$B,F$147,'BSE - Other Index Options'!$H:$H,"Weekly*")+SUMIFS('BSE - Other Index Options'!$L:$L,'BSE - Other Index Options'!$C:$C,$A154,'BSE - Other Index Options'!$B:$B,F$147,'BSE - Other Index Options'!$H:$H,"MDAW*"))</f>
        <v>90.905799999999999</v>
      </c>
      <c r="G154" s="26" t="str">
        <f>IF(SUMIFS('BSE - SENSEX Index Options'!$L:$L,'BSE - SENSEX Index Options'!$C:$C,$A154,'BSE - SENSEX Index Options'!$B:$B,G$147,'BSE - SENSEX Index Options'!$H:$H,"Weekly*")+SUMIFS('BSE - SENSEX Index Options'!$L:$L,'BSE - SENSEX Index Options'!$C:$C,$A154,'BSE - SENSEX Index Options'!$B:$B,G$147,'BSE - SENSEX Index Options'!$H:$H,"MDAW*")+SUMIFS('BSE - Other Index Options'!$L:$L,'BSE - Other Index Options'!$C:$C,$A154,'BSE - Other Index Options'!$B:$B,G$147,'BSE - Other Index Options'!$H:$H,"Weekly*")+SUMIFS('BSE - Other Index Options'!$L:$L,'BSE - Other Index Options'!$C:$C,$A154,'BSE - Other Index Options'!$B:$B,G$147,'BSE - Other Index Options'!$H:$H,"MDAW*")=0,"",SUMIFS('BSE - SENSEX Index Options'!$L:$L,'BSE - SENSEX Index Options'!$C:$C,$A154,'BSE - SENSEX Index Options'!$B:$B,G$147,'BSE - SENSEX Index Options'!$H:$H,"Weekly*")+SUMIFS('BSE - SENSEX Index Options'!$L:$L,'BSE - SENSEX Index Options'!$C:$C,$A154,'BSE - SENSEX Index Options'!$B:$B,G$147,'BSE - SENSEX Index Options'!$H:$H,"MDAW*")+SUMIFS('BSE - Other Index Options'!$L:$L,'BSE - Other Index Options'!$C:$C,$A154,'BSE - Other Index Options'!$B:$B,G$147,'BSE - Other Index Options'!$H:$H,"Weekly*")+SUMIFS('BSE - Other Index Options'!$L:$L,'BSE - Other Index Options'!$C:$C,$A154,'BSE - Other Index Options'!$B:$B,G$147,'BSE - Other Index Options'!$H:$H,"MDAW*"))</f>
        <v/>
      </c>
      <c r="H154" s="26">
        <f t="shared" si="6"/>
        <v>1080.6261999999999</v>
      </c>
    </row>
    <row r="155" spans="1:8">
      <c r="A155" t="s">
        <v>31</v>
      </c>
      <c r="B155" s="26">
        <f>IF(SUMIFS('BSE - SENSEX Index Options'!$L:$L,'BSE - SENSEX Index Options'!$C:$C,$A155,'BSE - SENSEX Index Options'!$B:$B,B$147,'BSE - SENSEX Index Options'!$H:$H,"Weekly*")+SUMIFS('BSE - SENSEX Index Options'!$L:$L,'BSE - SENSEX Index Options'!$C:$C,$A155,'BSE - SENSEX Index Options'!$B:$B,B$147,'BSE - SENSEX Index Options'!$H:$H,"MDAW*")+SUMIFS('BSE - Other Index Options'!$L:$L,'BSE - Other Index Options'!$C:$C,$A155,'BSE - Other Index Options'!$B:$B,B$147,'BSE - Other Index Options'!$H:$H,"Weekly*")+SUMIFS('BSE - Other Index Options'!$L:$L,'BSE - Other Index Options'!$C:$C,$A155,'BSE - Other Index Options'!$B:$B,B$147,'BSE - Other Index Options'!$H:$H,"MDAW*")=0,"",SUMIFS('BSE - SENSEX Index Options'!$L:$L,'BSE - SENSEX Index Options'!$C:$C,$A155,'BSE - SENSEX Index Options'!$B:$B,B$147,'BSE - SENSEX Index Options'!$H:$H,"Weekly*")+SUMIFS('BSE - SENSEX Index Options'!$L:$L,'BSE - SENSEX Index Options'!$C:$C,$A155,'BSE - SENSEX Index Options'!$B:$B,B$147,'BSE - SENSEX Index Options'!$H:$H,"MDAW*")+SUMIFS('BSE - Other Index Options'!$L:$L,'BSE - Other Index Options'!$C:$C,$A155,'BSE - Other Index Options'!$B:$B,B$147,'BSE - Other Index Options'!$H:$H,"Weekly*")+SUMIFS('BSE - Other Index Options'!$L:$L,'BSE - Other Index Options'!$C:$C,$A155,'BSE - Other Index Options'!$B:$B,B$147,'BSE - Other Index Options'!$H:$H,"MDAW*"))</f>
        <v>100.6936</v>
      </c>
      <c r="C155" s="26">
        <f>IF(SUMIFS('BSE - SENSEX Index Options'!$L:$L,'BSE - SENSEX Index Options'!$C:$C,$A155,'BSE - SENSEX Index Options'!$B:$B,C$147,'BSE - SENSEX Index Options'!$H:$H,"Weekly*")+SUMIFS('BSE - SENSEX Index Options'!$L:$L,'BSE - SENSEX Index Options'!$C:$C,$A155,'BSE - SENSEX Index Options'!$B:$B,C$147,'BSE - SENSEX Index Options'!$H:$H,"MDAW*")+SUMIFS('BSE - Other Index Options'!$L:$L,'BSE - Other Index Options'!$C:$C,$A155,'BSE - Other Index Options'!$B:$B,C$147,'BSE - Other Index Options'!$H:$H,"Weekly*")+SUMIFS('BSE - Other Index Options'!$L:$L,'BSE - Other Index Options'!$C:$C,$A155,'BSE - Other Index Options'!$B:$B,C$147,'BSE - Other Index Options'!$H:$H,"MDAW*")=0,"",SUMIFS('BSE - SENSEX Index Options'!$L:$L,'BSE - SENSEX Index Options'!$C:$C,$A155,'BSE - SENSEX Index Options'!$B:$B,C$147,'BSE - SENSEX Index Options'!$H:$H,"Weekly*")+SUMIFS('BSE - SENSEX Index Options'!$L:$L,'BSE - SENSEX Index Options'!$C:$C,$A155,'BSE - SENSEX Index Options'!$B:$B,C$147,'BSE - SENSEX Index Options'!$H:$H,"MDAW*")+SUMIFS('BSE - Other Index Options'!$L:$L,'BSE - Other Index Options'!$C:$C,$A155,'BSE - Other Index Options'!$B:$B,C$147,'BSE - Other Index Options'!$H:$H,"Weekly*")+SUMIFS('BSE - Other Index Options'!$L:$L,'BSE - Other Index Options'!$C:$C,$A155,'BSE - Other Index Options'!$B:$B,C$147,'BSE - Other Index Options'!$H:$H,"MDAW*"))</f>
        <v>32.250300000000003</v>
      </c>
      <c r="D155" s="26">
        <f>IF(SUMIFS('BSE - SENSEX Index Options'!$L:$L,'BSE - SENSEX Index Options'!$C:$C,$A155,'BSE - SENSEX Index Options'!$B:$B,D$147,'BSE - SENSEX Index Options'!$H:$H,"Weekly*")+SUMIFS('BSE - SENSEX Index Options'!$L:$L,'BSE - SENSEX Index Options'!$C:$C,$A155,'BSE - SENSEX Index Options'!$B:$B,D$147,'BSE - SENSEX Index Options'!$H:$H,"MDAW*")+SUMIFS('BSE - Other Index Options'!$L:$L,'BSE - Other Index Options'!$C:$C,$A155,'BSE - Other Index Options'!$B:$B,D$147,'BSE - Other Index Options'!$H:$H,"Weekly*")+SUMIFS('BSE - Other Index Options'!$L:$L,'BSE - Other Index Options'!$C:$C,$A155,'BSE - Other Index Options'!$B:$B,D$147,'BSE - Other Index Options'!$H:$H,"MDAW*")=0,"",SUMIFS('BSE - SENSEX Index Options'!$L:$L,'BSE - SENSEX Index Options'!$C:$C,$A155,'BSE - SENSEX Index Options'!$B:$B,D$147,'BSE - SENSEX Index Options'!$H:$H,"Weekly*")+SUMIFS('BSE - SENSEX Index Options'!$L:$L,'BSE - SENSEX Index Options'!$C:$C,$A155,'BSE - SENSEX Index Options'!$B:$B,D$147,'BSE - SENSEX Index Options'!$H:$H,"MDAW*")+SUMIFS('BSE - Other Index Options'!$L:$L,'BSE - Other Index Options'!$C:$C,$A155,'BSE - Other Index Options'!$B:$B,D$147,'BSE - Other Index Options'!$H:$H,"Weekly*")+SUMIFS('BSE - Other Index Options'!$L:$L,'BSE - Other Index Options'!$C:$C,$A155,'BSE - Other Index Options'!$B:$B,D$147,'BSE - Other Index Options'!$H:$H,"MDAW*"))</f>
        <v>245.41369999999998</v>
      </c>
      <c r="E155" s="26">
        <f>IF(SUMIFS('BSE - SENSEX Index Options'!$L:$L,'BSE - SENSEX Index Options'!$C:$C,$A155,'BSE - SENSEX Index Options'!$B:$B,E$147,'BSE - SENSEX Index Options'!$H:$H,"Weekly*")+SUMIFS('BSE - SENSEX Index Options'!$L:$L,'BSE - SENSEX Index Options'!$C:$C,$A155,'BSE - SENSEX Index Options'!$B:$B,E$147,'BSE - SENSEX Index Options'!$H:$H,"MDAW*")+SUMIFS('BSE - Other Index Options'!$L:$L,'BSE - Other Index Options'!$C:$C,$A155,'BSE - Other Index Options'!$B:$B,E$147,'BSE - Other Index Options'!$H:$H,"Weekly*")+SUMIFS('BSE - Other Index Options'!$L:$L,'BSE - Other Index Options'!$C:$C,$A155,'BSE - Other Index Options'!$B:$B,E$147,'BSE - Other Index Options'!$H:$H,"MDAW*")=0,"",SUMIFS('BSE - SENSEX Index Options'!$L:$L,'BSE - SENSEX Index Options'!$C:$C,$A155,'BSE - SENSEX Index Options'!$B:$B,E$147,'BSE - SENSEX Index Options'!$H:$H,"Weekly*")+SUMIFS('BSE - SENSEX Index Options'!$L:$L,'BSE - SENSEX Index Options'!$C:$C,$A155,'BSE - SENSEX Index Options'!$B:$B,E$147,'BSE - SENSEX Index Options'!$H:$H,"MDAW*")+SUMIFS('BSE - Other Index Options'!$L:$L,'BSE - Other Index Options'!$C:$C,$A155,'BSE - Other Index Options'!$B:$B,E$147,'BSE - Other Index Options'!$H:$H,"Weekly*")+SUMIFS('BSE - Other Index Options'!$L:$L,'BSE - Other Index Options'!$C:$C,$A155,'BSE - Other Index Options'!$B:$B,E$147,'BSE - Other Index Options'!$H:$H,"MDAW*"))</f>
        <v>396.7439</v>
      </c>
      <c r="F155" s="26">
        <f>IF(SUMIFS('BSE - SENSEX Index Options'!$L:$L,'BSE - SENSEX Index Options'!$C:$C,$A155,'BSE - SENSEX Index Options'!$B:$B,F$147,'BSE - SENSEX Index Options'!$H:$H,"Weekly*")+SUMIFS('BSE - SENSEX Index Options'!$L:$L,'BSE - SENSEX Index Options'!$C:$C,$A155,'BSE - SENSEX Index Options'!$B:$B,F$147,'BSE - SENSEX Index Options'!$H:$H,"MDAW*")+SUMIFS('BSE - Other Index Options'!$L:$L,'BSE - Other Index Options'!$C:$C,$A155,'BSE - Other Index Options'!$B:$B,F$147,'BSE - Other Index Options'!$H:$H,"Weekly*")+SUMIFS('BSE - Other Index Options'!$L:$L,'BSE - Other Index Options'!$C:$C,$A155,'BSE - Other Index Options'!$B:$B,F$147,'BSE - Other Index Options'!$H:$H,"MDAW*")=0,"",SUMIFS('BSE - SENSEX Index Options'!$L:$L,'BSE - SENSEX Index Options'!$C:$C,$A155,'BSE - SENSEX Index Options'!$B:$B,F$147,'BSE - SENSEX Index Options'!$H:$H,"Weekly*")+SUMIFS('BSE - SENSEX Index Options'!$L:$L,'BSE - SENSEX Index Options'!$C:$C,$A155,'BSE - SENSEX Index Options'!$B:$B,F$147,'BSE - SENSEX Index Options'!$H:$H,"MDAW*")+SUMIFS('BSE - Other Index Options'!$L:$L,'BSE - Other Index Options'!$C:$C,$A155,'BSE - Other Index Options'!$B:$B,F$147,'BSE - Other Index Options'!$H:$H,"Weekly*")+SUMIFS('BSE - Other Index Options'!$L:$L,'BSE - Other Index Options'!$C:$C,$A155,'BSE - Other Index Options'!$B:$B,F$147,'BSE - Other Index Options'!$H:$H,"MDAW*"))</f>
        <v>141.1618</v>
      </c>
      <c r="G155" s="26" t="str">
        <f>IF(SUMIFS('BSE - SENSEX Index Options'!$L:$L,'BSE - SENSEX Index Options'!$C:$C,$A155,'BSE - SENSEX Index Options'!$B:$B,G$147,'BSE - SENSEX Index Options'!$H:$H,"Weekly*")+SUMIFS('BSE - SENSEX Index Options'!$L:$L,'BSE - SENSEX Index Options'!$C:$C,$A155,'BSE - SENSEX Index Options'!$B:$B,G$147,'BSE - SENSEX Index Options'!$H:$H,"MDAW*")+SUMIFS('BSE - Other Index Options'!$L:$L,'BSE - Other Index Options'!$C:$C,$A155,'BSE - Other Index Options'!$B:$B,G$147,'BSE - Other Index Options'!$H:$H,"Weekly*")+SUMIFS('BSE - Other Index Options'!$L:$L,'BSE - Other Index Options'!$C:$C,$A155,'BSE - Other Index Options'!$B:$B,G$147,'BSE - Other Index Options'!$H:$H,"MDAW*")=0,"",SUMIFS('BSE - SENSEX Index Options'!$L:$L,'BSE - SENSEX Index Options'!$C:$C,$A155,'BSE - SENSEX Index Options'!$B:$B,G$147,'BSE - SENSEX Index Options'!$H:$H,"Weekly*")+SUMIFS('BSE - SENSEX Index Options'!$L:$L,'BSE - SENSEX Index Options'!$C:$C,$A155,'BSE - SENSEX Index Options'!$B:$B,G$147,'BSE - SENSEX Index Options'!$H:$H,"MDAW*")+SUMIFS('BSE - Other Index Options'!$L:$L,'BSE - Other Index Options'!$C:$C,$A155,'BSE - Other Index Options'!$B:$B,G$147,'BSE - Other Index Options'!$H:$H,"Weekly*")+SUMIFS('BSE - Other Index Options'!$L:$L,'BSE - Other Index Options'!$C:$C,$A155,'BSE - Other Index Options'!$B:$B,G$147,'BSE - Other Index Options'!$H:$H,"MDAW*"))</f>
        <v/>
      </c>
      <c r="H155" s="26">
        <f t="shared" si="6"/>
        <v>916.26329999999996</v>
      </c>
    </row>
    <row r="156" spans="1:8">
      <c r="A156" t="s">
        <v>33</v>
      </c>
      <c r="B156" s="26">
        <f>IF(SUMIFS('BSE - SENSEX Index Options'!$L:$L,'BSE - SENSEX Index Options'!$C:$C,$A156,'BSE - SENSEX Index Options'!$B:$B,B$147,'BSE - SENSEX Index Options'!$H:$H,"Weekly*")+SUMIFS('BSE - SENSEX Index Options'!$L:$L,'BSE - SENSEX Index Options'!$C:$C,$A156,'BSE - SENSEX Index Options'!$B:$B,B$147,'BSE - SENSEX Index Options'!$H:$H,"MDAW*")+SUMIFS('BSE - Other Index Options'!$L:$L,'BSE - Other Index Options'!$C:$C,$A156,'BSE - Other Index Options'!$B:$B,B$147,'BSE - Other Index Options'!$H:$H,"Weekly*")+SUMIFS('BSE - Other Index Options'!$L:$L,'BSE - Other Index Options'!$C:$C,$A156,'BSE - Other Index Options'!$B:$B,B$147,'BSE - Other Index Options'!$H:$H,"MDAW*")=0,"",SUMIFS('BSE - SENSEX Index Options'!$L:$L,'BSE - SENSEX Index Options'!$C:$C,$A156,'BSE - SENSEX Index Options'!$B:$B,B$147,'BSE - SENSEX Index Options'!$H:$H,"Weekly*")+SUMIFS('BSE - SENSEX Index Options'!$L:$L,'BSE - SENSEX Index Options'!$C:$C,$A156,'BSE - SENSEX Index Options'!$B:$B,B$147,'BSE - SENSEX Index Options'!$H:$H,"MDAW*")+SUMIFS('BSE - Other Index Options'!$L:$L,'BSE - Other Index Options'!$C:$C,$A156,'BSE - Other Index Options'!$B:$B,B$147,'BSE - Other Index Options'!$H:$H,"Weekly*")+SUMIFS('BSE - Other Index Options'!$L:$L,'BSE - Other Index Options'!$C:$C,$A156,'BSE - Other Index Options'!$B:$B,B$147,'BSE - Other Index Options'!$H:$H,"MDAW*"))</f>
        <v>96.879899999999992</v>
      </c>
      <c r="C156" s="26">
        <f>IF(SUMIFS('BSE - SENSEX Index Options'!$L:$L,'BSE - SENSEX Index Options'!$C:$C,$A156,'BSE - SENSEX Index Options'!$B:$B,C$147,'BSE - SENSEX Index Options'!$H:$H,"Weekly*")+SUMIFS('BSE - SENSEX Index Options'!$L:$L,'BSE - SENSEX Index Options'!$C:$C,$A156,'BSE - SENSEX Index Options'!$B:$B,C$147,'BSE - SENSEX Index Options'!$H:$H,"MDAW*")+SUMIFS('BSE - Other Index Options'!$L:$L,'BSE - Other Index Options'!$C:$C,$A156,'BSE - Other Index Options'!$B:$B,C$147,'BSE - Other Index Options'!$H:$H,"Weekly*")+SUMIFS('BSE - Other Index Options'!$L:$L,'BSE - Other Index Options'!$C:$C,$A156,'BSE - Other Index Options'!$B:$B,C$147,'BSE - Other Index Options'!$H:$H,"MDAW*")=0,"",SUMIFS('BSE - SENSEX Index Options'!$L:$L,'BSE - SENSEX Index Options'!$C:$C,$A156,'BSE - SENSEX Index Options'!$B:$B,C$147,'BSE - SENSEX Index Options'!$H:$H,"Weekly*")+SUMIFS('BSE - SENSEX Index Options'!$L:$L,'BSE - SENSEX Index Options'!$C:$C,$A156,'BSE - SENSEX Index Options'!$B:$B,C$147,'BSE - SENSEX Index Options'!$H:$H,"MDAW*")+SUMIFS('BSE - Other Index Options'!$L:$L,'BSE - Other Index Options'!$C:$C,$A156,'BSE - Other Index Options'!$B:$B,C$147,'BSE - Other Index Options'!$H:$H,"Weekly*")+SUMIFS('BSE - Other Index Options'!$L:$L,'BSE - Other Index Options'!$C:$C,$A156,'BSE - Other Index Options'!$B:$B,C$147,'BSE - Other Index Options'!$H:$H,"MDAW*"))</f>
        <v>107.9121</v>
      </c>
      <c r="D156" s="26" t="str">
        <f>IF(SUMIFS('BSE - SENSEX Index Options'!$L:$L,'BSE - SENSEX Index Options'!$C:$C,$A156,'BSE - SENSEX Index Options'!$B:$B,D$147,'BSE - SENSEX Index Options'!$H:$H,"Weekly*")+SUMIFS('BSE - SENSEX Index Options'!$L:$L,'BSE - SENSEX Index Options'!$C:$C,$A156,'BSE - SENSEX Index Options'!$B:$B,D$147,'BSE - SENSEX Index Options'!$H:$H,"MDAW*")+SUMIFS('BSE - Other Index Options'!$L:$L,'BSE - Other Index Options'!$C:$C,$A156,'BSE - Other Index Options'!$B:$B,D$147,'BSE - Other Index Options'!$H:$H,"Weekly*")+SUMIFS('BSE - Other Index Options'!$L:$L,'BSE - Other Index Options'!$C:$C,$A156,'BSE - Other Index Options'!$B:$B,D$147,'BSE - Other Index Options'!$H:$H,"MDAW*")=0,"",SUMIFS('BSE - SENSEX Index Options'!$L:$L,'BSE - SENSEX Index Options'!$C:$C,$A156,'BSE - SENSEX Index Options'!$B:$B,D$147,'BSE - SENSEX Index Options'!$H:$H,"Weekly*")+SUMIFS('BSE - SENSEX Index Options'!$L:$L,'BSE - SENSEX Index Options'!$C:$C,$A156,'BSE - SENSEX Index Options'!$B:$B,D$147,'BSE - SENSEX Index Options'!$H:$H,"MDAW*")+SUMIFS('BSE - Other Index Options'!$L:$L,'BSE - Other Index Options'!$C:$C,$A156,'BSE - Other Index Options'!$B:$B,D$147,'BSE - Other Index Options'!$H:$H,"Weekly*")+SUMIFS('BSE - Other Index Options'!$L:$L,'BSE - Other Index Options'!$C:$C,$A156,'BSE - Other Index Options'!$B:$B,D$147,'BSE - Other Index Options'!$H:$H,"MDAW*"))</f>
        <v/>
      </c>
      <c r="E156" s="26">
        <f>IF(SUMIFS('BSE - SENSEX Index Options'!$L:$L,'BSE - SENSEX Index Options'!$C:$C,$A156,'BSE - SENSEX Index Options'!$B:$B,E$147,'BSE - SENSEX Index Options'!$H:$H,"Weekly*")+SUMIFS('BSE - SENSEX Index Options'!$L:$L,'BSE - SENSEX Index Options'!$C:$C,$A156,'BSE - SENSEX Index Options'!$B:$B,E$147,'BSE - SENSEX Index Options'!$H:$H,"MDAW*")+SUMIFS('BSE - Other Index Options'!$L:$L,'BSE - Other Index Options'!$C:$C,$A156,'BSE - Other Index Options'!$B:$B,E$147,'BSE - Other Index Options'!$H:$H,"Weekly*")+SUMIFS('BSE - Other Index Options'!$L:$L,'BSE - Other Index Options'!$C:$C,$A156,'BSE - Other Index Options'!$B:$B,E$147,'BSE - Other Index Options'!$H:$H,"MDAW*")=0,"",SUMIFS('BSE - SENSEX Index Options'!$L:$L,'BSE - SENSEX Index Options'!$C:$C,$A156,'BSE - SENSEX Index Options'!$B:$B,E$147,'BSE - SENSEX Index Options'!$H:$H,"Weekly*")+SUMIFS('BSE - SENSEX Index Options'!$L:$L,'BSE - SENSEX Index Options'!$C:$C,$A156,'BSE - SENSEX Index Options'!$B:$B,E$147,'BSE - SENSEX Index Options'!$H:$H,"MDAW*")+SUMIFS('BSE - Other Index Options'!$L:$L,'BSE - Other Index Options'!$C:$C,$A156,'BSE - Other Index Options'!$B:$B,E$147,'BSE - Other Index Options'!$H:$H,"Weekly*")+SUMIFS('BSE - Other Index Options'!$L:$L,'BSE - Other Index Options'!$C:$C,$A156,'BSE - Other Index Options'!$B:$B,E$147,'BSE - Other Index Options'!$H:$H,"MDAW*"))</f>
        <v>461.22379999999993</v>
      </c>
      <c r="F156" s="26">
        <f>IF(SUMIFS('BSE - SENSEX Index Options'!$L:$L,'BSE - SENSEX Index Options'!$C:$C,$A156,'BSE - SENSEX Index Options'!$B:$B,F$147,'BSE - SENSEX Index Options'!$H:$H,"Weekly*")+SUMIFS('BSE - SENSEX Index Options'!$L:$L,'BSE - SENSEX Index Options'!$C:$C,$A156,'BSE - SENSEX Index Options'!$B:$B,F$147,'BSE - SENSEX Index Options'!$H:$H,"MDAW*")+SUMIFS('BSE - Other Index Options'!$L:$L,'BSE - Other Index Options'!$C:$C,$A156,'BSE - Other Index Options'!$B:$B,F$147,'BSE - Other Index Options'!$H:$H,"Weekly*")+SUMIFS('BSE - Other Index Options'!$L:$L,'BSE - Other Index Options'!$C:$C,$A156,'BSE - Other Index Options'!$B:$B,F$147,'BSE - Other Index Options'!$H:$H,"MDAW*")=0,"",SUMIFS('BSE - SENSEX Index Options'!$L:$L,'BSE - SENSEX Index Options'!$C:$C,$A156,'BSE - SENSEX Index Options'!$B:$B,F$147,'BSE - SENSEX Index Options'!$H:$H,"Weekly*")+SUMIFS('BSE - SENSEX Index Options'!$L:$L,'BSE - SENSEX Index Options'!$C:$C,$A156,'BSE - SENSEX Index Options'!$B:$B,F$147,'BSE - SENSEX Index Options'!$H:$H,"MDAW*")+SUMIFS('BSE - Other Index Options'!$L:$L,'BSE - Other Index Options'!$C:$C,$A156,'BSE - Other Index Options'!$B:$B,F$147,'BSE - Other Index Options'!$H:$H,"Weekly*")+SUMIFS('BSE - Other Index Options'!$L:$L,'BSE - Other Index Options'!$C:$C,$A156,'BSE - Other Index Options'!$B:$B,F$147,'BSE - Other Index Options'!$H:$H,"MDAW*"))</f>
        <v>105.64920000000001</v>
      </c>
      <c r="G156" s="26" t="str">
        <f>IF(SUMIFS('BSE - SENSEX Index Options'!$L:$L,'BSE - SENSEX Index Options'!$C:$C,$A156,'BSE - SENSEX Index Options'!$B:$B,G$147,'BSE - SENSEX Index Options'!$H:$H,"Weekly*")+SUMIFS('BSE - SENSEX Index Options'!$L:$L,'BSE - SENSEX Index Options'!$C:$C,$A156,'BSE - SENSEX Index Options'!$B:$B,G$147,'BSE - SENSEX Index Options'!$H:$H,"MDAW*")+SUMIFS('BSE - Other Index Options'!$L:$L,'BSE - Other Index Options'!$C:$C,$A156,'BSE - Other Index Options'!$B:$B,G$147,'BSE - Other Index Options'!$H:$H,"Weekly*")+SUMIFS('BSE - Other Index Options'!$L:$L,'BSE - Other Index Options'!$C:$C,$A156,'BSE - Other Index Options'!$B:$B,G$147,'BSE - Other Index Options'!$H:$H,"MDAW*")=0,"",SUMIFS('BSE - SENSEX Index Options'!$L:$L,'BSE - SENSEX Index Options'!$C:$C,$A156,'BSE - SENSEX Index Options'!$B:$B,G$147,'BSE - SENSEX Index Options'!$H:$H,"Weekly*")+SUMIFS('BSE - SENSEX Index Options'!$L:$L,'BSE - SENSEX Index Options'!$C:$C,$A156,'BSE - SENSEX Index Options'!$B:$B,G$147,'BSE - SENSEX Index Options'!$H:$H,"MDAW*")+SUMIFS('BSE - Other Index Options'!$L:$L,'BSE - Other Index Options'!$C:$C,$A156,'BSE - Other Index Options'!$B:$B,G$147,'BSE - Other Index Options'!$H:$H,"Weekly*")+SUMIFS('BSE - Other Index Options'!$L:$L,'BSE - Other Index Options'!$C:$C,$A156,'BSE - Other Index Options'!$B:$B,G$147,'BSE - Other Index Options'!$H:$H,"MDAW*"))</f>
        <v/>
      </c>
      <c r="H156" s="26">
        <f t="shared" si="6"/>
        <v>771.66499999999996</v>
      </c>
    </row>
    <row r="157" spans="1:8">
      <c r="A157" t="s">
        <v>35</v>
      </c>
      <c r="B157" s="26" t="str">
        <f>IF(SUMIFS('BSE - SENSEX Index Options'!$L:$L,'BSE - SENSEX Index Options'!$C:$C,$A157,'BSE - SENSEX Index Options'!$B:$B,B$147,'BSE - SENSEX Index Options'!$H:$H,"Weekly*")+SUMIFS('BSE - SENSEX Index Options'!$L:$L,'BSE - SENSEX Index Options'!$C:$C,$A157,'BSE - SENSEX Index Options'!$B:$B,B$147,'BSE - SENSEX Index Options'!$H:$H,"MDAW*")+SUMIFS('BSE - Other Index Options'!$L:$L,'BSE - Other Index Options'!$C:$C,$A157,'BSE - Other Index Options'!$B:$B,B$147,'BSE - Other Index Options'!$H:$H,"Weekly*")+SUMIFS('BSE - Other Index Options'!$L:$L,'BSE - Other Index Options'!$C:$C,$A157,'BSE - Other Index Options'!$B:$B,B$147,'BSE - Other Index Options'!$H:$H,"MDAW*")=0,"",SUMIFS('BSE - SENSEX Index Options'!$L:$L,'BSE - SENSEX Index Options'!$C:$C,$A157,'BSE - SENSEX Index Options'!$B:$B,B$147,'BSE - SENSEX Index Options'!$H:$H,"Weekly*")+SUMIFS('BSE - SENSEX Index Options'!$L:$L,'BSE - SENSEX Index Options'!$C:$C,$A157,'BSE - SENSEX Index Options'!$B:$B,B$147,'BSE - SENSEX Index Options'!$H:$H,"MDAW*")+SUMIFS('BSE - Other Index Options'!$L:$L,'BSE - Other Index Options'!$C:$C,$A157,'BSE - Other Index Options'!$B:$B,B$147,'BSE - Other Index Options'!$H:$H,"Weekly*")+SUMIFS('BSE - Other Index Options'!$L:$L,'BSE - Other Index Options'!$C:$C,$A157,'BSE - Other Index Options'!$B:$B,B$147,'BSE - Other Index Options'!$H:$H,"MDAW*"))</f>
        <v/>
      </c>
      <c r="C157" s="26" t="str">
        <f>IF(SUMIFS('BSE - SENSEX Index Options'!$L:$L,'BSE - SENSEX Index Options'!$C:$C,$A157,'BSE - SENSEX Index Options'!$B:$B,C$147,'BSE - SENSEX Index Options'!$H:$H,"Weekly*")+SUMIFS('BSE - SENSEX Index Options'!$L:$L,'BSE - SENSEX Index Options'!$C:$C,$A157,'BSE - SENSEX Index Options'!$B:$B,C$147,'BSE - SENSEX Index Options'!$H:$H,"MDAW*")+SUMIFS('BSE - Other Index Options'!$L:$L,'BSE - Other Index Options'!$C:$C,$A157,'BSE - Other Index Options'!$B:$B,C$147,'BSE - Other Index Options'!$H:$H,"Weekly*")+SUMIFS('BSE - Other Index Options'!$L:$L,'BSE - Other Index Options'!$C:$C,$A157,'BSE - Other Index Options'!$B:$B,C$147,'BSE - Other Index Options'!$H:$H,"MDAW*")=0,"",SUMIFS('BSE - SENSEX Index Options'!$L:$L,'BSE - SENSEX Index Options'!$C:$C,$A157,'BSE - SENSEX Index Options'!$B:$B,C$147,'BSE - SENSEX Index Options'!$H:$H,"Weekly*")+SUMIFS('BSE - SENSEX Index Options'!$L:$L,'BSE - SENSEX Index Options'!$C:$C,$A157,'BSE - SENSEX Index Options'!$B:$B,C$147,'BSE - SENSEX Index Options'!$H:$H,"MDAW*")+SUMIFS('BSE - Other Index Options'!$L:$L,'BSE - Other Index Options'!$C:$C,$A157,'BSE - Other Index Options'!$B:$B,C$147,'BSE - Other Index Options'!$H:$H,"Weekly*")+SUMIFS('BSE - Other Index Options'!$L:$L,'BSE - Other Index Options'!$C:$C,$A157,'BSE - Other Index Options'!$B:$B,C$147,'BSE - Other Index Options'!$H:$H,"MDAW*"))</f>
        <v/>
      </c>
      <c r="D157" s="26">
        <f>IF(SUMIFS('BSE - SENSEX Index Options'!$L:$L,'BSE - SENSEX Index Options'!$C:$C,$A157,'BSE - SENSEX Index Options'!$B:$B,D$147,'BSE - SENSEX Index Options'!$H:$H,"Weekly*")+SUMIFS('BSE - SENSEX Index Options'!$L:$L,'BSE - SENSEX Index Options'!$C:$C,$A157,'BSE - SENSEX Index Options'!$B:$B,D$147,'BSE - SENSEX Index Options'!$H:$H,"MDAW*")+SUMIFS('BSE - Other Index Options'!$L:$L,'BSE - Other Index Options'!$C:$C,$A157,'BSE - Other Index Options'!$B:$B,D$147,'BSE - Other Index Options'!$H:$H,"Weekly*")+SUMIFS('BSE - Other Index Options'!$L:$L,'BSE - Other Index Options'!$C:$C,$A157,'BSE - Other Index Options'!$B:$B,D$147,'BSE - Other Index Options'!$H:$H,"MDAW*")=0,"",SUMIFS('BSE - SENSEX Index Options'!$L:$L,'BSE - SENSEX Index Options'!$C:$C,$A157,'BSE - SENSEX Index Options'!$B:$B,D$147,'BSE - SENSEX Index Options'!$H:$H,"Weekly*")+SUMIFS('BSE - SENSEX Index Options'!$L:$L,'BSE - SENSEX Index Options'!$C:$C,$A157,'BSE - SENSEX Index Options'!$B:$B,D$147,'BSE - SENSEX Index Options'!$H:$H,"MDAW*")+SUMIFS('BSE - Other Index Options'!$L:$L,'BSE - Other Index Options'!$C:$C,$A157,'BSE - Other Index Options'!$B:$B,D$147,'BSE - Other Index Options'!$H:$H,"Weekly*")+SUMIFS('BSE - Other Index Options'!$L:$L,'BSE - Other Index Options'!$C:$C,$A157,'BSE - Other Index Options'!$B:$B,D$147,'BSE - Other Index Options'!$H:$H,"MDAW*"))</f>
        <v>268.27859999999998</v>
      </c>
      <c r="E157" s="26">
        <f>IF(SUMIFS('BSE - SENSEX Index Options'!$L:$L,'BSE - SENSEX Index Options'!$C:$C,$A157,'BSE - SENSEX Index Options'!$B:$B,E$147,'BSE - SENSEX Index Options'!$H:$H,"Weekly*")+SUMIFS('BSE - SENSEX Index Options'!$L:$L,'BSE - SENSEX Index Options'!$C:$C,$A157,'BSE - SENSEX Index Options'!$B:$B,E$147,'BSE - SENSEX Index Options'!$H:$H,"MDAW*")+SUMIFS('BSE - Other Index Options'!$L:$L,'BSE - Other Index Options'!$C:$C,$A157,'BSE - Other Index Options'!$B:$B,E$147,'BSE - Other Index Options'!$H:$H,"Weekly*")+SUMIFS('BSE - Other Index Options'!$L:$L,'BSE - Other Index Options'!$C:$C,$A157,'BSE - Other Index Options'!$B:$B,E$147,'BSE - Other Index Options'!$H:$H,"MDAW*")=0,"",SUMIFS('BSE - SENSEX Index Options'!$L:$L,'BSE - SENSEX Index Options'!$C:$C,$A157,'BSE - SENSEX Index Options'!$B:$B,E$147,'BSE - SENSEX Index Options'!$H:$H,"Weekly*")+SUMIFS('BSE - SENSEX Index Options'!$L:$L,'BSE - SENSEX Index Options'!$C:$C,$A157,'BSE - SENSEX Index Options'!$B:$B,E$147,'BSE - SENSEX Index Options'!$H:$H,"MDAW*")+SUMIFS('BSE - Other Index Options'!$L:$L,'BSE - Other Index Options'!$C:$C,$A157,'BSE - Other Index Options'!$B:$B,E$147,'BSE - Other Index Options'!$H:$H,"Weekly*")+SUMIFS('BSE - Other Index Options'!$L:$L,'BSE - Other Index Options'!$C:$C,$A157,'BSE - Other Index Options'!$B:$B,E$147,'BSE - Other Index Options'!$H:$H,"MDAW*"))</f>
        <v>434.21449999999999</v>
      </c>
      <c r="F157" s="26">
        <f>IF(SUMIFS('BSE - SENSEX Index Options'!$L:$L,'BSE - SENSEX Index Options'!$C:$C,$A157,'BSE - SENSEX Index Options'!$B:$B,F$147,'BSE - SENSEX Index Options'!$H:$H,"Weekly*")+SUMIFS('BSE - SENSEX Index Options'!$L:$L,'BSE - SENSEX Index Options'!$C:$C,$A157,'BSE - SENSEX Index Options'!$B:$B,F$147,'BSE - SENSEX Index Options'!$H:$H,"MDAW*")+SUMIFS('BSE - Other Index Options'!$L:$L,'BSE - Other Index Options'!$C:$C,$A157,'BSE - Other Index Options'!$B:$B,F$147,'BSE - Other Index Options'!$H:$H,"Weekly*")+SUMIFS('BSE - Other Index Options'!$L:$L,'BSE - Other Index Options'!$C:$C,$A157,'BSE - Other Index Options'!$B:$B,F$147,'BSE - Other Index Options'!$H:$H,"MDAW*")=0,"",SUMIFS('BSE - SENSEX Index Options'!$L:$L,'BSE - SENSEX Index Options'!$C:$C,$A157,'BSE - SENSEX Index Options'!$B:$B,F$147,'BSE - SENSEX Index Options'!$H:$H,"Weekly*")+SUMIFS('BSE - SENSEX Index Options'!$L:$L,'BSE - SENSEX Index Options'!$C:$C,$A157,'BSE - SENSEX Index Options'!$B:$B,F$147,'BSE - SENSEX Index Options'!$H:$H,"MDAW*")+SUMIFS('BSE - Other Index Options'!$L:$L,'BSE - Other Index Options'!$C:$C,$A157,'BSE - Other Index Options'!$B:$B,F$147,'BSE - Other Index Options'!$H:$H,"Weekly*")+SUMIFS('BSE - Other Index Options'!$L:$L,'BSE - Other Index Options'!$C:$C,$A157,'BSE - Other Index Options'!$B:$B,F$147,'BSE - Other Index Options'!$H:$H,"MDAW*"))</f>
        <v>100.1726</v>
      </c>
      <c r="G157" s="26" t="str">
        <f>IF(SUMIFS('BSE - SENSEX Index Options'!$L:$L,'BSE - SENSEX Index Options'!$C:$C,$A157,'BSE - SENSEX Index Options'!$B:$B,G$147,'BSE - SENSEX Index Options'!$H:$H,"Weekly*")+SUMIFS('BSE - SENSEX Index Options'!$L:$L,'BSE - SENSEX Index Options'!$C:$C,$A157,'BSE - SENSEX Index Options'!$B:$B,G$147,'BSE - SENSEX Index Options'!$H:$H,"MDAW*")+SUMIFS('BSE - Other Index Options'!$L:$L,'BSE - Other Index Options'!$C:$C,$A157,'BSE - Other Index Options'!$B:$B,G$147,'BSE - Other Index Options'!$H:$H,"Weekly*")+SUMIFS('BSE - Other Index Options'!$L:$L,'BSE - Other Index Options'!$C:$C,$A157,'BSE - Other Index Options'!$B:$B,G$147,'BSE - Other Index Options'!$H:$H,"MDAW*")=0,"",SUMIFS('BSE - SENSEX Index Options'!$L:$L,'BSE - SENSEX Index Options'!$C:$C,$A157,'BSE - SENSEX Index Options'!$B:$B,G$147,'BSE - SENSEX Index Options'!$H:$H,"Weekly*")+SUMIFS('BSE - SENSEX Index Options'!$L:$L,'BSE - SENSEX Index Options'!$C:$C,$A157,'BSE - SENSEX Index Options'!$B:$B,G$147,'BSE - SENSEX Index Options'!$H:$H,"MDAW*")+SUMIFS('BSE - Other Index Options'!$L:$L,'BSE - Other Index Options'!$C:$C,$A157,'BSE - Other Index Options'!$B:$B,G$147,'BSE - Other Index Options'!$H:$H,"Weekly*")+SUMIFS('BSE - Other Index Options'!$L:$L,'BSE - Other Index Options'!$C:$C,$A157,'BSE - Other Index Options'!$B:$B,G$147,'BSE - Other Index Options'!$H:$H,"MDAW*"))</f>
        <v/>
      </c>
      <c r="H157" s="26">
        <f t="shared" si="6"/>
        <v>802.6656999999999</v>
      </c>
    </row>
    <row r="158" spans="1:8">
      <c r="A158" t="s">
        <v>36</v>
      </c>
      <c r="B158" s="26">
        <f>IF(SUMIFS('BSE - SENSEX Index Options'!$L:$L,'BSE - SENSEX Index Options'!$C:$C,$A158,'BSE - SENSEX Index Options'!$B:$B,B$147,'BSE - SENSEX Index Options'!$H:$H,"Weekly*")+SUMIFS('BSE - SENSEX Index Options'!$L:$L,'BSE - SENSEX Index Options'!$C:$C,$A158,'BSE - SENSEX Index Options'!$B:$B,B$147,'BSE - SENSEX Index Options'!$H:$H,"MDAW*")+SUMIFS('BSE - Other Index Options'!$L:$L,'BSE - Other Index Options'!$C:$C,$A158,'BSE - Other Index Options'!$B:$B,B$147,'BSE - Other Index Options'!$H:$H,"Weekly*")+SUMIFS('BSE - Other Index Options'!$L:$L,'BSE - Other Index Options'!$C:$C,$A158,'BSE - Other Index Options'!$B:$B,B$147,'BSE - Other Index Options'!$H:$H,"MDAW*")=0,"",SUMIFS('BSE - SENSEX Index Options'!$L:$L,'BSE - SENSEX Index Options'!$C:$C,$A158,'BSE - SENSEX Index Options'!$B:$B,B$147,'BSE - SENSEX Index Options'!$H:$H,"Weekly*")+SUMIFS('BSE - SENSEX Index Options'!$L:$L,'BSE - SENSEX Index Options'!$C:$C,$A158,'BSE - SENSEX Index Options'!$B:$B,B$147,'BSE - SENSEX Index Options'!$H:$H,"MDAW*")+SUMIFS('BSE - Other Index Options'!$L:$L,'BSE - Other Index Options'!$C:$C,$A158,'BSE - Other Index Options'!$B:$B,B$147,'BSE - Other Index Options'!$H:$H,"Weekly*")+SUMIFS('BSE - Other Index Options'!$L:$L,'BSE - Other Index Options'!$C:$C,$A158,'BSE - Other Index Options'!$B:$B,B$147,'BSE - Other Index Options'!$H:$H,"MDAW*"))</f>
        <v>101.53529999999999</v>
      </c>
      <c r="C158" s="26">
        <f>IF(SUMIFS('BSE - SENSEX Index Options'!$L:$L,'BSE - SENSEX Index Options'!$C:$C,$A158,'BSE - SENSEX Index Options'!$B:$B,C$147,'BSE - SENSEX Index Options'!$H:$H,"Weekly*")+SUMIFS('BSE - SENSEX Index Options'!$L:$L,'BSE - SENSEX Index Options'!$C:$C,$A158,'BSE - SENSEX Index Options'!$B:$B,C$147,'BSE - SENSEX Index Options'!$H:$H,"MDAW*")+SUMIFS('BSE - Other Index Options'!$L:$L,'BSE - Other Index Options'!$C:$C,$A158,'BSE - Other Index Options'!$B:$B,C$147,'BSE - Other Index Options'!$H:$H,"Weekly*")+SUMIFS('BSE - Other Index Options'!$L:$L,'BSE - Other Index Options'!$C:$C,$A158,'BSE - Other Index Options'!$B:$B,C$147,'BSE - Other Index Options'!$H:$H,"MDAW*")=0,"",SUMIFS('BSE - SENSEX Index Options'!$L:$L,'BSE - SENSEX Index Options'!$C:$C,$A158,'BSE - SENSEX Index Options'!$B:$B,C$147,'BSE - SENSEX Index Options'!$H:$H,"Weekly*")+SUMIFS('BSE - SENSEX Index Options'!$L:$L,'BSE - SENSEX Index Options'!$C:$C,$A158,'BSE - SENSEX Index Options'!$B:$B,C$147,'BSE - SENSEX Index Options'!$H:$H,"MDAW*")+SUMIFS('BSE - Other Index Options'!$L:$L,'BSE - Other Index Options'!$C:$C,$A158,'BSE - Other Index Options'!$B:$B,C$147,'BSE - Other Index Options'!$H:$H,"Weekly*")+SUMIFS('BSE - Other Index Options'!$L:$L,'BSE - Other Index Options'!$C:$C,$A158,'BSE - Other Index Options'!$B:$B,C$147,'BSE - Other Index Options'!$H:$H,"MDAW*"))</f>
        <v>92.21990000000001</v>
      </c>
      <c r="D158" s="26" t="str">
        <f>IF(SUMIFS('BSE - SENSEX Index Options'!$L:$L,'BSE - SENSEX Index Options'!$C:$C,$A158,'BSE - SENSEX Index Options'!$B:$B,D$147,'BSE - SENSEX Index Options'!$H:$H,"Weekly*")+SUMIFS('BSE - SENSEX Index Options'!$L:$L,'BSE - SENSEX Index Options'!$C:$C,$A158,'BSE - SENSEX Index Options'!$B:$B,D$147,'BSE - SENSEX Index Options'!$H:$H,"MDAW*")+SUMIFS('BSE - Other Index Options'!$L:$L,'BSE - Other Index Options'!$C:$C,$A158,'BSE - Other Index Options'!$B:$B,D$147,'BSE - Other Index Options'!$H:$H,"Weekly*")+SUMIFS('BSE - Other Index Options'!$L:$L,'BSE - Other Index Options'!$C:$C,$A158,'BSE - Other Index Options'!$B:$B,D$147,'BSE - Other Index Options'!$H:$H,"MDAW*")=0,"",SUMIFS('BSE - SENSEX Index Options'!$L:$L,'BSE - SENSEX Index Options'!$C:$C,$A158,'BSE - SENSEX Index Options'!$B:$B,D$147,'BSE - SENSEX Index Options'!$H:$H,"Weekly*")+SUMIFS('BSE - SENSEX Index Options'!$L:$L,'BSE - SENSEX Index Options'!$C:$C,$A158,'BSE - SENSEX Index Options'!$B:$B,D$147,'BSE - SENSEX Index Options'!$H:$H,"MDAW*")+SUMIFS('BSE - Other Index Options'!$L:$L,'BSE - Other Index Options'!$C:$C,$A158,'BSE - Other Index Options'!$B:$B,D$147,'BSE - Other Index Options'!$H:$H,"Weekly*")+SUMIFS('BSE - Other Index Options'!$L:$L,'BSE - Other Index Options'!$C:$C,$A158,'BSE - Other Index Options'!$B:$B,D$147,'BSE - Other Index Options'!$H:$H,"MDAW*"))</f>
        <v/>
      </c>
      <c r="E158" s="26">
        <f>IF(SUMIFS('BSE - SENSEX Index Options'!$L:$L,'BSE - SENSEX Index Options'!$C:$C,$A158,'BSE - SENSEX Index Options'!$B:$B,E$147,'BSE - SENSEX Index Options'!$H:$H,"Weekly*")+SUMIFS('BSE - SENSEX Index Options'!$L:$L,'BSE - SENSEX Index Options'!$C:$C,$A158,'BSE - SENSEX Index Options'!$B:$B,E$147,'BSE - SENSEX Index Options'!$H:$H,"MDAW*")+SUMIFS('BSE - Other Index Options'!$L:$L,'BSE - Other Index Options'!$C:$C,$A158,'BSE - Other Index Options'!$B:$B,E$147,'BSE - Other Index Options'!$H:$H,"Weekly*")+SUMIFS('BSE - Other Index Options'!$L:$L,'BSE - Other Index Options'!$C:$C,$A158,'BSE - Other Index Options'!$B:$B,E$147,'BSE - Other Index Options'!$H:$H,"MDAW*")=0,"",SUMIFS('BSE - SENSEX Index Options'!$L:$L,'BSE - SENSEX Index Options'!$C:$C,$A158,'BSE - SENSEX Index Options'!$B:$B,E$147,'BSE - SENSEX Index Options'!$H:$H,"Weekly*")+SUMIFS('BSE - SENSEX Index Options'!$L:$L,'BSE - SENSEX Index Options'!$C:$C,$A158,'BSE - SENSEX Index Options'!$B:$B,E$147,'BSE - SENSEX Index Options'!$H:$H,"MDAW*")+SUMIFS('BSE - Other Index Options'!$L:$L,'BSE - Other Index Options'!$C:$C,$A158,'BSE - Other Index Options'!$B:$B,E$147,'BSE - Other Index Options'!$H:$H,"Weekly*")+SUMIFS('BSE - Other Index Options'!$L:$L,'BSE - Other Index Options'!$C:$C,$A158,'BSE - Other Index Options'!$B:$B,E$147,'BSE - Other Index Options'!$H:$H,"MDAW*"))</f>
        <v>430.59989999999999</v>
      </c>
      <c r="F158" s="26">
        <f>IF(SUMIFS('BSE - SENSEX Index Options'!$L:$L,'BSE - SENSEX Index Options'!$C:$C,$A158,'BSE - SENSEX Index Options'!$B:$B,F$147,'BSE - SENSEX Index Options'!$H:$H,"Weekly*")+SUMIFS('BSE - SENSEX Index Options'!$L:$L,'BSE - SENSEX Index Options'!$C:$C,$A158,'BSE - SENSEX Index Options'!$B:$B,F$147,'BSE - SENSEX Index Options'!$H:$H,"MDAW*")+SUMIFS('BSE - Other Index Options'!$L:$L,'BSE - Other Index Options'!$C:$C,$A158,'BSE - Other Index Options'!$B:$B,F$147,'BSE - Other Index Options'!$H:$H,"Weekly*")+SUMIFS('BSE - Other Index Options'!$L:$L,'BSE - Other Index Options'!$C:$C,$A158,'BSE - Other Index Options'!$B:$B,F$147,'BSE - Other Index Options'!$H:$H,"MDAW*")=0,"",SUMIFS('BSE - SENSEX Index Options'!$L:$L,'BSE - SENSEX Index Options'!$C:$C,$A158,'BSE - SENSEX Index Options'!$B:$B,F$147,'BSE - SENSEX Index Options'!$H:$H,"Weekly*")+SUMIFS('BSE - SENSEX Index Options'!$L:$L,'BSE - SENSEX Index Options'!$C:$C,$A158,'BSE - SENSEX Index Options'!$B:$B,F$147,'BSE - SENSEX Index Options'!$H:$H,"MDAW*")+SUMIFS('BSE - Other Index Options'!$L:$L,'BSE - Other Index Options'!$C:$C,$A158,'BSE - Other Index Options'!$B:$B,F$147,'BSE - Other Index Options'!$H:$H,"Weekly*")+SUMIFS('BSE - Other Index Options'!$L:$L,'BSE - Other Index Options'!$C:$C,$A158,'BSE - Other Index Options'!$B:$B,F$147,'BSE - Other Index Options'!$H:$H,"MDAW*"))</f>
        <v>105.01900000000001</v>
      </c>
      <c r="G158" s="26" t="str">
        <f>IF(SUMIFS('BSE - SENSEX Index Options'!$L:$L,'BSE - SENSEX Index Options'!$C:$C,$A158,'BSE - SENSEX Index Options'!$B:$B,G$147,'BSE - SENSEX Index Options'!$H:$H,"Weekly*")+SUMIFS('BSE - SENSEX Index Options'!$L:$L,'BSE - SENSEX Index Options'!$C:$C,$A158,'BSE - SENSEX Index Options'!$B:$B,G$147,'BSE - SENSEX Index Options'!$H:$H,"MDAW*")+SUMIFS('BSE - Other Index Options'!$L:$L,'BSE - Other Index Options'!$C:$C,$A158,'BSE - Other Index Options'!$B:$B,G$147,'BSE - Other Index Options'!$H:$H,"Weekly*")+SUMIFS('BSE - Other Index Options'!$L:$L,'BSE - Other Index Options'!$C:$C,$A158,'BSE - Other Index Options'!$B:$B,G$147,'BSE - Other Index Options'!$H:$H,"MDAW*")=0,"",SUMIFS('BSE - SENSEX Index Options'!$L:$L,'BSE - SENSEX Index Options'!$C:$C,$A158,'BSE - SENSEX Index Options'!$B:$B,G$147,'BSE - SENSEX Index Options'!$H:$H,"Weekly*")+SUMIFS('BSE - SENSEX Index Options'!$L:$L,'BSE - SENSEX Index Options'!$C:$C,$A158,'BSE - SENSEX Index Options'!$B:$B,G$147,'BSE - SENSEX Index Options'!$H:$H,"MDAW*")+SUMIFS('BSE - Other Index Options'!$L:$L,'BSE - Other Index Options'!$C:$C,$A158,'BSE - Other Index Options'!$B:$B,G$147,'BSE - Other Index Options'!$H:$H,"Weekly*")+SUMIFS('BSE - Other Index Options'!$L:$L,'BSE - Other Index Options'!$C:$C,$A158,'BSE - Other Index Options'!$B:$B,G$147,'BSE - Other Index Options'!$H:$H,"MDAW*"))</f>
        <v/>
      </c>
      <c r="H158" s="26">
        <f t="shared" si="6"/>
        <v>729.3741</v>
      </c>
    </row>
    <row r="159" spans="1:8">
      <c r="A159" t="s">
        <v>37</v>
      </c>
      <c r="B159" s="26">
        <f>IF(SUMIFS('BSE - SENSEX Index Options'!$L:$L,'BSE - SENSEX Index Options'!$C:$C,$A159,'BSE - SENSEX Index Options'!$B:$B,B$147,'BSE - SENSEX Index Options'!$H:$H,"Weekly*")+SUMIFS('BSE - SENSEX Index Options'!$L:$L,'BSE - SENSEX Index Options'!$C:$C,$A159,'BSE - SENSEX Index Options'!$B:$B,B$147,'BSE - SENSEX Index Options'!$H:$H,"MDAW*")+SUMIFS('BSE - Other Index Options'!$L:$L,'BSE - Other Index Options'!$C:$C,$A159,'BSE - Other Index Options'!$B:$B,B$147,'BSE - Other Index Options'!$H:$H,"Weekly*")+SUMIFS('BSE - Other Index Options'!$L:$L,'BSE - Other Index Options'!$C:$C,$A159,'BSE - Other Index Options'!$B:$B,B$147,'BSE - Other Index Options'!$H:$H,"MDAW*")=0,"",SUMIFS('BSE - SENSEX Index Options'!$L:$L,'BSE - SENSEX Index Options'!$C:$C,$A159,'BSE - SENSEX Index Options'!$B:$B,B$147,'BSE - SENSEX Index Options'!$H:$H,"Weekly*")+SUMIFS('BSE - SENSEX Index Options'!$L:$L,'BSE - SENSEX Index Options'!$C:$C,$A159,'BSE - SENSEX Index Options'!$B:$B,B$147,'BSE - SENSEX Index Options'!$H:$H,"MDAW*")+SUMIFS('BSE - Other Index Options'!$L:$L,'BSE - Other Index Options'!$C:$C,$A159,'BSE - Other Index Options'!$B:$B,B$147,'BSE - Other Index Options'!$H:$H,"Weekly*")+SUMIFS('BSE - Other Index Options'!$L:$L,'BSE - Other Index Options'!$C:$C,$A159,'BSE - Other Index Options'!$B:$B,B$147,'BSE - Other Index Options'!$H:$H,"MDAW*"))</f>
        <v>83.995099999999994</v>
      </c>
      <c r="C159" s="26">
        <f>IF(SUMIFS('BSE - SENSEX Index Options'!$L:$L,'BSE - SENSEX Index Options'!$C:$C,$A159,'BSE - SENSEX Index Options'!$B:$B,C$147,'BSE - SENSEX Index Options'!$H:$H,"Weekly*")+SUMIFS('BSE - SENSEX Index Options'!$L:$L,'BSE - SENSEX Index Options'!$C:$C,$A159,'BSE - SENSEX Index Options'!$B:$B,C$147,'BSE - SENSEX Index Options'!$H:$H,"MDAW*")+SUMIFS('BSE - Other Index Options'!$L:$L,'BSE - Other Index Options'!$C:$C,$A159,'BSE - Other Index Options'!$B:$B,C$147,'BSE - Other Index Options'!$H:$H,"Weekly*")+SUMIFS('BSE - Other Index Options'!$L:$L,'BSE - Other Index Options'!$C:$C,$A159,'BSE - Other Index Options'!$B:$B,C$147,'BSE - Other Index Options'!$H:$H,"MDAW*")=0,"",SUMIFS('BSE - SENSEX Index Options'!$L:$L,'BSE - SENSEX Index Options'!$C:$C,$A159,'BSE - SENSEX Index Options'!$B:$B,C$147,'BSE - SENSEX Index Options'!$H:$H,"Weekly*")+SUMIFS('BSE - SENSEX Index Options'!$L:$L,'BSE - SENSEX Index Options'!$C:$C,$A159,'BSE - SENSEX Index Options'!$B:$B,C$147,'BSE - SENSEX Index Options'!$H:$H,"MDAW*")+SUMIFS('BSE - Other Index Options'!$L:$L,'BSE - Other Index Options'!$C:$C,$A159,'BSE - Other Index Options'!$B:$B,C$147,'BSE - Other Index Options'!$H:$H,"Weekly*")+SUMIFS('BSE - Other Index Options'!$L:$L,'BSE - Other Index Options'!$C:$C,$A159,'BSE - Other Index Options'!$B:$B,C$147,'BSE - Other Index Options'!$H:$H,"MDAW*"))</f>
        <v>105.48100000000001</v>
      </c>
      <c r="D159" s="26">
        <f>IF(SUMIFS('BSE - SENSEX Index Options'!$L:$L,'BSE - SENSEX Index Options'!$C:$C,$A159,'BSE - SENSEX Index Options'!$B:$B,D$147,'BSE - SENSEX Index Options'!$H:$H,"Weekly*")+SUMIFS('BSE - SENSEX Index Options'!$L:$L,'BSE - SENSEX Index Options'!$C:$C,$A159,'BSE - SENSEX Index Options'!$B:$B,D$147,'BSE - SENSEX Index Options'!$H:$H,"MDAW*")+SUMIFS('BSE - Other Index Options'!$L:$L,'BSE - Other Index Options'!$C:$C,$A159,'BSE - Other Index Options'!$B:$B,D$147,'BSE - Other Index Options'!$H:$H,"Weekly*")+SUMIFS('BSE - Other Index Options'!$L:$L,'BSE - Other Index Options'!$C:$C,$A159,'BSE - Other Index Options'!$B:$B,D$147,'BSE - Other Index Options'!$H:$H,"MDAW*")=0,"",SUMIFS('BSE - SENSEX Index Options'!$L:$L,'BSE - SENSEX Index Options'!$C:$C,$A159,'BSE - SENSEX Index Options'!$B:$B,D$147,'BSE - SENSEX Index Options'!$H:$H,"Weekly*")+SUMIFS('BSE - SENSEX Index Options'!$L:$L,'BSE - SENSEX Index Options'!$C:$C,$A159,'BSE - SENSEX Index Options'!$B:$B,D$147,'BSE - SENSEX Index Options'!$H:$H,"MDAW*")+SUMIFS('BSE - Other Index Options'!$L:$L,'BSE - Other Index Options'!$C:$C,$A159,'BSE - Other Index Options'!$B:$B,D$147,'BSE - Other Index Options'!$H:$H,"Weekly*")+SUMIFS('BSE - Other Index Options'!$L:$L,'BSE - Other Index Options'!$C:$C,$A159,'BSE - Other Index Options'!$B:$B,D$147,'BSE - Other Index Options'!$H:$H,"MDAW*"))</f>
        <v>226.41329999999999</v>
      </c>
      <c r="E159" s="26">
        <f>IF(SUMIFS('BSE - SENSEX Index Options'!$L:$L,'BSE - SENSEX Index Options'!$C:$C,$A159,'BSE - SENSEX Index Options'!$B:$B,E$147,'BSE - SENSEX Index Options'!$H:$H,"Weekly*")+SUMIFS('BSE - SENSEX Index Options'!$L:$L,'BSE - SENSEX Index Options'!$C:$C,$A159,'BSE - SENSEX Index Options'!$B:$B,E$147,'BSE - SENSEX Index Options'!$H:$H,"MDAW*")+SUMIFS('BSE - Other Index Options'!$L:$L,'BSE - Other Index Options'!$C:$C,$A159,'BSE - Other Index Options'!$B:$B,E$147,'BSE - Other Index Options'!$H:$H,"Weekly*")+SUMIFS('BSE - Other Index Options'!$L:$L,'BSE - Other Index Options'!$C:$C,$A159,'BSE - Other Index Options'!$B:$B,E$147,'BSE - Other Index Options'!$H:$H,"MDAW*")=0,"",SUMIFS('BSE - SENSEX Index Options'!$L:$L,'BSE - SENSEX Index Options'!$C:$C,$A159,'BSE - SENSEX Index Options'!$B:$B,E$147,'BSE - SENSEX Index Options'!$H:$H,"Weekly*")+SUMIFS('BSE - SENSEX Index Options'!$L:$L,'BSE - SENSEX Index Options'!$C:$C,$A159,'BSE - SENSEX Index Options'!$B:$B,E$147,'BSE - SENSEX Index Options'!$H:$H,"MDAW*")+SUMIFS('BSE - Other Index Options'!$L:$L,'BSE - Other Index Options'!$C:$C,$A159,'BSE - Other Index Options'!$B:$B,E$147,'BSE - Other Index Options'!$H:$H,"Weekly*")+SUMIFS('BSE - Other Index Options'!$L:$L,'BSE - Other Index Options'!$C:$C,$A159,'BSE - Other Index Options'!$B:$B,E$147,'BSE - Other Index Options'!$H:$H,"MDAW*"))</f>
        <v>487.44120000000004</v>
      </c>
      <c r="F159" s="26">
        <f>IF(SUMIFS('BSE - SENSEX Index Options'!$L:$L,'BSE - SENSEX Index Options'!$C:$C,$A159,'BSE - SENSEX Index Options'!$B:$B,F$147,'BSE - SENSEX Index Options'!$H:$H,"Weekly*")+SUMIFS('BSE - SENSEX Index Options'!$L:$L,'BSE - SENSEX Index Options'!$C:$C,$A159,'BSE - SENSEX Index Options'!$B:$B,F$147,'BSE - SENSEX Index Options'!$H:$H,"MDAW*")+SUMIFS('BSE - Other Index Options'!$L:$L,'BSE - Other Index Options'!$C:$C,$A159,'BSE - Other Index Options'!$B:$B,F$147,'BSE - Other Index Options'!$H:$H,"Weekly*")+SUMIFS('BSE - Other Index Options'!$L:$L,'BSE - Other Index Options'!$C:$C,$A159,'BSE - Other Index Options'!$B:$B,F$147,'BSE - Other Index Options'!$H:$H,"MDAW*")=0,"",SUMIFS('BSE - SENSEX Index Options'!$L:$L,'BSE - SENSEX Index Options'!$C:$C,$A159,'BSE - SENSEX Index Options'!$B:$B,F$147,'BSE - SENSEX Index Options'!$H:$H,"Weekly*")+SUMIFS('BSE - SENSEX Index Options'!$L:$L,'BSE - SENSEX Index Options'!$C:$C,$A159,'BSE - SENSEX Index Options'!$B:$B,F$147,'BSE - SENSEX Index Options'!$H:$H,"MDAW*")+SUMIFS('BSE - Other Index Options'!$L:$L,'BSE - Other Index Options'!$C:$C,$A159,'BSE - Other Index Options'!$B:$B,F$147,'BSE - Other Index Options'!$H:$H,"Weekly*")+SUMIFS('BSE - Other Index Options'!$L:$L,'BSE - Other Index Options'!$C:$C,$A159,'BSE - Other Index Options'!$B:$B,F$147,'BSE - Other Index Options'!$H:$H,"MDAW*"))</f>
        <v>111.58500000000001</v>
      </c>
      <c r="G159" s="26" t="str">
        <f>IF(SUMIFS('BSE - SENSEX Index Options'!$L:$L,'BSE - SENSEX Index Options'!$C:$C,$A159,'BSE - SENSEX Index Options'!$B:$B,G$147,'BSE - SENSEX Index Options'!$H:$H,"Weekly*")+SUMIFS('BSE - SENSEX Index Options'!$L:$L,'BSE - SENSEX Index Options'!$C:$C,$A159,'BSE - SENSEX Index Options'!$B:$B,G$147,'BSE - SENSEX Index Options'!$H:$H,"MDAW*")+SUMIFS('BSE - Other Index Options'!$L:$L,'BSE - Other Index Options'!$C:$C,$A159,'BSE - Other Index Options'!$B:$B,G$147,'BSE - Other Index Options'!$H:$H,"Weekly*")+SUMIFS('BSE - Other Index Options'!$L:$L,'BSE - Other Index Options'!$C:$C,$A159,'BSE - Other Index Options'!$B:$B,G$147,'BSE - Other Index Options'!$H:$H,"MDAW*")=0,"",SUMIFS('BSE - SENSEX Index Options'!$L:$L,'BSE - SENSEX Index Options'!$C:$C,$A159,'BSE - SENSEX Index Options'!$B:$B,G$147,'BSE - SENSEX Index Options'!$H:$H,"Weekly*")+SUMIFS('BSE - SENSEX Index Options'!$L:$L,'BSE - SENSEX Index Options'!$C:$C,$A159,'BSE - SENSEX Index Options'!$B:$B,G$147,'BSE - SENSEX Index Options'!$H:$H,"MDAW*")+SUMIFS('BSE - Other Index Options'!$L:$L,'BSE - Other Index Options'!$C:$C,$A159,'BSE - Other Index Options'!$B:$B,G$147,'BSE - Other Index Options'!$H:$H,"Weekly*")+SUMIFS('BSE - Other Index Options'!$L:$L,'BSE - Other Index Options'!$C:$C,$A159,'BSE - Other Index Options'!$B:$B,G$147,'BSE - Other Index Options'!$H:$H,"MDAW*"))</f>
        <v/>
      </c>
      <c r="H159" s="26">
        <f t="shared" si="6"/>
        <v>1014.9156</v>
      </c>
    </row>
    <row r="160" spans="1:8">
      <c r="A160" t="s">
        <v>38</v>
      </c>
      <c r="B160" s="26">
        <f>IF(SUMIFS('BSE - SENSEX Index Options'!$L:$L,'BSE - SENSEX Index Options'!$C:$C,$A160,'BSE - SENSEX Index Options'!$B:$B,B$147,'BSE - SENSEX Index Options'!$H:$H,"Weekly*")+SUMIFS('BSE - SENSEX Index Options'!$L:$L,'BSE - SENSEX Index Options'!$C:$C,$A160,'BSE - SENSEX Index Options'!$B:$B,B$147,'BSE - SENSEX Index Options'!$H:$H,"MDAW*")+SUMIFS('BSE - Other Index Options'!$L:$L,'BSE - Other Index Options'!$C:$C,$A160,'BSE - Other Index Options'!$B:$B,B$147,'BSE - Other Index Options'!$H:$H,"Weekly*")+SUMIFS('BSE - Other Index Options'!$L:$L,'BSE - Other Index Options'!$C:$C,$A160,'BSE - Other Index Options'!$B:$B,B$147,'BSE - Other Index Options'!$H:$H,"MDAW*")=0,"",SUMIFS('BSE - SENSEX Index Options'!$L:$L,'BSE - SENSEX Index Options'!$C:$C,$A160,'BSE - SENSEX Index Options'!$B:$B,B$147,'BSE - SENSEX Index Options'!$H:$H,"Weekly*")+SUMIFS('BSE - SENSEX Index Options'!$L:$L,'BSE - SENSEX Index Options'!$C:$C,$A160,'BSE - SENSEX Index Options'!$B:$B,B$147,'BSE - SENSEX Index Options'!$H:$H,"MDAW*")+SUMIFS('BSE - Other Index Options'!$L:$L,'BSE - Other Index Options'!$C:$C,$A160,'BSE - Other Index Options'!$B:$B,B$147,'BSE - Other Index Options'!$H:$H,"Weekly*")+SUMIFS('BSE - Other Index Options'!$L:$L,'BSE - Other Index Options'!$C:$C,$A160,'BSE - Other Index Options'!$B:$B,B$147,'BSE - Other Index Options'!$H:$H,"MDAW*"))</f>
        <v>79.976199999999992</v>
      </c>
      <c r="C160" s="26">
        <f>IF(SUMIFS('BSE - SENSEX Index Options'!$L:$L,'BSE - SENSEX Index Options'!$C:$C,$A160,'BSE - SENSEX Index Options'!$B:$B,C$147,'BSE - SENSEX Index Options'!$H:$H,"Weekly*")+SUMIFS('BSE - SENSEX Index Options'!$L:$L,'BSE - SENSEX Index Options'!$C:$C,$A160,'BSE - SENSEX Index Options'!$B:$B,C$147,'BSE - SENSEX Index Options'!$H:$H,"MDAW*")+SUMIFS('BSE - Other Index Options'!$L:$L,'BSE - Other Index Options'!$C:$C,$A160,'BSE - Other Index Options'!$B:$B,C$147,'BSE - Other Index Options'!$H:$H,"Weekly*")+SUMIFS('BSE - Other Index Options'!$L:$L,'BSE - Other Index Options'!$C:$C,$A160,'BSE - Other Index Options'!$B:$B,C$147,'BSE - Other Index Options'!$H:$H,"MDAW*")=0,"",SUMIFS('BSE - SENSEX Index Options'!$L:$L,'BSE - SENSEX Index Options'!$C:$C,$A160,'BSE - SENSEX Index Options'!$B:$B,C$147,'BSE - SENSEX Index Options'!$H:$H,"Weekly*")+SUMIFS('BSE - SENSEX Index Options'!$L:$L,'BSE - SENSEX Index Options'!$C:$C,$A160,'BSE - SENSEX Index Options'!$B:$B,C$147,'BSE - SENSEX Index Options'!$H:$H,"MDAW*")+SUMIFS('BSE - Other Index Options'!$L:$L,'BSE - Other Index Options'!$C:$C,$A160,'BSE - Other Index Options'!$B:$B,C$147,'BSE - Other Index Options'!$H:$H,"Weekly*")+SUMIFS('BSE - Other Index Options'!$L:$L,'BSE - Other Index Options'!$C:$C,$A160,'BSE - Other Index Options'!$B:$B,C$147,'BSE - Other Index Options'!$H:$H,"MDAW*"))</f>
        <v>87.133300000000006</v>
      </c>
      <c r="D160" s="26">
        <f>IF(SUMIFS('BSE - SENSEX Index Options'!$L:$L,'BSE - SENSEX Index Options'!$C:$C,$A160,'BSE - SENSEX Index Options'!$B:$B,D$147,'BSE - SENSEX Index Options'!$H:$H,"Weekly*")+SUMIFS('BSE - SENSEX Index Options'!$L:$L,'BSE - SENSEX Index Options'!$C:$C,$A160,'BSE - SENSEX Index Options'!$B:$B,D$147,'BSE - SENSEX Index Options'!$H:$H,"MDAW*")+SUMIFS('BSE - Other Index Options'!$L:$L,'BSE - Other Index Options'!$C:$C,$A160,'BSE - Other Index Options'!$B:$B,D$147,'BSE - Other Index Options'!$H:$H,"Weekly*")+SUMIFS('BSE - Other Index Options'!$L:$L,'BSE - Other Index Options'!$C:$C,$A160,'BSE - Other Index Options'!$B:$B,D$147,'BSE - Other Index Options'!$H:$H,"MDAW*")=0,"",SUMIFS('BSE - SENSEX Index Options'!$L:$L,'BSE - SENSEX Index Options'!$C:$C,$A160,'BSE - SENSEX Index Options'!$B:$B,D$147,'BSE - SENSEX Index Options'!$H:$H,"Weekly*")+SUMIFS('BSE - SENSEX Index Options'!$L:$L,'BSE - SENSEX Index Options'!$C:$C,$A160,'BSE - SENSEX Index Options'!$B:$B,D$147,'BSE - SENSEX Index Options'!$H:$H,"MDAW*")+SUMIFS('BSE - Other Index Options'!$L:$L,'BSE - Other Index Options'!$C:$C,$A160,'BSE - Other Index Options'!$B:$B,D$147,'BSE - Other Index Options'!$H:$H,"Weekly*")+SUMIFS('BSE - Other Index Options'!$L:$L,'BSE - Other Index Options'!$C:$C,$A160,'BSE - Other Index Options'!$B:$B,D$147,'BSE - Other Index Options'!$H:$H,"MDAW*"))</f>
        <v>229.48229999999998</v>
      </c>
      <c r="E160" s="26">
        <f>IF(SUMIFS('BSE - SENSEX Index Options'!$L:$L,'BSE - SENSEX Index Options'!$C:$C,$A160,'BSE - SENSEX Index Options'!$B:$B,E$147,'BSE - SENSEX Index Options'!$H:$H,"Weekly*")+SUMIFS('BSE - SENSEX Index Options'!$L:$L,'BSE - SENSEX Index Options'!$C:$C,$A160,'BSE - SENSEX Index Options'!$B:$B,E$147,'BSE - SENSEX Index Options'!$H:$H,"MDAW*")+SUMIFS('BSE - Other Index Options'!$L:$L,'BSE - Other Index Options'!$C:$C,$A160,'BSE - Other Index Options'!$B:$B,E$147,'BSE - Other Index Options'!$H:$H,"Weekly*")+SUMIFS('BSE - Other Index Options'!$L:$L,'BSE - Other Index Options'!$C:$C,$A160,'BSE - Other Index Options'!$B:$B,E$147,'BSE - Other Index Options'!$H:$H,"MDAW*")=0,"",SUMIFS('BSE - SENSEX Index Options'!$L:$L,'BSE - SENSEX Index Options'!$C:$C,$A160,'BSE - SENSEX Index Options'!$B:$B,E$147,'BSE - SENSEX Index Options'!$H:$H,"Weekly*")+SUMIFS('BSE - SENSEX Index Options'!$L:$L,'BSE - SENSEX Index Options'!$C:$C,$A160,'BSE - SENSEX Index Options'!$B:$B,E$147,'BSE - SENSEX Index Options'!$H:$H,"MDAW*")+SUMIFS('BSE - Other Index Options'!$L:$L,'BSE - Other Index Options'!$C:$C,$A160,'BSE - Other Index Options'!$B:$B,E$147,'BSE - Other Index Options'!$H:$H,"Weekly*")+SUMIFS('BSE - Other Index Options'!$L:$L,'BSE - Other Index Options'!$C:$C,$A160,'BSE - Other Index Options'!$B:$B,E$147,'BSE - Other Index Options'!$H:$H,"MDAW*"))</f>
        <v>386.9599</v>
      </c>
      <c r="F160" s="26">
        <f>IF(SUMIFS('BSE - SENSEX Index Options'!$L:$L,'BSE - SENSEX Index Options'!$C:$C,$A160,'BSE - SENSEX Index Options'!$B:$B,F$147,'BSE - SENSEX Index Options'!$H:$H,"Weekly*")+SUMIFS('BSE - SENSEX Index Options'!$L:$L,'BSE - SENSEX Index Options'!$C:$C,$A160,'BSE - SENSEX Index Options'!$B:$B,F$147,'BSE - SENSEX Index Options'!$H:$H,"MDAW*")+SUMIFS('BSE - Other Index Options'!$L:$L,'BSE - Other Index Options'!$C:$C,$A160,'BSE - Other Index Options'!$B:$B,F$147,'BSE - Other Index Options'!$H:$H,"Weekly*")+SUMIFS('BSE - Other Index Options'!$L:$L,'BSE - Other Index Options'!$C:$C,$A160,'BSE - Other Index Options'!$B:$B,F$147,'BSE - Other Index Options'!$H:$H,"MDAW*")=0,"",SUMIFS('BSE - SENSEX Index Options'!$L:$L,'BSE - SENSEX Index Options'!$C:$C,$A160,'BSE - SENSEX Index Options'!$B:$B,F$147,'BSE - SENSEX Index Options'!$H:$H,"Weekly*")+SUMIFS('BSE - SENSEX Index Options'!$L:$L,'BSE - SENSEX Index Options'!$C:$C,$A160,'BSE - SENSEX Index Options'!$B:$B,F$147,'BSE - SENSEX Index Options'!$H:$H,"MDAW*")+SUMIFS('BSE - Other Index Options'!$L:$L,'BSE - Other Index Options'!$C:$C,$A160,'BSE - Other Index Options'!$B:$B,F$147,'BSE - Other Index Options'!$H:$H,"Weekly*")+SUMIFS('BSE - Other Index Options'!$L:$L,'BSE - Other Index Options'!$C:$C,$A160,'BSE - Other Index Options'!$B:$B,F$147,'BSE - Other Index Options'!$H:$H,"MDAW*"))</f>
        <v>87.926400000000001</v>
      </c>
      <c r="G160" s="26" t="str">
        <f>IF(SUMIFS('BSE - SENSEX Index Options'!$L:$L,'BSE - SENSEX Index Options'!$C:$C,$A160,'BSE - SENSEX Index Options'!$B:$B,G$147,'BSE - SENSEX Index Options'!$H:$H,"Weekly*")+SUMIFS('BSE - SENSEX Index Options'!$L:$L,'BSE - SENSEX Index Options'!$C:$C,$A160,'BSE - SENSEX Index Options'!$B:$B,G$147,'BSE - SENSEX Index Options'!$H:$H,"MDAW*")+SUMIFS('BSE - Other Index Options'!$L:$L,'BSE - Other Index Options'!$C:$C,$A160,'BSE - Other Index Options'!$B:$B,G$147,'BSE - Other Index Options'!$H:$H,"Weekly*")+SUMIFS('BSE - Other Index Options'!$L:$L,'BSE - Other Index Options'!$C:$C,$A160,'BSE - Other Index Options'!$B:$B,G$147,'BSE - Other Index Options'!$H:$H,"MDAW*")=0,"",SUMIFS('BSE - SENSEX Index Options'!$L:$L,'BSE - SENSEX Index Options'!$C:$C,$A160,'BSE - SENSEX Index Options'!$B:$B,G$147,'BSE - SENSEX Index Options'!$H:$H,"Weekly*")+SUMIFS('BSE - SENSEX Index Options'!$L:$L,'BSE - SENSEX Index Options'!$C:$C,$A160,'BSE - SENSEX Index Options'!$B:$B,G$147,'BSE - SENSEX Index Options'!$H:$H,"MDAW*")+SUMIFS('BSE - Other Index Options'!$L:$L,'BSE - Other Index Options'!$C:$C,$A160,'BSE - Other Index Options'!$B:$B,G$147,'BSE - Other Index Options'!$H:$H,"Weekly*")+SUMIFS('BSE - Other Index Options'!$L:$L,'BSE - Other Index Options'!$C:$C,$A160,'BSE - Other Index Options'!$B:$B,G$147,'BSE - Other Index Options'!$H:$H,"MDAW*"))</f>
        <v/>
      </c>
      <c r="H160" s="26">
        <f t="shared" si="6"/>
        <v>871.47810000000004</v>
      </c>
    </row>
    <row r="161" spans="1:8">
      <c r="A161" t="s">
        <v>39</v>
      </c>
      <c r="B161" s="26">
        <f>IF(SUMIFS('BSE - SENSEX Index Options'!$L:$L,'BSE - SENSEX Index Options'!$C:$C,$A161,'BSE - SENSEX Index Options'!$B:$B,B$147,'BSE - SENSEX Index Options'!$H:$H,"Weekly*")+SUMIFS('BSE - SENSEX Index Options'!$L:$L,'BSE - SENSEX Index Options'!$C:$C,$A161,'BSE - SENSEX Index Options'!$B:$B,B$147,'BSE - SENSEX Index Options'!$H:$H,"MDAW*")+SUMIFS('BSE - Other Index Options'!$L:$L,'BSE - Other Index Options'!$C:$C,$A161,'BSE - Other Index Options'!$B:$B,B$147,'BSE - Other Index Options'!$H:$H,"Weekly*")+SUMIFS('BSE - Other Index Options'!$L:$L,'BSE - Other Index Options'!$C:$C,$A161,'BSE - Other Index Options'!$B:$B,B$147,'BSE - Other Index Options'!$H:$H,"MDAW*")=0,"",SUMIFS('BSE - SENSEX Index Options'!$L:$L,'BSE - SENSEX Index Options'!$C:$C,$A161,'BSE - SENSEX Index Options'!$B:$B,B$147,'BSE - SENSEX Index Options'!$H:$H,"Weekly*")+SUMIFS('BSE - SENSEX Index Options'!$L:$L,'BSE - SENSEX Index Options'!$C:$C,$A161,'BSE - SENSEX Index Options'!$B:$B,B$147,'BSE - SENSEX Index Options'!$H:$H,"MDAW*")+SUMIFS('BSE - Other Index Options'!$L:$L,'BSE - Other Index Options'!$C:$C,$A161,'BSE - Other Index Options'!$B:$B,B$147,'BSE - Other Index Options'!$H:$H,"Weekly*")+SUMIFS('BSE - Other Index Options'!$L:$L,'BSE - Other Index Options'!$C:$C,$A161,'BSE - Other Index Options'!$B:$B,B$147,'BSE - Other Index Options'!$H:$H,"MDAW*"))</f>
        <v>80.559699999999992</v>
      </c>
      <c r="C161" s="26">
        <f>IF(SUMIFS('BSE - SENSEX Index Options'!$L:$L,'BSE - SENSEX Index Options'!$C:$C,$A161,'BSE - SENSEX Index Options'!$B:$B,C$147,'BSE - SENSEX Index Options'!$H:$H,"Weekly*")+SUMIFS('BSE - SENSEX Index Options'!$L:$L,'BSE - SENSEX Index Options'!$C:$C,$A161,'BSE - SENSEX Index Options'!$B:$B,C$147,'BSE - SENSEX Index Options'!$H:$H,"MDAW*")+SUMIFS('BSE - Other Index Options'!$L:$L,'BSE - Other Index Options'!$C:$C,$A161,'BSE - Other Index Options'!$B:$B,C$147,'BSE - Other Index Options'!$H:$H,"Weekly*")+SUMIFS('BSE - Other Index Options'!$L:$L,'BSE - Other Index Options'!$C:$C,$A161,'BSE - Other Index Options'!$B:$B,C$147,'BSE - Other Index Options'!$H:$H,"MDAW*")=0,"",SUMIFS('BSE - SENSEX Index Options'!$L:$L,'BSE - SENSEX Index Options'!$C:$C,$A161,'BSE - SENSEX Index Options'!$B:$B,C$147,'BSE - SENSEX Index Options'!$H:$H,"Weekly*")+SUMIFS('BSE - SENSEX Index Options'!$L:$L,'BSE - SENSEX Index Options'!$C:$C,$A161,'BSE - SENSEX Index Options'!$B:$B,C$147,'BSE - SENSEX Index Options'!$H:$H,"MDAW*")+SUMIFS('BSE - Other Index Options'!$L:$L,'BSE - Other Index Options'!$C:$C,$A161,'BSE - Other Index Options'!$B:$B,C$147,'BSE - Other Index Options'!$H:$H,"Weekly*")+SUMIFS('BSE - Other Index Options'!$L:$L,'BSE - Other Index Options'!$C:$C,$A161,'BSE - Other Index Options'!$B:$B,C$147,'BSE - Other Index Options'!$H:$H,"MDAW*"))</f>
        <v>87.118099999999998</v>
      </c>
      <c r="D161" s="26">
        <f>IF(SUMIFS('BSE - SENSEX Index Options'!$L:$L,'BSE - SENSEX Index Options'!$C:$C,$A161,'BSE - SENSEX Index Options'!$B:$B,D$147,'BSE - SENSEX Index Options'!$H:$H,"Weekly*")+SUMIFS('BSE - SENSEX Index Options'!$L:$L,'BSE - SENSEX Index Options'!$C:$C,$A161,'BSE - SENSEX Index Options'!$B:$B,D$147,'BSE - SENSEX Index Options'!$H:$H,"MDAW*")+SUMIFS('BSE - Other Index Options'!$L:$L,'BSE - Other Index Options'!$C:$C,$A161,'BSE - Other Index Options'!$B:$B,D$147,'BSE - Other Index Options'!$H:$H,"Weekly*")+SUMIFS('BSE - Other Index Options'!$L:$L,'BSE - Other Index Options'!$C:$C,$A161,'BSE - Other Index Options'!$B:$B,D$147,'BSE - Other Index Options'!$H:$H,"MDAW*")=0,"",SUMIFS('BSE - SENSEX Index Options'!$L:$L,'BSE - SENSEX Index Options'!$C:$C,$A161,'BSE - SENSEX Index Options'!$B:$B,D$147,'BSE - SENSEX Index Options'!$H:$H,"Weekly*")+SUMIFS('BSE - SENSEX Index Options'!$L:$L,'BSE - SENSEX Index Options'!$C:$C,$A161,'BSE - SENSEX Index Options'!$B:$B,D$147,'BSE - SENSEX Index Options'!$H:$H,"MDAW*")+SUMIFS('BSE - Other Index Options'!$L:$L,'BSE - Other Index Options'!$C:$C,$A161,'BSE - Other Index Options'!$B:$B,D$147,'BSE - Other Index Options'!$H:$H,"Weekly*")+SUMIFS('BSE - Other Index Options'!$L:$L,'BSE - Other Index Options'!$C:$C,$A161,'BSE - Other Index Options'!$B:$B,D$147,'BSE - Other Index Options'!$H:$H,"MDAW*"))</f>
        <v>244.6454</v>
      </c>
      <c r="E161" s="26">
        <f>IF(SUMIFS('BSE - SENSEX Index Options'!$L:$L,'BSE - SENSEX Index Options'!$C:$C,$A161,'BSE - SENSEX Index Options'!$B:$B,E$147,'BSE - SENSEX Index Options'!$H:$H,"Weekly*")+SUMIFS('BSE - SENSEX Index Options'!$L:$L,'BSE - SENSEX Index Options'!$C:$C,$A161,'BSE - SENSEX Index Options'!$B:$B,E$147,'BSE - SENSEX Index Options'!$H:$H,"MDAW*")+SUMIFS('BSE - Other Index Options'!$L:$L,'BSE - Other Index Options'!$C:$C,$A161,'BSE - Other Index Options'!$B:$B,E$147,'BSE - Other Index Options'!$H:$H,"Weekly*")+SUMIFS('BSE - Other Index Options'!$L:$L,'BSE - Other Index Options'!$C:$C,$A161,'BSE - Other Index Options'!$B:$B,E$147,'BSE - Other Index Options'!$H:$H,"MDAW*")=0,"",SUMIFS('BSE - SENSEX Index Options'!$L:$L,'BSE - SENSEX Index Options'!$C:$C,$A161,'BSE - SENSEX Index Options'!$B:$B,E$147,'BSE - SENSEX Index Options'!$H:$H,"Weekly*")+SUMIFS('BSE - SENSEX Index Options'!$L:$L,'BSE - SENSEX Index Options'!$C:$C,$A161,'BSE - SENSEX Index Options'!$B:$B,E$147,'BSE - SENSEX Index Options'!$H:$H,"MDAW*")+SUMIFS('BSE - Other Index Options'!$L:$L,'BSE - Other Index Options'!$C:$C,$A161,'BSE - Other Index Options'!$B:$B,E$147,'BSE - Other Index Options'!$H:$H,"Weekly*")+SUMIFS('BSE - Other Index Options'!$L:$L,'BSE - Other Index Options'!$C:$C,$A161,'BSE - Other Index Options'!$B:$B,E$147,'BSE - Other Index Options'!$H:$H,"MDAW*"))</f>
        <v>487.88349999999997</v>
      </c>
      <c r="F161" s="26">
        <f>IF(SUMIFS('BSE - SENSEX Index Options'!$L:$L,'BSE - SENSEX Index Options'!$C:$C,$A161,'BSE - SENSEX Index Options'!$B:$B,F$147,'BSE - SENSEX Index Options'!$H:$H,"Weekly*")+SUMIFS('BSE - SENSEX Index Options'!$L:$L,'BSE - SENSEX Index Options'!$C:$C,$A161,'BSE - SENSEX Index Options'!$B:$B,F$147,'BSE - SENSEX Index Options'!$H:$H,"MDAW*")+SUMIFS('BSE - Other Index Options'!$L:$L,'BSE - Other Index Options'!$C:$C,$A161,'BSE - Other Index Options'!$B:$B,F$147,'BSE - Other Index Options'!$H:$H,"Weekly*")+SUMIFS('BSE - Other Index Options'!$L:$L,'BSE - Other Index Options'!$C:$C,$A161,'BSE - Other Index Options'!$B:$B,F$147,'BSE - Other Index Options'!$H:$H,"MDAW*")=0,"",SUMIFS('BSE - SENSEX Index Options'!$L:$L,'BSE - SENSEX Index Options'!$C:$C,$A161,'BSE - SENSEX Index Options'!$B:$B,F$147,'BSE - SENSEX Index Options'!$H:$H,"Weekly*")+SUMIFS('BSE - SENSEX Index Options'!$L:$L,'BSE - SENSEX Index Options'!$C:$C,$A161,'BSE - SENSEX Index Options'!$B:$B,F$147,'BSE - SENSEX Index Options'!$H:$H,"MDAW*")+SUMIFS('BSE - Other Index Options'!$L:$L,'BSE - Other Index Options'!$C:$C,$A161,'BSE - Other Index Options'!$B:$B,F$147,'BSE - Other Index Options'!$H:$H,"Weekly*")+SUMIFS('BSE - Other Index Options'!$L:$L,'BSE - Other Index Options'!$C:$C,$A161,'BSE - Other Index Options'!$B:$B,F$147,'BSE - Other Index Options'!$H:$H,"MDAW*"))</f>
        <v>82.468999999999994</v>
      </c>
      <c r="G161" s="26" t="str">
        <f>IF(SUMIFS('BSE - SENSEX Index Options'!$L:$L,'BSE - SENSEX Index Options'!$C:$C,$A161,'BSE - SENSEX Index Options'!$B:$B,G$147,'BSE - SENSEX Index Options'!$H:$H,"Weekly*")+SUMIFS('BSE - SENSEX Index Options'!$L:$L,'BSE - SENSEX Index Options'!$C:$C,$A161,'BSE - SENSEX Index Options'!$B:$B,G$147,'BSE - SENSEX Index Options'!$H:$H,"MDAW*")+SUMIFS('BSE - Other Index Options'!$L:$L,'BSE - Other Index Options'!$C:$C,$A161,'BSE - Other Index Options'!$B:$B,G$147,'BSE - Other Index Options'!$H:$H,"Weekly*")+SUMIFS('BSE - Other Index Options'!$L:$L,'BSE - Other Index Options'!$C:$C,$A161,'BSE - Other Index Options'!$B:$B,G$147,'BSE - Other Index Options'!$H:$H,"MDAW*")=0,"",SUMIFS('BSE - SENSEX Index Options'!$L:$L,'BSE - SENSEX Index Options'!$C:$C,$A161,'BSE - SENSEX Index Options'!$B:$B,G$147,'BSE - SENSEX Index Options'!$H:$H,"Weekly*")+SUMIFS('BSE - SENSEX Index Options'!$L:$L,'BSE - SENSEX Index Options'!$C:$C,$A161,'BSE - SENSEX Index Options'!$B:$B,G$147,'BSE - SENSEX Index Options'!$H:$H,"MDAW*")+SUMIFS('BSE - Other Index Options'!$L:$L,'BSE - Other Index Options'!$C:$C,$A161,'BSE - Other Index Options'!$B:$B,G$147,'BSE - Other Index Options'!$H:$H,"Weekly*")+SUMIFS('BSE - Other Index Options'!$L:$L,'BSE - Other Index Options'!$C:$C,$A161,'BSE - Other Index Options'!$B:$B,G$147,'BSE - Other Index Options'!$H:$H,"MDAW*"))</f>
        <v/>
      </c>
      <c r="H161" s="26">
        <f t="shared" si="6"/>
        <v>982.67570000000001</v>
      </c>
    </row>
    <row r="162" spans="1:8">
      <c r="A162" t="s">
        <v>40</v>
      </c>
      <c r="B162" s="26" t="str">
        <f>IF(SUMIFS('BSE - SENSEX Index Options'!$L:$L,'BSE - SENSEX Index Options'!$C:$C,$A162,'BSE - SENSEX Index Options'!$B:$B,B$147,'BSE - SENSEX Index Options'!$H:$H,"Weekly*")+SUMIFS('BSE - SENSEX Index Options'!$L:$L,'BSE - SENSEX Index Options'!$C:$C,$A162,'BSE - SENSEX Index Options'!$B:$B,B$147,'BSE - SENSEX Index Options'!$H:$H,"MDAW*")+SUMIFS('BSE - Other Index Options'!$L:$L,'BSE - Other Index Options'!$C:$C,$A162,'BSE - Other Index Options'!$B:$B,B$147,'BSE - Other Index Options'!$H:$H,"Weekly*")+SUMIFS('BSE - Other Index Options'!$L:$L,'BSE - Other Index Options'!$C:$C,$A162,'BSE - Other Index Options'!$B:$B,B$147,'BSE - Other Index Options'!$H:$H,"MDAW*")=0,"",SUMIFS('BSE - SENSEX Index Options'!$L:$L,'BSE - SENSEX Index Options'!$C:$C,$A162,'BSE - SENSEX Index Options'!$B:$B,B$147,'BSE - SENSEX Index Options'!$H:$H,"Weekly*")+SUMIFS('BSE - SENSEX Index Options'!$L:$L,'BSE - SENSEX Index Options'!$C:$C,$A162,'BSE - SENSEX Index Options'!$B:$B,B$147,'BSE - SENSEX Index Options'!$H:$H,"MDAW*")+SUMIFS('BSE - Other Index Options'!$L:$L,'BSE - Other Index Options'!$C:$C,$A162,'BSE - Other Index Options'!$B:$B,B$147,'BSE - Other Index Options'!$H:$H,"Weekly*")+SUMIFS('BSE - Other Index Options'!$L:$L,'BSE - Other Index Options'!$C:$C,$A162,'BSE - Other Index Options'!$B:$B,B$147,'BSE - Other Index Options'!$H:$H,"MDAW*"))</f>
        <v/>
      </c>
      <c r="C162" s="26" t="str">
        <f>IF(SUMIFS('BSE - SENSEX Index Options'!$L:$L,'BSE - SENSEX Index Options'!$C:$C,$A162,'BSE - SENSEX Index Options'!$B:$B,C$147,'BSE - SENSEX Index Options'!$H:$H,"Weekly*")+SUMIFS('BSE - SENSEX Index Options'!$L:$L,'BSE - SENSEX Index Options'!$C:$C,$A162,'BSE - SENSEX Index Options'!$B:$B,C$147,'BSE - SENSEX Index Options'!$H:$H,"MDAW*")+SUMIFS('BSE - Other Index Options'!$L:$L,'BSE - Other Index Options'!$C:$C,$A162,'BSE - Other Index Options'!$B:$B,C$147,'BSE - Other Index Options'!$H:$H,"Weekly*")+SUMIFS('BSE - Other Index Options'!$L:$L,'BSE - Other Index Options'!$C:$C,$A162,'BSE - Other Index Options'!$B:$B,C$147,'BSE - Other Index Options'!$H:$H,"MDAW*")=0,"",SUMIFS('BSE - SENSEX Index Options'!$L:$L,'BSE - SENSEX Index Options'!$C:$C,$A162,'BSE - SENSEX Index Options'!$B:$B,C$147,'BSE - SENSEX Index Options'!$H:$H,"Weekly*")+SUMIFS('BSE - SENSEX Index Options'!$L:$L,'BSE - SENSEX Index Options'!$C:$C,$A162,'BSE - SENSEX Index Options'!$B:$B,C$147,'BSE - SENSEX Index Options'!$H:$H,"MDAW*")+SUMIFS('BSE - Other Index Options'!$L:$L,'BSE - Other Index Options'!$C:$C,$A162,'BSE - Other Index Options'!$B:$B,C$147,'BSE - Other Index Options'!$H:$H,"Weekly*")+SUMIFS('BSE - Other Index Options'!$L:$L,'BSE - Other Index Options'!$C:$C,$A162,'BSE - Other Index Options'!$B:$B,C$147,'BSE - Other Index Options'!$H:$H,"MDAW*"))</f>
        <v/>
      </c>
      <c r="D162" s="26" t="str">
        <f>IF(SUMIFS('BSE - SENSEX Index Options'!$L:$L,'BSE - SENSEX Index Options'!$C:$C,$A162,'BSE - SENSEX Index Options'!$B:$B,D$147,'BSE - SENSEX Index Options'!$H:$H,"Weekly*")+SUMIFS('BSE - SENSEX Index Options'!$L:$L,'BSE - SENSEX Index Options'!$C:$C,$A162,'BSE - SENSEX Index Options'!$B:$B,D$147,'BSE - SENSEX Index Options'!$H:$H,"MDAW*")+SUMIFS('BSE - Other Index Options'!$L:$L,'BSE - Other Index Options'!$C:$C,$A162,'BSE - Other Index Options'!$B:$B,D$147,'BSE - Other Index Options'!$H:$H,"Weekly*")+SUMIFS('BSE - Other Index Options'!$L:$L,'BSE - Other Index Options'!$C:$C,$A162,'BSE - Other Index Options'!$B:$B,D$147,'BSE - Other Index Options'!$H:$H,"MDAW*")=0,"",SUMIFS('BSE - SENSEX Index Options'!$L:$L,'BSE - SENSEX Index Options'!$C:$C,$A162,'BSE - SENSEX Index Options'!$B:$B,D$147,'BSE - SENSEX Index Options'!$H:$H,"Weekly*")+SUMIFS('BSE - SENSEX Index Options'!$L:$L,'BSE - SENSEX Index Options'!$C:$C,$A162,'BSE - SENSEX Index Options'!$B:$B,D$147,'BSE - SENSEX Index Options'!$H:$H,"MDAW*")+SUMIFS('BSE - Other Index Options'!$L:$L,'BSE - Other Index Options'!$C:$C,$A162,'BSE - Other Index Options'!$B:$B,D$147,'BSE - Other Index Options'!$H:$H,"Weekly*")+SUMIFS('BSE - Other Index Options'!$L:$L,'BSE - Other Index Options'!$C:$C,$A162,'BSE - Other Index Options'!$B:$B,D$147,'BSE - Other Index Options'!$H:$H,"MDAW*"))</f>
        <v/>
      </c>
      <c r="E162" s="26" t="str">
        <f>IF(SUMIFS('BSE - SENSEX Index Options'!$L:$L,'BSE - SENSEX Index Options'!$C:$C,$A162,'BSE - SENSEX Index Options'!$B:$B,E$147,'BSE - SENSEX Index Options'!$H:$H,"Weekly*")+SUMIFS('BSE - SENSEX Index Options'!$L:$L,'BSE - SENSEX Index Options'!$C:$C,$A162,'BSE - SENSEX Index Options'!$B:$B,E$147,'BSE - SENSEX Index Options'!$H:$H,"MDAW*")+SUMIFS('BSE - Other Index Options'!$L:$L,'BSE - Other Index Options'!$C:$C,$A162,'BSE - Other Index Options'!$B:$B,E$147,'BSE - Other Index Options'!$H:$H,"Weekly*")+SUMIFS('BSE - Other Index Options'!$L:$L,'BSE - Other Index Options'!$C:$C,$A162,'BSE - Other Index Options'!$B:$B,E$147,'BSE - Other Index Options'!$H:$H,"MDAW*")=0,"",SUMIFS('BSE - SENSEX Index Options'!$L:$L,'BSE - SENSEX Index Options'!$C:$C,$A162,'BSE - SENSEX Index Options'!$B:$B,E$147,'BSE - SENSEX Index Options'!$H:$H,"Weekly*")+SUMIFS('BSE - SENSEX Index Options'!$L:$L,'BSE - SENSEX Index Options'!$C:$C,$A162,'BSE - SENSEX Index Options'!$B:$B,E$147,'BSE - SENSEX Index Options'!$H:$H,"MDAW*")+SUMIFS('BSE - Other Index Options'!$L:$L,'BSE - Other Index Options'!$C:$C,$A162,'BSE - Other Index Options'!$B:$B,E$147,'BSE - Other Index Options'!$H:$H,"Weekly*")+SUMIFS('BSE - Other Index Options'!$L:$L,'BSE - Other Index Options'!$C:$C,$A162,'BSE - Other Index Options'!$B:$B,E$147,'BSE - Other Index Options'!$H:$H,"MDAW*"))</f>
        <v/>
      </c>
      <c r="F162" s="26" t="str">
        <f>IF(SUMIFS('BSE - SENSEX Index Options'!$L:$L,'BSE - SENSEX Index Options'!$C:$C,$A162,'BSE - SENSEX Index Options'!$B:$B,F$147,'BSE - SENSEX Index Options'!$H:$H,"Weekly*")+SUMIFS('BSE - SENSEX Index Options'!$L:$L,'BSE - SENSEX Index Options'!$C:$C,$A162,'BSE - SENSEX Index Options'!$B:$B,F$147,'BSE - SENSEX Index Options'!$H:$H,"MDAW*")+SUMIFS('BSE - Other Index Options'!$L:$L,'BSE - Other Index Options'!$C:$C,$A162,'BSE - Other Index Options'!$B:$B,F$147,'BSE - Other Index Options'!$H:$H,"Weekly*")+SUMIFS('BSE - Other Index Options'!$L:$L,'BSE - Other Index Options'!$C:$C,$A162,'BSE - Other Index Options'!$B:$B,F$147,'BSE - Other Index Options'!$H:$H,"MDAW*")=0,"",SUMIFS('BSE - SENSEX Index Options'!$L:$L,'BSE - SENSEX Index Options'!$C:$C,$A162,'BSE - SENSEX Index Options'!$B:$B,F$147,'BSE - SENSEX Index Options'!$H:$H,"Weekly*")+SUMIFS('BSE - SENSEX Index Options'!$L:$L,'BSE - SENSEX Index Options'!$C:$C,$A162,'BSE - SENSEX Index Options'!$B:$B,F$147,'BSE - SENSEX Index Options'!$H:$H,"MDAW*")+SUMIFS('BSE - Other Index Options'!$L:$L,'BSE - Other Index Options'!$C:$C,$A162,'BSE - Other Index Options'!$B:$B,F$147,'BSE - Other Index Options'!$H:$H,"Weekly*")+SUMIFS('BSE - Other Index Options'!$L:$L,'BSE - Other Index Options'!$C:$C,$A162,'BSE - Other Index Options'!$B:$B,F$147,'BSE - Other Index Options'!$H:$H,"MDAW*"))</f>
        <v/>
      </c>
      <c r="G162" s="26" t="str">
        <f>IF(SUMIFS('BSE - SENSEX Index Options'!$L:$L,'BSE - SENSEX Index Options'!$C:$C,$A162,'BSE - SENSEX Index Options'!$B:$B,G$147,'BSE - SENSEX Index Options'!$H:$H,"Weekly*")+SUMIFS('BSE - SENSEX Index Options'!$L:$L,'BSE - SENSEX Index Options'!$C:$C,$A162,'BSE - SENSEX Index Options'!$B:$B,G$147,'BSE - SENSEX Index Options'!$H:$H,"MDAW*")+SUMIFS('BSE - Other Index Options'!$L:$L,'BSE - Other Index Options'!$C:$C,$A162,'BSE - Other Index Options'!$B:$B,G$147,'BSE - Other Index Options'!$H:$H,"Weekly*")+SUMIFS('BSE - Other Index Options'!$L:$L,'BSE - Other Index Options'!$C:$C,$A162,'BSE - Other Index Options'!$B:$B,G$147,'BSE - Other Index Options'!$H:$H,"MDAW*")=0,"",SUMIFS('BSE - SENSEX Index Options'!$L:$L,'BSE - SENSEX Index Options'!$C:$C,$A162,'BSE - SENSEX Index Options'!$B:$B,G$147,'BSE - SENSEX Index Options'!$H:$H,"Weekly*")+SUMIFS('BSE - SENSEX Index Options'!$L:$L,'BSE - SENSEX Index Options'!$C:$C,$A162,'BSE - SENSEX Index Options'!$B:$B,G$147,'BSE - SENSEX Index Options'!$H:$H,"MDAW*")+SUMIFS('BSE - Other Index Options'!$L:$L,'BSE - Other Index Options'!$C:$C,$A162,'BSE - Other Index Options'!$B:$B,G$147,'BSE - Other Index Options'!$H:$H,"Weekly*")+SUMIFS('BSE - Other Index Options'!$L:$L,'BSE - Other Index Options'!$C:$C,$A162,'BSE - Other Index Options'!$B:$B,G$147,'BSE - Other Index Options'!$H:$H,"MDAW*"))</f>
        <v/>
      </c>
      <c r="H162" s="26" t="str">
        <f t="shared" si="6"/>
        <v/>
      </c>
    </row>
    <row r="163" spans="1:8">
      <c r="A163" t="s">
        <v>41</v>
      </c>
      <c r="B163" s="26">
        <f>IF(SUMIFS('BSE - SENSEX Index Options'!$L:$L,'BSE - SENSEX Index Options'!$C:$C,$A163,'BSE - SENSEX Index Options'!$B:$B,B$147,'BSE - SENSEX Index Options'!$H:$H,"Weekly*")+SUMIFS('BSE - SENSEX Index Options'!$L:$L,'BSE - SENSEX Index Options'!$C:$C,$A163,'BSE - SENSEX Index Options'!$B:$B,B$147,'BSE - SENSEX Index Options'!$H:$H,"MDAW*")+SUMIFS('BSE - Other Index Options'!$L:$L,'BSE - Other Index Options'!$C:$C,$A163,'BSE - Other Index Options'!$B:$B,B$147,'BSE - Other Index Options'!$H:$H,"Weekly*")+SUMIFS('BSE - Other Index Options'!$L:$L,'BSE - Other Index Options'!$C:$C,$A163,'BSE - Other Index Options'!$B:$B,B$147,'BSE - Other Index Options'!$H:$H,"MDAW*")=0,"",SUMIFS('BSE - SENSEX Index Options'!$L:$L,'BSE - SENSEX Index Options'!$C:$C,$A163,'BSE - SENSEX Index Options'!$B:$B,B$147,'BSE - SENSEX Index Options'!$H:$H,"Weekly*")+SUMIFS('BSE - SENSEX Index Options'!$L:$L,'BSE - SENSEX Index Options'!$C:$C,$A163,'BSE - SENSEX Index Options'!$B:$B,B$147,'BSE - SENSEX Index Options'!$H:$H,"MDAW*")+SUMIFS('BSE - Other Index Options'!$L:$L,'BSE - Other Index Options'!$C:$C,$A163,'BSE - Other Index Options'!$B:$B,B$147,'BSE - Other Index Options'!$H:$H,"Weekly*")+SUMIFS('BSE - Other Index Options'!$L:$L,'BSE - Other Index Options'!$C:$C,$A163,'BSE - Other Index Options'!$B:$B,B$147,'BSE - Other Index Options'!$H:$H,"MDAW*"))</f>
        <v>102.2364</v>
      </c>
      <c r="C163" s="26">
        <f>IF(SUMIFS('BSE - SENSEX Index Options'!$L:$L,'BSE - SENSEX Index Options'!$C:$C,$A163,'BSE - SENSEX Index Options'!$B:$B,C$147,'BSE - SENSEX Index Options'!$H:$H,"Weekly*")+SUMIFS('BSE - SENSEX Index Options'!$L:$L,'BSE - SENSEX Index Options'!$C:$C,$A163,'BSE - SENSEX Index Options'!$B:$B,C$147,'BSE - SENSEX Index Options'!$H:$H,"MDAW*")+SUMIFS('BSE - Other Index Options'!$L:$L,'BSE - Other Index Options'!$C:$C,$A163,'BSE - Other Index Options'!$B:$B,C$147,'BSE - Other Index Options'!$H:$H,"Weekly*")+SUMIFS('BSE - Other Index Options'!$L:$L,'BSE - Other Index Options'!$C:$C,$A163,'BSE - Other Index Options'!$B:$B,C$147,'BSE - Other Index Options'!$H:$H,"MDAW*")=0,"",SUMIFS('BSE - SENSEX Index Options'!$L:$L,'BSE - SENSEX Index Options'!$C:$C,$A163,'BSE - SENSEX Index Options'!$B:$B,C$147,'BSE - SENSEX Index Options'!$H:$H,"Weekly*")+SUMIFS('BSE - SENSEX Index Options'!$L:$L,'BSE - SENSEX Index Options'!$C:$C,$A163,'BSE - SENSEX Index Options'!$B:$B,C$147,'BSE - SENSEX Index Options'!$H:$H,"MDAW*")+SUMIFS('BSE - Other Index Options'!$L:$L,'BSE - Other Index Options'!$C:$C,$A163,'BSE - Other Index Options'!$B:$B,C$147,'BSE - Other Index Options'!$H:$H,"Weekly*")+SUMIFS('BSE - Other Index Options'!$L:$L,'BSE - Other Index Options'!$C:$C,$A163,'BSE - Other Index Options'!$B:$B,C$147,'BSE - Other Index Options'!$H:$H,"MDAW*"))</f>
        <v>83.802800000000005</v>
      </c>
      <c r="D163" s="26">
        <f>IF(SUMIFS('BSE - SENSEX Index Options'!$L:$L,'BSE - SENSEX Index Options'!$C:$C,$A163,'BSE - SENSEX Index Options'!$B:$B,D$147,'BSE - SENSEX Index Options'!$H:$H,"Weekly*")+SUMIFS('BSE - SENSEX Index Options'!$L:$L,'BSE - SENSEX Index Options'!$C:$C,$A163,'BSE - SENSEX Index Options'!$B:$B,D$147,'BSE - SENSEX Index Options'!$H:$H,"MDAW*")+SUMIFS('BSE - Other Index Options'!$L:$L,'BSE - Other Index Options'!$C:$C,$A163,'BSE - Other Index Options'!$B:$B,D$147,'BSE - Other Index Options'!$H:$H,"Weekly*")+SUMIFS('BSE - Other Index Options'!$L:$L,'BSE - Other Index Options'!$C:$C,$A163,'BSE - Other Index Options'!$B:$B,D$147,'BSE - Other Index Options'!$H:$H,"MDAW*")=0,"",SUMIFS('BSE - SENSEX Index Options'!$L:$L,'BSE - SENSEX Index Options'!$C:$C,$A163,'BSE - SENSEX Index Options'!$B:$B,D$147,'BSE - SENSEX Index Options'!$H:$H,"Weekly*")+SUMIFS('BSE - SENSEX Index Options'!$L:$L,'BSE - SENSEX Index Options'!$C:$C,$A163,'BSE - SENSEX Index Options'!$B:$B,D$147,'BSE - SENSEX Index Options'!$H:$H,"MDAW*")+SUMIFS('BSE - Other Index Options'!$L:$L,'BSE - Other Index Options'!$C:$C,$A163,'BSE - Other Index Options'!$B:$B,D$147,'BSE - Other Index Options'!$H:$H,"Weekly*")+SUMIFS('BSE - Other Index Options'!$L:$L,'BSE - Other Index Options'!$C:$C,$A163,'BSE - Other Index Options'!$B:$B,D$147,'BSE - Other Index Options'!$H:$H,"MDAW*"))</f>
        <v>262.23759999999993</v>
      </c>
      <c r="E163" s="26">
        <f>IF(SUMIFS('BSE - SENSEX Index Options'!$L:$L,'BSE - SENSEX Index Options'!$C:$C,$A163,'BSE - SENSEX Index Options'!$B:$B,E$147,'BSE - SENSEX Index Options'!$H:$H,"Weekly*")+SUMIFS('BSE - SENSEX Index Options'!$L:$L,'BSE - SENSEX Index Options'!$C:$C,$A163,'BSE - SENSEX Index Options'!$B:$B,E$147,'BSE - SENSEX Index Options'!$H:$H,"MDAW*")+SUMIFS('BSE - Other Index Options'!$L:$L,'BSE - Other Index Options'!$C:$C,$A163,'BSE - Other Index Options'!$B:$B,E$147,'BSE - Other Index Options'!$H:$H,"Weekly*")+SUMIFS('BSE - Other Index Options'!$L:$L,'BSE - Other Index Options'!$C:$C,$A163,'BSE - Other Index Options'!$B:$B,E$147,'BSE - Other Index Options'!$H:$H,"MDAW*")=0,"",SUMIFS('BSE - SENSEX Index Options'!$L:$L,'BSE - SENSEX Index Options'!$C:$C,$A163,'BSE - SENSEX Index Options'!$B:$B,E$147,'BSE - SENSEX Index Options'!$H:$H,"Weekly*")+SUMIFS('BSE - SENSEX Index Options'!$L:$L,'BSE - SENSEX Index Options'!$C:$C,$A163,'BSE - SENSEX Index Options'!$B:$B,E$147,'BSE - SENSEX Index Options'!$H:$H,"MDAW*")+SUMIFS('BSE - Other Index Options'!$L:$L,'BSE - Other Index Options'!$C:$C,$A163,'BSE - Other Index Options'!$B:$B,E$147,'BSE - Other Index Options'!$H:$H,"Weekly*")+SUMIFS('BSE - Other Index Options'!$L:$L,'BSE - Other Index Options'!$C:$C,$A163,'BSE - Other Index Options'!$B:$B,E$147,'BSE - Other Index Options'!$H:$H,"MDAW*"))</f>
        <v>475.03049999999996</v>
      </c>
      <c r="F163" s="26">
        <f>IF(SUMIFS('BSE - SENSEX Index Options'!$L:$L,'BSE - SENSEX Index Options'!$C:$C,$A163,'BSE - SENSEX Index Options'!$B:$B,F$147,'BSE - SENSEX Index Options'!$H:$H,"Weekly*")+SUMIFS('BSE - SENSEX Index Options'!$L:$L,'BSE - SENSEX Index Options'!$C:$C,$A163,'BSE - SENSEX Index Options'!$B:$B,F$147,'BSE - SENSEX Index Options'!$H:$H,"MDAW*")+SUMIFS('BSE - Other Index Options'!$L:$L,'BSE - Other Index Options'!$C:$C,$A163,'BSE - Other Index Options'!$B:$B,F$147,'BSE - Other Index Options'!$H:$H,"Weekly*")+SUMIFS('BSE - Other Index Options'!$L:$L,'BSE - Other Index Options'!$C:$C,$A163,'BSE - Other Index Options'!$B:$B,F$147,'BSE - Other Index Options'!$H:$H,"MDAW*")=0,"",SUMIFS('BSE - SENSEX Index Options'!$L:$L,'BSE - SENSEX Index Options'!$C:$C,$A163,'BSE - SENSEX Index Options'!$B:$B,F$147,'BSE - SENSEX Index Options'!$H:$H,"Weekly*")+SUMIFS('BSE - SENSEX Index Options'!$L:$L,'BSE - SENSEX Index Options'!$C:$C,$A163,'BSE - SENSEX Index Options'!$B:$B,F$147,'BSE - SENSEX Index Options'!$H:$H,"MDAW*")+SUMIFS('BSE - Other Index Options'!$L:$L,'BSE - Other Index Options'!$C:$C,$A163,'BSE - Other Index Options'!$B:$B,F$147,'BSE - Other Index Options'!$H:$H,"Weekly*")+SUMIFS('BSE - Other Index Options'!$L:$L,'BSE - Other Index Options'!$C:$C,$A163,'BSE - Other Index Options'!$B:$B,F$147,'BSE - Other Index Options'!$H:$H,"MDAW*"))</f>
        <v>103.77549999999999</v>
      </c>
      <c r="G163" s="26" t="str">
        <f>IF(SUMIFS('BSE - SENSEX Index Options'!$L:$L,'BSE - SENSEX Index Options'!$C:$C,$A163,'BSE - SENSEX Index Options'!$B:$B,G$147,'BSE - SENSEX Index Options'!$H:$H,"Weekly*")+SUMIFS('BSE - SENSEX Index Options'!$L:$L,'BSE - SENSEX Index Options'!$C:$C,$A163,'BSE - SENSEX Index Options'!$B:$B,G$147,'BSE - SENSEX Index Options'!$H:$H,"MDAW*")+SUMIFS('BSE - Other Index Options'!$L:$L,'BSE - Other Index Options'!$C:$C,$A163,'BSE - Other Index Options'!$B:$B,G$147,'BSE - Other Index Options'!$H:$H,"Weekly*")+SUMIFS('BSE - Other Index Options'!$L:$L,'BSE - Other Index Options'!$C:$C,$A163,'BSE - Other Index Options'!$B:$B,G$147,'BSE - Other Index Options'!$H:$H,"MDAW*")=0,"",SUMIFS('BSE - SENSEX Index Options'!$L:$L,'BSE - SENSEX Index Options'!$C:$C,$A163,'BSE - SENSEX Index Options'!$B:$B,G$147,'BSE - SENSEX Index Options'!$H:$H,"Weekly*")+SUMIFS('BSE - SENSEX Index Options'!$L:$L,'BSE - SENSEX Index Options'!$C:$C,$A163,'BSE - SENSEX Index Options'!$B:$B,G$147,'BSE - SENSEX Index Options'!$H:$H,"MDAW*")+SUMIFS('BSE - Other Index Options'!$L:$L,'BSE - Other Index Options'!$C:$C,$A163,'BSE - Other Index Options'!$B:$B,G$147,'BSE - Other Index Options'!$H:$H,"Weekly*")+SUMIFS('BSE - Other Index Options'!$L:$L,'BSE - Other Index Options'!$C:$C,$A163,'BSE - Other Index Options'!$B:$B,G$147,'BSE - Other Index Options'!$H:$H,"MDAW*"))</f>
        <v/>
      </c>
      <c r="H163" s="26">
        <f t="shared" si="6"/>
        <v>1027.0827999999999</v>
      </c>
    </row>
    <row r="164" spans="1:8">
      <c r="A164" t="s">
        <v>42</v>
      </c>
      <c r="B164" s="26">
        <f>IF(SUMIFS('BSE - SENSEX Index Options'!$L:$L,'BSE - SENSEX Index Options'!$C:$C,$A164,'BSE - SENSEX Index Options'!$B:$B,B$147,'BSE - SENSEX Index Options'!$H:$H,"Weekly*")+SUMIFS('BSE - SENSEX Index Options'!$L:$L,'BSE - SENSEX Index Options'!$C:$C,$A164,'BSE - SENSEX Index Options'!$B:$B,B$147,'BSE - SENSEX Index Options'!$H:$H,"MDAW*")+SUMIFS('BSE - Other Index Options'!$L:$L,'BSE - Other Index Options'!$C:$C,$A164,'BSE - Other Index Options'!$B:$B,B$147,'BSE - Other Index Options'!$H:$H,"Weekly*")+SUMIFS('BSE - Other Index Options'!$L:$L,'BSE - Other Index Options'!$C:$C,$A164,'BSE - Other Index Options'!$B:$B,B$147,'BSE - Other Index Options'!$H:$H,"MDAW*")=0,"",SUMIFS('BSE - SENSEX Index Options'!$L:$L,'BSE - SENSEX Index Options'!$C:$C,$A164,'BSE - SENSEX Index Options'!$B:$B,B$147,'BSE - SENSEX Index Options'!$H:$H,"Weekly*")+SUMIFS('BSE - SENSEX Index Options'!$L:$L,'BSE - SENSEX Index Options'!$C:$C,$A164,'BSE - SENSEX Index Options'!$B:$B,B$147,'BSE - SENSEX Index Options'!$H:$H,"MDAW*")+SUMIFS('BSE - Other Index Options'!$L:$L,'BSE - Other Index Options'!$C:$C,$A164,'BSE - Other Index Options'!$B:$B,B$147,'BSE - Other Index Options'!$H:$H,"Weekly*")+SUMIFS('BSE - Other Index Options'!$L:$L,'BSE - Other Index Options'!$C:$C,$A164,'BSE - Other Index Options'!$B:$B,B$147,'BSE - Other Index Options'!$H:$H,"MDAW*"))</f>
        <v>106.8075</v>
      </c>
      <c r="C164" s="26">
        <f>IF(SUMIFS('BSE - SENSEX Index Options'!$L:$L,'BSE - SENSEX Index Options'!$C:$C,$A164,'BSE - SENSEX Index Options'!$B:$B,C$147,'BSE - SENSEX Index Options'!$H:$H,"Weekly*")+SUMIFS('BSE - SENSEX Index Options'!$L:$L,'BSE - SENSEX Index Options'!$C:$C,$A164,'BSE - SENSEX Index Options'!$B:$B,C$147,'BSE - SENSEX Index Options'!$H:$H,"MDAW*")+SUMIFS('BSE - Other Index Options'!$L:$L,'BSE - Other Index Options'!$C:$C,$A164,'BSE - Other Index Options'!$B:$B,C$147,'BSE - Other Index Options'!$H:$H,"Weekly*")+SUMIFS('BSE - Other Index Options'!$L:$L,'BSE - Other Index Options'!$C:$C,$A164,'BSE - Other Index Options'!$B:$B,C$147,'BSE - Other Index Options'!$H:$H,"MDAW*")=0,"",SUMIFS('BSE - SENSEX Index Options'!$L:$L,'BSE - SENSEX Index Options'!$C:$C,$A164,'BSE - SENSEX Index Options'!$B:$B,C$147,'BSE - SENSEX Index Options'!$H:$H,"Weekly*")+SUMIFS('BSE - SENSEX Index Options'!$L:$L,'BSE - SENSEX Index Options'!$C:$C,$A164,'BSE - SENSEX Index Options'!$B:$B,C$147,'BSE - SENSEX Index Options'!$H:$H,"MDAW*")+SUMIFS('BSE - Other Index Options'!$L:$L,'BSE - Other Index Options'!$C:$C,$A164,'BSE - Other Index Options'!$B:$B,C$147,'BSE - Other Index Options'!$H:$H,"Weekly*")+SUMIFS('BSE - Other Index Options'!$L:$L,'BSE - Other Index Options'!$C:$C,$A164,'BSE - Other Index Options'!$B:$B,C$147,'BSE - Other Index Options'!$H:$H,"MDAW*"))</f>
        <v>114.90360000000001</v>
      </c>
      <c r="D164" s="26">
        <f>IF(SUMIFS('BSE - SENSEX Index Options'!$L:$L,'BSE - SENSEX Index Options'!$C:$C,$A164,'BSE - SENSEX Index Options'!$B:$B,D$147,'BSE - SENSEX Index Options'!$H:$H,"Weekly*")+SUMIFS('BSE - SENSEX Index Options'!$L:$L,'BSE - SENSEX Index Options'!$C:$C,$A164,'BSE - SENSEX Index Options'!$B:$B,D$147,'BSE - SENSEX Index Options'!$H:$H,"MDAW*")+SUMIFS('BSE - Other Index Options'!$L:$L,'BSE - Other Index Options'!$C:$C,$A164,'BSE - Other Index Options'!$B:$B,D$147,'BSE - Other Index Options'!$H:$H,"Weekly*")+SUMIFS('BSE - Other Index Options'!$L:$L,'BSE - Other Index Options'!$C:$C,$A164,'BSE - Other Index Options'!$B:$B,D$147,'BSE - Other Index Options'!$H:$H,"MDAW*")=0,"",SUMIFS('BSE - SENSEX Index Options'!$L:$L,'BSE - SENSEX Index Options'!$C:$C,$A164,'BSE - SENSEX Index Options'!$B:$B,D$147,'BSE - SENSEX Index Options'!$H:$H,"Weekly*")+SUMIFS('BSE - SENSEX Index Options'!$L:$L,'BSE - SENSEX Index Options'!$C:$C,$A164,'BSE - SENSEX Index Options'!$B:$B,D$147,'BSE - SENSEX Index Options'!$H:$H,"MDAW*")+SUMIFS('BSE - Other Index Options'!$L:$L,'BSE - Other Index Options'!$C:$C,$A164,'BSE - Other Index Options'!$B:$B,D$147,'BSE - Other Index Options'!$H:$H,"Weekly*")+SUMIFS('BSE - Other Index Options'!$L:$L,'BSE - Other Index Options'!$C:$C,$A164,'BSE - Other Index Options'!$B:$B,D$147,'BSE - Other Index Options'!$H:$H,"MDAW*"))</f>
        <v>338.01150000000001</v>
      </c>
      <c r="E164" s="26">
        <f>IF(SUMIFS('BSE - SENSEX Index Options'!$L:$L,'BSE - SENSEX Index Options'!$C:$C,$A164,'BSE - SENSEX Index Options'!$B:$B,E$147,'BSE - SENSEX Index Options'!$H:$H,"Weekly*")+SUMIFS('BSE - SENSEX Index Options'!$L:$L,'BSE - SENSEX Index Options'!$C:$C,$A164,'BSE - SENSEX Index Options'!$B:$B,E$147,'BSE - SENSEX Index Options'!$H:$H,"MDAW*")+SUMIFS('BSE - Other Index Options'!$L:$L,'BSE - Other Index Options'!$C:$C,$A164,'BSE - Other Index Options'!$B:$B,E$147,'BSE - Other Index Options'!$H:$H,"Weekly*")+SUMIFS('BSE - Other Index Options'!$L:$L,'BSE - Other Index Options'!$C:$C,$A164,'BSE - Other Index Options'!$B:$B,E$147,'BSE - Other Index Options'!$H:$H,"MDAW*")=0,"",SUMIFS('BSE - SENSEX Index Options'!$L:$L,'BSE - SENSEX Index Options'!$C:$C,$A164,'BSE - SENSEX Index Options'!$B:$B,E$147,'BSE - SENSEX Index Options'!$H:$H,"Weekly*")+SUMIFS('BSE - SENSEX Index Options'!$L:$L,'BSE - SENSEX Index Options'!$C:$C,$A164,'BSE - SENSEX Index Options'!$B:$B,E$147,'BSE - SENSEX Index Options'!$H:$H,"MDAW*")+SUMIFS('BSE - Other Index Options'!$L:$L,'BSE - Other Index Options'!$C:$C,$A164,'BSE - Other Index Options'!$B:$B,E$147,'BSE - Other Index Options'!$H:$H,"Weekly*")+SUMIFS('BSE - Other Index Options'!$L:$L,'BSE - Other Index Options'!$C:$C,$A164,'BSE - Other Index Options'!$B:$B,E$147,'BSE - Other Index Options'!$H:$H,"MDAW*"))</f>
        <v>538.29299999999989</v>
      </c>
      <c r="F164" s="26">
        <f>IF(SUMIFS('BSE - SENSEX Index Options'!$L:$L,'BSE - SENSEX Index Options'!$C:$C,$A164,'BSE - SENSEX Index Options'!$B:$B,F$147,'BSE - SENSEX Index Options'!$H:$H,"Weekly*")+SUMIFS('BSE - SENSEX Index Options'!$L:$L,'BSE - SENSEX Index Options'!$C:$C,$A164,'BSE - SENSEX Index Options'!$B:$B,F$147,'BSE - SENSEX Index Options'!$H:$H,"MDAW*")+SUMIFS('BSE - Other Index Options'!$L:$L,'BSE - Other Index Options'!$C:$C,$A164,'BSE - Other Index Options'!$B:$B,F$147,'BSE - Other Index Options'!$H:$H,"Weekly*")+SUMIFS('BSE - Other Index Options'!$L:$L,'BSE - Other Index Options'!$C:$C,$A164,'BSE - Other Index Options'!$B:$B,F$147,'BSE - Other Index Options'!$H:$H,"MDAW*")=0,"",SUMIFS('BSE - SENSEX Index Options'!$L:$L,'BSE - SENSEX Index Options'!$C:$C,$A164,'BSE - SENSEX Index Options'!$B:$B,F$147,'BSE - SENSEX Index Options'!$H:$H,"Weekly*")+SUMIFS('BSE - SENSEX Index Options'!$L:$L,'BSE - SENSEX Index Options'!$C:$C,$A164,'BSE - SENSEX Index Options'!$B:$B,F$147,'BSE - SENSEX Index Options'!$H:$H,"MDAW*")+SUMIFS('BSE - Other Index Options'!$L:$L,'BSE - Other Index Options'!$C:$C,$A164,'BSE - Other Index Options'!$B:$B,F$147,'BSE - Other Index Options'!$H:$H,"Weekly*")+SUMIFS('BSE - Other Index Options'!$L:$L,'BSE - Other Index Options'!$C:$C,$A164,'BSE - Other Index Options'!$B:$B,F$147,'BSE - Other Index Options'!$H:$H,"MDAW*"))</f>
        <v>98.978800000000007</v>
      </c>
      <c r="G164" s="26" t="str">
        <f>IF(SUMIFS('BSE - SENSEX Index Options'!$L:$L,'BSE - SENSEX Index Options'!$C:$C,$A164,'BSE - SENSEX Index Options'!$B:$B,G$147,'BSE - SENSEX Index Options'!$H:$H,"Weekly*")+SUMIFS('BSE - SENSEX Index Options'!$L:$L,'BSE - SENSEX Index Options'!$C:$C,$A164,'BSE - SENSEX Index Options'!$B:$B,G$147,'BSE - SENSEX Index Options'!$H:$H,"MDAW*")+SUMIFS('BSE - Other Index Options'!$L:$L,'BSE - Other Index Options'!$C:$C,$A164,'BSE - Other Index Options'!$B:$B,G$147,'BSE - Other Index Options'!$H:$H,"Weekly*")+SUMIFS('BSE - Other Index Options'!$L:$L,'BSE - Other Index Options'!$C:$C,$A164,'BSE - Other Index Options'!$B:$B,G$147,'BSE - Other Index Options'!$H:$H,"MDAW*")=0,"",SUMIFS('BSE - SENSEX Index Options'!$L:$L,'BSE - SENSEX Index Options'!$C:$C,$A164,'BSE - SENSEX Index Options'!$B:$B,G$147,'BSE - SENSEX Index Options'!$H:$H,"Weekly*")+SUMIFS('BSE - SENSEX Index Options'!$L:$L,'BSE - SENSEX Index Options'!$C:$C,$A164,'BSE - SENSEX Index Options'!$B:$B,G$147,'BSE - SENSEX Index Options'!$H:$H,"MDAW*")+SUMIFS('BSE - Other Index Options'!$L:$L,'BSE - Other Index Options'!$C:$C,$A164,'BSE - Other Index Options'!$B:$B,G$147,'BSE - Other Index Options'!$H:$H,"Weekly*")+SUMIFS('BSE - Other Index Options'!$L:$L,'BSE - Other Index Options'!$C:$C,$A164,'BSE - Other Index Options'!$B:$B,G$147,'BSE - Other Index Options'!$H:$H,"MDAW*"))</f>
        <v/>
      </c>
      <c r="H164" s="26">
        <f t="shared" si="6"/>
        <v>1196.9944</v>
      </c>
    </row>
    <row r="165" spans="1:8">
      <c r="A165" t="s">
        <v>43</v>
      </c>
      <c r="B165" s="26">
        <f>IF(SUMIFS('BSE - SENSEX Index Options'!$L:$L,'BSE - SENSEX Index Options'!$C:$C,$A165,'BSE - SENSEX Index Options'!$B:$B,B$147,'BSE - SENSEX Index Options'!$H:$H,"Weekly*")+SUMIFS('BSE - SENSEX Index Options'!$L:$L,'BSE - SENSEX Index Options'!$C:$C,$A165,'BSE - SENSEX Index Options'!$B:$B,B$147,'BSE - SENSEX Index Options'!$H:$H,"MDAW*")+SUMIFS('BSE - Other Index Options'!$L:$L,'BSE - Other Index Options'!$C:$C,$A165,'BSE - Other Index Options'!$B:$B,B$147,'BSE - Other Index Options'!$H:$H,"Weekly*")+SUMIFS('BSE - Other Index Options'!$L:$L,'BSE - Other Index Options'!$C:$C,$A165,'BSE - Other Index Options'!$B:$B,B$147,'BSE - Other Index Options'!$H:$H,"MDAW*")=0,"",SUMIFS('BSE - SENSEX Index Options'!$L:$L,'BSE - SENSEX Index Options'!$C:$C,$A165,'BSE - SENSEX Index Options'!$B:$B,B$147,'BSE - SENSEX Index Options'!$H:$H,"Weekly*")+SUMIFS('BSE - SENSEX Index Options'!$L:$L,'BSE - SENSEX Index Options'!$C:$C,$A165,'BSE - SENSEX Index Options'!$B:$B,B$147,'BSE - SENSEX Index Options'!$H:$H,"MDAW*")+SUMIFS('BSE - Other Index Options'!$L:$L,'BSE - Other Index Options'!$C:$C,$A165,'BSE - Other Index Options'!$B:$B,B$147,'BSE - Other Index Options'!$H:$H,"Weekly*")+SUMIFS('BSE - Other Index Options'!$L:$L,'BSE - Other Index Options'!$C:$C,$A165,'BSE - Other Index Options'!$B:$B,B$147,'BSE - Other Index Options'!$H:$H,"MDAW*"))</f>
        <v>95.952099999999987</v>
      </c>
      <c r="C165" s="26">
        <f>IF(SUMIFS('BSE - SENSEX Index Options'!$L:$L,'BSE - SENSEX Index Options'!$C:$C,$A165,'BSE - SENSEX Index Options'!$B:$B,C$147,'BSE - SENSEX Index Options'!$H:$H,"Weekly*")+SUMIFS('BSE - SENSEX Index Options'!$L:$L,'BSE - SENSEX Index Options'!$C:$C,$A165,'BSE - SENSEX Index Options'!$B:$B,C$147,'BSE - SENSEX Index Options'!$H:$H,"MDAW*")+SUMIFS('BSE - Other Index Options'!$L:$L,'BSE - Other Index Options'!$C:$C,$A165,'BSE - Other Index Options'!$B:$B,C$147,'BSE - Other Index Options'!$H:$H,"Weekly*")+SUMIFS('BSE - Other Index Options'!$L:$L,'BSE - Other Index Options'!$C:$C,$A165,'BSE - Other Index Options'!$B:$B,C$147,'BSE - Other Index Options'!$H:$H,"MDAW*")=0,"",SUMIFS('BSE - SENSEX Index Options'!$L:$L,'BSE - SENSEX Index Options'!$C:$C,$A165,'BSE - SENSEX Index Options'!$B:$B,C$147,'BSE - SENSEX Index Options'!$H:$H,"Weekly*")+SUMIFS('BSE - SENSEX Index Options'!$L:$L,'BSE - SENSEX Index Options'!$C:$C,$A165,'BSE - SENSEX Index Options'!$B:$B,C$147,'BSE - SENSEX Index Options'!$H:$H,"MDAW*")+SUMIFS('BSE - Other Index Options'!$L:$L,'BSE - Other Index Options'!$C:$C,$A165,'BSE - Other Index Options'!$B:$B,C$147,'BSE - Other Index Options'!$H:$H,"Weekly*")+SUMIFS('BSE - Other Index Options'!$L:$L,'BSE - Other Index Options'!$C:$C,$A165,'BSE - Other Index Options'!$B:$B,C$147,'BSE - Other Index Options'!$H:$H,"MDAW*"))</f>
        <v>86.006299999999996</v>
      </c>
      <c r="D165" s="26">
        <f>IF(SUMIFS('BSE - SENSEX Index Options'!$L:$L,'BSE - SENSEX Index Options'!$C:$C,$A165,'BSE - SENSEX Index Options'!$B:$B,D$147,'BSE - SENSEX Index Options'!$H:$H,"Weekly*")+SUMIFS('BSE - SENSEX Index Options'!$L:$L,'BSE - SENSEX Index Options'!$C:$C,$A165,'BSE - SENSEX Index Options'!$B:$B,D$147,'BSE - SENSEX Index Options'!$H:$H,"MDAW*")+SUMIFS('BSE - Other Index Options'!$L:$L,'BSE - Other Index Options'!$C:$C,$A165,'BSE - Other Index Options'!$B:$B,D$147,'BSE - Other Index Options'!$H:$H,"Weekly*")+SUMIFS('BSE - Other Index Options'!$L:$L,'BSE - Other Index Options'!$C:$C,$A165,'BSE - Other Index Options'!$B:$B,D$147,'BSE - Other Index Options'!$H:$H,"MDAW*")=0,"",SUMIFS('BSE - SENSEX Index Options'!$L:$L,'BSE - SENSEX Index Options'!$C:$C,$A165,'BSE - SENSEX Index Options'!$B:$B,D$147,'BSE - SENSEX Index Options'!$H:$H,"Weekly*")+SUMIFS('BSE - SENSEX Index Options'!$L:$L,'BSE - SENSEX Index Options'!$C:$C,$A165,'BSE - SENSEX Index Options'!$B:$B,D$147,'BSE - SENSEX Index Options'!$H:$H,"MDAW*")+SUMIFS('BSE - Other Index Options'!$L:$L,'BSE - Other Index Options'!$C:$C,$A165,'BSE - Other Index Options'!$B:$B,D$147,'BSE - Other Index Options'!$H:$H,"Weekly*")+SUMIFS('BSE - Other Index Options'!$L:$L,'BSE - Other Index Options'!$C:$C,$A165,'BSE - Other Index Options'!$B:$B,D$147,'BSE - Other Index Options'!$H:$H,"MDAW*"))</f>
        <v>257.33260000000001</v>
      </c>
      <c r="E165" s="26">
        <f>IF(SUMIFS('BSE - SENSEX Index Options'!$L:$L,'BSE - SENSEX Index Options'!$C:$C,$A165,'BSE - SENSEX Index Options'!$B:$B,E$147,'BSE - SENSEX Index Options'!$H:$H,"Weekly*")+SUMIFS('BSE - SENSEX Index Options'!$L:$L,'BSE - SENSEX Index Options'!$C:$C,$A165,'BSE - SENSEX Index Options'!$B:$B,E$147,'BSE - SENSEX Index Options'!$H:$H,"MDAW*")+SUMIFS('BSE - Other Index Options'!$L:$L,'BSE - Other Index Options'!$C:$C,$A165,'BSE - Other Index Options'!$B:$B,E$147,'BSE - Other Index Options'!$H:$H,"Weekly*")+SUMIFS('BSE - Other Index Options'!$L:$L,'BSE - Other Index Options'!$C:$C,$A165,'BSE - Other Index Options'!$B:$B,E$147,'BSE - Other Index Options'!$H:$H,"MDAW*")=0,"",SUMIFS('BSE - SENSEX Index Options'!$L:$L,'BSE - SENSEX Index Options'!$C:$C,$A165,'BSE - SENSEX Index Options'!$B:$B,E$147,'BSE - SENSEX Index Options'!$H:$H,"Weekly*")+SUMIFS('BSE - SENSEX Index Options'!$L:$L,'BSE - SENSEX Index Options'!$C:$C,$A165,'BSE - SENSEX Index Options'!$B:$B,E$147,'BSE - SENSEX Index Options'!$H:$H,"MDAW*")+SUMIFS('BSE - Other Index Options'!$L:$L,'BSE - Other Index Options'!$C:$C,$A165,'BSE - Other Index Options'!$B:$B,E$147,'BSE - Other Index Options'!$H:$H,"Weekly*")+SUMIFS('BSE - Other Index Options'!$L:$L,'BSE - Other Index Options'!$C:$C,$A165,'BSE - Other Index Options'!$B:$B,E$147,'BSE - Other Index Options'!$H:$H,"MDAW*"))</f>
        <v>446.49009999999998</v>
      </c>
      <c r="F165" s="26">
        <f>IF(SUMIFS('BSE - SENSEX Index Options'!$L:$L,'BSE - SENSEX Index Options'!$C:$C,$A165,'BSE - SENSEX Index Options'!$B:$B,F$147,'BSE - SENSEX Index Options'!$H:$H,"Weekly*")+SUMIFS('BSE - SENSEX Index Options'!$L:$L,'BSE - SENSEX Index Options'!$C:$C,$A165,'BSE - SENSEX Index Options'!$B:$B,F$147,'BSE - SENSEX Index Options'!$H:$H,"MDAW*")+SUMIFS('BSE - Other Index Options'!$L:$L,'BSE - Other Index Options'!$C:$C,$A165,'BSE - Other Index Options'!$B:$B,F$147,'BSE - Other Index Options'!$H:$H,"Weekly*")+SUMIFS('BSE - Other Index Options'!$L:$L,'BSE - Other Index Options'!$C:$C,$A165,'BSE - Other Index Options'!$B:$B,F$147,'BSE - Other Index Options'!$H:$H,"MDAW*")=0,"",SUMIFS('BSE - SENSEX Index Options'!$L:$L,'BSE - SENSEX Index Options'!$C:$C,$A165,'BSE - SENSEX Index Options'!$B:$B,F$147,'BSE - SENSEX Index Options'!$H:$H,"Weekly*")+SUMIFS('BSE - SENSEX Index Options'!$L:$L,'BSE - SENSEX Index Options'!$C:$C,$A165,'BSE - SENSEX Index Options'!$B:$B,F$147,'BSE - SENSEX Index Options'!$H:$H,"MDAW*")+SUMIFS('BSE - Other Index Options'!$L:$L,'BSE - Other Index Options'!$C:$C,$A165,'BSE - Other Index Options'!$B:$B,F$147,'BSE - Other Index Options'!$H:$H,"Weekly*")+SUMIFS('BSE - Other Index Options'!$L:$L,'BSE - Other Index Options'!$C:$C,$A165,'BSE - Other Index Options'!$B:$B,F$147,'BSE - Other Index Options'!$H:$H,"MDAW*"))</f>
        <v>86.9786</v>
      </c>
      <c r="G165" s="26" t="str">
        <f>IF(SUMIFS('BSE - SENSEX Index Options'!$L:$L,'BSE - SENSEX Index Options'!$C:$C,$A165,'BSE - SENSEX Index Options'!$B:$B,G$147,'BSE - SENSEX Index Options'!$H:$H,"Weekly*")+SUMIFS('BSE - SENSEX Index Options'!$L:$L,'BSE - SENSEX Index Options'!$C:$C,$A165,'BSE - SENSEX Index Options'!$B:$B,G$147,'BSE - SENSEX Index Options'!$H:$H,"MDAW*")+SUMIFS('BSE - Other Index Options'!$L:$L,'BSE - Other Index Options'!$C:$C,$A165,'BSE - Other Index Options'!$B:$B,G$147,'BSE - Other Index Options'!$H:$H,"Weekly*")+SUMIFS('BSE - Other Index Options'!$L:$L,'BSE - Other Index Options'!$C:$C,$A165,'BSE - Other Index Options'!$B:$B,G$147,'BSE - Other Index Options'!$H:$H,"MDAW*")=0,"",SUMIFS('BSE - SENSEX Index Options'!$L:$L,'BSE - SENSEX Index Options'!$C:$C,$A165,'BSE - SENSEX Index Options'!$B:$B,G$147,'BSE - SENSEX Index Options'!$H:$H,"Weekly*")+SUMIFS('BSE - SENSEX Index Options'!$L:$L,'BSE - SENSEX Index Options'!$C:$C,$A165,'BSE - SENSEX Index Options'!$B:$B,G$147,'BSE - SENSEX Index Options'!$H:$H,"MDAW*")+SUMIFS('BSE - Other Index Options'!$L:$L,'BSE - Other Index Options'!$C:$C,$A165,'BSE - Other Index Options'!$B:$B,G$147,'BSE - Other Index Options'!$H:$H,"Weekly*")+SUMIFS('BSE - Other Index Options'!$L:$L,'BSE - Other Index Options'!$C:$C,$A165,'BSE - Other Index Options'!$B:$B,G$147,'BSE - Other Index Options'!$H:$H,"MDAW*"))</f>
        <v/>
      </c>
      <c r="H165" s="26">
        <f t="shared" si="6"/>
        <v>972.75969999999995</v>
      </c>
    </row>
    <row r="166" spans="1:8">
      <c r="A166" t="s">
        <v>44</v>
      </c>
      <c r="B166" s="26">
        <f>IF(SUMIFS('BSE - SENSEX Index Options'!$L:$L,'BSE - SENSEX Index Options'!$C:$C,$A166,'BSE - SENSEX Index Options'!$B:$B,B$147,'BSE - SENSEX Index Options'!$H:$H,"Weekly*")+SUMIFS('BSE - SENSEX Index Options'!$L:$L,'BSE - SENSEX Index Options'!$C:$C,$A166,'BSE - SENSEX Index Options'!$B:$B,B$147,'BSE - SENSEX Index Options'!$H:$H,"MDAW*")+SUMIFS('BSE - Other Index Options'!$L:$L,'BSE - Other Index Options'!$C:$C,$A166,'BSE - Other Index Options'!$B:$B,B$147,'BSE - Other Index Options'!$H:$H,"Weekly*")+SUMIFS('BSE - Other Index Options'!$L:$L,'BSE - Other Index Options'!$C:$C,$A166,'BSE - Other Index Options'!$B:$B,B$147,'BSE - Other Index Options'!$H:$H,"MDAW*")=0,"",SUMIFS('BSE - SENSEX Index Options'!$L:$L,'BSE - SENSEX Index Options'!$C:$C,$A166,'BSE - SENSEX Index Options'!$B:$B,B$147,'BSE - SENSEX Index Options'!$H:$H,"Weekly*")+SUMIFS('BSE - SENSEX Index Options'!$L:$L,'BSE - SENSEX Index Options'!$C:$C,$A166,'BSE - SENSEX Index Options'!$B:$B,B$147,'BSE - SENSEX Index Options'!$H:$H,"MDAW*")+SUMIFS('BSE - Other Index Options'!$L:$L,'BSE - Other Index Options'!$C:$C,$A166,'BSE - Other Index Options'!$B:$B,B$147,'BSE - Other Index Options'!$H:$H,"Weekly*")+SUMIFS('BSE - Other Index Options'!$L:$L,'BSE - Other Index Options'!$C:$C,$A166,'BSE - Other Index Options'!$B:$B,B$147,'BSE - Other Index Options'!$H:$H,"MDAW*"))</f>
        <v>68.885199999999998</v>
      </c>
      <c r="C166" s="26">
        <f>IF(SUMIFS('BSE - SENSEX Index Options'!$L:$L,'BSE - SENSEX Index Options'!$C:$C,$A166,'BSE - SENSEX Index Options'!$B:$B,C$147,'BSE - SENSEX Index Options'!$H:$H,"Weekly*")+SUMIFS('BSE - SENSEX Index Options'!$L:$L,'BSE - SENSEX Index Options'!$C:$C,$A166,'BSE - SENSEX Index Options'!$B:$B,C$147,'BSE - SENSEX Index Options'!$H:$H,"MDAW*")+SUMIFS('BSE - Other Index Options'!$L:$L,'BSE - Other Index Options'!$C:$C,$A166,'BSE - Other Index Options'!$B:$B,C$147,'BSE - Other Index Options'!$H:$H,"Weekly*")+SUMIFS('BSE - Other Index Options'!$L:$L,'BSE - Other Index Options'!$C:$C,$A166,'BSE - Other Index Options'!$B:$B,C$147,'BSE - Other Index Options'!$H:$H,"MDAW*")=0,"",SUMIFS('BSE - SENSEX Index Options'!$L:$L,'BSE - SENSEX Index Options'!$C:$C,$A166,'BSE - SENSEX Index Options'!$B:$B,C$147,'BSE - SENSEX Index Options'!$H:$H,"Weekly*")+SUMIFS('BSE - SENSEX Index Options'!$L:$L,'BSE - SENSEX Index Options'!$C:$C,$A166,'BSE - SENSEX Index Options'!$B:$B,C$147,'BSE - SENSEX Index Options'!$H:$H,"MDAW*")+SUMIFS('BSE - Other Index Options'!$L:$L,'BSE - Other Index Options'!$C:$C,$A166,'BSE - Other Index Options'!$B:$B,C$147,'BSE - Other Index Options'!$H:$H,"Weekly*")+SUMIFS('BSE - Other Index Options'!$L:$L,'BSE - Other Index Options'!$C:$C,$A166,'BSE - Other Index Options'!$B:$B,C$147,'BSE - Other Index Options'!$H:$H,"MDAW*"))</f>
        <v>81.437399999999997</v>
      </c>
      <c r="D166" s="26">
        <f>IF(SUMIFS('BSE - SENSEX Index Options'!$L:$L,'BSE - SENSEX Index Options'!$C:$C,$A166,'BSE - SENSEX Index Options'!$B:$B,D$147,'BSE - SENSEX Index Options'!$H:$H,"Weekly*")+SUMIFS('BSE - SENSEX Index Options'!$L:$L,'BSE - SENSEX Index Options'!$C:$C,$A166,'BSE - SENSEX Index Options'!$B:$B,D$147,'BSE - SENSEX Index Options'!$H:$H,"MDAW*")+SUMIFS('BSE - Other Index Options'!$L:$L,'BSE - Other Index Options'!$C:$C,$A166,'BSE - Other Index Options'!$B:$B,D$147,'BSE - Other Index Options'!$H:$H,"Weekly*")+SUMIFS('BSE - Other Index Options'!$L:$L,'BSE - Other Index Options'!$C:$C,$A166,'BSE - Other Index Options'!$B:$B,D$147,'BSE - Other Index Options'!$H:$H,"MDAW*")=0,"",SUMIFS('BSE - SENSEX Index Options'!$L:$L,'BSE - SENSEX Index Options'!$C:$C,$A166,'BSE - SENSEX Index Options'!$B:$B,D$147,'BSE - SENSEX Index Options'!$H:$H,"Weekly*")+SUMIFS('BSE - SENSEX Index Options'!$L:$L,'BSE - SENSEX Index Options'!$C:$C,$A166,'BSE - SENSEX Index Options'!$B:$B,D$147,'BSE - SENSEX Index Options'!$H:$H,"MDAW*")+SUMIFS('BSE - Other Index Options'!$L:$L,'BSE - Other Index Options'!$C:$C,$A166,'BSE - Other Index Options'!$B:$B,D$147,'BSE - Other Index Options'!$H:$H,"Weekly*")+SUMIFS('BSE - Other Index Options'!$L:$L,'BSE - Other Index Options'!$C:$C,$A166,'BSE - Other Index Options'!$B:$B,D$147,'BSE - Other Index Options'!$H:$H,"MDAW*"))</f>
        <v>319.41419999999999</v>
      </c>
      <c r="E166" s="26" t="str">
        <f>IF(SUMIFS('BSE - SENSEX Index Options'!$L:$L,'BSE - SENSEX Index Options'!$C:$C,$A166,'BSE - SENSEX Index Options'!$B:$B,E$147,'BSE - SENSEX Index Options'!$H:$H,"Weekly*")+SUMIFS('BSE - SENSEX Index Options'!$L:$L,'BSE - SENSEX Index Options'!$C:$C,$A166,'BSE - SENSEX Index Options'!$B:$B,E$147,'BSE - SENSEX Index Options'!$H:$H,"MDAW*")+SUMIFS('BSE - Other Index Options'!$L:$L,'BSE - Other Index Options'!$C:$C,$A166,'BSE - Other Index Options'!$B:$B,E$147,'BSE - Other Index Options'!$H:$H,"Weekly*")+SUMIFS('BSE - Other Index Options'!$L:$L,'BSE - Other Index Options'!$C:$C,$A166,'BSE - Other Index Options'!$B:$B,E$147,'BSE - Other Index Options'!$H:$H,"MDAW*")=0,"",SUMIFS('BSE - SENSEX Index Options'!$L:$L,'BSE - SENSEX Index Options'!$C:$C,$A166,'BSE - SENSEX Index Options'!$B:$B,E$147,'BSE - SENSEX Index Options'!$H:$H,"Weekly*")+SUMIFS('BSE - SENSEX Index Options'!$L:$L,'BSE - SENSEX Index Options'!$C:$C,$A166,'BSE - SENSEX Index Options'!$B:$B,E$147,'BSE - SENSEX Index Options'!$H:$H,"MDAW*")+SUMIFS('BSE - Other Index Options'!$L:$L,'BSE - Other Index Options'!$C:$C,$A166,'BSE - Other Index Options'!$B:$B,E$147,'BSE - Other Index Options'!$H:$H,"Weekly*")+SUMIFS('BSE - Other Index Options'!$L:$L,'BSE - Other Index Options'!$C:$C,$A166,'BSE - Other Index Options'!$B:$B,E$147,'BSE - Other Index Options'!$H:$H,"MDAW*"))</f>
        <v/>
      </c>
      <c r="F166" s="26">
        <f>IF(SUMIFS('BSE - SENSEX Index Options'!$L:$L,'BSE - SENSEX Index Options'!$C:$C,$A166,'BSE - SENSEX Index Options'!$B:$B,F$147,'BSE - SENSEX Index Options'!$H:$H,"Weekly*")+SUMIFS('BSE - SENSEX Index Options'!$L:$L,'BSE - SENSEX Index Options'!$C:$C,$A166,'BSE - SENSEX Index Options'!$B:$B,F$147,'BSE - SENSEX Index Options'!$H:$H,"MDAW*")+SUMIFS('BSE - Other Index Options'!$L:$L,'BSE - Other Index Options'!$C:$C,$A166,'BSE - Other Index Options'!$B:$B,F$147,'BSE - Other Index Options'!$H:$H,"Weekly*")+SUMIFS('BSE - Other Index Options'!$L:$L,'BSE - Other Index Options'!$C:$C,$A166,'BSE - Other Index Options'!$B:$B,F$147,'BSE - Other Index Options'!$H:$H,"MDAW*")=0,"",SUMIFS('BSE - SENSEX Index Options'!$L:$L,'BSE - SENSEX Index Options'!$C:$C,$A166,'BSE - SENSEX Index Options'!$B:$B,F$147,'BSE - SENSEX Index Options'!$H:$H,"Weekly*")+SUMIFS('BSE - SENSEX Index Options'!$L:$L,'BSE - SENSEX Index Options'!$C:$C,$A166,'BSE - SENSEX Index Options'!$B:$B,F$147,'BSE - SENSEX Index Options'!$H:$H,"MDAW*")+SUMIFS('BSE - Other Index Options'!$L:$L,'BSE - Other Index Options'!$C:$C,$A166,'BSE - Other Index Options'!$B:$B,F$147,'BSE - Other Index Options'!$H:$H,"Weekly*")+SUMIFS('BSE - Other Index Options'!$L:$L,'BSE - Other Index Options'!$C:$C,$A166,'BSE - Other Index Options'!$B:$B,F$147,'BSE - Other Index Options'!$H:$H,"MDAW*"))</f>
        <v>57.089100000000002</v>
      </c>
      <c r="G166" s="26" t="str">
        <f>IF(SUMIFS('BSE - SENSEX Index Options'!$L:$L,'BSE - SENSEX Index Options'!$C:$C,$A166,'BSE - SENSEX Index Options'!$B:$B,G$147,'BSE - SENSEX Index Options'!$H:$H,"Weekly*")+SUMIFS('BSE - SENSEX Index Options'!$L:$L,'BSE - SENSEX Index Options'!$C:$C,$A166,'BSE - SENSEX Index Options'!$B:$B,G$147,'BSE - SENSEX Index Options'!$H:$H,"MDAW*")+SUMIFS('BSE - Other Index Options'!$L:$L,'BSE - Other Index Options'!$C:$C,$A166,'BSE - Other Index Options'!$B:$B,G$147,'BSE - Other Index Options'!$H:$H,"Weekly*")+SUMIFS('BSE - Other Index Options'!$L:$L,'BSE - Other Index Options'!$C:$C,$A166,'BSE - Other Index Options'!$B:$B,G$147,'BSE - Other Index Options'!$H:$H,"MDAW*")=0,"",SUMIFS('BSE - SENSEX Index Options'!$L:$L,'BSE - SENSEX Index Options'!$C:$C,$A166,'BSE - SENSEX Index Options'!$B:$B,G$147,'BSE - SENSEX Index Options'!$H:$H,"Weekly*")+SUMIFS('BSE - SENSEX Index Options'!$L:$L,'BSE - SENSEX Index Options'!$C:$C,$A166,'BSE - SENSEX Index Options'!$B:$B,G$147,'BSE - SENSEX Index Options'!$H:$H,"MDAW*")+SUMIFS('BSE - Other Index Options'!$L:$L,'BSE - Other Index Options'!$C:$C,$A166,'BSE - Other Index Options'!$B:$B,G$147,'BSE - Other Index Options'!$H:$H,"Weekly*")+SUMIFS('BSE - Other Index Options'!$L:$L,'BSE - Other Index Options'!$C:$C,$A166,'BSE - Other Index Options'!$B:$B,G$147,'BSE - Other Index Options'!$H:$H,"MDAW*"))</f>
        <v/>
      </c>
      <c r="H166" s="26">
        <f t="shared" si="6"/>
        <v>526.82590000000005</v>
      </c>
    </row>
    <row r="167" spans="1:8">
      <c r="A167" t="s">
        <v>45</v>
      </c>
      <c r="B167" s="26">
        <f>IF(SUMIFS('BSE - SENSEX Index Options'!$L:$L,'BSE - SENSEX Index Options'!$C:$C,$A167,'BSE - SENSEX Index Options'!$B:$B,B$147,'BSE - SENSEX Index Options'!$H:$H,"Weekly*")+SUMIFS('BSE - SENSEX Index Options'!$L:$L,'BSE - SENSEX Index Options'!$C:$C,$A167,'BSE - SENSEX Index Options'!$B:$B,B$147,'BSE - SENSEX Index Options'!$H:$H,"MDAW*")+SUMIFS('BSE - Other Index Options'!$L:$L,'BSE - Other Index Options'!$C:$C,$A167,'BSE - Other Index Options'!$B:$B,B$147,'BSE - Other Index Options'!$H:$H,"Weekly*")+SUMIFS('BSE - Other Index Options'!$L:$L,'BSE - Other Index Options'!$C:$C,$A167,'BSE - Other Index Options'!$B:$B,B$147,'BSE - Other Index Options'!$H:$H,"MDAW*")=0,"",SUMIFS('BSE - SENSEX Index Options'!$L:$L,'BSE - SENSEX Index Options'!$C:$C,$A167,'BSE - SENSEX Index Options'!$B:$B,B$147,'BSE - SENSEX Index Options'!$H:$H,"Weekly*")+SUMIFS('BSE - SENSEX Index Options'!$L:$L,'BSE - SENSEX Index Options'!$C:$C,$A167,'BSE - SENSEX Index Options'!$B:$B,B$147,'BSE - SENSEX Index Options'!$H:$H,"MDAW*")+SUMIFS('BSE - Other Index Options'!$L:$L,'BSE - Other Index Options'!$C:$C,$A167,'BSE - Other Index Options'!$B:$B,B$147,'BSE - Other Index Options'!$H:$H,"Weekly*")+SUMIFS('BSE - Other Index Options'!$L:$L,'BSE - Other Index Options'!$C:$C,$A167,'BSE - Other Index Options'!$B:$B,B$147,'BSE - Other Index Options'!$H:$H,"MDAW*"))</f>
        <v>69.91279999999999</v>
      </c>
      <c r="C167" s="26">
        <f>IF(SUMIFS('BSE - SENSEX Index Options'!$L:$L,'BSE - SENSEX Index Options'!$C:$C,$A167,'BSE - SENSEX Index Options'!$B:$B,C$147,'BSE - SENSEX Index Options'!$H:$H,"Weekly*")+SUMIFS('BSE - SENSEX Index Options'!$L:$L,'BSE - SENSEX Index Options'!$C:$C,$A167,'BSE - SENSEX Index Options'!$B:$B,C$147,'BSE - SENSEX Index Options'!$H:$H,"MDAW*")+SUMIFS('BSE - Other Index Options'!$L:$L,'BSE - Other Index Options'!$C:$C,$A167,'BSE - Other Index Options'!$B:$B,C$147,'BSE - Other Index Options'!$H:$H,"Weekly*")+SUMIFS('BSE - Other Index Options'!$L:$L,'BSE - Other Index Options'!$C:$C,$A167,'BSE - Other Index Options'!$B:$B,C$147,'BSE - Other Index Options'!$H:$H,"MDAW*")=0,"",SUMIFS('BSE - SENSEX Index Options'!$L:$L,'BSE - SENSEX Index Options'!$C:$C,$A167,'BSE - SENSEX Index Options'!$B:$B,C$147,'BSE - SENSEX Index Options'!$H:$H,"Weekly*")+SUMIFS('BSE - SENSEX Index Options'!$L:$L,'BSE - SENSEX Index Options'!$C:$C,$A167,'BSE - SENSEX Index Options'!$B:$B,C$147,'BSE - SENSEX Index Options'!$H:$H,"MDAW*")+SUMIFS('BSE - Other Index Options'!$L:$L,'BSE - Other Index Options'!$C:$C,$A167,'BSE - Other Index Options'!$B:$B,C$147,'BSE - Other Index Options'!$H:$H,"Weekly*")+SUMIFS('BSE - Other Index Options'!$L:$L,'BSE - Other Index Options'!$C:$C,$A167,'BSE - Other Index Options'!$B:$B,C$147,'BSE - Other Index Options'!$H:$H,"MDAW*"))</f>
        <v>80.425899999999999</v>
      </c>
      <c r="D167" s="26">
        <f>IF(SUMIFS('BSE - SENSEX Index Options'!$L:$L,'BSE - SENSEX Index Options'!$C:$C,$A167,'BSE - SENSEX Index Options'!$B:$B,D$147,'BSE - SENSEX Index Options'!$H:$H,"Weekly*")+SUMIFS('BSE - SENSEX Index Options'!$L:$L,'BSE - SENSEX Index Options'!$C:$C,$A167,'BSE - SENSEX Index Options'!$B:$B,D$147,'BSE - SENSEX Index Options'!$H:$H,"MDAW*")+SUMIFS('BSE - Other Index Options'!$L:$L,'BSE - Other Index Options'!$C:$C,$A167,'BSE - Other Index Options'!$B:$B,D$147,'BSE - Other Index Options'!$H:$H,"Weekly*")+SUMIFS('BSE - Other Index Options'!$L:$L,'BSE - Other Index Options'!$C:$C,$A167,'BSE - Other Index Options'!$B:$B,D$147,'BSE - Other Index Options'!$H:$H,"MDAW*")=0,"",SUMIFS('BSE - SENSEX Index Options'!$L:$L,'BSE - SENSEX Index Options'!$C:$C,$A167,'BSE - SENSEX Index Options'!$B:$B,D$147,'BSE - SENSEX Index Options'!$H:$H,"Weekly*")+SUMIFS('BSE - SENSEX Index Options'!$L:$L,'BSE - SENSEX Index Options'!$C:$C,$A167,'BSE - SENSEX Index Options'!$B:$B,D$147,'BSE - SENSEX Index Options'!$H:$H,"MDAW*")+SUMIFS('BSE - Other Index Options'!$L:$L,'BSE - Other Index Options'!$C:$C,$A167,'BSE - Other Index Options'!$B:$B,D$147,'BSE - Other Index Options'!$H:$H,"Weekly*")+SUMIFS('BSE - Other Index Options'!$L:$L,'BSE - Other Index Options'!$C:$C,$A167,'BSE - Other Index Options'!$B:$B,D$147,'BSE - Other Index Options'!$H:$H,"MDAW*"))</f>
        <v>247.36019999999999</v>
      </c>
      <c r="E167" s="26" t="str">
        <f>IF(SUMIFS('BSE - SENSEX Index Options'!$L:$L,'BSE - SENSEX Index Options'!$C:$C,$A167,'BSE - SENSEX Index Options'!$B:$B,E$147,'BSE - SENSEX Index Options'!$H:$H,"Weekly*")+SUMIFS('BSE - SENSEX Index Options'!$L:$L,'BSE - SENSEX Index Options'!$C:$C,$A167,'BSE - SENSEX Index Options'!$B:$B,E$147,'BSE - SENSEX Index Options'!$H:$H,"MDAW*")+SUMIFS('BSE - Other Index Options'!$L:$L,'BSE - Other Index Options'!$C:$C,$A167,'BSE - Other Index Options'!$B:$B,E$147,'BSE - Other Index Options'!$H:$H,"Weekly*")+SUMIFS('BSE - Other Index Options'!$L:$L,'BSE - Other Index Options'!$C:$C,$A167,'BSE - Other Index Options'!$B:$B,E$147,'BSE - Other Index Options'!$H:$H,"MDAW*")=0,"",SUMIFS('BSE - SENSEX Index Options'!$L:$L,'BSE - SENSEX Index Options'!$C:$C,$A167,'BSE - SENSEX Index Options'!$B:$B,E$147,'BSE - SENSEX Index Options'!$H:$H,"Weekly*")+SUMIFS('BSE - SENSEX Index Options'!$L:$L,'BSE - SENSEX Index Options'!$C:$C,$A167,'BSE - SENSEX Index Options'!$B:$B,E$147,'BSE - SENSEX Index Options'!$H:$H,"MDAW*")+SUMIFS('BSE - Other Index Options'!$L:$L,'BSE - Other Index Options'!$C:$C,$A167,'BSE - Other Index Options'!$B:$B,E$147,'BSE - Other Index Options'!$H:$H,"Weekly*")+SUMIFS('BSE - Other Index Options'!$L:$L,'BSE - Other Index Options'!$C:$C,$A167,'BSE - Other Index Options'!$B:$B,E$147,'BSE - Other Index Options'!$H:$H,"MDAW*"))</f>
        <v/>
      </c>
      <c r="F167" s="26" t="str">
        <f>IF(SUMIFS('BSE - SENSEX Index Options'!$L:$L,'BSE - SENSEX Index Options'!$C:$C,$A167,'BSE - SENSEX Index Options'!$B:$B,F$147,'BSE - SENSEX Index Options'!$H:$H,"Weekly*")+SUMIFS('BSE - SENSEX Index Options'!$L:$L,'BSE - SENSEX Index Options'!$C:$C,$A167,'BSE - SENSEX Index Options'!$B:$B,F$147,'BSE - SENSEX Index Options'!$H:$H,"MDAW*")+SUMIFS('BSE - Other Index Options'!$L:$L,'BSE - Other Index Options'!$C:$C,$A167,'BSE - Other Index Options'!$B:$B,F$147,'BSE - Other Index Options'!$H:$H,"Weekly*")+SUMIFS('BSE - Other Index Options'!$L:$L,'BSE - Other Index Options'!$C:$C,$A167,'BSE - Other Index Options'!$B:$B,F$147,'BSE - Other Index Options'!$H:$H,"MDAW*")=0,"",SUMIFS('BSE - SENSEX Index Options'!$L:$L,'BSE - SENSEX Index Options'!$C:$C,$A167,'BSE - SENSEX Index Options'!$B:$B,F$147,'BSE - SENSEX Index Options'!$H:$H,"Weekly*")+SUMIFS('BSE - SENSEX Index Options'!$L:$L,'BSE - SENSEX Index Options'!$C:$C,$A167,'BSE - SENSEX Index Options'!$B:$B,F$147,'BSE - SENSEX Index Options'!$H:$H,"MDAW*")+SUMIFS('BSE - Other Index Options'!$L:$L,'BSE - Other Index Options'!$C:$C,$A167,'BSE - Other Index Options'!$B:$B,F$147,'BSE - Other Index Options'!$H:$H,"Weekly*")+SUMIFS('BSE - Other Index Options'!$L:$L,'BSE - Other Index Options'!$C:$C,$A167,'BSE - Other Index Options'!$B:$B,F$147,'BSE - Other Index Options'!$H:$H,"MDAW*"))</f>
        <v/>
      </c>
      <c r="G167" s="26" t="str">
        <f>IF(SUMIFS('BSE - SENSEX Index Options'!$L:$L,'BSE - SENSEX Index Options'!$C:$C,$A167,'BSE - SENSEX Index Options'!$B:$B,G$147,'BSE - SENSEX Index Options'!$H:$H,"Weekly*")+SUMIFS('BSE - SENSEX Index Options'!$L:$L,'BSE - SENSEX Index Options'!$C:$C,$A167,'BSE - SENSEX Index Options'!$B:$B,G$147,'BSE - SENSEX Index Options'!$H:$H,"MDAW*")+SUMIFS('BSE - Other Index Options'!$L:$L,'BSE - Other Index Options'!$C:$C,$A167,'BSE - Other Index Options'!$B:$B,G$147,'BSE - Other Index Options'!$H:$H,"Weekly*")+SUMIFS('BSE - Other Index Options'!$L:$L,'BSE - Other Index Options'!$C:$C,$A167,'BSE - Other Index Options'!$B:$B,G$147,'BSE - Other Index Options'!$H:$H,"MDAW*")=0,"",SUMIFS('BSE - SENSEX Index Options'!$L:$L,'BSE - SENSEX Index Options'!$C:$C,$A167,'BSE - SENSEX Index Options'!$B:$B,G$147,'BSE - SENSEX Index Options'!$H:$H,"Weekly*")+SUMIFS('BSE - SENSEX Index Options'!$L:$L,'BSE - SENSEX Index Options'!$C:$C,$A167,'BSE - SENSEX Index Options'!$B:$B,G$147,'BSE - SENSEX Index Options'!$H:$H,"MDAW*")+SUMIFS('BSE - Other Index Options'!$L:$L,'BSE - Other Index Options'!$C:$C,$A167,'BSE - Other Index Options'!$B:$B,G$147,'BSE - Other Index Options'!$H:$H,"Weekly*")+SUMIFS('BSE - Other Index Options'!$L:$L,'BSE - Other Index Options'!$C:$C,$A167,'BSE - Other Index Options'!$B:$B,G$147,'BSE - Other Index Options'!$H:$H,"MDAW*"))</f>
        <v/>
      </c>
      <c r="H167" s="26">
        <f t="shared" si="6"/>
        <v>397.69889999999998</v>
      </c>
    </row>
    <row r="168" spans="1:8">
      <c r="A168" t="s">
        <v>46</v>
      </c>
      <c r="B168" s="26">
        <f>IF(SUMIFS('BSE - SENSEX Index Options'!$L:$L,'BSE - SENSEX Index Options'!$C:$C,$A168,'BSE - SENSEX Index Options'!$B:$B,B$147,'BSE - SENSEX Index Options'!$H:$H,"Weekly*")+SUMIFS('BSE - SENSEX Index Options'!$L:$L,'BSE - SENSEX Index Options'!$C:$C,$A168,'BSE - SENSEX Index Options'!$B:$B,B$147,'BSE - SENSEX Index Options'!$H:$H,"MDAW*")+SUMIFS('BSE - Other Index Options'!$L:$L,'BSE - Other Index Options'!$C:$C,$A168,'BSE - Other Index Options'!$B:$B,B$147,'BSE - Other Index Options'!$H:$H,"Weekly*")+SUMIFS('BSE - Other Index Options'!$L:$L,'BSE - Other Index Options'!$C:$C,$A168,'BSE - Other Index Options'!$B:$B,B$147,'BSE - Other Index Options'!$H:$H,"MDAW*")=0,"",SUMIFS('BSE - SENSEX Index Options'!$L:$L,'BSE - SENSEX Index Options'!$C:$C,$A168,'BSE - SENSEX Index Options'!$B:$B,B$147,'BSE - SENSEX Index Options'!$H:$H,"Weekly*")+SUMIFS('BSE - SENSEX Index Options'!$L:$L,'BSE - SENSEX Index Options'!$C:$C,$A168,'BSE - SENSEX Index Options'!$B:$B,B$147,'BSE - SENSEX Index Options'!$H:$H,"MDAW*")+SUMIFS('BSE - Other Index Options'!$L:$L,'BSE - Other Index Options'!$C:$C,$A168,'BSE - Other Index Options'!$B:$B,B$147,'BSE - Other Index Options'!$H:$H,"Weekly*")+SUMIFS('BSE - Other Index Options'!$L:$L,'BSE - Other Index Options'!$C:$C,$A168,'BSE - Other Index Options'!$B:$B,B$147,'BSE - Other Index Options'!$H:$H,"MDAW*"))</f>
        <v>115.58960000000002</v>
      </c>
      <c r="C168" s="26">
        <f>IF(SUMIFS('BSE - SENSEX Index Options'!$L:$L,'BSE - SENSEX Index Options'!$C:$C,$A168,'BSE - SENSEX Index Options'!$B:$B,C$147,'BSE - SENSEX Index Options'!$H:$H,"Weekly*")+SUMIFS('BSE - SENSEX Index Options'!$L:$L,'BSE - SENSEX Index Options'!$C:$C,$A168,'BSE - SENSEX Index Options'!$B:$B,C$147,'BSE - SENSEX Index Options'!$H:$H,"MDAW*")+SUMIFS('BSE - Other Index Options'!$L:$L,'BSE - Other Index Options'!$C:$C,$A168,'BSE - Other Index Options'!$B:$B,C$147,'BSE - Other Index Options'!$H:$H,"Weekly*")+SUMIFS('BSE - Other Index Options'!$L:$L,'BSE - Other Index Options'!$C:$C,$A168,'BSE - Other Index Options'!$B:$B,C$147,'BSE - Other Index Options'!$H:$H,"MDAW*")=0,"",SUMIFS('BSE - SENSEX Index Options'!$L:$L,'BSE - SENSEX Index Options'!$C:$C,$A168,'BSE - SENSEX Index Options'!$B:$B,C$147,'BSE - SENSEX Index Options'!$H:$H,"Weekly*")+SUMIFS('BSE - SENSEX Index Options'!$L:$L,'BSE - SENSEX Index Options'!$C:$C,$A168,'BSE - SENSEX Index Options'!$B:$B,C$147,'BSE - SENSEX Index Options'!$H:$H,"MDAW*")+SUMIFS('BSE - Other Index Options'!$L:$L,'BSE - Other Index Options'!$C:$C,$A168,'BSE - Other Index Options'!$B:$B,C$147,'BSE - Other Index Options'!$H:$H,"Weekly*")+SUMIFS('BSE - Other Index Options'!$L:$L,'BSE - Other Index Options'!$C:$C,$A168,'BSE - Other Index Options'!$B:$B,C$147,'BSE - Other Index Options'!$H:$H,"MDAW*"))</f>
        <v>104.34830000000001</v>
      </c>
      <c r="D168" s="26">
        <f>IF(SUMIFS('BSE - SENSEX Index Options'!$L:$L,'BSE - SENSEX Index Options'!$C:$C,$A168,'BSE - SENSEX Index Options'!$B:$B,D$147,'BSE - SENSEX Index Options'!$H:$H,"Weekly*")+SUMIFS('BSE - SENSEX Index Options'!$L:$L,'BSE - SENSEX Index Options'!$C:$C,$A168,'BSE - SENSEX Index Options'!$B:$B,D$147,'BSE - SENSEX Index Options'!$H:$H,"MDAW*")+SUMIFS('BSE - Other Index Options'!$L:$L,'BSE - Other Index Options'!$C:$C,$A168,'BSE - Other Index Options'!$B:$B,D$147,'BSE - Other Index Options'!$H:$H,"Weekly*")+SUMIFS('BSE - Other Index Options'!$L:$L,'BSE - Other Index Options'!$C:$C,$A168,'BSE - Other Index Options'!$B:$B,D$147,'BSE - Other Index Options'!$H:$H,"MDAW*")=0,"",SUMIFS('BSE - SENSEX Index Options'!$L:$L,'BSE - SENSEX Index Options'!$C:$C,$A168,'BSE - SENSEX Index Options'!$B:$B,D$147,'BSE - SENSEX Index Options'!$H:$H,"Weekly*")+SUMIFS('BSE - SENSEX Index Options'!$L:$L,'BSE - SENSEX Index Options'!$C:$C,$A168,'BSE - SENSEX Index Options'!$B:$B,D$147,'BSE - SENSEX Index Options'!$H:$H,"MDAW*")+SUMIFS('BSE - Other Index Options'!$L:$L,'BSE - Other Index Options'!$C:$C,$A168,'BSE - Other Index Options'!$B:$B,D$147,'BSE - Other Index Options'!$H:$H,"Weekly*")+SUMIFS('BSE - Other Index Options'!$L:$L,'BSE - Other Index Options'!$C:$C,$A168,'BSE - Other Index Options'!$B:$B,D$147,'BSE - Other Index Options'!$H:$H,"MDAW*"))</f>
        <v>277.29369999999994</v>
      </c>
      <c r="E168" s="26">
        <f>IF(SUMIFS('BSE - SENSEX Index Options'!$L:$L,'BSE - SENSEX Index Options'!$C:$C,$A168,'BSE - SENSEX Index Options'!$B:$B,E$147,'BSE - SENSEX Index Options'!$H:$H,"Weekly*")+SUMIFS('BSE - SENSEX Index Options'!$L:$L,'BSE - SENSEX Index Options'!$C:$C,$A168,'BSE - SENSEX Index Options'!$B:$B,E$147,'BSE - SENSEX Index Options'!$H:$H,"MDAW*")+SUMIFS('BSE - Other Index Options'!$L:$L,'BSE - Other Index Options'!$C:$C,$A168,'BSE - Other Index Options'!$B:$B,E$147,'BSE - Other Index Options'!$H:$H,"Weekly*")+SUMIFS('BSE - Other Index Options'!$L:$L,'BSE - Other Index Options'!$C:$C,$A168,'BSE - Other Index Options'!$B:$B,E$147,'BSE - Other Index Options'!$H:$H,"MDAW*")=0,"",SUMIFS('BSE - SENSEX Index Options'!$L:$L,'BSE - SENSEX Index Options'!$C:$C,$A168,'BSE - SENSEX Index Options'!$B:$B,E$147,'BSE - SENSEX Index Options'!$H:$H,"Weekly*")+SUMIFS('BSE - SENSEX Index Options'!$L:$L,'BSE - SENSEX Index Options'!$C:$C,$A168,'BSE - SENSEX Index Options'!$B:$B,E$147,'BSE - SENSEX Index Options'!$H:$H,"MDAW*")+SUMIFS('BSE - Other Index Options'!$L:$L,'BSE - Other Index Options'!$C:$C,$A168,'BSE - Other Index Options'!$B:$B,E$147,'BSE - Other Index Options'!$H:$H,"Weekly*")+SUMIFS('BSE - Other Index Options'!$L:$L,'BSE - Other Index Options'!$C:$C,$A168,'BSE - Other Index Options'!$B:$B,E$147,'BSE - Other Index Options'!$H:$H,"MDAW*"))</f>
        <v>367.68619999999999</v>
      </c>
      <c r="F168" s="26">
        <f>IF(SUMIFS('BSE - SENSEX Index Options'!$L:$L,'BSE - SENSEX Index Options'!$C:$C,$A168,'BSE - SENSEX Index Options'!$B:$B,F$147,'BSE - SENSEX Index Options'!$H:$H,"Weekly*")+SUMIFS('BSE - SENSEX Index Options'!$L:$L,'BSE - SENSEX Index Options'!$C:$C,$A168,'BSE - SENSEX Index Options'!$B:$B,F$147,'BSE - SENSEX Index Options'!$H:$H,"MDAW*")+SUMIFS('BSE - Other Index Options'!$L:$L,'BSE - Other Index Options'!$C:$C,$A168,'BSE - Other Index Options'!$B:$B,F$147,'BSE - Other Index Options'!$H:$H,"Weekly*")+SUMIFS('BSE - Other Index Options'!$L:$L,'BSE - Other Index Options'!$C:$C,$A168,'BSE - Other Index Options'!$B:$B,F$147,'BSE - Other Index Options'!$H:$H,"MDAW*")=0,"",SUMIFS('BSE - SENSEX Index Options'!$L:$L,'BSE - SENSEX Index Options'!$C:$C,$A168,'BSE - SENSEX Index Options'!$B:$B,F$147,'BSE - SENSEX Index Options'!$H:$H,"Weekly*")+SUMIFS('BSE - SENSEX Index Options'!$L:$L,'BSE - SENSEX Index Options'!$C:$C,$A168,'BSE - SENSEX Index Options'!$B:$B,F$147,'BSE - SENSEX Index Options'!$H:$H,"MDAW*")+SUMIFS('BSE - Other Index Options'!$L:$L,'BSE - Other Index Options'!$C:$C,$A168,'BSE - Other Index Options'!$B:$B,F$147,'BSE - Other Index Options'!$H:$H,"Weekly*")+SUMIFS('BSE - Other Index Options'!$L:$L,'BSE - Other Index Options'!$C:$C,$A168,'BSE - Other Index Options'!$B:$B,F$147,'BSE - Other Index Options'!$H:$H,"MDAW*"))</f>
        <v>70.940500000000014</v>
      </c>
      <c r="G168" s="26" t="str">
        <f>IF(SUMIFS('BSE - SENSEX Index Options'!$L:$L,'BSE - SENSEX Index Options'!$C:$C,$A168,'BSE - SENSEX Index Options'!$B:$B,G$147,'BSE - SENSEX Index Options'!$H:$H,"Weekly*")+SUMIFS('BSE - SENSEX Index Options'!$L:$L,'BSE - SENSEX Index Options'!$C:$C,$A168,'BSE - SENSEX Index Options'!$B:$B,G$147,'BSE - SENSEX Index Options'!$H:$H,"MDAW*")+SUMIFS('BSE - Other Index Options'!$L:$L,'BSE - Other Index Options'!$C:$C,$A168,'BSE - Other Index Options'!$B:$B,G$147,'BSE - Other Index Options'!$H:$H,"Weekly*")+SUMIFS('BSE - Other Index Options'!$L:$L,'BSE - Other Index Options'!$C:$C,$A168,'BSE - Other Index Options'!$B:$B,G$147,'BSE - Other Index Options'!$H:$H,"MDAW*")=0,"",SUMIFS('BSE - SENSEX Index Options'!$L:$L,'BSE - SENSEX Index Options'!$C:$C,$A168,'BSE - SENSEX Index Options'!$B:$B,G$147,'BSE - SENSEX Index Options'!$H:$H,"Weekly*")+SUMIFS('BSE - SENSEX Index Options'!$L:$L,'BSE - SENSEX Index Options'!$C:$C,$A168,'BSE - SENSEX Index Options'!$B:$B,G$147,'BSE - SENSEX Index Options'!$H:$H,"MDAW*")+SUMIFS('BSE - Other Index Options'!$L:$L,'BSE - Other Index Options'!$C:$C,$A168,'BSE - Other Index Options'!$B:$B,G$147,'BSE - Other Index Options'!$H:$H,"Weekly*")+SUMIFS('BSE - Other Index Options'!$L:$L,'BSE - Other Index Options'!$C:$C,$A168,'BSE - Other Index Options'!$B:$B,G$147,'BSE - Other Index Options'!$H:$H,"MDAW*"))</f>
        <v/>
      </c>
      <c r="H168" s="26">
        <f t="shared" si="6"/>
        <v>935.85829999999999</v>
      </c>
    </row>
    <row r="169" spans="1:8">
      <c r="A169" t="s">
        <v>47</v>
      </c>
      <c r="B169" s="26">
        <f>IF(SUMIFS('BSE - SENSEX Index Options'!$L:$L,'BSE - SENSEX Index Options'!$C:$C,$A169,'BSE - SENSEX Index Options'!$B:$B,B$147,'BSE - SENSEX Index Options'!$H:$H,"Weekly*")+SUMIFS('BSE - SENSEX Index Options'!$L:$L,'BSE - SENSEX Index Options'!$C:$C,$A169,'BSE - SENSEX Index Options'!$B:$B,B$147,'BSE - SENSEX Index Options'!$H:$H,"MDAW*")+SUMIFS('BSE - Other Index Options'!$L:$L,'BSE - Other Index Options'!$C:$C,$A169,'BSE - Other Index Options'!$B:$B,B$147,'BSE - Other Index Options'!$H:$H,"Weekly*")+SUMIFS('BSE - Other Index Options'!$L:$L,'BSE - Other Index Options'!$C:$C,$A169,'BSE - Other Index Options'!$B:$B,B$147,'BSE - Other Index Options'!$H:$H,"MDAW*")=0,"",SUMIFS('BSE - SENSEX Index Options'!$L:$L,'BSE - SENSEX Index Options'!$C:$C,$A169,'BSE - SENSEX Index Options'!$B:$B,B$147,'BSE - SENSEX Index Options'!$H:$H,"Weekly*")+SUMIFS('BSE - SENSEX Index Options'!$L:$L,'BSE - SENSEX Index Options'!$C:$C,$A169,'BSE - SENSEX Index Options'!$B:$B,B$147,'BSE - SENSEX Index Options'!$H:$H,"MDAW*")+SUMIFS('BSE - Other Index Options'!$L:$L,'BSE - Other Index Options'!$C:$C,$A169,'BSE - Other Index Options'!$B:$B,B$147,'BSE - Other Index Options'!$H:$H,"Weekly*")+SUMIFS('BSE - Other Index Options'!$L:$L,'BSE - Other Index Options'!$C:$C,$A169,'BSE - Other Index Options'!$B:$B,B$147,'BSE - Other Index Options'!$H:$H,"MDAW*"))</f>
        <v>158.7115</v>
      </c>
      <c r="C169" s="26">
        <f>IF(SUMIFS('BSE - SENSEX Index Options'!$L:$L,'BSE - SENSEX Index Options'!$C:$C,$A169,'BSE - SENSEX Index Options'!$B:$B,C$147,'BSE - SENSEX Index Options'!$H:$H,"Weekly*")+SUMIFS('BSE - SENSEX Index Options'!$L:$L,'BSE - SENSEX Index Options'!$C:$C,$A169,'BSE - SENSEX Index Options'!$B:$B,C$147,'BSE - SENSEX Index Options'!$H:$H,"MDAW*")+SUMIFS('BSE - Other Index Options'!$L:$L,'BSE - Other Index Options'!$C:$C,$A169,'BSE - Other Index Options'!$B:$B,C$147,'BSE - Other Index Options'!$H:$H,"Weekly*")+SUMIFS('BSE - Other Index Options'!$L:$L,'BSE - Other Index Options'!$C:$C,$A169,'BSE - Other Index Options'!$B:$B,C$147,'BSE - Other Index Options'!$H:$H,"MDAW*")=0,"",SUMIFS('BSE - SENSEX Index Options'!$L:$L,'BSE - SENSEX Index Options'!$C:$C,$A169,'BSE - SENSEX Index Options'!$B:$B,C$147,'BSE - SENSEX Index Options'!$H:$H,"Weekly*")+SUMIFS('BSE - SENSEX Index Options'!$L:$L,'BSE - SENSEX Index Options'!$C:$C,$A169,'BSE - SENSEX Index Options'!$B:$B,C$147,'BSE - SENSEX Index Options'!$H:$H,"MDAW*")+SUMIFS('BSE - Other Index Options'!$L:$L,'BSE - Other Index Options'!$C:$C,$A169,'BSE - Other Index Options'!$B:$B,C$147,'BSE - Other Index Options'!$H:$H,"Weekly*")+SUMIFS('BSE - Other Index Options'!$L:$L,'BSE - Other Index Options'!$C:$C,$A169,'BSE - Other Index Options'!$B:$B,C$147,'BSE - Other Index Options'!$H:$H,"MDAW*"))</f>
        <v>173.47369999999998</v>
      </c>
      <c r="D169" s="26">
        <f>IF(SUMIFS('BSE - SENSEX Index Options'!$L:$L,'BSE - SENSEX Index Options'!$C:$C,$A169,'BSE - SENSEX Index Options'!$B:$B,D$147,'BSE - SENSEX Index Options'!$H:$H,"Weekly*")+SUMIFS('BSE - SENSEX Index Options'!$L:$L,'BSE - SENSEX Index Options'!$C:$C,$A169,'BSE - SENSEX Index Options'!$B:$B,D$147,'BSE - SENSEX Index Options'!$H:$H,"MDAW*")+SUMIFS('BSE - Other Index Options'!$L:$L,'BSE - Other Index Options'!$C:$C,$A169,'BSE - Other Index Options'!$B:$B,D$147,'BSE - Other Index Options'!$H:$H,"Weekly*")+SUMIFS('BSE - Other Index Options'!$L:$L,'BSE - Other Index Options'!$C:$C,$A169,'BSE - Other Index Options'!$B:$B,D$147,'BSE - Other Index Options'!$H:$H,"MDAW*")=0,"",SUMIFS('BSE - SENSEX Index Options'!$L:$L,'BSE - SENSEX Index Options'!$C:$C,$A169,'BSE - SENSEX Index Options'!$B:$B,D$147,'BSE - SENSEX Index Options'!$H:$H,"Weekly*")+SUMIFS('BSE - SENSEX Index Options'!$L:$L,'BSE - SENSEX Index Options'!$C:$C,$A169,'BSE - SENSEX Index Options'!$B:$B,D$147,'BSE - SENSEX Index Options'!$H:$H,"MDAW*")+SUMIFS('BSE - Other Index Options'!$L:$L,'BSE - Other Index Options'!$C:$C,$A169,'BSE - Other Index Options'!$B:$B,D$147,'BSE - Other Index Options'!$H:$H,"Weekly*")+SUMIFS('BSE - Other Index Options'!$L:$L,'BSE - Other Index Options'!$C:$C,$A169,'BSE - Other Index Options'!$B:$B,D$147,'BSE - Other Index Options'!$H:$H,"MDAW*"))</f>
        <v>582.02449999999999</v>
      </c>
      <c r="E169" s="26">
        <f>IF(SUMIFS('BSE - SENSEX Index Options'!$L:$L,'BSE - SENSEX Index Options'!$C:$C,$A169,'BSE - SENSEX Index Options'!$B:$B,E$147,'BSE - SENSEX Index Options'!$H:$H,"Weekly*")+SUMIFS('BSE - SENSEX Index Options'!$L:$L,'BSE - SENSEX Index Options'!$C:$C,$A169,'BSE - SENSEX Index Options'!$B:$B,E$147,'BSE - SENSEX Index Options'!$H:$H,"MDAW*")+SUMIFS('BSE - Other Index Options'!$L:$L,'BSE - Other Index Options'!$C:$C,$A169,'BSE - Other Index Options'!$B:$B,E$147,'BSE - Other Index Options'!$H:$H,"Weekly*")+SUMIFS('BSE - Other Index Options'!$L:$L,'BSE - Other Index Options'!$C:$C,$A169,'BSE - Other Index Options'!$B:$B,E$147,'BSE - Other Index Options'!$H:$H,"MDAW*")=0,"",SUMIFS('BSE - SENSEX Index Options'!$L:$L,'BSE - SENSEX Index Options'!$C:$C,$A169,'BSE - SENSEX Index Options'!$B:$B,E$147,'BSE - SENSEX Index Options'!$H:$H,"Weekly*")+SUMIFS('BSE - SENSEX Index Options'!$L:$L,'BSE - SENSEX Index Options'!$C:$C,$A169,'BSE - SENSEX Index Options'!$B:$B,E$147,'BSE - SENSEX Index Options'!$H:$H,"MDAW*")+SUMIFS('BSE - Other Index Options'!$L:$L,'BSE - Other Index Options'!$C:$C,$A169,'BSE - Other Index Options'!$B:$B,E$147,'BSE - Other Index Options'!$H:$H,"Weekly*")+SUMIFS('BSE - Other Index Options'!$L:$L,'BSE - Other Index Options'!$C:$C,$A169,'BSE - Other Index Options'!$B:$B,E$147,'BSE - Other Index Options'!$H:$H,"MDAW*"))</f>
        <v>457.82350000000002</v>
      </c>
      <c r="F169" s="26">
        <f>IF(SUMIFS('BSE - SENSEX Index Options'!$L:$L,'BSE - SENSEX Index Options'!$C:$C,$A169,'BSE - SENSEX Index Options'!$B:$B,F$147,'BSE - SENSEX Index Options'!$H:$H,"Weekly*")+SUMIFS('BSE - SENSEX Index Options'!$L:$L,'BSE - SENSEX Index Options'!$C:$C,$A169,'BSE - SENSEX Index Options'!$B:$B,F$147,'BSE - SENSEX Index Options'!$H:$H,"MDAW*")+SUMIFS('BSE - Other Index Options'!$L:$L,'BSE - Other Index Options'!$C:$C,$A169,'BSE - Other Index Options'!$B:$B,F$147,'BSE - Other Index Options'!$H:$H,"Weekly*")+SUMIFS('BSE - Other Index Options'!$L:$L,'BSE - Other Index Options'!$C:$C,$A169,'BSE - Other Index Options'!$B:$B,F$147,'BSE - Other Index Options'!$H:$H,"MDAW*")=0,"",SUMIFS('BSE - SENSEX Index Options'!$L:$L,'BSE - SENSEX Index Options'!$C:$C,$A169,'BSE - SENSEX Index Options'!$B:$B,F$147,'BSE - SENSEX Index Options'!$H:$H,"Weekly*")+SUMIFS('BSE - SENSEX Index Options'!$L:$L,'BSE - SENSEX Index Options'!$C:$C,$A169,'BSE - SENSEX Index Options'!$B:$B,F$147,'BSE - SENSEX Index Options'!$H:$H,"MDAW*")+SUMIFS('BSE - Other Index Options'!$L:$L,'BSE - Other Index Options'!$C:$C,$A169,'BSE - Other Index Options'!$B:$B,F$147,'BSE - Other Index Options'!$H:$H,"Weekly*")+SUMIFS('BSE - Other Index Options'!$L:$L,'BSE - Other Index Options'!$C:$C,$A169,'BSE - Other Index Options'!$B:$B,F$147,'BSE - Other Index Options'!$H:$H,"MDAW*"))</f>
        <v>129.69150000000002</v>
      </c>
      <c r="G169" s="26" t="str">
        <f>IF(SUMIFS('BSE - SENSEX Index Options'!$L:$L,'BSE - SENSEX Index Options'!$C:$C,$A169,'BSE - SENSEX Index Options'!$B:$B,G$147,'BSE - SENSEX Index Options'!$H:$H,"Weekly*")+SUMIFS('BSE - SENSEX Index Options'!$L:$L,'BSE - SENSEX Index Options'!$C:$C,$A169,'BSE - SENSEX Index Options'!$B:$B,G$147,'BSE - SENSEX Index Options'!$H:$H,"MDAW*")+SUMIFS('BSE - Other Index Options'!$L:$L,'BSE - Other Index Options'!$C:$C,$A169,'BSE - Other Index Options'!$B:$B,G$147,'BSE - Other Index Options'!$H:$H,"Weekly*")+SUMIFS('BSE - Other Index Options'!$L:$L,'BSE - Other Index Options'!$C:$C,$A169,'BSE - Other Index Options'!$B:$B,G$147,'BSE - Other Index Options'!$H:$H,"MDAW*")=0,"",SUMIFS('BSE - SENSEX Index Options'!$L:$L,'BSE - SENSEX Index Options'!$C:$C,$A169,'BSE - SENSEX Index Options'!$B:$B,G$147,'BSE - SENSEX Index Options'!$H:$H,"Weekly*")+SUMIFS('BSE - SENSEX Index Options'!$L:$L,'BSE - SENSEX Index Options'!$C:$C,$A169,'BSE - SENSEX Index Options'!$B:$B,G$147,'BSE - SENSEX Index Options'!$H:$H,"MDAW*")+SUMIFS('BSE - Other Index Options'!$L:$L,'BSE - Other Index Options'!$C:$C,$A169,'BSE - Other Index Options'!$B:$B,G$147,'BSE - Other Index Options'!$H:$H,"Weekly*")+SUMIFS('BSE - Other Index Options'!$L:$L,'BSE - Other Index Options'!$C:$C,$A169,'BSE - Other Index Options'!$B:$B,G$147,'BSE - Other Index Options'!$H:$H,"MDAW*"))</f>
        <v/>
      </c>
      <c r="H169" s="26">
        <f t="shared" si="6"/>
        <v>1501.7247000000002</v>
      </c>
    </row>
    <row r="170" spans="1:8">
      <c r="A170" t="s">
        <v>48</v>
      </c>
      <c r="B170" s="26">
        <f>IF(SUMIFS('BSE - SENSEX Index Options'!$L:$L,'BSE - SENSEX Index Options'!$C:$C,$A170,'BSE - SENSEX Index Options'!$B:$B,B$147,'BSE - SENSEX Index Options'!$H:$H,"Weekly*")+SUMIFS('BSE - SENSEX Index Options'!$L:$L,'BSE - SENSEX Index Options'!$C:$C,$A170,'BSE - SENSEX Index Options'!$B:$B,B$147,'BSE - SENSEX Index Options'!$H:$H,"MDAW*")+SUMIFS('BSE - Other Index Options'!$L:$L,'BSE - Other Index Options'!$C:$C,$A170,'BSE - Other Index Options'!$B:$B,B$147,'BSE - Other Index Options'!$H:$H,"Weekly*")+SUMIFS('BSE - Other Index Options'!$L:$L,'BSE - Other Index Options'!$C:$C,$A170,'BSE - Other Index Options'!$B:$B,B$147,'BSE - Other Index Options'!$H:$H,"MDAW*")=0,"",SUMIFS('BSE - SENSEX Index Options'!$L:$L,'BSE - SENSEX Index Options'!$C:$C,$A170,'BSE - SENSEX Index Options'!$B:$B,B$147,'BSE - SENSEX Index Options'!$H:$H,"Weekly*")+SUMIFS('BSE - SENSEX Index Options'!$L:$L,'BSE - SENSEX Index Options'!$C:$C,$A170,'BSE - SENSEX Index Options'!$B:$B,B$147,'BSE - SENSEX Index Options'!$H:$H,"MDAW*")+SUMIFS('BSE - Other Index Options'!$L:$L,'BSE - Other Index Options'!$C:$C,$A170,'BSE - Other Index Options'!$B:$B,B$147,'BSE - Other Index Options'!$H:$H,"Weekly*")+SUMIFS('BSE - Other Index Options'!$L:$L,'BSE - Other Index Options'!$C:$C,$A170,'BSE - Other Index Options'!$B:$B,B$147,'BSE - Other Index Options'!$H:$H,"MDAW*"))</f>
        <v>128.30839999999998</v>
      </c>
      <c r="C170" s="26">
        <f>IF(SUMIFS('BSE - SENSEX Index Options'!$L:$L,'BSE - SENSEX Index Options'!$C:$C,$A170,'BSE - SENSEX Index Options'!$B:$B,C$147,'BSE - SENSEX Index Options'!$H:$H,"Weekly*")+SUMIFS('BSE - SENSEX Index Options'!$L:$L,'BSE - SENSEX Index Options'!$C:$C,$A170,'BSE - SENSEX Index Options'!$B:$B,C$147,'BSE - SENSEX Index Options'!$H:$H,"MDAW*")+SUMIFS('BSE - Other Index Options'!$L:$L,'BSE - Other Index Options'!$C:$C,$A170,'BSE - Other Index Options'!$B:$B,C$147,'BSE - Other Index Options'!$H:$H,"Weekly*")+SUMIFS('BSE - Other Index Options'!$L:$L,'BSE - Other Index Options'!$C:$C,$A170,'BSE - Other Index Options'!$B:$B,C$147,'BSE - Other Index Options'!$H:$H,"MDAW*")=0,"",SUMIFS('BSE - SENSEX Index Options'!$L:$L,'BSE - SENSEX Index Options'!$C:$C,$A170,'BSE - SENSEX Index Options'!$B:$B,C$147,'BSE - SENSEX Index Options'!$H:$H,"Weekly*")+SUMIFS('BSE - SENSEX Index Options'!$L:$L,'BSE - SENSEX Index Options'!$C:$C,$A170,'BSE - SENSEX Index Options'!$B:$B,C$147,'BSE - SENSEX Index Options'!$H:$H,"MDAW*")+SUMIFS('BSE - Other Index Options'!$L:$L,'BSE - Other Index Options'!$C:$C,$A170,'BSE - Other Index Options'!$B:$B,C$147,'BSE - Other Index Options'!$H:$H,"Weekly*")+SUMIFS('BSE - Other Index Options'!$L:$L,'BSE - Other Index Options'!$C:$C,$A170,'BSE - Other Index Options'!$B:$B,C$147,'BSE - Other Index Options'!$H:$H,"MDAW*"))</f>
        <v>121.7811</v>
      </c>
      <c r="D170" s="26">
        <f>IF(SUMIFS('BSE - SENSEX Index Options'!$L:$L,'BSE - SENSEX Index Options'!$C:$C,$A170,'BSE - SENSEX Index Options'!$B:$B,D$147,'BSE - SENSEX Index Options'!$H:$H,"Weekly*")+SUMIFS('BSE - SENSEX Index Options'!$L:$L,'BSE - SENSEX Index Options'!$C:$C,$A170,'BSE - SENSEX Index Options'!$B:$B,D$147,'BSE - SENSEX Index Options'!$H:$H,"MDAW*")+SUMIFS('BSE - Other Index Options'!$L:$L,'BSE - Other Index Options'!$C:$C,$A170,'BSE - Other Index Options'!$B:$B,D$147,'BSE - Other Index Options'!$H:$H,"Weekly*")+SUMIFS('BSE - Other Index Options'!$L:$L,'BSE - Other Index Options'!$C:$C,$A170,'BSE - Other Index Options'!$B:$B,D$147,'BSE - Other Index Options'!$H:$H,"MDAW*")=0,"",SUMIFS('BSE - SENSEX Index Options'!$L:$L,'BSE - SENSEX Index Options'!$C:$C,$A170,'BSE - SENSEX Index Options'!$B:$B,D$147,'BSE - SENSEX Index Options'!$H:$H,"Weekly*")+SUMIFS('BSE - SENSEX Index Options'!$L:$L,'BSE - SENSEX Index Options'!$C:$C,$A170,'BSE - SENSEX Index Options'!$B:$B,D$147,'BSE - SENSEX Index Options'!$H:$H,"MDAW*")+SUMIFS('BSE - Other Index Options'!$L:$L,'BSE - Other Index Options'!$C:$C,$A170,'BSE - Other Index Options'!$B:$B,D$147,'BSE - Other Index Options'!$H:$H,"Weekly*")+SUMIFS('BSE - Other Index Options'!$L:$L,'BSE - Other Index Options'!$C:$C,$A170,'BSE - Other Index Options'!$B:$B,D$147,'BSE - Other Index Options'!$H:$H,"MDAW*"))</f>
        <v>549.74929999999995</v>
      </c>
      <c r="E170" s="26" t="str">
        <f>IF(SUMIFS('BSE - SENSEX Index Options'!$L:$L,'BSE - SENSEX Index Options'!$C:$C,$A170,'BSE - SENSEX Index Options'!$B:$B,E$147,'BSE - SENSEX Index Options'!$H:$H,"Weekly*")+SUMIFS('BSE - SENSEX Index Options'!$L:$L,'BSE - SENSEX Index Options'!$C:$C,$A170,'BSE - SENSEX Index Options'!$B:$B,E$147,'BSE - SENSEX Index Options'!$H:$H,"MDAW*")+SUMIFS('BSE - Other Index Options'!$L:$L,'BSE - Other Index Options'!$C:$C,$A170,'BSE - Other Index Options'!$B:$B,E$147,'BSE - Other Index Options'!$H:$H,"Weekly*")+SUMIFS('BSE - Other Index Options'!$L:$L,'BSE - Other Index Options'!$C:$C,$A170,'BSE - Other Index Options'!$B:$B,E$147,'BSE - Other Index Options'!$H:$H,"MDAW*")=0,"",SUMIFS('BSE - SENSEX Index Options'!$L:$L,'BSE - SENSEX Index Options'!$C:$C,$A170,'BSE - SENSEX Index Options'!$B:$B,E$147,'BSE - SENSEX Index Options'!$H:$H,"Weekly*")+SUMIFS('BSE - SENSEX Index Options'!$L:$L,'BSE - SENSEX Index Options'!$C:$C,$A170,'BSE - SENSEX Index Options'!$B:$B,E$147,'BSE - SENSEX Index Options'!$H:$H,"MDAW*")+SUMIFS('BSE - Other Index Options'!$L:$L,'BSE - Other Index Options'!$C:$C,$A170,'BSE - Other Index Options'!$B:$B,E$147,'BSE - Other Index Options'!$H:$H,"Weekly*")+SUMIFS('BSE - Other Index Options'!$L:$L,'BSE - Other Index Options'!$C:$C,$A170,'BSE - Other Index Options'!$B:$B,E$147,'BSE - Other Index Options'!$H:$H,"MDAW*"))</f>
        <v/>
      </c>
      <c r="F170" s="26">
        <f>IF(SUMIFS('BSE - SENSEX Index Options'!$L:$L,'BSE - SENSEX Index Options'!$C:$C,$A170,'BSE - SENSEX Index Options'!$B:$B,F$147,'BSE - SENSEX Index Options'!$H:$H,"Weekly*")+SUMIFS('BSE - SENSEX Index Options'!$L:$L,'BSE - SENSEX Index Options'!$C:$C,$A170,'BSE - SENSEX Index Options'!$B:$B,F$147,'BSE - SENSEX Index Options'!$H:$H,"MDAW*")+SUMIFS('BSE - Other Index Options'!$L:$L,'BSE - Other Index Options'!$C:$C,$A170,'BSE - Other Index Options'!$B:$B,F$147,'BSE - Other Index Options'!$H:$H,"Weekly*")+SUMIFS('BSE - Other Index Options'!$L:$L,'BSE - Other Index Options'!$C:$C,$A170,'BSE - Other Index Options'!$B:$B,F$147,'BSE - Other Index Options'!$H:$H,"MDAW*")=0,"",SUMIFS('BSE - SENSEX Index Options'!$L:$L,'BSE - SENSEX Index Options'!$C:$C,$A170,'BSE - SENSEX Index Options'!$B:$B,F$147,'BSE - SENSEX Index Options'!$H:$H,"Weekly*")+SUMIFS('BSE - SENSEX Index Options'!$L:$L,'BSE - SENSEX Index Options'!$C:$C,$A170,'BSE - SENSEX Index Options'!$B:$B,F$147,'BSE - SENSEX Index Options'!$H:$H,"MDAW*")+SUMIFS('BSE - Other Index Options'!$L:$L,'BSE - Other Index Options'!$C:$C,$A170,'BSE - Other Index Options'!$B:$B,F$147,'BSE - Other Index Options'!$H:$H,"Weekly*")+SUMIFS('BSE - Other Index Options'!$L:$L,'BSE - Other Index Options'!$C:$C,$A170,'BSE - Other Index Options'!$B:$B,F$147,'BSE - Other Index Options'!$H:$H,"MDAW*"))</f>
        <v>138.15189999999998</v>
      </c>
      <c r="G170" s="26" t="str">
        <f>IF(SUMIFS('BSE - SENSEX Index Options'!$L:$L,'BSE - SENSEX Index Options'!$C:$C,$A170,'BSE - SENSEX Index Options'!$B:$B,G$147,'BSE - SENSEX Index Options'!$H:$H,"Weekly*")+SUMIFS('BSE - SENSEX Index Options'!$L:$L,'BSE - SENSEX Index Options'!$C:$C,$A170,'BSE - SENSEX Index Options'!$B:$B,G$147,'BSE - SENSEX Index Options'!$H:$H,"MDAW*")+SUMIFS('BSE - Other Index Options'!$L:$L,'BSE - Other Index Options'!$C:$C,$A170,'BSE - Other Index Options'!$B:$B,G$147,'BSE - Other Index Options'!$H:$H,"Weekly*")+SUMIFS('BSE - Other Index Options'!$L:$L,'BSE - Other Index Options'!$C:$C,$A170,'BSE - Other Index Options'!$B:$B,G$147,'BSE - Other Index Options'!$H:$H,"MDAW*")=0,"",SUMIFS('BSE - SENSEX Index Options'!$L:$L,'BSE - SENSEX Index Options'!$C:$C,$A170,'BSE - SENSEX Index Options'!$B:$B,G$147,'BSE - SENSEX Index Options'!$H:$H,"Weekly*")+SUMIFS('BSE - SENSEX Index Options'!$L:$L,'BSE - SENSEX Index Options'!$C:$C,$A170,'BSE - SENSEX Index Options'!$B:$B,G$147,'BSE - SENSEX Index Options'!$H:$H,"MDAW*")+SUMIFS('BSE - Other Index Options'!$L:$L,'BSE - Other Index Options'!$C:$C,$A170,'BSE - Other Index Options'!$B:$B,G$147,'BSE - Other Index Options'!$H:$H,"Weekly*")+SUMIFS('BSE - Other Index Options'!$L:$L,'BSE - Other Index Options'!$C:$C,$A170,'BSE - Other Index Options'!$B:$B,G$147,'BSE - Other Index Options'!$H:$H,"MDAW*"))</f>
        <v/>
      </c>
      <c r="H170" s="26">
        <f t="shared" si="6"/>
        <v>937.99069999999995</v>
      </c>
    </row>
    <row r="171" spans="1:8">
      <c r="A171" t="s">
        <v>49</v>
      </c>
      <c r="B171" s="26" t="str">
        <f>IF(SUMIFS('BSE - SENSEX Index Options'!$L:$L,'BSE - SENSEX Index Options'!$C:$C,$A171,'BSE - SENSEX Index Options'!$B:$B,B$147,'BSE - SENSEX Index Options'!$H:$H,"Weekly*")+SUMIFS('BSE - SENSEX Index Options'!$L:$L,'BSE - SENSEX Index Options'!$C:$C,$A171,'BSE - SENSEX Index Options'!$B:$B,B$147,'BSE - SENSEX Index Options'!$H:$H,"MDAW*")+SUMIFS('BSE - Other Index Options'!$L:$L,'BSE - Other Index Options'!$C:$C,$A171,'BSE - Other Index Options'!$B:$B,B$147,'BSE - Other Index Options'!$H:$H,"Weekly*")+SUMIFS('BSE - Other Index Options'!$L:$L,'BSE - Other Index Options'!$C:$C,$A171,'BSE - Other Index Options'!$B:$B,B$147,'BSE - Other Index Options'!$H:$H,"MDAW*")=0,"",SUMIFS('BSE - SENSEX Index Options'!$L:$L,'BSE - SENSEX Index Options'!$C:$C,$A171,'BSE - SENSEX Index Options'!$B:$B,B$147,'BSE - SENSEX Index Options'!$H:$H,"Weekly*")+SUMIFS('BSE - SENSEX Index Options'!$L:$L,'BSE - SENSEX Index Options'!$C:$C,$A171,'BSE - SENSEX Index Options'!$B:$B,B$147,'BSE - SENSEX Index Options'!$H:$H,"MDAW*")+SUMIFS('BSE - Other Index Options'!$L:$L,'BSE - Other Index Options'!$C:$C,$A171,'BSE - Other Index Options'!$B:$B,B$147,'BSE - Other Index Options'!$H:$H,"Weekly*")+SUMIFS('BSE - Other Index Options'!$L:$L,'BSE - Other Index Options'!$C:$C,$A171,'BSE - Other Index Options'!$B:$B,B$147,'BSE - Other Index Options'!$H:$H,"MDAW*"))</f>
        <v/>
      </c>
      <c r="C171" s="26">
        <f>IF(SUMIFS('BSE - SENSEX Index Options'!$L:$L,'BSE - SENSEX Index Options'!$C:$C,$A171,'BSE - SENSEX Index Options'!$B:$B,C$147,'BSE - SENSEX Index Options'!$H:$H,"Weekly*")+SUMIFS('BSE - SENSEX Index Options'!$L:$L,'BSE - SENSEX Index Options'!$C:$C,$A171,'BSE - SENSEX Index Options'!$B:$B,C$147,'BSE - SENSEX Index Options'!$H:$H,"MDAW*")+SUMIFS('BSE - Other Index Options'!$L:$L,'BSE - Other Index Options'!$C:$C,$A171,'BSE - Other Index Options'!$B:$B,C$147,'BSE - Other Index Options'!$H:$H,"Weekly*")+SUMIFS('BSE - Other Index Options'!$L:$L,'BSE - Other Index Options'!$C:$C,$A171,'BSE - Other Index Options'!$B:$B,C$147,'BSE - Other Index Options'!$H:$H,"MDAW*")=0,"",SUMIFS('BSE - SENSEX Index Options'!$L:$L,'BSE - SENSEX Index Options'!$C:$C,$A171,'BSE - SENSEX Index Options'!$B:$B,C$147,'BSE - SENSEX Index Options'!$H:$H,"Weekly*")+SUMIFS('BSE - SENSEX Index Options'!$L:$L,'BSE - SENSEX Index Options'!$C:$C,$A171,'BSE - SENSEX Index Options'!$B:$B,C$147,'BSE - SENSEX Index Options'!$H:$H,"MDAW*")+SUMIFS('BSE - Other Index Options'!$L:$L,'BSE - Other Index Options'!$C:$C,$A171,'BSE - Other Index Options'!$B:$B,C$147,'BSE - Other Index Options'!$H:$H,"Weekly*")+SUMIFS('BSE - Other Index Options'!$L:$L,'BSE - Other Index Options'!$C:$C,$A171,'BSE - Other Index Options'!$B:$B,C$147,'BSE - Other Index Options'!$H:$H,"MDAW*"))</f>
        <v>162.89019999999999</v>
      </c>
      <c r="D171" s="26">
        <f>IF(SUMIFS('BSE - SENSEX Index Options'!$L:$L,'BSE - SENSEX Index Options'!$C:$C,$A171,'BSE - SENSEX Index Options'!$B:$B,D$147,'BSE - SENSEX Index Options'!$H:$H,"Weekly*")+SUMIFS('BSE - SENSEX Index Options'!$L:$L,'BSE - SENSEX Index Options'!$C:$C,$A171,'BSE - SENSEX Index Options'!$B:$B,D$147,'BSE - SENSEX Index Options'!$H:$H,"MDAW*")+SUMIFS('BSE - Other Index Options'!$L:$L,'BSE - Other Index Options'!$C:$C,$A171,'BSE - Other Index Options'!$B:$B,D$147,'BSE - Other Index Options'!$H:$H,"Weekly*")+SUMIFS('BSE - Other Index Options'!$L:$L,'BSE - Other Index Options'!$C:$C,$A171,'BSE - Other Index Options'!$B:$B,D$147,'BSE - Other Index Options'!$H:$H,"MDAW*")=0,"",SUMIFS('BSE - SENSEX Index Options'!$L:$L,'BSE - SENSEX Index Options'!$C:$C,$A171,'BSE - SENSEX Index Options'!$B:$B,D$147,'BSE - SENSEX Index Options'!$H:$H,"Weekly*")+SUMIFS('BSE - SENSEX Index Options'!$L:$L,'BSE - SENSEX Index Options'!$C:$C,$A171,'BSE - SENSEX Index Options'!$B:$B,D$147,'BSE - SENSEX Index Options'!$H:$H,"MDAW*")+SUMIFS('BSE - Other Index Options'!$L:$L,'BSE - Other Index Options'!$C:$C,$A171,'BSE - Other Index Options'!$B:$B,D$147,'BSE - Other Index Options'!$H:$H,"Weekly*")+SUMIFS('BSE - Other Index Options'!$L:$L,'BSE - Other Index Options'!$C:$C,$A171,'BSE - Other Index Options'!$B:$B,D$147,'BSE - Other Index Options'!$H:$H,"MDAW*"))</f>
        <v>463.97039999999998</v>
      </c>
      <c r="E171" s="26">
        <f>IF(SUMIFS('BSE - SENSEX Index Options'!$L:$L,'BSE - SENSEX Index Options'!$C:$C,$A171,'BSE - SENSEX Index Options'!$B:$B,E$147,'BSE - SENSEX Index Options'!$H:$H,"Weekly*")+SUMIFS('BSE - SENSEX Index Options'!$L:$L,'BSE - SENSEX Index Options'!$C:$C,$A171,'BSE - SENSEX Index Options'!$B:$B,E$147,'BSE - SENSEX Index Options'!$H:$H,"MDAW*")+SUMIFS('BSE - Other Index Options'!$L:$L,'BSE - Other Index Options'!$C:$C,$A171,'BSE - Other Index Options'!$B:$B,E$147,'BSE - Other Index Options'!$H:$H,"Weekly*")+SUMIFS('BSE - Other Index Options'!$L:$L,'BSE - Other Index Options'!$C:$C,$A171,'BSE - Other Index Options'!$B:$B,E$147,'BSE - Other Index Options'!$H:$H,"MDAW*")=0,"",SUMIFS('BSE - SENSEX Index Options'!$L:$L,'BSE - SENSEX Index Options'!$C:$C,$A171,'BSE - SENSEX Index Options'!$B:$B,E$147,'BSE - SENSEX Index Options'!$H:$H,"Weekly*")+SUMIFS('BSE - SENSEX Index Options'!$L:$L,'BSE - SENSEX Index Options'!$C:$C,$A171,'BSE - SENSEX Index Options'!$B:$B,E$147,'BSE - SENSEX Index Options'!$H:$H,"MDAW*")+SUMIFS('BSE - Other Index Options'!$L:$L,'BSE - Other Index Options'!$C:$C,$A171,'BSE - Other Index Options'!$B:$B,E$147,'BSE - Other Index Options'!$H:$H,"Weekly*")+SUMIFS('BSE - Other Index Options'!$L:$L,'BSE - Other Index Options'!$C:$C,$A171,'BSE - Other Index Options'!$B:$B,E$147,'BSE - Other Index Options'!$H:$H,"MDAW*"))</f>
        <v>741.5598</v>
      </c>
      <c r="F171" s="26">
        <f>IF(SUMIFS('BSE - SENSEX Index Options'!$L:$L,'BSE - SENSEX Index Options'!$C:$C,$A171,'BSE - SENSEX Index Options'!$B:$B,F$147,'BSE - SENSEX Index Options'!$H:$H,"Weekly*")+SUMIFS('BSE - SENSEX Index Options'!$L:$L,'BSE - SENSEX Index Options'!$C:$C,$A171,'BSE - SENSEX Index Options'!$B:$B,F$147,'BSE - SENSEX Index Options'!$H:$H,"MDAW*")+SUMIFS('BSE - Other Index Options'!$L:$L,'BSE - Other Index Options'!$C:$C,$A171,'BSE - Other Index Options'!$B:$B,F$147,'BSE - Other Index Options'!$H:$H,"Weekly*")+SUMIFS('BSE - Other Index Options'!$L:$L,'BSE - Other Index Options'!$C:$C,$A171,'BSE - Other Index Options'!$B:$B,F$147,'BSE - Other Index Options'!$H:$H,"MDAW*")=0,"",SUMIFS('BSE - SENSEX Index Options'!$L:$L,'BSE - SENSEX Index Options'!$C:$C,$A171,'BSE - SENSEX Index Options'!$B:$B,F$147,'BSE - SENSEX Index Options'!$H:$H,"Weekly*")+SUMIFS('BSE - SENSEX Index Options'!$L:$L,'BSE - SENSEX Index Options'!$C:$C,$A171,'BSE - SENSEX Index Options'!$B:$B,F$147,'BSE - SENSEX Index Options'!$H:$H,"MDAW*")+SUMIFS('BSE - Other Index Options'!$L:$L,'BSE - Other Index Options'!$C:$C,$A171,'BSE - Other Index Options'!$B:$B,F$147,'BSE - Other Index Options'!$H:$H,"Weekly*")+SUMIFS('BSE - Other Index Options'!$L:$L,'BSE - Other Index Options'!$C:$C,$A171,'BSE - Other Index Options'!$B:$B,F$147,'BSE - Other Index Options'!$H:$H,"MDAW*"))</f>
        <v>145.41729999999998</v>
      </c>
      <c r="G171" s="26" t="str">
        <f>IF(SUMIFS('BSE - SENSEX Index Options'!$L:$L,'BSE - SENSEX Index Options'!$C:$C,$A171,'BSE - SENSEX Index Options'!$B:$B,G$147,'BSE - SENSEX Index Options'!$H:$H,"Weekly*")+SUMIFS('BSE - SENSEX Index Options'!$L:$L,'BSE - SENSEX Index Options'!$C:$C,$A171,'BSE - SENSEX Index Options'!$B:$B,G$147,'BSE - SENSEX Index Options'!$H:$H,"MDAW*")+SUMIFS('BSE - Other Index Options'!$L:$L,'BSE - Other Index Options'!$C:$C,$A171,'BSE - Other Index Options'!$B:$B,G$147,'BSE - Other Index Options'!$H:$H,"Weekly*")+SUMIFS('BSE - Other Index Options'!$L:$L,'BSE - Other Index Options'!$C:$C,$A171,'BSE - Other Index Options'!$B:$B,G$147,'BSE - Other Index Options'!$H:$H,"MDAW*")=0,"",SUMIFS('BSE - SENSEX Index Options'!$L:$L,'BSE - SENSEX Index Options'!$C:$C,$A171,'BSE - SENSEX Index Options'!$B:$B,G$147,'BSE - SENSEX Index Options'!$H:$H,"Weekly*")+SUMIFS('BSE - SENSEX Index Options'!$L:$L,'BSE - SENSEX Index Options'!$C:$C,$A171,'BSE - SENSEX Index Options'!$B:$B,G$147,'BSE - SENSEX Index Options'!$H:$H,"MDAW*")+SUMIFS('BSE - Other Index Options'!$L:$L,'BSE - Other Index Options'!$C:$C,$A171,'BSE - Other Index Options'!$B:$B,G$147,'BSE - Other Index Options'!$H:$H,"Weekly*")+SUMIFS('BSE - Other Index Options'!$L:$L,'BSE - Other Index Options'!$C:$C,$A171,'BSE - Other Index Options'!$B:$B,G$147,'BSE - Other Index Options'!$H:$H,"MDAW*"))</f>
        <v/>
      </c>
      <c r="H171" s="26">
        <f t="shared" si="6"/>
        <v>1513.8377</v>
      </c>
    </row>
    <row r="172" spans="1:8">
      <c r="A172" t="s">
        <v>50</v>
      </c>
      <c r="B172" s="26" t="str">
        <f>IF(SUMIFS('BSE - SENSEX Index Options'!$L:$L,'BSE - SENSEX Index Options'!$C:$C,$A172,'BSE - SENSEX Index Options'!$B:$B,B$147,'BSE - SENSEX Index Options'!$H:$H,"Weekly*")+SUMIFS('BSE - SENSEX Index Options'!$L:$L,'BSE - SENSEX Index Options'!$C:$C,$A172,'BSE - SENSEX Index Options'!$B:$B,B$147,'BSE - SENSEX Index Options'!$H:$H,"MDAW*")+SUMIFS('BSE - Other Index Options'!$L:$L,'BSE - Other Index Options'!$C:$C,$A172,'BSE - Other Index Options'!$B:$B,B$147,'BSE - Other Index Options'!$H:$H,"Weekly*")+SUMIFS('BSE - Other Index Options'!$L:$L,'BSE - Other Index Options'!$C:$C,$A172,'BSE - Other Index Options'!$B:$B,B$147,'BSE - Other Index Options'!$H:$H,"MDAW*")=0,"",SUMIFS('BSE - SENSEX Index Options'!$L:$L,'BSE - SENSEX Index Options'!$C:$C,$A172,'BSE - SENSEX Index Options'!$B:$B,B$147,'BSE - SENSEX Index Options'!$H:$H,"Weekly*")+SUMIFS('BSE - SENSEX Index Options'!$L:$L,'BSE - SENSEX Index Options'!$C:$C,$A172,'BSE - SENSEX Index Options'!$B:$B,B$147,'BSE - SENSEX Index Options'!$H:$H,"MDAW*")+SUMIFS('BSE - Other Index Options'!$L:$L,'BSE - Other Index Options'!$C:$C,$A172,'BSE - Other Index Options'!$B:$B,B$147,'BSE - Other Index Options'!$H:$H,"Weekly*")+SUMIFS('BSE - Other Index Options'!$L:$L,'BSE - Other Index Options'!$C:$C,$A172,'BSE - Other Index Options'!$B:$B,B$147,'BSE - Other Index Options'!$H:$H,"MDAW*"))</f>
        <v/>
      </c>
      <c r="C172" s="26" t="str">
        <f>IF(SUMIFS('BSE - SENSEX Index Options'!$L:$L,'BSE - SENSEX Index Options'!$C:$C,$A172,'BSE - SENSEX Index Options'!$B:$B,C$147,'BSE - SENSEX Index Options'!$H:$H,"Weekly*")+SUMIFS('BSE - SENSEX Index Options'!$L:$L,'BSE - SENSEX Index Options'!$C:$C,$A172,'BSE - SENSEX Index Options'!$B:$B,C$147,'BSE - SENSEX Index Options'!$H:$H,"MDAW*")+SUMIFS('BSE - Other Index Options'!$L:$L,'BSE - Other Index Options'!$C:$C,$A172,'BSE - Other Index Options'!$B:$B,C$147,'BSE - Other Index Options'!$H:$H,"Weekly*")+SUMIFS('BSE - Other Index Options'!$L:$L,'BSE - Other Index Options'!$C:$C,$A172,'BSE - Other Index Options'!$B:$B,C$147,'BSE - Other Index Options'!$H:$H,"MDAW*")=0,"",SUMIFS('BSE - SENSEX Index Options'!$L:$L,'BSE - SENSEX Index Options'!$C:$C,$A172,'BSE - SENSEX Index Options'!$B:$B,C$147,'BSE - SENSEX Index Options'!$H:$H,"Weekly*")+SUMIFS('BSE - SENSEX Index Options'!$L:$L,'BSE - SENSEX Index Options'!$C:$C,$A172,'BSE - SENSEX Index Options'!$B:$B,C$147,'BSE - SENSEX Index Options'!$H:$H,"MDAW*")+SUMIFS('BSE - Other Index Options'!$L:$L,'BSE - Other Index Options'!$C:$C,$A172,'BSE - Other Index Options'!$B:$B,C$147,'BSE - Other Index Options'!$H:$H,"Weekly*")+SUMIFS('BSE - Other Index Options'!$L:$L,'BSE - Other Index Options'!$C:$C,$A172,'BSE - Other Index Options'!$B:$B,C$147,'BSE - Other Index Options'!$H:$H,"MDAW*"))</f>
        <v/>
      </c>
      <c r="D172" s="26" t="str">
        <f>IF(SUMIFS('BSE - SENSEX Index Options'!$L:$L,'BSE - SENSEX Index Options'!$C:$C,$A172,'BSE - SENSEX Index Options'!$B:$B,D$147,'BSE - SENSEX Index Options'!$H:$H,"Weekly*")+SUMIFS('BSE - SENSEX Index Options'!$L:$L,'BSE - SENSEX Index Options'!$C:$C,$A172,'BSE - SENSEX Index Options'!$B:$B,D$147,'BSE - SENSEX Index Options'!$H:$H,"MDAW*")+SUMIFS('BSE - Other Index Options'!$L:$L,'BSE - Other Index Options'!$C:$C,$A172,'BSE - Other Index Options'!$B:$B,D$147,'BSE - Other Index Options'!$H:$H,"Weekly*")+SUMIFS('BSE - Other Index Options'!$L:$L,'BSE - Other Index Options'!$C:$C,$A172,'BSE - Other Index Options'!$B:$B,D$147,'BSE - Other Index Options'!$H:$H,"MDAW*")=0,"",SUMIFS('BSE - SENSEX Index Options'!$L:$L,'BSE - SENSEX Index Options'!$C:$C,$A172,'BSE - SENSEX Index Options'!$B:$B,D$147,'BSE - SENSEX Index Options'!$H:$H,"Weekly*")+SUMIFS('BSE - SENSEX Index Options'!$L:$L,'BSE - SENSEX Index Options'!$C:$C,$A172,'BSE - SENSEX Index Options'!$B:$B,D$147,'BSE - SENSEX Index Options'!$H:$H,"MDAW*")+SUMIFS('BSE - Other Index Options'!$L:$L,'BSE - Other Index Options'!$C:$C,$A172,'BSE - Other Index Options'!$B:$B,D$147,'BSE - Other Index Options'!$H:$H,"Weekly*")+SUMIFS('BSE - Other Index Options'!$L:$L,'BSE - Other Index Options'!$C:$C,$A172,'BSE - Other Index Options'!$B:$B,D$147,'BSE - Other Index Options'!$H:$H,"MDAW*"))</f>
        <v/>
      </c>
      <c r="E172" s="26">
        <f>IF(SUMIFS('BSE - SENSEX Index Options'!$L:$L,'BSE - SENSEX Index Options'!$C:$C,$A172,'BSE - SENSEX Index Options'!$B:$B,E$147,'BSE - SENSEX Index Options'!$H:$H,"Weekly*")+SUMIFS('BSE - SENSEX Index Options'!$L:$L,'BSE - SENSEX Index Options'!$C:$C,$A172,'BSE - SENSEX Index Options'!$B:$B,E$147,'BSE - SENSEX Index Options'!$H:$H,"MDAW*")+SUMIFS('BSE - Other Index Options'!$L:$L,'BSE - Other Index Options'!$C:$C,$A172,'BSE - Other Index Options'!$B:$B,E$147,'BSE - Other Index Options'!$H:$H,"Weekly*")+SUMIFS('BSE - Other Index Options'!$L:$L,'BSE - Other Index Options'!$C:$C,$A172,'BSE - Other Index Options'!$B:$B,E$147,'BSE - Other Index Options'!$H:$H,"MDAW*")=0,"",SUMIFS('BSE - SENSEX Index Options'!$L:$L,'BSE - SENSEX Index Options'!$C:$C,$A172,'BSE - SENSEX Index Options'!$B:$B,E$147,'BSE - SENSEX Index Options'!$H:$H,"Weekly*")+SUMIFS('BSE - SENSEX Index Options'!$L:$L,'BSE - SENSEX Index Options'!$C:$C,$A172,'BSE - SENSEX Index Options'!$B:$B,E$147,'BSE - SENSEX Index Options'!$H:$H,"MDAW*")+SUMIFS('BSE - Other Index Options'!$L:$L,'BSE - Other Index Options'!$C:$C,$A172,'BSE - Other Index Options'!$B:$B,E$147,'BSE - Other Index Options'!$H:$H,"Weekly*")+SUMIFS('BSE - Other Index Options'!$L:$L,'BSE - Other Index Options'!$C:$C,$A172,'BSE - Other Index Options'!$B:$B,E$147,'BSE - Other Index Options'!$H:$H,"MDAW*"))</f>
        <v>671.46630000000005</v>
      </c>
      <c r="F172" s="26">
        <f>IF(SUMIFS('BSE - SENSEX Index Options'!$L:$L,'BSE - SENSEX Index Options'!$C:$C,$A172,'BSE - SENSEX Index Options'!$B:$B,F$147,'BSE - SENSEX Index Options'!$H:$H,"Weekly*")+SUMIFS('BSE - SENSEX Index Options'!$L:$L,'BSE - SENSEX Index Options'!$C:$C,$A172,'BSE - SENSEX Index Options'!$B:$B,F$147,'BSE - SENSEX Index Options'!$H:$H,"MDAW*")+SUMIFS('BSE - Other Index Options'!$L:$L,'BSE - Other Index Options'!$C:$C,$A172,'BSE - Other Index Options'!$B:$B,F$147,'BSE - Other Index Options'!$H:$H,"Weekly*")+SUMIFS('BSE - Other Index Options'!$L:$L,'BSE - Other Index Options'!$C:$C,$A172,'BSE - Other Index Options'!$B:$B,F$147,'BSE - Other Index Options'!$H:$H,"MDAW*")=0,"",SUMIFS('BSE - SENSEX Index Options'!$L:$L,'BSE - SENSEX Index Options'!$C:$C,$A172,'BSE - SENSEX Index Options'!$B:$B,F$147,'BSE - SENSEX Index Options'!$H:$H,"Weekly*")+SUMIFS('BSE - SENSEX Index Options'!$L:$L,'BSE - SENSEX Index Options'!$C:$C,$A172,'BSE - SENSEX Index Options'!$B:$B,F$147,'BSE - SENSEX Index Options'!$H:$H,"MDAW*")+SUMIFS('BSE - Other Index Options'!$L:$L,'BSE - Other Index Options'!$C:$C,$A172,'BSE - Other Index Options'!$B:$B,F$147,'BSE - Other Index Options'!$H:$H,"Weekly*")+SUMIFS('BSE - Other Index Options'!$L:$L,'BSE - Other Index Options'!$C:$C,$A172,'BSE - Other Index Options'!$B:$B,F$147,'BSE - Other Index Options'!$H:$H,"MDAW*"))</f>
        <v>137.72229999999999</v>
      </c>
      <c r="G172" s="26" t="str">
        <f>IF(SUMIFS('BSE - SENSEX Index Options'!$L:$L,'BSE - SENSEX Index Options'!$C:$C,$A172,'BSE - SENSEX Index Options'!$B:$B,G$147,'BSE - SENSEX Index Options'!$H:$H,"Weekly*")+SUMIFS('BSE - SENSEX Index Options'!$L:$L,'BSE - SENSEX Index Options'!$C:$C,$A172,'BSE - SENSEX Index Options'!$B:$B,G$147,'BSE - SENSEX Index Options'!$H:$H,"MDAW*")+SUMIFS('BSE - Other Index Options'!$L:$L,'BSE - Other Index Options'!$C:$C,$A172,'BSE - Other Index Options'!$B:$B,G$147,'BSE - Other Index Options'!$H:$H,"Weekly*")+SUMIFS('BSE - Other Index Options'!$L:$L,'BSE - Other Index Options'!$C:$C,$A172,'BSE - Other Index Options'!$B:$B,G$147,'BSE - Other Index Options'!$H:$H,"MDAW*")=0,"",SUMIFS('BSE - SENSEX Index Options'!$L:$L,'BSE - SENSEX Index Options'!$C:$C,$A172,'BSE - SENSEX Index Options'!$B:$B,G$147,'BSE - SENSEX Index Options'!$H:$H,"Weekly*")+SUMIFS('BSE - SENSEX Index Options'!$L:$L,'BSE - SENSEX Index Options'!$C:$C,$A172,'BSE - SENSEX Index Options'!$B:$B,G$147,'BSE - SENSEX Index Options'!$H:$H,"MDAW*")+SUMIFS('BSE - Other Index Options'!$L:$L,'BSE - Other Index Options'!$C:$C,$A172,'BSE - Other Index Options'!$B:$B,G$147,'BSE - Other Index Options'!$H:$H,"Weekly*")+SUMIFS('BSE - Other Index Options'!$L:$L,'BSE - Other Index Options'!$C:$C,$A172,'BSE - Other Index Options'!$B:$B,G$147,'BSE - Other Index Options'!$H:$H,"MDAW*"))</f>
        <v/>
      </c>
      <c r="H172" s="26">
        <f t="shared" si="6"/>
        <v>809.18860000000006</v>
      </c>
    </row>
    <row r="173" spans="1:8">
      <c r="A173" t="s">
        <v>51</v>
      </c>
      <c r="B173" s="26">
        <f>IF(SUMIFS('BSE - SENSEX Index Options'!$L:$L,'BSE - SENSEX Index Options'!$C:$C,$A173,'BSE - SENSEX Index Options'!$B:$B,B$147,'BSE - SENSEX Index Options'!$H:$H,"Weekly*")+SUMIFS('BSE - SENSEX Index Options'!$L:$L,'BSE - SENSEX Index Options'!$C:$C,$A173,'BSE - SENSEX Index Options'!$B:$B,B$147,'BSE - SENSEX Index Options'!$H:$H,"MDAW*")+SUMIFS('BSE - Other Index Options'!$L:$L,'BSE - Other Index Options'!$C:$C,$A173,'BSE - Other Index Options'!$B:$B,B$147,'BSE - Other Index Options'!$H:$H,"Weekly*")+SUMIFS('BSE - Other Index Options'!$L:$L,'BSE - Other Index Options'!$C:$C,$A173,'BSE - Other Index Options'!$B:$B,B$147,'BSE - Other Index Options'!$H:$H,"MDAW*")=0,"",SUMIFS('BSE - SENSEX Index Options'!$L:$L,'BSE - SENSEX Index Options'!$C:$C,$A173,'BSE - SENSEX Index Options'!$B:$B,B$147,'BSE - SENSEX Index Options'!$H:$H,"Weekly*")+SUMIFS('BSE - SENSEX Index Options'!$L:$L,'BSE - SENSEX Index Options'!$C:$C,$A173,'BSE - SENSEX Index Options'!$B:$B,B$147,'BSE - SENSEX Index Options'!$H:$H,"MDAW*")+SUMIFS('BSE - Other Index Options'!$L:$L,'BSE - Other Index Options'!$C:$C,$A173,'BSE - Other Index Options'!$B:$B,B$147,'BSE - Other Index Options'!$H:$H,"Weekly*")+SUMIFS('BSE - Other Index Options'!$L:$L,'BSE - Other Index Options'!$C:$C,$A173,'BSE - Other Index Options'!$B:$B,B$147,'BSE - Other Index Options'!$H:$H,"MDAW*"))</f>
        <v>175.07919999999999</v>
      </c>
      <c r="C173" s="26">
        <f>IF(SUMIFS('BSE - SENSEX Index Options'!$L:$L,'BSE - SENSEX Index Options'!$C:$C,$A173,'BSE - SENSEX Index Options'!$B:$B,C$147,'BSE - SENSEX Index Options'!$H:$H,"Weekly*")+SUMIFS('BSE - SENSEX Index Options'!$L:$L,'BSE - SENSEX Index Options'!$C:$C,$A173,'BSE - SENSEX Index Options'!$B:$B,C$147,'BSE - SENSEX Index Options'!$H:$H,"MDAW*")+SUMIFS('BSE - Other Index Options'!$L:$L,'BSE - Other Index Options'!$C:$C,$A173,'BSE - Other Index Options'!$B:$B,C$147,'BSE - Other Index Options'!$H:$H,"Weekly*")+SUMIFS('BSE - Other Index Options'!$L:$L,'BSE - Other Index Options'!$C:$C,$A173,'BSE - Other Index Options'!$B:$B,C$147,'BSE - Other Index Options'!$H:$H,"MDAW*")=0,"",SUMIFS('BSE - SENSEX Index Options'!$L:$L,'BSE - SENSEX Index Options'!$C:$C,$A173,'BSE - SENSEX Index Options'!$B:$B,C$147,'BSE - SENSEX Index Options'!$H:$H,"Weekly*")+SUMIFS('BSE - SENSEX Index Options'!$L:$L,'BSE - SENSEX Index Options'!$C:$C,$A173,'BSE - SENSEX Index Options'!$B:$B,C$147,'BSE - SENSEX Index Options'!$H:$H,"MDAW*")+SUMIFS('BSE - Other Index Options'!$L:$L,'BSE - Other Index Options'!$C:$C,$A173,'BSE - Other Index Options'!$B:$B,C$147,'BSE - Other Index Options'!$H:$H,"Weekly*")+SUMIFS('BSE - Other Index Options'!$L:$L,'BSE - Other Index Options'!$C:$C,$A173,'BSE - Other Index Options'!$B:$B,C$147,'BSE - Other Index Options'!$H:$H,"MDAW*"))</f>
        <v>196.4563</v>
      </c>
      <c r="D173" s="26">
        <f>IF(SUMIFS('BSE - SENSEX Index Options'!$L:$L,'BSE - SENSEX Index Options'!$C:$C,$A173,'BSE - SENSEX Index Options'!$B:$B,D$147,'BSE - SENSEX Index Options'!$H:$H,"Weekly*")+SUMIFS('BSE - SENSEX Index Options'!$L:$L,'BSE - SENSEX Index Options'!$C:$C,$A173,'BSE - SENSEX Index Options'!$B:$B,D$147,'BSE - SENSEX Index Options'!$H:$H,"MDAW*")+SUMIFS('BSE - Other Index Options'!$L:$L,'BSE - Other Index Options'!$C:$C,$A173,'BSE - Other Index Options'!$B:$B,D$147,'BSE - Other Index Options'!$H:$H,"Weekly*")+SUMIFS('BSE - Other Index Options'!$L:$L,'BSE - Other Index Options'!$C:$C,$A173,'BSE - Other Index Options'!$B:$B,D$147,'BSE - Other Index Options'!$H:$H,"MDAW*")=0,"",SUMIFS('BSE - SENSEX Index Options'!$L:$L,'BSE - SENSEX Index Options'!$C:$C,$A173,'BSE - SENSEX Index Options'!$B:$B,D$147,'BSE - SENSEX Index Options'!$H:$H,"Weekly*")+SUMIFS('BSE - SENSEX Index Options'!$L:$L,'BSE - SENSEX Index Options'!$C:$C,$A173,'BSE - SENSEX Index Options'!$B:$B,D$147,'BSE - SENSEX Index Options'!$H:$H,"MDAW*")+SUMIFS('BSE - Other Index Options'!$L:$L,'BSE - Other Index Options'!$C:$C,$A173,'BSE - Other Index Options'!$B:$B,D$147,'BSE - Other Index Options'!$H:$H,"Weekly*")+SUMIFS('BSE - Other Index Options'!$L:$L,'BSE - Other Index Options'!$C:$C,$A173,'BSE - Other Index Options'!$B:$B,D$147,'BSE - Other Index Options'!$H:$H,"MDAW*"))</f>
        <v>373.54250000000002</v>
      </c>
      <c r="E173" s="26">
        <f>IF(SUMIFS('BSE - SENSEX Index Options'!$L:$L,'BSE - SENSEX Index Options'!$C:$C,$A173,'BSE - SENSEX Index Options'!$B:$B,E$147,'BSE - SENSEX Index Options'!$H:$H,"Weekly*")+SUMIFS('BSE - SENSEX Index Options'!$L:$L,'BSE - SENSEX Index Options'!$C:$C,$A173,'BSE - SENSEX Index Options'!$B:$B,E$147,'BSE - SENSEX Index Options'!$H:$H,"MDAW*")+SUMIFS('BSE - Other Index Options'!$L:$L,'BSE - Other Index Options'!$C:$C,$A173,'BSE - Other Index Options'!$B:$B,E$147,'BSE - Other Index Options'!$H:$H,"Weekly*")+SUMIFS('BSE - Other Index Options'!$L:$L,'BSE - Other Index Options'!$C:$C,$A173,'BSE - Other Index Options'!$B:$B,E$147,'BSE - Other Index Options'!$H:$H,"MDAW*")=0,"",SUMIFS('BSE - SENSEX Index Options'!$L:$L,'BSE - SENSEX Index Options'!$C:$C,$A173,'BSE - SENSEX Index Options'!$B:$B,E$147,'BSE - SENSEX Index Options'!$H:$H,"Weekly*")+SUMIFS('BSE - SENSEX Index Options'!$L:$L,'BSE - SENSEX Index Options'!$C:$C,$A173,'BSE - SENSEX Index Options'!$B:$B,E$147,'BSE - SENSEX Index Options'!$H:$H,"MDAW*")+SUMIFS('BSE - Other Index Options'!$L:$L,'BSE - Other Index Options'!$C:$C,$A173,'BSE - Other Index Options'!$B:$B,E$147,'BSE - Other Index Options'!$H:$H,"Weekly*")+SUMIFS('BSE - Other Index Options'!$L:$L,'BSE - Other Index Options'!$C:$C,$A173,'BSE - Other Index Options'!$B:$B,E$147,'BSE - Other Index Options'!$H:$H,"MDAW*"))</f>
        <v>515.26979999999992</v>
      </c>
      <c r="F173" s="26">
        <f>IF(SUMIFS('BSE - SENSEX Index Options'!$L:$L,'BSE - SENSEX Index Options'!$C:$C,$A173,'BSE - SENSEX Index Options'!$B:$B,F$147,'BSE - SENSEX Index Options'!$H:$H,"Weekly*")+SUMIFS('BSE - SENSEX Index Options'!$L:$L,'BSE - SENSEX Index Options'!$C:$C,$A173,'BSE - SENSEX Index Options'!$B:$B,F$147,'BSE - SENSEX Index Options'!$H:$H,"MDAW*")+SUMIFS('BSE - Other Index Options'!$L:$L,'BSE - Other Index Options'!$C:$C,$A173,'BSE - Other Index Options'!$B:$B,F$147,'BSE - Other Index Options'!$H:$H,"Weekly*")+SUMIFS('BSE - Other Index Options'!$L:$L,'BSE - Other Index Options'!$C:$C,$A173,'BSE - Other Index Options'!$B:$B,F$147,'BSE - Other Index Options'!$H:$H,"MDAW*")=0,"",SUMIFS('BSE - SENSEX Index Options'!$L:$L,'BSE - SENSEX Index Options'!$C:$C,$A173,'BSE - SENSEX Index Options'!$B:$B,F$147,'BSE - SENSEX Index Options'!$H:$H,"Weekly*")+SUMIFS('BSE - SENSEX Index Options'!$L:$L,'BSE - SENSEX Index Options'!$C:$C,$A173,'BSE - SENSEX Index Options'!$B:$B,F$147,'BSE - SENSEX Index Options'!$H:$H,"MDAW*")+SUMIFS('BSE - Other Index Options'!$L:$L,'BSE - Other Index Options'!$C:$C,$A173,'BSE - Other Index Options'!$B:$B,F$147,'BSE - Other Index Options'!$H:$H,"Weekly*")+SUMIFS('BSE - Other Index Options'!$L:$L,'BSE - Other Index Options'!$C:$C,$A173,'BSE - Other Index Options'!$B:$B,F$147,'BSE - Other Index Options'!$H:$H,"MDAW*"))</f>
        <v>126.56850000000001</v>
      </c>
      <c r="G173" s="26">
        <f>IF(SUMIFS('BSE - SENSEX Index Options'!$L:$L,'BSE - SENSEX Index Options'!$C:$C,$A173,'BSE - SENSEX Index Options'!$B:$B,G$147,'BSE - SENSEX Index Options'!$H:$H,"Weekly*")+SUMIFS('BSE - SENSEX Index Options'!$L:$L,'BSE - SENSEX Index Options'!$C:$C,$A173,'BSE - SENSEX Index Options'!$B:$B,G$147,'BSE - SENSEX Index Options'!$H:$H,"MDAW*")+SUMIFS('BSE - Other Index Options'!$L:$L,'BSE - Other Index Options'!$C:$C,$A173,'BSE - Other Index Options'!$B:$B,G$147,'BSE - Other Index Options'!$H:$H,"Weekly*")+SUMIFS('BSE - Other Index Options'!$L:$L,'BSE - Other Index Options'!$C:$C,$A173,'BSE - Other Index Options'!$B:$B,G$147,'BSE - Other Index Options'!$H:$H,"MDAW*")=0,"",SUMIFS('BSE - SENSEX Index Options'!$L:$L,'BSE - SENSEX Index Options'!$C:$C,$A173,'BSE - SENSEX Index Options'!$B:$B,G$147,'BSE - SENSEX Index Options'!$H:$H,"Weekly*")+SUMIFS('BSE - SENSEX Index Options'!$L:$L,'BSE - SENSEX Index Options'!$C:$C,$A173,'BSE - SENSEX Index Options'!$B:$B,G$147,'BSE - SENSEX Index Options'!$H:$H,"MDAW*")+SUMIFS('BSE - Other Index Options'!$L:$L,'BSE - Other Index Options'!$C:$C,$A173,'BSE - Other Index Options'!$B:$B,G$147,'BSE - Other Index Options'!$H:$H,"Weekly*")+SUMIFS('BSE - Other Index Options'!$L:$L,'BSE - Other Index Options'!$C:$C,$A173,'BSE - Other Index Options'!$B:$B,G$147,'BSE - Other Index Options'!$H:$H,"MDAW*"))</f>
        <v>247.3312</v>
      </c>
      <c r="H173" s="26">
        <f t="shared" si="6"/>
        <v>1634.2475000000002</v>
      </c>
    </row>
    <row r="174" spans="1:8">
      <c r="A174" t="s">
        <v>52</v>
      </c>
      <c r="B174" s="26">
        <f>IF(SUMIFS('BSE - SENSEX Index Options'!$L:$L,'BSE - SENSEX Index Options'!$C:$C,$A174,'BSE - SENSEX Index Options'!$B:$B,B$147,'BSE - SENSEX Index Options'!$H:$H,"Weekly*")+SUMIFS('BSE - SENSEX Index Options'!$L:$L,'BSE - SENSEX Index Options'!$C:$C,$A174,'BSE - SENSEX Index Options'!$B:$B,B$147,'BSE - SENSEX Index Options'!$H:$H,"MDAW*")+SUMIFS('BSE - Other Index Options'!$L:$L,'BSE - Other Index Options'!$C:$C,$A174,'BSE - Other Index Options'!$B:$B,B$147,'BSE - Other Index Options'!$H:$H,"Weekly*")+SUMIFS('BSE - Other Index Options'!$L:$L,'BSE - Other Index Options'!$C:$C,$A174,'BSE - Other Index Options'!$B:$B,B$147,'BSE - Other Index Options'!$H:$H,"MDAW*")=0,"",SUMIFS('BSE - SENSEX Index Options'!$L:$L,'BSE - SENSEX Index Options'!$C:$C,$A174,'BSE - SENSEX Index Options'!$B:$B,B$147,'BSE - SENSEX Index Options'!$H:$H,"Weekly*")+SUMIFS('BSE - SENSEX Index Options'!$L:$L,'BSE - SENSEX Index Options'!$C:$C,$A174,'BSE - SENSEX Index Options'!$B:$B,B$147,'BSE - SENSEX Index Options'!$H:$H,"MDAW*")+SUMIFS('BSE - Other Index Options'!$L:$L,'BSE - Other Index Options'!$C:$C,$A174,'BSE - Other Index Options'!$B:$B,B$147,'BSE - Other Index Options'!$H:$H,"Weekly*")+SUMIFS('BSE - Other Index Options'!$L:$L,'BSE - Other Index Options'!$C:$C,$A174,'BSE - Other Index Options'!$B:$B,B$147,'BSE - Other Index Options'!$H:$H,"MDAW*"))</f>
        <v>85.828699999999998</v>
      </c>
      <c r="C174" s="26">
        <f>IF(SUMIFS('BSE - SENSEX Index Options'!$L:$L,'BSE - SENSEX Index Options'!$C:$C,$A174,'BSE - SENSEX Index Options'!$B:$B,C$147,'BSE - SENSEX Index Options'!$H:$H,"Weekly*")+SUMIFS('BSE - SENSEX Index Options'!$L:$L,'BSE - SENSEX Index Options'!$C:$C,$A174,'BSE - SENSEX Index Options'!$B:$B,C$147,'BSE - SENSEX Index Options'!$H:$H,"MDAW*")+SUMIFS('BSE - Other Index Options'!$L:$L,'BSE - Other Index Options'!$C:$C,$A174,'BSE - Other Index Options'!$B:$B,C$147,'BSE - Other Index Options'!$H:$H,"Weekly*")+SUMIFS('BSE - Other Index Options'!$L:$L,'BSE - Other Index Options'!$C:$C,$A174,'BSE - Other Index Options'!$B:$B,C$147,'BSE - Other Index Options'!$H:$H,"MDAW*")=0,"",SUMIFS('BSE - SENSEX Index Options'!$L:$L,'BSE - SENSEX Index Options'!$C:$C,$A174,'BSE - SENSEX Index Options'!$B:$B,C$147,'BSE - SENSEX Index Options'!$H:$H,"Weekly*")+SUMIFS('BSE - SENSEX Index Options'!$L:$L,'BSE - SENSEX Index Options'!$C:$C,$A174,'BSE - SENSEX Index Options'!$B:$B,C$147,'BSE - SENSEX Index Options'!$H:$H,"MDAW*")+SUMIFS('BSE - Other Index Options'!$L:$L,'BSE - Other Index Options'!$C:$C,$A174,'BSE - Other Index Options'!$B:$B,C$147,'BSE - Other Index Options'!$H:$H,"Weekly*")+SUMIFS('BSE - Other Index Options'!$L:$L,'BSE - Other Index Options'!$C:$C,$A174,'BSE - Other Index Options'!$B:$B,C$147,'BSE - Other Index Options'!$H:$H,"MDAW*"))</f>
        <v>87.5244</v>
      </c>
      <c r="D174" s="26">
        <f>IF(SUMIFS('BSE - SENSEX Index Options'!$L:$L,'BSE - SENSEX Index Options'!$C:$C,$A174,'BSE - SENSEX Index Options'!$B:$B,D$147,'BSE - SENSEX Index Options'!$H:$H,"Weekly*")+SUMIFS('BSE - SENSEX Index Options'!$L:$L,'BSE - SENSEX Index Options'!$C:$C,$A174,'BSE - SENSEX Index Options'!$B:$B,D$147,'BSE - SENSEX Index Options'!$H:$H,"MDAW*")+SUMIFS('BSE - Other Index Options'!$L:$L,'BSE - Other Index Options'!$C:$C,$A174,'BSE - Other Index Options'!$B:$B,D$147,'BSE - Other Index Options'!$H:$H,"Weekly*")+SUMIFS('BSE - Other Index Options'!$L:$L,'BSE - Other Index Options'!$C:$C,$A174,'BSE - Other Index Options'!$B:$B,D$147,'BSE - Other Index Options'!$H:$H,"MDAW*")=0,"",SUMIFS('BSE - SENSEX Index Options'!$L:$L,'BSE - SENSEX Index Options'!$C:$C,$A174,'BSE - SENSEX Index Options'!$B:$B,D$147,'BSE - SENSEX Index Options'!$H:$H,"Weekly*")+SUMIFS('BSE - SENSEX Index Options'!$L:$L,'BSE - SENSEX Index Options'!$C:$C,$A174,'BSE - SENSEX Index Options'!$B:$B,D$147,'BSE - SENSEX Index Options'!$H:$H,"MDAW*")+SUMIFS('BSE - Other Index Options'!$L:$L,'BSE - Other Index Options'!$C:$C,$A174,'BSE - Other Index Options'!$B:$B,D$147,'BSE - Other Index Options'!$H:$H,"Weekly*")+SUMIFS('BSE - Other Index Options'!$L:$L,'BSE - Other Index Options'!$C:$C,$A174,'BSE - Other Index Options'!$B:$B,D$147,'BSE - Other Index Options'!$H:$H,"MDAW*"))</f>
        <v>259.49630000000002</v>
      </c>
      <c r="E174" s="26">
        <f>IF(SUMIFS('BSE - SENSEX Index Options'!$L:$L,'BSE - SENSEX Index Options'!$C:$C,$A174,'BSE - SENSEX Index Options'!$B:$B,E$147,'BSE - SENSEX Index Options'!$H:$H,"Weekly*")+SUMIFS('BSE - SENSEX Index Options'!$L:$L,'BSE - SENSEX Index Options'!$C:$C,$A174,'BSE - SENSEX Index Options'!$B:$B,E$147,'BSE - SENSEX Index Options'!$H:$H,"MDAW*")+SUMIFS('BSE - Other Index Options'!$L:$L,'BSE - Other Index Options'!$C:$C,$A174,'BSE - Other Index Options'!$B:$B,E$147,'BSE - Other Index Options'!$H:$H,"Weekly*")+SUMIFS('BSE - Other Index Options'!$L:$L,'BSE - Other Index Options'!$C:$C,$A174,'BSE - Other Index Options'!$B:$B,E$147,'BSE - Other Index Options'!$H:$H,"MDAW*")=0,"",SUMIFS('BSE - SENSEX Index Options'!$L:$L,'BSE - SENSEX Index Options'!$C:$C,$A174,'BSE - SENSEX Index Options'!$B:$B,E$147,'BSE - SENSEX Index Options'!$H:$H,"Weekly*")+SUMIFS('BSE - SENSEX Index Options'!$L:$L,'BSE - SENSEX Index Options'!$C:$C,$A174,'BSE - SENSEX Index Options'!$B:$B,E$147,'BSE - SENSEX Index Options'!$H:$H,"MDAW*")+SUMIFS('BSE - Other Index Options'!$L:$L,'BSE - Other Index Options'!$C:$C,$A174,'BSE - Other Index Options'!$B:$B,E$147,'BSE - Other Index Options'!$H:$H,"Weekly*")+SUMIFS('BSE - Other Index Options'!$L:$L,'BSE - Other Index Options'!$C:$C,$A174,'BSE - Other Index Options'!$B:$B,E$147,'BSE - Other Index Options'!$H:$H,"MDAW*"))</f>
        <v>427.55150000000003</v>
      </c>
      <c r="F174" s="26">
        <f>IF(SUMIFS('BSE - SENSEX Index Options'!$L:$L,'BSE - SENSEX Index Options'!$C:$C,$A174,'BSE - SENSEX Index Options'!$B:$B,F$147,'BSE - SENSEX Index Options'!$H:$H,"Weekly*")+SUMIFS('BSE - SENSEX Index Options'!$L:$L,'BSE - SENSEX Index Options'!$C:$C,$A174,'BSE - SENSEX Index Options'!$B:$B,F$147,'BSE - SENSEX Index Options'!$H:$H,"MDAW*")+SUMIFS('BSE - Other Index Options'!$L:$L,'BSE - Other Index Options'!$C:$C,$A174,'BSE - Other Index Options'!$B:$B,F$147,'BSE - Other Index Options'!$H:$H,"Weekly*")+SUMIFS('BSE - Other Index Options'!$L:$L,'BSE - Other Index Options'!$C:$C,$A174,'BSE - Other Index Options'!$B:$B,F$147,'BSE - Other Index Options'!$H:$H,"MDAW*")=0,"",SUMIFS('BSE - SENSEX Index Options'!$L:$L,'BSE - SENSEX Index Options'!$C:$C,$A174,'BSE - SENSEX Index Options'!$B:$B,F$147,'BSE - SENSEX Index Options'!$H:$H,"Weekly*")+SUMIFS('BSE - SENSEX Index Options'!$L:$L,'BSE - SENSEX Index Options'!$C:$C,$A174,'BSE - SENSEX Index Options'!$B:$B,F$147,'BSE - SENSEX Index Options'!$H:$H,"MDAW*")+SUMIFS('BSE - Other Index Options'!$L:$L,'BSE - Other Index Options'!$C:$C,$A174,'BSE - Other Index Options'!$B:$B,F$147,'BSE - Other Index Options'!$H:$H,"Weekly*")+SUMIFS('BSE - Other Index Options'!$L:$L,'BSE - Other Index Options'!$C:$C,$A174,'BSE - Other Index Options'!$B:$B,F$147,'BSE - Other Index Options'!$H:$H,"MDAW*"))</f>
        <v>102.75890000000001</v>
      </c>
      <c r="G174" s="26" t="str">
        <f>IF(SUMIFS('BSE - SENSEX Index Options'!$L:$L,'BSE - SENSEX Index Options'!$C:$C,$A174,'BSE - SENSEX Index Options'!$B:$B,G$147,'BSE - SENSEX Index Options'!$H:$H,"Weekly*")+SUMIFS('BSE - SENSEX Index Options'!$L:$L,'BSE - SENSEX Index Options'!$C:$C,$A174,'BSE - SENSEX Index Options'!$B:$B,G$147,'BSE - SENSEX Index Options'!$H:$H,"MDAW*")+SUMIFS('BSE - Other Index Options'!$L:$L,'BSE - Other Index Options'!$C:$C,$A174,'BSE - Other Index Options'!$B:$B,G$147,'BSE - Other Index Options'!$H:$H,"Weekly*")+SUMIFS('BSE - Other Index Options'!$L:$L,'BSE - Other Index Options'!$C:$C,$A174,'BSE - Other Index Options'!$B:$B,G$147,'BSE - Other Index Options'!$H:$H,"MDAW*")=0,"",SUMIFS('BSE - SENSEX Index Options'!$L:$L,'BSE - SENSEX Index Options'!$C:$C,$A174,'BSE - SENSEX Index Options'!$B:$B,G$147,'BSE - SENSEX Index Options'!$H:$H,"Weekly*")+SUMIFS('BSE - SENSEX Index Options'!$L:$L,'BSE - SENSEX Index Options'!$C:$C,$A174,'BSE - SENSEX Index Options'!$B:$B,G$147,'BSE - SENSEX Index Options'!$H:$H,"MDAW*")+SUMIFS('BSE - Other Index Options'!$L:$L,'BSE - Other Index Options'!$C:$C,$A174,'BSE - Other Index Options'!$B:$B,G$147,'BSE - Other Index Options'!$H:$H,"Weekly*")+SUMIFS('BSE - Other Index Options'!$L:$L,'BSE - Other Index Options'!$C:$C,$A174,'BSE - Other Index Options'!$B:$B,G$147,'BSE - Other Index Options'!$H:$H,"MDAW*"))</f>
        <v/>
      </c>
      <c r="H174" s="26">
        <f t="shared" si="6"/>
        <v>963.15980000000013</v>
      </c>
    </row>
    <row r="175" spans="1:8">
      <c r="A175" t="s">
        <v>53</v>
      </c>
      <c r="B175" s="26">
        <f>IF(SUMIFS('BSE - SENSEX Index Options'!$L:$L,'BSE - SENSEX Index Options'!$C:$C,$A175,'BSE - SENSEX Index Options'!$B:$B,B$147,'BSE - SENSEX Index Options'!$H:$H,"Weekly*")+SUMIFS('BSE - SENSEX Index Options'!$L:$L,'BSE - SENSEX Index Options'!$C:$C,$A175,'BSE - SENSEX Index Options'!$B:$B,B$147,'BSE - SENSEX Index Options'!$H:$H,"MDAW*")+SUMIFS('BSE - Other Index Options'!$L:$L,'BSE - Other Index Options'!$C:$C,$A175,'BSE - Other Index Options'!$B:$B,B$147,'BSE - Other Index Options'!$H:$H,"Weekly*")+SUMIFS('BSE - Other Index Options'!$L:$L,'BSE - Other Index Options'!$C:$C,$A175,'BSE - Other Index Options'!$B:$B,B$147,'BSE - Other Index Options'!$H:$H,"MDAW*")=0,"",SUMIFS('BSE - SENSEX Index Options'!$L:$L,'BSE - SENSEX Index Options'!$C:$C,$A175,'BSE - SENSEX Index Options'!$B:$B,B$147,'BSE - SENSEX Index Options'!$H:$H,"Weekly*")+SUMIFS('BSE - SENSEX Index Options'!$L:$L,'BSE - SENSEX Index Options'!$C:$C,$A175,'BSE - SENSEX Index Options'!$B:$B,B$147,'BSE - SENSEX Index Options'!$H:$H,"MDAW*")+SUMIFS('BSE - Other Index Options'!$L:$L,'BSE - Other Index Options'!$C:$C,$A175,'BSE - Other Index Options'!$B:$B,B$147,'BSE - Other Index Options'!$H:$H,"Weekly*")+SUMIFS('BSE - Other Index Options'!$L:$L,'BSE - Other Index Options'!$C:$C,$A175,'BSE - Other Index Options'!$B:$B,B$147,'BSE - Other Index Options'!$H:$H,"MDAW*"))</f>
        <v>112.3528</v>
      </c>
      <c r="C175" s="26">
        <f>IF(SUMIFS('BSE - SENSEX Index Options'!$L:$L,'BSE - SENSEX Index Options'!$C:$C,$A175,'BSE - SENSEX Index Options'!$B:$B,C$147,'BSE - SENSEX Index Options'!$H:$H,"Weekly*")+SUMIFS('BSE - SENSEX Index Options'!$L:$L,'BSE - SENSEX Index Options'!$C:$C,$A175,'BSE - SENSEX Index Options'!$B:$B,C$147,'BSE - SENSEX Index Options'!$H:$H,"MDAW*")+SUMIFS('BSE - Other Index Options'!$L:$L,'BSE - Other Index Options'!$C:$C,$A175,'BSE - Other Index Options'!$B:$B,C$147,'BSE - Other Index Options'!$H:$H,"Weekly*")+SUMIFS('BSE - Other Index Options'!$L:$L,'BSE - Other Index Options'!$C:$C,$A175,'BSE - Other Index Options'!$B:$B,C$147,'BSE - Other Index Options'!$H:$H,"MDAW*")=0,"",SUMIFS('BSE - SENSEX Index Options'!$L:$L,'BSE - SENSEX Index Options'!$C:$C,$A175,'BSE - SENSEX Index Options'!$B:$B,C$147,'BSE - SENSEX Index Options'!$H:$H,"Weekly*")+SUMIFS('BSE - SENSEX Index Options'!$L:$L,'BSE - SENSEX Index Options'!$C:$C,$A175,'BSE - SENSEX Index Options'!$B:$B,C$147,'BSE - SENSEX Index Options'!$H:$H,"MDAW*")+SUMIFS('BSE - Other Index Options'!$L:$L,'BSE - Other Index Options'!$C:$C,$A175,'BSE - Other Index Options'!$B:$B,C$147,'BSE - Other Index Options'!$H:$H,"Weekly*")+SUMIFS('BSE - Other Index Options'!$L:$L,'BSE - Other Index Options'!$C:$C,$A175,'BSE - Other Index Options'!$B:$B,C$147,'BSE - Other Index Options'!$H:$H,"MDAW*"))</f>
        <v>109.91830000000002</v>
      </c>
      <c r="D175" s="26">
        <f>IF(SUMIFS('BSE - SENSEX Index Options'!$L:$L,'BSE - SENSEX Index Options'!$C:$C,$A175,'BSE - SENSEX Index Options'!$B:$B,D$147,'BSE - SENSEX Index Options'!$H:$H,"Weekly*")+SUMIFS('BSE - SENSEX Index Options'!$L:$L,'BSE - SENSEX Index Options'!$C:$C,$A175,'BSE - SENSEX Index Options'!$B:$B,D$147,'BSE - SENSEX Index Options'!$H:$H,"MDAW*")+SUMIFS('BSE - Other Index Options'!$L:$L,'BSE - Other Index Options'!$C:$C,$A175,'BSE - Other Index Options'!$B:$B,D$147,'BSE - Other Index Options'!$H:$H,"Weekly*")+SUMIFS('BSE - Other Index Options'!$L:$L,'BSE - Other Index Options'!$C:$C,$A175,'BSE - Other Index Options'!$B:$B,D$147,'BSE - Other Index Options'!$H:$H,"MDAW*")=0,"",SUMIFS('BSE - SENSEX Index Options'!$L:$L,'BSE - SENSEX Index Options'!$C:$C,$A175,'BSE - SENSEX Index Options'!$B:$B,D$147,'BSE - SENSEX Index Options'!$H:$H,"Weekly*")+SUMIFS('BSE - SENSEX Index Options'!$L:$L,'BSE - SENSEX Index Options'!$C:$C,$A175,'BSE - SENSEX Index Options'!$B:$B,D$147,'BSE - SENSEX Index Options'!$H:$H,"MDAW*")+SUMIFS('BSE - Other Index Options'!$L:$L,'BSE - Other Index Options'!$C:$C,$A175,'BSE - Other Index Options'!$B:$B,D$147,'BSE - Other Index Options'!$H:$H,"Weekly*")+SUMIFS('BSE - Other Index Options'!$L:$L,'BSE - Other Index Options'!$C:$C,$A175,'BSE - Other Index Options'!$B:$B,D$147,'BSE - Other Index Options'!$H:$H,"MDAW*"))</f>
        <v>309.62639999999999</v>
      </c>
      <c r="E175" s="26">
        <f>IF(SUMIFS('BSE - SENSEX Index Options'!$L:$L,'BSE - SENSEX Index Options'!$C:$C,$A175,'BSE - SENSEX Index Options'!$B:$B,E$147,'BSE - SENSEX Index Options'!$H:$H,"Weekly*")+SUMIFS('BSE - SENSEX Index Options'!$L:$L,'BSE - SENSEX Index Options'!$C:$C,$A175,'BSE - SENSEX Index Options'!$B:$B,E$147,'BSE - SENSEX Index Options'!$H:$H,"MDAW*")+SUMIFS('BSE - Other Index Options'!$L:$L,'BSE - Other Index Options'!$C:$C,$A175,'BSE - Other Index Options'!$B:$B,E$147,'BSE - Other Index Options'!$H:$H,"Weekly*")+SUMIFS('BSE - Other Index Options'!$L:$L,'BSE - Other Index Options'!$C:$C,$A175,'BSE - Other Index Options'!$B:$B,E$147,'BSE - Other Index Options'!$H:$H,"MDAW*")=0,"",SUMIFS('BSE - SENSEX Index Options'!$L:$L,'BSE - SENSEX Index Options'!$C:$C,$A175,'BSE - SENSEX Index Options'!$B:$B,E$147,'BSE - SENSEX Index Options'!$H:$H,"Weekly*")+SUMIFS('BSE - SENSEX Index Options'!$L:$L,'BSE - SENSEX Index Options'!$C:$C,$A175,'BSE - SENSEX Index Options'!$B:$B,E$147,'BSE - SENSEX Index Options'!$H:$H,"MDAW*")+SUMIFS('BSE - Other Index Options'!$L:$L,'BSE - Other Index Options'!$C:$C,$A175,'BSE - Other Index Options'!$B:$B,E$147,'BSE - Other Index Options'!$H:$H,"Weekly*")+SUMIFS('BSE - Other Index Options'!$L:$L,'BSE - Other Index Options'!$C:$C,$A175,'BSE - Other Index Options'!$B:$B,E$147,'BSE - Other Index Options'!$H:$H,"MDAW*"))</f>
        <v>575.44960000000003</v>
      </c>
      <c r="F175" s="26">
        <f>IF(SUMIFS('BSE - SENSEX Index Options'!$L:$L,'BSE - SENSEX Index Options'!$C:$C,$A175,'BSE - SENSEX Index Options'!$B:$B,F$147,'BSE - SENSEX Index Options'!$H:$H,"Weekly*")+SUMIFS('BSE - SENSEX Index Options'!$L:$L,'BSE - SENSEX Index Options'!$C:$C,$A175,'BSE - SENSEX Index Options'!$B:$B,F$147,'BSE - SENSEX Index Options'!$H:$H,"MDAW*")+SUMIFS('BSE - Other Index Options'!$L:$L,'BSE - Other Index Options'!$C:$C,$A175,'BSE - Other Index Options'!$B:$B,F$147,'BSE - Other Index Options'!$H:$H,"Weekly*")+SUMIFS('BSE - Other Index Options'!$L:$L,'BSE - Other Index Options'!$C:$C,$A175,'BSE - Other Index Options'!$B:$B,F$147,'BSE - Other Index Options'!$H:$H,"MDAW*")=0,"",SUMIFS('BSE - SENSEX Index Options'!$L:$L,'BSE - SENSEX Index Options'!$C:$C,$A175,'BSE - SENSEX Index Options'!$B:$B,F$147,'BSE - SENSEX Index Options'!$H:$H,"Weekly*")+SUMIFS('BSE - SENSEX Index Options'!$L:$L,'BSE - SENSEX Index Options'!$C:$C,$A175,'BSE - SENSEX Index Options'!$B:$B,F$147,'BSE - SENSEX Index Options'!$H:$H,"MDAW*")+SUMIFS('BSE - Other Index Options'!$L:$L,'BSE - Other Index Options'!$C:$C,$A175,'BSE - Other Index Options'!$B:$B,F$147,'BSE - Other Index Options'!$H:$H,"Weekly*")+SUMIFS('BSE - Other Index Options'!$L:$L,'BSE - Other Index Options'!$C:$C,$A175,'BSE - Other Index Options'!$B:$B,F$147,'BSE - Other Index Options'!$H:$H,"MDAW*"))</f>
        <v>147.07680000000002</v>
      </c>
      <c r="G175" s="26" t="str">
        <f>IF(SUMIFS('BSE - SENSEX Index Options'!$L:$L,'BSE - SENSEX Index Options'!$C:$C,$A175,'BSE - SENSEX Index Options'!$B:$B,G$147,'BSE - SENSEX Index Options'!$H:$H,"Weekly*")+SUMIFS('BSE - SENSEX Index Options'!$L:$L,'BSE - SENSEX Index Options'!$C:$C,$A175,'BSE - SENSEX Index Options'!$B:$B,G$147,'BSE - SENSEX Index Options'!$H:$H,"MDAW*")+SUMIFS('BSE - Other Index Options'!$L:$L,'BSE - Other Index Options'!$C:$C,$A175,'BSE - Other Index Options'!$B:$B,G$147,'BSE - Other Index Options'!$H:$H,"Weekly*")+SUMIFS('BSE - Other Index Options'!$L:$L,'BSE - Other Index Options'!$C:$C,$A175,'BSE - Other Index Options'!$B:$B,G$147,'BSE - Other Index Options'!$H:$H,"MDAW*")=0,"",SUMIFS('BSE - SENSEX Index Options'!$L:$L,'BSE - SENSEX Index Options'!$C:$C,$A175,'BSE - SENSEX Index Options'!$B:$B,G$147,'BSE - SENSEX Index Options'!$H:$H,"Weekly*")+SUMIFS('BSE - SENSEX Index Options'!$L:$L,'BSE - SENSEX Index Options'!$C:$C,$A175,'BSE - SENSEX Index Options'!$B:$B,G$147,'BSE - SENSEX Index Options'!$H:$H,"MDAW*")+SUMIFS('BSE - Other Index Options'!$L:$L,'BSE - Other Index Options'!$C:$C,$A175,'BSE - Other Index Options'!$B:$B,G$147,'BSE - Other Index Options'!$H:$H,"Weekly*")+SUMIFS('BSE - Other Index Options'!$L:$L,'BSE - Other Index Options'!$C:$C,$A175,'BSE - Other Index Options'!$B:$B,G$147,'BSE - Other Index Options'!$H:$H,"MDAW*"))</f>
        <v/>
      </c>
      <c r="H175" s="26">
        <f t="shared" si="6"/>
        <v>1254.4239</v>
      </c>
    </row>
    <row r="176" spans="1:8">
      <c r="A176" t="s">
        <v>54</v>
      </c>
      <c r="B176" s="26">
        <f>IF(SUMIFS('BSE - SENSEX Index Options'!$L:$L,'BSE - SENSEX Index Options'!$C:$C,$A176,'BSE - SENSEX Index Options'!$B:$B,B$147,'BSE - SENSEX Index Options'!$H:$H,"Weekly*")+SUMIFS('BSE - SENSEX Index Options'!$L:$L,'BSE - SENSEX Index Options'!$C:$C,$A176,'BSE - SENSEX Index Options'!$B:$B,B$147,'BSE - SENSEX Index Options'!$H:$H,"MDAW*")+SUMIFS('BSE - Other Index Options'!$L:$L,'BSE - Other Index Options'!$C:$C,$A176,'BSE - Other Index Options'!$B:$B,B$147,'BSE - Other Index Options'!$H:$H,"Weekly*")+SUMIFS('BSE - Other Index Options'!$L:$L,'BSE - Other Index Options'!$C:$C,$A176,'BSE - Other Index Options'!$B:$B,B$147,'BSE - Other Index Options'!$H:$H,"MDAW*")=0,"",SUMIFS('BSE - SENSEX Index Options'!$L:$L,'BSE - SENSEX Index Options'!$C:$C,$A176,'BSE - SENSEX Index Options'!$B:$B,B$147,'BSE - SENSEX Index Options'!$H:$H,"Weekly*")+SUMIFS('BSE - SENSEX Index Options'!$L:$L,'BSE - SENSEX Index Options'!$C:$C,$A176,'BSE - SENSEX Index Options'!$B:$B,B$147,'BSE - SENSEX Index Options'!$H:$H,"MDAW*")+SUMIFS('BSE - Other Index Options'!$L:$L,'BSE - Other Index Options'!$C:$C,$A176,'BSE - Other Index Options'!$B:$B,B$147,'BSE - Other Index Options'!$H:$H,"Weekly*")+SUMIFS('BSE - Other Index Options'!$L:$L,'BSE - Other Index Options'!$C:$C,$A176,'BSE - Other Index Options'!$B:$B,B$147,'BSE - Other Index Options'!$H:$H,"MDAW*"))</f>
        <v>119.1525</v>
      </c>
      <c r="C176" s="26">
        <f>IF(SUMIFS('BSE - SENSEX Index Options'!$L:$L,'BSE - SENSEX Index Options'!$C:$C,$A176,'BSE - SENSEX Index Options'!$B:$B,C$147,'BSE - SENSEX Index Options'!$H:$H,"Weekly*")+SUMIFS('BSE - SENSEX Index Options'!$L:$L,'BSE - SENSEX Index Options'!$C:$C,$A176,'BSE - SENSEX Index Options'!$B:$B,C$147,'BSE - SENSEX Index Options'!$H:$H,"MDAW*")+SUMIFS('BSE - Other Index Options'!$L:$L,'BSE - Other Index Options'!$C:$C,$A176,'BSE - Other Index Options'!$B:$B,C$147,'BSE - Other Index Options'!$H:$H,"Weekly*")+SUMIFS('BSE - Other Index Options'!$L:$L,'BSE - Other Index Options'!$C:$C,$A176,'BSE - Other Index Options'!$B:$B,C$147,'BSE - Other Index Options'!$H:$H,"MDAW*")=0,"",SUMIFS('BSE - SENSEX Index Options'!$L:$L,'BSE - SENSEX Index Options'!$C:$C,$A176,'BSE - SENSEX Index Options'!$B:$B,C$147,'BSE - SENSEX Index Options'!$H:$H,"Weekly*")+SUMIFS('BSE - SENSEX Index Options'!$L:$L,'BSE - SENSEX Index Options'!$C:$C,$A176,'BSE - SENSEX Index Options'!$B:$B,C$147,'BSE - SENSEX Index Options'!$H:$H,"MDAW*")+SUMIFS('BSE - Other Index Options'!$L:$L,'BSE - Other Index Options'!$C:$C,$A176,'BSE - Other Index Options'!$B:$B,C$147,'BSE - Other Index Options'!$H:$H,"Weekly*")+SUMIFS('BSE - Other Index Options'!$L:$L,'BSE - Other Index Options'!$C:$C,$A176,'BSE - Other Index Options'!$B:$B,C$147,'BSE - Other Index Options'!$H:$H,"MDAW*"))</f>
        <v>125.7616</v>
      </c>
      <c r="D176" s="26">
        <f>IF(SUMIFS('BSE - SENSEX Index Options'!$L:$L,'BSE - SENSEX Index Options'!$C:$C,$A176,'BSE - SENSEX Index Options'!$B:$B,D$147,'BSE - SENSEX Index Options'!$H:$H,"Weekly*")+SUMIFS('BSE - SENSEX Index Options'!$L:$L,'BSE - SENSEX Index Options'!$C:$C,$A176,'BSE - SENSEX Index Options'!$B:$B,D$147,'BSE - SENSEX Index Options'!$H:$H,"MDAW*")+SUMIFS('BSE - Other Index Options'!$L:$L,'BSE - Other Index Options'!$C:$C,$A176,'BSE - Other Index Options'!$B:$B,D$147,'BSE - Other Index Options'!$H:$H,"Weekly*")+SUMIFS('BSE - Other Index Options'!$L:$L,'BSE - Other Index Options'!$C:$C,$A176,'BSE - Other Index Options'!$B:$B,D$147,'BSE - Other Index Options'!$H:$H,"MDAW*")=0,"",SUMIFS('BSE - SENSEX Index Options'!$L:$L,'BSE - SENSEX Index Options'!$C:$C,$A176,'BSE - SENSEX Index Options'!$B:$B,D$147,'BSE - SENSEX Index Options'!$H:$H,"Weekly*")+SUMIFS('BSE - SENSEX Index Options'!$L:$L,'BSE - SENSEX Index Options'!$C:$C,$A176,'BSE - SENSEX Index Options'!$B:$B,D$147,'BSE - SENSEX Index Options'!$H:$H,"MDAW*")+SUMIFS('BSE - Other Index Options'!$L:$L,'BSE - Other Index Options'!$C:$C,$A176,'BSE - Other Index Options'!$B:$B,D$147,'BSE - Other Index Options'!$H:$H,"Weekly*")+SUMIFS('BSE - Other Index Options'!$L:$L,'BSE - Other Index Options'!$C:$C,$A176,'BSE - Other Index Options'!$B:$B,D$147,'BSE - Other Index Options'!$H:$H,"MDAW*"))</f>
        <v>406.6918</v>
      </c>
      <c r="E176" s="26">
        <f>IF(SUMIFS('BSE - SENSEX Index Options'!$L:$L,'BSE - SENSEX Index Options'!$C:$C,$A176,'BSE - SENSEX Index Options'!$B:$B,E$147,'BSE - SENSEX Index Options'!$H:$H,"Weekly*")+SUMIFS('BSE - SENSEX Index Options'!$L:$L,'BSE - SENSEX Index Options'!$C:$C,$A176,'BSE - SENSEX Index Options'!$B:$B,E$147,'BSE - SENSEX Index Options'!$H:$H,"MDAW*")+SUMIFS('BSE - Other Index Options'!$L:$L,'BSE - Other Index Options'!$C:$C,$A176,'BSE - Other Index Options'!$B:$B,E$147,'BSE - Other Index Options'!$H:$H,"Weekly*")+SUMIFS('BSE - Other Index Options'!$L:$L,'BSE - Other Index Options'!$C:$C,$A176,'BSE - Other Index Options'!$B:$B,E$147,'BSE - Other Index Options'!$H:$H,"MDAW*")=0,"",SUMIFS('BSE - SENSEX Index Options'!$L:$L,'BSE - SENSEX Index Options'!$C:$C,$A176,'BSE - SENSEX Index Options'!$B:$B,E$147,'BSE - SENSEX Index Options'!$H:$H,"Weekly*")+SUMIFS('BSE - SENSEX Index Options'!$L:$L,'BSE - SENSEX Index Options'!$C:$C,$A176,'BSE - SENSEX Index Options'!$B:$B,E$147,'BSE - SENSEX Index Options'!$H:$H,"MDAW*")+SUMIFS('BSE - Other Index Options'!$L:$L,'BSE - Other Index Options'!$C:$C,$A176,'BSE - Other Index Options'!$B:$B,E$147,'BSE - Other Index Options'!$H:$H,"Weekly*")+SUMIFS('BSE - Other Index Options'!$L:$L,'BSE - Other Index Options'!$C:$C,$A176,'BSE - Other Index Options'!$B:$B,E$147,'BSE - Other Index Options'!$H:$H,"MDAW*"))</f>
        <v>647.25519999999995</v>
      </c>
      <c r="F176" s="26">
        <f>IF(SUMIFS('BSE - SENSEX Index Options'!$L:$L,'BSE - SENSEX Index Options'!$C:$C,$A176,'BSE - SENSEX Index Options'!$B:$B,F$147,'BSE - SENSEX Index Options'!$H:$H,"Weekly*")+SUMIFS('BSE - SENSEX Index Options'!$L:$L,'BSE - SENSEX Index Options'!$C:$C,$A176,'BSE - SENSEX Index Options'!$B:$B,F$147,'BSE - SENSEX Index Options'!$H:$H,"MDAW*")+SUMIFS('BSE - Other Index Options'!$L:$L,'BSE - Other Index Options'!$C:$C,$A176,'BSE - Other Index Options'!$B:$B,F$147,'BSE - Other Index Options'!$H:$H,"Weekly*")+SUMIFS('BSE - Other Index Options'!$L:$L,'BSE - Other Index Options'!$C:$C,$A176,'BSE - Other Index Options'!$B:$B,F$147,'BSE - Other Index Options'!$H:$H,"MDAW*")=0,"",SUMIFS('BSE - SENSEX Index Options'!$L:$L,'BSE - SENSEX Index Options'!$C:$C,$A176,'BSE - SENSEX Index Options'!$B:$B,F$147,'BSE - SENSEX Index Options'!$H:$H,"Weekly*")+SUMIFS('BSE - SENSEX Index Options'!$L:$L,'BSE - SENSEX Index Options'!$C:$C,$A176,'BSE - SENSEX Index Options'!$B:$B,F$147,'BSE - SENSEX Index Options'!$H:$H,"MDAW*")+SUMIFS('BSE - Other Index Options'!$L:$L,'BSE - Other Index Options'!$C:$C,$A176,'BSE - Other Index Options'!$B:$B,F$147,'BSE - Other Index Options'!$H:$H,"Weekly*")+SUMIFS('BSE - Other Index Options'!$L:$L,'BSE - Other Index Options'!$C:$C,$A176,'BSE - Other Index Options'!$B:$B,F$147,'BSE - Other Index Options'!$H:$H,"MDAW*"))</f>
        <v>122.05510000000001</v>
      </c>
      <c r="G176" s="26" t="str">
        <f>IF(SUMIFS('BSE - SENSEX Index Options'!$L:$L,'BSE - SENSEX Index Options'!$C:$C,$A176,'BSE - SENSEX Index Options'!$B:$B,G$147,'BSE - SENSEX Index Options'!$H:$H,"Weekly*")+SUMIFS('BSE - SENSEX Index Options'!$L:$L,'BSE - SENSEX Index Options'!$C:$C,$A176,'BSE - SENSEX Index Options'!$B:$B,G$147,'BSE - SENSEX Index Options'!$H:$H,"MDAW*")+SUMIFS('BSE - Other Index Options'!$L:$L,'BSE - Other Index Options'!$C:$C,$A176,'BSE - Other Index Options'!$B:$B,G$147,'BSE - Other Index Options'!$H:$H,"Weekly*")+SUMIFS('BSE - Other Index Options'!$L:$L,'BSE - Other Index Options'!$C:$C,$A176,'BSE - Other Index Options'!$B:$B,G$147,'BSE - Other Index Options'!$H:$H,"MDAW*")=0,"",SUMIFS('BSE - SENSEX Index Options'!$L:$L,'BSE - SENSEX Index Options'!$C:$C,$A176,'BSE - SENSEX Index Options'!$B:$B,G$147,'BSE - SENSEX Index Options'!$H:$H,"Weekly*")+SUMIFS('BSE - SENSEX Index Options'!$L:$L,'BSE - SENSEX Index Options'!$C:$C,$A176,'BSE - SENSEX Index Options'!$B:$B,G$147,'BSE - SENSEX Index Options'!$H:$H,"MDAW*")+SUMIFS('BSE - Other Index Options'!$L:$L,'BSE - Other Index Options'!$C:$C,$A176,'BSE - Other Index Options'!$B:$B,G$147,'BSE - Other Index Options'!$H:$H,"Weekly*")+SUMIFS('BSE - Other Index Options'!$L:$L,'BSE - Other Index Options'!$C:$C,$A176,'BSE - Other Index Options'!$B:$B,G$147,'BSE - Other Index Options'!$H:$H,"MDAW*"))</f>
        <v/>
      </c>
      <c r="H176" s="26">
        <f t="shared" si="6"/>
        <v>1420.9162000000001</v>
      </c>
    </row>
    <row r="177" spans="1:8">
      <c r="A177" t="s">
        <v>55</v>
      </c>
      <c r="B177" s="26">
        <f>IF(SUMIFS('BSE - SENSEX Index Options'!$L:$L,'BSE - SENSEX Index Options'!$C:$C,$A177,'BSE - SENSEX Index Options'!$B:$B,B$147,'BSE - SENSEX Index Options'!$H:$H,"Weekly*")+SUMIFS('BSE - SENSEX Index Options'!$L:$L,'BSE - SENSEX Index Options'!$C:$C,$A177,'BSE - SENSEX Index Options'!$B:$B,B$147,'BSE - SENSEX Index Options'!$H:$H,"MDAW*")+SUMIFS('BSE - Other Index Options'!$L:$L,'BSE - Other Index Options'!$C:$C,$A177,'BSE - Other Index Options'!$B:$B,B$147,'BSE - Other Index Options'!$H:$H,"Weekly*")+SUMIFS('BSE - Other Index Options'!$L:$L,'BSE - Other Index Options'!$C:$C,$A177,'BSE - Other Index Options'!$B:$B,B$147,'BSE - Other Index Options'!$H:$H,"MDAW*")=0,"",SUMIFS('BSE - SENSEX Index Options'!$L:$L,'BSE - SENSEX Index Options'!$C:$C,$A177,'BSE - SENSEX Index Options'!$B:$B,B$147,'BSE - SENSEX Index Options'!$H:$H,"Weekly*")+SUMIFS('BSE - SENSEX Index Options'!$L:$L,'BSE - SENSEX Index Options'!$C:$C,$A177,'BSE - SENSEX Index Options'!$B:$B,B$147,'BSE - SENSEX Index Options'!$H:$H,"MDAW*")+SUMIFS('BSE - Other Index Options'!$L:$L,'BSE - Other Index Options'!$C:$C,$A177,'BSE - Other Index Options'!$B:$B,B$147,'BSE - Other Index Options'!$H:$H,"Weekly*")+SUMIFS('BSE - Other Index Options'!$L:$L,'BSE - Other Index Options'!$C:$C,$A177,'BSE - Other Index Options'!$B:$B,B$147,'BSE - Other Index Options'!$H:$H,"MDAW*"))</f>
        <v>178.65530000000001</v>
      </c>
      <c r="C177" s="26" t="str">
        <f>IF(SUMIFS('BSE - SENSEX Index Options'!$L:$L,'BSE - SENSEX Index Options'!$C:$C,$A177,'BSE - SENSEX Index Options'!$B:$B,C$147,'BSE - SENSEX Index Options'!$H:$H,"Weekly*")+SUMIFS('BSE - SENSEX Index Options'!$L:$L,'BSE - SENSEX Index Options'!$C:$C,$A177,'BSE - SENSEX Index Options'!$B:$B,C$147,'BSE - SENSEX Index Options'!$H:$H,"MDAW*")+SUMIFS('BSE - Other Index Options'!$L:$L,'BSE - Other Index Options'!$C:$C,$A177,'BSE - Other Index Options'!$B:$B,C$147,'BSE - Other Index Options'!$H:$H,"Weekly*")+SUMIFS('BSE - Other Index Options'!$L:$L,'BSE - Other Index Options'!$C:$C,$A177,'BSE - Other Index Options'!$B:$B,C$147,'BSE - Other Index Options'!$H:$H,"MDAW*")=0,"",SUMIFS('BSE - SENSEX Index Options'!$L:$L,'BSE - SENSEX Index Options'!$C:$C,$A177,'BSE - SENSEX Index Options'!$B:$B,C$147,'BSE - SENSEX Index Options'!$H:$H,"Weekly*")+SUMIFS('BSE - SENSEX Index Options'!$L:$L,'BSE - SENSEX Index Options'!$C:$C,$A177,'BSE - SENSEX Index Options'!$B:$B,C$147,'BSE - SENSEX Index Options'!$H:$H,"MDAW*")+SUMIFS('BSE - Other Index Options'!$L:$L,'BSE - Other Index Options'!$C:$C,$A177,'BSE - Other Index Options'!$B:$B,C$147,'BSE - Other Index Options'!$H:$H,"Weekly*")+SUMIFS('BSE - Other Index Options'!$L:$L,'BSE - Other Index Options'!$C:$C,$A177,'BSE - Other Index Options'!$B:$B,C$147,'BSE - Other Index Options'!$H:$H,"MDAW*"))</f>
        <v/>
      </c>
      <c r="D177" s="26">
        <f>IF(SUMIFS('BSE - SENSEX Index Options'!$L:$L,'BSE - SENSEX Index Options'!$C:$C,$A177,'BSE - SENSEX Index Options'!$B:$B,D$147,'BSE - SENSEX Index Options'!$H:$H,"Weekly*")+SUMIFS('BSE - SENSEX Index Options'!$L:$L,'BSE - SENSEX Index Options'!$C:$C,$A177,'BSE - SENSEX Index Options'!$B:$B,D$147,'BSE - SENSEX Index Options'!$H:$H,"MDAW*")+SUMIFS('BSE - Other Index Options'!$L:$L,'BSE - Other Index Options'!$C:$C,$A177,'BSE - Other Index Options'!$B:$B,D$147,'BSE - Other Index Options'!$H:$H,"Weekly*")+SUMIFS('BSE - Other Index Options'!$L:$L,'BSE - Other Index Options'!$C:$C,$A177,'BSE - Other Index Options'!$B:$B,D$147,'BSE - Other Index Options'!$H:$H,"MDAW*")=0,"",SUMIFS('BSE - SENSEX Index Options'!$L:$L,'BSE - SENSEX Index Options'!$C:$C,$A177,'BSE - SENSEX Index Options'!$B:$B,D$147,'BSE - SENSEX Index Options'!$H:$H,"Weekly*")+SUMIFS('BSE - SENSEX Index Options'!$L:$L,'BSE - SENSEX Index Options'!$C:$C,$A177,'BSE - SENSEX Index Options'!$B:$B,D$147,'BSE - SENSEX Index Options'!$H:$H,"MDAW*")+SUMIFS('BSE - Other Index Options'!$L:$L,'BSE - Other Index Options'!$C:$C,$A177,'BSE - Other Index Options'!$B:$B,D$147,'BSE - Other Index Options'!$H:$H,"Weekly*")+SUMIFS('BSE - Other Index Options'!$L:$L,'BSE - Other Index Options'!$C:$C,$A177,'BSE - Other Index Options'!$B:$B,D$147,'BSE - Other Index Options'!$H:$H,"MDAW*"))</f>
        <v>527.39960000000008</v>
      </c>
      <c r="E177" s="26">
        <f>IF(SUMIFS('BSE - SENSEX Index Options'!$L:$L,'BSE - SENSEX Index Options'!$C:$C,$A177,'BSE - SENSEX Index Options'!$B:$B,E$147,'BSE - SENSEX Index Options'!$H:$H,"Weekly*")+SUMIFS('BSE - SENSEX Index Options'!$L:$L,'BSE - SENSEX Index Options'!$C:$C,$A177,'BSE - SENSEX Index Options'!$B:$B,E$147,'BSE - SENSEX Index Options'!$H:$H,"MDAW*")+SUMIFS('BSE - Other Index Options'!$L:$L,'BSE - Other Index Options'!$C:$C,$A177,'BSE - Other Index Options'!$B:$B,E$147,'BSE - Other Index Options'!$H:$H,"Weekly*")+SUMIFS('BSE - Other Index Options'!$L:$L,'BSE - Other Index Options'!$C:$C,$A177,'BSE - Other Index Options'!$B:$B,E$147,'BSE - Other Index Options'!$H:$H,"MDAW*")=0,"",SUMIFS('BSE - SENSEX Index Options'!$L:$L,'BSE - SENSEX Index Options'!$C:$C,$A177,'BSE - SENSEX Index Options'!$B:$B,E$147,'BSE - SENSEX Index Options'!$H:$H,"Weekly*")+SUMIFS('BSE - SENSEX Index Options'!$L:$L,'BSE - SENSEX Index Options'!$C:$C,$A177,'BSE - SENSEX Index Options'!$B:$B,E$147,'BSE - SENSEX Index Options'!$H:$H,"MDAW*")+SUMIFS('BSE - Other Index Options'!$L:$L,'BSE - Other Index Options'!$C:$C,$A177,'BSE - Other Index Options'!$B:$B,E$147,'BSE - Other Index Options'!$H:$H,"Weekly*")+SUMIFS('BSE - Other Index Options'!$L:$L,'BSE - Other Index Options'!$C:$C,$A177,'BSE - Other Index Options'!$B:$B,E$147,'BSE - Other Index Options'!$H:$H,"MDAW*"))</f>
        <v>827.33569999999997</v>
      </c>
      <c r="F177" s="26">
        <f>IF(SUMIFS('BSE - SENSEX Index Options'!$L:$L,'BSE - SENSEX Index Options'!$C:$C,$A177,'BSE - SENSEX Index Options'!$B:$B,F$147,'BSE - SENSEX Index Options'!$H:$H,"Weekly*")+SUMIFS('BSE - SENSEX Index Options'!$L:$L,'BSE - SENSEX Index Options'!$C:$C,$A177,'BSE - SENSEX Index Options'!$B:$B,F$147,'BSE - SENSEX Index Options'!$H:$H,"MDAW*")+SUMIFS('BSE - Other Index Options'!$L:$L,'BSE - Other Index Options'!$C:$C,$A177,'BSE - Other Index Options'!$B:$B,F$147,'BSE - Other Index Options'!$H:$H,"Weekly*")+SUMIFS('BSE - Other Index Options'!$L:$L,'BSE - Other Index Options'!$C:$C,$A177,'BSE - Other Index Options'!$B:$B,F$147,'BSE - Other Index Options'!$H:$H,"MDAW*")=0,"",SUMIFS('BSE - SENSEX Index Options'!$L:$L,'BSE - SENSEX Index Options'!$C:$C,$A177,'BSE - SENSEX Index Options'!$B:$B,F$147,'BSE - SENSEX Index Options'!$H:$H,"Weekly*")+SUMIFS('BSE - SENSEX Index Options'!$L:$L,'BSE - SENSEX Index Options'!$C:$C,$A177,'BSE - SENSEX Index Options'!$B:$B,F$147,'BSE - SENSEX Index Options'!$H:$H,"MDAW*")+SUMIFS('BSE - Other Index Options'!$L:$L,'BSE - Other Index Options'!$C:$C,$A177,'BSE - Other Index Options'!$B:$B,F$147,'BSE - Other Index Options'!$H:$H,"Weekly*")+SUMIFS('BSE - Other Index Options'!$L:$L,'BSE - Other Index Options'!$C:$C,$A177,'BSE - Other Index Options'!$B:$B,F$147,'BSE - Other Index Options'!$H:$H,"MDAW*"))</f>
        <v>134.60900000000001</v>
      </c>
      <c r="G177" s="26" t="str">
        <f>IF(SUMIFS('BSE - SENSEX Index Options'!$L:$L,'BSE - SENSEX Index Options'!$C:$C,$A177,'BSE - SENSEX Index Options'!$B:$B,G$147,'BSE - SENSEX Index Options'!$H:$H,"Weekly*")+SUMIFS('BSE - SENSEX Index Options'!$L:$L,'BSE - SENSEX Index Options'!$C:$C,$A177,'BSE - SENSEX Index Options'!$B:$B,G$147,'BSE - SENSEX Index Options'!$H:$H,"MDAW*")+SUMIFS('BSE - Other Index Options'!$L:$L,'BSE - Other Index Options'!$C:$C,$A177,'BSE - Other Index Options'!$B:$B,G$147,'BSE - Other Index Options'!$H:$H,"Weekly*")+SUMIFS('BSE - Other Index Options'!$L:$L,'BSE - Other Index Options'!$C:$C,$A177,'BSE - Other Index Options'!$B:$B,G$147,'BSE - Other Index Options'!$H:$H,"MDAW*")=0,"",SUMIFS('BSE - SENSEX Index Options'!$L:$L,'BSE - SENSEX Index Options'!$C:$C,$A177,'BSE - SENSEX Index Options'!$B:$B,G$147,'BSE - SENSEX Index Options'!$H:$H,"Weekly*")+SUMIFS('BSE - SENSEX Index Options'!$L:$L,'BSE - SENSEX Index Options'!$C:$C,$A177,'BSE - SENSEX Index Options'!$B:$B,G$147,'BSE - SENSEX Index Options'!$H:$H,"MDAW*")+SUMIFS('BSE - Other Index Options'!$L:$L,'BSE - Other Index Options'!$C:$C,$A177,'BSE - Other Index Options'!$B:$B,G$147,'BSE - Other Index Options'!$H:$H,"Weekly*")+SUMIFS('BSE - Other Index Options'!$L:$L,'BSE - Other Index Options'!$C:$C,$A177,'BSE - Other Index Options'!$B:$B,G$147,'BSE - Other Index Options'!$H:$H,"MDAW*"))</f>
        <v/>
      </c>
      <c r="H177" s="26">
        <f t="shared" si="6"/>
        <v>1667.9996000000001</v>
      </c>
    </row>
    <row r="178" spans="1:8">
      <c r="A178" t="s">
        <v>56</v>
      </c>
      <c r="B178" s="26">
        <f>IF(SUMIFS('BSE - SENSEX Index Options'!$L:$L,'BSE - SENSEX Index Options'!$C:$C,$A178,'BSE - SENSEX Index Options'!$B:$B,B$147,'BSE - SENSEX Index Options'!$H:$H,"Weekly*")+SUMIFS('BSE - SENSEX Index Options'!$L:$L,'BSE - SENSEX Index Options'!$C:$C,$A178,'BSE - SENSEX Index Options'!$B:$B,B$147,'BSE - SENSEX Index Options'!$H:$H,"MDAW*")+SUMIFS('BSE - Other Index Options'!$L:$L,'BSE - Other Index Options'!$C:$C,$A178,'BSE - Other Index Options'!$B:$B,B$147,'BSE - Other Index Options'!$H:$H,"Weekly*")+SUMIFS('BSE - Other Index Options'!$L:$L,'BSE - Other Index Options'!$C:$C,$A178,'BSE - Other Index Options'!$B:$B,B$147,'BSE - Other Index Options'!$H:$H,"MDAW*")=0,"",SUMIFS('BSE - SENSEX Index Options'!$L:$L,'BSE - SENSEX Index Options'!$C:$C,$A178,'BSE - SENSEX Index Options'!$B:$B,B$147,'BSE - SENSEX Index Options'!$H:$H,"Weekly*")+SUMIFS('BSE - SENSEX Index Options'!$L:$L,'BSE - SENSEX Index Options'!$C:$C,$A178,'BSE - SENSEX Index Options'!$B:$B,B$147,'BSE - SENSEX Index Options'!$H:$H,"MDAW*")+SUMIFS('BSE - Other Index Options'!$L:$L,'BSE - Other Index Options'!$C:$C,$A178,'BSE - Other Index Options'!$B:$B,B$147,'BSE - Other Index Options'!$H:$H,"Weekly*")+SUMIFS('BSE - Other Index Options'!$L:$L,'BSE - Other Index Options'!$C:$C,$A178,'BSE - Other Index Options'!$B:$B,B$147,'BSE - Other Index Options'!$H:$H,"MDAW*"))</f>
        <v>163.21549999999999</v>
      </c>
      <c r="C178" s="26">
        <f>IF(SUMIFS('BSE - SENSEX Index Options'!$L:$L,'BSE - SENSEX Index Options'!$C:$C,$A178,'BSE - SENSEX Index Options'!$B:$B,C$147,'BSE - SENSEX Index Options'!$H:$H,"Weekly*")+SUMIFS('BSE - SENSEX Index Options'!$L:$L,'BSE - SENSEX Index Options'!$C:$C,$A178,'BSE - SENSEX Index Options'!$B:$B,C$147,'BSE - SENSEX Index Options'!$H:$H,"MDAW*")+SUMIFS('BSE - Other Index Options'!$L:$L,'BSE - Other Index Options'!$C:$C,$A178,'BSE - Other Index Options'!$B:$B,C$147,'BSE - Other Index Options'!$H:$H,"Weekly*")+SUMIFS('BSE - Other Index Options'!$L:$L,'BSE - Other Index Options'!$C:$C,$A178,'BSE - Other Index Options'!$B:$B,C$147,'BSE - Other Index Options'!$H:$H,"MDAW*")=0,"",SUMIFS('BSE - SENSEX Index Options'!$L:$L,'BSE - SENSEX Index Options'!$C:$C,$A178,'BSE - SENSEX Index Options'!$B:$B,C$147,'BSE - SENSEX Index Options'!$H:$H,"Weekly*")+SUMIFS('BSE - SENSEX Index Options'!$L:$L,'BSE - SENSEX Index Options'!$C:$C,$A178,'BSE - SENSEX Index Options'!$B:$B,C$147,'BSE - SENSEX Index Options'!$H:$H,"MDAW*")+SUMIFS('BSE - Other Index Options'!$L:$L,'BSE - Other Index Options'!$C:$C,$A178,'BSE - Other Index Options'!$B:$B,C$147,'BSE - Other Index Options'!$H:$H,"Weekly*")+SUMIFS('BSE - Other Index Options'!$L:$L,'BSE - Other Index Options'!$C:$C,$A178,'BSE - Other Index Options'!$B:$B,C$147,'BSE - Other Index Options'!$H:$H,"MDAW*"))</f>
        <v>126.40890000000002</v>
      </c>
      <c r="D178" s="26">
        <f>IF(SUMIFS('BSE - SENSEX Index Options'!$L:$L,'BSE - SENSEX Index Options'!$C:$C,$A178,'BSE - SENSEX Index Options'!$B:$B,D$147,'BSE - SENSEX Index Options'!$H:$H,"Weekly*")+SUMIFS('BSE - SENSEX Index Options'!$L:$L,'BSE - SENSEX Index Options'!$C:$C,$A178,'BSE - SENSEX Index Options'!$B:$B,D$147,'BSE - SENSEX Index Options'!$H:$H,"MDAW*")+SUMIFS('BSE - Other Index Options'!$L:$L,'BSE - Other Index Options'!$C:$C,$A178,'BSE - Other Index Options'!$B:$B,D$147,'BSE - Other Index Options'!$H:$H,"Weekly*")+SUMIFS('BSE - Other Index Options'!$L:$L,'BSE - Other Index Options'!$C:$C,$A178,'BSE - Other Index Options'!$B:$B,D$147,'BSE - Other Index Options'!$H:$H,"MDAW*")=0,"",SUMIFS('BSE - SENSEX Index Options'!$L:$L,'BSE - SENSEX Index Options'!$C:$C,$A178,'BSE - SENSEX Index Options'!$B:$B,D$147,'BSE - SENSEX Index Options'!$H:$H,"Weekly*")+SUMIFS('BSE - SENSEX Index Options'!$L:$L,'BSE - SENSEX Index Options'!$C:$C,$A178,'BSE - SENSEX Index Options'!$B:$B,D$147,'BSE - SENSEX Index Options'!$H:$H,"MDAW*")+SUMIFS('BSE - Other Index Options'!$L:$L,'BSE - Other Index Options'!$C:$C,$A178,'BSE - Other Index Options'!$B:$B,D$147,'BSE - Other Index Options'!$H:$H,"Weekly*")+SUMIFS('BSE - Other Index Options'!$L:$L,'BSE - Other Index Options'!$C:$C,$A178,'BSE - Other Index Options'!$B:$B,D$147,'BSE - Other Index Options'!$H:$H,"MDAW*"))</f>
        <v>479.36499999999995</v>
      </c>
      <c r="E178" s="26">
        <f>IF(SUMIFS('BSE - SENSEX Index Options'!$L:$L,'BSE - SENSEX Index Options'!$C:$C,$A178,'BSE - SENSEX Index Options'!$B:$B,E$147,'BSE - SENSEX Index Options'!$H:$H,"Weekly*")+SUMIFS('BSE - SENSEX Index Options'!$L:$L,'BSE - SENSEX Index Options'!$C:$C,$A178,'BSE - SENSEX Index Options'!$B:$B,E$147,'BSE - SENSEX Index Options'!$H:$H,"MDAW*")+SUMIFS('BSE - Other Index Options'!$L:$L,'BSE - Other Index Options'!$C:$C,$A178,'BSE - Other Index Options'!$B:$B,E$147,'BSE - Other Index Options'!$H:$H,"Weekly*")+SUMIFS('BSE - Other Index Options'!$L:$L,'BSE - Other Index Options'!$C:$C,$A178,'BSE - Other Index Options'!$B:$B,E$147,'BSE - Other Index Options'!$H:$H,"MDAW*")=0,"",SUMIFS('BSE - SENSEX Index Options'!$L:$L,'BSE - SENSEX Index Options'!$C:$C,$A178,'BSE - SENSEX Index Options'!$B:$B,E$147,'BSE - SENSEX Index Options'!$H:$H,"Weekly*")+SUMIFS('BSE - SENSEX Index Options'!$L:$L,'BSE - SENSEX Index Options'!$C:$C,$A178,'BSE - SENSEX Index Options'!$B:$B,E$147,'BSE - SENSEX Index Options'!$H:$H,"MDAW*")+SUMIFS('BSE - Other Index Options'!$L:$L,'BSE - Other Index Options'!$C:$C,$A178,'BSE - Other Index Options'!$B:$B,E$147,'BSE - Other Index Options'!$H:$H,"Weekly*")+SUMIFS('BSE - Other Index Options'!$L:$L,'BSE - Other Index Options'!$C:$C,$A178,'BSE - Other Index Options'!$B:$B,E$147,'BSE - Other Index Options'!$H:$H,"MDAW*"))</f>
        <v>777.351</v>
      </c>
      <c r="F178" s="26">
        <f>IF(SUMIFS('BSE - SENSEX Index Options'!$L:$L,'BSE - SENSEX Index Options'!$C:$C,$A178,'BSE - SENSEX Index Options'!$B:$B,F$147,'BSE - SENSEX Index Options'!$H:$H,"Weekly*")+SUMIFS('BSE - SENSEX Index Options'!$L:$L,'BSE - SENSEX Index Options'!$C:$C,$A178,'BSE - SENSEX Index Options'!$B:$B,F$147,'BSE - SENSEX Index Options'!$H:$H,"MDAW*")+SUMIFS('BSE - Other Index Options'!$L:$L,'BSE - Other Index Options'!$C:$C,$A178,'BSE - Other Index Options'!$B:$B,F$147,'BSE - Other Index Options'!$H:$H,"Weekly*")+SUMIFS('BSE - Other Index Options'!$L:$L,'BSE - Other Index Options'!$C:$C,$A178,'BSE - Other Index Options'!$B:$B,F$147,'BSE - Other Index Options'!$H:$H,"MDAW*")=0,"",SUMIFS('BSE - SENSEX Index Options'!$L:$L,'BSE - SENSEX Index Options'!$C:$C,$A178,'BSE - SENSEX Index Options'!$B:$B,F$147,'BSE - SENSEX Index Options'!$H:$H,"Weekly*")+SUMIFS('BSE - SENSEX Index Options'!$L:$L,'BSE - SENSEX Index Options'!$C:$C,$A178,'BSE - SENSEX Index Options'!$B:$B,F$147,'BSE - SENSEX Index Options'!$H:$H,"MDAW*")+SUMIFS('BSE - Other Index Options'!$L:$L,'BSE - Other Index Options'!$C:$C,$A178,'BSE - Other Index Options'!$B:$B,F$147,'BSE - Other Index Options'!$H:$H,"Weekly*")+SUMIFS('BSE - Other Index Options'!$L:$L,'BSE - Other Index Options'!$C:$C,$A178,'BSE - Other Index Options'!$B:$B,F$147,'BSE - Other Index Options'!$H:$H,"MDAW*"))</f>
        <v>129.34870000000001</v>
      </c>
      <c r="G178" s="26" t="str">
        <f>IF(SUMIFS('BSE - SENSEX Index Options'!$L:$L,'BSE - SENSEX Index Options'!$C:$C,$A178,'BSE - SENSEX Index Options'!$B:$B,G$147,'BSE - SENSEX Index Options'!$H:$H,"Weekly*")+SUMIFS('BSE - SENSEX Index Options'!$L:$L,'BSE - SENSEX Index Options'!$C:$C,$A178,'BSE - SENSEX Index Options'!$B:$B,G$147,'BSE - SENSEX Index Options'!$H:$H,"MDAW*")+SUMIFS('BSE - Other Index Options'!$L:$L,'BSE - Other Index Options'!$C:$C,$A178,'BSE - Other Index Options'!$B:$B,G$147,'BSE - Other Index Options'!$H:$H,"Weekly*")+SUMIFS('BSE - Other Index Options'!$L:$L,'BSE - Other Index Options'!$C:$C,$A178,'BSE - Other Index Options'!$B:$B,G$147,'BSE - Other Index Options'!$H:$H,"MDAW*")=0,"",SUMIFS('BSE - SENSEX Index Options'!$L:$L,'BSE - SENSEX Index Options'!$C:$C,$A178,'BSE - SENSEX Index Options'!$B:$B,G$147,'BSE - SENSEX Index Options'!$H:$H,"Weekly*")+SUMIFS('BSE - SENSEX Index Options'!$L:$L,'BSE - SENSEX Index Options'!$C:$C,$A178,'BSE - SENSEX Index Options'!$B:$B,G$147,'BSE - SENSEX Index Options'!$H:$H,"MDAW*")+SUMIFS('BSE - Other Index Options'!$L:$L,'BSE - Other Index Options'!$C:$C,$A178,'BSE - Other Index Options'!$B:$B,G$147,'BSE - Other Index Options'!$H:$H,"Weekly*")+SUMIFS('BSE - Other Index Options'!$L:$L,'BSE - Other Index Options'!$C:$C,$A178,'BSE - Other Index Options'!$B:$B,G$147,'BSE - Other Index Options'!$H:$H,"MDAW*"))</f>
        <v/>
      </c>
      <c r="H178" s="26">
        <f t="shared" si="6"/>
        <v>1675.6891000000001</v>
      </c>
    </row>
    <row r="179" spans="1:8">
      <c r="A179" t="s">
        <v>57</v>
      </c>
      <c r="B179" s="26">
        <f>IF(SUMIFS('BSE - SENSEX Index Options'!$L:$L,'BSE - SENSEX Index Options'!$C:$C,$A179,'BSE - SENSEX Index Options'!$B:$B,B$147,'BSE - SENSEX Index Options'!$H:$H,"Weekly*")+SUMIFS('BSE - SENSEX Index Options'!$L:$L,'BSE - SENSEX Index Options'!$C:$C,$A179,'BSE - SENSEX Index Options'!$B:$B,B$147,'BSE - SENSEX Index Options'!$H:$H,"MDAW*")+SUMIFS('BSE - Other Index Options'!$L:$L,'BSE - Other Index Options'!$C:$C,$A179,'BSE - Other Index Options'!$B:$B,B$147,'BSE - Other Index Options'!$H:$H,"Weekly*")+SUMIFS('BSE - Other Index Options'!$L:$L,'BSE - Other Index Options'!$C:$C,$A179,'BSE - Other Index Options'!$B:$B,B$147,'BSE - Other Index Options'!$H:$H,"MDAW*")=0,"",SUMIFS('BSE - SENSEX Index Options'!$L:$L,'BSE - SENSEX Index Options'!$C:$C,$A179,'BSE - SENSEX Index Options'!$B:$B,B$147,'BSE - SENSEX Index Options'!$H:$H,"Weekly*")+SUMIFS('BSE - SENSEX Index Options'!$L:$L,'BSE - SENSEX Index Options'!$C:$C,$A179,'BSE - SENSEX Index Options'!$B:$B,B$147,'BSE - SENSEX Index Options'!$H:$H,"MDAW*")+SUMIFS('BSE - Other Index Options'!$L:$L,'BSE - Other Index Options'!$C:$C,$A179,'BSE - Other Index Options'!$B:$B,B$147,'BSE - Other Index Options'!$H:$H,"Weekly*")+SUMIFS('BSE - Other Index Options'!$L:$L,'BSE - Other Index Options'!$C:$C,$A179,'BSE - Other Index Options'!$B:$B,B$147,'BSE - Other Index Options'!$H:$H,"MDAW*"))</f>
        <v>176.57680000000002</v>
      </c>
      <c r="C179" s="26">
        <f>IF(SUMIFS('BSE - SENSEX Index Options'!$L:$L,'BSE - SENSEX Index Options'!$C:$C,$A179,'BSE - SENSEX Index Options'!$B:$B,C$147,'BSE - SENSEX Index Options'!$H:$H,"Weekly*")+SUMIFS('BSE - SENSEX Index Options'!$L:$L,'BSE - SENSEX Index Options'!$C:$C,$A179,'BSE - SENSEX Index Options'!$B:$B,C$147,'BSE - SENSEX Index Options'!$H:$H,"MDAW*")+SUMIFS('BSE - Other Index Options'!$L:$L,'BSE - Other Index Options'!$C:$C,$A179,'BSE - Other Index Options'!$B:$B,C$147,'BSE - Other Index Options'!$H:$H,"Weekly*")+SUMIFS('BSE - Other Index Options'!$L:$L,'BSE - Other Index Options'!$C:$C,$A179,'BSE - Other Index Options'!$B:$B,C$147,'BSE - Other Index Options'!$H:$H,"MDAW*")=0,"",SUMIFS('BSE - SENSEX Index Options'!$L:$L,'BSE - SENSEX Index Options'!$C:$C,$A179,'BSE - SENSEX Index Options'!$B:$B,C$147,'BSE - SENSEX Index Options'!$H:$H,"Weekly*")+SUMIFS('BSE - SENSEX Index Options'!$L:$L,'BSE - SENSEX Index Options'!$C:$C,$A179,'BSE - SENSEX Index Options'!$B:$B,C$147,'BSE - SENSEX Index Options'!$H:$H,"MDAW*")+SUMIFS('BSE - Other Index Options'!$L:$L,'BSE - Other Index Options'!$C:$C,$A179,'BSE - Other Index Options'!$B:$B,C$147,'BSE - Other Index Options'!$H:$H,"Weekly*")+SUMIFS('BSE - Other Index Options'!$L:$L,'BSE - Other Index Options'!$C:$C,$A179,'BSE - Other Index Options'!$B:$B,C$147,'BSE - Other Index Options'!$H:$H,"MDAW*"))</f>
        <v>151.489</v>
      </c>
      <c r="D179" s="26">
        <f>IF(SUMIFS('BSE - SENSEX Index Options'!$L:$L,'BSE - SENSEX Index Options'!$C:$C,$A179,'BSE - SENSEX Index Options'!$B:$B,D$147,'BSE - SENSEX Index Options'!$H:$H,"Weekly*")+SUMIFS('BSE - SENSEX Index Options'!$L:$L,'BSE - SENSEX Index Options'!$C:$C,$A179,'BSE - SENSEX Index Options'!$B:$B,D$147,'BSE - SENSEX Index Options'!$H:$H,"MDAW*")+SUMIFS('BSE - Other Index Options'!$L:$L,'BSE - Other Index Options'!$C:$C,$A179,'BSE - Other Index Options'!$B:$B,D$147,'BSE - Other Index Options'!$H:$H,"Weekly*")+SUMIFS('BSE - Other Index Options'!$L:$L,'BSE - Other Index Options'!$C:$C,$A179,'BSE - Other Index Options'!$B:$B,D$147,'BSE - Other Index Options'!$H:$H,"MDAW*")=0,"",SUMIFS('BSE - SENSEX Index Options'!$L:$L,'BSE - SENSEX Index Options'!$C:$C,$A179,'BSE - SENSEX Index Options'!$B:$B,D$147,'BSE - SENSEX Index Options'!$H:$H,"Weekly*")+SUMIFS('BSE - SENSEX Index Options'!$L:$L,'BSE - SENSEX Index Options'!$C:$C,$A179,'BSE - SENSEX Index Options'!$B:$B,D$147,'BSE - SENSEX Index Options'!$H:$H,"MDAW*")+SUMIFS('BSE - Other Index Options'!$L:$L,'BSE - Other Index Options'!$C:$C,$A179,'BSE - Other Index Options'!$B:$B,D$147,'BSE - Other Index Options'!$H:$H,"Weekly*")+SUMIFS('BSE - Other Index Options'!$L:$L,'BSE - Other Index Options'!$C:$C,$A179,'BSE - Other Index Options'!$B:$B,D$147,'BSE - Other Index Options'!$H:$H,"MDAW*"))</f>
        <v>418.47769999999997</v>
      </c>
      <c r="E179" s="26">
        <f>IF(SUMIFS('BSE - SENSEX Index Options'!$L:$L,'BSE - SENSEX Index Options'!$C:$C,$A179,'BSE - SENSEX Index Options'!$B:$B,E$147,'BSE - SENSEX Index Options'!$H:$H,"Weekly*")+SUMIFS('BSE - SENSEX Index Options'!$L:$L,'BSE - SENSEX Index Options'!$C:$C,$A179,'BSE - SENSEX Index Options'!$B:$B,E$147,'BSE - SENSEX Index Options'!$H:$H,"MDAW*")+SUMIFS('BSE - Other Index Options'!$L:$L,'BSE - Other Index Options'!$C:$C,$A179,'BSE - Other Index Options'!$B:$B,E$147,'BSE - Other Index Options'!$H:$H,"Weekly*")+SUMIFS('BSE - Other Index Options'!$L:$L,'BSE - Other Index Options'!$C:$C,$A179,'BSE - Other Index Options'!$B:$B,E$147,'BSE - Other Index Options'!$H:$H,"MDAW*")=0,"",SUMIFS('BSE - SENSEX Index Options'!$L:$L,'BSE - SENSEX Index Options'!$C:$C,$A179,'BSE - SENSEX Index Options'!$B:$B,E$147,'BSE - SENSEX Index Options'!$H:$H,"Weekly*")+SUMIFS('BSE - SENSEX Index Options'!$L:$L,'BSE - SENSEX Index Options'!$C:$C,$A179,'BSE - SENSEX Index Options'!$B:$B,E$147,'BSE - SENSEX Index Options'!$H:$H,"MDAW*")+SUMIFS('BSE - Other Index Options'!$L:$L,'BSE - Other Index Options'!$C:$C,$A179,'BSE - Other Index Options'!$B:$B,E$147,'BSE - Other Index Options'!$H:$H,"Weekly*")+SUMIFS('BSE - Other Index Options'!$L:$L,'BSE - Other Index Options'!$C:$C,$A179,'BSE - Other Index Options'!$B:$B,E$147,'BSE - Other Index Options'!$H:$H,"MDAW*"))</f>
        <v>693.47849999999994</v>
      </c>
      <c r="F179" s="26">
        <f>IF(SUMIFS('BSE - SENSEX Index Options'!$L:$L,'BSE - SENSEX Index Options'!$C:$C,$A179,'BSE - SENSEX Index Options'!$B:$B,F$147,'BSE - SENSEX Index Options'!$H:$H,"Weekly*")+SUMIFS('BSE - SENSEX Index Options'!$L:$L,'BSE - SENSEX Index Options'!$C:$C,$A179,'BSE - SENSEX Index Options'!$B:$B,F$147,'BSE - SENSEX Index Options'!$H:$H,"MDAW*")+SUMIFS('BSE - Other Index Options'!$L:$L,'BSE - Other Index Options'!$C:$C,$A179,'BSE - Other Index Options'!$B:$B,F$147,'BSE - Other Index Options'!$H:$H,"Weekly*")+SUMIFS('BSE - Other Index Options'!$L:$L,'BSE - Other Index Options'!$C:$C,$A179,'BSE - Other Index Options'!$B:$B,F$147,'BSE - Other Index Options'!$H:$H,"MDAW*")=0,"",SUMIFS('BSE - SENSEX Index Options'!$L:$L,'BSE - SENSEX Index Options'!$C:$C,$A179,'BSE - SENSEX Index Options'!$B:$B,F$147,'BSE - SENSEX Index Options'!$H:$H,"Weekly*")+SUMIFS('BSE - SENSEX Index Options'!$L:$L,'BSE - SENSEX Index Options'!$C:$C,$A179,'BSE - SENSEX Index Options'!$B:$B,F$147,'BSE - SENSEX Index Options'!$H:$H,"MDAW*")+SUMIFS('BSE - Other Index Options'!$L:$L,'BSE - Other Index Options'!$C:$C,$A179,'BSE - Other Index Options'!$B:$B,F$147,'BSE - Other Index Options'!$H:$H,"Weekly*")+SUMIFS('BSE - Other Index Options'!$L:$L,'BSE - Other Index Options'!$C:$C,$A179,'BSE - Other Index Options'!$B:$B,F$147,'BSE - Other Index Options'!$H:$H,"MDAW*"))</f>
        <v>149.42690000000002</v>
      </c>
      <c r="G179" s="26" t="str">
        <f>IF(SUMIFS('BSE - SENSEX Index Options'!$L:$L,'BSE - SENSEX Index Options'!$C:$C,$A179,'BSE - SENSEX Index Options'!$B:$B,G$147,'BSE - SENSEX Index Options'!$H:$H,"Weekly*")+SUMIFS('BSE - SENSEX Index Options'!$L:$L,'BSE - SENSEX Index Options'!$C:$C,$A179,'BSE - SENSEX Index Options'!$B:$B,G$147,'BSE - SENSEX Index Options'!$H:$H,"MDAW*")+SUMIFS('BSE - Other Index Options'!$L:$L,'BSE - Other Index Options'!$C:$C,$A179,'BSE - Other Index Options'!$B:$B,G$147,'BSE - Other Index Options'!$H:$H,"Weekly*")+SUMIFS('BSE - Other Index Options'!$L:$L,'BSE - Other Index Options'!$C:$C,$A179,'BSE - Other Index Options'!$B:$B,G$147,'BSE - Other Index Options'!$H:$H,"MDAW*")=0,"",SUMIFS('BSE - SENSEX Index Options'!$L:$L,'BSE - SENSEX Index Options'!$C:$C,$A179,'BSE - SENSEX Index Options'!$B:$B,G$147,'BSE - SENSEX Index Options'!$H:$H,"Weekly*")+SUMIFS('BSE - SENSEX Index Options'!$L:$L,'BSE - SENSEX Index Options'!$C:$C,$A179,'BSE - SENSEX Index Options'!$B:$B,G$147,'BSE - SENSEX Index Options'!$H:$H,"MDAW*")+SUMIFS('BSE - Other Index Options'!$L:$L,'BSE - Other Index Options'!$C:$C,$A179,'BSE - Other Index Options'!$B:$B,G$147,'BSE - Other Index Options'!$H:$H,"Weekly*")+SUMIFS('BSE - Other Index Options'!$L:$L,'BSE - Other Index Options'!$C:$C,$A179,'BSE - Other Index Options'!$B:$B,G$147,'BSE - Other Index Options'!$H:$H,"MDAW*"))</f>
        <v/>
      </c>
      <c r="H179" s="26">
        <f t="shared" si="6"/>
        <v>1589.4488999999999</v>
      </c>
    </row>
    <row r="180" spans="1:8">
      <c r="A180" t="s">
        <v>58</v>
      </c>
      <c r="B180" s="26">
        <f>IF(SUMIFS('BSE - SENSEX Index Options'!$L:$L,'BSE - SENSEX Index Options'!$C:$C,$A180,'BSE - SENSEX Index Options'!$B:$B,B$147,'BSE - SENSEX Index Options'!$H:$H,"Weekly*")+SUMIFS('BSE - SENSEX Index Options'!$L:$L,'BSE - SENSEX Index Options'!$C:$C,$A180,'BSE - SENSEX Index Options'!$B:$B,B$147,'BSE - SENSEX Index Options'!$H:$H,"MDAW*")+SUMIFS('BSE - Other Index Options'!$L:$L,'BSE - Other Index Options'!$C:$C,$A180,'BSE - Other Index Options'!$B:$B,B$147,'BSE - Other Index Options'!$H:$H,"Weekly*")+SUMIFS('BSE - Other Index Options'!$L:$L,'BSE - Other Index Options'!$C:$C,$A180,'BSE - Other Index Options'!$B:$B,B$147,'BSE - Other Index Options'!$H:$H,"MDAW*")=0,"",SUMIFS('BSE - SENSEX Index Options'!$L:$L,'BSE - SENSEX Index Options'!$C:$C,$A180,'BSE - SENSEX Index Options'!$B:$B,B$147,'BSE - SENSEX Index Options'!$H:$H,"Weekly*")+SUMIFS('BSE - SENSEX Index Options'!$L:$L,'BSE - SENSEX Index Options'!$C:$C,$A180,'BSE - SENSEX Index Options'!$B:$B,B$147,'BSE - SENSEX Index Options'!$H:$H,"MDAW*")+SUMIFS('BSE - Other Index Options'!$L:$L,'BSE - Other Index Options'!$C:$C,$A180,'BSE - Other Index Options'!$B:$B,B$147,'BSE - Other Index Options'!$H:$H,"Weekly*")+SUMIFS('BSE - Other Index Options'!$L:$L,'BSE - Other Index Options'!$C:$C,$A180,'BSE - Other Index Options'!$B:$B,B$147,'BSE - Other Index Options'!$H:$H,"MDAW*"))</f>
        <v>155.68950000000001</v>
      </c>
      <c r="C180" s="26">
        <f>IF(SUMIFS('BSE - SENSEX Index Options'!$L:$L,'BSE - SENSEX Index Options'!$C:$C,$A180,'BSE - SENSEX Index Options'!$B:$B,C$147,'BSE - SENSEX Index Options'!$H:$H,"Weekly*")+SUMIFS('BSE - SENSEX Index Options'!$L:$L,'BSE - SENSEX Index Options'!$C:$C,$A180,'BSE - SENSEX Index Options'!$B:$B,C$147,'BSE - SENSEX Index Options'!$H:$H,"MDAW*")+SUMIFS('BSE - Other Index Options'!$L:$L,'BSE - Other Index Options'!$C:$C,$A180,'BSE - Other Index Options'!$B:$B,C$147,'BSE - Other Index Options'!$H:$H,"Weekly*")+SUMIFS('BSE - Other Index Options'!$L:$L,'BSE - Other Index Options'!$C:$C,$A180,'BSE - Other Index Options'!$B:$B,C$147,'BSE - Other Index Options'!$H:$H,"MDAW*")=0,"",SUMIFS('BSE - SENSEX Index Options'!$L:$L,'BSE - SENSEX Index Options'!$C:$C,$A180,'BSE - SENSEX Index Options'!$B:$B,C$147,'BSE - SENSEX Index Options'!$H:$H,"Weekly*")+SUMIFS('BSE - SENSEX Index Options'!$L:$L,'BSE - SENSEX Index Options'!$C:$C,$A180,'BSE - SENSEX Index Options'!$B:$B,C$147,'BSE - SENSEX Index Options'!$H:$H,"MDAW*")+SUMIFS('BSE - Other Index Options'!$L:$L,'BSE - Other Index Options'!$C:$C,$A180,'BSE - Other Index Options'!$B:$B,C$147,'BSE - Other Index Options'!$H:$H,"Weekly*")+SUMIFS('BSE - Other Index Options'!$L:$L,'BSE - Other Index Options'!$C:$C,$A180,'BSE - Other Index Options'!$B:$B,C$147,'BSE - Other Index Options'!$H:$H,"MDAW*"))</f>
        <v>215.15459999999999</v>
      </c>
      <c r="D180" s="26">
        <f>IF(SUMIFS('BSE - SENSEX Index Options'!$L:$L,'BSE - SENSEX Index Options'!$C:$C,$A180,'BSE - SENSEX Index Options'!$B:$B,D$147,'BSE - SENSEX Index Options'!$H:$H,"Weekly*")+SUMIFS('BSE - SENSEX Index Options'!$L:$L,'BSE - SENSEX Index Options'!$C:$C,$A180,'BSE - SENSEX Index Options'!$B:$B,D$147,'BSE - SENSEX Index Options'!$H:$H,"MDAW*")+SUMIFS('BSE - Other Index Options'!$L:$L,'BSE - Other Index Options'!$C:$C,$A180,'BSE - Other Index Options'!$B:$B,D$147,'BSE - Other Index Options'!$H:$H,"Weekly*")+SUMIFS('BSE - Other Index Options'!$L:$L,'BSE - Other Index Options'!$C:$C,$A180,'BSE - Other Index Options'!$B:$B,D$147,'BSE - Other Index Options'!$H:$H,"MDAW*")=0,"",SUMIFS('BSE - SENSEX Index Options'!$L:$L,'BSE - SENSEX Index Options'!$C:$C,$A180,'BSE - SENSEX Index Options'!$B:$B,D$147,'BSE - SENSEX Index Options'!$H:$H,"Weekly*")+SUMIFS('BSE - SENSEX Index Options'!$L:$L,'BSE - SENSEX Index Options'!$C:$C,$A180,'BSE - SENSEX Index Options'!$B:$B,D$147,'BSE - SENSEX Index Options'!$H:$H,"MDAW*")+SUMIFS('BSE - Other Index Options'!$L:$L,'BSE - Other Index Options'!$C:$C,$A180,'BSE - Other Index Options'!$B:$B,D$147,'BSE - Other Index Options'!$H:$H,"Weekly*")+SUMIFS('BSE - Other Index Options'!$L:$L,'BSE - Other Index Options'!$C:$C,$A180,'BSE - Other Index Options'!$B:$B,D$147,'BSE - Other Index Options'!$H:$H,"MDAW*"))</f>
        <v>710.28869999999995</v>
      </c>
      <c r="E180" s="26" t="str">
        <f>IF(SUMIFS('BSE - SENSEX Index Options'!$L:$L,'BSE - SENSEX Index Options'!$C:$C,$A180,'BSE - SENSEX Index Options'!$B:$B,E$147,'BSE - SENSEX Index Options'!$H:$H,"Weekly*")+SUMIFS('BSE - SENSEX Index Options'!$L:$L,'BSE - SENSEX Index Options'!$C:$C,$A180,'BSE - SENSEX Index Options'!$B:$B,E$147,'BSE - SENSEX Index Options'!$H:$H,"MDAW*")+SUMIFS('BSE - Other Index Options'!$L:$L,'BSE - Other Index Options'!$C:$C,$A180,'BSE - Other Index Options'!$B:$B,E$147,'BSE - Other Index Options'!$H:$H,"Weekly*")+SUMIFS('BSE - Other Index Options'!$L:$L,'BSE - Other Index Options'!$C:$C,$A180,'BSE - Other Index Options'!$B:$B,E$147,'BSE - Other Index Options'!$H:$H,"MDAW*")=0,"",SUMIFS('BSE - SENSEX Index Options'!$L:$L,'BSE - SENSEX Index Options'!$C:$C,$A180,'BSE - SENSEX Index Options'!$B:$B,E$147,'BSE - SENSEX Index Options'!$H:$H,"Weekly*")+SUMIFS('BSE - SENSEX Index Options'!$L:$L,'BSE - SENSEX Index Options'!$C:$C,$A180,'BSE - SENSEX Index Options'!$B:$B,E$147,'BSE - SENSEX Index Options'!$H:$H,"MDAW*")+SUMIFS('BSE - Other Index Options'!$L:$L,'BSE - Other Index Options'!$C:$C,$A180,'BSE - Other Index Options'!$B:$B,E$147,'BSE - Other Index Options'!$H:$H,"Weekly*")+SUMIFS('BSE - Other Index Options'!$L:$L,'BSE - Other Index Options'!$C:$C,$A180,'BSE - Other Index Options'!$B:$B,E$147,'BSE - Other Index Options'!$H:$H,"MDAW*"))</f>
        <v/>
      </c>
      <c r="F180" s="26">
        <f>IF(SUMIFS('BSE - SENSEX Index Options'!$L:$L,'BSE - SENSEX Index Options'!$C:$C,$A180,'BSE - SENSEX Index Options'!$B:$B,F$147,'BSE - SENSEX Index Options'!$H:$H,"Weekly*")+SUMIFS('BSE - SENSEX Index Options'!$L:$L,'BSE - SENSEX Index Options'!$C:$C,$A180,'BSE - SENSEX Index Options'!$B:$B,F$147,'BSE - SENSEX Index Options'!$H:$H,"MDAW*")+SUMIFS('BSE - Other Index Options'!$L:$L,'BSE - Other Index Options'!$C:$C,$A180,'BSE - Other Index Options'!$B:$B,F$147,'BSE - Other Index Options'!$H:$H,"Weekly*")+SUMIFS('BSE - Other Index Options'!$L:$L,'BSE - Other Index Options'!$C:$C,$A180,'BSE - Other Index Options'!$B:$B,F$147,'BSE - Other Index Options'!$H:$H,"MDAW*")=0,"",SUMIFS('BSE - SENSEX Index Options'!$L:$L,'BSE - SENSEX Index Options'!$C:$C,$A180,'BSE - SENSEX Index Options'!$B:$B,F$147,'BSE - SENSEX Index Options'!$H:$H,"Weekly*")+SUMIFS('BSE - SENSEX Index Options'!$L:$L,'BSE - SENSEX Index Options'!$C:$C,$A180,'BSE - SENSEX Index Options'!$B:$B,F$147,'BSE - SENSEX Index Options'!$H:$H,"MDAW*")+SUMIFS('BSE - Other Index Options'!$L:$L,'BSE - Other Index Options'!$C:$C,$A180,'BSE - Other Index Options'!$B:$B,F$147,'BSE - Other Index Options'!$H:$H,"Weekly*")+SUMIFS('BSE - Other Index Options'!$L:$L,'BSE - Other Index Options'!$C:$C,$A180,'BSE - Other Index Options'!$B:$B,F$147,'BSE - Other Index Options'!$H:$H,"MDAW*"))</f>
        <v>100.137</v>
      </c>
      <c r="G180" s="26" t="str">
        <f>IF(SUMIFS('BSE - SENSEX Index Options'!$L:$L,'BSE - SENSEX Index Options'!$C:$C,$A180,'BSE - SENSEX Index Options'!$B:$B,G$147,'BSE - SENSEX Index Options'!$H:$H,"Weekly*")+SUMIFS('BSE - SENSEX Index Options'!$L:$L,'BSE - SENSEX Index Options'!$C:$C,$A180,'BSE - SENSEX Index Options'!$B:$B,G$147,'BSE - SENSEX Index Options'!$H:$H,"MDAW*")+SUMIFS('BSE - Other Index Options'!$L:$L,'BSE - Other Index Options'!$C:$C,$A180,'BSE - Other Index Options'!$B:$B,G$147,'BSE - Other Index Options'!$H:$H,"Weekly*")+SUMIFS('BSE - Other Index Options'!$L:$L,'BSE - Other Index Options'!$C:$C,$A180,'BSE - Other Index Options'!$B:$B,G$147,'BSE - Other Index Options'!$H:$H,"MDAW*")=0,"",SUMIFS('BSE - SENSEX Index Options'!$L:$L,'BSE - SENSEX Index Options'!$C:$C,$A180,'BSE - SENSEX Index Options'!$B:$B,G$147,'BSE - SENSEX Index Options'!$H:$H,"Weekly*")+SUMIFS('BSE - SENSEX Index Options'!$L:$L,'BSE - SENSEX Index Options'!$C:$C,$A180,'BSE - SENSEX Index Options'!$B:$B,G$147,'BSE - SENSEX Index Options'!$H:$H,"MDAW*")+SUMIFS('BSE - Other Index Options'!$L:$L,'BSE - Other Index Options'!$C:$C,$A180,'BSE - Other Index Options'!$B:$B,G$147,'BSE - Other Index Options'!$H:$H,"Weekly*")+SUMIFS('BSE - Other Index Options'!$L:$L,'BSE - Other Index Options'!$C:$C,$A180,'BSE - Other Index Options'!$B:$B,G$147,'BSE - Other Index Options'!$H:$H,"MDAW*"))</f>
        <v/>
      </c>
      <c r="H180" s="26">
        <f t="shared" ref="H180:H211" si="7">IF(SUM(B180:G180)=0,"",SUM(B180:G180))</f>
        <v>1181.2697999999998</v>
      </c>
    </row>
    <row r="181" spans="1:8">
      <c r="A181" t="s">
        <v>59</v>
      </c>
      <c r="B181" s="26">
        <f>IF(SUMIFS('BSE - SENSEX Index Options'!$L:$L,'BSE - SENSEX Index Options'!$C:$C,$A181,'BSE - SENSEX Index Options'!$B:$B,B$147,'BSE - SENSEX Index Options'!$H:$H,"Weekly*")+SUMIFS('BSE - SENSEX Index Options'!$L:$L,'BSE - SENSEX Index Options'!$C:$C,$A181,'BSE - SENSEX Index Options'!$B:$B,B$147,'BSE - SENSEX Index Options'!$H:$H,"MDAW*")+SUMIFS('BSE - Other Index Options'!$L:$L,'BSE - Other Index Options'!$C:$C,$A181,'BSE - Other Index Options'!$B:$B,B$147,'BSE - Other Index Options'!$H:$H,"Weekly*")+SUMIFS('BSE - Other Index Options'!$L:$L,'BSE - Other Index Options'!$C:$C,$A181,'BSE - Other Index Options'!$B:$B,B$147,'BSE - Other Index Options'!$H:$H,"MDAW*")=0,"",SUMIFS('BSE - SENSEX Index Options'!$L:$L,'BSE - SENSEX Index Options'!$C:$C,$A181,'BSE - SENSEX Index Options'!$B:$B,B$147,'BSE - SENSEX Index Options'!$H:$H,"Weekly*")+SUMIFS('BSE - SENSEX Index Options'!$L:$L,'BSE - SENSEX Index Options'!$C:$C,$A181,'BSE - SENSEX Index Options'!$B:$B,B$147,'BSE - SENSEX Index Options'!$H:$H,"MDAW*")+SUMIFS('BSE - Other Index Options'!$L:$L,'BSE - Other Index Options'!$C:$C,$A181,'BSE - Other Index Options'!$B:$B,B$147,'BSE - Other Index Options'!$H:$H,"Weekly*")+SUMIFS('BSE - Other Index Options'!$L:$L,'BSE - Other Index Options'!$C:$C,$A181,'BSE - Other Index Options'!$B:$B,B$147,'BSE - Other Index Options'!$H:$H,"MDAW*"))</f>
        <v>127.54330000000002</v>
      </c>
      <c r="C181" s="26" t="str">
        <f>IF(SUMIFS('BSE - SENSEX Index Options'!$L:$L,'BSE - SENSEX Index Options'!$C:$C,$A181,'BSE - SENSEX Index Options'!$B:$B,C$147,'BSE - SENSEX Index Options'!$H:$H,"Weekly*")+SUMIFS('BSE - SENSEX Index Options'!$L:$L,'BSE - SENSEX Index Options'!$C:$C,$A181,'BSE - SENSEX Index Options'!$B:$B,C$147,'BSE - SENSEX Index Options'!$H:$H,"MDAW*")+SUMIFS('BSE - Other Index Options'!$L:$L,'BSE - Other Index Options'!$C:$C,$A181,'BSE - Other Index Options'!$B:$B,C$147,'BSE - Other Index Options'!$H:$H,"Weekly*")+SUMIFS('BSE - Other Index Options'!$L:$L,'BSE - Other Index Options'!$C:$C,$A181,'BSE - Other Index Options'!$B:$B,C$147,'BSE - Other Index Options'!$H:$H,"MDAW*")=0,"",SUMIFS('BSE - SENSEX Index Options'!$L:$L,'BSE - SENSEX Index Options'!$C:$C,$A181,'BSE - SENSEX Index Options'!$B:$B,C$147,'BSE - SENSEX Index Options'!$H:$H,"Weekly*")+SUMIFS('BSE - SENSEX Index Options'!$L:$L,'BSE - SENSEX Index Options'!$C:$C,$A181,'BSE - SENSEX Index Options'!$B:$B,C$147,'BSE - SENSEX Index Options'!$H:$H,"MDAW*")+SUMIFS('BSE - Other Index Options'!$L:$L,'BSE - Other Index Options'!$C:$C,$A181,'BSE - Other Index Options'!$B:$B,C$147,'BSE - Other Index Options'!$H:$H,"Weekly*")+SUMIFS('BSE - Other Index Options'!$L:$L,'BSE - Other Index Options'!$C:$C,$A181,'BSE - Other Index Options'!$B:$B,C$147,'BSE - Other Index Options'!$H:$H,"MDAW*"))</f>
        <v/>
      </c>
      <c r="D181" s="26" t="str">
        <f>IF(SUMIFS('BSE - SENSEX Index Options'!$L:$L,'BSE - SENSEX Index Options'!$C:$C,$A181,'BSE - SENSEX Index Options'!$B:$B,D$147,'BSE - SENSEX Index Options'!$H:$H,"Weekly*")+SUMIFS('BSE - SENSEX Index Options'!$L:$L,'BSE - SENSEX Index Options'!$C:$C,$A181,'BSE - SENSEX Index Options'!$B:$B,D$147,'BSE - SENSEX Index Options'!$H:$H,"MDAW*")+SUMIFS('BSE - Other Index Options'!$L:$L,'BSE - Other Index Options'!$C:$C,$A181,'BSE - Other Index Options'!$B:$B,D$147,'BSE - Other Index Options'!$H:$H,"Weekly*")+SUMIFS('BSE - Other Index Options'!$L:$L,'BSE - Other Index Options'!$C:$C,$A181,'BSE - Other Index Options'!$B:$B,D$147,'BSE - Other Index Options'!$H:$H,"MDAW*")=0,"",SUMIFS('BSE - SENSEX Index Options'!$L:$L,'BSE - SENSEX Index Options'!$C:$C,$A181,'BSE - SENSEX Index Options'!$B:$B,D$147,'BSE - SENSEX Index Options'!$H:$H,"Weekly*")+SUMIFS('BSE - SENSEX Index Options'!$L:$L,'BSE - SENSEX Index Options'!$C:$C,$A181,'BSE - SENSEX Index Options'!$B:$B,D$147,'BSE - SENSEX Index Options'!$H:$H,"MDAW*")+SUMIFS('BSE - Other Index Options'!$L:$L,'BSE - Other Index Options'!$C:$C,$A181,'BSE - Other Index Options'!$B:$B,D$147,'BSE - Other Index Options'!$H:$H,"Weekly*")+SUMIFS('BSE - Other Index Options'!$L:$L,'BSE - Other Index Options'!$C:$C,$A181,'BSE - Other Index Options'!$B:$B,D$147,'BSE - Other Index Options'!$H:$H,"MDAW*"))</f>
        <v/>
      </c>
      <c r="E181" s="26" t="str">
        <f>IF(SUMIFS('BSE - SENSEX Index Options'!$L:$L,'BSE - SENSEX Index Options'!$C:$C,$A181,'BSE - SENSEX Index Options'!$B:$B,E$147,'BSE - SENSEX Index Options'!$H:$H,"Weekly*")+SUMIFS('BSE - SENSEX Index Options'!$L:$L,'BSE - SENSEX Index Options'!$C:$C,$A181,'BSE - SENSEX Index Options'!$B:$B,E$147,'BSE - SENSEX Index Options'!$H:$H,"MDAW*")+SUMIFS('BSE - Other Index Options'!$L:$L,'BSE - Other Index Options'!$C:$C,$A181,'BSE - Other Index Options'!$B:$B,E$147,'BSE - Other Index Options'!$H:$H,"Weekly*")+SUMIFS('BSE - Other Index Options'!$L:$L,'BSE - Other Index Options'!$C:$C,$A181,'BSE - Other Index Options'!$B:$B,E$147,'BSE - Other Index Options'!$H:$H,"MDAW*")=0,"",SUMIFS('BSE - SENSEX Index Options'!$L:$L,'BSE - SENSEX Index Options'!$C:$C,$A181,'BSE - SENSEX Index Options'!$B:$B,E$147,'BSE - SENSEX Index Options'!$H:$H,"Weekly*")+SUMIFS('BSE - SENSEX Index Options'!$L:$L,'BSE - SENSEX Index Options'!$C:$C,$A181,'BSE - SENSEX Index Options'!$B:$B,E$147,'BSE - SENSEX Index Options'!$H:$H,"MDAW*")+SUMIFS('BSE - Other Index Options'!$L:$L,'BSE - Other Index Options'!$C:$C,$A181,'BSE - Other Index Options'!$B:$B,E$147,'BSE - Other Index Options'!$H:$H,"Weekly*")+SUMIFS('BSE - Other Index Options'!$L:$L,'BSE - Other Index Options'!$C:$C,$A181,'BSE - Other Index Options'!$B:$B,E$147,'BSE - Other Index Options'!$H:$H,"MDAW*"))</f>
        <v/>
      </c>
      <c r="F181" s="26" t="str">
        <f>IF(SUMIFS('BSE - SENSEX Index Options'!$L:$L,'BSE - SENSEX Index Options'!$C:$C,$A181,'BSE - SENSEX Index Options'!$B:$B,F$147,'BSE - SENSEX Index Options'!$H:$H,"Weekly*")+SUMIFS('BSE - SENSEX Index Options'!$L:$L,'BSE - SENSEX Index Options'!$C:$C,$A181,'BSE - SENSEX Index Options'!$B:$B,F$147,'BSE - SENSEX Index Options'!$H:$H,"MDAW*")+SUMIFS('BSE - Other Index Options'!$L:$L,'BSE - Other Index Options'!$C:$C,$A181,'BSE - Other Index Options'!$B:$B,F$147,'BSE - Other Index Options'!$H:$H,"Weekly*")+SUMIFS('BSE - Other Index Options'!$L:$L,'BSE - Other Index Options'!$C:$C,$A181,'BSE - Other Index Options'!$B:$B,F$147,'BSE - Other Index Options'!$H:$H,"MDAW*")=0,"",SUMIFS('BSE - SENSEX Index Options'!$L:$L,'BSE - SENSEX Index Options'!$C:$C,$A181,'BSE - SENSEX Index Options'!$B:$B,F$147,'BSE - SENSEX Index Options'!$H:$H,"Weekly*")+SUMIFS('BSE - SENSEX Index Options'!$L:$L,'BSE - SENSEX Index Options'!$C:$C,$A181,'BSE - SENSEX Index Options'!$B:$B,F$147,'BSE - SENSEX Index Options'!$H:$H,"MDAW*")+SUMIFS('BSE - Other Index Options'!$L:$L,'BSE - Other Index Options'!$C:$C,$A181,'BSE - Other Index Options'!$B:$B,F$147,'BSE - Other Index Options'!$H:$H,"Weekly*")+SUMIFS('BSE - Other Index Options'!$L:$L,'BSE - Other Index Options'!$C:$C,$A181,'BSE - Other Index Options'!$B:$B,F$147,'BSE - Other Index Options'!$H:$H,"MDAW*"))</f>
        <v/>
      </c>
      <c r="G181" s="26" t="str">
        <f>IF(SUMIFS('BSE - SENSEX Index Options'!$L:$L,'BSE - SENSEX Index Options'!$C:$C,$A181,'BSE - SENSEX Index Options'!$B:$B,G$147,'BSE - SENSEX Index Options'!$H:$H,"Weekly*")+SUMIFS('BSE - SENSEX Index Options'!$L:$L,'BSE - SENSEX Index Options'!$C:$C,$A181,'BSE - SENSEX Index Options'!$B:$B,G$147,'BSE - SENSEX Index Options'!$H:$H,"MDAW*")+SUMIFS('BSE - Other Index Options'!$L:$L,'BSE - Other Index Options'!$C:$C,$A181,'BSE - Other Index Options'!$B:$B,G$147,'BSE - Other Index Options'!$H:$H,"Weekly*")+SUMIFS('BSE - Other Index Options'!$L:$L,'BSE - Other Index Options'!$C:$C,$A181,'BSE - Other Index Options'!$B:$B,G$147,'BSE - Other Index Options'!$H:$H,"MDAW*")=0,"",SUMIFS('BSE - SENSEX Index Options'!$L:$L,'BSE - SENSEX Index Options'!$C:$C,$A181,'BSE - SENSEX Index Options'!$B:$B,G$147,'BSE - SENSEX Index Options'!$H:$H,"Weekly*")+SUMIFS('BSE - SENSEX Index Options'!$L:$L,'BSE - SENSEX Index Options'!$C:$C,$A181,'BSE - SENSEX Index Options'!$B:$B,G$147,'BSE - SENSEX Index Options'!$H:$H,"MDAW*")+SUMIFS('BSE - Other Index Options'!$L:$L,'BSE - Other Index Options'!$C:$C,$A181,'BSE - Other Index Options'!$B:$B,G$147,'BSE - Other Index Options'!$H:$H,"Weekly*")+SUMIFS('BSE - Other Index Options'!$L:$L,'BSE - Other Index Options'!$C:$C,$A181,'BSE - Other Index Options'!$B:$B,G$147,'BSE - Other Index Options'!$H:$H,"MDAW*"))</f>
        <v/>
      </c>
      <c r="H181" s="26">
        <f t="shared" si="7"/>
        <v>127.54330000000002</v>
      </c>
    </row>
    <row r="182" spans="1:8">
      <c r="A182" t="s">
        <v>60</v>
      </c>
      <c r="B182" s="26">
        <f>IF(SUMIFS('BSE - SENSEX Index Options'!$L:$L,'BSE - SENSEX Index Options'!$C:$C,$A182,'BSE - SENSEX Index Options'!$B:$B,B$147,'BSE - SENSEX Index Options'!$H:$H,"Weekly*")+SUMIFS('BSE - SENSEX Index Options'!$L:$L,'BSE - SENSEX Index Options'!$C:$C,$A182,'BSE - SENSEX Index Options'!$B:$B,B$147,'BSE - SENSEX Index Options'!$H:$H,"MDAW*")+SUMIFS('BSE - Other Index Options'!$L:$L,'BSE - Other Index Options'!$C:$C,$A182,'BSE - Other Index Options'!$B:$B,B$147,'BSE - Other Index Options'!$H:$H,"Weekly*")+SUMIFS('BSE - Other Index Options'!$L:$L,'BSE - Other Index Options'!$C:$C,$A182,'BSE - Other Index Options'!$B:$B,B$147,'BSE - Other Index Options'!$H:$H,"MDAW*")=0,"",SUMIFS('BSE - SENSEX Index Options'!$L:$L,'BSE - SENSEX Index Options'!$C:$C,$A182,'BSE - SENSEX Index Options'!$B:$B,B$147,'BSE - SENSEX Index Options'!$H:$H,"Weekly*")+SUMIFS('BSE - SENSEX Index Options'!$L:$L,'BSE - SENSEX Index Options'!$C:$C,$A182,'BSE - SENSEX Index Options'!$B:$B,B$147,'BSE - SENSEX Index Options'!$H:$H,"MDAW*")+SUMIFS('BSE - Other Index Options'!$L:$L,'BSE - Other Index Options'!$C:$C,$A182,'BSE - Other Index Options'!$B:$B,B$147,'BSE - Other Index Options'!$H:$H,"Weekly*")+SUMIFS('BSE - Other Index Options'!$L:$L,'BSE - Other Index Options'!$C:$C,$A182,'BSE - Other Index Options'!$B:$B,B$147,'BSE - Other Index Options'!$H:$H,"MDAW*"))</f>
        <v>162.91669999999999</v>
      </c>
      <c r="C182" s="26">
        <f>IF(SUMIFS('BSE - SENSEX Index Options'!$L:$L,'BSE - SENSEX Index Options'!$C:$C,$A182,'BSE - SENSEX Index Options'!$B:$B,C$147,'BSE - SENSEX Index Options'!$H:$H,"Weekly*")+SUMIFS('BSE - SENSEX Index Options'!$L:$L,'BSE - SENSEX Index Options'!$C:$C,$A182,'BSE - SENSEX Index Options'!$B:$B,C$147,'BSE - SENSEX Index Options'!$H:$H,"MDAW*")+SUMIFS('BSE - Other Index Options'!$L:$L,'BSE - Other Index Options'!$C:$C,$A182,'BSE - Other Index Options'!$B:$B,C$147,'BSE - Other Index Options'!$H:$H,"Weekly*")+SUMIFS('BSE - Other Index Options'!$L:$L,'BSE - Other Index Options'!$C:$C,$A182,'BSE - Other Index Options'!$B:$B,C$147,'BSE - Other Index Options'!$H:$H,"MDAW*")=0,"",SUMIFS('BSE - SENSEX Index Options'!$L:$L,'BSE - SENSEX Index Options'!$C:$C,$A182,'BSE - SENSEX Index Options'!$B:$B,C$147,'BSE - SENSEX Index Options'!$H:$H,"Weekly*")+SUMIFS('BSE - SENSEX Index Options'!$L:$L,'BSE - SENSEX Index Options'!$C:$C,$A182,'BSE - SENSEX Index Options'!$B:$B,C$147,'BSE - SENSEX Index Options'!$H:$H,"MDAW*")+SUMIFS('BSE - Other Index Options'!$L:$L,'BSE - Other Index Options'!$C:$C,$A182,'BSE - Other Index Options'!$B:$B,C$147,'BSE - Other Index Options'!$H:$H,"Weekly*")+SUMIFS('BSE - Other Index Options'!$L:$L,'BSE - Other Index Options'!$C:$C,$A182,'BSE - Other Index Options'!$B:$B,C$147,'BSE - Other Index Options'!$H:$H,"MDAW*"))</f>
        <v>141.67940000000002</v>
      </c>
      <c r="D182" s="26">
        <f>IF(SUMIFS('BSE - SENSEX Index Options'!$L:$L,'BSE - SENSEX Index Options'!$C:$C,$A182,'BSE - SENSEX Index Options'!$B:$B,D$147,'BSE - SENSEX Index Options'!$H:$H,"Weekly*")+SUMIFS('BSE - SENSEX Index Options'!$L:$L,'BSE - SENSEX Index Options'!$C:$C,$A182,'BSE - SENSEX Index Options'!$B:$B,D$147,'BSE - SENSEX Index Options'!$H:$H,"MDAW*")+SUMIFS('BSE - Other Index Options'!$L:$L,'BSE - Other Index Options'!$C:$C,$A182,'BSE - Other Index Options'!$B:$B,D$147,'BSE - Other Index Options'!$H:$H,"Weekly*")+SUMIFS('BSE - Other Index Options'!$L:$L,'BSE - Other Index Options'!$C:$C,$A182,'BSE - Other Index Options'!$B:$B,D$147,'BSE - Other Index Options'!$H:$H,"MDAW*")=0,"",SUMIFS('BSE - SENSEX Index Options'!$L:$L,'BSE - SENSEX Index Options'!$C:$C,$A182,'BSE - SENSEX Index Options'!$B:$B,D$147,'BSE - SENSEX Index Options'!$H:$H,"Weekly*")+SUMIFS('BSE - SENSEX Index Options'!$L:$L,'BSE - SENSEX Index Options'!$C:$C,$A182,'BSE - SENSEX Index Options'!$B:$B,D$147,'BSE - SENSEX Index Options'!$H:$H,"MDAW*")+SUMIFS('BSE - Other Index Options'!$L:$L,'BSE - Other Index Options'!$C:$C,$A182,'BSE - Other Index Options'!$B:$B,D$147,'BSE - Other Index Options'!$H:$H,"Weekly*")+SUMIFS('BSE - Other Index Options'!$L:$L,'BSE - Other Index Options'!$C:$C,$A182,'BSE - Other Index Options'!$B:$B,D$147,'BSE - Other Index Options'!$H:$H,"MDAW*"))</f>
        <v>434.20620000000002</v>
      </c>
      <c r="E182" s="26">
        <f>IF(SUMIFS('BSE - SENSEX Index Options'!$L:$L,'BSE - SENSEX Index Options'!$C:$C,$A182,'BSE - SENSEX Index Options'!$B:$B,E$147,'BSE - SENSEX Index Options'!$H:$H,"Weekly*")+SUMIFS('BSE - SENSEX Index Options'!$L:$L,'BSE - SENSEX Index Options'!$C:$C,$A182,'BSE - SENSEX Index Options'!$B:$B,E$147,'BSE - SENSEX Index Options'!$H:$H,"MDAW*")+SUMIFS('BSE - Other Index Options'!$L:$L,'BSE - Other Index Options'!$C:$C,$A182,'BSE - Other Index Options'!$B:$B,E$147,'BSE - Other Index Options'!$H:$H,"Weekly*")+SUMIFS('BSE - Other Index Options'!$L:$L,'BSE - Other Index Options'!$C:$C,$A182,'BSE - Other Index Options'!$B:$B,E$147,'BSE - Other Index Options'!$H:$H,"MDAW*")=0,"",SUMIFS('BSE - SENSEX Index Options'!$L:$L,'BSE - SENSEX Index Options'!$C:$C,$A182,'BSE - SENSEX Index Options'!$B:$B,E$147,'BSE - SENSEX Index Options'!$H:$H,"Weekly*")+SUMIFS('BSE - SENSEX Index Options'!$L:$L,'BSE - SENSEX Index Options'!$C:$C,$A182,'BSE - SENSEX Index Options'!$B:$B,E$147,'BSE - SENSEX Index Options'!$H:$H,"MDAW*")+SUMIFS('BSE - Other Index Options'!$L:$L,'BSE - Other Index Options'!$C:$C,$A182,'BSE - Other Index Options'!$B:$B,E$147,'BSE - Other Index Options'!$H:$H,"Weekly*")+SUMIFS('BSE - Other Index Options'!$L:$L,'BSE - Other Index Options'!$C:$C,$A182,'BSE - Other Index Options'!$B:$B,E$147,'BSE - Other Index Options'!$H:$H,"MDAW*"))</f>
        <v>851.66219999999998</v>
      </c>
      <c r="F182" s="26" t="str">
        <f>IF(SUMIFS('BSE - SENSEX Index Options'!$L:$L,'BSE - SENSEX Index Options'!$C:$C,$A182,'BSE - SENSEX Index Options'!$B:$B,F$147,'BSE - SENSEX Index Options'!$H:$H,"Weekly*")+SUMIFS('BSE - SENSEX Index Options'!$L:$L,'BSE - SENSEX Index Options'!$C:$C,$A182,'BSE - SENSEX Index Options'!$B:$B,F$147,'BSE - SENSEX Index Options'!$H:$H,"MDAW*")+SUMIFS('BSE - Other Index Options'!$L:$L,'BSE - Other Index Options'!$C:$C,$A182,'BSE - Other Index Options'!$B:$B,F$147,'BSE - Other Index Options'!$H:$H,"Weekly*")+SUMIFS('BSE - Other Index Options'!$L:$L,'BSE - Other Index Options'!$C:$C,$A182,'BSE - Other Index Options'!$B:$B,F$147,'BSE - Other Index Options'!$H:$H,"MDAW*")=0,"",SUMIFS('BSE - SENSEX Index Options'!$L:$L,'BSE - SENSEX Index Options'!$C:$C,$A182,'BSE - SENSEX Index Options'!$B:$B,F$147,'BSE - SENSEX Index Options'!$H:$H,"Weekly*")+SUMIFS('BSE - SENSEX Index Options'!$L:$L,'BSE - SENSEX Index Options'!$C:$C,$A182,'BSE - SENSEX Index Options'!$B:$B,F$147,'BSE - SENSEX Index Options'!$H:$H,"MDAW*")+SUMIFS('BSE - Other Index Options'!$L:$L,'BSE - Other Index Options'!$C:$C,$A182,'BSE - Other Index Options'!$B:$B,F$147,'BSE - Other Index Options'!$H:$H,"Weekly*")+SUMIFS('BSE - Other Index Options'!$L:$L,'BSE - Other Index Options'!$C:$C,$A182,'BSE - Other Index Options'!$B:$B,F$147,'BSE - Other Index Options'!$H:$H,"MDAW*"))</f>
        <v/>
      </c>
      <c r="G182" s="26" t="str">
        <f>IF(SUMIFS('BSE - SENSEX Index Options'!$L:$L,'BSE - SENSEX Index Options'!$C:$C,$A182,'BSE - SENSEX Index Options'!$B:$B,G$147,'BSE - SENSEX Index Options'!$H:$H,"Weekly*")+SUMIFS('BSE - SENSEX Index Options'!$L:$L,'BSE - SENSEX Index Options'!$C:$C,$A182,'BSE - SENSEX Index Options'!$B:$B,G$147,'BSE - SENSEX Index Options'!$H:$H,"MDAW*")+SUMIFS('BSE - Other Index Options'!$L:$L,'BSE - Other Index Options'!$C:$C,$A182,'BSE - Other Index Options'!$B:$B,G$147,'BSE - Other Index Options'!$H:$H,"Weekly*")+SUMIFS('BSE - Other Index Options'!$L:$L,'BSE - Other Index Options'!$C:$C,$A182,'BSE - Other Index Options'!$B:$B,G$147,'BSE - Other Index Options'!$H:$H,"MDAW*")=0,"",SUMIFS('BSE - SENSEX Index Options'!$L:$L,'BSE - SENSEX Index Options'!$C:$C,$A182,'BSE - SENSEX Index Options'!$B:$B,G$147,'BSE - SENSEX Index Options'!$H:$H,"Weekly*")+SUMIFS('BSE - SENSEX Index Options'!$L:$L,'BSE - SENSEX Index Options'!$C:$C,$A182,'BSE - SENSEX Index Options'!$B:$B,G$147,'BSE - SENSEX Index Options'!$H:$H,"MDAW*")+SUMIFS('BSE - Other Index Options'!$L:$L,'BSE - Other Index Options'!$C:$C,$A182,'BSE - Other Index Options'!$B:$B,G$147,'BSE - Other Index Options'!$H:$H,"Weekly*")+SUMIFS('BSE - Other Index Options'!$L:$L,'BSE - Other Index Options'!$C:$C,$A182,'BSE - Other Index Options'!$B:$B,G$147,'BSE - Other Index Options'!$H:$H,"MDAW*"))</f>
        <v/>
      </c>
      <c r="H182" s="26">
        <f t="shared" si="7"/>
        <v>1590.4645</v>
      </c>
    </row>
    <row r="183" spans="1:8">
      <c r="A183" t="s">
        <v>61</v>
      </c>
      <c r="B183" s="26">
        <f>IF(SUMIFS('BSE - SENSEX Index Options'!$L:$L,'BSE - SENSEX Index Options'!$C:$C,$A183,'BSE - SENSEX Index Options'!$B:$B,B$147,'BSE - SENSEX Index Options'!$H:$H,"Weekly*")+SUMIFS('BSE - SENSEX Index Options'!$L:$L,'BSE - SENSEX Index Options'!$C:$C,$A183,'BSE - SENSEX Index Options'!$B:$B,B$147,'BSE - SENSEX Index Options'!$H:$H,"MDAW*")+SUMIFS('BSE - Other Index Options'!$L:$L,'BSE - Other Index Options'!$C:$C,$A183,'BSE - Other Index Options'!$B:$B,B$147,'BSE - Other Index Options'!$H:$H,"Weekly*")+SUMIFS('BSE - Other Index Options'!$L:$L,'BSE - Other Index Options'!$C:$C,$A183,'BSE - Other Index Options'!$B:$B,B$147,'BSE - Other Index Options'!$H:$H,"MDAW*")=0,"",SUMIFS('BSE - SENSEX Index Options'!$L:$L,'BSE - SENSEX Index Options'!$C:$C,$A183,'BSE - SENSEX Index Options'!$B:$B,B$147,'BSE - SENSEX Index Options'!$H:$H,"Weekly*")+SUMIFS('BSE - SENSEX Index Options'!$L:$L,'BSE - SENSEX Index Options'!$C:$C,$A183,'BSE - SENSEX Index Options'!$B:$B,B$147,'BSE - SENSEX Index Options'!$H:$H,"MDAW*")+SUMIFS('BSE - Other Index Options'!$L:$L,'BSE - Other Index Options'!$C:$C,$A183,'BSE - Other Index Options'!$B:$B,B$147,'BSE - Other Index Options'!$H:$H,"Weekly*")+SUMIFS('BSE - Other Index Options'!$L:$L,'BSE - Other Index Options'!$C:$C,$A183,'BSE - Other Index Options'!$B:$B,B$147,'BSE - Other Index Options'!$H:$H,"MDAW*"))</f>
        <v>118.73909999999999</v>
      </c>
      <c r="C183" s="26" t="str">
        <f>IF(SUMIFS('BSE - SENSEX Index Options'!$L:$L,'BSE - SENSEX Index Options'!$C:$C,$A183,'BSE - SENSEX Index Options'!$B:$B,C$147,'BSE - SENSEX Index Options'!$H:$H,"Weekly*")+SUMIFS('BSE - SENSEX Index Options'!$L:$L,'BSE - SENSEX Index Options'!$C:$C,$A183,'BSE - SENSEX Index Options'!$B:$B,C$147,'BSE - SENSEX Index Options'!$H:$H,"MDAW*")+SUMIFS('BSE - Other Index Options'!$L:$L,'BSE - Other Index Options'!$C:$C,$A183,'BSE - Other Index Options'!$B:$B,C$147,'BSE - Other Index Options'!$H:$H,"Weekly*")+SUMIFS('BSE - Other Index Options'!$L:$L,'BSE - Other Index Options'!$C:$C,$A183,'BSE - Other Index Options'!$B:$B,C$147,'BSE - Other Index Options'!$H:$H,"MDAW*")=0,"",SUMIFS('BSE - SENSEX Index Options'!$L:$L,'BSE - SENSEX Index Options'!$C:$C,$A183,'BSE - SENSEX Index Options'!$B:$B,C$147,'BSE - SENSEX Index Options'!$H:$H,"Weekly*")+SUMIFS('BSE - SENSEX Index Options'!$L:$L,'BSE - SENSEX Index Options'!$C:$C,$A183,'BSE - SENSEX Index Options'!$B:$B,C$147,'BSE - SENSEX Index Options'!$H:$H,"MDAW*")+SUMIFS('BSE - Other Index Options'!$L:$L,'BSE - Other Index Options'!$C:$C,$A183,'BSE - Other Index Options'!$B:$B,C$147,'BSE - Other Index Options'!$H:$H,"Weekly*")+SUMIFS('BSE - Other Index Options'!$L:$L,'BSE - Other Index Options'!$C:$C,$A183,'BSE - Other Index Options'!$B:$B,C$147,'BSE - Other Index Options'!$H:$H,"MDAW*"))</f>
        <v/>
      </c>
      <c r="D183" s="26">
        <f>IF(SUMIFS('BSE - SENSEX Index Options'!$L:$L,'BSE - SENSEX Index Options'!$C:$C,$A183,'BSE - SENSEX Index Options'!$B:$B,D$147,'BSE - SENSEX Index Options'!$H:$H,"Weekly*")+SUMIFS('BSE - SENSEX Index Options'!$L:$L,'BSE - SENSEX Index Options'!$C:$C,$A183,'BSE - SENSEX Index Options'!$B:$B,D$147,'BSE - SENSEX Index Options'!$H:$H,"MDAW*")+SUMIFS('BSE - Other Index Options'!$L:$L,'BSE - Other Index Options'!$C:$C,$A183,'BSE - Other Index Options'!$B:$B,D$147,'BSE - Other Index Options'!$H:$H,"Weekly*")+SUMIFS('BSE - Other Index Options'!$L:$L,'BSE - Other Index Options'!$C:$C,$A183,'BSE - Other Index Options'!$B:$B,D$147,'BSE - Other Index Options'!$H:$H,"MDAW*")=0,"",SUMIFS('BSE - SENSEX Index Options'!$L:$L,'BSE - SENSEX Index Options'!$C:$C,$A183,'BSE - SENSEX Index Options'!$B:$B,D$147,'BSE - SENSEX Index Options'!$H:$H,"Weekly*")+SUMIFS('BSE - SENSEX Index Options'!$L:$L,'BSE - SENSEX Index Options'!$C:$C,$A183,'BSE - SENSEX Index Options'!$B:$B,D$147,'BSE - SENSEX Index Options'!$H:$H,"MDAW*")+SUMIFS('BSE - Other Index Options'!$L:$L,'BSE - Other Index Options'!$C:$C,$A183,'BSE - Other Index Options'!$B:$B,D$147,'BSE - Other Index Options'!$H:$H,"Weekly*")+SUMIFS('BSE - Other Index Options'!$L:$L,'BSE - Other Index Options'!$C:$C,$A183,'BSE - Other Index Options'!$B:$B,D$147,'BSE - Other Index Options'!$H:$H,"MDAW*"))</f>
        <v>417.28909999999996</v>
      </c>
      <c r="E183" s="26">
        <f>IF(SUMIFS('BSE - SENSEX Index Options'!$L:$L,'BSE - SENSEX Index Options'!$C:$C,$A183,'BSE - SENSEX Index Options'!$B:$B,E$147,'BSE - SENSEX Index Options'!$H:$H,"Weekly*")+SUMIFS('BSE - SENSEX Index Options'!$L:$L,'BSE - SENSEX Index Options'!$C:$C,$A183,'BSE - SENSEX Index Options'!$B:$B,E$147,'BSE - SENSEX Index Options'!$H:$H,"MDAW*")+SUMIFS('BSE - Other Index Options'!$L:$L,'BSE - Other Index Options'!$C:$C,$A183,'BSE - Other Index Options'!$B:$B,E$147,'BSE - Other Index Options'!$H:$H,"Weekly*")+SUMIFS('BSE - Other Index Options'!$L:$L,'BSE - Other Index Options'!$C:$C,$A183,'BSE - Other Index Options'!$B:$B,E$147,'BSE - Other Index Options'!$H:$H,"MDAW*")=0,"",SUMIFS('BSE - SENSEX Index Options'!$L:$L,'BSE - SENSEX Index Options'!$C:$C,$A183,'BSE - SENSEX Index Options'!$B:$B,E$147,'BSE - SENSEX Index Options'!$H:$H,"Weekly*")+SUMIFS('BSE - SENSEX Index Options'!$L:$L,'BSE - SENSEX Index Options'!$C:$C,$A183,'BSE - SENSEX Index Options'!$B:$B,E$147,'BSE - SENSEX Index Options'!$H:$H,"MDAW*")+SUMIFS('BSE - Other Index Options'!$L:$L,'BSE - Other Index Options'!$C:$C,$A183,'BSE - Other Index Options'!$B:$B,E$147,'BSE - Other Index Options'!$H:$H,"Weekly*")+SUMIFS('BSE - Other Index Options'!$L:$L,'BSE - Other Index Options'!$C:$C,$A183,'BSE - Other Index Options'!$B:$B,E$147,'BSE - Other Index Options'!$H:$H,"MDAW*"))</f>
        <v>776.89250000000004</v>
      </c>
      <c r="F183" s="26">
        <f>IF(SUMIFS('BSE - SENSEX Index Options'!$L:$L,'BSE - SENSEX Index Options'!$C:$C,$A183,'BSE - SENSEX Index Options'!$B:$B,F$147,'BSE - SENSEX Index Options'!$H:$H,"Weekly*")+SUMIFS('BSE - SENSEX Index Options'!$L:$L,'BSE - SENSEX Index Options'!$C:$C,$A183,'BSE - SENSEX Index Options'!$B:$B,F$147,'BSE - SENSEX Index Options'!$H:$H,"MDAW*")+SUMIFS('BSE - Other Index Options'!$L:$L,'BSE - Other Index Options'!$C:$C,$A183,'BSE - Other Index Options'!$B:$B,F$147,'BSE - Other Index Options'!$H:$H,"Weekly*")+SUMIFS('BSE - Other Index Options'!$L:$L,'BSE - Other Index Options'!$C:$C,$A183,'BSE - Other Index Options'!$B:$B,F$147,'BSE - Other Index Options'!$H:$H,"MDAW*")=0,"",SUMIFS('BSE - SENSEX Index Options'!$L:$L,'BSE - SENSEX Index Options'!$C:$C,$A183,'BSE - SENSEX Index Options'!$B:$B,F$147,'BSE - SENSEX Index Options'!$H:$H,"Weekly*")+SUMIFS('BSE - SENSEX Index Options'!$L:$L,'BSE - SENSEX Index Options'!$C:$C,$A183,'BSE - SENSEX Index Options'!$B:$B,F$147,'BSE - SENSEX Index Options'!$H:$H,"MDAW*")+SUMIFS('BSE - Other Index Options'!$L:$L,'BSE - Other Index Options'!$C:$C,$A183,'BSE - Other Index Options'!$B:$B,F$147,'BSE - Other Index Options'!$H:$H,"Weekly*")+SUMIFS('BSE - Other Index Options'!$L:$L,'BSE - Other Index Options'!$C:$C,$A183,'BSE - Other Index Options'!$B:$B,F$147,'BSE - Other Index Options'!$H:$H,"MDAW*"))</f>
        <v>100.28899999999999</v>
      </c>
      <c r="G183" s="26" t="str">
        <f>IF(SUMIFS('BSE - SENSEX Index Options'!$L:$L,'BSE - SENSEX Index Options'!$C:$C,$A183,'BSE - SENSEX Index Options'!$B:$B,G$147,'BSE - SENSEX Index Options'!$H:$H,"Weekly*")+SUMIFS('BSE - SENSEX Index Options'!$L:$L,'BSE - SENSEX Index Options'!$C:$C,$A183,'BSE - SENSEX Index Options'!$B:$B,G$147,'BSE - SENSEX Index Options'!$H:$H,"MDAW*")+SUMIFS('BSE - Other Index Options'!$L:$L,'BSE - Other Index Options'!$C:$C,$A183,'BSE - Other Index Options'!$B:$B,G$147,'BSE - Other Index Options'!$H:$H,"Weekly*")+SUMIFS('BSE - Other Index Options'!$L:$L,'BSE - Other Index Options'!$C:$C,$A183,'BSE - Other Index Options'!$B:$B,G$147,'BSE - Other Index Options'!$H:$H,"MDAW*")=0,"",SUMIFS('BSE - SENSEX Index Options'!$L:$L,'BSE - SENSEX Index Options'!$C:$C,$A183,'BSE - SENSEX Index Options'!$B:$B,G$147,'BSE - SENSEX Index Options'!$H:$H,"Weekly*")+SUMIFS('BSE - SENSEX Index Options'!$L:$L,'BSE - SENSEX Index Options'!$C:$C,$A183,'BSE - SENSEX Index Options'!$B:$B,G$147,'BSE - SENSEX Index Options'!$H:$H,"MDAW*")+SUMIFS('BSE - Other Index Options'!$L:$L,'BSE - Other Index Options'!$C:$C,$A183,'BSE - Other Index Options'!$B:$B,G$147,'BSE - Other Index Options'!$H:$H,"Weekly*")+SUMIFS('BSE - Other Index Options'!$L:$L,'BSE - Other Index Options'!$C:$C,$A183,'BSE - Other Index Options'!$B:$B,G$147,'BSE - Other Index Options'!$H:$H,"MDAW*"))</f>
        <v/>
      </c>
      <c r="H183" s="26">
        <f t="shared" si="7"/>
        <v>1413.2097000000001</v>
      </c>
    </row>
    <row r="184" spans="1:8">
      <c r="A184" t="s">
        <v>62</v>
      </c>
      <c r="B184" s="26">
        <f>IF(SUMIFS('BSE - SENSEX Index Options'!$L:$L,'BSE - SENSEX Index Options'!$C:$C,$A184,'BSE - SENSEX Index Options'!$B:$B,B$147,'BSE - SENSEX Index Options'!$H:$H,"Weekly*")+SUMIFS('BSE - SENSEX Index Options'!$L:$L,'BSE - SENSEX Index Options'!$C:$C,$A184,'BSE - SENSEX Index Options'!$B:$B,B$147,'BSE - SENSEX Index Options'!$H:$H,"MDAW*")+SUMIFS('BSE - Other Index Options'!$L:$L,'BSE - Other Index Options'!$C:$C,$A184,'BSE - Other Index Options'!$B:$B,B$147,'BSE - Other Index Options'!$H:$H,"Weekly*")+SUMIFS('BSE - Other Index Options'!$L:$L,'BSE - Other Index Options'!$C:$C,$A184,'BSE - Other Index Options'!$B:$B,B$147,'BSE - Other Index Options'!$H:$H,"MDAW*")=0,"",SUMIFS('BSE - SENSEX Index Options'!$L:$L,'BSE - SENSEX Index Options'!$C:$C,$A184,'BSE - SENSEX Index Options'!$B:$B,B$147,'BSE - SENSEX Index Options'!$H:$H,"Weekly*")+SUMIFS('BSE - SENSEX Index Options'!$L:$L,'BSE - SENSEX Index Options'!$C:$C,$A184,'BSE - SENSEX Index Options'!$B:$B,B$147,'BSE - SENSEX Index Options'!$H:$H,"MDAW*")+SUMIFS('BSE - Other Index Options'!$L:$L,'BSE - Other Index Options'!$C:$C,$A184,'BSE - Other Index Options'!$B:$B,B$147,'BSE - Other Index Options'!$H:$H,"Weekly*")+SUMIFS('BSE - Other Index Options'!$L:$L,'BSE - Other Index Options'!$C:$C,$A184,'BSE - Other Index Options'!$B:$B,B$147,'BSE - Other Index Options'!$H:$H,"MDAW*"))</f>
        <v>117.15570000000001</v>
      </c>
      <c r="C184" s="26">
        <f>IF(SUMIFS('BSE - SENSEX Index Options'!$L:$L,'BSE - SENSEX Index Options'!$C:$C,$A184,'BSE - SENSEX Index Options'!$B:$B,C$147,'BSE - SENSEX Index Options'!$H:$H,"Weekly*")+SUMIFS('BSE - SENSEX Index Options'!$L:$L,'BSE - SENSEX Index Options'!$C:$C,$A184,'BSE - SENSEX Index Options'!$B:$B,C$147,'BSE - SENSEX Index Options'!$H:$H,"MDAW*")+SUMIFS('BSE - Other Index Options'!$L:$L,'BSE - Other Index Options'!$C:$C,$A184,'BSE - Other Index Options'!$B:$B,C$147,'BSE - Other Index Options'!$H:$H,"Weekly*")+SUMIFS('BSE - Other Index Options'!$L:$L,'BSE - Other Index Options'!$C:$C,$A184,'BSE - Other Index Options'!$B:$B,C$147,'BSE - Other Index Options'!$H:$H,"MDAW*")=0,"",SUMIFS('BSE - SENSEX Index Options'!$L:$L,'BSE - SENSEX Index Options'!$C:$C,$A184,'BSE - SENSEX Index Options'!$B:$B,C$147,'BSE - SENSEX Index Options'!$H:$H,"Weekly*")+SUMIFS('BSE - SENSEX Index Options'!$L:$L,'BSE - SENSEX Index Options'!$C:$C,$A184,'BSE - SENSEX Index Options'!$B:$B,C$147,'BSE - SENSEX Index Options'!$H:$H,"MDAW*")+SUMIFS('BSE - Other Index Options'!$L:$L,'BSE - Other Index Options'!$C:$C,$A184,'BSE - Other Index Options'!$B:$B,C$147,'BSE - Other Index Options'!$H:$H,"Weekly*")+SUMIFS('BSE - Other Index Options'!$L:$L,'BSE - Other Index Options'!$C:$C,$A184,'BSE - Other Index Options'!$B:$B,C$147,'BSE - Other Index Options'!$H:$H,"MDAW*"))</f>
        <v>88.172399999999996</v>
      </c>
      <c r="D184" s="26">
        <f>IF(SUMIFS('BSE - SENSEX Index Options'!$L:$L,'BSE - SENSEX Index Options'!$C:$C,$A184,'BSE - SENSEX Index Options'!$B:$B,D$147,'BSE - SENSEX Index Options'!$H:$H,"Weekly*")+SUMIFS('BSE - SENSEX Index Options'!$L:$L,'BSE - SENSEX Index Options'!$C:$C,$A184,'BSE - SENSEX Index Options'!$B:$B,D$147,'BSE - SENSEX Index Options'!$H:$H,"MDAW*")+SUMIFS('BSE - Other Index Options'!$L:$L,'BSE - Other Index Options'!$C:$C,$A184,'BSE - Other Index Options'!$B:$B,D$147,'BSE - Other Index Options'!$H:$H,"Weekly*")+SUMIFS('BSE - Other Index Options'!$L:$L,'BSE - Other Index Options'!$C:$C,$A184,'BSE - Other Index Options'!$B:$B,D$147,'BSE - Other Index Options'!$H:$H,"MDAW*")=0,"",SUMIFS('BSE - SENSEX Index Options'!$L:$L,'BSE - SENSEX Index Options'!$C:$C,$A184,'BSE - SENSEX Index Options'!$B:$B,D$147,'BSE - SENSEX Index Options'!$H:$H,"Weekly*")+SUMIFS('BSE - SENSEX Index Options'!$L:$L,'BSE - SENSEX Index Options'!$C:$C,$A184,'BSE - SENSEX Index Options'!$B:$B,D$147,'BSE - SENSEX Index Options'!$H:$H,"MDAW*")+SUMIFS('BSE - Other Index Options'!$L:$L,'BSE - Other Index Options'!$C:$C,$A184,'BSE - Other Index Options'!$B:$B,D$147,'BSE - Other Index Options'!$H:$H,"Weekly*")+SUMIFS('BSE - Other Index Options'!$L:$L,'BSE - Other Index Options'!$C:$C,$A184,'BSE - Other Index Options'!$B:$B,D$147,'BSE - Other Index Options'!$H:$H,"MDAW*"))</f>
        <v>347.03989999999993</v>
      </c>
      <c r="E184" s="26">
        <f>IF(SUMIFS('BSE - SENSEX Index Options'!$L:$L,'BSE - SENSEX Index Options'!$C:$C,$A184,'BSE - SENSEX Index Options'!$B:$B,E$147,'BSE - SENSEX Index Options'!$H:$H,"Weekly*")+SUMIFS('BSE - SENSEX Index Options'!$L:$L,'BSE - SENSEX Index Options'!$C:$C,$A184,'BSE - SENSEX Index Options'!$B:$B,E$147,'BSE - SENSEX Index Options'!$H:$H,"MDAW*")+SUMIFS('BSE - Other Index Options'!$L:$L,'BSE - Other Index Options'!$C:$C,$A184,'BSE - Other Index Options'!$B:$B,E$147,'BSE - Other Index Options'!$H:$H,"Weekly*")+SUMIFS('BSE - Other Index Options'!$L:$L,'BSE - Other Index Options'!$C:$C,$A184,'BSE - Other Index Options'!$B:$B,E$147,'BSE - Other Index Options'!$H:$H,"MDAW*")=0,"",SUMIFS('BSE - SENSEX Index Options'!$L:$L,'BSE - SENSEX Index Options'!$C:$C,$A184,'BSE - SENSEX Index Options'!$B:$B,E$147,'BSE - SENSEX Index Options'!$H:$H,"Weekly*")+SUMIFS('BSE - SENSEX Index Options'!$L:$L,'BSE - SENSEX Index Options'!$C:$C,$A184,'BSE - SENSEX Index Options'!$B:$B,E$147,'BSE - SENSEX Index Options'!$H:$H,"MDAW*")+SUMIFS('BSE - Other Index Options'!$L:$L,'BSE - Other Index Options'!$C:$C,$A184,'BSE - Other Index Options'!$B:$B,E$147,'BSE - Other Index Options'!$H:$H,"Weekly*")+SUMIFS('BSE - Other Index Options'!$L:$L,'BSE - Other Index Options'!$C:$C,$A184,'BSE - Other Index Options'!$B:$B,E$147,'BSE - Other Index Options'!$H:$H,"MDAW*"))</f>
        <v>696.6463</v>
      </c>
      <c r="F184" s="26">
        <f>IF(SUMIFS('BSE - SENSEX Index Options'!$L:$L,'BSE - SENSEX Index Options'!$C:$C,$A184,'BSE - SENSEX Index Options'!$B:$B,F$147,'BSE - SENSEX Index Options'!$H:$H,"Weekly*")+SUMIFS('BSE - SENSEX Index Options'!$L:$L,'BSE - SENSEX Index Options'!$C:$C,$A184,'BSE - SENSEX Index Options'!$B:$B,F$147,'BSE - SENSEX Index Options'!$H:$H,"MDAW*")+SUMIFS('BSE - Other Index Options'!$L:$L,'BSE - Other Index Options'!$C:$C,$A184,'BSE - Other Index Options'!$B:$B,F$147,'BSE - Other Index Options'!$H:$H,"Weekly*")+SUMIFS('BSE - Other Index Options'!$L:$L,'BSE - Other Index Options'!$C:$C,$A184,'BSE - Other Index Options'!$B:$B,F$147,'BSE - Other Index Options'!$H:$H,"MDAW*")=0,"",SUMIFS('BSE - SENSEX Index Options'!$L:$L,'BSE - SENSEX Index Options'!$C:$C,$A184,'BSE - SENSEX Index Options'!$B:$B,F$147,'BSE - SENSEX Index Options'!$H:$H,"Weekly*")+SUMIFS('BSE - SENSEX Index Options'!$L:$L,'BSE - SENSEX Index Options'!$C:$C,$A184,'BSE - SENSEX Index Options'!$B:$B,F$147,'BSE - SENSEX Index Options'!$H:$H,"MDAW*")+SUMIFS('BSE - Other Index Options'!$L:$L,'BSE - Other Index Options'!$C:$C,$A184,'BSE - Other Index Options'!$B:$B,F$147,'BSE - Other Index Options'!$H:$H,"Weekly*")+SUMIFS('BSE - Other Index Options'!$L:$L,'BSE - Other Index Options'!$C:$C,$A184,'BSE - Other Index Options'!$B:$B,F$147,'BSE - Other Index Options'!$H:$H,"MDAW*"))</f>
        <v>89.9191</v>
      </c>
      <c r="G184" s="26" t="str">
        <f>IF(SUMIFS('BSE - SENSEX Index Options'!$L:$L,'BSE - SENSEX Index Options'!$C:$C,$A184,'BSE - SENSEX Index Options'!$B:$B,G$147,'BSE - SENSEX Index Options'!$H:$H,"Weekly*")+SUMIFS('BSE - SENSEX Index Options'!$L:$L,'BSE - SENSEX Index Options'!$C:$C,$A184,'BSE - SENSEX Index Options'!$B:$B,G$147,'BSE - SENSEX Index Options'!$H:$H,"MDAW*")+SUMIFS('BSE - Other Index Options'!$L:$L,'BSE - Other Index Options'!$C:$C,$A184,'BSE - Other Index Options'!$B:$B,G$147,'BSE - Other Index Options'!$H:$H,"Weekly*")+SUMIFS('BSE - Other Index Options'!$L:$L,'BSE - Other Index Options'!$C:$C,$A184,'BSE - Other Index Options'!$B:$B,G$147,'BSE - Other Index Options'!$H:$H,"MDAW*")=0,"",SUMIFS('BSE - SENSEX Index Options'!$L:$L,'BSE - SENSEX Index Options'!$C:$C,$A184,'BSE - SENSEX Index Options'!$B:$B,G$147,'BSE - SENSEX Index Options'!$H:$H,"Weekly*")+SUMIFS('BSE - SENSEX Index Options'!$L:$L,'BSE - SENSEX Index Options'!$C:$C,$A184,'BSE - SENSEX Index Options'!$B:$B,G$147,'BSE - SENSEX Index Options'!$H:$H,"MDAW*")+SUMIFS('BSE - Other Index Options'!$L:$L,'BSE - Other Index Options'!$C:$C,$A184,'BSE - Other Index Options'!$B:$B,G$147,'BSE - Other Index Options'!$H:$H,"Weekly*")+SUMIFS('BSE - Other Index Options'!$L:$L,'BSE - Other Index Options'!$C:$C,$A184,'BSE - Other Index Options'!$B:$B,G$147,'BSE - Other Index Options'!$H:$H,"MDAW*"))</f>
        <v/>
      </c>
      <c r="H184" s="26">
        <f t="shared" si="7"/>
        <v>1338.9333999999999</v>
      </c>
    </row>
    <row r="185" spans="1:8">
      <c r="A185" t="s">
        <v>63</v>
      </c>
      <c r="B185" s="26">
        <f>IF(SUMIFS('BSE - SENSEX Index Options'!$L:$L,'BSE - SENSEX Index Options'!$C:$C,$A185,'BSE - SENSEX Index Options'!$B:$B,B$147,'BSE - SENSEX Index Options'!$H:$H,"Weekly*")+SUMIFS('BSE - SENSEX Index Options'!$L:$L,'BSE - SENSEX Index Options'!$C:$C,$A185,'BSE - SENSEX Index Options'!$B:$B,B$147,'BSE - SENSEX Index Options'!$H:$H,"MDAW*")+SUMIFS('BSE - Other Index Options'!$L:$L,'BSE - Other Index Options'!$C:$C,$A185,'BSE - Other Index Options'!$B:$B,B$147,'BSE - Other Index Options'!$H:$H,"Weekly*")+SUMIFS('BSE - Other Index Options'!$L:$L,'BSE - Other Index Options'!$C:$C,$A185,'BSE - Other Index Options'!$B:$B,B$147,'BSE - Other Index Options'!$H:$H,"MDAW*")=0,"",SUMIFS('BSE - SENSEX Index Options'!$L:$L,'BSE - SENSEX Index Options'!$C:$C,$A185,'BSE - SENSEX Index Options'!$B:$B,B$147,'BSE - SENSEX Index Options'!$H:$H,"Weekly*")+SUMIFS('BSE - SENSEX Index Options'!$L:$L,'BSE - SENSEX Index Options'!$C:$C,$A185,'BSE - SENSEX Index Options'!$B:$B,B$147,'BSE - SENSEX Index Options'!$H:$H,"MDAW*")+SUMIFS('BSE - Other Index Options'!$L:$L,'BSE - Other Index Options'!$C:$C,$A185,'BSE - Other Index Options'!$B:$B,B$147,'BSE - Other Index Options'!$H:$H,"Weekly*")+SUMIFS('BSE - Other Index Options'!$L:$L,'BSE - Other Index Options'!$C:$C,$A185,'BSE - Other Index Options'!$B:$B,B$147,'BSE - Other Index Options'!$H:$H,"MDAW*"))</f>
        <v>88.672700000000006</v>
      </c>
      <c r="C185" s="26">
        <f>IF(SUMIFS('BSE - SENSEX Index Options'!$L:$L,'BSE - SENSEX Index Options'!$C:$C,$A185,'BSE - SENSEX Index Options'!$B:$B,C$147,'BSE - SENSEX Index Options'!$H:$H,"Weekly*")+SUMIFS('BSE - SENSEX Index Options'!$L:$L,'BSE - SENSEX Index Options'!$C:$C,$A185,'BSE - SENSEX Index Options'!$B:$B,C$147,'BSE - SENSEX Index Options'!$H:$H,"MDAW*")+SUMIFS('BSE - Other Index Options'!$L:$L,'BSE - Other Index Options'!$C:$C,$A185,'BSE - Other Index Options'!$B:$B,C$147,'BSE - Other Index Options'!$H:$H,"Weekly*")+SUMIFS('BSE - Other Index Options'!$L:$L,'BSE - Other Index Options'!$C:$C,$A185,'BSE - Other Index Options'!$B:$B,C$147,'BSE - Other Index Options'!$H:$H,"MDAW*")=0,"",SUMIFS('BSE - SENSEX Index Options'!$L:$L,'BSE - SENSEX Index Options'!$C:$C,$A185,'BSE - SENSEX Index Options'!$B:$B,C$147,'BSE - SENSEX Index Options'!$H:$H,"Weekly*")+SUMIFS('BSE - SENSEX Index Options'!$L:$L,'BSE - SENSEX Index Options'!$C:$C,$A185,'BSE - SENSEX Index Options'!$B:$B,C$147,'BSE - SENSEX Index Options'!$H:$H,"MDAW*")+SUMIFS('BSE - Other Index Options'!$L:$L,'BSE - Other Index Options'!$C:$C,$A185,'BSE - Other Index Options'!$B:$B,C$147,'BSE - Other Index Options'!$H:$H,"Weekly*")+SUMIFS('BSE - Other Index Options'!$L:$L,'BSE - Other Index Options'!$C:$C,$A185,'BSE - Other Index Options'!$B:$B,C$147,'BSE - Other Index Options'!$H:$H,"MDAW*"))</f>
        <v>92.728700000000003</v>
      </c>
      <c r="D185" s="26">
        <f>IF(SUMIFS('BSE - SENSEX Index Options'!$L:$L,'BSE - SENSEX Index Options'!$C:$C,$A185,'BSE - SENSEX Index Options'!$B:$B,D$147,'BSE - SENSEX Index Options'!$H:$H,"Weekly*")+SUMIFS('BSE - SENSEX Index Options'!$L:$L,'BSE - SENSEX Index Options'!$C:$C,$A185,'BSE - SENSEX Index Options'!$B:$B,D$147,'BSE - SENSEX Index Options'!$H:$H,"MDAW*")+SUMIFS('BSE - Other Index Options'!$L:$L,'BSE - Other Index Options'!$C:$C,$A185,'BSE - Other Index Options'!$B:$B,D$147,'BSE - Other Index Options'!$H:$H,"Weekly*")+SUMIFS('BSE - Other Index Options'!$L:$L,'BSE - Other Index Options'!$C:$C,$A185,'BSE - Other Index Options'!$B:$B,D$147,'BSE - Other Index Options'!$H:$H,"MDAW*")=0,"",SUMIFS('BSE - SENSEX Index Options'!$L:$L,'BSE - SENSEX Index Options'!$C:$C,$A185,'BSE - SENSEX Index Options'!$B:$B,D$147,'BSE - SENSEX Index Options'!$H:$H,"Weekly*")+SUMIFS('BSE - SENSEX Index Options'!$L:$L,'BSE - SENSEX Index Options'!$C:$C,$A185,'BSE - SENSEX Index Options'!$B:$B,D$147,'BSE - SENSEX Index Options'!$H:$H,"MDAW*")+SUMIFS('BSE - Other Index Options'!$L:$L,'BSE - Other Index Options'!$C:$C,$A185,'BSE - Other Index Options'!$B:$B,D$147,'BSE - Other Index Options'!$H:$H,"Weekly*")+SUMIFS('BSE - Other Index Options'!$L:$L,'BSE - Other Index Options'!$C:$C,$A185,'BSE - Other Index Options'!$B:$B,D$147,'BSE - Other Index Options'!$H:$H,"MDAW*"))</f>
        <v>328.55410000000001</v>
      </c>
      <c r="E185" s="26">
        <f>IF(SUMIFS('BSE - SENSEX Index Options'!$L:$L,'BSE - SENSEX Index Options'!$C:$C,$A185,'BSE - SENSEX Index Options'!$B:$B,E$147,'BSE - SENSEX Index Options'!$H:$H,"Weekly*")+SUMIFS('BSE - SENSEX Index Options'!$L:$L,'BSE - SENSEX Index Options'!$C:$C,$A185,'BSE - SENSEX Index Options'!$B:$B,E$147,'BSE - SENSEX Index Options'!$H:$H,"MDAW*")+SUMIFS('BSE - Other Index Options'!$L:$L,'BSE - Other Index Options'!$C:$C,$A185,'BSE - Other Index Options'!$B:$B,E$147,'BSE - Other Index Options'!$H:$H,"Weekly*")+SUMIFS('BSE - Other Index Options'!$L:$L,'BSE - Other Index Options'!$C:$C,$A185,'BSE - Other Index Options'!$B:$B,E$147,'BSE - Other Index Options'!$H:$H,"MDAW*")=0,"",SUMIFS('BSE - SENSEX Index Options'!$L:$L,'BSE - SENSEX Index Options'!$C:$C,$A185,'BSE - SENSEX Index Options'!$B:$B,E$147,'BSE - SENSEX Index Options'!$H:$H,"Weekly*")+SUMIFS('BSE - SENSEX Index Options'!$L:$L,'BSE - SENSEX Index Options'!$C:$C,$A185,'BSE - SENSEX Index Options'!$B:$B,E$147,'BSE - SENSEX Index Options'!$H:$H,"MDAW*")+SUMIFS('BSE - Other Index Options'!$L:$L,'BSE - Other Index Options'!$C:$C,$A185,'BSE - Other Index Options'!$B:$B,E$147,'BSE - Other Index Options'!$H:$H,"Weekly*")+SUMIFS('BSE - Other Index Options'!$L:$L,'BSE - Other Index Options'!$C:$C,$A185,'BSE - Other Index Options'!$B:$B,E$147,'BSE - Other Index Options'!$H:$H,"MDAW*"))</f>
        <v>558.15750000000003</v>
      </c>
      <c r="F185" s="26">
        <f>IF(SUMIFS('BSE - SENSEX Index Options'!$L:$L,'BSE - SENSEX Index Options'!$C:$C,$A185,'BSE - SENSEX Index Options'!$B:$B,F$147,'BSE - SENSEX Index Options'!$H:$H,"Weekly*")+SUMIFS('BSE - SENSEX Index Options'!$L:$L,'BSE - SENSEX Index Options'!$C:$C,$A185,'BSE - SENSEX Index Options'!$B:$B,F$147,'BSE - SENSEX Index Options'!$H:$H,"MDAW*")+SUMIFS('BSE - Other Index Options'!$L:$L,'BSE - Other Index Options'!$C:$C,$A185,'BSE - Other Index Options'!$B:$B,F$147,'BSE - Other Index Options'!$H:$H,"Weekly*")+SUMIFS('BSE - Other Index Options'!$L:$L,'BSE - Other Index Options'!$C:$C,$A185,'BSE - Other Index Options'!$B:$B,F$147,'BSE - Other Index Options'!$H:$H,"MDAW*")=0,"",SUMIFS('BSE - SENSEX Index Options'!$L:$L,'BSE - SENSEX Index Options'!$C:$C,$A185,'BSE - SENSEX Index Options'!$B:$B,F$147,'BSE - SENSEX Index Options'!$H:$H,"Weekly*")+SUMIFS('BSE - SENSEX Index Options'!$L:$L,'BSE - SENSEX Index Options'!$C:$C,$A185,'BSE - SENSEX Index Options'!$B:$B,F$147,'BSE - SENSEX Index Options'!$H:$H,"MDAW*")+SUMIFS('BSE - Other Index Options'!$L:$L,'BSE - Other Index Options'!$C:$C,$A185,'BSE - Other Index Options'!$B:$B,F$147,'BSE - Other Index Options'!$H:$H,"Weekly*")+SUMIFS('BSE - Other Index Options'!$L:$L,'BSE - Other Index Options'!$C:$C,$A185,'BSE - Other Index Options'!$B:$B,F$147,'BSE - Other Index Options'!$H:$H,"MDAW*"))</f>
        <v>93.103899999999996</v>
      </c>
      <c r="G185" s="26" t="str">
        <f>IF(SUMIFS('BSE - SENSEX Index Options'!$L:$L,'BSE - SENSEX Index Options'!$C:$C,$A185,'BSE - SENSEX Index Options'!$B:$B,G$147,'BSE - SENSEX Index Options'!$H:$H,"Weekly*")+SUMIFS('BSE - SENSEX Index Options'!$L:$L,'BSE - SENSEX Index Options'!$C:$C,$A185,'BSE - SENSEX Index Options'!$B:$B,G$147,'BSE - SENSEX Index Options'!$H:$H,"MDAW*")+SUMIFS('BSE - Other Index Options'!$L:$L,'BSE - Other Index Options'!$C:$C,$A185,'BSE - Other Index Options'!$B:$B,G$147,'BSE - Other Index Options'!$H:$H,"Weekly*")+SUMIFS('BSE - Other Index Options'!$L:$L,'BSE - Other Index Options'!$C:$C,$A185,'BSE - Other Index Options'!$B:$B,G$147,'BSE - Other Index Options'!$H:$H,"MDAW*")=0,"",SUMIFS('BSE - SENSEX Index Options'!$L:$L,'BSE - SENSEX Index Options'!$C:$C,$A185,'BSE - SENSEX Index Options'!$B:$B,G$147,'BSE - SENSEX Index Options'!$H:$H,"Weekly*")+SUMIFS('BSE - SENSEX Index Options'!$L:$L,'BSE - SENSEX Index Options'!$C:$C,$A185,'BSE - SENSEX Index Options'!$B:$B,G$147,'BSE - SENSEX Index Options'!$H:$H,"MDAW*")+SUMIFS('BSE - Other Index Options'!$L:$L,'BSE - Other Index Options'!$C:$C,$A185,'BSE - Other Index Options'!$B:$B,G$147,'BSE - Other Index Options'!$H:$H,"Weekly*")+SUMIFS('BSE - Other Index Options'!$L:$L,'BSE - Other Index Options'!$C:$C,$A185,'BSE - Other Index Options'!$B:$B,G$147,'BSE - Other Index Options'!$H:$H,"MDAW*"))</f>
        <v/>
      </c>
      <c r="H185" s="26">
        <f t="shared" si="7"/>
        <v>1161.2169000000001</v>
      </c>
    </row>
    <row r="186" spans="1:8">
      <c r="A186" t="s">
        <v>64</v>
      </c>
      <c r="B186" s="26" t="str">
        <f>IF(SUMIFS('BSE - SENSEX Index Options'!$L:$L,'BSE - SENSEX Index Options'!$C:$C,$A186,'BSE - SENSEX Index Options'!$B:$B,B$147,'BSE - SENSEX Index Options'!$H:$H,"Weekly*")+SUMIFS('BSE - SENSEX Index Options'!$L:$L,'BSE - SENSEX Index Options'!$C:$C,$A186,'BSE - SENSEX Index Options'!$B:$B,B$147,'BSE - SENSEX Index Options'!$H:$H,"MDAW*")+SUMIFS('BSE - Other Index Options'!$L:$L,'BSE - Other Index Options'!$C:$C,$A186,'BSE - Other Index Options'!$B:$B,B$147,'BSE - Other Index Options'!$H:$H,"Weekly*")+SUMIFS('BSE - Other Index Options'!$L:$L,'BSE - Other Index Options'!$C:$C,$A186,'BSE - Other Index Options'!$B:$B,B$147,'BSE - Other Index Options'!$H:$H,"MDAW*")=0,"",SUMIFS('BSE - SENSEX Index Options'!$L:$L,'BSE - SENSEX Index Options'!$C:$C,$A186,'BSE - SENSEX Index Options'!$B:$B,B$147,'BSE - SENSEX Index Options'!$H:$H,"Weekly*")+SUMIFS('BSE - SENSEX Index Options'!$L:$L,'BSE - SENSEX Index Options'!$C:$C,$A186,'BSE - SENSEX Index Options'!$B:$B,B$147,'BSE - SENSEX Index Options'!$H:$H,"MDAW*")+SUMIFS('BSE - Other Index Options'!$L:$L,'BSE - Other Index Options'!$C:$C,$A186,'BSE - Other Index Options'!$B:$B,B$147,'BSE - Other Index Options'!$H:$H,"Weekly*")+SUMIFS('BSE - Other Index Options'!$L:$L,'BSE - Other Index Options'!$C:$C,$A186,'BSE - Other Index Options'!$B:$B,B$147,'BSE - Other Index Options'!$H:$H,"MDAW*"))</f>
        <v/>
      </c>
      <c r="C186" s="26" t="str">
        <f>IF(SUMIFS('BSE - SENSEX Index Options'!$L:$L,'BSE - SENSEX Index Options'!$C:$C,$A186,'BSE - SENSEX Index Options'!$B:$B,C$147,'BSE - SENSEX Index Options'!$H:$H,"Weekly*")+SUMIFS('BSE - SENSEX Index Options'!$L:$L,'BSE - SENSEX Index Options'!$C:$C,$A186,'BSE - SENSEX Index Options'!$B:$B,C$147,'BSE - SENSEX Index Options'!$H:$H,"MDAW*")+SUMIFS('BSE - Other Index Options'!$L:$L,'BSE - Other Index Options'!$C:$C,$A186,'BSE - Other Index Options'!$B:$B,C$147,'BSE - Other Index Options'!$H:$H,"Weekly*")+SUMIFS('BSE - Other Index Options'!$L:$L,'BSE - Other Index Options'!$C:$C,$A186,'BSE - Other Index Options'!$B:$B,C$147,'BSE - Other Index Options'!$H:$H,"MDAW*")=0,"",SUMIFS('BSE - SENSEX Index Options'!$L:$L,'BSE - SENSEX Index Options'!$C:$C,$A186,'BSE - SENSEX Index Options'!$B:$B,C$147,'BSE - SENSEX Index Options'!$H:$H,"Weekly*")+SUMIFS('BSE - SENSEX Index Options'!$L:$L,'BSE - SENSEX Index Options'!$C:$C,$A186,'BSE - SENSEX Index Options'!$B:$B,C$147,'BSE - SENSEX Index Options'!$H:$H,"MDAW*")+SUMIFS('BSE - Other Index Options'!$L:$L,'BSE - Other Index Options'!$C:$C,$A186,'BSE - Other Index Options'!$B:$B,C$147,'BSE - Other Index Options'!$H:$H,"Weekly*")+SUMIFS('BSE - Other Index Options'!$L:$L,'BSE - Other Index Options'!$C:$C,$A186,'BSE - Other Index Options'!$B:$B,C$147,'BSE - Other Index Options'!$H:$H,"MDAW*"))</f>
        <v/>
      </c>
      <c r="D186" s="26">
        <f>IF(SUMIFS('BSE - SENSEX Index Options'!$L:$L,'BSE - SENSEX Index Options'!$C:$C,$A186,'BSE - SENSEX Index Options'!$B:$B,D$147,'BSE - SENSEX Index Options'!$H:$H,"Weekly*")+SUMIFS('BSE - SENSEX Index Options'!$L:$L,'BSE - SENSEX Index Options'!$C:$C,$A186,'BSE - SENSEX Index Options'!$B:$B,D$147,'BSE - SENSEX Index Options'!$H:$H,"MDAW*")+SUMIFS('BSE - Other Index Options'!$L:$L,'BSE - Other Index Options'!$C:$C,$A186,'BSE - Other Index Options'!$B:$B,D$147,'BSE - Other Index Options'!$H:$H,"Weekly*")+SUMIFS('BSE - Other Index Options'!$L:$L,'BSE - Other Index Options'!$C:$C,$A186,'BSE - Other Index Options'!$B:$B,D$147,'BSE - Other Index Options'!$H:$H,"MDAW*")=0,"",SUMIFS('BSE - SENSEX Index Options'!$L:$L,'BSE - SENSEX Index Options'!$C:$C,$A186,'BSE - SENSEX Index Options'!$B:$B,D$147,'BSE - SENSEX Index Options'!$H:$H,"Weekly*")+SUMIFS('BSE - SENSEX Index Options'!$L:$L,'BSE - SENSEX Index Options'!$C:$C,$A186,'BSE - SENSEX Index Options'!$B:$B,D$147,'BSE - SENSEX Index Options'!$H:$H,"MDAW*")+SUMIFS('BSE - Other Index Options'!$L:$L,'BSE - Other Index Options'!$C:$C,$A186,'BSE - Other Index Options'!$B:$B,D$147,'BSE - Other Index Options'!$H:$H,"Weekly*")+SUMIFS('BSE - Other Index Options'!$L:$L,'BSE - Other Index Options'!$C:$C,$A186,'BSE - Other Index Options'!$B:$B,D$147,'BSE - Other Index Options'!$H:$H,"MDAW*"))</f>
        <v>366.6069</v>
      </c>
      <c r="E186" s="26">
        <f>IF(SUMIFS('BSE - SENSEX Index Options'!$L:$L,'BSE - SENSEX Index Options'!$C:$C,$A186,'BSE - SENSEX Index Options'!$B:$B,E$147,'BSE - SENSEX Index Options'!$H:$H,"Weekly*")+SUMIFS('BSE - SENSEX Index Options'!$L:$L,'BSE - SENSEX Index Options'!$C:$C,$A186,'BSE - SENSEX Index Options'!$B:$B,E$147,'BSE - SENSEX Index Options'!$H:$H,"MDAW*")+SUMIFS('BSE - Other Index Options'!$L:$L,'BSE - Other Index Options'!$C:$C,$A186,'BSE - Other Index Options'!$B:$B,E$147,'BSE - Other Index Options'!$H:$H,"Weekly*")+SUMIFS('BSE - Other Index Options'!$L:$L,'BSE - Other Index Options'!$C:$C,$A186,'BSE - Other Index Options'!$B:$B,E$147,'BSE - Other Index Options'!$H:$H,"MDAW*")=0,"",SUMIFS('BSE - SENSEX Index Options'!$L:$L,'BSE - SENSEX Index Options'!$C:$C,$A186,'BSE - SENSEX Index Options'!$B:$B,E$147,'BSE - SENSEX Index Options'!$H:$H,"Weekly*")+SUMIFS('BSE - SENSEX Index Options'!$L:$L,'BSE - SENSEX Index Options'!$C:$C,$A186,'BSE - SENSEX Index Options'!$B:$B,E$147,'BSE - SENSEX Index Options'!$H:$H,"MDAW*")+SUMIFS('BSE - Other Index Options'!$L:$L,'BSE - Other Index Options'!$C:$C,$A186,'BSE - Other Index Options'!$B:$B,E$147,'BSE - Other Index Options'!$H:$H,"Weekly*")+SUMIFS('BSE - Other Index Options'!$L:$L,'BSE - Other Index Options'!$C:$C,$A186,'BSE - Other Index Options'!$B:$B,E$147,'BSE - Other Index Options'!$H:$H,"MDAW*"))</f>
        <v>714.8288</v>
      </c>
      <c r="F186" s="26" t="str">
        <f>IF(SUMIFS('BSE - SENSEX Index Options'!$L:$L,'BSE - SENSEX Index Options'!$C:$C,$A186,'BSE - SENSEX Index Options'!$B:$B,F$147,'BSE - SENSEX Index Options'!$H:$H,"Weekly*")+SUMIFS('BSE - SENSEX Index Options'!$L:$L,'BSE - SENSEX Index Options'!$C:$C,$A186,'BSE - SENSEX Index Options'!$B:$B,F$147,'BSE - SENSEX Index Options'!$H:$H,"MDAW*")+SUMIFS('BSE - Other Index Options'!$L:$L,'BSE - Other Index Options'!$C:$C,$A186,'BSE - Other Index Options'!$B:$B,F$147,'BSE - Other Index Options'!$H:$H,"Weekly*")+SUMIFS('BSE - Other Index Options'!$L:$L,'BSE - Other Index Options'!$C:$C,$A186,'BSE - Other Index Options'!$B:$B,F$147,'BSE - Other Index Options'!$H:$H,"MDAW*")=0,"",SUMIFS('BSE - SENSEX Index Options'!$L:$L,'BSE - SENSEX Index Options'!$C:$C,$A186,'BSE - SENSEX Index Options'!$B:$B,F$147,'BSE - SENSEX Index Options'!$H:$H,"Weekly*")+SUMIFS('BSE - SENSEX Index Options'!$L:$L,'BSE - SENSEX Index Options'!$C:$C,$A186,'BSE - SENSEX Index Options'!$B:$B,F$147,'BSE - SENSEX Index Options'!$H:$H,"MDAW*")+SUMIFS('BSE - Other Index Options'!$L:$L,'BSE - Other Index Options'!$C:$C,$A186,'BSE - Other Index Options'!$B:$B,F$147,'BSE - Other Index Options'!$H:$H,"Weekly*")+SUMIFS('BSE - Other Index Options'!$L:$L,'BSE - Other Index Options'!$C:$C,$A186,'BSE - Other Index Options'!$B:$B,F$147,'BSE - Other Index Options'!$H:$H,"MDAW*"))</f>
        <v/>
      </c>
      <c r="G186" s="26" t="str">
        <f>IF(SUMIFS('BSE - SENSEX Index Options'!$L:$L,'BSE - SENSEX Index Options'!$C:$C,$A186,'BSE - SENSEX Index Options'!$B:$B,G$147,'BSE - SENSEX Index Options'!$H:$H,"Weekly*")+SUMIFS('BSE - SENSEX Index Options'!$L:$L,'BSE - SENSEX Index Options'!$C:$C,$A186,'BSE - SENSEX Index Options'!$B:$B,G$147,'BSE - SENSEX Index Options'!$H:$H,"MDAW*")+SUMIFS('BSE - Other Index Options'!$L:$L,'BSE - Other Index Options'!$C:$C,$A186,'BSE - Other Index Options'!$B:$B,G$147,'BSE - Other Index Options'!$H:$H,"Weekly*")+SUMIFS('BSE - Other Index Options'!$L:$L,'BSE - Other Index Options'!$C:$C,$A186,'BSE - Other Index Options'!$B:$B,G$147,'BSE - Other Index Options'!$H:$H,"MDAW*")=0,"",SUMIFS('BSE - SENSEX Index Options'!$L:$L,'BSE - SENSEX Index Options'!$C:$C,$A186,'BSE - SENSEX Index Options'!$B:$B,G$147,'BSE - SENSEX Index Options'!$H:$H,"Weekly*")+SUMIFS('BSE - SENSEX Index Options'!$L:$L,'BSE - SENSEX Index Options'!$C:$C,$A186,'BSE - SENSEX Index Options'!$B:$B,G$147,'BSE - SENSEX Index Options'!$H:$H,"MDAW*")+SUMIFS('BSE - Other Index Options'!$L:$L,'BSE - Other Index Options'!$C:$C,$A186,'BSE - Other Index Options'!$B:$B,G$147,'BSE - Other Index Options'!$H:$H,"Weekly*")+SUMIFS('BSE - Other Index Options'!$L:$L,'BSE - Other Index Options'!$C:$C,$A186,'BSE - Other Index Options'!$B:$B,G$147,'BSE - Other Index Options'!$H:$H,"MDAW*"))</f>
        <v/>
      </c>
      <c r="H186" s="26">
        <f t="shared" si="7"/>
        <v>1081.4357</v>
      </c>
    </row>
    <row r="187" spans="1:8">
      <c r="A187" t="s">
        <v>65</v>
      </c>
      <c r="B187" s="26">
        <f>IF(SUMIFS('BSE - SENSEX Index Options'!$L:$L,'BSE - SENSEX Index Options'!$C:$C,$A187,'BSE - SENSEX Index Options'!$B:$B,B$147,'BSE - SENSEX Index Options'!$H:$H,"Weekly*")+SUMIFS('BSE - SENSEX Index Options'!$L:$L,'BSE - SENSEX Index Options'!$C:$C,$A187,'BSE - SENSEX Index Options'!$B:$B,B$147,'BSE - SENSEX Index Options'!$H:$H,"MDAW*")+SUMIFS('BSE - Other Index Options'!$L:$L,'BSE - Other Index Options'!$C:$C,$A187,'BSE - Other Index Options'!$B:$B,B$147,'BSE - Other Index Options'!$H:$H,"Weekly*")+SUMIFS('BSE - Other Index Options'!$L:$L,'BSE - Other Index Options'!$C:$C,$A187,'BSE - Other Index Options'!$B:$B,B$147,'BSE - Other Index Options'!$H:$H,"MDAW*")=0,"",SUMIFS('BSE - SENSEX Index Options'!$L:$L,'BSE - SENSEX Index Options'!$C:$C,$A187,'BSE - SENSEX Index Options'!$B:$B,B$147,'BSE - SENSEX Index Options'!$H:$H,"Weekly*")+SUMIFS('BSE - SENSEX Index Options'!$L:$L,'BSE - SENSEX Index Options'!$C:$C,$A187,'BSE - SENSEX Index Options'!$B:$B,B$147,'BSE - SENSEX Index Options'!$H:$H,"MDAW*")+SUMIFS('BSE - Other Index Options'!$L:$L,'BSE - Other Index Options'!$C:$C,$A187,'BSE - Other Index Options'!$B:$B,B$147,'BSE - Other Index Options'!$H:$H,"Weekly*")+SUMIFS('BSE - Other Index Options'!$L:$L,'BSE - Other Index Options'!$C:$C,$A187,'BSE - Other Index Options'!$B:$B,B$147,'BSE - Other Index Options'!$H:$H,"MDAW*"))</f>
        <v>149.48780000000002</v>
      </c>
      <c r="C187" s="26">
        <f>IF(SUMIFS('BSE - SENSEX Index Options'!$L:$L,'BSE - SENSEX Index Options'!$C:$C,$A187,'BSE - SENSEX Index Options'!$B:$B,C$147,'BSE - SENSEX Index Options'!$H:$H,"Weekly*")+SUMIFS('BSE - SENSEX Index Options'!$L:$L,'BSE - SENSEX Index Options'!$C:$C,$A187,'BSE - SENSEX Index Options'!$B:$B,C$147,'BSE - SENSEX Index Options'!$H:$H,"MDAW*")+SUMIFS('BSE - Other Index Options'!$L:$L,'BSE - Other Index Options'!$C:$C,$A187,'BSE - Other Index Options'!$B:$B,C$147,'BSE - Other Index Options'!$H:$H,"Weekly*")+SUMIFS('BSE - Other Index Options'!$L:$L,'BSE - Other Index Options'!$C:$C,$A187,'BSE - Other Index Options'!$B:$B,C$147,'BSE - Other Index Options'!$H:$H,"MDAW*")=0,"",SUMIFS('BSE - SENSEX Index Options'!$L:$L,'BSE - SENSEX Index Options'!$C:$C,$A187,'BSE - SENSEX Index Options'!$B:$B,C$147,'BSE - SENSEX Index Options'!$H:$H,"Weekly*")+SUMIFS('BSE - SENSEX Index Options'!$L:$L,'BSE - SENSEX Index Options'!$C:$C,$A187,'BSE - SENSEX Index Options'!$B:$B,C$147,'BSE - SENSEX Index Options'!$H:$H,"MDAW*")+SUMIFS('BSE - Other Index Options'!$L:$L,'BSE - Other Index Options'!$C:$C,$A187,'BSE - Other Index Options'!$B:$B,C$147,'BSE - Other Index Options'!$H:$H,"Weekly*")+SUMIFS('BSE - Other Index Options'!$L:$L,'BSE - Other Index Options'!$C:$C,$A187,'BSE - Other Index Options'!$B:$B,C$147,'BSE - Other Index Options'!$H:$H,"MDAW*"))</f>
        <v>119.39700000000001</v>
      </c>
      <c r="D187" s="26">
        <f>IF(SUMIFS('BSE - SENSEX Index Options'!$L:$L,'BSE - SENSEX Index Options'!$C:$C,$A187,'BSE - SENSEX Index Options'!$B:$B,D$147,'BSE - SENSEX Index Options'!$H:$H,"Weekly*")+SUMIFS('BSE - SENSEX Index Options'!$L:$L,'BSE - SENSEX Index Options'!$C:$C,$A187,'BSE - SENSEX Index Options'!$B:$B,D$147,'BSE - SENSEX Index Options'!$H:$H,"MDAW*")+SUMIFS('BSE - Other Index Options'!$L:$L,'BSE - Other Index Options'!$C:$C,$A187,'BSE - Other Index Options'!$B:$B,D$147,'BSE - Other Index Options'!$H:$H,"Weekly*")+SUMIFS('BSE - Other Index Options'!$L:$L,'BSE - Other Index Options'!$C:$C,$A187,'BSE - Other Index Options'!$B:$B,D$147,'BSE - Other Index Options'!$H:$H,"MDAW*")=0,"",SUMIFS('BSE - SENSEX Index Options'!$L:$L,'BSE - SENSEX Index Options'!$C:$C,$A187,'BSE - SENSEX Index Options'!$B:$B,D$147,'BSE - SENSEX Index Options'!$H:$H,"Weekly*")+SUMIFS('BSE - SENSEX Index Options'!$L:$L,'BSE - SENSEX Index Options'!$C:$C,$A187,'BSE - SENSEX Index Options'!$B:$B,D$147,'BSE - SENSEX Index Options'!$H:$H,"MDAW*")+SUMIFS('BSE - Other Index Options'!$L:$L,'BSE - Other Index Options'!$C:$C,$A187,'BSE - Other Index Options'!$B:$B,D$147,'BSE - Other Index Options'!$H:$H,"Weekly*")+SUMIFS('BSE - Other Index Options'!$L:$L,'BSE - Other Index Options'!$C:$C,$A187,'BSE - Other Index Options'!$B:$B,D$147,'BSE - Other Index Options'!$H:$H,"MDAW*"))</f>
        <v>510.66089999999997</v>
      </c>
      <c r="E187" s="26">
        <f>IF(SUMIFS('BSE - SENSEX Index Options'!$L:$L,'BSE - SENSEX Index Options'!$C:$C,$A187,'BSE - SENSEX Index Options'!$B:$B,E$147,'BSE - SENSEX Index Options'!$H:$H,"Weekly*")+SUMIFS('BSE - SENSEX Index Options'!$L:$L,'BSE - SENSEX Index Options'!$C:$C,$A187,'BSE - SENSEX Index Options'!$B:$B,E$147,'BSE - SENSEX Index Options'!$H:$H,"MDAW*")+SUMIFS('BSE - Other Index Options'!$L:$L,'BSE - Other Index Options'!$C:$C,$A187,'BSE - Other Index Options'!$B:$B,E$147,'BSE - Other Index Options'!$H:$H,"Weekly*")+SUMIFS('BSE - Other Index Options'!$L:$L,'BSE - Other Index Options'!$C:$C,$A187,'BSE - Other Index Options'!$B:$B,E$147,'BSE - Other Index Options'!$H:$H,"MDAW*")=0,"",SUMIFS('BSE - SENSEX Index Options'!$L:$L,'BSE - SENSEX Index Options'!$C:$C,$A187,'BSE - SENSEX Index Options'!$B:$B,E$147,'BSE - SENSEX Index Options'!$H:$H,"Weekly*")+SUMIFS('BSE - SENSEX Index Options'!$L:$L,'BSE - SENSEX Index Options'!$C:$C,$A187,'BSE - SENSEX Index Options'!$B:$B,E$147,'BSE - SENSEX Index Options'!$H:$H,"MDAW*")+SUMIFS('BSE - Other Index Options'!$L:$L,'BSE - Other Index Options'!$C:$C,$A187,'BSE - Other Index Options'!$B:$B,E$147,'BSE - Other Index Options'!$H:$H,"Weekly*")+SUMIFS('BSE - Other Index Options'!$L:$L,'BSE - Other Index Options'!$C:$C,$A187,'BSE - Other Index Options'!$B:$B,E$147,'BSE - Other Index Options'!$H:$H,"MDAW*"))</f>
        <v>761.96419999999989</v>
      </c>
      <c r="F187" s="26" t="str">
        <f>IF(SUMIFS('BSE - SENSEX Index Options'!$L:$L,'BSE - SENSEX Index Options'!$C:$C,$A187,'BSE - SENSEX Index Options'!$B:$B,F$147,'BSE - SENSEX Index Options'!$H:$H,"Weekly*")+SUMIFS('BSE - SENSEX Index Options'!$L:$L,'BSE - SENSEX Index Options'!$C:$C,$A187,'BSE - SENSEX Index Options'!$B:$B,F$147,'BSE - SENSEX Index Options'!$H:$H,"MDAW*")+SUMIFS('BSE - Other Index Options'!$L:$L,'BSE - Other Index Options'!$C:$C,$A187,'BSE - Other Index Options'!$B:$B,F$147,'BSE - Other Index Options'!$H:$H,"Weekly*")+SUMIFS('BSE - Other Index Options'!$L:$L,'BSE - Other Index Options'!$C:$C,$A187,'BSE - Other Index Options'!$B:$B,F$147,'BSE - Other Index Options'!$H:$H,"MDAW*")=0,"",SUMIFS('BSE - SENSEX Index Options'!$L:$L,'BSE - SENSEX Index Options'!$C:$C,$A187,'BSE - SENSEX Index Options'!$B:$B,F$147,'BSE - SENSEX Index Options'!$H:$H,"Weekly*")+SUMIFS('BSE - SENSEX Index Options'!$L:$L,'BSE - SENSEX Index Options'!$C:$C,$A187,'BSE - SENSEX Index Options'!$B:$B,F$147,'BSE - SENSEX Index Options'!$H:$H,"MDAW*")+SUMIFS('BSE - Other Index Options'!$L:$L,'BSE - Other Index Options'!$C:$C,$A187,'BSE - Other Index Options'!$B:$B,F$147,'BSE - Other Index Options'!$H:$H,"Weekly*")+SUMIFS('BSE - Other Index Options'!$L:$L,'BSE - Other Index Options'!$C:$C,$A187,'BSE - Other Index Options'!$B:$B,F$147,'BSE - Other Index Options'!$H:$H,"MDAW*"))</f>
        <v/>
      </c>
      <c r="G187" s="26" t="str">
        <f>IF(SUMIFS('BSE - SENSEX Index Options'!$L:$L,'BSE - SENSEX Index Options'!$C:$C,$A187,'BSE - SENSEX Index Options'!$B:$B,G$147,'BSE - SENSEX Index Options'!$H:$H,"Weekly*")+SUMIFS('BSE - SENSEX Index Options'!$L:$L,'BSE - SENSEX Index Options'!$C:$C,$A187,'BSE - SENSEX Index Options'!$B:$B,G$147,'BSE - SENSEX Index Options'!$H:$H,"MDAW*")+SUMIFS('BSE - Other Index Options'!$L:$L,'BSE - Other Index Options'!$C:$C,$A187,'BSE - Other Index Options'!$B:$B,G$147,'BSE - Other Index Options'!$H:$H,"Weekly*")+SUMIFS('BSE - Other Index Options'!$L:$L,'BSE - Other Index Options'!$C:$C,$A187,'BSE - Other Index Options'!$B:$B,G$147,'BSE - Other Index Options'!$H:$H,"MDAW*")=0,"",SUMIFS('BSE - SENSEX Index Options'!$L:$L,'BSE - SENSEX Index Options'!$C:$C,$A187,'BSE - SENSEX Index Options'!$B:$B,G$147,'BSE - SENSEX Index Options'!$H:$H,"Weekly*")+SUMIFS('BSE - SENSEX Index Options'!$L:$L,'BSE - SENSEX Index Options'!$C:$C,$A187,'BSE - SENSEX Index Options'!$B:$B,G$147,'BSE - SENSEX Index Options'!$H:$H,"MDAW*")+SUMIFS('BSE - Other Index Options'!$L:$L,'BSE - Other Index Options'!$C:$C,$A187,'BSE - Other Index Options'!$B:$B,G$147,'BSE - Other Index Options'!$H:$H,"Weekly*")+SUMIFS('BSE - Other Index Options'!$L:$L,'BSE - Other Index Options'!$C:$C,$A187,'BSE - Other Index Options'!$B:$B,G$147,'BSE - Other Index Options'!$H:$H,"MDAW*"))</f>
        <v/>
      </c>
      <c r="H187" s="26">
        <f t="shared" si="7"/>
        <v>1541.5099</v>
      </c>
    </row>
    <row r="188" spans="1:8">
      <c r="A188" t="s">
        <v>66</v>
      </c>
      <c r="B188" s="26">
        <f>IF(SUMIFS('BSE - SENSEX Index Options'!$L:$L,'BSE - SENSEX Index Options'!$C:$C,$A188,'BSE - SENSEX Index Options'!$B:$B,B$147,'BSE - SENSEX Index Options'!$H:$H,"Weekly*")+SUMIFS('BSE - SENSEX Index Options'!$L:$L,'BSE - SENSEX Index Options'!$C:$C,$A188,'BSE - SENSEX Index Options'!$B:$B,B$147,'BSE - SENSEX Index Options'!$H:$H,"MDAW*")+SUMIFS('BSE - Other Index Options'!$L:$L,'BSE - Other Index Options'!$C:$C,$A188,'BSE - Other Index Options'!$B:$B,B$147,'BSE - Other Index Options'!$H:$H,"Weekly*")+SUMIFS('BSE - Other Index Options'!$L:$L,'BSE - Other Index Options'!$C:$C,$A188,'BSE - Other Index Options'!$B:$B,B$147,'BSE - Other Index Options'!$H:$H,"MDAW*")=0,"",SUMIFS('BSE - SENSEX Index Options'!$L:$L,'BSE - SENSEX Index Options'!$C:$C,$A188,'BSE - SENSEX Index Options'!$B:$B,B$147,'BSE - SENSEX Index Options'!$H:$H,"Weekly*")+SUMIFS('BSE - SENSEX Index Options'!$L:$L,'BSE - SENSEX Index Options'!$C:$C,$A188,'BSE - SENSEX Index Options'!$B:$B,B$147,'BSE - SENSEX Index Options'!$H:$H,"MDAW*")+SUMIFS('BSE - Other Index Options'!$L:$L,'BSE - Other Index Options'!$C:$C,$A188,'BSE - Other Index Options'!$B:$B,B$147,'BSE - Other Index Options'!$H:$H,"Weekly*")+SUMIFS('BSE - Other Index Options'!$L:$L,'BSE - Other Index Options'!$C:$C,$A188,'BSE - Other Index Options'!$B:$B,B$147,'BSE - Other Index Options'!$H:$H,"MDAW*"))</f>
        <v>116.709</v>
      </c>
      <c r="C188" s="26">
        <f>IF(SUMIFS('BSE - SENSEX Index Options'!$L:$L,'BSE - SENSEX Index Options'!$C:$C,$A188,'BSE - SENSEX Index Options'!$B:$B,C$147,'BSE - SENSEX Index Options'!$H:$H,"Weekly*")+SUMIFS('BSE - SENSEX Index Options'!$L:$L,'BSE - SENSEX Index Options'!$C:$C,$A188,'BSE - SENSEX Index Options'!$B:$B,C$147,'BSE - SENSEX Index Options'!$H:$H,"MDAW*")+SUMIFS('BSE - Other Index Options'!$L:$L,'BSE - Other Index Options'!$C:$C,$A188,'BSE - Other Index Options'!$B:$B,C$147,'BSE - Other Index Options'!$H:$H,"Weekly*")+SUMIFS('BSE - Other Index Options'!$L:$L,'BSE - Other Index Options'!$C:$C,$A188,'BSE - Other Index Options'!$B:$B,C$147,'BSE - Other Index Options'!$H:$H,"MDAW*")=0,"",SUMIFS('BSE - SENSEX Index Options'!$L:$L,'BSE - SENSEX Index Options'!$C:$C,$A188,'BSE - SENSEX Index Options'!$B:$B,C$147,'BSE - SENSEX Index Options'!$H:$H,"Weekly*")+SUMIFS('BSE - SENSEX Index Options'!$L:$L,'BSE - SENSEX Index Options'!$C:$C,$A188,'BSE - SENSEX Index Options'!$B:$B,C$147,'BSE - SENSEX Index Options'!$H:$H,"MDAW*")+SUMIFS('BSE - Other Index Options'!$L:$L,'BSE - Other Index Options'!$C:$C,$A188,'BSE - Other Index Options'!$B:$B,C$147,'BSE - Other Index Options'!$H:$H,"Weekly*")+SUMIFS('BSE - Other Index Options'!$L:$L,'BSE - Other Index Options'!$C:$C,$A188,'BSE - Other Index Options'!$B:$B,C$147,'BSE - Other Index Options'!$H:$H,"MDAW*"))</f>
        <v>120.30850000000001</v>
      </c>
      <c r="D188" s="26">
        <f>IF(SUMIFS('BSE - SENSEX Index Options'!$L:$L,'BSE - SENSEX Index Options'!$C:$C,$A188,'BSE - SENSEX Index Options'!$B:$B,D$147,'BSE - SENSEX Index Options'!$H:$H,"Weekly*")+SUMIFS('BSE - SENSEX Index Options'!$L:$L,'BSE - SENSEX Index Options'!$C:$C,$A188,'BSE - SENSEX Index Options'!$B:$B,D$147,'BSE - SENSEX Index Options'!$H:$H,"MDAW*")+SUMIFS('BSE - Other Index Options'!$L:$L,'BSE - Other Index Options'!$C:$C,$A188,'BSE - Other Index Options'!$B:$B,D$147,'BSE - Other Index Options'!$H:$H,"Weekly*")+SUMIFS('BSE - Other Index Options'!$L:$L,'BSE - Other Index Options'!$C:$C,$A188,'BSE - Other Index Options'!$B:$B,D$147,'BSE - Other Index Options'!$H:$H,"MDAW*")=0,"",SUMIFS('BSE - SENSEX Index Options'!$L:$L,'BSE - SENSEX Index Options'!$C:$C,$A188,'BSE - SENSEX Index Options'!$B:$B,D$147,'BSE - SENSEX Index Options'!$H:$H,"Weekly*")+SUMIFS('BSE - SENSEX Index Options'!$L:$L,'BSE - SENSEX Index Options'!$C:$C,$A188,'BSE - SENSEX Index Options'!$B:$B,D$147,'BSE - SENSEX Index Options'!$H:$H,"MDAW*")+SUMIFS('BSE - Other Index Options'!$L:$L,'BSE - Other Index Options'!$C:$C,$A188,'BSE - Other Index Options'!$B:$B,D$147,'BSE - Other Index Options'!$H:$H,"Weekly*")+SUMIFS('BSE - Other Index Options'!$L:$L,'BSE - Other Index Options'!$C:$C,$A188,'BSE - Other Index Options'!$B:$B,D$147,'BSE - Other Index Options'!$H:$H,"MDAW*"))</f>
        <v>532</v>
      </c>
      <c r="E188" s="26">
        <f>IF(SUMIFS('BSE - SENSEX Index Options'!$L:$L,'BSE - SENSEX Index Options'!$C:$C,$A188,'BSE - SENSEX Index Options'!$B:$B,E$147,'BSE - SENSEX Index Options'!$H:$H,"Weekly*")+SUMIFS('BSE - SENSEX Index Options'!$L:$L,'BSE - SENSEX Index Options'!$C:$C,$A188,'BSE - SENSEX Index Options'!$B:$B,E$147,'BSE - SENSEX Index Options'!$H:$H,"MDAW*")+SUMIFS('BSE - Other Index Options'!$L:$L,'BSE - Other Index Options'!$C:$C,$A188,'BSE - Other Index Options'!$B:$B,E$147,'BSE - Other Index Options'!$H:$H,"Weekly*")+SUMIFS('BSE - Other Index Options'!$L:$L,'BSE - Other Index Options'!$C:$C,$A188,'BSE - Other Index Options'!$B:$B,E$147,'BSE - Other Index Options'!$H:$H,"MDAW*")=0,"",SUMIFS('BSE - SENSEX Index Options'!$L:$L,'BSE - SENSEX Index Options'!$C:$C,$A188,'BSE - SENSEX Index Options'!$B:$B,E$147,'BSE - SENSEX Index Options'!$H:$H,"Weekly*")+SUMIFS('BSE - SENSEX Index Options'!$L:$L,'BSE - SENSEX Index Options'!$C:$C,$A188,'BSE - SENSEX Index Options'!$B:$B,E$147,'BSE - SENSEX Index Options'!$H:$H,"MDAW*")+SUMIFS('BSE - Other Index Options'!$L:$L,'BSE - Other Index Options'!$C:$C,$A188,'BSE - Other Index Options'!$B:$B,E$147,'BSE - Other Index Options'!$H:$H,"Weekly*")+SUMIFS('BSE - Other Index Options'!$L:$L,'BSE - Other Index Options'!$C:$C,$A188,'BSE - Other Index Options'!$B:$B,E$147,'BSE - Other Index Options'!$H:$H,"MDAW*"))</f>
        <v>787.13650000000007</v>
      </c>
      <c r="F188" s="26">
        <f>IF(SUMIFS('BSE - SENSEX Index Options'!$L:$L,'BSE - SENSEX Index Options'!$C:$C,$A188,'BSE - SENSEX Index Options'!$B:$B,F$147,'BSE - SENSEX Index Options'!$H:$H,"Weekly*")+SUMIFS('BSE - SENSEX Index Options'!$L:$L,'BSE - SENSEX Index Options'!$C:$C,$A188,'BSE - SENSEX Index Options'!$B:$B,F$147,'BSE - SENSEX Index Options'!$H:$H,"MDAW*")+SUMIFS('BSE - Other Index Options'!$L:$L,'BSE - Other Index Options'!$C:$C,$A188,'BSE - Other Index Options'!$B:$B,F$147,'BSE - Other Index Options'!$H:$H,"Weekly*")+SUMIFS('BSE - Other Index Options'!$L:$L,'BSE - Other Index Options'!$C:$C,$A188,'BSE - Other Index Options'!$B:$B,F$147,'BSE - Other Index Options'!$H:$H,"MDAW*")=0,"",SUMIFS('BSE - SENSEX Index Options'!$L:$L,'BSE - SENSEX Index Options'!$C:$C,$A188,'BSE - SENSEX Index Options'!$B:$B,F$147,'BSE - SENSEX Index Options'!$H:$H,"Weekly*")+SUMIFS('BSE - SENSEX Index Options'!$L:$L,'BSE - SENSEX Index Options'!$C:$C,$A188,'BSE - SENSEX Index Options'!$B:$B,F$147,'BSE - SENSEX Index Options'!$H:$H,"MDAW*")+SUMIFS('BSE - Other Index Options'!$L:$L,'BSE - Other Index Options'!$C:$C,$A188,'BSE - Other Index Options'!$B:$B,F$147,'BSE - Other Index Options'!$H:$H,"Weekly*")+SUMIFS('BSE - Other Index Options'!$L:$L,'BSE - Other Index Options'!$C:$C,$A188,'BSE - Other Index Options'!$B:$B,F$147,'BSE - Other Index Options'!$H:$H,"MDAW*"))</f>
        <v>109.23830000000001</v>
      </c>
      <c r="G188" s="26" t="str">
        <f>IF(SUMIFS('BSE - SENSEX Index Options'!$L:$L,'BSE - SENSEX Index Options'!$C:$C,$A188,'BSE - SENSEX Index Options'!$B:$B,G$147,'BSE - SENSEX Index Options'!$H:$H,"Weekly*")+SUMIFS('BSE - SENSEX Index Options'!$L:$L,'BSE - SENSEX Index Options'!$C:$C,$A188,'BSE - SENSEX Index Options'!$B:$B,G$147,'BSE - SENSEX Index Options'!$H:$H,"MDAW*")+SUMIFS('BSE - Other Index Options'!$L:$L,'BSE - Other Index Options'!$C:$C,$A188,'BSE - Other Index Options'!$B:$B,G$147,'BSE - Other Index Options'!$H:$H,"Weekly*")+SUMIFS('BSE - Other Index Options'!$L:$L,'BSE - Other Index Options'!$C:$C,$A188,'BSE - Other Index Options'!$B:$B,G$147,'BSE - Other Index Options'!$H:$H,"MDAW*")=0,"",SUMIFS('BSE - SENSEX Index Options'!$L:$L,'BSE - SENSEX Index Options'!$C:$C,$A188,'BSE - SENSEX Index Options'!$B:$B,G$147,'BSE - SENSEX Index Options'!$H:$H,"Weekly*")+SUMIFS('BSE - SENSEX Index Options'!$L:$L,'BSE - SENSEX Index Options'!$C:$C,$A188,'BSE - SENSEX Index Options'!$B:$B,G$147,'BSE - SENSEX Index Options'!$H:$H,"MDAW*")+SUMIFS('BSE - Other Index Options'!$L:$L,'BSE - Other Index Options'!$C:$C,$A188,'BSE - Other Index Options'!$B:$B,G$147,'BSE - Other Index Options'!$H:$H,"Weekly*")+SUMIFS('BSE - Other Index Options'!$L:$L,'BSE - Other Index Options'!$C:$C,$A188,'BSE - Other Index Options'!$B:$B,G$147,'BSE - Other Index Options'!$H:$H,"MDAW*"))</f>
        <v/>
      </c>
      <c r="H188" s="26">
        <f t="shared" si="7"/>
        <v>1665.3923</v>
      </c>
    </row>
    <row r="189" spans="1:8">
      <c r="A189" t="s">
        <v>67</v>
      </c>
      <c r="B189" s="26">
        <f>IF(SUMIFS('BSE - SENSEX Index Options'!$L:$L,'BSE - SENSEX Index Options'!$C:$C,$A189,'BSE - SENSEX Index Options'!$B:$B,B$147,'BSE - SENSEX Index Options'!$H:$H,"Weekly*")+SUMIFS('BSE - SENSEX Index Options'!$L:$L,'BSE - SENSEX Index Options'!$C:$C,$A189,'BSE - SENSEX Index Options'!$B:$B,B$147,'BSE - SENSEX Index Options'!$H:$H,"MDAW*")+SUMIFS('BSE - Other Index Options'!$L:$L,'BSE - Other Index Options'!$C:$C,$A189,'BSE - Other Index Options'!$B:$B,B$147,'BSE - Other Index Options'!$H:$H,"Weekly*")+SUMIFS('BSE - Other Index Options'!$L:$L,'BSE - Other Index Options'!$C:$C,$A189,'BSE - Other Index Options'!$B:$B,B$147,'BSE - Other Index Options'!$H:$H,"MDAW*")=0,"",SUMIFS('BSE - SENSEX Index Options'!$L:$L,'BSE - SENSEX Index Options'!$C:$C,$A189,'BSE - SENSEX Index Options'!$B:$B,B$147,'BSE - SENSEX Index Options'!$H:$H,"Weekly*")+SUMIFS('BSE - SENSEX Index Options'!$L:$L,'BSE - SENSEX Index Options'!$C:$C,$A189,'BSE - SENSEX Index Options'!$B:$B,B$147,'BSE - SENSEX Index Options'!$H:$H,"MDAW*")+SUMIFS('BSE - Other Index Options'!$L:$L,'BSE - Other Index Options'!$C:$C,$A189,'BSE - Other Index Options'!$B:$B,B$147,'BSE - Other Index Options'!$H:$H,"Weekly*")+SUMIFS('BSE - Other Index Options'!$L:$L,'BSE - Other Index Options'!$C:$C,$A189,'BSE - Other Index Options'!$B:$B,B$147,'BSE - Other Index Options'!$H:$H,"MDAW*"))</f>
        <v>156.0446</v>
      </c>
      <c r="C189" s="26">
        <f>IF(SUMIFS('BSE - SENSEX Index Options'!$L:$L,'BSE - SENSEX Index Options'!$C:$C,$A189,'BSE - SENSEX Index Options'!$B:$B,C$147,'BSE - SENSEX Index Options'!$H:$H,"Weekly*")+SUMIFS('BSE - SENSEX Index Options'!$L:$L,'BSE - SENSEX Index Options'!$C:$C,$A189,'BSE - SENSEX Index Options'!$B:$B,C$147,'BSE - SENSEX Index Options'!$H:$H,"MDAW*")+SUMIFS('BSE - Other Index Options'!$L:$L,'BSE - Other Index Options'!$C:$C,$A189,'BSE - Other Index Options'!$B:$B,C$147,'BSE - Other Index Options'!$H:$H,"Weekly*")+SUMIFS('BSE - Other Index Options'!$L:$L,'BSE - Other Index Options'!$C:$C,$A189,'BSE - Other Index Options'!$B:$B,C$147,'BSE - Other Index Options'!$H:$H,"MDAW*")=0,"",SUMIFS('BSE - SENSEX Index Options'!$L:$L,'BSE - SENSEX Index Options'!$C:$C,$A189,'BSE - SENSEX Index Options'!$B:$B,C$147,'BSE - SENSEX Index Options'!$H:$H,"Weekly*")+SUMIFS('BSE - SENSEX Index Options'!$L:$L,'BSE - SENSEX Index Options'!$C:$C,$A189,'BSE - SENSEX Index Options'!$B:$B,C$147,'BSE - SENSEX Index Options'!$H:$H,"MDAW*")+SUMIFS('BSE - Other Index Options'!$L:$L,'BSE - Other Index Options'!$C:$C,$A189,'BSE - Other Index Options'!$B:$B,C$147,'BSE - Other Index Options'!$H:$H,"Weekly*")+SUMIFS('BSE - Other Index Options'!$L:$L,'BSE - Other Index Options'!$C:$C,$A189,'BSE - Other Index Options'!$B:$B,C$147,'BSE - Other Index Options'!$H:$H,"MDAW*"))</f>
        <v>113.9987</v>
      </c>
      <c r="D189" s="26">
        <f>IF(SUMIFS('BSE - SENSEX Index Options'!$L:$L,'BSE - SENSEX Index Options'!$C:$C,$A189,'BSE - SENSEX Index Options'!$B:$B,D$147,'BSE - SENSEX Index Options'!$H:$H,"Weekly*")+SUMIFS('BSE - SENSEX Index Options'!$L:$L,'BSE - SENSEX Index Options'!$C:$C,$A189,'BSE - SENSEX Index Options'!$B:$B,D$147,'BSE - SENSEX Index Options'!$H:$H,"MDAW*")+SUMIFS('BSE - Other Index Options'!$L:$L,'BSE - Other Index Options'!$C:$C,$A189,'BSE - Other Index Options'!$B:$B,D$147,'BSE - Other Index Options'!$H:$H,"Weekly*")+SUMIFS('BSE - Other Index Options'!$L:$L,'BSE - Other Index Options'!$C:$C,$A189,'BSE - Other Index Options'!$B:$B,D$147,'BSE - Other Index Options'!$H:$H,"MDAW*")=0,"",SUMIFS('BSE - SENSEX Index Options'!$L:$L,'BSE - SENSEX Index Options'!$C:$C,$A189,'BSE - SENSEX Index Options'!$B:$B,D$147,'BSE - SENSEX Index Options'!$H:$H,"Weekly*")+SUMIFS('BSE - SENSEX Index Options'!$L:$L,'BSE - SENSEX Index Options'!$C:$C,$A189,'BSE - SENSEX Index Options'!$B:$B,D$147,'BSE - SENSEX Index Options'!$H:$H,"MDAW*")+SUMIFS('BSE - Other Index Options'!$L:$L,'BSE - Other Index Options'!$C:$C,$A189,'BSE - Other Index Options'!$B:$B,D$147,'BSE - Other Index Options'!$H:$H,"Weekly*")+SUMIFS('BSE - Other Index Options'!$L:$L,'BSE - Other Index Options'!$C:$C,$A189,'BSE - Other Index Options'!$B:$B,D$147,'BSE - Other Index Options'!$H:$H,"MDAW*"))</f>
        <v>419.60799999999995</v>
      </c>
      <c r="E189" s="26">
        <f>IF(SUMIFS('BSE - SENSEX Index Options'!$L:$L,'BSE - SENSEX Index Options'!$C:$C,$A189,'BSE - SENSEX Index Options'!$B:$B,E$147,'BSE - SENSEX Index Options'!$H:$H,"Weekly*")+SUMIFS('BSE - SENSEX Index Options'!$L:$L,'BSE - SENSEX Index Options'!$C:$C,$A189,'BSE - SENSEX Index Options'!$B:$B,E$147,'BSE - SENSEX Index Options'!$H:$H,"MDAW*")+SUMIFS('BSE - Other Index Options'!$L:$L,'BSE - Other Index Options'!$C:$C,$A189,'BSE - Other Index Options'!$B:$B,E$147,'BSE - Other Index Options'!$H:$H,"Weekly*")+SUMIFS('BSE - Other Index Options'!$L:$L,'BSE - Other Index Options'!$C:$C,$A189,'BSE - Other Index Options'!$B:$B,E$147,'BSE - Other Index Options'!$H:$H,"MDAW*")=0,"",SUMIFS('BSE - SENSEX Index Options'!$L:$L,'BSE - SENSEX Index Options'!$C:$C,$A189,'BSE - SENSEX Index Options'!$B:$B,E$147,'BSE - SENSEX Index Options'!$H:$H,"Weekly*")+SUMIFS('BSE - SENSEX Index Options'!$L:$L,'BSE - SENSEX Index Options'!$C:$C,$A189,'BSE - SENSEX Index Options'!$B:$B,E$147,'BSE - SENSEX Index Options'!$H:$H,"MDAW*")+SUMIFS('BSE - Other Index Options'!$L:$L,'BSE - Other Index Options'!$C:$C,$A189,'BSE - Other Index Options'!$B:$B,E$147,'BSE - Other Index Options'!$H:$H,"Weekly*")+SUMIFS('BSE - Other Index Options'!$L:$L,'BSE - Other Index Options'!$C:$C,$A189,'BSE - Other Index Options'!$B:$B,E$147,'BSE - Other Index Options'!$H:$H,"MDAW*"))</f>
        <v>666.67829999999992</v>
      </c>
      <c r="F189" s="26">
        <f>IF(SUMIFS('BSE - SENSEX Index Options'!$L:$L,'BSE - SENSEX Index Options'!$C:$C,$A189,'BSE - SENSEX Index Options'!$B:$B,F$147,'BSE - SENSEX Index Options'!$H:$H,"Weekly*")+SUMIFS('BSE - SENSEX Index Options'!$L:$L,'BSE - SENSEX Index Options'!$C:$C,$A189,'BSE - SENSEX Index Options'!$B:$B,F$147,'BSE - SENSEX Index Options'!$H:$H,"MDAW*")+SUMIFS('BSE - Other Index Options'!$L:$L,'BSE - Other Index Options'!$C:$C,$A189,'BSE - Other Index Options'!$B:$B,F$147,'BSE - Other Index Options'!$H:$H,"Weekly*")+SUMIFS('BSE - Other Index Options'!$L:$L,'BSE - Other Index Options'!$C:$C,$A189,'BSE - Other Index Options'!$B:$B,F$147,'BSE - Other Index Options'!$H:$H,"MDAW*")=0,"",SUMIFS('BSE - SENSEX Index Options'!$L:$L,'BSE - SENSEX Index Options'!$C:$C,$A189,'BSE - SENSEX Index Options'!$B:$B,F$147,'BSE - SENSEX Index Options'!$H:$H,"Weekly*")+SUMIFS('BSE - SENSEX Index Options'!$L:$L,'BSE - SENSEX Index Options'!$C:$C,$A189,'BSE - SENSEX Index Options'!$B:$B,F$147,'BSE - SENSEX Index Options'!$H:$H,"MDAW*")+SUMIFS('BSE - Other Index Options'!$L:$L,'BSE - Other Index Options'!$C:$C,$A189,'BSE - Other Index Options'!$B:$B,F$147,'BSE - Other Index Options'!$H:$H,"Weekly*")+SUMIFS('BSE - Other Index Options'!$L:$L,'BSE - Other Index Options'!$C:$C,$A189,'BSE - Other Index Options'!$B:$B,F$147,'BSE - Other Index Options'!$H:$H,"MDAW*"))</f>
        <v>127.88549999999999</v>
      </c>
      <c r="G189" s="26" t="str">
        <f>IF(SUMIFS('BSE - SENSEX Index Options'!$L:$L,'BSE - SENSEX Index Options'!$C:$C,$A189,'BSE - SENSEX Index Options'!$B:$B,G$147,'BSE - SENSEX Index Options'!$H:$H,"Weekly*")+SUMIFS('BSE - SENSEX Index Options'!$L:$L,'BSE - SENSEX Index Options'!$C:$C,$A189,'BSE - SENSEX Index Options'!$B:$B,G$147,'BSE - SENSEX Index Options'!$H:$H,"MDAW*")+SUMIFS('BSE - Other Index Options'!$L:$L,'BSE - Other Index Options'!$C:$C,$A189,'BSE - Other Index Options'!$B:$B,G$147,'BSE - Other Index Options'!$H:$H,"Weekly*")+SUMIFS('BSE - Other Index Options'!$L:$L,'BSE - Other Index Options'!$C:$C,$A189,'BSE - Other Index Options'!$B:$B,G$147,'BSE - Other Index Options'!$H:$H,"MDAW*")=0,"",SUMIFS('BSE - SENSEX Index Options'!$L:$L,'BSE - SENSEX Index Options'!$C:$C,$A189,'BSE - SENSEX Index Options'!$B:$B,G$147,'BSE - SENSEX Index Options'!$H:$H,"Weekly*")+SUMIFS('BSE - SENSEX Index Options'!$L:$L,'BSE - SENSEX Index Options'!$C:$C,$A189,'BSE - SENSEX Index Options'!$B:$B,G$147,'BSE - SENSEX Index Options'!$H:$H,"MDAW*")+SUMIFS('BSE - Other Index Options'!$L:$L,'BSE - Other Index Options'!$C:$C,$A189,'BSE - Other Index Options'!$B:$B,G$147,'BSE - Other Index Options'!$H:$H,"Weekly*")+SUMIFS('BSE - Other Index Options'!$L:$L,'BSE - Other Index Options'!$C:$C,$A189,'BSE - Other Index Options'!$B:$B,G$147,'BSE - Other Index Options'!$H:$H,"MDAW*"))</f>
        <v/>
      </c>
      <c r="H189" s="26">
        <f t="shared" si="7"/>
        <v>1484.2151000000001</v>
      </c>
    </row>
    <row r="190" spans="1:8">
      <c r="A190" t="s">
        <v>68</v>
      </c>
      <c r="B190" s="26">
        <f>IF(SUMIFS('BSE - SENSEX Index Options'!$L:$L,'BSE - SENSEX Index Options'!$C:$C,$A190,'BSE - SENSEX Index Options'!$B:$B,B$147,'BSE - SENSEX Index Options'!$H:$H,"Weekly*")+SUMIFS('BSE - SENSEX Index Options'!$L:$L,'BSE - SENSEX Index Options'!$C:$C,$A190,'BSE - SENSEX Index Options'!$B:$B,B$147,'BSE - SENSEX Index Options'!$H:$H,"MDAW*")+SUMIFS('BSE - Other Index Options'!$L:$L,'BSE - Other Index Options'!$C:$C,$A190,'BSE - Other Index Options'!$B:$B,B$147,'BSE - Other Index Options'!$H:$H,"Weekly*")+SUMIFS('BSE - Other Index Options'!$L:$L,'BSE - Other Index Options'!$C:$C,$A190,'BSE - Other Index Options'!$B:$B,B$147,'BSE - Other Index Options'!$H:$H,"MDAW*")=0,"",SUMIFS('BSE - SENSEX Index Options'!$L:$L,'BSE - SENSEX Index Options'!$C:$C,$A190,'BSE - SENSEX Index Options'!$B:$B,B$147,'BSE - SENSEX Index Options'!$H:$H,"Weekly*")+SUMIFS('BSE - SENSEX Index Options'!$L:$L,'BSE - SENSEX Index Options'!$C:$C,$A190,'BSE - SENSEX Index Options'!$B:$B,B$147,'BSE - SENSEX Index Options'!$H:$H,"MDAW*")+SUMIFS('BSE - Other Index Options'!$L:$L,'BSE - Other Index Options'!$C:$C,$A190,'BSE - Other Index Options'!$B:$B,B$147,'BSE - Other Index Options'!$H:$H,"Weekly*")+SUMIFS('BSE - Other Index Options'!$L:$L,'BSE - Other Index Options'!$C:$C,$A190,'BSE - Other Index Options'!$B:$B,B$147,'BSE - Other Index Options'!$H:$H,"MDAW*"))</f>
        <v>93.127600000000001</v>
      </c>
      <c r="C190" s="26">
        <f>IF(SUMIFS('BSE - SENSEX Index Options'!$L:$L,'BSE - SENSEX Index Options'!$C:$C,$A190,'BSE - SENSEX Index Options'!$B:$B,C$147,'BSE - SENSEX Index Options'!$H:$H,"Weekly*")+SUMIFS('BSE - SENSEX Index Options'!$L:$L,'BSE - SENSEX Index Options'!$C:$C,$A190,'BSE - SENSEX Index Options'!$B:$B,C$147,'BSE - SENSEX Index Options'!$H:$H,"MDAW*")+SUMIFS('BSE - Other Index Options'!$L:$L,'BSE - Other Index Options'!$C:$C,$A190,'BSE - Other Index Options'!$B:$B,C$147,'BSE - Other Index Options'!$H:$H,"Weekly*")+SUMIFS('BSE - Other Index Options'!$L:$L,'BSE - Other Index Options'!$C:$C,$A190,'BSE - Other Index Options'!$B:$B,C$147,'BSE - Other Index Options'!$H:$H,"MDAW*")=0,"",SUMIFS('BSE - SENSEX Index Options'!$L:$L,'BSE - SENSEX Index Options'!$C:$C,$A190,'BSE - SENSEX Index Options'!$B:$B,C$147,'BSE - SENSEX Index Options'!$H:$H,"Weekly*")+SUMIFS('BSE - SENSEX Index Options'!$L:$L,'BSE - SENSEX Index Options'!$C:$C,$A190,'BSE - SENSEX Index Options'!$B:$B,C$147,'BSE - SENSEX Index Options'!$H:$H,"MDAW*")+SUMIFS('BSE - Other Index Options'!$L:$L,'BSE - Other Index Options'!$C:$C,$A190,'BSE - Other Index Options'!$B:$B,C$147,'BSE - Other Index Options'!$H:$H,"Weekly*")+SUMIFS('BSE - Other Index Options'!$L:$L,'BSE - Other Index Options'!$C:$C,$A190,'BSE - Other Index Options'!$B:$B,C$147,'BSE - Other Index Options'!$H:$H,"MDAW*"))</f>
        <v>102.80800000000001</v>
      </c>
      <c r="D190" s="26">
        <f>IF(SUMIFS('BSE - SENSEX Index Options'!$L:$L,'BSE - SENSEX Index Options'!$C:$C,$A190,'BSE - SENSEX Index Options'!$B:$B,D$147,'BSE - SENSEX Index Options'!$H:$H,"Weekly*")+SUMIFS('BSE - SENSEX Index Options'!$L:$L,'BSE - SENSEX Index Options'!$C:$C,$A190,'BSE - SENSEX Index Options'!$B:$B,D$147,'BSE - SENSEX Index Options'!$H:$H,"MDAW*")+SUMIFS('BSE - Other Index Options'!$L:$L,'BSE - Other Index Options'!$C:$C,$A190,'BSE - Other Index Options'!$B:$B,D$147,'BSE - Other Index Options'!$H:$H,"Weekly*")+SUMIFS('BSE - Other Index Options'!$L:$L,'BSE - Other Index Options'!$C:$C,$A190,'BSE - Other Index Options'!$B:$B,D$147,'BSE - Other Index Options'!$H:$H,"MDAW*")=0,"",SUMIFS('BSE - SENSEX Index Options'!$L:$L,'BSE - SENSEX Index Options'!$C:$C,$A190,'BSE - SENSEX Index Options'!$B:$B,D$147,'BSE - SENSEX Index Options'!$H:$H,"Weekly*")+SUMIFS('BSE - SENSEX Index Options'!$L:$L,'BSE - SENSEX Index Options'!$C:$C,$A190,'BSE - SENSEX Index Options'!$B:$B,D$147,'BSE - SENSEX Index Options'!$H:$H,"MDAW*")+SUMIFS('BSE - Other Index Options'!$L:$L,'BSE - Other Index Options'!$C:$C,$A190,'BSE - Other Index Options'!$B:$B,D$147,'BSE - Other Index Options'!$H:$H,"Weekly*")+SUMIFS('BSE - Other Index Options'!$L:$L,'BSE - Other Index Options'!$C:$C,$A190,'BSE - Other Index Options'!$B:$B,D$147,'BSE - Other Index Options'!$H:$H,"MDAW*"))</f>
        <v>505.87649999999996</v>
      </c>
      <c r="E190" s="26" t="str">
        <f>IF(SUMIFS('BSE - SENSEX Index Options'!$L:$L,'BSE - SENSEX Index Options'!$C:$C,$A190,'BSE - SENSEX Index Options'!$B:$B,E$147,'BSE - SENSEX Index Options'!$H:$H,"Weekly*")+SUMIFS('BSE - SENSEX Index Options'!$L:$L,'BSE - SENSEX Index Options'!$C:$C,$A190,'BSE - SENSEX Index Options'!$B:$B,E$147,'BSE - SENSEX Index Options'!$H:$H,"MDAW*")+SUMIFS('BSE - Other Index Options'!$L:$L,'BSE - Other Index Options'!$C:$C,$A190,'BSE - Other Index Options'!$B:$B,E$147,'BSE - Other Index Options'!$H:$H,"Weekly*")+SUMIFS('BSE - Other Index Options'!$L:$L,'BSE - Other Index Options'!$C:$C,$A190,'BSE - Other Index Options'!$B:$B,E$147,'BSE - Other Index Options'!$H:$H,"MDAW*")=0,"",SUMIFS('BSE - SENSEX Index Options'!$L:$L,'BSE - SENSEX Index Options'!$C:$C,$A190,'BSE - SENSEX Index Options'!$B:$B,E$147,'BSE - SENSEX Index Options'!$H:$H,"Weekly*")+SUMIFS('BSE - SENSEX Index Options'!$L:$L,'BSE - SENSEX Index Options'!$C:$C,$A190,'BSE - SENSEX Index Options'!$B:$B,E$147,'BSE - SENSEX Index Options'!$H:$H,"MDAW*")+SUMIFS('BSE - Other Index Options'!$L:$L,'BSE - Other Index Options'!$C:$C,$A190,'BSE - Other Index Options'!$B:$B,E$147,'BSE - Other Index Options'!$H:$H,"Weekly*")+SUMIFS('BSE - Other Index Options'!$L:$L,'BSE - Other Index Options'!$C:$C,$A190,'BSE - Other Index Options'!$B:$B,E$147,'BSE - Other Index Options'!$H:$H,"MDAW*"))</f>
        <v/>
      </c>
      <c r="F190" s="26">
        <f>IF(SUMIFS('BSE - SENSEX Index Options'!$L:$L,'BSE - SENSEX Index Options'!$C:$C,$A190,'BSE - SENSEX Index Options'!$B:$B,F$147,'BSE - SENSEX Index Options'!$H:$H,"Weekly*")+SUMIFS('BSE - SENSEX Index Options'!$L:$L,'BSE - SENSEX Index Options'!$C:$C,$A190,'BSE - SENSEX Index Options'!$B:$B,F$147,'BSE - SENSEX Index Options'!$H:$H,"MDAW*")+SUMIFS('BSE - Other Index Options'!$L:$L,'BSE - Other Index Options'!$C:$C,$A190,'BSE - Other Index Options'!$B:$B,F$147,'BSE - Other Index Options'!$H:$H,"Weekly*")+SUMIFS('BSE - Other Index Options'!$L:$L,'BSE - Other Index Options'!$C:$C,$A190,'BSE - Other Index Options'!$B:$B,F$147,'BSE - Other Index Options'!$H:$H,"MDAW*")=0,"",SUMIFS('BSE - SENSEX Index Options'!$L:$L,'BSE - SENSEX Index Options'!$C:$C,$A190,'BSE - SENSEX Index Options'!$B:$B,F$147,'BSE - SENSEX Index Options'!$H:$H,"Weekly*")+SUMIFS('BSE - SENSEX Index Options'!$L:$L,'BSE - SENSEX Index Options'!$C:$C,$A190,'BSE - SENSEX Index Options'!$B:$B,F$147,'BSE - SENSEX Index Options'!$H:$H,"MDAW*")+SUMIFS('BSE - Other Index Options'!$L:$L,'BSE - Other Index Options'!$C:$C,$A190,'BSE - Other Index Options'!$B:$B,F$147,'BSE - Other Index Options'!$H:$H,"Weekly*")+SUMIFS('BSE - Other Index Options'!$L:$L,'BSE - Other Index Options'!$C:$C,$A190,'BSE - Other Index Options'!$B:$B,F$147,'BSE - Other Index Options'!$H:$H,"MDAW*"))</f>
        <v>96.390100000000004</v>
      </c>
      <c r="G190" s="26" t="str">
        <f>IF(SUMIFS('BSE - SENSEX Index Options'!$L:$L,'BSE - SENSEX Index Options'!$C:$C,$A190,'BSE - SENSEX Index Options'!$B:$B,G$147,'BSE - SENSEX Index Options'!$H:$H,"Weekly*")+SUMIFS('BSE - SENSEX Index Options'!$L:$L,'BSE - SENSEX Index Options'!$C:$C,$A190,'BSE - SENSEX Index Options'!$B:$B,G$147,'BSE - SENSEX Index Options'!$H:$H,"MDAW*")+SUMIFS('BSE - Other Index Options'!$L:$L,'BSE - Other Index Options'!$C:$C,$A190,'BSE - Other Index Options'!$B:$B,G$147,'BSE - Other Index Options'!$H:$H,"Weekly*")+SUMIFS('BSE - Other Index Options'!$L:$L,'BSE - Other Index Options'!$C:$C,$A190,'BSE - Other Index Options'!$B:$B,G$147,'BSE - Other Index Options'!$H:$H,"MDAW*")=0,"",SUMIFS('BSE - SENSEX Index Options'!$L:$L,'BSE - SENSEX Index Options'!$C:$C,$A190,'BSE - SENSEX Index Options'!$B:$B,G$147,'BSE - SENSEX Index Options'!$H:$H,"Weekly*")+SUMIFS('BSE - SENSEX Index Options'!$L:$L,'BSE - SENSEX Index Options'!$C:$C,$A190,'BSE - SENSEX Index Options'!$B:$B,G$147,'BSE - SENSEX Index Options'!$H:$H,"MDAW*")+SUMIFS('BSE - Other Index Options'!$L:$L,'BSE - Other Index Options'!$C:$C,$A190,'BSE - Other Index Options'!$B:$B,G$147,'BSE - Other Index Options'!$H:$H,"Weekly*")+SUMIFS('BSE - Other Index Options'!$L:$L,'BSE - Other Index Options'!$C:$C,$A190,'BSE - Other Index Options'!$B:$B,G$147,'BSE - Other Index Options'!$H:$H,"MDAW*"))</f>
        <v/>
      </c>
      <c r="H190" s="26">
        <f t="shared" si="7"/>
        <v>798.20219999999995</v>
      </c>
    </row>
    <row r="191" spans="1:8">
      <c r="A191" t="s">
        <v>69</v>
      </c>
      <c r="B191" s="26" t="str">
        <f>IF(SUMIFS('BSE - SENSEX Index Options'!$L:$L,'BSE - SENSEX Index Options'!$C:$C,$A191,'BSE - SENSEX Index Options'!$B:$B,B$147,'BSE - SENSEX Index Options'!$H:$H,"Weekly*")+SUMIFS('BSE - SENSEX Index Options'!$L:$L,'BSE - SENSEX Index Options'!$C:$C,$A191,'BSE - SENSEX Index Options'!$B:$B,B$147,'BSE - SENSEX Index Options'!$H:$H,"MDAW*")+SUMIFS('BSE - Other Index Options'!$L:$L,'BSE - Other Index Options'!$C:$C,$A191,'BSE - Other Index Options'!$B:$B,B$147,'BSE - Other Index Options'!$H:$H,"Weekly*")+SUMIFS('BSE - Other Index Options'!$L:$L,'BSE - Other Index Options'!$C:$C,$A191,'BSE - Other Index Options'!$B:$B,B$147,'BSE - Other Index Options'!$H:$H,"MDAW*")=0,"",SUMIFS('BSE - SENSEX Index Options'!$L:$L,'BSE - SENSEX Index Options'!$C:$C,$A191,'BSE - SENSEX Index Options'!$B:$B,B$147,'BSE - SENSEX Index Options'!$H:$H,"Weekly*")+SUMIFS('BSE - SENSEX Index Options'!$L:$L,'BSE - SENSEX Index Options'!$C:$C,$A191,'BSE - SENSEX Index Options'!$B:$B,B$147,'BSE - SENSEX Index Options'!$H:$H,"MDAW*")+SUMIFS('BSE - Other Index Options'!$L:$L,'BSE - Other Index Options'!$C:$C,$A191,'BSE - Other Index Options'!$B:$B,B$147,'BSE - Other Index Options'!$H:$H,"Weekly*")+SUMIFS('BSE - Other Index Options'!$L:$L,'BSE - Other Index Options'!$C:$C,$A191,'BSE - Other Index Options'!$B:$B,B$147,'BSE - Other Index Options'!$H:$H,"MDAW*"))</f>
        <v/>
      </c>
      <c r="C191" s="26" t="str">
        <f>IF(SUMIFS('BSE - SENSEX Index Options'!$L:$L,'BSE - SENSEX Index Options'!$C:$C,$A191,'BSE - SENSEX Index Options'!$B:$B,C$147,'BSE - SENSEX Index Options'!$H:$H,"Weekly*")+SUMIFS('BSE - SENSEX Index Options'!$L:$L,'BSE - SENSEX Index Options'!$C:$C,$A191,'BSE - SENSEX Index Options'!$B:$B,C$147,'BSE - SENSEX Index Options'!$H:$H,"MDAW*")+SUMIFS('BSE - Other Index Options'!$L:$L,'BSE - Other Index Options'!$C:$C,$A191,'BSE - Other Index Options'!$B:$B,C$147,'BSE - Other Index Options'!$H:$H,"Weekly*")+SUMIFS('BSE - Other Index Options'!$L:$L,'BSE - Other Index Options'!$C:$C,$A191,'BSE - Other Index Options'!$B:$B,C$147,'BSE - Other Index Options'!$H:$H,"MDAW*")=0,"",SUMIFS('BSE - SENSEX Index Options'!$L:$L,'BSE - SENSEX Index Options'!$C:$C,$A191,'BSE - SENSEX Index Options'!$B:$B,C$147,'BSE - SENSEX Index Options'!$H:$H,"Weekly*")+SUMIFS('BSE - SENSEX Index Options'!$L:$L,'BSE - SENSEX Index Options'!$C:$C,$A191,'BSE - SENSEX Index Options'!$B:$B,C$147,'BSE - SENSEX Index Options'!$H:$H,"MDAW*")+SUMIFS('BSE - Other Index Options'!$L:$L,'BSE - Other Index Options'!$C:$C,$A191,'BSE - Other Index Options'!$B:$B,C$147,'BSE - Other Index Options'!$H:$H,"Weekly*")+SUMIFS('BSE - Other Index Options'!$L:$L,'BSE - Other Index Options'!$C:$C,$A191,'BSE - Other Index Options'!$B:$B,C$147,'BSE - Other Index Options'!$H:$H,"MDAW*"))</f>
        <v/>
      </c>
      <c r="D191" s="26" t="str">
        <f>IF(SUMIFS('BSE - SENSEX Index Options'!$L:$L,'BSE - SENSEX Index Options'!$C:$C,$A191,'BSE - SENSEX Index Options'!$B:$B,D$147,'BSE - SENSEX Index Options'!$H:$H,"Weekly*")+SUMIFS('BSE - SENSEX Index Options'!$L:$L,'BSE - SENSEX Index Options'!$C:$C,$A191,'BSE - SENSEX Index Options'!$B:$B,D$147,'BSE - SENSEX Index Options'!$H:$H,"MDAW*")+SUMIFS('BSE - Other Index Options'!$L:$L,'BSE - Other Index Options'!$C:$C,$A191,'BSE - Other Index Options'!$B:$B,D$147,'BSE - Other Index Options'!$H:$H,"Weekly*")+SUMIFS('BSE - Other Index Options'!$L:$L,'BSE - Other Index Options'!$C:$C,$A191,'BSE - Other Index Options'!$B:$B,D$147,'BSE - Other Index Options'!$H:$H,"MDAW*")=0,"",SUMIFS('BSE - SENSEX Index Options'!$L:$L,'BSE - SENSEX Index Options'!$C:$C,$A191,'BSE - SENSEX Index Options'!$B:$B,D$147,'BSE - SENSEX Index Options'!$H:$H,"Weekly*")+SUMIFS('BSE - SENSEX Index Options'!$L:$L,'BSE - SENSEX Index Options'!$C:$C,$A191,'BSE - SENSEX Index Options'!$B:$B,D$147,'BSE - SENSEX Index Options'!$H:$H,"MDAW*")+SUMIFS('BSE - Other Index Options'!$L:$L,'BSE - Other Index Options'!$C:$C,$A191,'BSE - Other Index Options'!$B:$B,D$147,'BSE - Other Index Options'!$H:$H,"Weekly*")+SUMIFS('BSE - Other Index Options'!$L:$L,'BSE - Other Index Options'!$C:$C,$A191,'BSE - Other Index Options'!$B:$B,D$147,'BSE - Other Index Options'!$H:$H,"MDAW*"))</f>
        <v/>
      </c>
      <c r="E191" s="26" t="str">
        <f>IF(SUMIFS('BSE - SENSEX Index Options'!$L:$L,'BSE - SENSEX Index Options'!$C:$C,$A191,'BSE - SENSEX Index Options'!$B:$B,E$147,'BSE - SENSEX Index Options'!$H:$H,"Weekly*")+SUMIFS('BSE - SENSEX Index Options'!$L:$L,'BSE - SENSEX Index Options'!$C:$C,$A191,'BSE - SENSEX Index Options'!$B:$B,E$147,'BSE - SENSEX Index Options'!$H:$H,"MDAW*")+SUMIFS('BSE - Other Index Options'!$L:$L,'BSE - Other Index Options'!$C:$C,$A191,'BSE - Other Index Options'!$B:$B,E$147,'BSE - Other Index Options'!$H:$H,"Weekly*")+SUMIFS('BSE - Other Index Options'!$L:$L,'BSE - Other Index Options'!$C:$C,$A191,'BSE - Other Index Options'!$B:$B,E$147,'BSE - Other Index Options'!$H:$H,"MDAW*")=0,"",SUMIFS('BSE - SENSEX Index Options'!$L:$L,'BSE - SENSEX Index Options'!$C:$C,$A191,'BSE - SENSEX Index Options'!$B:$B,E$147,'BSE - SENSEX Index Options'!$H:$H,"Weekly*")+SUMIFS('BSE - SENSEX Index Options'!$L:$L,'BSE - SENSEX Index Options'!$C:$C,$A191,'BSE - SENSEX Index Options'!$B:$B,E$147,'BSE - SENSEX Index Options'!$H:$H,"MDAW*")+SUMIFS('BSE - Other Index Options'!$L:$L,'BSE - Other Index Options'!$C:$C,$A191,'BSE - Other Index Options'!$B:$B,E$147,'BSE - Other Index Options'!$H:$H,"Weekly*")+SUMIFS('BSE - Other Index Options'!$L:$L,'BSE - Other Index Options'!$C:$C,$A191,'BSE - Other Index Options'!$B:$B,E$147,'BSE - Other Index Options'!$H:$H,"MDAW*"))</f>
        <v/>
      </c>
      <c r="F191" s="26">
        <f>IF(SUMIFS('BSE - SENSEX Index Options'!$L:$L,'BSE - SENSEX Index Options'!$C:$C,$A191,'BSE - SENSEX Index Options'!$B:$B,F$147,'BSE - SENSEX Index Options'!$H:$H,"Weekly*")+SUMIFS('BSE - SENSEX Index Options'!$L:$L,'BSE - SENSEX Index Options'!$C:$C,$A191,'BSE - SENSEX Index Options'!$B:$B,F$147,'BSE - SENSEX Index Options'!$H:$H,"MDAW*")+SUMIFS('BSE - Other Index Options'!$L:$L,'BSE - Other Index Options'!$C:$C,$A191,'BSE - Other Index Options'!$B:$B,F$147,'BSE - Other Index Options'!$H:$H,"Weekly*")+SUMIFS('BSE - Other Index Options'!$L:$L,'BSE - Other Index Options'!$C:$C,$A191,'BSE - Other Index Options'!$B:$B,F$147,'BSE - Other Index Options'!$H:$H,"MDAW*")=0,"",SUMIFS('BSE - SENSEX Index Options'!$L:$L,'BSE - SENSEX Index Options'!$C:$C,$A191,'BSE - SENSEX Index Options'!$B:$B,F$147,'BSE - SENSEX Index Options'!$H:$H,"Weekly*")+SUMIFS('BSE - SENSEX Index Options'!$L:$L,'BSE - SENSEX Index Options'!$C:$C,$A191,'BSE - SENSEX Index Options'!$B:$B,F$147,'BSE - SENSEX Index Options'!$H:$H,"MDAW*")+SUMIFS('BSE - Other Index Options'!$L:$L,'BSE - Other Index Options'!$C:$C,$A191,'BSE - Other Index Options'!$B:$B,F$147,'BSE - Other Index Options'!$H:$H,"Weekly*")+SUMIFS('BSE - Other Index Options'!$L:$L,'BSE - Other Index Options'!$C:$C,$A191,'BSE - Other Index Options'!$B:$B,F$147,'BSE - Other Index Options'!$H:$H,"MDAW*"))</f>
        <v>121.40779999999999</v>
      </c>
      <c r="G191" s="26" t="str">
        <f>IF(SUMIFS('BSE - SENSEX Index Options'!$L:$L,'BSE - SENSEX Index Options'!$C:$C,$A191,'BSE - SENSEX Index Options'!$B:$B,G$147,'BSE - SENSEX Index Options'!$H:$H,"Weekly*")+SUMIFS('BSE - SENSEX Index Options'!$L:$L,'BSE - SENSEX Index Options'!$C:$C,$A191,'BSE - SENSEX Index Options'!$B:$B,G$147,'BSE - SENSEX Index Options'!$H:$H,"MDAW*")+SUMIFS('BSE - Other Index Options'!$L:$L,'BSE - Other Index Options'!$C:$C,$A191,'BSE - Other Index Options'!$B:$B,G$147,'BSE - Other Index Options'!$H:$H,"Weekly*")+SUMIFS('BSE - Other Index Options'!$L:$L,'BSE - Other Index Options'!$C:$C,$A191,'BSE - Other Index Options'!$B:$B,G$147,'BSE - Other Index Options'!$H:$H,"MDAW*")=0,"",SUMIFS('BSE - SENSEX Index Options'!$L:$L,'BSE - SENSEX Index Options'!$C:$C,$A191,'BSE - SENSEX Index Options'!$B:$B,G$147,'BSE - SENSEX Index Options'!$H:$H,"Weekly*")+SUMIFS('BSE - SENSEX Index Options'!$L:$L,'BSE - SENSEX Index Options'!$C:$C,$A191,'BSE - SENSEX Index Options'!$B:$B,G$147,'BSE - SENSEX Index Options'!$H:$H,"MDAW*")+SUMIFS('BSE - Other Index Options'!$L:$L,'BSE - Other Index Options'!$C:$C,$A191,'BSE - Other Index Options'!$B:$B,G$147,'BSE - Other Index Options'!$H:$H,"Weekly*")+SUMIFS('BSE - Other Index Options'!$L:$L,'BSE - Other Index Options'!$C:$C,$A191,'BSE - Other Index Options'!$B:$B,G$147,'BSE - Other Index Options'!$H:$H,"MDAW*"))</f>
        <v/>
      </c>
      <c r="H191" s="26">
        <f t="shared" si="7"/>
        <v>121.40779999999999</v>
      </c>
    </row>
    <row r="192" spans="1:8">
      <c r="A192" t="s">
        <v>70</v>
      </c>
      <c r="B192" s="26">
        <f>IF(SUMIFS('BSE - SENSEX Index Options'!$L:$L,'BSE - SENSEX Index Options'!$C:$C,$A192,'BSE - SENSEX Index Options'!$B:$B,B$147,'BSE - SENSEX Index Options'!$H:$H,"Weekly*")+SUMIFS('BSE - SENSEX Index Options'!$L:$L,'BSE - SENSEX Index Options'!$C:$C,$A192,'BSE - SENSEX Index Options'!$B:$B,B$147,'BSE - SENSEX Index Options'!$H:$H,"MDAW*")+SUMIFS('BSE - Other Index Options'!$L:$L,'BSE - Other Index Options'!$C:$C,$A192,'BSE - Other Index Options'!$B:$B,B$147,'BSE - Other Index Options'!$H:$H,"Weekly*")+SUMIFS('BSE - Other Index Options'!$L:$L,'BSE - Other Index Options'!$C:$C,$A192,'BSE - Other Index Options'!$B:$B,B$147,'BSE - Other Index Options'!$H:$H,"MDAW*")=0,"",SUMIFS('BSE - SENSEX Index Options'!$L:$L,'BSE - SENSEX Index Options'!$C:$C,$A192,'BSE - SENSEX Index Options'!$B:$B,B$147,'BSE - SENSEX Index Options'!$H:$H,"Weekly*")+SUMIFS('BSE - SENSEX Index Options'!$L:$L,'BSE - SENSEX Index Options'!$C:$C,$A192,'BSE - SENSEX Index Options'!$B:$B,B$147,'BSE - SENSEX Index Options'!$H:$H,"MDAW*")+SUMIFS('BSE - Other Index Options'!$L:$L,'BSE - Other Index Options'!$C:$C,$A192,'BSE - Other Index Options'!$B:$B,B$147,'BSE - Other Index Options'!$H:$H,"Weekly*")+SUMIFS('BSE - Other Index Options'!$L:$L,'BSE - Other Index Options'!$C:$C,$A192,'BSE - Other Index Options'!$B:$B,B$147,'BSE - Other Index Options'!$H:$H,"MDAW*"))</f>
        <v>122.72850000000001</v>
      </c>
      <c r="C192" s="26">
        <f>IF(SUMIFS('BSE - SENSEX Index Options'!$L:$L,'BSE - SENSEX Index Options'!$C:$C,$A192,'BSE - SENSEX Index Options'!$B:$B,C$147,'BSE - SENSEX Index Options'!$H:$H,"Weekly*")+SUMIFS('BSE - SENSEX Index Options'!$L:$L,'BSE - SENSEX Index Options'!$C:$C,$A192,'BSE - SENSEX Index Options'!$B:$B,C$147,'BSE - SENSEX Index Options'!$H:$H,"MDAW*")+SUMIFS('BSE - Other Index Options'!$L:$L,'BSE - Other Index Options'!$C:$C,$A192,'BSE - Other Index Options'!$B:$B,C$147,'BSE - Other Index Options'!$H:$H,"Weekly*")+SUMIFS('BSE - Other Index Options'!$L:$L,'BSE - Other Index Options'!$C:$C,$A192,'BSE - Other Index Options'!$B:$B,C$147,'BSE - Other Index Options'!$H:$H,"MDAW*")=0,"",SUMIFS('BSE - SENSEX Index Options'!$L:$L,'BSE - SENSEX Index Options'!$C:$C,$A192,'BSE - SENSEX Index Options'!$B:$B,C$147,'BSE - SENSEX Index Options'!$H:$H,"Weekly*")+SUMIFS('BSE - SENSEX Index Options'!$L:$L,'BSE - SENSEX Index Options'!$C:$C,$A192,'BSE - SENSEX Index Options'!$B:$B,C$147,'BSE - SENSEX Index Options'!$H:$H,"MDAW*")+SUMIFS('BSE - Other Index Options'!$L:$L,'BSE - Other Index Options'!$C:$C,$A192,'BSE - Other Index Options'!$B:$B,C$147,'BSE - Other Index Options'!$H:$H,"Weekly*")+SUMIFS('BSE - Other Index Options'!$L:$L,'BSE - Other Index Options'!$C:$C,$A192,'BSE - Other Index Options'!$B:$B,C$147,'BSE - Other Index Options'!$H:$H,"MDAW*"))</f>
        <v>135.39010000000002</v>
      </c>
      <c r="D192" s="26">
        <f>IF(SUMIFS('BSE - SENSEX Index Options'!$L:$L,'BSE - SENSEX Index Options'!$C:$C,$A192,'BSE - SENSEX Index Options'!$B:$B,D$147,'BSE - SENSEX Index Options'!$H:$H,"Weekly*")+SUMIFS('BSE - SENSEX Index Options'!$L:$L,'BSE - SENSEX Index Options'!$C:$C,$A192,'BSE - SENSEX Index Options'!$B:$B,D$147,'BSE - SENSEX Index Options'!$H:$H,"MDAW*")+SUMIFS('BSE - Other Index Options'!$L:$L,'BSE - Other Index Options'!$C:$C,$A192,'BSE - Other Index Options'!$B:$B,D$147,'BSE - Other Index Options'!$H:$H,"Weekly*")+SUMIFS('BSE - Other Index Options'!$L:$L,'BSE - Other Index Options'!$C:$C,$A192,'BSE - Other Index Options'!$B:$B,D$147,'BSE - Other Index Options'!$H:$H,"MDAW*")=0,"",SUMIFS('BSE - SENSEX Index Options'!$L:$L,'BSE - SENSEX Index Options'!$C:$C,$A192,'BSE - SENSEX Index Options'!$B:$B,D$147,'BSE - SENSEX Index Options'!$H:$H,"Weekly*")+SUMIFS('BSE - SENSEX Index Options'!$L:$L,'BSE - SENSEX Index Options'!$C:$C,$A192,'BSE - SENSEX Index Options'!$B:$B,D$147,'BSE - SENSEX Index Options'!$H:$H,"MDAW*")+SUMIFS('BSE - Other Index Options'!$L:$L,'BSE - Other Index Options'!$C:$C,$A192,'BSE - Other Index Options'!$B:$B,D$147,'BSE - Other Index Options'!$H:$H,"Weekly*")+SUMIFS('BSE - Other Index Options'!$L:$L,'BSE - Other Index Options'!$C:$C,$A192,'BSE - Other Index Options'!$B:$B,D$147,'BSE - Other Index Options'!$H:$H,"MDAW*"))</f>
        <v>560.43949999999995</v>
      </c>
      <c r="E192" s="26">
        <f>IF(SUMIFS('BSE - SENSEX Index Options'!$L:$L,'BSE - SENSEX Index Options'!$C:$C,$A192,'BSE - SENSEX Index Options'!$B:$B,E$147,'BSE - SENSEX Index Options'!$H:$H,"Weekly*")+SUMIFS('BSE - SENSEX Index Options'!$L:$L,'BSE - SENSEX Index Options'!$C:$C,$A192,'BSE - SENSEX Index Options'!$B:$B,E$147,'BSE - SENSEX Index Options'!$H:$H,"MDAW*")+SUMIFS('BSE - Other Index Options'!$L:$L,'BSE - Other Index Options'!$C:$C,$A192,'BSE - Other Index Options'!$B:$B,E$147,'BSE - Other Index Options'!$H:$H,"Weekly*")+SUMIFS('BSE - Other Index Options'!$L:$L,'BSE - Other Index Options'!$C:$C,$A192,'BSE - Other Index Options'!$B:$B,E$147,'BSE - Other Index Options'!$H:$H,"MDAW*")=0,"",SUMIFS('BSE - SENSEX Index Options'!$L:$L,'BSE - SENSEX Index Options'!$C:$C,$A192,'BSE - SENSEX Index Options'!$B:$B,E$147,'BSE - SENSEX Index Options'!$H:$H,"Weekly*")+SUMIFS('BSE - SENSEX Index Options'!$L:$L,'BSE - SENSEX Index Options'!$C:$C,$A192,'BSE - SENSEX Index Options'!$B:$B,E$147,'BSE - SENSEX Index Options'!$H:$H,"MDAW*")+SUMIFS('BSE - Other Index Options'!$L:$L,'BSE - Other Index Options'!$C:$C,$A192,'BSE - Other Index Options'!$B:$B,E$147,'BSE - Other Index Options'!$H:$H,"Weekly*")+SUMIFS('BSE - Other Index Options'!$L:$L,'BSE - Other Index Options'!$C:$C,$A192,'BSE - Other Index Options'!$B:$B,E$147,'BSE - Other Index Options'!$H:$H,"MDAW*"))</f>
        <v>716.08499999999992</v>
      </c>
      <c r="F192" s="26">
        <f>IF(SUMIFS('BSE - SENSEX Index Options'!$L:$L,'BSE - SENSEX Index Options'!$C:$C,$A192,'BSE - SENSEX Index Options'!$B:$B,F$147,'BSE - SENSEX Index Options'!$H:$H,"Weekly*")+SUMIFS('BSE - SENSEX Index Options'!$L:$L,'BSE - SENSEX Index Options'!$C:$C,$A192,'BSE - SENSEX Index Options'!$B:$B,F$147,'BSE - SENSEX Index Options'!$H:$H,"MDAW*")+SUMIFS('BSE - Other Index Options'!$L:$L,'BSE - Other Index Options'!$C:$C,$A192,'BSE - Other Index Options'!$B:$B,F$147,'BSE - Other Index Options'!$H:$H,"Weekly*")+SUMIFS('BSE - Other Index Options'!$L:$L,'BSE - Other Index Options'!$C:$C,$A192,'BSE - Other Index Options'!$B:$B,F$147,'BSE - Other Index Options'!$H:$H,"MDAW*")=0,"",SUMIFS('BSE - SENSEX Index Options'!$L:$L,'BSE - SENSEX Index Options'!$C:$C,$A192,'BSE - SENSEX Index Options'!$B:$B,F$147,'BSE - SENSEX Index Options'!$H:$H,"Weekly*")+SUMIFS('BSE - SENSEX Index Options'!$L:$L,'BSE - SENSEX Index Options'!$C:$C,$A192,'BSE - SENSEX Index Options'!$B:$B,F$147,'BSE - SENSEX Index Options'!$H:$H,"MDAW*")+SUMIFS('BSE - Other Index Options'!$L:$L,'BSE - Other Index Options'!$C:$C,$A192,'BSE - Other Index Options'!$B:$B,F$147,'BSE - Other Index Options'!$H:$H,"Weekly*")+SUMIFS('BSE - Other Index Options'!$L:$L,'BSE - Other Index Options'!$C:$C,$A192,'BSE - Other Index Options'!$B:$B,F$147,'BSE - Other Index Options'!$H:$H,"MDAW*"))</f>
        <v>139.66959999999997</v>
      </c>
      <c r="G192" s="26" t="str">
        <f>IF(SUMIFS('BSE - SENSEX Index Options'!$L:$L,'BSE - SENSEX Index Options'!$C:$C,$A192,'BSE - SENSEX Index Options'!$B:$B,G$147,'BSE - SENSEX Index Options'!$H:$H,"Weekly*")+SUMIFS('BSE - SENSEX Index Options'!$L:$L,'BSE - SENSEX Index Options'!$C:$C,$A192,'BSE - SENSEX Index Options'!$B:$B,G$147,'BSE - SENSEX Index Options'!$H:$H,"MDAW*")+SUMIFS('BSE - Other Index Options'!$L:$L,'BSE - Other Index Options'!$C:$C,$A192,'BSE - Other Index Options'!$B:$B,G$147,'BSE - Other Index Options'!$H:$H,"Weekly*")+SUMIFS('BSE - Other Index Options'!$L:$L,'BSE - Other Index Options'!$C:$C,$A192,'BSE - Other Index Options'!$B:$B,G$147,'BSE - Other Index Options'!$H:$H,"MDAW*")=0,"",SUMIFS('BSE - SENSEX Index Options'!$L:$L,'BSE - SENSEX Index Options'!$C:$C,$A192,'BSE - SENSEX Index Options'!$B:$B,G$147,'BSE - SENSEX Index Options'!$H:$H,"Weekly*")+SUMIFS('BSE - SENSEX Index Options'!$L:$L,'BSE - SENSEX Index Options'!$C:$C,$A192,'BSE - SENSEX Index Options'!$B:$B,G$147,'BSE - SENSEX Index Options'!$H:$H,"MDAW*")+SUMIFS('BSE - Other Index Options'!$L:$L,'BSE - Other Index Options'!$C:$C,$A192,'BSE - Other Index Options'!$B:$B,G$147,'BSE - Other Index Options'!$H:$H,"Weekly*")+SUMIFS('BSE - Other Index Options'!$L:$L,'BSE - Other Index Options'!$C:$C,$A192,'BSE - Other Index Options'!$B:$B,G$147,'BSE - Other Index Options'!$H:$H,"MDAW*"))</f>
        <v/>
      </c>
      <c r="H192" s="26">
        <f t="shared" si="7"/>
        <v>1674.3126999999997</v>
      </c>
    </row>
    <row r="193" spans="1:8">
      <c r="A193" t="s">
        <v>71</v>
      </c>
      <c r="B193" s="26">
        <f>IF(SUMIFS('BSE - SENSEX Index Options'!$L:$L,'BSE - SENSEX Index Options'!$C:$C,$A193,'BSE - SENSEX Index Options'!$B:$B,B$147,'BSE - SENSEX Index Options'!$H:$H,"Weekly*")+SUMIFS('BSE - SENSEX Index Options'!$L:$L,'BSE - SENSEX Index Options'!$C:$C,$A193,'BSE - SENSEX Index Options'!$B:$B,B$147,'BSE - SENSEX Index Options'!$H:$H,"MDAW*")+SUMIFS('BSE - Other Index Options'!$L:$L,'BSE - Other Index Options'!$C:$C,$A193,'BSE - Other Index Options'!$B:$B,B$147,'BSE - Other Index Options'!$H:$H,"Weekly*")+SUMIFS('BSE - Other Index Options'!$L:$L,'BSE - Other Index Options'!$C:$C,$A193,'BSE - Other Index Options'!$B:$B,B$147,'BSE - Other Index Options'!$H:$H,"MDAW*")=0,"",SUMIFS('BSE - SENSEX Index Options'!$L:$L,'BSE - SENSEX Index Options'!$C:$C,$A193,'BSE - SENSEX Index Options'!$B:$B,B$147,'BSE - SENSEX Index Options'!$H:$H,"Weekly*")+SUMIFS('BSE - SENSEX Index Options'!$L:$L,'BSE - SENSEX Index Options'!$C:$C,$A193,'BSE - SENSEX Index Options'!$B:$B,B$147,'BSE - SENSEX Index Options'!$H:$H,"MDAW*")+SUMIFS('BSE - Other Index Options'!$L:$L,'BSE - Other Index Options'!$C:$C,$A193,'BSE - Other Index Options'!$B:$B,B$147,'BSE - Other Index Options'!$H:$H,"Weekly*")+SUMIFS('BSE - Other Index Options'!$L:$L,'BSE - Other Index Options'!$C:$C,$A193,'BSE - Other Index Options'!$B:$B,B$147,'BSE - Other Index Options'!$H:$H,"MDAW*"))</f>
        <v>113.55460000000001</v>
      </c>
      <c r="C193" s="26">
        <f>IF(SUMIFS('BSE - SENSEX Index Options'!$L:$L,'BSE - SENSEX Index Options'!$C:$C,$A193,'BSE - SENSEX Index Options'!$B:$B,C$147,'BSE - SENSEX Index Options'!$H:$H,"Weekly*")+SUMIFS('BSE - SENSEX Index Options'!$L:$L,'BSE - SENSEX Index Options'!$C:$C,$A193,'BSE - SENSEX Index Options'!$B:$B,C$147,'BSE - SENSEX Index Options'!$H:$H,"MDAW*")+SUMIFS('BSE - Other Index Options'!$L:$L,'BSE - Other Index Options'!$C:$C,$A193,'BSE - Other Index Options'!$B:$B,C$147,'BSE - Other Index Options'!$H:$H,"Weekly*")+SUMIFS('BSE - Other Index Options'!$L:$L,'BSE - Other Index Options'!$C:$C,$A193,'BSE - Other Index Options'!$B:$B,C$147,'BSE - Other Index Options'!$H:$H,"MDAW*")=0,"",SUMIFS('BSE - SENSEX Index Options'!$L:$L,'BSE - SENSEX Index Options'!$C:$C,$A193,'BSE - SENSEX Index Options'!$B:$B,C$147,'BSE - SENSEX Index Options'!$H:$H,"Weekly*")+SUMIFS('BSE - SENSEX Index Options'!$L:$L,'BSE - SENSEX Index Options'!$C:$C,$A193,'BSE - SENSEX Index Options'!$B:$B,C$147,'BSE - SENSEX Index Options'!$H:$H,"MDAW*")+SUMIFS('BSE - Other Index Options'!$L:$L,'BSE - Other Index Options'!$C:$C,$A193,'BSE - Other Index Options'!$B:$B,C$147,'BSE - Other Index Options'!$H:$H,"Weekly*")+SUMIFS('BSE - Other Index Options'!$L:$L,'BSE - Other Index Options'!$C:$C,$A193,'BSE - Other Index Options'!$B:$B,C$147,'BSE - Other Index Options'!$H:$H,"MDAW*"))</f>
        <v>113.58140000000002</v>
      </c>
      <c r="D193" s="26">
        <f>IF(SUMIFS('BSE - SENSEX Index Options'!$L:$L,'BSE - SENSEX Index Options'!$C:$C,$A193,'BSE - SENSEX Index Options'!$B:$B,D$147,'BSE - SENSEX Index Options'!$H:$H,"Weekly*")+SUMIFS('BSE - SENSEX Index Options'!$L:$L,'BSE - SENSEX Index Options'!$C:$C,$A193,'BSE - SENSEX Index Options'!$B:$B,D$147,'BSE - SENSEX Index Options'!$H:$H,"MDAW*")+SUMIFS('BSE - Other Index Options'!$L:$L,'BSE - Other Index Options'!$C:$C,$A193,'BSE - Other Index Options'!$B:$B,D$147,'BSE - Other Index Options'!$H:$H,"Weekly*")+SUMIFS('BSE - Other Index Options'!$L:$L,'BSE - Other Index Options'!$C:$C,$A193,'BSE - Other Index Options'!$B:$B,D$147,'BSE - Other Index Options'!$H:$H,"MDAW*")=0,"",SUMIFS('BSE - SENSEX Index Options'!$L:$L,'BSE - SENSEX Index Options'!$C:$C,$A193,'BSE - SENSEX Index Options'!$B:$B,D$147,'BSE - SENSEX Index Options'!$H:$H,"Weekly*")+SUMIFS('BSE - SENSEX Index Options'!$L:$L,'BSE - SENSEX Index Options'!$C:$C,$A193,'BSE - SENSEX Index Options'!$B:$B,D$147,'BSE - SENSEX Index Options'!$H:$H,"MDAW*")+SUMIFS('BSE - Other Index Options'!$L:$L,'BSE - Other Index Options'!$C:$C,$A193,'BSE - Other Index Options'!$B:$B,D$147,'BSE - Other Index Options'!$H:$H,"Weekly*")+SUMIFS('BSE - Other Index Options'!$L:$L,'BSE - Other Index Options'!$C:$C,$A193,'BSE - Other Index Options'!$B:$B,D$147,'BSE - Other Index Options'!$H:$H,"MDAW*"))</f>
        <v>376.45300000000003</v>
      </c>
      <c r="E193" s="26">
        <f>IF(SUMIFS('BSE - SENSEX Index Options'!$L:$L,'BSE - SENSEX Index Options'!$C:$C,$A193,'BSE - SENSEX Index Options'!$B:$B,E$147,'BSE - SENSEX Index Options'!$H:$H,"Weekly*")+SUMIFS('BSE - SENSEX Index Options'!$L:$L,'BSE - SENSEX Index Options'!$C:$C,$A193,'BSE - SENSEX Index Options'!$B:$B,E$147,'BSE - SENSEX Index Options'!$H:$H,"MDAW*")+SUMIFS('BSE - Other Index Options'!$L:$L,'BSE - Other Index Options'!$C:$C,$A193,'BSE - Other Index Options'!$B:$B,E$147,'BSE - Other Index Options'!$H:$H,"Weekly*")+SUMIFS('BSE - Other Index Options'!$L:$L,'BSE - Other Index Options'!$C:$C,$A193,'BSE - Other Index Options'!$B:$B,E$147,'BSE - Other Index Options'!$H:$H,"MDAW*")=0,"",SUMIFS('BSE - SENSEX Index Options'!$L:$L,'BSE - SENSEX Index Options'!$C:$C,$A193,'BSE - SENSEX Index Options'!$B:$B,E$147,'BSE - SENSEX Index Options'!$H:$H,"Weekly*")+SUMIFS('BSE - SENSEX Index Options'!$L:$L,'BSE - SENSEX Index Options'!$C:$C,$A193,'BSE - SENSEX Index Options'!$B:$B,E$147,'BSE - SENSEX Index Options'!$H:$H,"MDAW*")+SUMIFS('BSE - Other Index Options'!$L:$L,'BSE - Other Index Options'!$C:$C,$A193,'BSE - Other Index Options'!$B:$B,E$147,'BSE - Other Index Options'!$H:$H,"Weekly*")+SUMIFS('BSE - Other Index Options'!$L:$L,'BSE - Other Index Options'!$C:$C,$A193,'BSE - Other Index Options'!$B:$B,E$147,'BSE - Other Index Options'!$H:$H,"MDAW*"))</f>
        <v>656.65559999999994</v>
      </c>
      <c r="F193" s="26">
        <f>IF(SUMIFS('BSE - SENSEX Index Options'!$L:$L,'BSE - SENSEX Index Options'!$C:$C,$A193,'BSE - SENSEX Index Options'!$B:$B,F$147,'BSE - SENSEX Index Options'!$H:$H,"Weekly*")+SUMIFS('BSE - SENSEX Index Options'!$L:$L,'BSE - SENSEX Index Options'!$C:$C,$A193,'BSE - SENSEX Index Options'!$B:$B,F$147,'BSE - SENSEX Index Options'!$H:$H,"MDAW*")+SUMIFS('BSE - Other Index Options'!$L:$L,'BSE - Other Index Options'!$C:$C,$A193,'BSE - Other Index Options'!$B:$B,F$147,'BSE - Other Index Options'!$H:$H,"Weekly*")+SUMIFS('BSE - Other Index Options'!$L:$L,'BSE - Other Index Options'!$C:$C,$A193,'BSE - Other Index Options'!$B:$B,F$147,'BSE - Other Index Options'!$H:$H,"MDAW*")=0,"",SUMIFS('BSE - SENSEX Index Options'!$L:$L,'BSE - SENSEX Index Options'!$C:$C,$A193,'BSE - SENSEX Index Options'!$B:$B,F$147,'BSE - SENSEX Index Options'!$H:$H,"Weekly*")+SUMIFS('BSE - SENSEX Index Options'!$L:$L,'BSE - SENSEX Index Options'!$C:$C,$A193,'BSE - SENSEX Index Options'!$B:$B,F$147,'BSE - SENSEX Index Options'!$H:$H,"MDAW*")+SUMIFS('BSE - Other Index Options'!$L:$L,'BSE - Other Index Options'!$C:$C,$A193,'BSE - Other Index Options'!$B:$B,F$147,'BSE - Other Index Options'!$H:$H,"Weekly*")+SUMIFS('BSE - Other Index Options'!$L:$L,'BSE - Other Index Options'!$C:$C,$A193,'BSE - Other Index Options'!$B:$B,F$147,'BSE - Other Index Options'!$H:$H,"MDAW*"))</f>
        <v>129.26059999999998</v>
      </c>
      <c r="G193" s="26" t="str">
        <f>IF(SUMIFS('BSE - SENSEX Index Options'!$L:$L,'BSE - SENSEX Index Options'!$C:$C,$A193,'BSE - SENSEX Index Options'!$B:$B,G$147,'BSE - SENSEX Index Options'!$H:$H,"Weekly*")+SUMIFS('BSE - SENSEX Index Options'!$L:$L,'BSE - SENSEX Index Options'!$C:$C,$A193,'BSE - SENSEX Index Options'!$B:$B,G$147,'BSE - SENSEX Index Options'!$H:$H,"MDAW*")+SUMIFS('BSE - Other Index Options'!$L:$L,'BSE - Other Index Options'!$C:$C,$A193,'BSE - Other Index Options'!$B:$B,G$147,'BSE - Other Index Options'!$H:$H,"Weekly*")+SUMIFS('BSE - Other Index Options'!$L:$L,'BSE - Other Index Options'!$C:$C,$A193,'BSE - Other Index Options'!$B:$B,G$147,'BSE - Other Index Options'!$H:$H,"MDAW*")=0,"",SUMIFS('BSE - SENSEX Index Options'!$L:$L,'BSE - SENSEX Index Options'!$C:$C,$A193,'BSE - SENSEX Index Options'!$B:$B,G$147,'BSE - SENSEX Index Options'!$H:$H,"Weekly*")+SUMIFS('BSE - SENSEX Index Options'!$L:$L,'BSE - SENSEX Index Options'!$C:$C,$A193,'BSE - SENSEX Index Options'!$B:$B,G$147,'BSE - SENSEX Index Options'!$H:$H,"MDAW*")+SUMIFS('BSE - Other Index Options'!$L:$L,'BSE - Other Index Options'!$C:$C,$A193,'BSE - Other Index Options'!$B:$B,G$147,'BSE - Other Index Options'!$H:$H,"Weekly*")+SUMIFS('BSE - Other Index Options'!$L:$L,'BSE - Other Index Options'!$C:$C,$A193,'BSE - Other Index Options'!$B:$B,G$147,'BSE - Other Index Options'!$H:$H,"MDAW*"))</f>
        <v/>
      </c>
      <c r="H193" s="26">
        <f t="shared" si="7"/>
        <v>1389.5052000000001</v>
      </c>
    </row>
    <row r="194" spans="1:8">
      <c r="A194" t="s">
        <v>72</v>
      </c>
      <c r="B194" s="26">
        <f>IF(SUMIFS('BSE - SENSEX Index Options'!$L:$L,'BSE - SENSEX Index Options'!$C:$C,$A194,'BSE - SENSEX Index Options'!$B:$B,B$147,'BSE - SENSEX Index Options'!$H:$H,"Weekly*")+SUMIFS('BSE - SENSEX Index Options'!$L:$L,'BSE - SENSEX Index Options'!$C:$C,$A194,'BSE - SENSEX Index Options'!$B:$B,B$147,'BSE - SENSEX Index Options'!$H:$H,"MDAW*")+SUMIFS('BSE - Other Index Options'!$L:$L,'BSE - Other Index Options'!$C:$C,$A194,'BSE - Other Index Options'!$B:$B,B$147,'BSE - Other Index Options'!$H:$H,"Weekly*")+SUMIFS('BSE - Other Index Options'!$L:$L,'BSE - Other Index Options'!$C:$C,$A194,'BSE - Other Index Options'!$B:$B,B$147,'BSE - Other Index Options'!$H:$H,"MDAW*")=0,"",SUMIFS('BSE - SENSEX Index Options'!$L:$L,'BSE - SENSEX Index Options'!$C:$C,$A194,'BSE - SENSEX Index Options'!$B:$B,B$147,'BSE - SENSEX Index Options'!$H:$H,"Weekly*")+SUMIFS('BSE - SENSEX Index Options'!$L:$L,'BSE - SENSEX Index Options'!$C:$C,$A194,'BSE - SENSEX Index Options'!$B:$B,B$147,'BSE - SENSEX Index Options'!$H:$H,"MDAW*")+SUMIFS('BSE - Other Index Options'!$L:$L,'BSE - Other Index Options'!$C:$C,$A194,'BSE - Other Index Options'!$B:$B,B$147,'BSE - Other Index Options'!$H:$H,"Weekly*")+SUMIFS('BSE - Other Index Options'!$L:$L,'BSE - Other Index Options'!$C:$C,$A194,'BSE - Other Index Options'!$B:$B,B$147,'BSE - Other Index Options'!$H:$H,"MDAW*"))</f>
        <v>118.79950000000001</v>
      </c>
      <c r="C194" s="26">
        <f>IF(SUMIFS('BSE - SENSEX Index Options'!$L:$L,'BSE - SENSEX Index Options'!$C:$C,$A194,'BSE - SENSEX Index Options'!$B:$B,C$147,'BSE - SENSEX Index Options'!$H:$H,"Weekly*")+SUMIFS('BSE - SENSEX Index Options'!$L:$L,'BSE - SENSEX Index Options'!$C:$C,$A194,'BSE - SENSEX Index Options'!$B:$B,C$147,'BSE - SENSEX Index Options'!$H:$H,"MDAW*")+SUMIFS('BSE - Other Index Options'!$L:$L,'BSE - Other Index Options'!$C:$C,$A194,'BSE - Other Index Options'!$B:$B,C$147,'BSE - Other Index Options'!$H:$H,"Weekly*")+SUMIFS('BSE - Other Index Options'!$L:$L,'BSE - Other Index Options'!$C:$C,$A194,'BSE - Other Index Options'!$B:$B,C$147,'BSE - Other Index Options'!$H:$H,"MDAW*")=0,"",SUMIFS('BSE - SENSEX Index Options'!$L:$L,'BSE - SENSEX Index Options'!$C:$C,$A194,'BSE - SENSEX Index Options'!$B:$B,C$147,'BSE - SENSEX Index Options'!$H:$H,"Weekly*")+SUMIFS('BSE - SENSEX Index Options'!$L:$L,'BSE - SENSEX Index Options'!$C:$C,$A194,'BSE - SENSEX Index Options'!$B:$B,C$147,'BSE - SENSEX Index Options'!$H:$H,"MDAW*")+SUMIFS('BSE - Other Index Options'!$L:$L,'BSE - Other Index Options'!$C:$C,$A194,'BSE - Other Index Options'!$B:$B,C$147,'BSE - Other Index Options'!$H:$H,"Weekly*")+SUMIFS('BSE - Other Index Options'!$L:$L,'BSE - Other Index Options'!$C:$C,$A194,'BSE - Other Index Options'!$B:$B,C$147,'BSE - Other Index Options'!$H:$H,"MDAW*"))</f>
        <v>89.919499999999999</v>
      </c>
      <c r="D194" s="26">
        <f>IF(SUMIFS('BSE - SENSEX Index Options'!$L:$L,'BSE - SENSEX Index Options'!$C:$C,$A194,'BSE - SENSEX Index Options'!$B:$B,D$147,'BSE - SENSEX Index Options'!$H:$H,"Weekly*")+SUMIFS('BSE - SENSEX Index Options'!$L:$L,'BSE - SENSEX Index Options'!$C:$C,$A194,'BSE - SENSEX Index Options'!$B:$B,D$147,'BSE - SENSEX Index Options'!$H:$H,"MDAW*")+SUMIFS('BSE - Other Index Options'!$L:$L,'BSE - Other Index Options'!$C:$C,$A194,'BSE - Other Index Options'!$B:$B,D$147,'BSE - Other Index Options'!$H:$H,"Weekly*")+SUMIFS('BSE - Other Index Options'!$L:$L,'BSE - Other Index Options'!$C:$C,$A194,'BSE - Other Index Options'!$B:$B,D$147,'BSE - Other Index Options'!$H:$H,"MDAW*")=0,"",SUMIFS('BSE - SENSEX Index Options'!$L:$L,'BSE - SENSEX Index Options'!$C:$C,$A194,'BSE - SENSEX Index Options'!$B:$B,D$147,'BSE - SENSEX Index Options'!$H:$H,"Weekly*")+SUMIFS('BSE - SENSEX Index Options'!$L:$L,'BSE - SENSEX Index Options'!$C:$C,$A194,'BSE - SENSEX Index Options'!$B:$B,D$147,'BSE - SENSEX Index Options'!$H:$H,"MDAW*")+SUMIFS('BSE - Other Index Options'!$L:$L,'BSE - Other Index Options'!$C:$C,$A194,'BSE - Other Index Options'!$B:$B,D$147,'BSE - Other Index Options'!$H:$H,"Weekly*")+SUMIFS('BSE - Other Index Options'!$L:$L,'BSE - Other Index Options'!$C:$C,$A194,'BSE - Other Index Options'!$B:$B,D$147,'BSE - Other Index Options'!$H:$H,"MDAW*"))</f>
        <v>264.64780000000002</v>
      </c>
      <c r="E194" s="26">
        <f>IF(SUMIFS('BSE - SENSEX Index Options'!$L:$L,'BSE - SENSEX Index Options'!$C:$C,$A194,'BSE - SENSEX Index Options'!$B:$B,E$147,'BSE - SENSEX Index Options'!$H:$H,"Weekly*")+SUMIFS('BSE - SENSEX Index Options'!$L:$L,'BSE - SENSEX Index Options'!$C:$C,$A194,'BSE - SENSEX Index Options'!$B:$B,E$147,'BSE - SENSEX Index Options'!$H:$H,"MDAW*")+SUMIFS('BSE - Other Index Options'!$L:$L,'BSE - Other Index Options'!$C:$C,$A194,'BSE - Other Index Options'!$B:$B,E$147,'BSE - Other Index Options'!$H:$H,"Weekly*")+SUMIFS('BSE - Other Index Options'!$L:$L,'BSE - Other Index Options'!$C:$C,$A194,'BSE - Other Index Options'!$B:$B,E$147,'BSE - Other Index Options'!$H:$H,"MDAW*")=0,"",SUMIFS('BSE - SENSEX Index Options'!$L:$L,'BSE - SENSEX Index Options'!$C:$C,$A194,'BSE - SENSEX Index Options'!$B:$B,E$147,'BSE - SENSEX Index Options'!$H:$H,"Weekly*")+SUMIFS('BSE - SENSEX Index Options'!$L:$L,'BSE - SENSEX Index Options'!$C:$C,$A194,'BSE - SENSEX Index Options'!$B:$B,E$147,'BSE - SENSEX Index Options'!$H:$H,"MDAW*")+SUMIFS('BSE - Other Index Options'!$L:$L,'BSE - Other Index Options'!$C:$C,$A194,'BSE - Other Index Options'!$B:$B,E$147,'BSE - Other Index Options'!$H:$H,"Weekly*")+SUMIFS('BSE - Other Index Options'!$L:$L,'BSE - Other Index Options'!$C:$C,$A194,'BSE - Other Index Options'!$B:$B,E$147,'BSE - Other Index Options'!$H:$H,"MDAW*"))</f>
        <v>475.81610000000001</v>
      </c>
      <c r="F194" s="26">
        <f>IF(SUMIFS('BSE - SENSEX Index Options'!$L:$L,'BSE - SENSEX Index Options'!$C:$C,$A194,'BSE - SENSEX Index Options'!$B:$B,F$147,'BSE - SENSEX Index Options'!$H:$H,"Weekly*")+SUMIFS('BSE - SENSEX Index Options'!$L:$L,'BSE - SENSEX Index Options'!$C:$C,$A194,'BSE - SENSEX Index Options'!$B:$B,F$147,'BSE - SENSEX Index Options'!$H:$H,"MDAW*")+SUMIFS('BSE - Other Index Options'!$L:$L,'BSE - Other Index Options'!$C:$C,$A194,'BSE - Other Index Options'!$B:$B,F$147,'BSE - Other Index Options'!$H:$H,"Weekly*")+SUMIFS('BSE - Other Index Options'!$L:$L,'BSE - Other Index Options'!$C:$C,$A194,'BSE - Other Index Options'!$B:$B,F$147,'BSE - Other Index Options'!$H:$H,"MDAW*")=0,"",SUMIFS('BSE - SENSEX Index Options'!$L:$L,'BSE - SENSEX Index Options'!$C:$C,$A194,'BSE - SENSEX Index Options'!$B:$B,F$147,'BSE - SENSEX Index Options'!$H:$H,"Weekly*")+SUMIFS('BSE - SENSEX Index Options'!$L:$L,'BSE - SENSEX Index Options'!$C:$C,$A194,'BSE - SENSEX Index Options'!$B:$B,F$147,'BSE - SENSEX Index Options'!$H:$H,"MDAW*")+SUMIFS('BSE - Other Index Options'!$L:$L,'BSE - Other Index Options'!$C:$C,$A194,'BSE - Other Index Options'!$B:$B,F$147,'BSE - Other Index Options'!$H:$H,"Weekly*")+SUMIFS('BSE - Other Index Options'!$L:$L,'BSE - Other Index Options'!$C:$C,$A194,'BSE - Other Index Options'!$B:$B,F$147,'BSE - Other Index Options'!$H:$H,"MDAW*"))</f>
        <v>87.703499999999991</v>
      </c>
      <c r="G194" s="26" t="str">
        <f>IF(SUMIFS('BSE - SENSEX Index Options'!$L:$L,'BSE - SENSEX Index Options'!$C:$C,$A194,'BSE - SENSEX Index Options'!$B:$B,G$147,'BSE - SENSEX Index Options'!$H:$H,"Weekly*")+SUMIFS('BSE - SENSEX Index Options'!$L:$L,'BSE - SENSEX Index Options'!$C:$C,$A194,'BSE - SENSEX Index Options'!$B:$B,G$147,'BSE - SENSEX Index Options'!$H:$H,"MDAW*")+SUMIFS('BSE - Other Index Options'!$L:$L,'BSE - Other Index Options'!$C:$C,$A194,'BSE - Other Index Options'!$B:$B,G$147,'BSE - Other Index Options'!$H:$H,"Weekly*")+SUMIFS('BSE - Other Index Options'!$L:$L,'BSE - Other Index Options'!$C:$C,$A194,'BSE - Other Index Options'!$B:$B,G$147,'BSE - Other Index Options'!$H:$H,"MDAW*")=0,"",SUMIFS('BSE - SENSEX Index Options'!$L:$L,'BSE - SENSEX Index Options'!$C:$C,$A194,'BSE - SENSEX Index Options'!$B:$B,G$147,'BSE - SENSEX Index Options'!$H:$H,"Weekly*")+SUMIFS('BSE - SENSEX Index Options'!$L:$L,'BSE - SENSEX Index Options'!$C:$C,$A194,'BSE - SENSEX Index Options'!$B:$B,G$147,'BSE - SENSEX Index Options'!$H:$H,"MDAW*")+SUMIFS('BSE - Other Index Options'!$L:$L,'BSE - Other Index Options'!$C:$C,$A194,'BSE - Other Index Options'!$B:$B,G$147,'BSE - Other Index Options'!$H:$H,"Weekly*")+SUMIFS('BSE - Other Index Options'!$L:$L,'BSE - Other Index Options'!$C:$C,$A194,'BSE - Other Index Options'!$B:$B,G$147,'BSE - Other Index Options'!$H:$H,"MDAW*"))</f>
        <v/>
      </c>
      <c r="H194" s="26">
        <f t="shared" si="7"/>
        <v>1036.8864000000001</v>
      </c>
    </row>
    <row r="195" spans="1:8">
      <c r="A195" t="s">
        <v>73</v>
      </c>
      <c r="B195" s="26">
        <f>IF(SUMIFS('BSE - SENSEX Index Options'!$L:$L,'BSE - SENSEX Index Options'!$C:$C,$A195,'BSE - SENSEX Index Options'!$B:$B,B$147,'BSE - SENSEX Index Options'!$H:$H,"Weekly*")+SUMIFS('BSE - SENSEX Index Options'!$L:$L,'BSE - SENSEX Index Options'!$C:$C,$A195,'BSE - SENSEX Index Options'!$B:$B,B$147,'BSE - SENSEX Index Options'!$H:$H,"MDAW*")+SUMIFS('BSE - Other Index Options'!$L:$L,'BSE - Other Index Options'!$C:$C,$A195,'BSE - Other Index Options'!$B:$B,B$147,'BSE - Other Index Options'!$H:$H,"Weekly*")+SUMIFS('BSE - Other Index Options'!$L:$L,'BSE - Other Index Options'!$C:$C,$A195,'BSE - Other Index Options'!$B:$B,B$147,'BSE - Other Index Options'!$H:$H,"MDAW*")=0,"",SUMIFS('BSE - SENSEX Index Options'!$L:$L,'BSE - SENSEX Index Options'!$C:$C,$A195,'BSE - SENSEX Index Options'!$B:$B,B$147,'BSE - SENSEX Index Options'!$H:$H,"Weekly*")+SUMIFS('BSE - SENSEX Index Options'!$L:$L,'BSE - SENSEX Index Options'!$C:$C,$A195,'BSE - SENSEX Index Options'!$B:$B,B$147,'BSE - SENSEX Index Options'!$H:$H,"MDAW*")+SUMIFS('BSE - Other Index Options'!$L:$L,'BSE - Other Index Options'!$C:$C,$A195,'BSE - Other Index Options'!$B:$B,B$147,'BSE - Other Index Options'!$H:$H,"Weekly*")+SUMIFS('BSE - Other Index Options'!$L:$L,'BSE - Other Index Options'!$C:$C,$A195,'BSE - Other Index Options'!$B:$B,B$147,'BSE - Other Index Options'!$H:$H,"MDAW*"))</f>
        <v>67.460299999999989</v>
      </c>
      <c r="C195" s="26">
        <f>IF(SUMIFS('BSE - SENSEX Index Options'!$L:$L,'BSE - SENSEX Index Options'!$C:$C,$A195,'BSE - SENSEX Index Options'!$B:$B,C$147,'BSE - SENSEX Index Options'!$H:$H,"Weekly*")+SUMIFS('BSE - SENSEX Index Options'!$L:$L,'BSE - SENSEX Index Options'!$C:$C,$A195,'BSE - SENSEX Index Options'!$B:$B,C$147,'BSE - SENSEX Index Options'!$H:$H,"MDAW*")+SUMIFS('BSE - Other Index Options'!$L:$L,'BSE - Other Index Options'!$C:$C,$A195,'BSE - Other Index Options'!$B:$B,C$147,'BSE - Other Index Options'!$H:$H,"Weekly*")+SUMIFS('BSE - Other Index Options'!$L:$L,'BSE - Other Index Options'!$C:$C,$A195,'BSE - Other Index Options'!$B:$B,C$147,'BSE - Other Index Options'!$H:$H,"MDAW*")=0,"",SUMIFS('BSE - SENSEX Index Options'!$L:$L,'BSE - SENSEX Index Options'!$C:$C,$A195,'BSE - SENSEX Index Options'!$B:$B,C$147,'BSE - SENSEX Index Options'!$H:$H,"Weekly*")+SUMIFS('BSE - SENSEX Index Options'!$L:$L,'BSE - SENSEX Index Options'!$C:$C,$A195,'BSE - SENSEX Index Options'!$B:$B,C$147,'BSE - SENSEX Index Options'!$H:$H,"MDAW*")+SUMIFS('BSE - Other Index Options'!$L:$L,'BSE - Other Index Options'!$C:$C,$A195,'BSE - Other Index Options'!$B:$B,C$147,'BSE - Other Index Options'!$H:$H,"Weekly*")+SUMIFS('BSE - Other Index Options'!$L:$L,'BSE - Other Index Options'!$C:$C,$A195,'BSE - Other Index Options'!$B:$B,C$147,'BSE - Other Index Options'!$H:$H,"MDAW*"))</f>
        <v>116.4508</v>
      </c>
      <c r="D195" s="26">
        <f>IF(SUMIFS('BSE - SENSEX Index Options'!$L:$L,'BSE - SENSEX Index Options'!$C:$C,$A195,'BSE - SENSEX Index Options'!$B:$B,D$147,'BSE - SENSEX Index Options'!$H:$H,"Weekly*")+SUMIFS('BSE - SENSEX Index Options'!$L:$L,'BSE - SENSEX Index Options'!$C:$C,$A195,'BSE - SENSEX Index Options'!$B:$B,D$147,'BSE - SENSEX Index Options'!$H:$H,"MDAW*")+SUMIFS('BSE - Other Index Options'!$L:$L,'BSE - Other Index Options'!$C:$C,$A195,'BSE - Other Index Options'!$B:$B,D$147,'BSE - Other Index Options'!$H:$H,"Weekly*")+SUMIFS('BSE - Other Index Options'!$L:$L,'BSE - Other Index Options'!$C:$C,$A195,'BSE - Other Index Options'!$B:$B,D$147,'BSE - Other Index Options'!$H:$H,"MDAW*")=0,"",SUMIFS('BSE - SENSEX Index Options'!$L:$L,'BSE - SENSEX Index Options'!$C:$C,$A195,'BSE - SENSEX Index Options'!$B:$B,D$147,'BSE - SENSEX Index Options'!$H:$H,"Weekly*")+SUMIFS('BSE - SENSEX Index Options'!$L:$L,'BSE - SENSEX Index Options'!$C:$C,$A195,'BSE - SENSEX Index Options'!$B:$B,D$147,'BSE - SENSEX Index Options'!$H:$H,"MDAW*")+SUMIFS('BSE - Other Index Options'!$L:$L,'BSE - Other Index Options'!$C:$C,$A195,'BSE - Other Index Options'!$B:$B,D$147,'BSE - Other Index Options'!$H:$H,"Weekly*")+SUMIFS('BSE - Other Index Options'!$L:$L,'BSE - Other Index Options'!$C:$C,$A195,'BSE - Other Index Options'!$B:$B,D$147,'BSE - Other Index Options'!$H:$H,"MDAW*"))</f>
        <v>380.14359999999999</v>
      </c>
      <c r="E195" s="26">
        <f>IF(SUMIFS('BSE - SENSEX Index Options'!$L:$L,'BSE - SENSEX Index Options'!$C:$C,$A195,'BSE - SENSEX Index Options'!$B:$B,E$147,'BSE - SENSEX Index Options'!$H:$H,"Weekly*")+SUMIFS('BSE - SENSEX Index Options'!$L:$L,'BSE - SENSEX Index Options'!$C:$C,$A195,'BSE - SENSEX Index Options'!$B:$B,E$147,'BSE - SENSEX Index Options'!$H:$H,"MDAW*")+SUMIFS('BSE - Other Index Options'!$L:$L,'BSE - Other Index Options'!$C:$C,$A195,'BSE - Other Index Options'!$B:$B,E$147,'BSE - Other Index Options'!$H:$H,"Weekly*")+SUMIFS('BSE - Other Index Options'!$L:$L,'BSE - Other Index Options'!$C:$C,$A195,'BSE - Other Index Options'!$B:$B,E$147,'BSE - Other Index Options'!$H:$H,"MDAW*")=0,"",SUMIFS('BSE - SENSEX Index Options'!$L:$L,'BSE - SENSEX Index Options'!$C:$C,$A195,'BSE - SENSEX Index Options'!$B:$B,E$147,'BSE - SENSEX Index Options'!$H:$H,"Weekly*")+SUMIFS('BSE - SENSEX Index Options'!$L:$L,'BSE - SENSEX Index Options'!$C:$C,$A195,'BSE - SENSEX Index Options'!$B:$B,E$147,'BSE - SENSEX Index Options'!$H:$H,"MDAW*")+SUMIFS('BSE - Other Index Options'!$L:$L,'BSE - Other Index Options'!$C:$C,$A195,'BSE - Other Index Options'!$B:$B,E$147,'BSE - Other Index Options'!$H:$H,"Weekly*")+SUMIFS('BSE - Other Index Options'!$L:$L,'BSE - Other Index Options'!$C:$C,$A195,'BSE - Other Index Options'!$B:$B,E$147,'BSE - Other Index Options'!$H:$H,"MDAW*"))</f>
        <v>595.73540000000003</v>
      </c>
      <c r="F195" s="26" t="str">
        <f>IF(SUMIFS('BSE - SENSEX Index Options'!$L:$L,'BSE - SENSEX Index Options'!$C:$C,$A195,'BSE - SENSEX Index Options'!$B:$B,F$147,'BSE - SENSEX Index Options'!$H:$H,"Weekly*")+SUMIFS('BSE - SENSEX Index Options'!$L:$L,'BSE - SENSEX Index Options'!$C:$C,$A195,'BSE - SENSEX Index Options'!$B:$B,F$147,'BSE - SENSEX Index Options'!$H:$H,"MDAW*")+SUMIFS('BSE - Other Index Options'!$L:$L,'BSE - Other Index Options'!$C:$C,$A195,'BSE - Other Index Options'!$B:$B,F$147,'BSE - Other Index Options'!$H:$H,"Weekly*")+SUMIFS('BSE - Other Index Options'!$L:$L,'BSE - Other Index Options'!$C:$C,$A195,'BSE - Other Index Options'!$B:$B,F$147,'BSE - Other Index Options'!$H:$H,"MDAW*")=0,"",SUMIFS('BSE - SENSEX Index Options'!$L:$L,'BSE - SENSEX Index Options'!$C:$C,$A195,'BSE - SENSEX Index Options'!$B:$B,F$147,'BSE - SENSEX Index Options'!$H:$H,"Weekly*")+SUMIFS('BSE - SENSEX Index Options'!$L:$L,'BSE - SENSEX Index Options'!$C:$C,$A195,'BSE - SENSEX Index Options'!$B:$B,F$147,'BSE - SENSEX Index Options'!$H:$H,"MDAW*")+SUMIFS('BSE - Other Index Options'!$L:$L,'BSE - Other Index Options'!$C:$C,$A195,'BSE - Other Index Options'!$B:$B,F$147,'BSE - Other Index Options'!$H:$H,"Weekly*")+SUMIFS('BSE - Other Index Options'!$L:$L,'BSE - Other Index Options'!$C:$C,$A195,'BSE - Other Index Options'!$B:$B,F$147,'BSE - Other Index Options'!$H:$H,"MDAW*"))</f>
        <v/>
      </c>
      <c r="G195" s="26" t="str">
        <f>IF(SUMIFS('BSE - SENSEX Index Options'!$L:$L,'BSE - SENSEX Index Options'!$C:$C,$A195,'BSE - SENSEX Index Options'!$B:$B,G$147,'BSE - SENSEX Index Options'!$H:$H,"Weekly*")+SUMIFS('BSE - SENSEX Index Options'!$L:$L,'BSE - SENSEX Index Options'!$C:$C,$A195,'BSE - SENSEX Index Options'!$B:$B,G$147,'BSE - SENSEX Index Options'!$H:$H,"MDAW*")+SUMIFS('BSE - Other Index Options'!$L:$L,'BSE - Other Index Options'!$C:$C,$A195,'BSE - Other Index Options'!$B:$B,G$147,'BSE - Other Index Options'!$H:$H,"Weekly*")+SUMIFS('BSE - Other Index Options'!$L:$L,'BSE - Other Index Options'!$C:$C,$A195,'BSE - Other Index Options'!$B:$B,G$147,'BSE - Other Index Options'!$H:$H,"MDAW*")=0,"",SUMIFS('BSE - SENSEX Index Options'!$L:$L,'BSE - SENSEX Index Options'!$C:$C,$A195,'BSE - SENSEX Index Options'!$B:$B,G$147,'BSE - SENSEX Index Options'!$H:$H,"Weekly*")+SUMIFS('BSE - SENSEX Index Options'!$L:$L,'BSE - SENSEX Index Options'!$C:$C,$A195,'BSE - SENSEX Index Options'!$B:$B,G$147,'BSE - SENSEX Index Options'!$H:$H,"MDAW*")+SUMIFS('BSE - Other Index Options'!$L:$L,'BSE - Other Index Options'!$C:$C,$A195,'BSE - Other Index Options'!$B:$B,G$147,'BSE - Other Index Options'!$H:$H,"Weekly*")+SUMIFS('BSE - Other Index Options'!$L:$L,'BSE - Other Index Options'!$C:$C,$A195,'BSE - Other Index Options'!$B:$B,G$147,'BSE - Other Index Options'!$H:$H,"MDAW*"))</f>
        <v/>
      </c>
      <c r="H195" s="26">
        <f t="shared" si="7"/>
        <v>1159.7900999999999</v>
      </c>
    </row>
    <row r="196" spans="1:8">
      <c r="A196" t="s">
        <v>74</v>
      </c>
      <c r="B196" s="26">
        <f>IF(SUMIFS('BSE - SENSEX Index Options'!$L:$L,'BSE - SENSEX Index Options'!$C:$C,$A196,'BSE - SENSEX Index Options'!$B:$B,B$147,'BSE - SENSEX Index Options'!$H:$H,"Weekly*")+SUMIFS('BSE - SENSEX Index Options'!$L:$L,'BSE - SENSEX Index Options'!$C:$C,$A196,'BSE - SENSEX Index Options'!$B:$B,B$147,'BSE - SENSEX Index Options'!$H:$H,"MDAW*")+SUMIFS('BSE - Other Index Options'!$L:$L,'BSE - Other Index Options'!$C:$C,$A196,'BSE - Other Index Options'!$B:$B,B$147,'BSE - Other Index Options'!$H:$H,"Weekly*")+SUMIFS('BSE - Other Index Options'!$L:$L,'BSE - Other Index Options'!$C:$C,$A196,'BSE - Other Index Options'!$B:$B,B$147,'BSE - Other Index Options'!$H:$H,"MDAW*")=0,"",SUMIFS('BSE - SENSEX Index Options'!$L:$L,'BSE - SENSEX Index Options'!$C:$C,$A196,'BSE - SENSEX Index Options'!$B:$B,B$147,'BSE - SENSEX Index Options'!$H:$H,"Weekly*")+SUMIFS('BSE - SENSEX Index Options'!$L:$L,'BSE - SENSEX Index Options'!$C:$C,$A196,'BSE - SENSEX Index Options'!$B:$B,B$147,'BSE - SENSEX Index Options'!$H:$H,"MDAW*")+SUMIFS('BSE - Other Index Options'!$L:$L,'BSE - Other Index Options'!$C:$C,$A196,'BSE - Other Index Options'!$B:$B,B$147,'BSE - Other Index Options'!$H:$H,"Weekly*")+SUMIFS('BSE - Other Index Options'!$L:$L,'BSE - Other Index Options'!$C:$C,$A196,'BSE - Other Index Options'!$B:$B,B$147,'BSE - Other Index Options'!$H:$H,"MDAW*"))</f>
        <v>98.552900000000008</v>
      </c>
      <c r="C196" s="26">
        <f>IF(SUMIFS('BSE - SENSEX Index Options'!$L:$L,'BSE - SENSEX Index Options'!$C:$C,$A196,'BSE - SENSEX Index Options'!$B:$B,C$147,'BSE - SENSEX Index Options'!$H:$H,"Weekly*")+SUMIFS('BSE - SENSEX Index Options'!$L:$L,'BSE - SENSEX Index Options'!$C:$C,$A196,'BSE - SENSEX Index Options'!$B:$B,C$147,'BSE - SENSEX Index Options'!$H:$H,"MDAW*")+SUMIFS('BSE - Other Index Options'!$L:$L,'BSE - Other Index Options'!$C:$C,$A196,'BSE - Other Index Options'!$B:$B,C$147,'BSE - Other Index Options'!$H:$H,"Weekly*")+SUMIFS('BSE - Other Index Options'!$L:$L,'BSE - Other Index Options'!$C:$C,$A196,'BSE - Other Index Options'!$B:$B,C$147,'BSE - Other Index Options'!$H:$H,"MDAW*")=0,"",SUMIFS('BSE - SENSEX Index Options'!$L:$L,'BSE - SENSEX Index Options'!$C:$C,$A196,'BSE - SENSEX Index Options'!$B:$B,C$147,'BSE - SENSEX Index Options'!$H:$H,"Weekly*")+SUMIFS('BSE - SENSEX Index Options'!$L:$L,'BSE - SENSEX Index Options'!$C:$C,$A196,'BSE - SENSEX Index Options'!$B:$B,C$147,'BSE - SENSEX Index Options'!$H:$H,"MDAW*")+SUMIFS('BSE - Other Index Options'!$L:$L,'BSE - Other Index Options'!$C:$C,$A196,'BSE - Other Index Options'!$B:$B,C$147,'BSE - Other Index Options'!$H:$H,"Weekly*")+SUMIFS('BSE - Other Index Options'!$L:$L,'BSE - Other Index Options'!$C:$C,$A196,'BSE - Other Index Options'!$B:$B,C$147,'BSE - Other Index Options'!$H:$H,"MDAW*"))</f>
        <v>103.50410000000001</v>
      </c>
      <c r="D196" s="26" t="str">
        <f>IF(SUMIFS('BSE - SENSEX Index Options'!$L:$L,'BSE - SENSEX Index Options'!$C:$C,$A196,'BSE - SENSEX Index Options'!$B:$B,D$147,'BSE - SENSEX Index Options'!$H:$H,"Weekly*")+SUMIFS('BSE - SENSEX Index Options'!$L:$L,'BSE - SENSEX Index Options'!$C:$C,$A196,'BSE - SENSEX Index Options'!$B:$B,D$147,'BSE - SENSEX Index Options'!$H:$H,"MDAW*")+SUMIFS('BSE - Other Index Options'!$L:$L,'BSE - Other Index Options'!$C:$C,$A196,'BSE - Other Index Options'!$B:$B,D$147,'BSE - Other Index Options'!$H:$H,"Weekly*")+SUMIFS('BSE - Other Index Options'!$L:$L,'BSE - Other Index Options'!$C:$C,$A196,'BSE - Other Index Options'!$B:$B,D$147,'BSE - Other Index Options'!$H:$H,"MDAW*")=0,"",SUMIFS('BSE - SENSEX Index Options'!$L:$L,'BSE - SENSEX Index Options'!$C:$C,$A196,'BSE - SENSEX Index Options'!$B:$B,D$147,'BSE - SENSEX Index Options'!$H:$H,"Weekly*")+SUMIFS('BSE - SENSEX Index Options'!$L:$L,'BSE - SENSEX Index Options'!$C:$C,$A196,'BSE - SENSEX Index Options'!$B:$B,D$147,'BSE - SENSEX Index Options'!$H:$H,"MDAW*")+SUMIFS('BSE - Other Index Options'!$L:$L,'BSE - Other Index Options'!$C:$C,$A196,'BSE - Other Index Options'!$B:$B,D$147,'BSE - Other Index Options'!$H:$H,"Weekly*")+SUMIFS('BSE - Other Index Options'!$L:$L,'BSE - Other Index Options'!$C:$C,$A196,'BSE - Other Index Options'!$B:$B,D$147,'BSE - Other Index Options'!$H:$H,"MDAW*"))</f>
        <v/>
      </c>
      <c r="E196" s="26" t="str">
        <f>IF(SUMIFS('BSE - SENSEX Index Options'!$L:$L,'BSE - SENSEX Index Options'!$C:$C,$A196,'BSE - SENSEX Index Options'!$B:$B,E$147,'BSE - SENSEX Index Options'!$H:$H,"Weekly*")+SUMIFS('BSE - SENSEX Index Options'!$L:$L,'BSE - SENSEX Index Options'!$C:$C,$A196,'BSE - SENSEX Index Options'!$B:$B,E$147,'BSE - SENSEX Index Options'!$H:$H,"MDAW*")+SUMIFS('BSE - Other Index Options'!$L:$L,'BSE - Other Index Options'!$C:$C,$A196,'BSE - Other Index Options'!$B:$B,E$147,'BSE - Other Index Options'!$H:$H,"Weekly*")+SUMIFS('BSE - Other Index Options'!$L:$L,'BSE - Other Index Options'!$C:$C,$A196,'BSE - Other Index Options'!$B:$B,E$147,'BSE - Other Index Options'!$H:$H,"MDAW*")=0,"",SUMIFS('BSE - SENSEX Index Options'!$L:$L,'BSE - SENSEX Index Options'!$C:$C,$A196,'BSE - SENSEX Index Options'!$B:$B,E$147,'BSE - SENSEX Index Options'!$H:$H,"Weekly*")+SUMIFS('BSE - SENSEX Index Options'!$L:$L,'BSE - SENSEX Index Options'!$C:$C,$A196,'BSE - SENSEX Index Options'!$B:$B,E$147,'BSE - SENSEX Index Options'!$H:$H,"MDAW*")+SUMIFS('BSE - Other Index Options'!$L:$L,'BSE - Other Index Options'!$C:$C,$A196,'BSE - Other Index Options'!$B:$B,E$147,'BSE - Other Index Options'!$H:$H,"Weekly*")+SUMIFS('BSE - Other Index Options'!$L:$L,'BSE - Other Index Options'!$C:$C,$A196,'BSE - Other Index Options'!$B:$B,E$147,'BSE - Other Index Options'!$H:$H,"MDAW*"))</f>
        <v/>
      </c>
      <c r="F196" s="26" t="str">
        <f>IF(SUMIFS('BSE - SENSEX Index Options'!$L:$L,'BSE - SENSEX Index Options'!$C:$C,$A196,'BSE - SENSEX Index Options'!$B:$B,F$147,'BSE - SENSEX Index Options'!$H:$H,"Weekly*")+SUMIFS('BSE - SENSEX Index Options'!$L:$L,'BSE - SENSEX Index Options'!$C:$C,$A196,'BSE - SENSEX Index Options'!$B:$B,F$147,'BSE - SENSEX Index Options'!$H:$H,"MDAW*")+SUMIFS('BSE - Other Index Options'!$L:$L,'BSE - Other Index Options'!$C:$C,$A196,'BSE - Other Index Options'!$B:$B,F$147,'BSE - Other Index Options'!$H:$H,"Weekly*")+SUMIFS('BSE - Other Index Options'!$L:$L,'BSE - Other Index Options'!$C:$C,$A196,'BSE - Other Index Options'!$B:$B,F$147,'BSE - Other Index Options'!$H:$H,"MDAW*")=0,"",SUMIFS('BSE - SENSEX Index Options'!$L:$L,'BSE - SENSEX Index Options'!$C:$C,$A196,'BSE - SENSEX Index Options'!$B:$B,F$147,'BSE - SENSEX Index Options'!$H:$H,"Weekly*")+SUMIFS('BSE - SENSEX Index Options'!$L:$L,'BSE - SENSEX Index Options'!$C:$C,$A196,'BSE - SENSEX Index Options'!$B:$B,F$147,'BSE - SENSEX Index Options'!$H:$H,"MDAW*")+SUMIFS('BSE - Other Index Options'!$L:$L,'BSE - Other Index Options'!$C:$C,$A196,'BSE - Other Index Options'!$B:$B,F$147,'BSE - Other Index Options'!$H:$H,"Weekly*")+SUMIFS('BSE - Other Index Options'!$L:$L,'BSE - Other Index Options'!$C:$C,$A196,'BSE - Other Index Options'!$B:$B,F$147,'BSE - Other Index Options'!$H:$H,"MDAW*"))</f>
        <v/>
      </c>
      <c r="G196" s="26" t="str">
        <f>IF(SUMIFS('BSE - SENSEX Index Options'!$L:$L,'BSE - SENSEX Index Options'!$C:$C,$A196,'BSE - SENSEX Index Options'!$B:$B,G$147,'BSE - SENSEX Index Options'!$H:$H,"Weekly*")+SUMIFS('BSE - SENSEX Index Options'!$L:$L,'BSE - SENSEX Index Options'!$C:$C,$A196,'BSE - SENSEX Index Options'!$B:$B,G$147,'BSE - SENSEX Index Options'!$H:$H,"MDAW*")+SUMIFS('BSE - Other Index Options'!$L:$L,'BSE - Other Index Options'!$C:$C,$A196,'BSE - Other Index Options'!$B:$B,G$147,'BSE - Other Index Options'!$H:$H,"Weekly*")+SUMIFS('BSE - Other Index Options'!$L:$L,'BSE - Other Index Options'!$C:$C,$A196,'BSE - Other Index Options'!$B:$B,G$147,'BSE - Other Index Options'!$H:$H,"MDAW*")=0,"",SUMIFS('BSE - SENSEX Index Options'!$L:$L,'BSE - SENSEX Index Options'!$C:$C,$A196,'BSE - SENSEX Index Options'!$B:$B,G$147,'BSE - SENSEX Index Options'!$H:$H,"Weekly*")+SUMIFS('BSE - SENSEX Index Options'!$L:$L,'BSE - SENSEX Index Options'!$C:$C,$A196,'BSE - SENSEX Index Options'!$B:$B,G$147,'BSE - SENSEX Index Options'!$H:$H,"MDAW*")+SUMIFS('BSE - Other Index Options'!$L:$L,'BSE - Other Index Options'!$C:$C,$A196,'BSE - Other Index Options'!$B:$B,G$147,'BSE - Other Index Options'!$H:$H,"Weekly*")+SUMIFS('BSE - Other Index Options'!$L:$L,'BSE - Other Index Options'!$C:$C,$A196,'BSE - Other Index Options'!$B:$B,G$147,'BSE - Other Index Options'!$H:$H,"MDAW*"))</f>
        <v/>
      </c>
      <c r="H196" s="26">
        <f t="shared" si="7"/>
        <v>202.05700000000002</v>
      </c>
    </row>
    <row r="197" spans="1:8">
      <c r="A197" t="s">
        <v>75</v>
      </c>
      <c r="B197" s="26">
        <f>IF(SUMIFS('BSE - SENSEX Index Options'!$L:$L,'BSE - SENSEX Index Options'!$C:$C,$A197,'BSE - SENSEX Index Options'!$B:$B,B$147,'BSE - SENSEX Index Options'!$H:$H,"Weekly*")+SUMIFS('BSE - SENSEX Index Options'!$L:$L,'BSE - SENSEX Index Options'!$C:$C,$A197,'BSE - SENSEX Index Options'!$B:$B,B$147,'BSE - SENSEX Index Options'!$H:$H,"MDAW*")+SUMIFS('BSE - Other Index Options'!$L:$L,'BSE - Other Index Options'!$C:$C,$A197,'BSE - Other Index Options'!$B:$B,B$147,'BSE - Other Index Options'!$H:$H,"Weekly*")+SUMIFS('BSE - Other Index Options'!$L:$L,'BSE - Other Index Options'!$C:$C,$A197,'BSE - Other Index Options'!$B:$B,B$147,'BSE - Other Index Options'!$H:$H,"MDAW*")=0,"",SUMIFS('BSE - SENSEX Index Options'!$L:$L,'BSE - SENSEX Index Options'!$C:$C,$A197,'BSE - SENSEX Index Options'!$B:$B,B$147,'BSE - SENSEX Index Options'!$H:$H,"Weekly*")+SUMIFS('BSE - SENSEX Index Options'!$L:$L,'BSE - SENSEX Index Options'!$C:$C,$A197,'BSE - SENSEX Index Options'!$B:$B,B$147,'BSE - SENSEX Index Options'!$H:$H,"MDAW*")+SUMIFS('BSE - Other Index Options'!$L:$L,'BSE - Other Index Options'!$C:$C,$A197,'BSE - Other Index Options'!$B:$B,B$147,'BSE - Other Index Options'!$H:$H,"Weekly*")+SUMIFS('BSE - Other Index Options'!$L:$L,'BSE - Other Index Options'!$C:$C,$A197,'BSE - Other Index Options'!$B:$B,B$147,'BSE - Other Index Options'!$H:$H,"MDAW*"))</f>
        <v>86.90270000000001</v>
      </c>
      <c r="C197" s="26">
        <f>IF(SUMIFS('BSE - SENSEX Index Options'!$L:$L,'BSE - SENSEX Index Options'!$C:$C,$A197,'BSE - SENSEX Index Options'!$B:$B,C$147,'BSE - SENSEX Index Options'!$H:$H,"Weekly*")+SUMIFS('BSE - SENSEX Index Options'!$L:$L,'BSE - SENSEX Index Options'!$C:$C,$A197,'BSE - SENSEX Index Options'!$B:$B,C$147,'BSE - SENSEX Index Options'!$H:$H,"MDAW*")+SUMIFS('BSE - Other Index Options'!$L:$L,'BSE - Other Index Options'!$C:$C,$A197,'BSE - Other Index Options'!$B:$B,C$147,'BSE - Other Index Options'!$H:$H,"Weekly*")+SUMIFS('BSE - Other Index Options'!$L:$L,'BSE - Other Index Options'!$C:$C,$A197,'BSE - Other Index Options'!$B:$B,C$147,'BSE - Other Index Options'!$H:$H,"MDAW*")=0,"",SUMIFS('BSE - SENSEX Index Options'!$L:$L,'BSE - SENSEX Index Options'!$C:$C,$A197,'BSE - SENSEX Index Options'!$B:$B,C$147,'BSE - SENSEX Index Options'!$H:$H,"Weekly*")+SUMIFS('BSE - SENSEX Index Options'!$L:$L,'BSE - SENSEX Index Options'!$C:$C,$A197,'BSE - SENSEX Index Options'!$B:$B,C$147,'BSE - SENSEX Index Options'!$H:$H,"MDAW*")+SUMIFS('BSE - Other Index Options'!$L:$L,'BSE - Other Index Options'!$C:$C,$A197,'BSE - Other Index Options'!$B:$B,C$147,'BSE - Other Index Options'!$H:$H,"Weekly*")+SUMIFS('BSE - Other Index Options'!$L:$L,'BSE - Other Index Options'!$C:$C,$A197,'BSE - Other Index Options'!$B:$B,C$147,'BSE - Other Index Options'!$H:$H,"MDAW*"))</f>
        <v>101.36660000000001</v>
      </c>
      <c r="D197" s="26">
        <f>IF(SUMIFS('BSE - SENSEX Index Options'!$L:$L,'BSE - SENSEX Index Options'!$C:$C,$A197,'BSE - SENSEX Index Options'!$B:$B,D$147,'BSE - SENSEX Index Options'!$H:$H,"Weekly*")+SUMIFS('BSE - SENSEX Index Options'!$L:$L,'BSE - SENSEX Index Options'!$C:$C,$A197,'BSE - SENSEX Index Options'!$B:$B,D$147,'BSE - SENSEX Index Options'!$H:$H,"MDAW*")+SUMIFS('BSE - Other Index Options'!$L:$L,'BSE - Other Index Options'!$C:$C,$A197,'BSE - Other Index Options'!$B:$B,D$147,'BSE - Other Index Options'!$H:$H,"Weekly*")+SUMIFS('BSE - Other Index Options'!$L:$L,'BSE - Other Index Options'!$C:$C,$A197,'BSE - Other Index Options'!$B:$B,D$147,'BSE - Other Index Options'!$H:$H,"MDAW*")=0,"",SUMIFS('BSE - SENSEX Index Options'!$L:$L,'BSE - SENSEX Index Options'!$C:$C,$A197,'BSE - SENSEX Index Options'!$B:$B,D$147,'BSE - SENSEX Index Options'!$H:$H,"Weekly*")+SUMIFS('BSE - SENSEX Index Options'!$L:$L,'BSE - SENSEX Index Options'!$C:$C,$A197,'BSE - SENSEX Index Options'!$B:$B,D$147,'BSE - SENSEX Index Options'!$H:$H,"MDAW*")+SUMIFS('BSE - Other Index Options'!$L:$L,'BSE - Other Index Options'!$C:$C,$A197,'BSE - Other Index Options'!$B:$B,D$147,'BSE - Other Index Options'!$H:$H,"Weekly*")+SUMIFS('BSE - Other Index Options'!$L:$L,'BSE - Other Index Options'!$C:$C,$A197,'BSE - Other Index Options'!$B:$B,D$147,'BSE - Other Index Options'!$H:$H,"MDAW*"))</f>
        <v>354.85489999999999</v>
      </c>
      <c r="E197" s="26">
        <f>IF(SUMIFS('BSE - SENSEX Index Options'!$L:$L,'BSE - SENSEX Index Options'!$C:$C,$A197,'BSE - SENSEX Index Options'!$B:$B,E$147,'BSE - SENSEX Index Options'!$H:$H,"Weekly*")+SUMIFS('BSE - SENSEX Index Options'!$L:$L,'BSE - SENSEX Index Options'!$C:$C,$A197,'BSE - SENSEX Index Options'!$B:$B,E$147,'BSE - SENSEX Index Options'!$H:$H,"MDAW*")+SUMIFS('BSE - Other Index Options'!$L:$L,'BSE - Other Index Options'!$C:$C,$A197,'BSE - Other Index Options'!$B:$B,E$147,'BSE - Other Index Options'!$H:$H,"Weekly*")+SUMIFS('BSE - Other Index Options'!$L:$L,'BSE - Other Index Options'!$C:$C,$A197,'BSE - Other Index Options'!$B:$B,E$147,'BSE - Other Index Options'!$H:$H,"MDAW*")=0,"",SUMIFS('BSE - SENSEX Index Options'!$L:$L,'BSE - SENSEX Index Options'!$C:$C,$A197,'BSE - SENSEX Index Options'!$B:$B,E$147,'BSE - SENSEX Index Options'!$H:$H,"Weekly*")+SUMIFS('BSE - SENSEX Index Options'!$L:$L,'BSE - SENSEX Index Options'!$C:$C,$A197,'BSE - SENSEX Index Options'!$B:$B,E$147,'BSE - SENSEX Index Options'!$H:$H,"MDAW*")+SUMIFS('BSE - Other Index Options'!$L:$L,'BSE - Other Index Options'!$C:$C,$A197,'BSE - Other Index Options'!$B:$B,E$147,'BSE - Other Index Options'!$H:$H,"Weekly*")+SUMIFS('BSE - Other Index Options'!$L:$L,'BSE - Other Index Options'!$C:$C,$A197,'BSE - Other Index Options'!$B:$B,E$147,'BSE - Other Index Options'!$H:$H,"MDAW*"))</f>
        <v>546.68400000000008</v>
      </c>
      <c r="F197" s="26">
        <f>IF(SUMIFS('BSE - SENSEX Index Options'!$L:$L,'BSE - SENSEX Index Options'!$C:$C,$A197,'BSE - SENSEX Index Options'!$B:$B,F$147,'BSE - SENSEX Index Options'!$H:$H,"Weekly*")+SUMIFS('BSE - SENSEX Index Options'!$L:$L,'BSE - SENSEX Index Options'!$C:$C,$A197,'BSE - SENSEX Index Options'!$B:$B,F$147,'BSE - SENSEX Index Options'!$H:$H,"MDAW*")+SUMIFS('BSE - Other Index Options'!$L:$L,'BSE - Other Index Options'!$C:$C,$A197,'BSE - Other Index Options'!$B:$B,F$147,'BSE - Other Index Options'!$H:$H,"Weekly*")+SUMIFS('BSE - Other Index Options'!$L:$L,'BSE - Other Index Options'!$C:$C,$A197,'BSE - Other Index Options'!$B:$B,F$147,'BSE - Other Index Options'!$H:$H,"MDAW*")=0,"",SUMIFS('BSE - SENSEX Index Options'!$L:$L,'BSE - SENSEX Index Options'!$C:$C,$A197,'BSE - SENSEX Index Options'!$B:$B,F$147,'BSE - SENSEX Index Options'!$H:$H,"Weekly*")+SUMIFS('BSE - SENSEX Index Options'!$L:$L,'BSE - SENSEX Index Options'!$C:$C,$A197,'BSE - SENSEX Index Options'!$B:$B,F$147,'BSE - SENSEX Index Options'!$H:$H,"MDAW*")+SUMIFS('BSE - Other Index Options'!$L:$L,'BSE - Other Index Options'!$C:$C,$A197,'BSE - Other Index Options'!$B:$B,F$147,'BSE - Other Index Options'!$H:$H,"Weekly*")+SUMIFS('BSE - Other Index Options'!$L:$L,'BSE - Other Index Options'!$C:$C,$A197,'BSE - Other Index Options'!$B:$B,F$147,'BSE - Other Index Options'!$H:$H,"MDAW*"))</f>
        <v>91.837499999999991</v>
      </c>
      <c r="G197" s="26" t="str">
        <f>IF(SUMIFS('BSE - SENSEX Index Options'!$L:$L,'BSE - SENSEX Index Options'!$C:$C,$A197,'BSE - SENSEX Index Options'!$B:$B,G$147,'BSE - SENSEX Index Options'!$H:$H,"Weekly*")+SUMIFS('BSE - SENSEX Index Options'!$L:$L,'BSE - SENSEX Index Options'!$C:$C,$A197,'BSE - SENSEX Index Options'!$B:$B,G$147,'BSE - SENSEX Index Options'!$H:$H,"MDAW*")+SUMIFS('BSE - Other Index Options'!$L:$L,'BSE - Other Index Options'!$C:$C,$A197,'BSE - Other Index Options'!$B:$B,G$147,'BSE - Other Index Options'!$H:$H,"Weekly*")+SUMIFS('BSE - Other Index Options'!$L:$L,'BSE - Other Index Options'!$C:$C,$A197,'BSE - Other Index Options'!$B:$B,G$147,'BSE - Other Index Options'!$H:$H,"MDAW*")=0,"",SUMIFS('BSE - SENSEX Index Options'!$L:$L,'BSE - SENSEX Index Options'!$C:$C,$A197,'BSE - SENSEX Index Options'!$B:$B,G$147,'BSE - SENSEX Index Options'!$H:$H,"Weekly*")+SUMIFS('BSE - SENSEX Index Options'!$L:$L,'BSE - SENSEX Index Options'!$C:$C,$A197,'BSE - SENSEX Index Options'!$B:$B,G$147,'BSE - SENSEX Index Options'!$H:$H,"MDAW*")+SUMIFS('BSE - Other Index Options'!$L:$L,'BSE - Other Index Options'!$C:$C,$A197,'BSE - Other Index Options'!$B:$B,G$147,'BSE - Other Index Options'!$H:$H,"Weekly*")+SUMIFS('BSE - Other Index Options'!$L:$L,'BSE - Other Index Options'!$C:$C,$A197,'BSE - Other Index Options'!$B:$B,G$147,'BSE - Other Index Options'!$H:$H,"MDAW*"))</f>
        <v/>
      </c>
      <c r="H197" s="26">
        <f t="shared" si="7"/>
        <v>1181.6457</v>
      </c>
    </row>
    <row r="198" spans="1:8">
      <c r="A198" t="s">
        <v>76</v>
      </c>
      <c r="B198" s="26">
        <f>IF(SUMIFS('BSE - SENSEX Index Options'!$L:$L,'BSE - SENSEX Index Options'!$C:$C,$A198,'BSE - SENSEX Index Options'!$B:$B,B$147,'BSE - SENSEX Index Options'!$H:$H,"Weekly*")+SUMIFS('BSE - SENSEX Index Options'!$L:$L,'BSE - SENSEX Index Options'!$C:$C,$A198,'BSE - SENSEX Index Options'!$B:$B,B$147,'BSE - SENSEX Index Options'!$H:$H,"MDAW*")+SUMIFS('BSE - Other Index Options'!$L:$L,'BSE - Other Index Options'!$C:$C,$A198,'BSE - Other Index Options'!$B:$B,B$147,'BSE - Other Index Options'!$H:$H,"Weekly*")+SUMIFS('BSE - Other Index Options'!$L:$L,'BSE - Other Index Options'!$C:$C,$A198,'BSE - Other Index Options'!$B:$B,B$147,'BSE - Other Index Options'!$H:$H,"MDAW*")=0,"",SUMIFS('BSE - SENSEX Index Options'!$L:$L,'BSE - SENSEX Index Options'!$C:$C,$A198,'BSE - SENSEX Index Options'!$B:$B,B$147,'BSE - SENSEX Index Options'!$H:$H,"Weekly*")+SUMIFS('BSE - SENSEX Index Options'!$L:$L,'BSE - SENSEX Index Options'!$C:$C,$A198,'BSE - SENSEX Index Options'!$B:$B,B$147,'BSE - SENSEX Index Options'!$H:$H,"MDAW*")+SUMIFS('BSE - Other Index Options'!$L:$L,'BSE - Other Index Options'!$C:$C,$A198,'BSE - Other Index Options'!$B:$B,B$147,'BSE - Other Index Options'!$H:$H,"Weekly*")+SUMIFS('BSE - Other Index Options'!$L:$L,'BSE - Other Index Options'!$C:$C,$A198,'BSE - Other Index Options'!$B:$B,B$147,'BSE - Other Index Options'!$H:$H,"MDAW*"))</f>
        <v>135.89190000000002</v>
      </c>
      <c r="C198" s="26">
        <f>IF(SUMIFS('BSE - SENSEX Index Options'!$L:$L,'BSE - SENSEX Index Options'!$C:$C,$A198,'BSE - SENSEX Index Options'!$B:$B,C$147,'BSE - SENSEX Index Options'!$H:$H,"Weekly*")+SUMIFS('BSE - SENSEX Index Options'!$L:$L,'BSE - SENSEX Index Options'!$C:$C,$A198,'BSE - SENSEX Index Options'!$B:$B,C$147,'BSE - SENSEX Index Options'!$H:$H,"MDAW*")+SUMIFS('BSE - Other Index Options'!$L:$L,'BSE - Other Index Options'!$C:$C,$A198,'BSE - Other Index Options'!$B:$B,C$147,'BSE - Other Index Options'!$H:$H,"Weekly*")+SUMIFS('BSE - Other Index Options'!$L:$L,'BSE - Other Index Options'!$C:$C,$A198,'BSE - Other Index Options'!$B:$B,C$147,'BSE - Other Index Options'!$H:$H,"MDAW*")=0,"",SUMIFS('BSE - SENSEX Index Options'!$L:$L,'BSE - SENSEX Index Options'!$C:$C,$A198,'BSE - SENSEX Index Options'!$B:$B,C$147,'BSE - SENSEX Index Options'!$H:$H,"Weekly*")+SUMIFS('BSE - SENSEX Index Options'!$L:$L,'BSE - SENSEX Index Options'!$C:$C,$A198,'BSE - SENSEX Index Options'!$B:$B,C$147,'BSE - SENSEX Index Options'!$H:$H,"MDAW*")+SUMIFS('BSE - Other Index Options'!$L:$L,'BSE - Other Index Options'!$C:$C,$A198,'BSE - Other Index Options'!$B:$B,C$147,'BSE - Other Index Options'!$H:$H,"Weekly*")+SUMIFS('BSE - Other Index Options'!$L:$L,'BSE - Other Index Options'!$C:$C,$A198,'BSE - Other Index Options'!$B:$B,C$147,'BSE - Other Index Options'!$H:$H,"MDAW*"))</f>
        <v>114.417</v>
      </c>
      <c r="D198" s="26">
        <f>IF(SUMIFS('BSE - SENSEX Index Options'!$L:$L,'BSE - SENSEX Index Options'!$C:$C,$A198,'BSE - SENSEX Index Options'!$B:$B,D$147,'BSE - SENSEX Index Options'!$H:$H,"Weekly*")+SUMIFS('BSE - SENSEX Index Options'!$L:$L,'BSE - SENSEX Index Options'!$C:$C,$A198,'BSE - SENSEX Index Options'!$B:$B,D$147,'BSE - SENSEX Index Options'!$H:$H,"MDAW*")+SUMIFS('BSE - Other Index Options'!$L:$L,'BSE - Other Index Options'!$C:$C,$A198,'BSE - Other Index Options'!$B:$B,D$147,'BSE - Other Index Options'!$H:$H,"Weekly*")+SUMIFS('BSE - Other Index Options'!$L:$L,'BSE - Other Index Options'!$C:$C,$A198,'BSE - Other Index Options'!$B:$B,D$147,'BSE - Other Index Options'!$H:$H,"MDAW*")=0,"",SUMIFS('BSE - SENSEX Index Options'!$L:$L,'BSE - SENSEX Index Options'!$C:$C,$A198,'BSE - SENSEX Index Options'!$B:$B,D$147,'BSE - SENSEX Index Options'!$H:$H,"Weekly*")+SUMIFS('BSE - SENSEX Index Options'!$L:$L,'BSE - SENSEX Index Options'!$C:$C,$A198,'BSE - SENSEX Index Options'!$B:$B,D$147,'BSE - SENSEX Index Options'!$H:$H,"MDAW*")+SUMIFS('BSE - Other Index Options'!$L:$L,'BSE - Other Index Options'!$C:$C,$A198,'BSE - Other Index Options'!$B:$B,D$147,'BSE - Other Index Options'!$H:$H,"Weekly*")+SUMIFS('BSE - Other Index Options'!$L:$L,'BSE - Other Index Options'!$C:$C,$A198,'BSE - Other Index Options'!$B:$B,D$147,'BSE - Other Index Options'!$H:$H,"MDAW*"))</f>
        <v>498.73380000000003</v>
      </c>
      <c r="E198" s="26">
        <f>IF(SUMIFS('BSE - SENSEX Index Options'!$L:$L,'BSE - SENSEX Index Options'!$C:$C,$A198,'BSE - SENSEX Index Options'!$B:$B,E$147,'BSE - SENSEX Index Options'!$H:$H,"Weekly*")+SUMIFS('BSE - SENSEX Index Options'!$L:$L,'BSE - SENSEX Index Options'!$C:$C,$A198,'BSE - SENSEX Index Options'!$B:$B,E$147,'BSE - SENSEX Index Options'!$H:$H,"MDAW*")+SUMIFS('BSE - Other Index Options'!$L:$L,'BSE - Other Index Options'!$C:$C,$A198,'BSE - Other Index Options'!$B:$B,E$147,'BSE - Other Index Options'!$H:$H,"Weekly*")+SUMIFS('BSE - Other Index Options'!$L:$L,'BSE - Other Index Options'!$C:$C,$A198,'BSE - Other Index Options'!$B:$B,E$147,'BSE - Other Index Options'!$H:$H,"MDAW*")=0,"",SUMIFS('BSE - SENSEX Index Options'!$L:$L,'BSE - SENSEX Index Options'!$C:$C,$A198,'BSE - SENSEX Index Options'!$B:$B,E$147,'BSE - SENSEX Index Options'!$H:$H,"Weekly*")+SUMIFS('BSE - SENSEX Index Options'!$L:$L,'BSE - SENSEX Index Options'!$C:$C,$A198,'BSE - SENSEX Index Options'!$B:$B,E$147,'BSE - SENSEX Index Options'!$H:$H,"MDAW*")+SUMIFS('BSE - Other Index Options'!$L:$L,'BSE - Other Index Options'!$C:$C,$A198,'BSE - Other Index Options'!$B:$B,E$147,'BSE - Other Index Options'!$H:$H,"Weekly*")+SUMIFS('BSE - Other Index Options'!$L:$L,'BSE - Other Index Options'!$C:$C,$A198,'BSE - Other Index Options'!$B:$B,E$147,'BSE - Other Index Options'!$H:$H,"MDAW*"))</f>
        <v>677.08640000000003</v>
      </c>
      <c r="F198" s="26">
        <f>IF(SUMIFS('BSE - SENSEX Index Options'!$L:$L,'BSE - SENSEX Index Options'!$C:$C,$A198,'BSE - SENSEX Index Options'!$B:$B,F$147,'BSE - SENSEX Index Options'!$H:$H,"Weekly*")+SUMIFS('BSE - SENSEX Index Options'!$L:$L,'BSE - SENSEX Index Options'!$C:$C,$A198,'BSE - SENSEX Index Options'!$B:$B,F$147,'BSE - SENSEX Index Options'!$H:$H,"MDAW*")+SUMIFS('BSE - Other Index Options'!$L:$L,'BSE - Other Index Options'!$C:$C,$A198,'BSE - Other Index Options'!$B:$B,F$147,'BSE - Other Index Options'!$H:$H,"Weekly*")+SUMIFS('BSE - Other Index Options'!$L:$L,'BSE - Other Index Options'!$C:$C,$A198,'BSE - Other Index Options'!$B:$B,F$147,'BSE - Other Index Options'!$H:$H,"MDAW*")=0,"",SUMIFS('BSE - SENSEX Index Options'!$L:$L,'BSE - SENSEX Index Options'!$C:$C,$A198,'BSE - SENSEX Index Options'!$B:$B,F$147,'BSE - SENSEX Index Options'!$H:$H,"Weekly*")+SUMIFS('BSE - SENSEX Index Options'!$L:$L,'BSE - SENSEX Index Options'!$C:$C,$A198,'BSE - SENSEX Index Options'!$B:$B,F$147,'BSE - SENSEX Index Options'!$H:$H,"MDAW*")+SUMIFS('BSE - Other Index Options'!$L:$L,'BSE - Other Index Options'!$C:$C,$A198,'BSE - Other Index Options'!$B:$B,F$147,'BSE - Other Index Options'!$H:$H,"Weekly*")+SUMIFS('BSE - Other Index Options'!$L:$L,'BSE - Other Index Options'!$C:$C,$A198,'BSE - Other Index Options'!$B:$B,F$147,'BSE - Other Index Options'!$H:$H,"MDAW*"))</f>
        <v>95.816599999999994</v>
      </c>
      <c r="G198" s="26" t="str">
        <f>IF(SUMIFS('BSE - SENSEX Index Options'!$L:$L,'BSE - SENSEX Index Options'!$C:$C,$A198,'BSE - SENSEX Index Options'!$B:$B,G$147,'BSE - SENSEX Index Options'!$H:$H,"Weekly*")+SUMIFS('BSE - SENSEX Index Options'!$L:$L,'BSE - SENSEX Index Options'!$C:$C,$A198,'BSE - SENSEX Index Options'!$B:$B,G$147,'BSE - SENSEX Index Options'!$H:$H,"MDAW*")+SUMIFS('BSE - Other Index Options'!$L:$L,'BSE - Other Index Options'!$C:$C,$A198,'BSE - Other Index Options'!$B:$B,G$147,'BSE - Other Index Options'!$H:$H,"Weekly*")+SUMIFS('BSE - Other Index Options'!$L:$L,'BSE - Other Index Options'!$C:$C,$A198,'BSE - Other Index Options'!$B:$B,G$147,'BSE - Other Index Options'!$H:$H,"MDAW*")=0,"",SUMIFS('BSE - SENSEX Index Options'!$L:$L,'BSE - SENSEX Index Options'!$C:$C,$A198,'BSE - SENSEX Index Options'!$B:$B,G$147,'BSE - SENSEX Index Options'!$H:$H,"Weekly*")+SUMIFS('BSE - SENSEX Index Options'!$L:$L,'BSE - SENSEX Index Options'!$C:$C,$A198,'BSE - SENSEX Index Options'!$B:$B,G$147,'BSE - SENSEX Index Options'!$H:$H,"MDAW*")+SUMIFS('BSE - Other Index Options'!$L:$L,'BSE - Other Index Options'!$C:$C,$A198,'BSE - Other Index Options'!$B:$B,G$147,'BSE - Other Index Options'!$H:$H,"Weekly*")+SUMIFS('BSE - Other Index Options'!$L:$L,'BSE - Other Index Options'!$C:$C,$A198,'BSE - Other Index Options'!$B:$B,G$147,'BSE - Other Index Options'!$H:$H,"MDAW*"))</f>
        <v/>
      </c>
      <c r="H198" s="26">
        <f t="shared" si="7"/>
        <v>1521.9457000000002</v>
      </c>
    </row>
    <row r="199" spans="1:8">
      <c r="A199" t="s">
        <v>77</v>
      </c>
      <c r="B199" s="26" t="str">
        <f>IF(SUMIFS('BSE - SENSEX Index Options'!$L:$L,'BSE - SENSEX Index Options'!$C:$C,$A199,'BSE - SENSEX Index Options'!$B:$B,B$147,'BSE - SENSEX Index Options'!$H:$H,"Weekly*")+SUMIFS('BSE - SENSEX Index Options'!$L:$L,'BSE - SENSEX Index Options'!$C:$C,$A199,'BSE - SENSEX Index Options'!$B:$B,B$147,'BSE - SENSEX Index Options'!$H:$H,"MDAW*")+SUMIFS('BSE - Other Index Options'!$L:$L,'BSE - Other Index Options'!$C:$C,$A199,'BSE - Other Index Options'!$B:$B,B$147,'BSE - Other Index Options'!$H:$H,"Weekly*")+SUMIFS('BSE - Other Index Options'!$L:$L,'BSE - Other Index Options'!$C:$C,$A199,'BSE - Other Index Options'!$B:$B,B$147,'BSE - Other Index Options'!$H:$H,"MDAW*")=0,"",SUMIFS('BSE - SENSEX Index Options'!$L:$L,'BSE - SENSEX Index Options'!$C:$C,$A199,'BSE - SENSEX Index Options'!$B:$B,B$147,'BSE - SENSEX Index Options'!$H:$H,"Weekly*")+SUMIFS('BSE - SENSEX Index Options'!$L:$L,'BSE - SENSEX Index Options'!$C:$C,$A199,'BSE - SENSEX Index Options'!$B:$B,B$147,'BSE - SENSEX Index Options'!$H:$H,"MDAW*")+SUMIFS('BSE - Other Index Options'!$L:$L,'BSE - Other Index Options'!$C:$C,$A199,'BSE - Other Index Options'!$B:$B,B$147,'BSE - Other Index Options'!$H:$H,"Weekly*")+SUMIFS('BSE - Other Index Options'!$L:$L,'BSE - Other Index Options'!$C:$C,$A199,'BSE - Other Index Options'!$B:$B,B$147,'BSE - Other Index Options'!$H:$H,"MDAW*"))</f>
        <v/>
      </c>
      <c r="C199" s="26" t="str">
        <f>IF(SUMIFS('BSE - SENSEX Index Options'!$L:$L,'BSE - SENSEX Index Options'!$C:$C,$A199,'BSE - SENSEX Index Options'!$B:$B,C$147,'BSE - SENSEX Index Options'!$H:$H,"Weekly*")+SUMIFS('BSE - SENSEX Index Options'!$L:$L,'BSE - SENSEX Index Options'!$C:$C,$A199,'BSE - SENSEX Index Options'!$B:$B,C$147,'BSE - SENSEX Index Options'!$H:$H,"MDAW*")+SUMIFS('BSE - Other Index Options'!$L:$L,'BSE - Other Index Options'!$C:$C,$A199,'BSE - Other Index Options'!$B:$B,C$147,'BSE - Other Index Options'!$H:$H,"Weekly*")+SUMIFS('BSE - Other Index Options'!$L:$L,'BSE - Other Index Options'!$C:$C,$A199,'BSE - Other Index Options'!$B:$B,C$147,'BSE - Other Index Options'!$H:$H,"MDAW*")=0,"",SUMIFS('BSE - SENSEX Index Options'!$L:$L,'BSE - SENSEX Index Options'!$C:$C,$A199,'BSE - SENSEX Index Options'!$B:$B,C$147,'BSE - SENSEX Index Options'!$H:$H,"Weekly*")+SUMIFS('BSE - SENSEX Index Options'!$L:$L,'BSE - SENSEX Index Options'!$C:$C,$A199,'BSE - SENSEX Index Options'!$B:$B,C$147,'BSE - SENSEX Index Options'!$H:$H,"MDAW*")+SUMIFS('BSE - Other Index Options'!$L:$L,'BSE - Other Index Options'!$C:$C,$A199,'BSE - Other Index Options'!$B:$B,C$147,'BSE - Other Index Options'!$H:$H,"Weekly*")+SUMIFS('BSE - Other Index Options'!$L:$L,'BSE - Other Index Options'!$C:$C,$A199,'BSE - Other Index Options'!$B:$B,C$147,'BSE - Other Index Options'!$H:$H,"MDAW*"))</f>
        <v/>
      </c>
      <c r="D199" s="26">
        <f>IF(SUMIFS('BSE - SENSEX Index Options'!$L:$L,'BSE - SENSEX Index Options'!$C:$C,$A199,'BSE - SENSEX Index Options'!$B:$B,D$147,'BSE - SENSEX Index Options'!$H:$H,"Weekly*")+SUMIFS('BSE - SENSEX Index Options'!$L:$L,'BSE - SENSEX Index Options'!$C:$C,$A199,'BSE - SENSEX Index Options'!$B:$B,D$147,'BSE - SENSEX Index Options'!$H:$H,"MDAW*")+SUMIFS('BSE - Other Index Options'!$L:$L,'BSE - Other Index Options'!$C:$C,$A199,'BSE - Other Index Options'!$B:$B,D$147,'BSE - Other Index Options'!$H:$H,"Weekly*")+SUMIFS('BSE - Other Index Options'!$L:$L,'BSE - Other Index Options'!$C:$C,$A199,'BSE - Other Index Options'!$B:$B,D$147,'BSE - Other Index Options'!$H:$H,"MDAW*")=0,"",SUMIFS('BSE - SENSEX Index Options'!$L:$L,'BSE - SENSEX Index Options'!$C:$C,$A199,'BSE - SENSEX Index Options'!$B:$B,D$147,'BSE - SENSEX Index Options'!$H:$H,"Weekly*")+SUMIFS('BSE - SENSEX Index Options'!$L:$L,'BSE - SENSEX Index Options'!$C:$C,$A199,'BSE - SENSEX Index Options'!$B:$B,D$147,'BSE - SENSEX Index Options'!$H:$H,"MDAW*")+SUMIFS('BSE - Other Index Options'!$L:$L,'BSE - Other Index Options'!$C:$C,$A199,'BSE - Other Index Options'!$B:$B,D$147,'BSE - Other Index Options'!$H:$H,"Weekly*")+SUMIFS('BSE - Other Index Options'!$L:$L,'BSE - Other Index Options'!$C:$C,$A199,'BSE - Other Index Options'!$B:$B,D$147,'BSE - Other Index Options'!$H:$H,"MDAW*"))</f>
        <v>378.27549999999997</v>
      </c>
      <c r="E199" s="26">
        <f>IF(SUMIFS('BSE - SENSEX Index Options'!$L:$L,'BSE - SENSEX Index Options'!$C:$C,$A199,'BSE - SENSEX Index Options'!$B:$B,E$147,'BSE - SENSEX Index Options'!$H:$H,"Weekly*")+SUMIFS('BSE - SENSEX Index Options'!$L:$L,'BSE - SENSEX Index Options'!$C:$C,$A199,'BSE - SENSEX Index Options'!$B:$B,E$147,'BSE - SENSEX Index Options'!$H:$H,"MDAW*")+SUMIFS('BSE - Other Index Options'!$L:$L,'BSE - Other Index Options'!$C:$C,$A199,'BSE - Other Index Options'!$B:$B,E$147,'BSE - Other Index Options'!$H:$H,"Weekly*")+SUMIFS('BSE - Other Index Options'!$L:$L,'BSE - Other Index Options'!$C:$C,$A199,'BSE - Other Index Options'!$B:$B,E$147,'BSE - Other Index Options'!$H:$H,"MDAW*")=0,"",SUMIFS('BSE - SENSEX Index Options'!$L:$L,'BSE - SENSEX Index Options'!$C:$C,$A199,'BSE - SENSEX Index Options'!$B:$B,E$147,'BSE - SENSEX Index Options'!$H:$H,"Weekly*")+SUMIFS('BSE - SENSEX Index Options'!$L:$L,'BSE - SENSEX Index Options'!$C:$C,$A199,'BSE - SENSEX Index Options'!$B:$B,E$147,'BSE - SENSEX Index Options'!$H:$H,"MDAW*")+SUMIFS('BSE - Other Index Options'!$L:$L,'BSE - Other Index Options'!$C:$C,$A199,'BSE - Other Index Options'!$B:$B,E$147,'BSE - Other Index Options'!$H:$H,"Weekly*")+SUMIFS('BSE - Other Index Options'!$L:$L,'BSE - Other Index Options'!$C:$C,$A199,'BSE - Other Index Options'!$B:$B,E$147,'BSE - Other Index Options'!$H:$H,"MDAW*"))</f>
        <v>516.13580000000002</v>
      </c>
      <c r="F199" s="26">
        <f>IF(SUMIFS('BSE - SENSEX Index Options'!$L:$L,'BSE - SENSEX Index Options'!$C:$C,$A199,'BSE - SENSEX Index Options'!$B:$B,F$147,'BSE - SENSEX Index Options'!$H:$H,"Weekly*")+SUMIFS('BSE - SENSEX Index Options'!$L:$L,'BSE - SENSEX Index Options'!$C:$C,$A199,'BSE - SENSEX Index Options'!$B:$B,F$147,'BSE - SENSEX Index Options'!$H:$H,"MDAW*")+SUMIFS('BSE - Other Index Options'!$L:$L,'BSE - Other Index Options'!$C:$C,$A199,'BSE - Other Index Options'!$B:$B,F$147,'BSE - Other Index Options'!$H:$H,"Weekly*")+SUMIFS('BSE - Other Index Options'!$L:$L,'BSE - Other Index Options'!$C:$C,$A199,'BSE - Other Index Options'!$B:$B,F$147,'BSE - Other Index Options'!$H:$H,"MDAW*")=0,"",SUMIFS('BSE - SENSEX Index Options'!$L:$L,'BSE - SENSEX Index Options'!$C:$C,$A199,'BSE - SENSEX Index Options'!$B:$B,F$147,'BSE - SENSEX Index Options'!$H:$H,"Weekly*")+SUMIFS('BSE - SENSEX Index Options'!$L:$L,'BSE - SENSEX Index Options'!$C:$C,$A199,'BSE - SENSEX Index Options'!$B:$B,F$147,'BSE - SENSEX Index Options'!$H:$H,"MDAW*")+SUMIFS('BSE - Other Index Options'!$L:$L,'BSE - Other Index Options'!$C:$C,$A199,'BSE - Other Index Options'!$B:$B,F$147,'BSE - Other Index Options'!$H:$H,"Weekly*")+SUMIFS('BSE - Other Index Options'!$L:$L,'BSE - Other Index Options'!$C:$C,$A199,'BSE - Other Index Options'!$B:$B,F$147,'BSE - Other Index Options'!$H:$H,"MDAW*"))</f>
        <v>111.2123</v>
      </c>
      <c r="G199" s="26" t="str">
        <f>IF(SUMIFS('BSE - SENSEX Index Options'!$L:$L,'BSE - SENSEX Index Options'!$C:$C,$A199,'BSE - SENSEX Index Options'!$B:$B,G$147,'BSE - SENSEX Index Options'!$H:$H,"Weekly*")+SUMIFS('BSE - SENSEX Index Options'!$L:$L,'BSE - SENSEX Index Options'!$C:$C,$A199,'BSE - SENSEX Index Options'!$B:$B,G$147,'BSE - SENSEX Index Options'!$H:$H,"MDAW*")+SUMIFS('BSE - Other Index Options'!$L:$L,'BSE - Other Index Options'!$C:$C,$A199,'BSE - Other Index Options'!$B:$B,G$147,'BSE - Other Index Options'!$H:$H,"Weekly*")+SUMIFS('BSE - Other Index Options'!$L:$L,'BSE - Other Index Options'!$C:$C,$A199,'BSE - Other Index Options'!$B:$B,G$147,'BSE - Other Index Options'!$H:$H,"MDAW*")=0,"",SUMIFS('BSE - SENSEX Index Options'!$L:$L,'BSE - SENSEX Index Options'!$C:$C,$A199,'BSE - SENSEX Index Options'!$B:$B,G$147,'BSE - SENSEX Index Options'!$H:$H,"Weekly*")+SUMIFS('BSE - SENSEX Index Options'!$L:$L,'BSE - SENSEX Index Options'!$C:$C,$A199,'BSE - SENSEX Index Options'!$B:$B,G$147,'BSE - SENSEX Index Options'!$H:$H,"MDAW*")+SUMIFS('BSE - Other Index Options'!$L:$L,'BSE - Other Index Options'!$C:$C,$A199,'BSE - Other Index Options'!$B:$B,G$147,'BSE - Other Index Options'!$H:$H,"Weekly*")+SUMIFS('BSE - Other Index Options'!$L:$L,'BSE - Other Index Options'!$C:$C,$A199,'BSE - Other Index Options'!$B:$B,G$147,'BSE - Other Index Options'!$H:$H,"MDAW*"))</f>
        <v/>
      </c>
      <c r="H199" s="26">
        <f t="shared" si="7"/>
        <v>1005.6236</v>
      </c>
    </row>
    <row r="200" spans="1:8">
      <c r="A200" t="s">
        <v>78</v>
      </c>
      <c r="B200" s="26" t="str">
        <f>IF(SUMIFS('BSE - SENSEX Index Options'!$L:$L,'BSE - SENSEX Index Options'!$C:$C,$A200,'BSE - SENSEX Index Options'!$B:$B,B$147,'BSE - SENSEX Index Options'!$H:$H,"Weekly*")+SUMIFS('BSE - SENSEX Index Options'!$L:$L,'BSE - SENSEX Index Options'!$C:$C,$A200,'BSE - SENSEX Index Options'!$B:$B,B$147,'BSE - SENSEX Index Options'!$H:$H,"MDAW*")+SUMIFS('BSE - Other Index Options'!$L:$L,'BSE - Other Index Options'!$C:$C,$A200,'BSE - Other Index Options'!$B:$B,B$147,'BSE - Other Index Options'!$H:$H,"Weekly*")+SUMIFS('BSE - Other Index Options'!$L:$L,'BSE - Other Index Options'!$C:$C,$A200,'BSE - Other Index Options'!$B:$B,B$147,'BSE - Other Index Options'!$H:$H,"MDAW*")=0,"",SUMIFS('BSE - SENSEX Index Options'!$L:$L,'BSE - SENSEX Index Options'!$C:$C,$A200,'BSE - SENSEX Index Options'!$B:$B,B$147,'BSE - SENSEX Index Options'!$H:$H,"Weekly*")+SUMIFS('BSE - SENSEX Index Options'!$L:$L,'BSE - SENSEX Index Options'!$C:$C,$A200,'BSE - SENSEX Index Options'!$B:$B,B$147,'BSE - SENSEX Index Options'!$H:$H,"MDAW*")+SUMIFS('BSE - Other Index Options'!$L:$L,'BSE - Other Index Options'!$C:$C,$A200,'BSE - Other Index Options'!$B:$B,B$147,'BSE - Other Index Options'!$H:$H,"Weekly*")+SUMIFS('BSE - Other Index Options'!$L:$L,'BSE - Other Index Options'!$C:$C,$A200,'BSE - Other Index Options'!$B:$B,B$147,'BSE - Other Index Options'!$H:$H,"MDAW*"))</f>
        <v/>
      </c>
      <c r="C200" s="26" t="str">
        <f>IF(SUMIFS('BSE - SENSEX Index Options'!$L:$L,'BSE - SENSEX Index Options'!$C:$C,$A200,'BSE - SENSEX Index Options'!$B:$B,C$147,'BSE - SENSEX Index Options'!$H:$H,"Weekly*")+SUMIFS('BSE - SENSEX Index Options'!$L:$L,'BSE - SENSEX Index Options'!$C:$C,$A200,'BSE - SENSEX Index Options'!$B:$B,C$147,'BSE - SENSEX Index Options'!$H:$H,"MDAW*")+SUMIFS('BSE - Other Index Options'!$L:$L,'BSE - Other Index Options'!$C:$C,$A200,'BSE - Other Index Options'!$B:$B,C$147,'BSE - Other Index Options'!$H:$H,"Weekly*")+SUMIFS('BSE - Other Index Options'!$L:$L,'BSE - Other Index Options'!$C:$C,$A200,'BSE - Other Index Options'!$B:$B,C$147,'BSE - Other Index Options'!$H:$H,"MDAW*")=0,"",SUMIFS('BSE - SENSEX Index Options'!$L:$L,'BSE - SENSEX Index Options'!$C:$C,$A200,'BSE - SENSEX Index Options'!$B:$B,C$147,'BSE - SENSEX Index Options'!$H:$H,"Weekly*")+SUMIFS('BSE - SENSEX Index Options'!$L:$L,'BSE - SENSEX Index Options'!$C:$C,$A200,'BSE - SENSEX Index Options'!$B:$B,C$147,'BSE - SENSEX Index Options'!$H:$H,"MDAW*")+SUMIFS('BSE - Other Index Options'!$L:$L,'BSE - Other Index Options'!$C:$C,$A200,'BSE - Other Index Options'!$B:$B,C$147,'BSE - Other Index Options'!$H:$H,"Weekly*")+SUMIFS('BSE - Other Index Options'!$L:$L,'BSE - Other Index Options'!$C:$C,$A200,'BSE - Other Index Options'!$B:$B,C$147,'BSE - Other Index Options'!$H:$H,"MDAW*"))</f>
        <v/>
      </c>
      <c r="D200" s="26" t="str">
        <f>IF(SUMIFS('BSE - SENSEX Index Options'!$L:$L,'BSE - SENSEX Index Options'!$C:$C,$A200,'BSE - SENSEX Index Options'!$B:$B,D$147,'BSE - SENSEX Index Options'!$H:$H,"Weekly*")+SUMIFS('BSE - SENSEX Index Options'!$L:$L,'BSE - SENSEX Index Options'!$C:$C,$A200,'BSE - SENSEX Index Options'!$B:$B,D$147,'BSE - SENSEX Index Options'!$H:$H,"MDAW*")+SUMIFS('BSE - Other Index Options'!$L:$L,'BSE - Other Index Options'!$C:$C,$A200,'BSE - Other Index Options'!$B:$B,D$147,'BSE - Other Index Options'!$H:$H,"Weekly*")+SUMIFS('BSE - Other Index Options'!$L:$L,'BSE - Other Index Options'!$C:$C,$A200,'BSE - Other Index Options'!$B:$B,D$147,'BSE - Other Index Options'!$H:$H,"MDAW*")=0,"",SUMIFS('BSE - SENSEX Index Options'!$L:$L,'BSE - SENSEX Index Options'!$C:$C,$A200,'BSE - SENSEX Index Options'!$B:$B,D$147,'BSE - SENSEX Index Options'!$H:$H,"Weekly*")+SUMIFS('BSE - SENSEX Index Options'!$L:$L,'BSE - SENSEX Index Options'!$C:$C,$A200,'BSE - SENSEX Index Options'!$B:$B,D$147,'BSE - SENSEX Index Options'!$H:$H,"MDAW*")+SUMIFS('BSE - Other Index Options'!$L:$L,'BSE - Other Index Options'!$C:$C,$A200,'BSE - Other Index Options'!$B:$B,D$147,'BSE - Other Index Options'!$H:$H,"Weekly*")+SUMIFS('BSE - Other Index Options'!$L:$L,'BSE - Other Index Options'!$C:$C,$A200,'BSE - Other Index Options'!$B:$B,D$147,'BSE - Other Index Options'!$H:$H,"MDAW*"))</f>
        <v/>
      </c>
      <c r="E200" s="26" t="str">
        <f>IF(SUMIFS('BSE - SENSEX Index Options'!$L:$L,'BSE - SENSEX Index Options'!$C:$C,$A200,'BSE - SENSEX Index Options'!$B:$B,E$147,'BSE - SENSEX Index Options'!$H:$H,"Weekly*")+SUMIFS('BSE - SENSEX Index Options'!$L:$L,'BSE - SENSEX Index Options'!$C:$C,$A200,'BSE - SENSEX Index Options'!$B:$B,E$147,'BSE - SENSEX Index Options'!$H:$H,"MDAW*")+SUMIFS('BSE - Other Index Options'!$L:$L,'BSE - Other Index Options'!$C:$C,$A200,'BSE - Other Index Options'!$B:$B,E$147,'BSE - Other Index Options'!$H:$H,"Weekly*")+SUMIFS('BSE - Other Index Options'!$L:$L,'BSE - Other Index Options'!$C:$C,$A200,'BSE - Other Index Options'!$B:$B,E$147,'BSE - Other Index Options'!$H:$H,"MDAW*")=0,"",SUMIFS('BSE - SENSEX Index Options'!$L:$L,'BSE - SENSEX Index Options'!$C:$C,$A200,'BSE - SENSEX Index Options'!$B:$B,E$147,'BSE - SENSEX Index Options'!$H:$H,"Weekly*")+SUMIFS('BSE - SENSEX Index Options'!$L:$L,'BSE - SENSEX Index Options'!$C:$C,$A200,'BSE - SENSEX Index Options'!$B:$B,E$147,'BSE - SENSEX Index Options'!$H:$H,"MDAW*")+SUMIFS('BSE - Other Index Options'!$L:$L,'BSE - Other Index Options'!$C:$C,$A200,'BSE - Other Index Options'!$B:$B,E$147,'BSE - Other Index Options'!$H:$H,"Weekly*")+SUMIFS('BSE - Other Index Options'!$L:$L,'BSE - Other Index Options'!$C:$C,$A200,'BSE - Other Index Options'!$B:$B,E$147,'BSE - Other Index Options'!$H:$H,"MDAW*"))</f>
        <v/>
      </c>
      <c r="F200" s="26" t="str">
        <f>IF(SUMIFS('BSE - SENSEX Index Options'!$L:$L,'BSE - SENSEX Index Options'!$C:$C,$A200,'BSE - SENSEX Index Options'!$B:$B,F$147,'BSE - SENSEX Index Options'!$H:$H,"Weekly*")+SUMIFS('BSE - SENSEX Index Options'!$L:$L,'BSE - SENSEX Index Options'!$C:$C,$A200,'BSE - SENSEX Index Options'!$B:$B,F$147,'BSE - SENSEX Index Options'!$H:$H,"MDAW*")+SUMIFS('BSE - Other Index Options'!$L:$L,'BSE - Other Index Options'!$C:$C,$A200,'BSE - Other Index Options'!$B:$B,F$147,'BSE - Other Index Options'!$H:$H,"Weekly*")+SUMIFS('BSE - Other Index Options'!$L:$L,'BSE - Other Index Options'!$C:$C,$A200,'BSE - Other Index Options'!$B:$B,F$147,'BSE - Other Index Options'!$H:$H,"MDAW*")=0,"",SUMIFS('BSE - SENSEX Index Options'!$L:$L,'BSE - SENSEX Index Options'!$C:$C,$A200,'BSE - SENSEX Index Options'!$B:$B,F$147,'BSE - SENSEX Index Options'!$H:$H,"Weekly*")+SUMIFS('BSE - SENSEX Index Options'!$L:$L,'BSE - SENSEX Index Options'!$C:$C,$A200,'BSE - SENSEX Index Options'!$B:$B,F$147,'BSE - SENSEX Index Options'!$H:$H,"MDAW*")+SUMIFS('BSE - Other Index Options'!$L:$L,'BSE - Other Index Options'!$C:$C,$A200,'BSE - Other Index Options'!$B:$B,F$147,'BSE - Other Index Options'!$H:$H,"Weekly*")+SUMIFS('BSE - Other Index Options'!$L:$L,'BSE - Other Index Options'!$C:$C,$A200,'BSE - Other Index Options'!$B:$B,F$147,'BSE - Other Index Options'!$H:$H,"MDAW*"))</f>
        <v/>
      </c>
      <c r="G200" s="26" t="str">
        <f>IF(SUMIFS('BSE - SENSEX Index Options'!$L:$L,'BSE - SENSEX Index Options'!$C:$C,$A200,'BSE - SENSEX Index Options'!$B:$B,G$147,'BSE - SENSEX Index Options'!$H:$H,"Weekly*")+SUMIFS('BSE - SENSEX Index Options'!$L:$L,'BSE - SENSEX Index Options'!$C:$C,$A200,'BSE - SENSEX Index Options'!$B:$B,G$147,'BSE - SENSEX Index Options'!$H:$H,"MDAW*")+SUMIFS('BSE - Other Index Options'!$L:$L,'BSE - Other Index Options'!$C:$C,$A200,'BSE - Other Index Options'!$B:$B,G$147,'BSE - Other Index Options'!$H:$H,"Weekly*")+SUMIFS('BSE - Other Index Options'!$L:$L,'BSE - Other Index Options'!$C:$C,$A200,'BSE - Other Index Options'!$B:$B,G$147,'BSE - Other Index Options'!$H:$H,"MDAW*")=0,"",SUMIFS('BSE - SENSEX Index Options'!$L:$L,'BSE - SENSEX Index Options'!$C:$C,$A200,'BSE - SENSEX Index Options'!$B:$B,G$147,'BSE - SENSEX Index Options'!$H:$H,"Weekly*")+SUMIFS('BSE - SENSEX Index Options'!$L:$L,'BSE - SENSEX Index Options'!$C:$C,$A200,'BSE - SENSEX Index Options'!$B:$B,G$147,'BSE - SENSEX Index Options'!$H:$H,"MDAW*")+SUMIFS('BSE - Other Index Options'!$L:$L,'BSE - Other Index Options'!$C:$C,$A200,'BSE - Other Index Options'!$B:$B,G$147,'BSE - Other Index Options'!$H:$H,"Weekly*")+SUMIFS('BSE - Other Index Options'!$L:$L,'BSE - Other Index Options'!$C:$C,$A200,'BSE - Other Index Options'!$B:$B,G$147,'BSE - Other Index Options'!$H:$H,"MDAW*"))</f>
        <v/>
      </c>
      <c r="H200" s="26" t="str">
        <f t="shared" si="7"/>
        <v/>
      </c>
    </row>
    <row r="201" spans="1:8">
      <c r="A201" t="s">
        <v>79</v>
      </c>
      <c r="B201" s="26" t="str">
        <f>IF(SUMIFS('BSE - SENSEX Index Options'!$L:$L,'BSE - SENSEX Index Options'!$C:$C,$A201,'BSE - SENSEX Index Options'!$B:$B,B$147,'BSE - SENSEX Index Options'!$H:$H,"Weekly*")+SUMIFS('BSE - SENSEX Index Options'!$L:$L,'BSE - SENSEX Index Options'!$C:$C,$A201,'BSE - SENSEX Index Options'!$B:$B,B$147,'BSE - SENSEX Index Options'!$H:$H,"MDAW*")+SUMIFS('BSE - Other Index Options'!$L:$L,'BSE - Other Index Options'!$C:$C,$A201,'BSE - Other Index Options'!$B:$B,B$147,'BSE - Other Index Options'!$H:$H,"Weekly*")+SUMIFS('BSE - Other Index Options'!$L:$L,'BSE - Other Index Options'!$C:$C,$A201,'BSE - Other Index Options'!$B:$B,B$147,'BSE - Other Index Options'!$H:$H,"MDAW*")=0,"",SUMIFS('BSE - SENSEX Index Options'!$L:$L,'BSE - SENSEX Index Options'!$C:$C,$A201,'BSE - SENSEX Index Options'!$B:$B,B$147,'BSE - SENSEX Index Options'!$H:$H,"Weekly*")+SUMIFS('BSE - SENSEX Index Options'!$L:$L,'BSE - SENSEX Index Options'!$C:$C,$A201,'BSE - SENSEX Index Options'!$B:$B,B$147,'BSE - SENSEX Index Options'!$H:$H,"MDAW*")+SUMIFS('BSE - Other Index Options'!$L:$L,'BSE - Other Index Options'!$C:$C,$A201,'BSE - Other Index Options'!$B:$B,B$147,'BSE - Other Index Options'!$H:$H,"Weekly*")+SUMIFS('BSE - Other Index Options'!$L:$L,'BSE - Other Index Options'!$C:$C,$A201,'BSE - Other Index Options'!$B:$B,B$147,'BSE - Other Index Options'!$H:$H,"MDAW*"))</f>
        <v/>
      </c>
      <c r="C201" s="26" t="str">
        <f>IF(SUMIFS('BSE - SENSEX Index Options'!$L:$L,'BSE - SENSEX Index Options'!$C:$C,$A201,'BSE - SENSEX Index Options'!$B:$B,C$147,'BSE - SENSEX Index Options'!$H:$H,"Weekly*")+SUMIFS('BSE - SENSEX Index Options'!$L:$L,'BSE - SENSEX Index Options'!$C:$C,$A201,'BSE - SENSEX Index Options'!$B:$B,C$147,'BSE - SENSEX Index Options'!$H:$H,"MDAW*")+SUMIFS('BSE - Other Index Options'!$L:$L,'BSE - Other Index Options'!$C:$C,$A201,'BSE - Other Index Options'!$B:$B,C$147,'BSE - Other Index Options'!$H:$H,"Weekly*")+SUMIFS('BSE - Other Index Options'!$L:$L,'BSE - Other Index Options'!$C:$C,$A201,'BSE - Other Index Options'!$B:$B,C$147,'BSE - Other Index Options'!$H:$H,"MDAW*")=0,"",SUMIFS('BSE - SENSEX Index Options'!$L:$L,'BSE - SENSEX Index Options'!$C:$C,$A201,'BSE - SENSEX Index Options'!$B:$B,C$147,'BSE - SENSEX Index Options'!$H:$H,"Weekly*")+SUMIFS('BSE - SENSEX Index Options'!$L:$L,'BSE - SENSEX Index Options'!$C:$C,$A201,'BSE - SENSEX Index Options'!$B:$B,C$147,'BSE - SENSEX Index Options'!$H:$H,"MDAW*")+SUMIFS('BSE - Other Index Options'!$L:$L,'BSE - Other Index Options'!$C:$C,$A201,'BSE - Other Index Options'!$B:$B,C$147,'BSE - Other Index Options'!$H:$H,"Weekly*")+SUMIFS('BSE - Other Index Options'!$L:$L,'BSE - Other Index Options'!$C:$C,$A201,'BSE - Other Index Options'!$B:$B,C$147,'BSE - Other Index Options'!$H:$H,"MDAW*"))</f>
        <v/>
      </c>
      <c r="D201" s="26" t="str">
        <f>IF(SUMIFS('BSE - SENSEX Index Options'!$L:$L,'BSE - SENSEX Index Options'!$C:$C,$A201,'BSE - SENSEX Index Options'!$B:$B,D$147,'BSE - SENSEX Index Options'!$H:$H,"Weekly*")+SUMIFS('BSE - SENSEX Index Options'!$L:$L,'BSE - SENSEX Index Options'!$C:$C,$A201,'BSE - SENSEX Index Options'!$B:$B,D$147,'BSE - SENSEX Index Options'!$H:$H,"MDAW*")+SUMIFS('BSE - Other Index Options'!$L:$L,'BSE - Other Index Options'!$C:$C,$A201,'BSE - Other Index Options'!$B:$B,D$147,'BSE - Other Index Options'!$H:$H,"Weekly*")+SUMIFS('BSE - Other Index Options'!$L:$L,'BSE - Other Index Options'!$C:$C,$A201,'BSE - Other Index Options'!$B:$B,D$147,'BSE - Other Index Options'!$H:$H,"MDAW*")=0,"",SUMIFS('BSE - SENSEX Index Options'!$L:$L,'BSE - SENSEX Index Options'!$C:$C,$A201,'BSE - SENSEX Index Options'!$B:$B,D$147,'BSE - SENSEX Index Options'!$H:$H,"Weekly*")+SUMIFS('BSE - SENSEX Index Options'!$L:$L,'BSE - SENSEX Index Options'!$C:$C,$A201,'BSE - SENSEX Index Options'!$B:$B,D$147,'BSE - SENSEX Index Options'!$H:$H,"MDAW*")+SUMIFS('BSE - Other Index Options'!$L:$L,'BSE - Other Index Options'!$C:$C,$A201,'BSE - Other Index Options'!$B:$B,D$147,'BSE - Other Index Options'!$H:$H,"Weekly*")+SUMIFS('BSE - Other Index Options'!$L:$L,'BSE - Other Index Options'!$C:$C,$A201,'BSE - Other Index Options'!$B:$B,D$147,'BSE - Other Index Options'!$H:$H,"MDAW*"))</f>
        <v/>
      </c>
      <c r="E201" s="26" t="str">
        <f>IF(SUMIFS('BSE - SENSEX Index Options'!$L:$L,'BSE - SENSEX Index Options'!$C:$C,$A201,'BSE - SENSEX Index Options'!$B:$B,E$147,'BSE - SENSEX Index Options'!$H:$H,"Weekly*")+SUMIFS('BSE - SENSEX Index Options'!$L:$L,'BSE - SENSEX Index Options'!$C:$C,$A201,'BSE - SENSEX Index Options'!$B:$B,E$147,'BSE - SENSEX Index Options'!$H:$H,"MDAW*")+SUMIFS('BSE - Other Index Options'!$L:$L,'BSE - Other Index Options'!$C:$C,$A201,'BSE - Other Index Options'!$B:$B,E$147,'BSE - Other Index Options'!$H:$H,"Weekly*")+SUMIFS('BSE - Other Index Options'!$L:$L,'BSE - Other Index Options'!$C:$C,$A201,'BSE - Other Index Options'!$B:$B,E$147,'BSE - Other Index Options'!$H:$H,"MDAW*")=0,"",SUMIFS('BSE - SENSEX Index Options'!$L:$L,'BSE - SENSEX Index Options'!$C:$C,$A201,'BSE - SENSEX Index Options'!$B:$B,E$147,'BSE - SENSEX Index Options'!$H:$H,"Weekly*")+SUMIFS('BSE - SENSEX Index Options'!$L:$L,'BSE - SENSEX Index Options'!$C:$C,$A201,'BSE - SENSEX Index Options'!$B:$B,E$147,'BSE - SENSEX Index Options'!$H:$H,"MDAW*")+SUMIFS('BSE - Other Index Options'!$L:$L,'BSE - Other Index Options'!$C:$C,$A201,'BSE - Other Index Options'!$B:$B,E$147,'BSE - Other Index Options'!$H:$H,"Weekly*")+SUMIFS('BSE - Other Index Options'!$L:$L,'BSE - Other Index Options'!$C:$C,$A201,'BSE - Other Index Options'!$B:$B,E$147,'BSE - Other Index Options'!$H:$H,"MDAW*"))</f>
        <v/>
      </c>
      <c r="F201" s="26" t="str">
        <f>IF(SUMIFS('BSE - SENSEX Index Options'!$L:$L,'BSE - SENSEX Index Options'!$C:$C,$A201,'BSE - SENSEX Index Options'!$B:$B,F$147,'BSE - SENSEX Index Options'!$H:$H,"Weekly*")+SUMIFS('BSE - SENSEX Index Options'!$L:$L,'BSE - SENSEX Index Options'!$C:$C,$A201,'BSE - SENSEX Index Options'!$B:$B,F$147,'BSE - SENSEX Index Options'!$H:$H,"MDAW*")+SUMIFS('BSE - Other Index Options'!$L:$L,'BSE - Other Index Options'!$C:$C,$A201,'BSE - Other Index Options'!$B:$B,F$147,'BSE - Other Index Options'!$H:$H,"Weekly*")+SUMIFS('BSE - Other Index Options'!$L:$L,'BSE - Other Index Options'!$C:$C,$A201,'BSE - Other Index Options'!$B:$B,F$147,'BSE - Other Index Options'!$H:$H,"MDAW*")=0,"",SUMIFS('BSE - SENSEX Index Options'!$L:$L,'BSE - SENSEX Index Options'!$C:$C,$A201,'BSE - SENSEX Index Options'!$B:$B,F$147,'BSE - SENSEX Index Options'!$H:$H,"Weekly*")+SUMIFS('BSE - SENSEX Index Options'!$L:$L,'BSE - SENSEX Index Options'!$C:$C,$A201,'BSE - SENSEX Index Options'!$B:$B,F$147,'BSE - SENSEX Index Options'!$H:$H,"MDAW*")+SUMIFS('BSE - Other Index Options'!$L:$L,'BSE - Other Index Options'!$C:$C,$A201,'BSE - Other Index Options'!$B:$B,F$147,'BSE - Other Index Options'!$H:$H,"Weekly*")+SUMIFS('BSE - Other Index Options'!$L:$L,'BSE - Other Index Options'!$C:$C,$A201,'BSE - Other Index Options'!$B:$B,F$147,'BSE - Other Index Options'!$H:$H,"MDAW*"))</f>
        <v/>
      </c>
      <c r="G201" s="26" t="str">
        <f>IF(SUMIFS('BSE - SENSEX Index Options'!$L:$L,'BSE - SENSEX Index Options'!$C:$C,$A201,'BSE - SENSEX Index Options'!$B:$B,G$147,'BSE - SENSEX Index Options'!$H:$H,"Weekly*")+SUMIFS('BSE - SENSEX Index Options'!$L:$L,'BSE - SENSEX Index Options'!$C:$C,$A201,'BSE - SENSEX Index Options'!$B:$B,G$147,'BSE - SENSEX Index Options'!$H:$H,"MDAW*")+SUMIFS('BSE - Other Index Options'!$L:$L,'BSE - Other Index Options'!$C:$C,$A201,'BSE - Other Index Options'!$B:$B,G$147,'BSE - Other Index Options'!$H:$H,"Weekly*")+SUMIFS('BSE - Other Index Options'!$L:$L,'BSE - Other Index Options'!$C:$C,$A201,'BSE - Other Index Options'!$B:$B,G$147,'BSE - Other Index Options'!$H:$H,"MDAW*")=0,"",SUMIFS('BSE - SENSEX Index Options'!$L:$L,'BSE - SENSEX Index Options'!$C:$C,$A201,'BSE - SENSEX Index Options'!$B:$B,G$147,'BSE - SENSEX Index Options'!$H:$H,"Weekly*")+SUMIFS('BSE - SENSEX Index Options'!$L:$L,'BSE - SENSEX Index Options'!$C:$C,$A201,'BSE - SENSEX Index Options'!$B:$B,G$147,'BSE - SENSEX Index Options'!$H:$H,"MDAW*")+SUMIFS('BSE - Other Index Options'!$L:$L,'BSE - Other Index Options'!$C:$C,$A201,'BSE - Other Index Options'!$B:$B,G$147,'BSE - Other Index Options'!$H:$H,"Weekly*")+SUMIFS('BSE - Other Index Options'!$L:$L,'BSE - Other Index Options'!$C:$C,$A201,'BSE - Other Index Options'!$B:$B,G$147,'BSE - Other Index Options'!$H:$H,"MDAW*"))</f>
        <v/>
      </c>
      <c r="H201" s="26" t="str">
        <f t="shared" si="7"/>
        <v/>
      </c>
    </row>
    <row r="202" spans="1:8" hidden="1" outlineLevel="1">
      <c r="A202" t="s">
        <v>80</v>
      </c>
      <c r="B202" s="26" t="str">
        <f>IF(SUMIFS('BSE - SENSEX Index Options'!$L:$L,'BSE - SENSEX Index Options'!$C:$C,$A202,'BSE - SENSEX Index Options'!$B:$B,B$147,'BSE - SENSEX Index Options'!$H:$H,"Weekly*")+SUMIFS('BSE - SENSEX Index Options'!$L:$L,'BSE - SENSEX Index Options'!$C:$C,$A202,'BSE - SENSEX Index Options'!$B:$B,B$147,'BSE - SENSEX Index Options'!$H:$H,"MDAW*")+SUMIFS('BSE - Other Index Options'!$L:$L,'BSE - Other Index Options'!$C:$C,$A202,'BSE - Other Index Options'!$B:$B,B$147,'BSE - Other Index Options'!$H:$H,"Weekly*")+SUMIFS('BSE - Other Index Options'!$L:$L,'BSE - Other Index Options'!$C:$C,$A202,'BSE - Other Index Options'!$B:$B,B$147,'BSE - Other Index Options'!$H:$H,"MDAW*")=0,"",SUMIFS('BSE - SENSEX Index Options'!$L:$L,'BSE - SENSEX Index Options'!$C:$C,$A202,'BSE - SENSEX Index Options'!$B:$B,B$147,'BSE - SENSEX Index Options'!$H:$H,"Weekly*")+SUMIFS('BSE - SENSEX Index Options'!$L:$L,'BSE - SENSEX Index Options'!$C:$C,$A202,'BSE - SENSEX Index Options'!$B:$B,B$147,'BSE - SENSEX Index Options'!$H:$H,"MDAW*")+SUMIFS('BSE - Other Index Options'!$L:$L,'BSE - Other Index Options'!$C:$C,$A202,'BSE - Other Index Options'!$B:$B,B$147,'BSE - Other Index Options'!$H:$H,"Weekly*")+SUMIFS('BSE - Other Index Options'!$L:$L,'BSE - Other Index Options'!$C:$C,$A202,'BSE - Other Index Options'!$B:$B,B$147,'BSE - Other Index Options'!$H:$H,"MDAW*"))</f>
        <v/>
      </c>
      <c r="C202" s="26" t="str">
        <f>IF(SUMIFS('BSE - SENSEX Index Options'!$L:$L,'BSE - SENSEX Index Options'!$C:$C,$A202,'BSE - SENSEX Index Options'!$B:$B,C$147,'BSE - SENSEX Index Options'!$H:$H,"Weekly*")+SUMIFS('BSE - SENSEX Index Options'!$L:$L,'BSE - SENSEX Index Options'!$C:$C,$A202,'BSE - SENSEX Index Options'!$B:$B,C$147,'BSE - SENSEX Index Options'!$H:$H,"MDAW*")+SUMIFS('BSE - Other Index Options'!$L:$L,'BSE - Other Index Options'!$C:$C,$A202,'BSE - Other Index Options'!$B:$B,C$147,'BSE - Other Index Options'!$H:$H,"Weekly*")+SUMIFS('BSE - Other Index Options'!$L:$L,'BSE - Other Index Options'!$C:$C,$A202,'BSE - Other Index Options'!$B:$B,C$147,'BSE - Other Index Options'!$H:$H,"MDAW*")=0,"",SUMIFS('BSE - SENSEX Index Options'!$L:$L,'BSE - SENSEX Index Options'!$C:$C,$A202,'BSE - SENSEX Index Options'!$B:$B,C$147,'BSE - SENSEX Index Options'!$H:$H,"Weekly*")+SUMIFS('BSE - SENSEX Index Options'!$L:$L,'BSE - SENSEX Index Options'!$C:$C,$A202,'BSE - SENSEX Index Options'!$B:$B,C$147,'BSE - SENSEX Index Options'!$H:$H,"MDAW*")+SUMIFS('BSE - Other Index Options'!$L:$L,'BSE - Other Index Options'!$C:$C,$A202,'BSE - Other Index Options'!$B:$B,C$147,'BSE - Other Index Options'!$H:$H,"Weekly*")+SUMIFS('BSE - Other Index Options'!$L:$L,'BSE - Other Index Options'!$C:$C,$A202,'BSE - Other Index Options'!$B:$B,C$147,'BSE - Other Index Options'!$H:$H,"MDAW*"))</f>
        <v/>
      </c>
      <c r="D202" s="26" t="str">
        <f>IF(SUMIFS('BSE - SENSEX Index Options'!$L:$L,'BSE - SENSEX Index Options'!$C:$C,$A202,'BSE - SENSEX Index Options'!$B:$B,D$147,'BSE - SENSEX Index Options'!$H:$H,"Weekly*")+SUMIFS('BSE - SENSEX Index Options'!$L:$L,'BSE - SENSEX Index Options'!$C:$C,$A202,'BSE - SENSEX Index Options'!$B:$B,D$147,'BSE - SENSEX Index Options'!$H:$H,"MDAW*")+SUMIFS('BSE - Other Index Options'!$L:$L,'BSE - Other Index Options'!$C:$C,$A202,'BSE - Other Index Options'!$B:$B,D$147,'BSE - Other Index Options'!$H:$H,"Weekly*")+SUMIFS('BSE - Other Index Options'!$L:$L,'BSE - Other Index Options'!$C:$C,$A202,'BSE - Other Index Options'!$B:$B,D$147,'BSE - Other Index Options'!$H:$H,"MDAW*")=0,"",SUMIFS('BSE - SENSEX Index Options'!$L:$L,'BSE - SENSEX Index Options'!$C:$C,$A202,'BSE - SENSEX Index Options'!$B:$B,D$147,'BSE - SENSEX Index Options'!$H:$H,"Weekly*")+SUMIFS('BSE - SENSEX Index Options'!$L:$L,'BSE - SENSEX Index Options'!$C:$C,$A202,'BSE - SENSEX Index Options'!$B:$B,D$147,'BSE - SENSEX Index Options'!$H:$H,"MDAW*")+SUMIFS('BSE - Other Index Options'!$L:$L,'BSE - Other Index Options'!$C:$C,$A202,'BSE - Other Index Options'!$B:$B,D$147,'BSE - Other Index Options'!$H:$H,"Weekly*")+SUMIFS('BSE - Other Index Options'!$L:$L,'BSE - Other Index Options'!$C:$C,$A202,'BSE - Other Index Options'!$B:$B,D$147,'BSE - Other Index Options'!$H:$H,"MDAW*"))</f>
        <v/>
      </c>
      <c r="E202" s="26" t="str">
        <f>IF(SUMIFS('BSE - SENSEX Index Options'!$L:$L,'BSE - SENSEX Index Options'!$C:$C,$A202,'BSE - SENSEX Index Options'!$B:$B,E$147,'BSE - SENSEX Index Options'!$H:$H,"Weekly*")+SUMIFS('BSE - SENSEX Index Options'!$L:$L,'BSE - SENSEX Index Options'!$C:$C,$A202,'BSE - SENSEX Index Options'!$B:$B,E$147,'BSE - SENSEX Index Options'!$H:$H,"MDAW*")+SUMIFS('BSE - Other Index Options'!$L:$L,'BSE - Other Index Options'!$C:$C,$A202,'BSE - Other Index Options'!$B:$B,E$147,'BSE - Other Index Options'!$H:$H,"Weekly*")+SUMIFS('BSE - Other Index Options'!$L:$L,'BSE - Other Index Options'!$C:$C,$A202,'BSE - Other Index Options'!$B:$B,E$147,'BSE - Other Index Options'!$H:$H,"MDAW*")=0,"",SUMIFS('BSE - SENSEX Index Options'!$L:$L,'BSE - SENSEX Index Options'!$C:$C,$A202,'BSE - SENSEX Index Options'!$B:$B,E$147,'BSE - SENSEX Index Options'!$H:$H,"Weekly*")+SUMIFS('BSE - SENSEX Index Options'!$L:$L,'BSE - SENSEX Index Options'!$C:$C,$A202,'BSE - SENSEX Index Options'!$B:$B,E$147,'BSE - SENSEX Index Options'!$H:$H,"MDAW*")+SUMIFS('BSE - Other Index Options'!$L:$L,'BSE - Other Index Options'!$C:$C,$A202,'BSE - Other Index Options'!$B:$B,E$147,'BSE - Other Index Options'!$H:$H,"Weekly*")+SUMIFS('BSE - Other Index Options'!$L:$L,'BSE - Other Index Options'!$C:$C,$A202,'BSE - Other Index Options'!$B:$B,E$147,'BSE - Other Index Options'!$H:$H,"MDAW*"))</f>
        <v/>
      </c>
      <c r="F202" s="26" t="str">
        <f>IF(SUMIFS('BSE - SENSEX Index Options'!$L:$L,'BSE - SENSEX Index Options'!$C:$C,$A202,'BSE - SENSEX Index Options'!$B:$B,F$147,'BSE - SENSEX Index Options'!$H:$H,"Weekly*")+SUMIFS('BSE - SENSEX Index Options'!$L:$L,'BSE - SENSEX Index Options'!$C:$C,$A202,'BSE - SENSEX Index Options'!$B:$B,F$147,'BSE - SENSEX Index Options'!$H:$H,"MDAW*")+SUMIFS('BSE - Other Index Options'!$L:$L,'BSE - Other Index Options'!$C:$C,$A202,'BSE - Other Index Options'!$B:$B,F$147,'BSE - Other Index Options'!$H:$H,"Weekly*")+SUMIFS('BSE - Other Index Options'!$L:$L,'BSE - Other Index Options'!$C:$C,$A202,'BSE - Other Index Options'!$B:$B,F$147,'BSE - Other Index Options'!$H:$H,"MDAW*")=0,"",SUMIFS('BSE - SENSEX Index Options'!$L:$L,'BSE - SENSEX Index Options'!$C:$C,$A202,'BSE - SENSEX Index Options'!$B:$B,F$147,'BSE - SENSEX Index Options'!$H:$H,"Weekly*")+SUMIFS('BSE - SENSEX Index Options'!$L:$L,'BSE - SENSEX Index Options'!$C:$C,$A202,'BSE - SENSEX Index Options'!$B:$B,F$147,'BSE - SENSEX Index Options'!$H:$H,"MDAW*")+SUMIFS('BSE - Other Index Options'!$L:$L,'BSE - Other Index Options'!$C:$C,$A202,'BSE - Other Index Options'!$B:$B,F$147,'BSE - Other Index Options'!$H:$H,"Weekly*")+SUMIFS('BSE - Other Index Options'!$L:$L,'BSE - Other Index Options'!$C:$C,$A202,'BSE - Other Index Options'!$B:$B,F$147,'BSE - Other Index Options'!$H:$H,"MDAW*"))</f>
        <v/>
      </c>
      <c r="G202" s="26" t="str">
        <f>IF(SUMIFS('BSE - SENSEX Index Options'!$L:$L,'BSE - SENSEX Index Options'!$C:$C,$A202,'BSE - SENSEX Index Options'!$B:$B,G$147,'BSE - SENSEX Index Options'!$H:$H,"Weekly*")+SUMIFS('BSE - SENSEX Index Options'!$L:$L,'BSE - SENSEX Index Options'!$C:$C,$A202,'BSE - SENSEX Index Options'!$B:$B,G$147,'BSE - SENSEX Index Options'!$H:$H,"MDAW*")+SUMIFS('BSE - Other Index Options'!$L:$L,'BSE - Other Index Options'!$C:$C,$A202,'BSE - Other Index Options'!$B:$B,G$147,'BSE - Other Index Options'!$H:$H,"Weekly*")+SUMIFS('BSE - Other Index Options'!$L:$L,'BSE - Other Index Options'!$C:$C,$A202,'BSE - Other Index Options'!$B:$B,G$147,'BSE - Other Index Options'!$H:$H,"MDAW*")=0,"",SUMIFS('BSE - SENSEX Index Options'!$L:$L,'BSE - SENSEX Index Options'!$C:$C,$A202,'BSE - SENSEX Index Options'!$B:$B,G$147,'BSE - SENSEX Index Options'!$H:$H,"Weekly*")+SUMIFS('BSE - SENSEX Index Options'!$L:$L,'BSE - SENSEX Index Options'!$C:$C,$A202,'BSE - SENSEX Index Options'!$B:$B,G$147,'BSE - SENSEX Index Options'!$H:$H,"MDAW*")+SUMIFS('BSE - Other Index Options'!$L:$L,'BSE - Other Index Options'!$C:$C,$A202,'BSE - Other Index Options'!$B:$B,G$147,'BSE - Other Index Options'!$H:$H,"Weekly*")+SUMIFS('BSE - Other Index Options'!$L:$L,'BSE - Other Index Options'!$C:$C,$A202,'BSE - Other Index Options'!$B:$B,G$147,'BSE - Other Index Options'!$H:$H,"MDAW*"))</f>
        <v/>
      </c>
      <c r="H202" s="26" t="str">
        <f t="shared" si="7"/>
        <v/>
      </c>
    </row>
    <row r="203" spans="1:8" hidden="1" outlineLevel="1">
      <c r="A203" t="s">
        <v>81</v>
      </c>
      <c r="B203" s="26" t="str">
        <f>IF(SUMIFS('BSE - SENSEX Index Options'!$L:$L,'BSE - SENSEX Index Options'!$C:$C,$A203,'BSE - SENSEX Index Options'!$B:$B,B$147,'BSE - SENSEX Index Options'!$H:$H,"Weekly*")+SUMIFS('BSE - SENSEX Index Options'!$L:$L,'BSE - SENSEX Index Options'!$C:$C,$A203,'BSE - SENSEX Index Options'!$B:$B,B$147,'BSE - SENSEX Index Options'!$H:$H,"MDAW*")+SUMIFS('BSE - Other Index Options'!$L:$L,'BSE - Other Index Options'!$C:$C,$A203,'BSE - Other Index Options'!$B:$B,B$147,'BSE - Other Index Options'!$H:$H,"Weekly*")+SUMIFS('BSE - Other Index Options'!$L:$L,'BSE - Other Index Options'!$C:$C,$A203,'BSE - Other Index Options'!$B:$B,B$147,'BSE - Other Index Options'!$H:$H,"MDAW*")=0,"",SUMIFS('BSE - SENSEX Index Options'!$L:$L,'BSE - SENSEX Index Options'!$C:$C,$A203,'BSE - SENSEX Index Options'!$B:$B,B$147,'BSE - SENSEX Index Options'!$H:$H,"Weekly*")+SUMIFS('BSE - SENSEX Index Options'!$L:$L,'BSE - SENSEX Index Options'!$C:$C,$A203,'BSE - SENSEX Index Options'!$B:$B,B$147,'BSE - SENSEX Index Options'!$H:$H,"MDAW*")+SUMIFS('BSE - Other Index Options'!$L:$L,'BSE - Other Index Options'!$C:$C,$A203,'BSE - Other Index Options'!$B:$B,B$147,'BSE - Other Index Options'!$H:$H,"Weekly*")+SUMIFS('BSE - Other Index Options'!$L:$L,'BSE - Other Index Options'!$C:$C,$A203,'BSE - Other Index Options'!$B:$B,B$147,'BSE - Other Index Options'!$H:$H,"MDAW*"))</f>
        <v/>
      </c>
      <c r="C203" s="26" t="str">
        <f>IF(SUMIFS('BSE - SENSEX Index Options'!$L:$L,'BSE - SENSEX Index Options'!$C:$C,$A203,'BSE - SENSEX Index Options'!$B:$B,C$147,'BSE - SENSEX Index Options'!$H:$H,"Weekly*")+SUMIFS('BSE - SENSEX Index Options'!$L:$L,'BSE - SENSEX Index Options'!$C:$C,$A203,'BSE - SENSEX Index Options'!$B:$B,C$147,'BSE - SENSEX Index Options'!$H:$H,"MDAW*")+SUMIFS('BSE - Other Index Options'!$L:$L,'BSE - Other Index Options'!$C:$C,$A203,'BSE - Other Index Options'!$B:$B,C$147,'BSE - Other Index Options'!$H:$H,"Weekly*")+SUMIFS('BSE - Other Index Options'!$L:$L,'BSE - Other Index Options'!$C:$C,$A203,'BSE - Other Index Options'!$B:$B,C$147,'BSE - Other Index Options'!$H:$H,"MDAW*")=0,"",SUMIFS('BSE - SENSEX Index Options'!$L:$L,'BSE - SENSEX Index Options'!$C:$C,$A203,'BSE - SENSEX Index Options'!$B:$B,C$147,'BSE - SENSEX Index Options'!$H:$H,"Weekly*")+SUMIFS('BSE - SENSEX Index Options'!$L:$L,'BSE - SENSEX Index Options'!$C:$C,$A203,'BSE - SENSEX Index Options'!$B:$B,C$147,'BSE - SENSEX Index Options'!$H:$H,"MDAW*")+SUMIFS('BSE - Other Index Options'!$L:$L,'BSE - Other Index Options'!$C:$C,$A203,'BSE - Other Index Options'!$B:$B,C$147,'BSE - Other Index Options'!$H:$H,"Weekly*")+SUMIFS('BSE - Other Index Options'!$L:$L,'BSE - Other Index Options'!$C:$C,$A203,'BSE - Other Index Options'!$B:$B,C$147,'BSE - Other Index Options'!$H:$H,"MDAW*"))</f>
        <v/>
      </c>
      <c r="D203" s="26" t="str">
        <f>IF(SUMIFS('BSE - SENSEX Index Options'!$L:$L,'BSE - SENSEX Index Options'!$C:$C,$A203,'BSE - SENSEX Index Options'!$B:$B,D$147,'BSE - SENSEX Index Options'!$H:$H,"Weekly*")+SUMIFS('BSE - SENSEX Index Options'!$L:$L,'BSE - SENSEX Index Options'!$C:$C,$A203,'BSE - SENSEX Index Options'!$B:$B,D$147,'BSE - SENSEX Index Options'!$H:$H,"MDAW*")+SUMIFS('BSE - Other Index Options'!$L:$L,'BSE - Other Index Options'!$C:$C,$A203,'BSE - Other Index Options'!$B:$B,D$147,'BSE - Other Index Options'!$H:$H,"Weekly*")+SUMIFS('BSE - Other Index Options'!$L:$L,'BSE - Other Index Options'!$C:$C,$A203,'BSE - Other Index Options'!$B:$B,D$147,'BSE - Other Index Options'!$H:$H,"MDAW*")=0,"",SUMIFS('BSE - SENSEX Index Options'!$L:$L,'BSE - SENSEX Index Options'!$C:$C,$A203,'BSE - SENSEX Index Options'!$B:$B,D$147,'BSE - SENSEX Index Options'!$H:$H,"Weekly*")+SUMIFS('BSE - SENSEX Index Options'!$L:$L,'BSE - SENSEX Index Options'!$C:$C,$A203,'BSE - SENSEX Index Options'!$B:$B,D$147,'BSE - SENSEX Index Options'!$H:$H,"MDAW*")+SUMIFS('BSE - Other Index Options'!$L:$L,'BSE - Other Index Options'!$C:$C,$A203,'BSE - Other Index Options'!$B:$B,D$147,'BSE - Other Index Options'!$H:$H,"Weekly*")+SUMIFS('BSE - Other Index Options'!$L:$L,'BSE - Other Index Options'!$C:$C,$A203,'BSE - Other Index Options'!$B:$B,D$147,'BSE - Other Index Options'!$H:$H,"MDAW*"))</f>
        <v/>
      </c>
      <c r="E203" s="26" t="str">
        <f>IF(SUMIFS('BSE - SENSEX Index Options'!$L:$L,'BSE - SENSEX Index Options'!$C:$C,$A203,'BSE - SENSEX Index Options'!$B:$B,E$147,'BSE - SENSEX Index Options'!$H:$H,"Weekly*")+SUMIFS('BSE - SENSEX Index Options'!$L:$L,'BSE - SENSEX Index Options'!$C:$C,$A203,'BSE - SENSEX Index Options'!$B:$B,E$147,'BSE - SENSEX Index Options'!$H:$H,"MDAW*")+SUMIFS('BSE - Other Index Options'!$L:$L,'BSE - Other Index Options'!$C:$C,$A203,'BSE - Other Index Options'!$B:$B,E$147,'BSE - Other Index Options'!$H:$H,"Weekly*")+SUMIFS('BSE - Other Index Options'!$L:$L,'BSE - Other Index Options'!$C:$C,$A203,'BSE - Other Index Options'!$B:$B,E$147,'BSE - Other Index Options'!$H:$H,"MDAW*")=0,"",SUMIFS('BSE - SENSEX Index Options'!$L:$L,'BSE - SENSEX Index Options'!$C:$C,$A203,'BSE - SENSEX Index Options'!$B:$B,E$147,'BSE - SENSEX Index Options'!$H:$H,"Weekly*")+SUMIFS('BSE - SENSEX Index Options'!$L:$L,'BSE - SENSEX Index Options'!$C:$C,$A203,'BSE - SENSEX Index Options'!$B:$B,E$147,'BSE - SENSEX Index Options'!$H:$H,"MDAW*")+SUMIFS('BSE - Other Index Options'!$L:$L,'BSE - Other Index Options'!$C:$C,$A203,'BSE - Other Index Options'!$B:$B,E$147,'BSE - Other Index Options'!$H:$H,"Weekly*")+SUMIFS('BSE - Other Index Options'!$L:$L,'BSE - Other Index Options'!$C:$C,$A203,'BSE - Other Index Options'!$B:$B,E$147,'BSE - Other Index Options'!$H:$H,"MDAW*"))</f>
        <v/>
      </c>
      <c r="F203" s="26" t="str">
        <f>IF(SUMIFS('BSE - SENSEX Index Options'!$L:$L,'BSE - SENSEX Index Options'!$C:$C,$A203,'BSE - SENSEX Index Options'!$B:$B,F$147,'BSE - SENSEX Index Options'!$H:$H,"Weekly*")+SUMIFS('BSE - SENSEX Index Options'!$L:$L,'BSE - SENSEX Index Options'!$C:$C,$A203,'BSE - SENSEX Index Options'!$B:$B,F$147,'BSE - SENSEX Index Options'!$H:$H,"MDAW*")+SUMIFS('BSE - Other Index Options'!$L:$L,'BSE - Other Index Options'!$C:$C,$A203,'BSE - Other Index Options'!$B:$B,F$147,'BSE - Other Index Options'!$H:$H,"Weekly*")+SUMIFS('BSE - Other Index Options'!$L:$L,'BSE - Other Index Options'!$C:$C,$A203,'BSE - Other Index Options'!$B:$B,F$147,'BSE - Other Index Options'!$H:$H,"MDAW*")=0,"",SUMIFS('BSE - SENSEX Index Options'!$L:$L,'BSE - SENSEX Index Options'!$C:$C,$A203,'BSE - SENSEX Index Options'!$B:$B,F$147,'BSE - SENSEX Index Options'!$H:$H,"Weekly*")+SUMIFS('BSE - SENSEX Index Options'!$L:$L,'BSE - SENSEX Index Options'!$C:$C,$A203,'BSE - SENSEX Index Options'!$B:$B,F$147,'BSE - SENSEX Index Options'!$H:$H,"MDAW*")+SUMIFS('BSE - Other Index Options'!$L:$L,'BSE - Other Index Options'!$C:$C,$A203,'BSE - Other Index Options'!$B:$B,F$147,'BSE - Other Index Options'!$H:$H,"Weekly*")+SUMIFS('BSE - Other Index Options'!$L:$L,'BSE - Other Index Options'!$C:$C,$A203,'BSE - Other Index Options'!$B:$B,F$147,'BSE - Other Index Options'!$H:$H,"MDAW*"))</f>
        <v/>
      </c>
      <c r="G203" s="26" t="str">
        <f>IF(SUMIFS('BSE - SENSEX Index Options'!$L:$L,'BSE - SENSEX Index Options'!$C:$C,$A203,'BSE - SENSEX Index Options'!$B:$B,G$147,'BSE - SENSEX Index Options'!$H:$H,"Weekly*")+SUMIFS('BSE - SENSEX Index Options'!$L:$L,'BSE - SENSEX Index Options'!$C:$C,$A203,'BSE - SENSEX Index Options'!$B:$B,G$147,'BSE - SENSEX Index Options'!$H:$H,"MDAW*")+SUMIFS('BSE - Other Index Options'!$L:$L,'BSE - Other Index Options'!$C:$C,$A203,'BSE - Other Index Options'!$B:$B,G$147,'BSE - Other Index Options'!$H:$H,"Weekly*")+SUMIFS('BSE - Other Index Options'!$L:$L,'BSE - Other Index Options'!$C:$C,$A203,'BSE - Other Index Options'!$B:$B,G$147,'BSE - Other Index Options'!$H:$H,"MDAW*")=0,"",SUMIFS('BSE - SENSEX Index Options'!$L:$L,'BSE - SENSEX Index Options'!$C:$C,$A203,'BSE - SENSEX Index Options'!$B:$B,G$147,'BSE - SENSEX Index Options'!$H:$H,"Weekly*")+SUMIFS('BSE - SENSEX Index Options'!$L:$L,'BSE - SENSEX Index Options'!$C:$C,$A203,'BSE - SENSEX Index Options'!$B:$B,G$147,'BSE - SENSEX Index Options'!$H:$H,"MDAW*")+SUMIFS('BSE - Other Index Options'!$L:$L,'BSE - Other Index Options'!$C:$C,$A203,'BSE - Other Index Options'!$B:$B,G$147,'BSE - Other Index Options'!$H:$H,"Weekly*")+SUMIFS('BSE - Other Index Options'!$L:$L,'BSE - Other Index Options'!$C:$C,$A203,'BSE - Other Index Options'!$B:$B,G$147,'BSE - Other Index Options'!$H:$H,"MDAW*"))</f>
        <v/>
      </c>
      <c r="H203" s="26" t="str">
        <f t="shared" si="7"/>
        <v/>
      </c>
    </row>
    <row r="204" spans="1:8" hidden="1" outlineLevel="1">
      <c r="A204" t="s">
        <v>82</v>
      </c>
      <c r="B204" s="26" t="str">
        <f>IF(SUMIFS('BSE - SENSEX Index Options'!$L:$L,'BSE - SENSEX Index Options'!$C:$C,$A204,'BSE - SENSEX Index Options'!$B:$B,B$147,'BSE - SENSEX Index Options'!$H:$H,"Weekly*")+SUMIFS('BSE - SENSEX Index Options'!$L:$L,'BSE - SENSEX Index Options'!$C:$C,$A204,'BSE - SENSEX Index Options'!$B:$B,B$147,'BSE - SENSEX Index Options'!$H:$H,"MDAW*")+SUMIFS('BSE - Other Index Options'!$L:$L,'BSE - Other Index Options'!$C:$C,$A204,'BSE - Other Index Options'!$B:$B,B$147,'BSE - Other Index Options'!$H:$H,"Weekly*")+SUMIFS('BSE - Other Index Options'!$L:$L,'BSE - Other Index Options'!$C:$C,$A204,'BSE - Other Index Options'!$B:$B,B$147,'BSE - Other Index Options'!$H:$H,"MDAW*")=0,"",SUMIFS('BSE - SENSEX Index Options'!$L:$L,'BSE - SENSEX Index Options'!$C:$C,$A204,'BSE - SENSEX Index Options'!$B:$B,B$147,'BSE - SENSEX Index Options'!$H:$H,"Weekly*")+SUMIFS('BSE - SENSEX Index Options'!$L:$L,'BSE - SENSEX Index Options'!$C:$C,$A204,'BSE - SENSEX Index Options'!$B:$B,B$147,'BSE - SENSEX Index Options'!$H:$H,"MDAW*")+SUMIFS('BSE - Other Index Options'!$L:$L,'BSE - Other Index Options'!$C:$C,$A204,'BSE - Other Index Options'!$B:$B,B$147,'BSE - Other Index Options'!$H:$H,"Weekly*")+SUMIFS('BSE - Other Index Options'!$L:$L,'BSE - Other Index Options'!$C:$C,$A204,'BSE - Other Index Options'!$B:$B,B$147,'BSE - Other Index Options'!$H:$H,"MDAW*"))</f>
        <v/>
      </c>
      <c r="C204" s="26" t="str">
        <f>IF(SUMIFS('BSE - SENSEX Index Options'!$L:$L,'BSE - SENSEX Index Options'!$C:$C,$A204,'BSE - SENSEX Index Options'!$B:$B,C$147,'BSE - SENSEX Index Options'!$H:$H,"Weekly*")+SUMIFS('BSE - SENSEX Index Options'!$L:$L,'BSE - SENSEX Index Options'!$C:$C,$A204,'BSE - SENSEX Index Options'!$B:$B,C$147,'BSE - SENSEX Index Options'!$H:$H,"MDAW*")+SUMIFS('BSE - Other Index Options'!$L:$L,'BSE - Other Index Options'!$C:$C,$A204,'BSE - Other Index Options'!$B:$B,C$147,'BSE - Other Index Options'!$H:$H,"Weekly*")+SUMIFS('BSE - Other Index Options'!$L:$L,'BSE - Other Index Options'!$C:$C,$A204,'BSE - Other Index Options'!$B:$B,C$147,'BSE - Other Index Options'!$H:$H,"MDAW*")=0,"",SUMIFS('BSE - SENSEX Index Options'!$L:$L,'BSE - SENSEX Index Options'!$C:$C,$A204,'BSE - SENSEX Index Options'!$B:$B,C$147,'BSE - SENSEX Index Options'!$H:$H,"Weekly*")+SUMIFS('BSE - SENSEX Index Options'!$L:$L,'BSE - SENSEX Index Options'!$C:$C,$A204,'BSE - SENSEX Index Options'!$B:$B,C$147,'BSE - SENSEX Index Options'!$H:$H,"MDAW*")+SUMIFS('BSE - Other Index Options'!$L:$L,'BSE - Other Index Options'!$C:$C,$A204,'BSE - Other Index Options'!$B:$B,C$147,'BSE - Other Index Options'!$H:$H,"Weekly*")+SUMIFS('BSE - Other Index Options'!$L:$L,'BSE - Other Index Options'!$C:$C,$A204,'BSE - Other Index Options'!$B:$B,C$147,'BSE - Other Index Options'!$H:$H,"MDAW*"))</f>
        <v/>
      </c>
      <c r="D204" s="26" t="str">
        <f>IF(SUMIFS('BSE - SENSEX Index Options'!$L:$L,'BSE - SENSEX Index Options'!$C:$C,$A204,'BSE - SENSEX Index Options'!$B:$B,D$147,'BSE - SENSEX Index Options'!$H:$H,"Weekly*")+SUMIFS('BSE - SENSEX Index Options'!$L:$L,'BSE - SENSEX Index Options'!$C:$C,$A204,'BSE - SENSEX Index Options'!$B:$B,D$147,'BSE - SENSEX Index Options'!$H:$H,"MDAW*")+SUMIFS('BSE - Other Index Options'!$L:$L,'BSE - Other Index Options'!$C:$C,$A204,'BSE - Other Index Options'!$B:$B,D$147,'BSE - Other Index Options'!$H:$H,"Weekly*")+SUMIFS('BSE - Other Index Options'!$L:$L,'BSE - Other Index Options'!$C:$C,$A204,'BSE - Other Index Options'!$B:$B,D$147,'BSE - Other Index Options'!$H:$H,"MDAW*")=0,"",SUMIFS('BSE - SENSEX Index Options'!$L:$L,'BSE - SENSEX Index Options'!$C:$C,$A204,'BSE - SENSEX Index Options'!$B:$B,D$147,'BSE - SENSEX Index Options'!$H:$H,"Weekly*")+SUMIFS('BSE - SENSEX Index Options'!$L:$L,'BSE - SENSEX Index Options'!$C:$C,$A204,'BSE - SENSEX Index Options'!$B:$B,D$147,'BSE - SENSEX Index Options'!$H:$H,"MDAW*")+SUMIFS('BSE - Other Index Options'!$L:$L,'BSE - Other Index Options'!$C:$C,$A204,'BSE - Other Index Options'!$B:$B,D$147,'BSE - Other Index Options'!$H:$H,"Weekly*")+SUMIFS('BSE - Other Index Options'!$L:$L,'BSE - Other Index Options'!$C:$C,$A204,'BSE - Other Index Options'!$B:$B,D$147,'BSE - Other Index Options'!$H:$H,"MDAW*"))</f>
        <v/>
      </c>
      <c r="E204" s="26" t="str">
        <f>IF(SUMIFS('BSE - SENSEX Index Options'!$L:$L,'BSE - SENSEX Index Options'!$C:$C,$A204,'BSE - SENSEX Index Options'!$B:$B,E$147,'BSE - SENSEX Index Options'!$H:$H,"Weekly*")+SUMIFS('BSE - SENSEX Index Options'!$L:$L,'BSE - SENSEX Index Options'!$C:$C,$A204,'BSE - SENSEX Index Options'!$B:$B,E$147,'BSE - SENSEX Index Options'!$H:$H,"MDAW*")+SUMIFS('BSE - Other Index Options'!$L:$L,'BSE - Other Index Options'!$C:$C,$A204,'BSE - Other Index Options'!$B:$B,E$147,'BSE - Other Index Options'!$H:$H,"Weekly*")+SUMIFS('BSE - Other Index Options'!$L:$L,'BSE - Other Index Options'!$C:$C,$A204,'BSE - Other Index Options'!$B:$B,E$147,'BSE - Other Index Options'!$H:$H,"MDAW*")=0,"",SUMIFS('BSE - SENSEX Index Options'!$L:$L,'BSE - SENSEX Index Options'!$C:$C,$A204,'BSE - SENSEX Index Options'!$B:$B,E$147,'BSE - SENSEX Index Options'!$H:$H,"Weekly*")+SUMIFS('BSE - SENSEX Index Options'!$L:$L,'BSE - SENSEX Index Options'!$C:$C,$A204,'BSE - SENSEX Index Options'!$B:$B,E$147,'BSE - SENSEX Index Options'!$H:$H,"MDAW*")+SUMIFS('BSE - Other Index Options'!$L:$L,'BSE - Other Index Options'!$C:$C,$A204,'BSE - Other Index Options'!$B:$B,E$147,'BSE - Other Index Options'!$H:$H,"Weekly*")+SUMIFS('BSE - Other Index Options'!$L:$L,'BSE - Other Index Options'!$C:$C,$A204,'BSE - Other Index Options'!$B:$B,E$147,'BSE - Other Index Options'!$H:$H,"MDAW*"))</f>
        <v/>
      </c>
      <c r="F204" s="26" t="str">
        <f>IF(SUMIFS('BSE - SENSEX Index Options'!$L:$L,'BSE - SENSEX Index Options'!$C:$C,$A204,'BSE - SENSEX Index Options'!$B:$B,F$147,'BSE - SENSEX Index Options'!$H:$H,"Weekly*")+SUMIFS('BSE - SENSEX Index Options'!$L:$L,'BSE - SENSEX Index Options'!$C:$C,$A204,'BSE - SENSEX Index Options'!$B:$B,F$147,'BSE - SENSEX Index Options'!$H:$H,"MDAW*")+SUMIFS('BSE - Other Index Options'!$L:$L,'BSE - Other Index Options'!$C:$C,$A204,'BSE - Other Index Options'!$B:$B,F$147,'BSE - Other Index Options'!$H:$H,"Weekly*")+SUMIFS('BSE - Other Index Options'!$L:$L,'BSE - Other Index Options'!$C:$C,$A204,'BSE - Other Index Options'!$B:$B,F$147,'BSE - Other Index Options'!$H:$H,"MDAW*")=0,"",SUMIFS('BSE - SENSEX Index Options'!$L:$L,'BSE - SENSEX Index Options'!$C:$C,$A204,'BSE - SENSEX Index Options'!$B:$B,F$147,'BSE - SENSEX Index Options'!$H:$H,"Weekly*")+SUMIFS('BSE - SENSEX Index Options'!$L:$L,'BSE - SENSEX Index Options'!$C:$C,$A204,'BSE - SENSEX Index Options'!$B:$B,F$147,'BSE - SENSEX Index Options'!$H:$H,"MDAW*")+SUMIFS('BSE - Other Index Options'!$L:$L,'BSE - Other Index Options'!$C:$C,$A204,'BSE - Other Index Options'!$B:$B,F$147,'BSE - Other Index Options'!$H:$H,"Weekly*")+SUMIFS('BSE - Other Index Options'!$L:$L,'BSE - Other Index Options'!$C:$C,$A204,'BSE - Other Index Options'!$B:$B,F$147,'BSE - Other Index Options'!$H:$H,"MDAW*"))</f>
        <v/>
      </c>
      <c r="G204" s="26" t="str">
        <f>IF(SUMIFS('BSE - SENSEX Index Options'!$L:$L,'BSE - SENSEX Index Options'!$C:$C,$A204,'BSE - SENSEX Index Options'!$B:$B,G$147,'BSE - SENSEX Index Options'!$H:$H,"Weekly*")+SUMIFS('BSE - SENSEX Index Options'!$L:$L,'BSE - SENSEX Index Options'!$C:$C,$A204,'BSE - SENSEX Index Options'!$B:$B,G$147,'BSE - SENSEX Index Options'!$H:$H,"MDAW*")+SUMIFS('BSE - Other Index Options'!$L:$L,'BSE - Other Index Options'!$C:$C,$A204,'BSE - Other Index Options'!$B:$B,G$147,'BSE - Other Index Options'!$H:$H,"Weekly*")+SUMIFS('BSE - Other Index Options'!$L:$L,'BSE - Other Index Options'!$C:$C,$A204,'BSE - Other Index Options'!$B:$B,G$147,'BSE - Other Index Options'!$H:$H,"MDAW*")=0,"",SUMIFS('BSE - SENSEX Index Options'!$L:$L,'BSE - SENSEX Index Options'!$C:$C,$A204,'BSE - SENSEX Index Options'!$B:$B,G$147,'BSE - SENSEX Index Options'!$H:$H,"Weekly*")+SUMIFS('BSE - SENSEX Index Options'!$L:$L,'BSE - SENSEX Index Options'!$C:$C,$A204,'BSE - SENSEX Index Options'!$B:$B,G$147,'BSE - SENSEX Index Options'!$H:$H,"MDAW*")+SUMIFS('BSE - Other Index Options'!$L:$L,'BSE - Other Index Options'!$C:$C,$A204,'BSE - Other Index Options'!$B:$B,G$147,'BSE - Other Index Options'!$H:$H,"Weekly*")+SUMIFS('BSE - Other Index Options'!$L:$L,'BSE - Other Index Options'!$C:$C,$A204,'BSE - Other Index Options'!$B:$B,G$147,'BSE - Other Index Options'!$H:$H,"MDAW*"))</f>
        <v/>
      </c>
      <c r="H204" s="26" t="str">
        <f t="shared" si="7"/>
        <v/>
      </c>
    </row>
    <row r="205" spans="1:8" hidden="1" outlineLevel="1">
      <c r="A205" t="s">
        <v>83</v>
      </c>
      <c r="B205" s="26" t="str">
        <f>IF(SUMIFS('BSE - SENSEX Index Options'!$L:$L,'BSE - SENSEX Index Options'!$C:$C,$A205,'BSE - SENSEX Index Options'!$B:$B,B$147,'BSE - SENSEX Index Options'!$H:$H,"Weekly*")+SUMIFS('BSE - SENSEX Index Options'!$L:$L,'BSE - SENSEX Index Options'!$C:$C,$A205,'BSE - SENSEX Index Options'!$B:$B,B$147,'BSE - SENSEX Index Options'!$H:$H,"MDAW*")+SUMIFS('BSE - Other Index Options'!$L:$L,'BSE - Other Index Options'!$C:$C,$A205,'BSE - Other Index Options'!$B:$B,B$147,'BSE - Other Index Options'!$H:$H,"Weekly*")+SUMIFS('BSE - Other Index Options'!$L:$L,'BSE - Other Index Options'!$C:$C,$A205,'BSE - Other Index Options'!$B:$B,B$147,'BSE - Other Index Options'!$H:$H,"MDAW*")=0,"",SUMIFS('BSE - SENSEX Index Options'!$L:$L,'BSE - SENSEX Index Options'!$C:$C,$A205,'BSE - SENSEX Index Options'!$B:$B,B$147,'BSE - SENSEX Index Options'!$H:$H,"Weekly*")+SUMIFS('BSE - SENSEX Index Options'!$L:$L,'BSE - SENSEX Index Options'!$C:$C,$A205,'BSE - SENSEX Index Options'!$B:$B,B$147,'BSE - SENSEX Index Options'!$H:$H,"MDAW*")+SUMIFS('BSE - Other Index Options'!$L:$L,'BSE - Other Index Options'!$C:$C,$A205,'BSE - Other Index Options'!$B:$B,B$147,'BSE - Other Index Options'!$H:$H,"Weekly*")+SUMIFS('BSE - Other Index Options'!$L:$L,'BSE - Other Index Options'!$C:$C,$A205,'BSE - Other Index Options'!$B:$B,B$147,'BSE - Other Index Options'!$H:$H,"MDAW*"))</f>
        <v/>
      </c>
      <c r="C205" s="26" t="str">
        <f>IF(SUMIFS('BSE - SENSEX Index Options'!$L:$L,'BSE - SENSEX Index Options'!$C:$C,$A205,'BSE - SENSEX Index Options'!$B:$B,C$147,'BSE - SENSEX Index Options'!$H:$H,"Weekly*")+SUMIFS('BSE - SENSEX Index Options'!$L:$L,'BSE - SENSEX Index Options'!$C:$C,$A205,'BSE - SENSEX Index Options'!$B:$B,C$147,'BSE - SENSEX Index Options'!$H:$H,"MDAW*")+SUMIFS('BSE - Other Index Options'!$L:$L,'BSE - Other Index Options'!$C:$C,$A205,'BSE - Other Index Options'!$B:$B,C$147,'BSE - Other Index Options'!$H:$H,"Weekly*")+SUMIFS('BSE - Other Index Options'!$L:$L,'BSE - Other Index Options'!$C:$C,$A205,'BSE - Other Index Options'!$B:$B,C$147,'BSE - Other Index Options'!$H:$H,"MDAW*")=0,"",SUMIFS('BSE - SENSEX Index Options'!$L:$L,'BSE - SENSEX Index Options'!$C:$C,$A205,'BSE - SENSEX Index Options'!$B:$B,C$147,'BSE - SENSEX Index Options'!$H:$H,"Weekly*")+SUMIFS('BSE - SENSEX Index Options'!$L:$L,'BSE - SENSEX Index Options'!$C:$C,$A205,'BSE - SENSEX Index Options'!$B:$B,C$147,'BSE - SENSEX Index Options'!$H:$H,"MDAW*")+SUMIFS('BSE - Other Index Options'!$L:$L,'BSE - Other Index Options'!$C:$C,$A205,'BSE - Other Index Options'!$B:$B,C$147,'BSE - Other Index Options'!$H:$H,"Weekly*")+SUMIFS('BSE - Other Index Options'!$L:$L,'BSE - Other Index Options'!$C:$C,$A205,'BSE - Other Index Options'!$B:$B,C$147,'BSE - Other Index Options'!$H:$H,"MDAW*"))</f>
        <v/>
      </c>
      <c r="D205" s="26" t="str">
        <f>IF(SUMIFS('BSE - SENSEX Index Options'!$L:$L,'BSE - SENSEX Index Options'!$C:$C,$A205,'BSE - SENSEX Index Options'!$B:$B,D$147,'BSE - SENSEX Index Options'!$H:$H,"Weekly*")+SUMIFS('BSE - SENSEX Index Options'!$L:$L,'BSE - SENSEX Index Options'!$C:$C,$A205,'BSE - SENSEX Index Options'!$B:$B,D$147,'BSE - SENSEX Index Options'!$H:$H,"MDAW*")+SUMIFS('BSE - Other Index Options'!$L:$L,'BSE - Other Index Options'!$C:$C,$A205,'BSE - Other Index Options'!$B:$B,D$147,'BSE - Other Index Options'!$H:$H,"Weekly*")+SUMIFS('BSE - Other Index Options'!$L:$L,'BSE - Other Index Options'!$C:$C,$A205,'BSE - Other Index Options'!$B:$B,D$147,'BSE - Other Index Options'!$H:$H,"MDAW*")=0,"",SUMIFS('BSE - SENSEX Index Options'!$L:$L,'BSE - SENSEX Index Options'!$C:$C,$A205,'BSE - SENSEX Index Options'!$B:$B,D$147,'BSE - SENSEX Index Options'!$H:$H,"Weekly*")+SUMIFS('BSE - SENSEX Index Options'!$L:$L,'BSE - SENSEX Index Options'!$C:$C,$A205,'BSE - SENSEX Index Options'!$B:$B,D$147,'BSE - SENSEX Index Options'!$H:$H,"MDAW*")+SUMIFS('BSE - Other Index Options'!$L:$L,'BSE - Other Index Options'!$C:$C,$A205,'BSE - Other Index Options'!$B:$B,D$147,'BSE - Other Index Options'!$H:$H,"Weekly*")+SUMIFS('BSE - Other Index Options'!$L:$L,'BSE - Other Index Options'!$C:$C,$A205,'BSE - Other Index Options'!$B:$B,D$147,'BSE - Other Index Options'!$H:$H,"MDAW*"))</f>
        <v/>
      </c>
      <c r="E205" s="26" t="str">
        <f>IF(SUMIFS('BSE - SENSEX Index Options'!$L:$L,'BSE - SENSEX Index Options'!$C:$C,$A205,'BSE - SENSEX Index Options'!$B:$B,E$147,'BSE - SENSEX Index Options'!$H:$H,"Weekly*")+SUMIFS('BSE - SENSEX Index Options'!$L:$L,'BSE - SENSEX Index Options'!$C:$C,$A205,'BSE - SENSEX Index Options'!$B:$B,E$147,'BSE - SENSEX Index Options'!$H:$H,"MDAW*")+SUMIFS('BSE - Other Index Options'!$L:$L,'BSE - Other Index Options'!$C:$C,$A205,'BSE - Other Index Options'!$B:$B,E$147,'BSE - Other Index Options'!$H:$H,"Weekly*")+SUMIFS('BSE - Other Index Options'!$L:$L,'BSE - Other Index Options'!$C:$C,$A205,'BSE - Other Index Options'!$B:$B,E$147,'BSE - Other Index Options'!$H:$H,"MDAW*")=0,"",SUMIFS('BSE - SENSEX Index Options'!$L:$L,'BSE - SENSEX Index Options'!$C:$C,$A205,'BSE - SENSEX Index Options'!$B:$B,E$147,'BSE - SENSEX Index Options'!$H:$H,"Weekly*")+SUMIFS('BSE - SENSEX Index Options'!$L:$L,'BSE - SENSEX Index Options'!$C:$C,$A205,'BSE - SENSEX Index Options'!$B:$B,E$147,'BSE - SENSEX Index Options'!$H:$H,"MDAW*")+SUMIFS('BSE - Other Index Options'!$L:$L,'BSE - Other Index Options'!$C:$C,$A205,'BSE - Other Index Options'!$B:$B,E$147,'BSE - Other Index Options'!$H:$H,"Weekly*")+SUMIFS('BSE - Other Index Options'!$L:$L,'BSE - Other Index Options'!$C:$C,$A205,'BSE - Other Index Options'!$B:$B,E$147,'BSE - Other Index Options'!$H:$H,"MDAW*"))</f>
        <v/>
      </c>
      <c r="F205" s="26" t="str">
        <f>IF(SUMIFS('BSE - SENSEX Index Options'!$L:$L,'BSE - SENSEX Index Options'!$C:$C,$A205,'BSE - SENSEX Index Options'!$B:$B,F$147,'BSE - SENSEX Index Options'!$H:$H,"Weekly*")+SUMIFS('BSE - SENSEX Index Options'!$L:$L,'BSE - SENSEX Index Options'!$C:$C,$A205,'BSE - SENSEX Index Options'!$B:$B,F$147,'BSE - SENSEX Index Options'!$H:$H,"MDAW*")+SUMIFS('BSE - Other Index Options'!$L:$L,'BSE - Other Index Options'!$C:$C,$A205,'BSE - Other Index Options'!$B:$B,F$147,'BSE - Other Index Options'!$H:$H,"Weekly*")+SUMIFS('BSE - Other Index Options'!$L:$L,'BSE - Other Index Options'!$C:$C,$A205,'BSE - Other Index Options'!$B:$B,F$147,'BSE - Other Index Options'!$H:$H,"MDAW*")=0,"",SUMIFS('BSE - SENSEX Index Options'!$L:$L,'BSE - SENSEX Index Options'!$C:$C,$A205,'BSE - SENSEX Index Options'!$B:$B,F$147,'BSE - SENSEX Index Options'!$H:$H,"Weekly*")+SUMIFS('BSE - SENSEX Index Options'!$L:$L,'BSE - SENSEX Index Options'!$C:$C,$A205,'BSE - SENSEX Index Options'!$B:$B,F$147,'BSE - SENSEX Index Options'!$H:$H,"MDAW*")+SUMIFS('BSE - Other Index Options'!$L:$L,'BSE - Other Index Options'!$C:$C,$A205,'BSE - Other Index Options'!$B:$B,F$147,'BSE - Other Index Options'!$H:$H,"Weekly*")+SUMIFS('BSE - Other Index Options'!$L:$L,'BSE - Other Index Options'!$C:$C,$A205,'BSE - Other Index Options'!$B:$B,F$147,'BSE - Other Index Options'!$H:$H,"MDAW*"))</f>
        <v/>
      </c>
      <c r="G205" s="26" t="str">
        <f>IF(SUMIFS('BSE - SENSEX Index Options'!$L:$L,'BSE - SENSEX Index Options'!$C:$C,$A205,'BSE - SENSEX Index Options'!$B:$B,G$147,'BSE - SENSEX Index Options'!$H:$H,"Weekly*")+SUMIFS('BSE - SENSEX Index Options'!$L:$L,'BSE - SENSEX Index Options'!$C:$C,$A205,'BSE - SENSEX Index Options'!$B:$B,G$147,'BSE - SENSEX Index Options'!$H:$H,"MDAW*")+SUMIFS('BSE - Other Index Options'!$L:$L,'BSE - Other Index Options'!$C:$C,$A205,'BSE - Other Index Options'!$B:$B,G$147,'BSE - Other Index Options'!$H:$H,"Weekly*")+SUMIFS('BSE - Other Index Options'!$L:$L,'BSE - Other Index Options'!$C:$C,$A205,'BSE - Other Index Options'!$B:$B,G$147,'BSE - Other Index Options'!$H:$H,"MDAW*")=0,"",SUMIFS('BSE - SENSEX Index Options'!$L:$L,'BSE - SENSEX Index Options'!$C:$C,$A205,'BSE - SENSEX Index Options'!$B:$B,G$147,'BSE - SENSEX Index Options'!$H:$H,"Weekly*")+SUMIFS('BSE - SENSEX Index Options'!$L:$L,'BSE - SENSEX Index Options'!$C:$C,$A205,'BSE - SENSEX Index Options'!$B:$B,G$147,'BSE - SENSEX Index Options'!$H:$H,"MDAW*")+SUMIFS('BSE - Other Index Options'!$L:$L,'BSE - Other Index Options'!$C:$C,$A205,'BSE - Other Index Options'!$B:$B,G$147,'BSE - Other Index Options'!$H:$H,"Weekly*")+SUMIFS('BSE - Other Index Options'!$L:$L,'BSE - Other Index Options'!$C:$C,$A205,'BSE - Other Index Options'!$B:$B,G$147,'BSE - Other Index Options'!$H:$H,"MDAW*"))</f>
        <v/>
      </c>
      <c r="H205" s="26" t="str">
        <f t="shared" si="7"/>
        <v/>
      </c>
    </row>
    <row r="206" spans="1:8" hidden="1" outlineLevel="1">
      <c r="A206" t="s">
        <v>84</v>
      </c>
      <c r="B206" s="26" t="str">
        <f>IF(SUMIFS('BSE - SENSEX Index Options'!$L:$L,'BSE - SENSEX Index Options'!$C:$C,$A206,'BSE - SENSEX Index Options'!$B:$B,B$147,'BSE - SENSEX Index Options'!$H:$H,"Weekly*")+SUMIFS('BSE - SENSEX Index Options'!$L:$L,'BSE - SENSEX Index Options'!$C:$C,$A206,'BSE - SENSEX Index Options'!$B:$B,B$147,'BSE - SENSEX Index Options'!$H:$H,"MDAW*")+SUMIFS('BSE - Other Index Options'!$L:$L,'BSE - Other Index Options'!$C:$C,$A206,'BSE - Other Index Options'!$B:$B,B$147,'BSE - Other Index Options'!$H:$H,"Weekly*")+SUMIFS('BSE - Other Index Options'!$L:$L,'BSE - Other Index Options'!$C:$C,$A206,'BSE - Other Index Options'!$B:$B,B$147,'BSE - Other Index Options'!$H:$H,"MDAW*")=0,"",SUMIFS('BSE - SENSEX Index Options'!$L:$L,'BSE - SENSEX Index Options'!$C:$C,$A206,'BSE - SENSEX Index Options'!$B:$B,B$147,'BSE - SENSEX Index Options'!$H:$H,"Weekly*")+SUMIFS('BSE - SENSEX Index Options'!$L:$L,'BSE - SENSEX Index Options'!$C:$C,$A206,'BSE - SENSEX Index Options'!$B:$B,B$147,'BSE - SENSEX Index Options'!$H:$H,"MDAW*")+SUMIFS('BSE - Other Index Options'!$L:$L,'BSE - Other Index Options'!$C:$C,$A206,'BSE - Other Index Options'!$B:$B,B$147,'BSE - Other Index Options'!$H:$H,"Weekly*")+SUMIFS('BSE - Other Index Options'!$L:$L,'BSE - Other Index Options'!$C:$C,$A206,'BSE - Other Index Options'!$B:$B,B$147,'BSE - Other Index Options'!$H:$H,"MDAW*"))</f>
        <v/>
      </c>
      <c r="C206" s="26" t="str">
        <f>IF(SUMIFS('BSE - SENSEX Index Options'!$L:$L,'BSE - SENSEX Index Options'!$C:$C,$A206,'BSE - SENSEX Index Options'!$B:$B,C$147,'BSE - SENSEX Index Options'!$H:$H,"Weekly*")+SUMIFS('BSE - SENSEX Index Options'!$L:$L,'BSE - SENSEX Index Options'!$C:$C,$A206,'BSE - SENSEX Index Options'!$B:$B,C$147,'BSE - SENSEX Index Options'!$H:$H,"MDAW*")+SUMIFS('BSE - Other Index Options'!$L:$L,'BSE - Other Index Options'!$C:$C,$A206,'BSE - Other Index Options'!$B:$B,C$147,'BSE - Other Index Options'!$H:$H,"Weekly*")+SUMIFS('BSE - Other Index Options'!$L:$L,'BSE - Other Index Options'!$C:$C,$A206,'BSE - Other Index Options'!$B:$B,C$147,'BSE - Other Index Options'!$H:$H,"MDAW*")=0,"",SUMIFS('BSE - SENSEX Index Options'!$L:$L,'BSE - SENSEX Index Options'!$C:$C,$A206,'BSE - SENSEX Index Options'!$B:$B,C$147,'BSE - SENSEX Index Options'!$H:$H,"Weekly*")+SUMIFS('BSE - SENSEX Index Options'!$L:$L,'BSE - SENSEX Index Options'!$C:$C,$A206,'BSE - SENSEX Index Options'!$B:$B,C$147,'BSE - SENSEX Index Options'!$H:$H,"MDAW*")+SUMIFS('BSE - Other Index Options'!$L:$L,'BSE - Other Index Options'!$C:$C,$A206,'BSE - Other Index Options'!$B:$B,C$147,'BSE - Other Index Options'!$H:$H,"Weekly*")+SUMIFS('BSE - Other Index Options'!$L:$L,'BSE - Other Index Options'!$C:$C,$A206,'BSE - Other Index Options'!$B:$B,C$147,'BSE - Other Index Options'!$H:$H,"MDAW*"))</f>
        <v/>
      </c>
      <c r="D206" s="26" t="str">
        <f>IF(SUMIFS('BSE - SENSEX Index Options'!$L:$L,'BSE - SENSEX Index Options'!$C:$C,$A206,'BSE - SENSEX Index Options'!$B:$B,D$147,'BSE - SENSEX Index Options'!$H:$H,"Weekly*")+SUMIFS('BSE - SENSEX Index Options'!$L:$L,'BSE - SENSEX Index Options'!$C:$C,$A206,'BSE - SENSEX Index Options'!$B:$B,D$147,'BSE - SENSEX Index Options'!$H:$H,"MDAW*")+SUMIFS('BSE - Other Index Options'!$L:$L,'BSE - Other Index Options'!$C:$C,$A206,'BSE - Other Index Options'!$B:$B,D$147,'BSE - Other Index Options'!$H:$H,"Weekly*")+SUMIFS('BSE - Other Index Options'!$L:$L,'BSE - Other Index Options'!$C:$C,$A206,'BSE - Other Index Options'!$B:$B,D$147,'BSE - Other Index Options'!$H:$H,"MDAW*")=0,"",SUMIFS('BSE - SENSEX Index Options'!$L:$L,'BSE - SENSEX Index Options'!$C:$C,$A206,'BSE - SENSEX Index Options'!$B:$B,D$147,'BSE - SENSEX Index Options'!$H:$H,"Weekly*")+SUMIFS('BSE - SENSEX Index Options'!$L:$L,'BSE - SENSEX Index Options'!$C:$C,$A206,'BSE - SENSEX Index Options'!$B:$B,D$147,'BSE - SENSEX Index Options'!$H:$H,"MDAW*")+SUMIFS('BSE - Other Index Options'!$L:$L,'BSE - Other Index Options'!$C:$C,$A206,'BSE - Other Index Options'!$B:$B,D$147,'BSE - Other Index Options'!$H:$H,"Weekly*")+SUMIFS('BSE - Other Index Options'!$L:$L,'BSE - Other Index Options'!$C:$C,$A206,'BSE - Other Index Options'!$B:$B,D$147,'BSE - Other Index Options'!$H:$H,"MDAW*"))</f>
        <v/>
      </c>
      <c r="E206" s="26" t="str">
        <f>IF(SUMIFS('BSE - SENSEX Index Options'!$L:$L,'BSE - SENSEX Index Options'!$C:$C,$A206,'BSE - SENSEX Index Options'!$B:$B,E$147,'BSE - SENSEX Index Options'!$H:$H,"Weekly*")+SUMIFS('BSE - SENSEX Index Options'!$L:$L,'BSE - SENSEX Index Options'!$C:$C,$A206,'BSE - SENSEX Index Options'!$B:$B,E$147,'BSE - SENSEX Index Options'!$H:$H,"MDAW*")+SUMIFS('BSE - Other Index Options'!$L:$L,'BSE - Other Index Options'!$C:$C,$A206,'BSE - Other Index Options'!$B:$B,E$147,'BSE - Other Index Options'!$H:$H,"Weekly*")+SUMIFS('BSE - Other Index Options'!$L:$L,'BSE - Other Index Options'!$C:$C,$A206,'BSE - Other Index Options'!$B:$B,E$147,'BSE - Other Index Options'!$H:$H,"MDAW*")=0,"",SUMIFS('BSE - SENSEX Index Options'!$L:$L,'BSE - SENSEX Index Options'!$C:$C,$A206,'BSE - SENSEX Index Options'!$B:$B,E$147,'BSE - SENSEX Index Options'!$H:$H,"Weekly*")+SUMIFS('BSE - SENSEX Index Options'!$L:$L,'BSE - SENSEX Index Options'!$C:$C,$A206,'BSE - SENSEX Index Options'!$B:$B,E$147,'BSE - SENSEX Index Options'!$H:$H,"MDAW*")+SUMIFS('BSE - Other Index Options'!$L:$L,'BSE - Other Index Options'!$C:$C,$A206,'BSE - Other Index Options'!$B:$B,E$147,'BSE - Other Index Options'!$H:$H,"Weekly*")+SUMIFS('BSE - Other Index Options'!$L:$L,'BSE - Other Index Options'!$C:$C,$A206,'BSE - Other Index Options'!$B:$B,E$147,'BSE - Other Index Options'!$H:$H,"MDAW*"))</f>
        <v/>
      </c>
      <c r="F206" s="26" t="str">
        <f>IF(SUMIFS('BSE - SENSEX Index Options'!$L:$L,'BSE - SENSEX Index Options'!$C:$C,$A206,'BSE - SENSEX Index Options'!$B:$B,F$147,'BSE - SENSEX Index Options'!$H:$H,"Weekly*")+SUMIFS('BSE - SENSEX Index Options'!$L:$L,'BSE - SENSEX Index Options'!$C:$C,$A206,'BSE - SENSEX Index Options'!$B:$B,F$147,'BSE - SENSEX Index Options'!$H:$H,"MDAW*")+SUMIFS('BSE - Other Index Options'!$L:$L,'BSE - Other Index Options'!$C:$C,$A206,'BSE - Other Index Options'!$B:$B,F$147,'BSE - Other Index Options'!$H:$H,"Weekly*")+SUMIFS('BSE - Other Index Options'!$L:$L,'BSE - Other Index Options'!$C:$C,$A206,'BSE - Other Index Options'!$B:$B,F$147,'BSE - Other Index Options'!$H:$H,"MDAW*")=0,"",SUMIFS('BSE - SENSEX Index Options'!$L:$L,'BSE - SENSEX Index Options'!$C:$C,$A206,'BSE - SENSEX Index Options'!$B:$B,F$147,'BSE - SENSEX Index Options'!$H:$H,"Weekly*")+SUMIFS('BSE - SENSEX Index Options'!$L:$L,'BSE - SENSEX Index Options'!$C:$C,$A206,'BSE - SENSEX Index Options'!$B:$B,F$147,'BSE - SENSEX Index Options'!$H:$H,"MDAW*")+SUMIFS('BSE - Other Index Options'!$L:$L,'BSE - Other Index Options'!$C:$C,$A206,'BSE - Other Index Options'!$B:$B,F$147,'BSE - Other Index Options'!$H:$H,"Weekly*")+SUMIFS('BSE - Other Index Options'!$L:$L,'BSE - Other Index Options'!$C:$C,$A206,'BSE - Other Index Options'!$B:$B,F$147,'BSE - Other Index Options'!$H:$H,"MDAW*"))</f>
        <v/>
      </c>
      <c r="G206" s="26" t="str">
        <f>IF(SUMIFS('BSE - SENSEX Index Options'!$L:$L,'BSE - SENSEX Index Options'!$C:$C,$A206,'BSE - SENSEX Index Options'!$B:$B,G$147,'BSE - SENSEX Index Options'!$H:$H,"Weekly*")+SUMIFS('BSE - SENSEX Index Options'!$L:$L,'BSE - SENSEX Index Options'!$C:$C,$A206,'BSE - SENSEX Index Options'!$B:$B,G$147,'BSE - SENSEX Index Options'!$H:$H,"MDAW*")+SUMIFS('BSE - Other Index Options'!$L:$L,'BSE - Other Index Options'!$C:$C,$A206,'BSE - Other Index Options'!$B:$B,G$147,'BSE - Other Index Options'!$H:$H,"Weekly*")+SUMIFS('BSE - Other Index Options'!$L:$L,'BSE - Other Index Options'!$C:$C,$A206,'BSE - Other Index Options'!$B:$B,G$147,'BSE - Other Index Options'!$H:$H,"MDAW*")=0,"",SUMIFS('BSE - SENSEX Index Options'!$L:$L,'BSE - SENSEX Index Options'!$C:$C,$A206,'BSE - SENSEX Index Options'!$B:$B,G$147,'BSE - SENSEX Index Options'!$H:$H,"Weekly*")+SUMIFS('BSE - SENSEX Index Options'!$L:$L,'BSE - SENSEX Index Options'!$C:$C,$A206,'BSE - SENSEX Index Options'!$B:$B,G$147,'BSE - SENSEX Index Options'!$H:$H,"MDAW*")+SUMIFS('BSE - Other Index Options'!$L:$L,'BSE - Other Index Options'!$C:$C,$A206,'BSE - Other Index Options'!$B:$B,G$147,'BSE - Other Index Options'!$H:$H,"Weekly*")+SUMIFS('BSE - Other Index Options'!$L:$L,'BSE - Other Index Options'!$C:$C,$A206,'BSE - Other Index Options'!$B:$B,G$147,'BSE - Other Index Options'!$H:$H,"MDAW*"))</f>
        <v/>
      </c>
      <c r="H206" s="26" t="str">
        <f t="shared" si="7"/>
        <v/>
      </c>
    </row>
    <row r="207" spans="1:8" hidden="1" outlineLevel="1">
      <c r="A207" t="s">
        <v>85</v>
      </c>
      <c r="B207" s="26" t="str">
        <f>IF(SUMIFS('BSE - SENSEX Index Options'!$L:$L,'BSE - SENSEX Index Options'!$C:$C,$A207,'BSE - SENSEX Index Options'!$B:$B,B$147,'BSE - SENSEX Index Options'!$H:$H,"Weekly*")+SUMIFS('BSE - SENSEX Index Options'!$L:$L,'BSE - SENSEX Index Options'!$C:$C,$A207,'BSE - SENSEX Index Options'!$B:$B,B$147,'BSE - SENSEX Index Options'!$H:$H,"MDAW*")+SUMIFS('BSE - Other Index Options'!$L:$L,'BSE - Other Index Options'!$C:$C,$A207,'BSE - Other Index Options'!$B:$B,B$147,'BSE - Other Index Options'!$H:$H,"Weekly*")+SUMIFS('BSE - Other Index Options'!$L:$L,'BSE - Other Index Options'!$C:$C,$A207,'BSE - Other Index Options'!$B:$B,B$147,'BSE - Other Index Options'!$H:$H,"MDAW*")=0,"",SUMIFS('BSE - SENSEX Index Options'!$L:$L,'BSE - SENSEX Index Options'!$C:$C,$A207,'BSE - SENSEX Index Options'!$B:$B,B$147,'BSE - SENSEX Index Options'!$H:$H,"Weekly*")+SUMIFS('BSE - SENSEX Index Options'!$L:$L,'BSE - SENSEX Index Options'!$C:$C,$A207,'BSE - SENSEX Index Options'!$B:$B,B$147,'BSE - SENSEX Index Options'!$H:$H,"MDAW*")+SUMIFS('BSE - Other Index Options'!$L:$L,'BSE - Other Index Options'!$C:$C,$A207,'BSE - Other Index Options'!$B:$B,B$147,'BSE - Other Index Options'!$H:$H,"Weekly*")+SUMIFS('BSE - Other Index Options'!$L:$L,'BSE - Other Index Options'!$C:$C,$A207,'BSE - Other Index Options'!$B:$B,B$147,'BSE - Other Index Options'!$H:$H,"MDAW*"))</f>
        <v/>
      </c>
      <c r="C207" s="26" t="str">
        <f>IF(SUMIFS('BSE - SENSEX Index Options'!$L:$L,'BSE - SENSEX Index Options'!$C:$C,$A207,'BSE - SENSEX Index Options'!$B:$B,C$147,'BSE - SENSEX Index Options'!$H:$H,"Weekly*")+SUMIFS('BSE - SENSEX Index Options'!$L:$L,'BSE - SENSEX Index Options'!$C:$C,$A207,'BSE - SENSEX Index Options'!$B:$B,C$147,'BSE - SENSEX Index Options'!$H:$H,"MDAW*")+SUMIFS('BSE - Other Index Options'!$L:$L,'BSE - Other Index Options'!$C:$C,$A207,'BSE - Other Index Options'!$B:$B,C$147,'BSE - Other Index Options'!$H:$H,"Weekly*")+SUMIFS('BSE - Other Index Options'!$L:$L,'BSE - Other Index Options'!$C:$C,$A207,'BSE - Other Index Options'!$B:$B,C$147,'BSE - Other Index Options'!$H:$H,"MDAW*")=0,"",SUMIFS('BSE - SENSEX Index Options'!$L:$L,'BSE - SENSEX Index Options'!$C:$C,$A207,'BSE - SENSEX Index Options'!$B:$B,C$147,'BSE - SENSEX Index Options'!$H:$H,"Weekly*")+SUMIFS('BSE - SENSEX Index Options'!$L:$L,'BSE - SENSEX Index Options'!$C:$C,$A207,'BSE - SENSEX Index Options'!$B:$B,C$147,'BSE - SENSEX Index Options'!$H:$H,"MDAW*")+SUMIFS('BSE - Other Index Options'!$L:$L,'BSE - Other Index Options'!$C:$C,$A207,'BSE - Other Index Options'!$B:$B,C$147,'BSE - Other Index Options'!$H:$H,"Weekly*")+SUMIFS('BSE - Other Index Options'!$L:$L,'BSE - Other Index Options'!$C:$C,$A207,'BSE - Other Index Options'!$B:$B,C$147,'BSE - Other Index Options'!$H:$H,"MDAW*"))</f>
        <v/>
      </c>
      <c r="D207" s="26" t="str">
        <f>IF(SUMIFS('BSE - SENSEX Index Options'!$L:$L,'BSE - SENSEX Index Options'!$C:$C,$A207,'BSE - SENSEX Index Options'!$B:$B,D$147,'BSE - SENSEX Index Options'!$H:$H,"Weekly*")+SUMIFS('BSE - SENSEX Index Options'!$L:$L,'BSE - SENSEX Index Options'!$C:$C,$A207,'BSE - SENSEX Index Options'!$B:$B,D$147,'BSE - SENSEX Index Options'!$H:$H,"MDAW*")+SUMIFS('BSE - Other Index Options'!$L:$L,'BSE - Other Index Options'!$C:$C,$A207,'BSE - Other Index Options'!$B:$B,D$147,'BSE - Other Index Options'!$H:$H,"Weekly*")+SUMIFS('BSE - Other Index Options'!$L:$L,'BSE - Other Index Options'!$C:$C,$A207,'BSE - Other Index Options'!$B:$B,D$147,'BSE - Other Index Options'!$H:$H,"MDAW*")=0,"",SUMIFS('BSE - SENSEX Index Options'!$L:$L,'BSE - SENSEX Index Options'!$C:$C,$A207,'BSE - SENSEX Index Options'!$B:$B,D$147,'BSE - SENSEX Index Options'!$H:$H,"Weekly*")+SUMIFS('BSE - SENSEX Index Options'!$L:$L,'BSE - SENSEX Index Options'!$C:$C,$A207,'BSE - SENSEX Index Options'!$B:$B,D$147,'BSE - SENSEX Index Options'!$H:$H,"MDAW*")+SUMIFS('BSE - Other Index Options'!$L:$L,'BSE - Other Index Options'!$C:$C,$A207,'BSE - Other Index Options'!$B:$B,D$147,'BSE - Other Index Options'!$H:$H,"Weekly*")+SUMIFS('BSE - Other Index Options'!$L:$L,'BSE - Other Index Options'!$C:$C,$A207,'BSE - Other Index Options'!$B:$B,D$147,'BSE - Other Index Options'!$H:$H,"MDAW*"))</f>
        <v/>
      </c>
      <c r="E207" s="26" t="str">
        <f>IF(SUMIFS('BSE - SENSEX Index Options'!$L:$L,'BSE - SENSEX Index Options'!$C:$C,$A207,'BSE - SENSEX Index Options'!$B:$B,E$147,'BSE - SENSEX Index Options'!$H:$H,"Weekly*")+SUMIFS('BSE - SENSEX Index Options'!$L:$L,'BSE - SENSEX Index Options'!$C:$C,$A207,'BSE - SENSEX Index Options'!$B:$B,E$147,'BSE - SENSEX Index Options'!$H:$H,"MDAW*")+SUMIFS('BSE - Other Index Options'!$L:$L,'BSE - Other Index Options'!$C:$C,$A207,'BSE - Other Index Options'!$B:$B,E$147,'BSE - Other Index Options'!$H:$H,"Weekly*")+SUMIFS('BSE - Other Index Options'!$L:$L,'BSE - Other Index Options'!$C:$C,$A207,'BSE - Other Index Options'!$B:$B,E$147,'BSE - Other Index Options'!$H:$H,"MDAW*")=0,"",SUMIFS('BSE - SENSEX Index Options'!$L:$L,'BSE - SENSEX Index Options'!$C:$C,$A207,'BSE - SENSEX Index Options'!$B:$B,E$147,'BSE - SENSEX Index Options'!$H:$H,"Weekly*")+SUMIFS('BSE - SENSEX Index Options'!$L:$L,'BSE - SENSEX Index Options'!$C:$C,$A207,'BSE - SENSEX Index Options'!$B:$B,E$147,'BSE - SENSEX Index Options'!$H:$H,"MDAW*")+SUMIFS('BSE - Other Index Options'!$L:$L,'BSE - Other Index Options'!$C:$C,$A207,'BSE - Other Index Options'!$B:$B,E$147,'BSE - Other Index Options'!$H:$H,"Weekly*")+SUMIFS('BSE - Other Index Options'!$L:$L,'BSE - Other Index Options'!$C:$C,$A207,'BSE - Other Index Options'!$B:$B,E$147,'BSE - Other Index Options'!$H:$H,"MDAW*"))</f>
        <v/>
      </c>
      <c r="F207" s="26" t="str">
        <f>IF(SUMIFS('BSE - SENSEX Index Options'!$L:$L,'BSE - SENSEX Index Options'!$C:$C,$A207,'BSE - SENSEX Index Options'!$B:$B,F$147,'BSE - SENSEX Index Options'!$H:$H,"Weekly*")+SUMIFS('BSE - SENSEX Index Options'!$L:$L,'BSE - SENSEX Index Options'!$C:$C,$A207,'BSE - SENSEX Index Options'!$B:$B,F$147,'BSE - SENSEX Index Options'!$H:$H,"MDAW*")+SUMIFS('BSE - Other Index Options'!$L:$L,'BSE - Other Index Options'!$C:$C,$A207,'BSE - Other Index Options'!$B:$B,F$147,'BSE - Other Index Options'!$H:$H,"Weekly*")+SUMIFS('BSE - Other Index Options'!$L:$L,'BSE - Other Index Options'!$C:$C,$A207,'BSE - Other Index Options'!$B:$B,F$147,'BSE - Other Index Options'!$H:$H,"MDAW*")=0,"",SUMIFS('BSE - SENSEX Index Options'!$L:$L,'BSE - SENSEX Index Options'!$C:$C,$A207,'BSE - SENSEX Index Options'!$B:$B,F$147,'BSE - SENSEX Index Options'!$H:$H,"Weekly*")+SUMIFS('BSE - SENSEX Index Options'!$L:$L,'BSE - SENSEX Index Options'!$C:$C,$A207,'BSE - SENSEX Index Options'!$B:$B,F$147,'BSE - SENSEX Index Options'!$H:$H,"MDAW*")+SUMIFS('BSE - Other Index Options'!$L:$L,'BSE - Other Index Options'!$C:$C,$A207,'BSE - Other Index Options'!$B:$B,F$147,'BSE - Other Index Options'!$H:$H,"Weekly*")+SUMIFS('BSE - Other Index Options'!$L:$L,'BSE - Other Index Options'!$C:$C,$A207,'BSE - Other Index Options'!$B:$B,F$147,'BSE - Other Index Options'!$H:$H,"MDAW*"))</f>
        <v/>
      </c>
      <c r="G207" s="26" t="str">
        <f>IF(SUMIFS('BSE - SENSEX Index Options'!$L:$L,'BSE - SENSEX Index Options'!$C:$C,$A207,'BSE - SENSEX Index Options'!$B:$B,G$147,'BSE - SENSEX Index Options'!$H:$H,"Weekly*")+SUMIFS('BSE - SENSEX Index Options'!$L:$L,'BSE - SENSEX Index Options'!$C:$C,$A207,'BSE - SENSEX Index Options'!$B:$B,G$147,'BSE - SENSEX Index Options'!$H:$H,"MDAW*")+SUMIFS('BSE - Other Index Options'!$L:$L,'BSE - Other Index Options'!$C:$C,$A207,'BSE - Other Index Options'!$B:$B,G$147,'BSE - Other Index Options'!$H:$H,"Weekly*")+SUMIFS('BSE - Other Index Options'!$L:$L,'BSE - Other Index Options'!$C:$C,$A207,'BSE - Other Index Options'!$B:$B,G$147,'BSE - Other Index Options'!$H:$H,"MDAW*")=0,"",SUMIFS('BSE - SENSEX Index Options'!$L:$L,'BSE - SENSEX Index Options'!$C:$C,$A207,'BSE - SENSEX Index Options'!$B:$B,G$147,'BSE - SENSEX Index Options'!$H:$H,"Weekly*")+SUMIFS('BSE - SENSEX Index Options'!$L:$L,'BSE - SENSEX Index Options'!$C:$C,$A207,'BSE - SENSEX Index Options'!$B:$B,G$147,'BSE - SENSEX Index Options'!$H:$H,"MDAW*")+SUMIFS('BSE - Other Index Options'!$L:$L,'BSE - Other Index Options'!$C:$C,$A207,'BSE - Other Index Options'!$B:$B,G$147,'BSE - Other Index Options'!$H:$H,"Weekly*")+SUMIFS('BSE - Other Index Options'!$L:$L,'BSE - Other Index Options'!$C:$C,$A207,'BSE - Other Index Options'!$B:$B,G$147,'BSE - Other Index Options'!$H:$H,"MDAW*"))</f>
        <v/>
      </c>
      <c r="H207" s="26" t="str">
        <f t="shared" si="7"/>
        <v/>
      </c>
    </row>
    <row r="208" spans="1:8" hidden="1" outlineLevel="1">
      <c r="A208" t="s">
        <v>86</v>
      </c>
      <c r="B208" s="26" t="str">
        <f>IF(SUMIFS('BSE - SENSEX Index Options'!$L:$L,'BSE - SENSEX Index Options'!$C:$C,$A208,'BSE - SENSEX Index Options'!$B:$B,B$147,'BSE - SENSEX Index Options'!$H:$H,"Weekly*")+SUMIFS('BSE - SENSEX Index Options'!$L:$L,'BSE - SENSEX Index Options'!$C:$C,$A208,'BSE - SENSEX Index Options'!$B:$B,B$147,'BSE - SENSEX Index Options'!$H:$H,"MDAW*")+SUMIFS('BSE - Other Index Options'!$L:$L,'BSE - Other Index Options'!$C:$C,$A208,'BSE - Other Index Options'!$B:$B,B$147,'BSE - Other Index Options'!$H:$H,"Weekly*")+SUMIFS('BSE - Other Index Options'!$L:$L,'BSE - Other Index Options'!$C:$C,$A208,'BSE - Other Index Options'!$B:$B,B$147,'BSE - Other Index Options'!$H:$H,"MDAW*")=0,"",SUMIFS('BSE - SENSEX Index Options'!$L:$L,'BSE - SENSEX Index Options'!$C:$C,$A208,'BSE - SENSEX Index Options'!$B:$B,B$147,'BSE - SENSEX Index Options'!$H:$H,"Weekly*")+SUMIFS('BSE - SENSEX Index Options'!$L:$L,'BSE - SENSEX Index Options'!$C:$C,$A208,'BSE - SENSEX Index Options'!$B:$B,B$147,'BSE - SENSEX Index Options'!$H:$H,"MDAW*")+SUMIFS('BSE - Other Index Options'!$L:$L,'BSE - Other Index Options'!$C:$C,$A208,'BSE - Other Index Options'!$B:$B,B$147,'BSE - Other Index Options'!$H:$H,"Weekly*")+SUMIFS('BSE - Other Index Options'!$L:$L,'BSE - Other Index Options'!$C:$C,$A208,'BSE - Other Index Options'!$B:$B,B$147,'BSE - Other Index Options'!$H:$H,"MDAW*"))</f>
        <v/>
      </c>
      <c r="C208" s="26" t="str">
        <f>IF(SUMIFS('BSE - SENSEX Index Options'!$L:$L,'BSE - SENSEX Index Options'!$C:$C,$A208,'BSE - SENSEX Index Options'!$B:$B,C$147,'BSE - SENSEX Index Options'!$H:$H,"Weekly*")+SUMIFS('BSE - SENSEX Index Options'!$L:$L,'BSE - SENSEX Index Options'!$C:$C,$A208,'BSE - SENSEX Index Options'!$B:$B,C$147,'BSE - SENSEX Index Options'!$H:$H,"MDAW*")+SUMIFS('BSE - Other Index Options'!$L:$L,'BSE - Other Index Options'!$C:$C,$A208,'BSE - Other Index Options'!$B:$B,C$147,'BSE - Other Index Options'!$H:$H,"Weekly*")+SUMIFS('BSE - Other Index Options'!$L:$L,'BSE - Other Index Options'!$C:$C,$A208,'BSE - Other Index Options'!$B:$B,C$147,'BSE - Other Index Options'!$H:$H,"MDAW*")=0,"",SUMIFS('BSE - SENSEX Index Options'!$L:$L,'BSE - SENSEX Index Options'!$C:$C,$A208,'BSE - SENSEX Index Options'!$B:$B,C$147,'BSE - SENSEX Index Options'!$H:$H,"Weekly*")+SUMIFS('BSE - SENSEX Index Options'!$L:$L,'BSE - SENSEX Index Options'!$C:$C,$A208,'BSE - SENSEX Index Options'!$B:$B,C$147,'BSE - SENSEX Index Options'!$H:$H,"MDAW*")+SUMIFS('BSE - Other Index Options'!$L:$L,'BSE - Other Index Options'!$C:$C,$A208,'BSE - Other Index Options'!$B:$B,C$147,'BSE - Other Index Options'!$H:$H,"Weekly*")+SUMIFS('BSE - Other Index Options'!$L:$L,'BSE - Other Index Options'!$C:$C,$A208,'BSE - Other Index Options'!$B:$B,C$147,'BSE - Other Index Options'!$H:$H,"MDAW*"))</f>
        <v/>
      </c>
      <c r="D208" s="26" t="str">
        <f>IF(SUMIFS('BSE - SENSEX Index Options'!$L:$L,'BSE - SENSEX Index Options'!$C:$C,$A208,'BSE - SENSEX Index Options'!$B:$B,D$147,'BSE - SENSEX Index Options'!$H:$H,"Weekly*")+SUMIFS('BSE - SENSEX Index Options'!$L:$L,'BSE - SENSEX Index Options'!$C:$C,$A208,'BSE - SENSEX Index Options'!$B:$B,D$147,'BSE - SENSEX Index Options'!$H:$H,"MDAW*")+SUMIFS('BSE - Other Index Options'!$L:$L,'BSE - Other Index Options'!$C:$C,$A208,'BSE - Other Index Options'!$B:$B,D$147,'BSE - Other Index Options'!$H:$H,"Weekly*")+SUMIFS('BSE - Other Index Options'!$L:$L,'BSE - Other Index Options'!$C:$C,$A208,'BSE - Other Index Options'!$B:$B,D$147,'BSE - Other Index Options'!$H:$H,"MDAW*")=0,"",SUMIFS('BSE - SENSEX Index Options'!$L:$L,'BSE - SENSEX Index Options'!$C:$C,$A208,'BSE - SENSEX Index Options'!$B:$B,D$147,'BSE - SENSEX Index Options'!$H:$H,"Weekly*")+SUMIFS('BSE - SENSEX Index Options'!$L:$L,'BSE - SENSEX Index Options'!$C:$C,$A208,'BSE - SENSEX Index Options'!$B:$B,D$147,'BSE - SENSEX Index Options'!$H:$H,"MDAW*")+SUMIFS('BSE - Other Index Options'!$L:$L,'BSE - Other Index Options'!$C:$C,$A208,'BSE - Other Index Options'!$B:$B,D$147,'BSE - Other Index Options'!$H:$H,"Weekly*")+SUMIFS('BSE - Other Index Options'!$L:$L,'BSE - Other Index Options'!$C:$C,$A208,'BSE - Other Index Options'!$B:$B,D$147,'BSE - Other Index Options'!$H:$H,"MDAW*"))</f>
        <v/>
      </c>
      <c r="E208" s="26" t="str">
        <f>IF(SUMIFS('BSE - SENSEX Index Options'!$L:$L,'BSE - SENSEX Index Options'!$C:$C,$A208,'BSE - SENSEX Index Options'!$B:$B,E$147,'BSE - SENSEX Index Options'!$H:$H,"Weekly*")+SUMIFS('BSE - SENSEX Index Options'!$L:$L,'BSE - SENSEX Index Options'!$C:$C,$A208,'BSE - SENSEX Index Options'!$B:$B,E$147,'BSE - SENSEX Index Options'!$H:$H,"MDAW*")+SUMIFS('BSE - Other Index Options'!$L:$L,'BSE - Other Index Options'!$C:$C,$A208,'BSE - Other Index Options'!$B:$B,E$147,'BSE - Other Index Options'!$H:$H,"Weekly*")+SUMIFS('BSE - Other Index Options'!$L:$L,'BSE - Other Index Options'!$C:$C,$A208,'BSE - Other Index Options'!$B:$B,E$147,'BSE - Other Index Options'!$H:$H,"MDAW*")=0,"",SUMIFS('BSE - SENSEX Index Options'!$L:$L,'BSE - SENSEX Index Options'!$C:$C,$A208,'BSE - SENSEX Index Options'!$B:$B,E$147,'BSE - SENSEX Index Options'!$H:$H,"Weekly*")+SUMIFS('BSE - SENSEX Index Options'!$L:$L,'BSE - SENSEX Index Options'!$C:$C,$A208,'BSE - SENSEX Index Options'!$B:$B,E$147,'BSE - SENSEX Index Options'!$H:$H,"MDAW*")+SUMIFS('BSE - Other Index Options'!$L:$L,'BSE - Other Index Options'!$C:$C,$A208,'BSE - Other Index Options'!$B:$B,E$147,'BSE - Other Index Options'!$H:$H,"Weekly*")+SUMIFS('BSE - Other Index Options'!$L:$L,'BSE - Other Index Options'!$C:$C,$A208,'BSE - Other Index Options'!$B:$B,E$147,'BSE - Other Index Options'!$H:$H,"MDAW*"))</f>
        <v/>
      </c>
      <c r="F208" s="26" t="str">
        <f>IF(SUMIFS('BSE - SENSEX Index Options'!$L:$L,'BSE - SENSEX Index Options'!$C:$C,$A208,'BSE - SENSEX Index Options'!$B:$B,F$147,'BSE - SENSEX Index Options'!$H:$H,"Weekly*")+SUMIFS('BSE - SENSEX Index Options'!$L:$L,'BSE - SENSEX Index Options'!$C:$C,$A208,'BSE - SENSEX Index Options'!$B:$B,F$147,'BSE - SENSEX Index Options'!$H:$H,"MDAW*")+SUMIFS('BSE - Other Index Options'!$L:$L,'BSE - Other Index Options'!$C:$C,$A208,'BSE - Other Index Options'!$B:$B,F$147,'BSE - Other Index Options'!$H:$H,"Weekly*")+SUMIFS('BSE - Other Index Options'!$L:$L,'BSE - Other Index Options'!$C:$C,$A208,'BSE - Other Index Options'!$B:$B,F$147,'BSE - Other Index Options'!$H:$H,"MDAW*")=0,"",SUMIFS('BSE - SENSEX Index Options'!$L:$L,'BSE - SENSEX Index Options'!$C:$C,$A208,'BSE - SENSEX Index Options'!$B:$B,F$147,'BSE - SENSEX Index Options'!$H:$H,"Weekly*")+SUMIFS('BSE - SENSEX Index Options'!$L:$L,'BSE - SENSEX Index Options'!$C:$C,$A208,'BSE - SENSEX Index Options'!$B:$B,F$147,'BSE - SENSEX Index Options'!$H:$H,"MDAW*")+SUMIFS('BSE - Other Index Options'!$L:$L,'BSE - Other Index Options'!$C:$C,$A208,'BSE - Other Index Options'!$B:$B,F$147,'BSE - Other Index Options'!$H:$H,"Weekly*")+SUMIFS('BSE - Other Index Options'!$L:$L,'BSE - Other Index Options'!$C:$C,$A208,'BSE - Other Index Options'!$B:$B,F$147,'BSE - Other Index Options'!$H:$H,"MDAW*"))</f>
        <v/>
      </c>
      <c r="G208" s="26" t="str">
        <f>IF(SUMIFS('BSE - SENSEX Index Options'!$L:$L,'BSE - SENSEX Index Options'!$C:$C,$A208,'BSE - SENSEX Index Options'!$B:$B,G$147,'BSE - SENSEX Index Options'!$H:$H,"Weekly*")+SUMIFS('BSE - SENSEX Index Options'!$L:$L,'BSE - SENSEX Index Options'!$C:$C,$A208,'BSE - SENSEX Index Options'!$B:$B,G$147,'BSE - SENSEX Index Options'!$H:$H,"MDAW*")+SUMIFS('BSE - Other Index Options'!$L:$L,'BSE - Other Index Options'!$C:$C,$A208,'BSE - Other Index Options'!$B:$B,G$147,'BSE - Other Index Options'!$H:$H,"Weekly*")+SUMIFS('BSE - Other Index Options'!$L:$L,'BSE - Other Index Options'!$C:$C,$A208,'BSE - Other Index Options'!$B:$B,G$147,'BSE - Other Index Options'!$H:$H,"MDAW*")=0,"",SUMIFS('BSE - SENSEX Index Options'!$L:$L,'BSE - SENSEX Index Options'!$C:$C,$A208,'BSE - SENSEX Index Options'!$B:$B,G$147,'BSE - SENSEX Index Options'!$H:$H,"Weekly*")+SUMIFS('BSE - SENSEX Index Options'!$L:$L,'BSE - SENSEX Index Options'!$C:$C,$A208,'BSE - SENSEX Index Options'!$B:$B,G$147,'BSE - SENSEX Index Options'!$H:$H,"MDAW*")+SUMIFS('BSE - Other Index Options'!$L:$L,'BSE - Other Index Options'!$C:$C,$A208,'BSE - Other Index Options'!$B:$B,G$147,'BSE - Other Index Options'!$H:$H,"Weekly*")+SUMIFS('BSE - Other Index Options'!$L:$L,'BSE - Other Index Options'!$C:$C,$A208,'BSE - Other Index Options'!$B:$B,G$147,'BSE - Other Index Options'!$H:$H,"MDAW*"))</f>
        <v/>
      </c>
      <c r="H208" s="26" t="str">
        <f t="shared" si="7"/>
        <v/>
      </c>
    </row>
    <row r="209" spans="1:8" hidden="1" outlineLevel="1">
      <c r="A209" t="s">
        <v>87</v>
      </c>
      <c r="B209" s="26" t="str">
        <f>IF(SUMIFS('BSE - SENSEX Index Options'!$L:$L,'BSE - SENSEX Index Options'!$C:$C,$A209,'BSE - SENSEX Index Options'!$B:$B,B$147,'BSE - SENSEX Index Options'!$H:$H,"Weekly*")+SUMIFS('BSE - SENSEX Index Options'!$L:$L,'BSE - SENSEX Index Options'!$C:$C,$A209,'BSE - SENSEX Index Options'!$B:$B,B$147,'BSE - SENSEX Index Options'!$H:$H,"MDAW*")+SUMIFS('BSE - Other Index Options'!$L:$L,'BSE - Other Index Options'!$C:$C,$A209,'BSE - Other Index Options'!$B:$B,B$147,'BSE - Other Index Options'!$H:$H,"Weekly*")+SUMIFS('BSE - Other Index Options'!$L:$L,'BSE - Other Index Options'!$C:$C,$A209,'BSE - Other Index Options'!$B:$B,B$147,'BSE - Other Index Options'!$H:$H,"MDAW*")=0,"",SUMIFS('BSE - SENSEX Index Options'!$L:$L,'BSE - SENSEX Index Options'!$C:$C,$A209,'BSE - SENSEX Index Options'!$B:$B,B$147,'BSE - SENSEX Index Options'!$H:$H,"Weekly*")+SUMIFS('BSE - SENSEX Index Options'!$L:$L,'BSE - SENSEX Index Options'!$C:$C,$A209,'BSE - SENSEX Index Options'!$B:$B,B$147,'BSE - SENSEX Index Options'!$H:$H,"MDAW*")+SUMIFS('BSE - Other Index Options'!$L:$L,'BSE - Other Index Options'!$C:$C,$A209,'BSE - Other Index Options'!$B:$B,B$147,'BSE - Other Index Options'!$H:$H,"Weekly*")+SUMIFS('BSE - Other Index Options'!$L:$L,'BSE - Other Index Options'!$C:$C,$A209,'BSE - Other Index Options'!$B:$B,B$147,'BSE - Other Index Options'!$H:$H,"MDAW*"))</f>
        <v/>
      </c>
      <c r="C209" s="26" t="str">
        <f>IF(SUMIFS('BSE - SENSEX Index Options'!$L:$L,'BSE - SENSEX Index Options'!$C:$C,$A209,'BSE - SENSEX Index Options'!$B:$B,C$147,'BSE - SENSEX Index Options'!$H:$H,"Weekly*")+SUMIFS('BSE - SENSEX Index Options'!$L:$L,'BSE - SENSEX Index Options'!$C:$C,$A209,'BSE - SENSEX Index Options'!$B:$B,C$147,'BSE - SENSEX Index Options'!$H:$H,"MDAW*")+SUMIFS('BSE - Other Index Options'!$L:$L,'BSE - Other Index Options'!$C:$C,$A209,'BSE - Other Index Options'!$B:$B,C$147,'BSE - Other Index Options'!$H:$H,"Weekly*")+SUMIFS('BSE - Other Index Options'!$L:$L,'BSE - Other Index Options'!$C:$C,$A209,'BSE - Other Index Options'!$B:$B,C$147,'BSE - Other Index Options'!$H:$H,"MDAW*")=0,"",SUMIFS('BSE - SENSEX Index Options'!$L:$L,'BSE - SENSEX Index Options'!$C:$C,$A209,'BSE - SENSEX Index Options'!$B:$B,C$147,'BSE - SENSEX Index Options'!$H:$H,"Weekly*")+SUMIFS('BSE - SENSEX Index Options'!$L:$L,'BSE - SENSEX Index Options'!$C:$C,$A209,'BSE - SENSEX Index Options'!$B:$B,C$147,'BSE - SENSEX Index Options'!$H:$H,"MDAW*")+SUMIFS('BSE - Other Index Options'!$L:$L,'BSE - Other Index Options'!$C:$C,$A209,'BSE - Other Index Options'!$B:$B,C$147,'BSE - Other Index Options'!$H:$H,"Weekly*")+SUMIFS('BSE - Other Index Options'!$L:$L,'BSE - Other Index Options'!$C:$C,$A209,'BSE - Other Index Options'!$B:$B,C$147,'BSE - Other Index Options'!$H:$H,"MDAW*"))</f>
        <v/>
      </c>
      <c r="D209" s="26" t="str">
        <f>IF(SUMIFS('BSE - SENSEX Index Options'!$L:$L,'BSE - SENSEX Index Options'!$C:$C,$A209,'BSE - SENSEX Index Options'!$B:$B,D$147,'BSE - SENSEX Index Options'!$H:$H,"Weekly*")+SUMIFS('BSE - SENSEX Index Options'!$L:$L,'BSE - SENSEX Index Options'!$C:$C,$A209,'BSE - SENSEX Index Options'!$B:$B,D$147,'BSE - SENSEX Index Options'!$H:$H,"MDAW*")+SUMIFS('BSE - Other Index Options'!$L:$L,'BSE - Other Index Options'!$C:$C,$A209,'BSE - Other Index Options'!$B:$B,D$147,'BSE - Other Index Options'!$H:$H,"Weekly*")+SUMIFS('BSE - Other Index Options'!$L:$L,'BSE - Other Index Options'!$C:$C,$A209,'BSE - Other Index Options'!$B:$B,D$147,'BSE - Other Index Options'!$H:$H,"MDAW*")=0,"",SUMIFS('BSE - SENSEX Index Options'!$L:$L,'BSE - SENSEX Index Options'!$C:$C,$A209,'BSE - SENSEX Index Options'!$B:$B,D$147,'BSE - SENSEX Index Options'!$H:$H,"Weekly*")+SUMIFS('BSE - SENSEX Index Options'!$L:$L,'BSE - SENSEX Index Options'!$C:$C,$A209,'BSE - SENSEX Index Options'!$B:$B,D$147,'BSE - SENSEX Index Options'!$H:$H,"MDAW*")+SUMIFS('BSE - Other Index Options'!$L:$L,'BSE - Other Index Options'!$C:$C,$A209,'BSE - Other Index Options'!$B:$B,D$147,'BSE - Other Index Options'!$H:$H,"Weekly*")+SUMIFS('BSE - Other Index Options'!$L:$L,'BSE - Other Index Options'!$C:$C,$A209,'BSE - Other Index Options'!$B:$B,D$147,'BSE - Other Index Options'!$H:$H,"MDAW*"))</f>
        <v/>
      </c>
      <c r="E209" s="26" t="str">
        <f>IF(SUMIFS('BSE - SENSEX Index Options'!$L:$L,'BSE - SENSEX Index Options'!$C:$C,$A209,'BSE - SENSEX Index Options'!$B:$B,E$147,'BSE - SENSEX Index Options'!$H:$H,"Weekly*")+SUMIFS('BSE - SENSEX Index Options'!$L:$L,'BSE - SENSEX Index Options'!$C:$C,$A209,'BSE - SENSEX Index Options'!$B:$B,E$147,'BSE - SENSEX Index Options'!$H:$H,"MDAW*")+SUMIFS('BSE - Other Index Options'!$L:$L,'BSE - Other Index Options'!$C:$C,$A209,'BSE - Other Index Options'!$B:$B,E$147,'BSE - Other Index Options'!$H:$H,"Weekly*")+SUMIFS('BSE - Other Index Options'!$L:$L,'BSE - Other Index Options'!$C:$C,$A209,'BSE - Other Index Options'!$B:$B,E$147,'BSE - Other Index Options'!$H:$H,"MDAW*")=0,"",SUMIFS('BSE - SENSEX Index Options'!$L:$L,'BSE - SENSEX Index Options'!$C:$C,$A209,'BSE - SENSEX Index Options'!$B:$B,E$147,'BSE - SENSEX Index Options'!$H:$H,"Weekly*")+SUMIFS('BSE - SENSEX Index Options'!$L:$L,'BSE - SENSEX Index Options'!$C:$C,$A209,'BSE - SENSEX Index Options'!$B:$B,E$147,'BSE - SENSEX Index Options'!$H:$H,"MDAW*")+SUMIFS('BSE - Other Index Options'!$L:$L,'BSE - Other Index Options'!$C:$C,$A209,'BSE - Other Index Options'!$B:$B,E$147,'BSE - Other Index Options'!$H:$H,"Weekly*")+SUMIFS('BSE - Other Index Options'!$L:$L,'BSE - Other Index Options'!$C:$C,$A209,'BSE - Other Index Options'!$B:$B,E$147,'BSE - Other Index Options'!$H:$H,"MDAW*"))</f>
        <v/>
      </c>
      <c r="F209" s="26" t="str">
        <f>IF(SUMIFS('BSE - SENSEX Index Options'!$L:$L,'BSE - SENSEX Index Options'!$C:$C,$A209,'BSE - SENSEX Index Options'!$B:$B,F$147,'BSE - SENSEX Index Options'!$H:$H,"Weekly*")+SUMIFS('BSE - SENSEX Index Options'!$L:$L,'BSE - SENSEX Index Options'!$C:$C,$A209,'BSE - SENSEX Index Options'!$B:$B,F$147,'BSE - SENSEX Index Options'!$H:$H,"MDAW*")+SUMIFS('BSE - Other Index Options'!$L:$L,'BSE - Other Index Options'!$C:$C,$A209,'BSE - Other Index Options'!$B:$B,F$147,'BSE - Other Index Options'!$H:$H,"Weekly*")+SUMIFS('BSE - Other Index Options'!$L:$L,'BSE - Other Index Options'!$C:$C,$A209,'BSE - Other Index Options'!$B:$B,F$147,'BSE - Other Index Options'!$H:$H,"MDAW*")=0,"",SUMIFS('BSE - SENSEX Index Options'!$L:$L,'BSE - SENSEX Index Options'!$C:$C,$A209,'BSE - SENSEX Index Options'!$B:$B,F$147,'BSE - SENSEX Index Options'!$H:$H,"Weekly*")+SUMIFS('BSE - SENSEX Index Options'!$L:$L,'BSE - SENSEX Index Options'!$C:$C,$A209,'BSE - SENSEX Index Options'!$B:$B,F$147,'BSE - SENSEX Index Options'!$H:$H,"MDAW*")+SUMIFS('BSE - Other Index Options'!$L:$L,'BSE - Other Index Options'!$C:$C,$A209,'BSE - Other Index Options'!$B:$B,F$147,'BSE - Other Index Options'!$H:$H,"Weekly*")+SUMIFS('BSE - Other Index Options'!$L:$L,'BSE - Other Index Options'!$C:$C,$A209,'BSE - Other Index Options'!$B:$B,F$147,'BSE - Other Index Options'!$H:$H,"MDAW*"))</f>
        <v/>
      </c>
      <c r="G209" s="26" t="str">
        <f>IF(SUMIFS('BSE - SENSEX Index Options'!$L:$L,'BSE - SENSEX Index Options'!$C:$C,$A209,'BSE - SENSEX Index Options'!$B:$B,G$147,'BSE - SENSEX Index Options'!$H:$H,"Weekly*")+SUMIFS('BSE - SENSEX Index Options'!$L:$L,'BSE - SENSEX Index Options'!$C:$C,$A209,'BSE - SENSEX Index Options'!$B:$B,G$147,'BSE - SENSEX Index Options'!$H:$H,"MDAW*")+SUMIFS('BSE - Other Index Options'!$L:$L,'BSE - Other Index Options'!$C:$C,$A209,'BSE - Other Index Options'!$B:$B,G$147,'BSE - Other Index Options'!$H:$H,"Weekly*")+SUMIFS('BSE - Other Index Options'!$L:$L,'BSE - Other Index Options'!$C:$C,$A209,'BSE - Other Index Options'!$B:$B,G$147,'BSE - Other Index Options'!$H:$H,"MDAW*")=0,"",SUMIFS('BSE - SENSEX Index Options'!$L:$L,'BSE - SENSEX Index Options'!$C:$C,$A209,'BSE - SENSEX Index Options'!$B:$B,G$147,'BSE - SENSEX Index Options'!$H:$H,"Weekly*")+SUMIFS('BSE - SENSEX Index Options'!$L:$L,'BSE - SENSEX Index Options'!$C:$C,$A209,'BSE - SENSEX Index Options'!$B:$B,G$147,'BSE - SENSEX Index Options'!$H:$H,"MDAW*")+SUMIFS('BSE - Other Index Options'!$L:$L,'BSE - Other Index Options'!$C:$C,$A209,'BSE - Other Index Options'!$B:$B,G$147,'BSE - Other Index Options'!$H:$H,"Weekly*")+SUMIFS('BSE - Other Index Options'!$L:$L,'BSE - Other Index Options'!$C:$C,$A209,'BSE - Other Index Options'!$B:$B,G$147,'BSE - Other Index Options'!$H:$H,"MDAW*"))</f>
        <v/>
      </c>
      <c r="H209" s="26" t="str">
        <f t="shared" si="7"/>
        <v/>
      </c>
    </row>
    <row r="210" spans="1:8" hidden="1" outlineLevel="1">
      <c r="A210" t="s">
        <v>88</v>
      </c>
      <c r="B210" s="26" t="str">
        <f>IF(SUMIFS('BSE - SENSEX Index Options'!$L:$L,'BSE - SENSEX Index Options'!$C:$C,$A210,'BSE - SENSEX Index Options'!$B:$B,B$147,'BSE - SENSEX Index Options'!$H:$H,"Weekly*")+SUMIFS('BSE - SENSEX Index Options'!$L:$L,'BSE - SENSEX Index Options'!$C:$C,$A210,'BSE - SENSEX Index Options'!$B:$B,B$147,'BSE - SENSEX Index Options'!$H:$H,"MDAW*")+SUMIFS('BSE - Other Index Options'!$L:$L,'BSE - Other Index Options'!$C:$C,$A210,'BSE - Other Index Options'!$B:$B,B$147,'BSE - Other Index Options'!$H:$H,"Weekly*")+SUMIFS('BSE - Other Index Options'!$L:$L,'BSE - Other Index Options'!$C:$C,$A210,'BSE - Other Index Options'!$B:$B,B$147,'BSE - Other Index Options'!$H:$H,"MDAW*")=0,"",SUMIFS('BSE - SENSEX Index Options'!$L:$L,'BSE - SENSEX Index Options'!$C:$C,$A210,'BSE - SENSEX Index Options'!$B:$B,B$147,'BSE - SENSEX Index Options'!$H:$H,"Weekly*")+SUMIFS('BSE - SENSEX Index Options'!$L:$L,'BSE - SENSEX Index Options'!$C:$C,$A210,'BSE - SENSEX Index Options'!$B:$B,B$147,'BSE - SENSEX Index Options'!$H:$H,"MDAW*")+SUMIFS('BSE - Other Index Options'!$L:$L,'BSE - Other Index Options'!$C:$C,$A210,'BSE - Other Index Options'!$B:$B,B$147,'BSE - Other Index Options'!$H:$H,"Weekly*")+SUMIFS('BSE - Other Index Options'!$L:$L,'BSE - Other Index Options'!$C:$C,$A210,'BSE - Other Index Options'!$B:$B,B$147,'BSE - Other Index Options'!$H:$H,"MDAW*"))</f>
        <v/>
      </c>
      <c r="C210" s="26" t="str">
        <f>IF(SUMIFS('BSE - SENSEX Index Options'!$L:$L,'BSE - SENSEX Index Options'!$C:$C,$A210,'BSE - SENSEX Index Options'!$B:$B,C$147,'BSE - SENSEX Index Options'!$H:$H,"Weekly*")+SUMIFS('BSE - SENSEX Index Options'!$L:$L,'BSE - SENSEX Index Options'!$C:$C,$A210,'BSE - SENSEX Index Options'!$B:$B,C$147,'BSE - SENSEX Index Options'!$H:$H,"MDAW*")+SUMIFS('BSE - Other Index Options'!$L:$L,'BSE - Other Index Options'!$C:$C,$A210,'BSE - Other Index Options'!$B:$B,C$147,'BSE - Other Index Options'!$H:$H,"Weekly*")+SUMIFS('BSE - Other Index Options'!$L:$L,'BSE - Other Index Options'!$C:$C,$A210,'BSE - Other Index Options'!$B:$B,C$147,'BSE - Other Index Options'!$H:$H,"MDAW*")=0,"",SUMIFS('BSE - SENSEX Index Options'!$L:$L,'BSE - SENSEX Index Options'!$C:$C,$A210,'BSE - SENSEX Index Options'!$B:$B,C$147,'BSE - SENSEX Index Options'!$H:$H,"Weekly*")+SUMIFS('BSE - SENSEX Index Options'!$L:$L,'BSE - SENSEX Index Options'!$C:$C,$A210,'BSE - SENSEX Index Options'!$B:$B,C$147,'BSE - SENSEX Index Options'!$H:$H,"MDAW*")+SUMIFS('BSE - Other Index Options'!$L:$L,'BSE - Other Index Options'!$C:$C,$A210,'BSE - Other Index Options'!$B:$B,C$147,'BSE - Other Index Options'!$H:$H,"Weekly*")+SUMIFS('BSE - Other Index Options'!$L:$L,'BSE - Other Index Options'!$C:$C,$A210,'BSE - Other Index Options'!$B:$B,C$147,'BSE - Other Index Options'!$H:$H,"MDAW*"))</f>
        <v/>
      </c>
      <c r="D210" s="26" t="str">
        <f>IF(SUMIFS('BSE - SENSEX Index Options'!$L:$L,'BSE - SENSEX Index Options'!$C:$C,$A210,'BSE - SENSEX Index Options'!$B:$B,D$147,'BSE - SENSEX Index Options'!$H:$H,"Weekly*")+SUMIFS('BSE - SENSEX Index Options'!$L:$L,'BSE - SENSEX Index Options'!$C:$C,$A210,'BSE - SENSEX Index Options'!$B:$B,D$147,'BSE - SENSEX Index Options'!$H:$H,"MDAW*")+SUMIFS('BSE - Other Index Options'!$L:$L,'BSE - Other Index Options'!$C:$C,$A210,'BSE - Other Index Options'!$B:$B,D$147,'BSE - Other Index Options'!$H:$H,"Weekly*")+SUMIFS('BSE - Other Index Options'!$L:$L,'BSE - Other Index Options'!$C:$C,$A210,'BSE - Other Index Options'!$B:$B,D$147,'BSE - Other Index Options'!$H:$H,"MDAW*")=0,"",SUMIFS('BSE - SENSEX Index Options'!$L:$L,'BSE - SENSEX Index Options'!$C:$C,$A210,'BSE - SENSEX Index Options'!$B:$B,D$147,'BSE - SENSEX Index Options'!$H:$H,"Weekly*")+SUMIFS('BSE - SENSEX Index Options'!$L:$L,'BSE - SENSEX Index Options'!$C:$C,$A210,'BSE - SENSEX Index Options'!$B:$B,D$147,'BSE - SENSEX Index Options'!$H:$H,"MDAW*")+SUMIFS('BSE - Other Index Options'!$L:$L,'BSE - Other Index Options'!$C:$C,$A210,'BSE - Other Index Options'!$B:$B,D$147,'BSE - Other Index Options'!$H:$H,"Weekly*")+SUMIFS('BSE - Other Index Options'!$L:$L,'BSE - Other Index Options'!$C:$C,$A210,'BSE - Other Index Options'!$B:$B,D$147,'BSE - Other Index Options'!$H:$H,"MDAW*"))</f>
        <v/>
      </c>
      <c r="E210" s="26" t="str">
        <f>IF(SUMIFS('BSE - SENSEX Index Options'!$L:$L,'BSE - SENSEX Index Options'!$C:$C,$A210,'BSE - SENSEX Index Options'!$B:$B,E$147,'BSE - SENSEX Index Options'!$H:$H,"Weekly*")+SUMIFS('BSE - SENSEX Index Options'!$L:$L,'BSE - SENSEX Index Options'!$C:$C,$A210,'BSE - SENSEX Index Options'!$B:$B,E$147,'BSE - SENSEX Index Options'!$H:$H,"MDAW*")+SUMIFS('BSE - Other Index Options'!$L:$L,'BSE - Other Index Options'!$C:$C,$A210,'BSE - Other Index Options'!$B:$B,E$147,'BSE - Other Index Options'!$H:$H,"Weekly*")+SUMIFS('BSE - Other Index Options'!$L:$L,'BSE - Other Index Options'!$C:$C,$A210,'BSE - Other Index Options'!$B:$B,E$147,'BSE - Other Index Options'!$H:$H,"MDAW*")=0,"",SUMIFS('BSE - SENSEX Index Options'!$L:$L,'BSE - SENSEX Index Options'!$C:$C,$A210,'BSE - SENSEX Index Options'!$B:$B,E$147,'BSE - SENSEX Index Options'!$H:$H,"Weekly*")+SUMIFS('BSE - SENSEX Index Options'!$L:$L,'BSE - SENSEX Index Options'!$C:$C,$A210,'BSE - SENSEX Index Options'!$B:$B,E$147,'BSE - SENSEX Index Options'!$H:$H,"MDAW*")+SUMIFS('BSE - Other Index Options'!$L:$L,'BSE - Other Index Options'!$C:$C,$A210,'BSE - Other Index Options'!$B:$B,E$147,'BSE - Other Index Options'!$H:$H,"Weekly*")+SUMIFS('BSE - Other Index Options'!$L:$L,'BSE - Other Index Options'!$C:$C,$A210,'BSE - Other Index Options'!$B:$B,E$147,'BSE - Other Index Options'!$H:$H,"MDAW*"))</f>
        <v/>
      </c>
      <c r="F210" s="26" t="str">
        <f>IF(SUMIFS('BSE - SENSEX Index Options'!$L:$L,'BSE - SENSEX Index Options'!$C:$C,$A210,'BSE - SENSEX Index Options'!$B:$B,F$147,'BSE - SENSEX Index Options'!$H:$H,"Weekly*")+SUMIFS('BSE - SENSEX Index Options'!$L:$L,'BSE - SENSEX Index Options'!$C:$C,$A210,'BSE - SENSEX Index Options'!$B:$B,F$147,'BSE - SENSEX Index Options'!$H:$H,"MDAW*")+SUMIFS('BSE - Other Index Options'!$L:$L,'BSE - Other Index Options'!$C:$C,$A210,'BSE - Other Index Options'!$B:$B,F$147,'BSE - Other Index Options'!$H:$H,"Weekly*")+SUMIFS('BSE - Other Index Options'!$L:$L,'BSE - Other Index Options'!$C:$C,$A210,'BSE - Other Index Options'!$B:$B,F$147,'BSE - Other Index Options'!$H:$H,"MDAW*")=0,"",SUMIFS('BSE - SENSEX Index Options'!$L:$L,'BSE - SENSEX Index Options'!$C:$C,$A210,'BSE - SENSEX Index Options'!$B:$B,F$147,'BSE - SENSEX Index Options'!$H:$H,"Weekly*")+SUMIFS('BSE - SENSEX Index Options'!$L:$L,'BSE - SENSEX Index Options'!$C:$C,$A210,'BSE - SENSEX Index Options'!$B:$B,F$147,'BSE - SENSEX Index Options'!$H:$H,"MDAW*")+SUMIFS('BSE - Other Index Options'!$L:$L,'BSE - Other Index Options'!$C:$C,$A210,'BSE - Other Index Options'!$B:$B,F$147,'BSE - Other Index Options'!$H:$H,"Weekly*")+SUMIFS('BSE - Other Index Options'!$L:$L,'BSE - Other Index Options'!$C:$C,$A210,'BSE - Other Index Options'!$B:$B,F$147,'BSE - Other Index Options'!$H:$H,"MDAW*"))</f>
        <v/>
      </c>
      <c r="G210" s="26" t="str">
        <f>IF(SUMIFS('BSE - SENSEX Index Options'!$L:$L,'BSE - SENSEX Index Options'!$C:$C,$A210,'BSE - SENSEX Index Options'!$B:$B,G$147,'BSE - SENSEX Index Options'!$H:$H,"Weekly*")+SUMIFS('BSE - SENSEX Index Options'!$L:$L,'BSE - SENSEX Index Options'!$C:$C,$A210,'BSE - SENSEX Index Options'!$B:$B,G$147,'BSE - SENSEX Index Options'!$H:$H,"MDAW*")+SUMIFS('BSE - Other Index Options'!$L:$L,'BSE - Other Index Options'!$C:$C,$A210,'BSE - Other Index Options'!$B:$B,G$147,'BSE - Other Index Options'!$H:$H,"Weekly*")+SUMIFS('BSE - Other Index Options'!$L:$L,'BSE - Other Index Options'!$C:$C,$A210,'BSE - Other Index Options'!$B:$B,G$147,'BSE - Other Index Options'!$H:$H,"MDAW*")=0,"",SUMIFS('BSE - SENSEX Index Options'!$L:$L,'BSE - SENSEX Index Options'!$C:$C,$A210,'BSE - SENSEX Index Options'!$B:$B,G$147,'BSE - SENSEX Index Options'!$H:$H,"Weekly*")+SUMIFS('BSE - SENSEX Index Options'!$L:$L,'BSE - SENSEX Index Options'!$C:$C,$A210,'BSE - SENSEX Index Options'!$B:$B,G$147,'BSE - SENSEX Index Options'!$H:$H,"MDAW*")+SUMIFS('BSE - Other Index Options'!$L:$L,'BSE - Other Index Options'!$C:$C,$A210,'BSE - Other Index Options'!$B:$B,G$147,'BSE - Other Index Options'!$H:$H,"Weekly*")+SUMIFS('BSE - Other Index Options'!$L:$L,'BSE - Other Index Options'!$C:$C,$A210,'BSE - Other Index Options'!$B:$B,G$147,'BSE - Other Index Options'!$H:$H,"MDAW*"))</f>
        <v/>
      </c>
      <c r="H210" s="26" t="str">
        <f t="shared" si="7"/>
        <v/>
      </c>
    </row>
    <row r="211" spans="1:8" hidden="1" outlineLevel="1">
      <c r="A211" t="s">
        <v>89</v>
      </c>
      <c r="B211" s="26" t="str">
        <f>IF(SUMIFS('BSE - SENSEX Index Options'!$L:$L,'BSE - SENSEX Index Options'!$C:$C,$A211,'BSE - SENSEX Index Options'!$B:$B,B$147,'BSE - SENSEX Index Options'!$H:$H,"Weekly*")+SUMIFS('BSE - SENSEX Index Options'!$L:$L,'BSE - SENSEX Index Options'!$C:$C,$A211,'BSE - SENSEX Index Options'!$B:$B,B$147,'BSE - SENSEX Index Options'!$H:$H,"MDAW*")+SUMIFS('BSE - Other Index Options'!$L:$L,'BSE - Other Index Options'!$C:$C,$A211,'BSE - Other Index Options'!$B:$B,B$147,'BSE - Other Index Options'!$H:$H,"Weekly*")+SUMIFS('BSE - Other Index Options'!$L:$L,'BSE - Other Index Options'!$C:$C,$A211,'BSE - Other Index Options'!$B:$B,B$147,'BSE - Other Index Options'!$H:$H,"MDAW*")=0,"",SUMIFS('BSE - SENSEX Index Options'!$L:$L,'BSE - SENSEX Index Options'!$C:$C,$A211,'BSE - SENSEX Index Options'!$B:$B,B$147,'BSE - SENSEX Index Options'!$H:$H,"Weekly*")+SUMIFS('BSE - SENSEX Index Options'!$L:$L,'BSE - SENSEX Index Options'!$C:$C,$A211,'BSE - SENSEX Index Options'!$B:$B,B$147,'BSE - SENSEX Index Options'!$H:$H,"MDAW*")+SUMIFS('BSE - Other Index Options'!$L:$L,'BSE - Other Index Options'!$C:$C,$A211,'BSE - Other Index Options'!$B:$B,B$147,'BSE - Other Index Options'!$H:$H,"Weekly*")+SUMIFS('BSE - Other Index Options'!$L:$L,'BSE - Other Index Options'!$C:$C,$A211,'BSE - Other Index Options'!$B:$B,B$147,'BSE - Other Index Options'!$H:$H,"MDAW*"))</f>
        <v/>
      </c>
      <c r="C211" s="26" t="str">
        <f>IF(SUMIFS('BSE - SENSEX Index Options'!$L:$L,'BSE - SENSEX Index Options'!$C:$C,$A211,'BSE - SENSEX Index Options'!$B:$B,C$147,'BSE - SENSEX Index Options'!$H:$H,"Weekly*")+SUMIFS('BSE - SENSEX Index Options'!$L:$L,'BSE - SENSEX Index Options'!$C:$C,$A211,'BSE - SENSEX Index Options'!$B:$B,C$147,'BSE - SENSEX Index Options'!$H:$H,"MDAW*")+SUMIFS('BSE - Other Index Options'!$L:$L,'BSE - Other Index Options'!$C:$C,$A211,'BSE - Other Index Options'!$B:$B,C$147,'BSE - Other Index Options'!$H:$H,"Weekly*")+SUMIFS('BSE - Other Index Options'!$L:$L,'BSE - Other Index Options'!$C:$C,$A211,'BSE - Other Index Options'!$B:$B,C$147,'BSE - Other Index Options'!$H:$H,"MDAW*")=0,"",SUMIFS('BSE - SENSEX Index Options'!$L:$L,'BSE - SENSEX Index Options'!$C:$C,$A211,'BSE - SENSEX Index Options'!$B:$B,C$147,'BSE - SENSEX Index Options'!$H:$H,"Weekly*")+SUMIFS('BSE - SENSEX Index Options'!$L:$L,'BSE - SENSEX Index Options'!$C:$C,$A211,'BSE - SENSEX Index Options'!$B:$B,C$147,'BSE - SENSEX Index Options'!$H:$H,"MDAW*")+SUMIFS('BSE - Other Index Options'!$L:$L,'BSE - Other Index Options'!$C:$C,$A211,'BSE - Other Index Options'!$B:$B,C$147,'BSE - Other Index Options'!$H:$H,"Weekly*")+SUMIFS('BSE - Other Index Options'!$L:$L,'BSE - Other Index Options'!$C:$C,$A211,'BSE - Other Index Options'!$B:$B,C$147,'BSE - Other Index Options'!$H:$H,"MDAW*"))</f>
        <v/>
      </c>
      <c r="D211" s="26" t="str">
        <f>IF(SUMIFS('BSE - SENSEX Index Options'!$L:$L,'BSE - SENSEX Index Options'!$C:$C,$A211,'BSE - SENSEX Index Options'!$B:$B,D$147,'BSE - SENSEX Index Options'!$H:$H,"Weekly*")+SUMIFS('BSE - SENSEX Index Options'!$L:$L,'BSE - SENSEX Index Options'!$C:$C,$A211,'BSE - SENSEX Index Options'!$B:$B,D$147,'BSE - SENSEX Index Options'!$H:$H,"MDAW*")+SUMIFS('BSE - Other Index Options'!$L:$L,'BSE - Other Index Options'!$C:$C,$A211,'BSE - Other Index Options'!$B:$B,D$147,'BSE - Other Index Options'!$H:$H,"Weekly*")+SUMIFS('BSE - Other Index Options'!$L:$L,'BSE - Other Index Options'!$C:$C,$A211,'BSE - Other Index Options'!$B:$B,D$147,'BSE - Other Index Options'!$H:$H,"MDAW*")=0,"",SUMIFS('BSE - SENSEX Index Options'!$L:$L,'BSE - SENSEX Index Options'!$C:$C,$A211,'BSE - SENSEX Index Options'!$B:$B,D$147,'BSE - SENSEX Index Options'!$H:$H,"Weekly*")+SUMIFS('BSE - SENSEX Index Options'!$L:$L,'BSE - SENSEX Index Options'!$C:$C,$A211,'BSE - SENSEX Index Options'!$B:$B,D$147,'BSE - SENSEX Index Options'!$H:$H,"MDAW*")+SUMIFS('BSE - Other Index Options'!$L:$L,'BSE - Other Index Options'!$C:$C,$A211,'BSE - Other Index Options'!$B:$B,D$147,'BSE - Other Index Options'!$H:$H,"Weekly*")+SUMIFS('BSE - Other Index Options'!$L:$L,'BSE - Other Index Options'!$C:$C,$A211,'BSE - Other Index Options'!$B:$B,D$147,'BSE - Other Index Options'!$H:$H,"MDAW*"))</f>
        <v/>
      </c>
      <c r="E211" s="26" t="str">
        <f>IF(SUMIFS('BSE - SENSEX Index Options'!$L:$L,'BSE - SENSEX Index Options'!$C:$C,$A211,'BSE - SENSEX Index Options'!$B:$B,E$147,'BSE - SENSEX Index Options'!$H:$H,"Weekly*")+SUMIFS('BSE - SENSEX Index Options'!$L:$L,'BSE - SENSEX Index Options'!$C:$C,$A211,'BSE - SENSEX Index Options'!$B:$B,E$147,'BSE - SENSEX Index Options'!$H:$H,"MDAW*")+SUMIFS('BSE - Other Index Options'!$L:$L,'BSE - Other Index Options'!$C:$C,$A211,'BSE - Other Index Options'!$B:$B,E$147,'BSE - Other Index Options'!$H:$H,"Weekly*")+SUMIFS('BSE - Other Index Options'!$L:$L,'BSE - Other Index Options'!$C:$C,$A211,'BSE - Other Index Options'!$B:$B,E$147,'BSE - Other Index Options'!$H:$H,"MDAW*")=0,"",SUMIFS('BSE - SENSEX Index Options'!$L:$L,'BSE - SENSEX Index Options'!$C:$C,$A211,'BSE - SENSEX Index Options'!$B:$B,E$147,'BSE - SENSEX Index Options'!$H:$H,"Weekly*")+SUMIFS('BSE - SENSEX Index Options'!$L:$L,'BSE - SENSEX Index Options'!$C:$C,$A211,'BSE - SENSEX Index Options'!$B:$B,E$147,'BSE - SENSEX Index Options'!$H:$H,"MDAW*")+SUMIFS('BSE - Other Index Options'!$L:$L,'BSE - Other Index Options'!$C:$C,$A211,'BSE - Other Index Options'!$B:$B,E$147,'BSE - Other Index Options'!$H:$H,"Weekly*")+SUMIFS('BSE - Other Index Options'!$L:$L,'BSE - Other Index Options'!$C:$C,$A211,'BSE - Other Index Options'!$B:$B,E$147,'BSE - Other Index Options'!$H:$H,"MDAW*"))</f>
        <v/>
      </c>
      <c r="F211" s="26" t="str">
        <f>IF(SUMIFS('BSE - SENSEX Index Options'!$L:$L,'BSE - SENSEX Index Options'!$C:$C,$A211,'BSE - SENSEX Index Options'!$B:$B,F$147,'BSE - SENSEX Index Options'!$H:$H,"Weekly*")+SUMIFS('BSE - SENSEX Index Options'!$L:$L,'BSE - SENSEX Index Options'!$C:$C,$A211,'BSE - SENSEX Index Options'!$B:$B,F$147,'BSE - SENSEX Index Options'!$H:$H,"MDAW*")+SUMIFS('BSE - Other Index Options'!$L:$L,'BSE - Other Index Options'!$C:$C,$A211,'BSE - Other Index Options'!$B:$B,F$147,'BSE - Other Index Options'!$H:$H,"Weekly*")+SUMIFS('BSE - Other Index Options'!$L:$L,'BSE - Other Index Options'!$C:$C,$A211,'BSE - Other Index Options'!$B:$B,F$147,'BSE - Other Index Options'!$H:$H,"MDAW*")=0,"",SUMIFS('BSE - SENSEX Index Options'!$L:$L,'BSE - SENSEX Index Options'!$C:$C,$A211,'BSE - SENSEX Index Options'!$B:$B,F$147,'BSE - SENSEX Index Options'!$H:$H,"Weekly*")+SUMIFS('BSE - SENSEX Index Options'!$L:$L,'BSE - SENSEX Index Options'!$C:$C,$A211,'BSE - SENSEX Index Options'!$B:$B,F$147,'BSE - SENSEX Index Options'!$H:$H,"MDAW*")+SUMIFS('BSE - Other Index Options'!$L:$L,'BSE - Other Index Options'!$C:$C,$A211,'BSE - Other Index Options'!$B:$B,F$147,'BSE - Other Index Options'!$H:$H,"Weekly*")+SUMIFS('BSE - Other Index Options'!$L:$L,'BSE - Other Index Options'!$C:$C,$A211,'BSE - Other Index Options'!$B:$B,F$147,'BSE - Other Index Options'!$H:$H,"MDAW*"))</f>
        <v/>
      </c>
      <c r="G211" s="26" t="str">
        <f>IF(SUMIFS('BSE - SENSEX Index Options'!$L:$L,'BSE - SENSEX Index Options'!$C:$C,$A211,'BSE - SENSEX Index Options'!$B:$B,G$147,'BSE - SENSEX Index Options'!$H:$H,"Weekly*")+SUMIFS('BSE - SENSEX Index Options'!$L:$L,'BSE - SENSEX Index Options'!$C:$C,$A211,'BSE - SENSEX Index Options'!$B:$B,G$147,'BSE - SENSEX Index Options'!$H:$H,"MDAW*")+SUMIFS('BSE - Other Index Options'!$L:$L,'BSE - Other Index Options'!$C:$C,$A211,'BSE - Other Index Options'!$B:$B,G$147,'BSE - Other Index Options'!$H:$H,"Weekly*")+SUMIFS('BSE - Other Index Options'!$L:$L,'BSE - Other Index Options'!$C:$C,$A211,'BSE - Other Index Options'!$B:$B,G$147,'BSE - Other Index Options'!$H:$H,"MDAW*")=0,"",SUMIFS('BSE - SENSEX Index Options'!$L:$L,'BSE - SENSEX Index Options'!$C:$C,$A211,'BSE - SENSEX Index Options'!$B:$B,G$147,'BSE - SENSEX Index Options'!$H:$H,"Weekly*")+SUMIFS('BSE - SENSEX Index Options'!$L:$L,'BSE - SENSEX Index Options'!$C:$C,$A211,'BSE - SENSEX Index Options'!$B:$B,G$147,'BSE - SENSEX Index Options'!$H:$H,"MDAW*")+SUMIFS('BSE - Other Index Options'!$L:$L,'BSE - Other Index Options'!$C:$C,$A211,'BSE - Other Index Options'!$B:$B,G$147,'BSE - Other Index Options'!$H:$H,"Weekly*")+SUMIFS('BSE - Other Index Options'!$L:$L,'BSE - Other Index Options'!$C:$C,$A211,'BSE - Other Index Options'!$B:$B,G$147,'BSE - Other Index Options'!$H:$H,"MDAW*"))</f>
        <v/>
      </c>
      <c r="H211" s="26" t="str">
        <f t="shared" si="7"/>
        <v/>
      </c>
    </row>
    <row r="212" spans="1:8" hidden="1" outlineLevel="1">
      <c r="A212" t="s">
        <v>90</v>
      </c>
      <c r="B212" s="26" t="str">
        <f>IF(SUMIFS('BSE - SENSEX Index Options'!$L:$L,'BSE - SENSEX Index Options'!$C:$C,$A212,'BSE - SENSEX Index Options'!$B:$B,B$147,'BSE - SENSEX Index Options'!$H:$H,"Weekly*")+SUMIFS('BSE - SENSEX Index Options'!$L:$L,'BSE - SENSEX Index Options'!$C:$C,$A212,'BSE - SENSEX Index Options'!$B:$B,B$147,'BSE - SENSEX Index Options'!$H:$H,"MDAW*")+SUMIFS('BSE - Other Index Options'!$L:$L,'BSE - Other Index Options'!$C:$C,$A212,'BSE - Other Index Options'!$B:$B,B$147,'BSE - Other Index Options'!$H:$H,"Weekly*")+SUMIFS('BSE - Other Index Options'!$L:$L,'BSE - Other Index Options'!$C:$C,$A212,'BSE - Other Index Options'!$B:$B,B$147,'BSE - Other Index Options'!$H:$H,"MDAW*")=0,"",SUMIFS('BSE - SENSEX Index Options'!$L:$L,'BSE - SENSEX Index Options'!$C:$C,$A212,'BSE - SENSEX Index Options'!$B:$B,B$147,'BSE - SENSEX Index Options'!$H:$H,"Weekly*")+SUMIFS('BSE - SENSEX Index Options'!$L:$L,'BSE - SENSEX Index Options'!$C:$C,$A212,'BSE - SENSEX Index Options'!$B:$B,B$147,'BSE - SENSEX Index Options'!$H:$H,"MDAW*")+SUMIFS('BSE - Other Index Options'!$L:$L,'BSE - Other Index Options'!$C:$C,$A212,'BSE - Other Index Options'!$B:$B,B$147,'BSE - Other Index Options'!$H:$H,"Weekly*")+SUMIFS('BSE - Other Index Options'!$L:$L,'BSE - Other Index Options'!$C:$C,$A212,'BSE - Other Index Options'!$B:$B,B$147,'BSE - Other Index Options'!$H:$H,"MDAW*"))</f>
        <v/>
      </c>
      <c r="C212" s="26" t="str">
        <f>IF(SUMIFS('BSE - SENSEX Index Options'!$L:$L,'BSE - SENSEX Index Options'!$C:$C,$A212,'BSE - SENSEX Index Options'!$B:$B,C$147,'BSE - SENSEX Index Options'!$H:$H,"Weekly*")+SUMIFS('BSE - SENSEX Index Options'!$L:$L,'BSE - SENSEX Index Options'!$C:$C,$A212,'BSE - SENSEX Index Options'!$B:$B,C$147,'BSE - SENSEX Index Options'!$H:$H,"MDAW*")+SUMIFS('BSE - Other Index Options'!$L:$L,'BSE - Other Index Options'!$C:$C,$A212,'BSE - Other Index Options'!$B:$B,C$147,'BSE - Other Index Options'!$H:$H,"Weekly*")+SUMIFS('BSE - Other Index Options'!$L:$L,'BSE - Other Index Options'!$C:$C,$A212,'BSE - Other Index Options'!$B:$B,C$147,'BSE - Other Index Options'!$H:$H,"MDAW*")=0,"",SUMIFS('BSE - SENSEX Index Options'!$L:$L,'BSE - SENSEX Index Options'!$C:$C,$A212,'BSE - SENSEX Index Options'!$B:$B,C$147,'BSE - SENSEX Index Options'!$H:$H,"Weekly*")+SUMIFS('BSE - SENSEX Index Options'!$L:$L,'BSE - SENSEX Index Options'!$C:$C,$A212,'BSE - SENSEX Index Options'!$B:$B,C$147,'BSE - SENSEX Index Options'!$H:$H,"MDAW*")+SUMIFS('BSE - Other Index Options'!$L:$L,'BSE - Other Index Options'!$C:$C,$A212,'BSE - Other Index Options'!$B:$B,C$147,'BSE - Other Index Options'!$H:$H,"Weekly*")+SUMIFS('BSE - Other Index Options'!$L:$L,'BSE - Other Index Options'!$C:$C,$A212,'BSE - Other Index Options'!$B:$B,C$147,'BSE - Other Index Options'!$H:$H,"MDAW*"))</f>
        <v/>
      </c>
      <c r="D212" s="26" t="str">
        <f>IF(SUMIFS('BSE - SENSEX Index Options'!$L:$L,'BSE - SENSEX Index Options'!$C:$C,$A212,'BSE - SENSEX Index Options'!$B:$B,D$147,'BSE - SENSEX Index Options'!$H:$H,"Weekly*")+SUMIFS('BSE - SENSEX Index Options'!$L:$L,'BSE - SENSEX Index Options'!$C:$C,$A212,'BSE - SENSEX Index Options'!$B:$B,D$147,'BSE - SENSEX Index Options'!$H:$H,"MDAW*")+SUMIFS('BSE - Other Index Options'!$L:$L,'BSE - Other Index Options'!$C:$C,$A212,'BSE - Other Index Options'!$B:$B,D$147,'BSE - Other Index Options'!$H:$H,"Weekly*")+SUMIFS('BSE - Other Index Options'!$L:$L,'BSE - Other Index Options'!$C:$C,$A212,'BSE - Other Index Options'!$B:$B,D$147,'BSE - Other Index Options'!$H:$H,"MDAW*")=0,"",SUMIFS('BSE - SENSEX Index Options'!$L:$L,'BSE - SENSEX Index Options'!$C:$C,$A212,'BSE - SENSEX Index Options'!$B:$B,D$147,'BSE - SENSEX Index Options'!$H:$H,"Weekly*")+SUMIFS('BSE - SENSEX Index Options'!$L:$L,'BSE - SENSEX Index Options'!$C:$C,$A212,'BSE - SENSEX Index Options'!$B:$B,D$147,'BSE - SENSEX Index Options'!$H:$H,"MDAW*")+SUMIFS('BSE - Other Index Options'!$L:$L,'BSE - Other Index Options'!$C:$C,$A212,'BSE - Other Index Options'!$B:$B,D$147,'BSE - Other Index Options'!$H:$H,"Weekly*")+SUMIFS('BSE - Other Index Options'!$L:$L,'BSE - Other Index Options'!$C:$C,$A212,'BSE - Other Index Options'!$B:$B,D$147,'BSE - Other Index Options'!$H:$H,"MDAW*"))</f>
        <v/>
      </c>
      <c r="E212" s="26" t="str">
        <f>IF(SUMIFS('BSE - SENSEX Index Options'!$L:$L,'BSE - SENSEX Index Options'!$C:$C,$A212,'BSE - SENSEX Index Options'!$B:$B,E$147,'BSE - SENSEX Index Options'!$H:$H,"Weekly*")+SUMIFS('BSE - SENSEX Index Options'!$L:$L,'BSE - SENSEX Index Options'!$C:$C,$A212,'BSE - SENSEX Index Options'!$B:$B,E$147,'BSE - SENSEX Index Options'!$H:$H,"MDAW*")+SUMIFS('BSE - Other Index Options'!$L:$L,'BSE - Other Index Options'!$C:$C,$A212,'BSE - Other Index Options'!$B:$B,E$147,'BSE - Other Index Options'!$H:$H,"Weekly*")+SUMIFS('BSE - Other Index Options'!$L:$L,'BSE - Other Index Options'!$C:$C,$A212,'BSE - Other Index Options'!$B:$B,E$147,'BSE - Other Index Options'!$H:$H,"MDAW*")=0,"",SUMIFS('BSE - SENSEX Index Options'!$L:$L,'BSE - SENSEX Index Options'!$C:$C,$A212,'BSE - SENSEX Index Options'!$B:$B,E$147,'BSE - SENSEX Index Options'!$H:$H,"Weekly*")+SUMIFS('BSE - SENSEX Index Options'!$L:$L,'BSE - SENSEX Index Options'!$C:$C,$A212,'BSE - SENSEX Index Options'!$B:$B,E$147,'BSE - SENSEX Index Options'!$H:$H,"MDAW*")+SUMIFS('BSE - Other Index Options'!$L:$L,'BSE - Other Index Options'!$C:$C,$A212,'BSE - Other Index Options'!$B:$B,E$147,'BSE - Other Index Options'!$H:$H,"Weekly*")+SUMIFS('BSE - Other Index Options'!$L:$L,'BSE - Other Index Options'!$C:$C,$A212,'BSE - Other Index Options'!$B:$B,E$147,'BSE - Other Index Options'!$H:$H,"MDAW*"))</f>
        <v/>
      </c>
      <c r="F212" s="26" t="str">
        <f>IF(SUMIFS('BSE - SENSEX Index Options'!$L:$L,'BSE - SENSEX Index Options'!$C:$C,$A212,'BSE - SENSEX Index Options'!$B:$B,F$147,'BSE - SENSEX Index Options'!$H:$H,"Weekly*")+SUMIFS('BSE - SENSEX Index Options'!$L:$L,'BSE - SENSEX Index Options'!$C:$C,$A212,'BSE - SENSEX Index Options'!$B:$B,F$147,'BSE - SENSEX Index Options'!$H:$H,"MDAW*")+SUMIFS('BSE - Other Index Options'!$L:$L,'BSE - Other Index Options'!$C:$C,$A212,'BSE - Other Index Options'!$B:$B,F$147,'BSE - Other Index Options'!$H:$H,"Weekly*")+SUMIFS('BSE - Other Index Options'!$L:$L,'BSE - Other Index Options'!$C:$C,$A212,'BSE - Other Index Options'!$B:$B,F$147,'BSE - Other Index Options'!$H:$H,"MDAW*")=0,"",SUMIFS('BSE - SENSEX Index Options'!$L:$L,'BSE - SENSEX Index Options'!$C:$C,$A212,'BSE - SENSEX Index Options'!$B:$B,F$147,'BSE - SENSEX Index Options'!$H:$H,"Weekly*")+SUMIFS('BSE - SENSEX Index Options'!$L:$L,'BSE - SENSEX Index Options'!$C:$C,$A212,'BSE - SENSEX Index Options'!$B:$B,F$147,'BSE - SENSEX Index Options'!$H:$H,"MDAW*")+SUMIFS('BSE - Other Index Options'!$L:$L,'BSE - Other Index Options'!$C:$C,$A212,'BSE - Other Index Options'!$B:$B,F$147,'BSE - Other Index Options'!$H:$H,"Weekly*")+SUMIFS('BSE - Other Index Options'!$L:$L,'BSE - Other Index Options'!$C:$C,$A212,'BSE - Other Index Options'!$B:$B,F$147,'BSE - Other Index Options'!$H:$H,"MDAW*"))</f>
        <v/>
      </c>
      <c r="G212" s="26" t="str">
        <f>IF(SUMIFS('BSE - SENSEX Index Options'!$L:$L,'BSE - SENSEX Index Options'!$C:$C,$A212,'BSE - SENSEX Index Options'!$B:$B,G$147,'BSE - SENSEX Index Options'!$H:$H,"Weekly*")+SUMIFS('BSE - SENSEX Index Options'!$L:$L,'BSE - SENSEX Index Options'!$C:$C,$A212,'BSE - SENSEX Index Options'!$B:$B,G$147,'BSE - SENSEX Index Options'!$H:$H,"MDAW*")+SUMIFS('BSE - Other Index Options'!$L:$L,'BSE - Other Index Options'!$C:$C,$A212,'BSE - Other Index Options'!$B:$B,G$147,'BSE - Other Index Options'!$H:$H,"Weekly*")+SUMIFS('BSE - Other Index Options'!$L:$L,'BSE - Other Index Options'!$C:$C,$A212,'BSE - Other Index Options'!$B:$B,G$147,'BSE - Other Index Options'!$H:$H,"MDAW*")=0,"",SUMIFS('BSE - SENSEX Index Options'!$L:$L,'BSE - SENSEX Index Options'!$C:$C,$A212,'BSE - SENSEX Index Options'!$B:$B,G$147,'BSE - SENSEX Index Options'!$H:$H,"Weekly*")+SUMIFS('BSE - SENSEX Index Options'!$L:$L,'BSE - SENSEX Index Options'!$C:$C,$A212,'BSE - SENSEX Index Options'!$B:$B,G$147,'BSE - SENSEX Index Options'!$H:$H,"MDAW*")+SUMIFS('BSE - Other Index Options'!$L:$L,'BSE - Other Index Options'!$C:$C,$A212,'BSE - Other Index Options'!$B:$B,G$147,'BSE - Other Index Options'!$H:$H,"Weekly*")+SUMIFS('BSE - Other Index Options'!$L:$L,'BSE - Other Index Options'!$C:$C,$A212,'BSE - Other Index Options'!$B:$B,G$147,'BSE - Other Index Options'!$H:$H,"MDAW*"))</f>
        <v/>
      </c>
      <c r="H212" s="26" t="str">
        <f t="shared" ref="H212:H243" si="8">IF(SUM(B212:G212)=0,"",SUM(B212:G212))</f>
        <v/>
      </c>
    </row>
    <row r="213" spans="1:8" hidden="1" outlineLevel="1">
      <c r="A213" t="s">
        <v>91</v>
      </c>
      <c r="B213" s="26" t="str">
        <f>IF(SUMIFS('BSE - SENSEX Index Options'!$L:$L,'BSE - SENSEX Index Options'!$C:$C,$A213,'BSE - SENSEX Index Options'!$B:$B,B$147,'BSE - SENSEX Index Options'!$H:$H,"Weekly*")+SUMIFS('BSE - SENSEX Index Options'!$L:$L,'BSE - SENSEX Index Options'!$C:$C,$A213,'BSE - SENSEX Index Options'!$B:$B,B$147,'BSE - SENSEX Index Options'!$H:$H,"MDAW*")+SUMIFS('BSE - Other Index Options'!$L:$L,'BSE - Other Index Options'!$C:$C,$A213,'BSE - Other Index Options'!$B:$B,B$147,'BSE - Other Index Options'!$H:$H,"Weekly*")+SUMIFS('BSE - Other Index Options'!$L:$L,'BSE - Other Index Options'!$C:$C,$A213,'BSE - Other Index Options'!$B:$B,B$147,'BSE - Other Index Options'!$H:$H,"MDAW*")=0,"",SUMIFS('BSE - SENSEX Index Options'!$L:$L,'BSE - SENSEX Index Options'!$C:$C,$A213,'BSE - SENSEX Index Options'!$B:$B,B$147,'BSE - SENSEX Index Options'!$H:$H,"Weekly*")+SUMIFS('BSE - SENSEX Index Options'!$L:$L,'BSE - SENSEX Index Options'!$C:$C,$A213,'BSE - SENSEX Index Options'!$B:$B,B$147,'BSE - SENSEX Index Options'!$H:$H,"MDAW*")+SUMIFS('BSE - Other Index Options'!$L:$L,'BSE - Other Index Options'!$C:$C,$A213,'BSE - Other Index Options'!$B:$B,B$147,'BSE - Other Index Options'!$H:$H,"Weekly*")+SUMIFS('BSE - Other Index Options'!$L:$L,'BSE - Other Index Options'!$C:$C,$A213,'BSE - Other Index Options'!$B:$B,B$147,'BSE - Other Index Options'!$H:$H,"MDAW*"))</f>
        <v/>
      </c>
      <c r="C213" s="26" t="str">
        <f>IF(SUMIFS('BSE - SENSEX Index Options'!$L:$L,'BSE - SENSEX Index Options'!$C:$C,$A213,'BSE - SENSEX Index Options'!$B:$B,C$147,'BSE - SENSEX Index Options'!$H:$H,"Weekly*")+SUMIFS('BSE - SENSEX Index Options'!$L:$L,'BSE - SENSEX Index Options'!$C:$C,$A213,'BSE - SENSEX Index Options'!$B:$B,C$147,'BSE - SENSEX Index Options'!$H:$H,"MDAW*")+SUMIFS('BSE - Other Index Options'!$L:$L,'BSE - Other Index Options'!$C:$C,$A213,'BSE - Other Index Options'!$B:$B,C$147,'BSE - Other Index Options'!$H:$H,"Weekly*")+SUMIFS('BSE - Other Index Options'!$L:$L,'BSE - Other Index Options'!$C:$C,$A213,'BSE - Other Index Options'!$B:$B,C$147,'BSE - Other Index Options'!$H:$H,"MDAW*")=0,"",SUMIFS('BSE - SENSEX Index Options'!$L:$L,'BSE - SENSEX Index Options'!$C:$C,$A213,'BSE - SENSEX Index Options'!$B:$B,C$147,'BSE - SENSEX Index Options'!$H:$H,"Weekly*")+SUMIFS('BSE - SENSEX Index Options'!$L:$L,'BSE - SENSEX Index Options'!$C:$C,$A213,'BSE - SENSEX Index Options'!$B:$B,C$147,'BSE - SENSEX Index Options'!$H:$H,"MDAW*")+SUMIFS('BSE - Other Index Options'!$L:$L,'BSE - Other Index Options'!$C:$C,$A213,'BSE - Other Index Options'!$B:$B,C$147,'BSE - Other Index Options'!$H:$H,"Weekly*")+SUMIFS('BSE - Other Index Options'!$L:$L,'BSE - Other Index Options'!$C:$C,$A213,'BSE - Other Index Options'!$B:$B,C$147,'BSE - Other Index Options'!$H:$H,"MDAW*"))</f>
        <v/>
      </c>
      <c r="D213" s="26" t="str">
        <f>IF(SUMIFS('BSE - SENSEX Index Options'!$L:$L,'BSE - SENSEX Index Options'!$C:$C,$A213,'BSE - SENSEX Index Options'!$B:$B,D$147,'BSE - SENSEX Index Options'!$H:$H,"Weekly*")+SUMIFS('BSE - SENSEX Index Options'!$L:$L,'BSE - SENSEX Index Options'!$C:$C,$A213,'BSE - SENSEX Index Options'!$B:$B,D$147,'BSE - SENSEX Index Options'!$H:$H,"MDAW*")+SUMIFS('BSE - Other Index Options'!$L:$L,'BSE - Other Index Options'!$C:$C,$A213,'BSE - Other Index Options'!$B:$B,D$147,'BSE - Other Index Options'!$H:$H,"Weekly*")+SUMIFS('BSE - Other Index Options'!$L:$L,'BSE - Other Index Options'!$C:$C,$A213,'BSE - Other Index Options'!$B:$B,D$147,'BSE - Other Index Options'!$H:$H,"MDAW*")=0,"",SUMIFS('BSE - SENSEX Index Options'!$L:$L,'BSE - SENSEX Index Options'!$C:$C,$A213,'BSE - SENSEX Index Options'!$B:$B,D$147,'BSE - SENSEX Index Options'!$H:$H,"Weekly*")+SUMIFS('BSE - SENSEX Index Options'!$L:$L,'BSE - SENSEX Index Options'!$C:$C,$A213,'BSE - SENSEX Index Options'!$B:$B,D$147,'BSE - SENSEX Index Options'!$H:$H,"MDAW*")+SUMIFS('BSE - Other Index Options'!$L:$L,'BSE - Other Index Options'!$C:$C,$A213,'BSE - Other Index Options'!$B:$B,D$147,'BSE - Other Index Options'!$H:$H,"Weekly*")+SUMIFS('BSE - Other Index Options'!$L:$L,'BSE - Other Index Options'!$C:$C,$A213,'BSE - Other Index Options'!$B:$B,D$147,'BSE - Other Index Options'!$H:$H,"MDAW*"))</f>
        <v/>
      </c>
      <c r="E213" s="26" t="str">
        <f>IF(SUMIFS('BSE - SENSEX Index Options'!$L:$L,'BSE - SENSEX Index Options'!$C:$C,$A213,'BSE - SENSEX Index Options'!$B:$B,E$147,'BSE - SENSEX Index Options'!$H:$H,"Weekly*")+SUMIFS('BSE - SENSEX Index Options'!$L:$L,'BSE - SENSEX Index Options'!$C:$C,$A213,'BSE - SENSEX Index Options'!$B:$B,E$147,'BSE - SENSEX Index Options'!$H:$H,"MDAW*")+SUMIFS('BSE - Other Index Options'!$L:$L,'BSE - Other Index Options'!$C:$C,$A213,'BSE - Other Index Options'!$B:$B,E$147,'BSE - Other Index Options'!$H:$H,"Weekly*")+SUMIFS('BSE - Other Index Options'!$L:$L,'BSE - Other Index Options'!$C:$C,$A213,'BSE - Other Index Options'!$B:$B,E$147,'BSE - Other Index Options'!$H:$H,"MDAW*")=0,"",SUMIFS('BSE - SENSEX Index Options'!$L:$L,'BSE - SENSEX Index Options'!$C:$C,$A213,'BSE - SENSEX Index Options'!$B:$B,E$147,'BSE - SENSEX Index Options'!$H:$H,"Weekly*")+SUMIFS('BSE - SENSEX Index Options'!$L:$L,'BSE - SENSEX Index Options'!$C:$C,$A213,'BSE - SENSEX Index Options'!$B:$B,E$147,'BSE - SENSEX Index Options'!$H:$H,"MDAW*")+SUMIFS('BSE - Other Index Options'!$L:$L,'BSE - Other Index Options'!$C:$C,$A213,'BSE - Other Index Options'!$B:$B,E$147,'BSE - Other Index Options'!$H:$H,"Weekly*")+SUMIFS('BSE - Other Index Options'!$L:$L,'BSE - Other Index Options'!$C:$C,$A213,'BSE - Other Index Options'!$B:$B,E$147,'BSE - Other Index Options'!$H:$H,"MDAW*"))</f>
        <v/>
      </c>
      <c r="F213" s="26" t="str">
        <f>IF(SUMIFS('BSE - SENSEX Index Options'!$L:$L,'BSE - SENSEX Index Options'!$C:$C,$A213,'BSE - SENSEX Index Options'!$B:$B,F$147,'BSE - SENSEX Index Options'!$H:$H,"Weekly*")+SUMIFS('BSE - SENSEX Index Options'!$L:$L,'BSE - SENSEX Index Options'!$C:$C,$A213,'BSE - SENSEX Index Options'!$B:$B,F$147,'BSE - SENSEX Index Options'!$H:$H,"MDAW*")+SUMIFS('BSE - Other Index Options'!$L:$L,'BSE - Other Index Options'!$C:$C,$A213,'BSE - Other Index Options'!$B:$B,F$147,'BSE - Other Index Options'!$H:$H,"Weekly*")+SUMIFS('BSE - Other Index Options'!$L:$L,'BSE - Other Index Options'!$C:$C,$A213,'BSE - Other Index Options'!$B:$B,F$147,'BSE - Other Index Options'!$H:$H,"MDAW*")=0,"",SUMIFS('BSE - SENSEX Index Options'!$L:$L,'BSE - SENSEX Index Options'!$C:$C,$A213,'BSE - SENSEX Index Options'!$B:$B,F$147,'BSE - SENSEX Index Options'!$H:$H,"Weekly*")+SUMIFS('BSE - SENSEX Index Options'!$L:$L,'BSE - SENSEX Index Options'!$C:$C,$A213,'BSE - SENSEX Index Options'!$B:$B,F$147,'BSE - SENSEX Index Options'!$H:$H,"MDAW*")+SUMIFS('BSE - Other Index Options'!$L:$L,'BSE - Other Index Options'!$C:$C,$A213,'BSE - Other Index Options'!$B:$B,F$147,'BSE - Other Index Options'!$H:$H,"Weekly*")+SUMIFS('BSE - Other Index Options'!$L:$L,'BSE - Other Index Options'!$C:$C,$A213,'BSE - Other Index Options'!$B:$B,F$147,'BSE - Other Index Options'!$H:$H,"MDAW*"))</f>
        <v/>
      </c>
      <c r="G213" s="26" t="str">
        <f>IF(SUMIFS('BSE - SENSEX Index Options'!$L:$L,'BSE - SENSEX Index Options'!$C:$C,$A213,'BSE - SENSEX Index Options'!$B:$B,G$147,'BSE - SENSEX Index Options'!$H:$H,"Weekly*")+SUMIFS('BSE - SENSEX Index Options'!$L:$L,'BSE - SENSEX Index Options'!$C:$C,$A213,'BSE - SENSEX Index Options'!$B:$B,G$147,'BSE - SENSEX Index Options'!$H:$H,"MDAW*")+SUMIFS('BSE - Other Index Options'!$L:$L,'BSE - Other Index Options'!$C:$C,$A213,'BSE - Other Index Options'!$B:$B,G$147,'BSE - Other Index Options'!$H:$H,"Weekly*")+SUMIFS('BSE - Other Index Options'!$L:$L,'BSE - Other Index Options'!$C:$C,$A213,'BSE - Other Index Options'!$B:$B,G$147,'BSE - Other Index Options'!$H:$H,"MDAW*")=0,"",SUMIFS('BSE - SENSEX Index Options'!$L:$L,'BSE - SENSEX Index Options'!$C:$C,$A213,'BSE - SENSEX Index Options'!$B:$B,G$147,'BSE - SENSEX Index Options'!$H:$H,"Weekly*")+SUMIFS('BSE - SENSEX Index Options'!$L:$L,'BSE - SENSEX Index Options'!$C:$C,$A213,'BSE - SENSEX Index Options'!$B:$B,G$147,'BSE - SENSEX Index Options'!$H:$H,"MDAW*")+SUMIFS('BSE - Other Index Options'!$L:$L,'BSE - Other Index Options'!$C:$C,$A213,'BSE - Other Index Options'!$B:$B,G$147,'BSE - Other Index Options'!$H:$H,"Weekly*")+SUMIFS('BSE - Other Index Options'!$L:$L,'BSE - Other Index Options'!$C:$C,$A213,'BSE - Other Index Options'!$B:$B,G$147,'BSE - Other Index Options'!$H:$H,"MDAW*"))</f>
        <v/>
      </c>
      <c r="H213" s="26" t="str">
        <f t="shared" si="8"/>
        <v/>
      </c>
    </row>
    <row r="214" spans="1:8" hidden="1" outlineLevel="1">
      <c r="A214" t="s">
        <v>92</v>
      </c>
      <c r="B214" s="26" t="str">
        <f>IF(SUMIFS('BSE - SENSEX Index Options'!$L:$L,'BSE - SENSEX Index Options'!$C:$C,$A214,'BSE - SENSEX Index Options'!$B:$B,B$147,'BSE - SENSEX Index Options'!$H:$H,"Weekly*")+SUMIFS('BSE - SENSEX Index Options'!$L:$L,'BSE - SENSEX Index Options'!$C:$C,$A214,'BSE - SENSEX Index Options'!$B:$B,B$147,'BSE - SENSEX Index Options'!$H:$H,"MDAW*")+SUMIFS('BSE - Other Index Options'!$L:$L,'BSE - Other Index Options'!$C:$C,$A214,'BSE - Other Index Options'!$B:$B,B$147,'BSE - Other Index Options'!$H:$H,"Weekly*")+SUMIFS('BSE - Other Index Options'!$L:$L,'BSE - Other Index Options'!$C:$C,$A214,'BSE - Other Index Options'!$B:$B,B$147,'BSE - Other Index Options'!$H:$H,"MDAW*")=0,"",SUMIFS('BSE - SENSEX Index Options'!$L:$L,'BSE - SENSEX Index Options'!$C:$C,$A214,'BSE - SENSEX Index Options'!$B:$B,B$147,'BSE - SENSEX Index Options'!$H:$H,"Weekly*")+SUMIFS('BSE - SENSEX Index Options'!$L:$L,'BSE - SENSEX Index Options'!$C:$C,$A214,'BSE - SENSEX Index Options'!$B:$B,B$147,'BSE - SENSEX Index Options'!$H:$H,"MDAW*")+SUMIFS('BSE - Other Index Options'!$L:$L,'BSE - Other Index Options'!$C:$C,$A214,'BSE - Other Index Options'!$B:$B,B$147,'BSE - Other Index Options'!$H:$H,"Weekly*")+SUMIFS('BSE - Other Index Options'!$L:$L,'BSE - Other Index Options'!$C:$C,$A214,'BSE - Other Index Options'!$B:$B,B$147,'BSE - Other Index Options'!$H:$H,"MDAW*"))</f>
        <v/>
      </c>
      <c r="C214" s="26" t="str">
        <f>IF(SUMIFS('BSE - SENSEX Index Options'!$L:$L,'BSE - SENSEX Index Options'!$C:$C,$A214,'BSE - SENSEX Index Options'!$B:$B,C$147,'BSE - SENSEX Index Options'!$H:$H,"Weekly*")+SUMIFS('BSE - SENSEX Index Options'!$L:$L,'BSE - SENSEX Index Options'!$C:$C,$A214,'BSE - SENSEX Index Options'!$B:$B,C$147,'BSE - SENSEX Index Options'!$H:$H,"MDAW*")+SUMIFS('BSE - Other Index Options'!$L:$L,'BSE - Other Index Options'!$C:$C,$A214,'BSE - Other Index Options'!$B:$B,C$147,'BSE - Other Index Options'!$H:$H,"Weekly*")+SUMIFS('BSE - Other Index Options'!$L:$L,'BSE - Other Index Options'!$C:$C,$A214,'BSE - Other Index Options'!$B:$B,C$147,'BSE - Other Index Options'!$H:$H,"MDAW*")=0,"",SUMIFS('BSE - SENSEX Index Options'!$L:$L,'BSE - SENSEX Index Options'!$C:$C,$A214,'BSE - SENSEX Index Options'!$B:$B,C$147,'BSE - SENSEX Index Options'!$H:$H,"Weekly*")+SUMIFS('BSE - SENSEX Index Options'!$L:$L,'BSE - SENSEX Index Options'!$C:$C,$A214,'BSE - SENSEX Index Options'!$B:$B,C$147,'BSE - SENSEX Index Options'!$H:$H,"MDAW*")+SUMIFS('BSE - Other Index Options'!$L:$L,'BSE - Other Index Options'!$C:$C,$A214,'BSE - Other Index Options'!$B:$B,C$147,'BSE - Other Index Options'!$H:$H,"Weekly*")+SUMIFS('BSE - Other Index Options'!$L:$L,'BSE - Other Index Options'!$C:$C,$A214,'BSE - Other Index Options'!$B:$B,C$147,'BSE - Other Index Options'!$H:$H,"MDAW*"))</f>
        <v/>
      </c>
      <c r="D214" s="26" t="str">
        <f>IF(SUMIFS('BSE - SENSEX Index Options'!$L:$L,'BSE - SENSEX Index Options'!$C:$C,$A214,'BSE - SENSEX Index Options'!$B:$B,D$147,'BSE - SENSEX Index Options'!$H:$H,"Weekly*")+SUMIFS('BSE - SENSEX Index Options'!$L:$L,'BSE - SENSEX Index Options'!$C:$C,$A214,'BSE - SENSEX Index Options'!$B:$B,D$147,'BSE - SENSEX Index Options'!$H:$H,"MDAW*")+SUMIFS('BSE - Other Index Options'!$L:$L,'BSE - Other Index Options'!$C:$C,$A214,'BSE - Other Index Options'!$B:$B,D$147,'BSE - Other Index Options'!$H:$H,"Weekly*")+SUMIFS('BSE - Other Index Options'!$L:$L,'BSE - Other Index Options'!$C:$C,$A214,'BSE - Other Index Options'!$B:$B,D$147,'BSE - Other Index Options'!$H:$H,"MDAW*")=0,"",SUMIFS('BSE - SENSEX Index Options'!$L:$L,'BSE - SENSEX Index Options'!$C:$C,$A214,'BSE - SENSEX Index Options'!$B:$B,D$147,'BSE - SENSEX Index Options'!$H:$H,"Weekly*")+SUMIFS('BSE - SENSEX Index Options'!$L:$L,'BSE - SENSEX Index Options'!$C:$C,$A214,'BSE - SENSEX Index Options'!$B:$B,D$147,'BSE - SENSEX Index Options'!$H:$H,"MDAW*")+SUMIFS('BSE - Other Index Options'!$L:$L,'BSE - Other Index Options'!$C:$C,$A214,'BSE - Other Index Options'!$B:$B,D$147,'BSE - Other Index Options'!$H:$H,"Weekly*")+SUMIFS('BSE - Other Index Options'!$L:$L,'BSE - Other Index Options'!$C:$C,$A214,'BSE - Other Index Options'!$B:$B,D$147,'BSE - Other Index Options'!$H:$H,"MDAW*"))</f>
        <v/>
      </c>
      <c r="E214" s="26" t="str">
        <f>IF(SUMIFS('BSE - SENSEX Index Options'!$L:$L,'BSE - SENSEX Index Options'!$C:$C,$A214,'BSE - SENSEX Index Options'!$B:$B,E$147,'BSE - SENSEX Index Options'!$H:$H,"Weekly*")+SUMIFS('BSE - SENSEX Index Options'!$L:$L,'BSE - SENSEX Index Options'!$C:$C,$A214,'BSE - SENSEX Index Options'!$B:$B,E$147,'BSE - SENSEX Index Options'!$H:$H,"MDAW*")+SUMIFS('BSE - Other Index Options'!$L:$L,'BSE - Other Index Options'!$C:$C,$A214,'BSE - Other Index Options'!$B:$B,E$147,'BSE - Other Index Options'!$H:$H,"Weekly*")+SUMIFS('BSE - Other Index Options'!$L:$L,'BSE - Other Index Options'!$C:$C,$A214,'BSE - Other Index Options'!$B:$B,E$147,'BSE - Other Index Options'!$H:$H,"MDAW*")=0,"",SUMIFS('BSE - SENSEX Index Options'!$L:$L,'BSE - SENSEX Index Options'!$C:$C,$A214,'BSE - SENSEX Index Options'!$B:$B,E$147,'BSE - SENSEX Index Options'!$H:$H,"Weekly*")+SUMIFS('BSE - SENSEX Index Options'!$L:$L,'BSE - SENSEX Index Options'!$C:$C,$A214,'BSE - SENSEX Index Options'!$B:$B,E$147,'BSE - SENSEX Index Options'!$H:$H,"MDAW*")+SUMIFS('BSE - Other Index Options'!$L:$L,'BSE - Other Index Options'!$C:$C,$A214,'BSE - Other Index Options'!$B:$B,E$147,'BSE - Other Index Options'!$H:$H,"Weekly*")+SUMIFS('BSE - Other Index Options'!$L:$L,'BSE - Other Index Options'!$C:$C,$A214,'BSE - Other Index Options'!$B:$B,E$147,'BSE - Other Index Options'!$H:$H,"MDAW*"))</f>
        <v/>
      </c>
      <c r="F214" s="26" t="str">
        <f>IF(SUMIFS('BSE - SENSEX Index Options'!$L:$L,'BSE - SENSEX Index Options'!$C:$C,$A214,'BSE - SENSEX Index Options'!$B:$B,F$147,'BSE - SENSEX Index Options'!$H:$H,"Weekly*")+SUMIFS('BSE - SENSEX Index Options'!$L:$L,'BSE - SENSEX Index Options'!$C:$C,$A214,'BSE - SENSEX Index Options'!$B:$B,F$147,'BSE - SENSEX Index Options'!$H:$H,"MDAW*")+SUMIFS('BSE - Other Index Options'!$L:$L,'BSE - Other Index Options'!$C:$C,$A214,'BSE - Other Index Options'!$B:$B,F$147,'BSE - Other Index Options'!$H:$H,"Weekly*")+SUMIFS('BSE - Other Index Options'!$L:$L,'BSE - Other Index Options'!$C:$C,$A214,'BSE - Other Index Options'!$B:$B,F$147,'BSE - Other Index Options'!$H:$H,"MDAW*")=0,"",SUMIFS('BSE - SENSEX Index Options'!$L:$L,'BSE - SENSEX Index Options'!$C:$C,$A214,'BSE - SENSEX Index Options'!$B:$B,F$147,'BSE - SENSEX Index Options'!$H:$H,"Weekly*")+SUMIFS('BSE - SENSEX Index Options'!$L:$L,'BSE - SENSEX Index Options'!$C:$C,$A214,'BSE - SENSEX Index Options'!$B:$B,F$147,'BSE - SENSEX Index Options'!$H:$H,"MDAW*")+SUMIFS('BSE - Other Index Options'!$L:$L,'BSE - Other Index Options'!$C:$C,$A214,'BSE - Other Index Options'!$B:$B,F$147,'BSE - Other Index Options'!$H:$H,"Weekly*")+SUMIFS('BSE - Other Index Options'!$L:$L,'BSE - Other Index Options'!$C:$C,$A214,'BSE - Other Index Options'!$B:$B,F$147,'BSE - Other Index Options'!$H:$H,"MDAW*"))</f>
        <v/>
      </c>
      <c r="G214" s="26" t="str">
        <f>IF(SUMIFS('BSE - SENSEX Index Options'!$L:$L,'BSE - SENSEX Index Options'!$C:$C,$A214,'BSE - SENSEX Index Options'!$B:$B,G$147,'BSE - SENSEX Index Options'!$H:$H,"Weekly*")+SUMIFS('BSE - SENSEX Index Options'!$L:$L,'BSE - SENSEX Index Options'!$C:$C,$A214,'BSE - SENSEX Index Options'!$B:$B,G$147,'BSE - SENSEX Index Options'!$H:$H,"MDAW*")+SUMIFS('BSE - Other Index Options'!$L:$L,'BSE - Other Index Options'!$C:$C,$A214,'BSE - Other Index Options'!$B:$B,G$147,'BSE - Other Index Options'!$H:$H,"Weekly*")+SUMIFS('BSE - Other Index Options'!$L:$L,'BSE - Other Index Options'!$C:$C,$A214,'BSE - Other Index Options'!$B:$B,G$147,'BSE - Other Index Options'!$H:$H,"MDAW*")=0,"",SUMIFS('BSE - SENSEX Index Options'!$L:$L,'BSE - SENSEX Index Options'!$C:$C,$A214,'BSE - SENSEX Index Options'!$B:$B,G$147,'BSE - SENSEX Index Options'!$H:$H,"Weekly*")+SUMIFS('BSE - SENSEX Index Options'!$L:$L,'BSE - SENSEX Index Options'!$C:$C,$A214,'BSE - SENSEX Index Options'!$B:$B,G$147,'BSE - SENSEX Index Options'!$H:$H,"MDAW*")+SUMIFS('BSE - Other Index Options'!$L:$L,'BSE - Other Index Options'!$C:$C,$A214,'BSE - Other Index Options'!$B:$B,G$147,'BSE - Other Index Options'!$H:$H,"Weekly*")+SUMIFS('BSE - Other Index Options'!$L:$L,'BSE - Other Index Options'!$C:$C,$A214,'BSE - Other Index Options'!$B:$B,G$147,'BSE - Other Index Options'!$H:$H,"MDAW*"))</f>
        <v/>
      </c>
      <c r="H214" s="26" t="str">
        <f t="shared" si="8"/>
        <v/>
      </c>
    </row>
    <row r="215" spans="1:8" hidden="1" outlineLevel="1">
      <c r="A215" t="s">
        <v>93</v>
      </c>
      <c r="B215" s="26" t="str">
        <f>IF(SUMIFS('BSE - SENSEX Index Options'!$L:$L,'BSE - SENSEX Index Options'!$C:$C,$A215,'BSE - SENSEX Index Options'!$B:$B,B$147,'BSE - SENSEX Index Options'!$H:$H,"Weekly*")+SUMIFS('BSE - SENSEX Index Options'!$L:$L,'BSE - SENSEX Index Options'!$C:$C,$A215,'BSE - SENSEX Index Options'!$B:$B,B$147,'BSE - SENSEX Index Options'!$H:$H,"MDAW*")+SUMIFS('BSE - Other Index Options'!$L:$L,'BSE - Other Index Options'!$C:$C,$A215,'BSE - Other Index Options'!$B:$B,B$147,'BSE - Other Index Options'!$H:$H,"Weekly*")+SUMIFS('BSE - Other Index Options'!$L:$L,'BSE - Other Index Options'!$C:$C,$A215,'BSE - Other Index Options'!$B:$B,B$147,'BSE - Other Index Options'!$H:$H,"MDAW*")=0,"",SUMIFS('BSE - SENSEX Index Options'!$L:$L,'BSE - SENSEX Index Options'!$C:$C,$A215,'BSE - SENSEX Index Options'!$B:$B,B$147,'BSE - SENSEX Index Options'!$H:$H,"Weekly*")+SUMIFS('BSE - SENSEX Index Options'!$L:$L,'BSE - SENSEX Index Options'!$C:$C,$A215,'BSE - SENSEX Index Options'!$B:$B,B$147,'BSE - SENSEX Index Options'!$H:$H,"MDAW*")+SUMIFS('BSE - Other Index Options'!$L:$L,'BSE - Other Index Options'!$C:$C,$A215,'BSE - Other Index Options'!$B:$B,B$147,'BSE - Other Index Options'!$H:$H,"Weekly*")+SUMIFS('BSE - Other Index Options'!$L:$L,'BSE - Other Index Options'!$C:$C,$A215,'BSE - Other Index Options'!$B:$B,B$147,'BSE - Other Index Options'!$H:$H,"MDAW*"))</f>
        <v/>
      </c>
      <c r="C215" s="26" t="str">
        <f>IF(SUMIFS('BSE - SENSEX Index Options'!$L:$L,'BSE - SENSEX Index Options'!$C:$C,$A215,'BSE - SENSEX Index Options'!$B:$B,C$147,'BSE - SENSEX Index Options'!$H:$H,"Weekly*")+SUMIFS('BSE - SENSEX Index Options'!$L:$L,'BSE - SENSEX Index Options'!$C:$C,$A215,'BSE - SENSEX Index Options'!$B:$B,C$147,'BSE - SENSEX Index Options'!$H:$H,"MDAW*")+SUMIFS('BSE - Other Index Options'!$L:$L,'BSE - Other Index Options'!$C:$C,$A215,'BSE - Other Index Options'!$B:$B,C$147,'BSE - Other Index Options'!$H:$H,"Weekly*")+SUMIFS('BSE - Other Index Options'!$L:$L,'BSE - Other Index Options'!$C:$C,$A215,'BSE - Other Index Options'!$B:$B,C$147,'BSE - Other Index Options'!$H:$H,"MDAW*")=0,"",SUMIFS('BSE - SENSEX Index Options'!$L:$L,'BSE - SENSEX Index Options'!$C:$C,$A215,'BSE - SENSEX Index Options'!$B:$B,C$147,'BSE - SENSEX Index Options'!$H:$H,"Weekly*")+SUMIFS('BSE - SENSEX Index Options'!$L:$L,'BSE - SENSEX Index Options'!$C:$C,$A215,'BSE - SENSEX Index Options'!$B:$B,C$147,'BSE - SENSEX Index Options'!$H:$H,"MDAW*")+SUMIFS('BSE - Other Index Options'!$L:$L,'BSE - Other Index Options'!$C:$C,$A215,'BSE - Other Index Options'!$B:$B,C$147,'BSE - Other Index Options'!$H:$H,"Weekly*")+SUMIFS('BSE - Other Index Options'!$L:$L,'BSE - Other Index Options'!$C:$C,$A215,'BSE - Other Index Options'!$B:$B,C$147,'BSE - Other Index Options'!$H:$H,"MDAW*"))</f>
        <v/>
      </c>
      <c r="D215" s="26" t="str">
        <f>IF(SUMIFS('BSE - SENSEX Index Options'!$L:$L,'BSE - SENSEX Index Options'!$C:$C,$A215,'BSE - SENSEX Index Options'!$B:$B,D$147,'BSE - SENSEX Index Options'!$H:$H,"Weekly*")+SUMIFS('BSE - SENSEX Index Options'!$L:$L,'BSE - SENSEX Index Options'!$C:$C,$A215,'BSE - SENSEX Index Options'!$B:$B,D$147,'BSE - SENSEX Index Options'!$H:$H,"MDAW*")+SUMIFS('BSE - Other Index Options'!$L:$L,'BSE - Other Index Options'!$C:$C,$A215,'BSE - Other Index Options'!$B:$B,D$147,'BSE - Other Index Options'!$H:$H,"Weekly*")+SUMIFS('BSE - Other Index Options'!$L:$L,'BSE - Other Index Options'!$C:$C,$A215,'BSE - Other Index Options'!$B:$B,D$147,'BSE - Other Index Options'!$H:$H,"MDAW*")=0,"",SUMIFS('BSE - SENSEX Index Options'!$L:$L,'BSE - SENSEX Index Options'!$C:$C,$A215,'BSE - SENSEX Index Options'!$B:$B,D$147,'BSE - SENSEX Index Options'!$H:$H,"Weekly*")+SUMIFS('BSE - SENSEX Index Options'!$L:$L,'BSE - SENSEX Index Options'!$C:$C,$A215,'BSE - SENSEX Index Options'!$B:$B,D$147,'BSE - SENSEX Index Options'!$H:$H,"MDAW*")+SUMIFS('BSE - Other Index Options'!$L:$L,'BSE - Other Index Options'!$C:$C,$A215,'BSE - Other Index Options'!$B:$B,D$147,'BSE - Other Index Options'!$H:$H,"Weekly*")+SUMIFS('BSE - Other Index Options'!$L:$L,'BSE - Other Index Options'!$C:$C,$A215,'BSE - Other Index Options'!$B:$B,D$147,'BSE - Other Index Options'!$H:$H,"MDAW*"))</f>
        <v/>
      </c>
      <c r="E215" s="26" t="str">
        <f>IF(SUMIFS('BSE - SENSEX Index Options'!$L:$L,'BSE - SENSEX Index Options'!$C:$C,$A215,'BSE - SENSEX Index Options'!$B:$B,E$147,'BSE - SENSEX Index Options'!$H:$H,"Weekly*")+SUMIFS('BSE - SENSEX Index Options'!$L:$L,'BSE - SENSEX Index Options'!$C:$C,$A215,'BSE - SENSEX Index Options'!$B:$B,E$147,'BSE - SENSEX Index Options'!$H:$H,"MDAW*")+SUMIFS('BSE - Other Index Options'!$L:$L,'BSE - Other Index Options'!$C:$C,$A215,'BSE - Other Index Options'!$B:$B,E$147,'BSE - Other Index Options'!$H:$H,"Weekly*")+SUMIFS('BSE - Other Index Options'!$L:$L,'BSE - Other Index Options'!$C:$C,$A215,'BSE - Other Index Options'!$B:$B,E$147,'BSE - Other Index Options'!$H:$H,"MDAW*")=0,"",SUMIFS('BSE - SENSEX Index Options'!$L:$L,'BSE - SENSEX Index Options'!$C:$C,$A215,'BSE - SENSEX Index Options'!$B:$B,E$147,'BSE - SENSEX Index Options'!$H:$H,"Weekly*")+SUMIFS('BSE - SENSEX Index Options'!$L:$L,'BSE - SENSEX Index Options'!$C:$C,$A215,'BSE - SENSEX Index Options'!$B:$B,E$147,'BSE - SENSEX Index Options'!$H:$H,"MDAW*")+SUMIFS('BSE - Other Index Options'!$L:$L,'BSE - Other Index Options'!$C:$C,$A215,'BSE - Other Index Options'!$B:$B,E$147,'BSE - Other Index Options'!$H:$H,"Weekly*")+SUMIFS('BSE - Other Index Options'!$L:$L,'BSE - Other Index Options'!$C:$C,$A215,'BSE - Other Index Options'!$B:$B,E$147,'BSE - Other Index Options'!$H:$H,"MDAW*"))</f>
        <v/>
      </c>
      <c r="F215" s="26" t="str">
        <f>IF(SUMIFS('BSE - SENSEX Index Options'!$L:$L,'BSE - SENSEX Index Options'!$C:$C,$A215,'BSE - SENSEX Index Options'!$B:$B,F$147,'BSE - SENSEX Index Options'!$H:$H,"Weekly*")+SUMIFS('BSE - SENSEX Index Options'!$L:$L,'BSE - SENSEX Index Options'!$C:$C,$A215,'BSE - SENSEX Index Options'!$B:$B,F$147,'BSE - SENSEX Index Options'!$H:$H,"MDAW*")+SUMIFS('BSE - Other Index Options'!$L:$L,'BSE - Other Index Options'!$C:$C,$A215,'BSE - Other Index Options'!$B:$B,F$147,'BSE - Other Index Options'!$H:$H,"Weekly*")+SUMIFS('BSE - Other Index Options'!$L:$L,'BSE - Other Index Options'!$C:$C,$A215,'BSE - Other Index Options'!$B:$B,F$147,'BSE - Other Index Options'!$H:$H,"MDAW*")=0,"",SUMIFS('BSE - SENSEX Index Options'!$L:$L,'BSE - SENSEX Index Options'!$C:$C,$A215,'BSE - SENSEX Index Options'!$B:$B,F$147,'BSE - SENSEX Index Options'!$H:$H,"Weekly*")+SUMIFS('BSE - SENSEX Index Options'!$L:$L,'BSE - SENSEX Index Options'!$C:$C,$A215,'BSE - SENSEX Index Options'!$B:$B,F$147,'BSE - SENSEX Index Options'!$H:$H,"MDAW*")+SUMIFS('BSE - Other Index Options'!$L:$L,'BSE - Other Index Options'!$C:$C,$A215,'BSE - Other Index Options'!$B:$B,F$147,'BSE - Other Index Options'!$H:$H,"Weekly*")+SUMIFS('BSE - Other Index Options'!$L:$L,'BSE - Other Index Options'!$C:$C,$A215,'BSE - Other Index Options'!$B:$B,F$147,'BSE - Other Index Options'!$H:$H,"MDAW*"))</f>
        <v/>
      </c>
      <c r="G215" s="26" t="str">
        <f>IF(SUMIFS('BSE - SENSEX Index Options'!$L:$L,'BSE - SENSEX Index Options'!$C:$C,$A215,'BSE - SENSEX Index Options'!$B:$B,G$147,'BSE - SENSEX Index Options'!$H:$H,"Weekly*")+SUMIFS('BSE - SENSEX Index Options'!$L:$L,'BSE - SENSEX Index Options'!$C:$C,$A215,'BSE - SENSEX Index Options'!$B:$B,G$147,'BSE - SENSEX Index Options'!$H:$H,"MDAW*")+SUMIFS('BSE - Other Index Options'!$L:$L,'BSE - Other Index Options'!$C:$C,$A215,'BSE - Other Index Options'!$B:$B,G$147,'BSE - Other Index Options'!$H:$H,"Weekly*")+SUMIFS('BSE - Other Index Options'!$L:$L,'BSE - Other Index Options'!$C:$C,$A215,'BSE - Other Index Options'!$B:$B,G$147,'BSE - Other Index Options'!$H:$H,"MDAW*")=0,"",SUMIFS('BSE - SENSEX Index Options'!$L:$L,'BSE - SENSEX Index Options'!$C:$C,$A215,'BSE - SENSEX Index Options'!$B:$B,G$147,'BSE - SENSEX Index Options'!$H:$H,"Weekly*")+SUMIFS('BSE - SENSEX Index Options'!$L:$L,'BSE - SENSEX Index Options'!$C:$C,$A215,'BSE - SENSEX Index Options'!$B:$B,G$147,'BSE - SENSEX Index Options'!$H:$H,"MDAW*")+SUMIFS('BSE - Other Index Options'!$L:$L,'BSE - Other Index Options'!$C:$C,$A215,'BSE - Other Index Options'!$B:$B,G$147,'BSE - Other Index Options'!$H:$H,"Weekly*")+SUMIFS('BSE - Other Index Options'!$L:$L,'BSE - Other Index Options'!$C:$C,$A215,'BSE - Other Index Options'!$B:$B,G$147,'BSE - Other Index Options'!$H:$H,"MDAW*"))</f>
        <v/>
      </c>
      <c r="H215" s="26" t="str">
        <f t="shared" si="8"/>
        <v/>
      </c>
    </row>
    <row r="216" spans="1:8" hidden="1" outlineLevel="1">
      <c r="A216" t="s">
        <v>94</v>
      </c>
      <c r="B216" s="26" t="str">
        <f>IF(SUMIFS('BSE - SENSEX Index Options'!$L:$L,'BSE - SENSEX Index Options'!$C:$C,$A216,'BSE - SENSEX Index Options'!$B:$B,B$147,'BSE - SENSEX Index Options'!$H:$H,"Weekly*")+SUMIFS('BSE - SENSEX Index Options'!$L:$L,'BSE - SENSEX Index Options'!$C:$C,$A216,'BSE - SENSEX Index Options'!$B:$B,B$147,'BSE - SENSEX Index Options'!$H:$H,"MDAW*")+SUMIFS('BSE - Other Index Options'!$L:$L,'BSE - Other Index Options'!$C:$C,$A216,'BSE - Other Index Options'!$B:$B,B$147,'BSE - Other Index Options'!$H:$H,"Weekly*")+SUMIFS('BSE - Other Index Options'!$L:$L,'BSE - Other Index Options'!$C:$C,$A216,'BSE - Other Index Options'!$B:$B,B$147,'BSE - Other Index Options'!$H:$H,"MDAW*")=0,"",SUMIFS('BSE - SENSEX Index Options'!$L:$L,'BSE - SENSEX Index Options'!$C:$C,$A216,'BSE - SENSEX Index Options'!$B:$B,B$147,'BSE - SENSEX Index Options'!$H:$H,"Weekly*")+SUMIFS('BSE - SENSEX Index Options'!$L:$L,'BSE - SENSEX Index Options'!$C:$C,$A216,'BSE - SENSEX Index Options'!$B:$B,B$147,'BSE - SENSEX Index Options'!$H:$H,"MDAW*")+SUMIFS('BSE - Other Index Options'!$L:$L,'BSE - Other Index Options'!$C:$C,$A216,'BSE - Other Index Options'!$B:$B,B$147,'BSE - Other Index Options'!$H:$H,"Weekly*")+SUMIFS('BSE - Other Index Options'!$L:$L,'BSE - Other Index Options'!$C:$C,$A216,'BSE - Other Index Options'!$B:$B,B$147,'BSE - Other Index Options'!$H:$H,"MDAW*"))</f>
        <v/>
      </c>
      <c r="C216" s="26" t="str">
        <f>IF(SUMIFS('BSE - SENSEX Index Options'!$L:$L,'BSE - SENSEX Index Options'!$C:$C,$A216,'BSE - SENSEX Index Options'!$B:$B,C$147,'BSE - SENSEX Index Options'!$H:$H,"Weekly*")+SUMIFS('BSE - SENSEX Index Options'!$L:$L,'BSE - SENSEX Index Options'!$C:$C,$A216,'BSE - SENSEX Index Options'!$B:$B,C$147,'BSE - SENSEX Index Options'!$H:$H,"MDAW*")+SUMIFS('BSE - Other Index Options'!$L:$L,'BSE - Other Index Options'!$C:$C,$A216,'BSE - Other Index Options'!$B:$B,C$147,'BSE - Other Index Options'!$H:$H,"Weekly*")+SUMIFS('BSE - Other Index Options'!$L:$L,'BSE - Other Index Options'!$C:$C,$A216,'BSE - Other Index Options'!$B:$B,C$147,'BSE - Other Index Options'!$H:$H,"MDAW*")=0,"",SUMIFS('BSE - SENSEX Index Options'!$L:$L,'BSE - SENSEX Index Options'!$C:$C,$A216,'BSE - SENSEX Index Options'!$B:$B,C$147,'BSE - SENSEX Index Options'!$H:$H,"Weekly*")+SUMIFS('BSE - SENSEX Index Options'!$L:$L,'BSE - SENSEX Index Options'!$C:$C,$A216,'BSE - SENSEX Index Options'!$B:$B,C$147,'BSE - SENSEX Index Options'!$H:$H,"MDAW*")+SUMIFS('BSE - Other Index Options'!$L:$L,'BSE - Other Index Options'!$C:$C,$A216,'BSE - Other Index Options'!$B:$B,C$147,'BSE - Other Index Options'!$H:$H,"Weekly*")+SUMIFS('BSE - Other Index Options'!$L:$L,'BSE - Other Index Options'!$C:$C,$A216,'BSE - Other Index Options'!$B:$B,C$147,'BSE - Other Index Options'!$H:$H,"MDAW*"))</f>
        <v/>
      </c>
      <c r="D216" s="26" t="str">
        <f>IF(SUMIFS('BSE - SENSEX Index Options'!$L:$L,'BSE - SENSEX Index Options'!$C:$C,$A216,'BSE - SENSEX Index Options'!$B:$B,D$147,'BSE - SENSEX Index Options'!$H:$H,"Weekly*")+SUMIFS('BSE - SENSEX Index Options'!$L:$L,'BSE - SENSEX Index Options'!$C:$C,$A216,'BSE - SENSEX Index Options'!$B:$B,D$147,'BSE - SENSEX Index Options'!$H:$H,"MDAW*")+SUMIFS('BSE - Other Index Options'!$L:$L,'BSE - Other Index Options'!$C:$C,$A216,'BSE - Other Index Options'!$B:$B,D$147,'BSE - Other Index Options'!$H:$H,"Weekly*")+SUMIFS('BSE - Other Index Options'!$L:$L,'BSE - Other Index Options'!$C:$C,$A216,'BSE - Other Index Options'!$B:$B,D$147,'BSE - Other Index Options'!$H:$H,"MDAW*")=0,"",SUMIFS('BSE - SENSEX Index Options'!$L:$L,'BSE - SENSEX Index Options'!$C:$C,$A216,'BSE - SENSEX Index Options'!$B:$B,D$147,'BSE - SENSEX Index Options'!$H:$H,"Weekly*")+SUMIFS('BSE - SENSEX Index Options'!$L:$L,'BSE - SENSEX Index Options'!$C:$C,$A216,'BSE - SENSEX Index Options'!$B:$B,D$147,'BSE - SENSEX Index Options'!$H:$H,"MDAW*")+SUMIFS('BSE - Other Index Options'!$L:$L,'BSE - Other Index Options'!$C:$C,$A216,'BSE - Other Index Options'!$B:$B,D$147,'BSE - Other Index Options'!$H:$H,"Weekly*")+SUMIFS('BSE - Other Index Options'!$L:$L,'BSE - Other Index Options'!$C:$C,$A216,'BSE - Other Index Options'!$B:$B,D$147,'BSE - Other Index Options'!$H:$H,"MDAW*"))</f>
        <v/>
      </c>
      <c r="E216" s="26" t="str">
        <f>IF(SUMIFS('BSE - SENSEX Index Options'!$L:$L,'BSE - SENSEX Index Options'!$C:$C,$A216,'BSE - SENSEX Index Options'!$B:$B,E$147,'BSE - SENSEX Index Options'!$H:$H,"Weekly*")+SUMIFS('BSE - SENSEX Index Options'!$L:$L,'BSE - SENSEX Index Options'!$C:$C,$A216,'BSE - SENSEX Index Options'!$B:$B,E$147,'BSE - SENSEX Index Options'!$H:$H,"MDAW*")+SUMIFS('BSE - Other Index Options'!$L:$L,'BSE - Other Index Options'!$C:$C,$A216,'BSE - Other Index Options'!$B:$B,E$147,'BSE - Other Index Options'!$H:$H,"Weekly*")+SUMIFS('BSE - Other Index Options'!$L:$L,'BSE - Other Index Options'!$C:$C,$A216,'BSE - Other Index Options'!$B:$B,E$147,'BSE - Other Index Options'!$H:$H,"MDAW*")=0,"",SUMIFS('BSE - SENSEX Index Options'!$L:$L,'BSE - SENSEX Index Options'!$C:$C,$A216,'BSE - SENSEX Index Options'!$B:$B,E$147,'BSE - SENSEX Index Options'!$H:$H,"Weekly*")+SUMIFS('BSE - SENSEX Index Options'!$L:$L,'BSE - SENSEX Index Options'!$C:$C,$A216,'BSE - SENSEX Index Options'!$B:$B,E$147,'BSE - SENSEX Index Options'!$H:$H,"MDAW*")+SUMIFS('BSE - Other Index Options'!$L:$L,'BSE - Other Index Options'!$C:$C,$A216,'BSE - Other Index Options'!$B:$B,E$147,'BSE - Other Index Options'!$H:$H,"Weekly*")+SUMIFS('BSE - Other Index Options'!$L:$L,'BSE - Other Index Options'!$C:$C,$A216,'BSE - Other Index Options'!$B:$B,E$147,'BSE - Other Index Options'!$H:$H,"MDAW*"))</f>
        <v/>
      </c>
      <c r="F216" s="26" t="str">
        <f>IF(SUMIFS('BSE - SENSEX Index Options'!$L:$L,'BSE - SENSEX Index Options'!$C:$C,$A216,'BSE - SENSEX Index Options'!$B:$B,F$147,'BSE - SENSEX Index Options'!$H:$H,"Weekly*")+SUMIFS('BSE - SENSEX Index Options'!$L:$L,'BSE - SENSEX Index Options'!$C:$C,$A216,'BSE - SENSEX Index Options'!$B:$B,F$147,'BSE - SENSEX Index Options'!$H:$H,"MDAW*")+SUMIFS('BSE - Other Index Options'!$L:$L,'BSE - Other Index Options'!$C:$C,$A216,'BSE - Other Index Options'!$B:$B,F$147,'BSE - Other Index Options'!$H:$H,"Weekly*")+SUMIFS('BSE - Other Index Options'!$L:$L,'BSE - Other Index Options'!$C:$C,$A216,'BSE - Other Index Options'!$B:$B,F$147,'BSE - Other Index Options'!$H:$H,"MDAW*")=0,"",SUMIFS('BSE - SENSEX Index Options'!$L:$L,'BSE - SENSEX Index Options'!$C:$C,$A216,'BSE - SENSEX Index Options'!$B:$B,F$147,'BSE - SENSEX Index Options'!$H:$H,"Weekly*")+SUMIFS('BSE - SENSEX Index Options'!$L:$L,'BSE - SENSEX Index Options'!$C:$C,$A216,'BSE - SENSEX Index Options'!$B:$B,F$147,'BSE - SENSEX Index Options'!$H:$H,"MDAW*")+SUMIFS('BSE - Other Index Options'!$L:$L,'BSE - Other Index Options'!$C:$C,$A216,'BSE - Other Index Options'!$B:$B,F$147,'BSE - Other Index Options'!$H:$H,"Weekly*")+SUMIFS('BSE - Other Index Options'!$L:$L,'BSE - Other Index Options'!$C:$C,$A216,'BSE - Other Index Options'!$B:$B,F$147,'BSE - Other Index Options'!$H:$H,"MDAW*"))</f>
        <v/>
      </c>
      <c r="G216" s="26" t="str">
        <f>IF(SUMIFS('BSE - SENSEX Index Options'!$L:$L,'BSE - SENSEX Index Options'!$C:$C,$A216,'BSE - SENSEX Index Options'!$B:$B,G$147,'BSE - SENSEX Index Options'!$H:$H,"Weekly*")+SUMIFS('BSE - SENSEX Index Options'!$L:$L,'BSE - SENSEX Index Options'!$C:$C,$A216,'BSE - SENSEX Index Options'!$B:$B,G$147,'BSE - SENSEX Index Options'!$H:$H,"MDAW*")+SUMIFS('BSE - Other Index Options'!$L:$L,'BSE - Other Index Options'!$C:$C,$A216,'BSE - Other Index Options'!$B:$B,G$147,'BSE - Other Index Options'!$H:$H,"Weekly*")+SUMIFS('BSE - Other Index Options'!$L:$L,'BSE - Other Index Options'!$C:$C,$A216,'BSE - Other Index Options'!$B:$B,G$147,'BSE - Other Index Options'!$H:$H,"MDAW*")=0,"",SUMIFS('BSE - SENSEX Index Options'!$L:$L,'BSE - SENSEX Index Options'!$C:$C,$A216,'BSE - SENSEX Index Options'!$B:$B,G$147,'BSE - SENSEX Index Options'!$H:$H,"Weekly*")+SUMIFS('BSE - SENSEX Index Options'!$L:$L,'BSE - SENSEX Index Options'!$C:$C,$A216,'BSE - SENSEX Index Options'!$B:$B,G$147,'BSE - SENSEX Index Options'!$H:$H,"MDAW*")+SUMIFS('BSE - Other Index Options'!$L:$L,'BSE - Other Index Options'!$C:$C,$A216,'BSE - Other Index Options'!$B:$B,G$147,'BSE - Other Index Options'!$H:$H,"Weekly*")+SUMIFS('BSE - Other Index Options'!$L:$L,'BSE - Other Index Options'!$C:$C,$A216,'BSE - Other Index Options'!$B:$B,G$147,'BSE - Other Index Options'!$H:$H,"MDAW*"))</f>
        <v/>
      </c>
      <c r="H216" s="26" t="str">
        <f t="shared" si="8"/>
        <v/>
      </c>
    </row>
    <row r="217" spans="1:8" hidden="1" outlineLevel="1">
      <c r="A217" t="s">
        <v>95</v>
      </c>
      <c r="B217" s="26" t="str">
        <f>IF(SUMIFS('BSE - SENSEX Index Options'!$L:$L,'BSE - SENSEX Index Options'!$C:$C,$A217,'BSE - SENSEX Index Options'!$B:$B,B$147,'BSE - SENSEX Index Options'!$H:$H,"Weekly*")+SUMIFS('BSE - SENSEX Index Options'!$L:$L,'BSE - SENSEX Index Options'!$C:$C,$A217,'BSE - SENSEX Index Options'!$B:$B,B$147,'BSE - SENSEX Index Options'!$H:$H,"MDAW*")+SUMIFS('BSE - Other Index Options'!$L:$L,'BSE - Other Index Options'!$C:$C,$A217,'BSE - Other Index Options'!$B:$B,B$147,'BSE - Other Index Options'!$H:$H,"Weekly*")+SUMIFS('BSE - Other Index Options'!$L:$L,'BSE - Other Index Options'!$C:$C,$A217,'BSE - Other Index Options'!$B:$B,B$147,'BSE - Other Index Options'!$H:$H,"MDAW*")=0,"",SUMIFS('BSE - SENSEX Index Options'!$L:$L,'BSE - SENSEX Index Options'!$C:$C,$A217,'BSE - SENSEX Index Options'!$B:$B,B$147,'BSE - SENSEX Index Options'!$H:$H,"Weekly*")+SUMIFS('BSE - SENSEX Index Options'!$L:$L,'BSE - SENSEX Index Options'!$C:$C,$A217,'BSE - SENSEX Index Options'!$B:$B,B$147,'BSE - SENSEX Index Options'!$H:$H,"MDAW*")+SUMIFS('BSE - Other Index Options'!$L:$L,'BSE - Other Index Options'!$C:$C,$A217,'BSE - Other Index Options'!$B:$B,B$147,'BSE - Other Index Options'!$H:$H,"Weekly*")+SUMIFS('BSE - Other Index Options'!$L:$L,'BSE - Other Index Options'!$C:$C,$A217,'BSE - Other Index Options'!$B:$B,B$147,'BSE - Other Index Options'!$H:$H,"MDAW*"))</f>
        <v/>
      </c>
      <c r="C217" s="26" t="str">
        <f>IF(SUMIFS('BSE - SENSEX Index Options'!$L:$L,'BSE - SENSEX Index Options'!$C:$C,$A217,'BSE - SENSEX Index Options'!$B:$B,C$147,'BSE - SENSEX Index Options'!$H:$H,"Weekly*")+SUMIFS('BSE - SENSEX Index Options'!$L:$L,'BSE - SENSEX Index Options'!$C:$C,$A217,'BSE - SENSEX Index Options'!$B:$B,C$147,'BSE - SENSEX Index Options'!$H:$H,"MDAW*")+SUMIFS('BSE - Other Index Options'!$L:$L,'BSE - Other Index Options'!$C:$C,$A217,'BSE - Other Index Options'!$B:$B,C$147,'BSE - Other Index Options'!$H:$H,"Weekly*")+SUMIFS('BSE - Other Index Options'!$L:$L,'BSE - Other Index Options'!$C:$C,$A217,'BSE - Other Index Options'!$B:$B,C$147,'BSE - Other Index Options'!$H:$H,"MDAW*")=0,"",SUMIFS('BSE - SENSEX Index Options'!$L:$L,'BSE - SENSEX Index Options'!$C:$C,$A217,'BSE - SENSEX Index Options'!$B:$B,C$147,'BSE - SENSEX Index Options'!$H:$H,"Weekly*")+SUMIFS('BSE - SENSEX Index Options'!$L:$L,'BSE - SENSEX Index Options'!$C:$C,$A217,'BSE - SENSEX Index Options'!$B:$B,C$147,'BSE - SENSEX Index Options'!$H:$H,"MDAW*")+SUMIFS('BSE - Other Index Options'!$L:$L,'BSE - Other Index Options'!$C:$C,$A217,'BSE - Other Index Options'!$B:$B,C$147,'BSE - Other Index Options'!$H:$H,"Weekly*")+SUMIFS('BSE - Other Index Options'!$L:$L,'BSE - Other Index Options'!$C:$C,$A217,'BSE - Other Index Options'!$B:$B,C$147,'BSE - Other Index Options'!$H:$H,"MDAW*"))</f>
        <v/>
      </c>
      <c r="D217" s="26" t="str">
        <f>IF(SUMIFS('BSE - SENSEX Index Options'!$L:$L,'BSE - SENSEX Index Options'!$C:$C,$A217,'BSE - SENSEX Index Options'!$B:$B,D$147,'BSE - SENSEX Index Options'!$H:$H,"Weekly*")+SUMIFS('BSE - SENSEX Index Options'!$L:$L,'BSE - SENSEX Index Options'!$C:$C,$A217,'BSE - SENSEX Index Options'!$B:$B,D$147,'BSE - SENSEX Index Options'!$H:$H,"MDAW*")+SUMIFS('BSE - Other Index Options'!$L:$L,'BSE - Other Index Options'!$C:$C,$A217,'BSE - Other Index Options'!$B:$B,D$147,'BSE - Other Index Options'!$H:$H,"Weekly*")+SUMIFS('BSE - Other Index Options'!$L:$L,'BSE - Other Index Options'!$C:$C,$A217,'BSE - Other Index Options'!$B:$B,D$147,'BSE - Other Index Options'!$H:$H,"MDAW*")=0,"",SUMIFS('BSE - SENSEX Index Options'!$L:$L,'BSE - SENSEX Index Options'!$C:$C,$A217,'BSE - SENSEX Index Options'!$B:$B,D$147,'BSE - SENSEX Index Options'!$H:$H,"Weekly*")+SUMIFS('BSE - SENSEX Index Options'!$L:$L,'BSE - SENSEX Index Options'!$C:$C,$A217,'BSE - SENSEX Index Options'!$B:$B,D$147,'BSE - SENSEX Index Options'!$H:$H,"MDAW*")+SUMIFS('BSE - Other Index Options'!$L:$L,'BSE - Other Index Options'!$C:$C,$A217,'BSE - Other Index Options'!$B:$B,D$147,'BSE - Other Index Options'!$H:$H,"Weekly*")+SUMIFS('BSE - Other Index Options'!$L:$L,'BSE - Other Index Options'!$C:$C,$A217,'BSE - Other Index Options'!$B:$B,D$147,'BSE - Other Index Options'!$H:$H,"MDAW*"))</f>
        <v/>
      </c>
      <c r="E217" s="26" t="str">
        <f>IF(SUMIFS('BSE - SENSEX Index Options'!$L:$L,'BSE - SENSEX Index Options'!$C:$C,$A217,'BSE - SENSEX Index Options'!$B:$B,E$147,'BSE - SENSEX Index Options'!$H:$H,"Weekly*")+SUMIFS('BSE - SENSEX Index Options'!$L:$L,'BSE - SENSEX Index Options'!$C:$C,$A217,'BSE - SENSEX Index Options'!$B:$B,E$147,'BSE - SENSEX Index Options'!$H:$H,"MDAW*")+SUMIFS('BSE - Other Index Options'!$L:$L,'BSE - Other Index Options'!$C:$C,$A217,'BSE - Other Index Options'!$B:$B,E$147,'BSE - Other Index Options'!$H:$H,"Weekly*")+SUMIFS('BSE - Other Index Options'!$L:$L,'BSE - Other Index Options'!$C:$C,$A217,'BSE - Other Index Options'!$B:$B,E$147,'BSE - Other Index Options'!$H:$H,"MDAW*")=0,"",SUMIFS('BSE - SENSEX Index Options'!$L:$L,'BSE - SENSEX Index Options'!$C:$C,$A217,'BSE - SENSEX Index Options'!$B:$B,E$147,'BSE - SENSEX Index Options'!$H:$H,"Weekly*")+SUMIFS('BSE - SENSEX Index Options'!$L:$L,'BSE - SENSEX Index Options'!$C:$C,$A217,'BSE - SENSEX Index Options'!$B:$B,E$147,'BSE - SENSEX Index Options'!$H:$H,"MDAW*")+SUMIFS('BSE - Other Index Options'!$L:$L,'BSE - Other Index Options'!$C:$C,$A217,'BSE - Other Index Options'!$B:$B,E$147,'BSE - Other Index Options'!$H:$H,"Weekly*")+SUMIFS('BSE - Other Index Options'!$L:$L,'BSE - Other Index Options'!$C:$C,$A217,'BSE - Other Index Options'!$B:$B,E$147,'BSE - Other Index Options'!$H:$H,"MDAW*"))</f>
        <v/>
      </c>
      <c r="F217" s="26" t="str">
        <f>IF(SUMIFS('BSE - SENSEX Index Options'!$L:$L,'BSE - SENSEX Index Options'!$C:$C,$A217,'BSE - SENSEX Index Options'!$B:$B,F$147,'BSE - SENSEX Index Options'!$H:$H,"Weekly*")+SUMIFS('BSE - SENSEX Index Options'!$L:$L,'BSE - SENSEX Index Options'!$C:$C,$A217,'BSE - SENSEX Index Options'!$B:$B,F$147,'BSE - SENSEX Index Options'!$H:$H,"MDAW*")+SUMIFS('BSE - Other Index Options'!$L:$L,'BSE - Other Index Options'!$C:$C,$A217,'BSE - Other Index Options'!$B:$B,F$147,'BSE - Other Index Options'!$H:$H,"Weekly*")+SUMIFS('BSE - Other Index Options'!$L:$L,'BSE - Other Index Options'!$C:$C,$A217,'BSE - Other Index Options'!$B:$B,F$147,'BSE - Other Index Options'!$H:$H,"MDAW*")=0,"",SUMIFS('BSE - SENSEX Index Options'!$L:$L,'BSE - SENSEX Index Options'!$C:$C,$A217,'BSE - SENSEX Index Options'!$B:$B,F$147,'BSE - SENSEX Index Options'!$H:$H,"Weekly*")+SUMIFS('BSE - SENSEX Index Options'!$L:$L,'BSE - SENSEX Index Options'!$C:$C,$A217,'BSE - SENSEX Index Options'!$B:$B,F$147,'BSE - SENSEX Index Options'!$H:$H,"MDAW*")+SUMIFS('BSE - Other Index Options'!$L:$L,'BSE - Other Index Options'!$C:$C,$A217,'BSE - Other Index Options'!$B:$B,F$147,'BSE - Other Index Options'!$H:$H,"Weekly*")+SUMIFS('BSE - Other Index Options'!$L:$L,'BSE - Other Index Options'!$C:$C,$A217,'BSE - Other Index Options'!$B:$B,F$147,'BSE - Other Index Options'!$H:$H,"MDAW*"))</f>
        <v/>
      </c>
      <c r="G217" s="26" t="str">
        <f>IF(SUMIFS('BSE - SENSEX Index Options'!$L:$L,'BSE - SENSEX Index Options'!$C:$C,$A217,'BSE - SENSEX Index Options'!$B:$B,G$147,'BSE - SENSEX Index Options'!$H:$H,"Weekly*")+SUMIFS('BSE - SENSEX Index Options'!$L:$L,'BSE - SENSEX Index Options'!$C:$C,$A217,'BSE - SENSEX Index Options'!$B:$B,G$147,'BSE - SENSEX Index Options'!$H:$H,"MDAW*")+SUMIFS('BSE - Other Index Options'!$L:$L,'BSE - Other Index Options'!$C:$C,$A217,'BSE - Other Index Options'!$B:$B,G$147,'BSE - Other Index Options'!$H:$H,"Weekly*")+SUMIFS('BSE - Other Index Options'!$L:$L,'BSE - Other Index Options'!$C:$C,$A217,'BSE - Other Index Options'!$B:$B,G$147,'BSE - Other Index Options'!$H:$H,"MDAW*")=0,"",SUMIFS('BSE - SENSEX Index Options'!$L:$L,'BSE - SENSEX Index Options'!$C:$C,$A217,'BSE - SENSEX Index Options'!$B:$B,G$147,'BSE - SENSEX Index Options'!$H:$H,"Weekly*")+SUMIFS('BSE - SENSEX Index Options'!$L:$L,'BSE - SENSEX Index Options'!$C:$C,$A217,'BSE - SENSEX Index Options'!$B:$B,G$147,'BSE - SENSEX Index Options'!$H:$H,"MDAW*")+SUMIFS('BSE - Other Index Options'!$L:$L,'BSE - Other Index Options'!$C:$C,$A217,'BSE - Other Index Options'!$B:$B,G$147,'BSE - Other Index Options'!$H:$H,"Weekly*")+SUMIFS('BSE - Other Index Options'!$L:$L,'BSE - Other Index Options'!$C:$C,$A217,'BSE - Other Index Options'!$B:$B,G$147,'BSE - Other Index Options'!$H:$H,"MDAW*"))</f>
        <v/>
      </c>
      <c r="H217" s="26" t="str">
        <f t="shared" si="8"/>
        <v/>
      </c>
    </row>
    <row r="218" spans="1:8" hidden="1" outlineLevel="1">
      <c r="A218" t="s">
        <v>96</v>
      </c>
      <c r="B218" s="26" t="str">
        <f>IF(SUMIFS('BSE - SENSEX Index Options'!$L:$L,'BSE - SENSEX Index Options'!$C:$C,$A218,'BSE - SENSEX Index Options'!$B:$B,B$147,'BSE - SENSEX Index Options'!$H:$H,"Weekly*")+SUMIFS('BSE - SENSEX Index Options'!$L:$L,'BSE - SENSEX Index Options'!$C:$C,$A218,'BSE - SENSEX Index Options'!$B:$B,B$147,'BSE - SENSEX Index Options'!$H:$H,"MDAW*")+SUMIFS('BSE - Other Index Options'!$L:$L,'BSE - Other Index Options'!$C:$C,$A218,'BSE - Other Index Options'!$B:$B,B$147,'BSE - Other Index Options'!$H:$H,"Weekly*")+SUMIFS('BSE - Other Index Options'!$L:$L,'BSE - Other Index Options'!$C:$C,$A218,'BSE - Other Index Options'!$B:$B,B$147,'BSE - Other Index Options'!$H:$H,"MDAW*")=0,"",SUMIFS('BSE - SENSEX Index Options'!$L:$L,'BSE - SENSEX Index Options'!$C:$C,$A218,'BSE - SENSEX Index Options'!$B:$B,B$147,'BSE - SENSEX Index Options'!$H:$H,"Weekly*")+SUMIFS('BSE - SENSEX Index Options'!$L:$L,'BSE - SENSEX Index Options'!$C:$C,$A218,'BSE - SENSEX Index Options'!$B:$B,B$147,'BSE - SENSEX Index Options'!$H:$H,"MDAW*")+SUMIFS('BSE - Other Index Options'!$L:$L,'BSE - Other Index Options'!$C:$C,$A218,'BSE - Other Index Options'!$B:$B,B$147,'BSE - Other Index Options'!$H:$H,"Weekly*")+SUMIFS('BSE - Other Index Options'!$L:$L,'BSE - Other Index Options'!$C:$C,$A218,'BSE - Other Index Options'!$B:$B,B$147,'BSE - Other Index Options'!$H:$H,"MDAW*"))</f>
        <v/>
      </c>
      <c r="C218" s="26" t="str">
        <f>IF(SUMIFS('BSE - SENSEX Index Options'!$L:$L,'BSE - SENSEX Index Options'!$C:$C,$A218,'BSE - SENSEX Index Options'!$B:$B,C$147,'BSE - SENSEX Index Options'!$H:$H,"Weekly*")+SUMIFS('BSE - SENSEX Index Options'!$L:$L,'BSE - SENSEX Index Options'!$C:$C,$A218,'BSE - SENSEX Index Options'!$B:$B,C$147,'BSE - SENSEX Index Options'!$H:$H,"MDAW*")+SUMIFS('BSE - Other Index Options'!$L:$L,'BSE - Other Index Options'!$C:$C,$A218,'BSE - Other Index Options'!$B:$B,C$147,'BSE - Other Index Options'!$H:$H,"Weekly*")+SUMIFS('BSE - Other Index Options'!$L:$L,'BSE - Other Index Options'!$C:$C,$A218,'BSE - Other Index Options'!$B:$B,C$147,'BSE - Other Index Options'!$H:$H,"MDAW*")=0,"",SUMIFS('BSE - SENSEX Index Options'!$L:$L,'BSE - SENSEX Index Options'!$C:$C,$A218,'BSE - SENSEX Index Options'!$B:$B,C$147,'BSE - SENSEX Index Options'!$H:$H,"Weekly*")+SUMIFS('BSE - SENSEX Index Options'!$L:$L,'BSE - SENSEX Index Options'!$C:$C,$A218,'BSE - SENSEX Index Options'!$B:$B,C$147,'BSE - SENSEX Index Options'!$H:$H,"MDAW*")+SUMIFS('BSE - Other Index Options'!$L:$L,'BSE - Other Index Options'!$C:$C,$A218,'BSE - Other Index Options'!$B:$B,C$147,'BSE - Other Index Options'!$H:$H,"Weekly*")+SUMIFS('BSE - Other Index Options'!$L:$L,'BSE - Other Index Options'!$C:$C,$A218,'BSE - Other Index Options'!$B:$B,C$147,'BSE - Other Index Options'!$H:$H,"MDAW*"))</f>
        <v/>
      </c>
      <c r="D218" s="26" t="str">
        <f>IF(SUMIFS('BSE - SENSEX Index Options'!$L:$L,'BSE - SENSEX Index Options'!$C:$C,$A218,'BSE - SENSEX Index Options'!$B:$B,D$147,'BSE - SENSEX Index Options'!$H:$H,"Weekly*")+SUMIFS('BSE - SENSEX Index Options'!$L:$L,'BSE - SENSEX Index Options'!$C:$C,$A218,'BSE - SENSEX Index Options'!$B:$B,D$147,'BSE - SENSEX Index Options'!$H:$H,"MDAW*")+SUMIFS('BSE - Other Index Options'!$L:$L,'BSE - Other Index Options'!$C:$C,$A218,'BSE - Other Index Options'!$B:$B,D$147,'BSE - Other Index Options'!$H:$H,"Weekly*")+SUMIFS('BSE - Other Index Options'!$L:$L,'BSE - Other Index Options'!$C:$C,$A218,'BSE - Other Index Options'!$B:$B,D$147,'BSE - Other Index Options'!$H:$H,"MDAW*")=0,"",SUMIFS('BSE - SENSEX Index Options'!$L:$L,'BSE - SENSEX Index Options'!$C:$C,$A218,'BSE - SENSEX Index Options'!$B:$B,D$147,'BSE - SENSEX Index Options'!$H:$H,"Weekly*")+SUMIFS('BSE - SENSEX Index Options'!$L:$L,'BSE - SENSEX Index Options'!$C:$C,$A218,'BSE - SENSEX Index Options'!$B:$B,D$147,'BSE - SENSEX Index Options'!$H:$H,"MDAW*")+SUMIFS('BSE - Other Index Options'!$L:$L,'BSE - Other Index Options'!$C:$C,$A218,'BSE - Other Index Options'!$B:$B,D$147,'BSE - Other Index Options'!$H:$H,"Weekly*")+SUMIFS('BSE - Other Index Options'!$L:$L,'BSE - Other Index Options'!$C:$C,$A218,'BSE - Other Index Options'!$B:$B,D$147,'BSE - Other Index Options'!$H:$H,"MDAW*"))</f>
        <v/>
      </c>
      <c r="E218" s="26" t="str">
        <f>IF(SUMIFS('BSE - SENSEX Index Options'!$L:$L,'BSE - SENSEX Index Options'!$C:$C,$A218,'BSE - SENSEX Index Options'!$B:$B,E$147,'BSE - SENSEX Index Options'!$H:$H,"Weekly*")+SUMIFS('BSE - SENSEX Index Options'!$L:$L,'BSE - SENSEX Index Options'!$C:$C,$A218,'BSE - SENSEX Index Options'!$B:$B,E$147,'BSE - SENSEX Index Options'!$H:$H,"MDAW*")+SUMIFS('BSE - Other Index Options'!$L:$L,'BSE - Other Index Options'!$C:$C,$A218,'BSE - Other Index Options'!$B:$B,E$147,'BSE - Other Index Options'!$H:$H,"Weekly*")+SUMIFS('BSE - Other Index Options'!$L:$L,'BSE - Other Index Options'!$C:$C,$A218,'BSE - Other Index Options'!$B:$B,E$147,'BSE - Other Index Options'!$H:$H,"MDAW*")=0,"",SUMIFS('BSE - SENSEX Index Options'!$L:$L,'BSE - SENSEX Index Options'!$C:$C,$A218,'BSE - SENSEX Index Options'!$B:$B,E$147,'BSE - SENSEX Index Options'!$H:$H,"Weekly*")+SUMIFS('BSE - SENSEX Index Options'!$L:$L,'BSE - SENSEX Index Options'!$C:$C,$A218,'BSE - SENSEX Index Options'!$B:$B,E$147,'BSE - SENSEX Index Options'!$H:$H,"MDAW*")+SUMIFS('BSE - Other Index Options'!$L:$L,'BSE - Other Index Options'!$C:$C,$A218,'BSE - Other Index Options'!$B:$B,E$147,'BSE - Other Index Options'!$H:$H,"Weekly*")+SUMIFS('BSE - Other Index Options'!$L:$L,'BSE - Other Index Options'!$C:$C,$A218,'BSE - Other Index Options'!$B:$B,E$147,'BSE - Other Index Options'!$H:$H,"MDAW*"))</f>
        <v/>
      </c>
      <c r="F218" s="26" t="str">
        <f>IF(SUMIFS('BSE - SENSEX Index Options'!$L:$L,'BSE - SENSEX Index Options'!$C:$C,$A218,'BSE - SENSEX Index Options'!$B:$B,F$147,'BSE - SENSEX Index Options'!$H:$H,"Weekly*")+SUMIFS('BSE - SENSEX Index Options'!$L:$L,'BSE - SENSEX Index Options'!$C:$C,$A218,'BSE - SENSEX Index Options'!$B:$B,F$147,'BSE - SENSEX Index Options'!$H:$H,"MDAW*")+SUMIFS('BSE - Other Index Options'!$L:$L,'BSE - Other Index Options'!$C:$C,$A218,'BSE - Other Index Options'!$B:$B,F$147,'BSE - Other Index Options'!$H:$H,"Weekly*")+SUMIFS('BSE - Other Index Options'!$L:$L,'BSE - Other Index Options'!$C:$C,$A218,'BSE - Other Index Options'!$B:$B,F$147,'BSE - Other Index Options'!$H:$H,"MDAW*")=0,"",SUMIFS('BSE - SENSEX Index Options'!$L:$L,'BSE - SENSEX Index Options'!$C:$C,$A218,'BSE - SENSEX Index Options'!$B:$B,F$147,'BSE - SENSEX Index Options'!$H:$H,"Weekly*")+SUMIFS('BSE - SENSEX Index Options'!$L:$L,'BSE - SENSEX Index Options'!$C:$C,$A218,'BSE - SENSEX Index Options'!$B:$B,F$147,'BSE - SENSEX Index Options'!$H:$H,"MDAW*")+SUMIFS('BSE - Other Index Options'!$L:$L,'BSE - Other Index Options'!$C:$C,$A218,'BSE - Other Index Options'!$B:$B,F$147,'BSE - Other Index Options'!$H:$H,"Weekly*")+SUMIFS('BSE - Other Index Options'!$L:$L,'BSE - Other Index Options'!$C:$C,$A218,'BSE - Other Index Options'!$B:$B,F$147,'BSE - Other Index Options'!$H:$H,"MDAW*"))</f>
        <v/>
      </c>
      <c r="G218" s="26" t="str">
        <f>IF(SUMIFS('BSE - SENSEX Index Options'!$L:$L,'BSE - SENSEX Index Options'!$C:$C,$A218,'BSE - SENSEX Index Options'!$B:$B,G$147,'BSE - SENSEX Index Options'!$H:$H,"Weekly*")+SUMIFS('BSE - SENSEX Index Options'!$L:$L,'BSE - SENSEX Index Options'!$C:$C,$A218,'BSE - SENSEX Index Options'!$B:$B,G$147,'BSE - SENSEX Index Options'!$H:$H,"MDAW*")+SUMIFS('BSE - Other Index Options'!$L:$L,'BSE - Other Index Options'!$C:$C,$A218,'BSE - Other Index Options'!$B:$B,G$147,'BSE - Other Index Options'!$H:$H,"Weekly*")+SUMIFS('BSE - Other Index Options'!$L:$L,'BSE - Other Index Options'!$C:$C,$A218,'BSE - Other Index Options'!$B:$B,G$147,'BSE - Other Index Options'!$H:$H,"MDAW*")=0,"",SUMIFS('BSE - SENSEX Index Options'!$L:$L,'BSE - SENSEX Index Options'!$C:$C,$A218,'BSE - SENSEX Index Options'!$B:$B,G$147,'BSE - SENSEX Index Options'!$H:$H,"Weekly*")+SUMIFS('BSE - SENSEX Index Options'!$L:$L,'BSE - SENSEX Index Options'!$C:$C,$A218,'BSE - SENSEX Index Options'!$B:$B,G$147,'BSE - SENSEX Index Options'!$H:$H,"MDAW*")+SUMIFS('BSE - Other Index Options'!$L:$L,'BSE - Other Index Options'!$C:$C,$A218,'BSE - Other Index Options'!$B:$B,G$147,'BSE - Other Index Options'!$H:$H,"Weekly*")+SUMIFS('BSE - Other Index Options'!$L:$L,'BSE - Other Index Options'!$C:$C,$A218,'BSE - Other Index Options'!$B:$B,G$147,'BSE - Other Index Options'!$H:$H,"MDAW*"))</f>
        <v/>
      </c>
      <c r="H218" s="26" t="str">
        <f t="shared" si="8"/>
        <v/>
      </c>
    </row>
    <row r="219" spans="1:8" hidden="1" outlineLevel="1">
      <c r="A219" t="s">
        <v>97</v>
      </c>
      <c r="B219" s="26" t="str">
        <f>IF(SUMIFS('BSE - SENSEX Index Options'!$L:$L,'BSE - SENSEX Index Options'!$C:$C,$A219,'BSE - SENSEX Index Options'!$B:$B,B$147,'BSE - SENSEX Index Options'!$H:$H,"Weekly*")+SUMIFS('BSE - SENSEX Index Options'!$L:$L,'BSE - SENSEX Index Options'!$C:$C,$A219,'BSE - SENSEX Index Options'!$B:$B,B$147,'BSE - SENSEX Index Options'!$H:$H,"MDAW*")+SUMIFS('BSE - Other Index Options'!$L:$L,'BSE - Other Index Options'!$C:$C,$A219,'BSE - Other Index Options'!$B:$B,B$147,'BSE - Other Index Options'!$H:$H,"Weekly*")+SUMIFS('BSE - Other Index Options'!$L:$L,'BSE - Other Index Options'!$C:$C,$A219,'BSE - Other Index Options'!$B:$B,B$147,'BSE - Other Index Options'!$H:$H,"MDAW*")=0,"",SUMIFS('BSE - SENSEX Index Options'!$L:$L,'BSE - SENSEX Index Options'!$C:$C,$A219,'BSE - SENSEX Index Options'!$B:$B,B$147,'BSE - SENSEX Index Options'!$H:$H,"Weekly*")+SUMIFS('BSE - SENSEX Index Options'!$L:$L,'BSE - SENSEX Index Options'!$C:$C,$A219,'BSE - SENSEX Index Options'!$B:$B,B$147,'BSE - SENSEX Index Options'!$H:$H,"MDAW*")+SUMIFS('BSE - Other Index Options'!$L:$L,'BSE - Other Index Options'!$C:$C,$A219,'BSE - Other Index Options'!$B:$B,B$147,'BSE - Other Index Options'!$H:$H,"Weekly*")+SUMIFS('BSE - Other Index Options'!$L:$L,'BSE - Other Index Options'!$C:$C,$A219,'BSE - Other Index Options'!$B:$B,B$147,'BSE - Other Index Options'!$H:$H,"MDAW*"))</f>
        <v/>
      </c>
      <c r="C219" s="26" t="str">
        <f>IF(SUMIFS('BSE - SENSEX Index Options'!$L:$L,'BSE - SENSEX Index Options'!$C:$C,$A219,'BSE - SENSEX Index Options'!$B:$B,C$147,'BSE - SENSEX Index Options'!$H:$H,"Weekly*")+SUMIFS('BSE - SENSEX Index Options'!$L:$L,'BSE - SENSEX Index Options'!$C:$C,$A219,'BSE - SENSEX Index Options'!$B:$B,C$147,'BSE - SENSEX Index Options'!$H:$H,"MDAW*")+SUMIFS('BSE - Other Index Options'!$L:$L,'BSE - Other Index Options'!$C:$C,$A219,'BSE - Other Index Options'!$B:$B,C$147,'BSE - Other Index Options'!$H:$H,"Weekly*")+SUMIFS('BSE - Other Index Options'!$L:$L,'BSE - Other Index Options'!$C:$C,$A219,'BSE - Other Index Options'!$B:$B,C$147,'BSE - Other Index Options'!$H:$H,"MDAW*")=0,"",SUMIFS('BSE - SENSEX Index Options'!$L:$L,'BSE - SENSEX Index Options'!$C:$C,$A219,'BSE - SENSEX Index Options'!$B:$B,C$147,'BSE - SENSEX Index Options'!$H:$H,"Weekly*")+SUMIFS('BSE - SENSEX Index Options'!$L:$L,'BSE - SENSEX Index Options'!$C:$C,$A219,'BSE - SENSEX Index Options'!$B:$B,C$147,'BSE - SENSEX Index Options'!$H:$H,"MDAW*")+SUMIFS('BSE - Other Index Options'!$L:$L,'BSE - Other Index Options'!$C:$C,$A219,'BSE - Other Index Options'!$B:$B,C$147,'BSE - Other Index Options'!$H:$H,"Weekly*")+SUMIFS('BSE - Other Index Options'!$L:$L,'BSE - Other Index Options'!$C:$C,$A219,'BSE - Other Index Options'!$B:$B,C$147,'BSE - Other Index Options'!$H:$H,"MDAW*"))</f>
        <v/>
      </c>
      <c r="D219" s="26" t="str">
        <f>IF(SUMIFS('BSE - SENSEX Index Options'!$L:$L,'BSE - SENSEX Index Options'!$C:$C,$A219,'BSE - SENSEX Index Options'!$B:$B,D$147,'BSE - SENSEX Index Options'!$H:$H,"Weekly*")+SUMIFS('BSE - SENSEX Index Options'!$L:$L,'BSE - SENSEX Index Options'!$C:$C,$A219,'BSE - SENSEX Index Options'!$B:$B,D$147,'BSE - SENSEX Index Options'!$H:$H,"MDAW*")+SUMIFS('BSE - Other Index Options'!$L:$L,'BSE - Other Index Options'!$C:$C,$A219,'BSE - Other Index Options'!$B:$B,D$147,'BSE - Other Index Options'!$H:$H,"Weekly*")+SUMIFS('BSE - Other Index Options'!$L:$L,'BSE - Other Index Options'!$C:$C,$A219,'BSE - Other Index Options'!$B:$B,D$147,'BSE - Other Index Options'!$H:$H,"MDAW*")=0,"",SUMIFS('BSE - SENSEX Index Options'!$L:$L,'BSE - SENSEX Index Options'!$C:$C,$A219,'BSE - SENSEX Index Options'!$B:$B,D$147,'BSE - SENSEX Index Options'!$H:$H,"Weekly*")+SUMIFS('BSE - SENSEX Index Options'!$L:$L,'BSE - SENSEX Index Options'!$C:$C,$A219,'BSE - SENSEX Index Options'!$B:$B,D$147,'BSE - SENSEX Index Options'!$H:$H,"MDAW*")+SUMIFS('BSE - Other Index Options'!$L:$L,'BSE - Other Index Options'!$C:$C,$A219,'BSE - Other Index Options'!$B:$B,D$147,'BSE - Other Index Options'!$H:$H,"Weekly*")+SUMIFS('BSE - Other Index Options'!$L:$L,'BSE - Other Index Options'!$C:$C,$A219,'BSE - Other Index Options'!$B:$B,D$147,'BSE - Other Index Options'!$H:$H,"MDAW*"))</f>
        <v/>
      </c>
      <c r="E219" s="26" t="str">
        <f>IF(SUMIFS('BSE - SENSEX Index Options'!$L:$L,'BSE - SENSEX Index Options'!$C:$C,$A219,'BSE - SENSEX Index Options'!$B:$B,E$147,'BSE - SENSEX Index Options'!$H:$H,"Weekly*")+SUMIFS('BSE - SENSEX Index Options'!$L:$L,'BSE - SENSEX Index Options'!$C:$C,$A219,'BSE - SENSEX Index Options'!$B:$B,E$147,'BSE - SENSEX Index Options'!$H:$H,"MDAW*")+SUMIFS('BSE - Other Index Options'!$L:$L,'BSE - Other Index Options'!$C:$C,$A219,'BSE - Other Index Options'!$B:$B,E$147,'BSE - Other Index Options'!$H:$H,"Weekly*")+SUMIFS('BSE - Other Index Options'!$L:$L,'BSE - Other Index Options'!$C:$C,$A219,'BSE - Other Index Options'!$B:$B,E$147,'BSE - Other Index Options'!$H:$H,"MDAW*")=0,"",SUMIFS('BSE - SENSEX Index Options'!$L:$L,'BSE - SENSEX Index Options'!$C:$C,$A219,'BSE - SENSEX Index Options'!$B:$B,E$147,'BSE - SENSEX Index Options'!$H:$H,"Weekly*")+SUMIFS('BSE - SENSEX Index Options'!$L:$L,'BSE - SENSEX Index Options'!$C:$C,$A219,'BSE - SENSEX Index Options'!$B:$B,E$147,'BSE - SENSEX Index Options'!$H:$H,"MDAW*")+SUMIFS('BSE - Other Index Options'!$L:$L,'BSE - Other Index Options'!$C:$C,$A219,'BSE - Other Index Options'!$B:$B,E$147,'BSE - Other Index Options'!$H:$H,"Weekly*")+SUMIFS('BSE - Other Index Options'!$L:$L,'BSE - Other Index Options'!$C:$C,$A219,'BSE - Other Index Options'!$B:$B,E$147,'BSE - Other Index Options'!$H:$H,"MDAW*"))</f>
        <v/>
      </c>
      <c r="F219" s="26" t="str">
        <f>IF(SUMIFS('BSE - SENSEX Index Options'!$L:$L,'BSE - SENSEX Index Options'!$C:$C,$A219,'BSE - SENSEX Index Options'!$B:$B,F$147,'BSE - SENSEX Index Options'!$H:$H,"Weekly*")+SUMIFS('BSE - SENSEX Index Options'!$L:$L,'BSE - SENSEX Index Options'!$C:$C,$A219,'BSE - SENSEX Index Options'!$B:$B,F$147,'BSE - SENSEX Index Options'!$H:$H,"MDAW*")+SUMIFS('BSE - Other Index Options'!$L:$L,'BSE - Other Index Options'!$C:$C,$A219,'BSE - Other Index Options'!$B:$B,F$147,'BSE - Other Index Options'!$H:$H,"Weekly*")+SUMIFS('BSE - Other Index Options'!$L:$L,'BSE - Other Index Options'!$C:$C,$A219,'BSE - Other Index Options'!$B:$B,F$147,'BSE - Other Index Options'!$H:$H,"MDAW*")=0,"",SUMIFS('BSE - SENSEX Index Options'!$L:$L,'BSE - SENSEX Index Options'!$C:$C,$A219,'BSE - SENSEX Index Options'!$B:$B,F$147,'BSE - SENSEX Index Options'!$H:$H,"Weekly*")+SUMIFS('BSE - SENSEX Index Options'!$L:$L,'BSE - SENSEX Index Options'!$C:$C,$A219,'BSE - SENSEX Index Options'!$B:$B,F$147,'BSE - SENSEX Index Options'!$H:$H,"MDAW*")+SUMIFS('BSE - Other Index Options'!$L:$L,'BSE - Other Index Options'!$C:$C,$A219,'BSE - Other Index Options'!$B:$B,F$147,'BSE - Other Index Options'!$H:$H,"Weekly*")+SUMIFS('BSE - Other Index Options'!$L:$L,'BSE - Other Index Options'!$C:$C,$A219,'BSE - Other Index Options'!$B:$B,F$147,'BSE - Other Index Options'!$H:$H,"MDAW*"))</f>
        <v/>
      </c>
      <c r="G219" s="26" t="str">
        <f>IF(SUMIFS('BSE - SENSEX Index Options'!$L:$L,'BSE - SENSEX Index Options'!$C:$C,$A219,'BSE - SENSEX Index Options'!$B:$B,G$147,'BSE - SENSEX Index Options'!$H:$H,"Weekly*")+SUMIFS('BSE - SENSEX Index Options'!$L:$L,'BSE - SENSEX Index Options'!$C:$C,$A219,'BSE - SENSEX Index Options'!$B:$B,G$147,'BSE - SENSEX Index Options'!$H:$H,"MDAW*")+SUMIFS('BSE - Other Index Options'!$L:$L,'BSE - Other Index Options'!$C:$C,$A219,'BSE - Other Index Options'!$B:$B,G$147,'BSE - Other Index Options'!$H:$H,"Weekly*")+SUMIFS('BSE - Other Index Options'!$L:$L,'BSE - Other Index Options'!$C:$C,$A219,'BSE - Other Index Options'!$B:$B,G$147,'BSE - Other Index Options'!$H:$H,"MDAW*")=0,"",SUMIFS('BSE - SENSEX Index Options'!$L:$L,'BSE - SENSEX Index Options'!$C:$C,$A219,'BSE - SENSEX Index Options'!$B:$B,G$147,'BSE - SENSEX Index Options'!$H:$H,"Weekly*")+SUMIFS('BSE - SENSEX Index Options'!$L:$L,'BSE - SENSEX Index Options'!$C:$C,$A219,'BSE - SENSEX Index Options'!$B:$B,G$147,'BSE - SENSEX Index Options'!$H:$H,"MDAW*")+SUMIFS('BSE - Other Index Options'!$L:$L,'BSE - Other Index Options'!$C:$C,$A219,'BSE - Other Index Options'!$B:$B,G$147,'BSE - Other Index Options'!$H:$H,"Weekly*")+SUMIFS('BSE - Other Index Options'!$L:$L,'BSE - Other Index Options'!$C:$C,$A219,'BSE - Other Index Options'!$B:$B,G$147,'BSE - Other Index Options'!$H:$H,"MDAW*"))</f>
        <v/>
      </c>
      <c r="H219" s="26" t="str">
        <f t="shared" si="8"/>
        <v/>
      </c>
    </row>
    <row r="220" spans="1:8" hidden="1" outlineLevel="1">
      <c r="A220" t="s">
        <v>98</v>
      </c>
      <c r="B220" s="26" t="str">
        <f>IF(SUMIFS('BSE - SENSEX Index Options'!$L:$L,'BSE - SENSEX Index Options'!$C:$C,$A220,'BSE - SENSEX Index Options'!$B:$B,B$147,'BSE - SENSEX Index Options'!$H:$H,"Weekly*")+SUMIFS('BSE - SENSEX Index Options'!$L:$L,'BSE - SENSEX Index Options'!$C:$C,$A220,'BSE - SENSEX Index Options'!$B:$B,B$147,'BSE - SENSEX Index Options'!$H:$H,"MDAW*")+SUMIFS('BSE - Other Index Options'!$L:$L,'BSE - Other Index Options'!$C:$C,$A220,'BSE - Other Index Options'!$B:$B,B$147,'BSE - Other Index Options'!$H:$H,"Weekly*")+SUMIFS('BSE - Other Index Options'!$L:$L,'BSE - Other Index Options'!$C:$C,$A220,'BSE - Other Index Options'!$B:$B,B$147,'BSE - Other Index Options'!$H:$H,"MDAW*")=0,"",SUMIFS('BSE - SENSEX Index Options'!$L:$L,'BSE - SENSEX Index Options'!$C:$C,$A220,'BSE - SENSEX Index Options'!$B:$B,B$147,'BSE - SENSEX Index Options'!$H:$H,"Weekly*")+SUMIFS('BSE - SENSEX Index Options'!$L:$L,'BSE - SENSEX Index Options'!$C:$C,$A220,'BSE - SENSEX Index Options'!$B:$B,B$147,'BSE - SENSEX Index Options'!$H:$H,"MDAW*")+SUMIFS('BSE - Other Index Options'!$L:$L,'BSE - Other Index Options'!$C:$C,$A220,'BSE - Other Index Options'!$B:$B,B$147,'BSE - Other Index Options'!$H:$H,"Weekly*")+SUMIFS('BSE - Other Index Options'!$L:$L,'BSE - Other Index Options'!$C:$C,$A220,'BSE - Other Index Options'!$B:$B,B$147,'BSE - Other Index Options'!$H:$H,"MDAW*"))</f>
        <v/>
      </c>
      <c r="C220" s="26" t="str">
        <f>IF(SUMIFS('BSE - SENSEX Index Options'!$L:$L,'BSE - SENSEX Index Options'!$C:$C,$A220,'BSE - SENSEX Index Options'!$B:$B,C$147,'BSE - SENSEX Index Options'!$H:$H,"Weekly*")+SUMIFS('BSE - SENSEX Index Options'!$L:$L,'BSE - SENSEX Index Options'!$C:$C,$A220,'BSE - SENSEX Index Options'!$B:$B,C$147,'BSE - SENSEX Index Options'!$H:$H,"MDAW*")+SUMIFS('BSE - Other Index Options'!$L:$L,'BSE - Other Index Options'!$C:$C,$A220,'BSE - Other Index Options'!$B:$B,C$147,'BSE - Other Index Options'!$H:$H,"Weekly*")+SUMIFS('BSE - Other Index Options'!$L:$L,'BSE - Other Index Options'!$C:$C,$A220,'BSE - Other Index Options'!$B:$B,C$147,'BSE - Other Index Options'!$H:$H,"MDAW*")=0,"",SUMIFS('BSE - SENSEX Index Options'!$L:$L,'BSE - SENSEX Index Options'!$C:$C,$A220,'BSE - SENSEX Index Options'!$B:$B,C$147,'BSE - SENSEX Index Options'!$H:$H,"Weekly*")+SUMIFS('BSE - SENSEX Index Options'!$L:$L,'BSE - SENSEX Index Options'!$C:$C,$A220,'BSE - SENSEX Index Options'!$B:$B,C$147,'BSE - SENSEX Index Options'!$H:$H,"MDAW*")+SUMIFS('BSE - Other Index Options'!$L:$L,'BSE - Other Index Options'!$C:$C,$A220,'BSE - Other Index Options'!$B:$B,C$147,'BSE - Other Index Options'!$H:$H,"Weekly*")+SUMIFS('BSE - Other Index Options'!$L:$L,'BSE - Other Index Options'!$C:$C,$A220,'BSE - Other Index Options'!$B:$B,C$147,'BSE - Other Index Options'!$H:$H,"MDAW*"))</f>
        <v/>
      </c>
      <c r="D220" s="26" t="str">
        <f>IF(SUMIFS('BSE - SENSEX Index Options'!$L:$L,'BSE - SENSEX Index Options'!$C:$C,$A220,'BSE - SENSEX Index Options'!$B:$B,D$147,'BSE - SENSEX Index Options'!$H:$H,"Weekly*")+SUMIFS('BSE - SENSEX Index Options'!$L:$L,'BSE - SENSEX Index Options'!$C:$C,$A220,'BSE - SENSEX Index Options'!$B:$B,D$147,'BSE - SENSEX Index Options'!$H:$H,"MDAW*")+SUMIFS('BSE - Other Index Options'!$L:$L,'BSE - Other Index Options'!$C:$C,$A220,'BSE - Other Index Options'!$B:$B,D$147,'BSE - Other Index Options'!$H:$H,"Weekly*")+SUMIFS('BSE - Other Index Options'!$L:$L,'BSE - Other Index Options'!$C:$C,$A220,'BSE - Other Index Options'!$B:$B,D$147,'BSE - Other Index Options'!$H:$H,"MDAW*")=0,"",SUMIFS('BSE - SENSEX Index Options'!$L:$L,'BSE - SENSEX Index Options'!$C:$C,$A220,'BSE - SENSEX Index Options'!$B:$B,D$147,'BSE - SENSEX Index Options'!$H:$H,"Weekly*")+SUMIFS('BSE - SENSEX Index Options'!$L:$L,'BSE - SENSEX Index Options'!$C:$C,$A220,'BSE - SENSEX Index Options'!$B:$B,D$147,'BSE - SENSEX Index Options'!$H:$H,"MDAW*")+SUMIFS('BSE - Other Index Options'!$L:$L,'BSE - Other Index Options'!$C:$C,$A220,'BSE - Other Index Options'!$B:$B,D$147,'BSE - Other Index Options'!$H:$H,"Weekly*")+SUMIFS('BSE - Other Index Options'!$L:$L,'BSE - Other Index Options'!$C:$C,$A220,'BSE - Other Index Options'!$B:$B,D$147,'BSE - Other Index Options'!$H:$H,"MDAW*"))</f>
        <v/>
      </c>
      <c r="E220" s="26" t="str">
        <f>IF(SUMIFS('BSE - SENSEX Index Options'!$L:$L,'BSE - SENSEX Index Options'!$C:$C,$A220,'BSE - SENSEX Index Options'!$B:$B,E$147,'BSE - SENSEX Index Options'!$H:$H,"Weekly*")+SUMIFS('BSE - SENSEX Index Options'!$L:$L,'BSE - SENSEX Index Options'!$C:$C,$A220,'BSE - SENSEX Index Options'!$B:$B,E$147,'BSE - SENSEX Index Options'!$H:$H,"MDAW*")+SUMIFS('BSE - Other Index Options'!$L:$L,'BSE - Other Index Options'!$C:$C,$A220,'BSE - Other Index Options'!$B:$B,E$147,'BSE - Other Index Options'!$H:$H,"Weekly*")+SUMIFS('BSE - Other Index Options'!$L:$L,'BSE - Other Index Options'!$C:$C,$A220,'BSE - Other Index Options'!$B:$B,E$147,'BSE - Other Index Options'!$H:$H,"MDAW*")=0,"",SUMIFS('BSE - SENSEX Index Options'!$L:$L,'BSE - SENSEX Index Options'!$C:$C,$A220,'BSE - SENSEX Index Options'!$B:$B,E$147,'BSE - SENSEX Index Options'!$H:$H,"Weekly*")+SUMIFS('BSE - SENSEX Index Options'!$L:$L,'BSE - SENSEX Index Options'!$C:$C,$A220,'BSE - SENSEX Index Options'!$B:$B,E$147,'BSE - SENSEX Index Options'!$H:$H,"MDAW*")+SUMIFS('BSE - Other Index Options'!$L:$L,'BSE - Other Index Options'!$C:$C,$A220,'BSE - Other Index Options'!$B:$B,E$147,'BSE - Other Index Options'!$H:$H,"Weekly*")+SUMIFS('BSE - Other Index Options'!$L:$L,'BSE - Other Index Options'!$C:$C,$A220,'BSE - Other Index Options'!$B:$B,E$147,'BSE - Other Index Options'!$H:$H,"MDAW*"))</f>
        <v/>
      </c>
      <c r="F220" s="26" t="str">
        <f>IF(SUMIFS('BSE - SENSEX Index Options'!$L:$L,'BSE - SENSEX Index Options'!$C:$C,$A220,'BSE - SENSEX Index Options'!$B:$B,F$147,'BSE - SENSEX Index Options'!$H:$H,"Weekly*")+SUMIFS('BSE - SENSEX Index Options'!$L:$L,'BSE - SENSEX Index Options'!$C:$C,$A220,'BSE - SENSEX Index Options'!$B:$B,F$147,'BSE - SENSEX Index Options'!$H:$H,"MDAW*")+SUMIFS('BSE - Other Index Options'!$L:$L,'BSE - Other Index Options'!$C:$C,$A220,'BSE - Other Index Options'!$B:$B,F$147,'BSE - Other Index Options'!$H:$H,"Weekly*")+SUMIFS('BSE - Other Index Options'!$L:$L,'BSE - Other Index Options'!$C:$C,$A220,'BSE - Other Index Options'!$B:$B,F$147,'BSE - Other Index Options'!$H:$H,"MDAW*")=0,"",SUMIFS('BSE - SENSEX Index Options'!$L:$L,'BSE - SENSEX Index Options'!$C:$C,$A220,'BSE - SENSEX Index Options'!$B:$B,F$147,'BSE - SENSEX Index Options'!$H:$H,"Weekly*")+SUMIFS('BSE - SENSEX Index Options'!$L:$L,'BSE - SENSEX Index Options'!$C:$C,$A220,'BSE - SENSEX Index Options'!$B:$B,F$147,'BSE - SENSEX Index Options'!$H:$H,"MDAW*")+SUMIFS('BSE - Other Index Options'!$L:$L,'BSE - Other Index Options'!$C:$C,$A220,'BSE - Other Index Options'!$B:$B,F$147,'BSE - Other Index Options'!$H:$H,"Weekly*")+SUMIFS('BSE - Other Index Options'!$L:$L,'BSE - Other Index Options'!$C:$C,$A220,'BSE - Other Index Options'!$B:$B,F$147,'BSE - Other Index Options'!$H:$H,"MDAW*"))</f>
        <v/>
      </c>
      <c r="G220" s="26" t="str">
        <f>IF(SUMIFS('BSE - SENSEX Index Options'!$L:$L,'BSE - SENSEX Index Options'!$C:$C,$A220,'BSE - SENSEX Index Options'!$B:$B,G$147,'BSE - SENSEX Index Options'!$H:$H,"Weekly*")+SUMIFS('BSE - SENSEX Index Options'!$L:$L,'BSE - SENSEX Index Options'!$C:$C,$A220,'BSE - SENSEX Index Options'!$B:$B,G$147,'BSE - SENSEX Index Options'!$H:$H,"MDAW*")+SUMIFS('BSE - Other Index Options'!$L:$L,'BSE - Other Index Options'!$C:$C,$A220,'BSE - Other Index Options'!$B:$B,G$147,'BSE - Other Index Options'!$H:$H,"Weekly*")+SUMIFS('BSE - Other Index Options'!$L:$L,'BSE - Other Index Options'!$C:$C,$A220,'BSE - Other Index Options'!$B:$B,G$147,'BSE - Other Index Options'!$H:$H,"MDAW*")=0,"",SUMIFS('BSE - SENSEX Index Options'!$L:$L,'BSE - SENSEX Index Options'!$C:$C,$A220,'BSE - SENSEX Index Options'!$B:$B,G$147,'BSE - SENSEX Index Options'!$H:$H,"Weekly*")+SUMIFS('BSE - SENSEX Index Options'!$L:$L,'BSE - SENSEX Index Options'!$C:$C,$A220,'BSE - SENSEX Index Options'!$B:$B,G$147,'BSE - SENSEX Index Options'!$H:$H,"MDAW*")+SUMIFS('BSE - Other Index Options'!$L:$L,'BSE - Other Index Options'!$C:$C,$A220,'BSE - Other Index Options'!$B:$B,G$147,'BSE - Other Index Options'!$H:$H,"Weekly*")+SUMIFS('BSE - Other Index Options'!$L:$L,'BSE - Other Index Options'!$C:$C,$A220,'BSE - Other Index Options'!$B:$B,G$147,'BSE - Other Index Options'!$H:$H,"MDAW*"))</f>
        <v/>
      </c>
      <c r="H220" s="26" t="str">
        <f t="shared" si="8"/>
        <v/>
      </c>
    </row>
    <row r="221" spans="1:8" hidden="1" outlineLevel="1">
      <c r="A221" t="s">
        <v>99</v>
      </c>
      <c r="B221" s="26" t="str">
        <f>IF(SUMIFS('BSE - SENSEX Index Options'!$L:$L,'BSE - SENSEX Index Options'!$C:$C,$A221,'BSE - SENSEX Index Options'!$B:$B,B$147,'BSE - SENSEX Index Options'!$H:$H,"Weekly*")+SUMIFS('BSE - SENSEX Index Options'!$L:$L,'BSE - SENSEX Index Options'!$C:$C,$A221,'BSE - SENSEX Index Options'!$B:$B,B$147,'BSE - SENSEX Index Options'!$H:$H,"MDAW*")+SUMIFS('BSE - Other Index Options'!$L:$L,'BSE - Other Index Options'!$C:$C,$A221,'BSE - Other Index Options'!$B:$B,B$147,'BSE - Other Index Options'!$H:$H,"Weekly*")+SUMIFS('BSE - Other Index Options'!$L:$L,'BSE - Other Index Options'!$C:$C,$A221,'BSE - Other Index Options'!$B:$B,B$147,'BSE - Other Index Options'!$H:$H,"MDAW*")=0,"",SUMIFS('BSE - SENSEX Index Options'!$L:$L,'BSE - SENSEX Index Options'!$C:$C,$A221,'BSE - SENSEX Index Options'!$B:$B,B$147,'BSE - SENSEX Index Options'!$H:$H,"Weekly*")+SUMIFS('BSE - SENSEX Index Options'!$L:$L,'BSE - SENSEX Index Options'!$C:$C,$A221,'BSE - SENSEX Index Options'!$B:$B,B$147,'BSE - SENSEX Index Options'!$H:$H,"MDAW*")+SUMIFS('BSE - Other Index Options'!$L:$L,'BSE - Other Index Options'!$C:$C,$A221,'BSE - Other Index Options'!$B:$B,B$147,'BSE - Other Index Options'!$H:$H,"Weekly*")+SUMIFS('BSE - Other Index Options'!$L:$L,'BSE - Other Index Options'!$C:$C,$A221,'BSE - Other Index Options'!$B:$B,B$147,'BSE - Other Index Options'!$H:$H,"MDAW*"))</f>
        <v/>
      </c>
      <c r="C221" s="26" t="str">
        <f>IF(SUMIFS('BSE - SENSEX Index Options'!$L:$L,'BSE - SENSEX Index Options'!$C:$C,$A221,'BSE - SENSEX Index Options'!$B:$B,C$147,'BSE - SENSEX Index Options'!$H:$H,"Weekly*")+SUMIFS('BSE - SENSEX Index Options'!$L:$L,'BSE - SENSEX Index Options'!$C:$C,$A221,'BSE - SENSEX Index Options'!$B:$B,C$147,'BSE - SENSEX Index Options'!$H:$H,"MDAW*")+SUMIFS('BSE - Other Index Options'!$L:$L,'BSE - Other Index Options'!$C:$C,$A221,'BSE - Other Index Options'!$B:$B,C$147,'BSE - Other Index Options'!$H:$H,"Weekly*")+SUMIFS('BSE - Other Index Options'!$L:$L,'BSE - Other Index Options'!$C:$C,$A221,'BSE - Other Index Options'!$B:$B,C$147,'BSE - Other Index Options'!$H:$H,"MDAW*")=0,"",SUMIFS('BSE - SENSEX Index Options'!$L:$L,'BSE - SENSEX Index Options'!$C:$C,$A221,'BSE - SENSEX Index Options'!$B:$B,C$147,'BSE - SENSEX Index Options'!$H:$H,"Weekly*")+SUMIFS('BSE - SENSEX Index Options'!$L:$L,'BSE - SENSEX Index Options'!$C:$C,$A221,'BSE - SENSEX Index Options'!$B:$B,C$147,'BSE - SENSEX Index Options'!$H:$H,"MDAW*")+SUMIFS('BSE - Other Index Options'!$L:$L,'BSE - Other Index Options'!$C:$C,$A221,'BSE - Other Index Options'!$B:$B,C$147,'BSE - Other Index Options'!$H:$H,"Weekly*")+SUMIFS('BSE - Other Index Options'!$L:$L,'BSE - Other Index Options'!$C:$C,$A221,'BSE - Other Index Options'!$B:$B,C$147,'BSE - Other Index Options'!$H:$H,"MDAW*"))</f>
        <v/>
      </c>
      <c r="D221" s="26" t="str">
        <f>IF(SUMIFS('BSE - SENSEX Index Options'!$L:$L,'BSE - SENSEX Index Options'!$C:$C,$A221,'BSE - SENSEX Index Options'!$B:$B,D$147,'BSE - SENSEX Index Options'!$H:$H,"Weekly*")+SUMIFS('BSE - SENSEX Index Options'!$L:$L,'BSE - SENSEX Index Options'!$C:$C,$A221,'BSE - SENSEX Index Options'!$B:$B,D$147,'BSE - SENSEX Index Options'!$H:$H,"MDAW*")+SUMIFS('BSE - Other Index Options'!$L:$L,'BSE - Other Index Options'!$C:$C,$A221,'BSE - Other Index Options'!$B:$B,D$147,'BSE - Other Index Options'!$H:$H,"Weekly*")+SUMIFS('BSE - Other Index Options'!$L:$L,'BSE - Other Index Options'!$C:$C,$A221,'BSE - Other Index Options'!$B:$B,D$147,'BSE - Other Index Options'!$H:$H,"MDAW*")=0,"",SUMIFS('BSE - SENSEX Index Options'!$L:$L,'BSE - SENSEX Index Options'!$C:$C,$A221,'BSE - SENSEX Index Options'!$B:$B,D$147,'BSE - SENSEX Index Options'!$H:$H,"Weekly*")+SUMIFS('BSE - SENSEX Index Options'!$L:$L,'BSE - SENSEX Index Options'!$C:$C,$A221,'BSE - SENSEX Index Options'!$B:$B,D$147,'BSE - SENSEX Index Options'!$H:$H,"MDAW*")+SUMIFS('BSE - Other Index Options'!$L:$L,'BSE - Other Index Options'!$C:$C,$A221,'BSE - Other Index Options'!$B:$B,D$147,'BSE - Other Index Options'!$H:$H,"Weekly*")+SUMIFS('BSE - Other Index Options'!$L:$L,'BSE - Other Index Options'!$C:$C,$A221,'BSE - Other Index Options'!$B:$B,D$147,'BSE - Other Index Options'!$H:$H,"MDAW*"))</f>
        <v/>
      </c>
      <c r="E221" s="26" t="str">
        <f>IF(SUMIFS('BSE - SENSEX Index Options'!$L:$L,'BSE - SENSEX Index Options'!$C:$C,$A221,'BSE - SENSEX Index Options'!$B:$B,E$147,'BSE - SENSEX Index Options'!$H:$H,"Weekly*")+SUMIFS('BSE - SENSEX Index Options'!$L:$L,'BSE - SENSEX Index Options'!$C:$C,$A221,'BSE - SENSEX Index Options'!$B:$B,E$147,'BSE - SENSEX Index Options'!$H:$H,"MDAW*")+SUMIFS('BSE - Other Index Options'!$L:$L,'BSE - Other Index Options'!$C:$C,$A221,'BSE - Other Index Options'!$B:$B,E$147,'BSE - Other Index Options'!$H:$H,"Weekly*")+SUMIFS('BSE - Other Index Options'!$L:$L,'BSE - Other Index Options'!$C:$C,$A221,'BSE - Other Index Options'!$B:$B,E$147,'BSE - Other Index Options'!$H:$H,"MDAW*")=0,"",SUMIFS('BSE - SENSEX Index Options'!$L:$L,'BSE - SENSEX Index Options'!$C:$C,$A221,'BSE - SENSEX Index Options'!$B:$B,E$147,'BSE - SENSEX Index Options'!$H:$H,"Weekly*")+SUMIFS('BSE - SENSEX Index Options'!$L:$L,'BSE - SENSEX Index Options'!$C:$C,$A221,'BSE - SENSEX Index Options'!$B:$B,E$147,'BSE - SENSEX Index Options'!$H:$H,"MDAW*")+SUMIFS('BSE - Other Index Options'!$L:$L,'BSE - Other Index Options'!$C:$C,$A221,'BSE - Other Index Options'!$B:$B,E$147,'BSE - Other Index Options'!$H:$H,"Weekly*")+SUMIFS('BSE - Other Index Options'!$L:$L,'BSE - Other Index Options'!$C:$C,$A221,'BSE - Other Index Options'!$B:$B,E$147,'BSE - Other Index Options'!$H:$H,"MDAW*"))</f>
        <v/>
      </c>
      <c r="F221" s="26" t="str">
        <f>IF(SUMIFS('BSE - SENSEX Index Options'!$L:$L,'BSE - SENSEX Index Options'!$C:$C,$A221,'BSE - SENSEX Index Options'!$B:$B,F$147,'BSE - SENSEX Index Options'!$H:$H,"Weekly*")+SUMIFS('BSE - SENSEX Index Options'!$L:$L,'BSE - SENSEX Index Options'!$C:$C,$A221,'BSE - SENSEX Index Options'!$B:$B,F$147,'BSE - SENSEX Index Options'!$H:$H,"MDAW*")+SUMIFS('BSE - Other Index Options'!$L:$L,'BSE - Other Index Options'!$C:$C,$A221,'BSE - Other Index Options'!$B:$B,F$147,'BSE - Other Index Options'!$H:$H,"Weekly*")+SUMIFS('BSE - Other Index Options'!$L:$L,'BSE - Other Index Options'!$C:$C,$A221,'BSE - Other Index Options'!$B:$B,F$147,'BSE - Other Index Options'!$H:$H,"MDAW*")=0,"",SUMIFS('BSE - SENSEX Index Options'!$L:$L,'BSE - SENSEX Index Options'!$C:$C,$A221,'BSE - SENSEX Index Options'!$B:$B,F$147,'BSE - SENSEX Index Options'!$H:$H,"Weekly*")+SUMIFS('BSE - SENSEX Index Options'!$L:$L,'BSE - SENSEX Index Options'!$C:$C,$A221,'BSE - SENSEX Index Options'!$B:$B,F$147,'BSE - SENSEX Index Options'!$H:$H,"MDAW*")+SUMIFS('BSE - Other Index Options'!$L:$L,'BSE - Other Index Options'!$C:$C,$A221,'BSE - Other Index Options'!$B:$B,F$147,'BSE - Other Index Options'!$H:$H,"Weekly*")+SUMIFS('BSE - Other Index Options'!$L:$L,'BSE - Other Index Options'!$C:$C,$A221,'BSE - Other Index Options'!$B:$B,F$147,'BSE - Other Index Options'!$H:$H,"MDAW*"))</f>
        <v/>
      </c>
      <c r="G221" s="26" t="str">
        <f>IF(SUMIFS('BSE - SENSEX Index Options'!$L:$L,'BSE - SENSEX Index Options'!$C:$C,$A221,'BSE - SENSEX Index Options'!$B:$B,G$147,'BSE - SENSEX Index Options'!$H:$H,"Weekly*")+SUMIFS('BSE - SENSEX Index Options'!$L:$L,'BSE - SENSEX Index Options'!$C:$C,$A221,'BSE - SENSEX Index Options'!$B:$B,G$147,'BSE - SENSEX Index Options'!$H:$H,"MDAW*")+SUMIFS('BSE - Other Index Options'!$L:$L,'BSE - Other Index Options'!$C:$C,$A221,'BSE - Other Index Options'!$B:$B,G$147,'BSE - Other Index Options'!$H:$H,"Weekly*")+SUMIFS('BSE - Other Index Options'!$L:$L,'BSE - Other Index Options'!$C:$C,$A221,'BSE - Other Index Options'!$B:$B,G$147,'BSE - Other Index Options'!$H:$H,"MDAW*")=0,"",SUMIFS('BSE - SENSEX Index Options'!$L:$L,'BSE - SENSEX Index Options'!$C:$C,$A221,'BSE - SENSEX Index Options'!$B:$B,G$147,'BSE - SENSEX Index Options'!$H:$H,"Weekly*")+SUMIFS('BSE - SENSEX Index Options'!$L:$L,'BSE - SENSEX Index Options'!$C:$C,$A221,'BSE - SENSEX Index Options'!$B:$B,G$147,'BSE - SENSEX Index Options'!$H:$H,"MDAW*")+SUMIFS('BSE - Other Index Options'!$L:$L,'BSE - Other Index Options'!$C:$C,$A221,'BSE - Other Index Options'!$B:$B,G$147,'BSE - Other Index Options'!$H:$H,"Weekly*")+SUMIFS('BSE - Other Index Options'!$L:$L,'BSE - Other Index Options'!$C:$C,$A221,'BSE - Other Index Options'!$B:$B,G$147,'BSE - Other Index Options'!$H:$H,"MDAW*"))</f>
        <v/>
      </c>
      <c r="H221" s="26" t="str">
        <f t="shared" si="8"/>
        <v/>
      </c>
    </row>
    <row r="222" spans="1:8" hidden="1" outlineLevel="1">
      <c r="A222" t="s">
        <v>100</v>
      </c>
      <c r="B222" s="26" t="str">
        <f>IF(SUMIFS('BSE - SENSEX Index Options'!$L:$L,'BSE - SENSEX Index Options'!$C:$C,$A222,'BSE - SENSEX Index Options'!$B:$B,B$147,'BSE - SENSEX Index Options'!$H:$H,"Weekly*")+SUMIFS('BSE - SENSEX Index Options'!$L:$L,'BSE - SENSEX Index Options'!$C:$C,$A222,'BSE - SENSEX Index Options'!$B:$B,B$147,'BSE - SENSEX Index Options'!$H:$H,"MDAW*")+SUMIFS('BSE - Other Index Options'!$L:$L,'BSE - Other Index Options'!$C:$C,$A222,'BSE - Other Index Options'!$B:$B,B$147,'BSE - Other Index Options'!$H:$H,"Weekly*")+SUMIFS('BSE - Other Index Options'!$L:$L,'BSE - Other Index Options'!$C:$C,$A222,'BSE - Other Index Options'!$B:$B,B$147,'BSE - Other Index Options'!$H:$H,"MDAW*")=0,"",SUMIFS('BSE - SENSEX Index Options'!$L:$L,'BSE - SENSEX Index Options'!$C:$C,$A222,'BSE - SENSEX Index Options'!$B:$B,B$147,'BSE - SENSEX Index Options'!$H:$H,"Weekly*")+SUMIFS('BSE - SENSEX Index Options'!$L:$L,'BSE - SENSEX Index Options'!$C:$C,$A222,'BSE - SENSEX Index Options'!$B:$B,B$147,'BSE - SENSEX Index Options'!$H:$H,"MDAW*")+SUMIFS('BSE - Other Index Options'!$L:$L,'BSE - Other Index Options'!$C:$C,$A222,'BSE - Other Index Options'!$B:$B,B$147,'BSE - Other Index Options'!$H:$H,"Weekly*")+SUMIFS('BSE - Other Index Options'!$L:$L,'BSE - Other Index Options'!$C:$C,$A222,'BSE - Other Index Options'!$B:$B,B$147,'BSE - Other Index Options'!$H:$H,"MDAW*"))</f>
        <v/>
      </c>
      <c r="C222" s="26" t="str">
        <f>IF(SUMIFS('BSE - SENSEX Index Options'!$L:$L,'BSE - SENSEX Index Options'!$C:$C,$A222,'BSE - SENSEX Index Options'!$B:$B,C$147,'BSE - SENSEX Index Options'!$H:$H,"Weekly*")+SUMIFS('BSE - SENSEX Index Options'!$L:$L,'BSE - SENSEX Index Options'!$C:$C,$A222,'BSE - SENSEX Index Options'!$B:$B,C$147,'BSE - SENSEX Index Options'!$H:$H,"MDAW*")+SUMIFS('BSE - Other Index Options'!$L:$L,'BSE - Other Index Options'!$C:$C,$A222,'BSE - Other Index Options'!$B:$B,C$147,'BSE - Other Index Options'!$H:$H,"Weekly*")+SUMIFS('BSE - Other Index Options'!$L:$L,'BSE - Other Index Options'!$C:$C,$A222,'BSE - Other Index Options'!$B:$B,C$147,'BSE - Other Index Options'!$H:$H,"MDAW*")=0,"",SUMIFS('BSE - SENSEX Index Options'!$L:$L,'BSE - SENSEX Index Options'!$C:$C,$A222,'BSE - SENSEX Index Options'!$B:$B,C$147,'BSE - SENSEX Index Options'!$H:$H,"Weekly*")+SUMIFS('BSE - SENSEX Index Options'!$L:$L,'BSE - SENSEX Index Options'!$C:$C,$A222,'BSE - SENSEX Index Options'!$B:$B,C$147,'BSE - SENSEX Index Options'!$H:$H,"MDAW*")+SUMIFS('BSE - Other Index Options'!$L:$L,'BSE - Other Index Options'!$C:$C,$A222,'BSE - Other Index Options'!$B:$B,C$147,'BSE - Other Index Options'!$H:$H,"Weekly*")+SUMIFS('BSE - Other Index Options'!$L:$L,'BSE - Other Index Options'!$C:$C,$A222,'BSE - Other Index Options'!$B:$B,C$147,'BSE - Other Index Options'!$H:$H,"MDAW*"))</f>
        <v/>
      </c>
      <c r="D222" s="26" t="str">
        <f>IF(SUMIFS('BSE - SENSEX Index Options'!$L:$L,'BSE - SENSEX Index Options'!$C:$C,$A222,'BSE - SENSEX Index Options'!$B:$B,D$147,'BSE - SENSEX Index Options'!$H:$H,"Weekly*")+SUMIFS('BSE - SENSEX Index Options'!$L:$L,'BSE - SENSEX Index Options'!$C:$C,$A222,'BSE - SENSEX Index Options'!$B:$B,D$147,'BSE - SENSEX Index Options'!$H:$H,"MDAW*")+SUMIFS('BSE - Other Index Options'!$L:$L,'BSE - Other Index Options'!$C:$C,$A222,'BSE - Other Index Options'!$B:$B,D$147,'BSE - Other Index Options'!$H:$H,"Weekly*")+SUMIFS('BSE - Other Index Options'!$L:$L,'BSE - Other Index Options'!$C:$C,$A222,'BSE - Other Index Options'!$B:$B,D$147,'BSE - Other Index Options'!$H:$H,"MDAW*")=0,"",SUMIFS('BSE - SENSEX Index Options'!$L:$L,'BSE - SENSEX Index Options'!$C:$C,$A222,'BSE - SENSEX Index Options'!$B:$B,D$147,'BSE - SENSEX Index Options'!$H:$H,"Weekly*")+SUMIFS('BSE - SENSEX Index Options'!$L:$L,'BSE - SENSEX Index Options'!$C:$C,$A222,'BSE - SENSEX Index Options'!$B:$B,D$147,'BSE - SENSEX Index Options'!$H:$H,"MDAW*")+SUMIFS('BSE - Other Index Options'!$L:$L,'BSE - Other Index Options'!$C:$C,$A222,'BSE - Other Index Options'!$B:$B,D$147,'BSE - Other Index Options'!$H:$H,"Weekly*")+SUMIFS('BSE - Other Index Options'!$L:$L,'BSE - Other Index Options'!$C:$C,$A222,'BSE - Other Index Options'!$B:$B,D$147,'BSE - Other Index Options'!$H:$H,"MDAW*"))</f>
        <v/>
      </c>
      <c r="E222" s="26" t="str">
        <f>IF(SUMIFS('BSE - SENSEX Index Options'!$L:$L,'BSE - SENSEX Index Options'!$C:$C,$A222,'BSE - SENSEX Index Options'!$B:$B,E$147,'BSE - SENSEX Index Options'!$H:$H,"Weekly*")+SUMIFS('BSE - SENSEX Index Options'!$L:$L,'BSE - SENSEX Index Options'!$C:$C,$A222,'BSE - SENSEX Index Options'!$B:$B,E$147,'BSE - SENSEX Index Options'!$H:$H,"MDAW*")+SUMIFS('BSE - Other Index Options'!$L:$L,'BSE - Other Index Options'!$C:$C,$A222,'BSE - Other Index Options'!$B:$B,E$147,'BSE - Other Index Options'!$H:$H,"Weekly*")+SUMIFS('BSE - Other Index Options'!$L:$L,'BSE - Other Index Options'!$C:$C,$A222,'BSE - Other Index Options'!$B:$B,E$147,'BSE - Other Index Options'!$H:$H,"MDAW*")=0,"",SUMIFS('BSE - SENSEX Index Options'!$L:$L,'BSE - SENSEX Index Options'!$C:$C,$A222,'BSE - SENSEX Index Options'!$B:$B,E$147,'BSE - SENSEX Index Options'!$H:$H,"Weekly*")+SUMIFS('BSE - SENSEX Index Options'!$L:$L,'BSE - SENSEX Index Options'!$C:$C,$A222,'BSE - SENSEX Index Options'!$B:$B,E$147,'BSE - SENSEX Index Options'!$H:$H,"MDAW*")+SUMIFS('BSE - Other Index Options'!$L:$L,'BSE - Other Index Options'!$C:$C,$A222,'BSE - Other Index Options'!$B:$B,E$147,'BSE - Other Index Options'!$H:$H,"Weekly*")+SUMIFS('BSE - Other Index Options'!$L:$L,'BSE - Other Index Options'!$C:$C,$A222,'BSE - Other Index Options'!$B:$B,E$147,'BSE - Other Index Options'!$H:$H,"MDAW*"))</f>
        <v/>
      </c>
      <c r="F222" s="26" t="str">
        <f>IF(SUMIFS('BSE - SENSEX Index Options'!$L:$L,'BSE - SENSEX Index Options'!$C:$C,$A222,'BSE - SENSEX Index Options'!$B:$B,F$147,'BSE - SENSEX Index Options'!$H:$H,"Weekly*")+SUMIFS('BSE - SENSEX Index Options'!$L:$L,'BSE - SENSEX Index Options'!$C:$C,$A222,'BSE - SENSEX Index Options'!$B:$B,F$147,'BSE - SENSEX Index Options'!$H:$H,"MDAW*")+SUMIFS('BSE - Other Index Options'!$L:$L,'BSE - Other Index Options'!$C:$C,$A222,'BSE - Other Index Options'!$B:$B,F$147,'BSE - Other Index Options'!$H:$H,"Weekly*")+SUMIFS('BSE - Other Index Options'!$L:$L,'BSE - Other Index Options'!$C:$C,$A222,'BSE - Other Index Options'!$B:$B,F$147,'BSE - Other Index Options'!$H:$H,"MDAW*")=0,"",SUMIFS('BSE - SENSEX Index Options'!$L:$L,'BSE - SENSEX Index Options'!$C:$C,$A222,'BSE - SENSEX Index Options'!$B:$B,F$147,'BSE - SENSEX Index Options'!$H:$H,"Weekly*")+SUMIFS('BSE - SENSEX Index Options'!$L:$L,'BSE - SENSEX Index Options'!$C:$C,$A222,'BSE - SENSEX Index Options'!$B:$B,F$147,'BSE - SENSEX Index Options'!$H:$H,"MDAW*")+SUMIFS('BSE - Other Index Options'!$L:$L,'BSE - Other Index Options'!$C:$C,$A222,'BSE - Other Index Options'!$B:$B,F$147,'BSE - Other Index Options'!$H:$H,"Weekly*")+SUMIFS('BSE - Other Index Options'!$L:$L,'BSE - Other Index Options'!$C:$C,$A222,'BSE - Other Index Options'!$B:$B,F$147,'BSE - Other Index Options'!$H:$H,"MDAW*"))</f>
        <v/>
      </c>
      <c r="G222" s="26" t="str">
        <f>IF(SUMIFS('BSE - SENSEX Index Options'!$L:$L,'BSE - SENSEX Index Options'!$C:$C,$A222,'BSE - SENSEX Index Options'!$B:$B,G$147,'BSE - SENSEX Index Options'!$H:$H,"Weekly*")+SUMIFS('BSE - SENSEX Index Options'!$L:$L,'BSE - SENSEX Index Options'!$C:$C,$A222,'BSE - SENSEX Index Options'!$B:$B,G$147,'BSE - SENSEX Index Options'!$H:$H,"MDAW*")+SUMIFS('BSE - Other Index Options'!$L:$L,'BSE - Other Index Options'!$C:$C,$A222,'BSE - Other Index Options'!$B:$B,G$147,'BSE - Other Index Options'!$H:$H,"Weekly*")+SUMIFS('BSE - Other Index Options'!$L:$L,'BSE - Other Index Options'!$C:$C,$A222,'BSE - Other Index Options'!$B:$B,G$147,'BSE - Other Index Options'!$H:$H,"MDAW*")=0,"",SUMIFS('BSE - SENSEX Index Options'!$L:$L,'BSE - SENSEX Index Options'!$C:$C,$A222,'BSE - SENSEX Index Options'!$B:$B,G$147,'BSE - SENSEX Index Options'!$H:$H,"Weekly*")+SUMIFS('BSE - SENSEX Index Options'!$L:$L,'BSE - SENSEX Index Options'!$C:$C,$A222,'BSE - SENSEX Index Options'!$B:$B,G$147,'BSE - SENSEX Index Options'!$H:$H,"MDAW*")+SUMIFS('BSE - Other Index Options'!$L:$L,'BSE - Other Index Options'!$C:$C,$A222,'BSE - Other Index Options'!$B:$B,G$147,'BSE - Other Index Options'!$H:$H,"Weekly*")+SUMIFS('BSE - Other Index Options'!$L:$L,'BSE - Other Index Options'!$C:$C,$A222,'BSE - Other Index Options'!$B:$B,G$147,'BSE - Other Index Options'!$H:$H,"MDAW*"))</f>
        <v/>
      </c>
      <c r="H222" s="26" t="str">
        <f t="shared" si="8"/>
        <v/>
      </c>
    </row>
    <row r="223" spans="1:8" hidden="1" outlineLevel="1">
      <c r="A223" t="s">
        <v>101</v>
      </c>
      <c r="B223" s="26" t="str">
        <f>IF(SUMIFS('BSE - SENSEX Index Options'!$L:$L,'BSE - SENSEX Index Options'!$C:$C,$A223,'BSE - SENSEX Index Options'!$B:$B,B$147,'BSE - SENSEX Index Options'!$H:$H,"Weekly*")+SUMIFS('BSE - SENSEX Index Options'!$L:$L,'BSE - SENSEX Index Options'!$C:$C,$A223,'BSE - SENSEX Index Options'!$B:$B,B$147,'BSE - SENSEX Index Options'!$H:$H,"MDAW*")+SUMIFS('BSE - Other Index Options'!$L:$L,'BSE - Other Index Options'!$C:$C,$A223,'BSE - Other Index Options'!$B:$B,B$147,'BSE - Other Index Options'!$H:$H,"Weekly*")+SUMIFS('BSE - Other Index Options'!$L:$L,'BSE - Other Index Options'!$C:$C,$A223,'BSE - Other Index Options'!$B:$B,B$147,'BSE - Other Index Options'!$H:$H,"MDAW*")=0,"",SUMIFS('BSE - SENSEX Index Options'!$L:$L,'BSE - SENSEX Index Options'!$C:$C,$A223,'BSE - SENSEX Index Options'!$B:$B,B$147,'BSE - SENSEX Index Options'!$H:$H,"Weekly*")+SUMIFS('BSE - SENSEX Index Options'!$L:$L,'BSE - SENSEX Index Options'!$C:$C,$A223,'BSE - SENSEX Index Options'!$B:$B,B$147,'BSE - SENSEX Index Options'!$H:$H,"MDAW*")+SUMIFS('BSE - Other Index Options'!$L:$L,'BSE - Other Index Options'!$C:$C,$A223,'BSE - Other Index Options'!$B:$B,B$147,'BSE - Other Index Options'!$H:$H,"Weekly*")+SUMIFS('BSE - Other Index Options'!$L:$L,'BSE - Other Index Options'!$C:$C,$A223,'BSE - Other Index Options'!$B:$B,B$147,'BSE - Other Index Options'!$H:$H,"MDAW*"))</f>
        <v/>
      </c>
      <c r="C223" s="26" t="str">
        <f>IF(SUMIFS('BSE - SENSEX Index Options'!$L:$L,'BSE - SENSEX Index Options'!$C:$C,$A223,'BSE - SENSEX Index Options'!$B:$B,C$147,'BSE - SENSEX Index Options'!$H:$H,"Weekly*")+SUMIFS('BSE - SENSEX Index Options'!$L:$L,'BSE - SENSEX Index Options'!$C:$C,$A223,'BSE - SENSEX Index Options'!$B:$B,C$147,'BSE - SENSEX Index Options'!$H:$H,"MDAW*")+SUMIFS('BSE - Other Index Options'!$L:$L,'BSE - Other Index Options'!$C:$C,$A223,'BSE - Other Index Options'!$B:$B,C$147,'BSE - Other Index Options'!$H:$H,"Weekly*")+SUMIFS('BSE - Other Index Options'!$L:$L,'BSE - Other Index Options'!$C:$C,$A223,'BSE - Other Index Options'!$B:$B,C$147,'BSE - Other Index Options'!$H:$H,"MDAW*")=0,"",SUMIFS('BSE - SENSEX Index Options'!$L:$L,'BSE - SENSEX Index Options'!$C:$C,$A223,'BSE - SENSEX Index Options'!$B:$B,C$147,'BSE - SENSEX Index Options'!$H:$H,"Weekly*")+SUMIFS('BSE - SENSEX Index Options'!$L:$L,'BSE - SENSEX Index Options'!$C:$C,$A223,'BSE - SENSEX Index Options'!$B:$B,C$147,'BSE - SENSEX Index Options'!$H:$H,"MDAW*")+SUMIFS('BSE - Other Index Options'!$L:$L,'BSE - Other Index Options'!$C:$C,$A223,'BSE - Other Index Options'!$B:$B,C$147,'BSE - Other Index Options'!$H:$H,"Weekly*")+SUMIFS('BSE - Other Index Options'!$L:$L,'BSE - Other Index Options'!$C:$C,$A223,'BSE - Other Index Options'!$B:$B,C$147,'BSE - Other Index Options'!$H:$H,"MDAW*"))</f>
        <v/>
      </c>
      <c r="D223" s="26" t="str">
        <f>IF(SUMIFS('BSE - SENSEX Index Options'!$L:$L,'BSE - SENSEX Index Options'!$C:$C,$A223,'BSE - SENSEX Index Options'!$B:$B,D$147,'BSE - SENSEX Index Options'!$H:$H,"Weekly*")+SUMIFS('BSE - SENSEX Index Options'!$L:$L,'BSE - SENSEX Index Options'!$C:$C,$A223,'BSE - SENSEX Index Options'!$B:$B,D$147,'BSE - SENSEX Index Options'!$H:$H,"MDAW*")+SUMIFS('BSE - Other Index Options'!$L:$L,'BSE - Other Index Options'!$C:$C,$A223,'BSE - Other Index Options'!$B:$B,D$147,'BSE - Other Index Options'!$H:$H,"Weekly*")+SUMIFS('BSE - Other Index Options'!$L:$L,'BSE - Other Index Options'!$C:$C,$A223,'BSE - Other Index Options'!$B:$B,D$147,'BSE - Other Index Options'!$H:$H,"MDAW*")=0,"",SUMIFS('BSE - SENSEX Index Options'!$L:$L,'BSE - SENSEX Index Options'!$C:$C,$A223,'BSE - SENSEX Index Options'!$B:$B,D$147,'BSE - SENSEX Index Options'!$H:$H,"Weekly*")+SUMIFS('BSE - SENSEX Index Options'!$L:$L,'BSE - SENSEX Index Options'!$C:$C,$A223,'BSE - SENSEX Index Options'!$B:$B,D$147,'BSE - SENSEX Index Options'!$H:$H,"MDAW*")+SUMIFS('BSE - Other Index Options'!$L:$L,'BSE - Other Index Options'!$C:$C,$A223,'BSE - Other Index Options'!$B:$B,D$147,'BSE - Other Index Options'!$H:$H,"Weekly*")+SUMIFS('BSE - Other Index Options'!$L:$L,'BSE - Other Index Options'!$C:$C,$A223,'BSE - Other Index Options'!$B:$B,D$147,'BSE - Other Index Options'!$H:$H,"MDAW*"))</f>
        <v/>
      </c>
      <c r="E223" s="26" t="str">
        <f>IF(SUMIFS('BSE - SENSEX Index Options'!$L:$L,'BSE - SENSEX Index Options'!$C:$C,$A223,'BSE - SENSEX Index Options'!$B:$B,E$147,'BSE - SENSEX Index Options'!$H:$H,"Weekly*")+SUMIFS('BSE - SENSEX Index Options'!$L:$L,'BSE - SENSEX Index Options'!$C:$C,$A223,'BSE - SENSEX Index Options'!$B:$B,E$147,'BSE - SENSEX Index Options'!$H:$H,"MDAW*")+SUMIFS('BSE - Other Index Options'!$L:$L,'BSE - Other Index Options'!$C:$C,$A223,'BSE - Other Index Options'!$B:$B,E$147,'BSE - Other Index Options'!$H:$H,"Weekly*")+SUMIFS('BSE - Other Index Options'!$L:$L,'BSE - Other Index Options'!$C:$C,$A223,'BSE - Other Index Options'!$B:$B,E$147,'BSE - Other Index Options'!$H:$H,"MDAW*")=0,"",SUMIFS('BSE - SENSEX Index Options'!$L:$L,'BSE - SENSEX Index Options'!$C:$C,$A223,'BSE - SENSEX Index Options'!$B:$B,E$147,'BSE - SENSEX Index Options'!$H:$H,"Weekly*")+SUMIFS('BSE - SENSEX Index Options'!$L:$L,'BSE - SENSEX Index Options'!$C:$C,$A223,'BSE - SENSEX Index Options'!$B:$B,E$147,'BSE - SENSEX Index Options'!$H:$H,"MDAW*")+SUMIFS('BSE - Other Index Options'!$L:$L,'BSE - Other Index Options'!$C:$C,$A223,'BSE - Other Index Options'!$B:$B,E$147,'BSE - Other Index Options'!$H:$H,"Weekly*")+SUMIFS('BSE - Other Index Options'!$L:$L,'BSE - Other Index Options'!$C:$C,$A223,'BSE - Other Index Options'!$B:$B,E$147,'BSE - Other Index Options'!$H:$H,"MDAW*"))</f>
        <v/>
      </c>
      <c r="F223" s="26" t="str">
        <f>IF(SUMIFS('BSE - SENSEX Index Options'!$L:$L,'BSE - SENSEX Index Options'!$C:$C,$A223,'BSE - SENSEX Index Options'!$B:$B,F$147,'BSE - SENSEX Index Options'!$H:$H,"Weekly*")+SUMIFS('BSE - SENSEX Index Options'!$L:$L,'BSE - SENSEX Index Options'!$C:$C,$A223,'BSE - SENSEX Index Options'!$B:$B,F$147,'BSE - SENSEX Index Options'!$H:$H,"MDAW*")+SUMIFS('BSE - Other Index Options'!$L:$L,'BSE - Other Index Options'!$C:$C,$A223,'BSE - Other Index Options'!$B:$B,F$147,'BSE - Other Index Options'!$H:$H,"Weekly*")+SUMIFS('BSE - Other Index Options'!$L:$L,'BSE - Other Index Options'!$C:$C,$A223,'BSE - Other Index Options'!$B:$B,F$147,'BSE - Other Index Options'!$H:$H,"MDAW*")=0,"",SUMIFS('BSE - SENSEX Index Options'!$L:$L,'BSE - SENSEX Index Options'!$C:$C,$A223,'BSE - SENSEX Index Options'!$B:$B,F$147,'BSE - SENSEX Index Options'!$H:$H,"Weekly*")+SUMIFS('BSE - SENSEX Index Options'!$L:$L,'BSE - SENSEX Index Options'!$C:$C,$A223,'BSE - SENSEX Index Options'!$B:$B,F$147,'BSE - SENSEX Index Options'!$H:$H,"MDAW*")+SUMIFS('BSE - Other Index Options'!$L:$L,'BSE - Other Index Options'!$C:$C,$A223,'BSE - Other Index Options'!$B:$B,F$147,'BSE - Other Index Options'!$H:$H,"Weekly*")+SUMIFS('BSE - Other Index Options'!$L:$L,'BSE - Other Index Options'!$C:$C,$A223,'BSE - Other Index Options'!$B:$B,F$147,'BSE - Other Index Options'!$H:$H,"MDAW*"))</f>
        <v/>
      </c>
      <c r="G223" s="26" t="str">
        <f>IF(SUMIFS('BSE - SENSEX Index Options'!$L:$L,'BSE - SENSEX Index Options'!$C:$C,$A223,'BSE - SENSEX Index Options'!$B:$B,G$147,'BSE - SENSEX Index Options'!$H:$H,"Weekly*")+SUMIFS('BSE - SENSEX Index Options'!$L:$L,'BSE - SENSEX Index Options'!$C:$C,$A223,'BSE - SENSEX Index Options'!$B:$B,G$147,'BSE - SENSEX Index Options'!$H:$H,"MDAW*")+SUMIFS('BSE - Other Index Options'!$L:$L,'BSE - Other Index Options'!$C:$C,$A223,'BSE - Other Index Options'!$B:$B,G$147,'BSE - Other Index Options'!$H:$H,"Weekly*")+SUMIFS('BSE - Other Index Options'!$L:$L,'BSE - Other Index Options'!$C:$C,$A223,'BSE - Other Index Options'!$B:$B,G$147,'BSE - Other Index Options'!$H:$H,"MDAW*")=0,"",SUMIFS('BSE - SENSEX Index Options'!$L:$L,'BSE - SENSEX Index Options'!$C:$C,$A223,'BSE - SENSEX Index Options'!$B:$B,G$147,'BSE - SENSEX Index Options'!$H:$H,"Weekly*")+SUMIFS('BSE - SENSEX Index Options'!$L:$L,'BSE - SENSEX Index Options'!$C:$C,$A223,'BSE - SENSEX Index Options'!$B:$B,G$147,'BSE - SENSEX Index Options'!$H:$H,"MDAW*")+SUMIFS('BSE - Other Index Options'!$L:$L,'BSE - Other Index Options'!$C:$C,$A223,'BSE - Other Index Options'!$B:$B,G$147,'BSE - Other Index Options'!$H:$H,"Weekly*")+SUMIFS('BSE - Other Index Options'!$L:$L,'BSE - Other Index Options'!$C:$C,$A223,'BSE - Other Index Options'!$B:$B,G$147,'BSE - Other Index Options'!$H:$H,"MDAW*"))</f>
        <v/>
      </c>
      <c r="H223" s="26" t="str">
        <f t="shared" si="8"/>
        <v/>
      </c>
    </row>
    <row r="224" spans="1:8" hidden="1" outlineLevel="1">
      <c r="A224" t="s">
        <v>102</v>
      </c>
      <c r="B224" s="26" t="str">
        <f>IF(SUMIFS('BSE - SENSEX Index Options'!$L:$L,'BSE - SENSEX Index Options'!$C:$C,$A224,'BSE - SENSEX Index Options'!$B:$B,B$147,'BSE - SENSEX Index Options'!$H:$H,"Weekly*")+SUMIFS('BSE - SENSEX Index Options'!$L:$L,'BSE - SENSEX Index Options'!$C:$C,$A224,'BSE - SENSEX Index Options'!$B:$B,B$147,'BSE - SENSEX Index Options'!$H:$H,"MDAW*")+SUMIFS('BSE - Other Index Options'!$L:$L,'BSE - Other Index Options'!$C:$C,$A224,'BSE - Other Index Options'!$B:$B,B$147,'BSE - Other Index Options'!$H:$H,"Weekly*")+SUMIFS('BSE - Other Index Options'!$L:$L,'BSE - Other Index Options'!$C:$C,$A224,'BSE - Other Index Options'!$B:$B,B$147,'BSE - Other Index Options'!$H:$H,"MDAW*")=0,"",SUMIFS('BSE - SENSEX Index Options'!$L:$L,'BSE - SENSEX Index Options'!$C:$C,$A224,'BSE - SENSEX Index Options'!$B:$B,B$147,'BSE - SENSEX Index Options'!$H:$H,"Weekly*")+SUMIFS('BSE - SENSEX Index Options'!$L:$L,'BSE - SENSEX Index Options'!$C:$C,$A224,'BSE - SENSEX Index Options'!$B:$B,B$147,'BSE - SENSEX Index Options'!$H:$H,"MDAW*")+SUMIFS('BSE - Other Index Options'!$L:$L,'BSE - Other Index Options'!$C:$C,$A224,'BSE - Other Index Options'!$B:$B,B$147,'BSE - Other Index Options'!$H:$H,"Weekly*")+SUMIFS('BSE - Other Index Options'!$L:$L,'BSE - Other Index Options'!$C:$C,$A224,'BSE - Other Index Options'!$B:$B,B$147,'BSE - Other Index Options'!$H:$H,"MDAW*"))</f>
        <v/>
      </c>
      <c r="C224" s="26" t="str">
        <f>IF(SUMIFS('BSE - SENSEX Index Options'!$L:$L,'BSE - SENSEX Index Options'!$C:$C,$A224,'BSE - SENSEX Index Options'!$B:$B,C$147,'BSE - SENSEX Index Options'!$H:$H,"Weekly*")+SUMIFS('BSE - SENSEX Index Options'!$L:$L,'BSE - SENSEX Index Options'!$C:$C,$A224,'BSE - SENSEX Index Options'!$B:$B,C$147,'BSE - SENSEX Index Options'!$H:$H,"MDAW*")+SUMIFS('BSE - Other Index Options'!$L:$L,'BSE - Other Index Options'!$C:$C,$A224,'BSE - Other Index Options'!$B:$B,C$147,'BSE - Other Index Options'!$H:$H,"Weekly*")+SUMIFS('BSE - Other Index Options'!$L:$L,'BSE - Other Index Options'!$C:$C,$A224,'BSE - Other Index Options'!$B:$B,C$147,'BSE - Other Index Options'!$H:$H,"MDAW*")=0,"",SUMIFS('BSE - SENSEX Index Options'!$L:$L,'BSE - SENSEX Index Options'!$C:$C,$A224,'BSE - SENSEX Index Options'!$B:$B,C$147,'BSE - SENSEX Index Options'!$H:$H,"Weekly*")+SUMIFS('BSE - SENSEX Index Options'!$L:$L,'BSE - SENSEX Index Options'!$C:$C,$A224,'BSE - SENSEX Index Options'!$B:$B,C$147,'BSE - SENSEX Index Options'!$H:$H,"MDAW*")+SUMIFS('BSE - Other Index Options'!$L:$L,'BSE - Other Index Options'!$C:$C,$A224,'BSE - Other Index Options'!$B:$B,C$147,'BSE - Other Index Options'!$H:$H,"Weekly*")+SUMIFS('BSE - Other Index Options'!$L:$L,'BSE - Other Index Options'!$C:$C,$A224,'BSE - Other Index Options'!$B:$B,C$147,'BSE - Other Index Options'!$H:$H,"MDAW*"))</f>
        <v/>
      </c>
      <c r="D224" s="26" t="str">
        <f>IF(SUMIFS('BSE - SENSEX Index Options'!$L:$L,'BSE - SENSEX Index Options'!$C:$C,$A224,'BSE - SENSEX Index Options'!$B:$B,D$147,'BSE - SENSEX Index Options'!$H:$H,"Weekly*")+SUMIFS('BSE - SENSEX Index Options'!$L:$L,'BSE - SENSEX Index Options'!$C:$C,$A224,'BSE - SENSEX Index Options'!$B:$B,D$147,'BSE - SENSEX Index Options'!$H:$H,"MDAW*")+SUMIFS('BSE - Other Index Options'!$L:$L,'BSE - Other Index Options'!$C:$C,$A224,'BSE - Other Index Options'!$B:$B,D$147,'BSE - Other Index Options'!$H:$H,"Weekly*")+SUMIFS('BSE - Other Index Options'!$L:$L,'BSE - Other Index Options'!$C:$C,$A224,'BSE - Other Index Options'!$B:$B,D$147,'BSE - Other Index Options'!$H:$H,"MDAW*")=0,"",SUMIFS('BSE - SENSEX Index Options'!$L:$L,'BSE - SENSEX Index Options'!$C:$C,$A224,'BSE - SENSEX Index Options'!$B:$B,D$147,'BSE - SENSEX Index Options'!$H:$H,"Weekly*")+SUMIFS('BSE - SENSEX Index Options'!$L:$L,'BSE - SENSEX Index Options'!$C:$C,$A224,'BSE - SENSEX Index Options'!$B:$B,D$147,'BSE - SENSEX Index Options'!$H:$H,"MDAW*")+SUMIFS('BSE - Other Index Options'!$L:$L,'BSE - Other Index Options'!$C:$C,$A224,'BSE - Other Index Options'!$B:$B,D$147,'BSE - Other Index Options'!$H:$H,"Weekly*")+SUMIFS('BSE - Other Index Options'!$L:$L,'BSE - Other Index Options'!$C:$C,$A224,'BSE - Other Index Options'!$B:$B,D$147,'BSE - Other Index Options'!$H:$H,"MDAW*"))</f>
        <v/>
      </c>
      <c r="E224" s="26" t="str">
        <f>IF(SUMIFS('BSE - SENSEX Index Options'!$L:$L,'BSE - SENSEX Index Options'!$C:$C,$A224,'BSE - SENSEX Index Options'!$B:$B,E$147,'BSE - SENSEX Index Options'!$H:$H,"Weekly*")+SUMIFS('BSE - SENSEX Index Options'!$L:$L,'BSE - SENSEX Index Options'!$C:$C,$A224,'BSE - SENSEX Index Options'!$B:$B,E$147,'BSE - SENSEX Index Options'!$H:$H,"MDAW*")+SUMIFS('BSE - Other Index Options'!$L:$L,'BSE - Other Index Options'!$C:$C,$A224,'BSE - Other Index Options'!$B:$B,E$147,'BSE - Other Index Options'!$H:$H,"Weekly*")+SUMIFS('BSE - Other Index Options'!$L:$L,'BSE - Other Index Options'!$C:$C,$A224,'BSE - Other Index Options'!$B:$B,E$147,'BSE - Other Index Options'!$H:$H,"MDAW*")=0,"",SUMIFS('BSE - SENSEX Index Options'!$L:$L,'BSE - SENSEX Index Options'!$C:$C,$A224,'BSE - SENSEX Index Options'!$B:$B,E$147,'BSE - SENSEX Index Options'!$H:$H,"Weekly*")+SUMIFS('BSE - SENSEX Index Options'!$L:$L,'BSE - SENSEX Index Options'!$C:$C,$A224,'BSE - SENSEX Index Options'!$B:$B,E$147,'BSE - SENSEX Index Options'!$H:$H,"MDAW*")+SUMIFS('BSE - Other Index Options'!$L:$L,'BSE - Other Index Options'!$C:$C,$A224,'BSE - Other Index Options'!$B:$B,E$147,'BSE - Other Index Options'!$H:$H,"Weekly*")+SUMIFS('BSE - Other Index Options'!$L:$L,'BSE - Other Index Options'!$C:$C,$A224,'BSE - Other Index Options'!$B:$B,E$147,'BSE - Other Index Options'!$H:$H,"MDAW*"))</f>
        <v/>
      </c>
      <c r="F224" s="26" t="str">
        <f>IF(SUMIFS('BSE - SENSEX Index Options'!$L:$L,'BSE - SENSEX Index Options'!$C:$C,$A224,'BSE - SENSEX Index Options'!$B:$B,F$147,'BSE - SENSEX Index Options'!$H:$H,"Weekly*")+SUMIFS('BSE - SENSEX Index Options'!$L:$L,'BSE - SENSEX Index Options'!$C:$C,$A224,'BSE - SENSEX Index Options'!$B:$B,F$147,'BSE - SENSEX Index Options'!$H:$H,"MDAW*")+SUMIFS('BSE - Other Index Options'!$L:$L,'BSE - Other Index Options'!$C:$C,$A224,'BSE - Other Index Options'!$B:$B,F$147,'BSE - Other Index Options'!$H:$H,"Weekly*")+SUMIFS('BSE - Other Index Options'!$L:$L,'BSE - Other Index Options'!$C:$C,$A224,'BSE - Other Index Options'!$B:$B,F$147,'BSE - Other Index Options'!$H:$H,"MDAW*")=0,"",SUMIFS('BSE - SENSEX Index Options'!$L:$L,'BSE - SENSEX Index Options'!$C:$C,$A224,'BSE - SENSEX Index Options'!$B:$B,F$147,'BSE - SENSEX Index Options'!$H:$H,"Weekly*")+SUMIFS('BSE - SENSEX Index Options'!$L:$L,'BSE - SENSEX Index Options'!$C:$C,$A224,'BSE - SENSEX Index Options'!$B:$B,F$147,'BSE - SENSEX Index Options'!$H:$H,"MDAW*")+SUMIFS('BSE - Other Index Options'!$L:$L,'BSE - Other Index Options'!$C:$C,$A224,'BSE - Other Index Options'!$B:$B,F$147,'BSE - Other Index Options'!$H:$H,"Weekly*")+SUMIFS('BSE - Other Index Options'!$L:$L,'BSE - Other Index Options'!$C:$C,$A224,'BSE - Other Index Options'!$B:$B,F$147,'BSE - Other Index Options'!$H:$H,"MDAW*"))</f>
        <v/>
      </c>
      <c r="G224" s="26" t="str">
        <f>IF(SUMIFS('BSE - SENSEX Index Options'!$L:$L,'BSE - SENSEX Index Options'!$C:$C,$A224,'BSE - SENSEX Index Options'!$B:$B,G$147,'BSE - SENSEX Index Options'!$H:$H,"Weekly*")+SUMIFS('BSE - SENSEX Index Options'!$L:$L,'BSE - SENSEX Index Options'!$C:$C,$A224,'BSE - SENSEX Index Options'!$B:$B,G$147,'BSE - SENSEX Index Options'!$H:$H,"MDAW*")+SUMIFS('BSE - Other Index Options'!$L:$L,'BSE - Other Index Options'!$C:$C,$A224,'BSE - Other Index Options'!$B:$B,G$147,'BSE - Other Index Options'!$H:$H,"Weekly*")+SUMIFS('BSE - Other Index Options'!$L:$L,'BSE - Other Index Options'!$C:$C,$A224,'BSE - Other Index Options'!$B:$B,G$147,'BSE - Other Index Options'!$H:$H,"MDAW*")=0,"",SUMIFS('BSE - SENSEX Index Options'!$L:$L,'BSE - SENSEX Index Options'!$C:$C,$A224,'BSE - SENSEX Index Options'!$B:$B,G$147,'BSE - SENSEX Index Options'!$H:$H,"Weekly*")+SUMIFS('BSE - SENSEX Index Options'!$L:$L,'BSE - SENSEX Index Options'!$C:$C,$A224,'BSE - SENSEX Index Options'!$B:$B,G$147,'BSE - SENSEX Index Options'!$H:$H,"MDAW*")+SUMIFS('BSE - Other Index Options'!$L:$L,'BSE - Other Index Options'!$C:$C,$A224,'BSE - Other Index Options'!$B:$B,G$147,'BSE - Other Index Options'!$H:$H,"Weekly*")+SUMIFS('BSE - Other Index Options'!$L:$L,'BSE - Other Index Options'!$C:$C,$A224,'BSE - Other Index Options'!$B:$B,G$147,'BSE - Other Index Options'!$H:$H,"MDAW*"))</f>
        <v/>
      </c>
      <c r="H224" s="26" t="str">
        <f t="shared" si="8"/>
        <v/>
      </c>
    </row>
    <row r="225" spans="1:8" hidden="1" outlineLevel="1">
      <c r="A225" t="s">
        <v>103</v>
      </c>
      <c r="B225" s="26" t="str">
        <f>IF(SUMIFS('BSE - SENSEX Index Options'!$L:$L,'BSE - SENSEX Index Options'!$C:$C,$A225,'BSE - SENSEX Index Options'!$B:$B,B$147,'BSE - SENSEX Index Options'!$H:$H,"Weekly*")+SUMIFS('BSE - SENSEX Index Options'!$L:$L,'BSE - SENSEX Index Options'!$C:$C,$A225,'BSE - SENSEX Index Options'!$B:$B,B$147,'BSE - SENSEX Index Options'!$H:$H,"MDAW*")+SUMIFS('BSE - Other Index Options'!$L:$L,'BSE - Other Index Options'!$C:$C,$A225,'BSE - Other Index Options'!$B:$B,B$147,'BSE - Other Index Options'!$H:$H,"Weekly*")+SUMIFS('BSE - Other Index Options'!$L:$L,'BSE - Other Index Options'!$C:$C,$A225,'BSE - Other Index Options'!$B:$B,B$147,'BSE - Other Index Options'!$H:$H,"MDAW*")=0,"",SUMIFS('BSE - SENSEX Index Options'!$L:$L,'BSE - SENSEX Index Options'!$C:$C,$A225,'BSE - SENSEX Index Options'!$B:$B,B$147,'BSE - SENSEX Index Options'!$H:$H,"Weekly*")+SUMIFS('BSE - SENSEX Index Options'!$L:$L,'BSE - SENSEX Index Options'!$C:$C,$A225,'BSE - SENSEX Index Options'!$B:$B,B$147,'BSE - SENSEX Index Options'!$H:$H,"MDAW*")+SUMIFS('BSE - Other Index Options'!$L:$L,'BSE - Other Index Options'!$C:$C,$A225,'BSE - Other Index Options'!$B:$B,B$147,'BSE - Other Index Options'!$H:$H,"Weekly*")+SUMIFS('BSE - Other Index Options'!$L:$L,'BSE - Other Index Options'!$C:$C,$A225,'BSE - Other Index Options'!$B:$B,B$147,'BSE - Other Index Options'!$H:$H,"MDAW*"))</f>
        <v/>
      </c>
      <c r="C225" s="26" t="str">
        <f>IF(SUMIFS('BSE - SENSEX Index Options'!$L:$L,'BSE - SENSEX Index Options'!$C:$C,$A225,'BSE - SENSEX Index Options'!$B:$B,C$147,'BSE - SENSEX Index Options'!$H:$H,"Weekly*")+SUMIFS('BSE - SENSEX Index Options'!$L:$L,'BSE - SENSEX Index Options'!$C:$C,$A225,'BSE - SENSEX Index Options'!$B:$B,C$147,'BSE - SENSEX Index Options'!$H:$H,"MDAW*")+SUMIFS('BSE - Other Index Options'!$L:$L,'BSE - Other Index Options'!$C:$C,$A225,'BSE - Other Index Options'!$B:$B,C$147,'BSE - Other Index Options'!$H:$H,"Weekly*")+SUMIFS('BSE - Other Index Options'!$L:$L,'BSE - Other Index Options'!$C:$C,$A225,'BSE - Other Index Options'!$B:$B,C$147,'BSE - Other Index Options'!$H:$H,"MDAW*")=0,"",SUMIFS('BSE - SENSEX Index Options'!$L:$L,'BSE - SENSEX Index Options'!$C:$C,$A225,'BSE - SENSEX Index Options'!$B:$B,C$147,'BSE - SENSEX Index Options'!$H:$H,"Weekly*")+SUMIFS('BSE - SENSEX Index Options'!$L:$L,'BSE - SENSEX Index Options'!$C:$C,$A225,'BSE - SENSEX Index Options'!$B:$B,C$147,'BSE - SENSEX Index Options'!$H:$H,"MDAW*")+SUMIFS('BSE - Other Index Options'!$L:$L,'BSE - Other Index Options'!$C:$C,$A225,'BSE - Other Index Options'!$B:$B,C$147,'BSE - Other Index Options'!$H:$H,"Weekly*")+SUMIFS('BSE - Other Index Options'!$L:$L,'BSE - Other Index Options'!$C:$C,$A225,'BSE - Other Index Options'!$B:$B,C$147,'BSE - Other Index Options'!$H:$H,"MDAW*"))</f>
        <v/>
      </c>
      <c r="D225" s="26" t="str">
        <f>IF(SUMIFS('BSE - SENSEX Index Options'!$L:$L,'BSE - SENSEX Index Options'!$C:$C,$A225,'BSE - SENSEX Index Options'!$B:$B,D$147,'BSE - SENSEX Index Options'!$H:$H,"Weekly*")+SUMIFS('BSE - SENSEX Index Options'!$L:$L,'BSE - SENSEX Index Options'!$C:$C,$A225,'BSE - SENSEX Index Options'!$B:$B,D$147,'BSE - SENSEX Index Options'!$H:$H,"MDAW*")+SUMIFS('BSE - Other Index Options'!$L:$L,'BSE - Other Index Options'!$C:$C,$A225,'BSE - Other Index Options'!$B:$B,D$147,'BSE - Other Index Options'!$H:$H,"Weekly*")+SUMIFS('BSE - Other Index Options'!$L:$L,'BSE - Other Index Options'!$C:$C,$A225,'BSE - Other Index Options'!$B:$B,D$147,'BSE - Other Index Options'!$H:$H,"MDAW*")=0,"",SUMIFS('BSE - SENSEX Index Options'!$L:$L,'BSE - SENSEX Index Options'!$C:$C,$A225,'BSE - SENSEX Index Options'!$B:$B,D$147,'BSE - SENSEX Index Options'!$H:$H,"Weekly*")+SUMIFS('BSE - SENSEX Index Options'!$L:$L,'BSE - SENSEX Index Options'!$C:$C,$A225,'BSE - SENSEX Index Options'!$B:$B,D$147,'BSE - SENSEX Index Options'!$H:$H,"MDAW*")+SUMIFS('BSE - Other Index Options'!$L:$L,'BSE - Other Index Options'!$C:$C,$A225,'BSE - Other Index Options'!$B:$B,D$147,'BSE - Other Index Options'!$H:$H,"Weekly*")+SUMIFS('BSE - Other Index Options'!$L:$L,'BSE - Other Index Options'!$C:$C,$A225,'BSE - Other Index Options'!$B:$B,D$147,'BSE - Other Index Options'!$H:$H,"MDAW*"))</f>
        <v/>
      </c>
      <c r="E225" s="26" t="str">
        <f>IF(SUMIFS('BSE - SENSEX Index Options'!$L:$L,'BSE - SENSEX Index Options'!$C:$C,$A225,'BSE - SENSEX Index Options'!$B:$B,E$147,'BSE - SENSEX Index Options'!$H:$H,"Weekly*")+SUMIFS('BSE - SENSEX Index Options'!$L:$L,'BSE - SENSEX Index Options'!$C:$C,$A225,'BSE - SENSEX Index Options'!$B:$B,E$147,'BSE - SENSEX Index Options'!$H:$H,"MDAW*")+SUMIFS('BSE - Other Index Options'!$L:$L,'BSE - Other Index Options'!$C:$C,$A225,'BSE - Other Index Options'!$B:$B,E$147,'BSE - Other Index Options'!$H:$H,"Weekly*")+SUMIFS('BSE - Other Index Options'!$L:$L,'BSE - Other Index Options'!$C:$C,$A225,'BSE - Other Index Options'!$B:$B,E$147,'BSE - Other Index Options'!$H:$H,"MDAW*")=0,"",SUMIFS('BSE - SENSEX Index Options'!$L:$L,'BSE - SENSEX Index Options'!$C:$C,$A225,'BSE - SENSEX Index Options'!$B:$B,E$147,'BSE - SENSEX Index Options'!$H:$H,"Weekly*")+SUMIFS('BSE - SENSEX Index Options'!$L:$L,'BSE - SENSEX Index Options'!$C:$C,$A225,'BSE - SENSEX Index Options'!$B:$B,E$147,'BSE - SENSEX Index Options'!$H:$H,"MDAW*")+SUMIFS('BSE - Other Index Options'!$L:$L,'BSE - Other Index Options'!$C:$C,$A225,'BSE - Other Index Options'!$B:$B,E$147,'BSE - Other Index Options'!$H:$H,"Weekly*")+SUMIFS('BSE - Other Index Options'!$L:$L,'BSE - Other Index Options'!$C:$C,$A225,'BSE - Other Index Options'!$B:$B,E$147,'BSE - Other Index Options'!$H:$H,"MDAW*"))</f>
        <v/>
      </c>
      <c r="F225" s="26" t="str">
        <f>IF(SUMIFS('BSE - SENSEX Index Options'!$L:$L,'BSE - SENSEX Index Options'!$C:$C,$A225,'BSE - SENSEX Index Options'!$B:$B,F$147,'BSE - SENSEX Index Options'!$H:$H,"Weekly*")+SUMIFS('BSE - SENSEX Index Options'!$L:$L,'BSE - SENSEX Index Options'!$C:$C,$A225,'BSE - SENSEX Index Options'!$B:$B,F$147,'BSE - SENSEX Index Options'!$H:$H,"MDAW*")+SUMIFS('BSE - Other Index Options'!$L:$L,'BSE - Other Index Options'!$C:$C,$A225,'BSE - Other Index Options'!$B:$B,F$147,'BSE - Other Index Options'!$H:$H,"Weekly*")+SUMIFS('BSE - Other Index Options'!$L:$L,'BSE - Other Index Options'!$C:$C,$A225,'BSE - Other Index Options'!$B:$B,F$147,'BSE - Other Index Options'!$H:$H,"MDAW*")=0,"",SUMIFS('BSE - SENSEX Index Options'!$L:$L,'BSE - SENSEX Index Options'!$C:$C,$A225,'BSE - SENSEX Index Options'!$B:$B,F$147,'BSE - SENSEX Index Options'!$H:$H,"Weekly*")+SUMIFS('BSE - SENSEX Index Options'!$L:$L,'BSE - SENSEX Index Options'!$C:$C,$A225,'BSE - SENSEX Index Options'!$B:$B,F$147,'BSE - SENSEX Index Options'!$H:$H,"MDAW*")+SUMIFS('BSE - Other Index Options'!$L:$L,'BSE - Other Index Options'!$C:$C,$A225,'BSE - Other Index Options'!$B:$B,F$147,'BSE - Other Index Options'!$H:$H,"Weekly*")+SUMIFS('BSE - Other Index Options'!$L:$L,'BSE - Other Index Options'!$C:$C,$A225,'BSE - Other Index Options'!$B:$B,F$147,'BSE - Other Index Options'!$H:$H,"MDAW*"))</f>
        <v/>
      </c>
      <c r="G225" s="26" t="str">
        <f>IF(SUMIFS('BSE - SENSEX Index Options'!$L:$L,'BSE - SENSEX Index Options'!$C:$C,$A225,'BSE - SENSEX Index Options'!$B:$B,G$147,'BSE - SENSEX Index Options'!$H:$H,"Weekly*")+SUMIFS('BSE - SENSEX Index Options'!$L:$L,'BSE - SENSEX Index Options'!$C:$C,$A225,'BSE - SENSEX Index Options'!$B:$B,G$147,'BSE - SENSEX Index Options'!$H:$H,"MDAW*")+SUMIFS('BSE - Other Index Options'!$L:$L,'BSE - Other Index Options'!$C:$C,$A225,'BSE - Other Index Options'!$B:$B,G$147,'BSE - Other Index Options'!$H:$H,"Weekly*")+SUMIFS('BSE - Other Index Options'!$L:$L,'BSE - Other Index Options'!$C:$C,$A225,'BSE - Other Index Options'!$B:$B,G$147,'BSE - Other Index Options'!$H:$H,"MDAW*")=0,"",SUMIFS('BSE - SENSEX Index Options'!$L:$L,'BSE - SENSEX Index Options'!$C:$C,$A225,'BSE - SENSEX Index Options'!$B:$B,G$147,'BSE - SENSEX Index Options'!$H:$H,"Weekly*")+SUMIFS('BSE - SENSEX Index Options'!$L:$L,'BSE - SENSEX Index Options'!$C:$C,$A225,'BSE - SENSEX Index Options'!$B:$B,G$147,'BSE - SENSEX Index Options'!$H:$H,"MDAW*")+SUMIFS('BSE - Other Index Options'!$L:$L,'BSE - Other Index Options'!$C:$C,$A225,'BSE - Other Index Options'!$B:$B,G$147,'BSE - Other Index Options'!$H:$H,"Weekly*")+SUMIFS('BSE - Other Index Options'!$L:$L,'BSE - Other Index Options'!$C:$C,$A225,'BSE - Other Index Options'!$B:$B,G$147,'BSE - Other Index Options'!$H:$H,"MDAW*"))</f>
        <v/>
      </c>
      <c r="H225" s="26" t="str">
        <f t="shared" si="8"/>
        <v/>
      </c>
    </row>
    <row r="226" spans="1:8" hidden="1" outlineLevel="1">
      <c r="A226" t="s">
        <v>104</v>
      </c>
      <c r="B226" s="26" t="str">
        <f>IF(SUMIFS('BSE - SENSEX Index Options'!$L:$L,'BSE - SENSEX Index Options'!$C:$C,$A226,'BSE - SENSEX Index Options'!$B:$B,B$147,'BSE - SENSEX Index Options'!$H:$H,"Weekly*")+SUMIFS('BSE - SENSEX Index Options'!$L:$L,'BSE - SENSEX Index Options'!$C:$C,$A226,'BSE - SENSEX Index Options'!$B:$B,B$147,'BSE - SENSEX Index Options'!$H:$H,"MDAW*")+SUMIFS('BSE - Other Index Options'!$L:$L,'BSE - Other Index Options'!$C:$C,$A226,'BSE - Other Index Options'!$B:$B,B$147,'BSE - Other Index Options'!$H:$H,"Weekly*")+SUMIFS('BSE - Other Index Options'!$L:$L,'BSE - Other Index Options'!$C:$C,$A226,'BSE - Other Index Options'!$B:$B,B$147,'BSE - Other Index Options'!$H:$H,"MDAW*")=0,"",SUMIFS('BSE - SENSEX Index Options'!$L:$L,'BSE - SENSEX Index Options'!$C:$C,$A226,'BSE - SENSEX Index Options'!$B:$B,B$147,'BSE - SENSEX Index Options'!$H:$H,"Weekly*")+SUMIFS('BSE - SENSEX Index Options'!$L:$L,'BSE - SENSEX Index Options'!$C:$C,$A226,'BSE - SENSEX Index Options'!$B:$B,B$147,'BSE - SENSEX Index Options'!$H:$H,"MDAW*")+SUMIFS('BSE - Other Index Options'!$L:$L,'BSE - Other Index Options'!$C:$C,$A226,'BSE - Other Index Options'!$B:$B,B$147,'BSE - Other Index Options'!$H:$H,"Weekly*")+SUMIFS('BSE - Other Index Options'!$L:$L,'BSE - Other Index Options'!$C:$C,$A226,'BSE - Other Index Options'!$B:$B,B$147,'BSE - Other Index Options'!$H:$H,"MDAW*"))</f>
        <v/>
      </c>
      <c r="C226" s="26" t="str">
        <f>IF(SUMIFS('BSE - SENSEX Index Options'!$L:$L,'BSE - SENSEX Index Options'!$C:$C,$A226,'BSE - SENSEX Index Options'!$B:$B,C$147,'BSE - SENSEX Index Options'!$H:$H,"Weekly*")+SUMIFS('BSE - SENSEX Index Options'!$L:$L,'BSE - SENSEX Index Options'!$C:$C,$A226,'BSE - SENSEX Index Options'!$B:$B,C$147,'BSE - SENSEX Index Options'!$H:$H,"MDAW*")+SUMIFS('BSE - Other Index Options'!$L:$L,'BSE - Other Index Options'!$C:$C,$A226,'BSE - Other Index Options'!$B:$B,C$147,'BSE - Other Index Options'!$H:$H,"Weekly*")+SUMIFS('BSE - Other Index Options'!$L:$L,'BSE - Other Index Options'!$C:$C,$A226,'BSE - Other Index Options'!$B:$B,C$147,'BSE - Other Index Options'!$H:$H,"MDAW*")=0,"",SUMIFS('BSE - SENSEX Index Options'!$L:$L,'BSE - SENSEX Index Options'!$C:$C,$A226,'BSE - SENSEX Index Options'!$B:$B,C$147,'BSE - SENSEX Index Options'!$H:$H,"Weekly*")+SUMIFS('BSE - SENSEX Index Options'!$L:$L,'BSE - SENSEX Index Options'!$C:$C,$A226,'BSE - SENSEX Index Options'!$B:$B,C$147,'BSE - SENSEX Index Options'!$H:$H,"MDAW*")+SUMIFS('BSE - Other Index Options'!$L:$L,'BSE - Other Index Options'!$C:$C,$A226,'BSE - Other Index Options'!$B:$B,C$147,'BSE - Other Index Options'!$H:$H,"Weekly*")+SUMIFS('BSE - Other Index Options'!$L:$L,'BSE - Other Index Options'!$C:$C,$A226,'BSE - Other Index Options'!$B:$B,C$147,'BSE - Other Index Options'!$H:$H,"MDAW*"))</f>
        <v/>
      </c>
      <c r="D226" s="26" t="str">
        <f>IF(SUMIFS('BSE - SENSEX Index Options'!$L:$L,'BSE - SENSEX Index Options'!$C:$C,$A226,'BSE - SENSEX Index Options'!$B:$B,D$147,'BSE - SENSEX Index Options'!$H:$H,"Weekly*")+SUMIFS('BSE - SENSEX Index Options'!$L:$L,'BSE - SENSEX Index Options'!$C:$C,$A226,'BSE - SENSEX Index Options'!$B:$B,D$147,'BSE - SENSEX Index Options'!$H:$H,"MDAW*")+SUMIFS('BSE - Other Index Options'!$L:$L,'BSE - Other Index Options'!$C:$C,$A226,'BSE - Other Index Options'!$B:$B,D$147,'BSE - Other Index Options'!$H:$H,"Weekly*")+SUMIFS('BSE - Other Index Options'!$L:$L,'BSE - Other Index Options'!$C:$C,$A226,'BSE - Other Index Options'!$B:$B,D$147,'BSE - Other Index Options'!$H:$H,"MDAW*")=0,"",SUMIFS('BSE - SENSEX Index Options'!$L:$L,'BSE - SENSEX Index Options'!$C:$C,$A226,'BSE - SENSEX Index Options'!$B:$B,D$147,'BSE - SENSEX Index Options'!$H:$H,"Weekly*")+SUMIFS('BSE - SENSEX Index Options'!$L:$L,'BSE - SENSEX Index Options'!$C:$C,$A226,'BSE - SENSEX Index Options'!$B:$B,D$147,'BSE - SENSEX Index Options'!$H:$H,"MDAW*")+SUMIFS('BSE - Other Index Options'!$L:$L,'BSE - Other Index Options'!$C:$C,$A226,'BSE - Other Index Options'!$B:$B,D$147,'BSE - Other Index Options'!$H:$H,"Weekly*")+SUMIFS('BSE - Other Index Options'!$L:$L,'BSE - Other Index Options'!$C:$C,$A226,'BSE - Other Index Options'!$B:$B,D$147,'BSE - Other Index Options'!$H:$H,"MDAW*"))</f>
        <v/>
      </c>
      <c r="E226" s="26" t="str">
        <f>IF(SUMIFS('BSE - SENSEX Index Options'!$L:$L,'BSE - SENSEX Index Options'!$C:$C,$A226,'BSE - SENSEX Index Options'!$B:$B,E$147,'BSE - SENSEX Index Options'!$H:$H,"Weekly*")+SUMIFS('BSE - SENSEX Index Options'!$L:$L,'BSE - SENSEX Index Options'!$C:$C,$A226,'BSE - SENSEX Index Options'!$B:$B,E$147,'BSE - SENSEX Index Options'!$H:$H,"MDAW*")+SUMIFS('BSE - Other Index Options'!$L:$L,'BSE - Other Index Options'!$C:$C,$A226,'BSE - Other Index Options'!$B:$B,E$147,'BSE - Other Index Options'!$H:$H,"Weekly*")+SUMIFS('BSE - Other Index Options'!$L:$L,'BSE - Other Index Options'!$C:$C,$A226,'BSE - Other Index Options'!$B:$B,E$147,'BSE - Other Index Options'!$H:$H,"MDAW*")=0,"",SUMIFS('BSE - SENSEX Index Options'!$L:$L,'BSE - SENSEX Index Options'!$C:$C,$A226,'BSE - SENSEX Index Options'!$B:$B,E$147,'BSE - SENSEX Index Options'!$H:$H,"Weekly*")+SUMIFS('BSE - SENSEX Index Options'!$L:$L,'BSE - SENSEX Index Options'!$C:$C,$A226,'BSE - SENSEX Index Options'!$B:$B,E$147,'BSE - SENSEX Index Options'!$H:$H,"MDAW*")+SUMIFS('BSE - Other Index Options'!$L:$L,'BSE - Other Index Options'!$C:$C,$A226,'BSE - Other Index Options'!$B:$B,E$147,'BSE - Other Index Options'!$H:$H,"Weekly*")+SUMIFS('BSE - Other Index Options'!$L:$L,'BSE - Other Index Options'!$C:$C,$A226,'BSE - Other Index Options'!$B:$B,E$147,'BSE - Other Index Options'!$H:$H,"MDAW*"))</f>
        <v/>
      </c>
      <c r="F226" s="26" t="str">
        <f>IF(SUMIFS('BSE - SENSEX Index Options'!$L:$L,'BSE - SENSEX Index Options'!$C:$C,$A226,'BSE - SENSEX Index Options'!$B:$B,F$147,'BSE - SENSEX Index Options'!$H:$H,"Weekly*")+SUMIFS('BSE - SENSEX Index Options'!$L:$L,'BSE - SENSEX Index Options'!$C:$C,$A226,'BSE - SENSEX Index Options'!$B:$B,F$147,'BSE - SENSEX Index Options'!$H:$H,"MDAW*")+SUMIFS('BSE - Other Index Options'!$L:$L,'BSE - Other Index Options'!$C:$C,$A226,'BSE - Other Index Options'!$B:$B,F$147,'BSE - Other Index Options'!$H:$H,"Weekly*")+SUMIFS('BSE - Other Index Options'!$L:$L,'BSE - Other Index Options'!$C:$C,$A226,'BSE - Other Index Options'!$B:$B,F$147,'BSE - Other Index Options'!$H:$H,"MDAW*")=0,"",SUMIFS('BSE - SENSEX Index Options'!$L:$L,'BSE - SENSEX Index Options'!$C:$C,$A226,'BSE - SENSEX Index Options'!$B:$B,F$147,'BSE - SENSEX Index Options'!$H:$H,"Weekly*")+SUMIFS('BSE - SENSEX Index Options'!$L:$L,'BSE - SENSEX Index Options'!$C:$C,$A226,'BSE - SENSEX Index Options'!$B:$B,F$147,'BSE - SENSEX Index Options'!$H:$H,"MDAW*")+SUMIFS('BSE - Other Index Options'!$L:$L,'BSE - Other Index Options'!$C:$C,$A226,'BSE - Other Index Options'!$B:$B,F$147,'BSE - Other Index Options'!$H:$H,"Weekly*")+SUMIFS('BSE - Other Index Options'!$L:$L,'BSE - Other Index Options'!$C:$C,$A226,'BSE - Other Index Options'!$B:$B,F$147,'BSE - Other Index Options'!$H:$H,"MDAW*"))</f>
        <v/>
      </c>
      <c r="G226" s="26" t="str">
        <f>IF(SUMIFS('BSE - SENSEX Index Options'!$L:$L,'BSE - SENSEX Index Options'!$C:$C,$A226,'BSE - SENSEX Index Options'!$B:$B,G$147,'BSE - SENSEX Index Options'!$H:$H,"Weekly*")+SUMIFS('BSE - SENSEX Index Options'!$L:$L,'BSE - SENSEX Index Options'!$C:$C,$A226,'BSE - SENSEX Index Options'!$B:$B,G$147,'BSE - SENSEX Index Options'!$H:$H,"MDAW*")+SUMIFS('BSE - Other Index Options'!$L:$L,'BSE - Other Index Options'!$C:$C,$A226,'BSE - Other Index Options'!$B:$B,G$147,'BSE - Other Index Options'!$H:$H,"Weekly*")+SUMIFS('BSE - Other Index Options'!$L:$L,'BSE - Other Index Options'!$C:$C,$A226,'BSE - Other Index Options'!$B:$B,G$147,'BSE - Other Index Options'!$H:$H,"MDAW*")=0,"",SUMIFS('BSE - SENSEX Index Options'!$L:$L,'BSE - SENSEX Index Options'!$C:$C,$A226,'BSE - SENSEX Index Options'!$B:$B,G$147,'BSE - SENSEX Index Options'!$H:$H,"Weekly*")+SUMIFS('BSE - SENSEX Index Options'!$L:$L,'BSE - SENSEX Index Options'!$C:$C,$A226,'BSE - SENSEX Index Options'!$B:$B,G$147,'BSE - SENSEX Index Options'!$H:$H,"MDAW*")+SUMIFS('BSE - Other Index Options'!$L:$L,'BSE - Other Index Options'!$C:$C,$A226,'BSE - Other Index Options'!$B:$B,G$147,'BSE - Other Index Options'!$H:$H,"Weekly*")+SUMIFS('BSE - Other Index Options'!$L:$L,'BSE - Other Index Options'!$C:$C,$A226,'BSE - Other Index Options'!$B:$B,G$147,'BSE - Other Index Options'!$H:$H,"MDAW*"))</f>
        <v/>
      </c>
      <c r="H226" s="26" t="str">
        <f t="shared" si="8"/>
        <v/>
      </c>
    </row>
    <row r="227" spans="1:8" hidden="1" outlineLevel="1">
      <c r="A227" t="s">
        <v>105</v>
      </c>
      <c r="B227" s="26" t="str">
        <f>IF(SUMIFS('BSE - SENSEX Index Options'!$L:$L,'BSE - SENSEX Index Options'!$C:$C,$A227,'BSE - SENSEX Index Options'!$B:$B,B$147,'BSE - SENSEX Index Options'!$H:$H,"Weekly*")+SUMIFS('BSE - SENSEX Index Options'!$L:$L,'BSE - SENSEX Index Options'!$C:$C,$A227,'BSE - SENSEX Index Options'!$B:$B,B$147,'BSE - SENSEX Index Options'!$H:$H,"MDAW*")+SUMIFS('BSE - Other Index Options'!$L:$L,'BSE - Other Index Options'!$C:$C,$A227,'BSE - Other Index Options'!$B:$B,B$147,'BSE - Other Index Options'!$H:$H,"Weekly*")+SUMIFS('BSE - Other Index Options'!$L:$L,'BSE - Other Index Options'!$C:$C,$A227,'BSE - Other Index Options'!$B:$B,B$147,'BSE - Other Index Options'!$H:$H,"MDAW*")=0,"",SUMIFS('BSE - SENSEX Index Options'!$L:$L,'BSE - SENSEX Index Options'!$C:$C,$A227,'BSE - SENSEX Index Options'!$B:$B,B$147,'BSE - SENSEX Index Options'!$H:$H,"Weekly*")+SUMIFS('BSE - SENSEX Index Options'!$L:$L,'BSE - SENSEX Index Options'!$C:$C,$A227,'BSE - SENSEX Index Options'!$B:$B,B$147,'BSE - SENSEX Index Options'!$H:$H,"MDAW*")+SUMIFS('BSE - Other Index Options'!$L:$L,'BSE - Other Index Options'!$C:$C,$A227,'BSE - Other Index Options'!$B:$B,B$147,'BSE - Other Index Options'!$H:$H,"Weekly*")+SUMIFS('BSE - Other Index Options'!$L:$L,'BSE - Other Index Options'!$C:$C,$A227,'BSE - Other Index Options'!$B:$B,B$147,'BSE - Other Index Options'!$H:$H,"MDAW*"))</f>
        <v/>
      </c>
      <c r="C227" s="26" t="str">
        <f>IF(SUMIFS('BSE - SENSEX Index Options'!$L:$L,'BSE - SENSEX Index Options'!$C:$C,$A227,'BSE - SENSEX Index Options'!$B:$B,C$147,'BSE - SENSEX Index Options'!$H:$H,"Weekly*")+SUMIFS('BSE - SENSEX Index Options'!$L:$L,'BSE - SENSEX Index Options'!$C:$C,$A227,'BSE - SENSEX Index Options'!$B:$B,C$147,'BSE - SENSEX Index Options'!$H:$H,"MDAW*")+SUMIFS('BSE - Other Index Options'!$L:$L,'BSE - Other Index Options'!$C:$C,$A227,'BSE - Other Index Options'!$B:$B,C$147,'BSE - Other Index Options'!$H:$H,"Weekly*")+SUMIFS('BSE - Other Index Options'!$L:$L,'BSE - Other Index Options'!$C:$C,$A227,'BSE - Other Index Options'!$B:$B,C$147,'BSE - Other Index Options'!$H:$H,"MDAW*")=0,"",SUMIFS('BSE - SENSEX Index Options'!$L:$L,'BSE - SENSEX Index Options'!$C:$C,$A227,'BSE - SENSEX Index Options'!$B:$B,C$147,'BSE - SENSEX Index Options'!$H:$H,"Weekly*")+SUMIFS('BSE - SENSEX Index Options'!$L:$L,'BSE - SENSEX Index Options'!$C:$C,$A227,'BSE - SENSEX Index Options'!$B:$B,C$147,'BSE - SENSEX Index Options'!$H:$H,"MDAW*")+SUMIFS('BSE - Other Index Options'!$L:$L,'BSE - Other Index Options'!$C:$C,$A227,'BSE - Other Index Options'!$B:$B,C$147,'BSE - Other Index Options'!$H:$H,"Weekly*")+SUMIFS('BSE - Other Index Options'!$L:$L,'BSE - Other Index Options'!$C:$C,$A227,'BSE - Other Index Options'!$B:$B,C$147,'BSE - Other Index Options'!$H:$H,"MDAW*"))</f>
        <v/>
      </c>
      <c r="D227" s="26" t="str">
        <f>IF(SUMIFS('BSE - SENSEX Index Options'!$L:$L,'BSE - SENSEX Index Options'!$C:$C,$A227,'BSE - SENSEX Index Options'!$B:$B,D$147,'BSE - SENSEX Index Options'!$H:$H,"Weekly*")+SUMIFS('BSE - SENSEX Index Options'!$L:$L,'BSE - SENSEX Index Options'!$C:$C,$A227,'BSE - SENSEX Index Options'!$B:$B,D$147,'BSE - SENSEX Index Options'!$H:$H,"MDAW*")+SUMIFS('BSE - Other Index Options'!$L:$L,'BSE - Other Index Options'!$C:$C,$A227,'BSE - Other Index Options'!$B:$B,D$147,'BSE - Other Index Options'!$H:$H,"Weekly*")+SUMIFS('BSE - Other Index Options'!$L:$L,'BSE - Other Index Options'!$C:$C,$A227,'BSE - Other Index Options'!$B:$B,D$147,'BSE - Other Index Options'!$H:$H,"MDAW*")=0,"",SUMIFS('BSE - SENSEX Index Options'!$L:$L,'BSE - SENSEX Index Options'!$C:$C,$A227,'BSE - SENSEX Index Options'!$B:$B,D$147,'BSE - SENSEX Index Options'!$H:$H,"Weekly*")+SUMIFS('BSE - SENSEX Index Options'!$L:$L,'BSE - SENSEX Index Options'!$C:$C,$A227,'BSE - SENSEX Index Options'!$B:$B,D$147,'BSE - SENSEX Index Options'!$H:$H,"MDAW*")+SUMIFS('BSE - Other Index Options'!$L:$L,'BSE - Other Index Options'!$C:$C,$A227,'BSE - Other Index Options'!$B:$B,D$147,'BSE - Other Index Options'!$H:$H,"Weekly*")+SUMIFS('BSE - Other Index Options'!$L:$L,'BSE - Other Index Options'!$C:$C,$A227,'BSE - Other Index Options'!$B:$B,D$147,'BSE - Other Index Options'!$H:$H,"MDAW*"))</f>
        <v/>
      </c>
      <c r="E227" s="26" t="str">
        <f>IF(SUMIFS('BSE - SENSEX Index Options'!$L:$L,'BSE - SENSEX Index Options'!$C:$C,$A227,'BSE - SENSEX Index Options'!$B:$B,E$147,'BSE - SENSEX Index Options'!$H:$H,"Weekly*")+SUMIFS('BSE - SENSEX Index Options'!$L:$L,'BSE - SENSEX Index Options'!$C:$C,$A227,'BSE - SENSEX Index Options'!$B:$B,E$147,'BSE - SENSEX Index Options'!$H:$H,"MDAW*")+SUMIFS('BSE - Other Index Options'!$L:$L,'BSE - Other Index Options'!$C:$C,$A227,'BSE - Other Index Options'!$B:$B,E$147,'BSE - Other Index Options'!$H:$H,"Weekly*")+SUMIFS('BSE - Other Index Options'!$L:$L,'BSE - Other Index Options'!$C:$C,$A227,'BSE - Other Index Options'!$B:$B,E$147,'BSE - Other Index Options'!$H:$H,"MDAW*")=0,"",SUMIFS('BSE - SENSEX Index Options'!$L:$L,'BSE - SENSEX Index Options'!$C:$C,$A227,'BSE - SENSEX Index Options'!$B:$B,E$147,'BSE - SENSEX Index Options'!$H:$H,"Weekly*")+SUMIFS('BSE - SENSEX Index Options'!$L:$L,'BSE - SENSEX Index Options'!$C:$C,$A227,'BSE - SENSEX Index Options'!$B:$B,E$147,'BSE - SENSEX Index Options'!$H:$H,"MDAW*")+SUMIFS('BSE - Other Index Options'!$L:$L,'BSE - Other Index Options'!$C:$C,$A227,'BSE - Other Index Options'!$B:$B,E$147,'BSE - Other Index Options'!$H:$H,"Weekly*")+SUMIFS('BSE - Other Index Options'!$L:$L,'BSE - Other Index Options'!$C:$C,$A227,'BSE - Other Index Options'!$B:$B,E$147,'BSE - Other Index Options'!$H:$H,"MDAW*"))</f>
        <v/>
      </c>
      <c r="F227" s="26" t="str">
        <f>IF(SUMIFS('BSE - SENSEX Index Options'!$L:$L,'BSE - SENSEX Index Options'!$C:$C,$A227,'BSE - SENSEX Index Options'!$B:$B,F$147,'BSE - SENSEX Index Options'!$H:$H,"Weekly*")+SUMIFS('BSE - SENSEX Index Options'!$L:$L,'BSE - SENSEX Index Options'!$C:$C,$A227,'BSE - SENSEX Index Options'!$B:$B,F$147,'BSE - SENSEX Index Options'!$H:$H,"MDAW*")+SUMIFS('BSE - Other Index Options'!$L:$L,'BSE - Other Index Options'!$C:$C,$A227,'BSE - Other Index Options'!$B:$B,F$147,'BSE - Other Index Options'!$H:$H,"Weekly*")+SUMIFS('BSE - Other Index Options'!$L:$L,'BSE - Other Index Options'!$C:$C,$A227,'BSE - Other Index Options'!$B:$B,F$147,'BSE - Other Index Options'!$H:$H,"MDAW*")=0,"",SUMIFS('BSE - SENSEX Index Options'!$L:$L,'BSE - SENSEX Index Options'!$C:$C,$A227,'BSE - SENSEX Index Options'!$B:$B,F$147,'BSE - SENSEX Index Options'!$H:$H,"Weekly*")+SUMIFS('BSE - SENSEX Index Options'!$L:$L,'BSE - SENSEX Index Options'!$C:$C,$A227,'BSE - SENSEX Index Options'!$B:$B,F$147,'BSE - SENSEX Index Options'!$H:$H,"MDAW*")+SUMIFS('BSE - Other Index Options'!$L:$L,'BSE - Other Index Options'!$C:$C,$A227,'BSE - Other Index Options'!$B:$B,F$147,'BSE - Other Index Options'!$H:$H,"Weekly*")+SUMIFS('BSE - Other Index Options'!$L:$L,'BSE - Other Index Options'!$C:$C,$A227,'BSE - Other Index Options'!$B:$B,F$147,'BSE - Other Index Options'!$H:$H,"MDAW*"))</f>
        <v/>
      </c>
      <c r="G227" s="26" t="str">
        <f>IF(SUMIFS('BSE - SENSEX Index Options'!$L:$L,'BSE - SENSEX Index Options'!$C:$C,$A227,'BSE - SENSEX Index Options'!$B:$B,G$147,'BSE - SENSEX Index Options'!$H:$H,"Weekly*")+SUMIFS('BSE - SENSEX Index Options'!$L:$L,'BSE - SENSEX Index Options'!$C:$C,$A227,'BSE - SENSEX Index Options'!$B:$B,G$147,'BSE - SENSEX Index Options'!$H:$H,"MDAW*")+SUMIFS('BSE - Other Index Options'!$L:$L,'BSE - Other Index Options'!$C:$C,$A227,'BSE - Other Index Options'!$B:$B,G$147,'BSE - Other Index Options'!$H:$H,"Weekly*")+SUMIFS('BSE - Other Index Options'!$L:$L,'BSE - Other Index Options'!$C:$C,$A227,'BSE - Other Index Options'!$B:$B,G$147,'BSE - Other Index Options'!$H:$H,"MDAW*")=0,"",SUMIFS('BSE - SENSEX Index Options'!$L:$L,'BSE - SENSEX Index Options'!$C:$C,$A227,'BSE - SENSEX Index Options'!$B:$B,G$147,'BSE - SENSEX Index Options'!$H:$H,"Weekly*")+SUMIFS('BSE - SENSEX Index Options'!$L:$L,'BSE - SENSEX Index Options'!$C:$C,$A227,'BSE - SENSEX Index Options'!$B:$B,G$147,'BSE - SENSEX Index Options'!$H:$H,"MDAW*")+SUMIFS('BSE - Other Index Options'!$L:$L,'BSE - Other Index Options'!$C:$C,$A227,'BSE - Other Index Options'!$B:$B,G$147,'BSE - Other Index Options'!$H:$H,"Weekly*")+SUMIFS('BSE - Other Index Options'!$L:$L,'BSE - Other Index Options'!$C:$C,$A227,'BSE - Other Index Options'!$B:$B,G$147,'BSE - Other Index Options'!$H:$H,"MDAW*"))</f>
        <v/>
      </c>
      <c r="H227" s="26" t="str">
        <f t="shared" si="8"/>
        <v/>
      </c>
    </row>
    <row r="228" spans="1:8" hidden="1" outlineLevel="1">
      <c r="A228" t="s">
        <v>106</v>
      </c>
      <c r="B228" s="26" t="str">
        <f>IF(SUMIFS('BSE - SENSEX Index Options'!$L:$L,'BSE - SENSEX Index Options'!$C:$C,$A228,'BSE - SENSEX Index Options'!$B:$B,B$147,'BSE - SENSEX Index Options'!$H:$H,"Weekly*")+SUMIFS('BSE - SENSEX Index Options'!$L:$L,'BSE - SENSEX Index Options'!$C:$C,$A228,'BSE - SENSEX Index Options'!$B:$B,B$147,'BSE - SENSEX Index Options'!$H:$H,"MDAW*")+SUMIFS('BSE - Other Index Options'!$L:$L,'BSE - Other Index Options'!$C:$C,$A228,'BSE - Other Index Options'!$B:$B,B$147,'BSE - Other Index Options'!$H:$H,"Weekly*")+SUMIFS('BSE - Other Index Options'!$L:$L,'BSE - Other Index Options'!$C:$C,$A228,'BSE - Other Index Options'!$B:$B,B$147,'BSE - Other Index Options'!$H:$H,"MDAW*")=0,"",SUMIFS('BSE - SENSEX Index Options'!$L:$L,'BSE - SENSEX Index Options'!$C:$C,$A228,'BSE - SENSEX Index Options'!$B:$B,B$147,'BSE - SENSEX Index Options'!$H:$H,"Weekly*")+SUMIFS('BSE - SENSEX Index Options'!$L:$L,'BSE - SENSEX Index Options'!$C:$C,$A228,'BSE - SENSEX Index Options'!$B:$B,B$147,'BSE - SENSEX Index Options'!$H:$H,"MDAW*")+SUMIFS('BSE - Other Index Options'!$L:$L,'BSE - Other Index Options'!$C:$C,$A228,'BSE - Other Index Options'!$B:$B,B$147,'BSE - Other Index Options'!$H:$H,"Weekly*")+SUMIFS('BSE - Other Index Options'!$L:$L,'BSE - Other Index Options'!$C:$C,$A228,'BSE - Other Index Options'!$B:$B,B$147,'BSE - Other Index Options'!$H:$H,"MDAW*"))</f>
        <v/>
      </c>
      <c r="C228" s="26" t="str">
        <f>IF(SUMIFS('BSE - SENSEX Index Options'!$L:$L,'BSE - SENSEX Index Options'!$C:$C,$A228,'BSE - SENSEX Index Options'!$B:$B,C$147,'BSE - SENSEX Index Options'!$H:$H,"Weekly*")+SUMIFS('BSE - SENSEX Index Options'!$L:$L,'BSE - SENSEX Index Options'!$C:$C,$A228,'BSE - SENSEX Index Options'!$B:$B,C$147,'BSE - SENSEX Index Options'!$H:$H,"MDAW*")+SUMIFS('BSE - Other Index Options'!$L:$L,'BSE - Other Index Options'!$C:$C,$A228,'BSE - Other Index Options'!$B:$B,C$147,'BSE - Other Index Options'!$H:$H,"Weekly*")+SUMIFS('BSE - Other Index Options'!$L:$L,'BSE - Other Index Options'!$C:$C,$A228,'BSE - Other Index Options'!$B:$B,C$147,'BSE - Other Index Options'!$H:$H,"MDAW*")=0,"",SUMIFS('BSE - SENSEX Index Options'!$L:$L,'BSE - SENSEX Index Options'!$C:$C,$A228,'BSE - SENSEX Index Options'!$B:$B,C$147,'BSE - SENSEX Index Options'!$H:$H,"Weekly*")+SUMIFS('BSE - SENSEX Index Options'!$L:$L,'BSE - SENSEX Index Options'!$C:$C,$A228,'BSE - SENSEX Index Options'!$B:$B,C$147,'BSE - SENSEX Index Options'!$H:$H,"MDAW*")+SUMIFS('BSE - Other Index Options'!$L:$L,'BSE - Other Index Options'!$C:$C,$A228,'BSE - Other Index Options'!$B:$B,C$147,'BSE - Other Index Options'!$H:$H,"Weekly*")+SUMIFS('BSE - Other Index Options'!$L:$L,'BSE - Other Index Options'!$C:$C,$A228,'BSE - Other Index Options'!$B:$B,C$147,'BSE - Other Index Options'!$H:$H,"MDAW*"))</f>
        <v/>
      </c>
      <c r="D228" s="26" t="str">
        <f>IF(SUMIFS('BSE - SENSEX Index Options'!$L:$L,'BSE - SENSEX Index Options'!$C:$C,$A228,'BSE - SENSEX Index Options'!$B:$B,D$147,'BSE - SENSEX Index Options'!$H:$H,"Weekly*")+SUMIFS('BSE - SENSEX Index Options'!$L:$L,'BSE - SENSEX Index Options'!$C:$C,$A228,'BSE - SENSEX Index Options'!$B:$B,D$147,'BSE - SENSEX Index Options'!$H:$H,"MDAW*")+SUMIFS('BSE - Other Index Options'!$L:$L,'BSE - Other Index Options'!$C:$C,$A228,'BSE - Other Index Options'!$B:$B,D$147,'BSE - Other Index Options'!$H:$H,"Weekly*")+SUMIFS('BSE - Other Index Options'!$L:$L,'BSE - Other Index Options'!$C:$C,$A228,'BSE - Other Index Options'!$B:$B,D$147,'BSE - Other Index Options'!$H:$H,"MDAW*")=0,"",SUMIFS('BSE - SENSEX Index Options'!$L:$L,'BSE - SENSEX Index Options'!$C:$C,$A228,'BSE - SENSEX Index Options'!$B:$B,D$147,'BSE - SENSEX Index Options'!$H:$H,"Weekly*")+SUMIFS('BSE - SENSEX Index Options'!$L:$L,'BSE - SENSEX Index Options'!$C:$C,$A228,'BSE - SENSEX Index Options'!$B:$B,D$147,'BSE - SENSEX Index Options'!$H:$H,"MDAW*")+SUMIFS('BSE - Other Index Options'!$L:$L,'BSE - Other Index Options'!$C:$C,$A228,'BSE - Other Index Options'!$B:$B,D$147,'BSE - Other Index Options'!$H:$H,"Weekly*")+SUMIFS('BSE - Other Index Options'!$L:$L,'BSE - Other Index Options'!$C:$C,$A228,'BSE - Other Index Options'!$B:$B,D$147,'BSE - Other Index Options'!$H:$H,"MDAW*"))</f>
        <v/>
      </c>
      <c r="E228" s="26" t="str">
        <f>IF(SUMIFS('BSE - SENSEX Index Options'!$L:$L,'BSE - SENSEX Index Options'!$C:$C,$A228,'BSE - SENSEX Index Options'!$B:$B,E$147,'BSE - SENSEX Index Options'!$H:$H,"Weekly*")+SUMIFS('BSE - SENSEX Index Options'!$L:$L,'BSE - SENSEX Index Options'!$C:$C,$A228,'BSE - SENSEX Index Options'!$B:$B,E$147,'BSE - SENSEX Index Options'!$H:$H,"MDAW*")+SUMIFS('BSE - Other Index Options'!$L:$L,'BSE - Other Index Options'!$C:$C,$A228,'BSE - Other Index Options'!$B:$B,E$147,'BSE - Other Index Options'!$H:$H,"Weekly*")+SUMIFS('BSE - Other Index Options'!$L:$L,'BSE - Other Index Options'!$C:$C,$A228,'BSE - Other Index Options'!$B:$B,E$147,'BSE - Other Index Options'!$H:$H,"MDAW*")=0,"",SUMIFS('BSE - SENSEX Index Options'!$L:$L,'BSE - SENSEX Index Options'!$C:$C,$A228,'BSE - SENSEX Index Options'!$B:$B,E$147,'BSE - SENSEX Index Options'!$H:$H,"Weekly*")+SUMIFS('BSE - SENSEX Index Options'!$L:$L,'BSE - SENSEX Index Options'!$C:$C,$A228,'BSE - SENSEX Index Options'!$B:$B,E$147,'BSE - SENSEX Index Options'!$H:$H,"MDAW*")+SUMIFS('BSE - Other Index Options'!$L:$L,'BSE - Other Index Options'!$C:$C,$A228,'BSE - Other Index Options'!$B:$B,E$147,'BSE - Other Index Options'!$H:$H,"Weekly*")+SUMIFS('BSE - Other Index Options'!$L:$L,'BSE - Other Index Options'!$C:$C,$A228,'BSE - Other Index Options'!$B:$B,E$147,'BSE - Other Index Options'!$H:$H,"MDAW*"))</f>
        <v/>
      </c>
      <c r="F228" s="26" t="str">
        <f>IF(SUMIFS('BSE - SENSEX Index Options'!$L:$L,'BSE - SENSEX Index Options'!$C:$C,$A228,'BSE - SENSEX Index Options'!$B:$B,F$147,'BSE - SENSEX Index Options'!$H:$H,"Weekly*")+SUMIFS('BSE - SENSEX Index Options'!$L:$L,'BSE - SENSEX Index Options'!$C:$C,$A228,'BSE - SENSEX Index Options'!$B:$B,F$147,'BSE - SENSEX Index Options'!$H:$H,"MDAW*")+SUMIFS('BSE - Other Index Options'!$L:$L,'BSE - Other Index Options'!$C:$C,$A228,'BSE - Other Index Options'!$B:$B,F$147,'BSE - Other Index Options'!$H:$H,"Weekly*")+SUMIFS('BSE - Other Index Options'!$L:$L,'BSE - Other Index Options'!$C:$C,$A228,'BSE - Other Index Options'!$B:$B,F$147,'BSE - Other Index Options'!$H:$H,"MDAW*")=0,"",SUMIFS('BSE - SENSEX Index Options'!$L:$L,'BSE - SENSEX Index Options'!$C:$C,$A228,'BSE - SENSEX Index Options'!$B:$B,F$147,'BSE - SENSEX Index Options'!$H:$H,"Weekly*")+SUMIFS('BSE - SENSEX Index Options'!$L:$L,'BSE - SENSEX Index Options'!$C:$C,$A228,'BSE - SENSEX Index Options'!$B:$B,F$147,'BSE - SENSEX Index Options'!$H:$H,"MDAW*")+SUMIFS('BSE - Other Index Options'!$L:$L,'BSE - Other Index Options'!$C:$C,$A228,'BSE - Other Index Options'!$B:$B,F$147,'BSE - Other Index Options'!$H:$H,"Weekly*")+SUMIFS('BSE - Other Index Options'!$L:$L,'BSE - Other Index Options'!$C:$C,$A228,'BSE - Other Index Options'!$B:$B,F$147,'BSE - Other Index Options'!$H:$H,"MDAW*"))</f>
        <v/>
      </c>
      <c r="G228" s="26" t="str">
        <f>IF(SUMIFS('BSE - SENSEX Index Options'!$L:$L,'BSE - SENSEX Index Options'!$C:$C,$A228,'BSE - SENSEX Index Options'!$B:$B,G$147,'BSE - SENSEX Index Options'!$H:$H,"Weekly*")+SUMIFS('BSE - SENSEX Index Options'!$L:$L,'BSE - SENSEX Index Options'!$C:$C,$A228,'BSE - SENSEX Index Options'!$B:$B,G$147,'BSE - SENSEX Index Options'!$H:$H,"MDAW*")+SUMIFS('BSE - Other Index Options'!$L:$L,'BSE - Other Index Options'!$C:$C,$A228,'BSE - Other Index Options'!$B:$B,G$147,'BSE - Other Index Options'!$H:$H,"Weekly*")+SUMIFS('BSE - Other Index Options'!$L:$L,'BSE - Other Index Options'!$C:$C,$A228,'BSE - Other Index Options'!$B:$B,G$147,'BSE - Other Index Options'!$H:$H,"MDAW*")=0,"",SUMIFS('BSE - SENSEX Index Options'!$L:$L,'BSE - SENSEX Index Options'!$C:$C,$A228,'BSE - SENSEX Index Options'!$B:$B,G$147,'BSE - SENSEX Index Options'!$H:$H,"Weekly*")+SUMIFS('BSE - SENSEX Index Options'!$L:$L,'BSE - SENSEX Index Options'!$C:$C,$A228,'BSE - SENSEX Index Options'!$B:$B,G$147,'BSE - SENSEX Index Options'!$H:$H,"MDAW*")+SUMIFS('BSE - Other Index Options'!$L:$L,'BSE - Other Index Options'!$C:$C,$A228,'BSE - Other Index Options'!$B:$B,G$147,'BSE - Other Index Options'!$H:$H,"Weekly*")+SUMIFS('BSE - Other Index Options'!$L:$L,'BSE - Other Index Options'!$C:$C,$A228,'BSE - Other Index Options'!$B:$B,G$147,'BSE - Other Index Options'!$H:$H,"MDAW*"))</f>
        <v/>
      </c>
      <c r="H228" s="26" t="str">
        <f t="shared" si="8"/>
        <v/>
      </c>
    </row>
    <row r="229" spans="1:8" hidden="1" outlineLevel="1">
      <c r="A229" t="s">
        <v>107</v>
      </c>
      <c r="B229" s="26" t="str">
        <f>IF(SUMIFS('BSE - SENSEX Index Options'!$L:$L,'BSE - SENSEX Index Options'!$C:$C,$A229,'BSE - SENSEX Index Options'!$B:$B,B$147,'BSE - SENSEX Index Options'!$H:$H,"Weekly*")+SUMIFS('BSE - SENSEX Index Options'!$L:$L,'BSE - SENSEX Index Options'!$C:$C,$A229,'BSE - SENSEX Index Options'!$B:$B,B$147,'BSE - SENSEX Index Options'!$H:$H,"MDAW*")+SUMIFS('BSE - Other Index Options'!$L:$L,'BSE - Other Index Options'!$C:$C,$A229,'BSE - Other Index Options'!$B:$B,B$147,'BSE - Other Index Options'!$H:$H,"Weekly*")+SUMIFS('BSE - Other Index Options'!$L:$L,'BSE - Other Index Options'!$C:$C,$A229,'BSE - Other Index Options'!$B:$B,B$147,'BSE - Other Index Options'!$H:$H,"MDAW*")=0,"",SUMIFS('BSE - SENSEX Index Options'!$L:$L,'BSE - SENSEX Index Options'!$C:$C,$A229,'BSE - SENSEX Index Options'!$B:$B,B$147,'BSE - SENSEX Index Options'!$H:$H,"Weekly*")+SUMIFS('BSE - SENSEX Index Options'!$L:$L,'BSE - SENSEX Index Options'!$C:$C,$A229,'BSE - SENSEX Index Options'!$B:$B,B$147,'BSE - SENSEX Index Options'!$H:$H,"MDAW*")+SUMIFS('BSE - Other Index Options'!$L:$L,'BSE - Other Index Options'!$C:$C,$A229,'BSE - Other Index Options'!$B:$B,B$147,'BSE - Other Index Options'!$H:$H,"Weekly*")+SUMIFS('BSE - Other Index Options'!$L:$L,'BSE - Other Index Options'!$C:$C,$A229,'BSE - Other Index Options'!$B:$B,B$147,'BSE - Other Index Options'!$H:$H,"MDAW*"))</f>
        <v/>
      </c>
      <c r="C229" s="26" t="str">
        <f>IF(SUMIFS('BSE - SENSEX Index Options'!$L:$L,'BSE - SENSEX Index Options'!$C:$C,$A229,'BSE - SENSEX Index Options'!$B:$B,C$147,'BSE - SENSEX Index Options'!$H:$H,"Weekly*")+SUMIFS('BSE - SENSEX Index Options'!$L:$L,'BSE - SENSEX Index Options'!$C:$C,$A229,'BSE - SENSEX Index Options'!$B:$B,C$147,'BSE - SENSEX Index Options'!$H:$H,"MDAW*")+SUMIFS('BSE - Other Index Options'!$L:$L,'BSE - Other Index Options'!$C:$C,$A229,'BSE - Other Index Options'!$B:$B,C$147,'BSE - Other Index Options'!$H:$H,"Weekly*")+SUMIFS('BSE - Other Index Options'!$L:$L,'BSE - Other Index Options'!$C:$C,$A229,'BSE - Other Index Options'!$B:$B,C$147,'BSE - Other Index Options'!$H:$H,"MDAW*")=0,"",SUMIFS('BSE - SENSEX Index Options'!$L:$L,'BSE - SENSEX Index Options'!$C:$C,$A229,'BSE - SENSEX Index Options'!$B:$B,C$147,'BSE - SENSEX Index Options'!$H:$H,"Weekly*")+SUMIFS('BSE - SENSEX Index Options'!$L:$L,'BSE - SENSEX Index Options'!$C:$C,$A229,'BSE - SENSEX Index Options'!$B:$B,C$147,'BSE - SENSEX Index Options'!$H:$H,"MDAW*")+SUMIFS('BSE - Other Index Options'!$L:$L,'BSE - Other Index Options'!$C:$C,$A229,'BSE - Other Index Options'!$B:$B,C$147,'BSE - Other Index Options'!$H:$H,"Weekly*")+SUMIFS('BSE - Other Index Options'!$L:$L,'BSE - Other Index Options'!$C:$C,$A229,'BSE - Other Index Options'!$B:$B,C$147,'BSE - Other Index Options'!$H:$H,"MDAW*"))</f>
        <v/>
      </c>
      <c r="D229" s="26" t="str">
        <f>IF(SUMIFS('BSE - SENSEX Index Options'!$L:$L,'BSE - SENSEX Index Options'!$C:$C,$A229,'BSE - SENSEX Index Options'!$B:$B,D$147,'BSE - SENSEX Index Options'!$H:$H,"Weekly*")+SUMIFS('BSE - SENSEX Index Options'!$L:$L,'BSE - SENSEX Index Options'!$C:$C,$A229,'BSE - SENSEX Index Options'!$B:$B,D$147,'BSE - SENSEX Index Options'!$H:$H,"MDAW*")+SUMIFS('BSE - Other Index Options'!$L:$L,'BSE - Other Index Options'!$C:$C,$A229,'BSE - Other Index Options'!$B:$B,D$147,'BSE - Other Index Options'!$H:$H,"Weekly*")+SUMIFS('BSE - Other Index Options'!$L:$L,'BSE - Other Index Options'!$C:$C,$A229,'BSE - Other Index Options'!$B:$B,D$147,'BSE - Other Index Options'!$H:$H,"MDAW*")=0,"",SUMIFS('BSE - SENSEX Index Options'!$L:$L,'BSE - SENSEX Index Options'!$C:$C,$A229,'BSE - SENSEX Index Options'!$B:$B,D$147,'BSE - SENSEX Index Options'!$H:$H,"Weekly*")+SUMIFS('BSE - SENSEX Index Options'!$L:$L,'BSE - SENSEX Index Options'!$C:$C,$A229,'BSE - SENSEX Index Options'!$B:$B,D$147,'BSE - SENSEX Index Options'!$H:$H,"MDAW*")+SUMIFS('BSE - Other Index Options'!$L:$L,'BSE - Other Index Options'!$C:$C,$A229,'BSE - Other Index Options'!$B:$B,D$147,'BSE - Other Index Options'!$H:$H,"Weekly*")+SUMIFS('BSE - Other Index Options'!$L:$L,'BSE - Other Index Options'!$C:$C,$A229,'BSE - Other Index Options'!$B:$B,D$147,'BSE - Other Index Options'!$H:$H,"MDAW*"))</f>
        <v/>
      </c>
      <c r="E229" s="26" t="str">
        <f>IF(SUMIFS('BSE - SENSEX Index Options'!$L:$L,'BSE - SENSEX Index Options'!$C:$C,$A229,'BSE - SENSEX Index Options'!$B:$B,E$147,'BSE - SENSEX Index Options'!$H:$H,"Weekly*")+SUMIFS('BSE - SENSEX Index Options'!$L:$L,'BSE - SENSEX Index Options'!$C:$C,$A229,'BSE - SENSEX Index Options'!$B:$B,E$147,'BSE - SENSEX Index Options'!$H:$H,"MDAW*")+SUMIFS('BSE - Other Index Options'!$L:$L,'BSE - Other Index Options'!$C:$C,$A229,'BSE - Other Index Options'!$B:$B,E$147,'BSE - Other Index Options'!$H:$H,"Weekly*")+SUMIFS('BSE - Other Index Options'!$L:$L,'BSE - Other Index Options'!$C:$C,$A229,'BSE - Other Index Options'!$B:$B,E$147,'BSE - Other Index Options'!$H:$H,"MDAW*")=0,"",SUMIFS('BSE - SENSEX Index Options'!$L:$L,'BSE - SENSEX Index Options'!$C:$C,$A229,'BSE - SENSEX Index Options'!$B:$B,E$147,'BSE - SENSEX Index Options'!$H:$H,"Weekly*")+SUMIFS('BSE - SENSEX Index Options'!$L:$L,'BSE - SENSEX Index Options'!$C:$C,$A229,'BSE - SENSEX Index Options'!$B:$B,E$147,'BSE - SENSEX Index Options'!$H:$H,"MDAW*")+SUMIFS('BSE - Other Index Options'!$L:$L,'BSE - Other Index Options'!$C:$C,$A229,'BSE - Other Index Options'!$B:$B,E$147,'BSE - Other Index Options'!$H:$H,"Weekly*")+SUMIFS('BSE - Other Index Options'!$L:$L,'BSE - Other Index Options'!$C:$C,$A229,'BSE - Other Index Options'!$B:$B,E$147,'BSE - Other Index Options'!$H:$H,"MDAW*"))</f>
        <v/>
      </c>
      <c r="F229" s="26" t="str">
        <f>IF(SUMIFS('BSE - SENSEX Index Options'!$L:$L,'BSE - SENSEX Index Options'!$C:$C,$A229,'BSE - SENSEX Index Options'!$B:$B,F$147,'BSE - SENSEX Index Options'!$H:$H,"Weekly*")+SUMIFS('BSE - SENSEX Index Options'!$L:$L,'BSE - SENSEX Index Options'!$C:$C,$A229,'BSE - SENSEX Index Options'!$B:$B,F$147,'BSE - SENSEX Index Options'!$H:$H,"MDAW*")+SUMIFS('BSE - Other Index Options'!$L:$L,'BSE - Other Index Options'!$C:$C,$A229,'BSE - Other Index Options'!$B:$B,F$147,'BSE - Other Index Options'!$H:$H,"Weekly*")+SUMIFS('BSE - Other Index Options'!$L:$L,'BSE - Other Index Options'!$C:$C,$A229,'BSE - Other Index Options'!$B:$B,F$147,'BSE - Other Index Options'!$H:$H,"MDAW*")=0,"",SUMIFS('BSE - SENSEX Index Options'!$L:$L,'BSE - SENSEX Index Options'!$C:$C,$A229,'BSE - SENSEX Index Options'!$B:$B,F$147,'BSE - SENSEX Index Options'!$H:$H,"Weekly*")+SUMIFS('BSE - SENSEX Index Options'!$L:$L,'BSE - SENSEX Index Options'!$C:$C,$A229,'BSE - SENSEX Index Options'!$B:$B,F$147,'BSE - SENSEX Index Options'!$H:$H,"MDAW*")+SUMIFS('BSE - Other Index Options'!$L:$L,'BSE - Other Index Options'!$C:$C,$A229,'BSE - Other Index Options'!$B:$B,F$147,'BSE - Other Index Options'!$H:$H,"Weekly*")+SUMIFS('BSE - Other Index Options'!$L:$L,'BSE - Other Index Options'!$C:$C,$A229,'BSE - Other Index Options'!$B:$B,F$147,'BSE - Other Index Options'!$H:$H,"MDAW*"))</f>
        <v/>
      </c>
      <c r="G229" s="26" t="str">
        <f>IF(SUMIFS('BSE - SENSEX Index Options'!$L:$L,'BSE - SENSEX Index Options'!$C:$C,$A229,'BSE - SENSEX Index Options'!$B:$B,G$147,'BSE - SENSEX Index Options'!$H:$H,"Weekly*")+SUMIFS('BSE - SENSEX Index Options'!$L:$L,'BSE - SENSEX Index Options'!$C:$C,$A229,'BSE - SENSEX Index Options'!$B:$B,G$147,'BSE - SENSEX Index Options'!$H:$H,"MDAW*")+SUMIFS('BSE - Other Index Options'!$L:$L,'BSE - Other Index Options'!$C:$C,$A229,'BSE - Other Index Options'!$B:$B,G$147,'BSE - Other Index Options'!$H:$H,"Weekly*")+SUMIFS('BSE - Other Index Options'!$L:$L,'BSE - Other Index Options'!$C:$C,$A229,'BSE - Other Index Options'!$B:$B,G$147,'BSE - Other Index Options'!$H:$H,"MDAW*")=0,"",SUMIFS('BSE - SENSEX Index Options'!$L:$L,'BSE - SENSEX Index Options'!$C:$C,$A229,'BSE - SENSEX Index Options'!$B:$B,G$147,'BSE - SENSEX Index Options'!$H:$H,"Weekly*")+SUMIFS('BSE - SENSEX Index Options'!$L:$L,'BSE - SENSEX Index Options'!$C:$C,$A229,'BSE - SENSEX Index Options'!$B:$B,G$147,'BSE - SENSEX Index Options'!$H:$H,"MDAW*")+SUMIFS('BSE - Other Index Options'!$L:$L,'BSE - Other Index Options'!$C:$C,$A229,'BSE - Other Index Options'!$B:$B,G$147,'BSE - Other Index Options'!$H:$H,"Weekly*")+SUMIFS('BSE - Other Index Options'!$L:$L,'BSE - Other Index Options'!$C:$C,$A229,'BSE - Other Index Options'!$B:$B,G$147,'BSE - Other Index Options'!$H:$H,"MDAW*"))</f>
        <v/>
      </c>
      <c r="H229" s="26" t="str">
        <f t="shared" si="8"/>
        <v/>
      </c>
    </row>
    <row r="230" spans="1:8" hidden="1" outlineLevel="1">
      <c r="A230" t="s">
        <v>108</v>
      </c>
      <c r="B230" s="26" t="str">
        <f>IF(SUMIFS('BSE - SENSEX Index Options'!$L:$L,'BSE - SENSEX Index Options'!$C:$C,$A230,'BSE - SENSEX Index Options'!$B:$B,B$147,'BSE - SENSEX Index Options'!$H:$H,"Weekly*")+SUMIFS('BSE - SENSEX Index Options'!$L:$L,'BSE - SENSEX Index Options'!$C:$C,$A230,'BSE - SENSEX Index Options'!$B:$B,B$147,'BSE - SENSEX Index Options'!$H:$H,"MDAW*")+SUMIFS('BSE - Other Index Options'!$L:$L,'BSE - Other Index Options'!$C:$C,$A230,'BSE - Other Index Options'!$B:$B,B$147,'BSE - Other Index Options'!$H:$H,"Weekly*")+SUMIFS('BSE - Other Index Options'!$L:$L,'BSE - Other Index Options'!$C:$C,$A230,'BSE - Other Index Options'!$B:$B,B$147,'BSE - Other Index Options'!$H:$H,"MDAW*")=0,"",SUMIFS('BSE - SENSEX Index Options'!$L:$L,'BSE - SENSEX Index Options'!$C:$C,$A230,'BSE - SENSEX Index Options'!$B:$B,B$147,'BSE - SENSEX Index Options'!$H:$H,"Weekly*")+SUMIFS('BSE - SENSEX Index Options'!$L:$L,'BSE - SENSEX Index Options'!$C:$C,$A230,'BSE - SENSEX Index Options'!$B:$B,B$147,'BSE - SENSEX Index Options'!$H:$H,"MDAW*")+SUMIFS('BSE - Other Index Options'!$L:$L,'BSE - Other Index Options'!$C:$C,$A230,'BSE - Other Index Options'!$B:$B,B$147,'BSE - Other Index Options'!$H:$H,"Weekly*")+SUMIFS('BSE - Other Index Options'!$L:$L,'BSE - Other Index Options'!$C:$C,$A230,'BSE - Other Index Options'!$B:$B,B$147,'BSE - Other Index Options'!$H:$H,"MDAW*"))</f>
        <v/>
      </c>
      <c r="C230" s="26" t="str">
        <f>IF(SUMIFS('BSE - SENSEX Index Options'!$L:$L,'BSE - SENSEX Index Options'!$C:$C,$A230,'BSE - SENSEX Index Options'!$B:$B,C$147,'BSE - SENSEX Index Options'!$H:$H,"Weekly*")+SUMIFS('BSE - SENSEX Index Options'!$L:$L,'BSE - SENSEX Index Options'!$C:$C,$A230,'BSE - SENSEX Index Options'!$B:$B,C$147,'BSE - SENSEX Index Options'!$H:$H,"MDAW*")+SUMIFS('BSE - Other Index Options'!$L:$L,'BSE - Other Index Options'!$C:$C,$A230,'BSE - Other Index Options'!$B:$B,C$147,'BSE - Other Index Options'!$H:$H,"Weekly*")+SUMIFS('BSE - Other Index Options'!$L:$L,'BSE - Other Index Options'!$C:$C,$A230,'BSE - Other Index Options'!$B:$B,C$147,'BSE - Other Index Options'!$H:$H,"MDAW*")=0,"",SUMIFS('BSE - SENSEX Index Options'!$L:$L,'BSE - SENSEX Index Options'!$C:$C,$A230,'BSE - SENSEX Index Options'!$B:$B,C$147,'BSE - SENSEX Index Options'!$H:$H,"Weekly*")+SUMIFS('BSE - SENSEX Index Options'!$L:$L,'BSE - SENSEX Index Options'!$C:$C,$A230,'BSE - SENSEX Index Options'!$B:$B,C$147,'BSE - SENSEX Index Options'!$H:$H,"MDAW*")+SUMIFS('BSE - Other Index Options'!$L:$L,'BSE - Other Index Options'!$C:$C,$A230,'BSE - Other Index Options'!$B:$B,C$147,'BSE - Other Index Options'!$H:$H,"Weekly*")+SUMIFS('BSE - Other Index Options'!$L:$L,'BSE - Other Index Options'!$C:$C,$A230,'BSE - Other Index Options'!$B:$B,C$147,'BSE - Other Index Options'!$H:$H,"MDAW*"))</f>
        <v/>
      </c>
      <c r="D230" s="26" t="str">
        <f>IF(SUMIFS('BSE - SENSEX Index Options'!$L:$L,'BSE - SENSEX Index Options'!$C:$C,$A230,'BSE - SENSEX Index Options'!$B:$B,D$147,'BSE - SENSEX Index Options'!$H:$H,"Weekly*")+SUMIFS('BSE - SENSEX Index Options'!$L:$L,'BSE - SENSEX Index Options'!$C:$C,$A230,'BSE - SENSEX Index Options'!$B:$B,D$147,'BSE - SENSEX Index Options'!$H:$H,"MDAW*")+SUMIFS('BSE - Other Index Options'!$L:$L,'BSE - Other Index Options'!$C:$C,$A230,'BSE - Other Index Options'!$B:$B,D$147,'BSE - Other Index Options'!$H:$H,"Weekly*")+SUMIFS('BSE - Other Index Options'!$L:$L,'BSE - Other Index Options'!$C:$C,$A230,'BSE - Other Index Options'!$B:$B,D$147,'BSE - Other Index Options'!$H:$H,"MDAW*")=0,"",SUMIFS('BSE - SENSEX Index Options'!$L:$L,'BSE - SENSEX Index Options'!$C:$C,$A230,'BSE - SENSEX Index Options'!$B:$B,D$147,'BSE - SENSEX Index Options'!$H:$H,"Weekly*")+SUMIFS('BSE - SENSEX Index Options'!$L:$L,'BSE - SENSEX Index Options'!$C:$C,$A230,'BSE - SENSEX Index Options'!$B:$B,D$147,'BSE - SENSEX Index Options'!$H:$H,"MDAW*")+SUMIFS('BSE - Other Index Options'!$L:$L,'BSE - Other Index Options'!$C:$C,$A230,'BSE - Other Index Options'!$B:$B,D$147,'BSE - Other Index Options'!$H:$H,"Weekly*")+SUMIFS('BSE - Other Index Options'!$L:$L,'BSE - Other Index Options'!$C:$C,$A230,'BSE - Other Index Options'!$B:$B,D$147,'BSE - Other Index Options'!$H:$H,"MDAW*"))</f>
        <v/>
      </c>
      <c r="E230" s="26" t="str">
        <f>IF(SUMIFS('BSE - SENSEX Index Options'!$L:$L,'BSE - SENSEX Index Options'!$C:$C,$A230,'BSE - SENSEX Index Options'!$B:$B,E$147,'BSE - SENSEX Index Options'!$H:$H,"Weekly*")+SUMIFS('BSE - SENSEX Index Options'!$L:$L,'BSE - SENSEX Index Options'!$C:$C,$A230,'BSE - SENSEX Index Options'!$B:$B,E$147,'BSE - SENSEX Index Options'!$H:$H,"MDAW*")+SUMIFS('BSE - Other Index Options'!$L:$L,'BSE - Other Index Options'!$C:$C,$A230,'BSE - Other Index Options'!$B:$B,E$147,'BSE - Other Index Options'!$H:$H,"Weekly*")+SUMIFS('BSE - Other Index Options'!$L:$L,'BSE - Other Index Options'!$C:$C,$A230,'BSE - Other Index Options'!$B:$B,E$147,'BSE - Other Index Options'!$H:$H,"MDAW*")=0,"",SUMIFS('BSE - SENSEX Index Options'!$L:$L,'BSE - SENSEX Index Options'!$C:$C,$A230,'BSE - SENSEX Index Options'!$B:$B,E$147,'BSE - SENSEX Index Options'!$H:$H,"Weekly*")+SUMIFS('BSE - SENSEX Index Options'!$L:$L,'BSE - SENSEX Index Options'!$C:$C,$A230,'BSE - SENSEX Index Options'!$B:$B,E$147,'BSE - SENSEX Index Options'!$H:$H,"MDAW*")+SUMIFS('BSE - Other Index Options'!$L:$L,'BSE - Other Index Options'!$C:$C,$A230,'BSE - Other Index Options'!$B:$B,E$147,'BSE - Other Index Options'!$H:$H,"Weekly*")+SUMIFS('BSE - Other Index Options'!$L:$L,'BSE - Other Index Options'!$C:$C,$A230,'BSE - Other Index Options'!$B:$B,E$147,'BSE - Other Index Options'!$H:$H,"MDAW*"))</f>
        <v/>
      </c>
      <c r="F230" s="26" t="str">
        <f>IF(SUMIFS('BSE - SENSEX Index Options'!$L:$L,'BSE - SENSEX Index Options'!$C:$C,$A230,'BSE - SENSEX Index Options'!$B:$B,F$147,'BSE - SENSEX Index Options'!$H:$H,"Weekly*")+SUMIFS('BSE - SENSEX Index Options'!$L:$L,'BSE - SENSEX Index Options'!$C:$C,$A230,'BSE - SENSEX Index Options'!$B:$B,F$147,'BSE - SENSEX Index Options'!$H:$H,"MDAW*")+SUMIFS('BSE - Other Index Options'!$L:$L,'BSE - Other Index Options'!$C:$C,$A230,'BSE - Other Index Options'!$B:$B,F$147,'BSE - Other Index Options'!$H:$H,"Weekly*")+SUMIFS('BSE - Other Index Options'!$L:$L,'BSE - Other Index Options'!$C:$C,$A230,'BSE - Other Index Options'!$B:$B,F$147,'BSE - Other Index Options'!$H:$H,"MDAW*")=0,"",SUMIFS('BSE - SENSEX Index Options'!$L:$L,'BSE - SENSEX Index Options'!$C:$C,$A230,'BSE - SENSEX Index Options'!$B:$B,F$147,'BSE - SENSEX Index Options'!$H:$H,"Weekly*")+SUMIFS('BSE - SENSEX Index Options'!$L:$L,'BSE - SENSEX Index Options'!$C:$C,$A230,'BSE - SENSEX Index Options'!$B:$B,F$147,'BSE - SENSEX Index Options'!$H:$H,"MDAW*")+SUMIFS('BSE - Other Index Options'!$L:$L,'BSE - Other Index Options'!$C:$C,$A230,'BSE - Other Index Options'!$B:$B,F$147,'BSE - Other Index Options'!$H:$H,"Weekly*")+SUMIFS('BSE - Other Index Options'!$L:$L,'BSE - Other Index Options'!$C:$C,$A230,'BSE - Other Index Options'!$B:$B,F$147,'BSE - Other Index Options'!$H:$H,"MDAW*"))</f>
        <v/>
      </c>
      <c r="G230" s="26" t="str">
        <f>IF(SUMIFS('BSE - SENSEX Index Options'!$L:$L,'BSE - SENSEX Index Options'!$C:$C,$A230,'BSE - SENSEX Index Options'!$B:$B,G$147,'BSE - SENSEX Index Options'!$H:$H,"Weekly*")+SUMIFS('BSE - SENSEX Index Options'!$L:$L,'BSE - SENSEX Index Options'!$C:$C,$A230,'BSE - SENSEX Index Options'!$B:$B,G$147,'BSE - SENSEX Index Options'!$H:$H,"MDAW*")+SUMIFS('BSE - Other Index Options'!$L:$L,'BSE - Other Index Options'!$C:$C,$A230,'BSE - Other Index Options'!$B:$B,G$147,'BSE - Other Index Options'!$H:$H,"Weekly*")+SUMIFS('BSE - Other Index Options'!$L:$L,'BSE - Other Index Options'!$C:$C,$A230,'BSE - Other Index Options'!$B:$B,G$147,'BSE - Other Index Options'!$H:$H,"MDAW*")=0,"",SUMIFS('BSE - SENSEX Index Options'!$L:$L,'BSE - SENSEX Index Options'!$C:$C,$A230,'BSE - SENSEX Index Options'!$B:$B,G$147,'BSE - SENSEX Index Options'!$H:$H,"Weekly*")+SUMIFS('BSE - SENSEX Index Options'!$L:$L,'BSE - SENSEX Index Options'!$C:$C,$A230,'BSE - SENSEX Index Options'!$B:$B,G$147,'BSE - SENSEX Index Options'!$H:$H,"MDAW*")+SUMIFS('BSE - Other Index Options'!$L:$L,'BSE - Other Index Options'!$C:$C,$A230,'BSE - Other Index Options'!$B:$B,G$147,'BSE - Other Index Options'!$H:$H,"Weekly*")+SUMIFS('BSE - Other Index Options'!$L:$L,'BSE - Other Index Options'!$C:$C,$A230,'BSE - Other Index Options'!$B:$B,G$147,'BSE - Other Index Options'!$H:$H,"MDAW*"))</f>
        <v/>
      </c>
      <c r="H230" s="26" t="str">
        <f t="shared" si="8"/>
        <v/>
      </c>
    </row>
    <row r="231" spans="1:8" hidden="1" outlineLevel="1">
      <c r="A231" t="s">
        <v>109</v>
      </c>
      <c r="B231" s="26" t="str">
        <f>IF(SUMIFS('BSE - SENSEX Index Options'!$L:$L,'BSE - SENSEX Index Options'!$C:$C,$A231,'BSE - SENSEX Index Options'!$B:$B,B$147,'BSE - SENSEX Index Options'!$H:$H,"Weekly*")+SUMIFS('BSE - SENSEX Index Options'!$L:$L,'BSE - SENSEX Index Options'!$C:$C,$A231,'BSE - SENSEX Index Options'!$B:$B,B$147,'BSE - SENSEX Index Options'!$H:$H,"MDAW*")+SUMIFS('BSE - Other Index Options'!$L:$L,'BSE - Other Index Options'!$C:$C,$A231,'BSE - Other Index Options'!$B:$B,B$147,'BSE - Other Index Options'!$H:$H,"Weekly*")+SUMIFS('BSE - Other Index Options'!$L:$L,'BSE - Other Index Options'!$C:$C,$A231,'BSE - Other Index Options'!$B:$B,B$147,'BSE - Other Index Options'!$H:$H,"MDAW*")=0,"",SUMIFS('BSE - SENSEX Index Options'!$L:$L,'BSE - SENSEX Index Options'!$C:$C,$A231,'BSE - SENSEX Index Options'!$B:$B,B$147,'BSE - SENSEX Index Options'!$H:$H,"Weekly*")+SUMIFS('BSE - SENSEX Index Options'!$L:$L,'BSE - SENSEX Index Options'!$C:$C,$A231,'BSE - SENSEX Index Options'!$B:$B,B$147,'BSE - SENSEX Index Options'!$H:$H,"MDAW*")+SUMIFS('BSE - Other Index Options'!$L:$L,'BSE - Other Index Options'!$C:$C,$A231,'BSE - Other Index Options'!$B:$B,B$147,'BSE - Other Index Options'!$H:$H,"Weekly*")+SUMIFS('BSE - Other Index Options'!$L:$L,'BSE - Other Index Options'!$C:$C,$A231,'BSE - Other Index Options'!$B:$B,B$147,'BSE - Other Index Options'!$H:$H,"MDAW*"))</f>
        <v/>
      </c>
      <c r="C231" s="26" t="str">
        <f>IF(SUMIFS('BSE - SENSEX Index Options'!$L:$L,'BSE - SENSEX Index Options'!$C:$C,$A231,'BSE - SENSEX Index Options'!$B:$B,C$147,'BSE - SENSEX Index Options'!$H:$H,"Weekly*")+SUMIFS('BSE - SENSEX Index Options'!$L:$L,'BSE - SENSEX Index Options'!$C:$C,$A231,'BSE - SENSEX Index Options'!$B:$B,C$147,'BSE - SENSEX Index Options'!$H:$H,"MDAW*")+SUMIFS('BSE - Other Index Options'!$L:$L,'BSE - Other Index Options'!$C:$C,$A231,'BSE - Other Index Options'!$B:$B,C$147,'BSE - Other Index Options'!$H:$H,"Weekly*")+SUMIFS('BSE - Other Index Options'!$L:$L,'BSE - Other Index Options'!$C:$C,$A231,'BSE - Other Index Options'!$B:$B,C$147,'BSE - Other Index Options'!$H:$H,"MDAW*")=0,"",SUMIFS('BSE - SENSEX Index Options'!$L:$L,'BSE - SENSEX Index Options'!$C:$C,$A231,'BSE - SENSEX Index Options'!$B:$B,C$147,'BSE - SENSEX Index Options'!$H:$H,"Weekly*")+SUMIFS('BSE - SENSEX Index Options'!$L:$L,'BSE - SENSEX Index Options'!$C:$C,$A231,'BSE - SENSEX Index Options'!$B:$B,C$147,'BSE - SENSEX Index Options'!$H:$H,"MDAW*")+SUMIFS('BSE - Other Index Options'!$L:$L,'BSE - Other Index Options'!$C:$C,$A231,'BSE - Other Index Options'!$B:$B,C$147,'BSE - Other Index Options'!$H:$H,"Weekly*")+SUMIFS('BSE - Other Index Options'!$L:$L,'BSE - Other Index Options'!$C:$C,$A231,'BSE - Other Index Options'!$B:$B,C$147,'BSE - Other Index Options'!$H:$H,"MDAW*"))</f>
        <v/>
      </c>
      <c r="D231" s="26" t="str">
        <f>IF(SUMIFS('BSE - SENSEX Index Options'!$L:$L,'BSE - SENSEX Index Options'!$C:$C,$A231,'BSE - SENSEX Index Options'!$B:$B,D$147,'BSE - SENSEX Index Options'!$H:$H,"Weekly*")+SUMIFS('BSE - SENSEX Index Options'!$L:$L,'BSE - SENSEX Index Options'!$C:$C,$A231,'BSE - SENSEX Index Options'!$B:$B,D$147,'BSE - SENSEX Index Options'!$H:$H,"MDAW*")+SUMIFS('BSE - Other Index Options'!$L:$L,'BSE - Other Index Options'!$C:$C,$A231,'BSE - Other Index Options'!$B:$B,D$147,'BSE - Other Index Options'!$H:$H,"Weekly*")+SUMIFS('BSE - Other Index Options'!$L:$L,'BSE - Other Index Options'!$C:$C,$A231,'BSE - Other Index Options'!$B:$B,D$147,'BSE - Other Index Options'!$H:$H,"MDAW*")=0,"",SUMIFS('BSE - SENSEX Index Options'!$L:$L,'BSE - SENSEX Index Options'!$C:$C,$A231,'BSE - SENSEX Index Options'!$B:$B,D$147,'BSE - SENSEX Index Options'!$H:$H,"Weekly*")+SUMIFS('BSE - SENSEX Index Options'!$L:$L,'BSE - SENSEX Index Options'!$C:$C,$A231,'BSE - SENSEX Index Options'!$B:$B,D$147,'BSE - SENSEX Index Options'!$H:$H,"MDAW*")+SUMIFS('BSE - Other Index Options'!$L:$L,'BSE - Other Index Options'!$C:$C,$A231,'BSE - Other Index Options'!$B:$B,D$147,'BSE - Other Index Options'!$H:$H,"Weekly*")+SUMIFS('BSE - Other Index Options'!$L:$L,'BSE - Other Index Options'!$C:$C,$A231,'BSE - Other Index Options'!$B:$B,D$147,'BSE - Other Index Options'!$H:$H,"MDAW*"))</f>
        <v/>
      </c>
      <c r="E231" s="26" t="str">
        <f>IF(SUMIFS('BSE - SENSEX Index Options'!$L:$L,'BSE - SENSEX Index Options'!$C:$C,$A231,'BSE - SENSEX Index Options'!$B:$B,E$147,'BSE - SENSEX Index Options'!$H:$H,"Weekly*")+SUMIFS('BSE - SENSEX Index Options'!$L:$L,'BSE - SENSEX Index Options'!$C:$C,$A231,'BSE - SENSEX Index Options'!$B:$B,E$147,'BSE - SENSEX Index Options'!$H:$H,"MDAW*")+SUMIFS('BSE - Other Index Options'!$L:$L,'BSE - Other Index Options'!$C:$C,$A231,'BSE - Other Index Options'!$B:$B,E$147,'BSE - Other Index Options'!$H:$H,"Weekly*")+SUMIFS('BSE - Other Index Options'!$L:$L,'BSE - Other Index Options'!$C:$C,$A231,'BSE - Other Index Options'!$B:$B,E$147,'BSE - Other Index Options'!$H:$H,"MDAW*")=0,"",SUMIFS('BSE - SENSEX Index Options'!$L:$L,'BSE - SENSEX Index Options'!$C:$C,$A231,'BSE - SENSEX Index Options'!$B:$B,E$147,'BSE - SENSEX Index Options'!$H:$H,"Weekly*")+SUMIFS('BSE - SENSEX Index Options'!$L:$L,'BSE - SENSEX Index Options'!$C:$C,$A231,'BSE - SENSEX Index Options'!$B:$B,E$147,'BSE - SENSEX Index Options'!$H:$H,"MDAW*")+SUMIFS('BSE - Other Index Options'!$L:$L,'BSE - Other Index Options'!$C:$C,$A231,'BSE - Other Index Options'!$B:$B,E$147,'BSE - Other Index Options'!$H:$H,"Weekly*")+SUMIFS('BSE - Other Index Options'!$L:$L,'BSE - Other Index Options'!$C:$C,$A231,'BSE - Other Index Options'!$B:$B,E$147,'BSE - Other Index Options'!$H:$H,"MDAW*"))</f>
        <v/>
      </c>
      <c r="F231" s="26" t="str">
        <f>IF(SUMIFS('BSE - SENSEX Index Options'!$L:$L,'BSE - SENSEX Index Options'!$C:$C,$A231,'BSE - SENSEX Index Options'!$B:$B,F$147,'BSE - SENSEX Index Options'!$H:$H,"Weekly*")+SUMIFS('BSE - SENSEX Index Options'!$L:$L,'BSE - SENSEX Index Options'!$C:$C,$A231,'BSE - SENSEX Index Options'!$B:$B,F$147,'BSE - SENSEX Index Options'!$H:$H,"MDAW*")+SUMIFS('BSE - Other Index Options'!$L:$L,'BSE - Other Index Options'!$C:$C,$A231,'BSE - Other Index Options'!$B:$B,F$147,'BSE - Other Index Options'!$H:$H,"Weekly*")+SUMIFS('BSE - Other Index Options'!$L:$L,'BSE - Other Index Options'!$C:$C,$A231,'BSE - Other Index Options'!$B:$B,F$147,'BSE - Other Index Options'!$H:$H,"MDAW*")=0,"",SUMIFS('BSE - SENSEX Index Options'!$L:$L,'BSE - SENSEX Index Options'!$C:$C,$A231,'BSE - SENSEX Index Options'!$B:$B,F$147,'BSE - SENSEX Index Options'!$H:$H,"Weekly*")+SUMIFS('BSE - SENSEX Index Options'!$L:$L,'BSE - SENSEX Index Options'!$C:$C,$A231,'BSE - SENSEX Index Options'!$B:$B,F$147,'BSE - SENSEX Index Options'!$H:$H,"MDAW*")+SUMIFS('BSE - Other Index Options'!$L:$L,'BSE - Other Index Options'!$C:$C,$A231,'BSE - Other Index Options'!$B:$B,F$147,'BSE - Other Index Options'!$H:$H,"Weekly*")+SUMIFS('BSE - Other Index Options'!$L:$L,'BSE - Other Index Options'!$C:$C,$A231,'BSE - Other Index Options'!$B:$B,F$147,'BSE - Other Index Options'!$H:$H,"MDAW*"))</f>
        <v/>
      </c>
      <c r="G231" s="26" t="str">
        <f>IF(SUMIFS('BSE - SENSEX Index Options'!$L:$L,'BSE - SENSEX Index Options'!$C:$C,$A231,'BSE - SENSEX Index Options'!$B:$B,G$147,'BSE - SENSEX Index Options'!$H:$H,"Weekly*")+SUMIFS('BSE - SENSEX Index Options'!$L:$L,'BSE - SENSEX Index Options'!$C:$C,$A231,'BSE - SENSEX Index Options'!$B:$B,G$147,'BSE - SENSEX Index Options'!$H:$H,"MDAW*")+SUMIFS('BSE - Other Index Options'!$L:$L,'BSE - Other Index Options'!$C:$C,$A231,'BSE - Other Index Options'!$B:$B,G$147,'BSE - Other Index Options'!$H:$H,"Weekly*")+SUMIFS('BSE - Other Index Options'!$L:$L,'BSE - Other Index Options'!$C:$C,$A231,'BSE - Other Index Options'!$B:$B,G$147,'BSE - Other Index Options'!$H:$H,"MDAW*")=0,"",SUMIFS('BSE - SENSEX Index Options'!$L:$L,'BSE - SENSEX Index Options'!$C:$C,$A231,'BSE - SENSEX Index Options'!$B:$B,G$147,'BSE - SENSEX Index Options'!$H:$H,"Weekly*")+SUMIFS('BSE - SENSEX Index Options'!$L:$L,'BSE - SENSEX Index Options'!$C:$C,$A231,'BSE - SENSEX Index Options'!$B:$B,G$147,'BSE - SENSEX Index Options'!$H:$H,"MDAW*")+SUMIFS('BSE - Other Index Options'!$L:$L,'BSE - Other Index Options'!$C:$C,$A231,'BSE - Other Index Options'!$B:$B,G$147,'BSE - Other Index Options'!$H:$H,"Weekly*")+SUMIFS('BSE - Other Index Options'!$L:$L,'BSE - Other Index Options'!$C:$C,$A231,'BSE - Other Index Options'!$B:$B,G$147,'BSE - Other Index Options'!$H:$H,"MDAW*"))</f>
        <v/>
      </c>
      <c r="H231" s="26" t="str">
        <f t="shared" si="8"/>
        <v/>
      </c>
    </row>
    <row r="232" spans="1:8" hidden="1" outlineLevel="1">
      <c r="A232" t="s">
        <v>110</v>
      </c>
      <c r="B232" s="26" t="str">
        <f>IF(SUMIFS('BSE - SENSEX Index Options'!$L:$L,'BSE - SENSEX Index Options'!$C:$C,$A232,'BSE - SENSEX Index Options'!$B:$B,B$147,'BSE - SENSEX Index Options'!$H:$H,"Weekly*")+SUMIFS('BSE - SENSEX Index Options'!$L:$L,'BSE - SENSEX Index Options'!$C:$C,$A232,'BSE - SENSEX Index Options'!$B:$B,B$147,'BSE - SENSEX Index Options'!$H:$H,"MDAW*")+SUMIFS('BSE - Other Index Options'!$L:$L,'BSE - Other Index Options'!$C:$C,$A232,'BSE - Other Index Options'!$B:$B,B$147,'BSE - Other Index Options'!$H:$H,"Weekly*")+SUMIFS('BSE - Other Index Options'!$L:$L,'BSE - Other Index Options'!$C:$C,$A232,'BSE - Other Index Options'!$B:$B,B$147,'BSE - Other Index Options'!$H:$H,"MDAW*")=0,"",SUMIFS('BSE - SENSEX Index Options'!$L:$L,'BSE - SENSEX Index Options'!$C:$C,$A232,'BSE - SENSEX Index Options'!$B:$B,B$147,'BSE - SENSEX Index Options'!$H:$H,"Weekly*")+SUMIFS('BSE - SENSEX Index Options'!$L:$L,'BSE - SENSEX Index Options'!$C:$C,$A232,'BSE - SENSEX Index Options'!$B:$B,B$147,'BSE - SENSEX Index Options'!$H:$H,"MDAW*")+SUMIFS('BSE - Other Index Options'!$L:$L,'BSE - Other Index Options'!$C:$C,$A232,'BSE - Other Index Options'!$B:$B,B$147,'BSE - Other Index Options'!$H:$H,"Weekly*")+SUMIFS('BSE - Other Index Options'!$L:$L,'BSE - Other Index Options'!$C:$C,$A232,'BSE - Other Index Options'!$B:$B,B$147,'BSE - Other Index Options'!$H:$H,"MDAW*"))</f>
        <v/>
      </c>
      <c r="C232" s="26" t="str">
        <f>IF(SUMIFS('BSE - SENSEX Index Options'!$L:$L,'BSE - SENSEX Index Options'!$C:$C,$A232,'BSE - SENSEX Index Options'!$B:$B,C$147,'BSE - SENSEX Index Options'!$H:$H,"Weekly*")+SUMIFS('BSE - SENSEX Index Options'!$L:$L,'BSE - SENSEX Index Options'!$C:$C,$A232,'BSE - SENSEX Index Options'!$B:$B,C$147,'BSE - SENSEX Index Options'!$H:$H,"MDAW*")+SUMIFS('BSE - Other Index Options'!$L:$L,'BSE - Other Index Options'!$C:$C,$A232,'BSE - Other Index Options'!$B:$B,C$147,'BSE - Other Index Options'!$H:$H,"Weekly*")+SUMIFS('BSE - Other Index Options'!$L:$L,'BSE - Other Index Options'!$C:$C,$A232,'BSE - Other Index Options'!$B:$B,C$147,'BSE - Other Index Options'!$H:$H,"MDAW*")=0,"",SUMIFS('BSE - SENSEX Index Options'!$L:$L,'BSE - SENSEX Index Options'!$C:$C,$A232,'BSE - SENSEX Index Options'!$B:$B,C$147,'BSE - SENSEX Index Options'!$H:$H,"Weekly*")+SUMIFS('BSE - SENSEX Index Options'!$L:$L,'BSE - SENSEX Index Options'!$C:$C,$A232,'BSE - SENSEX Index Options'!$B:$B,C$147,'BSE - SENSEX Index Options'!$H:$H,"MDAW*")+SUMIFS('BSE - Other Index Options'!$L:$L,'BSE - Other Index Options'!$C:$C,$A232,'BSE - Other Index Options'!$B:$B,C$147,'BSE - Other Index Options'!$H:$H,"Weekly*")+SUMIFS('BSE - Other Index Options'!$L:$L,'BSE - Other Index Options'!$C:$C,$A232,'BSE - Other Index Options'!$B:$B,C$147,'BSE - Other Index Options'!$H:$H,"MDAW*"))</f>
        <v/>
      </c>
      <c r="D232" s="26" t="str">
        <f>IF(SUMIFS('BSE - SENSEX Index Options'!$L:$L,'BSE - SENSEX Index Options'!$C:$C,$A232,'BSE - SENSEX Index Options'!$B:$B,D$147,'BSE - SENSEX Index Options'!$H:$H,"Weekly*")+SUMIFS('BSE - SENSEX Index Options'!$L:$L,'BSE - SENSEX Index Options'!$C:$C,$A232,'BSE - SENSEX Index Options'!$B:$B,D$147,'BSE - SENSEX Index Options'!$H:$H,"MDAW*")+SUMIFS('BSE - Other Index Options'!$L:$L,'BSE - Other Index Options'!$C:$C,$A232,'BSE - Other Index Options'!$B:$B,D$147,'BSE - Other Index Options'!$H:$H,"Weekly*")+SUMIFS('BSE - Other Index Options'!$L:$L,'BSE - Other Index Options'!$C:$C,$A232,'BSE - Other Index Options'!$B:$B,D$147,'BSE - Other Index Options'!$H:$H,"MDAW*")=0,"",SUMIFS('BSE - SENSEX Index Options'!$L:$L,'BSE - SENSEX Index Options'!$C:$C,$A232,'BSE - SENSEX Index Options'!$B:$B,D$147,'BSE - SENSEX Index Options'!$H:$H,"Weekly*")+SUMIFS('BSE - SENSEX Index Options'!$L:$L,'BSE - SENSEX Index Options'!$C:$C,$A232,'BSE - SENSEX Index Options'!$B:$B,D$147,'BSE - SENSEX Index Options'!$H:$H,"MDAW*")+SUMIFS('BSE - Other Index Options'!$L:$L,'BSE - Other Index Options'!$C:$C,$A232,'BSE - Other Index Options'!$B:$B,D$147,'BSE - Other Index Options'!$H:$H,"Weekly*")+SUMIFS('BSE - Other Index Options'!$L:$L,'BSE - Other Index Options'!$C:$C,$A232,'BSE - Other Index Options'!$B:$B,D$147,'BSE - Other Index Options'!$H:$H,"MDAW*"))</f>
        <v/>
      </c>
      <c r="E232" s="26" t="str">
        <f>IF(SUMIFS('BSE - SENSEX Index Options'!$L:$L,'BSE - SENSEX Index Options'!$C:$C,$A232,'BSE - SENSEX Index Options'!$B:$B,E$147,'BSE - SENSEX Index Options'!$H:$H,"Weekly*")+SUMIFS('BSE - SENSEX Index Options'!$L:$L,'BSE - SENSEX Index Options'!$C:$C,$A232,'BSE - SENSEX Index Options'!$B:$B,E$147,'BSE - SENSEX Index Options'!$H:$H,"MDAW*")+SUMIFS('BSE - Other Index Options'!$L:$L,'BSE - Other Index Options'!$C:$C,$A232,'BSE - Other Index Options'!$B:$B,E$147,'BSE - Other Index Options'!$H:$H,"Weekly*")+SUMIFS('BSE - Other Index Options'!$L:$L,'BSE - Other Index Options'!$C:$C,$A232,'BSE - Other Index Options'!$B:$B,E$147,'BSE - Other Index Options'!$H:$H,"MDAW*")=0,"",SUMIFS('BSE - SENSEX Index Options'!$L:$L,'BSE - SENSEX Index Options'!$C:$C,$A232,'BSE - SENSEX Index Options'!$B:$B,E$147,'BSE - SENSEX Index Options'!$H:$H,"Weekly*")+SUMIFS('BSE - SENSEX Index Options'!$L:$L,'BSE - SENSEX Index Options'!$C:$C,$A232,'BSE - SENSEX Index Options'!$B:$B,E$147,'BSE - SENSEX Index Options'!$H:$H,"MDAW*")+SUMIFS('BSE - Other Index Options'!$L:$L,'BSE - Other Index Options'!$C:$C,$A232,'BSE - Other Index Options'!$B:$B,E$147,'BSE - Other Index Options'!$H:$H,"Weekly*")+SUMIFS('BSE - Other Index Options'!$L:$L,'BSE - Other Index Options'!$C:$C,$A232,'BSE - Other Index Options'!$B:$B,E$147,'BSE - Other Index Options'!$H:$H,"MDAW*"))</f>
        <v/>
      </c>
      <c r="F232" s="26" t="str">
        <f>IF(SUMIFS('BSE - SENSEX Index Options'!$L:$L,'BSE - SENSEX Index Options'!$C:$C,$A232,'BSE - SENSEX Index Options'!$B:$B,F$147,'BSE - SENSEX Index Options'!$H:$H,"Weekly*")+SUMIFS('BSE - SENSEX Index Options'!$L:$L,'BSE - SENSEX Index Options'!$C:$C,$A232,'BSE - SENSEX Index Options'!$B:$B,F$147,'BSE - SENSEX Index Options'!$H:$H,"MDAW*")+SUMIFS('BSE - Other Index Options'!$L:$L,'BSE - Other Index Options'!$C:$C,$A232,'BSE - Other Index Options'!$B:$B,F$147,'BSE - Other Index Options'!$H:$H,"Weekly*")+SUMIFS('BSE - Other Index Options'!$L:$L,'BSE - Other Index Options'!$C:$C,$A232,'BSE - Other Index Options'!$B:$B,F$147,'BSE - Other Index Options'!$H:$H,"MDAW*")=0,"",SUMIFS('BSE - SENSEX Index Options'!$L:$L,'BSE - SENSEX Index Options'!$C:$C,$A232,'BSE - SENSEX Index Options'!$B:$B,F$147,'BSE - SENSEX Index Options'!$H:$H,"Weekly*")+SUMIFS('BSE - SENSEX Index Options'!$L:$L,'BSE - SENSEX Index Options'!$C:$C,$A232,'BSE - SENSEX Index Options'!$B:$B,F$147,'BSE - SENSEX Index Options'!$H:$H,"MDAW*")+SUMIFS('BSE - Other Index Options'!$L:$L,'BSE - Other Index Options'!$C:$C,$A232,'BSE - Other Index Options'!$B:$B,F$147,'BSE - Other Index Options'!$H:$H,"Weekly*")+SUMIFS('BSE - Other Index Options'!$L:$L,'BSE - Other Index Options'!$C:$C,$A232,'BSE - Other Index Options'!$B:$B,F$147,'BSE - Other Index Options'!$H:$H,"MDAW*"))</f>
        <v/>
      </c>
      <c r="G232" s="26" t="str">
        <f>IF(SUMIFS('BSE - SENSEX Index Options'!$L:$L,'BSE - SENSEX Index Options'!$C:$C,$A232,'BSE - SENSEX Index Options'!$B:$B,G$147,'BSE - SENSEX Index Options'!$H:$H,"Weekly*")+SUMIFS('BSE - SENSEX Index Options'!$L:$L,'BSE - SENSEX Index Options'!$C:$C,$A232,'BSE - SENSEX Index Options'!$B:$B,G$147,'BSE - SENSEX Index Options'!$H:$H,"MDAW*")+SUMIFS('BSE - Other Index Options'!$L:$L,'BSE - Other Index Options'!$C:$C,$A232,'BSE - Other Index Options'!$B:$B,G$147,'BSE - Other Index Options'!$H:$H,"Weekly*")+SUMIFS('BSE - Other Index Options'!$L:$L,'BSE - Other Index Options'!$C:$C,$A232,'BSE - Other Index Options'!$B:$B,G$147,'BSE - Other Index Options'!$H:$H,"MDAW*")=0,"",SUMIFS('BSE - SENSEX Index Options'!$L:$L,'BSE - SENSEX Index Options'!$C:$C,$A232,'BSE - SENSEX Index Options'!$B:$B,G$147,'BSE - SENSEX Index Options'!$H:$H,"Weekly*")+SUMIFS('BSE - SENSEX Index Options'!$L:$L,'BSE - SENSEX Index Options'!$C:$C,$A232,'BSE - SENSEX Index Options'!$B:$B,G$147,'BSE - SENSEX Index Options'!$H:$H,"MDAW*")+SUMIFS('BSE - Other Index Options'!$L:$L,'BSE - Other Index Options'!$C:$C,$A232,'BSE - Other Index Options'!$B:$B,G$147,'BSE - Other Index Options'!$H:$H,"Weekly*")+SUMIFS('BSE - Other Index Options'!$L:$L,'BSE - Other Index Options'!$C:$C,$A232,'BSE - Other Index Options'!$B:$B,G$147,'BSE - Other Index Options'!$H:$H,"MDAW*"))</f>
        <v/>
      </c>
      <c r="H232" s="26" t="str">
        <f t="shared" si="8"/>
        <v/>
      </c>
    </row>
    <row r="233" spans="1:8" hidden="1" outlineLevel="1">
      <c r="A233" t="s">
        <v>111</v>
      </c>
      <c r="B233" s="26" t="str">
        <f>IF(SUMIFS('BSE - SENSEX Index Options'!$L:$L,'BSE - SENSEX Index Options'!$C:$C,$A233,'BSE - SENSEX Index Options'!$B:$B,B$147,'BSE - SENSEX Index Options'!$H:$H,"Weekly*")+SUMIFS('BSE - SENSEX Index Options'!$L:$L,'BSE - SENSEX Index Options'!$C:$C,$A233,'BSE - SENSEX Index Options'!$B:$B,B$147,'BSE - SENSEX Index Options'!$H:$H,"MDAW*")+SUMIFS('BSE - Other Index Options'!$L:$L,'BSE - Other Index Options'!$C:$C,$A233,'BSE - Other Index Options'!$B:$B,B$147,'BSE - Other Index Options'!$H:$H,"Weekly*")+SUMIFS('BSE - Other Index Options'!$L:$L,'BSE - Other Index Options'!$C:$C,$A233,'BSE - Other Index Options'!$B:$B,B$147,'BSE - Other Index Options'!$H:$H,"MDAW*")=0,"",SUMIFS('BSE - SENSEX Index Options'!$L:$L,'BSE - SENSEX Index Options'!$C:$C,$A233,'BSE - SENSEX Index Options'!$B:$B,B$147,'BSE - SENSEX Index Options'!$H:$H,"Weekly*")+SUMIFS('BSE - SENSEX Index Options'!$L:$L,'BSE - SENSEX Index Options'!$C:$C,$A233,'BSE - SENSEX Index Options'!$B:$B,B$147,'BSE - SENSEX Index Options'!$H:$H,"MDAW*")+SUMIFS('BSE - Other Index Options'!$L:$L,'BSE - Other Index Options'!$C:$C,$A233,'BSE - Other Index Options'!$B:$B,B$147,'BSE - Other Index Options'!$H:$H,"Weekly*")+SUMIFS('BSE - Other Index Options'!$L:$L,'BSE - Other Index Options'!$C:$C,$A233,'BSE - Other Index Options'!$B:$B,B$147,'BSE - Other Index Options'!$H:$H,"MDAW*"))</f>
        <v/>
      </c>
      <c r="C233" s="26" t="str">
        <f>IF(SUMIFS('BSE - SENSEX Index Options'!$L:$L,'BSE - SENSEX Index Options'!$C:$C,$A233,'BSE - SENSEX Index Options'!$B:$B,C$147,'BSE - SENSEX Index Options'!$H:$H,"Weekly*")+SUMIFS('BSE - SENSEX Index Options'!$L:$L,'BSE - SENSEX Index Options'!$C:$C,$A233,'BSE - SENSEX Index Options'!$B:$B,C$147,'BSE - SENSEX Index Options'!$H:$H,"MDAW*")+SUMIFS('BSE - Other Index Options'!$L:$L,'BSE - Other Index Options'!$C:$C,$A233,'BSE - Other Index Options'!$B:$B,C$147,'BSE - Other Index Options'!$H:$H,"Weekly*")+SUMIFS('BSE - Other Index Options'!$L:$L,'BSE - Other Index Options'!$C:$C,$A233,'BSE - Other Index Options'!$B:$B,C$147,'BSE - Other Index Options'!$H:$H,"MDAW*")=0,"",SUMIFS('BSE - SENSEX Index Options'!$L:$L,'BSE - SENSEX Index Options'!$C:$C,$A233,'BSE - SENSEX Index Options'!$B:$B,C$147,'BSE - SENSEX Index Options'!$H:$H,"Weekly*")+SUMIFS('BSE - SENSEX Index Options'!$L:$L,'BSE - SENSEX Index Options'!$C:$C,$A233,'BSE - SENSEX Index Options'!$B:$B,C$147,'BSE - SENSEX Index Options'!$H:$H,"MDAW*")+SUMIFS('BSE - Other Index Options'!$L:$L,'BSE - Other Index Options'!$C:$C,$A233,'BSE - Other Index Options'!$B:$B,C$147,'BSE - Other Index Options'!$H:$H,"Weekly*")+SUMIFS('BSE - Other Index Options'!$L:$L,'BSE - Other Index Options'!$C:$C,$A233,'BSE - Other Index Options'!$B:$B,C$147,'BSE - Other Index Options'!$H:$H,"MDAW*"))</f>
        <v/>
      </c>
      <c r="D233" s="26" t="str">
        <f>IF(SUMIFS('BSE - SENSEX Index Options'!$L:$L,'BSE - SENSEX Index Options'!$C:$C,$A233,'BSE - SENSEX Index Options'!$B:$B,D$147,'BSE - SENSEX Index Options'!$H:$H,"Weekly*")+SUMIFS('BSE - SENSEX Index Options'!$L:$L,'BSE - SENSEX Index Options'!$C:$C,$A233,'BSE - SENSEX Index Options'!$B:$B,D$147,'BSE - SENSEX Index Options'!$H:$H,"MDAW*")+SUMIFS('BSE - Other Index Options'!$L:$L,'BSE - Other Index Options'!$C:$C,$A233,'BSE - Other Index Options'!$B:$B,D$147,'BSE - Other Index Options'!$H:$H,"Weekly*")+SUMIFS('BSE - Other Index Options'!$L:$L,'BSE - Other Index Options'!$C:$C,$A233,'BSE - Other Index Options'!$B:$B,D$147,'BSE - Other Index Options'!$H:$H,"MDAW*")=0,"",SUMIFS('BSE - SENSEX Index Options'!$L:$L,'BSE - SENSEX Index Options'!$C:$C,$A233,'BSE - SENSEX Index Options'!$B:$B,D$147,'BSE - SENSEX Index Options'!$H:$H,"Weekly*")+SUMIFS('BSE - SENSEX Index Options'!$L:$L,'BSE - SENSEX Index Options'!$C:$C,$A233,'BSE - SENSEX Index Options'!$B:$B,D$147,'BSE - SENSEX Index Options'!$H:$H,"MDAW*")+SUMIFS('BSE - Other Index Options'!$L:$L,'BSE - Other Index Options'!$C:$C,$A233,'BSE - Other Index Options'!$B:$B,D$147,'BSE - Other Index Options'!$H:$H,"Weekly*")+SUMIFS('BSE - Other Index Options'!$L:$L,'BSE - Other Index Options'!$C:$C,$A233,'BSE - Other Index Options'!$B:$B,D$147,'BSE - Other Index Options'!$H:$H,"MDAW*"))</f>
        <v/>
      </c>
      <c r="E233" s="26" t="str">
        <f>IF(SUMIFS('BSE - SENSEX Index Options'!$L:$L,'BSE - SENSEX Index Options'!$C:$C,$A233,'BSE - SENSEX Index Options'!$B:$B,E$147,'BSE - SENSEX Index Options'!$H:$H,"Weekly*")+SUMIFS('BSE - SENSEX Index Options'!$L:$L,'BSE - SENSEX Index Options'!$C:$C,$A233,'BSE - SENSEX Index Options'!$B:$B,E$147,'BSE - SENSEX Index Options'!$H:$H,"MDAW*")+SUMIFS('BSE - Other Index Options'!$L:$L,'BSE - Other Index Options'!$C:$C,$A233,'BSE - Other Index Options'!$B:$B,E$147,'BSE - Other Index Options'!$H:$H,"Weekly*")+SUMIFS('BSE - Other Index Options'!$L:$L,'BSE - Other Index Options'!$C:$C,$A233,'BSE - Other Index Options'!$B:$B,E$147,'BSE - Other Index Options'!$H:$H,"MDAW*")=0,"",SUMIFS('BSE - SENSEX Index Options'!$L:$L,'BSE - SENSEX Index Options'!$C:$C,$A233,'BSE - SENSEX Index Options'!$B:$B,E$147,'BSE - SENSEX Index Options'!$H:$H,"Weekly*")+SUMIFS('BSE - SENSEX Index Options'!$L:$L,'BSE - SENSEX Index Options'!$C:$C,$A233,'BSE - SENSEX Index Options'!$B:$B,E$147,'BSE - SENSEX Index Options'!$H:$H,"MDAW*")+SUMIFS('BSE - Other Index Options'!$L:$L,'BSE - Other Index Options'!$C:$C,$A233,'BSE - Other Index Options'!$B:$B,E$147,'BSE - Other Index Options'!$H:$H,"Weekly*")+SUMIFS('BSE - Other Index Options'!$L:$L,'BSE - Other Index Options'!$C:$C,$A233,'BSE - Other Index Options'!$B:$B,E$147,'BSE - Other Index Options'!$H:$H,"MDAW*"))</f>
        <v/>
      </c>
      <c r="F233" s="26" t="str">
        <f>IF(SUMIFS('BSE - SENSEX Index Options'!$L:$L,'BSE - SENSEX Index Options'!$C:$C,$A233,'BSE - SENSEX Index Options'!$B:$B,F$147,'BSE - SENSEX Index Options'!$H:$H,"Weekly*")+SUMIFS('BSE - SENSEX Index Options'!$L:$L,'BSE - SENSEX Index Options'!$C:$C,$A233,'BSE - SENSEX Index Options'!$B:$B,F$147,'BSE - SENSEX Index Options'!$H:$H,"MDAW*")+SUMIFS('BSE - Other Index Options'!$L:$L,'BSE - Other Index Options'!$C:$C,$A233,'BSE - Other Index Options'!$B:$B,F$147,'BSE - Other Index Options'!$H:$H,"Weekly*")+SUMIFS('BSE - Other Index Options'!$L:$L,'BSE - Other Index Options'!$C:$C,$A233,'BSE - Other Index Options'!$B:$B,F$147,'BSE - Other Index Options'!$H:$H,"MDAW*")=0,"",SUMIFS('BSE - SENSEX Index Options'!$L:$L,'BSE - SENSEX Index Options'!$C:$C,$A233,'BSE - SENSEX Index Options'!$B:$B,F$147,'BSE - SENSEX Index Options'!$H:$H,"Weekly*")+SUMIFS('BSE - SENSEX Index Options'!$L:$L,'BSE - SENSEX Index Options'!$C:$C,$A233,'BSE - SENSEX Index Options'!$B:$B,F$147,'BSE - SENSEX Index Options'!$H:$H,"MDAW*")+SUMIFS('BSE - Other Index Options'!$L:$L,'BSE - Other Index Options'!$C:$C,$A233,'BSE - Other Index Options'!$B:$B,F$147,'BSE - Other Index Options'!$H:$H,"Weekly*")+SUMIFS('BSE - Other Index Options'!$L:$L,'BSE - Other Index Options'!$C:$C,$A233,'BSE - Other Index Options'!$B:$B,F$147,'BSE - Other Index Options'!$H:$H,"MDAW*"))</f>
        <v/>
      </c>
      <c r="G233" s="26" t="str">
        <f>IF(SUMIFS('BSE - SENSEX Index Options'!$L:$L,'BSE - SENSEX Index Options'!$C:$C,$A233,'BSE - SENSEX Index Options'!$B:$B,G$147,'BSE - SENSEX Index Options'!$H:$H,"Weekly*")+SUMIFS('BSE - SENSEX Index Options'!$L:$L,'BSE - SENSEX Index Options'!$C:$C,$A233,'BSE - SENSEX Index Options'!$B:$B,G$147,'BSE - SENSEX Index Options'!$H:$H,"MDAW*")+SUMIFS('BSE - Other Index Options'!$L:$L,'BSE - Other Index Options'!$C:$C,$A233,'BSE - Other Index Options'!$B:$B,G$147,'BSE - Other Index Options'!$H:$H,"Weekly*")+SUMIFS('BSE - Other Index Options'!$L:$L,'BSE - Other Index Options'!$C:$C,$A233,'BSE - Other Index Options'!$B:$B,G$147,'BSE - Other Index Options'!$H:$H,"MDAW*")=0,"",SUMIFS('BSE - SENSEX Index Options'!$L:$L,'BSE - SENSEX Index Options'!$C:$C,$A233,'BSE - SENSEX Index Options'!$B:$B,G$147,'BSE - SENSEX Index Options'!$H:$H,"Weekly*")+SUMIFS('BSE - SENSEX Index Options'!$L:$L,'BSE - SENSEX Index Options'!$C:$C,$A233,'BSE - SENSEX Index Options'!$B:$B,G$147,'BSE - SENSEX Index Options'!$H:$H,"MDAW*")+SUMIFS('BSE - Other Index Options'!$L:$L,'BSE - Other Index Options'!$C:$C,$A233,'BSE - Other Index Options'!$B:$B,G$147,'BSE - Other Index Options'!$H:$H,"Weekly*")+SUMIFS('BSE - Other Index Options'!$L:$L,'BSE - Other Index Options'!$C:$C,$A233,'BSE - Other Index Options'!$B:$B,G$147,'BSE - Other Index Options'!$H:$H,"MDAW*"))</f>
        <v/>
      </c>
      <c r="H233" s="26" t="str">
        <f t="shared" si="8"/>
        <v/>
      </c>
    </row>
    <row r="234" spans="1:8" hidden="1" outlineLevel="1">
      <c r="A234" t="s">
        <v>112</v>
      </c>
      <c r="B234" s="26" t="str">
        <f>IF(SUMIFS('BSE - SENSEX Index Options'!$L:$L,'BSE - SENSEX Index Options'!$C:$C,$A234,'BSE - SENSEX Index Options'!$B:$B,B$147,'BSE - SENSEX Index Options'!$H:$H,"Weekly*")+SUMIFS('BSE - SENSEX Index Options'!$L:$L,'BSE - SENSEX Index Options'!$C:$C,$A234,'BSE - SENSEX Index Options'!$B:$B,B$147,'BSE - SENSEX Index Options'!$H:$H,"MDAW*")+SUMIFS('BSE - Other Index Options'!$L:$L,'BSE - Other Index Options'!$C:$C,$A234,'BSE - Other Index Options'!$B:$B,B$147,'BSE - Other Index Options'!$H:$H,"Weekly*")+SUMIFS('BSE - Other Index Options'!$L:$L,'BSE - Other Index Options'!$C:$C,$A234,'BSE - Other Index Options'!$B:$B,B$147,'BSE - Other Index Options'!$H:$H,"MDAW*")=0,"",SUMIFS('BSE - SENSEX Index Options'!$L:$L,'BSE - SENSEX Index Options'!$C:$C,$A234,'BSE - SENSEX Index Options'!$B:$B,B$147,'BSE - SENSEX Index Options'!$H:$H,"Weekly*")+SUMIFS('BSE - SENSEX Index Options'!$L:$L,'BSE - SENSEX Index Options'!$C:$C,$A234,'BSE - SENSEX Index Options'!$B:$B,B$147,'BSE - SENSEX Index Options'!$H:$H,"MDAW*")+SUMIFS('BSE - Other Index Options'!$L:$L,'BSE - Other Index Options'!$C:$C,$A234,'BSE - Other Index Options'!$B:$B,B$147,'BSE - Other Index Options'!$H:$H,"Weekly*")+SUMIFS('BSE - Other Index Options'!$L:$L,'BSE - Other Index Options'!$C:$C,$A234,'BSE - Other Index Options'!$B:$B,B$147,'BSE - Other Index Options'!$H:$H,"MDAW*"))</f>
        <v/>
      </c>
      <c r="C234" s="26" t="str">
        <f>IF(SUMIFS('BSE - SENSEX Index Options'!$L:$L,'BSE - SENSEX Index Options'!$C:$C,$A234,'BSE - SENSEX Index Options'!$B:$B,C$147,'BSE - SENSEX Index Options'!$H:$H,"Weekly*")+SUMIFS('BSE - SENSEX Index Options'!$L:$L,'BSE - SENSEX Index Options'!$C:$C,$A234,'BSE - SENSEX Index Options'!$B:$B,C$147,'BSE - SENSEX Index Options'!$H:$H,"MDAW*")+SUMIFS('BSE - Other Index Options'!$L:$L,'BSE - Other Index Options'!$C:$C,$A234,'BSE - Other Index Options'!$B:$B,C$147,'BSE - Other Index Options'!$H:$H,"Weekly*")+SUMIFS('BSE - Other Index Options'!$L:$L,'BSE - Other Index Options'!$C:$C,$A234,'BSE - Other Index Options'!$B:$B,C$147,'BSE - Other Index Options'!$H:$H,"MDAW*")=0,"",SUMIFS('BSE - SENSEX Index Options'!$L:$L,'BSE - SENSEX Index Options'!$C:$C,$A234,'BSE - SENSEX Index Options'!$B:$B,C$147,'BSE - SENSEX Index Options'!$H:$H,"Weekly*")+SUMIFS('BSE - SENSEX Index Options'!$L:$L,'BSE - SENSEX Index Options'!$C:$C,$A234,'BSE - SENSEX Index Options'!$B:$B,C$147,'BSE - SENSEX Index Options'!$H:$H,"MDAW*")+SUMIFS('BSE - Other Index Options'!$L:$L,'BSE - Other Index Options'!$C:$C,$A234,'BSE - Other Index Options'!$B:$B,C$147,'BSE - Other Index Options'!$H:$H,"Weekly*")+SUMIFS('BSE - Other Index Options'!$L:$L,'BSE - Other Index Options'!$C:$C,$A234,'BSE - Other Index Options'!$B:$B,C$147,'BSE - Other Index Options'!$H:$H,"MDAW*"))</f>
        <v/>
      </c>
      <c r="D234" s="26" t="str">
        <f>IF(SUMIFS('BSE - SENSEX Index Options'!$L:$L,'BSE - SENSEX Index Options'!$C:$C,$A234,'BSE - SENSEX Index Options'!$B:$B,D$147,'BSE - SENSEX Index Options'!$H:$H,"Weekly*")+SUMIFS('BSE - SENSEX Index Options'!$L:$L,'BSE - SENSEX Index Options'!$C:$C,$A234,'BSE - SENSEX Index Options'!$B:$B,D$147,'BSE - SENSEX Index Options'!$H:$H,"MDAW*")+SUMIFS('BSE - Other Index Options'!$L:$L,'BSE - Other Index Options'!$C:$C,$A234,'BSE - Other Index Options'!$B:$B,D$147,'BSE - Other Index Options'!$H:$H,"Weekly*")+SUMIFS('BSE - Other Index Options'!$L:$L,'BSE - Other Index Options'!$C:$C,$A234,'BSE - Other Index Options'!$B:$B,D$147,'BSE - Other Index Options'!$H:$H,"MDAW*")=0,"",SUMIFS('BSE - SENSEX Index Options'!$L:$L,'BSE - SENSEX Index Options'!$C:$C,$A234,'BSE - SENSEX Index Options'!$B:$B,D$147,'BSE - SENSEX Index Options'!$H:$H,"Weekly*")+SUMIFS('BSE - SENSEX Index Options'!$L:$L,'BSE - SENSEX Index Options'!$C:$C,$A234,'BSE - SENSEX Index Options'!$B:$B,D$147,'BSE - SENSEX Index Options'!$H:$H,"MDAW*")+SUMIFS('BSE - Other Index Options'!$L:$L,'BSE - Other Index Options'!$C:$C,$A234,'BSE - Other Index Options'!$B:$B,D$147,'BSE - Other Index Options'!$H:$H,"Weekly*")+SUMIFS('BSE - Other Index Options'!$L:$L,'BSE - Other Index Options'!$C:$C,$A234,'BSE - Other Index Options'!$B:$B,D$147,'BSE - Other Index Options'!$H:$H,"MDAW*"))</f>
        <v/>
      </c>
      <c r="E234" s="26" t="str">
        <f>IF(SUMIFS('BSE - SENSEX Index Options'!$L:$L,'BSE - SENSEX Index Options'!$C:$C,$A234,'BSE - SENSEX Index Options'!$B:$B,E$147,'BSE - SENSEX Index Options'!$H:$H,"Weekly*")+SUMIFS('BSE - SENSEX Index Options'!$L:$L,'BSE - SENSEX Index Options'!$C:$C,$A234,'BSE - SENSEX Index Options'!$B:$B,E$147,'BSE - SENSEX Index Options'!$H:$H,"MDAW*")+SUMIFS('BSE - Other Index Options'!$L:$L,'BSE - Other Index Options'!$C:$C,$A234,'BSE - Other Index Options'!$B:$B,E$147,'BSE - Other Index Options'!$H:$H,"Weekly*")+SUMIFS('BSE - Other Index Options'!$L:$L,'BSE - Other Index Options'!$C:$C,$A234,'BSE - Other Index Options'!$B:$B,E$147,'BSE - Other Index Options'!$H:$H,"MDAW*")=0,"",SUMIFS('BSE - SENSEX Index Options'!$L:$L,'BSE - SENSEX Index Options'!$C:$C,$A234,'BSE - SENSEX Index Options'!$B:$B,E$147,'BSE - SENSEX Index Options'!$H:$H,"Weekly*")+SUMIFS('BSE - SENSEX Index Options'!$L:$L,'BSE - SENSEX Index Options'!$C:$C,$A234,'BSE - SENSEX Index Options'!$B:$B,E$147,'BSE - SENSEX Index Options'!$H:$H,"MDAW*")+SUMIFS('BSE - Other Index Options'!$L:$L,'BSE - Other Index Options'!$C:$C,$A234,'BSE - Other Index Options'!$B:$B,E$147,'BSE - Other Index Options'!$H:$H,"Weekly*")+SUMIFS('BSE - Other Index Options'!$L:$L,'BSE - Other Index Options'!$C:$C,$A234,'BSE - Other Index Options'!$B:$B,E$147,'BSE - Other Index Options'!$H:$H,"MDAW*"))</f>
        <v/>
      </c>
      <c r="F234" s="26" t="str">
        <f>IF(SUMIFS('BSE - SENSEX Index Options'!$L:$L,'BSE - SENSEX Index Options'!$C:$C,$A234,'BSE - SENSEX Index Options'!$B:$B,F$147,'BSE - SENSEX Index Options'!$H:$H,"Weekly*")+SUMIFS('BSE - SENSEX Index Options'!$L:$L,'BSE - SENSEX Index Options'!$C:$C,$A234,'BSE - SENSEX Index Options'!$B:$B,F$147,'BSE - SENSEX Index Options'!$H:$H,"MDAW*")+SUMIFS('BSE - Other Index Options'!$L:$L,'BSE - Other Index Options'!$C:$C,$A234,'BSE - Other Index Options'!$B:$B,F$147,'BSE - Other Index Options'!$H:$H,"Weekly*")+SUMIFS('BSE - Other Index Options'!$L:$L,'BSE - Other Index Options'!$C:$C,$A234,'BSE - Other Index Options'!$B:$B,F$147,'BSE - Other Index Options'!$H:$H,"MDAW*")=0,"",SUMIFS('BSE - SENSEX Index Options'!$L:$L,'BSE - SENSEX Index Options'!$C:$C,$A234,'BSE - SENSEX Index Options'!$B:$B,F$147,'BSE - SENSEX Index Options'!$H:$H,"Weekly*")+SUMIFS('BSE - SENSEX Index Options'!$L:$L,'BSE - SENSEX Index Options'!$C:$C,$A234,'BSE - SENSEX Index Options'!$B:$B,F$147,'BSE - SENSEX Index Options'!$H:$H,"MDAW*")+SUMIFS('BSE - Other Index Options'!$L:$L,'BSE - Other Index Options'!$C:$C,$A234,'BSE - Other Index Options'!$B:$B,F$147,'BSE - Other Index Options'!$H:$H,"Weekly*")+SUMIFS('BSE - Other Index Options'!$L:$L,'BSE - Other Index Options'!$C:$C,$A234,'BSE - Other Index Options'!$B:$B,F$147,'BSE - Other Index Options'!$H:$H,"MDAW*"))</f>
        <v/>
      </c>
      <c r="G234" s="26" t="str">
        <f>IF(SUMIFS('BSE - SENSEX Index Options'!$L:$L,'BSE - SENSEX Index Options'!$C:$C,$A234,'BSE - SENSEX Index Options'!$B:$B,G$147,'BSE - SENSEX Index Options'!$H:$H,"Weekly*")+SUMIFS('BSE - SENSEX Index Options'!$L:$L,'BSE - SENSEX Index Options'!$C:$C,$A234,'BSE - SENSEX Index Options'!$B:$B,G$147,'BSE - SENSEX Index Options'!$H:$H,"MDAW*")+SUMIFS('BSE - Other Index Options'!$L:$L,'BSE - Other Index Options'!$C:$C,$A234,'BSE - Other Index Options'!$B:$B,G$147,'BSE - Other Index Options'!$H:$H,"Weekly*")+SUMIFS('BSE - Other Index Options'!$L:$L,'BSE - Other Index Options'!$C:$C,$A234,'BSE - Other Index Options'!$B:$B,G$147,'BSE - Other Index Options'!$H:$H,"MDAW*")=0,"",SUMIFS('BSE - SENSEX Index Options'!$L:$L,'BSE - SENSEX Index Options'!$C:$C,$A234,'BSE - SENSEX Index Options'!$B:$B,G$147,'BSE - SENSEX Index Options'!$H:$H,"Weekly*")+SUMIFS('BSE - SENSEX Index Options'!$L:$L,'BSE - SENSEX Index Options'!$C:$C,$A234,'BSE - SENSEX Index Options'!$B:$B,G$147,'BSE - SENSEX Index Options'!$H:$H,"MDAW*")+SUMIFS('BSE - Other Index Options'!$L:$L,'BSE - Other Index Options'!$C:$C,$A234,'BSE - Other Index Options'!$B:$B,G$147,'BSE - Other Index Options'!$H:$H,"Weekly*")+SUMIFS('BSE - Other Index Options'!$L:$L,'BSE - Other Index Options'!$C:$C,$A234,'BSE - Other Index Options'!$B:$B,G$147,'BSE - Other Index Options'!$H:$H,"MDAW*"))</f>
        <v/>
      </c>
      <c r="H234" s="26" t="str">
        <f t="shared" si="8"/>
        <v/>
      </c>
    </row>
    <row r="235" spans="1:8" hidden="1" outlineLevel="1">
      <c r="A235" t="s">
        <v>113</v>
      </c>
      <c r="B235" s="26" t="str">
        <f>IF(SUMIFS('BSE - SENSEX Index Options'!$L:$L,'BSE - SENSEX Index Options'!$C:$C,$A235,'BSE - SENSEX Index Options'!$B:$B,B$147,'BSE - SENSEX Index Options'!$H:$H,"Weekly*")+SUMIFS('BSE - SENSEX Index Options'!$L:$L,'BSE - SENSEX Index Options'!$C:$C,$A235,'BSE - SENSEX Index Options'!$B:$B,B$147,'BSE - SENSEX Index Options'!$H:$H,"MDAW*")+SUMIFS('BSE - Other Index Options'!$L:$L,'BSE - Other Index Options'!$C:$C,$A235,'BSE - Other Index Options'!$B:$B,B$147,'BSE - Other Index Options'!$H:$H,"Weekly*")+SUMIFS('BSE - Other Index Options'!$L:$L,'BSE - Other Index Options'!$C:$C,$A235,'BSE - Other Index Options'!$B:$B,B$147,'BSE - Other Index Options'!$H:$H,"MDAW*")=0,"",SUMIFS('BSE - SENSEX Index Options'!$L:$L,'BSE - SENSEX Index Options'!$C:$C,$A235,'BSE - SENSEX Index Options'!$B:$B,B$147,'BSE - SENSEX Index Options'!$H:$H,"Weekly*")+SUMIFS('BSE - SENSEX Index Options'!$L:$L,'BSE - SENSEX Index Options'!$C:$C,$A235,'BSE - SENSEX Index Options'!$B:$B,B$147,'BSE - SENSEX Index Options'!$H:$H,"MDAW*")+SUMIFS('BSE - Other Index Options'!$L:$L,'BSE - Other Index Options'!$C:$C,$A235,'BSE - Other Index Options'!$B:$B,B$147,'BSE - Other Index Options'!$H:$H,"Weekly*")+SUMIFS('BSE - Other Index Options'!$L:$L,'BSE - Other Index Options'!$C:$C,$A235,'BSE - Other Index Options'!$B:$B,B$147,'BSE - Other Index Options'!$H:$H,"MDAW*"))</f>
        <v/>
      </c>
      <c r="C235" s="26" t="str">
        <f>IF(SUMIFS('BSE - SENSEX Index Options'!$L:$L,'BSE - SENSEX Index Options'!$C:$C,$A235,'BSE - SENSEX Index Options'!$B:$B,C$147,'BSE - SENSEX Index Options'!$H:$H,"Weekly*")+SUMIFS('BSE - SENSEX Index Options'!$L:$L,'BSE - SENSEX Index Options'!$C:$C,$A235,'BSE - SENSEX Index Options'!$B:$B,C$147,'BSE - SENSEX Index Options'!$H:$H,"MDAW*")+SUMIFS('BSE - Other Index Options'!$L:$L,'BSE - Other Index Options'!$C:$C,$A235,'BSE - Other Index Options'!$B:$B,C$147,'BSE - Other Index Options'!$H:$H,"Weekly*")+SUMIFS('BSE - Other Index Options'!$L:$L,'BSE - Other Index Options'!$C:$C,$A235,'BSE - Other Index Options'!$B:$B,C$147,'BSE - Other Index Options'!$H:$H,"MDAW*")=0,"",SUMIFS('BSE - SENSEX Index Options'!$L:$L,'BSE - SENSEX Index Options'!$C:$C,$A235,'BSE - SENSEX Index Options'!$B:$B,C$147,'BSE - SENSEX Index Options'!$H:$H,"Weekly*")+SUMIFS('BSE - SENSEX Index Options'!$L:$L,'BSE - SENSEX Index Options'!$C:$C,$A235,'BSE - SENSEX Index Options'!$B:$B,C$147,'BSE - SENSEX Index Options'!$H:$H,"MDAW*")+SUMIFS('BSE - Other Index Options'!$L:$L,'BSE - Other Index Options'!$C:$C,$A235,'BSE - Other Index Options'!$B:$B,C$147,'BSE - Other Index Options'!$H:$H,"Weekly*")+SUMIFS('BSE - Other Index Options'!$L:$L,'BSE - Other Index Options'!$C:$C,$A235,'BSE - Other Index Options'!$B:$B,C$147,'BSE - Other Index Options'!$H:$H,"MDAW*"))</f>
        <v/>
      </c>
      <c r="D235" s="26" t="str">
        <f>IF(SUMIFS('BSE - SENSEX Index Options'!$L:$L,'BSE - SENSEX Index Options'!$C:$C,$A235,'BSE - SENSEX Index Options'!$B:$B,D$147,'BSE - SENSEX Index Options'!$H:$H,"Weekly*")+SUMIFS('BSE - SENSEX Index Options'!$L:$L,'BSE - SENSEX Index Options'!$C:$C,$A235,'BSE - SENSEX Index Options'!$B:$B,D$147,'BSE - SENSEX Index Options'!$H:$H,"MDAW*")+SUMIFS('BSE - Other Index Options'!$L:$L,'BSE - Other Index Options'!$C:$C,$A235,'BSE - Other Index Options'!$B:$B,D$147,'BSE - Other Index Options'!$H:$H,"Weekly*")+SUMIFS('BSE - Other Index Options'!$L:$L,'BSE - Other Index Options'!$C:$C,$A235,'BSE - Other Index Options'!$B:$B,D$147,'BSE - Other Index Options'!$H:$H,"MDAW*")=0,"",SUMIFS('BSE - SENSEX Index Options'!$L:$L,'BSE - SENSEX Index Options'!$C:$C,$A235,'BSE - SENSEX Index Options'!$B:$B,D$147,'BSE - SENSEX Index Options'!$H:$H,"Weekly*")+SUMIFS('BSE - SENSEX Index Options'!$L:$L,'BSE - SENSEX Index Options'!$C:$C,$A235,'BSE - SENSEX Index Options'!$B:$B,D$147,'BSE - SENSEX Index Options'!$H:$H,"MDAW*")+SUMIFS('BSE - Other Index Options'!$L:$L,'BSE - Other Index Options'!$C:$C,$A235,'BSE - Other Index Options'!$B:$B,D$147,'BSE - Other Index Options'!$H:$H,"Weekly*")+SUMIFS('BSE - Other Index Options'!$L:$L,'BSE - Other Index Options'!$C:$C,$A235,'BSE - Other Index Options'!$B:$B,D$147,'BSE - Other Index Options'!$H:$H,"MDAW*"))</f>
        <v/>
      </c>
      <c r="E235" s="26" t="str">
        <f>IF(SUMIFS('BSE - SENSEX Index Options'!$L:$L,'BSE - SENSEX Index Options'!$C:$C,$A235,'BSE - SENSEX Index Options'!$B:$B,E$147,'BSE - SENSEX Index Options'!$H:$H,"Weekly*")+SUMIFS('BSE - SENSEX Index Options'!$L:$L,'BSE - SENSEX Index Options'!$C:$C,$A235,'BSE - SENSEX Index Options'!$B:$B,E$147,'BSE - SENSEX Index Options'!$H:$H,"MDAW*")+SUMIFS('BSE - Other Index Options'!$L:$L,'BSE - Other Index Options'!$C:$C,$A235,'BSE - Other Index Options'!$B:$B,E$147,'BSE - Other Index Options'!$H:$H,"Weekly*")+SUMIFS('BSE - Other Index Options'!$L:$L,'BSE - Other Index Options'!$C:$C,$A235,'BSE - Other Index Options'!$B:$B,E$147,'BSE - Other Index Options'!$H:$H,"MDAW*")=0,"",SUMIFS('BSE - SENSEX Index Options'!$L:$L,'BSE - SENSEX Index Options'!$C:$C,$A235,'BSE - SENSEX Index Options'!$B:$B,E$147,'BSE - SENSEX Index Options'!$H:$H,"Weekly*")+SUMIFS('BSE - SENSEX Index Options'!$L:$L,'BSE - SENSEX Index Options'!$C:$C,$A235,'BSE - SENSEX Index Options'!$B:$B,E$147,'BSE - SENSEX Index Options'!$H:$H,"MDAW*")+SUMIFS('BSE - Other Index Options'!$L:$L,'BSE - Other Index Options'!$C:$C,$A235,'BSE - Other Index Options'!$B:$B,E$147,'BSE - Other Index Options'!$H:$H,"Weekly*")+SUMIFS('BSE - Other Index Options'!$L:$L,'BSE - Other Index Options'!$C:$C,$A235,'BSE - Other Index Options'!$B:$B,E$147,'BSE - Other Index Options'!$H:$H,"MDAW*"))</f>
        <v/>
      </c>
      <c r="F235" s="26" t="str">
        <f>IF(SUMIFS('BSE - SENSEX Index Options'!$L:$L,'BSE - SENSEX Index Options'!$C:$C,$A235,'BSE - SENSEX Index Options'!$B:$B,F$147,'BSE - SENSEX Index Options'!$H:$H,"Weekly*")+SUMIFS('BSE - SENSEX Index Options'!$L:$L,'BSE - SENSEX Index Options'!$C:$C,$A235,'BSE - SENSEX Index Options'!$B:$B,F$147,'BSE - SENSEX Index Options'!$H:$H,"MDAW*")+SUMIFS('BSE - Other Index Options'!$L:$L,'BSE - Other Index Options'!$C:$C,$A235,'BSE - Other Index Options'!$B:$B,F$147,'BSE - Other Index Options'!$H:$H,"Weekly*")+SUMIFS('BSE - Other Index Options'!$L:$L,'BSE - Other Index Options'!$C:$C,$A235,'BSE - Other Index Options'!$B:$B,F$147,'BSE - Other Index Options'!$H:$H,"MDAW*")=0,"",SUMIFS('BSE - SENSEX Index Options'!$L:$L,'BSE - SENSEX Index Options'!$C:$C,$A235,'BSE - SENSEX Index Options'!$B:$B,F$147,'BSE - SENSEX Index Options'!$H:$H,"Weekly*")+SUMIFS('BSE - SENSEX Index Options'!$L:$L,'BSE - SENSEX Index Options'!$C:$C,$A235,'BSE - SENSEX Index Options'!$B:$B,F$147,'BSE - SENSEX Index Options'!$H:$H,"MDAW*")+SUMIFS('BSE - Other Index Options'!$L:$L,'BSE - Other Index Options'!$C:$C,$A235,'BSE - Other Index Options'!$B:$B,F$147,'BSE - Other Index Options'!$H:$H,"Weekly*")+SUMIFS('BSE - Other Index Options'!$L:$L,'BSE - Other Index Options'!$C:$C,$A235,'BSE - Other Index Options'!$B:$B,F$147,'BSE - Other Index Options'!$H:$H,"MDAW*"))</f>
        <v/>
      </c>
      <c r="G235" s="26" t="str">
        <f>IF(SUMIFS('BSE - SENSEX Index Options'!$L:$L,'BSE - SENSEX Index Options'!$C:$C,$A235,'BSE - SENSEX Index Options'!$B:$B,G$147,'BSE - SENSEX Index Options'!$H:$H,"Weekly*")+SUMIFS('BSE - SENSEX Index Options'!$L:$L,'BSE - SENSEX Index Options'!$C:$C,$A235,'BSE - SENSEX Index Options'!$B:$B,G$147,'BSE - SENSEX Index Options'!$H:$H,"MDAW*")+SUMIFS('BSE - Other Index Options'!$L:$L,'BSE - Other Index Options'!$C:$C,$A235,'BSE - Other Index Options'!$B:$B,G$147,'BSE - Other Index Options'!$H:$H,"Weekly*")+SUMIFS('BSE - Other Index Options'!$L:$L,'BSE - Other Index Options'!$C:$C,$A235,'BSE - Other Index Options'!$B:$B,G$147,'BSE - Other Index Options'!$H:$H,"MDAW*")=0,"",SUMIFS('BSE - SENSEX Index Options'!$L:$L,'BSE - SENSEX Index Options'!$C:$C,$A235,'BSE - SENSEX Index Options'!$B:$B,G$147,'BSE - SENSEX Index Options'!$H:$H,"Weekly*")+SUMIFS('BSE - SENSEX Index Options'!$L:$L,'BSE - SENSEX Index Options'!$C:$C,$A235,'BSE - SENSEX Index Options'!$B:$B,G$147,'BSE - SENSEX Index Options'!$H:$H,"MDAW*")+SUMIFS('BSE - Other Index Options'!$L:$L,'BSE - Other Index Options'!$C:$C,$A235,'BSE - Other Index Options'!$B:$B,G$147,'BSE - Other Index Options'!$H:$H,"Weekly*")+SUMIFS('BSE - Other Index Options'!$L:$L,'BSE - Other Index Options'!$C:$C,$A235,'BSE - Other Index Options'!$B:$B,G$147,'BSE - Other Index Options'!$H:$H,"MDAW*"))</f>
        <v/>
      </c>
      <c r="H235" s="26" t="str">
        <f t="shared" si="8"/>
        <v/>
      </c>
    </row>
    <row r="236" spans="1:8" hidden="1" outlineLevel="1">
      <c r="A236" t="s">
        <v>114</v>
      </c>
      <c r="B236" s="26" t="str">
        <f>IF(SUMIFS('BSE - SENSEX Index Options'!$L:$L,'BSE - SENSEX Index Options'!$C:$C,$A236,'BSE - SENSEX Index Options'!$B:$B,B$147,'BSE - SENSEX Index Options'!$H:$H,"Weekly*")+SUMIFS('BSE - SENSEX Index Options'!$L:$L,'BSE - SENSEX Index Options'!$C:$C,$A236,'BSE - SENSEX Index Options'!$B:$B,B$147,'BSE - SENSEX Index Options'!$H:$H,"MDAW*")+SUMIFS('BSE - Other Index Options'!$L:$L,'BSE - Other Index Options'!$C:$C,$A236,'BSE - Other Index Options'!$B:$B,B$147,'BSE - Other Index Options'!$H:$H,"Weekly*")+SUMIFS('BSE - Other Index Options'!$L:$L,'BSE - Other Index Options'!$C:$C,$A236,'BSE - Other Index Options'!$B:$B,B$147,'BSE - Other Index Options'!$H:$H,"MDAW*")=0,"",SUMIFS('BSE - SENSEX Index Options'!$L:$L,'BSE - SENSEX Index Options'!$C:$C,$A236,'BSE - SENSEX Index Options'!$B:$B,B$147,'BSE - SENSEX Index Options'!$H:$H,"Weekly*")+SUMIFS('BSE - SENSEX Index Options'!$L:$L,'BSE - SENSEX Index Options'!$C:$C,$A236,'BSE - SENSEX Index Options'!$B:$B,B$147,'BSE - SENSEX Index Options'!$H:$H,"MDAW*")+SUMIFS('BSE - Other Index Options'!$L:$L,'BSE - Other Index Options'!$C:$C,$A236,'BSE - Other Index Options'!$B:$B,B$147,'BSE - Other Index Options'!$H:$H,"Weekly*")+SUMIFS('BSE - Other Index Options'!$L:$L,'BSE - Other Index Options'!$C:$C,$A236,'BSE - Other Index Options'!$B:$B,B$147,'BSE - Other Index Options'!$H:$H,"MDAW*"))</f>
        <v/>
      </c>
      <c r="C236" s="26" t="str">
        <f>IF(SUMIFS('BSE - SENSEX Index Options'!$L:$L,'BSE - SENSEX Index Options'!$C:$C,$A236,'BSE - SENSEX Index Options'!$B:$B,C$147,'BSE - SENSEX Index Options'!$H:$H,"Weekly*")+SUMIFS('BSE - SENSEX Index Options'!$L:$L,'BSE - SENSEX Index Options'!$C:$C,$A236,'BSE - SENSEX Index Options'!$B:$B,C$147,'BSE - SENSEX Index Options'!$H:$H,"MDAW*")+SUMIFS('BSE - Other Index Options'!$L:$L,'BSE - Other Index Options'!$C:$C,$A236,'BSE - Other Index Options'!$B:$B,C$147,'BSE - Other Index Options'!$H:$H,"Weekly*")+SUMIFS('BSE - Other Index Options'!$L:$L,'BSE - Other Index Options'!$C:$C,$A236,'BSE - Other Index Options'!$B:$B,C$147,'BSE - Other Index Options'!$H:$H,"MDAW*")=0,"",SUMIFS('BSE - SENSEX Index Options'!$L:$L,'BSE - SENSEX Index Options'!$C:$C,$A236,'BSE - SENSEX Index Options'!$B:$B,C$147,'BSE - SENSEX Index Options'!$H:$H,"Weekly*")+SUMIFS('BSE - SENSEX Index Options'!$L:$L,'BSE - SENSEX Index Options'!$C:$C,$A236,'BSE - SENSEX Index Options'!$B:$B,C$147,'BSE - SENSEX Index Options'!$H:$H,"MDAW*")+SUMIFS('BSE - Other Index Options'!$L:$L,'BSE - Other Index Options'!$C:$C,$A236,'BSE - Other Index Options'!$B:$B,C$147,'BSE - Other Index Options'!$H:$H,"Weekly*")+SUMIFS('BSE - Other Index Options'!$L:$L,'BSE - Other Index Options'!$C:$C,$A236,'BSE - Other Index Options'!$B:$B,C$147,'BSE - Other Index Options'!$H:$H,"MDAW*"))</f>
        <v/>
      </c>
      <c r="D236" s="26" t="str">
        <f>IF(SUMIFS('BSE - SENSEX Index Options'!$L:$L,'BSE - SENSEX Index Options'!$C:$C,$A236,'BSE - SENSEX Index Options'!$B:$B,D$147,'BSE - SENSEX Index Options'!$H:$H,"Weekly*")+SUMIFS('BSE - SENSEX Index Options'!$L:$L,'BSE - SENSEX Index Options'!$C:$C,$A236,'BSE - SENSEX Index Options'!$B:$B,D$147,'BSE - SENSEX Index Options'!$H:$H,"MDAW*")+SUMIFS('BSE - Other Index Options'!$L:$L,'BSE - Other Index Options'!$C:$C,$A236,'BSE - Other Index Options'!$B:$B,D$147,'BSE - Other Index Options'!$H:$H,"Weekly*")+SUMIFS('BSE - Other Index Options'!$L:$L,'BSE - Other Index Options'!$C:$C,$A236,'BSE - Other Index Options'!$B:$B,D$147,'BSE - Other Index Options'!$H:$H,"MDAW*")=0,"",SUMIFS('BSE - SENSEX Index Options'!$L:$L,'BSE - SENSEX Index Options'!$C:$C,$A236,'BSE - SENSEX Index Options'!$B:$B,D$147,'BSE - SENSEX Index Options'!$H:$H,"Weekly*")+SUMIFS('BSE - SENSEX Index Options'!$L:$L,'BSE - SENSEX Index Options'!$C:$C,$A236,'BSE - SENSEX Index Options'!$B:$B,D$147,'BSE - SENSEX Index Options'!$H:$H,"MDAW*")+SUMIFS('BSE - Other Index Options'!$L:$L,'BSE - Other Index Options'!$C:$C,$A236,'BSE - Other Index Options'!$B:$B,D$147,'BSE - Other Index Options'!$H:$H,"Weekly*")+SUMIFS('BSE - Other Index Options'!$L:$L,'BSE - Other Index Options'!$C:$C,$A236,'BSE - Other Index Options'!$B:$B,D$147,'BSE - Other Index Options'!$H:$H,"MDAW*"))</f>
        <v/>
      </c>
      <c r="E236" s="26" t="str">
        <f>IF(SUMIFS('BSE - SENSEX Index Options'!$L:$L,'BSE - SENSEX Index Options'!$C:$C,$A236,'BSE - SENSEX Index Options'!$B:$B,E$147,'BSE - SENSEX Index Options'!$H:$H,"Weekly*")+SUMIFS('BSE - SENSEX Index Options'!$L:$L,'BSE - SENSEX Index Options'!$C:$C,$A236,'BSE - SENSEX Index Options'!$B:$B,E$147,'BSE - SENSEX Index Options'!$H:$H,"MDAW*")+SUMIFS('BSE - Other Index Options'!$L:$L,'BSE - Other Index Options'!$C:$C,$A236,'BSE - Other Index Options'!$B:$B,E$147,'BSE - Other Index Options'!$H:$H,"Weekly*")+SUMIFS('BSE - Other Index Options'!$L:$L,'BSE - Other Index Options'!$C:$C,$A236,'BSE - Other Index Options'!$B:$B,E$147,'BSE - Other Index Options'!$H:$H,"MDAW*")=0,"",SUMIFS('BSE - SENSEX Index Options'!$L:$L,'BSE - SENSEX Index Options'!$C:$C,$A236,'BSE - SENSEX Index Options'!$B:$B,E$147,'BSE - SENSEX Index Options'!$H:$H,"Weekly*")+SUMIFS('BSE - SENSEX Index Options'!$L:$L,'BSE - SENSEX Index Options'!$C:$C,$A236,'BSE - SENSEX Index Options'!$B:$B,E$147,'BSE - SENSEX Index Options'!$H:$H,"MDAW*")+SUMIFS('BSE - Other Index Options'!$L:$L,'BSE - Other Index Options'!$C:$C,$A236,'BSE - Other Index Options'!$B:$B,E$147,'BSE - Other Index Options'!$H:$H,"Weekly*")+SUMIFS('BSE - Other Index Options'!$L:$L,'BSE - Other Index Options'!$C:$C,$A236,'BSE - Other Index Options'!$B:$B,E$147,'BSE - Other Index Options'!$H:$H,"MDAW*"))</f>
        <v/>
      </c>
      <c r="F236" s="26" t="str">
        <f>IF(SUMIFS('BSE - SENSEX Index Options'!$L:$L,'BSE - SENSEX Index Options'!$C:$C,$A236,'BSE - SENSEX Index Options'!$B:$B,F$147,'BSE - SENSEX Index Options'!$H:$H,"Weekly*")+SUMIFS('BSE - SENSEX Index Options'!$L:$L,'BSE - SENSEX Index Options'!$C:$C,$A236,'BSE - SENSEX Index Options'!$B:$B,F$147,'BSE - SENSEX Index Options'!$H:$H,"MDAW*")+SUMIFS('BSE - Other Index Options'!$L:$L,'BSE - Other Index Options'!$C:$C,$A236,'BSE - Other Index Options'!$B:$B,F$147,'BSE - Other Index Options'!$H:$H,"Weekly*")+SUMIFS('BSE - Other Index Options'!$L:$L,'BSE - Other Index Options'!$C:$C,$A236,'BSE - Other Index Options'!$B:$B,F$147,'BSE - Other Index Options'!$H:$H,"MDAW*")=0,"",SUMIFS('BSE - SENSEX Index Options'!$L:$L,'BSE - SENSEX Index Options'!$C:$C,$A236,'BSE - SENSEX Index Options'!$B:$B,F$147,'BSE - SENSEX Index Options'!$H:$H,"Weekly*")+SUMIFS('BSE - SENSEX Index Options'!$L:$L,'BSE - SENSEX Index Options'!$C:$C,$A236,'BSE - SENSEX Index Options'!$B:$B,F$147,'BSE - SENSEX Index Options'!$H:$H,"MDAW*")+SUMIFS('BSE - Other Index Options'!$L:$L,'BSE - Other Index Options'!$C:$C,$A236,'BSE - Other Index Options'!$B:$B,F$147,'BSE - Other Index Options'!$H:$H,"Weekly*")+SUMIFS('BSE - Other Index Options'!$L:$L,'BSE - Other Index Options'!$C:$C,$A236,'BSE - Other Index Options'!$B:$B,F$147,'BSE - Other Index Options'!$H:$H,"MDAW*"))</f>
        <v/>
      </c>
      <c r="G236" s="26" t="str">
        <f>IF(SUMIFS('BSE - SENSEX Index Options'!$L:$L,'BSE - SENSEX Index Options'!$C:$C,$A236,'BSE - SENSEX Index Options'!$B:$B,G$147,'BSE - SENSEX Index Options'!$H:$H,"Weekly*")+SUMIFS('BSE - SENSEX Index Options'!$L:$L,'BSE - SENSEX Index Options'!$C:$C,$A236,'BSE - SENSEX Index Options'!$B:$B,G$147,'BSE - SENSEX Index Options'!$H:$H,"MDAW*")+SUMIFS('BSE - Other Index Options'!$L:$L,'BSE - Other Index Options'!$C:$C,$A236,'BSE - Other Index Options'!$B:$B,G$147,'BSE - Other Index Options'!$H:$H,"Weekly*")+SUMIFS('BSE - Other Index Options'!$L:$L,'BSE - Other Index Options'!$C:$C,$A236,'BSE - Other Index Options'!$B:$B,G$147,'BSE - Other Index Options'!$H:$H,"MDAW*")=0,"",SUMIFS('BSE - SENSEX Index Options'!$L:$L,'BSE - SENSEX Index Options'!$C:$C,$A236,'BSE - SENSEX Index Options'!$B:$B,G$147,'BSE - SENSEX Index Options'!$H:$H,"Weekly*")+SUMIFS('BSE - SENSEX Index Options'!$L:$L,'BSE - SENSEX Index Options'!$C:$C,$A236,'BSE - SENSEX Index Options'!$B:$B,G$147,'BSE - SENSEX Index Options'!$H:$H,"MDAW*")+SUMIFS('BSE - Other Index Options'!$L:$L,'BSE - Other Index Options'!$C:$C,$A236,'BSE - Other Index Options'!$B:$B,G$147,'BSE - Other Index Options'!$H:$H,"Weekly*")+SUMIFS('BSE - Other Index Options'!$L:$L,'BSE - Other Index Options'!$C:$C,$A236,'BSE - Other Index Options'!$B:$B,G$147,'BSE - Other Index Options'!$H:$H,"MDAW*"))</f>
        <v/>
      </c>
      <c r="H236" s="26" t="str">
        <f t="shared" si="8"/>
        <v/>
      </c>
    </row>
    <row r="237" spans="1:8" hidden="1" outlineLevel="1">
      <c r="A237" t="s">
        <v>115</v>
      </c>
      <c r="B237" s="26" t="str">
        <f>IF(SUMIFS('BSE - SENSEX Index Options'!$L:$L,'BSE - SENSEX Index Options'!$C:$C,$A237,'BSE - SENSEX Index Options'!$B:$B,B$147,'BSE - SENSEX Index Options'!$H:$H,"Weekly*")+SUMIFS('BSE - SENSEX Index Options'!$L:$L,'BSE - SENSEX Index Options'!$C:$C,$A237,'BSE - SENSEX Index Options'!$B:$B,B$147,'BSE - SENSEX Index Options'!$H:$H,"MDAW*")+SUMIFS('BSE - Other Index Options'!$L:$L,'BSE - Other Index Options'!$C:$C,$A237,'BSE - Other Index Options'!$B:$B,B$147,'BSE - Other Index Options'!$H:$H,"Weekly*")+SUMIFS('BSE - Other Index Options'!$L:$L,'BSE - Other Index Options'!$C:$C,$A237,'BSE - Other Index Options'!$B:$B,B$147,'BSE - Other Index Options'!$H:$H,"MDAW*")=0,"",SUMIFS('BSE - SENSEX Index Options'!$L:$L,'BSE - SENSEX Index Options'!$C:$C,$A237,'BSE - SENSEX Index Options'!$B:$B,B$147,'BSE - SENSEX Index Options'!$H:$H,"Weekly*")+SUMIFS('BSE - SENSEX Index Options'!$L:$L,'BSE - SENSEX Index Options'!$C:$C,$A237,'BSE - SENSEX Index Options'!$B:$B,B$147,'BSE - SENSEX Index Options'!$H:$H,"MDAW*")+SUMIFS('BSE - Other Index Options'!$L:$L,'BSE - Other Index Options'!$C:$C,$A237,'BSE - Other Index Options'!$B:$B,B$147,'BSE - Other Index Options'!$H:$H,"Weekly*")+SUMIFS('BSE - Other Index Options'!$L:$L,'BSE - Other Index Options'!$C:$C,$A237,'BSE - Other Index Options'!$B:$B,B$147,'BSE - Other Index Options'!$H:$H,"MDAW*"))</f>
        <v/>
      </c>
      <c r="C237" s="26" t="str">
        <f>IF(SUMIFS('BSE - SENSEX Index Options'!$L:$L,'BSE - SENSEX Index Options'!$C:$C,$A237,'BSE - SENSEX Index Options'!$B:$B,C$147,'BSE - SENSEX Index Options'!$H:$H,"Weekly*")+SUMIFS('BSE - SENSEX Index Options'!$L:$L,'BSE - SENSEX Index Options'!$C:$C,$A237,'BSE - SENSEX Index Options'!$B:$B,C$147,'BSE - SENSEX Index Options'!$H:$H,"MDAW*")+SUMIFS('BSE - Other Index Options'!$L:$L,'BSE - Other Index Options'!$C:$C,$A237,'BSE - Other Index Options'!$B:$B,C$147,'BSE - Other Index Options'!$H:$H,"Weekly*")+SUMIFS('BSE - Other Index Options'!$L:$L,'BSE - Other Index Options'!$C:$C,$A237,'BSE - Other Index Options'!$B:$B,C$147,'BSE - Other Index Options'!$H:$H,"MDAW*")=0,"",SUMIFS('BSE - SENSEX Index Options'!$L:$L,'BSE - SENSEX Index Options'!$C:$C,$A237,'BSE - SENSEX Index Options'!$B:$B,C$147,'BSE - SENSEX Index Options'!$H:$H,"Weekly*")+SUMIFS('BSE - SENSEX Index Options'!$L:$L,'BSE - SENSEX Index Options'!$C:$C,$A237,'BSE - SENSEX Index Options'!$B:$B,C$147,'BSE - SENSEX Index Options'!$H:$H,"MDAW*")+SUMIFS('BSE - Other Index Options'!$L:$L,'BSE - Other Index Options'!$C:$C,$A237,'BSE - Other Index Options'!$B:$B,C$147,'BSE - Other Index Options'!$H:$H,"Weekly*")+SUMIFS('BSE - Other Index Options'!$L:$L,'BSE - Other Index Options'!$C:$C,$A237,'BSE - Other Index Options'!$B:$B,C$147,'BSE - Other Index Options'!$H:$H,"MDAW*"))</f>
        <v/>
      </c>
      <c r="D237" s="26" t="str">
        <f>IF(SUMIFS('BSE - SENSEX Index Options'!$L:$L,'BSE - SENSEX Index Options'!$C:$C,$A237,'BSE - SENSEX Index Options'!$B:$B,D$147,'BSE - SENSEX Index Options'!$H:$H,"Weekly*")+SUMIFS('BSE - SENSEX Index Options'!$L:$L,'BSE - SENSEX Index Options'!$C:$C,$A237,'BSE - SENSEX Index Options'!$B:$B,D$147,'BSE - SENSEX Index Options'!$H:$H,"MDAW*")+SUMIFS('BSE - Other Index Options'!$L:$L,'BSE - Other Index Options'!$C:$C,$A237,'BSE - Other Index Options'!$B:$B,D$147,'BSE - Other Index Options'!$H:$H,"Weekly*")+SUMIFS('BSE - Other Index Options'!$L:$L,'BSE - Other Index Options'!$C:$C,$A237,'BSE - Other Index Options'!$B:$B,D$147,'BSE - Other Index Options'!$H:$H,"MDAW*")=0,"",SUMIFS('BSE - SENSEX Index Options'!$L:$L,'BSE - SENSEX Index Options'!$C:$C,$A237,'BSE - SENSEX Index Options'!$B:$B,D$147,'BSE - SENSEX Index Options'!$H:$H,"Weekly*")+SUMIFS('BSE - SENSEX Index Options'!$L:$L,'BSE - SENSEX Index Options'!$C:$C,$A237,'BSE - SENSEX Index Options'!$B:$B,D$147,'BSE - SENSEX Index Options'!$H:$H,"MDAW*")+SUMIFS('BSE - Other Index Options'!$L:$L,'BSE - Other Index Options'!$C:$C,$A237,'BSE - Other Index Options'!$B:$B,D$147,'BSE - Other Index Options'!$H:$H,"Weekly*")+SUMIFS('BSE - Other Index Options'!$L:$L,'BSE - Other Index Options'!$C:$C,$A237,'BSE - Other Index Options'!$B:$B,D$147,'BSE - Other Index Options'!$H:$H,"MDAW*"))</f>
        <v/>
      </c>
      <c r="E237" s="26" t="str">
        <f>IF(SUMIFS('BSE - SENSEX Index Options'!$L:$L,'BSE - SENSEX Index Options'!$C:$C,$A237,'BSE - SENSEX Index Options'!$B:$B,E$147,'BSE - SENSEX Index Options'!$H:$H,"Weekly*")+SUMIFS('BSE - SENSEX Index Options'!$L:$L,'BSE - SENSEX Index Options'!$C:$C,$A237,'BSE - SENSEX Index Options'!$B:$B,E$147,'BSE - SENSEX Index Options'!$H:$H,"MDAW*")+SUMIFS('BSE - Other Index Options'!$L:$L,'BSE - Other Index Options'!$C:$C,$A237,'BSE - Other Index Options'!$B:$B,E$147,'BSE - Other Index Options'!$H:$H,"Weekly*")+SUMIFS('BSE - Other Index Options'!$L:$L,'BSE - Other Index Options'!$C:$C,$A237,'BSE - Other Index Options'!$B:$B,E$147,'BSE - Other Index Options'!$H:$H,"MDAW*")=0,"",SUMIFS('BSE - SENSEX Index Options'!$L:$L,'BSE - SENSEX Index Options'!$C:$C,$A237,'BSE - SENSEX Index Options'!$B:$B,E$147,'BSE - SENSEX Index Options'!$H:$H,"Weekly*")+SUMIFS('BSE - SENSEX Index Options'!$L:$L,'BSE - SENSEX Index Options'!$C:$C,$A237,'BSE - SENSEX Index Options'!$B:$B,E$147,'BSE - SENSEX Index Options'!$H:$H,"MDAW*")+SUMIFS('BSE - Other Index Options'!$L:$L,'BSE - Other Index Options'!$C:$C,$A237,'BSE - Other Index Options'!$B:$B,E$147,'BSE - Other Index Options'!$H:$H,"Weekly*")+SUMIFS('BSE - Other Index Options'!$L:$L,'BSE - Other Index Options'!$C:$C,$A237,'BSE - Other Index Options'!$B:$B,E$147,'BSE - Other Index Options'!$H:$H,"MDAW*"))</f>
        <v/>
      </c>
      <c r="F237" s="26" t="str">
        <f>IF(SUMIFS('BSE - SENSEX Index Options'!$L:$L,'BSE - SENSEX Index Options'!$C:$C,$A237,'BSE - SENSEX Index Options'!$B:$B,F$147,'BSE - SENSEX Index Options'!$H:$H,"Weekly*")+SUMIFS('BSE - SENSEX Index Options'!$L:$L,'BSE - SENSEX Index Options'!$C:$C,$A237,'BSE - SENSEX Index Options'!$B:$B,F$147,'BSE - SENSEX Index Options'!$H:$H,"MDAW*")+SUMIFS('BSE - Other Index Options'!$L:$L,'BSE - Other Index Options'!$C:$C,$A237,'BSE - Other Index Options'!$B:$B,F$147,'BSE - Other Index Options'!$H:$H,"Weekly*")+SUMIFS('BSE - Other Index Options'!$L:$L,'BSE - Other Index Options'!$C:$C,$A237,'BSE - Other Index Options'!$B:$B,F$147,'BSE - Other Index Options'!$H:$H,"MDAW*")=0,"",SUMIFS('BSE - SENSEX Index Options'!$L:$L,'BSE - SENSEX Index Options'!$C:$C,$A237,'BSE - SENSEX Index Options'!$B:$B,F$147,'BSE - SENSEX Index Options'!$H:$H,"Weekly*")+SUMIFS('BSE - SENSEX Index Options'!$L:$L,'BSE - SENSEX Index Options'!$C:$C,$A237,'BSE - SENSEX Index Options'!$B:$B,F$147,'BSE - SENSEX Index Options'!$H:$H,"MDAW*")+SUMIFS('BSE - Other Index Options'!$L:$L,'BSE - Other Index Options'!$C:$C,$A237,'BSE - Other Index Options'!$B:$B,F$147,'BSE - Other Index Options'!$H:$H,"Weekly*")+SUMIFS('BSE - Other Index Options'!$L:$L,'BSE - Other Index Options'!$C:$C,$A237,'BSE - Other Index Options'!$B:$B,F$147,'BSE - Other Index Options'!$H:$H,"MDAW*"))</f>
        <v/>
      </c>
      <c r="G237" s="26" t="str">
        <f>IF(SUMIFS('BSE - SENSEX Index Options'!$L:$L,'BSE - SENSEX Index Options'!$C:$C,$A237,'BSE - SENSEX Index Options'!$B:$B,G$147,'BSE - SENSEX Index Options'!$H:$H,"Weekly*")+SUMIFS('BSE - SENSEX Index Options'!$L:$L,'BSE - SENSEX Index Options'!$C:$C,$A237,'BSE - SENSEX Index Options'!$B:$B,G$147,'BSE - SENSEX Index Options'!$H:$H,"MDAW*")+SUMIFS('BSE - Other Index Options'!$L:$L,'BSE - Other Index Options'!$C:$C,$A237,'BSE - Other Index Options'!$B:$B,G$147,'BSE - Other Index Options'!$H:$H,"Weekly*")+SUMIFS('BSE - Other Index Options'!$L:$L,'BSE - Other Index Options'!$C:$C,$A237,'BSE - Other Index Options'!$B:$B,G$147,'BSE - Other Index Options'!$H:$H,"MDAW*")=0,"",SUMIFS('BSE - SENSEX Index Options'!$L:$L,'BSE - SENSEX Index Options'!$C:$C,$A237,'BSE - SENSEX Index Options'!$B:$B,G$147,'BSE - SENSEX Index Options'!$H:$H,"Weekly*")+SUMIFS('BSE - SENSEX Index Options'!$L:$L,'BSE - SENSEX Index Options'!$C:$C,$A237,'BSE - SENSEX Index Options'!$B:$B,G$147,'BSE - SENSEX Index Options'!$H:$H,"MDAW*")+SUMIFS('BSE - Other Index Options'!$L:$L,'BSE - Other Index Options'!$C:$C,$A237,'BSE - Other Index Options'!$B:$B,G$147,'BSE - Other Index Options'!$H:$H,"Weekly*")+SUMIFS('BSE - Other Index Options'!$L:$L,'BSE - Other Index Options'!$C:$C,$A237,'BSE - Other Index Options'!$B:$B,G$147,'BSE - Other Index Options'!$H:$H,"MDAW*"))</f>
        <v/>
      </c>
      <c r="H237" s="26" t="str">
        <f t="shared" si="8"/>
        <v/>
      </c>
    </row>
    <row r="238" spans="1:8" hidden="1" outlineLevel="1">
      <c r="A238" t="s">
        <v>116</v>
      </c>
      <c r="B238" s="26" t="str">
        <f>IF(SUMIFS('BSE - SENSEX Index Options'!$L:$L,'BSE - SENSEX Index Options'!$C:$C,$A238,'BSE - SENSEX Index Options'!$B:$B,B$147,'BSE - SENSEX Index Options'!$H:$H,"Weekly*")+SUMIFS('BSE - SENSEX Index Options'!$L:$L,'BSE - SENSEX Index Options'!$C:$C,$A238,'BSE - SENSEX Index Options'!$B:$B,B$147,'BSE - SENSEX Index Options'!$H:$H,"MDAW*")+SUMIFS('BSE - Other Index Options'!$L:$L,'BSE - Other Index Options'!$C:$C,$A238,'BSE - Other Index Options'!$B:$B,B$147,'BSE - Other Index Options'!$H:$H,"Weekly*")+SUMIFS('BSE - Other Index Options'!$L:$L,'BSE - Other Index Options'!$C:$C,$A238,'BSE - Other Index Options'!$B:$B,B$147,'BSE - Other Index Options'!$H:$H,"MDAW*")=0,"",SUMIFS('BSE - SENSEX Index Options'!$L:$L,'BSE - SENSEX Index Options'!$C:$C,$A238,'BSE - SENSEX Index Options'!$B:$B,B$147,'BSE - SENSEX Index Options'!$H:$H,"Weekly*")+SUMIFS('BSE - SENSEX Index Options'!$L:$L,'BSE - SENSEX Index Options'!$C:$C,$A238,'BSE - SENSEX Index Options'!$B:$B,B$147,'BSE - SENSEX Index Options'!$H:$H,"MDAW*")+SUMIFS('BSE - Other Index Options'!$L:$L,'BSE - Other Index Options'!$C:$C,$A238,'BSE - Other Index Options'!$B:$B,B$147,'BSE - Other Index Options'!$H:$H,"Weekly*")+SUMIFS('BSE - Other Index Options'!$L:$L,'BSE - Other Index Options'!$C:$C,$A238,'BSE - Other Index Options'!$B:$B,B$147,'BSE - Other Index Options'!$H:$H,"MDAW*"))</f>
        <v/>
      </c>
      <c r="C238" s="26" t="str">
        <f>IF(SUMIFS('BSE - SENSEX Index Options'!$L:$L,'BSE - SENSEX Index Options'!$C:$C,$A238,'BSE - SENSEX Index Options'!$B:$B,C$147,'BSE - SENSEX Index Options'!$H:$H,"Weekly*")+SUMIFS('BSE - SENSEX Index Options'!$L:$L,'BSE - SENSEX Index Options'!$C:$C,$A238,'BSE - SENSEX Index Options'!$B:$B,C$147,'BSE - SENSEX Index Options'!$H:$H,"MDAW*")+SUMIFS('BSE - Other Index Options'!$L:$L,'BSE - Other Index Options'!$C:$C,$A238,'BSE - Other Index Options'!$B:$B,C$147,'BSE - Other Index Options'!$H:$H,"Weekly*")+SUMIFS('BSE - Other Index Options'!$L:$L,'BSE - Other Index Options'!$C:$C,$A238,'BSE - Other Index Options'!$B:$B,C$147,'BSE - Other Index Options'!$H:$H,"MDAW*")=0,"",SUMIFS('BSE - SENSEX Index Options'!$L:$L,'BSE - SENSEX Index Options'!$C:$C,$A238,'BSE - SENSEX Index Options'!$B:$B,C$147,'BSE - SENSEX Index Options'!$H:$H,"Weekly*")+SUMIFS('BSE - SENSEX Index Options'!$L:$L,'BSE - SENSEX Index Options'!$C:$C,$A238,'BSE - SENSEX Index Options'!$B:$B,C$147,'BSE - SENSEX Index Options'!$H:$H,"MDAW*")+SUMIFS('BSE - Other Index Options'!$L:$L,'BSE - Other Index Options'!$C:$C,$A238,'BSE - Other Index Options'!$B:$B,C$147,'BSE - Other Index Options'!$H:$H,"Weekly*")+SUMIFS('BSE - Other Index Options'!$L:$L,'BSE - Other Index Options'!$C:$C,$A238,'BSE - Other Index Options'!$B:$B,C$147,'BSE - Other Index Options'!$H:$H,"MDAW*"))</f>
        <v/>
      </c>
      <c r="D238" s="26" t="str">
        <f>IF(SUMIFS('BSE - SENSEX Index Options'!$L:$L,'BSE - SENSEX Index Options'!$C:$C,$A238,'BSE - SENSEX Index Options'!$B:$B,D$147,'BSE - SENSEX Index Options'!$H:$H,"Weekly*")+SUMIFS('BSE - SENSEX Index Options'!$L:$L,'BSE - SENSEX Index Options'!$C:$C,$A238,'BSE - SENSEX Index Options'!$B:$B,D$147,'BSE - SENSEX Index Options'!$H:$H,"MDAW*")+SUMIFS('BSE - Other Index Options'!$L:$L,'BSE - Other Index Options'!$C:$C,$A238,'BSE - Other Index Options'!$B:$B,D$147,'BSE - Other Index Options'!$H:$H,"Weekly*")+SUMIFS('BSE - Other Index Options'!$L:$L,'BSE - Other Index Options'!$C:$C,$A238,'BSE - Other Index Options'!$B:$B,D$147,'BSE - Other Index Options'!$H:$H,"MDAW*")=0,"",SUMIFS('BSE - SENSEX Index Options'!$L:$L,'BSE - SENSEX Index Options'!$C:$C,$A238,'BSE - SENSEX Index Options'!$B:$B,D$147,'BSE - SENSEX Index Options'!$H:$H,"Weekly*")+SUMIFS('BSE - SENSEX Index Options'!$L:$L,'BSE - SENSEX Index Options'!$C:$C,$A238,'BSE - SENSEX Index Options'!$B:$B,D$147,'BSE - SENSEX Index Options'!$H:$H,"MDAW*")+SUMIFS('BSE - Other Index Options'!$L:$L,'BSE - Other Index Options'!$C:$C,$A238,'BSE - Other Index Options'!$B:$B,D$147,'BSE - Other Index Options'!$H:$H,"Weekly*")+SUMIFS('BSE - Other Index Options'!$L:$L,'BSE - Other Index Options'!$C:$C,$A238,'BSE - Other Index Options'!$B:$B,D$147,'BSE - Other Index Options'!$H:$H,"MDAW*"))</f>
        <v/>
      </c>
      <c r="E238" s="26" t="str">
        <f>IF(SUMIFS('BSE - SENSEX Index Options'!$L:$L,'BSE - SENSEX Index Options'!$C:$C,$A238,'BSE - SENSEX Index Options'!$B:$B,E$147,'BSE - SENSEX Index Options'!$H:$H,"Weekly*")+SUMIFS('BSE - SENSEX Index Options'!$L:$L,'BSE - SENSEX Index Options'!$C:$C,$A238,'BSE - SENSEX Index Options'!$B:$B,E$147,'BSE - SENSEX Index Options'!$H:$H,"MDAW*")+SUMIFS('BSE - Other Index Options'!$L:$L,'BSE - Other Index Options'!$C:$C,$A238,'BSE - Other Index Options'!$B:$B,E$147,'BSE - Other Index Options'!$H:$H,"Weekly*")+SUMIFS('BSE - Other Index Options'!$L:$L,'BSE - Other Index Options'!$C:$C,$A238,'BSE - Other Index Options'!$B:$B,E$147,'BSE - Other Index Options'!$H:$H,"MDAW*")=0,"",SUMIFS('BSE - SENSEX Index Options'!$L:$L,'BSE - SENSEX Index Options'!$C:$C,$A238,'BSE - SENSEX Index Options'!$B:$B,E$147,'BSE - SENSEX Index Options'!$H:$H,"Weekly*")+SUMIFS('BSE - SENSEX Index Options'!$L:$L,'BSE - SENSEX Index Options'!$C:$C,$A238,'BSE - SENSEX Index Options'!$B:$B,E$147,'BSE - SENSEX Index Options'!$H:$H,"MDAW*")+SUMIFS('BSE - Other Index Options'!$L:$L,'BSE - Other Index Options'!$C:$C,$A238,'BSE - Other Index Options'!$B:$B,E$147,'BSE - Other Index Options'!$H:$H,"Weekly*")+SUMIFS('BSE - Other Index Options'!$L:$L,'BSE - Other Index Options'!$C:$C,$A238,'BSE - Other Index Options'!$B:$B,E$147,'BSE - Other Index Options'!$H:$H,"MDAW*"))</f>
        <v/>
      </c>
      <c r="F238" s="26" t="str">
        <f>IF(SUMIFS('BSE - SENSEX Index Options'!$L:$L,'BSE - SENSEX Index Options'!$C:$C,$A238,'BSE - SENSEX Index Options'!$B:$B,F$147,'BSE - SENSEX Index Options'!$H:$H,"Weekly*")+SUMIFS('BSE - SENSEX Index Options'!$L:$L,'BSE - SENSEX Index Options'!$C:$C,$A238,'BSE - SENSEX Index Options'!$B:$B,F$147,'BSE - SENSEX Index Options'!$H:$H,"MDAW*")+SUMIFS('BSE - Other Index Options'!$L:$L,'BSE - Other Index Options'!$C:$C,$A238,'BSE - Other Index Options'!$B:$B,F$147,'BSE - Other Index Options'!$H:$H,"Weekly*")+SUMIFS('BSE - Other Index Options'!$L:$L,'BSE - Other Index Options'!$C:$C,$A238,'BSE - Other Index Options'!$B:$B,F$147,'BSE - Other Index Options'!$H:$H,"MDAW*")=0,"",SUMIFS('BSE - SENSEX Index Options'!$L:$L,'BSE - SENSEX Index Options'!$C:$C,$A238,'BSE - SENSEX Index Options'!$B:$B,F$147,'BSE - SENSEX Index Options'!$H:$H,"Weekly*")+SUMIFS('BSE - SENSEX Index Options'!$L:$L,'BSE - SENSEX Index Options'!$C:$C,$A238,'BSE - SENSEX Index Options'!$B:$B,F$147,'BSE - SENSEX Index Options'!$H:$H,"MDAW*")+SUMIFS('BSE - Other Index Options'!$L:$L,'BSE - Other Index Options'!$C:$C,$A238,'BSE - Other Index Options'!$B:$B,F$147,'BSE - Other Index Options'!$H:$H,"Weekly*")+SUMIFS('BSE - Other Index Options'!$L:$L,'BSE - Other Index Options'!$C:$C,$A238,'BSE - Other Index Options'!$B:$B,F$147,'BSE - Other Index Options'!$H:$H,"MDAW*"))</f>
        <v/>
      </c>
      <c r="G238" s="26" t="str">
        <f>IF(SUMIFS('BSE - SENSEX Index Options'!$L:$L,'BSE - SENSEX Index Options'!$C:$C,$A238,'BSE - SENSEX Index Options'!$B:$B,G$147,'BSE - SENSEX Index Options'!$H:$H,"Weekly*")+SUMIFS('BSE - SENSEX Index Options'!$L:$L,'BSE - SENSEX Index Options'!$C:$C,$A238,'BSE - SENSEX Index Options'!$B:$B,G$147,'BSE - SENSEX Index Options'!$H:$H,"MDAW*")+SUMIFS('BSE - Other Index Options'!$L:$L,'BSE - Other Index Options'!$C:$C,$A238,'BSE - Other Index Options'!$B:$B,G$147,'BSE - Other Index Options'!$H:$H,"Weekly*")+SUMIFS('BSE - Other Index Options'!$L:$L,'BSE - Other Index Options'!$C:$C,$A238,'BSE - Other Index Options'!$B:$B,G$147,'BSE - Other Index Options'!$H:$H,"MDAW*")=0,"",SUMIFS('BSE - SENSEX Index Options'!$L:$L,'BSE - SENSEX Index Options'!$C:$C,$A238,'BSE - SENSEX Index Options'!$B:$B,G$147,'BSE - SENSEX Index Options'!$H:$H,"Weekly*")+SUMIFS('BSE - SENSEX Index Options'!$L:$L,'BSE - SENSEX Index Options'!$C:$C,$A238,'BSE - SENSEX Index Options'!$B:$B,G$147,'BSE - SENSEX Index Options'!$H:$H,"MDAW*")+SUMIFS('BSE - Other Index Options'!$L:$L,'BSE - Other Index Options'!$C:$C,$A238,'BSE - Other Index Options'!$B:$B,G$147,'BSE - Other Index Options'!$H:$H,"Weekly*")+SUMIFS('BSE - Other Index Options'!$L:$L,'BSE - Other Index Options'!$C:$C,$A238,'BSE - Other Index Options'!$B:$B,G$147,'BSE - Other Index Options'!$H:$H,"MDAW*"))</f>
        <v/>
      </c>
      <c r="H238" s="26" t="str">
        <f t="shared" si="8"/>
        <v/>
      </c>
    </row>
    <row r="239" spans="1:8" hidden="1" outlineLevel="1">
      <c r="A239" t="s">
        <v>117</v>
      </c>
      <c r="B239" s="26" t="str">
        <f>IF(SUMIFS('BSE - SENSEX Index Options'!$L:$L,'BSE - SENSEX Index Options'!$C:$C,$A239,'BSE - SENSEX Index Options'!$B:$B,B$147,'BSE - SENSEX Index Options'!$H:$H,"Weekly*")+SUMIFS('BSE - SENSEX Index Options'!$L:$L,'BSE - SENSEX Index Options'!$C:$C,$A239,'BSE - SENSEX Index Options'!$B:$B,B$147,'BSE - SENSEX Index Options'!$H:$H,"MDAW*")+SUMIFS('BSE - Other Index Options'!$L:$L,'BSE - Other Index Options'!$C:$C,$A239,'BSE - Other Index Options'!$B:$B,B$147,'BSE - Other Index Options'!$H:$H,"Weekly*")+SUMIFS('BSE - Other Index Options'!$L:$L,'BSE - Other Index Options'!$C:$C,$A239,'BSE - Other Index Options'!$B:$B,B$147,'BSE - Other Index Options'!$H:$H,"MDAW*")=0,"",SUMIFS('BSE - SENSEX Index Options'!$L:$L,'BSE - SENSEX Index Options'!$C:$C,$A239,'BSE - SENSEX Index Options'!$B:$B,B$147,'BSE - SENSEX Index Options'!$H:$H,"Weekly*")+SUMIFS('BSE - SENSEX Index Options'!$L:$L,'BSE - SENSEX Index Options'!$C:$C,$A239,'BSE - SENSEX Index Options'!$B:$B,B$147,'BSE - SENSEX Index Options'!$H:$H,"MDAW*")+SUMIFS('BSE - Other Index Options'!$L:$L,'BSE - Other Index Options'!$C:$C,$A239,'BSE - Other Index Options'!$B:$B,B$147,'BSE - Other Index Options'!$H:$H,"Weekly*")+SUMIFS('BSE - Other Index Options'!$L:$L,'BSE - Other Index Options'!$C:$C,$A239,'BSE - Other Index Options'!$B:$B,B$147,'BSE - Other Index Options'!$H:$H,"MDAW*"))</f>
        <v/>
      </c>
      <c r="C239" s="26" t="str">
        <f>IF(SUMIFS('BSE - SENSEX Index Options'!$L:$L,'BSE - SENSEX Index Options'!$C:$C,$A239,'BSE - SENSEX Index Options'!$B:$B,C$147,'BSE - SENSEX Index Options'!$H:$H,"Weekly*")+SUMIFS('BSE - SENSEX Index Options'!$L:$L,'BSE - SENSEX Index Options'!$C:$C,$A239,'BSE - SENSEX Index Options'!$B:$B,C$147,'BSE - SENSEX Index Options'!$H:$H,"MDAW*")+SUMIFS('BSE - Other Index Options'!$L:$L,'BSE - Other Index Options'!$C:$C,$A239,'BSE - Other Index Options'!$B:$B,C$147,'BSE - Other Index Options'!$H:$H,"Weekly*")+SUMIFS('BSE - Other Index Options'!$L:$L,'BSE - Other Index Options'!$C:$C,$A239,'BSE - Other Index Options'!$B:$B,C$147,'BSE - Other Index Options'!$H:$H,"MDAW*")=0,"",SUMIFS('BSE - SENSEX Index Options'!$L:$L,'BSE - SENSEX Index Options'!$C:$C,$A239,'BSE - SENSEX Index Options'!$B:$B,C$147,'BSE - SENSEX Index Options'!$H:$H,"Weekly*")+SUMIFS('BSE - SENSEX Index Options'!$L:$L,'BSE - SENSEX Index Options'!$C:$C,$A239,'BSE - SENSEX Index Options'!$B:$B,C$147,'BSE - SENSEX Index Options'!$H:$H,"MDAW*")+SUMIFS('BSE - Other Index Options'!$L:$L,'BSE - Other Index Options'!$C:$C,$A239,'BSE - Other Index Options'!$B:$B,C$147,'BSE - Other Index Options'!$H:$H,"Weekly*")+SUMIFS('BSE - Other Index Options'!$L:$L,'BSE - Other Index Options'!$C:$C,$A239,'BSE - Other Index Options'!$B:$B,C$147,'BSE - Other Index Options'!$H:$H,"MDAW*"))</f>
        <v/>
      </c>
      <c r="D239" s="26" t="str">
        <f>IF(SUMIFS('BSE - SENSEX Index Options'!$L:$L,'BSE - SENSEX Index Options'!$C:$C,$A239,'BSE - SENSEX Index Options'!$B:$B,D$147,'BSE - SENSEX Index Options'!$H:$H,"Weekly*")+SUMIFS('BSE - SENSEX Index Options'!$L:$L,'BSE - SENSEX Index Options'!$C:$C,$A239,'BSE - SENSEX Index Options'!$B:$B,D$147,'BSE - SENSEX Index Options'!$H:$H,"MDAW*")+SUMIFS('BSE - Other Index Options'!$L:$L,'BSE - Other Index Options'!$C:$C,$A239,'BSE - Other Index Options'!$B:$B,D$147,'BSE - Other Index Options'!$H:$H,"Weekly*")+SUMIFS('BSE - Other Index Options'!$L:$L,'BSE - Other Index Options'!$C:$C,$A239,'BSE - Other Index Options'!$B:$B,D$147,'BSE - Other Index Options'!$H:$H,"MDAW*")=0,"",SUMIFS('BSE - SENSEX Index Options'!$L:$L,'BSE - SENSEX Index Options'!$C:$C,$A239,'BSE - SENSEX Index Options'!$B:$B,D$147,'BSE - SENSEX Index Options'!$H:$H,"Weekly*")+SUMIFS('BSE - SENSEX Index Options'!$L:$L,'BSE - SENSEX Index Options'!$C:$C,$A239,'BSE - SENSEX Index Options'!$B:$B,D$147,'BSE - SENSEX Index Options'!$H:$H,"MDAW*")+SUMIFS('BSE - Other Index Options'!$L:$L,'BSE - Other Index Options'!$C:$C,$A239,'BSE - Other Index Options'!$B:$B,D$147,'BSE - Other Index Options'!$H:$H,"Weekly*")+SUMIFS('BSE - Other Index Options'!$L:$L,'BSE - Other Index Options'!$C:$C,$A239,'BSE - Other Index Options'!$B:$B,D$147,'BSE - Other Index Options'!$H:$H,"MDAW*"))</f>
        <v/>
      </c>
      <c r="E239" s="26" t="str">
        <f>IF(SUMIFS('BSE - SENSEX Index Options'!$L:$L,'BSE - SENSEX Index Options'!$C:$C,$A239,'BSE - SENSEX Index Options'!$B:$B,E$147,'BSE - SENSEX Index Options'!$H:$H,"Weekly*")+SUMIFS('BSE - SENSEX Index Options'!$L:$L,'BSE - SENSEX Index Options'!$C:$C,$A239,'BSE - SENSEX Index Options'!$B:$B,E$147,'BSE - SENSEX Index Options'!$H:$H,"MDAW*")+SUMIFS('BSE - Other Index Options'!$L:$L,'BSE - Other Index Options'!$C:$C,$A239,'BSE - Other Index Options'!$B:$B,E$147,'BSE - Other Index Options'!$H:$H,"Weekly*")+SUMIFS('BSE - Other Index Options'!$L:$L,'BSE - Other Index Options'!$C:$C,$A239,'BSE - Other Index Options'!$B:$B,E$147,'BSE - Other Index Options'!$H:$H,"MDAW*")=0,"",SUMIFS('BSE - SENSEX Index Options'!$L:$L,'BSE - SENSEX Index Options'!$C:$C,$A239,'BSE - SENSEX Index Options'!$B:$B,E$147,'BSE - SENSEX Index Options'!$H:$H,"Weekly*")+SUMIFS('BSE - SENSEX Index Options'!$L:$L,'BSE - SENSEX Index Options'!$C:$C,$A239,'BSE - SENSEX Index Options'!$B:$B,E$147,'BSE - SENSEX Index Options'!$H:$H,"MDAW*")+SUMIFS('BSE - Other Index Options'!$L:$L,'BSE - Other Index Options'!$C:$C,$A239,'BSE - Other Index Options'!$B:$B,E$147,'BSE - Other Index Options'!$H:$H,"Weekly*")+SUMIFS('BSE - Other Index Options'!$L:$L,'BSE - Other Index Options'!$C:$C,$A239,'BSE - Other Index Options'!$B:$B,E$147,'BSE - Other Index Options'!$H:$H,"MDAW*"))</f>
        <v/>
      </c>
      <c r="F239" s="26" t="str">
        <f>IF(SUMIFS('BSE - SENSEX Index Options'!$L:$L,'BSE - SENSEX Index Options'!$C:$C,$A239,'BSE - SENSEX Index Options'!$B:$B,F$147,'BSE - SENSEX Index Options'!$H:$H,"Weekly*")+SUMIFS('BSE - SENSEX Index Options'!$L:$L,'BSE - SENSEX Index Options'!$C:$C,$A239,'BSE - SENSEX Index Options'!$B:$B,F$147,'BSE - SENSEX Index Options'!$H:$H,"MDAW*")+SUMIFS('BSE - Other Index Options'!$L:$L,'BSE - Other Index Options'!$C:$C,$A239,'BSE - Other Index Options'!$B:$B,F$147,'BSE - Other Index Options'!$H:$H,"Weekly*")+SUMIFS('BSE - Other Index Options'!$L:$L,'BSE - Other Index Options'!$C:$C,$A239,'BSE - Other Index Options'!$B:$B,F$147,'BSE - Other Index Options'!$H:$H,"MDAW*")=0,"",SUMIFS('BSE - SENSEX Index Options'!$L:$L,'BSE - SENSEX Index Options'!$C:$C,$A239,'BSE - SENSEX Index Options'!$B:$B,F$147,'BSE - SENSEX Index Options'!$H:$H,"Weekly*")+SUMIFS('BSE - SENSEX Index Options'!$L:$L,'BSE - SENSEX Index Options'!$C:$C,$A239,'BSE - SENSEX Index Options'!$B:$B,F$147,'BSE - SENSEX Index Options'!$H:$H,"MDAW*")+SUMIFS('BSE - Other Index Options'!$L:$L,'BSE - Other Index Options'!$C:$C,$A239,'BSE - Other Index Options'!$B:$B,F$147,'BSE - Other Index Options'!$H:$H,"Weekly*")+SUMIFS('BSE - Other Index Options'!$L:$L,'BSE - Other Index Options'!$C:$C,$A239,'BSE - Other Index Options'!$B:$B,F$147,'BSE - Other Index Options'!$H:$H,"MDAW*"))</f>
        <v/>
      </c>
      <c r="G239" s="26" t="str">
        <f>IF(SUMIFS('BSE - SENSEX Index Options'!$L:$L,'BSE - SENSEX Index Options'!$C:$C,$A239,'BSE - SENSEX Index Options'!$B:$B,G$147,'BSE - SENSEX Index Options'!$H:$H,"Weekly*")+SUMIFS('BSE - SENSEX Index Options'!$L:$L,'BSE - SENSEX Index Options'!$C:$C,$A239,'BSE - SENSEX Index Options'!$B:$B,G$147,'BSE - SENSEX Index Options'!$H:$H,"MDAW*")+SUMIFS('BSE - Other Index Options'!$L:$L,'BSE - Other Index Options'!$C:$C,$A239,'BSE - Other Index Options'!$B:$B,G$147,'BSE - Other Index Options'!$H:$H,"Weekly*")+SUMIFS('BSE - Other Index Options'!$L:$L,'BSE - Other Index Options'!$C:$C,$A239,'BSE - Other Index Options'!$B:$B,G$147,'BSE - Other Index Options'!$H:$H,"MDAW*")=0,"",SUMIFS('BSE - SENSEX Index Options'!$L:$L,'BSE - SENSEX Index Options'!$C:$C,$A239,'BSE - SENSEX Index Options'!$B:$B,G$147,'BSE - SENSEX Index Options'!$H:$H,"Weekly*")+SUMIFS('BSE - SENSEX Index Options'!$L:$L,'BSE - SENSEX Index Options'!$C:$C,$A239,'BSE - SENSEX Index Options'!$B:$B,G$147,'BSE - SENSEX Index Options'!$H:$H,"MDAW*")+SUMIFS('BSE - Other Index Options'!$L:$L,'BSE - Other Index Options'!$C:$C,$A239,'BSE - Other Index Options'!$B:$B,G$147,'BSE - Other Index Options'!$H:$H,"Weekly*")+SUMIFS('BSE - Other Index Options'!$L:$L,'BSE - Other Index Options'!$C:$C,$A239,'BSE - Other Index Options'!$B:$B,G$147,'BSE - Other Index Options'!$H:$H,"MDAW*"))</f>
        <v/>
      </c>
      <c r="H239" s="26" t="str">
        <f t="shared" si="8"/>
        <v/>
      </c>
    </row>
    <row r="240" spans="1:8" hidden="1" outlineLevel="1">
      <c r="A240" t="s">
        <v>118</v>
      </c>
      <c r="B240" s="26" t="str">
        <f>IF(SUMIFS('BSE - SENSEX Index Options'!$L:$L,'BSE - SENSEX Index Options'!$C:$C,$A240,'BSE - SENSEX Index Options'!$B:$B,B$147,'BSE - SENSEX Index Options'!$H:$H,"Weekly*")+SUMIFS('BSE - SENSEX Index Options'!$L:$L,'BSE - SENSEX Index Options'!$C:$C,$A240,'BSE - SENSEX Index Options'!$B:$B,B$147,'BSE - SENSEX Index Options'!$H:$H,"MDAW*")+SUMIFS('BSE - Other Index Options'!$L:$L,'BSE - Other Index Options'!$C:$C,$A240,'BSE - Other Index Options'!$B:$B,B$147,'BSE - Other Index Options'!$H:$H,"Weekly*")+SUMIFS('BSE - Other Index Options'!$L:$L,'BSE - Other Index Options'!$C:$C,$A240,'BSE - Other Index Options'!$B:$B,B$147,'BSE - Other Index Options'!$H:$H,"MDAW*")=0,"",SUMIFS('BSE - SENSEX Index Options'!$L:$L,'BSE - SENSEX Index Options'!$C:$C,$A240,'BSE - SENSEX Index Options'!$B:$B,B$147,'BSE - SENSEX Index Options'!$H:$H,"Weekly*")+SUMIFS('BSE - SENSEX Index Options'!$L:$L,'BSE - SENSEX Index Options'!$C:$C,$A240,'BSE - SENSEX Index Options'!$B:$B,B$147,'BSE - SENSEX Index Options'!$H:$H,"MDAW*")+SUMIFS('BSE - Other Index Options'!$L:$L,'BSE - Other Index Options'!$C:$C,$A240,'BSE - Other Index Options'!$B:$B,B$147,'BSE - Other Index Options'!$H:$H,"Weekly*")+SUMIFS('BSE - Other Index Options'!$L:$L,'BSE - Other Index Options'!$C:$C,$A240,'BSE - Other Index Options'!$B:$B,B$147,'BSE - Other Index Options'!$H:$H,"MDAW*"))</f>
        <v/>
      </c>
      <c r="C240" s="26" t="str">
        <f>IF(SUMIFS('BSE - SENSEX Index Options'!$L:$L,'BSE - SENSEX Index Options'!$C:$C,$A240,'BSE - SENSEX Index Options'!$B:$B,C$147,'BSE - SENSEX Index Options'!$H:$H,"Weekly*")+SUMIFS('BSE - SENSEX Index Options'!$L:$L,'BSE - SENSEX Index Options'!$C:$C,$A240,'BSE - SENSEX Index Options'!$B:$B,C$147,'BSE - SENSEX Index Options'!$H:$H,"MDAW*")+SUMIFS('BSE - Other Index Options'!$L:$L,'BSE - Other Index Options'!$C:$C,$A240,'BSE - Other Index Options'!$B:$B,C$147,'BSE - Other Index Options'!$H:$H,"Weekly*")+SUMIFS('BSE - Other Index Options'!$L:$L,'BSE - Other Index Options'!$C:$C,$A240,'BSE - Other Index Options'!$B:$B,C$147,'BSE - Other Index Options'!$H:$H,"MDAW*")=0,"",SUMIFS('BSE - SENSEX Index Options'!$L:$L,'BSE - SENSEX Index Options'!$C:$C,$A240,'BSE - SENSEX Index Options'!$B:$B,C$147,'BSE - SENSEX Index Options'!$H:$H,"Weekly*")+SUMIFS('BSE - SENSEX Index Options'!$L:$L,'BSE - SENSEX Index Options'!$C:$C,$A240,'BSE - SENSEX Index Options'!$B:$B,C$147,'BSE - SENSEX Index Options'!$H:$H,"MDAW*")+SUMIFS('BSE - Other Index Options'!$L:$L,'BSE - Other Index Options'!$C:$C,$A240,'BSE - Other Index Options'!$B:$B,C$147,'BSE - Other Index Options'!$H:$H,"Weekly*")+SUMIFS('BSE - Other Index Options'!$L:$L,'BSE - Other Index Options'!$C:$C,$A240,'BSE - Other Index Options'!$B:$B,C$147,'BSE - Other Index Options'!$H:$H,"MDAW*"))</f>
        <v/>
      </c>
      <c r="D240" s="26" t="str">
        <f>IF(SUMIFS('BSE - SENSEX Index Options'!$L:$L,'BSE - SENSEX Index Options'!$C:$C,$A240,'BSE - SENSEX Index Options'!$B:$B,D$147,'BSE - SENSEX Index Options'!$H:$H,"Weekly*")+SUMIFS('BSE - SENSEX Index Options'!$L:$L,'BSE - SENSEX Index Options'!$C:$C,$A240,'BSE - SENSEX Index Options'!$B:$B,D$147,'BSE - SENSEX Index Options'!$H:$H,"MDAW*")+SUMIFS('BSE - Other Index Options'!$L:$L,'BSE - Other Index Options'!$C:$C,$A240,'BSE - Other Index Options'!$B:$B,D$147,'BSE - Other Index Options'!$H:$H,"Weekly*")+SUMIFS('BSE - Other Index Options'!$L:$L,'BSE - Other Index Options'!$C:$C,$A240,'BSE - Other Index Options'!$B:$B,D$147,'BSE - Other Index Options'!$H:$H,"MDAW*")=0,"",SUMIFS('BSE - SENSEX Index Options'!$L:$L,'BSE - SENSEX Index Options'!$C:$C,$A240,'BSE - SENSEX Index Options'!$B:$B,D$147,'BSE - SENSEX Index Options'!$H:$H,"Weekly*")+SUMIFS('BSE - SENSEX Index Options'!$L:$L,'BSE - SENSEX Index Options'!$C:$C,$A240,'BSE - SENSEX Index Options'!$B:$B,D$147,'BSE - SENSEX Index Options'!$H:$H,"MDAW*")+SUMIFS('BSE - Other Index Options'!$L:$L,'BSE - Other Index Options'!$C:$C,$A240,'BSE - Other Index Options'!$B:$B,D$147,'BSE - Other Index Options'!$H:$H,"Weekly*")+SUMIFS('BSE - Other Index Options'!$L:$L,'BSE - Other Index Options'!$C:$C,$A240,'BSE - Other Index Options'!$B:$B,D$147,'BSE - Other Index Options'!$H:$H,"MDAW*"))</f>
        <v/>
      </c>
      <c r="E240" s="26" t="str">
        <f>IF(SUMIFS('BSE - SENSEX Index Options'!$L:$L,'BSE - SENSEX Index Options'!$C:$C,$A240,'BSE - SENSEX Index Options'!$B:$B,E$147,'BSE - SENSEX Index Options'!$H:$H,"Weekly*")+SUMIFS('BSE - SENSEX Index Options'!$L:$L,'BSE - SENSEX Index Options'!$C:$C,$A240,'BSE - SENSEX Index Options'!$B:$B,E$147,'BSE - SENSEX Index Options'!$H:$H,"MDAW*")+SUMIFS('BSE - Other Index Options'!$L:$L,'BSE - Other Index Options'!$C:$C,$A240,'BSE - Other Index Options'!$B:$B,E$147,'BSE - Other Index Options'!$H:$H,"Weekly*")+SUMIFS('BSE - Other Index Options'!$L:$L,'BSE - Other Index Options'!$C:$C,$A240,'BSE - Other Index Options'!$B:$B,E$147,'BSE - Other Index Options'!$H:$H,"MDAW*")=0,"",SUMIFS('BSE - SENSEX Index Options'!$L:$L,'BSE - SENSEX Index Options'!$C:$C,$A240,'BSE - SENSEX Index Options'!$B:$B,E$147,'BSE - SENSEX Index Options'!$H:$H,"Weekly*")+SUMIFS('BSE - SENSEX Index Options'!$L:$L,'BSE - SENSEX Index Options'!$C:$C,$A240,'BSE - SENSEX Index Options'!$B:$B,E$147,'BSE - SENSEX Index Options'!$H:$H,"MDAW*")+SUMIFS('BSE - Other Index Options'!$L:$L,'BSE - Other Index Options'!$C:$C,$A240,'BSE - Other Index Options'!$B:$B,E$147,'BSE - Other Index Options'!$H:$H,"Weekly*")+SUMIFS('BSE - Other Index Options'!$L:$L,'BSE - Other Index Options'!$C:$C,$A240,'BSE - Other Index Options'!$B:$B,E$147,'BSE - Other Index Options'!$H:$H,"MDAW*"))</f>
        <v/>
      </c>
      <c r="F240" s="26" t="str">
        <f>IF(SUMIFS('BSE - SENSEX Index Options'!$L:$L,'BSE - SENSEX Index Options'!$C:$C,$A240,'BSE - SENSEX Index Options'!$B:$B,F$147,'BSE - SENSEX Index Options'!$H:$H,"Weekly*")+SUMIFS('BSE - SENSEX Index Options'!$L:$L,'BSE - SENSEX Index Options'!$C:$C,$A240,'BSE - SENSEX Index Options'!$B:$B,F$147,'BSE - SENSEX Index Options'!$H:$H,"MDAW*")+SUMIFS('BSE - Other Index Options'!$L:$L,'BSE - Other Index Options'!$C:$C,$A240,'BSE - Other Index Options'!$B:$B,F$147,'BSE - Other Index Options'!$H:$H,"Weekly*")+SUMIFS('BSE - Other Index Options'!$L:$L,'BSE - Other Index Options'!$C:$C,$A240,'BSE - Other Index Options'!$B:$B,F$147,'BSE - Other Index Options'!$H:$H,"MDAW*")=0,"",SUMIFS('BSE - SENSEX Index Options'!$L:$L,'BSE - SENSEX Index Options'!$C:$C,$A240,'BSE - SENSEX Index Options'!$B:$B,F$147,'BSE - SENSEX Index Options'!$H:$H,"Weekly*")+SUMIFS('BSE - SENSEX Index Options'!$L:$L,'BSE - SENSEX Index Options'!$C:$C,$A240,'BSE - SENSEX Index Options'!$B:$B,F$147,'BSE - SENSEX Index Options'!$H:$H,"MDAW*")+SUMIFS('BSE - Other Index Options'!$L:$L,'BSE - Other Index Options'!$C:$C,$A240,'BSE - Other Index Options'!$B:$B,F$147,'BSE - Other Index Options'!$H:$H,"Weekly*")+SUMIFS('BSE - Other Index Options'!$L:$L,'BSE - Other Index Options'!$C:$C,$A240,'BSE - Other Index Options'!$B:$B,F$147,'BSE - Other Index Options'!$H:$H,"MDAW*"))</f>
        <v/>
      </c>
      <c r="G240" s="26" t="str">
        <f>IF(SUMIFS('BSE - SENSEX Index Options'!$L:$L,'BSE - SENSEX Index Options'!$C:$C,$A240,'BSE - SENSEX Index Options'!$B:$B,G$147,'BSE - SENSEX Index Options'!$H:$H,"Weekly*")+SUMIFS('BSE - SENSEX Index Options'!$L:$L,'BSE - SENSEX Index Options'!$C:$C,$A240,'BSE - SENSEX Index Options'!$B:$B,G$147,'BSE - SENSEX Index Options'!$H:$H,"MDAW*")+SUMIFS('BSE - Other Index Options'!$L:$L,'BSE - Other Index Options'!$C:$C,$A240,'BSE - Other Index Options'!$B:$B,G$147,'BSE - Other Index Options'!$H:$H,"Weekly*")+SUMIFS('BSE - Other Index Options'!$L:$L,'BSE - Other Index Options'!$C:$C,$A240,'BSE - Other Index Options'!$B:$B,G$147,'BSE - Other Index Options'!$H:$H,"MDAW*")=0,"",SUMIFS('BSE - SENSEX Index Options'!$L:$L,'BSE - SENSEX Index Options'!$C:$C,$A240,'BSE - SENSEX Index Options'!$B:$B,G$147,'BSE - SENSEX Index Options'!$H:$H,"Weekly*")+SUMIFS('BSE - SENSEX Index Options'!$L:$L,'BSE - SENSEX Index Options'!$C:$C,$A240,'BSE - SENSEX Index Options'!$B:$B,G$147,'BSE - SENSEX Index Options'!$H:$H,"MDAW*")+SUMIFS('BSE - Other Index Options'!$L:$L,'BSE - Other Index Options'!$C:$C,$A240,'BSE - Other Index Options'!$B:$B,G$147,'BSE - Other Index Options'!$H:$H,"Weekly*")+SUMIFS('BSE - Other Index Options'!$L:$L,'BSE - Other Index Options'!$C:$C,$A240,'BSE - Other Index Options'!$B:$B,G$147,'BSE - Other Index Options'!$H:$H,"MDAW*"))</f>
        <v/>
      </c>
      <c r="H240" s="26" t="str">
        <f t="shared" si="8"/>
        <v/>
      </c>
    </row>
    <row r="241" spans="1:8" hidden="1" outlineLevel="1">
      <c r="A241" t="s">
        <v>119</v>
      </c>
      <c r="B241" s="26" t="str">
        <f>IF(SUMIFS('BSE - SENSEX Index Options'!$L:$L,'BSE - SENSEX Index Options'!$C:$C,$A241,'BSE - SENSEX Index Options'!$B:$B,B$147,'BSE - SENSEX Index Options'!$H:$H,"Weekly*")+SUMIFS('BSE - SENSEX Index Options'!$L:$L,'BSE - SENSEX Index Options'!$C:$C,$A241,'BSE - SENSEX Index Options'!$B:$B,B$147,'BSE - SENSEX Index Options'!$H:$H,"MDAW*")+SUMIFS('BSE - Other Index Options'!$L:$L,'BSE - Other Index Options'!$C:$C,$A241,'BSE - Other Index Options'!$B:$B,B$147,'BSE - Other Index Options'!$H:$H,"Weekly*")+SUMIFS('BSE - Other Index Options'!$L:$L,'BSE - Other Index Options'!$C:$C,$A241,'BSE - Other Index Options'!$B:$B,B$147,'BSE - Other Index Options'!$H:$H,"MDAW*")=0,"",SUMIFS('BSE - SENSEX Index Options'!$L:$L,'BSE - SENSEX Index Options'!$C:$C,$A241,'BSE - SENSEX Index Options'!$B:$B,B$147,'BSE - SENSEX Index Options'!$H:$H,"Weekly*")+SUMIFS('BSE - SENSEX Index Options'!$L:$L,'BSE - SENSEX Index Options'!$C:$C,$A241,'BSE - SENSEX Index Options'!$B:$B,B$147,'BSE - SENSEX Index Options'!$H:$H,"MDAW*")+SUMIFS('BSE - Other Index Options'!$L:$L,'BSE - Other Index Options'!$C:$C,$A241,'BSE - Other Index Options'!$B:$B,B$147,'BSE - Other Index Options'!$H:$H,"Weekly*")+SUMIFS('BSE - Other Index Options'!$L:$L,'BSE - Other Index Options'!$C:$C,$A241,'BSE - Other Index Options'!$B:$B,B$147,'BSE - Other Index Options'!$H:$H,"MDAW*"))</f>
        <v/>
      </c>
      <c r="C241" s="26" t="str">
        <f>IF(SUMIFS('BSE - SENSEX Index Options'!$L:$L,'BSE - SENSEX Index Options'!$C:$C,$A241,'BSE - SENSEX Index Options'!$B:$B,C$147,'BSE - SENSEX Index Options'!$H:$H,"Weekly*")+SUMIFS('BSE - SENSEX Index Options'!$L:$L,'BSE - SENSEX Index Options'!$C:$C,$A241,'BSE - SENSEX Index Options'!$B:$B,C$147,'BSE - SENSEX Index Options'!$H:$H,"MDAW*")+SUMIFS('BSE - Other Index Options'!$L:$L,'BSE - Other Index Options'!$C:$C,$A241,'BSE - Other Index Options'!$B:$B,C$147,'BSE - Other Index Options'!$H:$H,"Weekly*")+SUMIFS('BSE - Other Index Options'!$L:$L,'BSE - Other Index Options'!$C:$C,$A241,'BSE - Other Index Options'!$B:$B,C$147,'BSE - Other Index Options'!$H:$H,"MDAW*")=0,"",SUMIFS('BSE - SENSEX Index Options'!$L:$L,'BSE - SENSEX Index Options'!$C:$C,$A241,'BSE - SENSEX Index Options'!$B:$B,C$147,'BSE - SENSEX Index Options'!$H:$H,"Weekly*")+SUMIFS('BSE - SENSEX Index Options'!$L:$L,'BSE - SENSEX Index Options'!$C:$C,$A241,'BSE - SENSEX Index Options'!$B:$B,C$147,'BSE - SENSEX Index Options'!$H:$H,"MDAW*")+SUMIFS('BSE - Other Index Options'!$L:$L,'BSE - Other Index Options'!$C:$C,$A241,'BSE - Other Index Options'!$B:$B,C$147,'BSE - Other Index Options'!$H:$H,"Weekly*")+SUMIFS('BSE - Other Index Options'!$L:$L,'BSE - Other Index Options'!$C:$C,$A241,'BSE - Other Index Options'!$B:$B,C$147,'BSE - Other Index Options'!$H:$H,"MDAW*"))</f>
        <v/>
      </c>
      <c r="D241" s="26" t="str">
        <f>IF(SUMIFS('BSE - SENSEX Index Options'!$L:$L,'BSE - SENSEX Index Options'!$C:$C,$A241,'BSE - SENSEX Index Options'!$B:$B,D$147,'BSE - SENSEX Index Options'!$H:$H,"Weekly*")+SUMIFS('BSE - SENSEX Index Options'!$L:$L,'BSE - SENSEX Index Options'!$C:$C,$A241,'BSE - SENSEX Index Options'!$B:$B,D$147,'BSE - SENSEX Index Options'!$H:$H,"MDAW*")+SUMIFS('BSE - Other Index Options'!$L:$L,'BSE - Other Index Options'!$C:$C,$A241,'BSE - Other Index Options'!$B:$B,D$147,'BSE - Other Index Options'!$H:$H,"Weekly*")+SUMIFS('BSE - Other Index Options'!$L:$L,'BSE - Other Index Options'!$C:$C,$A241,'BSE - Other Index Options'!$B:$B,D$147,'BSE - Other Index Options'!$H:$H,"MDAW*")=0,"",SUMIFS('BSE - SENSEX Index Options'!$L:$L,'BSE - SENSEX Index Options'!$C:$C,$A241,'BSE - SENSEX Index Options'!$B:$B,D$147,'BSE - SENSEX Index Options'!$H:$H,"Weekly*")+SUMIFS('BSE - SENSEX Index Options'!$L:$L,'BSE - SENSEX Index Options'!$C:$C,$A241,'BSE - SENSEX Index Options'!$B:$B,D$147,'BSE - SENSEX Index Options'!$H:$H,"MDAW*")+SUMIFS('BSE - Other Index Options'!$L:$L,'BSE - Other Index Options'!$C:$C,$A241,'BSE - Other Index Options'!$B:$B,D$147,'BSE - Other Index Options'!$H:$H,"Weekly*")+SUMIFS('BSE - Other Index Options'!$L:$L,'BSE - Other Index Options'!$C:$C,$A241,'BSE - Other Index Options'!$B:$B,D$147,'BSE - Other Index Options'!$H:$H,"MDAW*"))</f>
        <v/>
      </c>
      <c r="E241" s="26" t="str">
        <f>IF(SUMIFS('BSE - SENSEX Index Options'!$L:$L,'BSE - SENSEX Index Options'!$C:$C,$A241,'BSE - SENSEX Index Options'!$B:$B,E$147,'BSE - SENSEX Index Options'!$H:$H,"Weekly*")+SUMIFS('BSE - SENSEX Index Options'!$L:$L,'BSE - SENSEX Index Options'!$C:$C,$A241,'BSE - SENSEX Index Options'!$B:$B,E$147,'BSE - SENSEX Index Options'!$H:$H,"MDAW*")+SUMIFS('BSE - Other Index Options'!$L:$L,'BSE - Other Index Options'!$C:$C,$A241,'BSE - Other Index Options'!$B:$B,E$147,'BSE - Other Index Options'!$H:$H,"Weekly*")+SUMIFS('BSE - Other Index Options'!$L:$L,'BSE - Other Index Options'!$C:$C,$A241,'BSE - Other Index Options'!$B:$B,E$147,'BSE - Other Index Options'!$H:$H,"MDAW*")=0,"",SUMIFS('BSE - SENSEX Index Options'!$L:$L,'BSE - SENSEX Index Options'!$C:$C,$A241,'BSE - SENSEX Index Options'!$B:$B,E$147,'BSE - SENSEX Index Options'!$H:$H,"Weekly*")+SUMIFS('BSE - SENSEX Index Options'!$L:$L,'BSE - SENSEX Index Options'!$C:$C,$A241,'BSE - SENSEX Index Options'!$B:$B,E$147,'BSE - SENSEX Index Options'!$H:$H,"MDAW*")+SUMIFS('BSE - Other Index Options'!$L:$L,'BSE - Other Index Options'!$C:$C,$A241,'BSE - Other Index Options'!$B:$B,E$147,'BSE - Other Index Options'!$H:$H,"Weekly*")+SUMIFS('BSE - Other Index Options'!$L:$L,'BSE - Other Index Options'!$C:$C,$A241,'BSE - Other Index Options'!$B:$B,E$147,'BSE - Other Index Options'!$H:$H,"MDAW*"))</f>
        <v/>
      </c>
      <c r="F241" s="26" t="str">
        <f>IF(SUMIFS('BSE - SENSEX Index Options'!$L:$L,'BSE - SENSEX Index Options'!$C:$C,$A241,'BSE - SENSEX Index Options'!$B:$B,F$147,'BSE - SENSEX Index Options'!$H:$H,"Weekly*")+SUMIFS('BSE - SENSEX Index Options'!$L:$L,'BSE - SENSEX Index Options'!$C:$C,$A241,'BSE - SENSEX Index Options'!$B:$B,F$147,'BSE - SENSEX Index Options'!$H:$H,"MDAW*")+SUMIFS('BSE - Other Index Options'!$L:$L,'BSE - Other Index Options'!$C:$C,$A241,'BSE - Other Index Options'!$B:$B,F$147,'BSE - Other Index Options'!$H:$H,"Weekly*")+SUMIFS('BSE - Other Index Options'!$L:$L,'BSE - Other Index Options'!$C:$C,$A241,'BSE - Other Index Options'!$B:$B,F$147,'BSE - Other Index Options'!$H:$H,"MDAW*")=0,"",SUMIFS('BSE - SENSEX Index Options'!$L:$L,'BSE - SENSEX Index Options'!$C:$C,$A241,'BSE - SENSEX Index Options'!$B:$B,F$147,'BSE - SENSEX Index Options'!$H:$H,"Weekly*")+SUMIFS('BSE - SENSEX Index Options'!$L:$L,'BSE - SENSEX Index Options'!$C:$C,$A241,'BSE - SENSEX Index Options'!$B:$B,F$147,'BSE - SENSEX Index Options'!$H:$H,"MDAW*")+SUMIFS('BSE - Other Index Options'!$L:$L,'BSE - Other Index Options'!$C:$C,$A241,'BSE - Other Index Options'!$B:$B,F$147,'BSE - Other Index Options'!$H:$H,"Weekly*")+SUMIFS('BSE - Other Index Options'!$L:$L,'BSE - Other Index Options'!$C:$C,$A241,'BSE - Other Index Options'!$B:$B,F$147,'BSE - Other Index Options'!$H:$H,"MDAW*"))</f>
        <v/>
      </c>
      <c r="G241" s="26" t="str">
        <f>IF(SUMIFS('BSE - SENSEX Index Options'!$L:$L,'BSE - SENSEX Index Options'!$C:$C,$A241,'BSE - SENSEX Index Options'!$B:$B,G$147,'BSE - SENSEX Index Options'!$H:$H,"Weekly*")+SUMIFS('BSE - SENSEX Index Options'!$L:$L,'BSE - SENSEX Index Options'!$C:$C,$A241,'BSE - SENSEX Index Options'!$B:$B,G$147,'BSE - SENSEX Index Options'!$H:$H,"MDAW*")+SUMIFS('BSE - Other Index Options'!$L:$L,'BSE - Other Index Options'!$C:$C,$A241,'BSE - Other Index Options'!$B:$B,G$147,'BSE - Other Index Options'!$H:$H,"Weekly*")+SUMIFS('BSE - Other Index Options'!$L:$L,'BSE - Other Index Options'!$C:$C,$A241,'BSE - Other Index Options'!$B:$B,G$147,'BSE - Other Index Options'!$H:$H,"MDAW*")=0,"",SUMIFS('BSE - SENSEX Index Options'!$L:$L,'BSE - SENSEX Index Options'!$C:$C,$A241,'BSE - SENSEX Index Options'!$B:$B,G$147,'BSE - SENSEX Index Options'!$H:$H,"Weekly*")+SUMIFS('BSE - SENSEX Index Options'!$L:$L,'BSE - SENSEX Index Options'!$C:$C,$A241,'BSE - SENSEX Index Options'!$B:$B,G$147,'BSE - SENSEX Index Options'!$H:$H,"MDAW*")+SUMIFS('BSE - Other Index Options'!$L:$L,'BSE - Other Index Options'!$C:$C,$A241,'BSE - Other Index Options'!$B:$B,G$147,'BSE - Other Index Options'!$H:$H,"Weekly*")+SUMIFS('BSE - Other Index Options'!$L:$L,'BSE - Other Index Options'!$C:$C,$A241,'BSE - Other Index Options'!$B:$B,G$147,'BSE - Other Index Options'!$H:$H,"MDAW*"))</f>
        <v/>
      </c>
      <c r="H241" s="26" t="str">
        <f t="shared" si="8"/>
        <v/>
      </c>
    </row>
    <row r="242" spans="1:8" hidden="1" outlineLevel="1">
      <c r="A242" t="s">
        <v>120</v>
      </c>
      <c r="B242" s="26" t="str">
        <f>IF(SUMIFS('BSE - SENSEX Index Options'!$L:$L,'BSE - SENSEX Index Options'!$C:$C,$A242,'BSE - SENSEX Index Options'!$B:$B,B$147,'BSE - SENSEX Index Options'!$H:$H,"Weekly*")+SUMIFS('BSE - SENSEX Index Options'!$L:$L,'BSE - SENSEX Index Options'!$C:$C,$A242,'BSE - SENSEX Index Options'!$B:$B,B$147,'BSE - SENSEX Index Options'!$H:$H,"MDAW*")+SUMIFS('BSE - Other Index Options'!$L:$L,'BSE - Other Index Options'!$C:$C,$A242,'BSE - Other Index Options'!$B:$B,B$147,'BSE - Other Index Options'!$H:$H,"Weekly*")+SUMIFS('BSE - Other Index Options'!$L:$L,'BSE - Other Index Options'!$C:$C,$A242,'BSE - Other Index Options'!$B:$B,B$147,'BSE - Other Index Options'!$H:$H,"MDAW*")=0,"",SUMIFS('BSE - SENSEX Index Options'!$L:$L,'BSE - SENSEX Index Options'!$C:$C,$A242,'BSE - SENSEX Index Options'!$B:$B,B$147,'BSE - SENSEX Index Options'!$H:$H,"Weekly*")+SUMIFS('BSE - SENSEX Index Options'!$L:$L,'BSE - SENSEX Index Options'!$C:$C,$A242,'BSE - SENSEX Index Options'!$B:$B,B$147,'BSE - SENSEX Index Options'!$H:$H,"MDAW*")+SUMIFS('BSE - Other Index Options'!$L:$L,'BSE - Other Index Options'!$C:$C,$A242,'BSE - Other Index Options'!$B:$B,B$147,'BSE - Other Index Options'!$H:$H,"Weekly*")+SUMIFS('BSE - Other Index Options'!$L:$L,'BSE - Other Index Options'!$C:$C,$A242,'BSE - Other Index Options'!$B:$B,B$147,'BSE - Other Index Options'!$H:$H,"MDAW*"))</f>
        <v/>
      </c>
      <c r="C242" s="26" t="str">
        <f>IF(SUMIFS('BSE - SENSEX Index Options'!$L:$L,'BSE - SENSEX Index Options'!$C:$C,$A242,'BSE - SENSEX Index Options'!$B:$B,C$147,'BSE - SENSEX Index Options'!$H:$H,"Weekly*")+SUMIFS('BSE - SENSEX Index Options'!$L:$L,'BSE - SENSEX Index Options'!$C:$C,$A242,'BSE - SENSEX Index Options'!$B:$B,C$147,'BSE - SENSEX Index Options'!$H:$H,"MDAW*")+SUMIFS('BSE - Other Index Options'!$L:$L,'BSE - Other Index Options'!$C:$C,$A242,'BSE - Other Index Options'!$B:$B,C$147,'BSE - Other Index Options'!$H:$H,"Weekly*")+SUMIFS('BSE - Other Index Options'!$L:$L,'BSE - Other Index Options'!$C:$C,$A242,'BSE - Other Index Options'!$B:$B,C$147,'BSE - Other Index Options'!$H:$H,"MDAW*")=0,"",SUMIFS('BSE - SENSEX Index Options'!$L:$L,'BSE - SENSEX Index Options'!$C:$C,$A242,'BSE - SENSEX Index Options'!$B:$B,C$147,'BSE - SENSEX Index Options'!$H:$H,"Weekly*")+SUMIFS('BSE - SENSEX Index Options'!$L:$L,'BSE - SENSEX Index Options'!$C:$C,$A242,'BSE - SENSEX Index Options'!$B:$B,C$147,'BSE - SENSEX Index Options'!$H:$H,"MDAW*")+SUMIFS('BSE - Other Index Options'!$L:$L,'BSE - Other Index Options'!$C:$C,$A242,'BSE - Other Index Options'!$B:$B,C$147,'BSE - Other Index Options'!$H:$H,"Weekly*")+SUMIFS('BSE - Other Index Options'!$L:$L,'BSE - Other Index Options'!$C:$C,$A242,'BSE - Other Index Options'!$B:$B,C$147,'BSE - Other Index Options'!$H:$H,"MDAW*"))</f>
        <v/>
      </c>
      <c r="D242" s="26" t="str">
        <f>IF(SUMIFS('BSE - SENSEX Index Options'!$L:$L,'BSE - SENSEX Index Options'!$C:$C,$A242,'BSE - SENSEX Index Options'!$B:$B,D$147,'BSE - SENSEX Index Options'!$H:$H,"Weekly*")+SUMIFS('BSE - SENSEX Index Options'!$L:$L,'BSE - SENSEX Index Options'!$C:$C,$A242,'BSE - SENSEX Index Options'!$B:$B,D$147,'BSE - SENSEX Index Options'!$H:$H,"MDAW*")+SUMIFS('BSE - Other Index Options'!$L:$L,'BSE - Other Index Options'!$C:$C,$A242,'BSE - Other Index Options'!$B:$B,D$147,'BSE - Other Index Options'!$H:$H,"Weekly*")+SUMIFS('BSE - Other Index Options'!$L:$L,'BSE - Other Index Options'!$C:$C,$A242,'BSE - Other Index Options'!$B:$B,D$147,'BSE - Other Index Options'!$H:$H,"MDAW*")=0,"",SUMIFS('BSE - SENSEX Index Options'!$L:$L,'BSE - SENSEX Index Options'!$C:$C,$A242,'BSE - SENSEX Index Options'!$B:$B,D$147,'BSE - SENSEX Index Options'!$H:$H,"Weekly*")+SUMIFS('BSE - SENSEX Index Options'!$L:$L,'BSE - SENSEX Index Options'!$C:$C,$A242,'BSE - SENSEX Index Options'!$B:$B,D$147,'BSE - SENSEX Index Options'!$H:$H,"MDAW*")+SUMIFS('BSE - Other Index Options'!$L:$L,'BSE - Other Index Options'!$C:$C,$A242,'BSE - Other Index Options'!$B:$B,D$147,'BSE - Other Index Options'!$H:$H,"Weekly*")+SUMIFS('BSE - Other Index Options'!$L:$L,'BSE - Other Index Options'!$C:$C,$A242,'BSE - Other Index Options'!$B:$B,D$147,'BSE - Other Index Options'!$H:$H,"MDAW*"))</f>
        <v/>
      </c>
      <c r="E242" s="26" t="str">
        <f>IF(SUMIFS('BSE - SENSEX Index Options'!$L:$L,'BSE - SENSEX Index Options'!$C:$C,$A242,'BSE - SENSEX Index Options'!$B:$B,E$147,'BSE - SENSEX Index Options'!$H:$H,"Weekly*")+SUMIFS('BSE - SENSEX Index Options'!$L:$L,'BSE - SENSEX Index Options'!$C:$C,$A242,'BSE - SENSEX Index Options'!$B:$B,E$147,'BSE - SENSEX Index Options'!$H:$H,"MDAW*")+SUMIFS('BSE - Other Index Options'!$L:$L,'BSE - Other Index Options'!$C:$C,$A242,'BSE - Other Index Options'!$B:$B,E$147,'BSE - Other Index Options'!$H:$H,"Weekly*")+SUMIFS('BSE - Other Index Options'!$L:$L,'BSE - Other Index Options'!$C:$C,$A242,'BSE - Other Index Options'!$B:$B,E$147,'BSE - Other Index Options'!$H:$H,"MDAW*")=0,"",SUMIFS('BSE - SENSEX Index Options'!$L:$L,'BSE - SENSEX Index Options'!$C:$C,$A242,'BSE - SENSEX Index Options'!$B:$B,E$147,'BSE - SENSEX Index Options'!$H:$H,"Weekly*")+SUMIFS('BSE - SENSEX Index Options'!$L:$L,'BSE - SENSEX Index Options'!$C:$C,$A242,'BSE - SENSEX Index Options'!$B:$B,E$147,'BSE - SENSEX Index Options'!$H:$H,"MDAW*")+SUMIFS('BSE - Other Index Options'!$L:$L,'BSE - Other Index Options'!$C:$C,$A242,'BSE - Other Index Options'!$B:$B,E$147,'BSE - Other Index Options'!$H:$H,"Weekly*")+SUMIFS('BSE - Other Index Options'!$L:$L,'BSE - Other Index Options'!$C:$C,$A242,'BSE - Other Index Options'!$B:$B,E$147,'BSE - Other Index Options'!$H:$H,"MDAW*"))</f>
        <v/>
      </c>
      <c r="F242" s="26" t="str">
        <f>IF(SUMIFS('BSE - SENSEX Index Options'!$L:$L,'BSE - SENSEX Index Options'!$C:$C,$A242,'BSE - SENSEX Index Options'!$B:$B,F$147,'BSE - SENSEX Index Options'!$H:$H,"Weekly*")+SUMIFS('BSE - SENSEX Index Options'!$L:$L,'BSE - SENSEX Index Options'!$C:$C,$A242,'BSE - SENSEX Index Options'!$B:$B,F$147,'BSE - SENSEX Index Options'!$H:$H,"MDAW*")+SUMIFS('BSE - Other Index Options'!$L:$L,'BSE - Other Index Options'!$C:$C,$A242,'BSE - Other Index Options'!$B:$B,F$147,'BSE - Other Index Options'!$H:$H,"Weekly*")+SUMIFS('BSE - Other Index Options'!$L:$L,'BSE - Other Index Options'!$C:$C,$A242,'BSE - Other Index Options'!$B:$B,F$147,'BSE - Other Index Options'!$H:$H,"MDAW*")=0,"",SUMIFS('BSE - SENSEX Index Options'!$L:$L,'BSE - SENSEX Index Options'!$C:$C,$A242,'BSE - SENSEX Index Options'!$B:$B,F$147,'BSE - SENSEX Index Options'!$H:$H,"Weekly*")+SUMIFS('BSE - SENSEX Index Options'!$L:$L,'BSE - SENSEX Index Options'!$C:$C,$A242,'BSE - SENSEX Index Options'!$B:$B,F$147,'BSE - SENSEX Index Options'!$H:$H,"MDAW*")+SUMIFS('BSE - Other Index Options'!$L:$L,'BSE - Other Index Options'!$C:$C,$A242,'BSE - Other Index Options'!$B:$B,F$147,'BSE - Other Index Options'!$H:$H,"Weekly*")+SUMIFS('BSE - Other Index Options'!$L:$L,'BSE - Other Index Options'!$C:$C,$A242,'BSE - Other Index Options'!$B:$B,F$147,'BSE - Other Index Options'!$H:$H,"MDAW*"))</f>
        <v/>
      </c>
      <c r="G242" s="26" t="str">
        <f>IF(SUMIFS('BSE - SENSEX Index Options'!$L:$L,'BSE - SENSEX Index Options'!$C:$C,$A242,'BSE - SENSEX Index Options'!$B:$B,G$147,'BSE - SENSEX Index Options'!$H:$H,"Weekly*")+SUMIFS('BSE - SENSEX Index Options'!$L:$L,'BSE - SENSEX Index Options'!$C:$C,$A242,'BSE - SENSEX Index Options'!$B:$B,G$147,'BSE - SENSEX Index Options'!$H:$H,"MDAW*")+SUMIFS('BSE - Other Index Options'!$L:$L,'BSE - Other Index Options'!$C:$C,$A242,'BSE - Other Index Options'!$B:$B,G$147,'BSE - Other Index Options'!$H:$H,"Weekly*")+SUMIFS('BSE - Other Index Options'!$L:$L,'BSE - Other Index Options'!$C:$C,$A242,'BSE - Other Index Options'!$B:$B,G$147,'BSE - Other Index Options'!$H:$H,"MDAW*")=0,"",SUMIFS('BSE - SENSEX Index Options'!$L:$L,'BSE - SENSEX Index Options'!$C:$C,$A242,'BSE - SENSEX Index Options'!$B:$B,G$147,'BSE - SENSEX Index Options'!$H:$H,"Weekly*")+SUMIFS('BSE - SENSEX Index Options'!$L:$L,'BSE - SENSEX Index Options'!$C:$C,$A242,'BSE - SENSEX Index Options'!$B:$B,G$147,'BSE - SENSEX Index Options'!$H:$H,"MDAW*")+SUMIFS('BSE - Other Index Options'!$L:$L,'BSE - Other Index Options'!$C:$C,$A242,'BSE - Other Index Options'!$B:$B,G$147,'BSE - Other Index Options'!$H:$H,"Weekly*")+SUMIFS('BSE - Other Index Options'!$L:$L,'BSE - Other Index Options'!$C:$C,$A242,'BSE - Other Index Options'!$B:$B,G$147,'BSE - Other Index Options'!$H:$H,"MDAW*"))</f>
        <v/>
      </c>
      <c r="H242" s="26" t="str">
        <f t="shared" si="8"/>
        <v/>
      </c>
    </row>
    <row r="243" spans="1:8" hidden="1" outlineLevel="1">
      <c r="A243" t="s">
        <v>121</v>
      </c>
      <c r="B243" s="26" t="str">
        <f>IF(SUMIFS('BSE - SENSEX Index Options'!$L:$L,'BSE - SENSEX Index Options'!$C:$C,$A243,'BSE - SENSEX Index Options'!$B:$B,B$147,'BSE - SENSEX Index Options'!$H:$H,"Weekly*")+SUMIFS('BSE - SENSEX Index Options'!$L:$L,'BSE - SENSEX Index Options'!$C:$C,$A243,'BSE - SENSEX Index Options'!$B:$B,B$147,'BSE - SENSEX Index Options'!$H:$H,"MDAW*")+SUMIFS('BSE - Other Index Options'!$L:$L,'BSE - Other Index Options'!$C:$C,$A243,'BSE - Other Index Options'!$B:$B,B$147,'BSE - Other Index Options'!$H:$H,"Weekly*")+SUMIFS('BSE - Other Index Options'!$L:$L,'BSE - Other Index Options'!$C:$C,$A243,'BSE - Other Index Options'!$B:$B,B$147,'BSE - Other Index Options'!$H:$H,"MDAW*")=0,"",SUMIFS('BSE - SENSEX Index Options'!$L:$L,'BSE - SENSEX Index Options'!$C:$C,$A243,'BSE - SENSEX Index Options'!$B:$B,B$147,'BSE - SENSEX Index Options'!$H:$H,"Weekly*")+SUMIFS('BSE - SENSEX Index Options'!$L:$L,'BSE - SENSEX Index Options'!$C:$C,$A243,'BSE - SENSEX Index Options'!$B:$B,B$147,'BSE - SENSEX Index Options'!$H:$H,"MDAW*")+SUMIFS('BSE - Other Index Options'!$L:$L,'BSE - Other Index Options'!$C:$C,$A243,'BSE - Other Index Options'!$B:$B,B$147,'BSE - Other Index Options'!$H:$H,"Weekly*")+SUMIFS('BSE - Other Index Options'!$L:$L,'BSE - Other Index Options'!$C:$C,$A243,'BSE - Other Index Options'!$B:$B,B$147,'BSE - Other Index Options'!$H:$H,"MDAW*"))</f>
        <v/>
      </c>
      <c r="C243" s="26" t="str">
        <f>IF(SUMIFS('BSE - SENSEX Index Options'!$L:$L,'BSE - SENSEX Index Options'!$C:$C,$A243,'BSE - SENSEX Index Options'!$B:$B,C$147,'BSE - SENSEX Index Options'!$H:$H,"Weekly*")+SUMIFS('BSE - SENSEX Index Options'!$L:$L,'BSE - SENSEX Index Options'!$C:$C,$A243,'BSE - SENSEX Index Options'!$B:$B,C$147,'BSE - SENSEX Index Options'!$H:$H,"MDAW*")+SUMIFS('BSE - Other Index Options'!$L:$L,'BSE - Other Index Options'!$C:$C,$A243,'BSE - Other Index Options'!$B:$B,C$147,'BSE - Other Index Options'!$H:$H,"Weekly*")+SUMIFS('BSE - Other Index Options'!$L:$L,'BSE - Other Index Options'!$C:$C,$A243,'BSE - Other Index Options'!$B:$B,C$147,'BSE - Other Index Options'!$H:$H,"MDAW*")=0,"",SUMIFS('BSE - SENSEX Index Options'!$L:$L,'BSE - SENSEX Index Options'!$C:$C,$A243,'BSE - SENSEX Index Options'!$B:$B,C$147,'BSE - SENSEX Index Options'!$H:$H,"Weekly*")+SUMIFS('BSE - SENSEX Index Options'!$L:$L,'BSE - SENSEX Index Options'!$C:$C,$A243,'BSE - SENSEX Index Options'!$B:$B,C$147,'BSE - SENSEX Index Options'!$H:$H,"MDAW*")+SUMIFS('BSE - Other Index Options'!$L:$L,'BSE - Other Index Options'!$C:$C,$A243,'BSE - Other Index Options'!$B:$B,C$147,'BSE - Other Index Options'!$H:$H,"Weekly*")+SUMIFS('BSE - Other Index Options'!$L:$L,'BSE - Other Index Options'!$C:$C,$A243,'BSE - Other Index Options'!$B:$B,C$147,'BSE - Other Index Options'!$H:$H,"MDAW*"))</f>
        <v/>
      </c>
      <c r="D243" s="26" t="str">
        <f>IF(SUMIFS('BSE - SENSEX Index Options'!$L:$L,'BSE - SENSEX Index Options'!$C:$C,$A243,'BSE - SENSEX Index Options'!$B:$B,D$147,'BSE - SENSEX Index Options'!$H:$H,"Weekly*")+SUMIFS('BSE - SENSEX Index Options'!$L:$L,'BSE - SENSEX Index Options'!$C:$C,$A243,'BSE - SENSEX Index Options'!$B:$B,D$147,'BSE - SENSEX Index Options'!$H:$H,"MDAW*")+SUMIFS('BSE - Other Index Options'!$L:$L,'BSE - Other Index Options'!$C:$C,$A243,'BSE - Other Index Options'!$B:$B,D$147,'BSE - Other Index Options'!$H:$H,"Weekly*")+SUMIFS('BSE - Other Index Options'!$L:$L,'BSE - Other Index Options'!$C:$C,$A243,'BSE - Other Index Options'!$B:$B,D$147,'BSE - Other Index Options'!$H:$H,"MDAW*")=0,"",SUMIFS('BSE - SENSEX Index Options'!$L:$L,'BSE - SENSEX Index Options'!$C:$C,$A243,'BSE - SENSEX Index Options'!$B:$B,D$147,'BSE - SENSEX Index Options'!$H:$H,"Weekly*")+SUMIFS('BSE - SENSEX Index Options'!$L:$L,'BSE - SENSEX Index Options'!$C:$C,$A243,'BSE - SENSEX Index Options'!$B:$B,D$147,'BSE - SENSEX Index Options'!$H:$H,"MDAW*")+SUMIFS('BSE - Other Index Options'!$L:$L,'BSE - Other Index Options'!$C:$C,$A243,'BSE - Other Index Options'!$B:$B,D$147,'BSE - Other Index Options'!$H:$H,"Weekly*")+SUMIFS('BSE - Other Index Options'!$L:$L,'BSE - Other Index Options'!$C:$C,$A243,'BSE - Other Index Options'!$B:$B,D$147,'BSE - Other Index Options'!$H:$H,"MDAW*"))</f>
        <v/>
      </c>
      <c r="E243" s="26" t="str">
        <f>IF(SUMIFS('BSE - SENSEX Index Options'!$L:$L,'BSE - SENSEX Index Options'!$C:$C,$A243,'BSE - SENSEX Index Options'!$B:$B,E$147,'BSE - SENSEX Index Options'!$H:$H,"Weekly*")+SUMIFS('BSE - SENSEX Index Options'!$L:$L,'BSE - SENSEX Index Options'!$C:$C,$A243,'BSE - SENSEX Index Options'!$B:$B,E$147,'BSE - SENSEX Index Options'!$H:$H,"MDAW*")+SUMIFS('BSE - Other Index Options'!$L:$L,'BSE - Other Index Options'!$C:$C,$A243,'BSE - Other Index Options'!$B:$B,E$147,'BSE - Other Index Options'!$H:$H,"Weekly*")+SUMIFS('BSE - Other Index Options'!$L:$L,'BSE - Other Index Options'!$C:$C,$A243,'BSE - Other Index Options'!$B:$B,E$147,'BSE - Other Index Options'!$H:$H,"MDAW*")=0,"",SUMIFS('BSE - SENSEX Index Options'!$L:$L,'BSE - SENSEX Index Options'!$C:$C,$A243,'BSE - SENSEX Index Options'!$B:$B,E$147,'BSE - SENSEX Index Options'!$H:$H,"Weekly*")+SUMIFS('BSE - SENSEX Index Options'!$L:$L,'BSE - SENSEX Index Options'!$C:$C,$A243,'BSE - SENSEX Index Options'!$B:$B,E$147,'BSE - SENSEX Index Options'!$H:$H,"MDAW*")+SUMIFS('BSE - Other Index Options'!$L:$L,'BSE - Other Index Options'!$C:$C,$A243,'BSE - Other Index Options'!$B:$B,E$147,'BSE - Other Index Options'!$H:$H,"Weekly*")+SUMIFS('BSE - Other Index Options'!$L:$L,'BSE - Other Index Options'!$C:$C,$A243,'BSE - Other Index Options'!$B:$B,E$147,'BSE - Other Index Options'!$H:$H,"MDAW*"))</f>
        <v/>
      </c>
      <c r="F243" s="26" t="str">
        <f>IF(SUMIFS('BSE - SENSEX Index Options'!$L:$L,'BSE - SENSEX Index Options'!$C:$C,$A243,'BSE - SENSEX Index Options'!$B:$B,F$147,'BSE - SENSEX Index Options'!$H:$H,"Weekly*")+SUMIFS('BSE - SENSEX Index Options'!$L:$L,'BSE - SENSEX Index Options'!$C:$C,$A243,'BSE - SENSEX Index Options'!$B:$B,F$147,'BSE - SENSEX Index Options'!$H:$H,"MDAW*")+SUMIFS('BSE - Other Index Options'!$L:$L,'BSE - Other Index Options'!$C:$C,$A243,'BSE - Other Index Options'!$B:$B,F$147,'BSE - Other Index Options'!$H:$H,"Weekly*")+SUMIFS('BSE - Other Index Options'!$L:$L,'BSE - Other Index Options'!$C:$C,$A243,'BSE - Other Index Options'!$B:$B,F$147,'BSE - Other Index Options'!$H:$H,"MDAW*")=0,"",SUMIFS('BSE - SENSEX Index Options'!$L:$L,'BSE - SENSEX Index Options'!$C:$C,$A243,'BSE - SENSEX Index Options'!$B:$B,F$147,'BSE - SENSEX Index Options'!$H:$H,"Weekly*")+SUMIFS('BSE - SENSEX Index Options'!$L:$L,'BSE - SENSEX Index Options'!$C:$C,$A243,'BSE - SENSEX Index Options'!$B:$B,F$147,'BSE - SENSEX Index Options'!$H:$H,"MDAW*")+SUMIFS('BSE - Other Index Options'!$L:$L,'BSE - Other Index Options'!$C:$C,$A243,'BSE - Other Index Options'!$B:$B,F$147,'BSE - Other Index Options'!$H:$H,"Weekly*")+SUMIFS('BSE - Other Index Options'!$L:$L,'BSE - Other Index Options'!$C:$C,$A243,'BSE - Other Index Options'!$B:$B,F$147,'BSE - Other Index Options'!$H:$H,"MDAW*"))</f>
        <v/>
      </c>
      <c r="G243" s="26" t="str">
        <f>IF(SUMIFS('BSE - SENSEX Index Options'!$L:$L,'BSE - SENSEX Index Options'!$C:$C,$A243,'BSE - SENSEX Index Options'!$B:$B,G$147,'BSE - SENSEX Index Options'!$H:$H,"Weekly*")+SUMIFS('BSE - SENSEX Index Options'!$L:$L,'BSE - SENSEX Index Options'!$C:$C,$A243,'BSE - SENSEX Index Options'!$B:$B,G$147,'BSE - SENSEX Index Options'!$H:$H,"MDAW*")+SUMIFS('BSE - Other Index Options'!$L:$L,'BSE - Other Index Options'!$C:$C,$A243,'BSE - Other Index Options'!$B:$B,G$147,'BSE - Other Index Options'!$H:$H,"Weekly*")+SUMIFS('BSE - Other Index Options'!$L:$L,'BSE - Other Index Options'!$C:$C,$A243,'BSE - Other Index Options'!$B:$B,G$147,'BSE - Other Index Options'!$H:$H,"MDAW*")=0,"",SUMIFS('BSE - SENSEX Index Options'!$L:$L,'BSE - SENSEX Index Options'!$C:$C,$A243,'BSE - SENSEX Index Options'!$B:$B,G$147,'BSE - SENSEX Index Options'!$H:$H,"Weekly*")+SUMIFS('BSE - SENSEX Index Options'!$L:$L,'BSE - SENSEX Index Options'!$C:$C,$A243,'BSE - SENSEX Index Options'!$B:$B,G$147,'BSE - SENSEX Index Options'!$H:$H,"MDAW*")+SUMIFS('BSE - Other Index Options'!$L:$L,'BSE - Other Index Options'!$C:$C,$A243,'BSE - Other Index Options'!$B:$B,G$147,'BSE - Other Index Options'!$H:$H,"Weekly*")+SUMIFS('BSE - Other Index Options'!$L:$L,'BSE - Other Index Options'!$C:$C,$A243,'BSE - Other Index Options'!$B:$B,G$147,'BSE - Other Index Options'!$H:$H,"MDAW*"))</f>
        <v/>
      </c>
      <c r="H243" s="26" t="str">
        <f t="shared" si="8"/>
        <v/>
      </c>
    </row>
    <row r="244" spans="1:8" hidden="1" outlineLevel="1">
      <c r="A244" t="s">
        <v>122</v>
      </c>
      <c r="B244" s="26" t="str">
        <f>IF(SUMIFS('BSE - SENSEX Index Options'!$L:$L,'BSE - SENSEX Index Options'!$C:$C,$A244,'BSE - SENSEX Index Options'!$B:$B,B$147,'BSE - SENSEX Index Options'!$H:$H,"Weekly*")+SUMIFS('BSE - SENSEX Index Options'!$L:$L,'BSE - SENSEX Index Options'!$C:$C,$A244,'BSE - SENSEX Index Options'!$B:$B,B$147,'BSE - SENSEX Index Options'!$H:$H,"MDAW*")+SUMIFS('BSE - Other Index Options'!$L:$L,'BSE - Other Index Options'!$C:$C,$A244,'BSE - Other Index Options'!$B:$B,B$147,'BSE - Other Index Options'!$H:$H,"Weekly*")+SUMIFS('BSE - Other Index Options'!$L:$L,'BSE - Other Index Options'!$C:$C,$A244,'BSE - Other Index Options'!$B:$B,B$147,'BSE - Other Index Options'!$H:$H,"MDAW*")=0,"",SUMIFS('BSE - SENSEX Index Options'!$L:$L,'BSE - SENSEX Index Options'!$C:$C,$A244,'BSE - SENSEX Index Options'!$B:$B,B$147,'BSE - SENSEX Index Options'!$H:$H,"Weekly*")+SUMIFS('BSE - SENSEX Index Options'!$L:$L,'BSE - SENSEX Index Options'!$C:$C,$A244,'BSE - SENSEX Index Options'!$B:$B,B$147,'BSE - SENSEX Index Options'!$H:$H,"MDAW*")+SUMIFS('BSE - Other Index Options'!$L:$L,'BSE - Other Index Options'!$C:$C,$A244,'BSE - Other Index Options'!$B:$B,B$147,'BSE - Other Index Options'!$H:$H,"Weekly*")+SUMIFS('BSE - Other Index Options'!$L:$L,'BSE - Other Index Options'!$C:$C,$A244,'BSE - Other Index Options'!$B:$B,B$147,'BSE - Other Index Options'!$H:$H,"MDAW*"))</f>
        <v/>
      </c>
      <c r="C244" s="26" t="str">
        <f>IF(SUMIFS('BSE - SENSEX Index Options'!$L:$L,'BSE - SENSEX Index Options'!$C:$C,$A244,'BSE - SENSEX Index Options'!$B:$B,C$147,'BSE - SENSEX Index Options'!$H:$H,"Weekly*")+SUMIFS('BSE - SENSEX Index Options'!$L:$L,'BSE - SENSEX Index Options'!$C:$C,$A244,'BSE - SENSEX Index Options'!$B:$B,C$147,'BSE - SENSEX Index Options'!$H:$H,"MDAW*")+SUMIFS('BSE - Other Index Options'!$L:$L,'BSE - Other Index Options'!$C:$C,$A244,'BSE - Other Index Options'!$B:$B,C$147,'BSE - Other Index Options'!$H:$H,"Weekly*")+SUMIFS('BSE - Other Index Options'!$L:$L,'BSE - Other Index Options'!$C:$C,$A244,'BSE - Other Index Options'!$B:$B,C$147,'BSE - Other Index Options'!$H:$H,"MDAW*")=0,"",SUMIFS('BSE - SENSEX Index Options'!$L:$L,'BSE - SENSEX Index Options'!$C:$C,$A244,'BSE - SENSEX Index Options'!$B:$B,C$147,'BSE - SENSEX Index Options'!$H:$H,"Weekly*")+SUMIFS('BSE - SENSEX Index Options'!$L:$L,'BSE - SENSEX Index Options'!$C:$C,$A244,'BSE - SENSEX Index Options'!$B:$B,C$147,'BSE - SENSEX Index Options'!$H:$H,"MDAW*")+SUMIFS('BSE - Other Index Options'!$L:$L,'BSE - Other Index Options'!$C:$C,$A244,'BSE - Other Index Options'!$B:$B,C$147,'BSE - Other Index Options'!$H:$H,"Weekly*")+SUMIFS('BSE - Other Index Options'!$L:$L,'BSE - Other Index Options'!$C:$C,$A244,'BSE - Other Index Options'!$B:$B,C$147,'BSE - Other Index Options'!$H:$H,"MDAW*"))</f>
        <v/>
      </c>
      <c r="D244" s="26" t="str">
        <f>IF(SUMIFS('BSE - SENSEX Index Options'!$L:$L,'BSE - SENSEX Index Options'!$C:$C,$A244,'BSE - SENSEX Index Options'!$B:$B,D$147,'BSE - SENSEX Index Options'!$H:$H,"Weekly*")+SUMIFS('BSE - SENSEX Index Options'!$L:$L,'BSE - SENSEX Index Options'!$C:$C,$A244,'BSE - SENSEX Index Options'!$B:$B,D$147,'BSE - SENSEX Index Options'!$H:$H,"MDAW*")+SUMIFS('BSE - Other Index Options'!$L:$L,'BSE - Other Index Options'!$C:$C,$A244,'BSE - Other Index Options'!$B:$B,D$147,'BSE - Other Index Options'!$H:$H,"Weekly*")+SUMIFS('BSE - Other Index Options'!$L:$L,'BSE - Other Index Options'!$C:$C,$A244,'BSE - Other Index Options'!$B:$B,D$147,'BSE - Other Index Options'!$H:$H,"MDAW*")=0,"",SUMIFS('BSE - SENSEX Index Options'!$L:$L,'BSE - SENSEX Index Options'!$C:$C,$A244,'BSE - SENSEX Index Options'!$B:$B,D$147,'BSE - SENSEX Index Options'!$H:$H,"Weekly*")+SUMIFS('BSE - SENSEX Index Options'!$L:$L,'BSE - SENSEX Index Options'!$C:$C,$A244,'BSE - SENSEX Index Options'!$B:$B,D$147,'BSE - SENSEX Index Options'!$H:$H,"MDAW*")+SUMIFS('BSE - Other Index Options'!$L:$L,'BSE - Other Index Options'!$C:$C,$A244,'BSE - Other Index Options'!$B:$B,D$147,'BSE - Other Index Options'!$H:$H,"Weekly*")+SUMIFS('BSE - Other Index Options'!$L:$L,'BSE - Other Index Options'!$C:$C,$A244,'BSE - Other Index Options'!$B:$B,D$147,'BSE - Other Index Options'!$H:$H,"MDAW*"))</f>
        <v/>
      </c>
      <c r="E244" s="26" t="str">
        <f>IF(SUMIFS('BSE - SENSEX Index Options'!$L:$L,'BSE - SENSEX Index Options'!$C:$C,$A244,'BSE - SENSEX Index Options'!$B:$B,E$147,'BSE - SENSEX Index Options'!$H:$H,"Weekly*")+SUMIFS('BSE - SENSEX Index Options'!$L:$L,'BSE - SENSEX Index Options'!$C:$C,$A244,'BSE - SENSEX Index Options'!$B:$B,E$147,'BSE - SENSEX Index Options'!$H:$H,"MDAW*")+SUMIFS('BSE - Other Index Options'!$L:$L,'BSE - Other Index Options'!$C:$C,$A244,'BSE - Other Index Options'!$B:$B,E$147,'BSE - Other Index Options'!$H:$H,"Weekly*")+SUMIFS('BSE - Other Index Options'!$L:$L,'BSE - Other Index Options'!$C:$C,$A244,'BSE - Other Index Options'!$B:$B,E$147,'BSE - Other Index Options'!$H:$H,"MDAW*")=0,"",SUMIFS('BSE - SENSEX Index Options'!$L:$L,'BSE - SENSEX Index Options'!$C:$C,$A244,'BSE - SENSEX Index Options'!$B:$B,E$147,'BSE - SENSEX Index Options'!$H:$H,"Weekly*")+SUMIFS('BSE - SENSEX Index Options'!$L:$L,'BSE - SENSEX Index Options'!$C:$C,$A244,'BSE - SENSEX Index Options'!$B:$B,E$147,'BSE - SENSEX Index Options'!$H:$H,"MDAW*")+SUMIFS('BSE - Other Index Options'!$L:$L,'BSE - Other Index Options'!$C:$C,$A244,'BSE - Other Index Options'!$B:$B,E$147,'BSE - Other Index Options'!$H:$H,"Weekly*")+SUMIFS('BSE - Other Index Options'!$L:$L,'BSE - Other Index Options'!$C:$C,$A244,'BSE - Other Index Options'!$B:$B,E$147,'BSE - Other Index Options'!$H:$H,"MDAW*"))</f>
        <v/>
      </c>
      <c r="F244" s="26" t="str">
        <f>IF(SUMIFS('BSE - SENSEX Index Options'!$L:$L,'BSE - SENSEX Index Options'!$C:$C,$A244,'BSE - SENSEX Index Options'!$B:$B,F$147,'BSE - SENSEX Index Options'!$H:$H,"Weekly*")+SUMIFS('BSE - SENSEX Index Options'!$L:$L,'BSE - SENSEX Index Options'!$C:$C,$A244,'BSE - SENSEX Index Options'!$B:$B,F$147,'BSE - SENSEX Index Options'!$H:$H,"MDAW*")+SUMIFS('BSE - Other Index Options'!$L:$L,'BSE - Other Index Options'!$C:$C,$A244,'BSE - Other Index Options'!$B:$B,F$147,'BSE - Other Index Options'!$H:$H,"Weekly*")+SUMIFS('BSE - Other Index Options'!$L:$L,'BSE - Other Index Options'!$C:$C,$A244,'BSE - Other Index Options'!$B:$B,F$147,'BSE - Other Index Options'!$H:$H,"MDAW*")=0,"",SUMIFS('BSE - SENSEX Index Options'!$L:$L,'BSE - SENSEX Index Options'!$C:$C,$A244,'BSE - SENSEX Index Options'!$B:$B,F$147,'BSE - SENSEX Index Options'!$H:$H,"Weekly*")+SUMIFS('BSE - SENSEX Index Options'!$L:$L,'BSE - SENSEX Index Options'!$C:$C,$A244,'BSE - SENSEX Index Options'!$B:$B,F$147,'BSE - SENSEX Index Options'!$H:$H,"MDAW*")+SUMIFS('BSE - Other Index Options'!$L:$L,'BSE - Other Index Options'!$C:$C,$A244,'BSE - Other Index Options'!$B:$B,F$147,'BSE - Other Index Options'!$H:$H,"Weekly*")+SUMIFS('BSE - Other Index Options'!$L:$L,'BSE - Other Index Options'!$C:$C,$A244,'BSE - Other Index Options'!$B:$B,F$147,'BSE - Other Index Options'!$H:$H,"MDAW*"))</f>
        <v/>
      </c>
      <c r="G244" s="26" t="str">
        <f>IF(SUMIFS('BSE - SENSEX Index Options'!$L:$L,'BSE - SENSEX Index Options'!$C:$C,$A244,'BSE - SENSEX Index Options'!$B:$B,G$147,'BSE - SENSEX Index Options'!$H:$H,"Weekly*")+SUMIFS('BSE - SENSEX Index Options'!$L:$L,'BSE - SENSEX Index Options'!$C:$C,$A244,'BSE - SENSEX Index Options'!$B:$B,G$147,'BSE - SENSEX Index Options'!$H:$H,"MDAW*")+SUMIFS('BSE - Other Index Options'!$L:$L,'BSE - Other Index Options'!$C:$C,$A244,'BSE - Other Index Options'!$B:$B,G$147,'BSE - Other Index Options'!$H:$H,"Weekly*")+SUMIFS('BSE - Other Index Options'!$L:$L,'BSE - Other Index Options'!$C:$C,$A244,'BSE - Other Index Options'!$B:$B,G$147,'BSE - Other Index Options'!$H:$H,"MDAW*")=0,"",SUMIFS('BSE - SENSEX Index Options'!$L:$L,'BSE - SENSEX Index Options'!$C:$C,$A244,'BSE - SENSEX Index Options'!$B:$B,G$147,'BSE - SENSEX Index Options'!$H:$H,"Weekly*")+SUMIFS('BSE - SENSEX Index Options'!$L:$L,'BSE - SENSEX Index Options'!$C:$C,$A244,'BSE - SENSEX Index Options'!$B:$B,G$147,'BSE - SENSEX Index Options'!$H:$H,"MDAW*")+SUMIFS('BSE - Other Index Options'!$L:$L,'BSE - Other Index Options'!$C:$C,$A244,'BSE - Other Index Options'!$B:$B,G$147,'BSE - Other Index Options'!$H:$H,"Weekly*")+SUMIFS('BSE - Other Index Options'!$L:$L,'BSE - Other Index Options'!$C:$C,$A244,'BSE - Other Index Options'!$B:$B,G$147,'BSE - Other Index Options'!$H:$H,"MDAW*"))</f>
        <v/>
      </c>
      <c r="H244" s="26" t="str">
        <f t="shared" ref="H244:H275" si="9">IF(SUM(B244:G244)=0,"",SUM(B244:G244))</f>
        <v/>
      </c>
    </row>
    <row r="245" spans="1:8" hidden="1" outlineLevel="1">
      <c r="A245" t="s">
        <v>123</v>
      </c>
      <c r="B245" s="26" t="str">
        <f>IF(SUMIFS('BSE - SENSEX Index Options'!$L:$L,'BSE - SENSEX Index Options'!$C:$C,$A245,'BSE - SENSEX Index Options'!$B:$B,B$147,'BSE - SENSEX Index Options'!$H:$H,"Weekly*")+SUMIFS('BSE - SENSEX Index Options'!$L:$L,'BSE - SENSEX Index Options'!$C:$C,$A245,'BSE - SENSEX Index Options'!$B:$B,B$147,'BSE - SENSEX Index Options'!$H:$H,"MDAW*")+SUMIFS('BSE - Other Index Options'!$L:$L,'BSE - Other Index Options'!$C:$C,$A245,'BSE - Other Index Options'!$B:$B,B$147,'BSE - Other Index Options'!$H:$H,"Weekly*")+SUMIFS('BSE - Other Index Options'!$L:$L,'BSE - Other Index Options'!$C:$C,$A245,'BSE - Other Index Options'!$B:$B,B$147,'BSE - Other Index Options'!$H:$H,"MDAW*")=0,"",SUMIFS('BSE - SENSEX Index Options'!$L:$L,'BSE - SENSEX Index Options'!$C:$C,$A245,'BSE - SENSEX Index Options'!$B:$B,B$147,'BSE - SENSEX Index Options'!$H:$H,"Weekly*")+SUMIFS('BSE - SENSEX Index Options'!$L:$L,'BSE - SENSEX Index Options'!$C:$C,$A245,'BSE - SENSEX Index Options'!$B:$B,B$147,'BSE - SENSEX Index Options'!$H:$H,"MDAW*")+SUMIFS('BSE - Other Index Options'!$L:$L,'BSE - Other Index Options'!$C:$C,$A245,'BSE - Other Index Options'!$B:$B,B$147,'BSE - Other Index Options'!$H:$H,"Weekly*")+SUMIFS('BSE - Other Index Options'!$L:$L,'BSE - Other Index Options'!$C:$C,$A245,'BSE - Other Index Options'!$B:$B,B$147,'BSE - Other Index Options'!$H:$H,"MDAW*"))</f>
        <v/>
      </c>
      <c r="C245" s="26" t="str">
        <f>IF(SUMIFS('BSE - SENSEX Index Options'!$L:$L,'BSE - SENSEX Index Options'!$C:$C,$A245,'BSE - SENSEX Index Options'!$B:$B,C$147,'BSE - SENSEX Index Options'!$H:$H,"Weekly*")+SUMIFS('BSE - SENSEX Index Options'!$L:$L,'BSE - SENSEX Index Options'!$C:$C,$A245,'BSE - SENSEX Index Options'!$B:$B,C$147,'BSE - SENSEX Index Options'!$H:$H,"MDAW*")+SUMIFS('BSE - Other Index Options'!$L:$L,'BSE - Other Index Options'!$C:$C,$A245,'BSE - Other Index Options'!$B:$B,C$147,'BSE - Other Index Options'!$H:$H,"Weekly*")+SUMIFS('BSE - Other Index Options'!$L:$L,'BSE - Other Index Options'!$C:$C,$A245,'BSE - Other Index Options'!$B:$B,C$147,'BSE - Other Index Options'!$H:$H,"MDAW*")=0,"",SUMIFS('BSE - SENSEX Index Options'!$L:$L,'BSE - SENSEX Index Options'!$C:$C,$A245,'BSE - SENSEX Index Options'!$B:$B,C$147,'BSE - SENSEX Index Options'!$H:$H,"Weekly*")+SUMIFS('BSE - SENSEX Index Options'!$L:$L,'BSE - SENSEX Index Options'!$C:$C,$A245,'BSE - SENSEX Index Options'!$B:$B,C$147,'BSE - SENSEX Index Options'!$H:$H,"MDAW*")+SUMIFS('BSE - Other Index Options'!$L:$L,'BSE - Other Index Options'!$C:$C,$A245,'BSE - Other Index Options'!$B:$B,C$147,'BSE - Other Index Options'!$H:$H,"Weekly*")+SUMIFS('BSE - Other Index Options'!$L:$L,'BSE - Other Index Options'!$C:$C,$A245,'BSE - Other Index Options'!$B:$B,C$147,'BSE - Other Index Options'!$H:$H,"MDAW*"))</f>
        <v/>
      </c>
      <c r="D245" s="26" t="str">
        <f>IF(SUMIFS('BSE - SENSEX Index Options'!$L:$L,'BSE - SENSEX Index Options'!$C:$C,$A245,'BSE - SENSEX Index Options'!$B:$B,D$147,'BSE - SENSEX Index Options'!$H:$H,"Weekly*")+SUMIFS('BSE - SENSEX Index Options'!$L:$L,'BSE - SENSEX Index Options'!$C:$C,$A245,'BSE - SENSEX Index Options'!$B:$B,D$147,'BSE - SENSEX Index Options'!$H:$H,"MDAW*")+SUMIFS('BSE - Other Index Options'!$L:$L,'BSE - Other Index Options'!$C:$C,$A245,'BSE - Other Index Options'!$B:$B,D$147,'BSE - Other Index Options'!$H:$H,"Weekly*")+SUMIFS('BSE - Other Index Options'!$L:$L,'BSE - Other Index Options'!$C:$C,$A245,'BSE - Other Index Options'!$B:$B,D$147,'BSE - Other Index Options'!$H:$H,"MDAW*")=0,"",SUMIFS('BSE - SENSEX Index Options'!$L:$L,'BSE - SENSEX Index Options'!$C:$C,$A245,'BSE - SENSEX Index Options'!$B:$B,D$147,'BSE - SENSEX Index Options'!$H:$H,"Weekly*")+SUMIFS('BSE - SENSEX Index Options'!$L:$L,'BSE - SENSEX Index Options'!$C:$C,$A245,'BSE - SENSEX Index Options'!$B:$B,D$147,'BSE - SENSEX Index Options'!$H:$H,"MDAW*")+SUMIFS('BSE - Other Index Options'!$L:$L,'BSE - Other Index Options'!$C:$C,$A245,'BSE - Other Index Options'!$B:$B,D$147,'BSE - Other Index Options'!$H:$H,"Weekly*")+SUMIFS('BSE - Other Index Options'!$L:$L,'BSE - Other Index Options'!$C:$C,$A245,'BSE - Other Index Options'!$B:$B,D$147,'BSE - Other Index Options'!$H:$H,"MDAW*"))</f>
        <v/>
      </c>
      <c r="E245" s="26" t="str">
        <f>IF(SUMIFS('BSE - SENSEX Index Options'!$L:$L,'BSE - SENSEX Index Options'!$C:$C,$A245,'BSE - SENSEX Index Options'!$B:$B,E$147,'BSE - SENSEX Index Options'!$H:$H,"Weekly*")+SUMIFS('BSE - SENSEX Index Options'!$L:$L,'BSE - SENSEX Index Options'!$C:$C,$A245,'BSE - SENSEX Index Options'!$B:$B,E$147,'BSE - SENSEX Index Options'!$H:$H,"MDAW*")+SUMIFS('BSE - Other Index Options'!$L:$L,'BSE - Other Index Options'!$C:$C,$A245,'BSE - Other Index Options'!$B:$B,E$147,'BSE - Other Index Options'!$H:$H,"Weekly*")+SUMIFS('BSE - Other Index Options'!$L:$L,'BSE - Other Index Options'!$C:$C,$A245,'BSE - Other Index Options'!$B:$B,E$147,'BSE - Other Index Options'!$H:$H,"MDAW*")=0,"",SUMIFS('BSE - SENSEX Index Options'!$L:$L,'BSE - SENSEX Index Options'!$C:$C,$A245,'BSE - SENSEX Index Options'!$B:$B,E$147,'BSE - SENSEX Index Options'!$H:$H,"Weekly*")+SUMIFS('BSE - SENSEX Index Options'!$L:$L,'BSE - SENSEX Index Options'!$C:$C,$A245,'BSE - SENSEX Index Options'!$B:$B,E$147,'BSE - SENSEX Index Options'!$H:$H,"MDAW*")+SUMIFS('BSE - Other Index Options'!$L:$L,'BSE - Other Index Options'!$C:$C,$A245,'BSE - Other Index Options'!$B:$B,E$147,'BSE - Other Index Options'!$H:$H,"Weekly*")+SUMIFS('BSE - Other Index Options'!$L:$L,'BSE - Other Index Options'!$C:$C,$A245,'BSE - Other Index Options'!$B:$B,E$147,'BSE - Other Index Options'!$H:$H,"MDAW*"))</f>
        <v/>
      </c>
      <c r="F245" s="26" t="str">
        <f>IF(SUMIFS('BSE - SENSEX Index Options'!$L:$L,'BSE - SENSEX Index Options'!$C:$C,$A245,'BSE - SENSEX Index Options'!$B:$B,F$147,'BSE - SENSEX Index Options'!$H:$H,"Weekly*")+SUMIFS('BSE - SENSEX Index Options'!$L:$L,'BSE - SENSEX Index Options'!$C:$C,$A245,'BSE - SENSEX Index Options'!$B:$B,F$147,'BSE - SENSEX Index Options'!$H:$H,"MDAW*")+SUMIFS('BSE - Other Index Options'!$L:$L,'BSE - Other Index Options'!$C:$C,$A245,'BSE - Other Index Options'!$B:$B,F$147,'BSE - Other Index Options'!$H:$H,"Weekly*")+SUMIFS('BSE - Other Index Options'!$L:$L,'BSE - Other Index Options'!$C:$C,$A245,'BSE - Other Index Options'!$B:$B,F$147,'BSE - Other Index Options'!$H:$H,"MDAW*")=0,"",SUMIFS('BSE - SENSEX Index Options'!$L:$L,'BSE - SENSEX Index Options'!$C:$C,$A245,'BSE - SENSEX Index Options'!$B:$B,F$147,'BSE - SENSEX Index Options'!$H:$H,"Weekly*")+SUMIFS('BSE - SENSEX Index Options'!$L:$L,'BSE - SENSEX Index Options'!$C:$C,$A245,'BSE - SENSEX Index Options'!$B:$B,F$147,'BSE - SENSEX Index Options'!$H:$H,"MDAW*")+SUMIFS('BSE - Other Index Options'!$L:$L,'BSE - Other Index Options'!$C:$C,$A245,'BSE - Other Index Options'!$B:$B,F$147,'BSE - Other Index Options'!$H:$H,"Weekly*")+SUMIFS('BSE - Other Index Options'!$L:$L,'BSE - Other Index Options'!$C:$C,$A245,'BSE - Other Index Options'!$B:$B,F$147,'BSE - Other Index Options'!$H:$H,"MDAW*"))</f>
        <v/>
      </c>
      <c r="G245" s="26" t="str">
        <f>IF(SUMIFS('BSE - SENSEX Index Options'!$L:$L,'BSE - SENSEX Index Options'!$C:$C,$A245,'BSE - SENSEX Index Options'!$B:$B,G$147,'BSE - SENSEX Index Options'!$H:$H,"Weekly*")+SUMIFS('BSE - SENSEX Index Options'!$L:$L,'BSE - SENSEX Index Options'!$C:$C,$A245,'BSE - SENSEX Index Options'!$B:$B,G$147,'BSE - SENSEX Index Options'!$H:$H,"MDAW*")+SUMIFS('BSE - Other Index Options'!$L:$L,'BSE - Other Index Options'!$C:$C,$A245,'BSE - Other Index Options'!$B:$B,G$147,'BSE - Other Index Options'!$H:$H,"Weekly*")+SUMIFS('BSE - Other Index Options'!$L:$L,'BSE - Other Index Options'!$C:$C,$A245,'BSE - Other Index Options'!$B:$B,G$147,'BSE - Other Index Options'!$H:$H,"MDAW*")=0,"",SUMIFS('BSE - SENSEX Index Options'!$L:$L,'BSE - SENSEX Index Options'!$C:$C,$A245,'BSE - SENSEX Index Options'!$B:$B,G$147,'BSE - SENSEX Index Options'!$H:$H,"Weekly*")+SUMIFS('BSE - SENSEX Index Options'!$L:$L,'BSE - SENSEX Index Options'!$C:$C,$A245,'BSE - SENSEX Index Options'!$B:$B,G$147,'BSE - SENSEX Index Options'!$H:$H,"MDAW*")+SUMIFS('BSE - Other Index Options'!$L:$L,'BSE - Other Index Options'!$C:$C,$A245,'BSE - Other Index Options'!$B:$B,G$147,'BSE - Other Index Options'!$H:$H,"Weekly*")+SUMIFS('BSE - Other Index Options'!$L:$L,'BSE - Other Index Options'!$C:$C,$A245,'BSE - Other Index Options'!$B:$B,G$147,'BSE - Other Index Options'!$H:$H,"MDAW*"))</f>
        <v/>
      </c>
      <c r="H245" s="26" t="str">
        <f t="shared" si="9"/>
        <v/>
      </c>
    </row>
    <row r="246" spans="1:8" hidden="1" outlineLevel="1">
      <c r="A246" t="s">
        <v>124</v>
      </c>
      <c r="B246" s="26" t="str">
        <f>IF(SUMIFS('BSE - SENSEX Index Options'!$L:$L,'BSE - SENSEX Index Options'!$C:$C,$A246,'BSE - SENSEX Index Options'!$B:$B,B$147,'BSE - SENSEX Index Options'!$H:$H,"Weekly*")+SUMIFS('BSE - SENSEX Index Options'!$L:$L,'BSE - SENSEX Index Options'!$C:$C,$A246,'BSE - SENSEX Index Options'!$B:$B,B$147,'BSE - SENSEX Index Options'!$H:$H,"MDAW*")+SUMIFS('BSE - Other Index Options'!$L:$L,'BSE - Other Index Options'!$C:$C,$A246,'BSE - Other Index Options'!$B:$B,B$147,'BSE - Other Index Options'!$H:$H,"Weekly*")+SUMIFS('BSE - Other Index Options'!$L:$L,'BSE - Other Index Options'!$C:$C,$A246,'BSE - Other Index Options'!$B:$B,B$147,'BSE - Other Index Options'!$H:$H,"MDAW*")=0,"",SUMIFS('BSE - SENSEX Index Options'!$L:$L,'BSE - SENSEX Index Options'!$C:$C,$A246,'BSE - SENSEX Index Options'!$B:$B,B$147,'BSE - SENSEX Index Options'!$H:$H,"Weekly*")+SUMIFS('BSE - SENSEX Index Options'!$L:$L,'BSE - SENSEX Index Options'!$C:$C,$A246,'BSE - SENSEX Index Options'!$B:$B,B$147,'BSE - SENSEX Index Options'!$H:$H,"MDAW*")+SUMIFS('BSE - Other Index Options'!$L:$L,'BSE - Other Index Options'!$C:$C,$A246,'BSE - Other Index Options'!$B:$B,B$147,'BSE - Other Index Options'!$H:$H,"Weekly*")+SUMIFS('BSE - Other Index Options'!$L:$L,'BSE - Other Index Options'!$C:$C,$A246,'BSE - Other Index Options'!$B:$B,B$147,'BSE - Other Index Options'!$H:$H,"MDAW*"))</f>
        <v/>
      </c>
      <c r="C246" s="26" t="str">
        <f>IF(SUMIFS('BSE - SENSEX Index Options'!$L:$L,'BSE - SENSEX Index Options'!$C:$C,$A246,'BSE - SENSEX Index Options'!$B:$B,C$147,'BSE - SENSEX Index Options'!$H:$H,"Weekly*")+SUMIFS('BSE - SENSEX Index Options'!$L:$L,'BSE - SENSEX Index Options'!$C:$C,$A246,'BSE - SENSEX Index Options'!$B:$B,C$147,'BSE - SENSEX Index Options'!$H:$H,"MDAW*")+SUMIFS('BSE - Other Index Options'!$L:$L,'BSE - Other Index Options'!$C:$C,$A246,'BSE - Other Index Options'!$B:$B,C$147,'BSE - Other Index Options'!$H:$H,"Weekly*")+SUMIFS('BSE - Other Index Options'!$L:$L,'BSE - Other Index Options'!$C:$C,$A246,'BSE - Other Index Options'!$B:$B,C$147,'BSE - Other Index Options'!$H:$H,"MDAW*")=0,"",SUMIFS('BSE - SENSEX Index Options'!$L:$L,'BSE - SENSEX Index Options'!$C:$C,$A246,'BSE - SENSEX Index Options'!$B:$B,C$147,'BSE - SENSEX Index Options'!$H:$H,"Weekly*")+SUMIFS('BSE - SENSEX Index Options'!$L:$L,'BSE - SENSEX Index Options'!$C:$C,$A246,'BSE - SENSEX Index Options'!$B:$B,C$147,'BSE - SENSEX Index Options'!$H:$H,"MDAW*")+SUMIFS('BSE - Other Index Options'!$L:$L,'BSE - Other Index Options'!$C:$C,$A246,'BSE - Other Index Options'!$B:$B,C$147,'BSE - Other Index Options'!$H:$H,"Weekly*")+SUMIFS('BSE - Other Index Options'!$L:$L,'BSE - Other Index Options'!$C:$C,$A246,'BSE - Other Index Options'!$B:$B,C$147,'BSE - Other Index Options'!$H:$H,"MDAW*"))</f>
        <v/>
      </c>
      <c r="D246" s="26" t="str">
        <f>IF(SUMIFS('BSE - SENSEX Index Options'!$L:$L,'BSE - SENSEX Index Options'!$C:$C,$A246,'BSE - SENSEX Index Options'!$B:$B,D$147,'BSE - SENSEX Index Options'!$H:$H,"Weekly*")+SUMIFS('BSE - SENSEX Index Options'!$L:$L,'BSE - SENSEX Index Options'!$C:$C,$A246,'BSE - SENSEX Index Options'!$B:$B,D$147,'BSE - SENSEX Index Options'!$H:$H,"MDAW*")+SUMIFS('BSE - Other Index Options'!$L:$L,'BSE - Other Index Options'!$C:$C,$A246,'BSE - Other Index Options'!$B:$B,D$147,'BSE - Other Index Options'!$H:$H,"Weekly*")+SUMIFS('BSE - Other Index Options'!$L:$L,'BSE - Other Index Options'!$C:$C,$A246,'BSE - Other Index Options'!$B:$B,D$147,'BSE - Other Index Options'!$H:$H,"MDAW*")=0,"",SUMIFS('BSE - SENSEX Index Options'!$L:$L,'BSE - SENSEX Index Options'!$C:$C,$A246,'BSE - SENSEX Index Options'!$B:$B,D$147,'BSE - SENSEX Index Options'!$H:$H,"Weekly*")+SUMIFS('BSE - SENSEX Index Options'!$L:$L,'BSE - SENSEX Index Options'!$C:$C,$A246,'BSE - SENSEX Index Options'!$B:$B,D$147,'BSE - SENSEX Index Options'!$H:$H,"MDAW*")+SUMIFS('BSE - Other Index Options'!$L:$L,'BSE - Other Index Options'!$C:$C,$A246,'BSE - Other Index Options'!$B:$B,D$147,'BSE - Other Index Options'!$H:$H,"Weekly*")+SUMIFS('BSE - Other Index Options'!$L:$L,'BSE - Other Index Options'!$C:$C,$A246,'BSE - Other Index Options'!$B:$B,D$147,'BSE - Other Index Options'!$H:$H,"MDAW*"))</f>
        <v/>
      </c>
      <c r="E246" s="26" t="str">
        <f>IF(SUMIFS('BSE - SENSEX Index Options'!$L:$L,'BSE - SENSEX Index Options'!$C:$C,$A246,'BSE - SENSEX Index Options'!$B:$B,E$147,'BSE - SENSEX Index Options'!$H:$H,"Weekly*")+SUMIFS('BSE - SENSEX Index Options'!$L:$L,'BSE - SENSEX Index Options'!$C:$C,$A246,'BSE - SENSEX Index Options'!$B:$B,E$147,'BSE - SENSEX Index Options'!$H:$H,"MDAW*")+SUMIFS('BSE - Other Index Options'!$L:$L,'BSE - Other Index Options'!$C:$C,$A246,'BSE - Other Index Options'!$B:$B,E$147,'BSE - Other Index Options'!$H:$H,"Weekly*")+SUMIFS('BSE - Other Index Options'!$L:$L,'BSE - Other Index Options'!$C:$C,$A246,'BSE - Other Index Options'!$B:$B,E$147,'BSE - Other Index Options'!$H:$H,"MDAW*")=0,"",SUMIFS('BSE - SENSEX Index Options'!$L:$L,'BSE - SENSEX Index Options'!$C:$C,$A246,'BSE - SENSEX Index Options'!$B:$B,E$147,'BSE - SENSEX Index Options'!$H:$H,"Weekly*")+SUMIFS('BSE - SENSEX Index Options'!$L:$L,'BSE - SENSEX Index Options'!$C:$C,$A246,'BSE - SENSEX Index Options'!$B:$B,E$147,'BSE - SENSEX Index Options'!$H:$H,"MDAW*")+SUMIFS('BSE - Other Index Options'!$L:$L,'BSE - Other Index Options'!$C:$C,$A246,'BSE - Other Index Options'!$B:$B,E$147,'BSE - Other Index Options'!$H:$H,"Weekly*")+SUMIFS('BSE - Other Index Options'!$L:$L,'BSE - Other Index Options'!$C:$C,$A246,'BSE - Other Index Options'!$B:$B,E$147,'BSE - Other Index Options'!$H:$H,"MDAW*"))</f>
        <v/>
      </c>
      <c r="F246" s="26" t="str">
        <f>IF(SUMIFS('BSE - SENSEX Index Options'!$L:$L,'BSE - SENSEX Index Options'!$C:$C,$A246,'BSE - SENSEX Index Options'!$B:$B,F$147,'BSE - SENSEX Index Options'!$H:$H,"Weekly*")+SUMIFS('BSE - SENSEX Index Options'!$L:$L,'BSE - SENSEX Index Options'!$C:$C,$A246,'BSE - SENSEX Index Options'!$B:$B,F$147,'BSE - SENSEX Index Options'!$H:$H,"MDAW*")+SUMIFS('BSE - Other Index Options'!$L:$L,'BSE - Other Index Options'!$C:$C,$A246,'BSE - Other Index Options'!$B:$B,F$147,'BSE - Other Index Options'!$H:$H,"Weekly*")+SUMIFS('BSE - Other Index Options'!$L:$L,'BSE - Other Index Options'!$C:$C,$A246,'BSE - Other Index Options'!$B:$B,F$147,'BSE - Other Index Options'!$H:$H,"MDAW*")=0,"",SUMIFS('BSE - SENSEX Index Options'!$L:$L,'BSE - SENSEX Index Options'!$C:$C,$A246,'BSE - SENSEX Index Options'!$B:$B,F$147,'BSE - SENSEX Index Options'!$H:$H,"Weekly*")+SUMIFS('BSE - SENSEX Index Options'!$L:$L,'BSE - SENSEX Index Options'!$C:$C,$A246,'BSE - SENSEX Index Options'!$B:$B,F$147,'BSE - SENSEX Index Options'!$H:$H,"MDAW*")+SUMIFS('BSE - Other Index Options'!$L:$L,'BSE - Other Index Options'!$C:$C,$A246,'BSE - Other Index Options'!$B:$B,F$147,'BSE - Other Index Options'!$H:$H,"Weekly*")+SUMIFS('BSE - Other Index Options'!$L:$L,'BSE - Other Index Options'!$C:$C,$A246,'BSE - Other Index Options'!$B:$B,F$147,'BSE - Other Index Options'!$H:$H,"MDAW*"))</f>
        <v/>
      </c>
      <c r="G246" s="26" t="str">
        <f>IF(SUMIFS('BSE - SENSEX Index Options'!$L:$L,'BSE - SENSEX Index Options'!$C:$C,$A246,'BSE - SENSEX Index Options'!$B:$B,G$147,'BSE - SENSEX Index Options'!$H:$H,"Weekly*")+SUMIFS('BSE - SENSEX Index Options'!$L:$L,'BSE - SENSEX Index Options'!$C:$C,$A246,'BSE - SENSEX Index Options'!$B:$B,G$147,'BSE - SENSEX Index Options'!$H:$H,"MDAW*")+SUMIFS('BSE - Other Index Options'!$L:$L,'BSE - Other Index Options'!$C:$C,$A246,'BSE - Other Index Options'!$B:$B,G$147,'BSE - Other Index Options'!$H:$H,"Weekly*")+SUMIFS('BSE - Other Index Options'!$L:$L,'BSE - Other Index Options'!$C:$C,$A246,'BSE - Other Index Options'!$B:$B,G$147,'BSE - Other Index Options'!$H:$H,"MDAW*")=0,"",SUMIFS('BSE - SENSEX Index Options'!$L:$L,'BSE - SENSEX Index Options'!$C:$C,$A246,'BSE - SENSEX Index Options'!$B:$B,G$147,'BSE - SENSEX Index Options'!$H:$H,"Weekly*")+SUMIFS('BSE - SENSEX Index Options'!$L:$L,'BSE - SENSEX Index Options'!$C:$C,$A246,'BSE - SENSEX Index Options'!$B:$B,G$147,'BSE - SENSEX Index Options'!$H:$H,"MDAW*")+SUMIFS('BSE - Other Index Options'!$L:$L,'BSE - Other Index Options'!$C:$C,$A246,'BSE - Other Index Options'!$B:$B,G$147,'BSE - Other Index Options'!$H:$H,"Weekly*")+SUMIFS('BSE - Other Index Options'!$L:$L,'BSE - Other Index Options'!$C:$C,$A246,'BSE - Other Index Options'!$B:$B,G$147,'BSE - Other Index Options'!$H:$H,"MDAW*"))</f>
        <v/>
      </c>
      <c r="H246" s="26" t="str">
        <f t="shared" si="9"/>
        <v/>
      </c>
    </row>
    <row r="247" spans="1:8" hidden="1" outlineLevel="1">
      <c r="A247" t="s">
        <v>125</v>
      </c>
      <c r="B247" s="26" t="str">
        <f>IF(SUMIFS('BSE - SENSEX Index Options'!$L:$L,'BSE - SENSEX Index Options'!$C:$C,$A247,'BSE - SENSEX Index Options'!$B:$B,B$147,'BSE - SENSEX Index Options'!$H:$H,"Weekly*")+SUMIFS('BSE - SENSEX Index Options'!$L:$L,'BSE - SENSEX Index Options'!$C:$C,$A247,'BSE - SENSEX Index Options'!$B:$B,B$147,'BSE - SENSEX Index Options'!$H:$H,"MDAW*")+SUMIFS('BSE - Other Index Options'!$L:$L,'BSE - Other Index Options'!$C:$C,$A247,'BSE - Other Index Options'!$B:$B,B$147,'BSE - Other Index Options'!$H:$H,"Weekly*")+SUMIFS('BSE - Other Index Options'!$L:$L,'BSE - Other Index Options'!$C:$C,$A247,'BSE - Other Index Options'!$B:$B,B$147,'BSE - Other Index Options'!$H:$H,"MDAW*")=0,"",SUMIFS('BSE - SENSEX Index Options'!$L:$L,'BSE - SENSEX Index Options'!$C:$C,$A247,'BSE - SENSEX Index Options'!$B:$B,B$147,'BSE - SENSEX Index Options'!$H:$H,"Weekly*")+SUMIFS('BSE - SENSEX Index Options'!$L:$L,'BSE - SENSEX Index Options'!$C:$C,$A247,'BSE - SENSEX Index Options'!$B:$B,B$147,'BSE - SENSEX Index Options'!$H:$H,"MDAW*")+SUMIFS('BSE - Other Index Options'!$L:$L,'BSE - Other Index Options'!$C:$C,$A247,'BSE - Other Index Options'!$B:$B,B$147,'BSE - Other Index Options'!$H:$H,"Weekly*")+SUMIFS('BSE - Other Index Options'!$L:$L,'BSE - Other Index Options'!$C:$C,$A247,'BSE - Other Index Options'!$B:$B,B$147,'BSE - Other Index Options'!$H:$H,"MDAW*"))</f>
        <v/>
      </c>
      <c r="C247" s="26" t="str">
        <f>IF(SUMIFS('BSE - SENSEX Index Options'!$L:$L,'BSE - SENSEX Index Options'!$C:$C,$A247,'BSE - SENSEX Index Options'!$B:$B,C$147,'BSE - SENSEX Index Options'!$H:$H,"Weekly*")+SUMIFS('BSE - SENSEX Index Options'!$L:$L,'BSE - SENSEX Index Options'!$C:$C,$A247,'BSE - SENSEX Index Options'!$B:$B,C$147,'BSE - SENSEX Index Options'!$H:$H,"MDAW*")+SUMIFS('BSE - Other Index Options'!$L:$L,'BSE - Other Index Options'!$C:$C,$A247,'BSE - Other Index Options'!$B:$B,C$147,'BSE - Other Index Options'!$H:$H,"Weekly*")+SUMIFS('BSE - Other Index Options'!$L:$L,'BSE - Other Index Options'!$C:$C,$A247,'BSE - Other Index Options'!$B:$B,C$147,'BSE - Other Index Options'!$H:$H,"MDAW*")=0,"",SUMIFS('BSE - SENSEX Index Options'!$L:$L,'BSE - SENSEX Index Options'!$C:$C,$A247,'BSE - SENSEX Index Options'!$B:$B,C$147,'BSE - SENSEX Index Options'!$H:$H,"Weekly*")+SUMIFS('BSE - SENSEX Index Options'!$L:$L,'BSE - SENSEX Index Options'!$C:$C,$A247,'BSE - SENSEX Index Options'!$B:$B,C$147,'BSE - SENSEX Index Options'!$H:$H,"MDAW*")+SUMIFS('BSE - Other Index Options'!$L:$L,'BSE - Other Index Options'!$C:$C,$A247,'BSE - Other Index Options'!$B:$B,C$147,'BSE - Other Index Options'!$H:$H,"Weekly*")+SUMIFS('BSE - Other Index Options'!$L:$L,'BSE - Other Index Options'!$C:$C,$A247,'BSE - Other Index Options'!$B:$B,C$147,'BSE - Other Index Options'!$H:$H,"MDAW*"))</f>
        <v/>
      </c>
      <c r="D247" s="26" t="str">
        <f>IF(SUMIFS('BSE - SENSEX Index Options'!$L:$L,'BSE - SENSEX Index Options'!$C:$C,$A247,'BSE - SENSEX Index Options'!$B:$B,D$147,'BSE - SENSEX Index Options'!$H:$H,"Weekly*")+SUMIFS('BSE - SENSEX Index Options'!$L:$L,'BSE - SENSEX Index Options'!$C:$C,$A247,'BSE - SENSEX Index Options'!$B:$B,D$147,'BSE - SENSEX Index Options'!$H:$H,"MDAW*")+SUMIFS('BSE - Other Index Options'!$L:$L,'BSE - Other Index Options'!$C:$C,$A247,'BSE - Other Index Options'!$B:$B,D$147,'BSE - Other Index Options'!$H:$H,"Weekly*")+SUMIFS('BSE - Other Index Options'!$L:$L,'BSE - Other Index Options'!$C:$C,$A247,'BSE - Other Index Options'!$B:$B,D$147,'BSE - Other Index Options'!$H:$H,"MDAW*")=0,"",SUMIFS('BSE - SENSEX Index Options'!$L:$L,'BSE - SENSEX Index Options'!$C:$C,$A247,'BSE - SENSEX Index Options'!$B:$B,D$147,'BSE - SENSEX Index Options'!$H:$H,"Weekly*")+SUMIFS('BSE - SENSEX Index Options'!$L:$L,'BSE - SENSEX Index Options'!$C:$C,$A247,'BSE - SENSEX Index Options'!$B:$B,D$147,'BSE - SENSEX Index Options'!$H:$H,"MDAW*")+SUMIFS('BSE - Other Index Options'!$L:$L,'BSE - Other Index Options'!$C:$C,$A247,'BSE - Other Index Options'!$B:$B,D$147,'BSE - Other Index Options'!$H:$H,"Weekly*")+SUMIFS('BSE - Other Index Options'!$L:$L,'BSE - Other Index Options'!$C:$C,$A247,'BSE - Other Index Options'!$B:$B,D$147,'BSE - Other Index Options'!$H:$H,"MDAW*"))</f>
        <v/>
      </c>
      <c r="E247" s="26" t="str">
        <f>IF(SUMIFS('BSE - SENSEX Index Options'!$L:$L,'BSE - SENSEX Index Options'!$C:$C,$A247,'BSE - SENSEX Index Options'!$B:$B,E$147,'BSE - SENSEX Index Options'!$H:$H,"Weekly*")+SUMIFS('BSE - SENSEX Index Options'!$L:$L,'BSE - SENSEX Index Options'!$C:$C,$A247,'BSE - SENSEX Index Options'!$B:$B,E$147,'BSE - SENSEX Index Options'!$H:$H,"MDAW*")+SUMIFS('BSE - Other Index Options'!$L:$L,'BSE - Other Index Options'!$C:$C,$A247,'BSE - Other Index Options'!$B:$B,E$147,'BSE - Other Index Options'!$H:$H,"Weekly*")+SUMIFS('BSE - Other Index Options'!$L:$L,'BSE - Other Index Options'!$C:$C,$A247,'BSE - Other Index Options'!$B:$B,E$147,'BSE - Other Index Options'!$H:$H,"MDAW*")=0,"",SUMIFS('BSE - SENSEX Index Options'!$L:$L,'BSE - SENSEX Index Options'!$C:$C,$A247,'BSE - SENSEX Index Options'!$B:$B,E$147,'BSE - SENSEX Index Options'!$H:$H,"Weekly*")+SUMIFS('BSE - SENSEX Index Options'!$L:$L,'BSE - SENSEX Index Options'!$C:$C,$A247,'BSE - SENSEX Index Options'!$B:$B,E$147,'BSE - SENSEX Index Options'!$H:$H,"MDAW*")+SUMIFS('BSE - Other Index Options'!$L:$L,'BSE - Other Index Options'!$C:$C,$A247,'BSE - Other Index Options'!$B:$B,E$147,'BSE - Other Index Options'!$H:$H,"Weekly*")+SUMIFS('BSE - Other Index Options'!$L:$L,'BSE - Other Index Options'!$C:$C,$A247,'BSE - Other Index Options'!$B:$B,E$147,'BSE - Other Index Options'!$H:$H,"MDAW*"))</f>
        <v/>
      </c>
      <c r="F247" s="26" t="str">
        <f>IF(SUMIFS('BSE - SENSEX Index Options'!$L:$L,'BSE - SENSEX Index Options'!$C:$C,$A247,'BSE - SENSEX Index Options'!$B:$B,F$147,'BSE - SENSEX Index Options'!$H:$H,"Weekly*")+SUMIFS('BSE - SENSEX Index Options'!$L:$L,'BSE - SENSEX Index Options'!$C:$C,$A247,'BSE - SENSEX Index Options'!$B:$B,F$147,'BSE - SENSEX Index Options'!$H:$H,"MDAW*")+SUMIFS('BSE - Other Index Options'!$L:$L,'BSE - Other Index Options'!$C:$C,$A247,'BSE - Other Index Options'!$B:$B,F$147,'BSE - Other Index Options'!$H:$H,"Weekly*")+SUMIFS('BSE - Other Index Options'!$L:$L,'BSE - Other Index Options'!$C:$C,$A247,'BSE - Other Index Options'!$B:$B,F$147,'BSE - Other Index Options'!$H:$H,"MDAW*")=0,"",SUMIFS('BSE - SENSEX Index Options'!$L:$L,'BSE - SENSEX Index Options'!$C:$C,$A247,'BSE - SENSEX Index Options'!$B:$B,F$147,'BSE - SENSEX Index Options'!$H:$H,"Weekly*")+SUMIFS('BSE - SENSEX Index Options'!$L:$L,'BSE - SENSEX Index Options'!$C:$C,$A247,'BSE - SENSEX Index Options'!$B:$B,F$147,'BSE - SENSEX Index Options'!$H:$H,"MDAW*")+SUMIFS('BSE - Other Index Options'!$L:$L,'BSE - Other Index Options'!$C:$C,$A247,'BSE - Other Index Options'!$B:$B,F$147,'BSE - Other Index Options'!$H:$H,"Weekly*")+SUMIFS('BSE - Other Index Options'!$L:$L,'BSE - Other Index Options'!$C:$C,$A247,'BSE - Other Index Options'!$B:$B,F$147,'BSE - Other Index Options'!$H:$H,"MDAW*"))</f>
        <v/>
      </c>
      <c r="G247" s="26" t="str">
        <f>IF(SUMIFS('BSE - SENSEX Index Options'!$L:$L,'BSE - SENSEX Index Options'!$C:$C,$A247,'BSE - SENSEX Index Options'!$B:$B,G$147,'BSE - SENSEX Index Options'!$H:$H,"Weekly*")+SUMIFS('BSE - SENSEX Index Options'!$L:$L,'BSE - SENSEX Index Options'!$C:$C,$A247,'BSE - SENSEX Index Options'!$B:$B,G$147,'BSE - SENSEX Index Options'!$H:$H,"MDAW*")+SUMIFS('BSE - Other Index Options'!$L:$L,'BSE - Other Index Options'!$C:$C,$A247,'BSE - Other Index Options'!$B:$B,G$147,'BSE - Other Index Options'!$H:$H,"Weekly*")+SUMIFS('BSE - Other Index Options'!$L:$L,'BSE - Other Index Options'!$C:$C,$A247,'BSE - Other Index Options'!$B:$B,G$147,'BSE - Other Index Options'!$H:$H,"MDAW*")=0,"",SUMIFS('BSE - SENSEX Index Options'!$L:$L,'BSE - SENSEX Index Options'!$C:$C,$A247,'BSE - SENSEX Index Options'!$B:$B,G$147,'BSE - SENSEX Index Options'!$H:$H,"Weekly*")+SUMIFS('BSE - SENSEX Index Options'!$L:$L,'BSE - SENSEX Index Options'!$C:$C,$A247,'BSE - SENSEX Index Options'!$B:$B,G$147,'BSE - SENSEX Index Options'!$H:$H,"MDAW*")+SUMIFS('BSE - Other Index Options'!$L:$L,'BSE - Other Index Options'!$C:$C,$A247,'BSE - Other Index Options'!$B:$B,G$147,'BSE - Other Index Options'!$H:$H,"Weekly*")+SUMIFS('BSE - Other Index Options'!$L:$L,'BSE - Other Index Options'!$C:$C,$A247,'BSE - Other Index Options'!$B:$B,G$147,'BSE - Other Index Options'!$H:$H,"MDAW*"))</f>
        <v/>
      </c>
      <c r="H247" s="26" t="str">
        <f t="shared" si="9"/>
        <v/>
      </c>
    </row>
    <row r="248" spans="1:8" hidden="1" outlineLevel="1">
      <c r="A248" t="s">
        <v>126</v>
      </c>
      <c r="B248" s="26" t="str">
        <f>IF(SUMIFS('BSE - SENSEX Index Options'!$L:$L,'BSE - SENSEX Index Options'!$C:$C,$A248,'BSE - SENSEX Index Options'!$B:$B,B$147,'BSE - SENSEX Index Options'!$H:$H,"Weekly*")+SUMIFS('BSE - SENSEX Index Options'!$L:$L,'BSE - SENSEX Index Options'!$C:$C,$A248,'BSE - SENSEX Index Options'!$B:$B,B$147,'BSE - SENSEX Index Options'!$H:$H,"MDAW*")+SUMIFS('BSE - Other Index Options'!$L:$L,'BSE - Other Index Options'!$C:$C,$A248,'BSE - Other Index Options'!$B:$B,B$147,'BSE - Other Index Options'!$H:$H,"Weekly*")+SUMIFS('BSE - Other Index Options'!$L:$L,'BSE - Other Index Options'!$C:$C,$A248,'BSE - Other Index Options'!$B:$B,B$147,'BSE - Other Index Options'!$H:$H,"MDAW*")=0,"",SUMIFS('BSE - SENSEX Index Options'!$L:$L,'BSE - SENSEX Index Options'!$C:$C,$A248,'BSE - SENSEX Index Options'!$B:$B,B$147,'BSE - SENSEX Index Options'!$H:$H,"Weekly*")+SUMIFS('BSE - SENSEX Index Options'!$L:$L,'BSE - SENSEX Index Options'!$C:$C,$A248,'BSE - SENSEX Index Options'!$B:$B,B$147,'BSE - SENSEX Index Options'!$H:$H,"MDAW*")+SUMIFS('BSE - Other Index Options'!$L:$L,'BSE - Other Index Options'!$C:$C,$A248,'BSE - Other Index Options'!$B:$B,B$147,'BSE - Other Index Options'!$H:$H,"Weekly*")+SUMIFS('BSE - Other Index Options'!$L:$L,'BSE - Other Index Options'!$C:$C,$A248,'BSE - Other Index Options'!$B:$B,B$147,'BSE - Other Index Options'!$H:$H,"MDAW*"))</f>
        <v/>
      </c>
      <c r="C248" s="26" t="str">
        <f>IF(SUMIFS('BSE - SENSEX Index Options'!$L:$L,'BSE - SENSEX Index Options'!$C:$C,$A248,'BSE - SENSEX Index Options'!$B:$B,C$147,'BSE - SENSEX Index Options'!$H:$H,"Weekly*")+SUMIFS('BSE - SENSEX Index Options'!$L:$L,'BSE - SENSEX Index Options'!$C:$C,$A248,'BSE - SENSEX Index Options'!$B:$B,C$147,'BSE - SENSEX Index Options'!$H:$H,"MDAW*")+SUMIFS('BSE - Other Index Options'!$L:$L,'BSE - Other Index Options'!$C:$C,$A248,'BSE - Other Index Options'!$B:$B,C$147,'BSE - Other Index Options'!$H:$H,"Weekly*")+SUMIFS('BSE - Other Index Options'!$L:$L,'BSE - Other Index Options'!$C:$C,$A248,'BSE - Other Index Options'!$B:$B,C$147,'BSE - Other Index Options'!$H:$H,"MDAW*")=0,"",SUMIFS('BSE - SENSEX Index Options'!$L:$L,'BSE - SENSEX Index Options'!$C:$C,$A248,'BSE - SENSEX Index Options'!$B:$B,C$147,'BSE - SENSEX Index Options'!$H:$H,"Weekly*")+SUMIFS('BSE - SENSEX Index Options'!$L:$L,'BSE - SENSEX Index Options'!$C:$C,$A248,'BSE - SENSEX Index Options'!$B:$B,C$147,'BSE - SENSEX Index Options'!$H:$H,"MDAW*")+SUMIFS('BSE - Other Index Options'!$L:$L,'BSE - Other Index Options'!$C:$C,$A248,'BSE - Other Index Options'!$B:$B,C$147,'BSE - Other Index Options'!$H:$H,"Weekly*")+SUMIFS('BSE - Other Index Options'!$L:$L,'BSE - Other Index Options'!$C:$C,$A248,'BSE - Other Index Options'!$B:$B,C$147,'BSE - Other Index Options'!$H:$H,"MDAW*"))</f>
        <v/>
      </c>
      <c r="D248" s="26" t="str">
        <f>IF(SUMIFS('BSE - SENSEX Index Options'!$L:$L,'BSE - SENSEX Index Options'!$C:$C,$A248,'BSE - SENSEX Index Options'!$B:$B,D$147,'BSE - SENSEX Index Options'!$H:$H,"Weekly*")+SUMIFS('BSE - SENSEX Index Options'!$L:$L,'BSE - SENSEX Index Options'!$C:$C,$A248,'BSE - SENSEX Index Options'!$B:$B,D$147,'BSE - SENSEX Index Options'!$H:$H,"MDAW*")+SUMIFS('BSE - Other Index Options'!$L:$L,'BSE - Other Index Options'!$C:$C,$A248,'BSE - Other Index Options'!$B:$B,D$147,'BSE - Other Index Options'!$H:$H,"Weekly*")+SUMIFS('BSE - Other Index Options'!$L:$L,'BSE - Other Index Options'!$C:$C,$A248,'BSE - Other Index Options'!$B:$B,D$147,'BSE - Other Index Options'!$H:$H,"MDAW*")=0,"",SUMIFS('BSE - SENSEX Index Options'!$L:$L,'BSE - SENSEX Index Options'!$C:$C,$A248,'BSE - SENSEX Index Options'!$B:$B,D$147,'BSE - SENSEX Index Options'!$H:$H,"Weekly*")+SUMIFS('BSE - SENSEX Index Options'!$L:$L,'BSE - SENSEX Index Options'!$C:$C,$A248,'BSE - SENSEX Index Options'!$B:$B,D$147,'BSE - SENSEX Index Options'!$H:$H,"MDAW*")+SUMIFS('BSE - Other Index Options'!$L:$L,'BSE - Other Index Options'!$C:$C,$A248,'BSE - Other Index Options'!$B:$B,D$147,'BSE - Other Index Options'!$H:$H,"Weekly*")+SUMIFS('BSE - Other Index Options'!$L:$L,'BSE - Other Index Options'!$C:$C,$A248,'BSE - Other Index Options'!$B:$B,D$147,'BSE - Other Index Options'!$H:$H,"MDAW*"))</f>
        <v/>
      </c>
      <c r="E248" s="26" t="str">
        <f>IF(SUMIFS('BSE - SENSEX Index Options'!$L:$L,'BSE - SENSEX Index Options'!$C:$C,$A248,'BSE - SENSEX Index Options'!$B:$B,E$147,'BSE - SENSEX Index Options'!$H:$H,"Weekly*")+SUMIFS('BSE - SENSEX Index Options'!$L:$L,'BSE - SENSEX Index Options'!$C:$C,$A248,'BSE - SENSEX Index Options'!$B:$B,E$147,'BSE - SENSEX Index Options'!$H:$H,"MDAW*")+SUMIFS('BSE - Other Index Options'!$L:$L,'BSE - Other Index Options'!$C:$C,$A248,'BSE - Other Index Options'!$B:$B,E$147,'BSE - Other Index Options'!$H:$H,"Weekly*")+SUMIFS('BSE - Other Index Options'!$L:$L,'BSE - Other Index Options'!$C:$C,$A248,'BSE - Other Index Options'!$B:$B,E$147,'BSE - Other Index Options'!$H:$H,"MDAW*")=0,"",SUMIFS('BSE - SENSEX Index Options'!$L:$L,'BSE - SENSEX Index Options'!$C:$C,$A248,'BSE - SENSEX Index Options'!$B:$B,E$147,'BSE - SENSEX Index Options'!$H:$H,"Weekly*")+SUMIFS('BSE - SENSEX Index Options'!$L:$L,'BSE - SENSEX Index Options'!$C:$C,$A248,'BSE - SENSEX Index Options'!$B:$B,E$147,'BSE - SENSEX Index Options'!$H:$H,"MDAW*")+SUMIFS('BSE - Other Index Options'!$L:$L,'BSE - Other Index Options'!$C:$C,$A248,'BSE - Other Index Options'!$B:$B,E$147,'BSE - Other Index Options'!$H:$H,"Weekly*")+SUMIFS('BSE - Other Index Options'!$L:$L,'BSE - Other Index Options'!$C:$C,$A248,'BSE - Other Index Options'!$B:$B,E$147,'BSE - Other Index Options'!$H:$H,"MDAW*"))</f>
        <v/>
      </c>
      <c r="F248" s="26" t="str">
        <f>IF(SUMIFS('BSE - SENSEX Index Options'!$L:$L,'BSE - SENSEX Index Options'!$C:$C,$A248,'BSE - SENSEX Index Options'!$B:$B,F$147,'BSE - SENSEX Index Options'!$H:$H,"Weekly*")+SUMIFS('BSE - SENSEX Index Options'!$L:$L,'BSE - SENSEX Index Options'!$C:$C,$A248,'BSE - SENSEX Index Options'!$B:$B,F$147,'BSE - SENSEX Index Options'!$H:$H,"MDAW*")+SUMIFS('BSE - Other Index Options'!$L:$L,'BSE - Other Index Options'!$C:$C,$A248,'BSE - Other Index Options'!$B:$B,F$147,'BSE - Other Index Options'!$H:$H,"Weekly*")+SUMIFS('BSE - Other Index Options'!$L:$L,'BSE - Other Index Options'!$C:$C,$A248,'BSE - Other Index Options'!$B:$B,F$147,'BSE - Other Index Options'!$H:$H,"MDAW*")=0,"",SUMIFS('BSE - SENSEX Index Options'!$L:$L,'BSE - SENSEX Index Options'!$C:$C,$A248,'BSE - SENSEX Index Options'!$B:$B,F$147,'BSE - SENSEX Index Options'!$H:$H,"Weekly*")+SUMIFS('BSE - SENSEX Index Options'!$L:$L,'BSE - SENSEX Index Options'!$C:$C,$A248,'BSE - SENSEX Index Options'!$B:$B,F$147,'BSE - SENSEX Index Options'!$H:$H,"MDAW*")+SUMIFS('BSE - Other Index Options'!$L:$L,'BSE - Other Index Options'!$C:$C,$A248,'BSE - Other Index Options'!$B:$B,F$147,'BSE - Other Index Options'!$H:$H,"Weekly*")+SUMIFS('BSE - Other Index Options'!$L:$L,'BSE - Other Index Options'!$C:$C,$A248,'BSE - Other Index Options'!$B:$B,F$147,'BSE - Other Index Options'!$H:$H,"MDAW*"))</f>
        <v/>
      </c>
      <c r="G248" s="26" t="str">
        <f>IF(SUMIFS('BSE - SENSEX Index Options'!$L:$L,'BSE - SENSEX Index Options'!$C:$C,$A248,'BSE - SENSEX Index Options'!$B:$B,G$147,'BSE - SENSEX Index Options'!$H:$H,"Weekly*")+SUMIFS('BSE - SENSEX Index Options'!$L:$L,'BSE - SENSEX Index Options'!$C:$C,$A248,'BSE - SENSEX Index Options'!$B:$B,G$147,'BSE - SENSEX Index Options'!$H:$H,"MDAW*")+SUMIFS('BSE - Other Index Options'!$L:$L,'BSE - Other Index Options'!$C:$C,$A248,'BSE - Other Index Options'!$B:$B,G$147,'BSE - Other Index Options'!$H:$H,"Weekly*")+SUMIFS('BSE - Other Index Options'!$L:$L,'BSE - Other Index Options'!$C:$C,$A248,'BSE - Other Index Options'!$B:$B,G$147,'BSE - Other Index Options'!$H:$H,"MDAW*")=0,"",SUMIFS('BSE - SENSEX Index Options'!$L:$L,'BSE - SENSEX Index Options'!$C:$C,$A248,'BSE - SENSEX Index Options'!$B:$B,G$147,'BSE - SENSEX Index Options'!$H:$H,"Weekly*")+SUMIFS('BSE - SENSEX Index Options'!$L:$L,'BSE - SENSEX Index Options'!$C:$C,$A248,'BSE - SENSEX Index Options'!$B:$B,G$147,'BSE - SENSEX Index Options'!$H:$H,"MDAW*")+SUMIFS('BSE - Other Index Options'!$L:$L,'BSE - Other Index Options'!$C:$C,$A248,'BSE - Other Index Options'!$B:$B,G$147,'BSE - Other Index Options'!$H:$H,"Weekly*")+SUMIFS('BSE - Other Index Options'!$L:$L,'BSE - Other Index Options'!$C:$C,$A248,'BSE - Other Index Options'!$B:$B,G$147,'BSE - Other Index Options'!$H:$H,"MDAW*"))</f>
        <v/>
      </c>
      <c r="H248" s="26" t="str">
        <f t="shared" si="9"/>
        <v/>
      </c>
    </row>
    <row r="249" spans="1:8" hidden="1" outlineLevel="1">
      <c r="A249" t="s">
        <v>127</v>
      </c>
      <c r="B249" s="26" t="str">
        <f>IF(SUMIFS('BSE - SENSEX Index Options'!$L:$L,'BSE - SENSEX Index Options'!$C:$C,$A249,'BSE - SENSEX Index Options'!$B:$B,B$147,'BSE - SENSEX Index Options'!$H:$H,"Weekly*")+SUMIFS('BSE - SENSEX Index Options'!$L:$L,'BSE - SENSEX Index Options'!$C:$C,$A249,'BSE - SENSEX Index Options'!$B:$B,B$147,'BSE - SENSEX Index Options'!$H:$H,"MDAW*")+SUMIFS('BSE - Other Index Options'!$L:$L,'BSE - Other Index Options'!$C:$C,$A249,'BSE - Other Index Options'!$B:$B,B$147,'BSE - Other Index Options'!$H:$H,"Weekly*")+SUMIFS('BSE - Other Index Options'!$L:$L,'BSE - Other Index Options'!$C:$C,$A249,'BSE - Other Index Options'!$B:$B,B$147,'BSE - Other Index Options'!$H:$H,"MDAW*")=0,"",SUMIFS('BSE - SENSEX Index Options'!$L:$L,'BSE - SENSEX Index Options'!$C:$C,$A249,'BSE - SENSEX Index Options'!$B:$B,B$147,'BSE - SENSEX Index Options'!$H:$H,"Weekly*")+SUMIFS('BSE - SENSEX Index Options'!$L:$L,'BSE - SENSEX Index Options'!$C:$C,$A249,'BSE - SENSEX Index Options'!$B:$B,B$147,'BSE - SENSEX Index Options'!$H:$H,"MDAW*")+SUMIFS('BSE - Other Index Options'!$L:$L,'BSE - Other Index Options'!$C:$C,$A249,'BSE - Other Index Options'!$B:$B,B$147,'BSE - Other Index Options'!$H:$H,"Weekly*")+SUMIFS('BSE - Other Index Options'!$L:$L,'BSE - Other Index Options'!$C:$C,$A249,'BSE - Other Index Options'!$B:$B,B$147,'BSE - Other Index Options'!$H:$H,"MDAW*"))</f>
        <v/>
      </c>
      <c r="C249" s="26" t="str">
        <f>IF(SUMIFS('BSE - SENSEX Index Options'!$L:$L,'BSE - SENSEX Index Options'!$C:$C,$A249,'BSE - SENSEX Index Options'!$B:$B,C$147,'BSE - SENSEX Index Options'!$H:$H,"Weekly*")+SUMIFS('BSE - SENSEX Index Options'!$L:$L,'BSE - SENSEX Index Options'!$C:$C,$A249,'BSE - SENSEX Index Options'!$B:$B,C$147,'BSE - SENSEX Index Options'!$H:$H,"MDAW*")+SUMIFS('BSE - Other Index Options'!$L:$L,'BSE - Other Index Options'!$C:$C,$A249,'BSE - Other Index Options'!$B:$B,C$147,'BSE - Other Index Options'!$H:$H,"Weekly*")+SUMIFS('BSE - Other Index Options'!$L:$L,'BSE - Other Index Options'!$C:$C,$A249,'BSE - Other Index Options'!$B:$B,C$147,'BSE - Other Index Options'!$H:$H,"MDAW*")=0,"",SUMIFS('BSE - SENSEX Index Options'!$L:$L,'BSE - SENSEX Index Options'!$C:$C,$A249,'BSE - SENSEX Index Options'!$B:$B,C$147,'BSE - SENSEX Index Options'!$H:$H,"Weekly*")+SUMIFS('BSE - SENSEX Index Options'!$L:$L,'BSE - SENSEX Index Options'!$C:$C,$A249,'BSE - SENSEX Index Options'!$B:$B,C$147,'BSE - SENSEX Index Options'!$H:$H,"MDAW*")+SUMIFS('BSE - Other Index Options'!$L:$L,'BSE - Other Index Options'!$C:$C,$A249,'BSE - Other Index Options'!$B:$B,C$147,'BSE - Other Index Options'!$H:$H,"Weekly*")+SUMIFS('BSE - Other Index Options'!$L:$L,'BSE - Other Index Options'!$C:$C,$A249,'BSE - Other Index Options'!$B:$B,C$147,'BSE - Other Index Options'!$H:$H,"MDAW*"))</f>
        <v/>
      </c>
      <c r="D249" s="26" t="str">
        <f>IF(SUMIFS('BSE - SENSEX Index Options'!$L:$L,'BSE - SENSEX Index Options'!$C:$C,$A249,'BSE - SENSEX Index Options'!$B:$B,D$147,'BSE - SENSEX Index Options'!$H:$H,"Weekly*")+SUMIFS('BSE - SENSEX Index Options'!$L:$L,'BSE - SENSEX Index Options'!$C:$C,$A249,'BSE - SENSEX Index Options'!$B:$B,D$147,'BSE - SENSEX Index Options'!$H:$H,"MDAW*")+SUMIFS('BSE - Other Index Options'!$L:$L,'BSE - Other Index Options'!$C:$C,$A249,'BSE - Other Index Options'!$B:$B,D$147,'BSE - Other Index Options'!$H:$H,"Weekly*")+SUMIFS('BSE - Other Index Options'!$L:$L,'BSE - Other Index Options'!$C:$C,$A249,'BSE - Other Index Options'!$B:$B,D$147,'BSE - Other Index Options'!$H:$H,"MDAW*")=0,"",SUMIFS('BSE - SENSEX Index Options'!$L:$L,'BSE - SENSEX Index Options'!$C:$C,$A249,'BSE - SENSEX Index Options'!$B:$B,D$147,'BSE - SENSEX Index Options'!$H:$H,"Weekly*")+SUMIFS('BSE - SENSEX Index Options'!$L:$L,'BSE - SENSEX Index Options'!$C:$C,$A249,'BSE - SENSEX Index Options'!$B:$B,D$147,'BSE - SENSEX Index Options'!$H:$H,"MDAW*")+SUMIFS('BSE - Other Index Options'!$L:$L,'BSE - Other Index Options'!$C:$C,$A249,'BSE - Other Index Options'!$B:$B,D$147,'BSE - Other Index Options'!$H:$H,"Weekly*")+SUMIFS('BSE - Other Index Options'!$L:$L,'BSE - Other Index Options'!$C:$C,$A249,'BSE - Other Index Options'!$B:$B,D$147,'BSE - Other Index Options'!$H:$H,"MDAW*"))</f>
        <v/>
      </c>
      <c r="E249" s="26" t="str">
        <f>IF(SUMIFS('BSE - SENSEX Index Options'!$L:$L,'BSE - SENSEX Index Options'!$C:$C,$A249,'BSE - SENSEX Index Options'!$B:$B,E$147,'BSE - SENSEX Index Options'!$H:$H,"Weekly*")+SUMIFS('BSE - SENSEX Index Options'!$L:$L,'BSE - SENSEX Index Options'!$C:$C,$A249,'BSE - SENSEX Index Options'!$B:$B,E$147,'BSE - SENSEX Index Options'!$H:$H,"MDAW*")+SUMIFS('BSE - Other Index Options'!$L:$L,'BSE - Other Index Options'!$C:$C,$A249,'BSE - Other Index Options'!$B:$B,E$147,'BSE - Other Index Options'!$H:$H,"Weekly*")+SUMIFS('BSE - Other Index Options'!$L:$L,'BSE - Other Index Options'!$C:$C,$A249,'BSE - Other Index Options'!$B:$B,E$147,'BSE - Other Index Options'!$H:$H,"MDAW*")=0,"",SUMIFS('BSE - SENSEX Index Options'!$L:$L,'BSE - SENSEX Index Options'!$C:$C,$A249,'BSE - SENSEX Index Options'!$B:$B,E$147,'BSE - SENSEX Index Options'!$H:$H,"Weekly*")+SUMIFS('BSE - SENSEX Index Options'!$L:$L,'BSE - SENSEX Index Options'!$C:$C,$A249,'BSE - SENSEX Index Options'!$B:$B,E$147,'BSE - SENSEX Index Options'!$H:$H,"MDAW*")+SUMIFS('BSE - Other Index Options'!$L:$L,'BSE - Other Index Options'!$C:$C,$A249,'BSE - Other Index Options'!$B:$B,E$147,'BSE - Other Index Options'!$H:$H,"Weekly*")+SUMIFS('BSE - Other Index Options'!$L:$L,'BSE - Other Index Options'!$C:$C,$A249,'BSE - Other Index Options'!$B:$B,E$147,'BSE - Other Index Options'!$H:$H,"MDAW*"))</f>
        <v/>
      </c>
      <c r="F249" s="26" t="str">
        <f>IF(SUMIFS('BSE - SENSEX Index Options'!$L:$L,'BSE - SENSEX Index Options'!$C:$C,$A249,'BSE - SENSEX Index Options'!$B:$B,F$147,'BSE - SENSEX Index Options'!$H:$H,"Weekly*")+SUMIFS('BSE - SENSEX Index Options'!$L:$L,'BSE - SENSEX Index Options'!$C:$C,$A249,'BSE - SENSEX Index Options'!$B:$B,F$147,'BSE - SENSEX Index Options'!$H:$H,"MDAW*")+SUMIFS('BSE - Other Index Options'!$L:$L,'BSE - Other Index Options'!$C:$C,$A249,'BSE - Other Index Options'!$B:$B,F$147,'BSE - Other Index Options'!$H:$H,"Weekly*")+SUMIFS('BSE - Other Index Options'!$L:$L,'BSE - Other Index Options'!$C:$C,$A249,'BSE - Other Index Options'!$B:$B,F$147,'BSE - Other Index Options'!$H:$H,"MDAW*")=0,"",SUMIFS('BSE - SENSEX Index Options'!$L:$L,'BSE - SENSEX Index Options'!$C:$C,$A249,'BSE - SENSEX Index Options'!$B:$B,F$147,'BSE - SENSEX Index Options'!$H:$H,"Weekly*")+SUMIFS('BSE - SENSEX Index Options'!$L:$L,'BSE - SENSEX Index Options'!$C:$C,$A249,'BSE - SENSEX Index Options'!$B:$B,F$147,'BSE - SENSEX Index Options'!$H:$H,"MDAW*")+SUMIFS('BSE - Other Index Options'!$L:$L,'BSE - Other Index Options'!$C:$C,$A249,'BSE - Other Index Options'!$B:$B,F$147,'BSE - Other Index Options'!$H:$H,"Weekly*")+SUMIFS('BSE - Other Index Options'!$L:$L,'BSE - Other Index Options'!$C:$C,$A249,'BSE - Other Index Options'!$B:$B,F$147,'BSE - Other Index Options'!$H:$H,"MDAW*"))</f>
        <v/>
      </c>
      <c r="G249" s="26" t="str">
        <f>IF(SUMIFS('BSE - SENSEX Index Options'!$L:$L,'BSE - SENSEX Index Options'!$C:$C,$A249,'BSE - SENSEX Index Options'!$B:$B,G$147,'BSE - SENSEX Index Options'!$H:$H,"Weekly*")+SUMIFS('BSE - SENSEX Index Options'!$L:$L,'BSE - SENSEX Index Options'!$C:$C,$A249,'BSE - SENSEX Index Options'!$B:$B,G$147,'BSE - SENSEX Index Options'!$H:$H,"MDAW*")+SUMIFS('BSE - Other Index Options'!$L:$L,'BSE - Other Index Options'!$C:$C,$A249,'BSE - Other Index Options'!$B:$B,G$147,'BSE - Other Index Options'!$H:$H,"Weekly*")+SUMIFS('BSE - Other Index Options'!$L:$L,'BSE - Other Index Options'!$C:$C,$A249,'BSE - Other Index Options'!$B:$B,G$147,'BSE - Other Index Options'!$H:$H,"MDAW*")=0,"",SUMIFS('BSE - SENSEX Index Options'!$L:$L,'BSE - SENSEX Index Options'!$C:$C,$A249,'BSE - SENSEX Index Options'!$B:$B,G$147,'BSE - SENSEX Index Options'!$H:$H,"Weekly*")+SUMIFS('BSE - SENSEX Index Options'!$L:$L,'BSE - SENSEX Index Options'!$C:$C,$A249,'BSE - SENSEX Index Options'!$B:$B,G$147,'BSE - SENSEX Index Options'!$H:$H,"MDAW*")+SUMIFS('BSE - Other Index Options'!$L:$L,'BSE - Other Index Options'!$C:$C,$A249,'BSE - Other Index Options'!$B:$B,G$147,'BSE - Other Index Options'!$H:$H,"Weekly*")+SUMIFS('BSE - Other Index Options'!$L:$L,'BSE - Other Index Options'!$C:$C,$A249,'BSE - Other Index Options'!$B:$B,G$147,'BSE - Other Index Options'!$H:$H,"MDAW*"))</f>
        <v/>
      </c>
      <c r="H249" s="26" t="str">
        <f t="shared" si="9"/>
        <v/>
      </c>
    </row>
    <row r="250" spans="1:8" hidden="1" outlineLevel="1">
      <c r="A250" t="s">
        <v>128</v>
      </c>
      <c r="B250" s="26" t="str">
        <f>IF(SUMIFS('BSE - SENSEX Index Options'!$L:$L,'BSE - SENSEX Index Options'!$C:$C,$A250,'BSE - SENSEX Index Options'!$B:$B,B$147,'BSE - SENSEX Index Options'!$H:$H,"Weekly*")+SUMIFS('BSE - SENSEX Index Options'!$L:$L,'BSE - SENSEX Index Options'!$C:$C,$A250,'BSE - SENSEX Index Options'!$B:$B,B$147,'BSE - SENSEX Index Options'!$H:$H,"MDAW*")+SUMIFS('BSE - Other Index Options'!$L:$L,'BSE - Other Index Options'!$C:$C,$A250,'BSE - Other Index Options'!$B:$B,B$147,'BSE - Other Index Options'!$H:$H,"Weekly*")+SUMIFS('BSE - Other Index Options'!$L:$L,'BSE - Other Index Options'!$C:$C,$A250,'BSE - Other Index Options'!$B:$B,B$147,'BSE - Other Index Options'!$H:$H,"MDAW*")=0,"",SUMIFS('BSE - SENSEX Index Options'!$L:$L,'BSE - SENSEX Index Options'!$C:$C,$A250,'BSE - SENSEX Index Options'!$B:$B,B$147,'BSE - SENSEX Index Options'!$H:$H,"Weekly*")+SUMIFS('BSE - SENSEX Index Options'!$L:$L,'BSE - SENSEX Index Options'!$C:$C,$A250,'BSE - SENSEX Index Options'!$B:$B,B$147,'BSE - SENSEX Index Options'!$H:$H,"MDAW*")+SUMIFS('BSE - Other Index Options'!$L:$L,'BSE - Other Index Options'!$C:$C,$A250,'BSE - Other Index Options'!$B:$B,B$147,'BSE - Other Index Options'!$H:$H,"Weekly*")+SUMIFS('BSE - Other Index Options'!$L:$L,'BSE - Other Index Options'!$C:$C,$A250,'BSE - Other Index Options'!$B:$B,B$147,'BSE - Other Index Options'!$H:$H,"MDAW*"))</f>
        <v/>
      </c>
      <c r="C250" s="26" t="str">
        <f>IF(SUMIFS('BSE - SENSEX Index Options'!$L:$L,'BSE - SENSEX Index Options'!$C:$C,$A250,'BSE - SENSEX Index Options'!$B:$B,C$147,'BSE - SENSEX Index Options'!$H:$H,"Weekly*")+SUMIFS('BSE - SENSEX Index Options'!$L:$L,'BSE - SENSEX Index Options'!$C:$C,$A250,'BSE - SENSEX Index Options'!$B:$B,C$147,'BSE - SENSEX Index Options'!$H:$H,"MDAW*")+SUMIFS('BSE - Other Index Options'!$L:$L,'BSE - Other Index Options'!$C:$C,$A250,'BSE - Other Index Options'!$B:$B,C$147,'BSE - Other Index Options'!$H:$H,"Weekly*")+SUMIFS('BSE - Other Index Options'!$L:$L,'BSE - Other Index Options'!$C:$C,$A250,'BSE - Other Index Options'!$B:$B,C$147,'BSE - Other Index Options'!$H:$H,"MDAW*")=0,"",SUMIFS('BSE - SENSEX Index Options'!$L:$L,'BSE - SENSEX Index Options'!$C:$C,$A250,'BSE - SENSEX Index Options'!$B:$B,C$147,'BSE - SENSEX Index Options'!$H:$H,"Weekly*")+SUMIFS('BSE - SENSEX Index Options'!$L:$L,'BSE - SENSEX Index Options'!$C:$C,$A250,'BSE - SENSEX Index Options'!$B:$B,C$147,'BSE - SENSEX Index Options'!$H:$H,"MDAW*")+SUMIFS('BSE - Other Index Options'!$L:$L,'BSE - Other Index Options'!$C:$C,$A250,'BSE - Other Index Options'!$B:$B,C$147,'BSE - Other Index Options'!$H:$H,"Weekly*")+SUMIFS('BSE - Other Index Options'!$L:$L,'BSE - Other Index Options'!$C:$C,$A250,'BSE - Other Index Options'!$B:$B,C$147,'BSE - Other Index Options'!$H:$H,"MDAW*"))</f>
        <v/>
      </c>
      <c r="D250" s="26" t="str">
        <f>IF(SUMIFS('BSE - SENSEX Index Options'!$L:$L,'BSE - SENSEX Index Options'!$C:$C,$A250,'BSE - SENSEX Index Options'!$B:$B,D$147,'BSE - SENSEX Index Options'!$H:$H,"Weekly*")+SUMIFS('BSE - SENSEX Index Options'!$L:$L,'BSE - SENSEX Index Options'!$C:$C,$A250,'BSE - SENSEX Index Options'!$B:$B,D$147,'BSE - SENSEX Index Options'!$H:$H,"MDAW*")+SUMIFS('BSE - Other Index Options'!$L:$L,'BSE - Other Index Options'!$C:$C,$A250,'BSE - Other Index Options'!$B:$B,D$147,'BSE - Other Index Options'!$H:$H,"Weekly*")+SUMIFS('BSE - Other Index Options'!$L:$L,'BSE - Other Index Options'!$C:$C,$A250,'BSE - Other Index Options'!$B:$B,D$147,'BSE - Other Index Options'!$H:$H,"MDAW*")=0,"",SUMIFS('BSE - SENSEX Index Options'!$L:$L,'BSE - SENSEX Index Options'!$C:$C,$A250,'BSE - SENSEX Index Options'!$B:$B,D$147,'BSE - SENSEX Index Options'!$H:$H,"Weekly*")+SUMIFS('BSE - SENSEX Index Options'!$L:$L,'BSE - SENSEX Index Options'!$C:$C,$A250,'BSE - SENSEX Index Options'!$B:$B,D$147,'BSE - SENSEX Index Options'!$H:$H,"MDAW*")+SUMIFS('BSE - Other Index Options'!$L:$L,'BSE - Other Index Options'!$C:$C,$A250,'BSE - Other Index Options'!$B:$B,D$147,'BSE - Other Index Options'!$H:$H,"Weekly*")+SUMIFS('BSE - Other Index Options'!$L:$L,'BSE - Other Index Options'!$C:$C,$A250,'BSE - Other Index Options'!$B:$B,D$147,'BSE - Other Index Options'!$H:$H,"MDAW*"))</f>
        <v/>
      </c>
      <c r="E250" s="26" t="str">
        <f>IF(SUMIFS('BSE - SENSEX Index Options'!$L:$L,'BSE - SENSEX Index Options'!$C:$C,$A250,'BSE - SENSEX Index Options'!$B:$B,E$147,'BSE - SENSEX Index Options'!$H:$H,"Weekly*")+SUMIFS('BSE - SENSEX Index Options'!$L:$L,'BSE - SENSEX Index Options'!$C:$C,$A250,'BSE - SENSEX Index Options'!$B:$B,E$147,'BSE - SENSEX Index Options'!$H:$H,"MDAW*")+SUMIFS('BSE - Other Index Options'!$L:$L,'BSE - Other Index Options'!$C:$C,$A250,'BSE - Other Index Options'!$B:$B,E$147,'BSE - Other Index Options'!$H:$H,"Weekly*")+SUMIFS('BSE - Other Index Options'!$L:$L,'BSE - Other Index Options'!$C:$C,$A250,'BSE - Other Index Options'!$B:$B,E$147,'BSE - Other Index Options'!$H:$H,"MDAW*")=0,"",SUMIFS('BSE - SENSEX Index Options'!$L:$L,'BSE - SENSEX Index Options'!$C:$C,$A250,'BSE - SENSEX Index Options'!$B:$B,E$147,'BSE - SENSEX Index Options'!$H:$H,"Weekly*")+SUMIFS('BSE - SENSEX Index Options'!$L:$L,'BSE - SENSEX Index Options'!$C:$C,$A250,'BSE - SENSEX Index Options'!$B:$B,E$147,'BSE - SENSEX Index Options'!$H:$H,"MDAW*")+SUMIFS('BSE - Other Index Options'!$L:$L,'BSE - Other Index Options'!$C:$C,$A250,'BSE - Other Index Options'!$B:$B,E$147,'BSE - Other Index Options'!$H:$H,"Weekly*")+SUMIFS('BSE - Other Index Options'!$L:$L,'BSE - Other Index Options'!$C:$C,$A250,'BSE - Other Index Options'!$B:$B,E$147,'BSE - Other Index Options'!$H:$H,"MDAW*"))</f>
        <v/>
      </c>
      <c r="F250" s="26" t="str">
        <f>IF(SUMIFS('BSE - SENSEX Index Options'!$L:$L,'BSE - SENSEX Index Options'!$C:$C,$A250,'BSE - SENSEX Index Options'!$B:$B,F$147,'BSE - SENSEX Index Options'!$H:$H,"Weekly*")+SUMIFS('BSE - SENSEX Index Options'!$L:$L,'BSE - SENSEX Index Options'!$C:$C,$A250,'BSE - SENSEX Index Options'!$B:$B,F$147,'BSE - SENSEX Index Options'!$H:$H,"MDAW*")+SUMIFS('BSE - Other Index Options'!$L:$L,'BSE - Other Index Options'!$C:$C,$A250,'BSE - Other Index Options'!$B:$B,F$147,'BSE - Other Index Options'!$H:$H,"Weekly*")+SUMIFS('BSE - Other Index Options'!$L:$L,'BSE - Other Index Options'!$C:$C,$A250,'BSE - Other Index Options'!$B:$B,F$147,'BSE - Other Index Options'!$H:$H,"MDAW*")=0,"",SUMIFS('BSE - SENSEX Index Options'!$L:$L,'BSE - SENSEX Index Options'!$C:$C,$A250,'BSE - SENSEX Index Options'!$B:$B,F$147,'BSE - SENSEX Index Options'!$H:$H,"Weekly*")+SUMIFS('BSE - SENSEX Index Options'!$L:$L,'BSE - SENSEX Index Options'!$C:$C,$A250,'BSE - SENSEX Index Options'!$B:$B,F$147,'BSE - SENSEX Index Options'!$H:$H,"MDAW*")+SUMIFS('BSE - Other Index Options'!$L:$L,'BSE - Other Index Options'!$C:$C,$A250,'BSE - Other Index Options'!$B:$B,F$147,'BSE - Other Index Options'!$H:$H,"Weekly*")+SUMIFS('BSE - Other Index Options'!$L:$L,'BSE - Other Index Options'!$C:$C,$A250,'BSE - Other Index Options'!$B:$B,F$147,'BSE - Other Index Options'!$H:$H,"MDAW*"))</f>
        <v/>
      </c>
      <c r="G250" s="26" t="str">
        <f>IF(SUMIFS('BSE - SENSEX Index Options'!$L:$L,'BSE - SENSEX Index Options'!$C:$C,$A250,'BSE - SENSEX Index Options'!$B:$B,G$147,'BSE - SENSEX Index Options'!$H:$H,"Weekly*")+SUMIFS('BSE - SENSEX Index Options'!$L:$L,'BSE - SENSEX Index Options'!$C:$C,$A250,'BSE - SENSEX Index Options'!$B:$B,G$147,'BSE - SENSEX Index Options'!$H:$H,"MDAW*")+SUMIFS('BSE - Other Index Options'!$L:$L,'BSE - Other Index Options'!$C:$C,$A250,'BSE - Other Index Options'!$B:$B,G$147,'BSE - Other Index Options'!$H:$H,"Weekly*")+SUMIFS('BSE - Other Index Options'!$L:$L,'BSE - Other Index Options'!$C:$C,$A250,'BSE - Other Index Options'!$B:$B,G$147,'BSE - Other Index Options'!$H:$H,"MDAW*")=0,"",SUMIFS('BSE - SENSEX Index Options'!$L:$L,'BSE - SENSEX Index Options'!$C:$C,$A250,'BSE - SENSEX Index Options'!$B:$B,G$147,'BSE - SENSEX Index Options'!$H:$H,"Weekly*")+SUMIFS('BSE - SENSEX Index Options'!$L:$L,'BSE - SENSEX Index Options'!$C:$C,$A250,'BSE - SENSEX Index Options'!$B:$B,G$147,'BSE - SENSEX Index Options'!$H:$H,"MDAW*")+SUMIFS('BSE - Other Index Options'!$L:$L,'BSE - Other Index Options'!$C:$C,$A250,'BSE - Other Index Options'!$B:$B,G$147,'BSE - Other Index Options'!$H:$H,"Weekly*")+SUMIFS('BSE - Other Index Options'!$L:$L,'BSE - Other Index Options'!$C:$C,$A250,'BSE - Other Index Options'!$B:$B,G$147,'BSE - Other Index Options'!$H:$H,"MDAW*"))</f>
        <v/>
      </c>
      <c r="H250" s="26" t="str">
        <f t="shared" si="9"/>
        <v/>
      </c>
    </row>
    <row r="251" spans="1:8" hidden="1" outlineLevel="1">
      <c r="A251" t="s">
        <v>129</v>
      </c>
      <c r="B251" s="26" t="str">
        <f>IF(SUMIFS('BSE - SENSEX Index Options'!$L:$L,'BSE - SENSEX Index Options'!$C:$C,$A251,'BSE - SENSEX Index Options'!$B:$B,B$147,'BSE - SENSEX Index Options'!$H:$H,"Weekly*")+SUMIFS('BSE - SENSEX Index Options'!$L:$L,'BSE - SENSEX Index Options'!$C:$C,$A251,'BSE - SENSEX Index Options'!$B:$B,B$147,'BSE - SENSEX Index Options'!$H:$H,"MDAW*")+SUMIFS('BSE - Other Index Options'!$L:$L,'BSE - Other Index Options'!$C:$C,$A251,'BSE - Other Index Options'!$B:$B,B$147,'BSE - Other Index Options'!$H:$H,"Weekly*")+SUMIFS('BSE - Other Index Options'!$L:$L,'BSE - Other Index Options'!$C:$C,$A251,'BSE - Other Index Options'!$B:$B,B$147,'BSE - Other Index Options'!$H:$H,"MDAW*")=0,"",SUMIFS('BSE - SENSEX Index Options'!$L:$L,'BSE - SENSEX Index Options'!$C:$C,$A251,'BSE - SENSEX Index Options'!$B:$B,B$147,'BSE - SENSEX Index Options'!$H:$H,"Weekly*")+SUMIFS('BSE - SENSEX Index Options'!$L:$L,'BSE - SENSEX Index Options'!$C:$C,$A251,'BSE - SENSEX Index Options'!$B:$B,B$147,'BSE - SENSEX Index Options'!$H:$H,"MDAW*")+SUMIFS('BSE - Other Index Options'!$L:$L,'BSE - Other Index Options'!$C:$C,$A251,'BSE - Other Index Options'!$B:$B,B$147,'BSE - Other Index Options'!$H:$H,"Weekly*")+SUMIFS('BSE - Other Index Options'!$L:$L,'BSE - Other Index Options'!$C:$C,$A251,'BSE - Other Index Options'!$B:$B,B$147,'BSE - Other Index Options'!$H:$H,"MDAW*"))</f>
        <v/>
      </c>
      <c r="C251" s="26" t="str">
        <f>IF(SUMIFS('BSE - SENSEX Index Options'!$L:$L,'BSE - SENSEX Index Options'!$C:$C,$A251,'BSE - SENSEX Index Options'!$B:$B,C$147,'BSE - SENSEX Index Options'!$H:$H,"Weekly*")+SUMIFS('BSE - SENSEX Index Options'!$L:$L,'BSE - SENSEX Index Options'!$C:$C,$A251,'BSE - SENSEX Index Options'!$B:$B,C$147,'BSE - SENSEX Index Options'!$H:$H,"MDAW*")+SUMIFS('BSE - Other Index Options'!$L:$L,'BSE - Other Index Options'!$C:$C,$A251,'BSE - Other Index Options'!$B:$B,C$147,'BSE - Other Index Options'!$H:$H,"Weekly*")+SUMIFS('BSE - Other Index Options'!$L:$L,'BSE - Other Index Options'!$C:$C,$A251,'BSE - Other Index Options'!$B:$B,C$147,'BSE - Other Index Options'!$H:$H,"MDAW*")=0,"",SUMIFS('BSE - SENSEX Index Options'!$L:$L,'BSE - SENSEX Index Options'!$C:$C,$A251,'BSE - SENSEX Index Options'!$B:$B,C$147,'BSE - SENSEX Index Options'!$H:$H,"Weekly*")+SUMIFS('BSE - SENSEX Index Options'!$L:$L,'BSE - SENSEX Index Options'!$C:$C,$A251,'BSE - SENSEX Index Options'!$B:$B,C$147,'BSE - SENSEX Index Options'!$H:$H,"MDAW*")+SUMIFS('BSE - Other Index Options'!$L:$L,'BSE - Other Index Options'!$C:$C,$A251,'BSE - Other Index Options'!$B:$B,C$147,'BSE - Other Index Options'!$H:$H,"Weekly*")+SUMIFS('BSE - Other Index Options'!$L:$L,'BSE - Other Index Options'!$C:$C,$A251,'BSE - Other Index Options'!$B:$B,C$147,'BSE - Other Index Options'!$H:$H,"MDAW*"))</f>
        <v/>
      </c>
      <c r="D251" s="26" t="str">
        <f>IF(SUMIFS('BSE - SENSEX Index Options'!$L:$L,'BSE - SENSEX Index Options'!$C:$C,$A251,'BSE - SENSEX Index Options'!$B:$B,D$147,'BSE - SENSEX Index Options'!$H:$H,"Weekly*")+SUMIFS('BSE - SENSEX Index Options'!$L:$L,'BSE - SENSEX Index Options'!$C:$C,$A251,'BSE - SENSEX Index Options'!$B:$B,D$147,'BSE - SENSEX Index Options'!$H:$H,"MDAW*")+SUMIFS('BSE - Other Index Options'!$L:$L,'BSE - Other Index Options'!$C:$C,$A251,'BSE - Other Index Options'!$B:$B,D$147,'BSE - Other Index Options'!$H:$H,"Weekly*")+SUMIFS('BSE - Other Index Options'!$L:$L,'BSE - Other Index Options'!$C:$C,$A251,'BSE - Other Index Options'!$B:$B,D$147,'BSE - Other Index Options'!$H:$H,"MDAW*")=0,"",SUMIFS('BSE - SENSEX Index Options'!$L:$L,'BSE - SENSEX Index Options'!$C:$C,$A251,'BSE - SENSEX Index Options'!$B:$B,D$147,'BSE - SENSEX Index Options'!$H:$H,"Weekly*")+SUMIFS('BSE - SENSEX Index Options'!$L:$L,'BSE - SENSEX Index Options'!$C:$C,$A251,'BSE - SENSEX Index Options'!$B:$B,D$147,'BSE - SENSEX Index Options'!$H:$H,"MDAW*")+SUMIFS('BSE - Other Index Options'!$L:$L,'BSE - Other Index Options'!$C:$C,$A251,'BSE - Other Index Options'!$B:$B,D$147,'BSE - Other Index Options'!$H:$H,"Weekly*")+SUMIFS('BSE - Other Index Options'!$L:$L,'BSE - Other Index Options'!$C:$C,$A251,'BSE - Other Index Options'!$B:$B,D$147,'BSE - Other Index Options'!$H:$H,"MDAW*"))</f>
        <v/>
      </c>
      <c r="E251" s="26" t="str">
        <f>IF(SUMIFS('BSE - SENSEX Index Options'!$L:$L,'BSE - SENSEX Index Options'!$C:$C,$A251,'BSE - SENSEX Index Options'!$B:$B,E$147,'BSE - SENSEX Index Options'!$H:$H,"Weekly*")+SUMIFS('BSE - SENSEX Index Options'!$L:$L,'BSE - SENSEX Index Options'!$C:$C,$A251,'BSE - SENSEX Index Options'!$B:$B,E$147,'BSE - SENSEX Index Options'!$H:$H,"MDAW*")+SUMIFS('BSE - Other Index Options'!$L:$L,'BSE - Other Index Options'!$C:$C,$A251,'BSE - Other Index Options'!$B:$B,E$147,'BSE - Other Index Options'!$H:$H,"Weekly*")+SUMIFS('BSE - Other Index Options'!$L:$L,'BSE - Other Index Options'!$C:$C,$A251,'BSE - Other Index Options'!$B:$B,E$147,'BSE - Other Index Options'!$H:$H,"MDAW*")=0,"",SUMIFS('BSE - SENSEX Index Options'!$L:$L,'BSE - SENSEX Index Options'!$C:$C,$A251,'BSE - SENSEX Index Options'!$B:$B,E$147,'BSE - SENSEX Index Options'!$H:$H,"Weekly*")+SUMIFS('BSE - SENSEX Index Options'!$L:$L,'BSE - SENSEX Index Options'!$C:$C,$A251,'BSE - SENSEX Index Options'!$B:$B,E$147,'BSE - SENSEX Index Options'!$H:$H,"MDAW*")+SUMIFS('BSE - Other Index Options'!$L:$L,'BSE - Other Index Options'!$C:$C,$A251,'BSE - Other Index Options'!$B:$B,E$147,'BSE - Other Index Options'!$H:$H,"Weekly*")+SUMIFS('BSE - Other Index Options'!$L:$L,'BSE - Other Index Options'!$C:$C,$A251,'BSE - Other Index Options'!$B:$B,E$147,'BSE - Other Index Options'!$H:$H,"MDAW*"))</f>
        <v/>
      </c>
      <c r="F251" s="26" t="str">
        <f>IF(SUMIFS('BSE - SENSEX Index Options'!$L:$L,'BSE - SENSEX Index Options'!$C:$C,$A251,'BSE - SENSEX Index Options'!$B:$B,F$147,'BSE - SENSEX Index Options'!$H:$H,"Weekly*")+SUMIFS('BSE - SENSEX Index Options'!$L:$L,'BSE - SENSEX Index Options'!$C:$C,$A251,'BSE - SENSEX Index Options'!$B:$B,F$147,'BSE - SENSEX Index Options'!$H:$H,"MDAW*")+SUMIFS('BSE - Other Index Options'!$L:$L,'BSE - Other Index Options'!$C:$C,$A251,'BSE - Other Index Options'!$B:$B,F$147,'BSE - Other Index Options'!$H:$H,"Weekly*")+SUMIFS('BSE - Other Index Options'!$L:$L,'BSE - Other Index Options'!$C:$C,$A251,'BSE - Other Index Options'!$B:$B,F$147,'BSE - Other Index Options'!$H:$H,"MDAW*")=0,"",SUMIFS('BSE - SENSEX Index Options'!$L:$L,'BSE - SENSEX Index Options'!$C:$C,$A251,'BSE - SENSEX Index Options'!$B:$B,F$147,'BSE - SENSEX Index Options'!$H:$H,"Weekly*")+SUMIFS('BSE - SENSEX Index Options'!$L:$L,'BSE - SENSEX Index Options'!$C:$C,$A251,'BSE - SENSEX Index Options'!$B:$B,F$147,'BSE - SENSEX Index Options'!$H:$H,"MDAW*")+SUMIFS('BSE - Other Index Options'!$L:$L,'BSE - Other Index Options'!$C:$C,$A251,'BSE - Other Index Options'!$B:$B,F$147,'BSE - Other Index Options'!$H:$H,"Weekly*")+SUMIFS('BSE - Other Index Options'!$L:$L,'BSE - Other Index Options'!$C:$C,$A251,'BSE - Other Index Options'!$B:$B,F$147,'BSE - Other Index Options'!$H:$H,"MDAW*"))</f>
        <v/>
      </c>
      <c r="G251" s="26" t="str">
        <f>IF(SUMIFS('BSE - SENSEX Index Options'!$L:$L,'BSE - SENSEX Index Options'!$C:$C,$A251,'BSE - SENSEX Index Options'!$B:$B,G$147,'BSE - SENSEX Index Options'!$H:$H,"Weekly*")+SUMIFS('BSE - SENSEX Index Options'!$L:$L,'BSE - SENSEX Index Options'!$C:$C,$A251,'BSE - SENSEX Index Options'!$B:$B,G$147,'BSE - SENSEX Index Options'!$H:$H,"MDAW*")+SUMIFS('BSE - Other Index Options'!$L:$L,'BSE - Other Index Options'!$C:$C,$A251,'BSE - Other Index Options'!$B:$B,G$147,'BSE - Other Index Options'!$H:$H,"Weekly*")+SUMIFS('BSE - Other Index Options'!$L:$L,'BSE - Other Index Options'!$C:$C,$A251,'BSE - Other Index Options'!$B:$B,G$147,'BSE - Other Index Options'!$H:$H,"MDAW*")=0,"",SUMIFS('BSE - SENSEX Index Options'!$L:$L,'BSE - SENSEX Index Options'!$C:$C,$A251,'BSE - SENSEX Index Options'!$B:$B,G$147,'BSE - SENSEX Index Options'!$H:$H,"Weekly*")+SUMIFS('BSE - SENSEX Index Options'!$L:$L,'BSE - SENSEX Index Options'!$C:$C,$A251,'BSE - SENSEX Index Options'!$B:$B,G$147,'BSE - SENSEX Index Options'!$H:$H,"MDAW*")+SUMIFS('BSE - Other Index Options'!$L:$L,'BSE - Other Index Options'!$C:$C,$A251,'BSE - Other Index Options'!$B:$B,G$147,'BSE - Other Index Options'!$H:$H,"Weekly*")+SUMIFS('BSE - Other Index Options'!$L:$L,'BSE - Other Index Options'!$C:$C,$A251,'BSE - Other Index Options'!$B:$B,G$147,'BSE - Other Index Options'!$H:$H,"MDAW*"))</f>
        <v/>
      </c>
      <c r="H251" s="26" t="str">
        <f t="shared" si="9"/>
        <v/>
      </c>
    </row>
    <row r="252" spans="1:8" hidden="1" outlineLevel="1">
      <c r="A252" t="s">
        <v>130</v>
      </c>
      <c r="B252" s="26" t="str">
        <f>IF(SUMIFS('BSE - SENSEX Index Options'!$L:$L,'BSE - SENSEX Index Options'!$C:$C,$A252,'BSE - SENSEX Index Options'!$B:$B,B$147,'BSE - SENSEX Index Options'!$H:$H,"Weekly*")+SUMIFS('BSE - SENSEX Index Options'!$L:$L,'BSE - SENSEX Index Options'!$C:$C,$A252,'BSE - SENSEX Index Options'!$B:$B,B$147,'BSE - SENSEX Index Options'!$H:$H,"MDAW*")+SUMIFS('BSE - Other Index Options'!$L:$L,'BSE - Other Index Options'!$C:$C,$A252,'BSE - Other Index Options'!$B:$B,B$147,'BSE - Other Index Options'!$H:$H,"Weekly*")+SUMIFS('BSE - Other Index Options'!$L:$L,'BSE - Other Index Options'!$C:$C,$A252,'BSE - Other Index Options'!$B:$B,B$147,'BSE - Other Index Options'!$H:$H,"MDAW*")=0,"",SUMIFS('BSE - SENSEX Index Options'!$L:$L,'BSE - SENSEX Index Options'!$C:$C,$A252,'BSE - SENSEX Index Options'!$B:$B,B$147,'BSE - SENSEX Index Options'!$H:$H,"Weekly*")+SUMIFS('BSE - SENSEX Index Options'!$L:$L,'BSE - SENSEX Index Options'!$C:$C,$A252,'BSE - SENSEX Index Options'!$B:$B,B$147,'BSE - SENSEX Index Options'!$H:$H,"MDAW*")+SUMIFS('BSE - Other Index Options'!$L:$L,'BSE - Other Index Options'!$C:$C,$A252,'BSE - Other Index Options'!$B:$B,B$147,'BSE - Other Index Options'!$H:$H,"Weekly*")+SUMIFS('BSE - Other Index Options'!$L:$L,'BSE - Other Index Options'!$C:$C,$A252,'BSE - Other Index Options'!$B:$B,B$147,'BSE - Other Index Options'!$H:$H,"MDAW*"))</f>
        <v/>
      </c>
      <c r="C252" s="26" t="str">
        <f>IF(SUMIFS('BSE - SENSEX Index Options'!$L:$L,'BSE - SENSEX Index Options'!$C:$C,$A252,'BSE - SENSEX Index Options'!$B:$B,C$147,'BSE - SENSEX Index Options'!$H:$H,"Weekly*")+SUMIFS('BSE - SENSEX Index Options'!$L:$L,'BSE - SENSEX Index Options'!$C:$C,$A252,'BSE - SENSEX Index Options'!$B:$B,C$147,'BSE - SENSEX Index Options'!$H:$H,"MDAW*")+SUMIFS('BSE - Other Index Options'!$L:$L,'BSE - Other Index Options'!$C:$C,$A252,'BSE - Other Index Options'!$B:$B,C$147,'BSE - Other Index Options'!$H:$H,"Weekly*")+SUMIFS('BSE - Other Index Options'!$L:$L,'BSE - Other Index Options'!$C:$C,$A252,'BSE - Other Index Options'!$B:$B,C$147,'BSE - Other Index Options'!$H:$H,"MDAW*")=0,"",SUMIFS('BSE - SENSEX Index Options'!$L:$L,'BSE - SENSEX Index Options'!$C:$C,$A252,'BSE - SENSEX Index Options'!$B:$B,C$147,'BSE - SENSEX Index Options'!$H:$H,"Weekly*")+SUMIFS('BSE - SENSEX Index Options'!$L:$L,'BSE - SENSEX Index Options'!$C:$C,$A252,'BSE - SENSEX Index Options'!$B:$B,C$147,'BSE - SENSEX Index Options'!$H:$H,"MDAW*")+SUMIFS('BSE - Other Index Options'!$L:$L,'BSE - Other Index Options'!$C:$C,$A252,'BSE - Other Index Options'!$B:$B,C$147,'BSE - Other Index Options'!$H:$H,"Weekly*")+SUMIFS('BSE - Other Index Options'!$L:$L,'BSE - Other Index Options'!$C:$C,$A252,'BSE - Other Index Options'!$B:$B,C$147,'BSE - Other Index Options'!$H:$H,"MDAW*"))</f>
        <v/>
      </c>
      <c r="D252" s="26" t="str">
        <f>IF(SUMIFS('BSE - SENSEX Index Options'!$L:$L,'BSE - SENSEX Index Options'!$C:$C,$A252,'BSE - SENSEX Index Options'!$B:$B,D$147,'BSE - SENSEX Index Options'!$H:$H,"Weekly*")+SUMIFS('BSE - SENSEX Index Options'!$L:$L,'BSE - SENSEX Index Options'!$C:$C,$A252,'BSE - SENSEX Index Options'!$B:$B,D$147,'BSE - SENSEX Index Options'!$H:$H,"MDAW*")+SUMIFS('BSE - Other Index Options'!$L:$L,'BSE - Other Index Options'!$C:$C,$A252,'BSE - Other Index Options'!$B:$B,D$147,'BSE - Other Index Options'!$H:$H,"Weekly*")+SUMIFS('BSE - Other Index Options'!$L:$L,'BSE - Other Index Options'!$C:$C,$A252,'BSE - Other Index Options'!$B:$B,D$147,'BSE - Other Index Options'!$H:$H,"MDAW*")=0,"",SUMIFS('BSE - SENSEX Index Options'!$L:$L,'BSE - SENSEX Index Options'!$C:$C,$A252,'BSE - SENSEX Index Options'!$B:$B,D$147,'BSE - SENSEX Index Options'!$H:$H,"Weekly*")+SUMIFS('BSE - SENSEX Index Options'!$L:$L,'BSE - SENSEX Index Options'!$C:$C,$A252,'BSE - SENSEX Index Options'!$B:$B,D$147,'BSE - SENSEX Index Options'!$H:$H,"MDAW*")+SUMIFS('BSE - Other Index Options'!$L:$L,'BSE - Other Index Options'!$C:$C,$A252,'BSE - Other Index Options'!$B:$B,D$147,'BSE - Other Index Options'!$H:$H,"Weekly*")+SUMIFS('BSE - Other Index Options'!$L:$L,'BSE - Other Index Options'!$C:$C,$A252,'BSE - Other Index Options'!$B:$B,D$147,'BSE - Other Index Options'!$H:$H,"MDAW*"))</f>
        <v/>
      </c>
      <c r="E252" s="26" t="str">
        <f>IF(SUMIFS('BSE - SENSEX Index Options'!$L:$L,'BSE - SENSEX Index Options'!$C:$C,$A252,'BSE - SENSEX Index Options'!$B:$B,E$147,'BSE - SENSEX Index Options'!$H:$H,"Weekly*")+SUMIFS('BSE - SENSEX Index Options'!$L:$L,'BSE - SENSEX Index Options'!$C:$C,$A252,'BSE - SENSEX Index Options'!$B:$B,E$147,'BSE - SENSEX Index Options'!$H:$H,"MDAW*")+SUMIFS('BSE - Other Index Options'!$L:$L,'BSE - Other Index Options'!$C:$C,$A252,'BSE - Other Index Options'!$B:$B,E$147,'BSE - Other Index Options'!$H:$H,"Weekly*")+SUMIFS('BSE - Other Index Options'!$L:$L,'BSE - Other Index Options'!$C:$C,$A252,'BSE - Other Index Options'!$B:$B,E$147,'BSE - Other Index Options'!$H:$H,"MDAW*")=0,"",SUMIFS('BSE - SENSEX Index Options'!$L:$L,'BSE - SENSEX Index Options'!$C:$C,$A252,'BSE - SENSEX Index Options'!$B:$B,E$147,'BSE - SENSEX Index Options'!$H:$H,"Weekly*")+SUMIFS('BSE - SENSEX Index Options'!$L:$L,'BSE - SENSEX Index Options'!$C:$C,$A252,'BSE - SENSEX Index Options'!$B:$B,E$147,'BSE - SENSEX Index Options'!$H:$H,"MDAW*")+SUMIFS('BSE - Other Index Options'!$L:$L,'BSE - Other Index Options'!$C:$C,$A252,'BSE - Other Index Options'!$B:$B,E$147,'BSE - Other Index Options'!$H:$H,"Weekly*")+SUMIFS('BSE - Other Index Options'!$L:$L,'BSE - Other Index Options'!$C:$C,$A252,'BSE - Other Index Options'!$B:$B,E$147,'BSE - Other Index Options'!$H:$H,"MDAW*"))</f>
        <v/>
      </c>
      <c r="F252" s="26" t="str">
        <f>IF(SUMIFS('BSE - SENSEX Index Options'!$L:$L,'BSE - SENSEX Index Options'!$C:$C,$A252,'BSE - SENSEX Index Options'!$B:$B,F$147,'BSE - SENSEX Index Options'!$H:$H,"Weekly*")+SUMIFS('BSE - SENSEX Index Options'!$L:$L,'BSE - SENSEX Index Options'!$C:$C,$A252,'BSE - SENSEX Index Options'!$B:$B,F$147,'BSE - SENSEX Index Options'!$H:$H,"MDAW*")+SUMIFS('BSE - Other Index Options'!$L:$L,'BSE - Other Index Options'!$C:$C,$A252,'BSE - Other Index Options'!$B:$B,F$147,'BSE - Other Index Options'!$H:$H,"Weekly*")+SUMIFS('BSE - Other Index Options'!$L:$L,'BSE - Other Index Options'!$C:$C,$A252,'BSE - Other Index Options'!$B:$B,F$147,'BSE - Other Index Options'!$H:$H,"MDAW*")=0,"",SUMIFS('BSE - SENSEX Index Options'!$L:$L,'BSE - SENSEX Index Options'!$C:$C,$A252,'BSE - SENSEX Index Options'!$B:$B,F$147,'BSE - SENSEX Index Options'!$H:$H,"Weekly*")+SUMIFS('BSE - SENSEX Index Options'!$L:$L,'BSE - SENSEX Index Options'!$C:$C,$A252,'BSE - SENSEX Index Options'!$B:$B,F$147,'BSE - SENSEX Index Options'!$H:$H,"MDAW*")+SUMIFS('BSE - Other Index Options'!$L:$L,'BSE - Other Index Options'!$C:$C,$A252,'BSE - Other Index Options'!$B:$B,F$147,'BSE - Other Index Options'!$H:$H,"Weekly*")+SUMIFS('BSE - Other Index Options'!$L:$L,'BSE - Other Index Options'!$C:$C,$A252,'BSE - Other Index Options'!$B:$B,F$147,'BSE - Other Index Options'!$H:$H,"MDAW*"))</f>
        <v/>
      </c>
      <c r="G252" s="26" t="str">
        <f>IF(SUMIFS('BSE - SENSEX Index Options'!$L:$L,'BSE - SENSEX Index Options'!$C:$C,$A252,'BSE - SENSEX Index Options'!$B:$B,G$147,'BSE - SENSEX Index Options'!$H:$H,"Weekly*")+SUMIFS('BSE - SENSEX Index Options'!$L:$L,'BSE - SENSEX Index Options'!$C:$C,$A252,'BSE - SENSEX Index Options'!$B:$B,G$147,'BSE - SENSEX Index Options'!$H:$H,"MDAW*")+SUMIFS('BSE - Other Index Options'!$L:$L,'BSE - Other Index Options'!$C:$C,$A252,'BSE - Other Index Options'!$B:$B,G$147,'BSE - Other Index Options'!$H:$H,"Weekly*")+SUMIFS('BSE - Other Index Options'!$L:$L,'BSE - Other Index Options'!$C:$C,$A252,'BSE - Other Index Options'!$B:$B,G$147,'BSE - Other Index Options'!$H:$H,"MDAW*")=0,"",SUMIFS('BSE - SENSEX Index Options'!$L:$L,'BSE - SENSEX Index Options'!$C:$C,$A252,'BSE - SENSEX Index Options'!$B:$B,G$147,'BSE - SENSEX Index Options'!$H:$H,"Weekly*")+SUMIFS('BSE - SENSEX Index Options'!$L:$L,'BSE - SENSEX Index Options'!$C:$C,$A252,'BSE - SENSEX Index Options'!$B:$B,G$147,'BSE - SENSEX Index Options'!$H:$H,"MDAW*")+SUMIFS('BSE - Other Index Options'!$L:$L,'BSE - Other Index Options'!$C:$C,$A252,'BSE - Other Index Options'!$B:$B,G$147,'BSE - Other Index Options'!$H:$H,"Weekly*")+SUMIFS('BSE - Other Index Options'!$L:$L,'BSE - Other Index Options'!$C:$C,$A252,'BSE - Other Index Options'!$B:$B,G$147,'BSE - Other Index Options'!$H:$H,"MDAW*"))</f>
        <v/>
      </c>
      <c r="H252" s="26" t="str">
        <f t="shared" si="9"/>
        <v/>
      </c>
    </row>
    <row r="253" spans="1:8" hidden="1" outlineLevel="1">
      <c r="A253" t="s">
        <v>131</v>
      </c>
      <c r="B253" s="26" t="str">
        <f>IF(SUMIFS('BSE - SENSEX Index Options'!$L:$L,'BSE - SENSEX Index Options'!$C:$C,$A253,'BSE - SENSEX Index Options'!$B:$B,B$147,'BSE - SENSEX Index Options'!$H:$H,"Weekly*")+SUMIFS('BSE - SENSEX Index Options'!$L:$L,'BSE - SENSEX Index Options'!$C:$C,$A253,'BSE - SENSEX Index Options'!$B:$B,B$147,'BSE - SENSEX Index Options'!$H:$H,"MDAW*")+SUMIFS('BSE - Other Index Options'!$L:$L,'BSE - Other Index Options'!$C:$C,$A253,'BSE - Other Index Options'!$B:$B,B$147,'BSE - Other Index Options'!$H:$H,"Weekly*")+SUMIFS('BSE - Other Index Options'!$L:$L,'BSE - Other Index Options'!$C:$C,$A253,'BSE - Other Index Options'!$B:$B,B$147,'BSE - Other Index Options'!$H:$H,"MDAW*")=0,"",SUMIFS('BSE - SENSEX Index Options'!$L:$L,'BSE - SENSEX Index Options'!$C:$C,$A253,'BSE - SENSEX Index Options'!$B:$B,B$147,'BSE - SENSEX Index Options'!$H:$H,"Weekly*")+SUMIFS('BSE - SENSEX Index Options'!$L:$L,'BSE - SENSEX Index Options'!$C:$C,$A253,'BSE - SENSEX Index Options'!$B:$B,B$147,'BSE - SENSEX Index Options'!$H:$H,"MDAW*")+SUMIFS('BSE - Other Index Options'!$L:$L,'BSE - Other Index Options'!$C:$C,$A253,'BSE - Other Index Options'!$B:$B,B$147,'BSE - Other Index Options'!$H:$H,"Weekly*")+SUMIFS('BSE - Other Index Options'!$L:$L,'BSE - Other Index Options'!$C:$C,$A253,'BSE - Other Index Options'!$B:$B,B$147,'BSE - Other Index Options'!$H:$H,"MDAW*"))</f>
        <v/>
      </c>
      <c r="C253" s="26" t="str">
        <f>IF(SUMIFS('BSE - SENSEX Index Options'!$L:$L,'BSE - SENSEX Index Options'!$C:$C,$A253,'BSE - SENSEX Index Options'!$B:$B,C$147,'BSE - SENSEX Index Options'!$H:$H,"Weekly*")+SUMIFS('BSE - SENSEX Index Options'!$L:$L,'BSE - SENSEX Index Options'!$C:$C,$A253,'BSE - SENSEX Index Options'!$B:$B,C$147,'BSE - SENSEX Index Options'!$H:$H,"MDAW*")+SUMIFS('BSE - Other Index Options'!$L:$L,'BSE - Other Index Options'!$C:$C,$A253,'BSE - Other Index Options'!$B:$B,C$147,'BSE - Other Index Options'!$H:$H,"Weekly*")+SUMIFS('BSE - Other Index Options'!$L:$L,'BSE - Other Index Options'!$C:$C,$A253,'BSE - Other Index Options'!$B:$B,C$147,'BSE - Other Index Options'!$H:$H,"MDAW*")=0,"",SUMIFS('BSE - SENSEX Index Options'!$L:$L,'BSE - SENSEX Index Options'!$C:$C,$A253,'BSE - SENSEX Index Options'!$B:$B,C$147,'BSE - SENSEX Index Options'!$H:$H,"Weekly*")+SUMIFS('BSE - SENSEX Index Options'!$L:$L,'BSE - SENSEX Index Options'!$C:$C,$A253,'BSE - SENSEX Index Options'!$B:$B,C$147,'BSE - SENSEX Index Options'!$H:$H,"MDAW*")+SUMIFS('BSE - Other Index Options'!$L:$L,'BSE - Other Index Options'!$C:$C,$A253,'BSE - Other Index Options'!$B:$B,C$147,'BSE - Other Index Options'!$H:$H,"Weekly*")+SUMIFS('BSE - Other Index Options'!$L:$L,'BSE - Other Index Options'!$C:$C,$A253,'BSE - Other Index Options'!$B:$B,C$147,'BSE - Other Index Options'!$H:$H,"MDAW*"))</f>
        <v/>
      </c>
      <c r="D253" s="26" t="str">
        <f>IF(SUMIFS('BSE - SENSEX Index Options'!$L:$L,'BSE - SENSEX Index Options'!$C:$C,$A253,'BSE - SENSEX Index Options'!$B:$B,D$147,'BSE - SENSEX Index Options'!$H:$H,"Weekly*")+SUMIFS('BSE - SENSEX Index Options'!$L:$L,'BSE - SENSEX Index Options'!$C:$C,$A253,'BSE - SENSEX Index Options'!$B:$B,D$147,'BSE - SENSEX Index Options'!$H:$H,"MDAW*")+SUMIFS('BSE - Other Index Options'!$L:$L,'BSE - Other Index Options'!$C:$C,$A253,'BSE - Other Index Options'!$B:$B,D$147,'BSE - Other Index Options'!$H:$H,"Weekly*")+SUMIFS('BSE - Other Index Options'!$L:$L,'BSE - Other Index Options'!$C:$C,$A253,'BSE - Other Index Options'!$B:$B,D$147,'BSE - Other Index Options'!$H:$H,"MDAW*")=0,"",SUMIFS('BSE - SENSEX Index Options'!$L:$L,'BSE - SENSEX Index Options'!$C:$C,$A253,'BSE - SENSEX Index Options'!$B:$B,D$147,'BSE - SENSEX Index Options'!$H:$H,"Weekly*")+SUMIFS('BSE - SENSEX Index Options'!$L:$L,'BSE - SENSEX Index Options'!$C:$C,$A253,'BSE - SENSEX Index Options'!$B:$B,D$147,'BSE - SENSEX Index Options'!$H:$H,"MDAW*")+SUMIFS('BSE - Other Index Options'!$L:$L,'BSE - Other Index Options'!$C:$C,$A253,'BSE - Other Index Options'!$B:$B,D$147,'BSE - Other Index Options'!$H:$H,"Weekly*")+SUMIFS('BSE - Other Index Options'!$L:$L,'BSE - Other Index Options'!$C:$C,$A253,'BSE - Other Index Options'!$B:$B,D$147,'BSE - Other Index Options'!$H:$H,"MDAW*"))</f>
        <v/>
      </c>
      <c r="E253" s="26" t="str">
        <f>IF(SUMIFS('BSE - SENSEX Index Options'!$L:$L,'BSE - SENSEX Index Options'!$C:$C,$A253,'BSE - SENSEX Index Options'!$B:$B,E$147,'BSE - SENSEX Index Options'!$H:$H,"Weekly*")+SUMIFS('BSE - SENSEX Index Options'!$L:$L,'BSE - SENSEX Index Options'!$C:$C,$A253,'BSE - SENSEX Index Options'!$B:$B,E$147,'BSE - SENSEX Index Options'!$H:$H,"MDAW*")+SUMIFS('BSE - Other Index Options'!$L:$L,'BSE - Other Index Options'!$C:$C,$A253,'BSE - Other Index Options'!$B:$B,E$147,'BSE - Other Index Options'!$H:$H,"Weekly*")+SUMIFS('BSE - Other Index Options'!$L:$L,'BSE - Other Index Options'!$C:$C,$A253,'BSE - Other Index Options'!$B:$B,E$147,'BSE - Other Index Options'!$H:$H,"MDAW*")=0,"",SUMIFS('BSE - SENSEX Index Options'!$L:$L,'BSE - SENSEX Index Options'!$C:$C,$A253,'BSE - SENSEX Index Options'!$B:$B,E$147,'BSE - SENSEX Index Options'!$H:$H,"Weekly*")+SUMIFS('BSE - SENSEX Index Options'!$L:$L,'BSE - SENSEX Index Options'!$C:$C,$A253,'BSE - SENSEX Index Options'!$B:$B,E$147,'BSE - SENSEX Index Options'!$H:$H,"MDAW*")+SUMIFS('BSE - Other Index Options'!$L:$L,'BSE - Other Index Options'!$C:$C,$A253,'BSE - Other Index Options'!$B:$B,E$147,'BSE - Other Index Options'!$H:$H,"Weekly*")+SUMIFS('BSE - Other Index Options'!$L:$L,'BSE - Other Index Options'!$C:$C,$A253,'BSE - Other Index Options'!$B:$B,E$147,'BSE - Other Index Options'!$H:$H,"MDAW*"))</f>
        <v/>
      </c>
      <c r="F253" s="26" t="str">
        <f>IF(SUMIFS('BSE - SENSEX Index Options'!$L:$L,'BSE - SENSEX Index Options'!$C:$C,$A253,'BSE - SENSEX Index Options'!$B:$B,F$147,'BSE - SENSEX Index Options'!$H:$H,"Weekly*")+SUMIFS('BSE - SENSEX Index Options'!$L:$L,'BSE - SENSEX Index Options'!$C:$C,$A253,'BSE - SENSEX Index Options'!$B:$B,F$147,'BSE - SENSEX Index Options'!$H:$H,"MDAW*")+SUMIFS('BSE - Other Index Options'!$L:$L,'BSE - Other Index Options'!$C:$C,$A253,'BSE - Other Index Options'!$B:$B,F$147,'BSE - Other Index Options'!$H:$H,"Weekly*")+SUMIFS('BSE - Other Index Options'!$L:$L,'BSE - Other Index Options'!$C:$C,$A253,'BSE - Other Index Options'!$B:$B,F$147,'BSE - Other Index Options'!$H:$H,"MDAW*")=0,"",SUMIFS('BSE - SENSEX Index Options'!$L:$L,'BSE - SENSEX Index Options'!$C:$C,$A253,'BSE - SENSEX Index Options'!$B:$B,F$147,'BSE - SENSEX Index Options'!$H:$H,"Weekly*")+SUMIFS('BSE - SENSEX Index Options'!$L:$L,'BSE - SENSEX Index Options'!$C:$C,$A253,'BSE - SENSEX Index Options'!$B:$B,F$147,'BSE - SENSEX Index Options'!$H:$H,"MDAW*")+SUMIFS('BSE - Other Index Options'!$L:$L,'BSE - Other Index Options'!$C:$C,$A253,'BSE - Other Index Options'!$B:$B,F$147,'BSE - Other Index Options'!$H:$H,"Weekly*")+SUMIFS('BSE - Other Index Options'!$L:$L,'BSE - Other Index Options'!$C:$C,$A253,'BSE - Other Index Options'!$B:$B,F$147,'BSE - Other Index Options'!$H:$H,"MDAW*"))</f>
        <v/>
      </c>
      <c r="G253" s="26" t="str">
        <f>IF(SUMIFS('BSE - SENSEX Index Options'!$L:$L,'BSE - SENSEX Index Options'!$C:$C,$A253,'BSE - SENSEX Index Options'!$B:$B,G$147,'BSE - SENSEX Index Options'!$H:$H,"Weekly*")+SUMIFS('BSE - SENSEX Index Options'!$L:$L,'BSE - SENSEX Index Options'!$C:$C,$A253,'BSE - SENSEX Index Options'!$B:$B,G$147,'BSE - SENSEX Index Options'!$H:$H,"MDAW*")+SUMIFS('BSE - Other Index Options'!$L:$L,'BSE - Other Index Options'!$C:$C,$A253,'BSE - Other Index Options'!$B:$B,G$147,'BSE - Other Index Options'!$H:$H,"Weekly*")+SUMIFS('BSE - Other Index Options'!$L:$L,'BSE - Other Index Options'!$C:$C,$A253,'BSE - Other Index Options'!$B:$B,G$147,'BSE - Other Index Options'!$H:$H,"MDAW*")=0,"",SUMIFS('BSE - SENSEX Index Options'!$L:$L,'BSE - SENSEX Index Options'!$C:$C,$A253,'BSE - SENSEX Index Options'!$B:$B,G$147,'BSE - SENSEX Index Options'!$H:$H,"Weekly*")+SUMIFS('BSE - SENSEX Index Options'!$L:$L,'BSE - SENSEX Index Options'!$C:$C,$A253,'BSE - SENSEX Index Options'!$B:$B,G$147,'BSE - SENSEX Index Options'!$H:$H,"MDAW*")+SUMIFS('BSE - Other Index Options'!$L:$L,'BSE - Other Index Options'!$C:$C,$A253,'BSE - Other Index Options'!$B:$B,G$147,'BSE - Other Index Options'!$H:$H,"Weekly*")+SUMIFS('BSE - Other Index Options'!$L:$L,'BSE - Other Index Options'!$C:$C,$A253,'BSE - Other Index Options'!$B:$B,G$147,'BSE - Other Index Options'!$H:$H,"MDAW*"))</f>
        <v/>
      </c>
      <c r="H253" s="26" t="str">
        <f t="shared" si="9"/>
        <v/>
      </c>
    </row>
    <row r="254" spans="1:8" hidden="1" outlineLevel="1">
      <c r="A254" t="s">
        <v>132</v>
      </c>
      <c r="B254" s="26" t="str">
        <f>IF(SUMIFS('BSE - SENSEX Index Options'!$L:$L,'BSE - SENSEX Index Options'!$C:$C,$A254,'BSE - SENSEX Index Options'!$B:$B,B$147,'BSE - SENSEX Index Options'!$H:$H,"Weekly*")+SUMIFS('BSE - SENSEX Index Options'!$L:$L,'BSE - SENSEX Index Options'!$C:$C,$A254,'BSE - SENSEX Index Options'!$B:$B,B$147,'BSE - SENSEX Index Options'!$H:$H,"MDAW*")+SUMIFS('BSE - Other Index Options'!$L:$L,'BSE - Other Index Options'!$C:$C,$A254,'BSE - Other Index Options'!$B:$B,B$147,'BSE - Other Index Options'!$H:$H,"Weekly*")+SUMIFS('BSE - Other Index Options'!$L:$L,'BSE - Other Index Options'!$C:$C,$A254,'BSE - Other Index Options'!$B:$B,B$147,'BSE - Other Index Options'!$H:$H,"MDAW*")=0,"",SUMIFS('BSE - SENSEX Index Options'!$L:$L,'BSE - SENSEX Index Options'!$C:$C,$A254,'BSE - SENSEX Index Options'!$B:$B,B$147,'BSE - SENSEX Index Options'!$H:$H,"Weekly*")+SUMIFS('BSE - SENSEX Index Options'!$L:$L,'BSE - SENSEX Index Options'!$C:$C,$A254,'BSE - SENSEX Index Options'!$B:$B,B$147,'BSE - SENSEX Index Options'!$H:$H,"MDAW*")+SUMIFS('BSE - Other Index Options'!$L:$L,'BSE - Other Index Options'!$C:$C,$A254,'BSE - Other Index Options'!$B:$B,B$147,'BSE - Other Index Options'!$H:$H,"Weekly*")+SUMIFS('BSE - Other Index Options'!$L:$L,'BSE - Other Index Options'!$C:$C,$A254,'BSE - Other Index Options'!$B:$B,B$147,'BSE - Other Index Options'!$H:$H,"MDAW*"))</f>
        <v/>
      </c>
      <c r="C254" s="26" t="str">
        <f>IF(SUMIFS('BSE - SENSEX Index Options'!$L:$L,'BSE - SENSEX Index Options'!$C:$C,$A254,'BSE - SENSEX Index Options'!$B:$B,C$147,'BSE - SENSEX Index Options'!$H:$H,"Weekly*")+SUMIFS('BSE - SENSEX Index Options'!$L:$L,'BSE - SENSEX Index Options'!$C:$C,$A254,'BSE - SENSEX Index Options'!$B:$B,C$147,'BSE - SENSEX Index Options'!$H:$H,"MDAW*")+SUMIFS('BSE - Other Index Options'!$L:$L,'BSE - Other Index Options'!$C:$C,$A254,'BSE - Other Index Options'!$B:$B,C$147,'BSE - Other Index Options'!$H:$H,"Weekly*")+SUMIFS('BSE - Other Index Options'!$L:$L,'BSE - Other Index Options'!$C:$C,$A254,'BSE - Other Index Options'!$B:$B,C$147,'BSE - Other Index Options'!$H:$H,"MDAW*")=0,"",SUMIFS('BSE - SENSEX Index Options'!$L:$L,'BSE - SENSEX Index Options'!$C:$C,$A254,'BSE - SENSEX Index Options'!$B:$B,C$147,'BSE - SENSEX Index Options'!$H:$H,"Weekly*")+SUMIFS('BSE - SENSEX Index Options'!$L:$L,'BSE - SENSEX Index Options'!$C:$C,$A254,'BSE - SENSEX Index Options'!$B:$B,C$147,'BSE - SENSEX Index Options'!$H:$H,"MDAW*")+SUMIFS('BSE - Other Index Options'!$L:$L,'BSE - Other Index Options'!$C:$C,$A254,'BSE - Other Index Options'!$B:$B,C$147,'BSE - Other Index Options'!$H:$H,"Weekly*")+SUMIFS('BSE - Other Index Options'!$L:$L,'BSE - Other Index Options'!$C:$C,$A254,'BSE - Other Index Options'!$B:$B,C$147,'BSE - Other Index Options'!$H:$H,"MDAW*"))</f>
        <v/>
      </c>
      <c r="D254" s="26" t="str">
        <f>IF(SUMIFS('BSE - SENSEX Index Options'!$L:$L,'BSE - SENSEX Index Options'!$C:$C,$A254,'BSE - SENSEX Index Options'!$B:$B,D$147,'BSE - SENSEX Index Options'!$H:$H,"Weekly*")+SUMIFS('BSE - SENSEX Index Options'!$L:$L,'BSE - SENSEX Index Options'!$C:$C,$A254,'BSE - SENSEX Index Options'!$B:$B,D$147,'BSE - SENSEX Index Options'!$H:$H,"MDAW*")+SUMIFS('BSE - Other Index Options'!$L:$L,'BSE - Other Index Options'!$C:$C,$A254,'BSE - Other Index Options'!$B:$B,D$147,'BSE - Other Index Options'!$H:$H,"Weekly*")+SUMIFS('BSE - Other Index Options'!$L:$L,'BSE - Other Index Options'!$C:$C,$A254,'BSE - Other Index Options'!$B:$B,D$147,'BSE - Other Index Options'!$H:$H,"MDAW*")=0,"",SUMIFS('BSE - SENSEX Index Options'!$L:$L,'BSE - SENSEX Index Options'!$C:$C,$A254,'BSE - SENSEX Index Options'!$B:$B,D$147,'BSE - SENSEX Index Options'!$H:$H,"Weekly*")+SUMIFS('BSE - SENSEX Index Options'!$L:$L,'BSE - SENSEX Index Options'!$C:$C,$A254,'BSE - SENSEX Index Options'!$B:$B,D$147,'BSE - SENSEX Index Options'!$H:$H,"MDAW*")+SUMIFS('BSE - Other Index Options'!$L:$L,'BSE - Other Index Options'!$C:$C,$A254,'BSE - Other Index Options'!$B:$B,D$147,'BSE - Other Index Options'!$H:$H,"Weekly*")+SUMIFS('BSE - Other Index Options'!$L:$L,'BSE - Other Index Options'!$C:$C,$A254,'BSE - Other Index Options'!$B:$B,D$147,'BSE - Other Index Options'!$H:$H,"MDAW*"))</f>
        <v/>
      </c>
      <c r="E254" s="26" t="str">
        <f>IF(SUMIFS('BSE - SENSEX Index Options'!$L:$L,'BSE - SENSEX Index Options'!$C:$C,$A254,'BSE - SENSEX Index Options'!$B:$B,E$147,'BSE - SENSEX Index Options'!$H:$H,"Weekly*")+SUMIFS('BSE - SENSEX Index Options'!$L:$L,'BSE - SENSEX Index Options'!$C:$C,$A254,'BSE - SENSEX Index Options'!$B:$B,E$147,'BSE - SENSEX Index Options'!$H:$H,"MDAW*")+SUMIFS('BSE - Other Index Options'!$L:$L,'BSE - Other Index Options'!$C:$C,$A254,'BSE - Other Index Options'!$B:$B,E$147,'BSE - Other Index Options'!$H:$H,"Weekly*")+SUMIFS('BSE - Other Index Options'!$L:$L,'BSE - Other Index Options'!$C:$C,$A254,'BSE - Other Index Options'!$B:$B,E$147,'BSE - Other Index Options'!$H:$H,"MDAW*")=0,"",SUMIFS('BSE - SENSEX Index Options'!$L:$L,'BSE - SENSEX Index Options'!$C:$C,$A254,'BSE - SENSEX Index Options'!$B:$B,E$147,'BSE - SENSEX Index Options'!$H:$H,"Weekly*")+SUMIFS('BSE - SENSEX Index Options'!$L:$L,'BSE - SENSEX Index Options'!$C:$C,$A254,'BSE - SENSEX Index Options'!$B:$B,E$147,'BSE - SENSEX Index Options'!$H:$H,"MDAW*")+SUMIFS('BSE - Other Index Options'!$L:$L,'BSE - Other Index Options'!$C:$C,$A254,'BSE - Other Index Options'!$B:$B,E$147,'BSE - Other Index Options'!$H:$H,"Weekly*")+SUMIFS('BSE - Other Index Options'!$L:$L,'BSE - Other Index Options'!$C:$C,$A254,'BSE - Other Index Options'!$B:$B,E$147,'BSE - Other Index Options'!$H:$H,"MDAW*"))</f>
        <v/>
      </c>
      <c r="F254" s="26" t="str">
        <f>IF(SUMIFS('BSE - SENSEX Index Options'!$L:$L,'BSE - SENSEX Index Options'!$C:$C,$A254,'BSE - SENSEX Index Options'!$B:$B,F$147,'BSE - SENSEX Index Options'!$H:$H,"Weekly*")+SUMIFS('BSE - SENSEX Index Options'!$L:$L,'BSE - SENSEX Index Options'!$C:$C,$A254,'BSE - SENSEX Index Options'!$B:$B,F$147,'BSE - SENSEX Index Options'!$H:$H,"MDAW*")+SUMIFS('BSE - Other Index Options'!$L:$L,'BSE - Other Index Options'!$C:$C,$A254,'BSE - Other Index Options'!$B:$B,F$147,'BSE - Other Index Options'!$H:$H,"Weekly*")+SUMIFS('BSE - Other Index Options'!$L:$L,'BSE - Other Index Options'!$C:$C,$A254,'BSE - Other Index Options'!$B:$B,F$147,'BSE - Other Index Options'!$H:$H,"MDAW*")=0,"",SUMIFS('BSE - SENSEX Index Options'!$L:$L,'BSE - SENSEX Index Options'!$C:$C,$A254,'BSE - SENSEX Index Options'!$B:$B,F$147,'BSE - SENSEX Index Options'!$H:$H,"Weekly*")+SUMIFS('BSE - SENSEX Index Options'!$L:$L,'BSE - SENSEX Index Options'!$C:$C,$A254,'BSE - SENSEX Index Options'!$B:$B,F$147,'BSE - SENSEX Index Options'!$H:$H,"MDAW*")+SUMIFS('BSE - Other Index Options'!$L:$L,'BSE - Other Index Options'!$C:$C,$A254,'BSE - Other Index Options'!$B:$B,F$147,'BSE - Other Index Options'!$H:$H,"Weekly*")+SUMIFS('BSE - Other Index Options'!$L:$L,'BSE - Other Index Options'!$C:$C,$A254,'BSE - Other Index Options'!$B:$B,F$147,'BSE - Other Index Options'!$H:$H,"MDAW*"))</f>
        <v/>
      </c>
      <c r="G254" s="26" t="str">
        <f>IF(SUMIFS('BSE - SENSEX Index Options'!$L:$L,'BSE - SENSEX Index Options'!$C:$C,$A254,'BSE - SENSEX Index Options'!$B:$B,G$147,'BSE - SENSEX Index Options'!$H:$H,"Weekly*")+SUMIFS('BSE - SENSEX Index Options'!$L:$L,'BSE - SENSEX Index Options'!$C:$C,$A254,'BSE - SENSEX Index Options'!$B:$B,G$147,'BSE - SENSEX Index Options'!$H:$H,"MDAW*")+SUMIFS('BSE - Other Index Options'!$L:$L,'BSE - Other Index Options'!$C:$C,$A254,'BSE - Other Index Options'!$B:$B,G$147,'BSE - Other Index Options'!$H:$H,"Weekly*")+SUMIFS('BSE - Other Index Options'!$L:$L,'BSE - Other Index Options'!$C:$C,$A254,'BSE - Other Index Options'!$B:$B,G$147,'BSE - Other Index Options'!$H:$H,"MDAW*")=0,"",SUMIFS('BSE - SENSEX Index Options'!$L:$L,'BSE - SENSEX Index Options'!$C:$C,$A254,'BSE - SENSEX Index Options'!$B:$B,G$147,'BSE - SENSEX Index Options'!$H:$H,"Weekly*")+SUMIFS('BSE - SENSEX Index Options'!$L:$L,'BSE - SENSEX Index Options'!$C:$C,$A254,'BSE - SENSEX Index Options'!$B:$B,G$147,'BSE - SENSEX Index Options'!$H:$H,"MDAW*")+SUMIFS('BSE - Other Index Options'!$L:$L,'BSE - Other Index Options'!$C:$C,$A254,'BSE - Other Index Options'!$B:$B,G$147,'BSE - Other Index Options'!$H:$H,"Weekly*")+SUMIFS('BSE - Other Index Options'!$L:$L,'BSE - Other Index Options'!$C:$C,$A254,'BSE - Other Index Options'!$B:$B,G$147,'BSE - Other Index Options'!$H:$H,"MDAW*"))</f>
        <v/>
      </c>
      <c r="H254" s="26" t="str">
        <f t="shared" si="9"/>
        <v/>
      </c>
    </row>
    <row r="255" spans="1:8" hidden="1" outlineLevel="1">
      <c r="A255" t="s">
        <v>133</v>
      </c>
      <c r="B255" s="26" t="str">
        <f>IF(SUMIFS('BSE - SENSEX Index Options'!$L:$L,'BSE - SENSEX Index Options'!$C:$C,$A255,'BSE - SENSEX Index Options'!$B:$B,B$147,'BSE - SENSEX Index Options'!$H:$H,"Weekly*")+SUMIFS('BSE - SENSEX Index Options'!$L:$L,'BSE - SENSEX Index Options'!$C:$C,$A255,'BSE - SENSEX Index Options'!$B:$B,B$147,'BSE - SENSEX Index Options'!$H:$H,"MDAW*")+SUMIFS('BSE - Other Index Options'!$L:$L,'BSE - Other Index Options'!$C:$C,$A255,'BSE - Other Index Options'!$B:$B,B$147,'BSE - Other Index Options'!$H:$H,"Weekly*")+SUMIFS('BSE - Other Index Options'!$L:$L,'BSE - Other Index Options'!$C:$C,$A255,'BSE - Other Index Options'!$B:$B,B$147,'BSE - Other Index Options'!$H:$H,"MDAW*")=0,"",SUMIFS('BSE - SENSEX Index Options'!$L:$L,'BSE - SENSEX Index Options'!$C:$C,$A255,'BSE - SENSEX Index Options'!$B:$B,B$147,'BSE - SENSEX Index Options'!$H:$H,"Weekly*")+SUMIFS('BSE - SENSEX Index Options'!$L:$L,'BSE - SENSEX Index Options'!$C:$C,$A255,'BSE - SENSEX Index Options'!$B:$B,B$147,'BSE - SENSEX Index Options'!$H:$H,"MDAW*")+SUMIFS('BSE - Other Index Options'!$L:$L,'BSE - Other Index Options'!$C:$C,$A255,'BSE - Other Index Options'!$B:$B,B$147,'BSE - Other Index Options'!$H:$H,"Weekly*")+SUMIFS('BSE - Other Index Options'!$L:$L,'BSE - Other Index Options'!$C:$C,$A255,'BSE - Other Index Options'!$B:$B,B$147,'BSE - Other Index Options'!$H:$H,"MDAW*"))</f>
        <v/>
      </c>
      <c r="C255" s="26" t="str">
        <f>IF(SUMIFS('BSE - SENSEX Index Options'!$L:$L,'BSE - SENSEX Index Options'!$C:$C,$A255,'BSE - SENSEX Index Options'!$B:$B,C$147,'BSE - SENSEX Index Options'!$H:$H,"Weekly*")+SUMIFS('BSE - SENSEX Index Options'!$L:$L,'BSE - SENSEX Index Options'!$C:$C,$A255,'BSE - SENSEX Index Options'!$B:$B,C$147,'BSE - SENSEX Index Options'!$H:$H,"MDAW*")+SUMIFS('BSE - Other Index Options'!$L:$L,'BSE - Other Index Options'!$C:$C,$A255,'BSE - Other Index Options'!$B:$B,C$147,'BSE - Other Index Options'!$H:$H,"Weekly*")+SUMIFS('BSE - Other Index Options'!$L:$L,'BSE - Other Index Options'!$C:$C,$A255,'BSE - Other Index Options'!$B:$B,C$147,'BSE - Other Index Options'!$H:$H,"MDAW*")=0,"",SUMIFS('BSE - SENSEX Index Options'!$L:$L,'BSE - SENSEX Index Options'!$C:$C,$A255,'BSE - SENSEX Index Options'!$B:$B,C$147,'BSE - SENSEX Index Options'!$H:$H,"Weekly*")+SUMIFS('BSE - SENSEX Index Options'!$L:$L,'BSE - SENSEX Index Options'!$C:$C,$A255,'BSE - SENSEX Index Options'!$B:$B,C$147,'BSE - SENSEX Index Options'!$H:$H,"MDAW*")+SUMIFS('BSE - Other Index Options'!$L:$L,'BSE - Other Index Options'!$C:$C,$A255,'BSE - Other Index Options'!$B:$B,C$147,'BSE - Other Index Options'!$H:$H,"Weekly*")+SUMIFS('BSE - Other Index Options'!$L:$L,'BSE - Other Index Options'!$C:$C,$A255,'BSE - Other Index Options'!$B:$B,C$147,'BSE - Other Index Options'!$H:$H,"MDAW*"))</f>
        <v/>
      </c>
      <c r="D255" s="26" t="str">
        <f>IF(SUMIFS('BSE - SENSEX Index Options'!$L:$L,'BSE - SENSEX Index Options'!$C:$C,$A255,'BSE - SENSEX Index Options'!$B:$B,D$147,'BSE - SENSEX Index Options'!$H:$H,"Weekly*")+SUMIFS('BSE - SENSEX Index Options'!$L:$L,'BSE - SENSEX Index Options'!$C:$C,$A255,'BSE - SENSEX Index Options'!$B:$B,D$147,'BSE - SENSEX Index Options'!$H:$H,"MDAW*")+SUMIFS('BSE - Other Index Options'!$L:$L,'BSE - Other Index Options'!$C:$C,$A255,'BSE - Other Index Options'!$B:$B,D$147,'BSE - Other Index Options'!$H:$H,"Weekly*")+SUMIFS('BSE - Other Index Options'!$L:$L,'BSE - Other Index Options'!$C:$C,$A255,'BSE - Other Index Options'!$B:$B,D$147,'BSE - Other Index Options'!$H:$H,"MDAW*")=0,"",SUMIFS('BSE - SENSEX Index Options'!$L:$L,'BSE - SENSEX Index Options'!$C:$C,$A255,'BSE - SENSEX Index Options'!$B:$B,D$147,'BSE - SENSEX Index Options'!$H:$H,"Weekly*")+SUMIFS('BSE - SENSEX Index Options'!$L:$L,'BSE - SENSEX Index Options'!$C:$C,$A255,'BSE - SENSEX Index Options'!$B:$B,D$147,'BSE - SENSEX Index Options'!$H:$H,"MDAW*")+SUMIFS('BSE - Other Index Options'!$L:$L,'BSE - Other Index Options'!$C:$C,$A255,'BSE - Other Index Options'!$B:$B,D$147,'BSE - Other Index Options'!$H:$H,"Weekly*")+SUMIFS('BSE - Other Index Options'!$L:$L,'BSE - Other Index Options'!$C:$C,$A255,'BSE - Other Index Options'!$B:$B,D$147,'BSE - Other Index Options'!$H:$H,"MDAW*"))</f>
        <v/>
      </c>
      <c r="E255" s="26" t="str">
        <f>IF(SUMIFS('BSE - SENSEX Index Options'!$L:$L,'BSE - SENSEX Index Options'!$C:$C,$A255,'BSE - SENSEX Index Options'!$B:$B,E$147,'BSE - SENSEX Index Options'!$H:$H,"Weekly*")+SUMIFS('BSE - SENSEX Index Options'!$L:$L,'BSE - SENSEX Index Options'!$C:$C,$A255,'BSE - SENSEX Index Options'!$B:$B,E$147,'BSE - SENSEX Index Options'!$H:$H,"MDAW*")+SUMIFS('BSE - Other Index Options'!$L:$L,'BSE - Other Index Options'!$C:$C,$A255,'BSE - Other Index Options'!$B:$B,E$147,'BSE - Other Index Options'!$H:$H,"Weekly*")+SUMIFS('BSE - Other Index Options'!$L:$L,'BSE - Other Index Options'!$C:$C,$A255,'BSE - Other Index Options'!$B:$B,E$147,'BSE - Other Index Options'!$H:$H,"MDAW*")=0,"",SUMIFS('BSE - SENSEX Index Options'!$L:$L,'BSE - SENSEX Index Options'!$C:$C,$A255,'BSE - SENSEX Index Options'!$B:$B,E$147,'BSE - SENSEX Index Options'!$H:$H,"Weekly*")+SUMIFS('BSE - SENSEX Index Options'!$L:$L,'BSE - SENSEX Index Options'!$C:$C,$A255,'BSE - SENSEX Index Options'!$B:$B,E$147,'BSE - SENSEX Index Options'!$H:$H,"MDAW*")+SUMIFS('BSE - Other Index Options'!$L:$L,'BSE - Other Index Options'!$C:$C,$A255,'BSE - Other Index Options'!$B:$B,E$147,'BSE - Other Index Options'!$H:$H,"Weekly*")+SUMIFS('BSE - Other Index Options'!$L:$L,'BSE - Other Index Options'!$C:$C,$A255,'BSE - Other Index Options'!$B:$B,E$147,'BSE - Other Index Options'!$H:$H,"MDAW*"))</f>
        <v/>
      </c>
      <c r="F255" s="26" t="str">
        <f>IF(SUMIFS('BSE - SENSEX Index Options'!$L:$L,'BSE - SENSEX Index Options'!$C:$C,$A255,'BSE - SENSEX Index Options'!$B:$B,F$147,'BSE - SENSEX Index Options'!$H:$H,"Weekly*")+SUMIFS('BSE - SENSEX Index Options'!$L:$L,'BSE - SENSEX Index Options'!$C:$C,$A255,'BSE - SENSEX Index Options'!$B:$B,F$147,'BSE - SENSEX Index Options'!$H:$H,"MDAW*")+SUMIFS('BSE - Other Index Options'!$L:$L,'BSE - Other Index Options'!$C:$C,$A255,'BSE - Other Index Options'!$B:$B,F$147,'BSE - Other Index Options'!$H:$H,"Weekly*")+SUMIFS('BSE - Other Index Options'!$L:$L,'BSE - Other Index Options'!$C:$C,$A255,'BSE - Other Index Options'!$B:$B,F$147,'BSE - Other Index Options'!$H:$H,"MDAW*")=0,"",SUMIFS('BSE - SENSEX Index Options'!$L:$L,'BSE - SENSEX Index Options'!$C:$C,$A255,'BSE - SENSEX Index Options'!$B:$B,F$147,'BSE - SENSEX Index Options'!$H:$H,"Weekly*")+SUMIFS('BSE - SENSEX Index Options'!$L:$L,'BSE - SENSEX Index Options'!$C:$C,$A255,'BSE - SENSEX Index Options'!$B:$B,F$147,'BSE - SENSEX Index Options'!$H:$H,"MDAW*")+SUMIFS('BSE - Other Index Options'!$L:$L,'BSE - Other Index Options'!$C:$C,$A255,'BSE - Other Index Options'!$B:$B,F$147,'BSE - Other Index Options'!$H:$H,"Weekly*")+SUMIFS('BSE - Other Index Options'!$L:$L,'BSE - Other Index Options'!$C:$C,$A255,'BSE - Other Index Options'!$B:$B,F$147,'BSE - Other Index Options'!$H:$H,"MDAW*"))</f>
        <v/>
      </c>
      <c r="G255" s="26" t="str">
        <f>IF(SUMIFS('BSE - SENSEX Index Options'!$L:$L,'BSE - SENSEX Index Options'!$C:$C,$A255,'BSE - SENSEX Index Options'!$B:$B,G$147,'BSE - SENSEX Index Options'!$H:$H,"Weekly*")+SUMIFS('BSE - SENSEX Index Options'!$L:$L,'BSE - SENSEX Index Options'!$C:$C,$A255,'BSE - SENSEX Index Options'!$B:$B,G$147,'BSE - SENSEX Index Options'!$H:$H,"MDAW*")+SUMIFS('BSE - Other Index Options'!$L:$L,'BSE - Other Index Options'!$C:$C,$A255,'BSE - Other Index Options'!$B:$B,G$147,'BSE - Other Index Options'!$H:$H,"Weekly*")+SUMIFS('BSE - Other Index Options'!$L:$L,'BSE - Other Index Options'!$C:$C,$A255,'BSE - Other Index Options'!$B:$B,G$147,'BSE - Other Index Options'!$H:$H,"MDAW*")=0,"",SUMIFS('BSE - SENSEX Index Options'!$L:$L,'BSE - SENSEX Index Options'!$C:$C,$A255,'BSE - SENSEX Index Options'!$B:$B,G$147,'BSE - SENSEX Index Options'!$H:$H,"Weekly*")+SUMIFS('BSE - SENSEX Index Options'!$L:$L,'BSE - SENSEX Index Options'!$C:$C,$A255,'BSE - SENSEX Index Options'!$B:$B,G$147,'BSE - SENSEX Index Options'!$H:$H,"MDAW*")+SUMIFS('BSE - Other Index Options'!$L:$L,'BSE - Other Index Options'!$C:$C,$A255,'BSE - Other Index Options'!$B:$B,G$147,'BSE - Other Index Options'!$H:$H,"Weekly*")+SUMIFS('BSE - Other Index Options'!$L:$L,'BSE - Other Index Options'!$C:$C,$A255,'BSE - Other Index Options'!$B:$B,G$147,'BSE - Other Index Options'!$H:$H,"MDAW*"))</f>
        <v/>
      </c>
      <c r="H255" s="26" t="str">
        <f t="shared" si="9"/>
        <v/>
      </c>
    </row>
    <row r="256" spans="1:8" hidden="1" outlineLevel="1">
      <c r="A256" t="s">
        <v>134</v>
      </c>
      <c r="B256" s="26" t="str">
        <f>IF(SUMIFS('BSE - SENSEX Index Options'!$L:$L,'BSE - SENSEX Index Options'!$C:$C,$A256,'BSE - SENSEX Index Options'!$B:$B,B$147,'BSE - SENSEX Index Options'!$H:$H,"Weekly*")+SUMIFS('BSE - SENSEX Index Options'!$L:$L,'BSE - SENSEX Index Options'!$C:$C,$A256,'BSE - SENSEX Index Options'!$B:$B,B$147,'BSE - SENSEX Index Options'!$H:$H,"MDAW*")+SUMIFS('BSE - Other Index Options'!$L:$L,'BSE - Other Index Options'!$C:$C,$A256,'BSE - Other Index Options'!$B:$B,B$147,'BSE - Other Index Options'!$H:$H,"Weekly*")+SUMIFS('BSE - Other Index Options'!$L:$L,'BSE - Other Index Options'!$C:$C,$A256,'BSE - Other Index Options'!$B:$B,B$147,'BSE - Other Index Options'!$H:$H,"MDAW*")=0,"",SUMIFS('BSE - SENSEX Index Options'!$L:$L,'BSE - SENSEX Index Options'!$C:$C,$A256,'BSE - SENSEX Index Options'!$B:$B,B$147,'BSE - SENSEX Index Options'!$H:$H,"Weekly*")+SUMIFS('BSE - SENSEX Index Options'!$L:$L,'BSE - SENSEX Index Options'!$C:$C,$A256,'BSE - SENSEX Index Options'!$B:$B,B$147,'BSE - SENSEX Index Options'!$H:$H,"MDAW*")+SUMIFS('BSE - Other Index Options'!$L:$L,'BSE - Other Index Options'!$C:$C,$A256,'BSE - Other Index Options'!$B:$B,B$147,'BSE - Other Index Options'!$H:$H,"Weekly*")+SUMIFS('BSE - Other Index Options'!$L:$L,'BSE - Other Index Options'!$C:$C,$A256,'BSE - Other Index Options'!$B:$B,B$147,'BSE - Other Index Options'!$H:$H,"MDAW*"))</f>
        <v/>
      </c>
      <c r="C256" s="26" t="str">
        <f>IF(SUMIFS('BSE - SENSEX Index Options'!$L:$L,'BSE - SENSEX Index Options'!$C:$C,$A256,'BSE - SENSEX Index Options'!$B:$B,C$147,'BSE - SENSEX Index Options'!$H:$H,"Weekly*")+SUMIFS('BSE - SENSEX Index Options'!$L:$L,'BSE - SENSEX Index Options'!$C:$C,$A256,'BSE - SENSEX Index Options'!$B:$B,C$147,'BSE - SENSEX Index Options'!$H:$H,"MDAW*")+SUMIFS('BSE - Other Index Options'!$L:$L,'BSE - Other Index Options'!$C:$C,$A256,'BSE - Other Index Options'!$B:$B,C$147,'BSE - Other Index Options'!$H:$H,"Weekly*")+SUMIFS('BSE - Other Index Options'!$L:$L,'BSE - Other Index Options'!$C:$C,$A256,'BSE - Other Index Options'!$B:$B,C$147,'BSE - Other Index Options'!$H:$H,"MDAW*")=0,"",SUMIFS('BSE - SENSEX Index Options'!$L:$L,'BSE - SENSEX Index Options'!$C:$C,$A256,'BSE - SENSEX Index Options'!$B:$B,C$147,'BSE - SENSEX Index Options'!$H:$H,"Weekly*")+SUMIFS('BSE - SENSEX Index Options'!$L:$L,'BSE - SENSEX Index Options'!$C:$C,$A256,'BSE - SENSEX Index Options'!$B:$B,C$147,'BSE - SENSEX Index Options'!$H:$H,"MDAW*")+SUMIFS('BSE - Other Index Options'!$L:$L,'BSE - Other Index Options'!$C:$C,$A256,'BSE - Other Index Options'!$B:$B,C$147,'BSE - Other Index Options'!$H:$H,"Weekly*")+SUMIFS('BSE - Other Index Options'!$L:$L,'BSE - Other Index Options'!$C:$C,$A256,'BSE - Other Index Options'!$B:$B,C$147,'BSE - Other Index Options'!$H:$H,"MDAW*"))</f>
        <v/>
      </c>
      <c r="D256" s="26" t="str">
        <f>IF(SUMIFS('BSE - SENSEX Index Options'!$L:$L,'BSE - SENSEX Index Options'!$C:$C,$A256,'BSE - SENSEX Index Options'!$B:$B,D$147,'BSE - SENSEX Index Options'!$H:$H,"Weekly*")+SUMIFS('BSE - SENSEX Index Options'!$L:$L,'BSE - SENSEX Index Options'!$C:$C,$A256,'BSE - SENSEX Index Options'!$B:$B,D$147,'BSE - SENSEX Index Options'!$H:$H,"MDAW*")+SUMIFS('BSE - Other Index Options'!$L:$L,'BSE - Other Index Options'!$C:$C,$A256,'BSE - Other Index Options'!$B:$B,D$147,'BSE - Other Index Options'!$H:$H,"Weekly*")+SUMIFS('BSE - Other Index Options'!$L:$L,'BSE - Other Index Options'!$C:$C,$A256,'BSE - Other Index Options'!$B:$B,D$147,'BSE - Other Index Options'!$H:$H,"MDAW*")=0,"",SUMIFS('BSE - SENSEX Index Options'!$L:$L,'BSE - SENSEX Index Options'!$C:$C,$A256,'BSE - SENSEX Index Options'!$B:$B,D$147,'BSE - SENSEX Index Options'!$H:$H,"Weekly*")+SUMIFS('BSE - SENSEX Index Options'!$L:$L,'BSE - SENSEX Index Options'!$C:$C,$A256,'BSE - SENSEX Index Options'!$B:$B,D$147,'BSE - SENSEX Index Options'!$H:$H,"MDAW*")+SUMIFS('BSE - Other Index Options'!$L:$L,'BSE - Other Index Options'!$C:$C,$A256,'BSE - Other Index Options'!$B:$B,D$147,'BSE - Other Index Options'!$H:$H,"Weekly*")+SUMIFS('BSE - Other Index Options'!$L:$L,'BSE - Other Index Options'!$C:$C,$A256,'BSE - Other Index Options'!$B:$B,D$147,'BSE - Other Index Options'!$H:$H,"MDAW*"))</f>
        <v/>
      </c>
      <c r="E256" s="26" t="str">
        <f>IF(SUMIFS('BSE - SENSEX Index Options'!$L:$L,'BSE - SENSEX Index Options'!$C:$C,$A256,'BSE - SENSEX Index Options'!$B:$B,E$147,'BSE - SENSEX Index Options'!$H:$H,"Weekly*")+SUMIFS('BSE - SENSEX Index Options'!$L:$L,'BSE - SENSEX Index Options'!$C:$C,$A256,'BSE - SENSEX Index Options'!$B:$B,E$147,'BSE - SENSEX Index Options'!$H:$H,"MDAW*")+SUMIFS('BSE - Other Index Options'!$L:$L,'BSE - Other Index Options'!$C:$C,$A256,'BSE - Other Index Options'!$B:$B,E$147,'BSE - Other Index Options'!$H:$H,"Weekly*")+SUMIFS('BSE - Other Index Options'!$L:$L,'BSE - Other Index Options'!$C:$C,$A256,'BSE - Other Index Options'!$B:$B,E$147,'BSE - Other Index Options'!$H:$H,"MDAW*")=0,"",SUMIFS('BSE - SENSEX Index Options'!$L:$L,'BSE - SENSEX Index Options'!$C:$C,$A256,'BSE - SENSEX Index Options'!$B:$B,E$147,'BSE - SENSEX Index Options'!$H:$H,"Weekly*")+SUMIFS('BSE - SENSEX Index Options'!$L:$L,'BSE - SENSEX Index Options'!$C:$C,$A256,'BSE - SENSEX Index Options'!$B:$B,E$147,'BSE - SENSEX Index Options'!$H:$H,"MDAW*")+SUMIFS('BSE - Other Index Options'!$L:$L,'BSE - Other Index Options'!$C:$C,$A256,'BSE - Other Index Options'!$B:$B,E$147,'BSE - Other Index Options'!$H:$H,"Weekly*")+SUMIFS('BSE - Other Index Options'!$L:$L,'BSE - Other Index Options'!$C:$C,$A256,'BSE - Other Index Options'!$B:$B,E$147,'BSE - Other Index Options'!$H:$H,"MDAW*"))</f>
        <v/>
      </c>
      <c r="F256" s="26" t="str">
        <f>IF(SUMIFS('BSE - SENSEX Index Options'!$L:$L,'BSE - SENSEX Index Options'!$C:$C,$A256,'BSE - SENSEX Index Options'!$B:$B,F$147,'BSE - SENSEX Index Options'!$H:$H,"Weekly*")+SUMIFS('BSE - SENSEX Index Options'!$L:$L,'BSE - SENSEX Index Options'!$C:$C,$A256,'BSE - SENSEX Index Options'!$B:$B,F$147,'BSE - SENSEX Index Options'!$H:$H,"MDAW*")+SUMIFS('BSE - Other Index Options'!$L:$L,'BSE - Other Index Options'!$C:$C,$A256,'BSE - Other Index Options'!$B:$B,F$147,'BSE - Other Index Options'!$H:$H,"Weekly*")+SUMIFS('BSE - Other Index Options'!$L:$L,'BSE - Other Index Options'!$C:$C,$A256,'BSE - Other Index Options'!$B:$B,F$147,'BSE - Other Index Options'!$H:$H,"MDAW*")=0,"",SUMIFS('BSE - SENSEX Index Options'!$L:$L,'BSE - SENSEX Index Options'!$C:$C,$A256,'BSE - SENSEX Index Options'!$B:$B,F$147,'BSE - SENSEX Index Options'!$H:$H,"Weekly*")+SUMIFS('BSE - SENSEX Index Options'!$L:$L,'BSE - SENSEX Index Options'!$C:$C,$A256,'BSE - SENSEX Index Options'!$B:$B,F$147,'BSE - SENSEX Index Options'!$H:$H,"MDAW*")+SUMIFS('BSE - Other Index Options'!$L:$L,'BSE - Other Index Options'!$C:$C,$A256,'BSE - Other Index Options'!$B:$B,F$147,'BSE - Other Index Options'!$H:$H,"Weekly*")+SUMIFS('BSE - Other Index Options'!$L:$L,'BSE - Other Index Options'!$C:$C,$A256,'BSE - Other Index Options'!$B:$B,F$147,'BSE - Other Index Options'!$H:$H,"MDAW*"))</f>
        <v/>
      </c>
      <c r="G256" s="26" t="str">
        <f>IF(SUMIFS('BSE - SENSEX Index Options'!$L:$L,'BSE - SENSEX Index Options'!$C:$C,$A256,'BSE - SENSEX Index Options'!$B:$B,G$147,'BSE - SENSEX Index Options'!$H:$H,"Weekly*")+SUMIFS('BSE - SENSEX Index Options'!$L:$L,'BSE - SENSEX Index Options'!$C:$C,$A256,'BSE - SENSEX Index Options'!$B:$B,G$147,'BSE - SENSEX Index Options'!$H:$H,"MDAW*")+SUMIFS('BSE - Other Index Options'!$L:$L,'BSE - Other Index Options'!$C:$C,$A256,'BSE - Other Index Options'!$B:$B,G$147,'BSE - Other Index Options'!$H:$H,"Weekly*")+SUMIFS('BSE - Other Index Options'!$L:$L,'BSE - Other Index Options'!$C:$C,$A256,'BSE - Other Index Options'!$B:$B,G$147,'BSE - Other Index Options'!$H:$H,"MDAW*")=0,"",SUMIFS('BSE - SENSEX Index Options'!$L:$L,'BSE - SENSEX Index Options'!$C:$C,$A256,'BSE - SENSEX Index Options'!$B:$B,G$147,'BSE - SENSEX Index Options'!$H:$H,"Weekly*")+SUMIFS('BSE - SENSEX Index Options'!$L:$L,'BSE - SENSEX Index Options'!$C:$C,$A256,'BSE - SENSEX Index Options'!$B:$B,G$147,'BSE - SENSEX Index Options'!$H:$H,"MDAW*")+SUMIFS('BSE - Other Index Options'!$L:$L,'BSE - Other Index Options'!$C:$C,$A256,'BSE - Other Index Options'!$B:$B,G$147,'BSE - Other Index Options'!$H:$H,"Weekly*")+SUMIFS('BSE - Other Index Options'!$L:$L,'BSE - Other Index Options'!$C:$C,$A256,'BSE - Other Index Options'!$B:$B,G$147,'BSE - Other Index Options'!$H:$H,"MDAW*"))</f>
        <v/>
      </c>
      <c r="H256" s="26" t="str">
        <f t="shared" si="9"/>
        <v/>
      </c>
    </row>
    <row r="257" spans="1:8" hidden="1" outlineLevel="1">
      <c r="A257" t="s">
        <v>135</v>
      </c>
      <c r="B257" s="26" t="str">
        <f>IF(SUMIFS('BSE - SENSEX Index Options'!$L:$L,'BSE - SENSEX Index Options'!$C:$C,$A257,'BSE - SENSEX Index Options'!$B:$B,B$147,'BSE - SENSEX Index Options'!$H:$H,"Weekly*")+SUMIFS('BSE - SENSEX Index Options'!$L:$L,'BSE - SENSEX Index Options'!$C:$C,$A257,'BSE - SENSEX Index Options'!$B:$B,B$147,'BSE - SENSEX Index Options'!$H:$H,"MDAW*")+SUMIFS('BSE - Other Index Options'!$L:$L,'BSE - Other Index Options'!$C:$C,$A257,'BSE - Other Index Options'!$B:$B,B$147,'BSE - Other Index Options'!$H:$H,"Weekly*")+SUMIFS('BSE - Other Index Options'!$L:$L,'BSE - Other Index Options'!$C:$C,$A257,'BSE - Other Index Options'!$B:$B,B$147,'BSE - Other Index Options'!$H:$H,"MDAW*")=0,"",SUMIFS('BSE - SENSEX Index Options'!$L:$L,'BSE - SENSEX Index Options'!$C:$C,$A257,'BSE - SENSEX Index Options'!$B:$B,B$147,'BSE - SENSEX Index Options'!$H:$H,"Weekly*")+SUMIFS('BSE - SENSEX Index Options'!$L:$L,'BSE - SENSEX Index Options'!$C:$C,$A257,'BSE - SENSEX Index Options'!$B:$B,B$147,'BSE - SENSEX Index Options'!$H:$H,"MDAW*")+SUMIFS('BSE - Other Index Options'!$L:$L,'BSE - Other Index Options'!$C:$C,$A257,'BSE - Other Index Options'!$B:$B,B$147,'BSE - Other Index Options'!$H:$H,"Weekly*")+SUMIFS('BSE - Other Index Options'!$L:$L,'BSE - Other Index Options'!$C:$C,$A257,'BSE - Other Index Options'!$B:$B,B$147,'BSE - Other Index Options'!$H:$H,"MDAW*"))</f>
        <v/>
      </c>
      <c r="C257" s="26" t="str">
        <f>IF(SUMIFS('BSE - SENSEX Index Options'!$L:$L,'BSE - SENSEX Index Options'!$C:$C,$A257,'BSE - SENSEX Index Options'!$B:$B,C$147,'BSE - SENSEX Index Options'!$H:$H,"Weekly*")+SUMIFS('BSE - SENSEX Index Options'!$L:$L,'BSE - SENSEX Index Options'!$C:$C,$A257,'BSE - SENSEX Index Options'!$B:$B,C$147,'BSE - SENSEX Index Options'!$H:$H,"MDAW*")+SUMIFS('BSE - Other Index Options'!$L:$L,'BSE - Other Index Options'!$C:$C,$A257,'BSE - Other Index Options'!$B:$B,C$147,'BSE - Other Index Options'!$H:$H,"Weekly*")+SUMIFS('BSE - Other Index Options'!$L:$L,'BSE - Other Index Options'!$C:$C,$A257,'BSE - Other Index Options'!$B:$B,C$147,'BSE - Other Index Options'!$H:$H,"MDAW*")=0,"",SUMIFS('BSE - SENSEX Index Options'!$L:$L,'BSE - SENSEX Index Options'!$C:$C,$A257,'BSE - SENSEX Index Options'!$B:$B,C$147,'BSE - SENSEX Index Options'!$H:$H,"Weekly*")+SUMIFS('BSE - SENSEX Index Options'!$L:$L,'BSE - SENSEX Index Options'!$C:$C,$A257,'BSE - SENSEX Index Options'!$B:$B,C$147,'BSE - SENSEX Index Options'!$H:$H,"MDAW*")+SUMIFS('BSE - Other Index Options'!$L:$L,'BSE - Other Index Options'!$C:$C,$A257,'BSE - Other Index Options'!$B:$B,C$147,'BSE - Other Index Options'!$H:$H,"Weekly*")+SUMIFS('BSE - Other Index Options'!$L:$L,'BSE - Other Index Options'!$C:$C,$A257,'BSE - Other Index Options'!$B:$B,C$147,'BSE - Other Index Options'!$H:$H,"MDAW*"))</f>
        <v/>
      </c>
      <c r="D257" s="26" t="str">
        <f>IF(SUMIFS('BSE - SENSEX Index Options'!$L:$L,'BSE - SENSEX Index Options'!$C:$C,$A257,'BSE - SENSEX Index Options'!$B:$B,D$147,'BSE - SENSEX Index Options'!$H:$H,"Weekly*")+SUMIFS('BSE - SENSEX Index Options'!$L:$L,'BSE - SENSEX Index Options'!$C:$C,$A257,'BSE - SENSEX Index Options'!$B:$B,D$147,'BSE - SENSEX Index Options'!$H:$H,"MDAW*")+SUMIFS('BSE - Other Index Options'!$L:$L,'BSE - Other Index Options'!$C:$C,$A257,'BSE - Other Index Options'!$B:$B,D$147,'BSE - Other Index Options'!$H:$H,"Weekly*")+SUMIFS('BSE - Other Index Options'!$L:$L,'BSE - Other Index Options'!$C:$C,$A257,'BSE - Other Index Options'!$B:$B,D$147,'BSE - Other Index Options'!$H:$H,"MDAW*")=0,"",SUMIFS('BSE - SENSEX Index Options'!$L:$L,'BSE - SENSEX Index Options'!$C:$C,$A257,'BSE - SENSEX Index Options'!$B:$B,D$147,'BSE - SENSEX Index Options'!$H:$H,"Weekly*")+SUMIFS('BSE - SENSEX Index Options'!$L:$L,'BSE - SENSEX Index Options'!$C:$C,$A257,'BSE - SENSEX Index Options'!$B:$B,D$147,'BSE - SENSEX Index Options'!$H:$H,"MDAW*")+SUMIFS('BSE - Other Index Options'!$L:$L,'BSE - Other Index Options'!$C:$C,$A257,'BSE - Other Index Options'!$B:$B,D$147,'BSE - Other Index Options'!$H:$H,"Weekly*")+SUMIFS('BSE - Other Index Options'!$L:$L,'BSE - Other Index Options'!$C:$C,$A257,'BSE - Other Index Options'!$B:$B,D$147,'BSE - Other Index Options'!$H:$H,"MDAW*"))</f>
        <v/>
      </c>
      <c r="E257" s="26" t="str">
        <f>IF(SUMIFS('BSE - SENSEX Index Options'!$L:$L,'BSE - SENSEX Index Options'!$C:$C,$A257,'BSE - SENSEX Index Options'!$B:$B,E$147,'BSE - SENSEX Index Options'!$H:$H,"Weekly*")+SUMIFS('BSE - SENSEX Index Options'!$L:$L,'BSE - SENSEX Index Options'!$C:$C,$A257,'BSE - SENSEX Index Options'!$B:$B,E$147,'BSE - SENSEX Index Options'!$H:$H,"MDAW*")+SUMIFS('BSE - Other Index Options'!$L:$L,'BSE - Other Index Options'!$C:$C,$A257,'BSE - Other Index Options'!$B:$B,E$147,'BSE - Other Index Options'!$H:$H,"Weekly*")+SUMIFS('BSE - Other Index Options'!$L:$L,'BSE - Other Index Options'!$C:$C,$A257,'BSE - Other Index Options'!$B:$B,E$147,'BSE - Other Index Options'!$H:$H,"MDAW*")=0,"",SUMIFS('BSE - SENSEX Index Options'!$L:$L,'BSE - SENSEX Index Options'!$C:$C,$A257,'BSE - SENSEX Index Options'!$B:$B,E$147,'BSE - SENSEX Index Options'!$H:$H,"Weekly*")+SUMIFS('BSE - SENSEX Index Options'!$L:$L,'BSE - SENSEX Index Options'!$C:$C,$A257,'BSE - SENSEX Index Options'!$B:$B,E$147,'BSE - SENSEX Index Options'!$H:$H,"MDAW*")+SUMIFS('BSE - Other Index Options'!$L:$L,'BSE - Other Index Options'!$C:$C,$A257,'BSE - Other Index Options'!$B:$B,E$147,'BSE - Other Index Options'!$H:$H,"Weekly*")+SUMIFS('BSE - Other Index Options'!$L:$L,'BSE - Other Index Options'!$C:$C,$A257,'BSE - Other Index Options'!$B:$B,E$147,'BSE - Other Index Options'!$H:$H,"MDAW*"))</f>
        <v/>
      </c>
      <c r="F257" s="26" t="str">
        <f>IF(SUMIFS('BSE - SENSEX Index Options'!$L:$L,'BSE - SENSEX Index Options'!$C:$C,$A257,'BSE - SENSEX Index Options'!$B:$B,F$147,'BSE - SENSEX Index Options'!$H:$H,"Weekly*")+SUMIFS('BSE - SENSEX Index Options'!$L:$L,'BSE - SENSEX Index Options'!$C:$C,$A257,'BSE - SENSEX Index Options'!$B:$B,F$147,'BSE - SENSEX Index Options'!$H:$H,"MDAW*")+SUMIFS('BSE - Other Index Options'!$L:$L,'BSE - Other Index Options'!$C:$C,$A257,'BSE - Other Index Options'!$B:$B,F$147,'BSE - Other Index Options'!$H:$H,"Weekly*")+SUMIFS('BSE - Other Index Options'!$L:$L,'BSE - Other Index Options'!$C:$C,$A257,'BSE - Other Index Options'!$B:$B,F$147,'BSE - Other Index Options'!$H:$H,"MDAW*")=0,"",SUMIFS('BSE - SENSEX Index Options'!$L:$L,'BSE - SENSEX Index Options'!$C:$C,$A257,'BSE - SENSEX Index Options'!$B:$B,F$147,'BSE - SENSEX Index Options'!$H:$H,"Weekly*")+SUMIFS('BSE - SENSEX Index Options'!$L:$L,'BSE - SENSEX Index Options'!$C:$C,$A257,'BSE - SENSEX Index Options'!$B:$B,F$147,'BSE - SENSEX Index Options'!$H:$H,"MDAW*")+SUMIFS('BSE - Other Index Options'!$L:$L,'BSE - Other Index Options'!$C:$C,$A257,'BSE - Other Index Options'!$B:$B,F$147,'BSE - Other Index Options'!$H:$H,"Weekly*")+SUMIFS('BSE - Other Index Options'!$L:$L,'BSE - Other Index Options'!$C:$C,$A257,'BSE - Other Index Options'!$B:$B,F$147,'BSE - Other Index Options'!$H:$H,"MDAW*"))</f>
        <v/>
      </c>
      <c r="G257" s="26" t="str">
        <f>IF(SUMIFS('BSE - SENSEX Index Options'!$L:$L,'BSE - SENSEX Index Options'!$C:$C,$A257,'BSE - SENSEX Index Options'!$B:$B,G$147,'BSE - SENSEX Index Options'!$H:$H,"Weekly*")+SUMIFS('BSE - SENSEX Index Options'!$L:$L,'BSE - SENSEX Index Options'!$C:$C,$A257,'BSE - SENSEX Index Options'!$B:$B,G$147,'BSE - SENSEX Index Options'!$H:$H,"MDAW*")+SUMIFS('BSE - Other Index Options'!$L:$L,'BSE - Other Index Options'!$C:$C,$A257,'BSE - Other Index Options'!$B:$B,G$147,'BSE - Other Index Options'!$H:$H,"Weekly*")+SUMIFS('BSE - Other Index Options'!$L:$L,'BSE - Other Index Options'!$C:$C,$A257,'BSE - Other Index Options'!$B:$B,G$147,'BSE - Other Index Options'!$H:$H,"MDAW*")=0,"",SUMIFS('BSE - SENSEX Index Options'!$L:$L,'BSE - SENSEX Index Options'!$C:$C,$A257,'BSE - SENSEX Index Options'!$B:$B,G$147,'BSE - SENSEX Index Options'!$H:$H,"Weekly*")+SUMIFS('BSE - SENSEX Index Options'!$L:$L,'BSE - SENSEX Index Options'!$C:$C,$A257,'BSE - SENSEX Index Options'!$B:$B,G$147,'BSE - SENSEX Index Options'!$H:$H,"MDAW*")+SUMIFS('BSE - Other Index Options'!$L:$L,'BSE - Other Index Options'!$C:$C,$A257,'BSE - Other Index Options'!$B:$B,G$147,'BSE - Other Index Options'!$H:$H,"Weekly*")+SUMIFS('BSE - Other Index Options'!$L:$L,'BSE - Other Index Options'!$C:$C,$A257,'BSE - Other Index Options'!$B:$B,G$147,'BSE - Other Index Options'!$H:$H,"MDAW*"))</f>
        <v/>
      </c>
      <c r="H257" s="26" t="str">
        <f t="shared" si="9"/>
        <v/>
      </c>
    </row>
    <row r="258" spans="1:8" hidden="1" outlineLevel="1">
      <c r="A258" t="s">
        <v>136</v>
      </c>
      <c r="B258" s="26" t="str">
        <f>IF(SUMIFS('BSE - SENSEX Index Options'!$L:$L,'BSE - SENSEX Index Options'!$C:$C,$A258,'BSE - SENSEX Index Options'!$B:$B,B$147,'BSE - SENSEX Index Options'!$H:$H,"Weekly*")+SUMIFS('BSE - SENSEX Index Options'!$L:$L,'BSE - SENSEX Index Options'!$C:$C,$A258,'BSE - SENSEX Index Options'!$B:$B,B$147,'BSE - SENSEX Index Options'!$H:$H,"MDAW*")+SUMIFS('BSE - Other Index Options'!$L:$L,'BSE - Other Index Options'!$C:$C,$A258,'BSE - Other Index Options'!$B:$B,B$147,'BSE - Other Index Options'!$H:$H,"Weekly*")+SUMIFS('BSE - Other Index Options'!$L:$L,'BSE - Other Index Options'!$C:$C,$A258,'BSE - Other Index Options'!$B:$B,B$147,'BSE - Other Index Options'!$H:$H,"MDAW*")=0,"",SUMIFS('BSE - SENSEX Index Options'!$L:$L,'BSE - SENSEX Index Options'!$C:$C,$A258,'BSE - SENSEX Index Options'!$B:$B,B$147,'BSE - SENSEX Index Options'!$H:$H,"Weekly*")+SUMIFS('BSE - SENSEX Index Options'!$L:$L,'BSE - SENSEX Index Options'!$C:$C,$A258,'BSE - SENSEX Index Options'!$B:$B,B$147,'BSE - SENSEX Index Options'!$H:$H,"MDAW*")+SUMIFS('BSE - Other Index Options'!$L:$L,'BSE - Other Index Options'!$C:$C,$A258,'BSE - Other Index Options'!$B:$B,B$147,'BSE - Other Index Options'!$H:$H,"Weekly*")+SUMIFS('BSE - Other Index Options'!$L:$L,'BSE - Other Index Options'!$C:$C,$A258,'BSE - Other Index Options'!$B:$B,B$147,'BSE - Other Index Options'!$H:$H,"MDAW*"))</f>
        <v/>
      </c>
      <c r="C258" s="26" t="str">
        <f>IF(SUMIFS('BSE - SENSEX Index Options'!$L:$L,'BSE - SENSEX Index Options'!$C:$C,$A258,'BSE - SENSEX Index Options'!$B:$B,C$147,'BSE - SENSEX Index Options'!$H:$H,"Weekly*")+SUMIFS('BSE - SENSEX Index Options'!$L:$L,'BSE - SENSEX Index Options'!$C:$C,$A258,'BSE - SENSEX Index Options'!$B:$B,C$147,'BSE - SENSEX Index Options'!$H:$H,"MDAW*")+SUMIFS('BSE - Other Index Options'!$L:$L,'BSE - Other Index Options'!$C:$C,$A258,'BSE - Other Index Options'!$B:$B,C$147,'BSE - Other Index Options'!$H:$H,"Weekly*")+SUMIFS('BSE - Other Index Options'!$L:$L,'BSE - Other Index Options'!$C:$C,$A258,'BSE - Other Index Options'!$B:$B,C$147,'BSE - Other Index Options'!$H:$H,"MDAW*")=0,"",SUMIFS('BSE - SENSEX Index Options'!$L:$L,'BSE - SENSEX Index Options'!$C:$C,$A258,'BSE - SENSEX Index Options'!$B:$B,C$147,'BSE - SENSEX Index Options'!$H:$H,"Weekly*")+SUMIFS('BSE - SENSEX Index Options'!$L:$L,'BSE - SENSEX Index Options'!$C:$C,$A258,'BSE - SENSEX Index Options'!$B:$B,C$147,'BSE - SENSEX Index Options'!$H:$H,"MDAW*")+SUMIFS('BSE - Other Index Options'!$L:$L,'BSE - Other Index Options'!$C:$C,$A258,'BSE - Other Index Options'!$B:$B,C$147,'BSE - Other Index Options'!$H:$H,"Weekly*")+SUMIFS('BSE - Other Index Options'!$L:$L,'BSE - Other Index Options'!$C:$C,$A258,'BSE - Other Index Options'!$B:$B,C$147,'BSE - Other Index Options'!$H:$H,"MDAW*"))</f>
        <v/>
      </c>
      <c r="D258" s="26" t="str">
        <f>IF(SUMIFS('BSE - SENSEX Index Options'!$L:$L,'BSE - SENSEX Index Options'!$C:$C,$A258,'BSE - SENSEX Index Options'!$B:$B,D$147,'BSE - SENSEX Index Options'!$H:$H,"Weekly*")+SUMIFS('BSE - SENSEX Index Options'!$L:$L,'BSE - SENSEX Index Options'!$C:$C,$A258,'BSE - SENSEX Index Options'!$B:$B,D$147,'BSE - SENSEX Index Options'!$H:$H,"MDAW*")+SUMIFS('BSE - Other Index Options'!$L:$L,'BSE - Other Index Options'!$C:$C,$A258,'BSE - Other Index Options'!$B:$B,D$147,'BSE - Other Index Options'!$H:$H,"Weekly*")+SUMIFS('BSE - Other Index Options'!$L:$L,'BSE - Other Index Options'!$C:$C,$A258,'BSE - Other Index Options'!$B:$B,D$147,'BSE - Other Index Options'!$H:$H,"MDAW*")=0,"",SUMIFS('BSE - SENSEX Index Options'!$L:$L,'BSE - SENSEX Index Options'!$C:$C,$A258,'BSE - SENSEX Index Options'!$B:$B,D$147,'BSE - SENSEX Index Options'!$H:$H,"Weekly*")+SUMIFS('BSE - SENSEX Index Options'!$L:$L,'BSE - SENSEX Index Options'!$C:$C,$A258,'BSE - SENSEX Index Options'!$B:$B,D$147,'BSE - SENSEX Index Options'!$H:$H,"MDAW*")+SUMIFS('BSE - Other Index Options'!$L:$L,'BSE - Other Index Options'!$C:$C,$A258,'BSE - Other Index Options'!$B:$B,D$147,'BSE - Other Index Options'!$H:$H,"Weekly*")+SUMIFS('BSE - Other Index Options'!$L:$L,'BSE - Other Index Options'!$C:$C,$A258,'BSE - Other Index Options'!$B:$B,D$147,'BSE - Other Index Options'!$H:$H,"MDAW*"))</f>
        <v/>
      </c>
      <c r="E258" s="26" t="str">
        <f>IF(SUMIFS('BSE - SENSEX Index Options'!$L:$L,'BSE - SENSEX Index Options'!$C:$C,$A258,'BSE - SENSEX Index Options'!$B:$B,E$147,'BSE - SENSEX Index Options'!$H:$H,"Weekly*")+SUMIFS('BSE - SENSEX Index Options'!$L:$L,'BSE - SENSEX Index Options'!$C:$C,$A258,'BSE - SENSEX Index Options'!$B:$B,E$147,'BSE - SENSEX Index Options'!$H:$H,"MDAW*")+SUMIFS('BSE - Other Index Options'!$L:$L,'BSE - Other Index Options'!$C:$C,$A258,'BSE - Other Index Options'!$B:$B,E$147,'BSE - Other Index Options'!$H:$H,"Weekly*")+SUMIFS('BSE - Other Index Options'!$L:$L,'BSE - Other Index Options'!$C:$C,$A258,'BSE - Other Index Options'!$B:$B,E$147,'BSE - Other Index Options'!$H:$H,"MDAW*")=0,"",SUMIFS('BSE - SENSEX Index Options'!$L:$L,'BSE - SENSEX Index Options'!$C:$C,$A258,'BSE - SENSEX Index Options'!$B:$B,E$147,'BSE - SENSEX Index Options'!$H:$H,"Weekly*")+SUMIFS('BSE - SENSEX Index Options'!$L:$L,'BSE - SENSEX Index Options'!$C:$C,$A258,'BSE - SENSEX Index Options'!$B:$B,E$147,'BSE - SENSEX Index Options'!$H:$H,"MDAW*")+SUMIFS('BSE - Other Index Options'!$L:$L,'BSE - Other Index Options'!$C:$C,$A258,'BSE - Other Index Options'!$B:$B,E$147,'BSE - Other Index Options'!$H:$H,"Weekly*")+SUMIFS('BSE - Other Index Options'!$L:$L,'BSE - Other Index Options'!$C:$C,$A258,'BSE - Other Index Options'!$B:$B,E$147,'BSE - Other Index Options'!$H:$H,"MDAW*"))</f>
        <v/>
      </c>
      <c r="F258" s="26" t="str">
        <f>IF(SUMIFS('BSE - SENSEX Index Options'!$L:$L,'BSE - SENSEX Index Options'!$C:$C,$A258,'BSE - SENSEX Index Options'!$B:$B,F$147,'BSE - SENSEX Index Options'!$H:$H,"Weekly*")+SUMIFS('BSE - SENSEX Index Options'!$L:$L,'BSE - SENSEX Index Options'!$C:$C,$A258,'BSE - SENSEX Index Options'!$B:$B,F$147,'BSE - SENSEX Index Options'!$H:$H,"MDAW*")+SUMIFS('BSE - Other Index Options'!$L:$L,'BSE - Other Index Options'!$C:$C,$A258,'BSE - Other Index Options'!$B:$B,F$147,'BSE - Other Index Options'!$H:$H,"Weekly*")+SUMIFS('BSE - Other Index Options'!$L:$L,'BSE - Other Index Options'!$C:$C,$A258,'BSE - Other Index Options'!$B:$B,F$147,'BSE - Other Index Options'!$H:$H,"MDAW*")=0,"",SUMIFS('BSE - SENSEX Index Options'!$L:$L,'BSE - SENSEX Index Options'!$C:$C,$A258,'BSE - SENSEX Index Options'!$B:$B,F$147,'BSE - SENSEX Index Options'!$H:$H,"Weekly*")+SUMIFS('BSE - SENSEX Index Options'!$L:$L,'BSE - SENSEX Index Options'!$C:$C,$A258,'BSE - SENSEX Index Options'!$B:$B,F$147,'BSE - SENSEX Index Options'!$H:$H,"MDAW*")+SUMIFS('BSE - Other Index Options'!$L:$L,'BSE - Other Index Options'!$C:$C,$A258,'BSE - Other Index Options'!$B:$B,F$147,'BSE - Other Index Options'!$H:$H,"Weekly*")+SUMIFS('BSE - Other Index Options'!$L:$L,'BSE - Other Index Options'!$C:$C,$A258,'BSE - Other Index Options'!$B:$B,F$147,'BSE - Other Index Options'!$H:$H,"MDAW*"))</f>
        <v/>
      </c>
      <c r="G258" s="26" t="str">
        <f>IF(SUMIFS('BSE - SENSEX Index Options'!$L:$L,'BSE - SENSEX Index Options'!$C:$C,$A258,'BSE - SENSEX Index Options'!$B:$B,G$147,'BSE - SENSEX Index Options'!$H:$H,"Weekly*")+SUMIFS('BSE - SENSEX Index Options'!$L:$L,'BSE - SENSEX Index Options'!$C:$C,$A258,'BSE - SENSEX Index Options'!$B:$B,G$147,'BSE - SENSEX Index Options'!$H:$H,"MDAW*")+SUMIFS('BSE - Other Index Options'!$L:$L,'BSE - Other Index Options'!$C:$C,$A258,'BSE - Other Index Options'!$B:$B,G$147,'BSE - Other Index Options'!$H:$H,"Weekly*")+SUMIFS('BSE - Other Index Options'!$L:$L,'BSE - Other Index Options'!$C:$C,$A258,'BSE - Other Index Options'!$B:$B,G$147,'BSE - Other Index Options'!$H:$H,"MDAW*")=0,"",SUMIFS('BSE - SENSEX Index Options'!$L:$L,'BSE - SENSEX Index Options'!$C:$C,$A258,'BSE - SENSEX Index Options'!$B:$B,G$147,'BSE - SENSEX Index Options'!$H:$H,"Weekly*")+SUMIFS('BSE - SENSEX Index Options'!$L:$L,'BSE - SENSEX Index Options'!$C:$C,$A258,'BSE - SENSEX Index Options'!$B:$B,G$147,'BSE - SENSEX Index Options'!$H:$H,"MDAW*")+SUMIFS('BSE - Other Index Options'!$L:$L,'BSE - Other Index Options'!$C:$C,$A258,'BSE - Other Index Options'!$B:$B,G$147,'BSE - Other Index Options'!$H:$H,"Weekly*")+SUMIFS('BSE - Other Index Options'!$L:$L,'BSE - Other Index Options'!$C:$C,$A258,'BSE - Other Index Options'!$B:$B,G$147,'BSE - Other Index Options'!$H:$H,"MDAW*"))</f>
        <v/>
      </c>
      <c r="H258" s="26" t="str">
        <f t="shared" si="9"/>
        <v/>
      </c>
    </row>
    <row r="259" spans="1:8" hidden="1" outlineLevel="1">
      <c r="A259" t="s">
        <v>137</v>
      </c>
      <c r="B259" s="26" t="str">
        <f>IF(SUMIFS('BSE - SENSEX Index Options'!$L:$L,'BSE - SENSEX Index Options'!$C:$C,$A259,'BSE - SENSEX Index Options'!$B:$B,B$147,'BSE - SENSEX Index Options'!$H:$H,"Weekly*")+SUMIFS('BSE - SENSEX Index Options'!$L:$L,'BSE - SENSEX Index Options'!$C:$C,$A259,'BSE - SENSEX Index Options'!$B:$B,B$147,'BSE - SENSEX Index Options'!$H:$H,"MDAW*")+SUMIFS('BSE - Other Index Options'!$L:$L,'BSE - Other Index Options'!$C:$C,$A259,'BSE - Other Index Options'!$B:$B,B$147,'BSE - Other Index Options'!$H:$H,"Weekly*")+SUMIFS('BSE - Other Index Options'!$L:$L,'BSE - Other Index Options'!$C:$C,$A259,'BSE - Other Index Options'!$B:$B,B$147,'BSE - Other Index Options'!$H:$H,"MDAW*")=0,"",SUMIFS('BSE - SENSEX Index Options'!$L:$L,'BSE - SENSEX Index Options'!$C:$C,$A259,'BSE - SENSEX Index Options'!$B:$B,B$147,'BSE - SENSEX Index Options'!$H:$H,"Weekly*")+SUMIFS('BSE - SENSEX Index Options'!$L:$L,'BSE - SENSEX Index Options'!$C:$C,$A259,'BSE - SENSEX Index Options'!$B:$B,B$147,'BSE - SENSEX Index Options'!$H:$H,"MDAW*")+SUMIFS('BSE - Other Index Options'!$L:$L,'BSE - Other Index Options'!$C:$C,$A259,'BSE - Other Index Options'!$B:$B,B$147,'BSE - Other Index Options'!$H:$H,"Weekly*")+SUMIFS('BSE - Other Index Options'!$L:$L,'BSE - Other Index Options'!$C:$C,$A259,'BSE - Other Index Options'!$B:$B,B$147,'BSE - Other Index Options'!$H:$H,"MDAW*"))</f>
        <v/>
      </c>
      <c r="C259" s="26" t="str">
        <f>IF(SUMIFS('BSE - SENSEX Index Options'!$L:$L,'BSE - SENSEX Index Options'!$C:$C,$A259,'BSE - SENSEX Index Options'!$B:$B,C$147,'BSE - SENSEX Index Options'!$H:$H,"Weekly*")+SUMIFS('BSE - SENSEX Index Options'!$L:$L,'BSE - SENSEX Index Options'!$C:$C,$A259,'BSE - SENSEX Index Options'!$B:$B,C$147,'BSE - SENSEX Index Options'!$H:$H,"MDAW*")+SUMIFS('BSE - Other Index Options'!$L:$L,'BSE - Other Index Options'!$C:$C,$A259,'BSE - Other Index Options'!$B:$B,C$147,'BSE - Other Index Options'!$H:$H,"Weekly*")+SUMIFS('BSE - Other Index Options'!$L:$L,'BSE - Other Index Options'!$C:$C,$A259,'BSE - Other Index Options'!$B:$B,C$147,'BSE - Other Index Options'!$H:$H,"MDAW*")=0,"",SUMIFS('BSE - SENSEX Index Options'!$L:$L,'BSE - SENSEX Index Options'!$C:$C,$A259,'BSE - SENSEX Index Options'!$B:$B,C$147,'BSE - SENSEX Index Options'!$H:$H,"Weekly*")+SUMIFS('BSE - SENSEX Index Options'!$L:$L,'BSE - SENSEX Index Options'!$C:$C,$A259,'BSE - SENSEX Index Options'!$B:$B,C$147,'BSE - SENSEX Index Options'!$H:$H,"MDAW*")+SUMIFS('BSE - Other Index Options'!$L:$L,'BSE - Other Index Options'!$C:$C,$A259,'BSE - Other Index Options'!$B:$B,C$147,'BSE - Other Index Options'!$H:$H,"Weekly*")+SUMIFS('BSE - Other Index Options'!$L:$L,'BSE - Other Index Options'!$C:$C,$A259,'BSE - Other Index Options'!$B:$B,C$147,'BSE - Other Index Options'!$H:$H,"MDAW*"))</f>
        <v/>
      </c>
      <c r="D259" s="26" t="str">
        <f>IF(SUMIFS('BSE - SENSEX Index Options'!$L:$L,'BSE - SENSEX Index Options'!$C:$C,$A259,'BSE - SENSEX Index Options'!$B:$B,D$147,'BSE - SENSEX Index Options'!$H:$H,"Weekly*")+SUMIFS('BSE - SENSEX Index Options'!$L:$L,'BSE - SENSEX Index Options'!$C:$C,$A259,'BSE - SENSEX Index Options'!$B:$B,D$147,'BSE - SENSEX Index Options'!$H:$H,"MDAW*")+SUMIFS('BSE - Other Index Options'!$L:$L,'BSE - Other Index Options'!$C:$C,$A259,'BSE - Other Index Options'!$B:$B,D$147,'BSE - Other Index Options'!$H:$H,"Weekly*")+SUMIFS('BSE - Other Index Options'!$L:$L,'BSE - Other Index Options'!$C:$C,$A259,'BSE - Other Index Options'!$B:$B,D$147,'BSE - Other Index Options'!$H:$H,"MDAW*")=0,"",SUMIFS('BSE - SENSEX Index Options'!$L:$L,'BSE - SENSEX Index Options'!$C:$C,$A259,'BSE - SENSEX Index Options'!$B:$B,D$147,'BSE - SENSEX Index Options'!$H:$H,"Weekly*")+SUMIFS('BSE - SENSEX Index Options'!$L:$L,'BSE - SENSEX Index Options'!$C:$C,$A259,'BSE - SENSEX Index Options'!$B:$B,D$147,'BSE - SENSEX Index Options'!$H:$H,"MDAW*")+SUMIFS('BSE - Other Index Options'!$L:$L,'BSE - Other Index Options'!$C:$C,$A259,'BSE - Other Index Options'!$B:$B,D$147,'BSE - Other Index Options'!$H:$H,"Weekly*")+SUMIFS('BSE - Other Index Options'!$L:$L,'BSE - Other Index Options'!$C:$C,$A259,'BSE - Other Index Options'!$B:$B,D$147,'BSE - Other Index Options'!$H:$H,"MDAW*"))</f>
        <v/>
      </c>
      <c r="E259" s="26" t="str">
        <f>IF(SUMIFS('BSE - SENSEX Index Options'!$L:$L,'BSE - SENSEX Index Options'!$C:$C,$A259,'BSE - SENSEX Index Options'!$B:$B,E$147,'BSE - SENSEX Index Options'!$H:$H,"Weekly*")+SUMIFS('BSE - SENSEX Index Options'!$L:$L,'BSE - SENSEX Index Options'!$C:$C,$A259,'BSE - SENSEX Index Options'!$B:$B,E$147,'BSE - SENSEX Index Options'!$H:$H,"MDAW*")+SUMIFS('BSE - Other Index Options'!$L:$L,'BSE - Other Index Options'!$C:$C,$A259,'BSE - Other Index Options'!$B:$B,E$147,'BSE - Other Index Options'!$H:$H,"Weekly*")+SUMIFS('BSE - Other Index Options'!$L:$L,'BSE - Other Index Options'!$C:$C,$A259,'BSE - Other Index Options'!$B:$B,E$147,'BSE - Other Index Options'!$H:$H,"MDAW*")=0,"",SUMIFS('BSE - SENSEX Index Options'!$L:$L,'BSE - SENSEX Index Options'!$C:$C,$A259,'BSE - SENSEX Index Options'!$B:$B,E$147,'BSE - SENSEX Index Options'!$H:$H,"Weekly*")+SUMIFS('BSE - SENSEX Index Options'!$L:$L,'BSE - SENSEX Index Options'!$C:$C,$A259,'BSE - SENSEX Index Options'!$B:$B,E$147,'BSE - SENSEX Index Options'!$H:$H,"MDAW*")+SUMIFS('BSE - Other Index Options'!$L:$L,'BSE - Other Index Options'!$C:$C,$A259,'BSE - Other Index Options'!$B:$B,E$147,'BSE - Other Index Options'!$H:$H,"Weekly*")+SUMIFS('BSE - Other Index Options'!$L:$L,'BSE - Other Index Options'!$C:$C,$A259,'BSE - Other Index Options'!$B:$B,E$147,'BSE - Other Index Options'!$H:$H,"MDAW*"))</f>
        <v/>
      </c>
      <c r="F259" s="26" t="str">
        <f>IF(SUMIFS('BSE - SENSEX Index Options'!$L:$L,'BSE - SENSEX Index Options'!$C:$C,$A259,'BSE - SENSEX Index Options'!$B:$B,F$147,'BSE - SENSEX Index Options'!$H:$H,"Weekly*")+SUMIFS('BSE - SENSEX Index Options'!$L:$L,'BSE - SENSEX Index Options'!$C:$C,$A259,'BSE - SENSEX Index Options'!$B:$B,F$147,'BSE - SENSEX Index Options'!$H:$H,"MDAW*")+SUMIFS('BSE - Other Index Options'!$L:$L,'BSE - Other Index Options'!$C:$C,$A259,'BSE - Other Index Options'!$B:$B,F$147,'BSE - Other Index Options'!$H:$H,"Weekly*")+SUMIFS('BSE - Other Index Options'!$L:$L,'BSE - Other Index Options'!$C:$C,$A259,'BSE - Other Index Options'!$B:$B,F$147,'BSE - Other Index Options'!$H:$H,"MDAW*")=0,"",SUMIFS('BSE - SENSEX Index Options'!$L:$L,'BSE - SENSEX Index Options'!$C:$C,$A259,'BSE - SENSEX Index Options'!$B:$B,F$147,'BSE - SENSEX Index Options'!$H:$H,"Weekly*")+SUMIFS('BSE - SENSEX Index Options'!$L:$L,'BSE - SENSEX Index Options'!$C:$C,$A259,'BSE - SENSEX Index Options'!$B:$B,F$147,'BSE - SENSEX Index Options'!$H:$H,"MDAW*")+SUMIFS('BSE - Other Index Options'!$L:$L,'BSE - Other Index Options'!$C:$C,$A259,'BSE - Other Index Options'!$B:$B,F$147,'BSE - Other Index Options'!$H:$H,"Weekly*")+SUMIFS('BSE - Other Index Options'!$L:$L,'BSE - Other Index Options'!$C:$C,$A259,'BSE - Other Index Options'!$B:$B,F$147,'BSE - Other Index Options'!$H:$H,"MDAW*"))</f>
        <v/>
      </c>
      <c r="G259" s="26" t="str">
        <f>IF(SUMIFS('BSE - SENSEX Index Options'!$L:$L,'BSE - SENSEX Index Options'!$C:$C,$A259,'BSE - SENSEX Index Options'!$B:$B,G$147,'BSE - SENSEX Index Options'!$H:$H,"Weekly*")+SUMIFS('BSE - SENSEX Index Options'!$L:$L,'BSE - SENSEX Index Options'!$C:$C,$A259,'BSE - SENSEX Index Options'!$B:$B,G$147,'BSE - SENSEX Index Options'!$H:$H,"MDAW*")+SUMIFS('BSE - Other Index Options'!$L:$L,'BSE - Other Index Options'!$C:$C,$A259,'BSE - Other Index Options'!$B:$B,G$147,'BSE - Other Index Options'!$H:$H,"Weekly*")+SUMIFS('BSE - Other Index Options'!$L:$L,'BSE - Other Index Options'!$C:$C,$A259,'BSE - Other Index Options'!$B:$B,G$147,'BSE - Other Index Options'!$H:$H,"MDAW*")=0,"",SUMIFS('BSE - SENSEX Index Options'!$L:$L,'BSE - SENSEX Index Options'!$C:$C,$A259,'BSE - SENSEX Index Options'!$B:$B,G$147,'BSE - SENSEX Index Options'!$H:$H,"Weekly*")+SUMIFS('BSE - SENSEX Index Options'!$L:$L,'BSE - SENSEX Index Options'!$C:$C,$A259,'BSE - SENSEX Index Options'!$B:$B,G$147,'BSE - SENSEX Index Options'!$H:$H,"MDAW*")+SUMIFS('BSE - Other Index Options'!$L:$L,'BSE - Other Index Options'!$C:$C,$A259,'BSE - Other Index Options'!$B:$B,G$147,'BSE - Other Index Options'!$H:$H,"Weekly*")+SUMIFS('BSE - Other Index Options'!$L:$L,'BSE - Other Index Options'!$C:$C,$A259,'BSE - Other Index Options'!$B:$B,G$147,'BSE - Other Index Options'!$H:$H,"MDAW*"))</f>
        <v/>
      </c>
      <c r="H259" s="26" t="str">
        <f t="shared" si="9"/>
        <v/>
      </c>
    </row>
    <row r="260" spans="1:8" hidden="1" outlineLevel="1">
      <c r="A260" t="s">
        <v>138</v>
      </c>
      <c r="B260" s="26" t="str">
        <f>IF(SUMIFS('BSE - SENSEX Index Options'!$L:$L,'BSE - SENSEX Index Options'!$C:$C,$A260,'BSE - SENSEX Index Options'!$B:$B,B$147,'BSE - SENSEX Index Options'!$H:$H,"Weekly*")+SUMIFS('BSE - SENSEX Index Options'!$L:$L,'BSE - SENSEX Index Options'!$C:$C,$A260,'BSE - SENSEX Index Options'!$B:$B,B$147,'BSE - SENSEX Index Options'!$H:$H,"MDAW*")+SUMIFS('BSE - Other Index Options'!$L:$L,'BSE - Other Index Options'!$C:$C,$A260,'BSE - Other Index Options'!$B:$B,B$147,'BSE - Other Index Options'!$H:$H,"Weekly*")+SUMIFS('BSE - Other Index Options'!$L:$L,'BSE - Other Index Options'!$C:$C,$A260,'BSE - Other Index Options'!$B:$B,B$147,'BSE - Other Index Options'!$H:$H,"MDAW*")=0,"",SUMIFS('BSE - SENSEX Index Options'!$L:$L,'BSE - SENSEX Index Options'!$C:$C,$A260,'BSE - SENSEX Index Options'!$B:$B,B$147,'BSE - SENSEX Index Options'!$H:$H,"Weekly*")+SUMIFS('BSE - SENSEX Index Options'!$L:$L,'BSE - SENSEX Index Options'!$C:$C,$A260,'BSE - SENSEX Index Options'!$B:$B,B$147,'BSE - SENSEX Index Options'!$H:$H,"MDAW*")+SUMIFS('BSE - Other Index Options'!$L:$L,'BSE - Other Index Options'!$C:$C,$A260,'BSE - Other Index Options'!$B:$B,B$147,'BSE - Other Index Options'!$H:$H,"Weekly*")+SUMIFS('BSE - Other Index Options'!$L:$L,'BSE - Other Index Options'!$C:$C,$A260,'BSE - Other Index Options'!$B:$B,B$147,'BSE - Other Index Options'!$H:$H,"MDAW*"))</f>
        <v/>
      </c>
      <c r="C260" s="26" t="str">
        <f>IF(SUMIFS('BSE - SENSEX Index Options'!$L:$L,'BSE - SENSEX Index Options'!$C:$C,$A260,'BSE - SENSEX Index Options'!$B:$B,C$147,'BSE - SENSEX Index Options'!$H:$H,"Weekly*")+SUMIFS('BSE - SENSEX Index Options'!$L:$L,'BSE - SENSEX Index Options'!$C:$C,$A260,'BSE - SENSEX Index Options'!$B:$B,C$147,'BSE - SENSEX Index Options'!$H:$H,"MDAW*")+SUMIFS('BSE - Other Index Options'!$L:$L,'BSE - Other Index Options'!$C:$C,$A260,'BSE - Other Index Options'!$B:$B,C$147,'BSE - Other Index Options'!$H:$H,"Weekly*")+SUMIFS('BSE - Other Index Options'!$L:$L,'BSE - Other Index Options'!$C:$C,$A260,'BSE - Other Index Options'!$B:$B,C$147,'BSE - Other Index Options'!$H:$H,"MDAW*")=0,"",SUMIFS('BSE - SENSEX Index Options'!$L:$L,'BSE - SENSEX Index Options'!$C:$C,$A260,'BSE - SENSEX Index Options'!$B:$B,C$147,'BSE - SENSEX Index Options'!$H:$H,"Weekly*")+SUMIFS('BSE - SENSEX Index Options'!$L:$L,'BSE - SENSEX Index Options'!$C:$C,$A260,'BSE - SENSEX Index Options'!$B:$B,C$147,'BSE - SENSEX Index Options'!$H:$H,"MDAW*")+SUMIFS('BSE - Other Index Options'!$L:$L,'BSE - Other Index Options'!$C:$C,$A260,'BSE - Other Index Options'!$B:$B,C$147,'BSE - Other Index Options'!$H:$H,"Weekly*")+SUMIFS('BSE - Other Index Options'!$L:$L,'BSE - Other Index Options'!$C:$C,$A260,'BSE - Other Index Options'!$B:$B,C$147,'BSE - Other Index Options'!$H:$H,"MDAW*"))</f>
        <v/>
      </c>
      <c r="D260" s="26" t="str">
        <f>IF(SUMIFS('BSE - SENSEX Index Options'!$L:$L,'BSE - SENSEX Index Options'!$C:$C,$A260,'BSE - SENSEX Index Options'!$B:$B,D$147,'BSE - SENSEX Index Options'!$H:$H,"Weekly*")+SUMIFS('BSE - SENSEX Index Options'!$L:$L,'BSE - SENSEX Index Options'!$C:$C,$A260,'BSE - SENSEX Index Options'!$B:$B,D$147,'BSE - SENSEX Index Options'!$H:$H,"MDAW*")+SUMIFS('BSE - Other Index Options'!$L:$L,'BSE - Other Index Options'!$C:$C,$A260,'BSE - Other Index Options'!$B:$B,D$147,'BSE - Other Index Options'!$H:$H,"Weekly*")+SUMIFS('BSE - Other Index Options'!$L:$L,'BSE - Other Index Options'!$C:$C,$A260,'BSE - Other Index Options'!$B:$B,D$147,'BSE - Other Index Options'!$H:$H,"MDAW*")=0,"",SUMIFS('BSE - SENSEX Index Options'!$L:$L,'BSE - SENSEX Index Options'!$C:$C,$A260,'BSE - SENSEX Index Options'!$B:$B,D$147,'BSE - SENSEX Index Options'!$H:$H,"Weekly*")+SUMIFS('BSE - SENSEX Index Options'!$L:$L,'BSE - SENSEX Index Options'!$C:$C,$A260,'BSE - SENSEX Index Options'!$B:$B,D$147,'BSE - SENSEX Index Options'!$H:$H,"MDAW*")+SUMIFS('BSE - Other Index Options'!$L:$L,'BSE - Other Index Options'!$C:$C,$A260,'BSE - Other Index Options'!$B:$B,D$147,'BSE - Other Index Options'!$H:$H,"Weekly*")+SUMIFS('BSE - Other Index Options'!$L:$L,'BSE - Other Index Options'!$C:$C,$A260,'BSE - Other Index Options'!$B:$B,D$147,'BSE - Other Index Options'!$H:$H,"MDAW*"))</f>
        <v/>
      </c>
      <c r="E260" s="26" t="str">
        <f>IF(SUMIFS('BSE - SENSEX Index Options'!$L:$L,'BSE - SENSEX Index Options'!$C:$C,$A260,'BSE - SENSEX Index Options'!$B:$B,E$147,'BSE - SENSEX Index Options'!$H:$H,"Weekly*")+SUMIFS('BSE - SENSEX Index Options'!$L:$L,'BSE - SENSEX Index Options'!$C:$C,$A260,'BSE - SENSEX Index Options'!$B:$B,E$147,'BSE - SENSEX Index Options'!$H:$H,"MDAW*")+SUMIFS('BSE - Other Index Options'!$L:$L,'BSE - Other Index Options'!$C:$C,$A260,'BSE - Other Index Options'!$B:$B,E$147,'BSE - Other Index Options'!$H:$H,"Weekly*")+SUMIFS('BSE - Other Index Options'!$L:$L,'BSE - Other Index Options'!$C:$C,$A260,'BSE - Other Index Options'!$B:$B,E$147,'BSE - Other Index Options'!$H:$H,"MDAW*")=0,"",SUMIFS('BSE - SENSEX Index Options'!$L:$L,'BSE - SENSEX Index Options'!$C:$C,$A260,'BSE - SENSEX Index Options'!$B:$B,E$147,'BSE - SENSEX Index Options'!$H:$H,"Weekly*")+SUMIFS('BSE - SENSEX Index Options'!$L:$L,'BSE - SENSEX Index Options'!$C:$C,$A260,'BSE - SENSEX Index Options'!$B:$B,E$147,'BSE - SENSEX Index Options'!$H:$H,"MDAW*")+SUMIFS('BSE - Other Index Options'!$L:$L,'BSE - Other Index Options'!$C:$C,$A260,'BSE - Other Index Options'!$B:$B,E$147,'BSE - Other Index Options'!$H:$H,"Weekly*")+SUMIFS('BSE - Other Index Options'!$L:$L,'BSE - Other Index Options'!$C:$C,$A260,'BSE - Other Index Options'!$B:$B,E$147,'BSE - Other Index Options'!$H:$H,"MDAW*"))</f>
        <v/>
      </c>
      <c r="F260" s="26" t="str">
        <f>IF(SUMIFS('BSE - SENSEX Index Options'!$L:$L,'BSE - SENSEX Index Options'!$C:$C,$A260,'BSE - SENSEX Index Options'!$B:$B,F$147,'BSE - SENSEX Index Options'!$H:$H,"Weekly*")+SUMIFS('BSE - SENSEX Index Options'!$L:$L,'BSE - SENSEX Index Options'!$C:$C,$A260,'BSE - SENSEX Index Options'!$B:$B,F$147,'BSE - SENSEX Index Options'!$H:$H,"MDAW*")+SUMIFS('BSE - Other Index Options'!$L:$L,'BSE - Other Index Options'!$C:$C,$A260,'BSE - Other Index Options'!$B:$B,F$147,'BSE - Other Index Options'!$H:$H,"Weekly*")+SUMIFS('BSE - Other Index Options'!$L:$L,'BSE - Other Index Options'!$C:$C,$A260,'BSE - Other Index Options'!$B:$B,F$147,'BSE - Other Index Options'!$H:$H,"MDAW*")=0,"",SUMIFS('BSE - SENSEX Index Options'!$L:$L,'BSE - SENSEX Index Options'!$C:$C,$A260,'BSE - SENSEX Index Options'!$B:$B,F$147,'BSE - SENSEX Index Options'!$H:$H,"Weekly*")+SUMIFS('BSE - SENSEX Index Options'!$L:$L,'BSE - SENSEX Index Options'!$C:$C,$A260,'BSE - SENSEX Index Options'!$B:$B,F$147,'BSE - SENSEX Index Options'!$H:$H,"MDAW*")+SUMIFS('BSE - Other Index Options'!$L:$L,'BSE - Other Index Options'!$C:$C,$A260,'BSE - Other Index Options'!$B:$B,F$147,'BSE - Other Index Options'!$H:$H,"Weekly*")+SUMIFS('BSE - Other Index Options'!$L:$L,'BSE - Other Index Options'!$C:$C,$A260,'BSE - Other Index Options'!$B:$B,F$147,'BSE - Other Index Options'!$H:$H,"MDAW*"))</f>
        <v/>
      </c>
      <c r="G260" s="26" t="str">
        <f>IF(SUMIFS('BSE - SENSEX Index Options'!$L:$L,'BSE - SENSEX Index Options'!$C:$C,$A260,'BSE - SENSEX Index Options'!$B:$B,G$147,'BSE - SENSEX Index Options'!$H:$H,"Weekly*")+SUMIFS('BSE - SENSEX Index Options'!$L:$L,'BSE - SENSEX Index Options'!$C:$C,$A260,'BSE - SENSEX Index Options'!$B:$B,G$147,'BSE - SENSEX Index Options'!$H:$H,"MDAW*")+SUMIFS('BSE - Other Index Options'!$L:$L,'BSE - Other Index Options'!$C:$C,$A260,'BSE - Other Index Options'!$B:$B,G$147,'BSE - Other Index Options'!$H:$H,"Weekly*")+SUMIFS('BSE - Other Index Options'!$L:$L,'BSE - Other Index Options'!$C:$C,$A260,'BSE - Other Index Options'!$B:$B,G$147,'BSE - Other Index Options'!$H:$H,"MDAW*")=0,"",SUMIFS('BSE - SENSEX Index Options'!$L:$L,'BSE - SENSEX Index Options'!$C:$C,$A260,'BSE - SENSEX Index Options'!$B:$B,G$147,'BSE - SENSEX Index Options'!$H:$H,"Weekly*")+SUMIFS('BSE - SENSEX Index Options'!$L:$L,'BSE - SENSEX Index Options'!$C:$C,$A260,'BSE - SENSEX Index Options'!$B:$B,G$147,'BSE - SENSEX Index Options'!$H:$H,"MDAW*")+SUMIFS('BSE - Other Index Options'!$L:$L,'BSE - Other Index Options'!$C:$C,$A260,'BSE - Other Index Options'!$B:$B,G$147,'BSE - Other Index Options'!$H:$H,"Weekly*")+SUMIFS('BSE - Other Index Options'!$L:$L,'BSE - Other Index Options'!$C:$C,$A260,'BSE - Other Index Options'!$B:$B,G$147,'BSE - Other Index Options'!$H:$H,"MDAW*"))</f>
        <v/>
      </c>
      <c r="H260" s="26" t="str">
        <f t="shared" si="9"/>
        <v/>
      </c>
    </row>
    <row r="261" spans="1:8" hidden="1" outlineLevel="1">
      <c r="A261" t="s">
        <v>139</v>
      </c>
      <c r="B261" s="26" t="str">
        <f>IF(SUMIFS('BSE - SENSEX Index Options'!$L:$L,'BSE - SENSEX Index Options'!$C:$C,$A261,'BSE - SENSEX Index Options'!$B:$B,B$147,'BSE - SENSEX Index Options'!$H:$H,"Weekly*")+SUMIFS('BSE - SENSEX Index Options'!$L:$L,'BSE - SENSEX Index Options'!$C:$C,$A261,'BSE - SENSEX Index Options'!$B:$B,B$147,'BSE - SENSEX Index Options'!$H:$H,"MDAW*")+SUMIFS('BSE - Other Index Options'!$L:$L,'BSE - Other Index Options'!$C:$C,$A261,'BSE - Other Index Options'!$B:$B,B$147,'BSE - Other Index Options'!$H:$H,"Weekly*")+SUMIFS('BSE - Other Index Options'!$L:$L,'BSE - Other Index Options'!$C:$C,$A261,'BSE - Other Index Options'!$B:$B,B$147,'BSE - Other Index Options'!$H:$H,"MDAW*")=0,"",SUMIFS('BSE - SENSEX Index Options'!$L:$L,'BSE - SENSEX Index Options'!$C:$C,$A261,'BSE - SENSEX Index Options'!$B:$B,B$147,'BSE - SENSEX Index Options'!$H:$H,"Weekly*")+SUMIFS('BSE - SENSEX Index Options'!$L:$L,'BSE - SENSEX Index Options'!$C:$C,$A261,'BSE - SENSEX Index Options'!$B:$B,B$147,'BSE - SENSEX Index Options'!$H:$H,"MDAW*")+SUMIFS('BSE - Other Index Options'!$L:$L,'BSE - Other Index Options'!$C:$C,$A261,'BSE - Other Index Options'!$B:$B,B$147,'BSE - Other Index Options'!$H:$H,"Weekly*")+SUMIFS('BSE - Other Index Options'!$L:$L,'BSE - Other Index Options'!$C:$C,$A261,'BSE - Other Index Options'!$B:$B,B$147,'BSE - Other Index Options'!$H:$H,"MDAW*"))</f>
        <v/>
      </c>
      <c r="C261" s="26" t="str">
        <f>IF(SUMIFS('BSE - SENSEX Index Options'!$L:$L,'BSE - SENSEX Index Options'!$C:$C,$A261,'BSE - SENSEX Index Options'!$B:$B,C$147,'BSE - SENSEX Index Options'!$H:$H,"Weekly*")+SUMIFS('BSE - SENSEX Index Options'!$L:$L,'BSE - SENSEX Index Options'!$C:$C,$A261,'BSE - SENSEX Index Options'!$B:$B,C$147,'BSE - SENSEX Index Options'!$H:$H,"MDAW*")+SUMIFS('BSE - Other Index Options'!$L:$L,'BSE - Other Index Options'!$C:$C,$A261,'BSE - Other Index Options'!$B:$B,C$147,'BSE - Other Index Options'!$H:$H,"Weekly*")+SUMIFS('BSE - Other Index Options'!$L:$L,'BSE - Other Index Options'!$C:$C,$A261,'BSE - Other Index Options'!$B:$B,C$147,'BSE - Other Index Options'!$H:$H,"MDAW*")=0,"",SUMIFS('BSE - SENSEX Index Options'!$L:$L,'BSE - SENSEX Index Options'!$C:$C,$A261,'BSE - SENSEX Index Options'!$B:$B,C$147,'BSE - SENSEX Index Options'!$H:$H,"Weekly*")+SUMIFS('BSE - SENSEX Index Options'!$L:$L,'BSE - SENSEX Index Options'!$C:$C,$A261,'BSE - SENSEX Index Options'!$B:$B,C$147,'BSE - SENSEX Index Options'!$H:$H,"MDAW*")+SUMIFS('BSE - Other Index Options'!$L:$L,'BSE - Other Index Options'!$C:$C,$A261,'BSE - Other Index Options'!$B:$B,C$147,'BSE - Other Index Options'!$H:$H,"Weekly*")+SUMIFS('BSE - Other Index Options'!$L:$L,'BSE - Other Index Options'!$C:$C,$A261,'BSE - Other Index Options'!$B:$B,C$147,'BSE - Other Index Options'!$H:$H,"MDAW*"))</f>
        <v/>
      </c>
      <c r="D261" s="26" t="str">
        <f>IF(SUMIFS('BSE - SENSEX Index Options'!$L:$L,'BSE - SENSEX Index Options'!$C:$C,$A261,'BSE - SENSEX Index Options'!$B:$B,D$147,'BSE - SENSEX Index Options'!$H:$H,"Weekly*")+SUMIFS('BSE - SENSEX Index Options'!$L:$L,'BSE - SENSEX Index Options'!$C:$C,$A261,'BSE - SENSEX Index Options'!$B:$B,D$147,'BSE - SENSEX Index Options'!$H:$H,"MDAW*")+SUMIFS('BSE - Other Index Options'!$L:$L,'BSE - Other Index Options'!$C:$C,$A261,'BSE - Other Index Options'!$B:$B,D$147,'BSE - Other Index Options'!$H:$H,"Weekly*")+SUMIFS('BSE - Other Index Options'!$L:$L,'BSE - Other Index Options'!$C:$C,$A261,'BSE - Other Index Options'!$B:$B,D$147,'BSE - Other Index Options'!$H:$H,"MDAW*")=0,"",SUMIFS('BSE - SENSEX Index Options'!$L:$L,'BSE - SENSEX Index Options'!$C:$C,$A261,'BSE - SENSEX Index Options'!$B:$B,D$147,'BSE - SENSEX Index Options'!$H:$H,"Weekly*")+SUMIFS('BSE - SENSEX Index Options'!$L:$L,'BSE - SENSEX Index Options'!$C:$C,$A261,'BSE - SENSEX Index Options'!$B:$B,D$147,'BSE - SENSEX Index Options'!$H:$H,"MDAW*")+SUMIFS('BSE - Other Index Options'!$L:$L,'BSE - Other Index Options'!$C:$C,$A261,'BSE - Other Index Options'!$B:$B,D$147,'BSE - Other Index Options'!$H:$H,"Weekly*")+SUMIFS('BSE - Other Index Options'!$L:$L,'BSE - Other Index Options'!$C:$C,$A261,'BSE - Other Index Options'!$B:$B,D$147,'BSE - Other Index Options'!$H:$H,"MDAW*"))</f>
        <v/>
      </c>
      <c r="E261" s="26" t="str">
        <f>IF(SUMIFS('BSE - SENSEX Index Options'!$L:$L,'BSE - SENSEX Index Options'!$C:$C,$A261,'BSE - SENSEX Index Options'!$B:$B,E$147,'BSE - SENSEX Index Options'!$H:$H,"Weekly*")+SUMIFS('BSE - SENSEX Index Options'!$L:$L,'BSE - SENSEX Index Options'!$C:$C,$A261,'BSE - SENSEX Index Options'!$B:$B,E$147,'BSE - SENSEX Index Options'!$H:$H,"MDAW*")+SUMIFS('BSE - Other Index Options'!$L:$L,'BSE - Other Index Options'!$C:$C,$A261,'BSE - Other Index Options'!$B:$B,E$147,'BSE - Other Index Options'!$H:$H,"Weekly*")+SUMIFS('BSE - Other Index Options'!$L:$L,'BSE - Other Index Options'!$C:$C,$A261,'BSE - Other Index Options'!$B:$B,E$147,'BSE - Other Index Options'!$H:$H,"MDAW*")=0,"",SUMIFS('BSE - SENSEX Index Options'!$L:$L,'BSE - SENSEX Index Options'!$C:$C,$A261,'BSE - SENSEX Index Options'!$B:$B,E$147,'BSE - SENSEX Index Options'!$H:$H,"Weekly*")+SUMIFS('BSE - SENSEX Index Options'!$L:$L,'BSE - SENSEX Index Options'!$C:$C,$A261,'BSE - SENSEX Index Options'!$B:$B,E$147,'BSE - SENSEX Index Options'!$H:$H,"MDAW*")+SUMIFS('BSE - Other Index Options'!$L:$L,'BSE - Other Index Options'!$C:$C,$A261,'BSE - Other Index Options'!$B:$B,E$147,'BSE - Other Index Options'!$H:$H,"Weekly*")+SUMIFS('BSE - Other Index Options'!$L:$L,'BSE - Other Index Options'!$C:$C,$A261,'BSE - Other Index Options'!$B:$B,E$147,'BSE - Other Index Options'!$H:$H,"MDAW*"))</f>
        <v/>
      </c>
      <c r="F261" s="26" t="str">
        <f>IF(SUMIFS('BSE - SENSEX Index Options'!$L:$L,'BSE - SENSEX Index Options'!$C:$C,$A261,'BSE - SENSEX Index Options'!$B:$B,F$147,'BSE - SENSEX Index Options'!$H:$H,"Weekly*")+SUMIFS('BSE - SENSEX Index Options'!$L:$L,'BSE - SENSEX Index Options'!$C:$C,$A261,'BSE - SENSEX Index Options'!$B:$B,F$147,'BSE - SENSEX Index Options'!$H:$H,"MDAW*")+SUMIFS('BSE - Other Index Options'!$L:$L,'BSE - Other Index Options'!$C:$C,$A261,'BSE - Other Index Options'!$B:$B,F$147,'BSE - Other Index Options'!$H:$H,"Weekly*")+SUMIFS('BSE - Other Index Options'!$L:$L,'BSE - Other Index Options'!$C:$C,$A261,'BSE - Other Index Options'!$B:$B,F$147,'BSE - Other Index Options'!$H:$H,"MDAW*")=0,"",SUMIFS('BSE - SENSEX Index Options'!$L:$L,'BSE - SENSEX Index Options'!$C:$C,$A261,'BSE - SENSEX Index Options'!$B:$B,F$147,'BSE - SENSEX Index Options'!$H:$H,"Weekly*")+SUMIFS('BSE - SENSEX Index Options'!$L:$L,'BSE - SENSEX Index Options'!$C:$C,$A261,'BSE - SENSEX Index Options'!$B:$B,F$147,'BSE - SENSEX Index Options'!$H:$H,"MDAW*")+SUMIFS('BSE - Other Index Options'!$L:$L,'BSE - Other Index Options'!$C:$C,$A261,'BSE - Other Index Options'!$B:$B,F$147,'BSE - Other Index Options'!$H:$H,"Weekly*")+SUMIFS('BSE - Other Index Options'!$L:$L,'BSE - Other Index Options'!$C:$C,$A261,'BSE - Other Index Options'!$B:$B,F$147,'BSE - Other Index Options'!$H:$H,"MDAW*"))</f>
        <v/>
      </c>
      <c r="G261" s="26" t="str">
        <f>IF(SUMIFS('BSE - SENSEX Index Options'!$L:$L,'BSE - SENSEX Index Options'!$C:$C,$A261,'BSE - SENSEX Index Options'!$B:$B,G$147,'BSE - SENSEX Index Options'!$H:$H,"Weekly*")+SUMIFS('BSE - SENSEX Index Options'!$L:$L,'BSE - SENSEX Index Options'!$C:$C,$A261,'BSE - SENSEX Index Options'!$B:$B,G$147,'BSE - SENSEX Index Options'!$H:$H,"MDAW*")+SUMIFS('BSE - Other Index Options'!$L:$L,'BSE - Other Index Options'!$C:$C,$A261,'BSE - Other Index Options'!$B:$B,G$147,'BSE - Other Index Options'!$H:$H,"Weekly*")+SUMIFS('BSE - Other Index Options'!$L:$L,'BSE - Other Index Options'!$C:$C,$A261,'BSE - Other Index Options'!$B:$B,G$147,'BSE - Other Index Options'!$H:$H,"MDAW*")=0,"",SUMIFS('BSE - SENSEX Index Options'!$L:$L,'BSE - SENSEX Index Options'!$C:$C,$A261,'BSE - SENSEX Index Options'!$B:$B,G$147,'BSE - SENSEX Index Options'!$H:$H,"Weekly*")+SUMIFS('BSE - SENSEX Index Options'!$L:$L,'BSE - SENSEX Index Options'!$C:$C,$A261,'BSE - SENSEX Index Options'!$B:$B,G$147,'BSE - SENSEX Index Options'!$H:$H,"MDAW*")+SUMIFS('BSE - Other Index Options'!$L:$L,'BSE - Other Index Options'!$C:$C,$A261,'BSE - Other Index Options'!$B:$B,G$147,'BSE - Other Index Options'!$H:$H,"Weekly*")+SUMIFS('BSE - Other Index Options'!$L:$L,'BSE - Other Index Options'!$C:$C,$A261,'BSE - Other Index Options'!$B:$B,G$147,'BSE - Other Index Options'!$H:$H,"MDAW*"))</f>
        <v/>
      </c>
      <c r="H261" s="26" t="str">
        <f t="shared" si="9"/>
        <v/>
      </c>
    </row>
    <row r="262" spans="1:8" hidden="1" outlineLevel="1">
      <c r="A262" t="s">
        <v>140</v>
      </c>
      <c r="B262" s="26" t="str">
        <f>IF(SUMIFS('BSE - SENSEX Index Options'!$L:$L,'BSE - SENSEX Index Options'!$C:$C,$A262,'BSE - SENSEX Index Options'!$B:$B,B$147,'BSE - SENSEX Index Options'!$H:$H,"Weekly*")+SUMIFS('BSE - SENSEX Index Options'!$L:$L,'BSE - SENSEX Index Options'!$C:$C,$A262,'BSE - SENSEX Index Options'!$B:$B,B$147,'BSE - SENSEX Index Options'!$H:$H,"MDAW*")+SUMIFS('BSE - Other Index Options'!$L:$L,'BSE - Other Index Options'!$C:$C,$A262,'BSE - Other Index Options'!$B:$B,B$147,'BSE - Other Index Options'!$H:$H,"Weekly*")+SUMIFS('BSE - Other Index Options'!$L:$L,'BSE - Other Index Options'!$C:$C,$A262,'BSE - Other Index Options'!$B:$B,B$147,'BSE - Other Index Options'!$H:$H,"MDAW*")=0,"",SUMIFS('BSE - SENSEX Index Options'!$L:$L,'BSE - SENSEX Index Options'!$C:$C,$A262,'BSE - SENSEX Index Options'!$B:$B,B$147,'BSE - SENSEX Index Options'!$H:$H,"Weekly*")+SUMIFS('BSE - SENSEX Index Options'!$L:$L,'BSE - SENSEX Index Options'!$C:$C,$A262,'BSE - SENSEX Index Options'!$B:$B,B$147,'BSE - SENSEX Index Options'!$H:$H,"MDAW*")+SUMIFS('BSE - Other Index Options'!$L:$L,'BSE - Other Index Options'!$C:$C,$A262,'BSE - Other Index Options'!$B:$B,B$147,'BSE - Other Index Options'!$H:$H,"Weekly*")+SUMIFS('BSE - Other Index Options'!$L:$L,'BSE - Other Index Options'!$C:$C,$A262,'BSE - Other Index Options'!$B:$B,B$147,'BSE - Other Index Options'!$H:$H,"MDAW*"))</f>
        <v/>
      </c>
      <c r="C262" s="26" t="str">
        <f>IF(SUMIFS('BSE - SENSEX Index Options'!$L:$L,'BSE - SENSEX Index Options'!$C:$C,$A262,'BSE - SENSEX Index Options'!$B:$B,C$147,'BSE - SENSEX Index Options'!$H:$H,"Weekly*")+SUMIFS('BSE - SENSEX Index Options'!$L:$L,'BSE - SENSEX Index Options'!$C:$C,$A262,'BSE - SENSEX Index Options'!$B:$B,C$147,'BSE - SENSEX Index Options'!$H:$H,"MDAW*")+SUMIFS('BSE - Other Index Options'!$L:$L,'BSE - Other Index Options'!$C:$C,$A262,'BSE - Other Index Options'!$B:$B,C$147,'BSE - Other Index Options'!$H:$H,"Weekly*")+SUMIFS('BSE - Other Index Options'!$L:$L,'BSE - Other Index Options'!$C:$C,$A262,'BSE - Other Index Options'!$B:$B,C$147,'BSE - Other Index Options'!$H:$H,"MDAW*")=0,"",SUMIFS('BSE - SENSEX Index Options'!$L:$L,'BSE - SENSEX Index Options'!$C:$C,$A262,'BSE - SENSEX Index Options'!$B:$B,C$147,'BSE - SENSEX Index Options'!$H:$H,"Weekly*")+SUMIFS('BSE - SENSEX Index Options'!$L:$L,'BSE - SENSEX Index Options'!$C:$C,$A262,'BSE - SENSEX Index Options'!$B:$B,C$147,'BSE - SENSEX Index Options'!$H:$H,"MDAW*")+SUMIFS('BSE - Other Index Options'!$L:$L,'BSE - Other Index Options'!$C:$C,$A262,'BSE - Other Index Options'!$B:$B,C$147,'BSE - Other Index Options'!$H:$H,"Weekly*")+SUMIFS('BSE - Other Index Options'!$L:$L,'BSE - Other Index Options'!$C:$C,$A262,'BSE - Other Index Options'!$B:$B,C$147,'BSE - Other Index Options'!$H:$H,"MDAW*"))</f>
        <v/>
      </c>
      <c r="D262" s="26" t="str">
        <f>IF(SUMIFS('BSE - SENSEX Index Options'!$L:$L,'BSE - SENSEX Index Options'!$C:$C,$A262,'BSE - SENSEX Index Options'!$B:$B,D$147,'BSE - SENSEX Index Options'!$H:$H,"Weekly*")+SUMIFS('BSE - SENSEX Index Options'!$L:$L,'BSE - SENSEX Index Options'!$C:$C,$A262,'BSE - SENSEX Index Options'!$B:$B,D$147,'BSE - SENSEX Index Options'!$H:$H,"MDAW*")+SUMIFS('BSE - Other Index Options'!$L:$L,'BSE - Other Index Options'!$C:$C,$A262,'BSE - Other Index Options'!$B:$B,D$147,'BSE - Other Index Options'!$H:$H,"Weekly*")+SUMIFS('BSE - Other Index Options'!$L:$L,'BSE - Other Index Options'!$C:$C,$A262,'BSE - Other Index Options'!$B:$B,D$147,'BSE - Other Index Options'!$H:$H,"MDAW*")=0,"",SUMIFS('BSE - SENSEX Index Options'!$L:$L,'BSE - SENSEX Index Options'!$C:$C,$A262,'BSE - SENSEX Index Options'!$B:$B,D$147,'BSE - SENSEX Index Options'!$H:$H,"Weekly*")+SUMIFS('BSE - SENSEX Index Options'!$L:$L,'BSE - SENSEX Index Options'!$C:$C,$A262,'BSE - SENSEX Index Options'!$B:$B,D$147,'BSE - SENSEX Index Options'!$H:$H,"MDAW*")+SUMIFS('BSE - Other Index Options'!$L:$L,'BSE - Other Index Options'!$C:$C,$A262,'BSE - Other Index Options'!$B:$B,D$147,'BSE - Other Index Options'!$H:$H,"Weekly*")+SUMIFS('BSE - Other Index Options'!$L:$L,'BSE - Other Index Options'!$C:$C,$A262,'BSE - Other Index Options'!$B:$B,D$147,'BSE - Other Index Options'!$H:$H,"MDAW*"))</f>
        <v/>
      </c>
      <c r="E262" s="26" t="str">
        <f>IF(SUMIFS('BSE - SENSEX Index Options'!$L:$L,'BSE - SENSEX Index Options'!$C:$C,$A262,'BSE - SENSEX Index Options'!$B:$B,E$147,'BSE - SENSEX Index Options'!$H:$H,"Weekly*")+SUMIFS('BSE - SENSEX Index Options'!$L:$L,'BSE - SENSEX Index Options'!$C:$C,$A262,'BSE - SENSEX Index Options'!$B:$B,E$147,'BSE - SENSEX Index Options'!$H:$H,"MDAW*")+SUMIFS('BSE - Other Index Options'!$L:$L,'BSE - Other Index Options'!$C:$C,$A262,'BSE - Other Index Options'!$B:$B,E$147,'BSE - Other Index Options'!$H:$H,"Weekly*")+SUMIFS('BSE - Other Index Options'!$L:$L,'BSE - Other Index Options'!$C:$C,$A262,'BSE - Other Index Options'!$B:$B,E$147,'BSE - Other Index Options'!$H:$H,"MDAW*")=0,"",SUMIFS('BSE - SENSEX Index Options'!$L:$L,'BSE - SENSEX Index Options'!$C:$C,$A262,'BSE - SENSEX Index Options'!$B:$B,E$147,'BSE - SENSEX Index Options'!$H:$H,"Weekly*")+SUMIFS('BSE - SENSEX Index Options'!$L:$L,'BSE - SENSEX Index Options'!$C:$C,$A262,'BSE - SENSEX Index Options'!$B:$B,E$147,'BSE - SENSEX Index Options'!$H:$H,"MDAW*")+SUMIFS('BSE - Other Index Options'!$L:$L,'BSE - Other Index Options'!$C:$C,$A262,'BSE - Other Index Options'!$B:$B,E$147,'BSE - Other Index Options'!$H:$H,"Weekly*")+SUMIFS('BSE - Other Index Options'!$L:$L,'BSE - Other Index Options'!$C:$C,$A262,'BSE - Other Index Options'!$B:$B,E$147,'BSE - Other Index Options'!$H:$H,"MDAW*"))</f>
        <v/>
      </c>
      <c r="F262" s="26" t="str">
        <f>IF(SUMIFS('BSE - SENSEX Index Options'!$L:$L,'BSE - SENSEX Index Options'!$C:$C,$A262,'BSE - SENSEX Index Options'!$B:$B,F$147,'BSE - SENSEX Index Options'!$H:$H,"Weekly*")+SUMIFS('BSE - SENSEX Index Options'!$L:$L,'BSE - SENSEX Index Options'!$C:$C,$A262,'BSE - SENSEX Index Options'!$B:$B,F$147,'BSE - SENSEX Index Options'!$H:$H,"MDAW*")+SUMIFS('BSE - Other Index Options'!$L:$L,'BSE - Other Index Options'!$C:$C,$A262,'BSE - Other Index Options'!$B:$B,F$147,'BSE - Other Index Options'!$H:$H,"Weekly*")+SUMIFS('BSE - Other Index Options'!$L:$L,'BSE - Other Index Options'!$C:$C,$A262,'BSE - Other Index Options'!$B:$B,F$147,'BSE - Other Index Options'!$H:$H,"MDAW*")=0,"",SUMIFS('BSE - SENSEX Index Options'!$L:$L,'BSE - SENSEX Index Options'!$C:$C,$A262,'BSE - SENSEX Index Options'!$B:$B,F$147,'BSE - SENSEX Index Options'!$H:$H,"Weekly*")+SUMIFS('BSE - SENSEX Index Options'!$L:$L,'BSE - SENSEX Index Options'!$C:$C,$A262,'BSE - SENSEX Index Options'!$B:$B,F$147,'BSE - SENSEX Index Options'!$H:$H,"MDAW*")+SUMIFS('BSE - Other Index Options'!$L:$L,'BSE - Other Index Options'!$C:$C,$A262,'BSE - Other Index Options'!$B:$B,F$147,'BSE - Other Index Options'!$H:$H,"Weekly*")+SUMIFS('BSE - Other Index Options'!$L:$L,'BSE - Other Index Options'!$C:$C,$A262,'BSE - Other Index Options'!$B:$B,F$147,'BSE - Other Index Options'!$H:$H,"MDAW*"))</f>
        <v/>
      </c>
      <c r="G262" s="26" t="str">
        <f>IF(SUMIFS('BSE - SENSEX Index Options'!$L:$L,'BSE - SENSEX Index Options'!$C:$C,$A262,'BSE - SENSEX Index Options'!$B:$B,G$147,'BSE - SENSEX Index Options'!$H:$H,"Weekly*")+SUMIFS('BSE - SENSEX Index Options'!$L:$L,'BSE - SENSEX Index Options'!$C:$C,$A262,'BSE - SENSEX Index Options'!$B:$B,G$147,'BSE - SENSEX Index Options'!$H:$H,"MDAW*")+SUMIFS('BSE - Other Index Options'!$L:$L,'BSE - Other Index Options'!$C:$C,$A262,'BSE - Other Index Options'!$B:$B,G$147,'BSE - Other Index Options'!$H:$H,"Weekly*")+SUMIFS('BSE - Other Index Options'!$L:$L,'BSE - Other Index Options'!$C:$C,$A262,'BSE - Other Index Options'!$B:$B,G$147,'BSE - Other Index Options'!$H:$H,"MDAW*")=0,"",SUMIFS('BSE - SENSEX Index Options'!$L:$L,'BSE - SENSEX Index Options'!$C:$C,$A262,'BSE - SENSEX Index Options'!$B:$B,G$147,'BSE - SENSEX Index Options'!$H:$H,"Weekly*")+SUMIFS('BSE - SENSEX Index Options'!$L:$L,'BSE - SENSEX Index Options'!$C:$C,$A262,'BSE - SENSEX Index Options'!$B:$B,G$147,'BSE - SENSEX Index Options'!$H:$H,"MDAW*")+SUMIFS('BSE - Other Index Options'!$L:$L,'BSE - Other Index Options'!$C:$C,$A262,'BSE - Other Index Options'!$B:$B,G$147,'BSE - Other Index Options'!$H:$H,"Weekly*")+SUMIFS('BSE - Other Index Options'!$L:$L,'BSE - Other Index Options'!$C:$C,$A262,'BSE - Other Index Options'!$B:$B,G$147,'BSE - Other Index Options'!$H:$H,"MDAW*"))</f>
        <v/>
      </c>
      <c r="H262" s="26" t="str">
        <f t="shared" si="9"/>
        <v/>
      </c>
    </row>
    <row r="263" spans="1:8" hidden="1" outlineLevel="1">
      <c r="A263" t="s">
        <v>141</v>
      </c>
      <c r="B263" s="26" t="str">
        <f>IF(SUMIFS('BSE - SENSEX Index Options'!$L:$L,'BSE - SENSEX Index Options'!$C:$C,$A263,'BSE - SENSEX Index Options'!$B:$B,B$147,'BSE - SENSEX Index Options'!$H:$H,"Weekly*")+SUMIFS('BSE - SENSEX Index Options'!$L:$L,'BSE - SENSEX Index Options'!$C:$C,$A263,'BSE - SENSEX Index Options'!$B:$B,B$147,'BSE - SENSEX Index Options'!$H:$H,"MDAW*")+SUMIFS('BSE - Other Index Options'!$L:$L,'BSE - Other Index Options'!$C:$C,$A263,'BSE - Other Index Options'!$B:$B,B$147,'BSE - Other Index Options'!$H:$H,"Weekly*")+SUMIFS('BSE - Other Index Options'!$L:$L,'BSE - Other Index Options'!$C:$C,$A263,'BSE - Other Index Options'!$B:$B,B$147,'BSE - Other Index Options'!$H:$H,"MDAW*")=0,"",SUMIFS('BSE - SENSEX Index Options'!$L:$L,'BSE - SENSEX Index Options'!$C:$C,$A263,'BSE - SENSEX Index Options'!$B:$B,B$147,'BSE - SENSEX Index Options'!$H:$H,"Weekly*")+SUMIFS('BSE - SENSEX Index Options'!$L:$L,'BSE - SENSEX Index Options'!$C:$C,$A263,'BSE - SENSEX Index Options'!$B:$B,B$147,'BSE - SENSEX Index Options'!$H:$H,"MDAW*")+SUMIFS('BSE - Other Index Options'!$L:$L,'BSE - Other Index Options'!$C:$C,$A263,'BSE - Other Index Options'!$B:$B,B$147,'BSE - Other Index Options'!$H:$H,"Weekly*")+SUMIFS('BSE - Other Index Options'!$L:$L,'BSE - Other Index Options'!$C:$C,$A263,'BSE - Other Index Options'!$B:$B,B$147,'BSE - Other Index Options'!$H:$H,"MDAW*"))</f>
        <v/>
      </c>
      <c r="C263" s="26" t="str">
        <f>IF(SUMIFS('BSE - SENSEX Index Options'!$L:$L,'BSE - SENSEX Index Options'!$C:$C,$A263,'BSE - SENSEX Index Options'!$B:$B,C$147,'BSE - SENSEX Index Options'!$H:$H,"Weekly*")+SUMIFS('BSE - SENSEX Index Options'!$L:$L,'BSE - SENSEX Index Options'!$C:$C,$A263,'BSE - SENSEX Index Options'!$B:$B,C$147,'BSE - SENSEX Index Options'!$H:$H,"MDAW*")+SUMIFS('BSE - Other Index Options'!$L:$L,'BSE - Other Index Options'!$C:$C,$A263,'BSE - Other Index Options'!$B:$B,C$147,'BSE - Other Index Options'!$H:$H,"Weekly*")+SUMIFS('BSE - Other Index Options'!$L:$L,'BSE - Other Index Options'!$C:$C,$A263,'BSE - Other Index Options'!$B:$B,C$147,'BSE - Other Index Options'!$H:$H,"MDAW*")=0,"",SUMIFS('BSE - SENSEX Index Options'!$L:$L,'BSE - SENSEX Index Options'!$C:$C,$A263,'BSE - SENSEX Index Options'!$B:$B,C$147,'BSE - SENSEX Index Options'!$H:$H,"Weekly*")+SUMIFS('BSE - SENSEX Index Options'!$L:$L,'BSE - SENSEX Index Options'!$C:$C,$A263,'BSE - SENSEX Index Options'!$B:$B,C$147,'BSE - SENSEX Index Options'!$H:$H,"MDAW*")+SUMIFS('BSE - Other Index Options'!$L:$L,'BSE - Other Index Options'!$C:$C,$A263,'BSE - Other Index Options'!$B:$B,C$147,'BSE - Other Index Options'!$H:$H,"Weekly*")+SUMIFS('BSE - Other Index Options'!$L:$L,'BSE - Other Index Options'!$C:$C,$A263,'BSE - Other Index Options'!$B:$B,C$147,'BSE - Other Index Options'!$H:$H,"MDAW*"))</f>
        <v/>
      </c>
      <c r="D263" s="26" t="str">
        <f>IF(SUMIFS('BSE - SENSEX Index Options'!$L:$L,'BSE - SENSEX Index Options'!$C:$C,$A263,'BSE - SENSEX Index Options'!$B:$B,D$147,'BSE - SENSEX Index Options'!$H:$H,"Weekly*")+SUMIFS('BSE - SENSEX Index Options'!$L:$L,'BSE - SENSEX Index Options'!$C:$C,$A263,'BSE - SENSEX Index Options'!$B:$B,D$147,'BSE - SENSEX Index Options'!$H:$H,"MDAW*")+SUMIFS('BSE - Other Index Options'!$L:$L,'BSE - Other Index Options'!$C:$C,$A263,'BSE - Other Index Options'!$B:$B,D$147,'BSE - Other Index Options'!$H:$H,"Weekly*")+SUMIFS('BSE - Other Index Options'!$L:$L,'BSE - Other Index Options'!$C:$C,$A263,'BSE - Other Index Options'!$B:$B,D$147,'BSE - Other Index Options'!$H:$H,"MDAW*")=0,"",SUMIFS('BSE - SENSEX Index Options'!$L:$L,'BSE - SENSEX Index Options'!$C:$C,$A263,'BSE - SENSEX Index Options'!$B:$B,D$147,'BSE - SENSEX Index Options'!$H:$H,"Weekly*")+SUMIFS('BSE - SENSEX Index Options'!$L:$L,'BSE - SENSEX Index Options'!$C:$C,$A263,'BSE - SENSEX Index Options'!$B:$B,D$147,'BSE - SENSEX Index Options'!$H:$H,"MDAW*")+SUMIFS('BSE - Other Index Options'!$L:$L,'BSE - Other Index Options'!$C:$C,$A263,'BSE - Other Index Options'!$B:$B,D$147,'BSE - Other Index Options'!$H:$H,"Weekly*")+SUMIFS('BSE - Other Index Options'!$L:$L,'BSE - Other Index Options'!$C:$C,$A263,'BSE - Other Index Options'!$B:$B,D$147,'BSE - Other Index Options'!$H:$H,"MDAW*"))</f>
        <v/>
      </c>
      <c r="E263" s="26" t="str">
        <f>IF(SUMIFS('BSE - SENSEX Index Options'!$L:$L,'BSE - SENSEX Index Options'!$C:$C,$A263,'BSE - SENSEX Index Options'!$B:$B,E$147,'BSE - SENSEX Index Options'!$H:$H,"Weekly*")+SUMIFS('BSE - SENSEX Index Options'!$L:$L,'BSE - SENSEX Index Options'!$C:$C,$A263,'BSE - SENSEX Index Options'!$B:$B,E$147,'BSE - SENSEX Index Options'!$H:$H,"MDAW*")+SUMIFS('BSE - Other Index Options'!$L:$L,'BSE - Other Index Options'!$C:$C,$A263,'BSE - Other Index Options'!$B:$B,E$147,'BSE - Other Index Options'!$H:$H,"Weekly*")+SUMIFS('BSE - Other Index Options'!$L:$L,'BSE - Other Index Options'!$C:$C,$A263,'BSE - Other Index Options'!$B:$B,E$147,'BSE - Other Index Options'!$H:$H,"MDAW*")=0,"",SUMIFS('BSE - SENSEX Index Options'!$L:$L,'BSE - SENSEX Index Options'!$C:$C,$A263,'BSE - SENSEX Index Options'!$B:$B,E$147,'BSE - SENSEX Index Options'!$H:$H,"Weekly*")+SUMIFS('BSE - SENSEX Index Options'!$L:$L,'BSE - SENSEX Index Options'!$C:$C,$A263,'BSE - SENSEX Index Options'!$B:$B,E$147,'BSE - SENSEX Index Options'!$H:$H,"MDAW*")+SUMIFS('BSE - Other Index Options'!$L:$L,'BSE - Other Index Options'!$C:$C,$A263,'BSE - Other Index Options'!$B:$B,E$147,'BSE - Other Index Options'!$H:$H,"Weekly*")+SUMIFS('BSE - Other Index Options'!$L:$L,'BSE - Other Index Options'!$C:$C,$A263,'BSE - Other Index Options'!$B:$B,E$147,'BSE - Other Index Options'!$H:$H,"MDAW*"))</f>
        <v/>
      </c>
      <c r="F263" s="26" t="str">
        <f>IF(SUMIFS('BSE - SENSEX Index Options'!$L:$L,'BSE - SENSEX Index Options'!$C:$C,$A263,'BSE - SENSEX Index Options'!$B:$B,F$147,'BSE - SENSEX Index Options'!$H:$H,"Weekly*")+SUMIFS('BSE - SENSEX Index Options'!$L:$L,'BSE - SENSEX Index Options'!$C:$C,$A263,'BSE - SENSEX Index Options'!$B:$B,F$147,'BSE - SENSEX Index Options'!$H:$H,"MDAW*")+SUMIFS('BSE - Other Index Options'!$L:$L,'BSE - Other Index Options'!$C:$C,$A263,'BSE - Other Index Options'!$B:$B,F$147,'BSE - Other Index Options'!$H:$H,"Weekly*")+SUMIFS('BSE - Other Index Options'!$L:$L,'BSE - Other Index Options'!$C:$C,$A263,'BSE - Other Index Options'!$B:$B,F$147,'BSE - Other Index Options'!$H:$H,"MDAW*")=0,"",SUMIFS('BSE - SENSEX Index Options'!$L:$L,'BSE - SENSEX Index Options'!$C:$C,$A263,'BSE - SENSEX Index Options'!$B:$B,F$147,'BSE - SENSEX Index Options'!$H:$H,"Weekly*")+SUMIFS('BSE - SENSEX Index Options'!$L:$L,'BSE - SENSEX Index Options'!$C:$C,$A263,'BSE - SENSEX Index Options'!$B:$B,F$147,'BSE - SENSEX Index Options'!$H:$H,"MDAW*")+SUMIFS('BSE - Other Index Options'!$L:$L,'BSE - Other Index Options'!$C:$C,$A263,'BSE - Other Index Options'!$B:$B,F$147,'BSE - Other Index Options'!$H:$H,"Weekly*")+SUMIFS('BSE - Other Index Options'!$L:$L,'BSE - Other Index Options'!$C:$C,$A263,'BSE - Other Index Options'!$B:$B,F$147,'BSE - Other Index Options'!$H:$H,"MDAW*"))</f>
        <v/>
      </c>
      <c r="G263" s="26" t="str">
        <f>IF(SUMIFS('BSE - SENSEX Index Options'!$L:$L,'BSE - SENSEX Index Options'!$C:$C,$A263,'BSE - SENSEX Index Options'!$B:$B,G$147,'BSE - SENSEX Index Options'!$H:$H,"Weekly*")+SUMIFS('BSE - SENSEX Index Options'!$L:$L,'BSE - SENSEX Index Options'!$C:$C,$A263,'BSE - SENSEX Index Options'!$B:$B,G$147,'BSE - SENSEX Index Options'!$H:$H,"MDAW*")+SUMIFS('BSE - Other Index Options'!$L:$L,'BSE - Other Index Options'!$C:$C,$A263,'BSE - Other Index Options'!$B:$B,G$147,'BSE - Other Index Options'!$H:$H,"Weekly*")+SUMIFS('BSE - Other Index Options'!$L:$L,'BSE - Other Index Options'!$C:$C,$A263,'BSE - Other Index Options'!$B:$B,G$147,'BSE - Other Index Options'!$H:$H,"MDAW*")=0,"",SUMIFS('BSE - SENSEX Index Options'!$L:$L,'BSE - SENSEX Index Options'!$C:$C,$A263,'BSE - SENSEX Index Options'!$B:$B,G$147,'BSE - SENSEX Index Options'!$H:$H,"Weekly*")+SUMIFS('BSE - SENSEX Index Options'!$L:$L,'BSE - SENSEX Index Options'!$C:$C,$A263,'BSE - SENSEX Index Options'!$B:$B,G$147,'BSE - SENSEX Index Options'!$H:$H,"MDAW*")+SUMIFS('BSE - Other Index Options'!$L:$L,'BSE - Other Index Options'!$C:$C,$A263,'BSE - Other Index Options'!$B:$B,G$147,'BSE - Other Index Options'!$H:$H,"Weekly*")+SUMIFS('BSE - Other Index Options'!$L:$L,'BSE - Other Index Options'!$C:$C,$A263,'BSE - Other Index Options'!$B:$B,G$147,'BSE - Other Index Options'!$H:$H,"MDAW*"))</f>
        <v/>
      </c>
      <c r="H263" s="26" t="str">
        <f t="shared" si="9"/>
        <v/>
      </c>
    </row>
    <row r="264" spans="1:8" hidden="1" outlineLevel="1">
      <c r="A264" t="s">
        <v>142</v>
      </c>
      <c r="B264" s="26" t="str">
        <f>IF(SUMIFS('BSE - SENSEX Index Options'!$L:$L,'BSE - SENSEX Index Options'!$C:$C,$A264,'BSE - SENSEX Index Options'!$B:$B,B$147,'BSE - SENSEX Index Options'!$H:$H,"Weekly*")+SUMIFS('BSE - SENSEX Index Options'!$L:$L,'BSE - SENSEX Index Options'!$C:$C,$A264,'BSE - SENSEX Index Options'!$B:$B,B$147,'BSE - SENSEX Index Options'!$H:$H,"MDAW*")+SUMIFS('BSE - Other Index Options'!$L:$L,'BSE - Other Index Options'!$C:$C,$A264,'BSE - Other Index Options'!$B:$B,B$147,'BSE - Other Index Options'!$H:$H,"Weekly*")+SUMIFS('BSE - Other Index Options'!$L:$L,'BSE - Other Index Options'!$C:$C,$A264,'BSE - Other Index Options'!$B:$B,B$147,'BSE - Other Index Options'!$H:$H,"MDAW*")=0,"",SUMIFS('BSE - SENSEX Index Options'!$L:$L,'BSE - SENSEX Index Options'!$C:$C,$A264,'BSE - SENSEX Index Options'!$B:$B,B$147,'BSE - SENSEX Index Options'!$H:$H,"Weekly*")+SUMIFS('BSE - SENSEX Index Options'!$L:$L,'BSE - SENSEX Index Options'!$C:$C,$A264,'BSE - SENSEX Index Options'!$B:$B,B$147,'BSE - SENSEX Index Options'!$H:$H,"MDAW*")+SUMIFS('BSE - Other Index Options'!$L:$L,'BSE - Other Index Options'!$C:$C,$A264,'BSE - Other Index Options'!$B:$B,B$147,'BSE - Other Index Options'!$H:$H,"Weekly*")+SUMIFS('BSE - Other Index Options'!$L:$L,'BSE - Other Index Options'!$C:$C,$A264,'BSE - Other Index Options'!$B:$B,B$147,'BSE - Other Index Options'!$H:$H,"MDAW*"))</f>
        <v/>
      </c>
      <c r="C264" s="26" t="str">
        <f>IF(SUMIFS('BSE - SENSEX Index Options'!$L:$L,'BSE - SENSEX Index Options'!$C:$C,$A264,'BSE - SENSEX Index Options'!$B:$B,C$147,'BSE - SENSEX Index Options'!$H:$H,"Weekly*")+SUMIFS('BSE - SENSEX Index Options'!$L:$L,'BSE - SENSEX Index Options'!$C:$C,$A264,'BSE - SENSEX Index Options'!$B:$B,C$147,'BSE - SENSEX Index Options'!$H:$H,"MDAW*")+SUMIFS('BSE - Other Index Options'!$L:$L,'BSE - Other Index Options'!$C:$C,$A264,'BSE - Other Index Options'!$B:$B,C$147,'BSE - Other Index Options'!$H:$H,"Weekly*")+SUMIFS('BSE - Other Index Options'!$L:$L,'BSE - Other Index Options'!$C:$C,$A264,'BSE - Other Index Options'!$B:$B,C$147,'BSE - Other Index Options'!$H:$H,"MDAW*")=0,"",SUMIFS('BSE - SENSEX Index Options'!$L:$L,'BSE - SENSEX Index Options'!$C:$C,$A264,'BSE - SENSEX Index Options'!$B:$B,C$147,'BSE - SENSEX Index Options'!$H:$H,"Weekly*")+SUMIFS('BSE - SENSEX Index Options'!$L:$L,'BSE - SENSEX Index Options'!$C:$C,$A264,'BSE - SENSEX Index Options'!$B:$B,C$147,'BSE - SENSEX Index Options'!$H:$H,"MDAW*")+SUMIFS('BSE - Other Index Options'!$L:$L,'BSE - Other Index Options'!$C:$C,$A264,'BSE - Other Index Options'!$B:$B,C$147,'BSE - Other Index Options'!$H:$H,"Weekly*")+SUMIFS('BSE - Other Index Options'!$L:$L,'BSE - Other Index Options'!$C:$C,$A264,'BSE - Other Index Options'!$B:$B,C$147,'BSE - Other Index Options'!$H:$H,"MDAW*"))</f>
        <v/>
      </c>
      <c r="D264" s="26" t="str">
        <f>IF(SUMIFS('BSE - SENSEX Index Options'!$L:$L,'BSE - SENSEX Index Options'!$C:$C,$A264,'BSE - SENSEX Index Options'!$B:$B,D$147,'BSE - SENSEX Index Options'!$H:$H,"Weekly*")+SUMIFS('BSE - SENSEX Index Options'!$L:$L,'BSE - SENSEX Index Options'!$C:$C,$A264,'BSE - SENSEX Index Options'!$B:$B,D$147,'BSE - SENSEX Index Options'!$H:$H,"MDAW*")+SUMIFS('BSE - Other Index Options'!$L:$L,'BSE - Other Index Options'!$C:$C,$A264,'BSE - Other Index Options'!$B:$B,D$147,'BSE - Other Index Options'!$H:$H,"Weekly*")+SUMIFS('BSE - Other Index Options'!$L:$L,'BSE - Other Index Options'!$C:$C,$A264,'BSE - Other Index Options'!$B:$B,D$147,'BSE - Other Index Options'!$H:$H,"MDAW*")=0,"",SUMIFS('BSE - SENSEX Index Options'!$L:$L,'BSE - SENSEX Index Options'!$C:$C,$A264,'BSE - SENSEX Index Options'!$B:$B,D$147,'BSE - SENSEX Index Options'!$H:$H,"Weekly*")+SUMIFS('BSE - SENSEX Index Options'!$L:$L,'BSE - SENSEX Index Options'!$C:$C,$A264,'BSE - SENSEX Index Options'!$B:$B,D$147,'BSE - SENSEX Index Options'!$H:$H,"MDAW*")+SUMIFS('BSE - Other Index Options'!$L:$L,'BSE - Other Index Options'!$C:$C,$A264,'BSE - Other Index Options'!$B:$B,D$147,'BSE - Other Index Options'!$H:$H,"Weekly*")+SUMIFS('BSE - Other Index Options'!$L:$L,'BSE - Other Index Options'!$C:$C,$A264,'BSE - Other Index Options'!$B:$B,D$147,'BSE - Other Index Options'!$H:$H,"MDAW*"))</f>
        <v/>
      </c>
      <c r="E264" s="26" t="str">
        <f>IF(SUMIFS('BSE - SENSEX Index Options'!$L:$L,'BSE - SENSEX Index Options'!$C:$C,$A264,'BSE - SENSEX Index Options'!$B:$B,E$147,'BSE - SENSEX Index Options'!$H:$H,"Weekly*")+SUMIFS('BSE - SENSEX Index Options'!$L:$L,'BSE - SENSEX Index Options'!$C:$C,$A264,'BSE - SENSEX Index Options'!$B:$B,E$147,'BSE - SENSEX Index Options'!$H:$H,"MDAW*")+SUMIFS('BSE - Other Index Options'!$L:$L,'BSE - Other Index Options'!$C:$C,$A264,'BSE - Other Index Options'!$B:$B,E$147,'BSE - Other Index Options'!$H:$H,"Weekly*")+SUMIFS('BSE - Other Index Options'!$L:$L,'BSE - Other Index Options'!$C:$C,$A264,'BSE - Other Index Options'!$B:$B,E$147,'BSE - Other Index Options'!$H:$H,"MDAW*")=0,"",SUMIFS('BSE - SENSEX Index Options'!$L:$L,'BSE - SENSEX Index Options'!$C:$C,$A264,'BSE - SENSEX Index Options'!$B:$B,E$147,'BSE - SENSEX Index Options'!$H:$H,"Weekly*")+SUMIFS('BSE - SENSEX Index Options'!$L:$L,'BSE - SENSEX Index Options'!$C:$C,$A264,'BSE - SENSEX Index Options'!$B:$B,E$147,'BSE - SENSEX Index Options'!$H:$H,"MDAW*")+SUMIFS('BSE - Other Index Options'!$L:$L,'BSE - Other Index Options'!$C:$C,$A264,'BSE - Other Index Options'!$B:$B,E$147,'BSE - Other Index Options'!$H:$H,"Weekly*")+SUMIFS('BSE - Other Index Options'!$L:$L,'BSE - Other Index Options'!$C:$C,$A264,'BSE - Other Index Options'!$B:$B,E$147,'BSE - Other Index Options'!$H:$H,"MDAW*"))</f>
        <v/>
      </c>
      <c r="F264" s="26" t="str">
        <f>IF(SUMIFS('BSE - SENSEX Index Options'!$L:$L,'BSE - SENSEX Index Options'!$C:$C,$A264,'BSE - SENSEX Index Options'!$B:$B,F$147,'BSE - SENSEX Index Options'!$H:$H,"Weekly*")+SUMIFS('BSE - SENSEX Index Options'!$L:$L,'BSE - SENSEX Index Options'!$C:$C,$A264,'BSE - SENSEX Index Options'!$B:$B,F$147,'BSE - SENSEX Index Options'!$H:$H,"MDAW*")+SUMIFS('BSE - Other Index Options'!$L:$L,'BSE - Other Index Options'!$C:$C,$A264,'BSE - Other Index Options'!$B:$B,F$147,'BSE - Other Index Options'!$H:$H,"Weekly*")+SUMIFS('BSE - Other Index Options'!$L:$L,'BSE - Other Index Options'!$C:$C,$A264,'BSE - Other Index Options'!$B:$B,F$147,'BSE - Other Index Options'!$H:$H,"MDAW*")=0,"",SUMIFS('BSE - SENSEX Index Options'!$L:$L,'BSE - SENSEX Index Options'!$C:$C,$A264,'BSE - SENSEX Index Options'!$B:$B,F$147,'BSE - SENSEX Index Options'!$H:$H,"Weekly*")+SUMIFS('BSE - SENSEX Index Options'!$L:$L,'BSE - SENSEX Index Options'!$C:$C,$A264,'BSE - SENSEX Index Options'!$B:$B,F$147,'BSE - SENSEX Index Options'!$H:$H,"MDAW*")+SUMIFS('BSE - Other Index Options'!$L:$L,'BSE - Other Index Options'!$C:$C,$A264,'BSE - Other Index Options'!$B:$B,F$147,'BSE - Other Index Options'!$H:$H,"Weekly*")+SUMIFS('BSE - Other Index Options'!$L:$L,'BSE - Other Index Options'!$C:$C,$A264,'BSE - Other Index Options'!$B:$B,F$147,'BSE - Other Index Options'!$H:$H,"MDAW*"))</f>
        <v/>
      </c>
      <c r="G264" s="26" t="str">
        <f>IF(SUMIFS('BSE - SENSEX Index Options'!$L:$L,'BSE - SENSEX Index Options'!$C:$C,$A264,'BSE - SENSEX Index Options'!$B:$B,G$147,'BSE - SENSEX Index Options'!$H:$H,"Weekly*")+SUMIFS('BSE - SENSEX Index Options'!$L:$L,'BSE - SENSEX Index Options'!$C:$C,$A264,'BSE - SENSEX Index Options'!$B:$B,G$147,'BSE - SENSEX Index Options'!$H:$H,"MDAW*")+SUMIFS('BSE - Other Index Options'!$L:$L,'BSE - Other Index Options'!$C:$C,$A264,'BSE - Other Index Options'!$B:$B,G$147,'BSE - Other Index Options'!$H:$H,"Weekly*")+SUMIFS('BSE - Other Index Options'!$L:$L,'BSE - Other Index Options'!$C:$C,$A264,'BSE - Other Index Options'!$B:$B,G$147,'BSE - Other Index Options'!$H:$H,"MDAW*")=0,"",SUMIFS('BSE - SENSEX Index Options'!$L:$L,'BSE - SENSEX Index Options'!$C:$C,$A264,'BSE - SENSEX Index Options'!$B:$B,G$147,'BSE - SENSEX Index Options'!$H:$H,"Weekly*")+SUMIFS('BSE - SENSEX Index Options'!$L:$L,'BSE - SENSEX Index Options'!$C:$C,$A264,'BSE - SENSEX Index Options'!$B:$B,G$147,'BSE - SENSEX Index Options'!$H:$H,"MDAW*")+SUMIFS('BSE - Other Index Options'!$L:$L,'BSE - Other Index Options'!$C:$C,$A264,'BSE - Other Index Options'!$B:$B,G$147,'BSE - Other Index Options'!$H:$H,"Weekly*")+SUMIFS('BSE - Other Index Options'!$L:$L,'BSE - Other Index Options'!$C:$C,$A264,'BSE - Other Index Options'!$B:$B,G$147,'BSE - Other Index Options'!$H:$H,"MDAW*"))</f>
        <v/>
      </c>
      <c r="H264" s="26" t="str">
        <f t="shared" si="9"/>
        <v/>
      </c>
    </row>
    <row r="265" spans="1:8" hidden="1" outlineLevel="1">
      <c r="A265" t="s">
        <v>143</v>
      </c>
      <c r="B265" s="26" t="str">
        <f>IF(SUMIFS('BSE - SENSEX Index Options'!$L:$L,'BSE - SENSEX Index Options'!$C:$C,$A265,'BSE - SENSEX Index Options'!$B:$B,B$147,'BSE - SENSEX Index Options'!$H:$H,"Weekly*")+SUMIFS('BSE - SENSEX Index Options'!$L:$L,'BSE - SENSEX Index Options'!$C:$C,$A265,'BSE - SENSEX Index Options'!$B:$B,B$147,'BSE - SENSEX Index Options'!$H:$H,"MDAW*")+SUMIFS('BSE - Other Index Options'!$L:$L,'BSE - Other Index Options'!$C:$C,$A265,'BSE - Other Index Options'!$B:$B,B$147,'BSE - Other Index Options'!$H:$H,"Weekly*")+SUMIFS('BSE - Other Index Options'!$L:$L,'BSE - Other Index Options'!$C:$C,$A265,'BSE - Other Index Options'!$B:$B,B$147,'BSE - Other Index Options'!$H:$H,"MDAW*")=0,"",SUMIFS('BSE - SENSEX Index Options'!$L:$L,'BSE - SENSEX Index Options'!$C:$C,$A265,'BSE - SENSEX Index Options'!$B:$B,B$147,'BSE - SENSEX Index Options'!$H:$H,"Weekly*")+SUMIFS('BSE - SENSEX Index Options'!$L:$L,'BSE - SENSEX Index Options'!$C:$C,$A265,'BSE - SENSEX Index Options'!$B:$B,B$147,'BSE - SENSEX Index Options'!$H:$H,"MDAW*")+SUMIFS('BSE - Other Index Options'!$L:$L,'BSE - Other Index Options'!$C:$C,$A265,'BSE - Other Index Options'!$B:$B,B$147,'BSE - Other Index Options'!$H:$H,"Weekly*")+SUMIFS('BSE - Other Index Options'!$L:$L,'BSE - Other Index Options'!$C:$C,$A265,'BSE - Other Index Options'!$B:$B,B$147,'BSE - Other Index Options'!$H:$H,"MDAW*"))</f>
        <v/>
      </c>
      <c r="C265" s="26" t="str">
        <f>IF(SUMIFS('BSE - SENSEX Index Options'!$L:$L,'BSE - SENSEX Index Options'!$C:$C,$A265,'BSE - SENSEX Index Options'!$B:$B,C$147,'BSE - SENSEX Index Options'!$H:$H,"Weekly*")+SUMIFS('BSE - SENSEX Index Options'!$L:$L,'BSE - SENSEX Index Options'!$C:$C,$A265,'BSE - SENSEX Index Options'!$B:$B,C$147,'BSE - SENSEX Index Options'!$H:$H,"MDAW*")+SUMIFS('BSE - Other Index Options'!$L:$L,'BSE - Other Index Options'!$C:$C,$A265,'BSE - Other Index Options'!$B:$B,C$147,'BSE - Other Index Options'!$H:$H,"Weekly*")+SUMIFS('BSE - Other Index Options'!$L:$L,'BSE - Other Index Options'!$C:$C,$A265,'BSE - Other Index Options'!$B:$B,C$147,'BSE - Other Index Options'!$H:$H,"MDAW*")=0,"",SUMIFS('BSE - SENSEX Index Options'!$L:$L,'BSE - SENSEX Index Options'!$C:$C,$A265,'BSE - SENSEX Index Options'!$B:$B,C$147,'BSE - SENSEX Index Options'!$H:$H,"Weekly*")+SUMIFS('BSE - SENSEX Index Options'!$L:$L,'BSE - SENSEX Index Options'!$C:$C,$A265,'BSE - SENSEX Index Options'!$B:$B,C$147,'BSE - SENSEX Index Options'!$H:$H,"MDAW*")+SUMIFS('BSE - Other Index Options'!$L:$L,'BSE - Other Index Options'!$C:$C,$A265,'BSE - Other Index Options'!$B:$B,C$147,'BSE - Other Index Options'!$H:$H,"Weekly*")+SUMIFS('BSE - Other Index Options'!$L:$L,'BSE - Other Index Options'!$C:$C,$A265,'BSE - Other Index Options'!$B:$B,C$147,'BSE - Other Index Options'!$H:$H,"MDAW*"))</f>
        <v/>
      </c>
      <c r="D265" s="26" t="str">
        <f>IF(SUMIFS('BSE - SENSEX Index Options'!$L:$L,'BSE - SENSEX Index Options'!$C:$C,$A265,'BSE - SENSEX Index Options'!$B:$B,D$147,'BSE - SENSEX Index Options'!$H:$H,"Weekly*")+SUMIFS('BSE - SENSEX Index Options'!$L:$L,'BSE - SENSEX Index Options'!$C:$C,$A265,'BSE - SENSEX Index Options'!$B:$B,D$147,'BSE - SENSEX Index Options'!$H:$H,"MDAW*")+SUMIFS('BSE - Other Index Options'!$L:$L,'BSE - Other Index Options'!$C:$C,$A265,'BSE - Other Index Options'!$B:$B,D$147,'BSE - Other Index Options'!$H:$H,"Weekly*")+SUMIFS('BSE - Other Index Options'!$L:$L,'BSE - Other Index Options'!$C:$C,$A265,'BSE - Other Index Options'!$B:$B,D$147,'BSE - Other Index Options'!$H:$H,"MDAW*")=0,"",SUMIFS('BSE - SENSEX Index Options'!$L:$L,'BSE - SENSEX Index Options'!$C:$C,$A265,'BSE - SENSEX Index Options'!$B:$B,D$147,'BSE - SENSEX Index Options'!$H:$H,"Weekly*")+SUMIFS('BSE - SENSEX Index Options'!$L:$L,'BSE - SENSEX Index Options'!$C:$C,$A265,'BSE - SENSEX Index Options'!$B:$B,D$147,'BSE - SENSEX Index Options'!$H:$H,"MDAW*")+SUMIFS('BSE - Other Index Options'!$L:$L,'BSE - Other Index Options'!$C:$C,$A265,'BSE - Other Index Options'!$B:$B,D$147,'BSE - Other Index Options'!$H:$H,"Weekly*")+SUMIFS('BSE - Other Index Options'!$L:$L,'BSE - Other Index Options'!$C:$C,$A265,'BSE - Other Index Options'!$B:$B,D$147,'BSE - Other Index Options'!$H:$H,"MDAW*"))</f>
        <v/>
      </c>
      <c r="E265" s="26" t="str">
        <f>IF(SUMIFS('BSE - SENSEX Index Options'!$L:$L,'BSE - SENSEX Index Options'!$C:$C,$A265,'BSE - SENSEX Index Options'!$B:$B,E$147,'BSE - SENSEX Index Options'!$H:$H,"Weekly*")+SUMIFS('BSE - SENSEX Index Options'!$L:$L,'BSE - SENSEX Index Options'!$C:$C,$A265,'BSE - SENSEX Index Options'!$B:$B,E$147,'BSE - SENSEX Index Options'!$H:$H,"MDAW*")+SUMIFS('BSE - Other Index Options'!$L:$L,'BSE - Other Index Options'!$C:$C,$A265,'BSE - Other Index Options'!$B:$B,E$147,'BSE - Other Index Options'!$H:$H,"Weekly*")+SUMIFS('BSE - Other Index Options'!$L:$L,'BSE - Other Index Options'!$C:$C,$A265,'BSE - Other Index Options'!$B:$B,E$147,'BSE - Other Index Options'!$H:$H,"MDAW*")=0,"",SUMIFS('BSE - SENSEX Index Options'!$L:$L,'BSE - SENSEX Index Options'!$C:$C,$A265,'BSE - SENSEX Index Options'!$B:$B,E$147,'BSE - SENSEX Index Options'!$H:$H,"Weekly*")+SUMIFS('BSE - SENSEX Index Options'!$L:$L,'BSE - SENSEX Index Options'!$C:$C,$A265,'BSE - SENSEX Index Options'!$B:$B,E$147,'BSE - SENSEX Index Options'!$H:$H,"MDAW*")+SUMIFS('BSE - Other Index Options'!$L:$L,'BSE - Other Index Options'!$C:$C,$A265,'BSE - Other Index Options'!$B:$B,E$147,'BSE - Other Index Options'!$H:$H,"Weekly*")+SUMIFS('BSE - Other Index Options'!$L:$L,'BSE - Other Index Options'!$C:$C,$A265,'BSE - Other Index Options'!$B:$B,E$147,'BSE - Other Index Options'!$H:$H,"MDAW*"))</f>
        <v/>
      </c>
      <c r="F265" s="26" t="str">
        <f>IF(SUMIFS('BSE - SENSEX Index Options'!$L:$L,'BSE - SENSEX Index Options'!$C:$C,$A265,'BSE - SENSEX Index Options'!$B:$B,F$147,'BSE - SENSEX Index Options'!$H:$H,"Weekly*")+SUMIFS('BSE - SENSEX Index Options'!$L:$L,'BSE - SENSEX Index Options'!$C:$C,$A265,'BSE - SENSEX Index Options'!$B:$B,F$147,'BSE - SENSEX Index Options'!$H:$H,"MDAW*")+SUMIFS('BSE - Other Index Options'!$L:$L,'BSE - Other Index Options'!$C:$C,$A265,'BSE - Other Index Options'!$B:$B,F$147,'BSE - Other Index Options'!$H:$H,"Weekly*")+SUMIFS('BSE - Other Index Options'!$L:$L,'BSE - Other Index Options'!$C:$C,$A265,'BSE - Other Index Options'!$B:$B,F$147,'BSE - Other Index Options'!$H:$H,"MDAW*")=0,"",SUMIFS('BSE - SENSEX Index Options'!$L:$L,'BSE - SENSEX Index Options'!$C:$C,$A265,'BSE - SENSEX Index Options'!$B:$B,F$147,'BSE - SENSEX Index Options'!$H:$H,"Weekly*")+SUMIFS('BSE - SENSEX Index Options'!$L:$L,'BSE - SENSEX Index Options'!$C:$C,$A265,'BSE - SENSEX Index Options'!$B:$B,F$147,'BSE - SENSEX Index Options'!$H:$H,"MDAW*")+SUMIFS('BSE - Other Index Options'!$L:$L,'BSE - Other Index Options'!$C:$C,$A265,'BSE - Other Index Options'!$B:$B,F$147,'BSE - Other Index Options'!$H:$H,"Weekly*")+SUMIFS('BSE - Other Index Options'!$L:$L,'BSE - Other Index Options'!$C:$C,$A265,'BSE - Other Index Options'!$B:$B,F$147,'BSE - Other Index Options'!$H:$H,"MDAW*"))</f>
        <v/>
      </c>
      <c r="G265" s="26" t="str">
        <f>IF(SUMIFS('BSE - SENSEX Index Options'!$L:$L,'BSE - SENSEX Index Options'!$C:$C,$A265,'BSE - SENSEX Index Options'!$B:$B,G$147,'BSE - SENSEX Index Options'!$H:$H,"Weekly*")+SUMIFS('BSE - SENSEX Index Options'!$L:$L,'BSE - SENSEX Index Options'!$C:$C,$A265,'BSE - SENSEX Index Options'!$B:$B,G$147,'BSE - SENSEX Index Options'!$H:$H,"MDAW*")+SUMIFS('BSE - Other Index Options'!$L:$L,'BSE - Other Index Options'!$C:$C,$A265,'BSE - Other Index Options'!$B:$B,G$147,'BSE - Other Index Options'!$H:$H,"Weekly*")+SUMIFS('BSE - Other Index Options'!$L:$L,'BSE - Other Index Options'!$C:$C,$A265,'BSE - Other Index Options'!$B:$B,G$147,'BSE - Other Index Options'!$H:$H,"MDAW*")=0,"",SUMIFS('BSE - SENSEX Index Options'!$L:$L,'BSE - SENSEX Index Options'!$C:$C,$A265,'BSE - SENSEX Index Options'!$B:$B,G$147,'BSE - SENSEX Index Options'!$H:$H,"Weekly*")+SUMIFS('BSE - SENSEX Index Options'!$L:$L,'BSE - SENSEX Index Options'!$C:$C,$A265,'BSE - SENSEX Index Options'!$B:$B,G$147,'BSE - SENSEX Index Options'!$H:$H,"MDAW*")+SUMIFS('BSE - Other Index Options'!$L:$L,'BSE - Other Index Options'!$C:$C,$A265,'BSE - Other Index Options'!$B:$B,G$147,'BSE - Other Index Options'!$H:$H,"Weekly*")+SUMIFS('BSE - Other Index Options'!$L:$L,'BSE - Other Index Options'!$C:$C,$A265,'BSE - Other Index Options'!$B:$B,G$147,'BSE - Other Index Options'!$H:$H,"MDAW*"))</f>
        <v/>
      </c>
      <c r="H265" s="26" t="str">
        <f t="shared" si="9"/>
        <v/>
      </c>
    </row>
    <row r="266" spans="1:8" hidden="1" outlineLevel="1">
      <c r="A266" t="s">
        <v>144</v>
      </c>
      <c r="B266" s="26" t="str">
        <f>IF(SUMIFS('BSE - SENSEX Index Options'!$L:$L,'BSE - SENSEX Index Options'!$C:$C,$A266,'BSE - SENSEX Index Options'!$B:$B,B$147,'BSE - SENSEX Index Options'!$H:$H,"Weekly*")+SUMIFS('BSE - SENSEX Index Options'!$L:$L,'BSE - SENSEX Index Options'!$C:$C,$A266,'BSE - SENSEX Index Options'!$B:$B,B$147,'BSE - SENSEX Index Options'!$H:$H,"MDAW*")+SUMIFS('BSE - Other Index Options'!$L:$L,'BSE - Other Index Options'!$C:$C,$A266,'BSE - Other Index Options'!$B:$B,B$147,'BSE - Other Index Options'!$H:$H,"Weekly*")+SUMIFS('BSE - Other Index Options'!$L:$L,'BSE - Other Index Options'!$C:$C,$A266,'BSE - Other Index Options'!$B:$B,B$147,'BSE - Other Index Options'!$H:$H,"MDAW*")=0,"",SUMIFS('BSE - SENSEX Index Options'!$L:$L,'BSE - SENSEX Index Options'!$C:$C,$A266,'BSE - SENSEX Index Options'!$B:$B,B$147,'BSE - SENSEX Index Options'!$H:$H,"Weekly*")+SUMIFS('BSE - SENSEX Index Options'!$L:$L,'BSE - SENSEX Index Options'!$C:$C,$A266,'BSE - SENSEX Index Options'!$B:$B,B$147,'BSE - SENSEX Index Options'!$H:$H,"MDAW*")+SUMIFS('BSE - Other Index Options'!$L:$L,'BSE - Other Index Options'!$C:$C,$A266,'BSE - Other Index Options'!$B:$B,B$147,'BSE - Other Index Options'!$H:$H,"Weekly*")+SUMIFS('BSE - Other Index Options'!$L:$L,'BSE - Other Index Options'!$C:$C,$A266,'BSE - Other Index Options'!$B:$B,B$147,'BSE - Other Index Options'!$H:$H,"MDAW*"))</f>
        <v/>
      </c>
      <c r="C266" s="26" t="str">
        <f>IF(SUMIFS('BSE - SENSEX Index Options'!$L:$L,'BSE - SENSEX Index Options'!$C:$C,$A266,'BSE - SENSEX Index Options'!$B:$B,C$147,'BSE - SENSEX Index Options'!$H:$H,"Weekly*")+SUMIFS('BSE - SENSEX Index Options'!$L:$L,'BSE - SENSEX Index Options'!$C:$C,$A266,'BSE - SENSEX Index Options'!$B:$B,C$147,'BSE - SENSEX Index Options'!$H:$H,"MDAW*")+SUMIFS('BSE - Other Index Options'!$L:$L,'BSE - Other Index Options'!$C:$C,$A266,'BSE - Other Index Options'!$B:$B,C$147,'BSE - Other Index Options'!$H:$H,"Weekly*")+SUMIFS('BSE - Other Index Options'!$L:$L,'BSE - Other Index Options'!$C:$C,$A266,'BSE - Other Index Options'!$B:$B,C$147,'BSE - Other Index Options'!$H:$H,"MDAW*")=0,"",SUMIFS('BSE - SENSEX Index Options'!$L:$L,'BSE - SENSEX Index Options'!$C:$C,$A266,'BSE - SENSEX Index Options'!$B:$B,C$147,'BSE - SENSEX Index Options'!$H:$H,"Weekly*")+SUMIFS('BSE - SENSEX Index Options'!$L:$L,'BSE - SENSEX Index Options'!$C:$C,$A266,'BSE - SENSEX Index Options'!$B:$B,C$147,'BSE - SENSEX Index Options'!$H:$H,"MDAW*")+SUMIFS('BSE - Other Index Options'!$L:$L,'BSE - Other Index Options'!$C:$C,$A266,'BSE - Other Index Options'!$B:$B,C$147,'BSE - Other Index Options'!$H:$H,"Weekly*")+SUMIFS('BSE - Other Index Options'!$L:$L,'BSE - Other Index Options'!$C:$C,$A266,'BSE - Other Index Options'!$B:$B,C$147,'BSE - Other Index Options'!$H:$H,"MDAW*"))</f>
        <v/>
      </c>
      <c r="D266" s="26" t="str">
        <f>IF(SUMIFS('BSE - SENSEX Index Options'!$L:$L,'BSE - SENSEX Index Options'!$C:$C,$A266,'BSE - SENSEX Index Options'!$B:$B,D$147,'BSE - SENSEX Index Options'!$H:$H,"Weekly*")+SUMIFS('BSE - SENSEX Index Options'!$L:$L,'BSE - SENSEX Index Options'!$C:$C,$A266,'BSE - SENSEX Index Options'!$B:$B,D$147,'BSE - SENSEX Index Options'!$H:$H,"MDAW*")+SUMIFS('BSE - Other Index Options'!$L:$L,'BSE - Other Index Options'!$C:$C,$A266,'BSE - Other Index Options'!$B:$B,D$147,'BSE - Other Index Options'!$H:$H,"Weekly*")+SUMIFS('BSE - Other Index Options'!$L:$L,'BSE - Other Index Options'!$C:$C,$A266,'BSE - Other Index Options'!$B:$B,D$147,'BSE - Other Index Options'!$H:$H,"MDAW*")=0,"",SUMIFS('BSE - SENSEX Index Options'!$L:$L,'BSE - SENSEX Index Options'!$C:$C,$A266,'BSE - SENSEX Index Options'!$B:$B,D$147,'BSE - SENSEX Index Options'!$H:$H,"Weekly*")+SUMIFS('BSE - SENSEX Index Options'!$L:$L,'BSE - SENSEX Index Options'!$C:$C,$A266,'BSE - SENSEX Index Options'!$B:$B,D$147,'BSE - SENSEX Index Options'!$H:$H,"MDAW*")+SUMIFS('BSE - Other Index Options'!$L:$L,'BSE - Other Index Options'!$C:$C,$A266,'BSE - Other Index Options'!$B:$B,D$147,'BSE - Other Index Options'!$H:$H,"Weekly*")+SUMIFS('BSE - Other Index Options'!$L:$L,'BSE - Other Index Options'!$C:$C,$A266,'BSE - Other Index Options'!$B:$B,D$147,'BSE - Other Index Options'!$H:$H,"MDAW*"))</f>
        <v/>
      </c>
      <c r="E266" s="26" t="str">
        <f>IF(SUMIFS('BSE - SENSEX Index Options'!$L:$L,'BSE - SENSEX Index Options'!$C:$C,$A266,'BSE - SENSEX Index Options'!$B:$B,E$147,'BSE - SENSEX Index Options'!$H:$H,"Weekly*")+SUMIFS('BSE - SENSEX Index Options'!$L:$L,'BSE - SENSEX Index Options'!$C:$C,$A266,'BSE - SENSEX Index Options'!$B:$B,E$147,'BSE - SENSEX Index Options'!$H:$H,"MDAW*")+SUMIFS('BSE - Other Index Options'!$L:$L,'BSE - Other Index Options'!$C:$C,$A266,'BSE - Other Index Options'!$B:$B,E$147,'BSE - Other Index Options'!$H:$H,"Weekly*")+SUMIFS('BSE - Other Index Options'!$L:$L,'BSE - Other Index Options'!$C:$C,$A266,'BSE - Other Index Options'!$B:$B,E$147,'BSE - Other Index Options'!$H:$H,"MDAW*")=0,"",SUMIFS('BSE - SENSEX Index Options'!$L:$L,'BSE - SENSEX Index Options'!$C:$C,$A266,'BSE - SENSEX Index Options'!$B:$B,E$147,'BSE - SENSEX Index Options'!$H:$H,"Weekly*")+SUMIFS('BSE - SENSEX Index Options'!$L:$L,'BSE - SENSEX Index Options'!$C:$C,$A266,'BSE - SENSEX Index Options'!$B:$B,E$147,'BSE - SENSEX Index Options'!$H:$H,"MDAW*")+SUMIFS('BSE - Other Index Options'!$L:$L,'BSE - Other Index Options'!$C:$C,$A266,'BSE - Other Index Options'!$B:$B,E$147,'BSE - Other Index Options'!$H:$H,"Weekly*")+SUMIFS('BSE - Other Index Options'!$L:$L,'BSE - Other Index Options'!$C:$C,$A266,'BSE - Other Index Options'!$B:$B,E$147,'BSE - Other Index Options'!$H:$H,"MDAW*"))</f>
        <v/>
      </c>
      <c r="F266" s="26" t="str">
        <f>IF(SUMIFS('BSE - SENSEX Index Options'!$L:$L,'BSE - SENSEX Index Options'!$C:$C,$A266,'BSE - SENSEX Index Options'!$B:$B,F$147,'BSE - SENSEX Index Options'!$H:$H,"Weekly*")+SUMIFS('BSE - SENSEX Index Options'!$L:$L,'BSE - SENSEX Index Options'!$C:$C,$A266,'BSE - SENSEX Index Options'!$B:$B,F$147,'BSE - SENSEX Index Options'!$H:$H,"MDAW*")+SUMIFS('BSE - Other Index Options'!$L:$L,'BSE - Other Index Options'!$C:$C,$A266,'BSE - Other Index Options'!$B:$B,F$147,'BSE - Other Index Options'!$H:$H,"Weekly*")+SUMIFS('BSE - Other Index Options'!$L:$L,'BSE - Other Index Options'!$C:$C,$A266,'BSE - Other Index Options'!$B:$B,F$147,'BSE - Other Index Options'!$H:$H,"MDAW*")=0,"",SUMIFS('BSE - SENSEX Index Options'!$L:$L,'BSE - SENSEX Index Options'!$C:$C,$A266,'BSE - SENSEX Index Options'!$B:$B,F$147,'BSE - SENSEX Index Options'!$H:$H,"Weekly*")+SUMIFS('BSE - SENSEX Index Options'!$L:$L,'BSE - SENSEX Index Options'!$C:$C,$A266,'BSE - SENSEX Index Options'!$B:$B,F$147,'BSE - SENSEX Index Options'!$H:$H,"MDAW*")+SUMIFS('BSE - Other Index Options'!$L:$L,'BSE - Other Index Options'!$C:$C,$A266,'BSE - Other Index Options'!$B:$B,F$147,'BSE - Other Index Options'!$H:$H,"Weekly*")+SUMIFS('BSE - Other Index Options'!$L:$L,'BSE - Other Index Options'!$C:$C,$A266,'BSE - Other Index Options'!$B:$B,F$147,'BSE - Other Index Options'!$H:$H,"MDAW*"))</f>
        <v/>
      </c>
      <c r="G266" s="26" t="str">
        <f>IF(SUMIFS('BSE - SENSEX Index Options'!$L:$L,'BSE - SENSEX Index Options'!$C:$C,$A266,'BSE - SENSEX Index Options'!$B:$B,G$147,'BSE - SENSEX Index Options'!$H:$H,"Weekly*")+SUMIFS('BSE - SENSEX Index Options'!$L:$L,'BSE - SENSEX Index Options'!$C:$C,$A266,'BSE - SENSEX Index Options'!$B:$B,G$147,'BSE - SENSEX Index Options'!$H:$H,"MDAW*")+SUMIFS('BSE - Other Index Options'!$L:$L,'BSE - Other Index Options'!$C:$C,$A266,'BSE - Other Index Options'!$B:$B,G$147,'BSE - Other Index Options'!$H:$H,"Weekly*")+SUMIFS('BSE - Other Index Options'!$L:$L,'BSE - Other Index Options'!$C:$C,$A266,'BSE - Other Index Options'!$B:$B,G$147,'BSE - Other Index Options'!$H:$H,"MDAW*")=0,"",SUMIFS('BSE - SENSEX Index Options'!$L:$L,'BSE - SENSEX Index Options'!$C:$C,$A266,'BSE - SENSEX Index Options'!$B:$B,G$147,'BSE - SENSEX Index Options'!$H:$H,"Weekly*")+SUMIFS('BSE - SENSEX Index Options'!$L:$L,'BSE - SENSEX Index Options'!$C:$C,$A266,'BSE - SENSEX Index Options'!$B:$B,G$147,'BSE - SENSEX Index Options'!$H:$H,"MDAW*")+SUMIFS('BSE - Other Index Options'!$L:$L,'BSE - Other Index Options'!$C:$C,$A266,'BSE - Other Index Options'!$B:$B,G$147,'BSE - Other Index Options'!$H:$H,"Weekly*")+SUMIFS('BSE - Other Index Options'!$L:$L,'BSE - Other Index Options'!$C:$C,$A266,'BSE - Other Index Options'!$B:$B,G$147,'BSE - Other Index Options'!$H:$H,"MDAW*"))</f>
        <v/>
      </c>
      <c r="H266" s="26" t="str">
        <f t="shared" si="9"/>
        <v/>
      </c>
    </row>
    <row r="267" spans="1:8" hidden="1" outlineLevel="1">
      <c r="A267" t="s">
        <v>145</v>
      </c>
      <c r="B267" s="26" t="str">
        <f>IF(SUMIFS('BSE - SENSEX Index Options'!$L:$L,'BSE - SENSEX Index Options'!$C:$C,$A267,'BSE - SENSEX Index Options'!$B:$B,B$147,'BSE - SENSEX Index Options'!$H:$H,"Weekly*")+SUMIFS('BSE - SENSEX Index Options'!$L:$L,'BSE - SENSEX Index Options'!$C:$C,$A267,'BSE - SENSEX Index Options'!$B:$B,B$147,'BSE - SENSEX Index Options'!$H:$H,"MDAW*")+SUMIFS('BSE - Other Index Options'!$L:$L,'BSE - Other Index Options'!$C:$C,$A267,'BSE - Other Index Options'!$B:$B,B$147,'BSE - Other Index Options'!$H:$H,"Weekly*")+SUMIFS('BSE - Other Index Options'!$L:$L,'BSE - Other Index Options'!$C:$C,$A267,'BSE - Other Index Options'!$B:$B,B$147,'BSE - Other Index Options'!$H:$H,"MDAW*")=0,"",SUMIFS('BSE - SENSEX Index Options'!$L:$L,'BSE - SENSEX Index Options'!$C:$C,$A267,'BSE - SENSEX Index Options'!$B:$B,B$147,'BSE - SENSEX Index Options'!$H:$H,"Weekly*")+SUMIFS('BSE - SENSEX Index Options'!$L:$L,'BSE - SENSEX Index Options'!$C:$C,$A267,'BSE - SENSEX Index Options'!$B:$B,B$147,'BSE - SENSEX Index Options'!$H:$H,"MDAW*")+SUMIFS('BSE - Other Index Options'!$L:$L,'BSE - Other Index Options'!$C:$C,$A267,'BSE - Other Index Options'!$B:$B,B$147,'BSE - Other Index Options'!$H:$H,"Weekly*")+SUMIFS('BSE - Other Index Options'!$L:$L,'BSE - Other Index Options'!$C:$C,$A267,'BSE - Other Index Options'!$B:$B,B$147,'BSE - Other Index Options'!$H:$H,"MDAW*"))</f>
        <v/>
      </c>
      <c r="C267" s="26" t="str">
        <f>IF(SUMIFS('BSE - SENSEX Index Options'!$L:$L,'BSE - SENSEX Index Options'!$C:$C,$A267,'BSE - SENSEX Index Options'!$B:$B,C$147,'BSE - SENSEX Index Options'!$H:$H,"Weekly*")+SUMIFS('BSE - SENSEX Index Options'!$L:$L,'BSE - SENSEX Index Options'!$C:$C,$A267,'BSE - SENSEX Index Options'!$B:$B,C$147,'BSE - SENSEX Index Options'!$H:$H,"MDAW*")+SUMIFS('BSE - Other Index Options'!$L:$L,'BSE - Other Index Options'!$C:$C,$A267,'BSE - Other Index Options'!$B:$B,C$147,'BSE - Other Index Options'!$H:$H,"Weekly*")+SUMIFS('BSE - Other Index Options'!$L:$L,'BSE - Other Index Options'!$C:$C,$A267,'BSE - Other Index Options'!$B:$B,C$147,'BSE - Other Index Options'!$H:$H,"MDAW*")=0,"",SUMIFS('BSE - SENSEX Index Options'!$L:$L,'BSE - SENSEX Index Options'!$C:$C,$A267,'BSE - SENSEX Index Options'!$B:$B,C$147,'BSE - SENSEX Index Options'!$H:$H,"Weekly*")+SUMIFS('BSE - SENSEX Index Options'!$L:$L,'BSE - SENSEX Index Options'!$C:$C,$A267,'BSE - SENSEX Index Options'!$B:$B,C$147,'BSE - SENSEX Index Options'!$H:$H,"MDAW*")+SUMIFS('BSE - Other Index Options'!$L:$L,'BSE - Other Index Options'!$C:$C,$A267,'BSE - Other Index Options'!$B:$B,C$147,'BSE - Other Index Options'!$H:$H,"Weekly*")+SUMIFS('BSE - Other Index Options'!$L:$L,'BSE - Other Index Options'!$C:$C,$A267,'BSE - Other Index Options'!$B:$B,C$147,'BSE - Other Index Options'!$H:$H,"MDAW*"))</f>
        <v/>
      </c>
      <c r="D267" s="26" t="str">
        <f>IF(SUMIFS('BSE - SENSEX Index Options'!$L:$L,'BSE - SENSEX Index Options'!$C:$C,$A267,'BSE - SENSEX Index Options'!$B:$B,D$147,'BSE - SENSEX Index Options'!$H:$H,"Weekly*")+SUMIFS('BSE - SENSEX Index Options'!$L:$L,'BSE - SENSEX Index Options'!$C:$C,$A267,'BSE - SENSEX Index Options'!$B:$B,D$147,'BSE - SENSEX Index Options'!$H:$H,"MDAW*")+SUMIFS('BSE - Other Index Options'!$L:$L,'BSE - Other Index Options'!$C:$C,$A267,'BSE - Other Index Options'!$B:$B,D$147,'BSE - Other Index Options'!$H:$H,"Weekly*")+SUMIFS('BSE - Other Index Options'!$L:$L,'BSE - Other Index Options'!$C:$C,$A267,'BSE - Other Index Options'!$B:$B,D$147,'BSE - Other Index Options'!$H:$H,"MDAW*")=0,"",SUMIFS('BSE - SENSEX Index Options'!$L:$L,'BSE - SENSEX Index Options'!$C:$C,$A267,'BSE - SENSEX Index Options'!$B:$B,D$147,'BSE - SENSEX Index Options'!$H:$H,"Weekly*")+SUMIFS('BSE - SENSEX Index Options'!$L:$L,'BSE - SENSEX Index Options'!$C:$C,$A267,'BSE - SENSEX Index Options'!$B:$B,D$147,'BSE - SENSEX Index Options'!$H:$H,"MDAW*")+SUMIFS('BSE - Other Index Options'!$L:$L,'BSE - Other Index Options'!$C:$C,$A267,'BSE - Other Index Options'!$B:$B,D$147,'BSE - Other Index Options'!$H:$H,"Weekly*")+SUMIFS('BSE - Other Index Options'!$L:$L,'BSE - Other Index Options'!$C:$C,$A267,'BSE - Other Index Options'!$B:$B,D$147,'BSE - Other Index Options'!$H:$H,"MDAW*"))</f>
        <v/>
      </c>
      <c r="E267" s="26" t="str">
        <f>IF(SUMIFS('BSE - SENSEX Index Options'!$L:$L,'BSE - SENSEX Index Options'!$C:$C,$A267,'BSE - SENSEX Index Options'!$B:$B,E$147,'BSE - SENSEX Index Options'!$H:$H,"Weekly*")+SUMIFS('BSE - SENSEX Index Options'!$L:$L,'BSE - SENSEX Index Options'!$C:$C,$A267,'BSE - SENSEX Index Options'!$B:$B,E$147,'BSE - SENSEX Index Options'!$H:$H,"MDAW*")+SUMIFS('BSE - Other Index Options'!$L:$L,'BSE - Other Index Options'!$C:$C,$A267,'BSE - Other Index Options'!$B:$B,E$147,'BSE - Other Index Options'!$H:$H,"Weekly*")+SUMIFS('BSE - Other Index Options'!$L:$L,'BSE - Other Index Options'!$C:$C,$A267,'BSE - Other Index Options'!$B:$B,E$147,'BSE - Other Index Options'!$H:$H,"MDAW*")=0,"",SUMIFS('BSE - SENSEX Index Options'!$L:$L,'BSE - SENSEX Index Options'!$C:$C,$A267,'BSE - SENSEX Index Options'!$B:$B,E$147,'BSE - SENSEX Index Options'!$H:$H,"Weekly*")+SUMIFS('BSE - SENSEX Index Options'!$L:$L,'BSE - SENSEX Index Options'!$C:$C,$A267,'BSE - SENSEX Index Options'!$B:$B,E$147,'BSE - SENSEX Index Options'!$H:$H,"MDAW*")+SUMIFS('BSE - Other Index Options'!$L:$L,'BSE - Other Index Options'!$C:$C,$A267,'BSE - Other Index Options'!$B:$B,E$147,'BSE - Other Index Options'!$H:$H,"Weekly*")+SUMIFS('BSE - Other Index Options'!$L:$L,'BSE - Other Index Options'!$C:$C,$A267,'BSE - Other Index Options'!$B:$B,E$147,'BSE - Other Index Options'!$H:$H,"MDAW*"))</f>
        <v/>
      </c>
      <c r="F267" s="26" t="str">
        <f>IF(SUMIFS('BSE - SENSEX Index Options'!$L:$L,'BSE - SENSEX Index Options'!$C:$C,$A267,'BSE - SENSEX Index Options'!$B:$B,F$147,'BSE - SENSEX Index Options'!$H:$H,"Weekly*")+SUMIFS('BSE - SENSEX Index Options'!$L:$L,'BSE - SENSEX Index Options'!$C:$C,$A267,'BSE - SENSEX Index Options'!$B:$B,F$147,'BSE - SENSEX Index Options'!$H:$H,"MDAW*")+SUMIFS('BSE - Other Index Options'!$L:$L,'BSE - Other Index Options'!$C:$C,$A267,'BSE - Other Index Options'!$B:$B,F$147,'BSE - Other Index Options'!$H:$H,"Weekly*")+SUMIFS('BSE - Other Index Options'!$L:$L,'BSE - Other Index Options'!$C:$C,$A267,'BSE - Other Index Options'!$B:$B,F$147,'BSE - Other Index Options'!$H:$H,"MDAW*")=0,"",SUMIFS('BSE - SENSEX Index Options'!$L:$L,'BSE - SENSEX Index Options'!$C:$C,$A267,'BSE - SENSEX Index Options'!$B:$B,F$147,'BSE - SENSEX Index Options'!$H:$H,"Weekly*")+SUMIFS('BSE - SENSEX Index Options'!$L:$L,'BSE - SENSEX Index Options'!$C:$C,$A267,'BSE - SENSEX Index Options'!$B:$B,F$147,'BSE - SENSEX Index Options'!$H:$H,"MDAW*")+SUMIFS('BSE - Other Index Options'!$L:$L,'BSE - Other Index Options'!$C:$C,$A267,'BSE - Other Index Options'!$B:$B,F$147,'BSE - Other Index Options'!$H:$H,"Weekly*")+SUMIFS('BSE - Other Index Options'!$L:$L,'BSE - Other Index Options'!$C:$C,$A267,'BSE - Other Index Options'!$B:$B,F$147,'BSE - Other Index Options'!$H:$H,"MDAW*"))</f>
        <v/>
      </c>
      <c r="G267" s="26" t="str">
        <f>IF(SUMIFS('BSE - SENSEX Index Options'!$L:$L,'BSE - SENSEX Index Options'!$C:$C,$A267,'BSE - SENSEX Index Options'!$B:$B,G$147,'BSE - SENSEX Index Options'!$H:$H,"Weekly*")+SUMIFS('BSE - SENSEX Index Options'!$L:$L,'BSE - SENSEX Index Options'!$C:$C,$A267,'BSE - SENSEX Index Options'!$B:$B,G$147,'BSE - SENSEX Index Options'!$H:$H,"MDAW*")+SUMIFS('BSE - Other Index Options'!$L:$L,'BSE - Other Index Options'!$C:$C,$A267,'BSE - Other Index Options'!$B:$B,G$147,'BSE - Other Index Options'!$H:$H,"Weekly*")+SUMIFS('BSE - Other Index Options'!$L:$L,'BSE - Other Index Options'!$C:$C,$A267,'BSE - Other Index Options'!$B:$B,G$147,'BSE - Other Index Options'!$H:$H,"MDAW*")=0,"",SUMIFS('BSE - SENSEX Index Options'!$L:$L,'BSE - SENSEX Index Options'!$C:$C,$A267,'BSE - SENSEX Index Options'!$B:$B,G$147,'BSE - SENSEX Index Options'!$H:$H,"Weekly*")+SUMIFS('BSE - SENSEX Index Options'!$L:$L,'BSE - SENSEX Index Options'!$C:$C,$A267,'BSE - SENSEX Index Options'!$B:$B,G$147,'BSE - SENSEX Index Options'!$H:$H,"MDAW*")+SUMIFS('BSE - Other Index Options'!$L:$L,'BSE - Other Index Options'!$C:$C,$A267,'BSE - Other Index Options'!$B:$B,G$147,'BSE - Other Index Options'!$H:$H,"Weekly*")+SUMIFS('BSE - Other Index Options'!$L:$L,'BSE - Other Index Options'!$C:$C,$A267,'BSE - Other Index Options'!$B:$B,G$147,'BSE - Other Index Options'!$H:$H,"MDAW*"))</f>
        <v/>
      </c>
      <c r="H267" s="26" t="str">
        <f t="shared" si="9"/>
        <v/>
      </c>
    </row>
    <row r="268" spans="1:8" hidden="1" outlineLevel="1">
      <c r="A268" t="s">
        <v>146</v>
      </c>
      <c r="B268" s="26" t="str">
        <f>IF(SUMIFS('BSE - SENSEX Index Options'!$L:$L,'BSE - SENSEX Index Options'!$C:$C,$A268,'BSE - SENSEX Index Options'!$B:$B,B$147,'BSE - SENSEX Index Options'!$H:$H,"Weekly*")+SUMIFS('BSE - SENSEX Index Options'!$L:$L,'BSE - SENSEX Index Options'!$C:$C,$A268,'BSE - SENSEX Index Options'!$B:$B,B$147,'BSE - SENSEX Index Options'!$H:$H,"MDAW*")+SUMIFS('BSE - Other Index Options'!$L:$L,'BSE - Other Index Options'!$C:$C,$A268,'BSE - Other Index Options'!$B:$B,B$147,'BSE - Other Index Options'!$H:$H,"Weekly*")+SUMIFS('BSE - Other Index Options'!$L:$L,'BSE - Other Index Options'!$C:$C,$A268,'BSE - Other Index Options'!$B:$B,B$147,'BSE - Other Index Options'!$H:$H,"MDAW*")=0,"",SUMIFS('BSE - SENSEX Index Options'!$L:$L,'BSE - SENSEX Index Options'!$C:$C,$A268,'BSE - SENSEX Index Options'!$B:$B,B$147,'BSE - SENSEX Index Options'!$H:$H,"Weekly*")+SUMIFS('BSE - SENSEX Index Options'!$L:$L,'BSE - SENSEX Index Options'!$C:$C,$A268,'BSE - SENSEX Index Options'!$B:$B,B$147,'BSE - SENSEX Index Options'!$H:$H,"MDAW*")+SUMIFS('BSE - Other Index Options'!$L:$L,'BSE - Other Index Options'!$C:$C,$A268,'BSE - Other Index Options'!$B:$B,B$147,'BSE - Other Index Options'!$H:$H,"Weekly*")+SUMIFS('BSE - Other Index Options'!$L:$L,'BSE - Other Index Options'!$C:$C,$A268,'BSE - Other Index Options'!$B:$B,B$147,'BSE - Other Index Options'!$H:$H,"MDAW*"))</f>
        <v/>
      </c>
      <c r="C268" s="26" t="str">
        <f>IF(SUMIFS('BSE - SENSEX Index Options'!$L:$L,'BSE - SENSEX Index Options'!$C:$C,$A268,'BSE - SENSEX Index Options'!$B:$B,C$147,'BSE - SENSEX Index Options'!$H:$H,"Weekly*")+SUMIFS('BSE - SENSEX Index Options'!$L:$L,'BSE - SENSEX Index Options'!$C:$C,$A268,'BSE - SENSEX Index Options'!$B:$B,C$147,'BSE - SENSEX Index Options'!$H:$H,"MDAW*")+SUMIFS('BSE - Other Index Options'!$L:$L,'BSE - Other Index Options'!$C:$C,$A268,'BSE - Other Index Options'!$B:$B,C$147,'BSE - Other Index Options'!$H:$H,"Weekly*")+SUMIFS('BSE - Other Index Options'!$L:$L,'BSE - Other Index Options'!$C:$C,$A268,'BSE - Other Index Options'!$B:$B,C$147,'BSE - Other Index Options'!$H:$H,"MDAW*")=0,"",SUMIFS('BSE - SENSEX Index Options'!$L:$L,'BSE - SENSEX Index Options'!$C:$C,$A268,'BSE - SENSEX Index Options'!$B:$B,C$147,'BSE - SENSEX Index Options'!$H:$H,"Weekly*")+SUMIFS('BSE - SENSEX Index Options'!$L:$L,'BSE - SENSEX Index Options'!$C:$C,$A268,'BSE - SENSEX Index Options'!$B:$B,C$147,'BSE - SENSEX Index Options'!$H:$H,"MDAW*")+SUMIFS('BSE - Other Index Options'!$L:$L,'BSE - Other Index Options'!$C:$C,$A268,'BSE - Other Index Options'!$B:$B,C$147,'BSE - Other Index Options'!$H:$H,"Weekly*")+SUMIFS('BSE - Other Index Options'!$L:$L,'BSE - Other Index Options'!$C:$C,$A268,'BSE - Other Index Options'!$B:$B,C$147,'BSE - Other Index Options'!$H:$H,"MDAW*"))</f>
        <v/>
      </c>
      <c r="D268" s="26" t="str">
        <f>IF(SUMIFS('BSE - SENSEX Index Options'!$L:$L,'BSE - SENSEX Index Options'!$C:$C,$A268,'BSE - SENSEX Index Options'!$B:$B,D$147,'BSE - SENSEX Index Options'!$H:$H,"Weekly*")+SUMIFS('BSE - SENSEX Index Options'!$L:$L,'BSE - SENSEX Index Options'!$C:$C,$A268,'BSE - SENSEX Index Options'!$B:$B,D$147,'BSE - SENSEX Index Options'!$H:$H,"MDAW*")+SUMIFS('BSE - Other Index Options'!$L:$L,'BSE - Other Index Options'!$C:$C,$A268,'BSE - Other Index Options'!$B:$B,D$147,'BSE - Other Index Options'!$H:$H,"Weekly*")+SUMIFS('BSE - Other Index Options'!$L:$L,'BSE - Other Index Options'!$C:$C,$A268,'BSE - Other Index Options'!$B:$B,D$147,'BSE - Other Index Options'!$H:$H,"MDAW*")=0,"",SUMIFS('BSE - SENSEX Index Options'!$L:$L,'BSE - SENSEX Index Options'!$C:$C,$A268,'BSE - SENSEX Index Options'!$B:$B,D$147,'BSE - SENSEX Index Options'!$H:$H,"Weekly*")+SUMIFS('BSE - SENSEX Index Options'!$L:$L,'BSE - SENSEX Index Options'!$C:$C,$A268,'BSE - SENSEX Index Options'!$B:$B,D$147,'BSE - SENSEX Index Options'!$H:$H,"MDAW*")+SUMIFS('BSE - Other Index Options'!$L:$L,'BSE - Other Index Options'!$C:$C,$A268,'BSE - Other Index Options'!$B:$B,D$147,'BSE - Other Index Options'!$H:$H,"Weekly*")+SUMIFS('BSE - Other Index Options'!$L:$L,'BSE - Other Index Options'!$C:$C,$A268,'BSE - Other Index Options'!$B:$B,D$147,'BSE - Other Index Options'!$H:$H,"MDAW*"))</f>
        <v/>
      </c>
      <c r="E268" s="26" t="str">
        <f>IF(SUMIFS('BSE - SENSEX Index Options'!$L:$L,'BSE - SENSEX Index Options'!$C:$C,$A268,'BSE - SENSEX Index Options'!$B:$B,E$147,'BSE - SENSEX Index Options'!$H:$H,"Weekly*")+SUMIFS('BSE - SENSEX Index Options'!$L:$L,'BSE - SENSEX Index Options'!$C:$C,$A268,'BSE - SENSEX Index Options'!$B:$B,E$147,'BSE - SENSEX Index Options'!$H:$H,"MDAW*")+SUMIFS('BSE - Other Index Options'!$L:$L,'BSE - Other Index Options'!$C:$C,$A268,'BSE - Other Index Options'!$B:$B,E$147,'BSE - Other Index Options'!$H:$H,"Weekly*")+SUMIFS('BSE - Other Index Options'!$L:$L,'BSE - Other Index Options'!$C:$C,$A268,'BSE - Other Index Options'!$B:$B,E$147,'BSE - Other Index Options'!$H:$H,"MDAW*")=0,"",SUMIFS('BSE - SENSEX Index Options'!$L:$L,'BSE - SENSEX Index Options'!$C:$C,$A268,'BSE - SENSEX Index Options'!$B:$B,E$147,'BSE - SENSEX Index Options'!$H:$H,"Weekly*")+SUMIFS('BSE - SENSEX Index Options'!$L:$L,'BSE - SENSEX Index Options'!$C:$C,$A268,'BSE - SENSEX Index Options'!$B:$B,E$147,'BSE - SENSEX Index Options'!$H:$H,"MDAW*")+SUMIFS('BSE - Other Index Options'!$L:$L,'BSE - Other Index Options'!$C:$C,$A268,'BSE - Other Index Options'!$B:$B,E$147,'BSE - Other Index Options'!$H:$H,"Weekly*")+SUMIFS('BSE - Other Index Options'!$L:$L,'BSE - Other Index Options'!$C:$C,$A268,'BSE - Other Index Options'!$B:$B,E$147,'BSE - Other Index Options'!$H:$H,"MDAW*"))</f>
        <v/>
      </c>
      <c r="F268" s="26" t="str">
        <f>IF(SUMIFS('BSE - SENSEX Index Options'!$L:$L,'BSE - SENSEX Index Options'!$C:$C,$A268,'BSE - SENSEX Index Options'!$B:$B,F$147,'BSE - SENSEX Index Options'!$H:$H,"Weekly*")+SUMIFS('BSE - SENSEX Index Options'!$L:$L,'BSE - SENSEX Index Options'!$C:$C,$A268,'BSE - SENSEX Index Options'!$B:$B,F$147,'BSE - SENSEX Index Options'!$H:$H,"MDAW*")+SUMIFS('BSE - Other Index Options'!$L:$L,'BSE - Other Index Options'!$C:$C,$A268,'BSE - Other Index Options'!$B:$B,F$147,'BSE - Other Index Options'!$H:$H,"Weekly*")+SUMIFS('BSE - Other Index Options'!$L:$L,'BSE - Other Index Options'!$C:$C,$A268,'BSE - Other Index Options'!$B:$B,F$147,'BSE - Other Index Options'!$H:$H,"MDAW*")=0,"",SUMIFS('BSE - SENSEX Index Options'!$L:$L,'BSE - SENSEX Index Options'!$C:$C,$A268,'BSE - SENSEX Index Options'!$B:$B,F$147,'BSE - SENSEX Index Options'!$H:$H,"Weekly*")+SUMIFS('BSE - SENSEX Index Options'!$L:$L,'BSE - SENSEX Index Options'!$C:$C,$A268,'BSE - SENSEX Index Options'!$B:$B,F$147,'BSE - SENSEX Index Options'!$H:$H,"MDAW*")+SUMIFS('BSE - Other Index Options'!$L:$L,'BSE - Other Index Options'!$C:$C,$A268,'BSE - Other Index Options'!$B:$B,F$147,'BSE - Other Index Options'!$H:$H,"Weekly*")+SUMIFS('BSE - Other Index Options'!$L:$L,'BSE - Other Index Options'!$C:$C,$A268,'BSE - Other Index Options'!$B:$B,F$147,'BSE - Other Index Options'!$H:$H,"MDAW*"))</f>
        <v/>
      </c>
      <c r="G268" s="26" t="str">
        <f>IF(SUMIFS('BSE - SENSEX Index Options'!$L:$L,'BSE - SENSEX Index Options'!$C:$C,$A268,'BSE - SENSEX Index Options'!$B:$B,G$147,'BSE - SENSEX Index Options'!$H:$H,"Weekly*")+SUMIFS('BSE - SENSEX Index Options'!$L:$L,'BSE - SENSEX Index Options'!$C:$C,$A268,'BSE - SENSEX Index Options'!$B:$B,G$147,'BSE - SENSEX Index Options'!$H:$H,"MDAW*")+SUMIFS('BSE - Other Index Options'!$L:$L,'BSE - Other Index Options'!$C:$C,$A268,'BSE - Other Index Options'!$B:$B,G$147,'BSE - Other Index Options'!$H:$H,"Weekly*")+SUMIFS('BSE - Other Index Options'!$L:$L,'BSE - Other Index Options'!$C:$C,$A268,'BSE - Other Index Options'!$B:$B,G$147,'BSE - Other Index Options'!$H:$H,"MDAW*")=0,"",SUMIFS('BSE - SENSEX Index Options'!$L:$L,'BSE - SENSEX Index Options'!$C:$C,$A268,'BSE - SENSEX Index Options'!$B:$B,G$147,'BSE - SENSEX Index Options'!$H:$H,"Weekly*")+SUMIFS('BSE - SENSEX Index Options'!$L:$L,'BSE - SENSEX Index Options'!$C:$C,$A268,'BSE - SENSEX Index Options'!$B:$B,G$147,'BSE - SENSEX Index Options'!$H:$H,"MDAW*")+SUMIFS('BSE - Other Index Options'!$L:$L,'BSE - Other Index Options'!$C:$C,$A268,'BSE - Other Index Options'!$B:$B,G$147,'BSE - Other Index Options'!$H:$H,"Weekly*")+SUMIFS('BSE - Other Index Options'!$L:$L,'BSE - Other Index Options'!$C:$C,$A268,'BSE - Other Index Options'!$B:$B,G$147,'BSE - Other Index Options'!$H:$H,"MDAW*"))</f>
        <v/>
      </c>
      <c r="H268" s="26" t="str">
        <f t="shared" si="9"/>
        <v/>
      </c>
    </row>
    <row r="269" spans="1:8" hidden="1" outlineLevel="1">
      <c r="A269" t="s">
        <v>147</v>
      </c>
      <c r="B269" s="26" t="str">
        <f>IF(SUMIFS('BSE - SENSEX Index Options'!$L:$L,'BSE - SENSEX Index Options'!$C:$C,$A269,'BSE - SENSEX Index Options'!$B:$B,B$147,'BSE - SENSEX Index Options'!$H:$H,"Weekly*")+SUMIFS('BSE - SENSEX Index Options'!$L:$L,'BSE - SENSEX Index Options'!$C:$C,$A269,'BSE - SENSEX Index Options'!$B:$B,B$147,'BSE - SENSEX Index Options'!$H:$H,"MDAW*")+SUMIFS('BSE - Other Index Options'!$L:$L,'BSE - Other Index Options'!$C:$C,$A269,'BSE - Other Index Options'!$B:$B,B$147,'BSE - Other Index Options'!$H:$H,"Weekly*")+SUMIFS('BSE - Other Index Options'!$L:$L,'BSE - Other Index Options'!$C:$C,$A269,'BSE - Other Index Options'!$B:$B,B$147,'BSE - Other Index Options'!$H:$H,"MDAW*")=0,"",SUMIFS('BSE - SENSEX Index Options'!$L:$L,'BSE - SENSEX Index Options'!$C:$C,$A269,'BSE - SENSEX Index Options'!$B:$B,B$147,'BSE - SENSEX Index Options'!$H:$H,"Weekly*")+SUMIFS('BSE - SENSEX Index Options'!$L:$L,'BSE - SENSEX Index Options'!$C:$C,$A269,'BSE - SENSEX Index Options'!$B:$B,B$147,'BSE - SENSEX Index Options'!$H:$H,"MDAW*")+SUMIFS('BSE - Other Index Options'!$L:$L,'BSE - Other Index Options'!$C:$C,$A269,'BSE - Other Index Options'!$B:$B,B$147,'BSE - Other Index Options'!$H:$H,"Weekly*")+SUMIFS('BSE - Other Index Options'!$L:$L,'BSE - Other Index Options'!$C:$C,$A269,'BSE - Other Index Options'!$B:$B,B$147,'BSE - Other Index Options'!$H:$H,"MDAW*"))</f>
        <v/>
      </c>
      <c r="C269" s="26" t="str">
        <f>IF(SUMIFS('BSE - SENSEX Index Options'!$L:$L,'BSE - SENSEX Index Options'!$C:$C,$A269,'BSE - SENSEX Index Options'!$B:$B,C$147,'BSE - SENSEX Index Options'!$H:$H,"Weekly*")+SUMIFS('BSE - SENSEX Index Options'!$L:$L,'BSE - SENSEX Index Options'!$C:$C,$A269,'BSE - SENSEX Index Options'!$B:$B,C$147,'BSE - SENSEX Index Options'!$H:$H,"MDAW*")+SUMIFS('BSE - Other Index Options'!$L:$L,'BSE - Other Index Options'!$C:$C,$A269,'BSE - Other Index Options'!$B:$B,C$147,'BSE - Other Index Options'!$H:$H,"Weekly*")+SUMIFS('BSE - Other Index Options'!$L:$L,'BSE - Other Index Options'!$C:$C,$A269,'BSE - Other Index Options'!$B:$B,C$147,'BSE - Other Index Options'!$H:$H,"MDAW*")=0,"",SUMIFS('BSE - SENSEX Index Options'!$L:$L,'BSE - SENSEX Index Options'!$C:$C,$A269,'BSE - SENSEX Index Options'!$B:$B,C$147,'BSE - SENSEX Index Options'!$H:$H,"Weekly*")+SUMIFS('BSE - SENSEX Index Options'!$L:$L,'BSE - SENSEX Index Options'!$C:$C,$A269,'BSE - SENSEX Index Options'!$B:$B,C$147,'BSE - SENSEX Index Options'!$H:$H,"MDAW*")+SUMIFS('BSE - Other Index Options'!$L:$L,'BSE - Other Index Options'!$C:$C,$A269,'BSE - Other Index Options'!$B:$B,C$147,'BSE - Other Index Options'!$H:$H,"Weekly*")+SUMIFS('BSE - Other Index Options'!$L:$L,'BSE - Other Index Options'!$C:$C,$A269,'BSE - Other Index Options'!$B:$B,C$147,'BSE - Other Index Options'!$H:$H,"MDAW*"))</f>
        <v/>
      </c>
      <c r="D269" s="26" t="str">
        <f>IF(SUMIFS('BSE - SENSEX Index Options'!$L:$L,'BSE - SENSEX Index Options'!$C:$C,$A269,'BSE - SENSEX Index Options'!$B:$B,D$147,'BSE - SENSEX Index Options'!$H:$H,"Weekly*")+SUMIFS('BSE - SENSEX Index Options'!$L:$L,'BSE - SENSEX Index Options'!$C:$C,$A269,'BSE - SENSEX Index Options'!$B:$B,D$147,'BSE - SENSEX Index Options'!$H:$H,"MDAW*")+SUMIFS('BSE - Other Index Options'!$L:$L,'BSE - Other Index Options'!$C:$C,$A269,'BSE - Other Index Options'!$B:$B,D$147,'BSE - Other Index Options'!$H:$H,"Weekly*")+SUMIFS('BSE - Other Index Options'!$L:$L,'BSE - Other Index Options'!$C:$C,$A269,'BSE - Other Index Options'!$B:$B,D$147,'BSE - Other Index Options'!$H:$H,"MDAW*")=0,"",SUMIFS('BSE - SENSEX Index Options'!$L:$L,'BSE - SENSEX Index Options'!$C:$C,$A269,'BSE - SENSEX Index Options'!$B:$B,D$147,'BSE - SENSEX Index Options'!$H:$H,"Weekly*")+SUMIFS('BSE - SENSEX Index Options'!$L:$L,'BSE - SENSEX Index Options'!$C:$C,$A269,'BSE - SENSEX Index Options'!$B:$B,D$147,'BSE - SENSEX Index Options'!$H:$H,"MDAW*")+SUMIFS('BSE - Other Index Options'!$L:$L,'BSE - Other Index Options'!$C:$C,$A269,'BSE - Other Index Options'!$B:$B,D$147,'BSE - Other Index Options'!$H:$H,"Weekly*")+SUMIFS('BSE - Other Index Options'!$L:$L,'BSE - Other Index Options'!$C:$C,$A269,'BSE - Other Index Options'!$B:$B,D$147,'BSE - Other Index Options'!$H:$H,"MDAW*"))</f>
        <v/>
      </c>
      <c r="E269" s="26" t="str">
        <f>IF(SUMIFS('BSE - SENSEX Index Options'!$L:$L,'BSE - SENSEX Index Options'!$C:$C,$A269,'BSE - SENSEX Index Options'!$B:$B,E$147,'BSE - SENSEX Index Options'!$H:$H,"Weekly*")+SUMIFS('BSE - SENSEX Index Options'!$L:$L,'BSE - SENSEX Index Options'!$C:$C,$A269,'BSE - SENSEX Index Options'!$B:$B,E$147,'BSE - SENSEX Index Options'!$H:$H,"MDAW*")+SUMIFS('BSE - Other Index Options'!$L:$L,'BSE - Other Index Options'!$C:$C,$A269,'BSE - Other Index Options'!$B:$B,E$147,'BSE - Other Index Options'!$H:$H,"Weekly*")+SUMIFS('BSE - Other Index Options'!$L:$L,'BSE - Other Index Options'!$C:$C,$A269,'BSE - Other Index Options'!$B:$B,E$147,'BSE - Other Index Options'!$H:$H,"MDAW*")=0,"",SUMIFS('BSE - SENSEX Index Options'!$L:$L,'BSE - SENSEX Index Options'!$C:$C,$A269,'BSE - SENSEX Index Options'!$B:$B,E$147,'BSE - SENSEX Index Options'!$H:$H,"Weekly*")+SUMIFS('BSE - SENSEX Index Options'!$L:$L,'BSE - SENSEX Index Options'!$C:$C,$A269,'BSE - SENSEX Index Options'!$B:$B,E$147,'BSE - SENSEX Index Options'!$H:$H,"MDAW*")+SUMIFS('BSE - Other Index Options'!$L:$L,'BSE - Other Index Options'!$C:$C,$A269,'BSE - Other Index Options'!$B:$B,E$147,'BSE - Other Index Options'!$H:$H,"Weekly*")+SUMIFS('BSE - Other Index Options'!$L:$L,'BSE - Other Index Options'!$C:$C,$A269,'BSE - Other Index Options'!$B:$B,E$147,'BSE - Other Index Options'!$H:$H,"MDAW*"))</f>
        <v/>
      </c>
      <c r="F269" s="26" t="str">
        <f>IF(SUMIFS('BSE - SENSEX Index Options'!$L:$L,'BSE - SENSEX Index Options'!$C:$C,$A269,'BSE - SENSEX Index Options'!$B:$B,F$147,'BSE - SENSEX Index Options'!$H:$H,"Weekly*")+SUMIFS('BSE - SENSEX Index Options'!$L:$L,'BSE - SENSEX Index Options'!$C:$C,$A269,'BSE - SENSEX Index Options'!$B:$B,F$147,'BSE - SENSEX Index Options'!$H:$H,"MDAW*")+SUMIFS('BSE - Other Index Options'!$L:$L,'BSE - Other Index Options'!$C:$C,$A269,'BSE - Other Index Options'!$B:$B,F$147,'BSE - Other Index Options'!$H:$H,"Weekly*")+SUMIFS('BSE - Other Index Options'!$L:$L,'BSE - Other Index Options'!$C:$C,$A269,'BSE - Other Index Options'!$B:$B,F$147,'BSE - Other Index Options'!$H:$H,"MDAW*")=0,"",SUMIFS('BSE - SENSEX Index Options'!$L:$L,'BSE - SENSEX Index Options'!$C:$C,$A269,'BSE - SENSEX Index Options'!$B:$B,F$147,'BSE - SENSEX Index Options'!$H:$H,"Weekly*")+SUMIFS('BSE - SENSEX Index Options'!$L:$L,'BSE - SENSEX Index Options'!$C:$C,$A269,'BSE - SENSEX Index Options'!$B:$B,F$147,'BSE - SENSEX Index Options'!$H:$H,"MDAW*")+SUMIFS('BSE - Other Index Options'!$L:$L,'BSE - Other Index Options'!$C:$C,$A269,'BSE - Other Index Options'!$B:$B,F$147,'BSE - Other Index Options'!$H:$H,"Weekly*")+SUMIFS('BSE - Other Index Options'!$L:$L,'BSE - Other Index Options'!$C:$C,$A269,'BSE - Other Index Options'!$B:$B,F$147,'BSE - Other Index Options'!$H:$H,"MDAW*"))</f>
        <v/>
      </c>
      <c r="G269" s="26" t="str">
        <f>IF(SUMIFS('BSE - SENSEX Index Options'!$L:$L,'BSE - SENSEX Index Options'!$C:$C,$A269,'BSE - SENSEX Index Options'!$B:$B,G$147,'BSE - SENSEX Index Options'!$H:$H,"Weekly*")+SUMIFS('BSE - SENSEX Index Options'!$L:$L,'BSE - SENSEX Index Options'!$C:$C,$A269,'BSE - SENSEX Index Options'!$B:$B,G$147,'BSE - SENSEX Index Options'!$H:$H,"MDAW*")+SUMIFS('BSE - Other Index Options'!$L:$L,'BSE - Other Index Options'!$C:$C,$A269,'BSE - Other Index Options'!$B:$B,G$147,'BSE - Other Index Options'!$H:$H,"Weekly*")+SUMIFS('BSE - Other Index Options'!$L:$L,'BSE - Other Index Options'!$C:$C,$A269,'BSE - Other Index Options'!$B:$B,G$147,'BSE - Other Index Options'!$H:$H,"MDAW*")=0,"",SUMIFS('BSE - SENSEX Index Options'!$L:$L,'BSE - SENSEX Index Options'!$C:$C,$A269,'BSE - SENSEX Index Options'!$B:$B,G$147,'BSE - SENSEX Index Options'!$H:$H,"Weekly*")+SUMIFS('BSE - SENSEX Index Options'!$L:$L,'BSE - SENSEX Index Options'!$C:$C,$A269,'BSE - SENSEX Index Options'!$B:$B,G$147,'BSE - SENSEX Index Options'!$H:$H,"MDAW*")+SUMIFS('BSE - Other Index Options'!$L:$L,'BSE - Other Index Options'!$C:$C,$A269,'BSE - Other Index Options'!$B:$B,G$147,'BSE - Other Index Options'!$H:$H,"Weekly*")+SUMIFS('BSE - Other Index Options'!$L:$L,'BSE - Other Index Options'!$C:$C,$A269,'BSE - Other Index Options'!$B:$B,G$147,'BSE - Other Index Options'!$H:$H,"MDAW*"))</f>
        <v/>
      </c>
      <c r="H269" s="26" t="str">
        <f t="shared" si="9"/>
        <v/>
      </c>
    </row>
    <row r="270" spans="1:8" hidden="1" outlineLevel="1">
      <c r="A270" t="s">
        <v>148</v>
      </c>
      <c r="B270" s="26" t="str">
        <f>IF(SUMIFS('BSE - SENSEX Index Options'!$L:$L,'BSE - SENSEX Index Options'!$C:$C,$A270,'BSE - SENSEX Index Options'!$B:$B,B$147,'BSE - SENSEX Index Options'!$H:$H,"Weekly*")+SUMIFS('BSE - SENSEX Index Options'!$L:$L,'BSE - SENSEX Index Options'!$C:$C,$A270,'BSE - SENSEX Index Options'!$B:$B,B$147,'BSE - SENSEX Index Options'!$H:$H,"MDAW*")+SUMIFS('BSE - Other Index Options'!$L:$L,'BSE - Other Index Options'!$C:$C,$A270,'BSE - Other Index Options'!$B:$B,B$147,'BSE - Other Index Options'!$H:$H,"Weekly*")+SUMIFS('BSE - Other Index Options'!$L:$L,'BSE - Other Index Options'!$C:$C,$A270,'BSE - Other Index Options'!$B:$B,B$147,'BSE - Other Index Options'!$H:$H,"MDAW*")=0,"",SUMIFS('BSE - SENSEX Index Options'!$L:$L,'BSE - SENSEX Index Options'!$C:$C,$A270,'BSE - SENSEX Index Options'!$B:$B,B$147,'BSE - SENSEX Index Options'!$H:$H,"Weekly*")+SUMIFS('BSE - SENSEX Index Options'!$L:$L,'BSE - SENSEX Index Options'!$C:$C,$A270,'BSE - SENSEX Index Options'!$B:$B,B$147,'BSE - SENSEX Index Options'!$H:$H,"MDAW*")+SUMIFS('BSE - Other Index Options'!$L:$L,'BSE - Other Index Options'!$C:$C,$A270,'BSE - Other Index Options'!$B:$B,B$147,'BSE - Other Index Options'!$H:$H,"Weekly*")+SUMIFS('BSE - Other Index Options'!$L:$L,'BSE - Other Index Options'!$C:$C,$A270,'BSE - Other Index Options'!$B:$B,B$147,'BSE - Other Index Options'!$H:$H,"MDAW*"))</f>
        <v/>
      </c>
      <c r="C270" s="26" t="str">
        <f>IF(SUMIFS('BSE - SENSEX Index Options'!$L:$L,'BSE - SENSEX Index Options'!$C:$C,$A270,'BSE - SENSEX Index Options'!$B:$B,C$147,'BSE - SENSEX Index Options'!$H:$H,"Weekly*")+SUMIFS('BSE - SENSEX Index Options'!$L:$L,'BSE - SENSEX Index Options'!$C:$C,$A270,'BSE - SENSEX Index Options'!$B:$B,C$147,'BSE - SENSEX Index Options'!$H:$H,"MDAW*")+SUMIFS('BSE - Other Index Options'!$L:$L,'BSE - Other Index Options'!$C:$C,$A270,'BSE - Other Index Options'!$B:$B,C$147,'BSE - Other Index Options'!$H:$H,"Weekly*")+SUMIFS('BSE - Other Index Options'!$L:$L,'BSE - Other Index Options'!$C:$C,$A270,'BSE - Other Index Options'!$B:$B,C$147,'BSE - Other Index Options'!$H:$H,"MDAW*")=0,"",SUMIFS('BSE - SENSEX Index Options'!$L:$L,'BSE - SENSEX Index Options'!$C:$C,$A270,'BSE - SENSEX Index Options'!$B:$B,C$147,'BSE - SENSEX Index Options'!$H:$H,"Weekly*")+SUMIFS('BSE - SENSEX Index Options'!$L:$L,'BSE - SENSEX Index Options'!$C:$C,$A270,'BSE - SENSEX Index Options'!$B:$B,C$147,'BSE - SENSEX Index Options'!$H:$H,"MDAW*")+SUMIFS('BSE - Other Index Options'!$L:$L,'BSE - Other Index Options'!$C:$C,$A270,'BSE - Other Index Options'!$B:$B,C$147,'BSE - Other Index Options'!$H:$H,"Weekly*")+SUMIFS('BSE - Other Index Options'!$L:$L,'BSE - Other Index Options'!$C:$C,$A270,'BSE - Other Index Options'!$B:$B,C$147,'BSE - Other Index Options'!$H:$H,"MDAW*"))</f>
        <v/>
      </c>
      <c r="D270" s="26" t="str">
        <f>IF(SUMIFS('BSE - SENSEX Index Options'!$L:$L,'BSE - SENSEX Index Options'!$C:$C,$A270,'BSE - SENSEX Index Options'!$B:$B,D$147,'BSE - SENSEX Index Options'!$H:$H,"Weekly*")+SUMIFS('BSE - SENSEX Index Options'!$L:$L,'BSE - SENSEX Index Options'!$C:$C,$A270,'BSE - SENSEX Index Options'!$B:$B,D$147,'BSE - SENSEX Index Options'!$H:$H,"MDAW*")+SUMIFS('BSE - Other Index Options'!$L:$L,'BSE - Other Index Options'!$C:$C,$A270,'BSE - Other Index Options'!$B:$B,D$147,'BSE - Other Index Options'!$H:$H,"Weekly*")+SUMIFS('BSE - Other Index Options'!$L:$L,'BSE - Other Index Options'!$C:$C,$A270,'BSE - Other Index Options'!$B:$B,D$147,'BSE - Other Index Options'!$H:$H,"MDAW*")=0,"",SUMIFS('BSE - SENSEX Index Options'!$L:$L,'BSE - SENSEX Index Options'!$C:$C,$A270,'BSE - SENSEX Index Options'!$B:$B,D$147,'BSE - SENSEX Index Options'!$H:$H,"Weekly*")+SUMIFS('BSE - SENSEX Index Options'!$L:$L,'BSE - SENSEX Index Options'!$C:$C,$A270,'BSE - SENSEX Index Options'!$B:$B,D$147,'BSE - SENSEX Index Options'!$H:$H,"MDAW*")+SUMIFS('BSE - Other Index Options'!$L:$L,'BSE - Other Index Options'!$C:$C,$A270,'BSE - Other Index Options'!$B:$B,D$147,'BSE - Other Index Options'!$H:$H,"Weekly*")+SUMIFS('BSE - Other Index Options'!$L:$L,'BSE - Other Index Options'!$C:$C,$A270,'BSE - Other Index Options'!$B:$B,D$147,'BSE - Other Index Options'!$H:$H,"MDAW*"))</f>
        <v/>
      </c>
      <c r="E270" s="26" t="str">
        <f>IF(SUMIFS('BSE - SENSEX Index Options'!$L:$L,'BSE - SENSEX Index Options'!$C:$C,$A270,'BSE - SENSEX Index Options'!$B:$B,E$147,'BSE - SENSEX Index Options'!$H:$H,"Weekly*")+SUMIFS('BSE - SENSEX Index Options'!$L:$L,'BSE - SENSEX Index Options'!$C:$C,$A270,'BSE - SENSEX Index Options'!$B:$B,E$147,'BSE - SENSEX Index Options'!$H:$H,"MDAW*")+SUMIFS('BSE - Other Index Options'!$L:$L,'BSE - Other Index Options'!$C:$C,$A270,'BSE - Other Index Options'!$B:$B,E$147,'BSE - Other Index Options'!$H:$H,"Weekly*")+SUMIFS('BSE - Other Index Options'!$L:$L,'BSE - Other Index Options'!$C:$C,$A270,'BSE - Other Index Options'!$B:$B,E$147,'BSE - Other Index Options'!$H:$H,"MDAW*")=0,"",SUMIFS('BSE - SENSEX Index Options'!$L:$L,'BSE - SENSEX Index Options'!$C:$C,$A270,'BSE - SENSEX Index Options'!$B:$B,E$147,'BSE - SENSEX Index Options'!$H:$H,"Weekly*")+SUMIFS('BSE - SENSEX Index Options'!$L:$L,'BSE - SENSEX Index Options'!$C:$C,$A270,'BSE - SENSEX Index Options'!$B:$B,E$147,'BSE - SENSEX Index Options'!$H:$H,"MDAW*")+SUMIFS('BSE - Other Index Options'!$L:$L,'BSE - Other Index Options'!$C:$C,$A270,'BSE - Other Index Options'!$B:$B,E$147,'BSE - Other Index Options'!$H:$H,"Weekly*")+SUMIFS('BSE - Other Index Options'!$L:$L,'BSE - Other Index Options'!$C:$C,$A270,'BSE - Other Index Options'!$B:$B,E$147,'BSE - Other Index Options'!$H:$H,"MDAW*"))</f>
        <v/>
      </c>
      <c r="F270" s="26" t="str">
        <f>IF(SUMIFS('BSE - SENSEX Index Options'!$L:$L,'BSE - SENSEX Index Options'!$C:$C,$A270,'BSE - SENSEX Index Options'!$B:$B,F$147,'BSE - SENSEX Index Options'!$H:$H,"Weekly*")+SUMIFS('BSE - SENSEX Index Options'!$L:$L,'BSE - SENSEX Index Options'!$C:$C,$A270,'BSE - SENSEX Index Options'!$B:$B,F$147,'BSE - SENSEX Index Options'!$H:$H,"MDAW*")+SUMIFS('BSE - Other Index Options'!$L:$L,'BSE - Other Index Options'!$C:$C,$A270,'BSE - Other Index Options'!$B:$B,F$147,'BSE - Other Index Options'!$H:$H,"Weekly*")+SUMIFS('BSE - Other Index Options'!$L:$L,'BSE - Other Index Options'!$C:$C,$A270,'BSE - Other Index Options'!$B:$B,F$147,'BSE - Other Index Options'!$H:$H,"MDAW*")=0,"",SUMIFS('BSE - SENSEX Index Options'!$L:$L,'BSE - SENSEX Index Options'!$C:$C,$A270,'BSE - SENSEX Index Options'!$B:$B,F$147,'BSE - SENSEX Index Options'!$H:$H,"Weekly*")+SUMIFS('BSE - SENSEX Index Options'!$L:$L,'BSE - SENSEX Index Options'!$C:$C,$A270,'BSE - SENSEX Index Options'!$B:$B,F$147,'BSE - SENSEX Index Options'!$H:$H,"MDAW*")+SUMIFS('BSE - Other Index Options'!$L:$L,'BSE - Other Index Options'!$C:$C,$A270,'BSE - Other Index Options'!$B:$B,F$147,'BSE - Other Index Options'!$H:$H,"Weekly*")+SUMIFS('BSE - Other Index Options'!$L:$L,'BSE - Other Index Options'!$C:$C,$A270,'BSE - Other Index Options'!$B:$B,F$147,'BSE - Other Index Options'!$H:$H,"MDAW*"))</f>
        <v/>
      </c>
      <c r="G270" s="26" t="str">
        <f>IF(SUMIFS('BSE - SENSEX Index Options'!$L:$L,'BSE - SENSEX Index Options'!$C:$C,$A270,'BSE - SENSEX Index Options'!$B:$B,G$147,'BSE - SENSEX Index Options'!$H:$H,"Weekly*")+SUMIFS('BSE - SENSEX Index Options'!$L:$L,'BSE - SENSEX Index Options'!$C:$C,$A270,'BSE - SENSEX Index Options'!$B:$B,G$147,'BSE - SENSEX Index Options'!$H:$H,"MDAW*")+SUMIFS('BSE - Other Index Options'!$L:$L,'BSE - Other Index Options'!$C:$C,$A270,'BSE - Other Index Options'!$B:$B,G$147,'BSE - Other Index Options'!$H:$H,"Weekly*")+SUMIFS('BSE - Other Index Options'!$L:$L,'BSE - Other Index Options'!$C:$C,$A270,'BSE - Other Index Options'!$B:$B,G$147,'BSE - Other Index Options'!$H:$H,"MDAW*")=0,"",SUMIFS('BSE - SENSEX Index Options'!$L:$L,'BSE - SENSEX Index Options'!$C:$C,$A270,'BSE - SENSEX Index Options'!$B:$B,G$147,'BSE - SENSEX Index Options'!$H:$H,"Weekly*")+SUMIFS('BSE - SENSEX Index Options'!$L:$L,'BSE - SENSEX Index Options'!$C:$C,$A270,'BSE - SENSEX Index Options'!$B:$B,G$147,'BSE - SENSEX Index Options'!$H:$H,"MDAW*")+SUMIFS('BSE - Other Index Options'!$L:$L,'BSE - Other Index Options'!$C:$C,$A270,'BSE - Other Index Options'!$B:$B,G$147,'BSE - Other Index Options'!$H:$H,"Weekly*")+SUMIFS('BSE - Other Index Options'!$L:$L,'BSE - Other Index Options'!$C:$C,$A270,'BSE - Other Index Options'!$B:$B,G$147,'BSE - Other Index Options'!$H:$H,"MDAW*"))</f>
        <v/>
      </c>
      <c r="H270" s="26" t="str">
        <f t="shared" si="9"/>
        <v/>
      </c>
    </row>
    <row r="271" spans="1:8" hidden="1" outlineLevel="1">
      <c r="A271" t="s">
        <v>149</v>
      </c>
      <c r="B271" s="26" t="str">
        <f>IF(SUMIFS('BSE - SENSEX Index Options'!$L:$L,'BSE - SENSEX Index Options'!$C:$C,$A271,'BSE - SENSEX Index Options'!$B:$B,B$147,'BSE - SENSEX Index Options'!$H:$H,"Weekly*")+SUMIFS('BSE - SENSEX Index Options'!$L:$L,'BSE - SENSEX Index Options'!$C:$C,$A271,'BSE - SENSEX Index Options'!$B:$B,B$147,'BSE - SENSEX Index Options'!$H:$H,"MDAW*")+SUMIFS('BSE - Other Index Options'!$L:$L,'BSE - Other Index Options'!$C:$C,$A271,'BSE - Other Index Options'!$B:$B,B$147,'BSE - Other Index Options'!$H:$H,"Weekly*")+SUMIFS('BSE - Other Index Options'!$L:$L,'BSE - Other Index Options'!$C:$C,$A271,'BSE - Other Index Options'!$B:$B,B$147,'BSE - Other Index Options'!$H:$H,"MDAW*")=0,"",SUMIFS('BSE - SENSEX Index Options'!$L:$L,'BSE - SENSEX Index Options'!$C:$C,$A271,'BSE - SENSEX Index Options'!$B:$B,B$147,'BSE - SENSEX Index Options'!$H:$H,"Weekly*")+SUMIFS('BSE - SENSEX Index Options'!$L:$L,'BSE - SENSEX Index Options'!$C:$C,$A271,'BSE - SENSEX Index Options'!$B:$B,B$147,'BSE - SENSEX Index Options'!$H:$H,"MDAW*")+SUMIFS('BSE - Other Index Options'!$L:$L,'BSE - Other Index Options'!$C:$C,$A271,'BSE - Other Index Options'!$B:$B,B$147,'BSE - Other Index Options'!$H:$H,"Weekly*")+SUMIFS('BSE - Other Index Options'!$L:$L,'BSE - Other Index Options'!$C:$C,$A271,'BSE - Other Index Options'!$B:$B,B$147,'BSE - Other Index Options'!$H:$H,"MDAW*"))</f>
        <v/>
      </c>
      <c r="C271" s="26" t="str">
        <f>IF(SUMIFS('BSE - SENSEX Index Options'!$L:$L,'BSE - SENSEX Index Options'!$C:$C,$A271,'BSE - SENSEX Index Options'!$B:$B,C$147,'BSE - SENSEX Index Options'!$H:$H,"Weekly*")+SUMIFS('BSE - SENSEX Index Options'!$L:$L,'BSE - SENSEX Index Options'!$C:$C,$A271,'BSE - SENSEX Index Options'!$B:$B,C$147,'BSE - SENSEX Index Options'!$H:$H,"MDAW*")+SUMIFS('BSE - Other Index Options'!$L:$L,'BSE - Other Index Options'!$C:$C,$A271,'BSE - Other Index Options'!$B:$B,C$147,'BSE - Other Index Options'!$H:$H,"Weekly*")+SUMIFS('BSE - Other Index Options'!$L:$L,'BSE - Other Index Options'!$C:$C,$A271,'BSE - Other Index Options'!$B:$B,C$147,'BSE - Other Index Options'!$H:$H,"MDAW*")=0,"",SUMIFS('BSE - SENSEX Index Options'!$L:$L,'BSE - SENSEX Index Options'!$C:$C,$A271,'BSE - SENSEX Index Options'!$B:$B,C$147,'BSE - SENSEX Index Options'!$H:$H,"Weekly*")+SUMIFS('BSE - SENSEX Index Options'!$L:$L,'BSE - SENSEX Index Options'!$C:$C,$A271,'BSE - SENSEX Index Options'!$B:$B,C$147,'BSE - SENSEX Index Options'!$H:$H,"MDAW*")+SUMIFS('BSE - Other Index Options'!$L:$L,'BSE - Other Index Options'!$C:$C,$A271,'BSE - Other Index Options'!$B:$B,C$147,'BSE - Other Index Options'!$H:$H,"Weekly*")+SUMIFS('BSE - Other Index Options'!$L:$L,'BSE - Other Index Options'!$C:$C,$A271,'BSE - Other Index Options'!$B:$B,C$147,'BSE - Other Index Options'!$H:$H,"MDAW*"))</f>
        <v/>
      </c>
      <c r="D271" s="26" t="str">
        <f>IF(SUMIFS('BSE - SENSEX Index Options'!$L:$L,'BSE - SENSEX Index Options'!$C:$C,$A271,'BSE - SENSEX Index Options'!$B:$B,D$147,'BSE - SENSEX Index Options'!$H:$H,"Weekly*")+SUMIFS('BSE - SENSEX Index Options'!$L:$L,'BSE - SENSEX Index Options'!$C:$C,$A271,'BSE - SENSEX Index Options'!$B:$B,D$147,'BSE - SENSEX Index Options'!$H:$H,"MDAW*")+SUMIFS('BSE - Other Index Options'!$L:$L,'BSE - Other Index Options'!$C:$C,$A271,'BSE - Other Index Options'!$B:$B,D$147,'BSE - Other Index Options'!$H:$H,"Weekly*")+SUMIFS('BSE - Other Index Options'!$L:$L,'BSE - Other Index Options'!$C:$C,$A271,'BSE - Other Index Options'!$B:$B,D$147,'BSE - Other Index Options'!$H:$H,"MDAW*")=0,"",SUMIFS('BSE - SENSEX Index Options'!$L:$L,'BSE - SENSEX Index Options'!$C:$C,$A271,'BSE - SENSEX Index Options'!$B:$B,D$147,'BSE - SENSEX Index Options'!$H:$H,"Weekly*")+SUMIFS('BSE - SENSEX Index Options'!$L:$L,'BSE - SENSEX Index Options'!$C:$C,$A271,'BSE - SENSEX Index Options'!$B:$B,D$147,'BSE - SENSEX Index Options'!$H:$H,"MDAW*")+SUMIFS('BSE - Other Index Options'!$L:$L,'BSE - Other Index Options'!$C:$C,$A271,'BSE - Other Index Options'!$B:$B,D$147,'BSE - Other Index Options'!$H:$H,"Weekly*")+SUMIFS('BSE - Other Index Options'!$L:$L,'BSE - Other Index Options'!$C:$C,$A271,'BSE - Other Index Options'!$B:$B,D$147,'BSE - Other Index Options'!$H:$H,"MDAW*"))</f>
        <v/>
      </c>
      <c r="E271" s="26" t="str">
        <f>IF(SUMIFS('BSE - SENSEX Index Options'!$L:$L,'BSE - SENSEX Index Options'!$C:$C,$A271,'BSE - SENSEX Index Options'!$B:$B,E$147,'BSE - SENSEX Index Options'!$H:$H,"Weekly*")+SUMIFS('BSE - SENSEX Index Options'!$L:$L,'BSE - SENSEX Index Options'!$C:$C,$A271,'BSE - SENSEX Index Options'!$B:$B,E$147,'BSE - SENSEX Index Options'!$H:$H,"MDAW*")+SUMIFS('BSE - Other Index Options'!$L:$L,'BSE - Other Index Options'!$C:$C,$A271,'BSE - Other Index Options'!$B:$B,E$147,'BSE - Other Index Options'!$H:$H,"Weekly*")+SUMIFS('BSE - Other Index Options'!$L:$L,'BSE - Other Index Options'!$C:$C,$A271,'BSE - Other Index Options'!$B:$B,E$147,'BSE - Other Index Options'!$H:$H,"MDAW*")=0,"",SUMIFS('BSE - SENSEX Index Options'!$L:$L,'BSE - SENSEX Index Options'!$C:$C,$A271,'BSE - SENSEX Index Options'!$B:$B,E$147,'BSE - SENSEX Index Options'!$H:$H,"Weekly*")+SUMIFS('BSE - SENSEX Index Options'!$L:$L,'BSE - SENSEX Index Options'!$C:$C,$A271,'BSE - SENSEX Index Options'!$B:$B,E$147,'BSE - SENSEX Index Options'!$H:$H,"MDAW*")+SUMIFS('BSE - Other Index Options'!$L:$L,'BSE - Other Index Options'!$C:$C,$A271,'BSE - Other Index Options'!$B:$B,E$147,'BSE - Other Index Options'!$H:$H,"Weekly*")+SUMIFS('BSE - Other Index Options'!$L:$L,'BSE - Other Index Options'!$C:$C,$A271,'BSE - Other Index Options'!$B:$B,E$147,'BSE - Other Index Options'!$H:$H,"MDAW*"))</f>
        <v/>
      </c>
      <c r="F271" s="26" t="str">
        <f>IF(SUMIFS('BSE - SENSEX Index Options'!$L:$L,'BSE - SENSEX Index Options'!$C:$C,$A271,'BSE - SENSEX Index Options'!$B:$B,F$147,'BSE - SENSEX Index Options'!$H:$H,"Weekly*")+SUMIFS('BSE - SENSEX Index Options'!$L:$L,'BSE - SENSEX Index Options'!$C:$C,$A271,'BSE - SENSEX Index Options'!$B:$B,F$147,'BSE - SENSEX Index Options'!$H:$H,"MDAW*")+SUMIFS('BSE - Other Index Options'!$L:$L,'BSE - Other Index Options'!$C:$C,$A271,'BSE - Other Index Options'!$B:$B,F$147,'BSE - Other Index Options'!$H:$H,"Weekly*")+SUMIFS('BSE - Other Index Options'!$L:$L,'BSE - Other Index Options'!$C:$C,$A271,'BSE - Other Index Options'!$B:$B,F$147,'BSE - Other Index Options'!$H:$H,"MDAW*")=0,"",SUMIFS('BSE - SENSEX Index Options'!$L:$L,'BSE - SENSEX Index Options'!$C:$C,$A271,'BSE - SENSEX Index Options'!$B:$B,F$147,'BSE - SENSEX Index Options'!$H:$H,"Weekly*")+SUMIFS('BSE - SENSEX Index Options'!$L:$L,'BSE - SENSEX Index Options'!$C:$C,$A271,'BSE - SENSEX Index Options'!$B:$B,F$147,'BSE - SENSEX Index Options'!$H:$H,"MDAW*")+SUMIFS('BSE - Other Index Options'!$L:$L,'BSE - Other Index Options'!$C:$C,$A271,'BSE - Other Index Options'!$B:$B,F$147,'BSE - Other Index Options'!$H:$H,"Weekly*")+SUMIFS('BSE - Other Index Options'!$L:$L,'BSE - Other Index Options'!$C:$C,$A271,'BSE - Other Index Options'!$B:$B,F$147,'BSE - Other Index Options'!$H:$H,"MDAW*"))</f>
        <v/>
      </c>
      <c r="G271" s="26" t="str">
        <f>IF(SUMIFS('BSE - SENSEX Index Options'!$L:$L,'BSE - SENSEX Index Options'!$C:$C,$A271,'BSE - SENSEX Index Options'!$B:$B,G$147,'BSE - SENSEX Index Options'!$H:$H,"Weekly*")+SUMIFS('BSE - SENSEX Index Options'!$L:$L,'BSE - SENSEX Index Options'!$C:$C,$A271,'BSE - SENSEX Index Options'!$B:$B,G$147,'BSE - SENSEX Index Options'!$H:$H,"MDAW*")+SUMIFS('BSE - Other Index Options'!$L:$L,'BSE - Other Index Options'!$C:$C,$A271,'BSE - Other Index Options'!$B:$B,G$147,'BSE - Other Index Options'!$H:$H,"Weekly*")+SUMIFS('BSE - Other Index Options'!$L:$L,'BSE - Other Index Options'!$C:$C,$A271,'BSE - Other Index Options'!$B:$B,G$147,'BSE - Other Index Options'!$H:$H,"MDAW*")=0,"",SUMIFS('BSE - SENSEX Index Options'!$L:$L,'BSE - SENSEX Index Options'!$C:$C,$A271,'BSE - SENSEX Index Options'!$B:$B,G$147,'BSE - SENSEX Index Options'!$H:$H,"Weekly*")+SUMIFS('BSE - SENSEX Index Options'!$L:$L,'BSE - SENSEX Index Options'!$C:$C,$A271,'BSE - SENSEX Index Options'!$B:$B,G$147,'BSE - SENSEX Index Options'!$H:$H,"MDAW*")+SUMIFS('BSE - Other Index Options'!$L:$L,'BSE - Other Index Options'!$C:$C,$A271,'BSE - Other Index Options'!$B:$B,G$147,'BSE - Other Index Options'!$H:$H,"Weekly*")+SUMIFS('BSE - Other Index Options'!$L:$L,'BSE - Other Index Options'!$C:$C,$A271,'BSE - Other Index Options'!$B:$B,G$147,'BSE - Other Index Options'!$H:$H,"MDAW*"))</f>
        <v/>
      </c>
      <c r="H271" s="26" t="str">
        <f t="shared" si="9"/>
        <v/>
      </c>
    </row>
    <row r="272" spans="1:8" hidden="1" outlineLevel="1">
      <c r="A272" t="s">
        <v>150</v>
      </c>
      <c r="B272" s="26" t="str">
        <f>IF(SUMIFS('BSE - SENSEX Index Options'!$L:$L,'BSE - SENSEX Index Options'!$C:$C,$A272,'BSE - SENSEX Index Options'!$B:$B,B$147,'BSE - SENSEX Index Options'!$H:$H,"Weekly*")+SUMIFS('BSE - SENSEX Index Options'!$L:$L,'BSE - SENSEX Index Options'!$C:$C,$A272,'BSE - SENSEX Index Options'!$B:$B,B$147,'BSE - SENSEX Index Options'!$H:$H,"MDAW*")+SUMIFS('BSE - Other Index Options'!$L:$L,'BSE - Other Index Options'!$C:$C,$A272,'BSE - Other Index Options'!$B:$B,B$147,'BSE - Other Index Options'!$H:$H,"Weekly*")+SUMIFS('BSE - Other Index Options'!$L:$L,'BSE - Other Index Options'!$C:$C,$A272,'BSE - Other Index Options'!$B:$B,B$147,'BSE - Other Index Options'!$H:$H,"MDAW*")=0,"",SUMIFS('BSE - SENSEX Index Options'!$L:$L,'BSE - SENSEX Index Options'!$C:$C,$A272,'BSE - SENSEX Index Options'!$B:$B,B$147,'BSE - SENSEX Index Options'!$H:$H,"Weekly*")+SUMIFS('BSE - SENSEX Index Options'!$L:$L,'BSE - SENSEX Index Options'!$C:$C,$A272,'BSE - SENSEX Index Options'!$B:$B,B$147,'BSE - SENSEX Index Options'!$H:$H,"MDAW*")+SUMIFS('BSE - Other Index Options'!$L:$L,'BSE - Other Index Options'!$C:$C,$A272,'BSE - Other Index Options'!$B:$B,B$147,'BSE - Other Index Options'!$H:$H,"Weekly*")+SUMIFS('BSE - Other Index Options'!$L:$L,'BSE - Other Index Options'!$C:$C,$A272,'BSE - Other Index Options'!$B:$B,B$147,'BSE - Other Index Options'!$H:$H,"MDAW*"))</f>
        <v/>
      </c>
      <c r="C272" s="26" t="str">
        <f>IF(SUMIFS('BSE - SENSEX Index Options'!$L:$L,'BSE - SENSEX Index Options'!$C:$C,$A272,'BSE - SENSEX Index Options'!$B:$B,C$147,'BSE - SENSEX Index Options'!$H:$H,"Weekly*")+SUMIFS('BSE - SENSEX Index Options'!$L:$L,'BSE - SENSEX Index Options'!$C:$C,$A272,'BSE - SENSEX Index Options'!$B:$B,C$147,'BSE - SENSEX Index Options'!$H:$H,"MDAW*")+SUMIFS('BSE - Other Index Options'!$L:$L,'BSE - Other Index Options'!$C:$C,$A272,'BSE - Other Index Options'!$B:$B,C$147,'BSE - Other Index Options'!$H:$H,"Weekly*")+SUMIFS('BSE - Other Index Options'!$L:$L,'BSE - Other Index Options'!$C:$C,$A272,'BSE - Other Index Options'!$B:$B,C$147,'BSE - Other Index Options'!$H:$H,"MDAW*")=0,"",SUMIFS('BSE - SENSEX Index Options'!$L:$L,'BSE - SENSEX Index Options'!$C:$C,$A272,'BSE - SENSEX Index Options'!$B:$B,C$147,'BSE - SENSEX Index Options'!$H:$H,"Weekly*")+SUMIFS('BSE - SENSEX Index Options'!$L:$L,'BSE - SENSEX Index Options'!$C:$C,$A272,'BSE - SENSEX Index Options'!$B:$B,C$147,'BSE - SENSEX Index Options'!$H:$H,"MDAW*")+SUMIFS('BSE - Other Index Options'!$L:$L,'BSE - Other Index Options'!$C:$C,$A272,'BSE - Other Index Options'!$B:$B,C$147,'BSE - Other Index Options'!$H:$H,"Weekly*")+SUMIFS('BSE - Other Index Options'!$L:$L,'BSE - Other Index Options'!$C:$C,$A272,'BSE - Other Index Options'!$B:$B,C$147,'BSE - Other Index Options'!$H:$H,"MDAW*"))</f>
        <v/>
      </c>
      <c r="D272" s="26" t="str">
        <f>IF(SUMIFS('BSE - SENSEX Index Options'!$L:$L,'BSE - SENSEX Index Options'!$C:$C,$A272,'BSE - SENSEX Index Options'!$B:$B,D$147,'BSE - SENSEX Index Options'!$H:$H,"Weekly*")+SUMIFS('BSE - SENSEX Index Options'!$L:$L,'BSE - SENSEX Index Options'!$C:$C,$A272,'BSE - SENSEX Index Options'!$B:$B,D$147,'BSE - SENSEX Index Options'!$H:$H,"MDAW*")+SUMIFS('BSE - Other Index Options'!$L:$L,'BSE - Other Index Options'!$C:$C,$A272,'BSE - Other Index Options'!$B:$B,D$147,'BSE - Other Index Options'!$H:$H,"Weekly*")+SUMIFS('BSE - Other Index Options'!$L:$L,'BSE - Other Index Options'!$C:$C,$A272,'BSE - Other Index Options'!$B:$B,D$147,'BSE - Other Index Options'!$H:$H,"MDAW*")=0,"",SUMIFS('BSE - SENSEX Index Options'!$L:$L,'BSE - SENSEX Index Options'!$C:$C,$A272,'BSE - SENSEX Index Options'!$B:$B,D$147,'BSE - SENSEX Index Options'!$H:$H,"Weekly*")+SUMIFS('BSE - SENSEX Index Options'!$L:$L,'BSE - SENSEX Index Options'!$C:$C,$A272,'BSE - SENSEX Index Options'!$B:$B,D$147,'BSE - SENSEX Index Options'!$H:$H,"MDAW*")+SUMIFS('BSE - Other Index Options'!$L:$L,'BSE - Other Index Options'!$C:$C,$A272,'BSE - Other Index Options'!$B:$B,D$147,'BSE - Other Index Options'!$H:$H,"Weekly*")+SUMIFS('BSE - Other Index Options'!$L:$L,'BSE - Other Index Options'!$C:$C,$A272,'BSE - Other Index Options'!$B:$B,D$147,'BSE - Other Index Options'!$H:$H,"MDAW*"))</f>
        <v/>
      </c>
      <c r="E272" s="26" t="str">
        <f>IF(SUMIFS('BSE - SENSEX Index Options'!$L:$L,'BSE - SENSEX Index Options'!$C:$C,$A272,'BSE - SENSEX Index Options'!$B:$B,E$147,'BSE - SENSEX Index Options'!$H:$H,"Weekly*")+SUMIFS('BSE - SENSEX Index Options'!$L:$L,'BSE - SENSEX Index Options'!$C:$C,$A272,'BSE - SENSEX Index Options'!$B:$B,E$147,'BSE - SENSEX Index Options'!$H:$H,"MDAW*")+SUMIFS('BSE - Other Index Options'!$L:$L,'BSE - Other Index Options'!$C:$C,$A272,'BSE - Other Index Options'!$B:$B,E$147,'BSE - Other Index Options'!$H:$H,"Weekly*")+SUMIFS('BSE - Other Index Options'!$L:$L,'BSE - Other Index Options'!$C:$C,$A272,'BSE - Other Index Options'!$B:$B,E$147,'BSE - Other Index Options'!$H:$H,"MDAW*")=0,"",SUMIFS('BSE - SENSEX Index Options'!$L:$L,'BSE - SENSEX Index Options'!$C:$C,$A272,'BSE - SENSEX Index Options'!$B:$B,E$147,'BSE - SENSEX Index Options'!$H:$H,"Weekly*")+SUMIFS('BSE - SENSEX Index Options'!$L:$L,'BSE - SENSEX Index Options'!$C:$C,$A272,'BSE - SENSEX Index Options'!$B:$B,E$147,'BSE - SENSEX Index Options'!$H:$H,"MDAW*")+SUMIFS('BSE - Other Index Options'!$L:$L,'BSE - Other Index Options'!$C:$C,$A272,'BSE - Other Index Options'!$B:$B,E$147,'BSE - Other Index Options'!$H:$H,"Weekly*")+SUMIFS('BSE - Other Index Options'!$L:$L,'BSE - Other Index Options'!$C:$C,$A272,'BSE - Other Index Options'!$B:$B,E$147,'BSE - Other Index Options'!$H:$H,"MDAW*"))</f>
        <v/>
      </c>
      <c r="F272" s="26" t="str">
        <f>IF(SUMIFS('BSE - SENSEX Index Options'!$L:$L,'BSE - SENSEX Index Options'!$C:$C,$A272,'BSE - SENSEX Index Options'!$B:$B,F$147,'BSE - SENSEX Index Options'!$H:$H,"Weekly*")+SUMIFS('BSE - SENSEX Index Options'!$L:$L,'BSE - SENSEX Index Options'!$C:$C,$A272,'BSE - SENSEX Index Options'!$B:$B,F$147,'BSE - SENSEX Index Options'!$H:$H,"MDAW*")+SUMIFS('BSE - Other Index Options'!$L:$L,'BSE - Other Index Options'!$C:$C,$A272,'BSE - Other Index Options'!$B:$B,F$147,'BSE - Other Index Options'!$H:$H,"Weekly*")+SUMIFS('BSE - Other Index Options'!$L:$L,'BSE - Other Index Options'!$C:$C,$A272,'BSE - Other Index Options'!$B:$B,F$147,'BSE - Other Index Options'!$H:$H,"MDAW*")=0,"",SUMIFS('BSE - SENSEX Index Options'!$L:$L,'BSE - SENSEX Index Options'!$C:$C,$A272,'BSE - SENSEX Index Options'!$B:$B,F$147,'BSE - SENSEX Index Options'!$H:$H,"Weekly*")+SUMIFS('BSE - SENSEX Index Options'!$L:$L,'BSE - SENSEX Index Options'!$C:$C,$A272,'BSE - SENSEX Index Options'!$B:$B,F$147,'BSE - SENSEX Index Options'!$H:$H,"MDAW*")+SUMIFS('BSE - Other Index Options'!$L:$L,'BSE - Other Index Options'!$C:$C,$A272,'BSE - Other Index Options'!$B:$B,F$147,'BSE - Other Index Options'!$H:$H,"Weekly*")+SUMIFS('BSE - Other Index Options'!$L:$L,'BSE - Other Index Options'!$C:$C,$A272,'BSE - Other Index Options'!$B:$B,F$147,'BSE - Other Index Options'!$H:$H,"MDAW*"))</f>
        <v/>
      </c>
      <c r="G272" s="26" t="str">
        <f>IF(SUMIFS('BSE - SENSEX Index Options'!$L:$L,'BSE - SENSEX Index Options'!$C:$C,$A272,'BSE - SENSEX Index Options'!$B:$B,G$147,'BSE - SENSEX Index Options'!$H:$H,"Weekly*")+SUMIFS('BSE - SENSEX Index Options'!$L:$L,'BSE - SENSEX Index Options'!$C:$C,$A272,'BSE - SENSEX Index Options'!$B:$B,G$147,'BSE - SENSEX Index Options'!$H:$H,"MDAW*")+SUMIFS('BSE - Other Index Options'!$L:$L,'BSE - Other Index Options'!$C:$C,$A272,'BSE - Other Index Options'!$B:$B,G$147,'BSE - Other Index Options'!$H:$H,"Weekly*")+SUMIFS('BSE - Other Index Options'!$L:$L,'BSE - Other Index Options'!$C:$C,$A272,'BSE - Other Index Options'!$B:$B,G$147,'BSE - Other Index Options'!$H:$H,"MDAW*")=0,"",SUMIFS('BSE - SENSEX Index Options'!$L:$L,'BSE - SENSEX Index Options'!$C:$C,$A272,'BSE - SENSEX Index Options'!$B:$B,G$147,'BSE - SENSEX Index Options'!$H:$H,"Weekly*")+SUMIFS('BSE - SENSEX Index Options'!$L:$L,'BSE - SENSEX Index Options'!$C:$C,$A272,'BSE - SENSEX Index Options'!$B:$B,G$147,'BSE - SENSEX Index Options'!$H:$H,"MDAW*")+SUMIFS('BSE - Other Index Options'!$L:$L,'BSE - Other Index Options'!$C:$C,$A272,'BSE - Other Index Options'!$B:$B,G$147,'BSE - Other Index Options'!$H:$H,"Weekly*")+SUMIFS('BSE - Other Index Options'!$L:$L,'BSE - Other Index Options'!$C:$C,$A272,'BSE - Other Index Options'!$B:$B,G$147,'BSE - Other Index Options'!$H:$H,"MDAW*"))</f>
        <v/>
      </c>
      <c r="H272" s="26" t="str">
        <f t="shared" si="9"/>
        <v/>
      </c>
    </row>
    <row r="273" spans="1:8" hidden="1" outlineLevel="1">
      <c r="A273" t="s">
        <v>151</v>
      </c>
      <c r="B273" s="26" t="str">
        <f>IF(SUMIFS('BSE - SENSEX Index Options'!$L:$L,'BSE - SENSEX Index Options'!$C:$C,$A273,'BSE - SENSEX Index Options'!$B:$B,B$147,'BSE - SENSEX Index Options'!$H:$H,"Weekly*")+SUMIFS('BSE - SENSEX Index Options'!$L:$L,'BSE - SENSEX Index Options'!$C:$C,$A273,'BSE - SENSEX Index Options'!$B:$B,B$147,'BSE - SENSEX Index Options'!$H:$H,"MDAW*")+SUMIFS('BSE - Other Index Options'!$L:$L,'BSE - Other Index Options'!$C:$C,$A273,'BSE - Other Index Options'!$B:$B,B$147,'BSE - Other Index Options'!$H:$H,"Weekly*")+SUMIFS('BSE - Other Index Options'!$L:$L,'BSE - Other Index Options'!$C:$C,$A273,'BSE - Other Index Options'!$B:$B,B$147,'BSE - Other Index Options'!$H:$H,"MDAW*")=0,"",SUMIFS('BSE - SENSEX Index Options'!$L:$L,'BSE - SENSEX Index Options'!$C:$C,$A273,'BSE - SENSEX Index Options'!$B:$B,B$147,'BSE - SENSEX Index Options'!$H:$H,"Weekly*")+SUMIFS('BSE - SENSEX Index Options'!$L:$L,'BSE - SENSEX Index Options'!$C:$C,$A273,'BSE - SENSEX Index Options'!$B:$B,B$147,'BSE - SENSEX Index Options'!$H:$H,"MDAW*")+SUMIFS('BSE - Other Index Options'!$L:$L,'BSE - Other Index Options'!$C:$C,$A273,'BSE - Other Index Options'!$B:$B,B$147,'BSE - Other Index Options'!$H:$H,"Weekly*")+SUMIFS('BSE - Other Index Options'!$L:$L,'BSE - Other Index Options'!$C:$C,$A273,'BSE - Other Index Options'!$B:$B,B$147,'BSE - Other Index Options'!$H:$H,"MDAW*"))</f>
        <v/>
      </c>
      <c r="C273" s="26" t="str">
        <f>IF(SUMIFS('BSE - SENSEX Index Options'!$L:$L,'BSE - SENSEX Index Options'!$C:$C,$A273,'BSE - SENSEX Index Options'!$B:$B,C$147,'BSE - SENSEX Index Options'!$H:$H,"Weekly*")+SUMIFS('BSE - SENSEX Index Options'!$L:$L,'BSE - SENSEX Index Options'!$C:$C,$A273,'BSE - SENSEX Index Options'!$B:$B,C$147,'BSE - SENSEX Index Options'!$H:$H,"MDAW*")+SUMIFS('BSE - Other Index Options'!$L:$L,'BSE - Other Index Options'!$C:$C,$A273,'BSE - Other Index Options'!$B:$B,C$147,'BSE - Other Index Options'!$H:$H,"Weekly*")+SUMIFS('BSE - Other Index Options'!$L:$L,'BSE - Other Index Options'!$C:$C,$A273,'BSE - Other Index Options'!$B:$B,C$147,'BSE - Other Index Options'!$H:$H,"MDAW*")=0,"",SUMIFS('BSE - SENSEX Index Options'!$L:$L,'BSE - SENSEX Index Options'!$C:$C,$A273,'BSE - SENSEX Index Options'!$B:$B,C$147,'BSE - SENSEX Index Options'!$H:$H,"Weekly*")+SUMIFS('BSE - SENSEX Index Options'!$L:$L,'BSE - SENSEX Index Options'!$C:$C,$A273,'BSE - SENSEX Index Options'!$B:$B,C$147,'BSE - SENSEX Index Options'!$H:$H,"MDAW*")+SUMIFS('BSE - Other Index Options'!$L:$L,'BSE - Other Index Options'!$C:$C,$A273,'BSE - Other Index Options'!$B:$B,C$147,'BSE - Other Index Options'!$H:$H,"Weekly*")+SUMIFS('BSE - Other Index Options'!$L:$L,'BSE - Other Index Options'!$C:$C,$A273,'BSE - Other Index Options'!$B:$B,C$147,'BSE - Other Index Options'!$H:$H,"MDAW*"))</f>
        <v/>
      </c>
      <c r="D273" s="26" t="str">
        <f>IF(SUMIFS('BSE - SENSEX Index Options'!$L:$L,'BSE - SENSEX Index Options'!$C:$C,$A273,'BSE - SENSEX Index Options'!$B:$B,D$147,'BSE - SENSEX Index Options'!$H:$H,"Weekly*")+SUMIFS('BSE - SENSEX Index Options'!$L:$L,'BSE - SENSEX Index Options'!$C:$C,$A273,'BSE - SENSEX Index Options'!$B:$B,D$147,'BSE - SENSEX Index Options'!$H:$H,"MDAW*")+SUMIFS('BSE - Other Index Options'!$L:$L,'BSE - Other Index Options'!$C:$C,$A273,'BSE - Other Index Options'!$B:$B,D$147,'BSE - Other Index Options'!$H:$H,"Weekly*")+SUMIFS('BSE - Other Index Options'!$L:$L,'BSE - Other Index Options'!$C:$C,$A273,'BSE - Other Index Options'!$B:$B,D$147,'BSE - Other Index Options'!$H:$H,"MDAW*")=0,"",SUMIFS('BSE - SENSEX Index Options'!$L:$L,'BSE - SENSEX Index Options'!$C:$C,$A273,'BSE - SENSEX Index Options'!$B:$B,D$147,'BSE - SENSEX Index Options'!$H:$H,"Weekly*")+SUMIFS('BSE - SENSEX Index Options'!$L:$L,'BSE - SENSEX Index Options'!$C:$C,$A273,'BSE - SENSEX Index Options'!$B:$B,D$147,'BSE - SENSEX Index Options'!$H:$H,"MDAW*")+SUMIFS('BSE - Other Index Options'!$L:$L,'BSE - Other Index Options'!$C:$C,$A273,'BSE - Other Index Options'!$B:$B,D$147,'BSE - Other Index Options'!$H:$H,"Weekly*")+SUMIFS('BSE - Other Index Options'!$L:$L,'BSE - Other Index Options'!$C:$C,$A273,'BSE - Other Index Options'!$B:$B,D$147,'BSE - Other Index Options'!$H:$H,"MDAW*"))</f>
        <v/>
      </c>
      <c r="E273" s="26" t="str">
        <f>IF(SUMIFS('BSE - SENSEX Index Options'!$L:$L,'BSE - SENSEX Index Options'!$C:$C,$A273,'BSE - SENSEX Index Options'!$B:$B,E$147,'BSE - SENSEX Index Options'!$H:$H,"Weekly*")+SUMIFS('BSE - SENSEX Index Options'!$L:$L,'BSE - SENSEX Index Options'!$C:$C,$A273,'BSE - SENSEX Index Options'!$B:$B,E$147,'BSE - SENSEX Index Options'!$H:$H,"MDAW*")+SUMIFS('BSE - Other Index Options'!$L:$L,'BSE - Other Index Options'!$C:$C,$A273,'BSE - Other Index Options'!$B:$B,E$147,'BSE - Other Index Options'!$H:$H,"Weekly*")+SUMIFS('BSE - Other Index Options'!$L:$L,'BSE - Other Index Options'!$C:$C,$A273,'BSE - Other Index Options'!$B:$B,E$147,'BSE - Other Index Options'!$H:$H,"MDAW*")=0,"",SUMIFS('BSE - SENSEX Index Options'!$L:$L,'BSE - SENSEX Index Options'!$C:$C,$A273,'BSE - SENSEX Index Options'!$B:$B,E$147,'BSE - SENSEX Index Options'!$H:$H,"Weekly*")+SUMIFS('BSE - SENSEX Index Options'!$L:$L,'BSE - SENSEX Index Options'!$C:$C,$A273,'BSE - SENSEX Index Options'!$B:$B,E$147,'BSE - SENSEX Index Options'!$H:$H,"MDAW*")+SUMIFS('BSE - Other Index Options'!$L:$L,'BSE - Other Index Options'!$C:$C,$A273,'BSE - Other Index Options'!$B:$B,E$147,'BSE - Other Index Options'!$H:$H,"Weekly*")+SUMIFS('BSE - Other Index Options'!$L:$L,'BSE - Other Index Options'!$C:$C,$A273,'BSE - Other Index Options'!$B:$B,E$147,'BSE - Other Index Options'!$H:$H,"MDAW*"))</f>
        <v/>
      </c>
      <c r="F273" s="26" t="str">
        <f>IF(SUMIFS('BSE - SENSEX Index Options'!$L:$L,'BSE - SENSEX Index Options'!$C:$C,$A273,'BSE - SENSEX Index Options'!$B:$B,F$147,'BSE - SENSEX Index Options'!$H:$H,"Weekly*")+SUMIFS('BSE - SENSEX Index Options'!$L:$L,'BSE - SENSEX Index Options'!$C:$C,$A273,'BSE - SENSEX Index Options'!$B:$B,F$147,'BSE - SENSEX Index Options'!$H:$H,"MDAW*")+SUMIFS('BSE - Other Index Options'!$L:$L,'BSE - Other Index Options'!$C:$C,$A273,'BSE - Other Index Options'!$B:$B,F$147,'BSE - Other Index Options'!$H:$H,"Weekly*")+SUMIFS('BSE - Other Index Options'!$L:$L,'BSE - Other Index Options'!$C:$C,$A273,'BSE - Other Index Options'!$B:$B,F$147,'BSE - Other Index Options'!$H:$H,"MDAW*")=0,"",SUMIFS('BSE - SENSEX Index Options'!$L:$L,'BSE - SENSEX Index Options'!$C:$C,$A273,'BSE - SENSEX Index Options'!$B:$B,F$147,'BSE - SENSEX Index Options'!$H:$H,"Weekly*")+SUMIFS('BSE - SENSEX Index Options'!$L:$L,'BSE - SENSEX Index Options'!$C:$C,$A273,'BSE - SENSEX Index Options'!$B:$B,F$147,'BSE - SENSEX Index Options'!$H:$H,"MDAW*")+SUMIFS('BSE - Other Index Options'!$L:$L,'BSE - Other Index Options'!$C:$C,$A273,'BSE - Other Index Options'!$B:$B,F$147,'BSE - Other Index Options'!$H:$H,"Weekly*")+SUMIFS('BSE - Other Index Options'!$L:$L,'BSE - Other Index Options'!$C:$C,$A273,'BSE - Other Index Options'!$B:$B,F$147,'BSE - Other Index Options'!$H:$H,"MDAW*"))</f>
        <v/>
      </c>
      <c r="G273" s="26" t="str">
        <f>IF(SUMIFS('BSE - SENSEX Index Options'!$L:$L,'BSE - SENSEX Index Options'!$C:$C,$A273,'BSE - SENSEX Index Options'!$B:$B,G$147,'BSE - SENSEX Index Options'!$H:$H,"Weekly*")+SUMIFS('BSE - SENSEX Index Options'!$L:$L,'BSE - SENSEX Index Options'!$C:$C,$A273,'BSE - SENSEX Index Options'!$B:$B,G$147,'BSE - SENSEX Index Options'!$H:$H,"MDAW*")+SUMIFS('BSE - Other Index Options'!$L:$L,'BSE - Other Index Options'!$C:$C,$A273,'BSE - Other Index Options'!$B:$B,G$147,'BSE - Other Index Options'!$H:$H,"Weekly*")+SUMIFS('BSE - Other Index Options'!$L:$L,'BSE - Other Index Options'!$C:$C,$A273,'BSE - Other Index Options'!$B:$B,G$147,'BSE - Other Index Options'!$H:$H,"MDAW*")=0,"",SUMIFS('BSE - SENSEX Index Options'!$L:$L,'BSE - SENSEX Index Options'!$C:$C,$A273,'BSE - SENSEX Index Options'!$B:$B,G$147,'BSE - SENSEX Index Options'!$H:$H,"Weekly*")+SUMIFS('BSE - SENSEX Index Options'!$L:$L,'BSE - SENSEX Index Options'!$C:$C,$A273,'BSE - SENSEX Index Options'!$B:$B,G$147,'BSE - SENSEX Index Options'!$H:$H,"MDAW*")+SUMIFS('BSE - Other Index Options'!$L:$L,'BSE - Other Index Options'!$C:$C,$A273,'BSE - Other Index Options'!$B:$B,G$147,'BSE - Other Index Options'!$H:$H,"Weekly*")+SUMIFS('BSE - Other Index Options'!$L:$L,'BSE - Other Index Options'!$C:$C,$A273,'BSE - Other Index Options'!$B:$B,G$147,'BSE - Other Index Options'!$H:$H,"MDAW*"))</f>
        <v/>
      </c>
      <c r="H273" s="26" t="str">
        <f t="shared" si="9"/>
        <v/>
      </c>
    </row>
    <row r="274" spans="1:8" hidden="1" outlineLevel="1">
      <c r="A274" t="s">
        <v>152</v>
      </c>
      <c r="B274" s="26" t="str">
        <f>IF(SUMIFS('BSE - SENSEX Index Options'!$L:$L,'BSE - SENSEX Index Options'!$C:$C,$A274,'BSE - SENSEX Index Options'!$B:$B,B$147,'BSE - SENSEX Index Options'!$H:$H,"Weekly*")+SUMIFS('BSE - SENSEX Index Options'!$L:$L,'BSE - SENSEX Index Options'!$C:$C,$A274,'BSE - SENSEX Index Options'!$B:$B,B$147,'BSE - SENSEX Index Options'!$H:$H,"MDAW*")+SUMIFS('BSE - Other Index Options'!$L:$L,'BSE - Other Index Options'!$C:$C,$A274,'BSE - Other Index Options'!$B:$B,B$147,'BSE - Other Index Options'!$H:$H,"Weekly*")+SUMIFS('BSE - Other Index Options'!$L:$L,'BSE - Other Index Options'!$C:$C,$A274,'BSE - Other Index Options'!$B:$B,B$147,'BSE - Other Index Options'!$H:$H,"MDAW*")=0,"",SUMIFS('BSE - SENSEX Index Options'!$L:$L,'BSE - SENSEX Index Options'!$C:$C,$A274,'BSE - SENSEX Index Options'!$B:$B,B$147,'BSE - SENSEX Index Options'!$H:$H,"Weekly*")+SUMIFS('BSE - SENSEX Index Options'!$L:$L,'BSE - SENSEX Index Options'!$C:$C,$A274,'BSE - SENSEX Index Options'!$B:$B,B$147,'BSE - SENSEX Index Options'!$H:$H,"MDAW*")+SUMIFS('BSE - Other Index Options'!$L:$L,'BSE - Other Index Options'!$C:$C,$A274,'BSE - Other Index Options'!$B:$B,B$147,'BSE - Other Index Options'!$H:$H,"Weekly*")+SUMIFS('BSE - Other Index Options'!$L:$L,'BSE - Other Index Options'!$C:$C,$A274,'BSE - Other Index Options'!$B:$B,B$147,'BSE - Other Index Options'!$H:$H,"MDAW*"))</f>
        <v/>
      </c>
      <c r="C274" s="26" t="str">
        <f>IF(SUMIFS('BSE - SENSEX Index Options'!$L:$L,'BSE - SENSEX Index Options'!$C:$C,$A274,'BSE - SENSEX Index Options'!$B:$B,C$147,'BSE - SENSEX Index Options'!$H:$H,"Weekly*")+SUMIFS('BSE - SENSEX Index Options'!$L:$L,'BSE - SENSEX Index Options'!$C:$C,$A274,'BSE - SENSEX Index Options'!$B:$B,C$147,'BSE - SENSEX Index Options'!$H:$H,"MDAW*")+SUMIFS('BSE - Other Index Options'!$L:$L,'BSE - Other Index Options'!$C:$C,$A274,'BSE - Other Index Options'!$B:$B,C$147,'BSE - Other Index Options'!$H:$H,"Weekly*")+SUMIFS('BSE - Other Index Options'!$L:$L,'BSE - Other Index Options'!$C:$C,$A274,'BSE - Other Index Options'!$B:$B,C$147,'BSE - Other Index Options'!$H:$H,"MDAW*")=0,"",SUMIFS('BSE - SENSEX Index Options'!$L:$L,'BSE - SENSEX Index Options'!$C:$C,$A274,'BSE - SENSEX Index Options'!$B:$B,C$147,'BSE - SENSEX Index Options'!$H:$H,"Weekly*")+SUMIFS('BSE - SENSEX Index Options'!$L:$L,'BSE - SENSEX Index Options'!$C:$C,$A274,'BSE - SENSEX Index Options'!$B:$B,C$147,'BSE - SENSEX Index Options'!$H:$H,"MDAW*")+SUMIFS('BSE - Other Index Options'!$L:$L,'BSE - Other Index Options'!$C:$C,$A274,'BSE - Other Index Options'!$B:$B,C$147,'BSE - Other Index Options'!$H:$H,"Weekly*")+SUMIFS('BSE - Other Index Options'!$L:$L,'BSE - Other Index Options'!$C:$C,$A274,'BSE - Other Index Options'!$B:$B,C$147,'BSE - Other Index Options'!$H:$H,"MDAW*"))</f>
        <v/>
      </c>
      <c r="D274" s="26" t="str">
        <f>IF(SUMIFS('BSE - SENSEX Index Options'!$L:$L,'BSE - SENSEX Index Options'!$C:$C,$A274,'BSE - SENSEX Index Options'!$B:$B,D$147,'BSE - SENSEX Index Options'!$H:$H,"Weekly*")+SUMIFS('BSE - SENSEX Index Options'!$L:$L,'BSE - SENSEX Index Options'!$C:$C,$A274,'BSE - SENSEX Index Options'!$B:$B,D$147,'BSE - SENSEX Index Options'!$H:$H,"MDAW*")+SUMIFS('BSE - Other Index Options'!$L:$L,'BSE - Other Index Options'!$C:$C,$A274,'BSE - Other Index Options'!$B:$B,D$147,'BSE - Other Index Options'!$H:$H,"Weekly*")+SUMIFS('BSE - Other Index Options'!$L:$L,'BSE - Other Index Options'!$C:$C,$A274,'BSE - Other Index Options'!$B:$B,D$147,'BSE - Other Index Options'!$H:$H,"MDAW*")=0,"",SUMIFS('BSE - SENSEX Index Options'!$L:$L,'BSE - SENSEX Index Options'!$C:$C,$A274,'BSE - SENSEX Index Options'!$B:$B,D$147,'BSE - SENSEX Index Options'!$H:$H,"Weekly*")+SUMIFS('BSE - SENSEX Index Options'!$L:$L,'BSE - SENSEX Index Options'!$C:$C,$A274,'BSE - SENSEX Index Options'!$B:$B,D$147,'BSE - SENSEX Index Options'!$H:$H,"MDAW*")+SUMIFS('BSE - Other Index Options'!$L:$L,'BSE - Other Index Options'!$C:$C,$A274,'BSE - Other Index Options'!$B:$B,D$147,'BSE - Other Index Options'!$H:$H,"Weekly*")+SUMIFS('BSE - Other Index Options'!$L:$L,'BSE - Other Index Options'!$C:$C,$A274,'BSE - Other Index Options'!$B:$B,D$147,'BSE - Other Index Options'!$H:$H,"MDAW*"))</f>
        <v/>
      </c>
      <c r="E274" s="26" t="str">
        <f>IF(SUMIFS('BSE - SENSEX Index Options'!$L:$L,'BSE - SENSEX Index Options'!$C:$C,$A274,'BSE - SENSEX Index Options'!$B:$B,E$147,'BSE - SENSEX Index Options'!$H:$H,"Weekly*")+SUMIFS('BSE - SENSEX Index Options'!$L:$L,'BSE - SENSEX Index Options'!$C:$C,$A274,'BSE - SENSEX Index Options'!$B:$B,E$147,'BSE - SENSEX Index Options'!$H:$H,"MDAW*")+SUMIFS('BSE - Other Index Options'!$L:$L,'BSE - Other Index Options'!$C:$C,$A274,'BSE - Other Index Options'!$B:$B,E$147,'BSE - Other Index Options'!$H:$H,"Weekly*")+SUMIFS('BSE - Other Index Options'!$L:$L,'BSE - Other Index Options'!$C:$C,$A274,'BSE - Other Index Options'!$B:$B,E$147,'BSE - Other Index Options'!$H:$H,"MDAW*")=0,"",SUMIFS('BSE - SENSEX Index Options'!$L:$L,'BSE - SENSEX Index Options'!$C:$C,$A274,'BSE - SENSEX Index Options'!$B:$B,E$147,'BSE - SENSEX Index Options'!$H:$H,"Weekly*")+SUMIFS('BSE - SENSEX Index Options'!$L:$L,'BSE - SENSEX Index Options'!$C:$C,$A274,'BSE - SENSEX Index Options'!$B:$B,E$147,'BSE - SENSEX Index Options'!$H:$H,"MDAW*")+SUMIFS('BSE - Other Index Options'!$L:$L,'BSE - Other Index Options'!$C:$C,$A274,'BSE - Other Index Options'!$B:$B,E$147,'BSE - Other Index Options'!$H:$H,"Weekly*")+SUMIFS('BSE - Other Index Options'!$L:$L,'BSE - Other Index Options'!$C:$C,$A274,'BSE - Other Index Options'!$B:$B,E$147,'BSE - Other Index Options'!$H:$H,"MDAW*"))</f>
        <v/>
      </c>
      <c r="F274" s="26" t="str">
        <f>IF(SUMIFS('BSE - SENSEX Index Options'!$L:$L,'BSE - SENSEX Index Options'!$C:$C,$A274,'BSE - SENSEX Index Options'!$B:$B,F$147,'BSE - SENSEX Index Options'!$H:$H,"Weekly*")+SUMIFS('BSE - SENSEX Index Options'!$L:$L,'BSE - SENSEX Index Options'!$C:$C,$A274,'BSE - SENSEX Index Options'!$B:$B,F$147,'BSE - SENSEX Index Options'!$H:$H,"MDAW*")+SUMIFS('BSE - Other Index Options'!$L:$L,'BSE - Other Index Options'!$C:$C,$A274,'BSE - Other Index Options'!$B:$B,F$147,'BSE - Other Index Options'!$H:$H,"Weekly*")+SUMIFS('BSE - Other Index Options'!$L:$L,'BSE - Other Index Options'!$C:$C,$A274,'BSE - Other Index Options'!$B:$B,F$147,'BSE - Other Index Options'!$H:$H,"MDAW*")=0,"",SUMIFS('BSE - SENSEX Index Options'!$L:$L,'BSE - SENSEX Index Options'!$C:$C,$A274,'BSE - SENSEX Index Options'!$B:$B,F$147,'BSE - SENSEX Index Options'!$H:$H,"Weekly*")+SUMIFS('BSE - SENSEX Index Options'!$L:$L,'BSE - SENSEX Index Options'!$C:$C,$A274,'BSE - SENSEX Index Options'!$B:$B,F$147,'BSE - SENSEX Index Options'!$H:$H,"MDAW*")+SUMIFS('BSE - Other Index Options'!$L:$L,'BSE - Other Index Options'!$C:$C,$A274,'BSE - Other Index Options'!$B:$B,F$147,'BSE - Other Index Options'!$H:$H,"Weekly*")+SUMIFS('BSE - Other Index Options'!$L:$L,'BSE - Other Index Options'!$C:$C,$A274,'BSE - Other Index Options'!$B:$B,F$147,'BSE - Other Index Options'!$H:$H,"MDAW*"))</f>
        <v/>
      </c>
      <c r="G274" s="26" t="str">
        <f>IF(SUMIFS('BSE - SENSEX Index Options'!$L:$L,'BSE - SENSEX Index Options'!$C:$C,$A274,'BSE - SENSEX Index Options'!$B:$B,G$147,'BSE - SENSEX Index Options'!$H:$H,"Weekly*")+SUMIFS('BSE - SENSEX Index Options'!$L:$L,'BSE - SENSEX Index Options'!$C:$C,$A274,'BSE - SENSEX Index Options'!$B:$B,G$147,'BSE - SENSEX Index Options'!$H:$H,"MDAW*")+SUMIFS('BSE - Other Index Options'!$L:$L,'BSE - Other Index Options'!$C:$C,$A274,'BSE - Other Index Options'!$B:$B,G$147,'BSE - Other Index Options'!$H:$H,"Weekly*")+SUMIFS('BSE - Other Index Options'!$L:$L,'BSE - Other Index Options'!$C:$C,$A274,'BSE - Other Index Options'!$B:$B,G$147,'BSE - Other Index Options'!$H:$H,"MDAW*")=0,"",SUMIFS('BSE - SENSEX Index Options'!$L:$L,'BSE - SENSEX Index Options'!$C:$C,$A274,'BSE - SENSEX Index Options'!$B:$B,G$147,'BSE - SENSEX Index Options'!$H:$H,"Weekly*")+SUMIFS('BSE - SENSEX Index Options'!$L:$L,'BSE - SENSEX Index Options'!$C:$C,$A274,'BSE - SENSEX Index Options'!$B:$B,G$147,'BSE - SENSEX Index Options'!$H:$H,"MDAW*")+SUMIFS('BSE - Other Index Options'!$L:$L,'BSE - Other Index Options'!$C:$C,$A274,'BSE - Other Index Options'!$B:$B,G$147,'BSE - Other Index Options'!$H:$H,"Weekly*")+SUMIFS('BSE - Other Index Options'!$L:$L,'BSE - Other Index Options'!$C:$C,$A274,'BSE - Other Index Options'!$B:$B,G$147,'BSE - Other Index Options'!$H:$H,"MDAW*"))</f>
        <v/>
      </c>
      <c r="H274" s="26" t="str">
        <f t="shared" si="9"/>
        <v/>
      </c>
    </row>
    <row r="275" spans="1:8" hidden="1" outlineLevel="1">
      <c r="A275" t="s">
        <v>153</v>
      </c>
      <c r="B275" s="26" t="str">
        <f>IF(SUMIFS('BSE - SENSEX Index Options'!$L:$L,'BSE - SENSEX Index Options'!$C:$C,$A275,'BSE - SENSEX Index Options'!$B:$B,B$147,'BSE - SENSEX Index Options'!$H:$H,"Weekly*")+SUMIFS('BSE - SENSEX Index Options'!$L:$L,'BSE - SENSEX Index Options'!$C:$C,$A275,'BSE - SENSEX Index Options'!$B:$B,B$147,'BSE - SENSEX Index Options'!$H:$H,"MDAW*")+SUMIFS('BSE - Other Index Options'!$L:$L,'BSE - Other Index Options'!$C:$C,$A275,'BSE - Other Index Options'!$B:$B,B$147,'BSE - Other Index Options'!$H:$H,"Weekly*")+SUMIFS('BSE - Other Index Options'!$L:$L,'BSE - Other Index Options'!$C:$C,$A275,'BSE - Other Index Options'!$B:$B,B$147,'BSE - Other Index Options'!$H:$H,"MDAW*")=0,"",SUMIFS('BSE - SENSEX Index Options'!$L:$L,'BSE - SENSEX Index Options'!$C:$C,$A275,'BSE - SENSEX Index Options'!$B:$B,B$147,'BSE - SENSEX Index Options'!$H:$H,"Weekly*")+SUMIFS('BSE - SENSEX Index Options'!$L:$L,'BSE - SENSEX Index Options'!$C:$C,$A275,'BSE - SENSEX Index Options'!$B:$B,B$147,'BSE - SENSEX Index Options'!$H:$H,"MDAW*")+SUMIFS('BSE - Other Index Options'!$L:$L,'BSE - Other Index Options'!$C:$C,$A275,'BSE - Other Index Options'!$B:$B,B$147,'BSE - Other Index Options'!$H:$H,"Weekly*")+SUMIFS('BSE - Other Index Options'!$L:$L,'BSE - Other Index Options'!$C:$C,$A275,'BSE - Other Index Options'!$B:$B,B$147,'BSE - Other Index Options'!$H:$H,"MDAW*"))</f>
        <v/>
      </c>
      <c r="C275" s="26" t="str">
        <f>IF(SUMIFS('BSE - SENSEX Index Options'!$L:$L,'BSE - SENSEX Index Options'!$C:$C,$A275,'BSE - SENSEX Index Options'!$B:$B,C$147,'BSE - SENSEX Index Options'!$H:$H,"Weekly*")+SUMIFS('BSE - SENSEX Index Options'!$L:$L,'BSE - SENSEX Index Options'!$C:$C,$A275,'BSE - SENSEX Index Options'!$B:$B,C$147,'BSE - SENSEX Index Options'!$H:$H,"MDAW*")+SUMIFS('BSE - Other Index Options'!$L:$L,'BSE - Other Index Options'!$C:$C,$A275,'BSE - Other Index Options'!$B:$B,C$147,'BSE - Other Index Options'!$H:$H,"Weekly*")+SUMIFS('BSE - Other Index Options'!$L:$L,'BSE - Other Index Options'!$C:$C,$A275,'BSE - Other Index Options'!$B:$B,C$147,'BSE - Other Index Options'!$H:$H,"MDAW*")=0,"",SUMIFS('BSE - SENSEX Index Options'!$L:$L,'BSE - SENSEX Index Options'!$C:$C,$A275,'BSE - SENSEX Index Options'!$B:$B,C$147,'BSE - SENSEX Index Options'!$H:$H,"Weekly*")+SUMIFS('BSE - SENSEX Index Options'!$L:$L,'BSE - SENSEX Index Options'!$C:$C,$A275,'BSE - SENSEX Index Options'!$B:$B,C$147,'BSE - SENSEX Index Options'!$H:$H,"MDAW*")+SUMIFS('BSE - Other Index Options'!$L:$L,'BSE - Other Index Options'!$C:$C,$A275,'BSE - Other Index Options'!$B:$B,C$147,'BSE - Other Index Options'!$H:$H,"Weekly*")+SUMIFS('BSE - Other Index Options'!$L:$L,'BSE - Other Index Options'!$C:$C,$A275,'BSE - Other Index Options'!$B:$B,C$147,'BSE - Other Index Options'!$H:$H,"MDAW*"))</f>
        <v/>
      </c>
      <c r="D275" s="26" t="str">
        <f>IF(SUMIFS('BSE - SENSEX Index Options'!$L:$L,'BSE - SENSEX Index Options'!$C:$C,$A275,'BSE - SENSEX Index Options'!$B:$B,D$147,'BSE - SENSEX Index Options'!$H:$H,"Weekly*")+SUMIFS('BSE - SENSEX Index Options'!$L:$L,'BSE - SENSEX Index Options'!$C:$C,$A275,'BSE - SENSEX Index Options'!$B:$B,D$147,'BSE - SENSEX Index Options'!$H:$H,"MDAW*")+SUMIFS('BSE - Other Index Options'!$L:$L,'BSE - Other Index Options'!$C:$C,$A275,'BSE - Other Index Options'!$B:$B,D$147,'BSE - Other Index Options'!$H:$H,"Weekly*")+SUMIFS('BSE - Other Index Options'!$L:$L,'BSE - Other Index Options'!$C:$C,$A275,'BSE - Other Index Options'!$B:$B,D$147,'BSE - Other Index Options'!$H:$H,"MDAW*")=0,"",SUMIFS('BSE - SENSEX Index Options'!$L:$L,'BSE - SENSEX Index Options'!$C:$C,$A275,'BSE - SENSEX Index Options'!$B:$B,D$147,'BSE - SENSEX Index Options'!$H:$H,"Weekly*")+SUMIFS('BSE - SENSEX Index Options'!$L:$L,'BSE - SENSEX Index Options'!$C:$C,$A275,'BSE - SENSEX Index Options'!$B:$B,D$147,'BSE - SENSEX Index Options'!$H:$H,"MDAW*")+SUMIFS('BSE - Other Index Options'!$L:$L,'BSE - Other Index Options'!$C:$C,$A275,'BSE - Other Index Options'!$B:$B,D$147,'BSE - Other Index Options'!$H:$H,"Weekly*")+SUMIFS('BSE - Other Index Options'!$L:$L,'BSE - Other Index Options'!$C:$C,$A275,'BSE - Other Index Options'!$B:$B,D$147,'BSE - Other Index Options'!$H:$H,"MDAW*"))</f>
        <v/>
      </c>
      <c r="E275" s="26" t="str">
        <f>IF(SUMIFS('BSE - SENSEX Index Options'!$L:$L,'BSE - SENSEX Index Options'!$C:$C,$A275,'BSE - SENSEX Index Options'!$B:$B,E$147,'BSE - SENSEX Index Options'!$H:$H,"Weekly*")+SUMIFS('BSE - SENSEX Index Options'!$L:$L,'BSE - SENSEX Index Options'!$C:$C,$A275,'BSE - SENSEX Index Options'!$B:$B,E$147,'BSE - SENSEX Index Options'!$H:$H,"MDAW*")+SUMIFS('BSE - Other Index Options'!$L:$L,'BSE - Other Index Options'!$C:$C,$A275,'BSE - Other Index Options'!$B:$B,E$147,'BSE - Other Index Options'!$H:$H,"Weekly*")+SUMIFS('BSE - Other Index Options'!$L:$L,'BSE - Other Index Options'!$C:$C,$A275,'BSE - Other Index Options'!$B:$B,E$147,'BSE - Other Index Options'!$H:$H,"MDAW*")=0,"",SUMIFS('BSE - SENSEX Index Options'!$L:$L,'BSE - SENSEX Index Options'!$C:$C,$A275,'BSE - SENSEX Index Options'!$B:$B,E$147,'BSE - SENSEX Index Options'!$H:$H,"Weekly*")+SUMIFS('BSE - SENSEX Index Options'!$L:$L,'BSE - SENSEX Index Options'!$C:$C,$A275,'BSE - SENSEX Index Options'!$B:$B,E$147,'BSE - SENSEX Index Options'!$H:$H,"MDAW*")+SUMIFS('BSE - Other Index Options'!$L:$L,'BSE - Other Index Options'!$C:$C,$A275,'BSE - Other Index Options'!$B:$B,E$147,'BSE - Other Index Options'!$H:$H,"Weekly*")+SUMIFS('BSE - Other Index Options'!$L:$L,'BSE - Other Index Options'!$C:$C,$A275,'BSE - Other Index Options'!$B:$B,E$147,'BSE - Other Index Options'!$H:$H,"MDAW*"))</f>
        <v/>
      </c>
      <c r="F275" s="26" t="str">
        <f>IF(SUMIFS('BSE - SENSEX Index Options'!$L:$L,'BSE - SENSEX Index Options'!$C:$C,$A275,'BSE - SENSEX Index Options'!$B:$B,F$147,'BSE - SENSEX Index Options'!$H:$H,"Weekly*")+SUMIFS('BSE - SENSEX Index Options'!$L:$L,'BSE - SENSEX Index Options'!$C:$C,$A275,'BSE - SENSEX Index Options'!$B:$B,F$147,'BSE - SENSEX Index Options'!$H:$H,"MDAW*")+SUMIFS('BSE - Other Index Options'!$L:$L,'BSE - Other Index Options'!$C:$C,$A275,'BSE - Other Index Options'!$B:$B,F$147,'BSE - Other Index Options'!$H:$H,"Weekly*")+SUMIFS('BSE - Other Index Options'!$L:$L,'BSE - Other Index Options'!$C:$C,$A275,'BSE - Other Index Options'!$B:$B,F$147,'BSE - Other Index Options'!$H:$H,"MDAW*")=0,"",SUMIFS('BSE - SENSEX Index Options'!$L:$L,'BSE - SENSEX Index Options'!$C:$C,$A275,'BSE - SENSEX Index Options'!$B:$B,F$147,'BSE - SENSEX Index Options'!$H:$H,"Weekly*")+SUMIFS('BSE - SENSEX Index Options'!$L:$L,'BSE - SENSEX Index Options'!$C:$C,$A275,'BSE - SENSEX Index Options'!$B:$B,F$147,'BSE - SENSEX Index Options'!$H:$H,"MDAW*")+SUMIFS('BSE - Other Index Options'!$L:$L,'BSE - Other Index Options'!$C:$C,$A275,'BSE - Other Index Options'!$B:$B,F$147,'BSE - Other Index Options'!$H:$H,"Weekly*")+SUMIFS('BSE - Other Index Options'!$L:$L,'BSE - Other Index Options'!$C:$C,$A275,'BSE - Other Index Options'!$B:$B,F$147,'BSE - Other Index Options'!$H:$H,"MDAW*"))</f>
        <v/>
      </c>
      <c r="G275" s="26" t="str">
        <f>IF(SUMIFS('BSE - SENSEX Index Options'!$L:$L,'BSE - SENSEX Index Options'!$C:$C,$A275,'BSE - SENSEX Index Options'!$B:$B,G$147,'BSE - SENSEX Index Options'!$H:$H,"Weekly*")+SUMIFS('BSE - SENSEX Index Options'!$L:$L,'BSE - SENSEX Index Options'!$C:$C,$A275,'BSE - SENSEX Index Options'!$B:$B,G$147,'BSE - SENSEX Index Options'!$H:$H,"MDAW*")+SUMIFS('BSE - Other Index Options'!$L:$L,'BSE - Other Index Options'!$C:$C,$A275,'BSE - Other Index Options'!$B:$B,G$147,'BSE - Other Index Options'!$H:$H,"Weekly*")+SUMIFS('BSE - Other Index Options'!$L:$L,'BSE - Other Index Options'!$C:$C,$A275,'BSE - Other Index Options'!$B:$B,G$147,'BSE - Other Index Options'!$H:$H,"MDAW*")=0,"",SUMIFS('BSE - SENSEX Index Options'!$L:$L,'BSE - SENSEX Index Options'!$C:$C,$A275,'BSE - SENSEX Index Options'!$B:$B,G$147,'BSE - SENSEX Index Options'!$H:$H,"Weekly*")+SUMIFS('BSE - SENSEX Index Options'!$L:$L,'BSE - SENSEX Index Options'!$C:$C,$A275,'BSE - SENSEX Index Options'!$B:$B,G$147,'BSE - SENSEX Index Options'!$H:$H,"MDAW*")+SUMIFS('BSE - Other Index Options'!$L:$L,'BSE - Other Index Options'!$C:$C,$A275,'BSE - Other Index Options'!$B:$B,G$147,'BSE - Other Index Options'!$H:$H,"Weekly*")+SUMIFS('BSE - Other Index Options'!$L:$L,'BSE - Other Index Options'!$C:$C,$A275,'BSE - Other Index Options'!$B:$B,G$147,'BSE - Other Index Options'!$H:$H,"MDAW*"))</f>
        <v/>
      </c>
      <c r="H275" s="26" t="str">
        <f t="shared" si="9"/>
        <v/>
      </c>
    </row>
    <row r="276" spans="1:8" hidden="1" outlineLevel="1">
      <c r="A276" t="s">
        <v>154</v>
      </c>
      <c r="B276" s="26" t="str">
        <f>IF(SUMIFS('BSE - SENSEX Index Options'!$L:$L,'BSE - SENSEX Index Options'!$C:$C,$A276,'BSE - SENSEX Index Options'!$B:$B,B$147,'BSE - SENSEX Index Options'!$H:$H,"Weekly*")+SUMIFS('BSE - SENSEX Index Options'!$L:$L,'BSE - SENSEX Index Options'!$C:$C,$A276,'BSE - SENSEX Index Options'!$B:$B,B$147,'BSE - SENSEX Index Options'!$H:$H,"MDAW*")+SUMIFS('BSE - Other Index Options'!$L:$L,'BSE - Other Index Options'!$C:$C,$A276,'BSE - Other Index Options'!$B:$B,B$147,'BSE - Other Index Options'!$H:$H,"Weekly*")+SUMIFS('BSE - Other Index Options'!$L:$L,'BSE - Other Index Options'!$C:$C,$A276,'BSE - Other Index Options'!$B:$B,B$147,'BSE - Other Index Options'!$H:$H,"MDAW*")=0,"",SUMIFS('BSE - SENSEX Index Options'!$L:$L,'BSE - SENSEX Index Options'!$C:$C,$A276,'BSE - SENSEX Index Options'!$B:$B,B$147,'BSE - SENSEX Index Options'!$H:$H,"Weekly*")+SUMIFS('BSE - SENSEX Index Options'!$L:$L,'BSE - SENSEX Index Options'!$C:$C,$A276,'BSE - SENSEX Index Options'!$B:$B,B$147,'BSE - SENSEX Index Options'!$H:$H,"MDAW*")+SUMIFS('BSE - Other Index Options'!$L:$L,'BSE - Other Index Options'!$C:$C,$A276,'BSE - Other Index Options'!$B:$B,B$147,'BSE - Other Index Options'!$H:$H,"Weekly*")+SUMIFS('BSE - Other Index Options'!$L:$L,'BSE - Other Index Options'!$C:$C,$A276,'BSE - Other Index Options'!$B:$B,B$147,'BSE - Other Index Options'!$H:$H,"MDAW*"))</f>
        <v/>
      </c>
      <c r="C276" s="26" t="str">
        <f>IF(SUMIFS('BSE - SENSEX Index Options'!$L:$L,'BSE - SENSEX Index Options'!$C:$C,$A276,'BSE - SENSEX Index Options'!$B:$B,C$147,'BSE - SENSEX Index Options'!$H:$H,"Weekly*")+SUMIFS('BSE - SENSEX Index Options'!$L:$L,'BSE - SENSEX Index Options'!$C:$C,$A276,'BSE - SENSEX Index Options'!$B:$B,C$147,'BSE - SENSEX Index Options'!$H:$H,"MDAW*")+SUMIFS('BSE - Other Index Options'!$L:$L,'BSE - Other Index Options'!$C:$C,$A276,'BSE - Other Index Options'!$B:$B,C$147,'BSE - Other Index Options'!$H:$H,"Weekly*")+SUMIFS('BSE - Other Index Options'!$L:$L,'BSE - Other Index Options'!$C:$C,$A276,'BSE - Other Index Options'!$B:$B,C$147,'BSE - Other Index Options'!$H:$H,"MDAW*")=0,"",SUMIFS('BSE - SENSEX Index Options'!$L:$L,'BSE - SENSEX Index Options'!$C:$C,$A276,'BSE - SENSEX Index Options'!$B:$B,C$147,'BSE - SENSEX Index Options'!$H:$H,"Weekly*")+SUMIFS('BSE - SENSEX Index Options'!$L:$L,'BSE - SENSEX Index Options'!$C:$C,$A276,'BSE - SENSEX Index Options'!$B:$B,C$147,'BSE - SENSEX Index Options'!$H:$H,"MDAW*")+SUMIFS('BSE - Other Index Options'!$L:$L,'BSE - Other Index Options'!$C:$C,$A276,'BSE - Other Index Options'!$B:$B,C$147,'BSE - Other Index Options'!$H:$H,"Weekly*")+SUMIFS('BSE - Other Index Options'!$L:$L,'BSE - Other Index Options'!$C:$C,$A276,'BSE - Other Index Options'!$B:$B,C$147,'BSE - Other Index Options'!$H:$H,"MDAW*"))</f>
        <v/>
      </c>
      <c r="D276" s="26" t="str">
        <f>IF(SUMIFS('BSE - SENSEX Index Options'!$L:$L,'BSE - SENSEX Index Options'!$C:$C,$A276,'BSE - SENSEX Index Options'!$B:$B,D$147,'BSE - SENSEX Index Options'!$H:$H,"Weekly*")+SUMIFS('BSE - SENSEX Index Options'!$L:$L,'BSE - SENSEX Index Options'!$C:$C,$A276,'BSE - SENSEX Index Options'!$B:$B,D$147,'BSE - SENSEX Index Options'!$H:$H,"MDAW*")+SUMIFS('BSE - Other Index Options'!$L:$L,'BSE - Other Index Options'!$C:$C,$A276,'BSE - Other Index Options'!$B:$B,D$147,'BSE - Other Index Options'!$H:$H,"Weekly*")+SUMIFS('BSE - Other Index Options'!$L:$L,'BSE - Other Index Options'!$C:$C,$A276,'BSE - Other Index Options'!$B:$B,D$147,'BSE - Other Index Options'!$H:$H,"MDAW*")=0,"",SUMIFS('BSE - SENSEX Index Options'!$L:$L,'BSE - SENSEX Index Options'!$C:$C,$A276,'BSE - SENSEX Index Options'!$B:$B,D$147,'BSE - SENSEX Index Options'!$H:$H,"Weekly*")+SUMIFS('BSE - SENSEX Index Options'!$L:$L,'BSE - SENSEX Index Options'!$C:$C,$A276,'BSE - SENSEX Index Options'!$B:$B,D$147,'BSE - SENSEX Index Options'!$H:$H,"MDAW*")+SUMIFS('BSE - Other Index Options'!$L:$L,'BSE - Other Index Options'!$C:$C,$A276,'BSE - Other Index Options'!$B:$B,D$147,'BSE - Other Index Options'!$H:$H,"Weekly*")+SUMIFS('BSE - Other Index Options'!$L:$L,'BSE - Other Index Options'!$C:$C,$A276,'BSE - Other Index Options'!$B:$B,D$147,'BSE - Other Index Options'!$H:$H,"MDAW*"))</f>
        <v/>
      </c>
      <c r="E276" s="26" t="str">
        <f>IF(SUMIFS('BSE - SENSEX Index Options'!$L:$L,'BSE - SENSEX Index Options'!$C:$C,$A276,'BSE - SENSEX Index Options'!$B:$B,E$147,'BSE - SENSEX Index Options'!$H:$H,"Weekly*")+SUMIFS('BSE - SENSEX Index Options'!$L:$L,'BSE - SENSEX Index Options'!$C:$C,$A276,'BSE - SENSEX Index Options'!$B:$B,E$147,'BSE - SENSEX Index Options'!$H:$H,"MDAW*")+SUMIFS('BSE - Other Index Options'!$L:$L,'BSE - Other Index Options'!$C:$C,$A276,'BSE - Other Index Options'!$B:$B,E$147,'BSE - Other Index Options'!$H:$H,"Weekly*")+SUMIFS('BSE - Other Index Options'!$L:$L,'BSE - Other Index Options'!$C:$C,$A276,'BSE - Other Index Options'!$B:$B,E$147,'BSE - Other Index Options'!$H:$H,"MDAW*")=0,"",SUMIFS('BSE - SENSEX Index Options'!$L:$L,'BSE - SENSEX Index Options'!$C:$C,$A276,'BSE - SENSEX Index Options'!$B:$B,E$147,'BSE - SENSEX Index Options'!$H:$H,"Weekly*")+SUMIFS('BSE - SENSEX Index Options'!$L:$L,'BSE - SENSEX Index Options'!$C:$C,$A276,'BSE - SENSEX Index Options'!$B:$B,E$147,'BSE - SENSEX Index Options'!$H:$H,"MDAW*")+SUMIFS('BSE - Other Index Options'!$L:$L,'BSE - Other Index Options'!$C:$C,$A276,'BSE - Other Index Options'!$B:$B,E$147,'BSE - Other Index Options'!$H:$H,"Weekly*")+SUMIFS('BSE - Other Index Options'!$L:$L,'BSE - Other Index Options'!$C:$C,$A276,'BSE - Other Index Options'!$B:$B,E$147,'BSE - Other Index Options'!$H:$H,"MDAW*"))</f>
        <v/>
      </c>
      <c r="F276" s="26" t="str">
        <f>IF(SUMIFS('BSE - SENSEX Index Options'!$L:$L,'BSE - SENSEX Index Options'!$C:$C,$A276,'BSE - SENSEX Index Options'!$B:$B,F$147,'BSE - SENSEX Index Options'!$H:$H,"Weekly*")+SUMIFS('BSE - SENSEX Index Options'!$L:$L,'BSE - SENSEX Index Options'!$C:$C,$A276,'BSE - SENSEX Index Options'!$B:$B,F$147,'BSE - SENSEX Index Options'!$H:$H,"MDAW*")+SUMIFS('BSE - Other Index Options'!$L:$L,'BSE - Other Index Options'!$C:$C,$A276,'BSE - Other Index Options'!$B:$B,F$147,'BSE - Other Index Options'!$H:$H,"Weekly*")+SUMIFS('BSE - Other Index Options'!$L:$L,'BSE - Other Index Options'!$C:$C,$A276,'BSE - Other Index Options'!$B:$B,F$147,'BSE - Other Index Options'!$H:$H,"MDAW*")=0,"",SUMIFS('BSE - SENSEX Index Options'!$L:$L,'BSE - SENSEX Index Options'!$C:$C,$A276,'BSE - SENSEX Index Options'!$B:$B,F$147,'BSE - SENSEX Index Options'!$H:$H,"Weekly*")+SUMIFS('BSE - SENSEX Index Options'!$L:$L,'BSE - SENSEX Index Options'!$C:$C,$A276,'BSE - SENSEX Index Options'!$B:$B,F$147,'BSE - SENSEX Index Options'!$H:$H,"MDAW*")+SUMIFS('BSE - Other Index Options'!$L:$L,'BSE - Other Index Options'!$C:$C,$A276,'BSE - Other Index Options'!$B:$B,F$147,'BSE - Other Index Options'!$H:$H,"Weekly*")+SUMIFS('BSE - Other Index Options'!$L:$L,'BSE - Other Index Options'!$C:$C,$A276,'BSE - Other Index Options'!$B:$B,F$147,'BSE - Other Index Options'!$H:$H,"MDAW*"))</f>
        <v/>
      </c>
      <c r="G276" s="26" t="str">
        <f>IF(SUMIFS('BSE - SENSEX Index Options'!$L:$L,'BSE - SENSEX Index Options'!$C:$C,$A276,'BSE - SENSEX Index Options'!$B:$B,G$147,'BSE - SENSEX Index Options'!$H:$H,"Weekly*")+SUMIFS('BSE - SENSEX Index Options'!$L:$L,'BSE - SENSEX Index Options'!$C:$C,$A276,'BSE - SENSEX Index Options'!$B:$B,G$147,'BSE - SENSEX Index Options'!$H:$H,"MDAW*")+SUMIFS('BSE - Other Index Options'!$L:$L,'BSE - Other Index Options'!$C:$C,$A276,'BSE - Other Index Options'!$B:$B,G$147,'BSE - Other Index Options'!$H:$H,"Weekly*")+SUMIFS('BSE - Other Index Options'!$L:$L,'BSE - Other Index Options'!$C:$C,$A276,'BSE - Other Index Options'!$B:$B,G$147,'BSE - Other Index Options'!$H:$H,"MDAW*")=0,"",SUMIFS('BSE - SENSEX Index Options'!$L:$L,'BSE - SENSEX Index Options'!$C:$C,$A276,'BSE - SENSEX Index Options'!$B:$B,G$147,'BSE - SENSEX Index Options'!$H:$H,"Weekly*")+SUMIFS('BSE - SENSEX Index Options'!$L:$L,'BSE - SENSEX Index Options'!$C:$C,$A276,'BSE - SENSEX Index Options'!$B:$B,G$147,'BSE - SENSEX Index Options'!$H:$H,"MDAW*")+SUMIFS('BSE - Other Index Options'!$L:$L,'BSE - Other Index Options'!$C:$C,$A276,'BSE - Other Index Options'!$B:$B,G$147,'BSE - Other Index Options'!$H:$H,"Weekly*")+SUMIFS('BSE - Other Index Options'!$L:$L,'BSE - Other Index Options'!$C:$C,$A276,'BSE - Other Index Options'!$B:$B,G$147,'BSE - Other Index Options'!$H:$H,"MDAW*"))</f>
        <v/>
      </c>
      <c r="H276" s="26" t="str">
        <f t="shared" ref="H276:H285" si="10">IF(SUM(B276:G276)=0,"",SUM(B276:G276))</f>
        <v/>
      </c>
    </row>
    <row r="277" spans="1:8" hidden="1" outlineLevel="1">
      <c r="A277" t="s">
        <v>155</v>
      </c>
      <c r="B277" s="26" t="str">
        <f>IF(SUMIFS('BSE - SENSEX Index Options'!$L:$L,'BSE - SENSEX Index Options'!$C:$C,$A277,'BSE - SENSEX Index Options'!$B:$B,B$147,'BSE - SENSEX Index Options'!$H:$H,"Weekly*")+SUMIFS('BSE - SENSEX Index Options'!$L:$L,'BSE - SENSEX Index Options'!$C:$C,$A277,'BSE - SENSEX Index Options'!$B:$B,B$147,'BSE - SENSEX Index Options'!$H:$H,"MDAW*")+SUMIFS('BSE - Other Index Options'!$L:$L,'BSE - Other Index Options'!$C:$C,$A277,'BSE - Other Index Options'!$B:$B,B$147,'BSE - Other Index Options'!$H:$H,"Weekly*")+SUMIFS('BSE - Other Index Options'!$L:$L,'BSE - Other Index Options'!$C:$C,$A277,'BSE - Other Index Options'!$B:$B,B$147,'BSE - Other Index Options'!$H:$H,"MDAW*")=0,"",SUMIFS('BSE - SENSEX Index Options'!$L:$L,'BSE - SENSEX Index Options'!$C:$C,$A277,'BSE - SENSEX Index Options'!$B:$B,B$147,'BSE - SENSEX Index Options'!$H:$H,"Weekly*")+SUMIFS('BSE - SENSEX Index Options'!$L:$L,'BSE - SENSEX Index Options'!$C:$C,$A277,'BSE - SENSEX Index Options'!$B:$B,B$147,'BSE - SENSEX Index Options'!$H:$H,"MDAW*")+SUMIFS('BSE - Other Index Options'!$L:$L,'BSE - Other Index Options'!$C:$C,$A277,'BSE - Other Index Options'!$B:$B,B$147,'BSE - Other Index Options'!$H:$H,"Weekly*")+SUMIFS('BSE - Other Index Options'!$L:$L,'BSE - Other Index Options'!$C:$C,$A277,'BSE - Other Index Options'!$B:$B,B$147,'BSE - Other Index Options'!$H:$H,"MDAW*"))</f>
        <v/>
      </c>
      <c r="C277" s="26" t="str">
        <f>IF(SUMIFS('BSE - SENSEX Index Options'!$L:$L,'BSE - SENSEX Index Options'!$C:$C,$A277,'BSE - SENSEX Index Options'!$B:$B,C$147,'BSE - SENSEX Index Options'!$H:$H,"Weekly*")+SUMIFS('BSE - SENSEX Index Options'!$L:$L,'BSE - SENSEX Index Options'!$C:$C,$A277,'BSE - SENSEX Index Options'!$B:$B,C$147,'BSE - SENSEX Index Options'!$H:$H,"MDAW*")+SUMIFS('BSE - Other Index Options'!$L:$L,'BSE - Other Index Options'!$C:$C,$A277,'BSE - Other Index Options'!$B:$B,C$147,'BSE - Other Index Options'!$H:$H,"Weekly*")+SUMIFS('BSE - Other Index Options'!$L:$L,'BSE - Other Index Options'!$C:$C,$A277,'BSE - Other Index Options'!$B:$B,C$147,'BSE - Other Index Options'!$H:$H,"MDAW*")=0,"",SUMIFS('BSE - SENSEX Index Options'!$L:$L,'BSE - SENSEX Index Options'!$C:$C,$A277,'BSE - SENSEX Index Options'!$B:$B,C$147,'BSE - SENSEX Index Options'!$H:$H,"Weekly*")+SUMIFS('BSE - SENSEX Index Options'!$L:$L,'BSE - SENSEX Index Options'!$C:$C,$A277,'BSE - SENSEX Index Options'!$B:$B,C$147,'BSE - SENSEX Index Options'!$H:$H,"MDAW*")+SUMIFS('BSE - Other Index Options'!$L:$L,'BSE - Other Index Options'!$C:$C,$A277,'BSE - Other Index Options'!$B:$B,C$147,'BSE - Other Index Options'!$H:$H,"Weekly*")+SUMIFS('BSE - Other Index Options'!$L:$L,'BSE - Other Index Options'!$C:$C,$A277,'BSE - Other Index Options'!$B:$B,C$147,'BSE - Other Index Options'!$H:$H,"MDAW*"))</f>
        <v/>
      </c>
      <c r="D277" s="26" t="str">
        <f>IF(SUMIFS('BSE - SENSEX Index Options'!$L:$L,'BSE - SENSEX Index Options'!$C:$C,$A277,'BSE - SENSEX Index Options'!$B:$B,D$147,'BSE - SENSEX Index Options'!$H:$H,"Weekly*")+SUMIFS('BSE - SENSEX Index Options'!$L:$L,'BSE - SENSEX Index Options'!$C:$C,$A277,'BSE - SENSEX Index Options'!$B:$B,D$147,'BSE - SENSEX Index Options'!$H:$H,"MDAW*")+SUMIFS('BSE - Other Index Options'!$L:$L,'BSE - Other Index Options'!$C:$C,$A277,'BSE - Other Index Options'!$B:$B,D$147,'BSE - Other Index Options'!$H:$H,"Weekly*")+SUMIFS('BSE - Other Index Options'!$L:$L,'BSE - Other Index Options'!$C:$C,$A277,'BSE - Other Index Options'!$B:$B,D$147,'BSE - Other Index Options'!$H:$H,"MDAW*")=0,"",SUMIFS('BSE - SENSEX Index Options'!$L:$L,'BSE - SENSEX Index Options'!$C:$C,$A277,'BSE - SENSEX Index Options'!$B:$B,D$147,'BSE - SENSEX Index Options'!$H:$H,"Weekly*")+SUMIFS('BSE - SENSEX Index Options'!$L:$L,'BSE - SENSEX Index Options'!$C:$C,$A277,'BSE - SENSEX Index Options'!$B:$B,D$147,'BSE - SENSEX Index Options'!$H:$H,"MDAW*")+SUMIFS('BSE - Other Index Options'!$L:$L,'BSE - Other Index Options'!$C:$C,$A277,'BSE - Other Index Options'!$B:$B,D$147,'BSE - Other Index Options'!$H:$H,"Weekly*")+SUMIFS('BSE - Other Index Options'!$L:$L,'BSE - Other Index Options'!$C:$C,$A277,'BSE - Other Index Options'!$B:$B,D$147,'BSE - Other Index Options'!$H:$H,"MDAW*"))</f>
        <v/>
      </c>
      <c r="E277" s="26" t="str">
        <f>IF(SUMIFS('BSE - SENSEX Index Options'!$L:$L,'BSE - SENSEX Index Options'!$C:$C,$A277,'BSE - SENSEX Index Options'!$B:$B,E$147,'BSE - SENSEX Index Options'!$H:$H,"Weekly*")+SUMIFS('BSE - SENSEX Index Options'!$L:$L,'BSE - SENSEX Index Options'!$C:$C,$A277,'BSE - SENSEX Index Options'!$B:$B,E$147,'BSE - SENSEX Index Options'!$H:$H,"MDAW*")+SUMIFS('BSE - Other Index Options'!$L:$L,'BSE - Other Index Options'!$C:$C,$A277,'BSE - Other Index Options'!$B:$B,E$147,'BSE - Other Index Options'!$H:$H,"Weekly*")+SUMIFS('BSE - Other Index Options'!$L:$L,'BSE - Other Index Options'!$C:$C,$A277,'BSE - Other Index Options'!$B:$B,E$147,'BSE - Other Index Options'!$H:$H,"MDAW*")=0,"",SUMIFS('BSE - SENSEX Index Options'!$L:$L,'BSE - SENSEX Index Options'!$C:$C,$A277,'BSE - SENSEX Index Options'!$B:$B,E$147,'BSE - SENSEX Index Options'!$H:$H,"Weekly*")+SUMIFS('BSE - SENSEX Index Options'!$L:$L,'BSE - SENSEX Index Options'!$C:$C,$A277,'BSE - SENSEX Index Options'!$B:$B,E$147,'BSE - SENSEX Index Options'!$H:$H,"MDAW*")+SUMIFS('BSE - Other Index Options'!$L:$L,'BSE - Other Index Options'!$C:$C,$A277,'BSE - Other Index Options'!$B:$B,E$147,'BSE - Other Index Options'!$H:$H,"Weekly*")+SUMIFS('BSE - Other Index Options'!$L:$L,'BSE - Other Index Options'!$C:$C,$A277,'BSE - Other Index Options'!$B:$B,E$147,'BSE - Other Index Options'!$H:$H,"MDAW*"))</f>
        <v/>
      </c>
      <c r="F277" s="26" t="str">
        <f>IF(SUMIFS('BSE - SENSEX Index Options'!$L:$L,'BSE - SENSEX Index Options'!$C:$C,$A277,'BSE - SENSEX Index Options'!$B:$B,F$147,'BSE - SENSEX Index Options'!$H:$H,"Weekly*")+SUMIFS('BSE - SENSEX Index Options'!$L:$L,'BSE - SENSEX Index Options'!$C:$C,$A277,'BSE - SENSEX Index Options'!$B:$B,F$147,'BSE - SENSEX Index Options'!$H:$H,"MDAW*")+SUMIFS('BSE - Other Index Options'!$L:$L,'BSE - Other Index Options'!$C:$C,$A277,'BSE - Other Index Options'!$B:$B,F$147,'BSE - Other Index Options'!$H:$H,"Weekly*")+SUMIFS('BSE - Other Index Options'!$L:$L,'BSE - Other Index Options'!$C:$C,$A277,'BSE - Other Index Options'!$B:$B,F$147,'BSE - Other Index Options'!$H:$H,"MDAW*")=0,"",SUMIFS('BSE - SENSEX Index Options'!$L:$L,'BSE - SENSEX Index Options'!$C:$C,$A277,'BSE - SENSEX Index Options'!$B:$B,F$147,'BSE - SENSEX Index Options'!$H:$H,"Weekly*")+SUMIFS('BSE - SENSEX Index Options'!$L:$L,'BSE - SENSEX Index Options'!$C:$C,$A277,'BSE - SENSEX Index Options'!$B:$B,F$147,'BSE - SENSEX Index Options'!$H:$H,"MDAW*")+SUMIFS('BSE - Other Index Options'!$L:$L,'BSE - Other Index Options'!$C:$C,$A277,'BSE - Other Index Options'!$B:$B,F$147,'BSE - Other Index Options'!$H:$H,"Weekly*")+SUMIFS('BSE - Other Index Options'!$L:$L,'BSE - Other Index Options'!$C:$C,$A277,'BSE - Other Index Options'!$B:$B,F$147,'BSE - Other Index Options'!$H:$H,"MDAW*"))</f>
        <v/>
      </c>
      <c r="G277" s="26" t="str">
        <f>IF(SUMIFS('BSE - SENSEX Index Options'!$L:$L,'BSE - SENSEX Index Options'!$C:$C,$A277,'BSE - SENSEX Index Options'!$B:$B,G$147,'BSE - SENSEX Index Options'!$H:$H,"Weekly*")+SUMIFS('BSE - SENSEX Index Options'!$L:$L,'BSE - SENSEX Index Options'!$C:$C,$A277,'BSE - SENSEX Index Options'!$B:$B,G$147,'BSE - SENSEX Index Options'!$H:$H,"MDAW*")+SUMIFS('BSE - Other Index Options'!$L:$L,'BSE - Other Index Options'!$C:$C,$A277,'BSE - Other Index Options'!$B:$B,G$147,'BSE - Other Index Options'!$H:$H,"Weekly*")+SUMIFS('BSE - Other Index Options'!$L:$L,'BSE - Other Index Options'!$C:$C,$A277,'BSE - Other Index Options'!$B:$B,G$147,'BSE - Other Index Options'!$H:$H,"MDAW*")=0,"",SUMIFS('BSE - SENSEX Index Options'!$L:$L,'BSE - SENSEX Index Options'!$C:$C,$A277,'BSE - SENSEX Index Options'!$B:$B,G$147,'BSE - SENSEX Index Options'!$H:$H,"Weekly*")+SUMIFS('BSE - SENSEX Index Options'!$L:$L,'BSE - SENSEX Index Options'!$C:$C,$A277,'BSE - SENSEX Index Options'!$B:$B,G$147,'BSE - SENSEX Index Options'!$H:$H,"MDAW*")+SUMIFS('BSE - Other Index Options'!$L:$L,'BSE - Other Index Options'!$C:$C,$A277,'BSE - Other Index Options'!$B:$B,G$147,'BSE - Other Index Options'!$H:$H,"Weekly*")+SUMIFS('BSE - Other Index Options'!$L:$L,'BSE - Other Index Options'!$C:$C,$A277,'BSE - Other Index Options'!$B:$B,G$147,'BSE - Other Index Options'!$H:$H,"MDAW*"))</f>
        <v/>
      </c>
      <c r="H277" s="26" t="str">
        <f t="shared" si="10"/>
        <v/>
      </c>
    </row>
    <row r="278" spans="1:8" hidden="1" outlineLevel="1">
      <c r="A278" t="s">
        <v>156</v>
      </c>
      <c r="B278" s="26" t="str">
        <f>IF(SUMIFS('BSE - SENSEX Index Options'!$L:$L,'BSE - SENSEX Index Options'!$C:$C,$A278,'BSE - SENSEX Index Options'!$B:$B,B$147,'BSE - SENSEX Index Options'!$H:$H,"Weekly*")+SUMIFS('BSE - SENSEX Index Options'!$L:$L,'BSE - SENSEX Index Options'!$C:$C,$A278,'BSE - SENSEX Index Options'!$B:$B,B$147,'BSE - SENSEX Index Options'!$H:$H,"MDAW*")+SUMIFS('BSE - Other Index Options'!$L:$L,'BSE - Other Index Options'!$C:$C,$A278,'BSE - Other Index Options'!$B:$B,B$147,'BSE - Other Index Options'!$H:$H,"Weekly*")+SUMIFS('BSE - Other Index Options'!$L:$L,'BSE - Other Index Options'!$C:$C,$A278,'BSE - Other Index Options'!$B:$B,B$147,'BSE - Other Index Options'!$H:$H,"MDAW*")=0,"",SUMIFS('BSE - SENSEX Index Options'!$L:$L,'BSE - SENSEX Index Options'!$C:$C,$A278,'BSE - SENSEX Index Options'!$B:$B,B$147,'BSE - SENSEX Index Options'!$H:$H,"Weekly*")+SUMIFS('BSE - SENSEX Index Options'!$L:$L,'BSE - SENSEX Index Options'!$C:$C,$A278,'BSE - SENSEX Index Options'!$B:$B,B$147,'BSE - SENSEX Index Options'!$H:$H,"MDAW*")+SUMIFS('BSE - Other Index Options'!$L:$L,'BSE - Other Index Options'!$C:$C,$A278,'BSE - Other Index Options'!$B:$B,B$147,'BSE - Other Index Options'!$H:$H,"Weekly*")+SUMIFS('BSE - Other Index Options'!$L:$L,'BSE - Other Index Options'!$C:$C,$A278,'BSE - Other Index Options'!$B:$B,B$147,'BSE - Other Index Options'!$H:$H,"MDAW*"))</f>
        <v/>
      </c>
      <c r="C278" s="26" t="str">
        <f>IF(SUMIFS('BSE - SENSEX Index Options'!$L:$L,'BSE - SENSEX Index Options'!$C:$C,$A278,'BSE - SENSEX Index Options'!$B:$B,C$147,'BSE - SENSEX Index Options'!$H:$H,"Weekly*")+SUMIFS('BSE - SENSEX Index Options'!$L:$L,'BSE - SENSEX Index Options'!$C:$C,$A278,'BSE - SENSEX Index Options'!$B:$B,C$147,'BSE - SENSEX Index Options'!$H:$H,"MDAW*")+SUMIFS('BSE - Other Index Options'!$L:$L,'BSE - Other Index Options'!$C:$C,$A278,'BSE - Other Index Options'!$B:$B,C$147,'BSE - Other Index Options'!$H:$H,"Weekly*")+SUMIFS('BSE - Other Index Options'!$L:$L,'BSE - Other Index Options'!$C:$C,$A278,'BSE - Other Index Options'!$B:$B,C$147,'BSE - Other Index Options'!$H:$H,"MDAW*")=0,"",SUMIFS('BSE - SENSEX Index Options'!$L:$L,'BSE - SENSEX Index Options'!$C:$C,$A278,'BSE - SENSEX Index Options'!$B:$B,C$147,'BSE - SENSEX Index Options'!$H:$H,"Weekly*")+SUMIFS('BSE - SENSEX Index Options'!$L:$L,'BSE - SENSEX Index Options'!$C:$C,$A278,'BSE - SENSEX Index Options'!$B:$B,C$147,'BSE - SENSEX Index Options'!$H:$H,"MDAW*")+SUMIFS('BSE - Other Index Options'!$L:$L,'BSE - Other Index Options'!$C:$C,$A278,'BSE - Other Index Options'!$B:$B,C$147,'BSE - Other Index Options'!$H:$H,"Weekly*")+SUMIFS('BSE - Other Index Options'!$L:$L,'BSE - Other Index Options'!$C:$C,$A278,'BSE - Other Index Options'!$B:$B,C$147,'BSE - Other Index Options'!$H:$H,"MDAW*"))</f>
        <v/>
      </c>
      <c r="D278" s="26" t="str">
        <f>IF(SUMIFS('BSE - SENSEX Index Options'!$L:$L,'BSE - SENSEX Index Options'!$C:$C,$A278,'BSE - SENSEX Index Options'!$B:$B,D$147,'BSE - SENSEX Index Options'!$H:$H,"Weekly*")+SUMIFS('BSE - SENSEX Index Options'!$L:$L,'BSE - SENSEX Index Options'!$C:$C,$A278,'BSE - SENSEX Index Options'!$B:$B,D$147,'BSE - SENSEX Index Options'!$H:$H,"MDAW*")+SUMIFS('BSE - Other Index Options'!$L:$L,'BSE - Other Index Options'!$C:$C,$A278,'BSE - Other Index Options'!$B:$B,D$147,'BSE - Other Index Options'!$H:$H,"Weekly*")+SUMIFS('BSE - Other Index Options'!$L:$L,'BSE - Other Index Options'!$C:$C,$A278,'BSE - Other Index Options'!$B:$B,D$147,'BSE - Other Index Options'!$H:$H,"MDAW*")=0,"",SUMIFS('BSE - SENSEX Index Options'!$L:$L,'BSE - SENSEX Index Options'!$C:$C,$A278,'BSE - SENSEX Index Options'!$B:$B,D$147,'BSE - SENSEX Index Options'!$H:$H,"Weekly*")+SUMIFS('BSE - SENSEX Index Options'!$L:$L,'BSE - SENSEX Index Options'!$C:$C,$A278,'BSE - SENSEX Index Options'!$B:$B,D$147,'BSE - SENSEX Index Options'!$H:$H,"MDAW*")+SUMIFS('BSE - Other Index Options'!$L:$L,'BSE - Other Index Options'!$C:$C,$A278,'BSE - Other Index Options'!$B:$B,D$147,'BSE - Other Index Options'!$H:$H,"Weekly*")+SUMIFS('BSE - Other Index Options'!$L:$L,'BSE - Other Index Options'!$C:$C,$A278,'BSE - Other Index Options'!$B:$B,D$147,'BSE - Other Index Options'!$H:$H,"MDAW*"))</f>
        <v/>
      </c>
      <c r="E278" s="26" t="str">
        <f>IF(SUMIFS('BSE - SENSEX Index Options'!$L:$L,'BSE - SENSEX Index Options'!$C:$C,$A278,'BSE - SENSEX Index Options'!$B:$B,E$147,'BSE - SENSEX Index Options'!$H:$H,"Weekly*")+SUMIFS('BSE - SENSEX Index Options'!$L:$L,'BSE - SENSEX Index Options'!$C:$C,$A278,'BSE - SENSEX Index Options'!$B:$B,E$147,'BSE - SENSEX Index Options'!$H:$H,"MDAW*")+SUMIFS('BSE - Other Index Options'!$L:$L,'BSE - Other Index Options'!$C:$C,$A278,'BSE - Other Index Options'!$B:$B,E$147,'BSE - Other Index Options'!$H:$H,"Weekly*")+SUMIFS('BSE - Other Index Options'!$L:$L,'BSE - Other Index Options'!$C:$C,$A278,'BSE - Other Index Options'!$B:$B,E$147,'BSE - Other Index Options'!$H:$H,"MDAW*")=0,"",SUMIFS('BSE - SENSEX Index Options'!$L:$L,'BSE - SENSEX Index Options'!$C:$C,$A278,'BSE - SENSEX Index Options'!$B:$B,E$147,'BSE - SENSEX Index Options'!$H:$H,"Weekly*")+SUMIFS('BSE - SENSEX Index Options'!$L:$L,'BSE - SENSEX Index Options'!$C:$C,$A278,'BSE - SENSEX Index Options'!$B:$B,E$147,'BSE - SENSEX Index Options'!$H:$H,"MDAW*")+SUMIFS('BSE - Other Index Options'!$L:$L,'BSE - Other Index Options'!$C:$C,$A278,'BSE - Other Index Options'!$B:$B,E$147,'BSE - Other Index Options'!$H:$H,"Weekly*")+SUMIFS('BSE - Other Index Options'!$L:$L,'BSE - Other Index Options'!$C:$C,$A278,'BSE - Other Index Options'!$B:$B,E$147,'BSE - Other Index Options'!$H:$H,"MDAW*"))</f>
        <v/>
      </c>
      <c r="F278" s="26" t="str">
        <f>IF(SUMIFS('BSE - SENSEX Index Options'!$L:$L,'BSE - SENSEX Index Options'!$C:$C,$A278,'BSE - SENSEX Index Options'!$B:$B,F$147,'BSE - SENSEX Index Options'!$H:$H,"Weekly*")+SUMIFS('BSE - SENSEX Index Options'!$L:$L,'BSE - SENSEX Index Options'!$C:$C,$A278,'BSE - SENSEX Index Options'!$B:$B,F$147,'BSE - SENSEX Index Options'!$H:$H,"MDAW*")+SUMIFS('BSE - Other Index Options'!$L:$L,'BSE - Other Index Options'!$C:$C,$A278,'BSE - Other Index Options'!$B:$B,F$147,'BSE - Other Index Options'!$H:$H,"Weekly*")+SUMIFS('BSE - Other Index Options'!$L:$L,'BSE - Other Index Options'!$C:$C,$A278,'BSE - Other Index Options'!$B:$B,F$147,'BSE - Other Index Options'!$H:$H,"MDAW*")=0,"",SUMIFS('BSE - SENSEX Index Options'!$L:$L,'BSE - SENSEX Index Options'!$C:$C,$A278,'BSE - SENSEX Index Options'!$B:$B,F$147,'BSE - SENSEX Index Options'!$H:$H,"Weekly*")+SUMIFS('BSE - SENSEX Index Options'!$L:$L,'BSE - SENSEX Index Options'!$C:$C,$A278,'BSE - SENSEX Index Options'!$B:$B,F$147,'BSE - SENSEX Index Options'!$H:$H,"MDAW*")+SUMIFS('BSE - Other Index Options'!$L:$L,'BSE - Other Index Options'!$C:$C,$A278,'BSE - Other Index Options'!$B:$B,F$147,'BSE - Other Index Options'!$H:$H,"Weekly*")+SUMIFS('BSE - Other Index Options'!$L:$L,'BSE - Other Index Options'!$C:$C,$A278,'BSE - Other Index Options'!$B:$B,F$147,'BSE - Other Index Options'!$H:$H,"MDAW*"))</f>
        <v/>
      </c>
      <c r="G278" s="26" t="str">
        <f>IF(SUMIFS('BSE - SENSEX Index Options'!$L:$L,'BSE - SENSEX Index Options'!$C:$C,$A278,'BSE - SENSEX Index Options'!$B:$B,G$147,'BSE - SENSEX Index Options'!$H:$H,"Weekly*")+SUMIFS('BSE - SENSEX Index Options'!$L:$L,'BSE - SENSEX Index Options'!$C:$C,$A278,'BSE - SENSEX Index Options'!$B:$B,G$147,'BSE - SENSEX Index Options'!$H:$H,"MDAW*")+SUMIFS('BSE - Other Index Options'!$L:$L,'BSE - Other Index Options'!$C:$C,$A278,'BSE - Other Index Options'!$B:$B,G$147,'BSE - Other Index Options'!$H:$H,"Weekly*")+SUMIFS('BSE - Other Index Options'!$L:$L,'BSE - Other Index Options'!$C:$C,$A278,'BSE - Other Index Options'!$B:$B,G$147,'BSE - Other Index Options'!$H:$H,"MDAW*")=0,"",SUMIFS('BSE - SENSEX Index Options'!$L:$L,'BSE - SENSEX Index Options'!$C:$C,$A278,'BSE - SENSEX Index Options'!$B:$B,G$147,'BSE - SENSEX Index Options'!$H:$H,"Weekly*")+SUMIFS('BSE - SENSEX Index Options'!$L:$L,'BSE - SENSEX Index Options'!$C:$C,$A278,'BSE - SENSEX Index Options'!$B:$B,G$147,'BSE - SENSEX Index Options'!$H:$H,"MDAW*")+SUMIFS('BSE - Other Index Options'!$L:$L,'BSE - Other Index Options'!$C:$C,$A278,'BSE - Other Index Options'!$B:$B,G$147,'BSE - Other Index Options'!$H:$H,"Weekly*")+SUMIFS('BSE - Other Index Options'!$L:$L,'BSE - Other Index Options'!$C:$C,$A278,'BSE - Other Index Options'!$B:$B,G$147,'BSE - Other Index Options'!$H:$H,"MDAW*"))</f>
        <v/>
      </c>
      <c r="H278" s="26" t="str">
        <f t="shared" si="10"/>
        <v/>
      </c>
    </row>
    <row r="279" spans="1:8" hidden="1" outlineLevel="1">
      <c r="A279" t="s">
        <v>157</v>
      </c>
      <c r="B279" s="26" t="str">
        <f>IF(SUMIFS('BSE - SENSEX Index Options'!$L:$L,'BSE - SENSEX Index Options'!$C:$C,$A279,'BSE - SENSEX Index Options'!$B:$B,B$147,'BSE - SENSEX Index Options'!$H:$H,"Weekly*")+SUMIFS('BSE - SENSEX Index Options'!$L:$L,'BSE - SENSEX Index Options'!$C:$C,$A279,'BSE - SENSEX Index Options'!$B:$B,B$147,'BSE - SENSEX Index Options'!$H:$H,"MDAW*")+SUMIFS('BSE - Other Index Options'!$L:$L,'BSE - Other Index Options'!$C:$C,$A279,'BSE - Other Index Options'!$B:$B,B$147,'BSE - Other Index Options'!$H:$H,"Weekly*")+SUMIFS('BSE - Other Index Options'!$L:$L,'BSE - Other Index Options'!$C:$C,$A279,'BSE - Other Index Options'!$B:$B,B$147,'BSE - Other Index Options'!$H:$H,"MDAW*")=0,"",SUMIFS('BSE - SENSEX Index Options'!$L:$L,'BSE - SENSEX Index Options'!$C:$C,$A279,'BSE - SENSEX Index Options'!$B:$B,B$147,'BSE - SENSEX Index Options'!$H:$H,"Weekly*")+SUMIFS('BSE - SENSEX Index Options'!$L:$L,'BSE - SENSEX Index Options'!$C:$C,$A279,'BSE - SENSEX Index Options'!$B:$B,B$147,'BSE - SENSEX Index Options'!$H:$H,"MDAW*")+SUMIFS('BSE - Other Index Options'!$L:$L,'BSE - Other Index Options'!$C:$C,$A279,'BSE - Other Index Options'!$B:$B,B$147,'BSE - Other Index Options'!$H:$H,"Weekly*")+SUMIFS('BSE - Other Index Options'!$L:$L,'BSE - Other Index Options'!$C:$C,$A279,'BSE - Other Index Options'!$B:$B,B$147,'BSE - Other Index Options'!$H:$H,"MDAW*"))</f>
        <v/>
      </c>
      <c r="C279" s="26" t="str">
        <f>IF(SUMIFS('BSE - SENSEX Index Options'!$L:$L,'BSE - SENSEX Index Options'!$C:$C,$A279,'BSE - SENSEX Index Options'!$B:$B,C$147,'BSE - SENSEX Index Options'!$H:$H,"Weekly*")+SUMIFS('BSE - SENSEX Index Options'!$L:$L,'BSE - SENSEX Index Options'!$C:$C,$A279,'BSE - SENSEX Index Options'!$B:$B,C$147,'BSE - SENSEX Index Options'!$H:$H,"MDAW*")+SUMIFS('BSE - Other Index Options'!$L:$L,'BSE - Other Index Options'!$C:$C,$A279,'BSE - Other Index Options'!$B:$B,C$147,'BSE - Other Index Options'!$H:$H,"Weekly*")+SUMIFS('BSE - Other Index Options'!$L:$L,'BSE - Other Index Options'!$C:$C,$A279,'BSE - Other Index Options'!$B:$B,C$147,'BSE - Other Index Options'!$H:$H,"MDAW*")=0,"",SUMIFS('BSE - SENSEX Index Options'!$L:$L,'BSE - SENSEX Index Options'!$C:$C,$A279,'BSE - SENSEX Index Options'!$B:$B,C$147,'BSE - SENSEX Index Options'!$H:$H,"Weekly*")+SUMIFS('BSE - SENSEX Index Options'!$L:$L,'BSE - SENSEX Index Options'!$C:$C,$A279,'BSE - SENSEX Index Options'!$B:$B,C$147,'BSE - SENSEX Index Options'!$H:$H,"MDAW*")+SUMIFS('BSE - Other Index Options'!$L:$L,'BSE - Other Index Options'!$C:$C,$A279,'BSE - Other Index Options'!$B:$B,C$147,'BSE - Other Index Options'!$H:$H,"Weekly*")+SUMIFS('BSE - Other Index Options'!$L:$L,'BSE - Other Index Options'!$C:$C,$A279,'BSE - Other Index Options'!$B:$B,C$147,'BSE - Other Index Options'!$H:$H,"MDAW*"))</f>
        <v/>
      </c>
      <c r="D279" s="26" t="str">
        <f>IF(SUMIFS('BSE - SENSEX Index Options'!$L:$L,'BSE - SENSEX Index Options'!$C:$C,$A279,'BSE - SENSEX Index Options'!$B:$B,D$147,'BSE - SENSEX Index Options'!$H:$H,"Weekly*")+SUMIFS('BSE - SENSEX Index Options'!$L:$L,'BSE - SENSEX Index Options'!$C:$C,$A279,'BSE - SENSEX Index Options'!$B:$B,D$147,'BSE - SENSEX Index Options'!$H:$H,"MDAW*")+SUMIFS('BSE - Other Index Options'!$L:$L,'BSE - Other Index Options'!$C:$C,$A279,'BSE - Other Index Options'!$B:$B,D$147,'BSE - Other Index Options'!$H:$H,"Weekly*")+SUMIFS('BSE - Other Index Options'!$L:$L,'BSE - Other Index Options'!$C:$C,$A279,'BSE - Other Index Options'!$B:$B,D$147,'BSE - Other Index Options'!$H:$H,"MDAW*")=0,"",SUMIFS('BSE - SENSEX Index Options'!$L:$L,'BSE - SENSEX Index Options'!$C:$C,$A279,'BSE - SENSEX Index Options'!$B:$B,D$147,'BSE - SENSEX Index Options'!$H:$H,"Weekly*")+SUMIFS('BSE - SENSEX Index Options'!$L:$L,'BSE - SENSEX Index Options'!$C:$C,$A279,'BSE - SENSEX Index Options'!$B:$B,D$147,'BSE - SENSEX Index Options'!$H:$H,"MDAW*")+SUMIFS('BSE - Other Index Options'!$L:$L,'BSE - Other Index Options'!$C:$C,$A279,'BSE - Other Index Options'!$B:$B,D$147,'BSE - Other Index Options'!$H:$H,"Weekly*")+SUMIFS('BSE - Other Index Options'!$L:$L,'BSE - Other Index Options'!$C:$C,$A279,'BSE - Other Index Options'!$B:$B,D$147,'BSE - Other Index Options'!$H:$H,"MDAW*"))</f>
        <v/>
      </c>
      <c r="E279" s="26" t="str">
        <f>IF(SUMIFS('BSE - SENSEX Index Options'!$L:$L,'BSE - SENSEX Index Options'!$C:$C,$A279,'BSE - SENSEX Index Options'!$B:$B,E$147,'BSE - SENSEX Index Options'!$H:$H,"Weekly*")+SUMIFS('BSE - SENSEX Index Options'!$L:$L,'BSE - SENSEX Index Options'!$C:$C,$A279,'BSE - SENSEX Index Options'!$B:$B,E$147,'BSE - SENSEX Index Options'!$H:$H,"MDAW*")+SUMIFS('BSE - Other Index Options'!$L:$L,'BSE - Other Index Options'!$C:$C,$A279,'BSE - Other Index Options'!$B:$B,E$147,'BSE - Other Index Options'!$H:$H,"Weekly*")+SUMIFS('BSE - Other Index Options'!$L:$L,'BSE - Other Index Options'!$C:$C,$A279,'BSE - Other Index Options'!$B:$B,E$147,'BSE - Other Index Options'!$H:$H,"MDAW*")=0,"",SUMIFS('BSE - SENSEX Index Options'!$L:$L,'BSE - SENSEX Index Options'!$C:$C,$A279,'BSE - SENSEX Index Options'!$B:$B,E$147,'BSE - SENSEX Index Options'!$H:$H,"Weekly*")+SUMIFS('BSE - SENSEX Index Options'!$L:$L,'BSE - SENSEX Index Options'!$C:$C,$A279,'BSE - SENSEX Index Options'!$B:$B,E$147,'BSE - SENSEX Index Options'!$H:$H,"MDAW*")+SUMIFS('BSE - Other Index Options'!$L:$L,'BSE - Other Index Options'!$C:$C,$A279,'BSE - Other Index Options'!$B:$B,E$147,'BSE - Other Index Options'!$H:$H,"Weekly*")+SUMIFS('BSE - Other Index Options'!$L:$L,'BSE - Other Index Options'!$C:$C,$A279,'BSE - Other Index Options'!$B:$B,E$147,'BSE - Other Index Options'!$H:$H,"MDAW*"))</f>
        <v/>
      </c>
      <c r="F279" s="26" t="str">
        <f>IF(SUMIFS('BSE - SENSEX Index Options'!$L:$L,'BSE - SENSEX Index Options'!$C:$C,$A279,'BSE - SENSEX Index Options'!$B:$B,F$147,'BSE - SENSEX Index Options'!$H:$H,"Weekly*")+SUMIFS('BSE - SENSEX Index Options'!$L:$L,'BSE - SENSEX Index Options'!$C:$C,$A279,'BSE - SENSEX Index Options'!$B:$B,F$147,'BSE - SENSEX Index Options'!$H:$H,"MDAW*")+SUMIFS('BSE - Other Index Options'!$L:$L,'BSE - Other Index Options'!$C:$C,$A279,'BSE - Other Index Options'!$B:$B,F$147,'BSE - Other Index Options'!$H:$H,"Weekly*")+SUMIFS('BSE - Other Index Options'!$L:$L,'BSE - Other Index Options'!$C:$C,$A279,'BSE - Other Index Options'!$B:$B,F$147,'BSE - Other Index Options'!$H:$H,"MDAW*")=0,"",SUMIFS('BSE - SENSEX Index Options'!$L:$L,'BSE - SENSEX Index Options'!$C:$C,$A279,'BSE - SENSEX Index Options'!$B:$B,F$147,'BSE - SENSEX Index Options'!$H:$H,"Weekly*")+SUMIFS('BSE - SENSEX Index Options'!$L:$L,'BSE - SENSEX Index Options'!$C:$C,$A279,'BSE - SENSEX Index Options'!$B:$B,F$147,'BSE - SENSEX Index Options'!$H:$H,"MDAW*")+SUMIFS('BSE - Other Index Options'!$L:$L,'BSE - Other Index Options'!$C:$C,$A279,'BSE - Other Index Options'!$B:$B,F$147,'BSE - Other Index Options'!$H:$H,"Weekly*")+SUMIFS('BSE - Other Index Options'!$L:$L,'BSE - Other Index Options'!$C:$C,$A279,'BSE - Other Index Options'!$B:$B,F$147,'BSE - Other Index Options'!$H:$H,"MDAW*"))</f>
        <v/>
      </c>
      <c r="G279" s="26" t="str">
        <f>IF(SUMIFS('BSE - SENSEX Index Options'!$L:$L,'BSE - SENSEX Index Options'!$C:$C,$A279,'BSE - SENSEX Index Options'!$B:$B,G$147,'BSE - SENSEX Index Options'!$H:$H,"Weekly*")+SUMIFS('BSE - SENSEX Index Options'!$L:$L,'BSE - SENSEX Index Options'!$C:$C,$A279,'BSE - SENSEX Index Options'!$B:$B,G$147,'BSE - SENSEX Index Options'!$H:$H,"MDAW*")+SUMIFS('BSE - Other Index Options'!$L:$L,'BSE - Other Index Options'!$C:$C,$A279,'BSE - Other Index Options'!$B:$B,G$147,'BSE - Other Index Options'!$H:$H,"Weekly*")+SUMIFS('BSE - Other Index Options'!$L:$L,'BSE - Other Index Options'!$C:$C,$A279,'BSE - Other Index Options'!$B:$B,G$147,'BSE - Other Index Options'!$H:$H,"MDAW*")=0,"",SUMIFS('BSE - SENSEX Index Options'!$L:$L,'BSE - SENSEX Index Options'!$C:$C,$A279,'BSE - SENSEX Index Options'!$B:$B,G$147,'BSE - SENSEX Index Options'!$H:$H,"Weekly*")+SUMIFS('BSE - SENSEX Index Options'!$L:$L,'BSE - SENSEX Index Options'!$C:$C,$A279,'BSE - SENSEX Index Options'!$B:$B,G$147,'BSE - SENSEX Index Options'!$H:$H,"MDAW*")+SUMIFS('BSE - Other Index Options'!$L:$L,'BSE - Other Index Options'!$C:$C,$A279,'BSE - Other Index Options'!$B:$B,G$147,'BSE - Other Index Options'!$H:$H,"Weekly*")+SUMIFS('BSE - Other Index Options'!$L:$L,'BSE - Other Index Options'!$C:$C,$A279,'BSE - Other Index Options'!$B:$B,G$147,'BSE - Other Index Options'!$H:$H,"MDAW*"))</f>
        <v/>
      </c>
      <c r="H279" s="26" t="str">
        <f t="shared" si="10"/>
        <v/>
      </c>
    </row>
    <row r="280" spans="1:8" hidden="1" outlineLevel="1">
      <c r="A280" t="s">
        <v>158</v>
      </c>
      <c r="B280" s="26" t="str">
        <f>IF(SUMIFS('BSE - SENSEX Index Options'!$L:$L,'BSE - SENSEX Index Options'!$C:$C,$A280,'BSE - SENSEX Index Options'!$B:$B,B$147,'BSE - SENSEX Index Options'!$H:$H,"Weekly*")+SUMIFS('BSE - SENSEX Index Options'!$L:$L,'BSE - SENSEX Index Options'!$C:$C,$A280,'BSE - SENSEX Index Options'!$B:$B,B$147,'BSE - SENSEX Index Options'!$H:$H,"MDAW*")+SUMIFS('BSE - Other Index Options'!$L:$L,'BSE - Other Index Options'!$C:$C,$A280,'BSE - Other Index Options'!$B:$B,B$147,'BSE - Other Index Options'!$H:$H,"Weekly*")+SUMIFS('BSE - Other Index Options'!$L:$L,'BSE - Other Index Options'!$C:$C,$A280,'BSE - Other Index Options'!$B:$B,B$147,'BSE - Other Index Options'!$H:$H,"MDAW*")=0,"",SUMIFS('BSE - SENSEX Index Options'!$L:$L,'BSE - SENSEX Index Options'!$C:$C,$A280,'BSE - SENSEX Index Options'!$B:$B,B$147,'BSE - SENSEX Index Options'!$H:$H,"Weekly*")+SUMIFS('BSE - SENSEX Index Options'!$L:$L,'BSE - SENSEX Index Options'!$C:$C,$A280,'BSE - SENSEX Index Options'!$B:$B,B$147,'BSE - SENSEX Index Options'!$H:$H,"MDAW*")+SUMIFS('BSE - Other Index Options'!$L:$L,'BSE - Other Index Options'!$C:$C,$A280,'BSE - Other Index Options'!$B:$B,B$147,'BSE - Other Index Options'!$H:$H,"Weekly*")+SUMIFS('BSE - Other Index Options'!$L:$L,'BSE - Other Index Options'!$C:$C,$A280,'BSE - Other Index Options'!$B:$B,B$147,'BSE - Other Index Options'!$H:$H,"MDAW*"))</f>
        <v/>
      </c>
      <c r="C280" s="26" t="str">
        <f>IF(SUMIFS('BSE - SENSEX Index Options'!$L:$L,'BSE - SENSEX Index Options'!$C:$C,$A280,'BSE - SENSEX Index Options'!$B:$B,C$147,'BSE - SENSEX Index Options'!$H:$H,"Weekly*")+SUMIFS('BSE - SENSEX Index Options'!$L:$L,'BSE - SENSEX Index Options'!$C:$C,$A280,'BSE - SENSEX Index Options'!$B:$B,C$147,'BSE - SENSEX Index Options'!$H:$H,"MDAW*")+SUMIFS('BSE - Other Index Options'!$L:$L,'BSE - Other Index Options'!$C:$C,$A280,'BSE - Other Index Options'!$B:$B,C$147,'BSE - Other Index Options'!$H:$H,"Weekly*")+SUMIFS('BSE - Other Index Options'!$L:$L,'BSE - Other Index Options'!$C:$C,$A280,'BSE - Other Index Options'!$B:$B,C$147,'BSE - Other Index Options'!$H:$H,"MDAW*")=0,"",SUMIFS('BSE - SENSEX Index Options'!$L:$L,'BSE - SENSEX Index Options'!$C:$C,$A280,'BSE - SENSEX Index Options'!$B:$B,C$147,'BSE - SENSEX Index Options'!$H:$H,"Weekly*")+SUMIFS('BSE - SENSEX Index Options'!$L:$L,'BSE - SENSEX Index Options'!$C:$C,$A280,'BSE - SENSEX Index Options'!$B:$B,C$147,'BSE - SENSEX Index Options'!$H:$H,"MDAW*")+SUMIFS('BSE - Other Index Options'!$L:$L,'BSE - Other Index Options'!$C:$C,$A280,'BSE - Other Index Options'!$B:$B,C$147,'BSE - Other Index Options'!$H:$H,"Weekly*")+SUMIFS('BSE - Other Index Options'!$L:$L,'BSE - Other Index Options'!$C:$C,$A280,'BSE - Other Index Options'!$B:$B,C$147,'BSE - Other Index Options'!$H:$H,"MDAW*"))</f>
        <v/>
      </c>
      <c r="D280" s="26" t="str">
        <f>IF(SUMIFS('BSE - SENSEX Index Options'!$L:$L,'BSE - SENSEX Index Options'!$C:$C,$A280,'BSE - SENSEX Index Options'!$B:$B,D$147,'BSE - SENSEX Index Options'!$H:$H,"Weekly*")+SUMIFS('BSE - SENSEX Index Options'!$L:$L,'BSE - SENSEX Index Options'!$C:$C,$A280,'BSE - SENSEX Index Options'!$B:$B,D$147,'BSE - SENSEX Index Options'!$H:$H,"MDAW*")+SUMIFS('BSE - Other Index Options'!$L:$L,'BSE - Other Index Options'!$C:$C,$A280,'BSE - Other Index Options'!$B:$B,D$147,'BSE - Other Index Options'!$H:$H,"Weekly*")+SUMIFS('BSE - Other Index Options'!$L:$L,'BSE - Other Index Options'!$C:$C,$A280,'BSE - Other Index Options'!$B:$B,D$147,'BSE - Other Index Options'!$H:$H,"MDAW*")=0,"",SUMIFS('BSE - SENSEX Index Options'!$L:$L,'BSE - SENSEX Index Options'!$C:$C,$A280,'BSE - SENSEX Index Options'!$B:$B,D$147,'BSE - SENSEX Index Options'!$H:$H,"Weekly*")+SUMIFS('BSE - SENSEX Index Options'!$L:$L,'BSE - SENSEX Index Options'!$C:$C,$A280,'BSE - SENSEX Index Options'!$B:$B,D$147,'BSE - SENSEX Index Options'!$H:$H,"MDAW*")+SUMIFS('BSE - Other Index Options'!$L:$L,'BSE - Other Index Options'!$C:$C,$A280,'BSE - Other Index Options'!$B:$B,D$147,'BSE - Other Index Options'!$H:$H,"Weekly*")+SUMIFS('BSE - Other Index Options'!$L:$L,'BSE - Other Index Options'!$C:$C,$A280,'BSE - Other Index Options'!$B:$B,D$147,'BSE - Other Index Options'!$H:$H,"MDAW*"))</f>
        <v/>
      </c>
      <c r="E280" s="26" t="str">
        <f>IF(SUMIFS('BSE - SENSEX Index Options'!$L:$L,'BSE - SENSEX Index Options'!$C:$C,$A280,'BSE - SENSEX Index Options'!$B:$B,E$147,'BSE - SENSEX Index Options'!$H:$H,"Weekly*")+SUMIFS('BSE - SENSEX Index Options'!$L:$L,'BSE - SENSEX Index Options'!$C:$C,$A280,'BSE - SENSEX Index Options'!$B:$B,E$147,'BSE - SENSEX Index Options'!$H:$H,"MDAW*")+SUMIFS('BSE - Other Index Options'!$L:$L,'BSE - Other Index Options'!$C:$C,$A280,'BSE - Other Index Options'!$B:$B,E$147,'BSE - Other Index Options'!$H:$H,"Weekly*")+SUMIFS('BSE - Other Index Options'!$L:$L,'BSE - Other Index Options'!$C:$C,$A280,'BSE - Other Index Options'!$B:$B,E$147,'BSE - Other Index Options'!$H:$H,"MDAW*")=0,"",SUMIFS('BSE - SENSEX Index Options'!$L:$L,'BSE - SENSEX Index Options'!$C:$C,$A280,'BSE - SENSEX Index Options'!$B:$B,E$147,'BSE - SENSEX Index Options'!$H:$H,"Weekly*")+SUMIFS('BSE - SENSEX Index Options'!$L:$L,'BSE - SENSEX Index Options'!$C:$C,$A280,'BSE - SENSEX Index Options'!$B:$B,E$147,'BSE - SENSEX Index Options'!$H:$H,"MDAW*")+SUMIFS('BSE - Other Index Options'!$L:$L,'BSE - Other Index Options'!$C:$C,$A280,'BSE - Other Index Options'!$B:$B,E$147,'BSE - Other Index Options'!$H:$H,"Weekly*")+SUMIFS('BSE - Other Index Options'!$L:$L,'BSE - Other Index Options'!$C:$C,$A280,'BSE - Other Index Options'!$B:$B,E$147,'BSE - Other Index Options'!$H:$H,"MDAW*"))</f>
        <v/>
      </c>
      <c r="F280" s="26" t="str">
        <f>IF(SUMIFS('BSE - SENSEX Index Options'!$L:$L,'BSE - SENSEX Index Options'!$C:$C,$A280,'BSE - SENSEX Index Options'!$B:$B,F$147,'BSE - SENSEX Index Options'!$H:$H,"Weekly*")+SUMIFS('BSE - SENSEX Index Options'!$L:$L,'BSE - SENSEX Index Options'!$C:$C,$A280,'BSE - SENSEX Index Options'!$B:$B,F$147,'BSE - SENSEX Index Options'!$H:$H,"MDAW*")+SUMIFS('BSE - Other Index Options'!$L:$L,'BSE - Other Index Options'!$C:$C,$A280,'BSE - Other Index Options'!$B:$B,F$147,'BSE - Other Index Options'!$H:$H,"Weekly*")+SUMIFS('BSE - Other Index Options'!$L:$L,'BSE - Other Index Options'!$C:$C,$A280,'BSE - Other Index Options'!$B:$B,F$147,'BSE - Other Index Options'!$H:$H,"MDAW*")=0,"",SUMIFS('BSE - SENSEX Index Options'!$L:$L,'BSE - SENSEX Index Options'!$C:$C,$A280,'BSE - SENSEX Index Options'!$B:$B,F$147,'BSE - SENSEX Index Options'!$H:$H,"Weekly*")+SUMIFS('BSE - SENSEX Index Options'!$L:$L,'BSE - SENSEX Index Options'!$C:$C,$A280,'BSE - SENSEX Index Options'!$B:$B,F$147,'BSE - SENSEX Index Options'!$H:$H,"MDAW*")+SUMIFS('BSE - Other Index Options'!$L:$L,'BSE - Other Index Options'!$C:$C,$A280,'BSE - Other Index Options'!$B:$B,F$147,'BSE - Other Index Options'!$H:$H,"Weekly*")+SUMIFS('BSE - Other Index Options'!$L:$L,'BSE - Other Index Options'!$C:$C,$A280,'BSE - Other Index Options'!$B:$B,F$147,'BSE - Other Index Options'!$H:$H,"MDAW*"))</f>
        <v/>
      </c>
      <c r="G280" s="26" t="str">
        <f>IF(SUMIFS('BSE - SENSEX Index Options'!$L:$L,'BSE - SENSEX Index Options'!$C:$C,$A280,'BSE - SENSEX Index Options'!$B:$B,G$147,'BSE - SENSEX Index Options'!$H:$H,"Weekly*")+SUMIFS('BSE - SENSEX Index Options'!$L:$L,'BSE - SENSEX Index Options'!$C:$C,$A280,'BSE - SENSEX Index Options'!$B:$B,G$147,'BSE - SENSEX Index Options'!$H:$H,"MDAW*")+SUMIFS('BSE - Other Index Options'!$L:$L,'BSE - Other Index Options'!$C:$C,$A280,'BSE - Other Index Options'!$B:$B,G$147,'BSE - Other Index Options'!$H:$H,"Weekly*")+SUMIFS('BSE - Other Index Options'!$L:$L,'BSE - Other Index Options'!$C:$C,$A280,'BSE - Other Index Options'!$B:$B,G$147,'BSE - Other Index Options'!$H:$H,"MDAW*")=0,"",SUMIFS('BSE - SENSEX Index Options'!$L:$L,'BSE - SENSEX Index Options'!$C:$C,$A280,'BSE - SENSEX Index Options'!$B:$B,G$147,'BSE - SENSEX Index Options'!$H:$H,"Weekly*")+SUMIFS('BSE - SENSEX Index Options'!$L:$L,'BSE - SENSEX Index Options'!$C:$C,$A280,'BSE - SENSEX Index Options'!$B:$B,G$147,'BSE - SENSEX Index Options'!$H:$H,"MDAW*")+SUMIFS('BSE - Other Index Options'!$L:$L,'BSE - Other Index Options'!$C:$C,$A280,'BSE - Other Index Options'!$B:$B,G$147,'BSE - Other Index Options'!$H:$H,"Weekly*")+SUMIFS('BSE - Other Index Options'!$L:$L,'BSE - Other Index Options'!$C:$C,$A280,'BSE - Other Index Options'!$B:$B,G$147,'BSE - Other Index Options'!$H:$H,"MDAW*"))</f>
        <v/>
      </c>
      <c r="H280" s="26" t="str">
        <f t="shared" si="10"/>
        <v/>
      </c>
    </row>
    <row r="281" spans="1:8" hidden="1" outlineLevel="1">
      <c r="A281" t="s">
        <v>159</v>
      </c>
      <c r="B281" s="26" t="str">
        <f>IF(SUMIFS('BSE - SENSEX Index Options'!$L:$L,'BSE - SENSEX Index Options'!$C:$C,$A281,'BSE - SENSEX Index Options'!$B:$B,B$147,'BSE - SENSEX Index Options'!$H:$H,"Weekly*")+SUMIFS('BSE - SENSEX Index Options'!$L:$L,'BSE - SENSEX Index Options'!$C:$C,$A281,'BSE - SENSEX Index Options'!$B:$B,B$147,'BSE - SENSEX Index Options'!$H:$H,"MDAW*")+SUMIFS('BSE - Other Index Options'!$L:$L,'BSE - Other Index Options'!$C:$C,$A281,'BSE - Other Index Options'!$B:$B,B$147,'BSE - Other Index Options'!$H:$H,"Weekly*")+SUMIFS('BSE - Other Index Options'!$L:$L,'BSE - Other Index Options'!$C:$C,$A281,'BSE - Other Index Options'!$B:$B,B$147,'BSE - Other Index Options'!$H:$H,"MDAW*")=0,"",SUMIFS('BSE - SENSEX Index Options'!$L:$L,'BSE - SENSEX Index Options'!$C:$C,$A281,'BSE - SENSEX Index Options'!$B:$B,B$147,'BSE - SENSEX Index Options'!$H:$H,"Weekly*")+SUMIFS('BSE - SENSEX Index Options'!$L:$L,'BSE - SENSEX Index Options'!$C:$C,$A281,'BSE - SENSEX Index Options'!$B:$B,B$147,'BSE - SENSEX Index Options'!$H:$H,"MDAW*")+SUMIFS('BSE - Other Index Options'!$L:$L,'BSE - Other Index Options'!$C:$C,$A281,'BSE - Other Index Options'!$B:$B,B$147,'BSE - Other Index Options'!$H:$H,"Weekly*")+SUMIFS('BSE - Other Index Options'!$L:$L,'BSE - Other Index Options'!$C:$C,$A281,'BSE - Other Index Options'!$B:$B,B$147,'BSE - Other Index Options'!$H:$H,"MDAW*"))</f>
        <v/>
      </c>
      <c r="C281" s="26" t="str">
        <f>IF(SUMIFS('BSE - SENSEX Index Options'!$L:$L,'BSE - SENSEX Index Options'!$C:$C,$A281,'BSE - SENSEX Index Options'!$B:$B,C$147,'BSE - SENSEX Index Options'!$H:$H,"Weekly*")+SUMIFS('BSE - SENSEX Index Options'!$L:$L,'BSE - SENSEX Index Options'!$C:$C,$A281,'BSE - SENSEX Index Options'!$B:$B,C$147,'BSE - SENSEX Index Options'!$H:$H,"MDAW*")+SUMIFS('BSE - Other Index Options'!$L:$L,'BSE - Other Index Options'!$C:$C,$A281,'BSE - Other Index Options'!$B:$B,C$147,'BSE - Other Index Options'!$H:$H,"Weekly*")+SUMIFS('BSE - Other Index Options'!$L:$L,'BSE - Other Index Options'!$C:$C,$A281,'BSE - Other Index Options'!$B:$B,C$147,'BSE - Other Index Options'!$H:$H,"MDAW*")=0,"",SUMIFS('BSE - SENSEX Index Options'!$L:$L,'BSE - SENSEX Index Options'!$C:$C,$A281,'BSE - SENSEX Index Options'!$B:$B,C$147,'BSE - SENSEX Index Options'!$H:$H,"Weekly*")+SUMIFS('BSE - SENSEX Index Options'!$L:$L,'BSE - SENSEX Index Options'!$C:$C,$A281,'BSE - SENSEX Index Options'!$B:$B,C$147,'BSE - SENSEX Index Options'!$H:$H,"MDAW*")+SUMIFS('BSE - Other Index Options'!$L:$L,'BSE - Other Index Options'!$C:$C,$A281,'BSE - Other Index Options'!$B:$B,C$147,'BSE - Other Index Options'!$H:$H,"Weekly*")+SUMIFS('BSE - Other Index Options'!$L:$L,'BSE - Other Index Options'!$C:$C,$A281,'BSE - Other Index Options'!$B:$B,C$147,'BSE - Other Index Options'!$H:$H,"MDAW*"))</f>
        <v/>
      </c>
      <c r="D281" s="26" t="str">
        <f>IF(SUMIFS('BSE - SENSEX Index Options'!$L:$L,'BSE - SENSEX Index Options'!$C:$C,$A281,'BSE - SENSEX Index Options'!$B:$B,D$147,'BSE - SENSEX Index Options'!$H:$H,"Weekly*")+SUMIFS('BSE - SENSEX Index Options'!$L:$L,'BSE - SENSEX Index Options'!$C:$C,$A281,'BSE - SENSEX Index Options'!$B:$B,D$147,'BSE - SENSEX Index Options'!$H:$H,"MDAW*")+SUMIFS('BSE - Other Index Options'!$L:$L,'BSE - Other Index Options'!$C:$C,$A281,'BSE - Other Index Options'!$B:$B,D$147,'BSE - Other Index Options'!$H:$H,"Weekly*")+SUMIFS('BSE - Other Index Options'!$L:$L,'BSE - Other Index Options'!$C:$C,$A281,'BSE - Other Index Options'!$B:$B,D$147,'BSE - Other Index Options'!$H:$H,"MDAW*")=0,"",SUMIFS('BSE - SENSEX Index Options'!$L:$L,'BSE - SENSEX Index Options'!$C:$C,$A281,'BSE - SENSEX Index Options'!$B:$B,D$147,'BSE - SENSEX Index Options'!$H:$H,"Weekly*")+SUMIFS('BSE - SENSEX Index Options'!$L:$L,'BSE - SENSEX Index Options'!$C:$C,$A281,'BSE - SENSEX Index Options'!$B:$B,D$147,'BSE - SENSEX Index Options'!$H:$H,"MDAW*")+SUMIFS('BSE - Other Index Options'!$L:$L,'BSE - Other Index Options'!$C:$C,$A281,'BSE - Other Index Options'!$B:$B,D$147,'BSE - Other Index Options'!$H:$H,"Weekly*")+SUMIFS('BSE - Other Index Options'!$L:$L,'BSE - Other Index Options'!$C:$C,$A281,'BSE - Other Index Options'!$B:$B,D$147,'BSE - Other Index Options'!$H:$H,"MDAW*"))</f>
        <v/>
      </c>
      <c r="E281" s="26" t="str">
        <f>IF(SUMIFS('BSE - SENSEX Index Options'!$L:$L,'BSE - SENSEX Index Options'!$C:$C,$A281,'BSE - SENSEX Index Options'!$B:$B,E$147,'BSE - SENSEX Index Options'!$H:$H,"Weekly*")+SUMIFS('BSE - SENSEX Index Options'!$L:$L,'BSE - SENSEX Index Options'!$C:$C,$A281,'BSE - SENSEX Index Options'!$B:$B,E$147,'BSE - SENSEX Index Options'!$H:$H,"MDAW*")+SUMIFS('BSE - Other Index Options'!$L:$L,'BSE - Other Index Options'!$C:$C,$A281,'BSE - Other Index Options'!$B:$B,E$147,'BSE - Other Index Options'!$H:$H,"Weekly*")+SUMIFS('BSE - Other Index Options'!$L:$L,'BSE - Other Index Options'!$C:$C,$A281,'BSE - Other Index Options'!$B:$B,E$147,'BSE - Other Index Options'!$H:$H,"MDAW*")=0,"",SUMIFS('BSE - SENSEX Index Options'!$L:$L,'BSE - SENSEX Index Options'!$C:$C,$A281,'BSE - SENSEX Index Options'!$B:$B,E$147,'BSE - SENSEX Index Options'!$H:$H,"Weekly*")+SUMIFS('BSE - SENSEX Index Options'!$L:$L,'BSE - SENSEX Index Options'!$C:$C,$A281,'BSE - SENSEX Index Options'!$B:$B,E$147,'BSE - SENSEX Index Options'!$H:$H,"MDAW*")+SUMIFS('BSE - Other Index Options'!$L:$L,'BSE - Other Index Options'!$C:$C,$A281,'BSE - Other Index Options'!$B:$B,E$147,'BSE - Other Index Options'!$H:$H,"Weekly*")+SUMIFS('BSE - Other Index Options'!$L:$L,'BSE - Other Index Options'!$C:$C,$A281,'BSE - Other Index Options'!$B:$B,E$147,'BSE - Other Index Options'!$H:$H,"MDAW*"))</f>
        <v/>
      </c>
      <c r="F281" s="26" t="str">
        <f>IF(SUMIFS('BSE - SENSEX Index Options'!$L:$L,'BSE - SENSEX Index Options'!$C:$C,$A281,'BSE - SENSEX Index Options'!$B:$B,F$147,'BSE - SENSEX Index Options'!$H:$H,"Weekly*")+SUMIFS('BSE - SENSEX Index Options'!$L:$L,'BSE - SENSEX Index Options'!$C:$C,$A281,'BSE - SENSEX Index Options'!$B:$B,F$147,'BSE - SENSEX Index Options'!$H:$H,"MDAW*")+SUMIFS('BSE - Other Index Options'!$L:$L,'BSE - Other Index Options'!$C:$C,$A281,'BSE - Other Index Options'!$B:$B,F$147,'BSE - Other Index Options'!$H:$H,"Weekly*")+SUMIFS('BSE - Other Index Options'!$L:$L,'BSE - Other Index Options'!$C:$C,$A281,'BSE - Other Index Options'!$B:$B,F$147,'BSE - Other Index Options'!$H:$H,"MDAW*")=0,"",SUMIFS('BSE - SENSEX Index Options'!$L:$L,'BSE - SENSEX Index Options'!$C:$C,$A281,'BSE - SENSEX Index Options'!$B:$B,F$147,'BSE - SENSEX Index Options'!$H:$H,"Weekly*")+SUMIFS('BSE - SENSEX Index Options'!$L:$L,'BSE - SENSEX Index Options'!$C:$C,$A281,'BSE - SENSEX Index Options'!$B:$B,F$147,'BSE - SENSEX Index Options'!$H:$H,"MDAW*")+SUMIFS('BSE - Other Index Options'!$L:$L,'BSE - Other Index Options'!$C:$C,$A281,'BSE - Other Index Options'!$B:$B,F$147,'BSE - Other Index Options'!$H:$H,"Weekly*")+SUMIFS('BSE - Other Index Options'!$L:$L,'BSE - Other Index Options'!$C:$C,$A281,'BSE - Other Index Options'!$B:$B,F$147,'BSE - Other Index Options'!$H:$H,"MDAW*"))</f>
        <v/>
      </c>
      <c r="G281" s="26" t="str">
        <f>IF(SUMIFS('BSE - SENSEX Index Options'!$L:$L,'BSE - SENSEX Index Options'!$C:$C,$A281,'BSE - SENSEX Index Options'!$B:$B,G$147,'BSE - SENSEX Index Options'!$H:$H,"Weekly*")+SUMIFS('BSE - SENSEX Index Options'!$L:$L,'BSE - SENSEX Index Options'!$C:$C,$A281,'BSE - SENSEX Index Options'!$B:$B,G$147,'BSE - SENSEX Index Options'!$H:$H,"MDAW*")+SUMIFS('BSE - Other Index Options'!$L:$L,'BSE - Other Index Options'!$C:$C,$A281,'BSE - Other Index Options'!$B:$B,G$147,'BSE - Other Index Options'!$H:$H,"Weekly*")+SUMIFS('BSE - Other Index Options'!$L:$L,'BSE - Other Index Options'!$C:$C,$A281,'BSE - Other Index Options'!$B:$B,G$147,'BSE - Other Index Options'!$H:$H,"MDAW*")=0,"",SUMIFS('BSE - SENSEX Index Options'!$L:$L,'BSE - SENSEX Index Options'!$C:$C,$A281,'BSE - SENSEX Index Options'!$B:$B,G$147,'BSE - SENSEX Index Options'!$H:$H,"Weekly*")+SUMIFS('BSE - SENSEX Index Options'!$L:$L,'BSE - SENSEX Index Options'!$C:$C,$A281,'BSE - SENSEX Index Options'!$B:$B,G$147,'BSE - SENSEX Index Options'!$H:$H,"MDAW*")+SUMIFS('BSE - Other Index Options'!$L:$L,'BSE - Other Index Options'!$C:$C,$A281,'BSE - Other Index Options'!$B:$B,G$147,'BSE - Other Index Options'!$H:$H,"Weekly*")+SUMIFS('BSE - Other Index Options'!$L:$L,'BSE - Other Index Options'!$C:$C,$A281,'BSE - Other Index Options'!$B:$B,G$147,'BSE - Other Index Options'!$H:$H,"MDAW*"))</f>
        <v/>
      </c>
      <c r="H281" s="26" t="str">
        <f t="shared" si="10"/>
        <v/>
      </c>
    </row>
    <row r="282" spans="1:8" hidden="1" outlineLevel="1">
      <c r="A282" t="s">
        <v>160</v>
      </c>
      <c r="B282" s="26" t="str">
        <f>IF(SUMIFS('BSE - SENSEX Index Options'!$L:$L,'BSE - SENSEX Index Options'!$C:$C,$A282,'BSE - SENSEX Index Options'!$B:$B,B$147,'BSE - SENSEX Index Options'!$H:$H,"Weekly*")+SUMIFS('BSE - SENSEX Index Options'!$L:$L,'BSE - SENSEX Index Options'!$C:$C,$A282,'BSE - SENSEX Index Options'!$B:$B,B$147,'BSE - SENSEX Index Options'!$H:$H,"MDAW*")+SUMIFS('BSE - Other Index Options'!$L:$L,'BSE - Other Index Options'!$C:$C,$A282,'BSE - Other Index Options'!$B:$B,B$147,'BSE - Other Index Options'!$H:$H,"Weekly*")+SUMIFS('BSE - Other Index Options'!$L:$L,'BSE - Other Index Options'!$C:$C,$A282,'BSE - Other Index Options'!$B:$B,B$147,'BSE - Other Index Options'!$H:$H,"MDAW*")=0,"",SUMIFS('BSE - SENSEX Index Options'!$L:$L,'BSE - SENSEX Index Options'!$C:$C,$A282,'BSE - SENSEX Index Options'!$B:$B,B$147,'BSE - SENSEX Index Options'!$H:$H,"Weekly*")+SUMIFS('BSE - SENSEX Index Options'!$L:$L,'BSE - SENSEX Index Options'!$C:$C,$A282,'BSE - SENSEX Index Options'!$B:$B,B$147,'BSE - SENSEX Index Options'!$H:$H,"MDAW*")+SUMIFS('BSE - Other Index Options'!$L:$L,'BSE - Other Index Options'!$C:$C,$A282,'BSE - Other Index Options'!$B:$B,B$147,'BSE - Other Index Options'!$H:$H,"Weekly*")+SUMIFS('BSE - Other Index Options'!$L:$L,'BSE - Other Index Options'!$C:$C,$A282,'BSE - Other Index Options'!$B:$B,B$147,'BSE - Other Index Options'!$H:$H,"MDAW*"))</f>
        <v/>
      </c>
      <c r="C282" s="26" t="str">
        <f>IF(SUMIFS('BSE - SENSEX Index Options'!$L:$L,'BSE - SENSEX Index Options'!$C:$C,$A282,'BSE - SENSEX Index Options'!$B:$B,C$147,'BSE - SENSEX Index Options'!$H:$H,"Weekly*")+SUMIFS('BSE - SENSEX Index Options'!$L:$L,'BSE - SENSEX Index Options'!$C:$C,$A282,'BSE - SENSEX Index Options'!$B:$B,C$147,'BSE - SENSEX Index Options'!$H:$H,"MDAW*")+SUMIFS('BSE - Other Index Options'!$L:$L,'BSE - Other Index Options'!$C:$C,$A282,'BSE - Other Index Options'!$B:$B,C$147,'BSE - Other Index Options'!$H:$H,"Weekly*")+SUMIFS('BSE - Other Index Options'!$L:$L,'BSE - Other Index Options'!$C:$C,$A282,'BSE - Other Index Options'!$B:$B,C$147,'BSE - Other Index Options'!$H:$H,"MDAW*")=0,"",SUMIFS('BSE - SENSEX Index Options'!$L:$L,'BSE - SENSEX Index Options'!$C:$C,$A282,'BSE - SENSEX Index Options'!$B:$B,C$147,'BSE - SENSEX Index Options'!$H:$H,"Weekly*")+SUMIFS('BSE - SENSEX Index Options'!$L:$L,'BSE - SENSEX Index Options'!$C:$C,$A282,'BSE - SENSEX Index Options'!$B:$B,C$147,'BSE - SENSEX Index Options'!$H:$H,"MDAW*")+SUMIFS('BSE - Other Index Options'!$L:$L,'BSE - Other Index Options'!$C:$C,$A282,'BSE - Other Index Options'!$B:$B,C$147,'BSE - Other Index Options'!$H:$H,"Weekly*")+SUMIFS('BSE - Other Index Options'!$L:$L,'BSE - Other Index Options'!$C:$C,$A282,'BSE - Other Index Options'!$B:$B,C$147,'BSE - Other Index Options'!$H:$H,"MDAW*"))</f>
        <v/>
      </c>
      <c r="D282" s="26" t="str">
        <f>IF(SUMIFS('BSE - SENSEX Index Options'!$L:$L,'BSE - SENSEX Index Options'!$C:$C,$A282,'BSE - SENSEX Index Options'!$B:$B,D$147,'BSE - SENSEX Index Options'!$H:$H,"Weekly*")+SUMIFS('BSE - SENSEX Index Options'!$L:$L,'BSE - SENSEX Index Options'!$C:$C,$A282,'BSE - SENSEX Index Options'!$B:$B,D$147,'BSE - SENSEX Index Options'!$H:$H,"MDAW*")+SUMIFS('BSE - Other Index Options'!$L:$L,'BSE - Other Index Options'!$C:$C,$A282,'BSE - Other Index Options'!$B:$B,D$147,'BSE - Other Index Options'!$H:$H,"Weekly*")+SUMIFS('BSE - Other Index Options'!$L:$L,'BSE - Other Index Options'!$C:$C,$A282,'BSE - Other Index Options'!$B:$B,D$147,'BSE - Other Index Options'!$H:$H,"MDAW*")=0,"",SUMIFS('BSE - SENSEX Index Options'!$L:$L,'BSE - SENSEX Index Options'!$C:$C,$A282,'BSE - SENSEX Index Options'!$B:$B,D$147,'BSE - SENSEX Index Options'!$H:$H,"Weekly*")+SUMIFS('BSE - SENSEX Index Options'!$L:$L,'BSE - SENSEX Index Options'!$C:$C,$A282,'BSE - SENSEX Index Options'!$B:$B,D$147,'BSE - SENSEX Index Options'!$H:$H,"MDAW*")+SUMIFS('BSE - Other Index Options'!$L:$L,'BSE - Other Index Options'!$C:$C,$A282,'BSE - Other Index Options'!$B:$B,D$147,'BSE - Other Index Options'!$H:$H,"Weekly*")+SUMIFS('BSE - Other Index Options'!$L:$L,'BSE - Other Index Options'!$C:$C,$A282,'BSE - Other Index Options'!$B:$B,D$147,'BSE - Other Index Options'!$H:$H,"MDAW*"))</f>
        <v/>
      </c>
      <c r="E282" s="26" t="str">
        <f>IF(SUMIFS('BSE - SENSEX Index Options'!$L:$L,'BSE - SENSEX Index Options'!$C:$C,$A282,'BSE - SENSEX Index Options'!$B:$B,E$147,'BSE - SENSEX Index Options'!$H:$H,"Weekly*")+SUMIFS('BSE - SENSEX Index Options'!$L:$L,'BSE - SENSEX Index Options'!$C:$C,$A282,'BSE - SENSEX Index Options'!$B:$B,E$147,'BSE - SENSEX Index Options'!$H:$H,"MDAW*")+SUMIFS('BSE - Other Index Options'!$L:$L,'BSE - Other Index Options'!$C:$C,$A282,'BSE - Other Index Options'!$B:$B,E$147,'BSE - Other Index Options'!$H:$H,"Weekly*")+SUMIFS('BSE - Other Index Options'!$L:$L,'BSE - Other Index Options'!$C:$C,$A282,'BSE - Other Index Options'!$B:$B,E$147,'BSE - Other Index Options'!$H:$H,"MDAW*")=0,"",SUMIFS('BSE - SENSEX Index Options'!$L:$L,'BSE - SENSEX Index Options'!$C:$C,$A282,'BSE - SENSEX Index Options'!$B:$B,E$147,'BSE - SENSEX Index Options'!$H:$H,"Weekly*")+SUMIFS('BSE - SENSEX Index Options'!$L:$L,'BSE - SENSEX Index Options'!$C:$C,$A282,'BSE - SENSEX Index Options'!$B:$B,E$147,'BSE - SENSEX Index Options'!$H:$H,"MDAW*")+SUMIFS('BSE - Other Index Options'!$L:$L,'BSE - Other Index Options'!$C:$C,$A282,'BSE - Other Index Options'!$B:$B,E$147,'BSE - Other Index Options'!$H:$H,"Weekly*")+SUMIFS('BSE - Other Index Options'!$L:$L,'BSE - Other Index Options'!$C:$C,$A282,'BSE - Other Index Options'!$B:$B,E$147,'BSE - Other Index Options'!$H:$H,"MDAW*"))</f>
        <v/>
      </c>
      <c r="F282" s="26" t="str">
        <f>IF(SUMIFS('BSE - SENSEX Index Options'!$L:$L,'BSE - SENSEX Index Options'!$C:$C,$A282,'BSE - SENSEX Index Options'!$B:$B,F$147,'BSE - SENSEX Index Options'!$H:$H,"Weekly*")+SUMIFS('BSE - SENSEX Index Options'!$L:$L,'BSE - SENSEX Index Options'!$C:$C,$A282,'BSE - SENSEX Index Options'!$B:$B,F$147,'BSE - SENSEX Index Options'!$H:$H,"MDAW*")+SUMIFS('BSE - Other Index Options'!$L:$L,'BSE - Other Index Options'!$C:$C,$A282,'BSE - Other Index Options'!$B:$B,F$147,'BSE - Other Index Options'!$H:$H,"Weekly*")+SUMIFS('BSE - Other Index Options'!$L:$L,'BSE - Other Index Options'!$C:$C,$A282,'BSE - Other Index Options'!$B:$B,F$147,'BSE - Other Index Options'!$H:$H,"MDAW*")=0,"",SUMIFS('BSE - SENSEX Index Options'!$L:$L,'BSE - SENSEX Index Options'!$C:$C,$A282,'BSE - SENSEX Index Options'!$B:$B,F$147,'BSE - SENSEX Index Options'!$H:$H,"Weekly*")+SUMIFS('BSE - SENSEX Index Options'!$L:$L,'BSE - SENSEX Index Options'!$C:$C,$A282,'BSE - SENSEX Index Options'!$B:$B,F$147,'BSE - SENSEX Index Options'!$H:$H,"MDAW*")+SUMIFS('BSE - Other Index Options'!$L:$L,'BSE - Other Index Options'!$C:$C,$A282,'BSE - Other Index Options'!$B:$B,F$147,'BSE - Other Index Options'!$H:$H,"Weekly*")+SUMIFS('BSE - Other Index Options'!$L:$L,'BSE - Other Index Options'!$C:$C,$A282,'BSE - Other Index Options'!$B:$B,F$147,'BSE - Other Index Options'!$H:$H,"MDAW*"))</f>
        <v/>
      </c>
      <c r="G282" s="26" t="str">
        <f>IF(SUMIFS('BSE - SENSEX Index Options'!$L:$L,'BSE - SENSEX Index Options'!$C:$C,$A282,'BSE - SENSEX Index Options'!$B:$B,G$147,'BSE - SENSEX Index Options'!$H:$H,"Weekly*")+SUMIFS('BSE - SENSEX Index Options'!$L:$L,'BSE - SENSEX Index Options'!$C:$C,$A282,'BSE - SENSEX Index Options'!$B:$B,G$147,'BSE - SENSEX Index Options'!$H:$H,"MDAW*")+SUMIFS('BSE - Other Index Options'!$L:$L,'BSE - Other Index Options'!$C:$C,$A282,'BSE - Other Index Options'!$B:$B,G$147,'BSE - Other Index Options'!$H:$H,"Weekly*")+SUMIFS('BSE - Other Index Options'!$L:$L,'BSE - Other Index Options'!$C:$C,$A282,'BSE - Other Index Options'!$B:$B,G$147,'BSE - Other Index Options'!$H:$H,"MDAW*")=0,"",SUMIFS('BSE - SENSEX Index Options'!$L:$L,'BSE - SENSEX Index Options'!$C:$C,$A282,'BSE - SENSEX Index Options'!$B:$B,G$147,'BSE - SENSEX Index Options'!$H:$H,"Weekly*")+SUMIFS('BSE - SENSEX Index Options'!$L:$L,'BSE - SENSEX Index Options'!$C:$C,$A282,'BSE - SENSEX Index Options'!$B:$B,G$147,'BSE - SENSEX Index Options'!$H:$H,"MDAW*")+SUMIFS('BSE - Other Index Options'!$L:$L,'BSE - Other Index Options'!$C:$C,$A282,'BSE - Other Index Options'!$B:$B,G$147,'BSE - Other Index Options'!$H:$H,"Weekly*")+SUMIFS('BSE - Other Index Options'!$L:$L,'BSE - Other Index Options'!$C:$C,$A282,'BSE - Other Index Options'!$B:$B,G$147,'BSE - Other Index Options'!$H:$H,"MDAW*"))</f>
        <v/>
      </c>
      <c r="H282" s="26" t="str">
        <f t="shared" si="10"/>
        <v/>
      </c>
    </row>
    <row r="283" spans="1:8" hidden="1" outlineLevel="1">
      <c r="A283" t="s">
        <v>161</v>
      </c>
      <c r="B283" s="26" t="str">
        <f>IF(SUMIFS('BSE - SENSEX Index Options'!$L:$L,'BSE - SENSEX Index Options'!$C:$C,$A283,'BSE - SENSEX Index Options'!$B:$B,B$147,'BSE - SENSEX Index Options'!$H:$H,"Weekly*")+SUMIFS('BSE - SENSEX Index Options'!$L:$L,'BSE - SENSEX Index Options'!$C:$C,$A283,'BSE - SENSEX Index Options'!$B:$B,B$147,'BSE - SENSEX Index Options'!$H:$H,"MDAW*")+SUMIFS('BSE - Other Index Options'!$L:$L,'BSE - Other Index Options'!$C:$C,$A283,'BSE - Other Index Options'!$B:$B,B$147,'BSE - Other Index Options'!$H:$H,"Weekly*")+SUMIFS('BSE - Other Index Options'!$L:$L,'BSE - Other Index Options'!$C:$C,$A283,'BSE - Other Index Options'!$B:$B,B$147,'BSE - Other Index Options'!$H:$H,"MDAW*")=0,"",SUMIFS('BSE - SENSEX Index Options'!$L:$L,'BSE - SENSEX Index Options'!$C:$C,$A283,'BSE - SENSEX Index Options'!$B:$B,B$147,'BSE - SENSEX Index Options'!$H:$H,"Weekly*")+SUMIFS('BSE - SENSEX Index Options'!$L:$L,'BSE - SENSEX Index Options'!$C:$C,$A283,'BSE - SENSEX Index Options'!$B:$B,B$147,'BSE - SENSEX Index Options'!$H:$H,"MDAW*")+SUMIFS('BSE - Other Index Options'!$L:$L,'BSE - Other Index Options'!$C:$C,$A283,'BSE - Other Index Options'!$B:$B,B$147,'BSE - Other Index Options'!$H:$H,"Weekly*")+SUMIFS('BSE - Other Index Options'!$L:$L,'BSE - Other Index Options'!$C:$C,$A283,'BSE - Other Index Options'!$B:$B,B$147,'BSE - Other Index Options'!$H:$H,"MDAW*"))</f>
        <v/>
      </c>
      <c r="C283" s="26" t="str">
        <f>IF(SUMIFS('BSE - SENSEX Index Options'!$L:$L,'BSE - SENSEX Index Options'!$C:$C,$A283,'BSE - SENSEX Index Options'!$B:$B,C$147,'BSE - SENSEX Index Options'!$H:$H,"Weekly*")+SUMIFS('BSE - SENSEX Index Options'!$L:$L,'BSE - SENSEX Index Options'!$C:$C,$A283,'BSE - SENSEX Index Options'!$B:$B,C$147,'BSE - SENSEX Index Options'!$H:$H,"MDAW*")+SUMIFS('BSE - Other Index Options'!$L:$L,'BSE - Other Index Options'!$C:$C,$A283,'BSE - Other Index Options'!$B:$B,C$147,'BSE - Other Index Options'!$H:$H,"Weekly*")+SUMIFS('BSE - Other Index Options'!$L:$L,'BSE - Other Index Options'!$C:$C,$A283,'BSE - Other Index Options'!$B:$B,C$147,'BSE - Other Index Options'!$H:$H,"MDAW*")=0,"",SUMIFS('BSE - SENSEX Index Options'!$L:$L,'BSE - SENSEX Index Options'!$C:$C,$A283,'BSE - SENSEX Index Options'!$B:$B,C$147,'BSE - SENSEX Index Options'!$H:$H,"Weekly*")+SUMIFS('BSE - SENSEX Index Options'!$L:$L,'BSE - SENSEX Index Options'!$C:$C,$A283,'BSE - SENSEX Index Options'!$B:$B,C$147,'BSE - SENSEX Index Options'!$H:$H,"MDAW*")+SUMIFS('BSE - Other Index Options'!$L:$L,'BSE - Other Index Options'!$C:$C,$A283,'BSE - Other Index Options'!$B:$B,C$147,'BSE - Other Index Options'!$H:$H,"Weekly*")+SUMIFS('BSE - Other Index Options'!$L:$L,'BSE - Other Index Options'!$C:$C,$A283,'BSE - Other Index Options'!$B:$B,C$147,'BSE - Other Index Options'!$H:$H,"MDAW*"))</f>
        <v/>
      </c>
      <c r="D283" s="26" t="str">
        <f>IF(SUMIFS('BSE - SENSEX Index Options'!$L:$L,'BSE - SENSEX Index Options'!$C:$C,$A283,'BSE - SENSEX Index Options'!$B:$B,D$147,'BSE - SENSEX Index Options'!$H:$H,"Weekly*")+SUMIFS('BSE - SENSEX Index Options'!$L:$L,'BSE - SENSEX Index Options'!$C:$C,$A283,'BSE - SENSEX Index Options'!$B:$B,D$147,'BSE - SENSEX Index Options'!$H:$H,"MDAW*")+SUMIFS('BSE - Other Index Options'!$L:$L,'BSE - Other Index Options'!$C:$C,$A283,'BSE - Other Index Options'!$B:$B,D$147,'BSE - Other Index Options'!$H:$H,"Weekly*")+SUMIFS('BSE - Other Index Options'!$L:$L,'BSE - Other Index Options'!$C:$C,$A283,'BSE - Other Index Options'!$B:$B,D$147,'BSE - Other Index Options'!$H:$H,"MDAW*")=0,"",SUMIFS('BSE - SENSEX Index Options'!$L:$L,'BSE - SENSEX Index Options'!$C:$C,$A283,'BSE - SENSEX Index Options'!$B:$B,D$147,'BSE - SENSEX Index Options'!$H:$H,"Weekly*")+SUMIFS('BSE - SENSEX Index Options'!$L:$L,'BSE - SENSEX Index Options'!$C:$C,$A283,'BSE - SENSEX Index Options'!$B:$B,D$147,'BSE - SENSEX Index Options'!$H:$H,"MDAW*")+SUMIFS('BSE - Other Index Options'!$L:$L,'BSE - Other Index Options'!$C:$C,$A283,'BSE - Other Index Options'!$B:$B,D$147,'BSE - Other Index Options'!$H:$H,"Weekly*")+SUMIFS('BSE - Other Index Options'!$L:$L,'BSE - Other Index Options'!$C:$C,$A283,'BSE - Other Index Options'!$B:$B,D$147,'BSE - Other Index Options'!$H:$H,"MDAW*"))</f>
        <v/>
      </c>
      <c r="E283" s="26" t="str">
        <f>IF(SUMIFS('BSE - SENSEX Index Options'!$L:$L,'BSE - SENSEX Index Options'!$C:$C,$A283,'BSE - SENSEX Index Options'!$B:$B,E$147,'BSE - SENSEX Index Options'!$H:$H,"Weekly*")+SUMIFS('BSE - SENSEX Index Options'!$L:$L,'BSE - SENSEX Index Options'!$C:$C,$A283,'BSE - SENSEX Index Options'!$B:$B,E$147,'BSE - SENSEX Index Options'!$H:$H,"MDAW*")+SUMIFS('BSE - Other Index Options'!$L:$L,'BSE - Other Index Options'!$C:$C,$A283,'BSE - Other Index Options'!$B:$B,E$147,'BSE - Other Index Options'!$H:$H,"Weekly*")+SUMIFS('BSE - Other Index Options'!$L:$L,'BSE - Other Index Options'!$C:$C,$A283,'BSE - Other Index Options'!$B:$B,E$147,'BSE - Other Index Options'!$H:$H,"MDAW*")=0,"",SUMIFS('BSE - SENSEX Index Options'!$L:$L,'BSE - SENSEX Index Options'!$C:$C,$A283,'BSE - SENSEX Index Options'!$B:$B,E$147,'BSE - SENSEX Index Options'!$H:$H,"Weekly*")+SUMIFS('BSE - SENSEX Index Options'!$L:$L,'BSE - SENSEX Index Options'!$C:$C,$A283,'BSE - SENSEX Index Options'!$B:$B,E$147,'BSE - SENSEX Index Options'!$H:$H,"MDAW*")+SUMIFS('BSE - Other Index Options'!$L:$L,'BSE - Other Index Options'!$C:$C,$A283,'BSE - Other Index Options'!$B:$B,E$147,'BSE - Other Index Options'!$H:$H,"Weekly*")+SUMIFS('BSE - Other Index Options'!$L:$L,'BSE - Other Index Options'!$C:$C,$A283,'BSE - Other Index Options'!$B:$B,E$147,'BSE - Other Index Options'!$H:$H,"MDAW*"))</f>
        <v/>
      </c>
      <c r="F283" s="26" t="str">
        <f>IF(SUMIFS('BSE - SENSEX Index Options'!$L:$L,'BSE - SENSEX Index Options'!$C:$C,$A283,'BSE - SENSEX Index Options'!$B:$B,F$147,'BSE - SENSEX Index Options'!$H:$H,"Weekly*")+SUMIFS('BSE - SENSEX Index Options'!$L:$L,'BSE - SENSEX Index Options'!$C:$C,$A283,'BSE - SENSEX Index Options'!$B:$B,F$147,'BSE - SENSEX Index Options'!$H:$H,"MDAW*")+SUMIFS('BSE - Other Index Options'!$L:$L,'BSE - Other Index Options'!$C:$C,$A283,'BSE - Other Index Options'!$B:$B,F$147,'BSE - Other Index Options'!$H:$H,"Weekly*")+SUMIFS('BSE - Other Index Options'!$L:$L,'BSE - Other Index Options'!$C:$C,$A283,'BSE - Other Index Options'!$B:$B,F$147,'BSE - Other Index Options'!$H:$H,"MDAW*")=0,"",SUMIFS('BSE - SENSEX Index Options'!$L:$L,'BSE - SENSEX Index Options'!$C:$C,$A283,'BSE - SENSEX Index Options'!$B:$B,F$147,'BSE - SENSEX Index Options'!$H:$H,"Weekly*")+SUMIFS('BSE - SENSEX Index Options'!$L:$L,'BSE - SENSEX Index Options'!$C:$C,$A283,'BSE - SENSEX Index Options'!$B:$B,F$147,'BSE - SENSEX Index Options'!$H:$H,"MDAW*")+SUMIFS('BSE - Other Index Options'!$L:$L,'BSE - Other Index Options'!$C:$C,$A283,'BSE - Other Index Options'!$B:$B,F$147,'BSE - Other Index Options'!$H:$H,"Weekly*")+SUMIFS('BSE - Other Index Options'!$L:$L,'BSE - Other Index Options'!$C:$C,$A283,'BSE - Other Index Options'!$B:$B,F$147,'BSE - Other Index Options'!$H:$H,"MDAW*"))</f>
        <v/>
      </c>
      <c r="G283" s="26" t="str">
        <f>IF(SUMIFS('BSE - SENSEX Index Options'!$L:$L,'BSE - SENSEX Index Options'!$C:$C,$A283,'BSE - SENSEX Index Options'!$B:$B,G$147,'BSE - SENSEX Index Options'!$H:$H,"Weekly*")+SUMIFS('BSE - SENSEX Index Options'!$L:$L,'BSE - SENSEX Index Options'!$C:$C,$A283,'BSE - SENSEX Index Options'!$B:$B,G$147,'BSE - SENSEX Index Options'!$H:$H,"MDAW*")+SUMIFS('BSE - Other Index Options'!$L:$L,'BSE - Other Index Options'!$C:$C,$A283,'BSE - Other Index Options'!$B:$B,G$147,'BSE - Other Index Options'!$H:$H,"Weekly*")+SUMIFS('BSE - Other Index Options'!$L:$L,'BSE - Other Index Options'!$C:$C,$A283,'BSE - Other Index Options'!$B:$B,G$147,'BSE - Other Index Options'!$H:$H,"MDAW*")=0,"",SUMIFS('BSE - SENSEX Index Options'!$L:$L,'BSE - SENSEX Index Options'!$C:$C,$A283,'BSE - SENSEX Index Options'!$B:$B,G$147,'BSE - SENSEX Index Options'!$H:$H,"Weekly*")+SUMIFS('BSE - SENSEX Index Options'!$L:$L,'BSE - SENSEX Index Options'!$C:$C,$A283,'BSE - SENSEX Index Options'!$B:$B,G$147,'BSE - SENSEX Index Options'!$H:$H,"MDAW*")+SUMIFS('BSE - Other Index Options'!$L:$L,'BSE - Other Index Options'!$C:$C,$A283,'BSE - Other Index Options'!$B:$B,G$147,'BSE - Other Index Options'!$H:$H,"Weekly*")+SUMIFS('BSE - Other Index Options'!$L:$L,'BSE - Other Index Options'!$C:$C,$A283,'BSE - Other Index Options'!$B:$B,G$147,'BSE - Other Index Options'!$H:$H,"MDAW*"))</f>
        <v/>
      </c>
      <c r="H283" s="26" t="str">
        <f t="shared" si="10"/>
        <v/>
      </c>
    </row>
    <row r="284" spans="1:8" hidden="1" outlineLevel="1">
      <c r="A284" t="s">
        <v>162</v>
      </c>
      <c r="B284" s="26" t="str">
        <f>IF(SUMIFS('BSE - SENSEX Index Options'!$L:$L,'BSE - SENSEX Index Options'!$C:$C,$A284,'BSE - SENSEX Index Options'!$B:$B,B$147,'BSE - SENSEX Index Options'!$H:$H,"Weekly*")+SUMIFS('BSE - SENSEX Index Options'!$L:$L,'BSE - SENSEX Index Options'!$C:$C,$A284,'BSE - SENSEX Index Options'!$B:$B,B$147,'BSE - SENSEX Index Options'!$H:$H,"MDAW*")+SUMIFS('BSE - Other Index Options'!$L:$L,'BSE - Other Index Options'!$C:$C,$A284,'BSE - Other Index Options'!$B:$B,B$147,'BSE - Other Index Options'!$H:$H,"Weekly*")+SUMIFS('BSE - Other Index Options'!$L:$L,'BSE - Other Index Options'!$C:$C,$A284,'BSE - Other Index Options'!$B:$B,B$147,'BSE - Other Index Options'!$H:$H,"MDAW*")=0,"",SUMIFS('BSE - SENSEX Index Options'!$L:$L,'BSE - SENSEX Index Options'!$C:$C,$A284,'BSE - SENSEX Index Options'!$B:$B,B$147,'BSE - SENSEX Index Options'!$H:$H,"Weekly*")+SUMIFS('BSE - SENSEX Index Options'!$L:$L,'BSE - SENSEX Index Options'!$C:$C,$A284,'BSE - SENSEX Index Options'!$B:$B,B$147,'BSE - SENSEX Index Options'!$H:$H,"MDAW*")+SUMIFS('BSE - Other Index Options'!$L:$L,'BSE - Other Index Options'!$C:$C,$A284,'BSE - Other Index Options'!$B:$B,B$147,'BSE - Other Index Options'!$H:$H,"Weekly*")+SUMIFS('BSE - Other Index Options'!$L:$L,'BSE - Other Index Options'!$C:$C,$A284,'BSE - Other Index Options'!$B:$B,B$147,'BSE - Other Index Options'!$H:$H,"MDAW*"))</f>
        <v/>
      </c>
      <c r="C284" s="26" t="str">
        <f>IF(SUMIFS('BSE - SENSEX Index Options'!$L:$L,'BSE - SENSEX Index Options'!$C:$C,$A284,'BSE - SENSEX Index Options'!$B:$B,C$147,'BSE - SENSEX Index Options'!$H:$H,"Weekly*")+SUMIFS('BSE - SENSEX Index Options'!$L:$L,'BSE - SENSEX Index Options'!$C:$C,$A284,'BSE - SENSEX Index Options'!$B:$B,C$147,'BSE - SENSEX Index Options'!$H:$H,"MDAW*")+SUMIFS('BSE - Other Index Options'!$L:$L,'BSE - Other Index Options'!$C:$C,$A284,'BSE - Other Index Options'!$B:$B,C$147,'BSE - Other Index Options'!$H:$H,"Weekly*")+SUMIFS('BSE - Other Index Options'!$L:$L,'BSE - Other Index Options'!$C:$C,$A284,'BSE - Other Index Options'!$B:$B,C$147,'BSE - Other Index Options'!$H:$H,"MDAW*")=0,"",SUMIFS('BSE - SENSEX Index Options'!$L:$L,'BSE - SENSEX Index Options'!$C:$C,$A284,'BSE - SENSEX Index Options'!$B:$B,C$147,'BSE - SENSEX Index Options'!$H:$H,"Weekly*")+SUMIFS('BSE - SENSEX Index Options'!$L:$L,'BSE - SENSEX Index Options'!$C:$C,$A284,'BSE - SENSEX Index Options'!$B:$B,C$147,'BSE - SENSEX Index Options'!$H:$H,"MDAW*")+SUMIFS('BSE - Other Index Options'!$L:$L,'BSE - Other Index Options'!$C:$C,$A284,'BSE - Other Index Options'!$B:$B,C$147,'BSE - Other Index Options'!$H:$H,"Weekly*")+SUMIFS('BSE - Other Index Options'!$L:$L,'BSE - Other Index Options'!$C:$C,$A284,'BSE - Other Index Options'!$B:$B,C$147,'BSE - Other Index Options'!$H:$H,"MDAW*"))</f>
        <v/>
      </c>
      <c r="D284" s="26" t="str">
        <f>IF(SUMIFS('BSE - SENSEX Index Options'!$L:$L,'BSE - SENSEX Index Options'!$C:$C,$A284,'BSE - SENSEX Index Options'!$B:$B,D$147,'BSE - SENSEX Index Options'!$H:$H,"Weekly*")+SUMIFS('BSE - SENSEX Index Options'!$L:$L,'BSE - SENSEX Index Options'!$C:$C,$A284,'BSE - SENSEX Index Options'!$B:$B,D$147,'BSE - SENSEX Index Options'!$H:$H,"MDAW*")+SUMIFS('BSE - Other Index Options'!$L:$L,'BSE - Other Index Options'!$C:$C,$A284,'BSE - Other Index Options'!$B:$B,D$147,'BSE - Other Index Options'!$H:$H,"Weekly*")+SUMIFS('BSE - Other Index Options'!$L:$L,'BSE - Other Index Options'!$C:$C,$A284,'BSE - Other Index Options'!$B:$B,D$147,'BSE - Other Index Options'!$H:$H,"MDAW*")=0,"",SUMIFS('BSE - SENSEX Index Options'!$L:$L,'BSE - SENSEX Index Options'!$C:$C,$A284,'BSE - SENSEX Index Options'!$B:$B,D$147,'BSE - SENSEX Index Options'!$H:$H,"Weekly*")+SUMIFS('BSE - SENSEX Index Options'!$L:$L,'BSE - SENSEX Index Options'!$C:$C,$A284,'BSE - SENSEX Index Options'!$B:$B,D$147,'BSE - SENSEX Index Options'!$H:$H,"MDAW*")+SUMIFS('BSE - Other Index Options'!$L:$L,'BSE - Other Index Options'!$C:$C,$A284,'BSE - Other Index Options'!$B:$B,D$147,'BSE - Other Index Options'!$H:$H,"Weekly*")+SUMIFS('BSE - Other Index Options'!$L:$L,'BSE - Other Index Options'!$C:$C,$A284,'BSE - Other Index Options'!$B:$B,D$147,'BSE - Other Index Options'!$H:$H,"MDAW*"))</f>
        <v/>
      </c>
      <c r="E284" s="26" t="str">
        <f>IF(SUMIFS('BSE - SENSEX Index Options'!$L:$L,'BSE - SENSEX Index Options'!$C:$C,$A284,'BSE - SENSEX Index Options'!$B:$B,E$147,'BSE - SENSEX Index Options'!$H:$H,"Weekly*")+SUMIFS('BSE - SENSEX Index Options'!$L:$L,'BSE - SENSEX Index Options'!$C:$C,$A284,'BSE - SENSEX Index Options'!$B:$B,E$147,'BSE - SENSEX Index Options'!$H:$H,"MDAW*")+SUMIFS('BSE - Other Index Options'!$L:$L,'BSE - Other Index Options'!$C:$C,$A284,'BSE - Other Index Options'!$B:$B,E$147,'BSE - Other Index Options'!$H:$H,"Weekly*")+SUMIFS('BSE - Other Index Options'!$L:$L,'BSE - Other Index Options'!$C:$C,$A284,'BSE - Other Index Options'!$B:$B,E$147,'BSE - Other Index Options'!$H:$H,"MDAW*")=0,"",SUMIFS('BSE - SENSEX Index Options'!$L:$L,'BSE - SENSEX Index Options'!$C:$C,$A284,'BSE - SENSEX Index Options'!$B:$B,E$147,'BSE - SENSEX Index Options'!$H:$H,"Weekly*")+SUMIFS('BSE - SENSEX Index Options'!$L:$L,'BSE - SENSEX Index Options'!$C:$C,$A284,'BSE - SENSEX Index Options'!$B:$B,E$147,'BSE - SENSEX Index Options'!$H:$H,"MDAW*")+SUMIFS('BSE - Other Index Options'!$L:$L,'BSE - Other Index Options'!$C:$C,$A284,'BSE - Other Index Options'!$B:$B,E$147,'BSE - Other Index Options'!$H:$H,"Weekly*")+SUMIFS('BSE - Other Index Options'!$L:$L,'BSE - Other Index Options'!$C:$C,$A284,'BSE - Other Index Options'!$B:$B,E$147,'BSE - Other Index Options'!$H:$H,"MDAW*"))</f>
        <v/>
      </c>
      <c r="F284" s="26" t="str">
        <f>IF(SUMIFS('BSE - SENSEX Index Options'!$L:$L,'BSE - SENSEX Index Options'!$C:$C,$A284,'BSE - SENSEX Index Options'!$B:$B,F$147,'BSE - SENSEX Index Options'!$H:$H,"Weekly*")+SUMIFS('BSE - SENSEX Index Options'!$L:$L,'BSE - SENSEX Index Options'!$C:$C,$A284,'BSE - SENSEX Index Options'!$B:$B,F$147,'BSE - SENSEX Index Options'!$H:$H,"MDAW*")+SUMIFS('BSE - Other Index Options'!$L:$L,'BSE - Other Index Options'!$C:$C,$A284,'BSE - Other Index Options'!$B:$B,F$147,'BSE - Other Index Options'!$H:$H,"Weekly*")+SUMIFS('BSE - Other Index Options'!$L:$L,'BSE - Other Index Options'!$C:$C,$A284,'BSE - Other Index Options'!$B:$B,F$147,'BSE - Other Index Options'!$H:$H,"MDAW*")=0,"",SUMIFS('BSE - SENSEX Index Options'!$L:$L,'BSE - SENSEX Index Options'!$C:$C,$A284,'BSE - SENSEX Index Options'!$B:$B,F$147,'BSE - SENSEX Index Options'!$H:$H,"Weekly*")+SUMIFS('BSE - SENSEX Index Options'!$L:$L,'BSE - SENSEX Index Options'!$C:$C,$A284,'BSE - SENSEX Index Options'!$B:$B,F$147,'BSE - SENSEX Index Options'!$H:$H,"MDAW*")+SUMIFS('BSE - Other Index Options'!$L:$L,'BSE - Other Index Options'!$C:$C,$A284,'BSE - Other Index Options'!$B:$B,F$147,'BSE - Other Index Options'!$H:$H,"Weekly*")+SUMIFS('BSE - Other Index Options'!$L:$L,'BSE - Other Index Options'!$C:$C,$A284,'BSE - Other Index Options'!$B:$B,F$147,'BSE - Other Index Options'!$H:$H,"MDAW*"))</f>
        <v/>
      </c>
      <c r="G284" s="26" t="str">
        <f>IF(SUMIFS('BSE - SENSEX Index Options'!$L:$L,'BSE - SENSEX Index Options'!$C:$C,$A284,'BSE - SENSEX Index Options'!$B:$B,G$147,'BSE - SENSEX Index Options'!$H:$H,"Weekly*")+SUMIFS('BSE - SENSEX Index Options'!$L:$L,'BSE - SENSEX Index Options'!$C:$C,$A284,'BSE - SENSEX Index Options'!$B:$B,G$147,'BSE - SENSEX Index Options'!$H:$H,"MDAW*")+SUMIFS('BSE - Other Index Options'!$L:$L,'BSE - Other Index Options'!$C:$C,$A284,'BSE - Other Index Options'!$B:$B,G$147,'BSE - Other Index Options'!$H:$H,"Weekly*")+SUMIFS('BSE - Other Index Options'!$L:$L,'BSE - Other Index Options'!$C:$C,$A284,'BSE - Other Index Options'!$B:$B,G$147,'BSE - Other Index Options'!$H:$H,"MDAW*")=0,"",SUMIFS('BSE - SENSEX Index Options'!$L:$L,'BSE - SENSEX Index Options'!$C:$C,$A284,'BSE - SENSEX Index Options'!$B:$B,G$147,'BSE - SENSEX Index Options'!$H:$H,"Weekly*")+SUMIFS('BSE - SENSEX Index Options'!$L:$L,'BSE - SENSEX Index Options'!$C:$C,$A284,'BSE - SENSEX Index Options'!$B:$B,G$147,'BSE - SENSEX Index Options'!$H:$H,"MDAW*")+SUMIFS('BSE - Other Index Options'!$L:$L,'BSE - Other Index Options'!$C:$C,$A284,'BSE - Other Index Options'!$B:$B,G$147,'BSE - Other Index Options'!$H:$H,"Weekly*")+SUMIFS('BSE - Other Index Options'!$L:$L,'BSE - Other Index Options'!$C:$C,$A284,'BSE - Other Index Options'!$B:$B,G$147,'BSE - Other Index Options'!$H:$H,"MDAW*"))</f>
        <v/>
      </c>
      <c r="H284" s="26" t="str">
        <f t="shared" si="10"/>
        <v/>
      </c>
    </row>
    <row r="285" spans="1:8" hidden="1" outlineLevel="1">
      <c r="A285" t="s">
        <v>163</v>
      </c>
      <c r="B285" s="26" t="str">
        <f>IF(SUMIFS('BSE - SENSEX Index Options'!$L:$L,'BSE - SENSEX Index Options'!$C:$C,$A285,'BSE - SENSEX Index Options'!$B:$B,B$147,'BSE - SENSEX Index Options'!$H:$H,"Weekly*")+SUMIFS('BSE - SENSEX Index Options'!$L:$L,'BSE - SENSEX Index Options'!$C:$C,$A285,'BSE - SENSEX Index Options'!$B:$B,B$147,'BSE - SENSEX Index Options'!$H:$H,"MDAW*")+SUMIFS('BSE - Other Index Options'!$L:$L,'BSE - Other Index Options'!$C:$C,$A285,'BSE - Other Index Options'!$B:$B,B$147,'BSE - Other Index Options'!$H:$H,"Weekly*")+SUMIFS('BSE - Other Index Options'!$L:$L,'BSE - Other Index Options'!$C:$C,$A285,'BSE - Other Index Options'!$B:$B,B$147,'BSE - Other Index Options'!$H:$H,"MDAW*")=0,"",SUMIFS('BSE - SENSEX Index Options'!$L:$L,'BSE - SENSEX Index Options'!$C:$C,$A285,'BSE - SENSEX Index Options'!$B:$B,B$147,'BSE - SENSEX Index Options'!$H:$H,"Weekly*")+SUMIFS('BSE - SENSEX Index Options'!$L:$L,'BSE - SENSEX Index Options'!$C:$C,$A285,'BSE - SENSEX Index Options'!$B:$B,B$147,'BSE - SENSEX Index Options'!$H:$H,"MDAW*")+SUMIFS('BSE - Other Index Options'!$L:$L,'BSE - Other Index Options'!$C:$C,$A285,'BSE - Other Index Options'!$B:$B,B$147,'BSE - Other Index Options'!$H:$H,"Weekly*")+SUMIFS('BSE - Other Index Options'!$L:$L,'BSE - Other Index Options'!$C:$C,$A285,'BSE - Other Index Options'!$B:$B,B$147,'BSE - Other Index Options'!$H:$H,"MDAW*"))</f>
        <v/>
      </c>
      <c r="C285" s="26" t="str">
        <f>IF(SUMIFS('BSE - SENSEX Index Options'!$L:$L,'BSE - SENSEX Index Options'!$C:$C,$A285,'BSE - SENSEX Index Options'!$B:$B,C$147,'BSE - SENSEX Index Options'!$H:$H,"Weekly*")+SUMIFS('BSE - SENSEX Index Options'!$L:$L,'BSE - SENSEX Index Options'!$C:$C,$A285,'BSE - SENSEX Index Options'!$B:$B,C$147,'BSE - SENSEX Index Options'!$H:$H,"MDAW*")+SUMIFS('BSE - Other Index Options'!$L:$L,'BSE - Other Index Options'!$C:$C,$A285,'BSE - Other Index Options'!$B:$B,C$147,'BSE - Other Index Options'!$H:$H,"Weekly*")+SUMIFS('BSE - Other Index Options'!$L:$L,'BSE - Other Index Options'!$C:$C,$A285,'BSE - Other Index Options'!$B:$B,C$147,'BSE - Other Index Options'!$H:$H,"MDAW*")=0,"",SUMIFS('BSE - SENSEX Index Options'!$L:$L,'BSE - SENSEX Index Options'!$C:$C,$A285,'BSE - SENSEX Index Options'!$B:$B,C$147,'BSE - SENSEX Index Options'!$H:$H,"Weekly*")+SUMIFS('BSE - SENSEX Index Options'!$L:$L,'BSE - SENSEX Index Options'!$C:$C,$A285,'BSE - SENSEX Index Options'!$B:$B,C$147,'BSE - SENSEX Index Options'!$H:$H,"MDAW*")+SUMIFS('BSE - Other Index Options'!$L:$L,'BSE - Other Index Options'!$C:$C,$A285,'BSE - Other Index Options'!$B:$B,C$147,'BSE - Other Index Options'!$H:$H,"Weekly*")+SUMIFS('BSE - Other Index Options'!$L:$L,'BSE - Other Index Options'!$C:$C,$A285,'BSE - Other Index Options'!$B:$B,C$147,'BSE - Other Index Options'!$H:$H,"MDAW*"))</f>
        <v/>
      </c>
      <c r="D285" s="26" t="str">
        <f>IF(SUMIFS('BSE - SENSEX Index Options'!$L:$L,'BSE - SENSEX Index Options'!$C:$C,$A285,'BSE - SENSEX Index Options'!$B:$B,D$147,'BSE - SENSEX Index Options'!$H:$H,"Weekly*")+SUMIFS('BSE - SENSEX Index Options'!$L:$L,'BSE - SENSEX Index Options'!$C:$C,$A285,'BSE - SENSEX Index Options'!$B:$B,D$147,'BSE - SENSEX Index Options'!$H:$H,"MDAW*")+SUMIFS('BSE - Other Index Options'!$L:$L,'BSE - Other Index Options'!$C:$C,$A285,'BSE - Other Index Options'!$B:$B,D$147,'BSE - Other Index Options'!$H:$H,"Weekly*")+SUMIFS('BSE - Other Index Options'!$L:$L,'BSE - Other Index Options'!$C:$C,$A285,'BSE - Other Index Options'!$B:$B,D$147,'BSE - Other Index Options'!$H:$H,"MDAW*")=0,"",SUMIFS('BSE - SENSEX Index Options'!$L:$L,'BSE - SENSEX Index Options'!$C:$C,$A285,'BSE - SENSEX Index Options'!$B:$B,D$147,'BSE - SENSEX Index Options'!$H:$H,"Weekly*")+SUMIFS('BSE - SENSEX Index Options'!$L:$L,'BSE - SENSEX Index Options'!$C:$C,$A285,'BSE - SENSEX Index Options'!$B:$B,D$147,'BSE - SENSEX Index Options'!$H:$H,"MDAW*")+SUMIFS('BSE - Other Index Options'!$L:$L,'BSE - Other Index Options'!$C:$C,$A285,'BSE - Other Index Options'!$B:$B,D$147,'BSE - Other Index Options'!$H:$H,"Weekly*")+SUMIFS('BSE - Other Index Options'!$L:$L,'BSE - Other Index Options'!$C:$C,$A285,'BSE - Other Index Options'!$B:$B,D$147,'BSE - Other Index Options'!$H:$H,"MDAW*"))</f>
        <v/>
      </c>
      <c r="E285" s="26" t="str">
        <f>IF(SUMIFS('BSE - SENSEX Index Options'!$L:$L,'BSE - SENSEX Index Options'!$C:$C,$A285,'BSE - SENSEX Index Options'!$B:$B,E$147,'BSE - SENSEX Index Options'!$H:$H,"Weekly*")+SUMIFS('BSE - SENSEX Index Options'!$L:$L,'BSE - SENSEX Index Options'!$C:$C,$A285,'BSE - SENSEX Index Options'!$B:$B,E$147,'BSE - SENSEX Index Options'!$H:$H,"MDAW*")+SUMIFS('BSE - Other Index Options'!$L:$L,'BSE - Other Index Options'!$C:$C,$A285,'BSE - Other Index Options'!$B:$B,E$147,'BSE - Other Index Options'!$H:$H,"Weekly*")+SUMIFS('BSE - Other Index Options'!$L:$L,'BSE - Other Index Options'!$C:$C,$A285,'BSE - Other Index Options'!$B:$B,E$147,'BSE - Other Index Options'!$H:$H,"MDAW*")=0,"",SUMIFS('BSE - SENSEX Index Options'!$L:$L,'BSE - SENSEX Index Options'!$C:$C,$A285,'BSE - SENSEX Index Options'!$B:$B,E$147,'BSE - SENSEX Index Options'!$H:$H,"Weekly*")+SUMIFS('BSE - SENSEX Index Options'!$L:$L,'BSE - SENSEX Index Options'!$C:$C,$A285,'BSE - SENSEX Index Options'!$B:$B,E$147,'BSE - SENSEX Index Options'!$H:$H,"MDAW*")+SUMIFS('BSE - Other Index Options'!$L:$L,'BSE - Other Index Options'!$C:$C,$A285,'BSE - Other Index Options'!$B:$B,E$147,'BSE - Other Index Options'!$H:$H,"Weekly*")+SUMIFS('BSE - Other Index Options'!$L:$L,'BSE - Other Index Options'!$C:$C,$A285,'BSE - Other Index Options'!$B:$B,E$147,'BSE - Other Index Options'!$H:$H,"MDAW*"))</f>
        <v/>
      </c>
      <c r="F285" s="26" t="str">
        <f>IF(SUMIFS('BSE - SENSEX Index Options'!$L:$L,'BSE - SENSEX Index Options'!$C:$C,$A285,'BSE - SENSEX Index Options'!$B:$B,F$147,'BSE - SENSEX Index Options'!$H:$H,"Weekly*")+SUMIFS('BSE - SENSEX Index Options'!$L:$L,'BSE - SENSEX Index Options'!$C:$C,$A285,'BSE - SENSEX Index Options'!$B:$B,F$147,'BSE - SENSEX Index Options'!$H:$H,"MDAW*")+SUMIFS('BSE - Other Index Options'!$L:$L,'BSE - Other Index Options'!$C:$C,$A285,'BSE - Other Index Options'!$B:$B,F$147,'BSE - Other Index Options'!$H:$H,"Weekly*")+SUMIFS('BSE - Other Index Options'!$L:$L,'BSE - Other Index Options'!$C:$C,$A285,'BSE - Other Index Options'!$B:$B,F$147,'BSE - Other Index Options'!$H:$H,"MDAW*")=0,"",SUMIFS('BSE - SENSEX Index Options'!$L:$L,'BSE - SENSEX Index Options'!$C:$C,$A285,'BSE - SENSEX Index Options'!$B:$B,F$147,'BSE - SENSEX Index Options'!$H:$H,"Weekly*")+SUMIFS('BSE - SENSEX Index Options'!$L:$L,'BSE - SENSEX Index Options'!$C:$C,$A285,'BSE - SENSEX Index Options'!$B:$B,F$147,'BSE - SENSEX Index Options'!$H:$H,"MDAW*")+SUMIFS('BSE - Other Index Options'!$L:$L,'BSE - Other Index Options'!$C:$C,$A285,'BSE - Other Index Options'!$B:$B,F$147,'BSE - Other Index Options'!$H:$H,"Weekly*")+SUMIFS('BSE - Other Index Options'!$L:$L,'BSE - Other Index Options'!$C:$C,$A285,'BSE - Other Index Options'!$B:$B,F$147,'BSE - Other Index Options'!$H:$H,"MDAW*"))</f>
        <v/>
      </c>
      <c r="G285" s="26" t="str">
        <f>IF(SUMIFS('BSE - SENSEX Index Options'!$L:$L,'BSE - SENSEX Index Options'!$C:$C,$A285,'BSE - SENSEX Index Options'!$B:$B,G$147,'BSE - SENSEX Index Options'!$H:$H,"Weekly*")+SUMIFS('BSE - SENSEX Index Options'!$L:$L,'BSE - SENSEX Index Options'!$C:$C,$A285,'BSE - SENSEX Index Options'!$B:$B,G$147,'BSE - SENSEX Index Options'!$H:$H,"MDAW*")+SUMIFS('BSE - Other Index Options'!$L:$L,'BSE - Other Index Options'!$C:$C,$A285,'BSE - Other Index Options'!$B:$B,G$147,'BSE - Other Index Options'!$H:$H,"Weekly*")+SUMIFS('BSE - Other Index Options'!$L:$L,'BSE - Other Index Options'!$C:$C,$A285,'BSE - Other Index Options'!$B:$B,G$147,'BSE - Other Index Options'!$H:$H,"MDAW*")=0,"",SUMIFS('BSE - SENSEX Index Options'!$L:$L,'BSE - SENSEX Index Options'!$C:$C,$A285,'BSE - SENSEX Index Options'!$B:$B,G$147,'BSE - SENSEX Index Options'!$H:$H,"Weekly*")+SUMIFS('BSE - SENSEX Index Options'!$L:$L,'BSE - SENSEX Index Options'!$C:$C,$A285,'BSE - SENSEX Index Options'!$B:$B,G$147,'BSE - SENSEX Index Options'!$H:$H,"MDAW*")+SUMIFS('BSE - Other Index Options'!$L:$L,'BSE - Other Index Options'!$C:$C,$A285,'BSE - Other Index Options'!$B:$B,G$147,'BSE - Other Index Options'!$H:$H,"Weekly*")+SUMIFS('BSE - Other Index Options'!$L:$L,'BSE - Other Index Options'!$C:$C,$A285,'BSE - Other Index Options'!$B:$B,G$147,'BSE - Other Index Options'!$H:$H,"MDAW*"))</f>
        <v/>
      </c>
      <c r="H285" s="26" t="str">
        <f t="shared" si="10"/>
        <v/>
      </c>
    </row>
    <row r="286" spans="1:8" collapsed="1">
      <c r="A286" s="32" t="s">
        <v>15</v>
      </c>
      <c r="B286" s="33">
        <f t="shared" ref="B286:H286" si="11">IF(SUM(B148:B285)=0,"",SUM(B148:B285))</f>
        <v>5025.4001999999982</v>
      </c>
      <c r="C286" s="33">
        <f t="shared" si="11"/>
        <v>4724.4839999999995</v>
      </c>
      <c r="D286" s="33">
        <f t="shared" si="11"/>
        <v>16292.105399999999</v>
      </c>
      <c r="E286" s="33">
        <f t="shared" si="11"/>
        <v>23119.561399999999</v>
      </c>
      <c r="F286" s="33">
        <f t="shared" si="11"/>
        <v>4594.4544999999989</v>
      </c>
      <c r="G286" s="33">
        <f t="shared" si="11"/>
        <v>247.3312</v>
      </c>
      <c r="H286" s="33">
        <f t="shared" si="11"/>
        <v>54003.336700000007</v>
      </c>
    </row>
    <row r="289" spans="1:8">
      <c r="A289" s="32" t="s">
        <v>259</v>
      </c>
    </row>
    <row r="290" spans="1:8">
      <c r="A290" s="32" t="s">
        <v>8</v>
      </c>
      <c r="B290" s="32" t="s">
        <v>9</v>
      </c>
      <c r="C290" s="32" t="s">
        <v>10</v>
      </c>
      <c r="D290" s="32" t="s">
        <v>11</v>
      </c>
      <c r="E290" s="32" t="s">
        <v>12</v>
      </c>
      <c r="F290" s="32" t="s">
        <v>13</v>
      </c>
      <c r="G290" s="32" t="s">
        <v>14</v>
      </c>
      <c r="H290" s="32" t="s">
        <v>15</v>
      </c>
    </row>
    <row r="291" spans="1:8">
      <c r="A291" t="s">
        <v>17</v>
      </c>
      <c r="B291" s="27">
        <f t="shared" ref="B291:H300" si="12">IF(SUM(B5,B148)=0,"",SUM(B5)/SUM(B5,B148))</f>
        <v>0.81610486855678455</v>
      </c>
      <c r="C291" s="27">
        <f t="shared" si="12"/>
        <v>0.87017138514807901</v>
      </c>
      <c r="D291" s="27">
        <f t="shared" si="12"/>
        <v>0.53429437449716111</v>
      </c>
      <c r="E291" s="27">
        <f t="shared" si="12"/>
        <v>0.40029656749858489</v>
      </c>
      <c r="F291" s="27">
        <f t="shared" si="12"/>
        <v>0.8233437689488462</v>
      </c>
      <c r="G291" s="27" t="str">
        <f t="shared" si="12"/>
        <v/>
      </c>
      <c r="H291" s="27">
        <f t="shared" si="12"/>
        <v>0.66734610011421236</v>
      </c>
    </row>
    <row r="292" spans="1:8">
      <c r="A292" t="s">
        <v>19</v>
      </c>
      <c r="B292" s="27">
        <f t="shared" si="12"/>
        <v>0.82668066579493527</v>
      </c>
      <c r="C292" s="27">
        <f t="shared" si="12"/>
        <v>0.86798877193647639</v>
      </c>
      <c r="D292" s="27">
        <f t="shared" si="12"/>
        <v>0.55634518792253995</v>
      </c>
      <c r="E292" s="27">
        <f t="shared" si="12"/>
        <v>0.38407145033733397</v>
      </c>
      <c r="F292" s="27">
        <f t="shared" si="12"/>
        <v>0.81866251427975523</v>
      </c>
      <c r="G292" s="27" t="str">
        <f t="shared" si="12"/>
        <v/>
      </c>
      <c r="H292" s="27">
        <f t="shared" si="12"/>
        <v>0.69063467852783589</v>
      </c>
    </row>
    <row r="293" spans="1:8">
      <c r="A293" t="s">
        <v>21</v>
      </c>
      <c r="B293" s="27">
        <f t="shared" si="12"/>
        <v>0.81698017627933495</v>
      </c>
      <c r="C293" s="27">
        <f t="shared" si="12"/>
        <v>0.85332064995911572</v>
      </c>
      <c r="D293" s="27">
        <f t="shared" si="12"/>
        <v>0.54324059976957684</v>
      </c>
      <c r="E293" s="27">
        <f t="shared" si="12"/>
        <v>0.39219194328485696</v>
      </c>
      <c r="F293" s="27">
        <f t="shared" si="12"/>
        <v>0.81267223045460735</v>
      </c>
      <c r="G293" s="27" t="str">
        <f t="shared" si="12"/>
        <v/>
      </c>
      <c r="H293" s="27">
        <f t="shared" si="12"/>
        <v>0.67155825645829448</v>
      </c>
    </row>
    <row r="294" spans="1:8">
      <c r="A294" t="s">
        <v>23</v>
      </c>
      <c r="B294" s="27">
        <f t="shared" si="12"/>
        <v>0.79537432482506987</v>
      </c>
      <c r="C294" s="27">
        <f t="shared" si="12"/>
        <v>0.84273900874052488</v>
      </c>
      <c r="D294" s="27">
        <f t="shared" si="12"/>
        <v>0.54101623018141665</v>
      </c>
      <c r="E294" s="27">
        <f t="shared" si="12"/>
        <v>0.40738107614200453</v>
      </c>
      <c r="F294" s="27">
        <f t="shared" si="12"/>
        <v>0.83056890200642952</v>
      </c>
      <c r="G294" s="27" t="str">
        <f t="shared" si="12"/>
        <v/>
      </c>
      <c r="H294" s="27">
        <f t="shared" si="12"/>
        <v>0.67396724343506753</v>
      </c>
    </row>
    <row r="295" spans="1:8">
      <c r="A295" t="s">
        <v>25</v>
      </c>
      <c r="B295" s="27">
        <f t="shared" si="12"/>
        <v>0.82962580223618887</v>
      </c>
      <c r="C295" s="27">
        <f t="shared" si="12"/>
        <v>0.85575024566933067</v>
      </c>
      <c r="D295" s="27" t="str">
        <f t="shared" si="12"/>
        <v/>
      </c>
      <c r="E295" s="27" t="str">
        <f t="shared" si="12"/>
        <v/>
      </c>
      <c r="F295" s="27" t="str">
        <f t="shared" si="12"/>
        <v/>
      </c>
      <c r="G295" s="27" t="str">
        <f t="shared" si="12"/>
        <v/>
      </c>
      <c r="H295" s="27">
        <f t="shared" si="12"/>
        <v>0.84278141980046628</v>
      </c>
    </row>
    <row r="296" spans="1:8">
      <c r="A296" t="s">
        <v>27</v>
      </c>
      <c r="B296" s="27">
        <f t="shared" si="12"/>
        <v>0.81833430791425488</v>
      </c>
      <c r="C296" s="27">
        <f t="shared" si="12"/>
        <v>0.84631680257844788</v>
      </c>
      <c r="D296" s="27">
        <f t="shared" si="12"/>
        <v>0.40270009302460769</v>
      </c>
      <c r="E296" s="27" t="str">
        <f t="shared" si="12"/>
        <v/>
      </c>
      <c r="F296" s="27">
        <f t="shared" si="12"/>
        <v>0.81440280023486233</v>
      </c>
      <c r="G296" s="27" t="str">
        <f t="shared" si="12"/>
        <v/>
      </c>
      <c r="H296" s="27">
        <f t="shared" si="12"/>
        <v>0.70073206275151956</v>
      </c>
    </row>
    <row r="297" spans="1:8">
      <c r="A297" t="s">
        <v>29</v>
      </c>
      <c r="B297" s="27">
        <f t="shared" si="12"/>
        <v>0.80657306538064621</v>
      </c>
      <c r="C297" s="27">
        <f t="shared" si="12"/>
        <v>0.84667060646150472</v>
      </c>
      <c r="D297" s="27">
        <f t="shared" si="12"/>
        <v>0.52935491600643625</v>
      </c>
      <c r="E297" s="27">
        <f t="shared" si="12"/>
        <v>0.38737920552212696</v>
      </c>
      <c r="F297" s="27">
        <f t="shared" si="12"/>
        <v>0.80717721637663076</v>
      </c>
      <c r="G297" s="27" t="str">
        <f t="shared" si="12"/>
        <v/>
      </c>
      <c r="H297" s="27">
        <f t="shared" si="12"/>
        <v>0.66109726805734481</v>
      </c>
    </row>
    <row r="298" spans="1:8">
      <c r="A298" t="s">
        <v>31</v>
      </c>
      <c r="B298" s="27">
        <f t="shared" si="12"/>
        <v>0.84376628184492264</v>
      </c>
      <c r="C298" s="27">
        <f t="shared" si="12"/>
        <v>8.3021990207618954E-2</v>
      </c>
      <c r="D298" s="27">
        <f t="shared" si="12"/>
        <v>0.53964739033658649</v>
      </c>
      <c r="E298" s="27">
        <f t="shared" si="12"/>
        <v>0.39322908183404698</v>
      </c>
      <c r="F298" s="27">
        <f t="shared" si="12"/>
        <v>0.80512841467857432</v>
      </c>
      <c r="G298" s="27" t="str">
        <f t="shared" si="12"/>
        <v/>
      </c>
      <c r="H298" s="27">
        <f t="shared" si="12"/>
        <v>0.64636973553973287</v>
      </c>
    </row>
    <row r="299" spans="1:8">
      <c r="A299" t="s">
        <v>33</v>
      </c>
      <c r="B299" s="27">
        <f t="shared" si="12"/>
        <v>0.83566166012088916</v>
      </c>
      <c r="C299" s="27">
        <f t="shared" si="12"/>
        <v>0.86534797344595416</v>
      </c>
      <c r="D299" s="27" t="str">
        <f t="shared" si="12"/>
        <v/>
      </c>
      <c r="E299" s="27">
        <f t="shared" si="12"/>
        <v>0.42778794756813127</v>
      </c>
      <c r="F299" s="27">
        <f t="shared" si="12"/>
        <v>0.83654912915532309</v>
      </c>
      <c r="G299" s="27" t="str">
        <f t="shared" si="12"/>
        <v/>
      </c>
      <c r="H299" s="27">
        <f t="shared" si="12"/>
        <v>0.72860544951352335</v>
      </c>
    </row>
    <row r="300" spans="1:8">
      <c r="A300" t="s">
        <v>35</v>
      </c>
      <c r="B300" s="27" t="str">
        <f t="shared" si="12"/>
        <v/>
      </c>
      <c r="C300" s="27" t="str">
        <f t="shared" si="12"/>
        <v/>
      </c>
      <c r="D300" s="27">
        <f t="shared" si="12"/>
        <v>0.55561360444335706</v>
      </c>
      <c r="E300" s="27">
        <f t="shared" si="12"/>
        <v>0.4087295940564466</v>
      </c>
      <c r="F300" s="27">
        <f t="shared" si="12"/>
        <v>0.82370416154383064</v>
      </c>
      <c r="G300" s="27" t="str">
        <f t="shared" si="12"/>
        <v/>
      </c>
      <c r="H300" s="27">
        <f t="shared" si="12"/>
        <v>0.5789379950129272</v>
      </c>
    </row>
    <row r="301" spans="1:8">
      <c r="A301" t="s">
        <v>36</v>
      </c>
      <c r="B301" s="27">
        <f t="shared" ref="B301:H310" si="13">IF(SUM(B15,B158)=0,"",SUM(B15)/SUM(B15,B158))</f>
        <v>0.81842968563491303</v>
      </c>
      <c r="C301" s="27">
        <f t="shared" si="13"/>
        <v>0.84694973748913982</v>
      </c>
      <c r="D301" s="27" t="str">
        <f t="shared" si="13"/>
        <v/>
      </c>
      <c r="E301" s="27">
        <f t="shared" si="13"/>
        <v>0.38848262280517265</v>
      </c>
      <c r="F301" s="27">
        <f t="shared" si="13"/>
        <v>0.81746083200900499</v>
      </c>
      <c r="G301" s="27" t="str">
        <f t="shared" si="13"/>
        <v/>
      </c>
      <c r="H301" s="27">
        <f t="shared" si="13"/>
        <v>0.70122631005896219</v>
      </c>
    </row>
    <row r="302" spans="1:8">
      <c r="A302" t="s">
        <v>37</v>
      </c>
      <c r="B302" s="27">
        <f t="shared" si="13"/>
        <v>0.82621454156032037</v>
      </c>
      <c r="C302" s="27">
        <f t="shared" si="13"/>
        <v>0.85736124868576302</v>
      </c>
      <c r="D302" s="27">
        <f t="shared" si="13"/>
        <v>0.52674358303876734</v>
      </c>
      <c r="E302" s="27">
        <f t="shared" si="13"/>
        <v>0.36546957010747311</v>
      </c>
      <c r="F302" s="27">
        <f t="shared" si="13"/>
        <v>0.83300156140584292</v>
      </c>
      <c r="G302" s="27" t="str">
        <f t="shared" si="13"/>
        <v/>
      </c>
      <c r="H302" s="27">
        <f t="shared" si="13"/>
        <v>0.67653241964468835</v>
      </c>
    </row>
    <row r="303" spans="1:8">
      <c r="A303" t="s">
        <v>38</v>
      </c>
      <c r="B303" s="27">
        <f t="shared" si="13"/>
        <v>0.82532558625619656</v>
      </c>
      <c r="C303" s="27">
        <f t="shared" si="13"/>
        <v>0.85027402613068637</v>
      </c>
      <c r="D303" s="27">
        <f t="shared" si="13"/>
        <v>0.57204629492182113</v>
      </c>
      <c r="E303" s="27">
        <f t="shared" si="13"/>
        <v>0.39644655791492633</v>
      </c>
      <c r="F303" s="27">
        <f t="shared" si="13"/>
        <v>0.83853647419957689</v>
      </c>
      <c r="G303" s="27" t="str">
        <f t="shared" si="13"/>
        <v/>
      </c>
      <c r="H303" s="27">
        <f t="shared" si="13"/>
        <v>0.68444567008206536</v>
      </c>
    </row>
    <row r="304" spans="1:8">
      <c r="A304" t="s">
        <v>39</v>
      </c>
      <c r="B304" s="27">
        <f t="shared" si="13"/>
        <v>0.84211490769292874</v>
      </c>
      <c r="C304" s="27">
        <f t="shared" si="13"/>
        <v>0.85584464108305525</v>
      </c>
      <c r="D304" s="27">
        <f t="shared" si="13"/>
        <v>0.54148397056670949</v>
      </c>
      <c r="E304" s="27">
        <f t="shared" si="13"/>
        <v>0.37874426203999062</v>
      </c>
      <c r="F304" s="27">
        <f t="shared" si="13"/>
        <v>0.81536569208033027</v>
      </c>
      <c r="G304" s="27" t="str">
        <f t="shared" si="13"/>
        <v/>
      </c>
      <c r="H304" s="27">
        <f t="shared" si="13"/>
        <v>0.65880691406849878</v>
      </c>
    </row>
    <row r="305" spans="1:8">
      <c r="A305" t="s">
        <v>40</v>
      </c>
      <c r="B305" s="27" t="str">
        <f t="shared" si="13"/>
        <v/>
      </c>
      <c r="C305" s="27" t="str">
        <f t="shared" si="13"/>
        <v/>
      </c>
      <c r="D305" s="27" t="str">
        <f t="shared" si="13"/>
        <v/>
      </c>
      <c r="E305" s="27" t="str">
        <f t="shared" si="13"/>
        <v/>
      </c>
      <c r="F305" s="27" t="str">
        <f t="shared" si="13"/>
        <v/>
      </c>
      <c r="G305" s="27" t="str">
        <f t="shared" si="13"/>
        <v/>
      </c>
      <c r="H305" s="27" t="str">
        <f t="shared" si="13"/>
        <v/>
      </c>
    </row>
    <row r="306" spans="1:8">
      <c r="A306" t="s">
        <v>41</v>
      </c>
      <c r="B306" s="27">
        <f t="shared" si="13"/>
        <v>0.82081192722296392</v>
      </c>
      <c r="C306" s="27">
        <f t="shared" si="13"/>
        <v>0.86543487490357551</v>
      </c>
      <c r="D306" s="27">
        <f t="shared" si="13"/>
        <v>0.51179401331557539</v>
      </c>
      <c r="E306" s="27">
        <f t="shared" si="13"/>
        <v>0.35423339443026042</v>
      </c>
      <c r="F306" s="27">
        <f t="shared" si="13"/>
        <v>0.8080367605751303</v>
      </c>
      <c r="G306" s="27" t="str">
        <f t="shared" si="13"/>
        <v/>
      </c>
      <c r="H306" s="27">
        <f t="shared" si="13"/>
        <v>0.65839908315984708</v>
      </c>
    </row>
    <row r="307" spans="1:8">
      <c r="A307" t="s">
        <v>42</v>
      </c>
      <c r="B307" s="27">
        <f t="shared" si="13"/>
        <v>0.82175548505638163</v>
      </c>
      <c r="C307" s="27">
        <f t="shared" si="13"/>
        <v>0.85955158634507722</v>
      </c>
      <c r="D307" s="27">
        <f t="shared" si="13"/>
        <v>0.51324441369764251</v>
      </c>
      <c r="E307" s="27">
        <f t="shared" si="13"/>
        <v>0.37794089402484993</v>
      </c>
      <c r="F307" s="27">
        <f t="shared" si="13"/>
        <v>0.80896113977736694</v>
      </c>
      <c r="G307" s="27" t="str">
        <f t="shared" si="13"/>
        <v/>
      </c>
      <c r="H307" s="27">
        <f t="shared" si="13"/>
        <v>0.65753239001996078</v>
      </c>
    </row>
    <row r="308" spans="1:8">
      <c r="A308" t="s">
        <v>43</v>
      </c>
      <c r="B308" s="27">
        <f t="shared" si="13"/>
        <v>0.81822626820160282</v>
      </c>
      <c r="C308" s="27">
        <f t="shared" si="13"/>
        <v>0.84822257834361903</v>
      </c>
      <c r="D308" s="27">
        <f t="shared" si="13"/>
        <v>0.49590960823837538</v>
      </c>
      <c r="E308" s="27">
        <f t="shared" si="13"/>
        <v>0.35748777185057701</v>
      </c>
      <c r="F308" s="27">
        <f t="shared" si="13"/>
        <v>0.79087530360595637</v>
      </c>
      <c r="G308" s="27" t="str">
        <f t="shared" si="13"/>
        <v/>
      </c>
      <c r="H308" s="27">
        <f t="shared" si="13"/>
        <v>0.64182070432057314</v>
      </c>
    </row>
    <row r="309" spans="1:8">
      <c r="A309" t="s">
        <v>44</v>
      </c>
      <c r="B309" s="27">
        <f t="shared" si="13"/>
        <v>0.77187362461406406</v>
      </c>
      <c r="C309" s="27">
        <f t="shared" si="13"/>
        <v>0.82157229970500645</v>
      </c>
      <c r="D309" s="27">
        <f t="shared" si="13"/>
        <v>0.36756012812179051</v>
      </c>
      <c r="E309" s="27" t="str">
        <f t="shared" si="13"/>
        <v/>
      </c>
      <c r="F309" s="27">
        <f t="shared" si="13"/>
        <v>0.79720789697473038</v>
      </c>
      <c r="G309" s="27" t="str">
        <f t="shared" si="13"/>
        <v/>
      </c>
      <c r="H309" s="27">
        <f t="shared" si="13"/>
        <v>0.65899991430107863</v>
      </c>
    </row>
    <row r="310" spans="1:8">
      <c r="A310" t="s">
        <v>45</v>
      </c>
      <c r="B310" s="27">
        <f t="shared" si="13"/>
        <v>0.80724504622239135</v>
      </c>
      <c r="C310" s="27">
        <f t="shared" si="13"/>
        <v>0.83925641258304906</v>
      </c>
      <c r="D310" s="27">
        <f t="shared" si="13"/>
        <v>0.48914147708955447</v>
      </c>
      <c r="E310" s="27" t="str">
        <f t="shared" si="13"/>
        <v/>
      </c>
      <c r="F310" s="27" t="str">
        <f t="shared" si="13"/>
        <v/>
      </c>
      <c r="G310" s="27" t="str">
        <f t="shared" si="13"/>
        <v/>
      </c>
      <c r="H310" s="27">
        <f t="shared" si="13"/>
        <v>0.70480569785217162</v>
      </c>
    </row>
    <row r="311" spans="1:8">
      <c r="A311" t="s">
        <v>46</v>
      </c>
      <c r="B311" s="27">
        <f t="shared" ref="B311:H320" si="14">IF(SUM(B25,B168)=0,"",SUM(B25)/SUM(B25,B168))</f>
        <v>0.7905406078819267</v>
      </c>
      <c r="C311" s="27">
        <f t="shared" si="14"/>
        <v>0.82915966963018484</v>
      </c>
      <c r="D311" s="27">
        <f t="shared" si="14"/>
        <v>0.499593512000374</v>
      </c>
      <c r="E311" s="27">
        <f t="shared" si="14"/>
        <v>0.31664600916141306</v>
      </c>
      <c r="F311" s="27">
        <f t="shared" si="14"/>
        <v>0.79118835184190939</v>
      </c>
      <c r="G311" s="27" t="str">
        <f t="shared" si="14"/>
        <v/>
      </c>
      <c r="H311" s="27">
        <f t="shared" si="14"/>
        <v>0.63930175049931126</v>
      </c>
    </row>
    <row r="312" spans="1:8">
      <c r="A312" t="s">
        <v>47</v>
      </c>
      <c r="B312" s="27">
        <f t="shared" si="14"/>
        <v>0.81203793787279555</v>
      </c>
      <c r="C312" s="27">
        <f t="shared" si="14"/>
        <v>0.8200980992530813</v>
      </c>
      <c r="D312" s="27">
        <f t="shared" si="14"/>
        <v>0.35586055344300732</v>
      </c>
      <c r="E312" s="27">
        <f t="shared" si="14"/>
        <v>0.37237741458814483</v>
      </c>
      <c r="F312" s="27">
        <f t="shared" si="14"/>
        <v>0.79703714275922066</v>
      </c>
      <c r="G312" s="27" t="str">
        <f t="shared" si="14"/>
        <v/>
      </c>
      <c r="H312" s="27">
        <f t="shared" si="14"/>
        <v>0.63199028374266075</v>
      </c>
    </row>
    <row r="313" spans="1:8">
      <c r="A313" t="s">
        <v>48</v>
      </c>
      <c r="B313" s="27">
        <f t="shared" si="14"/>
        <v>0.80474783227978119</v>
      </c>
      <c r="C313" s="27">
        <f t="shared" si="14"/>
        <v>0.82970650717189498</v>
      </c>
      <c r="D313" s="27">
        <f t="shared" si="14"/>
        <v>0.52530468181859791</v>
      </c>
      <c r="E313" s="27" t="str">
        <f t="shared" si="14"/>
        <v/>
      </c>
      <c r="F313" s="27">
        <f t="shared" si="14"/>
        <v>0.80395548949718221</v>
      </c>
      <c r="G313" s="27" t="str">
        <f t="shared" si="14"/>
        <v/>
      </c>
      <c r="H313" s="27">
        <f t="shared" si="14"/>
        <v>0.7100558033740938</v>
      </c>
    </row>
    <row r="314" spans="1:8">
      <c r="A314" t="s">
        <v>49</v>
      </c>
      <c r="B314" s="27" t="str">
        <f t="shared" si="14"/>
        <v/>
      </c>
      <c r="C314" s="27">
        <f t="shared" si="14"/>
        <v>0.84232968088569393</v>
      </c>
      <c r="D314" s="27">
        <f t="shared" si="14"/>
        <v>0.46424038296323533</v>
      </c>
      <c r="E314" s="27">
        <f t="shared" si="14"/>
        <v>0.38333112547921039</v>
      </c>
      <c r="F314" s="27">
        <f t="shared" si="14"/>
        <v>0.81771985897657995</v>
      </c>
      <c r="G314" s="27" t="str">
        <f t="shared" si="14"/>
        <v/>
      </c>
      <c r="H314" s="27">
        <f t="shared" si="14"/>
        <v>0.61177719858961033</v>
      </c>
    </row>
    <row r="315" spans="1:8">
      <c r="A315" t="s">
        <v>50</v>
      </c>
      <c r="B315" s="27" t="str">
        <f t="shared" si="14"/>
        <v/>
      </c>
      <c r="C315" s="27" t="str">
        <f t="shared" si="14"/>
        <v/>
      </c>
      <c r="D315" s="27" t="str">
        <f t="shared" si="14"/>
        <v/>
      </c>
      <c r="E315" s="27">
        <f t="shared" si="14"/>
        <v>0.33569865501658758</v>
      </c>
      <c r="F315" s="27">
        <f t="shared" si="14"/>
        <v>0.80840609105984218</v>
      </c>
      <c r="G315" s="27" t="str">
        <f t="shared" si="14"/>
        <v/>
      </c>
      <c r="H315" s="27">
        <f t="shared" si="14"/>
        <v>0.53215537586312101</v>
      </c>
    </row>
    <row r="316" spans="1:8">
      <c r="A316" t="s">
        <v>51</v>
      </c>
      <c r="B316" s="27">
        <f t="shared" si="14"/>
        <v>0.82808611287256773</v>
      </c>
      <c r="C316" s="27">
        <f t="shared" si="14"/>
        <v>0.84333363530547722</v>
      </c>
      <c r="D316" s="27">
        <f t="shared" si="14"/>
        <v>0.47861300318240191</v>
      </c>
      <c r="E316" s="27">
        <f t="shared" si="14"/>
        <v>0.34601368616056954</v>
      </c>
      <c r="F316" s="27">
        <f t="shared" si="14"/>
        <v>0.81041710229659103</v>
      </c>
      <c r="G316" s="27">
        <f t="shared" si="14"/>
        <v>0.80010427534575046</v>
      </c>
      <c r="H316" s="27">
        <f t="shared" si="14"/>
        <v>0.71236334377838362</v>
      </c>
    </row>
    <row r="317" spans="1:8">
      <c r="A317" t="s">
        <v>52</v>
      </c>
      <c r="B317" s="27">
        <f t="shared" si="14"/>
        <v>0.82475827587136252</v>
      </c>
      <c r="C317" s="27">
        <f t="shared" si="14"/>
        <v>0.85603410004370406</v>
      </c>
      <c r="D317" s="27">
        <f t="shared" si="14"/>
        <v>0.49308703458328718</v>
      </c>
      <c r="E317" s="27">
        <f t="shared" si="14"/>
        <v>0.33889772657691397</v>
      </c>
      <c r="F317" s="27">
        <f t="shared" si="14"/>
        <v>0.80148969323299779</v>
      </c>
      <c r="G317" s="27" t="str">
        <f t="shared" si="14"/>
        <v/>
      </c>
      <c r="H317" s="27">
        <f t="shared" si="14"/>
        <v>0.65279224437005723</v>
      </c>
    </row>
    <row r="318" spans="1:8">
      <c r="A318" t="s">
        <v>53</v>
      </c>
      <c r="B318" s="27">
        <f t="shared" si="14"/>
        <v>0.81462803282264229</v>
      </c>
      <c r="C318" s="27">
        <f t="shared" si="14"/>
        <v>0.85010686460357676</v>
      </c>
      <c r="D318" s="27">
        <f t="shared" si="14"/>
        <v>0.5101243412319576</v>
      </c>
      <c r="E318" s="27">
        <f t="shared" si="14"/>
        <v>0.38731717455121711</v>
      </c>
      <c r="F318" s="27">
        <f t="shared" si="14"/>
        <v>0.81989659380655133</v>
      </c>
      <c r="G318" s="27" t="str">
        <f t="shared" si="14"/>
        <v/>
      </c>
      <c r="H318" s="27">
        <f t="shared" si="14"/>
        <v>0.66345054863034847</v>
      </c>
    </row>
    <row r="319" spans="1:8">
      <c r="A319" t="s">
        <v>54</v>
      </c>
      <c r="B319" s="27">
        <f t="shared" si="14"/>
        <v>0.84053799197982482</v>
      </c>
      <c r="C319" s="27">
        <f t="shared" si="14"/>
        <v>0.85277303195894361</v>
      </c>
      <c r="D319" s="27">
        <f t="shared" si="14"/>
        <v>0.49978980170515225</v>
      </c>
      <c r="E319" s="27">
        <f t="shared" si="14"/>
        <v>0.35568083357755381</v>
      </c>
      <c r="F319" s="27">
        <f t="shared" si="14"/>
        <v>0.8311410253164434</v>
      </c>
      <c r="G319" s="27" t="str">
        <f t="shared" si="14"/>
        <v/>
      </c>
      <c r="H319" s="27">
        <f t="shared" si="14"/>
        <v>0.65693592491316244</v>
      </c>
    </row>
    <row r="320" spans="1:8">
      <c r="A320" t="s">
        <v>55</v>
      </c>
      <c r="B320" s="27">
        <f t="shared" si="14"/>
        <v>0.85356203371670014</v>
      </c>
      <c r="C320" s="27" t="str">
        <f t="shared" si="14"/>
        <v/>
      </c>
      <c r="D320" s="27">
        <f t="shared" si="14"/>
        <v>0.52062613509391109</v>
      </c>
      <c r="E320" s="27">
        <f t="shared" si="14"/>
        <v>0.37323670297186468</v>
      </c>
      <c r="F320" s="27">
        <f t="shared" si="14"/>
        <v>0.83404488304953328</v>
      </c>
      <c r="G320" s="27" t="str">
        <f t="shared" si="14"/>
        <v/>
      </c>
      <c r="H320" s="27">
        <f t="shared" si="14"/>
        <v>0.6252798579405946</v>
      </c>
    </row>
    <row r="321" spans="1:8">
      <c r="A321" t="s">
        <v>56</v>
      </c>
      <c r="B321" s="27">
        <f t="shared" ref="B321:H330" si="15">IF(SUM(B35,B178)=0,"",SUM(B35)/SUM(B35,B178))</f>
        <v>0.84227676986442701</v>
      </c>
      <c r="C321" s="27">
        <f t="shared" si="15"/>
        <v>0.87348856247988993</v>
      </c>
      <c r="D321" s="27">
        <f t="shared" si="15"/>
        <v>0.49075521501440578</v>
      </c>
      <c r="E321" s="27">
        <f t="shared" si="15"/>
        <v>0.34426485339211649</v>
      </c>
      <c r="F321" s="27">
        <f t="shared" si="15"/>
        <v>0.85488988965574964</v>
      </c>
      <c r="G321" s="27" t="str">
        <f t="shared" si="15"/>
        <v/>
      </c>
      <c r="H321" s="27">
        <f t="shared" si="15"/>
        <v>0.66832388362658934</v>
      </c>
    </row>
    <row r="322" spans="1:8">
      <c r="A322" t="s">
        <v>57</v>
      </c>
      <c r="B322" s="27">
        <f t="shared" si="15"/>
        <v>0.84452213684589239</v>
      </c>
      <c r="C322" s="27">
        <f t="shared" si="15"/>
        <v>0.86791995176068948</v>
      </c>
      <c r="D322" s="27">
        <f t="shared" si="15"/>
        <v>0.49476684571506258</v>
      </c>
      <c r="E322" s="27">
        <f t="shared" si="15"/>
        <v>0.36221440505726776</v>
      </c>
      <c r="F322" s="27">
        <f t="shared" si="15"/>
        <v>0.83694405230643887</v>
      </c>
      <c r="G322" s="27" t="str">
        <f t="shared" si="15"/>
        <v/>
      </c>
      <c r="H322" s="27">
        <f t="shared" si="15"/>
        <v>0.68923759916977734</v>
      </c>
    </row>
    <row r="323" spans="1:8">
      <c r="A323" t="s">
        <v>58</v>
      </c>
      <c r="B323" s="27">
        <f t="shared" si="15"/>
        <v>0.83815624557875312</v>
      </c>
      <c r="C323" s="27">
        <f t="shared" si="15"/>
        <v>0.84016131661170923</v>
      </c>
      <c r="D323" s="27">
        <f t="shared" si="15"/>
        <v>0.36843269139714818</v>
      </c>
      <c r="E323" s="27" t="str">
        <f t="shared" si="15"/>
        <v/>
      </c>
      <c r="F323" s="27">
        <f t="shared" si="15"/>
        <v>0.86993422870206605</v>
      </c>
      <c r="G323" s="27" t="str">
        <f t="shared" si="15"/>
        <v/>
      </c>
      <c r="H323" s="27">
        <f t="shared" si="15"/>
        <v>0.71891842527189975</v>
      </c>
    </row>
    <row r="324" spans="1:8">
      <c r="A324" t="s">
        <v>59</v>
      </c>
      <c r="B324" s="27">
        <f t="shared" si="15"/>
        <v>0.87533820746962265</v>
      </c>
      <c r="C324" s="27" t="str">
        <f t="shared" si="15"/>
        <v/>
      </c>
      <c r="D324" s="27" t="str">
        <f t="shared" si="15"/>
        <v/>
      </c>
      <c r="E324" s="27" t="str">
        <f t="shared" si="15"/>
        <v/>
      </c>
      <c r="F324" s="27" t="str">
        <f t="shared" si="15"/>
        <v/>
      </c>
      <c r="G324" s="27" t="str">
        <f t="shared" si="15"/>
        <v/>
      </c>
      <c r="H324" s="27">
        <f t="shared" si="15"/>
        <v>0.87533820746962265</v>
      </c>
    </row>
    <row r="325" spans="1:8">
      <c r="A325" t="s">
        <v>60</v>
      </c>
      <c r="B325" s="27">
        <f t="shared" si="15"/>
        <v>0.83943264130869188</v>
      </c>
      <c r="C325" s="27">
        <f t="shared" si="15"/>
        <v>0.8684231250866008</v>
      </c>
      <c r="D325" s="27">
        <f t="shared" si="15"/>
        <v>0.49906586693708876</v>
      </c>
      <c r="E325" s="27">
        <f t="shared" si="15"/>
        <v>0.33455245005659723</v>
      </c>
      <c r="F325" s="27" t="str">
        <f t="shared" si="15"/>
        <v/>
      </c>
      <c r="G325" s="27" t="str">
        <f t="shared" si="15"/>
        <v/>
      </c>
      <c r="H325" s="27">
        <f t="shared" si="15"/>
        <v>0.62471684424960172</v>
      </c>
    </row>
    <row r="326" spans="1:8">
      <c r="A326" t="s">
        <v>61</v>
      </c>
      <c r="B326" s="27">
        <f t="shared" si="15"/>
        <v>0.86224815636310104</v>
      </c>
      <c r="C326" s="27" t="str">
        <f t="shared" si="15"/>
        <v/>
      </c>
      <c r="D326" s="27">
        <f t="shared" si="15"/>
        <v>0.46136680613668057</v>
      </c>
      <c r="E326" s="27">
        <f t="shared" si="15"/>
        <v>0.30405028014284624</v>
      </c>
      <c r="F326" s="27">
        <f t="shared" si="15"/>
        <v>0.83864171297310075</v>
      </c>
      <c r="G326" s="27" t="str">
        <f t="shared" si="15"/>
        <v/>
      </c>
      <c r="H326" s="27">
        <f t="shared" si="15"/>
        <v>0.58121315304088661</v>
      </c>
    </row>
    <row r="327" spans="1:8">
      <c r="A327" t="s">
        <v>62</v>
      </c>
      <c r="B327" s="27">
        <f t="shared" si="15"/>
        <v>0.81744498996191073</v>
      </c>
      <c r="C327" s="27">
        <f t="shared" si="15"/>
        <v>0.86009208885695632</v>
      </c>
      <c r="D327" s="27">
        <f t="shared" si="15"/>
        <v>0.44931189355899115</v>
      </c>
      <c r="E327" s="27">
        <f t="shared" si="15"/>
        <v>0.28929220411689355</v>
      </c>
      <c r="F327" s="27">
        <f t="shared" si="15"/>
        <v>0.81919536305459939</v>
      </c>
      <c r="G327" s="27" t="str">
        <f t="shared" si="15"/>
        <v/>
      </c>
      <c r="H327" s="27">
        <f t="shared" si="15"/>
        <v>0.60383167967982088</v>
      </c>
    </row>
    <row r="328" spans="1:8">
      <c r="A328" t="s">
        <v>63</v>
      </c>
      <c r="B328" s="27">
        <f t="shared" si="15"/>
        <v>0.8471608585137359</v>
      </c>
      <c r="C328" s="27">
        <f t="shared" si="15"/>
        <v>0.8669520883061399</v>
      </c>
      <c r="D328" s="27">
        <f t="shared" si="15"/>
        <v>0.46910592121698047</v>
      </c>
      <c r="E328" s="27">
        <f t="shared" si="15"/>
        <v>0.31564438115600657</v>
      </c>
      <c r="F328" s="27">
        <f t="shared" si="15"/>
        <v>0.83486899327868691</v>
      </c>
      <c r="G328" s="27" t="str">
        <f t="shared" si="15"/>
        <v/>
      </c>
      <c r="H328" s="27">
        <f t="shared" si="15"/>
        <v>0.64547442415467393</v>
      </c>
    </row>
    <row r="329" spans="1:8">
      <c r="A329" t="s">
        <v>64</v>
      </c>
      <c r="B329" s="27" t="str">
        <f t="shared" si="15"/>
        <v/>
      </c>
      <c r="C329" s="27" t="str">
        <f t="shared" si="15"/>
        <v/>
      </c>
      <c r="D329" s="27">
        <f t="shared" si="15"/>
        <v>0.46825740672596755</v>
      </c>
      <c r="E329" s="27">
        <f t="shared" si="15"/>
        <v>0.30571751805761033</v>
      </c>
      <c r="F329" s="27" t="str">
        <f t="shared" si="15"/>
        <v/>
      </c>
      <c r="G329" s="27" t="str">
        <f t="shared" si="15"/>
        <v/>
      </c>
      <c r="H329" s="27">
        <f t="shared" si="15"/>
        <v>0.37090642387814721</v>
      </c>
    </row>
    <row r="330" spans="1:8">
      <c r="A330" t="s">
        <v>65</v>
      </c>
      <c r="B330" s="27">
        <f t="shared" si="15"/>
        <v>0.83074650618691825</v>
      </c>
      <c r="C330" s="27">
        <f t="shared" si="15"/>
        <v>0.86930924038629831</v>
      </c>
      <c r="D330" s="27">
        <f t="shared" si="15"/>
        <v>0.44352477278064412</v>
      </c>
      <c r="E330" s="27">
        <f t="shared" si="15"/>
        <v>0.29722835792826841</v>
      </c>
      <c r="F330" s="27" t="str">
        <f t="shared" si="15"/>
        <v/>
      </c>
      <c r="G330" s="27" t="str">
        <f t="shared" si="15"/>
        <v/>
      </c>
      <c r="H330" s="27">
        <f t="shared" si="15"/>
        <v>0.5942007059625104</v>
      </c>
    </row>
    <row r="331" spans="1:8">
      <c r="A331" t="s">
        <v>66</v>
      </c>
      <c r="B331" s="27">
        <f t="shared" ref="B331:H340" si="16">IF(SUM(B45,B188)=0,"",SUM(B45)/SUM(B45,B188))</f>
        <v>0.82879157443713514</v>
      </c>
      <c r="C331" s="27">
        <f t="shared" si="16"/>
        <v>0.85792129088578106</v>
      </c>
      <c r="D331" s="27">
        <f t="shared" si="16"/>
        <v>0.43031615418857366</v>
      </c>
      <c r="E331" s="27">
        <f t="shared" si="16"/>
        <v>0.28636284595200362</v>
      </c>
      <c r="F331" s="27">
        <f t="shared" si="16"/>
        <v>0.81803885340706062</v>
      </c>
      <c r="G331" s="27" t="str">
        <f t="shared" si="16"/>
        <v/>
      </c>
      <c r="H331" s="27">
        <f t="shared" si="16"/>
        <v>0.60020676324420241</v>
      </c>
    </row>
    <row r="332" spans="1:8">
      <c r="A332" t="s">
        <v>67</v>
      </c>
      <c r="B332" s="27">
        <f t="shared" si="16"/>
        <v>0.81448066281855769</v>
      </c>
      <c r="C332" s="27">
        <f t="shared" si="16"/>
        <v>0.85235404091523403</v>
      </c>
      <c r="D332" s="27">
        <f t="shared" si="16"/>
        <v>0.45687661859590012</v>
      </c>
      <c r="E332" s="27">
        <f t="shared" si="16"/>
        <v>0.31145488421283113</v>
      </c>
      <c r="F332" s="27">
        <f t="shared" si="16"/>
        <v>0.81715550349988897</v>
      </c>
      <c r="G332" s="27" t="str">
        <f t="shared" si="16"/>
        <v/>
      </c>
      <c r="H332" s="27">
        <f t="shared" si="16"/>
        <v>0.63384167032813044</v>
      </c>
    </row>
    <row r="333" spans="1:8">
      <c r="A333" t="s">
        <v>68</v>
      </c>
      <c r="B333" s="27">
        <f t="shared" si="16"/>
        <v>0.81059807644200754</v>
      </c>
      <c r="C333" s="27">
        <f t="shared" si="16"/>
        <v>0.84110780660986462</v>
      </c>
      <c r="D333" s="27">
        <f t="shared" si="16"/>
        <v>0.30552670743826571</v>
      </c>
      <c r="E333" s="27" t="str">
        <f t="shared" si="16"/>
        <v/>
      </c>
      <c r="F333" s="27">
        <f t="shared" si="16"/>
        <v>0.82139648937644671</v>
      </c>
      <c r="G333" s="27" t="str">
        <f t="shared" si="16"/>
        <v/>
      </c>
      <c r="H333" s="27">
        <f t="shared" si="16"/>
        <v>0.66836125207034747</v>
      </c>
    </row>
    <row r="334" spans="1:8">
      <c r="A334" t="s">
        <v>69</v>
      </c>
      <c r="B334" s="27" t="str">
        <f t="shared" si="16"/>
        <v/>
      </c>
      <c r="C334" s="27" t="str">
        <f t="shared" si="16"/>
        <v/>
      </c>
      <c r="D334" s="27" t="str">
        <f t="shared" si="16"/>
        <v/>
      </c>
      <c r="E334" s="27" t="str">
        <f t="shared" si="16"/>
        <v/>
      </c>
      <c r="F334" s="27">
        <f t="shared" si="16"/>
        <v>0.80898559617366406</v>
      </c>
      <c r="G334" s="27" t="str">
        <f t="shared" si="16"/>
        <v/>
      </c>
      <c r="H334" s="27">
        <f t="shared" si="16"/>
        <v>0.80898559617366406</v>
      </c>
    </row>
    <row r="335" spans="1:8">
      <c r="A335" t="s">
        <v>70</v>
      </c>
      <c r="B335" s="27">
        <f t="shared" si="16"/>
        <v>0.82785416251422117</v>
      </c>
      <c r="C335" s="27">
        <f t="shared" si="16"/>
        <v>0.86338251485167894</v>
      </c>
      <c r="D335" s="27">
        <f t="shared" si="16"/>
        <v>0.44053642825455275</v>
      </c>
      <c r="E335" s="27">
        <f t="shared" si="16"/>
        <v>0.30281220545243237</v>
      </c>
      <c r="F335" s="27">
        <f t="shared" si="16"/>
        <v>0.81985816901755426</v>
      </c>
      <c r="G335" s="27" t="str">
        <f t="shared" si="16"/>
        <v/>
      </c>
      <c r="H335" s="27">
        <f t="shared" si="16"/>
        <v>0.62860148791634185</v>
      </c>
    </row>
    <row r="336" spans="1:8">
      <c r="A336" t="s">
        <v>71</v>
      </c>
      <c r="B336" s="27">
        <f t="shared" si="16"/>
        <v>0.83437937735585965</v>
      </c>
      <c r="C336" s="27">
        <f t="shared" si="16"/>
        <v>0.85630123585992746</v>
      </c>
      <c r="D336" s="27">
        <f t="shared" si="16"/>
        <v>0.4600341691154628</v>
      </c>
      <c r="E336" s="27">
        <f t="shared" si="16"/>
        <v>0.30201510925366054</v>
      </c>
      <c r="F336" s="27">
        <f t="shared" si="16"/>
        <v>0.81144989485820451</v>
      </c>
      <c r="G336" s="27" t="str">
        <f t="shared" si="16"/>
        <v/>
      </c>
      <c r="H336" s="27">
        <f t="shared" si="16"/>
        <v>0.63429852719316493</v>
      </c>
    </row>
    <row r="337" spans="1:8">
      <c r="A337" t="s">
        <v>72</v>
      </c>
      <c r="B337" s="27">
        <f t="shared" si="16"/>
        <v>0.81997961881887649</v>
      </c>
      <c r="C337" s="27">
        <f t="shared" si="16"/>
        <v>0.86076087358791586</v>
      </c>
      <c r="D337" s="27">
        <f t="shared" si="16"/>
        <v>0.45756177267785725</v>
      </c>
      <c r="E337" s="27">
        <f t="shared" si="16"/>
        <v>0.29352401105616815</v>
      </c>
      <c r="F337" s="27">
        <f t="shared" si="16"/>
        <v>0.81594804275794941</v>
      </c>
      <c r="G337" s="27" t="str">
        <f t="shared" si="16"/>
        <v/>
      </c>
      <c r="H337" s="27">
        <f t="shared" si="16"/>
        <v>0.64775142780764627</v>
      </c>
    </row>
    <row r="338" spans="1:8">
      <c r="A338" t="s">
        <v>73</v>
      </c>
      <c r="B338" s="27">
        <f t="shared" si="16"/>
        <v>0.80908460067275734</v>
      </c>
      <c r="C338" s="27">
        <f t="shared" si="16"/>
        <v>0.83683593065301476</v>
      </c>
      <c r="D338" s="27">
        <f t="shared" si="16"/>
        <v>0.4457867860749089</v>
      </c>
      <c r="E338" s="27">
        <f t="shared" si="16"/>
        <v>0.29197460435177391</v>
      </c>
      <c r="F338" s="27" t="str">
        <f t="shared" si="16"/>
        <v/>
      </c>
      <c r="G338" s="27" t="str">
        <f t="shared" si="16"/>
        <v/>
      </c>
      <c r="H338" s="27">
        <f t="shared" si="16"/>
        <v>0.55295978187889783</v>
      </c>
    </row>
    <row r="339" spans="1:8">
      <c r="A339" t="s">
        <v>74</v>
      </c>
      <c r="B339" s="27">
        <f t="shared" si="16"/>
        <v>0.83982987849531954</v>
      </c>
      <c r="C339" s="27">
        <f t="shared" si="16"/>
        <v>0.86162969696767144</v>
      </c>
      <c r="D339" s="27" t="str">
        <f t="shared" si="16"/>
        <v/>
      </c>
      <c r="E339" s="27" t="str">
        <f t="shared" si="16"/>
        <v/>
      </c>
      <c r="F339" s="27" t="str">
        <f t="shared" si="16"/>
        <v/>
      </c>
      <c r="G339" s="27" t="str">
        <f t="shared" si="16"/>
        <v/>
      </c>
      <c r="H339" s="27">
        <f t="shared" si="16"/>
        <v>0.85179090603487551</v>
      </c>
    </row>
    <row r="340" spans="1:8">
      <c r="A340" t="s">
        <v>75</v>
      </c>
      <c r="B340" s="27">
        <f t="shared" si="16"/>
        <v>0.79854483883971916</v>
      </c>
      <c r="C340" s="27">
        <f t="shared" si="16"/>
        <v>0.84637199472279123</v>
      </c>
      <c r="D340" s="27">
        <f t="shared" si="16"/>
        <v>0.42992128893683429</v>
      </c>
      <c r="E340" s="27">
        <f t="shared" si="16"/>
        <v>0.28166826030518222</v>
      </c>
      <c r="F340" s="27">
        <f t="shared" si="16"/>
        <v>0.79286417505979789</v>
      </c>
      <c r="G340" s="27" t="str">
        <f t="shared" si="16"/>
        <v/>
      </c>
      <c r="H340" s="27">
        <f t="shared" si="16"/>
        <v>0.59505987354472123</v>
      </c>
    </row>
    <row r="341" spans="1:8">
      <c r="A341" t="s">
        <v>76</v>
      </c>
      <c r="B341" s="27">
        <f t="shared" ref="B341:H350" si="17">IF(SUM(B55,B198)=0,"",SUM(B55)/SUM(B55,B198))</f>
        <v>0.79877322834365838</v>
      </c>
      <c r="C341" s="27">
        <f t="shared" si="17"/>
        <v>0.84984535319419663</v>
      </c>
      <c r="D341" s="27">
        <f t="shared" si="17"/>
        <v>0.42956555674151314</v>
      </c>
      <c r="E341" s="27">
        <f t="shared" si="17"/>
        <v>0.27244531410341133</v>
      </c>
      <c r="F341" s="27">
        <f t="shared" si="17"/>
        <v>0.79344150265752478</v>
      </c>
      <c r="G341" s="27" t="str">
        <f t="shared" si="17"/>
        <v/>
      </c>
      <c r="H341" s="27">
        <f t="shared" si="17"/>
        <v>0.58934271795151438</v>
      </c>
    </row>
    <row r="342" spans="1:8">
      <c r="A342" t="s">
        <v>77</v>
      </c>
      <c r="B342" s="27" t="str">
        <f t="shared" si="17"/>
        <v/>
      </c>
      <c r="C342" s="27" t="str">
        <f t="shared" si="17"/>
        <v/>
      </c>
      <c r="D342" s="27">
        <f t="shared" si="17"/>
        <v>0.40373428691585661</v>
      </c>
      <c r="E342" s="27">
        <f t="shared" si="17"/>
        <v>0.27053985351884635</v>
      </c>
      <c r="F342" s="27">
        <f t="shared" si="17"/>
        <v>0.78866414979318178</v>
      </c>
      <c r="G342" s="27" t="str">
        <f t="shared" si="17"/>
        <v/>
      </c>
      <c r="H342" s="27">
        <f t="shared" si="17"/>
        <v>0.46171555085798843</v>
      </c>
    </row>
    <row r="343" spans="1:8">
      <c r="A343" t="s">
        <v>78</v>
      </c>
      <c r="B343" s="27" t="str">
        <f t="shared" si="17"/>
        <v/>
      </c>
      <c r="C343" s="27" t="str">
        <f t="shared" si="17"/>
        <v/>
      </c>
      <c r="D343" s="27" t="str">
        <f t="shared" si="17"/>
        <v/>
      </c>
      <c r="E343" s="27" t="str">
        <f t="shared" si="17"/>
        <v/>
      </c>
      <c r="F343" s="27" t="str">
        <f t="shared" si="17"/>
        <v/>
      </c>
      <c r="G343" s="27" t="str">
        <f t="shared" si="17"/>
        <v/>
      </c>
      <c r="H343" s="27" t="str">
        <f t="shared" si="17"/>
        <v/>
      </c>
    </row>
    <row r="344" spans="1:8">
      <c r="A344" t="s">
        <v>79</v>
      </c>
      <c r="B344" s="27" t="str">
        <f t="shared" si="17"/>
        <v/>
      </c>
      <c r="C344" s="27" t="str">
        <f t="shared" si="17"/>
        <v/>
      </c>
      <c r="D344" s="27" t="str">
        <f t="shared" si="17"/>
        <v/>
      </c>
      <c r="E344" s="27" t="str">
        <f t="shared" si="17"/>
        <v/>
      </c>
      <c r="F344" s="27" t="str">
        <f t="shared" si="17"/>
        <v/>
      </c>
      <c r="G344" s="27" t="str">
        <f t="shared" si="17"/>
        <v/>
      </c>
      <c r="H344" s="27" t="str">
        <f t="shared" si="17"/>
        <v/>
      </c>
    </row>
    <row r="345" spans="1:8" hidden="1" outlineLevel="1">
      <c r="A345" t="s">
        <v>80</v>
      </c>
      <c r="B345" s="27" t="str">
        <f t="shared" si="17"/>
        <v/>
      </c>
      <c r="C345" s="27" t="str">
        <f t="shared" si="17"/>
        <v/>
      </c>
      <c r="D345" s="27" t="str">
        <f t="shared" si="17"/>
        <v/>
      </c>
      <c r="E345" s="27" t="str">
        <f t="shared" si="17"/>
        <v/>
      </c>
      <c r="F345" s="27" t="str">
        <f t="shared" si="17"/>
        <v/>
      </c>
      <c r="G345" s="27" t="str">
        <f t="shared" si="17"/>
        <v/>
      </c>
      <c r="H345" s="27" t="str">
        <f t="shared" si="17"/>
        <v/>
      </c>
    </row>
    <row r="346" spans="1:8" hidden="1" outlineLevel="1">
      <c r="A346" t="s">
        <v>81</v>
      </c>
      <c r="B346" s="27" t="str">
        <f t="shared" si="17"/>
        <v/>
      </c>
      <c r="C346" s="27" t="str">
        <f t="shared" si="17"/>
        <v/>
      </c>
      <c r="D346" s="27" t="str">
        <f t="shared" si="17"/>
        <v/>
      </c>
      <c r="E346" s="27" t="str">
        <f t="shared" si="17"/>
        <v/>
      </c>
      <c r="F346" s="27" t="str">
        <f t="shared" si="17"/>
        <v/>
      </c>
      <c r="G346" s="27" t="str">
        <f t="shared" si="17"/>
        <v/>
      </c>
      <c r="H346" s="27" t="str">
        <f t="shared" si="17"/>
        <v/>
      </c>
    </row>
    <row r="347" spans="1:8" hidden="1" outlineLevel="1">
      <c r="A347" t="s">
        <v>82</v>
      </c>
      <c r="B347" s="27" t="str">
        <f t="shared" si="17"/>
        <v/>
      </c>
      <c r="C347" s="27" t="str">
        <f t="shared" si="17"/>
        <v/>
      </c>
      <c r="D347" s="27" t="str">
        <f t="shared" si="17"/>
        <v/>
      </c>
      <c r="E347" s="27" t="str">
        <f t="shared" si="17"/>
        <v/>
      </c>
      <c r="F347" s="27" t="str">
        <f t="shared" si="17"/>
        <v/>
      </c>
      <c r="G347" s="27" t="str">
        <f t="shared" si="17"/>
        <v/>
      </c>
      <c r="H347" s="27" t="str">
        <f t="shared" si="17"/>
        <v/>
      </c>
    </row>
    <row r="348" spans="1:8" hidden="1" outlineLevel="1">
      <c r="A348" t="s">
        <v>83</v>
      </c>
      <c r="B348" s="27" t="str">
        <f t="shared" si="17"/>
        <v/>
      </c>
      <c r="C348" s="27" t="str">
        <f t="shared" si="17"/>
        <v/>
      </c>
      <c r="D348" s="27" t="str">
        <f t="shared" si="17"/>
        <v/>
      </c>
      <c r="E348" s="27" t="str">
        <f t="shared" si="17"/>
        <v/>
      </c>
      <c r="F348" s="27" t="str">
        <f t="shared" si="17"/>
        <v/>
      </c>
      <c r="G348" s="27" t="str">
        <f t="shared" si="17"/>
        <v/>
      </c>
      <c r="H348" s="27" t="str">
        <f t="shared" si="17"/>
        <v/>
      </c>
    </row>
    <row r="349" spans="1:8" hidden="1" outlineLevel="1">
      <c r="A349" t="s">
        <v>84</v>
      </c>
      <c r="B349" s="27" t="str">
        <f t="shared" si="17"/>
        <v/>
      </c>
      <c r="C349" s="27" t="str">
        <f t="shared" si="17"/>
        <v/>
      </c>
      <c r="D349" s="27" t="str">
        <f t="shared" si="17"/>
        <v/>
      </c>
      <c r="E349" s="27" t="str">
        <f t="shared" si="17"/>
        <v/>
      </c>
      <c r="F349" s="27" t="str">
        <f t="shared" si="17"/>
        <v/>
      </c>
      <c r="G349" s="27" t="str">
        <f t="shared" si="17"/>
        <v/>
      </c>
      <c r="H349" s="27" t="str">
        <f t="shared" si="17"/>
        <v/>
      </c>
    </row>
    <row r="350" spans="1:8" hidden="1" outlineLevel="1">
      <c r="A350" t="s">
        <v>85</v>
      </c>
      <c r="B350" s="27" t="str">
        <f t="shared" si="17"/>
        <v/>
      </c>
      <c r="C350" s="27" t="str">
        <f t="shared" si="17"/>
        <v/>
      </c>
      <c r="D350" s="27" t="str">
        <f t="shared" si="17"/>
        <v/>
      </c>
      <c r="E350" s="27" t="str">
        <f t="shared" si="17"/>
        <v/>
      </c>
      <c r="F350" s="27" t="str">
        <f t="shared" si="17"/>
        <v/>
      </c>
      <c r="G350" s="27" t="str">
        <f t="shared" si="17"/>
        <v/>
      </c>
      <c r="H350" s="27" t="str">
        <f t="shared" si="17"/>
        <v/>
      </c>
    </row>
    <row r="351" spans="1:8" hidden="1" outlineLevel="1">
      <c r="A351" t="s">
        <v>86</v>
      </c>
      <c r="B351" s="27" t="str">
        <f t="shared" ref="B351:H360" si="18">IF(SUM(B65,B208)=0,"",SUM(B65)/SUM(B65,B208))</f>
        <v/>
      </c>
      <c r="C351" s="27" t="str">
        <f t="shared" si="18"/>
        <v/>
      </c>
      <c r="D351" s="27" t="str">
        <f t="shared" si="18"/>
        <v/>
      </c>
      <c r="E351" s="27" t="str">
        <f t="shared" si="18"/>
        <v/>
      </c>
      <c r="F351" s="27" t="str">
        <f t="shared" si="18"/>
        <v/>
      </c>
      <c r="G351" s="27" t="str">
        <f t="shared" si="18"/>
        <v/>
      </c>
      <c r="H351" s="27" t="str">
        <f t="shared" si="18"/>
        <v/>
      </c>
    </row>
    <row r="352" spans="1:8" hidden="1" outlineLevel="1">
      <c r="A352" t="s">
        <v>87</v>
      </c>
      <c r="B352" s="27" t="str">
        <f t="shared" si="18"/>
        <v/>
      </c>
      <c r="C352" s="27" t="str">
        <f t="shared" si="18"/>
        <v/>
      </c>
      <c r="D352" s="27" t="str">
        <f t="shared" si="18"/>
        <v/>
      </c>
      <c r="E352" s="27" t="str">
        <f t="shared" si="18"/>
        <v/>
      </c>
      <c r="F352" s="27" t="str">
        <f t="shared" si="18"/>
        <v/>
      </c>
      <c r="G352" s="27" t="str">
        <f t="shared" si="18"/>
        <v/>
      </c>
      <c r="H352" s="27" t="str">
        <f t="shared" si="18"/>
        <v/>
      </c>
    </row>
    <row r="353" spans="1:8" hidden="1" outlineLevel="1">
      <c r="A353" t="s">
        <v>88</v>
      </c>
      <c r="B353" s="27" t="str">
        <f t="shared" si="18"/>
        <v/>
      </c>
      <c r="C353" s="27" t="str">
        <f t="shared" si="18"/>
        <v/>
      </c>
      <c r="D353" s="27" t="str">
        <f t="shared" si="18"/>
        <v/>
      </c>
      <c r="E353" s="27" t="str">
        <f t="shared" si="18"/>
        <v/>
      </c>
      <c r="F353" s="27" t="str">
        <f t="shared" si="18"/>
        <v/>
      </c>
      <c r="G353" s="27" t="str">
        <f t="shared" si="18"/>
        <v/>
      </c>
      <c r="H353" s="27" t="str">
        <f t="shared" si="18"/>
        <v/>
      </c>
    </row>
    <row r="354" spans="1:8" hidden="1" outlineLevel="1">
      <c r="A354" t="s">
        <v>89</v>
      </c>
      <c r="B354" s="27" t="str">
        <f t="shared" si="18"/>
        <v/>
      </c>
      <c r="C354" s="27" t="str">
        <f t="shared" si="18"/>
        <v/>
      </c>
      <c r="D354" s="27" t="str">
        <f t="shared" si="18"/>
        <v/>
      </c>
      <c r="E354" s="27" t="str">
        <f t="shared" si="18"/>
        <v/>
      </c>
      <c r="F354" s="27" t="str">
        <f t="shared" si="18"/>
        <v/>
      </c>
      <c r="G354" s="27" t="str">
        <f t="shared" si="18"/>
        <v/>
      </c>
      <c r="H354" s="27" t="str">
        <f t="shared" si="18"/>
        <v/>
      </c>
    </row>
    <row r="355" spans="1:8" hidden="1" outlineLevel="1">
      <c r="A355" t="s">
        <v>90</v>
      </c>
      <c r="B355" s="27" t="str">
        <f t="shared" si="18"/>
        <v/>
      </c>
      <c r="C355" s="27" t="str">
        <f t="shared" si="18"/>
        <v/>
      </c>
      <c r="D355" s="27" t="str">
        <f t="shared" si="18"/>
        <v/>
      </c>
      <c r="E355" s="27" t="str">
        <f t="shared" si="18"/>
        <v/>
      </c>
      <c r="F355" s="27" t="str">
        <f t="shared" si="18"/>
        <v/>
      </c>
      <c r="G355" s="27" t="str">
        <f t="shared" si="18"/>
        <v/>
      </c>
      <c r="H355" s="27" t="str">
        <f t="shared" si="18"/>
        <v/>
      </c>
    </row>
    <row r="356" spans="1:8" hidden="1" outlineLevel="1">
      <c r="A356" t="s">
        <v>91</v>
      </c>
      <c r="B356" s="27" t="str">
        <f t="shared" si="18"/>
        <v/>
      </c>
      <c r="C356" s="27" t="str">
        <f t="shared" si="18"/>
        <v/>
      </c>
      <c r="D356" s="27" t="str">
        <f t="shared" si="18"/>
        <v/>
      </c>
      <c r="E356" s="27" t="str">
        <f t="shared" si="18"/>
        <v/>
      </c>
      <c r="F356" s="27" t="str">
        <f t="shared" si="18"/>
        <v/>
      </c>
      <c r="G356" s="27" t="str">
        <f t="shared" si="18"/>
        <v/>
      </c>
      <c r="H356" s="27" t="str">
        <f t="shared" si="18"/>
        <v/>
      </c>
    </row>
    <row r="357" spans="1:8" hidden="1" outlineLevel="1">
      <c r="A357" t="s">
        <v>92</v>
      </c>
      <c r="B357" s="27" t="str">
        <f t="shared" si="18"/>
        <v/>
      </c>
      <c r="C357" s="27" t="str">
        <f t="shared" si="18"/>
        <v/>
      </c>
      <c r="D357" s="27" t="str">
        <f t="shared" si="18"/>
        <v/>
      </c>
      <c r="E357" s="27" t="str">
        <f t="shared" si="18"/>
        <v/>
      </c>
      <c r="F357" s="27" t="str">
        <f t="shared" si="18"/>
        <v/>
      </c>
      <c r="G357" s="27" t="str">
        <f t="shared" si="18"/>
        <v/>
      </c>
      <c r="H357" s="27" t="str">
        <f t="shared" si="18"/>
        <v/>
      </c>
    </row>
    <row r="358" spans="1:8" hidden="1" outlineLevel="1">
      <c r="A358" t="s">
        <v>93</v>
      </c>
      <c r="B358" s="27" t="str">
        <f t="shared" si="18"/>
        <v/>
      </c>
      <c r="C358" s="27" t="str">
        <f t="shared" si="18"/>
        <v/>
      </c>
      <c r="D358" s="27" t="str">
        <f t="shared" si="18"/>
        <v/>
      </c>
      <c r="E358" s="27" t="str">
        <f t="shared" si="18"/>
        <v/>
      </c>
      <c r="F358" s="27" t="str">
        <f t="shared" si="18"/>
        <v/>
      </c>
      <c r="G358" s="27" t="str">
        <f t="shared" si="18"/>
        <v/>
      </c>
      <c r="H358" s="27" t="str">
        <f t="shared" si="18"/>
        <v/>
      </c>
    </row>
    <row r="359" spans="1:8" hidden="1" outlineLevel="1">
      <c r="A359" t="s">
        <v>94</v>
      </c>
      <c r="B359" s="27" t="str">
        <f t="shared" si="18"/>
        <v/>
      </c>
      <c r="C359" s="27" t="str">
        <f t="shared" si="18"/>
        <v/>
      </c>
      <c r="D359" s="27" t="str">
        <f t="shared" si="18"/>
        <v/>
      </c>
      <c r="E359" s="27" t="str">
        <f t="shared" si="18"/>
        <v/>
      </c>
      <c r="F359" s="27" t="str">
        <f t="shared" si="18"/>
        <v/>
      </c>
      <c r="G359" s="27" t="str">
        <f t="shared" si="18"/>
        <v/>
      </c>
      <c r="H359" s="27" t="str">
        <f t="shared" si="18"/>
        <v/>
      </c>
    </row>
    <row r="360" spans="1:8" hidden="1" outlineLevel="1">
      <c r="A360" t="s">
        <v>95</v>
      </c>
      <c r="B360" s="27" t="str">
        <f t="shared" si="18"/>
        <v/>
      </c>
      <c r="C360" s="27" t="str">
        <f t="shared" si="18"/>
        <v/>
      </c>
      <c r="D360" s="27" t="str">
        <f t="shared" si="18"/>
        <v/>
      </c>
      <c r="E360" s="27" t="str">
        <f t="shared" si="18"/>
        <v/>
      </c>
      <c r="F360" s="27" t="str">
        <f t="shared" si="18"/>
        <v/>
      </c>
      <c r="G360" s="27" t="str">
        <f t="shared" si="18"/>
        <v/>
      </c>
      <c r="H360" s="27" t="str">
        <f t="shared" si="18"/>
        <v/>
      </c>
    </row>
    <row r="361" spans="1:8" hidden="1" outlineLevel="1">
      <c r="A361" t="s">
        <v>96</v>
      </c>
      <c r="B361" s="27" t="str">
        <f t="shared" ref="B361:H370" si="19">IF(SUM(B75,B218)=0,"",SUM(B75)/SUM(B75,B218))</f>
        <v/>
      </c>
      <c r="C361" s="27" t="str">
        <f t="shared" si="19"/>
        <v/>
      </c>
      <c r="D361" s="27" t="str">
        <f t="shared" si="19"/>
        <v/>
      </c>
      <c r="E361" s="27" t="str">
        <f t="shared" si="19"/>
        <v/>
      </c>
      <c r="F361" s="27" t="str">
        <f t="shared" si="19"/>
        <v/>
      </c>
      <c r="G361" s="27" t="str">
        <f t="shared" si="19"/>
        <v/>
      </c>
      <c r="H361" s="27" t="str">
        <f t="shared" si="19"/>
        <v/>
      </c>
    </row>
    <row r="362" spans="1:8" hidden="1" outlineLevel="1">
      <c r="A362" t="s">
        <v>97</v>
      </c>
      <c r="B362" s="27" t="str">
        <f t="shared" si="19"/>
        <v/>
      </c>
      <c r="C362" s="27" t="str">
        <f t="shared" si="19"/>
        <v/>
      </c>
      <c r="D362" s="27" t="str">
        <f t="shared" si="19"/>
        <v/>
      </c>
      <c r="E362" s="27" t="str">
        <f t="shared" si="19"/>
        <v/>
      </c>
      <c r="F362" s="27" t="str">
        <f t="shared" si="19"/>
        <v/>
      </c>
      <c r="G362" s="27" t="str">
        <f t="shared" si="19"/>
        <v/>
      </c>
      <c r="H362" s="27" t="str">
        <f t="shared" si="19"/>
        <v/>
      </c>
    </row>
    <row r="363" spans="1:8" hidden="1" outlineLevel="1">
      <c r="A363" t="s">
        <v>98</v>
      </c>
      <c r="B363" s="27" t="str">
        <f t="shared" si="19"/>
        <v/>
      </c>
      <c r="C363" s="27" t="str">
        <f t="shared" si="19"/>
        <v/>
      </c>
      <c r="D363" s="27" t="str">
        <f t="shared" si="19"/>
        <v/>
      </c>
      <c r="E363" s="27" t="str">
        <f t="shared" si="19"/>
        <v/>
      </c>
      <c r="F363" s="27" t="str">
        <f t="shared" si="19"/>
        <v/>
      </c>
      <c r="G363" s="27" t="str">
        <f t="shared" si="19"/>
        <v/>
      </c>
      <c r="H363" s="27" t="str">
        <f t="shared" si="19"/>
        <v/>
      </c>
    </row>
    <row r="364" spans="1:8" hidden="1" outlineLevel="1">
      <c r="A364" t="s">
        <v>99</v>
      </c>
      <c r="B364" s="27" t="str">
        <f t="shared" si="19"/>
        <v/>
      </c>
      <c r="C364" s="27" t="str">
        <f t="shared" si="19"/>
        <v/>
      </c>
      <c r="D364" s="27" t="str">
        <f t="shared" si="19"/>
        <v/>
      </c>
      <c r="E364" s="27" t="str">
        <f t="shared" si="19"/>
        <v/>
      </c>
      <c r="F364" s="27" t="str">
        <f t="shared" si="19"/>
        <v/>
      </c>
      <c r="G364" s="27" t="str">
        <f t="shared" si="19"/>
        <v/>
      </c>
      <c r="H364" s="27" t="str">
        <f t="shared" si="19"/>
        <v/>
      </c>
    </row>
    <row r="365" spans="1:8" hidden="1" outlineLevel="1">
      <c r="A365" t="s">
        <v>100</v>
      </c>
      <c r="B365" s="27" t="str">
        <f t="shared" si="19"/>
        <v/>
      </c>
      <c r="C365" s="27" t="str">
        <f t="shared" si="19"/>
        <v/>
      </c>
      <c r="D365" s="27" t="str">
        <f t="shared" si="19"/>
        <v/>
      </c>
      <c r="E365" s="27" t="str">
        <f t="shared" si="19"/>
        <v/>
      </c>
      <c r="F365" s="27" t="str">
        <f t="shared" si="19"/>
        <v/>
      </c>
      <c r="G365" s="27" t="str">
        <f t="shared" si="19"/>
        <v/>
      </c>
      <c r="H365" s="27" t="str">
        <f t="shared" si="19"/>
        <v/>
      </c>
    </row>
    <row r="366" spans="1:8" hidden="1" outlineLevel="1">
      <c r="A366" t="s">
        <v>101</v>
      </c>
      <c r="B366" s="27" t="str">
        <f t="shared" si="19"/>
        <v/>
      </c>
      <c r="C366" s="27" t="str">
        <f t="shared" si="19"/>
        <v/>
      </c>
      <c r="D366" s="27" t="str">
        <f t="shared" si="19"/>
        <v/>
      </c>
      <c r="E366" s="27" t="str">
        <f t="shared" si="19"/>
        <v/>
      </c>
      <c r="F366" s="27" t="str">
        <f t="shared" si="19"/>
        <v/>
      </c>
      <c r="G366" s="27" t="str">
        <f t="shared" si="19"/>
        <v/>
      </c>
      <c r="H366" s="27" t="str">
        <f t="shared" si="19"/>
        <v/>
      </c>
    </row>
    <row r="367" spans="1:8" hidden="1" outlineLevel="1">
      <c r="A367" t="s">
        <v>102</v>
      </c>
      <c r="B367" s="27" t="str">
        <f t="shared" si="19"/>
        <v/>
      </c>
      <c r="C367" s="27" t="str">
        <f t="shared" si="19"/>
        <v/>
      </c>
      <c r="D367" s="27" t="str">
        <f t="shared" si="19"/>
        <v/>
      </c>
      <c r="E367" s="27" t="str">
        <f t="shared" si="19"/>
        <v/>
      </c>
      <c r="F367" s="27" t="str">
        <f t="shared" si="19"/>
        <v/>
      </c>
      <c r="G367" s="27" t="str">
        <f t="shared" si="19"/>
        <v/>
      </c>
      <c r="H367" s="27" t="str">
        <f t="shared" si="19"/>
        <v/>
      </c>
    </row>
    <row r="368" spans="1:8" hidden="1" outlineLevel="1">
      <c r="A368" t="s">
        <v>103</v>
      </c>
      <c r="B368" s="27" t="str">
        <f t="shared" si="19"/>
        <v/>
      </c>
      <c r="C368" s="27" t="str">
        <f t="shared" si="19"/>
        <v/>
      </c>
      <c r="D368" s="27" t="str">
        <f t="shared" si="19"/>
        <v/>
      </c>
      <c r="E368" s="27" t="str">
        <f t="shared" si="19"/>
        <v/>
      </c>
      <c r="F368" s="27" t="str">
        <f t="shared" si="19"/>
        <v/>
      </c>
      <c r="G368" s="27" t="str">
        <f t="shared" si="19"/>
        <v/>
      </c>
      <c r="H368" s="27" t="str">
        <f t="shared" si="19"/>
        <v/>
      </c>
    </row>
    <row r="369" spans="1:8" hidden="1" outlineLevel="1">
      <c r="A369" t="s">
        <v>104</v>
      </c>
      <c r="B369" s="27" t="str">
        <f t="shared" si="19"/>
        <v/>
      </c>
      <c r="C369" s="27" t="str">
        <f t="shared" si="19"/>
        <v/>
      </c>
      <c r="D369" s="27" t="str">
        <f t="shared" si="19"/>
        <v/>
      </c>
      <c r="E369" s="27" t="str">
        <f t="shared" si="19"/>
        <v/>
      </c>
      <c r="F369" s="27" t="str">
        <f t="shared" si="19"/>
        <v/>
      </c>
      <c r="G369" s="27" t="str">
        <f t="shared" si="19"/>
        <v/>
      </c>
      <c r="H369" s="27" t="str">
        <f t="shared" si="19"/>
        <v/>
      </c>
    </row>
    <row r="370" spans="1:8" hidden="1" outlineLevel="1">
      <c r="A370" t="s">
        <v>105</v>
      </c>
      <c r="B370" s="27" t="str">
        <f t="shared" si="19"/>
        <v/>
      </c>
      <c r="C370" s="27" t="str">
        <f t="shared" si="19"/>
        <v/>
      </c>
      <c r="D370" s="27" t="str">
        <f t="shared" si="19"/>
        <v/>
      </c>
      <c r="E370" s="27" t="str">
        <f t="shared" si="19"/>
        <v/>
      </c>
      <c r="F370" s="27" t="str">
        <f t="shared" si="19"/>
        <v/>
      </c>
      <c r="G370" s="27" t="str">
        <f t="shared" si="19"/>
        <v/>
      </c>
      <c r="H370" s="27" t="str">
        <f t="shared" si="19"/>
        <v/>
      </c>
    </row>
    <row r="371" spans="1:8" hidden="1" outlineLevel="1">
      <c r="A371" t="s">
        <v>106</v>
      </c>
      <c r="B371" s="27" t="str">
        <f t="shared" ref="B371:H380" si="20">IF(SUM(B85,B228)=0,"",SUM(B85)/SUM(B85,B228))</f>
        <v/>
      </c>
      <c r="C371" s="27" t="str">
        <f t="shared" si="20"/>
        <v/>
      </c>
      <c r="D371" s="27" t="str">
        <f t="shared" si="20"/>
        <v/>
      </c>
      <c r="E371" s="27" t="str">
        <f t="shared" si="20"/>
        <v/>
      </c>
      <c r="F371" s="27" t="str">
        <f t="shared" si="20"/>
        <v/>
      </c>
      <c r="G371" s="27" t="str">
        <f t="shared" si="20"/>
        <v/>
      </c>
      <c r="H371" s="27" t="str">
        <f t="shared" si="20"/>
        <v/>
      </c>
    </row>
    <row r="372" spans="1:8" hidden="1" outlineLevel="1">
      <c r="A372" t="s">
        <v>107</v>
      </c>
      <c r="B372" s="27" t="str">
        <f t="shared" si="20"/>
        <v/>
      </c>
      <c r="C372" s="27" t="str">
        <f t="shared" si="20"/>
        <v/>
      </c>
      <c r="D372" s="27" t="str">
        <f t="shared" si="20"/>
        <v/>
      </c>
      <c r="E372" s="27" t="str">
        <f t="shared" si="20"/>
        <v/>
      </c>
      <c r="F372" s="27" t="str">
        <f t="shared" si="20"/>
        <v/>
      </c>
      <c r="G372" s="27" t="str">
        <f t="shared" si="20"/>
        <v/>
      </c>
      <c r="H372" s="27" t="str">
        <f t="shared" si="20"/>
        <v/>
      </c>
    </row>
    <row r="373" spans="1:8" hidden="1" outlineLevel="1">
      <c r="A373" t="s">
        <v>108</v>
      </c>
      <c r="B373" s="27" t="str">
        <f t="shared" si="20"/>
        <v/>
      </c>
      <c r="C373" s="27" t="str">
        <f t="shared" si="20"/>
        <v/>
      </c>
      <c r="D373" s="27" t="str">
        <f t="shared" si="20"/>
        <v/>
      </c>
      <c r="E373" s="27" t="str">
        <f t="shared" si="20"/>
        <v/>
      </c>
      <c r="F373" s="27" t="str">
        <f t="shared" si="20"/>
        <v/>
      </c>
      <c r="G373" s="27" t="str">
        <f t="shared" si="20"/>
        <v/>
      </c>
      <c r="H373" s="27" t="str">
        <f t="shared" si="20"/>
        <v/>
      </c>
    </row>
    <row r="374" spans="1:8" hidden="1" outlineLevel="1">
      <c r="A374" t="s">
        <v>109</v>
      </c>
      <c r="B374" s="27" t="str">
        <f t="shared" si="20"/>
        <v/>
      </c>
      <c r="C374" s="27" t="str">
        <f t="shared" si="20"/>
        <v/>
      </c>
      <c r="D374" s="27" t="str">
        <f t="shared" si="20"/>
        <v/>
      </c>
      <c r="E374" s="27" t="str">
        <f t="shared" si="20"/>
        <v/>
      </c>
      <c r="F374" s="27" t="str">
        <f t="shared" si="20"/>
        <v/>
      </c>
      <c r="G374" s="27" t="str">
        <f t="shared" si="20"/>
        <v/>
      </c>
      <c r="H374" s="27" t="str">
        <f t="shared" si="20"/>
        <v/>
      </c>
    </row>
    <row r="375" spans="1:8" hidden="1" outlineLevel="1">
      <c r="A375" t="s">
        <v>110</v>
      </c>
      <c r="B375" s="27" t="str">
        <f t="shared" si="20"/>
        <v/>
      </c>
      <c r="C375" s="27" t="str">
        <f t="shared" si="20"/>
        <v/>
      </c>
      <c r="D375" s="27" t="str">
        <f t="shared" si="20"/>
        <v/>
      </c>
      <c r="E375" s="27" t="str">
        <f t="shared" si="20"/>
        <v/>
      </c>
      <c r="F375" s="27" t="str">
        <f t="shared" si="20"/>
        <v/>
      </c>
      <c r="G375" s="27" t="str">
        <f t="shared" si="20"/>
        <v/>
      </c>
      <c r="H375" s="27" t="str">
        <f t="shared" si="20"/>
        <v/>
      </c>
    </row>
    <row r="376" spans="1:8" hidden="1" outlineLevel="1">
      <c r="A376" t="s">
        <v>111</v>
      </c>
      <c r="B376" s="27" t="str">
        <f t="shared" si="20"/>
        <v/>
      </c>
      <c r="C376" s="27" t="str">
        <f t="shared" si="20"/>
        <v/>
      </c>
      <c r="D376" s="27" t="str">
        <f t="shared" si="20"/>
        <v/>
      </c>
      <c r="E376" s="27" t="str">
        <f t="shared" si="20"/>
        <v/>
      </c>
      <c r="F376" s="27" t="str">
        <f t="shared" si="20"/>
        <v/>
      </c>
      <c r="G376" s="27" t="str">
        <f t="shared" si="20"/>
        <v/>
      </c>
      <c r="H376" s="27" t="str">
        <f t="shared" si="20"/>
        <v/>
      </c>
    </row>
    <row r="377" spans="1:8" hidden="1" outlineLevel="1">
      <c r="A377" t="s">
        <v>112</v>
      </c>
      <c r="B377" s="27" t="str">
        <f t="shared" si="20"/>
        <v/>
      </c>
      <c r="C377" s="27" t="str">
        <f t="shared" si="20"/>
        <v/>
      </c>
      <c r="D377" s="27" t="str">
        <f t="shared" si="20"/>
        <v/>
      </c>
      <c r="E377" s="27" t="str">
        <f t="shared" si="20"/>
        <v/>
      </c>
      <c r="F377" s="27" t="str">
        <f t="shared" si="20"/>
        <v/>
      </c>
      <c r="G377" s="27" t="str">
        <f t="shared" si="20"/>
        <v/>
      </c>
      <c r="H377" s="27" t="str">
        <f t="shared" si="20"/>
        <v/>
      </c>
    </row>
    <row r="378" spans="1:8" hidden="1" outlineLevel="1">
      <c r="A378" t="s">
        <v>113</v>
      </c>
      <c r="B378" s="27" t="str">
        <f t="shared" si="20"/>
        <v/>
      </c>
      <c r="C378" s="27" t="str">
        <f t="shared" si="20"/>
        <v/>
      </c>
      <c r="D378" s="27" t="str">
        <f t="shared" si="20"/>
        <v/>
      </c>
      <c r="E378" s="27" t="str">
        <f t="shared" si="20"/>
        <v/>
      </c>
      <c r="F378" s="27" t="str">
        <f t="shared" si="20"/>
        <v/>
      </c>
      <c r="G378" s="27" t="str">
        <f t="shared" si="20"/>
        <v/>
      </c>
      <c r="H378" s="27" t="str">
        <f t="shared" si="20"/>
        <v/>
      </c>
    </row>
    <row r="379" spans="1:8" hidden="1" outlineLevel="1">
      <c r="A379" t="s">
        <v>114</v>
      </c>
      <c r="B379" s="27" t="str">
        <f t="shared" si="20"/>
        <v/>
      </c>
      <c r="C379" s="27" t="str">
        <f t="shared" si="20"/>
        <v/>
      </c>
      <c r="D379" s="27" t="str">
        <f t="shared" si="20"/>
        <v/>
      </c>
      <c r="E379" s="27" t="str">
        <f t="shared" si="20"/>
        <v/>
      </c>
      <c r="F379" s="27" t="str">
        <f t="shared" si="20"/>
        <v/>
      </c>
      <c r="G379" s="27" t="str">
        <f t="shared" si="20"/>
        <v/>
      </c>
      <c r="H379" s="27" t="str">
        <f t="shared" si="20"/>
        <v/>
      </c>
    </row>
    <row r="380" spans="1:8" hidden="1" outlineLevel="1">
      <c r="A380" t="s">
        <v>115</v>
      </c>
      <c r="B380" s="27" t="str">
        <f t="shared" si="20"/>
        <v/>
      </c>
      <c r="C380" s="27" t="str">
        <f t="shared" si="20"/>
        <v/>
      </c>
      <c r="D380" s="27" t="str">
        <f t="shared" si="20"/>
        <v/>
      </c>
      <c r="E380" s="27" t="str">
        <f t="shared" si="20"/>
        <v/>
      </c>
      <c r="F380" s="27" t="str">
        <f t="shared" si="20"/>
        <v/>
      </c>
      <c r="G380" s="27" t="str">
        <f t="shared" si="20"/>
        <v/>
      </c>
      <c r="H380" s="27" t="str">
        <f t="shared" si="20"/>
        <v/>
      </c>
    </row>
    <row r="381" spans="1:8" hidden="1" outlineLevel="1">
      <c r="A381" t="s">
        <v>116</v>
      </c>
      <c r="B381" s="27" t="str">
        <f t="shared" ref="B381:H390" si="21">IF(SUM(B95,B238)=0,"",SUM(B95)/SUM(B95,B238))</f>
        <v/>
      </c>
      <c r="C381" s="27" t="str">
        <f t="shared" si="21"/>
        <v/>
      </c>
      <c r="D381" s="27" t="str">
        <f t="shared" si="21"/>
        <v/>
      </c>
      <c r="E381" s="27" t="str">
        <f t="shared" si="21"/>
        <v/>
      </c>
      <c r="F381" s="27" t="str">
        <f t="shared" si="21"/>
        <v/>
      </c>
      <c r="G381" s="27" t="str">
        <f t="shared" si="21"/>
        <v/>
      </c>
      <c r="H381" s="27" t="str">
        <f t="shared" si="21"/>
        <v/>
      </c>
    </row>
    <row r="382" spans="1:8" hidden="1" outlineLevel="1">
      <c r="A382" t="s">
        <v>117</v>
      </c>
      <c r="B382" s="27" t="str">
        <f t="shared" si="21"/>
        <v/>
      </c>
      <c r="C382" s="27" t="str">
        <f t="shared" si="21"/>
        <v/>
      </c>
      <c r="D382" s="27" t="str">
        <f t="shared" si="21"/>
        <v/>
      </c>
      <c r="E382" s="27" t="str">
        <f t="shared" si="21"/>
        <v/>
      </c>
      <c r="F382" s="27" t="str">
        <f t="shared" si="21"/>
        <v/>
      </c>
      <c r="G382" s="27" t="str">
        <f t="shared" si="21"/>
        <v/>
      </c>
      <c r="H382" s="27" t="str">
        <f t="shared" si="21"/>
        <v/>
      </c>
    </row>
    <row r="383" spans="1:8" hidden="1" outlineLevel="1">
      <c r="A383" t="s">
        <v>118</v>
      </c>
      <c r="B383" s="27" t="str">
        <f t="shared" si="21"/>
        <v/>
      </c>
      <c r="C383" s="27" t="str">
        <f t="shared" si="21"/>
        <v/>
      </c>
      <c r="D383" s="27" t="str">
        <f t="shared" si="21"/>
        <v/>
      </c>
      <c r="E383" s="27" t="str">
        <f t="shared" si="21"/>
        <v/>
      </c>
      <c r="F383" s="27" t="str">
        <f t="shared" si="21"/>
        <v/>
      </c>
      <c r="G383" s="27" t="str">
        <f t="shared" si="21"/>
        <v/>
      </c>
      <c r="H383" s="27" t="str">
        <f t="shared" si="21"/>
        <v/>
      </c>
    </row>
    <row r="384" spans="1:8" hidden="1" outlineLevel="1">
      <c r="A384" t="s">
        <v>119</v>
      </c>
      <c r="B384" s="27" t="str">
        <f t="shared" si="21"/>
        <v/>
      </c>
      <c r="C384" s="27" t="str">
        <f t="shared" si="21"/>
        <v/>
      </c>
      <c r="D384" s="27" t="str">
        <f t="shared" si="21"/>
        <v/>
      </c>
      <c r="E384" s="27" t="str">
        <f t="shared" si="21"/>
        <v/>
      </c>
      <c r="F384" s="27" t="str">
        <f t="shared" si="21"/>
        <v/>
      </c>
      <c r="G384" s="27" t="str">
        <f t="shared" si="21"/>
        <v/>
      </c>
      <c r="H384" s="27" t="str">
        <f t="shared" si="21"/>
        <v/>
      </c>
    </row>
    <row r="385" spans="1:8" hidden="1" outlineLevel="1">
      <c r="A385" t="s">
        <v>120</v>
      </c>
      <c r="B385" s="27" t="str">
        <f t="shared" si="21"/>
        <v/>
      </c>
      <c r="C385" s="27" t="str">
        <f t="shared" si="21"/>
        <v/>
      </c>
      <c r="D385" s="27" t="str">
        <f t="shared" si="21"/>
        <v/>
      </c>
      <c r="E385" s="27" t="str">
        <f t="shared" si="21"/>
        <v/>
      </c>
      <c r="F385" s="27" t="str">
        <f t="shared" si="21"/>
        <v/>
      </c>
      <c r="G385" s="27" t="str">
        <f t="shared" si="21"/>
        <v/>
      </c>
      <c r="H385" s="27" t="str">
        <f t="shared" si="21"/>
        <v/>
      </c>
    </row>
    <row r="386" spans="1:8" hidden="1" outlineLevel="1">
      <c r="A386" t="s">
        <v>121</v>
      </c>
      <c r="B386" s="27" t="str">
        <f t="shared" si="21"/>
        <v/>
      </c>
      <c r="C386" s="27" t="str">
        <f t="shared" si="21"/>
        <v/>
      </c>
      <c r="D386" s="27" t="str">
        <f t="shared" si="21"/>
        <v/>
      </c>
      <c r="E386" s="27" t="str">
        <f t="shared" si="21"/>
        <v/>
      </c>
      <c r="F386" s="27" t="str">
        <f t="shared" si="21"/>
        <v/>
      </c>
      <c r="G386" s="27" t="str">
        <f t="shared" si="21"/>
        <v/>
      </c>
      <c r="H386" s="27" t="str">
        <f t="shared" si="21"/>
        <v/>
      </c>
    </row>
    <row r="387" spans="1:8" hidden="1" outlineLevel="1">
      <c r="A387" t="s">
        <v>122</v>
      </c>
      <c r="B387" s="27" t="str">
        <f t="shared" si="21"/>
        <v/>
      </c>
      <c r="C387" s="27" t="str">
        <f t="shared" si="21"/>
        <v/>
      </c>
      <c r="D387" s="27" t="str">
        <f t="shared" si="21"/>
        <v/>
      </c>
      <c r="E387" s="27" t="str">
        <f t="shared" si="21"/>
        <v/>
      </c>
      <c r="F387" s="27" t="str">
        <f t="shared" si="21"/>
        <v/>
      </c>
      <c r="G387" s="27" t="str">
        <f t="shared" si="21"/>
        <v/>
      </c>
      <c r="H387" s="27" t="str">
        <f t="shared" si="21"/>
        <v/>
      </c>
    </row>
    <row r="388" spans="1:8" hidden="1" outlineLevel="1">
      <c r="A388" t="s">
        <v>123</v>
      </c>
      <c r="B388" s="27" t="str">
        <f t="shared" si="21"/>
        <v/>
      </c>
      <c r="C388" s="27" t="str">
        <f t="shared" si="21"/>
        <v/>
      </c>
      <c r="D388" s="27" t="str">
        <f t="shared" si="21"/>
        <v/>
      </c>
      <c r="E388" s="27" t="str">
        <f t="shared" si="21"/>
        <v/>
      </c>
      <c r="F388" s="27" t="str">
        <f t="shared" si="21"/>
        <v/>
      </c>
      <c r="G388" s="27" t="str">
        <f t="shared" si="21"/>
        <v/>
      </c>
      <c r="H388" s="27" t="str">
        <f t="shared" si="21"/>
        <v/>
      </c>
    </row>
    <row r="389" spans="1:8" hidden="1" outlineLevel="1">
      <c r="A389" t="s">
        <v>124</v>
      </c>
      <c r="B389" s="27" t="str">
        <f t="shared" si="21"/>
        <v/>
      </c>
      <c r="C389" s="27" t="str">
        <f t="shared" si="21"/>
        <v/>
      </c>
      <c r="D389" s="27" t="str">
        <f t="shared" si="21"/>
        <v/>
      </c>
      <c r="E389" s="27" t="str">
        <f t="shared" si="21"/>
        <v/>
      </c>
      <c r="F389" s="27" t="str">
        <f t="shared" si="21"/>
        <v/>
      </c>
      <c r="G389" s="27" t="str">
        <f t="shared" si="21"/>
        <v/>
      </c>
      <c r="H389" s="27" t="str">
        <f t="shared" si="21"/>
        <v/>
      </c>
    </row>
    <row r="390" spans="1:8" hidden="1" outlineLevel="1">
      <c r="A390" t="s">
        <v>125</v>
      </c>
      <c r="B390" s="27" t="str">
        <f t="shared" si="21"/>
        <v/>
      </c>
      <c r="C390" s="27" t="str">
        <f t="shared" si="21"/>
        <v/>
      </c>
      <c r="D390" s="27" t="str">
        <f t="shared" si="21"/>
        <v/>
      </c>
      <c r="E390" s="27" t="str">
        <f t="shared" si="21"/>
        <v/>
      </c>
      <c r="F390" s="27" t="str">
        <f t="shared" si="21"/>
        <v/>
      </c>
      <c r="G390" s="27" t="str">
        <f t="shared" si="21"/>
        <v/>
      </c>
      <c r="H390" s="27" t="str">
        <f t="shared" si="21"/>
        <v/>
      </c>
    </row>
    <row r="391" spans="1:8" hidden="1" outlineLevel="1">
      <c r="A391" t="s">
        <v>126</v>
      </c>
      <c r="B391" s="27" t="str">
        <f t="shared" ref="B391:H400" si="22">IF(SUM(B105,B248)=0,"",SUM(B105)/SUM(B105,B248))</f>
        <v/>
      </c>
      <c r="C391" s="27" t="str">
        <f t="shared" si="22"/>
        <v/>
      </c>
      <c r="D391" s="27" t="str">
        <f t="shared" si="22"/>
        <v/>
      </c>
      <c r="E391" s="27" t="str">
        <f t="shared" si="22"/>
        <v/>
      </c>
      <c r="F391" s="27" t="str">
        <f t="shared" si="22"/>
        <v/>
      </c>
      <c r="G391" s="27" t="str">
        <f t="shared" si="22"/>
        <v/>
      </c>
      <c r="H391" s="27" t="str">
        <f t="shared" si="22"/>
        <v/>
      </c>
    </row>
    <row r="392" spans="1:8" hidden="1" outlineLevel="1">
      <c r="A392" t="s">
        <v>127</v>
      </c>
      <c r="B392" s="27" t="str">
        <f t="shared" si="22"/>
        <v/>
      </c>
      <c r="C392" s="27" t="str">
        <f t="shared" si="22"/>
        <v/>
      </c>
      <c r="D392" s="27" t="str">
        <f t="shared" si="22"/>
        <v/>
      </c>
      <c r="E392" s="27" t="str">
        <f t="shared" si="22"/>
        <v/>
      </c>
      <c r="F392" s="27" t="str">
        <f t="shared" si="22"/>
        <v/>
      </c>
      <c r="G392" s="27" t="str">
        <f t="shared" si="22"/>
        <v/>
      </c>
      <c r="H392" s="27" t="str">
        <f t="shared" si="22"/>
        <v/>
      </c>
    </row>
    <row r="393" spans="1:8" hidden="1" outlineLevel="1">
      <c r="A393" t="s">
        <v>128</v>
      </c>
      <c r="B393" s="27" t="str">
        <f t="shared" si="22"/>
        <v/>
      </c>
      <c r="C393" s="27" t="str">
        <f t="shared" si="22"/>
        <v/>
      </c>
      <c r="D393" s="27" t="str">
        <f t="shared" si="22"/>
        <v/>
      </c>
      <c r="E393" s="27" t="str">
        <f t="shared" si="22"/>
        <v/>
      </c>
      <c r="F393" s="27" t="str">
        <f t="shared" si="22"/>
        <v/>
      </c>
      <c r="G393" s="27" t="str">
        <f t="shared" si="22"/>
        <v/>
      </c>
      <c r="H393" s="27" t="str">
        <f t="shared" si="22"/>
        <v/>
      </c>
    </row>
    <row r="394" spans="1:8" hidden="1" outlineLevel="1">
      <c r="A394" t="s">
        <v>129</v>
      </c>
      <c r="B394" s="27" t="str">
        <f t="shared" si="22"/>
        <v/>
      </c>
      <c r="C394" s="27" t="str">
        <f t="shared" si="22"/>
        <v/>
      </c>
      <c r="D394" s="27" t="str">
        <f t="shared" si="22"/>
        <v/>
      </c>
      <c r="E394" s="27" t="str">
        <f t="shared" si="22"/>
        <v/>
      </c>
      <c r="F394" s="27" t="str">
        <f t="shared" si="22"/>
        <v/>
      </c>
      <c r="G394" s="27" t="str">
        <f t="shared" si="22"/>
        <v/>
      </c>
      <c r="H394" s="27" t="str">
        <f t="shared" si="22"/>
        <v/>
      </c>
    </row>
    <row r="395" spans="1:8" hidden="1" outlineLevel="1">
      <c r="A395" t="s">
        <v>130</v>
      </c>
      <c r="B395" s="27" t="str">
        <f t="shared" si="22"/>
        <v/>
      </c>
      <c r="C395" s="27" t="str">
        <f t="shared" si="22"/>
        <v/>
      </c>
      <c r="D395" s="27" t="str">
        <f t="shared" si="22"/>
        <v/>
      </c>
      <c r="E395" s="27" t="str">
        <f t="shared" si="22"/>
        <v/>
      </c>
      <c r="F395" s="27" t="str">
        <f t="shared" si="22"/>
        <v/>
      </c>
      <c r="G395" s="27" t="str">
        <f t="shared" si="22"/>
        <v/>
      </c>
      <c r="H395" s="27" t="str">
        <f t="shared" si="22"/>
        <v/>
      </c>
    </row>
    <row r="396" spans="1:8" hidden="1" outlineLevel="1">
      <c r="A396" t="s">
        <v>131</v>
      </c>
      <c r="B396" s="27" t="str">
        <f t="shared" si="22"/>
        <v/>
      </c>
      <c r="C396" s="27" t="str">
        <f t="shared" si="22"/>
        <v/>
      </c>
      <c r="D396" s="27" t="str">
        <f t="shared" si="22"/>
        <v/>
      </c>
      <c r="E396" s="27" t="str">
        <f t="shared" si="22"/>
        <v/>
      </c>
      <c r="F396" s="27" t="str">
        <f t="shared" si="22"/>
        <v/>
      </c>
      <c r="G396" s="27" t="str">
        <f t="shared" si="22"/>
        <v/>
      </c>
      <c r="H396" s="27" t="str">
        <f t="shared" si="22"/>
        <v/>
      </c>
    </row>
    <row r="397" spans="1:8" hidden="1" outlineLevel="1">
      <c r="A397" t="s">
        <v>132</v>
      </c>
      <c r="B397" s="27" t="str">
        <f t="shared" si="22"/>
        <v/>
      </c>
      <c r="C397" s="27" t="str">
        <f t="shared" si="22"/>
        <v/>
      </c>
      <c r="D397" s="27" t="str">
        <f t="shared" si="22"/>
        <v/>
      </c>
      <c r="E397" s="27" t="str">
        <f t="shared" si="22"/>
        <v/>
      </c>
      <c r="F397" s="27" t="str">
        <f t="shared" si="22"/>
        <v/>
      </c>
      <c r="G397" s="27" t="str">
        <f t="shared" si="22"/>
        <v/>
      </c>
      <c r="H397" s="27" t="str">
        <f t="shared" si="22"/>
        <v/>
      </c>
    </row>
    <row r="398" spans="1:8" hidden="1" outlineLevel="1">
      <c r="A398" t="s">
        <v>133</v>
      </c>
      <c r="B398" s="27" t="str">
        <f t="shared" si="22"/>
        <v/>
      </c>
      <c r="C398" s="27" t="str">
        <f t="shared" si="22"/>
        <v/>
      </c>
      <c r="D398" s="27" t="str">
        <f t="shared" si="22"/>
        <v/>
      </c>
      <c r="E398" s="27" t="str">
        <f t="shared" si="22"/>
        <v/>
      </c>
      <c r="F398" s="27" t="str">
        <f t="shared" si="22"/>
        <v/>
      </c>
      <c r="G398" s="27" t="str">
        <f t="shared" si="22"/>
        <v/>
      </c>
      <c r="H398" s="27" t="str">
        <f t="shared" si="22"/>
        <v/>
      </c>
    </row>
    <row r="399" spans="1:8" hidden="1" outlineLevel="1">
      <c r="A399" t="s">
        <v>134</v>
      </c>
      <c r="B399" s="27" t="str">
        <f t="shared" si="22"/>
        <v/>
      </c>
      <c r="C399" s="27" t="str">
        <f t="shared" si="22"/>
        <v/>
      </c>
      <c r="D399" s="27" t="str">
        <f t="shared" si="22"/>
        <v/>
      </c>
      <c r="E399" s="27" t="str">
        <f t="shared" si="22"/>
        <v/>
      </c>
      <c r="F399" s="27" t="str">
        <f t="shared" si="22"/>
        <v/>
      </c>
      <c r="G399" s="27" t="str">
        <f t="shared" si="22"/>
        <v/>
      </c>
      <c r="H399" s="27" t="str">
        <f t="shared" si="22"/>
        <v/>
      </c>
    </row>
    <row r="400" spans="1:8" hidden="1" outlineLevel="1">
      <c r="A400" t="s">
        <v>135</v>
      </c>
      <c r="B400" s="27" t="str">
        <f t="shared" si="22"/>
        <v/>
      </c>
      <c r="C400" s="27" t="str">
        <f t="shared" si="22"/>
        <v/>
      </c>
      <c r="D400" s="27" t="str">
        <f t="shared" si="22"/>
        <v/>
      </c>
      <c r="E400" s="27" t="str">
        <f t="shared" si="22"/>
        <v/>
      </c>
      <c r="F400" s="27" t="str">
        <f t="shared" si="22"/>
        <v/>
      </c>
      <c r="G400" s="27" t="str">
        <f t="shared" si="22"/>
        <v/>
      </c>
      <c r="H400" s="27" t="str">
        <f t="shared" si="22"/>
        <v/>
      </c>
    </row>
    <row r="401" spans="1:8" hidden="1" outlineLevel="1">
      <c r="A401" t="s">
        <v>136</v>
      </c>
      <c r="B401" s="27" t="str">
        <f t="shared" ref="B401:H410" si="23">IF(SUM(B115,B258)=0,"",SUM(B115)/SUM(B115,B258))</f>
        <v/>
      </c>
      <c r="C401" s="27" t="str">
        <f t="shared" si="23"/>
        <v/>
      </c>
      <c r="D401" s="27" t="str">
        <f t="shared" si="23"/>
        <v/>
      </c>
      <c r="E401" s="27" t="str">
        <f t="shared" si="23"/>
        <v/>
      </c>
      <c r="F401" s="27" t="str">
        <f t="shared" si="23"/>
        <v/>
      </c>
      <c r="G401" s="27" t="str">
        <f t="shared" si="23"/>
        <v/>
      </c>
      <c r="H401" s="27" t="str">
        <f t="shared" si="23"/>
        <v/>
      </c>
    </row>
    <row r="402" spans="1:8" hidden="1" outlineLevel="1">
      <c r="A402" t="s">
        <v>137</v>
      </c>
      <c r="B402" s="27" t="str">
        <f t="shared" si="23"/>
        <v/>
      </c>
      <c r="C402" s="27" t="str">
        <f t="shared" si="23"/>
        <v/>
      </c>
      <c r="D402" s="27" t="str">
        <f t="shared" si="23"/>
        <v/>
      </c>
      <c r="E402" s="27" t="str">
        <f t="shared" si="23"/>
        <v/>
      </c>
      <c r="F402" s="27" t="str">
        <f t="shared" si="23"/>
        <v/>
      </c>
      <c r="G402" s="27" t="str">
        <f t="shared" si="23"/>
        <v/>
      </c>
      <c r="H402" s="27" t="str">
        <f t="shared" si="23"/>
        <v/>
      </c>
    </row>
    <row r="403" spans="1:8" hidden="1" outlineLevel="1">
      <c r="A403" t="s">
        <v>138</v>
      </c>
      <c r="B403" s="27" t="str">
        <f t="shared" si="23"/>
        <v/>
      </c>
      <c r="C403" s="27" t="str">
        <f t="shared" si="23"/>
        <v/>
      </c>
      <c r="D403" s="27" t="str">
        <f t="shared" si="23"/>
        <v/>
      </c>
      <c r="E403" s="27" t="str">
        <f t="shared" si="23"/>
        <v/>
      </c>
      <c r="F403" s="27" t="str">
        <f t="shared" si="23"/>
        <v/>
      </c>
      <c r="G403" s="27" t="str">
        <f t="shared" si="23"/>
        <v/>
      </c>
      <c r="H403" s="27" t="str">
        <f t="shared" si="23"/>
        <v/>
      </c>
    </row>
    <row r="404" spans="1:8" hidden="1" outlineLevel="1">
      <c r="A404" t="s">
        <v>139</v>
      </c>
      <c r="B404" s="27" t="str">
        <f t="shared" si="23"/>
        <v/>
      </c>
      <c r="C404" s="27" t="str">
        <f t="shared" si="23"/>
        <v/>
      </c>
      <c r="D404" s="27" t="str">
        <f t="shared" si="23"/>
        <v/>
      </c>
      <c r="E404" s="27" t="str">
        <f t="shared" si="23"/>
        <v/>
      </c>
      <c r="F404" s="27" t="str">
        <f t="shared" si="23"/>
        <v/>
      </c>
      <c r="G404" s="27" t="str">
        <f t="shared" si="23"/>
        <v/>
      </c>
      <c r="H404" s="27" t="str">
        <f t="shared" si="23"/>
        <v/>
      </c>
    </row>
    <row r="405" spans="1:8" hidden="1" outlineLevel="1">
      <c r="A405" t="s">
        <v>140</v>
      </c>
      <c r="B405" s="27" t="str">
        <f t="shared" si="23"/>
        <v/>
      </c>
      <c r="C405" s="27" t="str">
        <f t="shared" si="23"/>
        <v/>
      </c>
      <c r="D405" s="27" t="str">
        <f t="shared" si="23"/>
        <v/>
      </c>
      <c r="E405" s="27" t="str">
        <f t="shared" si="23"/>
        <v/>
      </c>
      <c r="F405" s="27" t="str">
        <f t="shared" si="23"/>
        <v/>
      </c>
      <c r="G405" s="27" t="str">
        <f t="shared" si="23"/>
        <v/>
      </c>
      <c r="H405" s="27" t="str">
        <f t="shared" si="23"/>
        <v/>
      </c>
    </row>
    <row r="406" spans="1:8" hidden="1" outlineLevel="1">
      <c r="A406" t="s">
        <v>141</v>
      </c>
      <c r="B406" s="27" t="str">
        <f t="shared" si="23"/>
        <v/>
      </c>
      <c r="C406" s="27" t="str">
        <f t="shared" si="23"/>
        <v/>
      </c>
      <c r="D406" s="27" t="str">
        <f t="shared" si="23"/>
        <v/>
      </c>
      <c r="E406" s="27" t="str">
        <f t="shared" si="23"/>
        <v/>
      </c>
      <c r="F406" s="27" t="str">
        <f t="shared" si="23"/>
        <v/>
      </c>
      <c r="G406" s="27" t="str">
        <f t="shared" si="23"/>
        <v/>
      </c>
      <c r="H406" s="27" t="str">
        <f t="shared" si="23"/>
        <v/>
      </c>
    </row>
    <row r="407" spans="1:8" hidden="1" outlineLevel="1">
      <c r="A407" t="s">
        <v>142</v>
      </c>
      <c r="B407" s="27" t="str">
        <f t="shared" si="23"/>
        <v/>
      </c>
      <c r="C407" s="27" t="str">
        <f t="shared" si="23"/>
        <v/>
      </c>
      <c r="D407" s="27" t="str">
        <f t="shared" si="23"/>
        <v/>
      </c>
      <c r="E407" s="27" t="str">
        <f t="shared" si="23"/>
        <v/>
      </c>
      <c r="F407" s="27" t="str">
        <f t="shared" si="23"/>
        <v/>
      </c>
      <c r="G407" s="27" t="str">
        <f t="shared" si="23"/>
        <v/>
      </c>
      <c r="H407" s="27" t="str">
        <f t="shared" si="23"/>
        <v/>
      </c>
    </row>
    <row r="408" spans="1:8" hidden="1" outlineLevel="1">
      <c r="A408" t="s">
        <v>143</v>
      </c>
      <c r="B408" s="27" t="str">
        <f t="shared" si="23"/>
        <v/>
      </c>
      <c r="C408" s="27" t="str">
        <f t="shared" si="23"/>
        <v/>
      </c>
      <c r="D408" s="27" t="str">
        <f t="shared" si="23"/>
        <v/>
      </c>
      <c r="E408" s="27" t="str">
        <f t="shared" si="23"/>
        <v/>
      </c>
      <c r="F408" s="27" t="str">
        <f t="shared" si="23"/>
        <v/>
      </c>
      <c r="G408" s="27" t="str">
        <f t="shared" si="23"/>
        <v/>
      </c>
      <c r="H408" s="27" t="str">
        <f t="shared" si="23"/>
        <v/>
      </c>
    </row>
    <row r="409" spans="1:8" hidden="1" outlineLevel="1">
      <c r="A409" t="s">
        <v>144</v>
      </c>
      <c r="B409" s="27" t="str">
        <f t="shared" si="23"/>
        <v/>
      </c>
      <c r="C409" s="27" t="str">
        <f t="shared" si="23"/>
        <v/>
      </c>
      <c r="D409" s="27" t="str">
        <f t="shared" si="23"/>
        <v/>
      </c>
      <c r="E409" s="27" t="str">
        <f t="shared" si="23"/>
        <v/>
      </c>
      <c r="F409" s="27" t="str">
        <f t="shared" si="23"/>
        <v/>
      </c>
      <c r="G409" s="27" t="str">
        <f t="shared" si="23"/>
        <v/>
      </c>
      <c r="H409" s="27" t="str">
        <f t="shared" si="23"/>
        <v/>
      </c>
    </row>
    <row r="410" spans="1:8" hidden="1" outlineLevel="1">
      <c r="A410" t="s">
        <v>145</v>
      </c>
      <c r="B410" s="27" t="str">
        <f t="shared" si="23"/>
        <v/>
      </c>
      <c r="C410" s="27" t="str">
        <f t="shared" si="23"/>
        <v/>
      </c>
      <c r="D410" s="27" t="str">
        <f t="shared" si="23"/>
        <v/>
      </c>
      <c r="E410" s="27" t="str">
        <f t="shared" si="23"/>
        <v/>
      </c>
      <c r="F410" s="27" t="str">
        <f t="shared" si="23"/>
        <v/>
      </c>
      <c r="G410" s="27" t="str">
        <f t="shared" si="23"/>
        <v/>
      </c>
      <c r="H410" s="27" t="str">
        <f t="shared" si="23"/>
        <v/>
      </c>
    </row>
    <row r="411" spans="1:8" hidden="1" outlineLevel="1">
      <c r="A411" t="s">
        <v>146</v>
      </c>
      <c r="B411" s="27" t="str">
        <f t="shared" ref="B411:H420" si="24">IF(SUM(B125,B268)=0,"",SUM(B125)/SUM(B125,B268))</f>
        <v/>
      </c>
      <c r="C411" s="27" t="str">
        <f t="shared" si="24"/>
        <v/>
      </c>
      <c r="D411" s="27" t="str">
        <f t="shared" si="24"/>
        <v/>
      </c>
      <c r="E411" s="27" t="str">
        <f t="shared" si="24"/>
        <v/>
      </c>
      <c r="F411" s="27" t="str">
        <f t="shared" si="24"/>
        <v/>
      </c>
      <c r="G411" s="27" t="str">
        <f t="shared" si="24"/>
        <v/>
      </c>
      <c r="H411" s="27" t="str">
        <f t="shared" si="24"/>
        <v/>
      </c>
    </row>
    <row r="412" spans="1:8" hidden="1" outlineLevel="1">
      <c r="A412" t="s">
        <v>147</v>
      </c>
      <c r="B412" s="27" t="str">
        <f t="shared" si="24"/>
        <v/>
      </c>
      <c r="C412" s="27" t="str">
        <f t="shared" si="24"/>
        <v/>
      </c>
      <c r="D412" s="27" t="str">
        <f t="shared" si="24"/>
        <v/>
      </c>
      <c r="E412" s="27" t="str">
        <f t="shared" si="24"/>
        <v/>
      </c>
      <c r="F412" s="27" t="str">
        <f t="shared" si="24"/>
        <v/>
      </c>
      <c r="G412" s="27" t="str">
        <f t="shared" si="24"/>
        <v/>
      </c>
      <c r="H412" s="27" t="str">
        <f t="shared" si="24"/>
        <v/>
      </c>
    </row>
    <row r="413" spans="1:8" hidden="1" outlineLevel="1">
      <c r="A413" t="s">
        <v>148</v>
      </c>
      <c r="B413" s="27" t="str">
        <f t="shared" si="24"/>
        <v/>
      </c>
      <c r="C413" s="27" t="str">
        <f t="shared" si="24"/>
        <v/>
      </c>
      <c r="D413" s="27" t="str">
        <f t="shared" si="24"/>
        <v/>
      </c>
      <c r="E413" s="27" t="str">
        <f t="shared" si="24"/>
        <v/>
      </c>
      <c r="F413" s="27" t="str">
        <f t="shared" si="24"/>
        <v/>
      </c>
      <c r="G413" s="27" t="str">
        <f t="shared" si="24"/>
        <v/>
      </c>
      <c r="H413" s="27" t="str">
        <f t="shared" si="24"/>
        <v/>
      </c>
    </row>
    <row r="414" spans="1:8" hidden="1" outlineLevel="1">
      <c r="A414" t="s">
        <v>149</v>
      </c>
      <c r="B414" s="27" t="str">
        <f t="shared" si="24"/>
        <v/>
      </c>
      <c r="C414" s="27" t="str">
        <f t="shared" si="24"/>
        <v/>
      </c>
      <c r="D414" s="27" t="str">
        <f t="shared" si="24"/>
        <v/>
      </c>
      <c r="E414" s="27" t="str">
        <f t="shared" si="24"/>
        <v/>
      </c>
      <c r="F414" s="27" t="str">
        <f t="shared" si="24"/>
        <v/>
      </c>
      <c r="G414" s="27" t="str">
        <f t="shared" si="24"/>
        <v/>
      </c>
      <c r="H414" s="27" t="str">
        <f t="shared" si="24"/>
        <v/>
      </c>
    </row>
    <row r="415" spans="1:8" hidden="1" outlineLevel="1">
      <c r="A415" t="s">
        <v>150</v>
      </c>
      <c r="B415" s="27" t="str">
        <f t="shared" si="24"/>
        <v/>
      </c>
      <c r="C415" s="27" t="str">
        <f t="shared" si="24"/>
        <v/>
      </c>
      <c r="D415" s="27" t="str">
        <f t="shared" si="24"/>
        <v/>
      </c>
      <c r="E415" s="27" t="str">
        <f t="shared" si="24"/>
        <v/>
      </c>
      <c r="F415" s="27" t="str">
        <f t="shared" si="24"/>
        <v/>
      </c>
      <c r="G415" s="27" t="str">
        <f t="shared" si="24"/>
        <v/>
      </c>
      <c r="H415" s="27" t="str">
        <f t="shared" si="24"/>
        <v/>
      </c>
    </row>
    <row r="416" spans="1:8" hidden="1" outlineLevel="1">
      <c r="A416" t="s">
        <v>151</v>
      </c>
      <c r="B416" s="27" t="str">
        <f t="shared" si="24"/>
        <v/>
      </c>
      <c r="C416" s="27" t="str">
        <f t="shared" si="24"/>
        <v/>
      </c>
      <c r="D416" s="27" t="str">
        <f t="shared" si="24"/>
        <v/>
      </c>
      <c r="E416" s="27" t="str">
        <f t="shared" si="24"/>
        <v/>
      </c>
      <c r="F416" s="27" t="str">
        <f t="shared" si="24"/>
        <v/>
      </c>
      <c r="G416" s="27" t="str">
        <f t="shared" si="24"/>
        <v/>
      </c>
      <c r="H416" s="27" t="str">
        <f t="shared" si="24"/>
        <v/>
      </c>
    </row>
    <row r="417" spans="1:8" hidden="1" outlineLevel="1">
      <c r="A417" t="s">
        <v>152</v>
      </c>
      <c r="B417" s="27" t="str">
        <f t="shared" si="24"/>
        <v/>
      </c>
      <c r="C417" s="27" t="str">
        <f t="shared" si="24"/>
        <v/>
      </c>
      <c r="D417" s="27" t="str">
        <f t="shared" si="24"/>
        <v/>
      </c>
      <c r="E417" s="27" t="str">
        <f t="shared" si="24"/>
        <v/>
      </c>
      <c r="F417" s="27" t="str">
        <f t="shared" si="24"/>
        <v/>
      </c>
      <c r="G417" s="27" t="str">
        <f t="shared" si="24"/>
        <v/>
      </c>
      <c r="H417" s="27" t="str">
        <f t="shared" si="24"/>
        <v/>
      </c>
    </row>
    <row r="418" spans="1:8" hidden="1" outlineLevel="1">
      <c r="A418" t="s">
        <v>153</v>
      </c>
      <c r="B418" s="27" t="str">
        <f t="shared" si="24"/>
        <v/>
      </c>
      <c r="C418" s="27" t="str">
        <f t="shared" si="24"/>
        <v/>
      </c>
      <c r="D418" s="27" t="str">
        <f t="shared" si="24"/>
        <v/>
      </c>
      <c r="E418" s="27" t="str">
        <f t="shared" si="24"/>
        <v/>
      </c>
      <c r="F418" s="27" t="str">
        <f t="shared" si="24"/>
        <v/>
      </c>
      <c r="G418" s="27" t="str">
        <f t="shared" si="24"/>
        <v/>
      </c>
      <c r="H418" s="27" t="str">
        <f t="shared" si="24"/>
        <v/>
      </c>
    </row>
    <row r="419" spans="1:8" hidden="1" outlineLevel="1">
      <c r="A419" t="s">
        <v>154</v>
      </c>
      <c r="B419" s="27" t="str">
        <f t="shared" si="24"/>
        <v/>
      </c>
      <c r="C419" s="27" t="str">
        <f t="shared" si="24"/>
        <v/>
      </c>
      <c r="D419" s="27" t="str">
        <f t="shared" si="24"/>
        <v/>
      </c>
      <c r="E419" s="27" t="str">
        <f t="shared" si="24"/>
        <v/>
      </c>
      <c r="F419" s="27" t="str">
        <f t="shared" si="24"/>
        <v/>
      </c>
      <c r="G419" s="27" t="str">
        <f t="shared" si="24"/>
        <v/>
      </c>
      <c r="H419" s="27" t="str">
        <f t="shared" si="24"/>
        <v/>
      </c>
    </row>
    <row r="420" spans="1:8" hidden="1" outlineLevel="1">
      <c r="A420" t="s">
        <v>155</v>
      </c>
      <c r="B420" s="27" t="str">
        <f t="shared" si="24"/>
        <v/>
      </c>
      <c r="C420" s="27" t="str">
        <f t="shared" si="24"/>
        <v/>
      </c>
      <c r="D420" s="27" t="str">
        <f t="shared" si="24"/>
        <v/>
      </c>
      <c r="E420" s="27" t="str">
        <f t="shared" si="24"/>
        <v/>
      </c>
      <c r="F420" s="27" t="str">
        <f t="shared" si="24"/>
        <v/>
      </c>
      <c r="G420" s="27" t="str">
        <f t="shared" si="24"/>
        <v/>
      </c>
      <c r="H420" s="27" t="str">
        <f t="shared" si="24"/>
        <v/>
      </c>
    </row>
    <row r="421" spans="1:8" hidden="1" outlineLevel="1">
      <c r="A421" t="s">
        <v>156</v>
      </c>
      <c r="B421" s="27" t="str">
        <f t="shared" ref="B421:H429" si="25">IF(SUM(B135,B278)=0,"",SUM(B135)/SUM(B135,B278))</f>
        <v/>
      </c>
      <c r="C421" s="27" t="str">
        <f t="shared" si="25"/>
        <v/>
      </c>
      <c r="D421" s="27" t="str">
        <f t="shared" si="25"/>
        <v/>
      </c>
      <c r="E421" s="27" t="str">
        <f t="shared" si="25"/>
        <v/>
      </c>
      <c r="F421" s="27" t="str">
        <f t="shared" si="25"/>
        <v/>
      </c>
      <c r="G421" s="27" t="str">
        <f t="shared" si="25"/>
        <v/>
      </c>
      <c r="H421" s="27" t="str">
        <f t="shared" si="25"/>
        <v/>
      </c>
    </row>
    <row r="422" spans="1:8" hidden="1" outlineLevel="1">
      <c r="A422" t="s">
        <v>157</v>
      </c>
      <c r="B422" s="27" t="str">
        <f t="shared" si="25"/>
        <v/>
      </c>
      <c r="C422" s="27" t="str">
        <f t="shared" si="25"/>
        <v/>
      </c>
      <c r="D422" s="27" t="str">
        <f t="shared" si="25"/>
        <v/>
      </c>
      <c r="E422" s="27" t="str">
        <f t="shared" si="25"/>
        <v/>
      </c>
      <c r="F422" s="27" t="str">
        <f t="shared" si="25"/>
        <v/>
      </c>
      <c r="G422" s="27" t="str">
        <f t="shared" si="25"/>
        <v/>
      </c>
      <c r="H422" s="27" t="str">
        <f t="shared" si="25"/>
        <v/>
      </c>
    </row>
    <row r="423" spans="1:8" hidden="1" outlineLevel="1">
      <c r="A423" t="s">
        <v>158</v>
      </c>
      <c r="B423" s="27" t="str">
        <f t="shared" si="25"/>
        <v/>
      </c>
      <c r="C423" s="27" t="str">
        <f t="shared" si="25"/>
        <v/>
      </c>
      <c r="D423" s="27" t="str">
        <f t="shared" si="25"/>
        <v/>
      </c>
      <c r="E423" s="27" t="str">
        <f t="shared" si="25"/>
        <v/>
      </c>
      <c r="F423" s="27" t="str">
        <f t="shared" si="25"/>
        <v/>
      </c>
      <c r="G423" s="27" t="str">
        <f t="shared" si="25"/>
        <v/>
      </c>
      <c r="H423" s="27" t="str">
        <f t="shared" si="25"/>
        <v/>
      </c>
    </row>
    <row r="424" spans="1:8" hidden="1" outlineLevel="1">
      <c r="A424" t="s">
        <v>159</v>
      </c>
      <c r="B424" s="27" t="str">
        <f t="shared" si="25"/>
        <v/>
      </c>
      <c r="C424" s="27" t="str">
        <f t="shared" si="25"/>
        <v/>
      </c>
      <c r="D424" s="27" t="str">
        <f t="shared" si="25"/>
        <v/>
      </c>
      <c r="E424" s="27" t="str">
        <f t="shared" si="25"/>
        <v/>
      </c>
      <c r="F424" s="27" t="str">
        <f t="shared" si="25"/>
        <v/>
      </c>
      <c r="G424" s="27" t="str">
        <f t="shared" si="25"/>
        <v/>
      </c>
      <c r="H424" s="27" t="str">
        <f t="shared" si="25"/>
        <v/>
      </c>
    </row>
    <row r="425" spans="1:8" hidden="1" outlineLevel="1">
      <c r="A425" t="s">
        <v>160</v>
      </c>
      <c r="B425" s="27" t="str">
        <f t="shared" si="25"/>
        <v/>
      </c>
      <c r="C425" s="27" t="str">
        <f t="shared" si="25"/>
        <v/>
      </c>
      <c r="D425" s="27" t="str">
        <f t="shared" si="25"/>
        <v/>
      </c>
      <c r="E425" s="27" t="str">
        <f t="shared" si="25"/>
        <v/>
      </c>
      <c r="F425" s="27" t="str">
        <f t="shared" si="25"/>
        <v/>
      </c>
      <c r="G425" s="27" t="str">
        <f t="shared" si="25"/>
        <v/>
      </c>
      <c r="H425" s="27" t="str">
        <f t="shared" si="25"/>
        <v/>
      </c>
    </row>
    <row r="426" spans="1:8" hidden="1" outlineLevel="1">
      <c r="A426" t="s">
        <v>161</v>
      </c>
      <c r="B426" s="27" t="str">
        <f t="shared" si="25"/>
        <v/>
      </c>
      <c r="C426" s="27" t="str">
        <f t="shared" si="25"/>
        <v/>
      </c>
      <c r="D426" s="27" t="str">
        <f t="shared" si="25"/>
        <v/>
      </c>
      <c r="E426" s="27" t="str">
        <f t="shared" si="25"/>
        <v/>
      </c>
      <c r="F426" s="27" t="str">
        <f t="shared" si="25"/>
        <v/>
      </c>
      <c r="G426" s="27" t="str">
        <f t="shared" si="25"/>
        <v/>
      </c>
      <c r="H426" s="27" t="str">
        <f t="shared" si="25"/>
        <v/>
      </c>
    </row>
    <row r="427" spans="1:8" hidden="1" outlineLevel="1">
      <c r="A427" t="s">
        <v>162</v>
      </c>
      <c r="B427" s="27" t="str">
        <f t="shared" si="25"/>
        <v/>
      </c>
      <c r="C427" s="27" t="str">
        <f t="shared" si="25"/>
        <v/>
      </c>
      <c r="D427" s="27" t="str">
        <f t="shared" si="25"/>
        <v/>
      </c>
      <c r="E427" s="27" t="str">
        <f t="shared" si="25"/>
        <v/>
      </c>
      <c r="F427" s="27" t="str">
        <f t="shared" si="25"/>
        <v/>
      </c>
      <c r="G427" s="27" t="str">
        <f t="shared" si="25"/>
        <v/>
      </c>
      <c r="H427" s="27" t="str">
        <f t="shared" si="25"/>
        <v/>
      </c>
    </row>
    <row r="428" spans="1:8" hidden="1" outlineLevel="1">
      <c r="A428" t="s">
        <v>163</v>
      </c>
      <c r="B428" s="27" t="str">
        <f t="shared" si="25"/>
        <v/>
      </c>
      <c r="C428" s="27" t="str">
        <f t="shared" si="25"/>
        <v/>
      </c>
      <c r="D428" s="27" t="str">
        <f t="shared" si="25"/>
        <v/>
      </c>
      <c r="E428" s="27" t="str">
        <f t="shared" si="25"/>
        <v/>
      </c>
      <c r="F428" s="27" t="str">
        <f t="shared" si="25"/>
        <v/>
      </c>
      <c r="G428" s="27" t="str">
        <f t="shared" si="25"/>
        <v/>
      </c>
      <c r="H428" s="27" t="str">
        <f t="shared" si="25"/>
        <v/>
      </c>
    </row>
    <row r="429" spans="1:8" collapsed="1">
      <c r="A429" s="32" t="s">
        <v>15</v>
      </c>
      <c r="B429" s="34">
        <f t="shared" si="25"/>
        <v>0.82828734811021554</v>
      </c>
      <c r="C429" s="34">
        <f t="shared" si="25"/>
        <v>0.85174324736766094</v>
      </c>
      <c r="D429" s="34">
        <f t="shared" si="25"/>
        <v>0.47125250740454278</v>
      </c>
      <c r="E429" s="34">
        <f t="shared" si="25"/>
        <v>0.34315496660704981</v>
      </c>
      <c r="F429" s="34">
        <f t="shared" si="25"/>
        <v>0.81944775348830534</v>
      </c>
      <c r="G429" s="34">
        <f t="shared" si="25"/>
        <v>0.80010427534575046</v>
      </c>
      <c r="H429" s="34">
        <f t="shared" si="25"/>
        <v>0.64893631796714202</v>
      </c>
    </row>
    <row r="432" spans="1:8">
      <c r="A432" s="32" t="s">
        <v>260</v>
      </c>
    </row>
    <row r="433" spans="1:8">
      <c r="A433" s="32" t="s">
        <v>8</v>
      </c>
      <c r="B433" s="32" t="s">
        <v>9</v>
      </c>
      <c r="C433" s="32" t="s">
        <v>10</v>
      </c>
      <c r="D433" s="32" t="s">
        <v>11</v>
      </c>
      <c r="E433" s="32" t="s">
        <v>12</v>
      </c>
      <c r="F433" s="32" t="s">
        <v>13</v>
      </c>
      <c r="G433" s="32" t="s">
        <v>14</v>
      </c>
      <c r="H433" s="32" t="s">
        <v>15</v>
      </c>
    </row>
    <row r="434" spans="1:8">
      <c r="A434" t="s">
        <v>17</v>
      </c>
      <c r="B434" s="27">
        <f t="shared" ref="B434:H443" si="26">IF(SUM(B5,B148)=0,"",SUM(B148)/SUM(B5,B148))</f>
        <v>0.18389513144321543</v>
      </c>
      <c r="C434" s="27">
        <f t="shared" si="26"/>
        <v>0.12982861485192096</v>
      </c>
      <c r="D434" s="27">
        <f t="shared" si="26"/>
        <v>0.465705625502839</v>
      </c>
      <c r="E434" s="27">
        <f t="shared" si="26"/>
        <v>0.59970343250141522</v>
      </c>
      <c r="F434" s="27">
        <f t="shared" si="26"/>
        <v>0.1766562310511538</v>
      </c>
      <c r="G434" s="27" t="str">
        <f t="shared" si="26"/>
        <v/>
      </c>
      <c r="H434" s="27">
        <f t="shared" si="26"/>
        <v>0.33265389988578775</v>
      </c>
    </row>
    <row r="435" spans="1:8">
      <c r="A435" t="s">
        <v>19</v>
      </c>
      <c r="B435" s="27">
        <f t="shared" si="26"/>
        <v>0.17331933420506471</v>
      </c>
      <c r="C435" s="27">
        <f t="shared" si="26"/>
        <v>0.13201122806352358</v>
      </c>
      <c r="D435" s="27">
        <f t="shared" si="26"/>
        <v>0.44365481207746005</v>
      </c>
      <c r="E435" s="27">
        <f t="shared" si="26"/>
        <v>0.61592854966266597</v>
      </c>
      <c r="F435" s="27">
        <f t="shared" si="26"/>
        <v>0.18133748572024477</v>
      </c>
      <c r="G435" s="27" t="str">
        <f t="shared" si="26"/>
        <v/>
      </c>
      <c r="H435" s="27">
        <f t="shared" si="26"/>
        <v>0.30936532147216422</v>
      </c>
    </row>
    <row r="436" spans="1:8">
      <c r="A436" t="s">
        <v>21</v>
      </c>
      <c r="B436" s="27">
        <f t="shared" si="26"/>
        <v>0.18301982372066503</v>
      </c>
      <c r="C436" s="27">
        <f t="shared" si="26"/>
        <v>0.14667935004088428</v>
      </c>
      <c r="D436" s="27">
        <f t="shared" si="26"/>
        <v>0.45675940023042322</v>
      </c>
      <c r="E436" s="27">
        <f t="shared" si="26"/>
        <v>0.60780805671514315</v>
      </c>
      <c r="F436" s="27">
        <f t="shared" si="26"/>
        <v>0.18732776954539263</v>
      </c>
      <c r="G436" s="27" t="str">
        <f t="shared" si="26"/>
        <v/>
      </c>
      <c r="H436" s="27">
        <f t="shared" si="26"/>
        <v>0.32844174354170547</v>
      </c>
    </row>
    <row r="437" spans="1:8">
      <c r="A437" t="s">
        <v>23</v>
      </c>
      <c r="B437" s="27">
        <f t="shared" si="26"/>
        <v>0.20462567517493016</v>
      </c>
      <c r="C437" s="27">
        <f t="shared" si="26"/>
        <v>0.15726099125947515</v>
      </c>
      <c r="D437" s="27">
        <f t="shared" si="26"/>
        <v>0.45898376981858335</v>
      </c>
      <c r="E437" s="27">
        <f t="shared" si="26"/>
        <v>0.59261892385799542</v>
      </c>
      <c r="F437" s="27">
        <f t="shared" si="26"/>
        <v>0.16943109799357045</v>
      </c>
      <c r="G437" s="27" t="str">
        <f t="shared" si="26"/>
        <v/>
      </c>
      <c r="H437" s="27">
        <f t="shared" si="26"/>
        <v>0.32603275656493247</v>
      </c>
    </row>
    <row r="438" spans="1:8">
      <c r="A438" t="s">
        <v>25</v>
      </c>
      <c r="B438" s="27">
        <f t="shared" si="26"/>
        <v>0.17037419776381121</v>
      </c>
      <c r="C438" s="27">
        <f t="shared" si="26"/>
        <v>0.14424975433066942</v>
      </c>
      <c r="D438" s="27" t="str">
        <f t="shared" si="26"/>
        <v/>
      </c>
      <c r="E438" s="27" t="str">
        <f t="shared" si="26"/>
        <v/>
      </c>
      <c r="F438" s="27" t="str">
        <f t="shared" si="26"/>
        <v/>
      </c>
      <c r="G438" s="27" t="str">
        <f t="shared" si="26"/>
        <v/>
      </c>
      <c r="H438" s="27">
        <f t="shared" si="26"/>
        <v>0.15721858019953366</v>
      </c>
    </row>
    <row r="439" spans="1:8">
      <c r="A439" t="s">
        <v>27</v>
      </c>
      <c r="B439" s="27">
        <f t="shared" si="26"/>
        <v>0.1816656920857451</v>
      </c>
      <c r="C439" s="27">
        <f t="shared" si="26"/>
        <v>0.15368319742155218</v>
      </c>
      <c r="D439" s="27">
        <f t="shared" si="26"/>
        <v>0.59729990697539237</v>
      </c>
      <c r="E439" s="27" t="str">
        <f t="shared" si="26"/>
        <v/>
      </c>
      <c r="F439" s="27">
        <f t="shared" si="26"/>
        <v>0.18559719976513767</v>
      </c>
      <c r="G439" s="27" t="str">
        <f t="shared" si="26"/>
        <v/>
      </c>
      <c r="H439" s="27">
        <f t="shared" si="26"/>
        <v>0.2992679372484805</v>
      </c>
    </row>
    <row r="440" spans="1:8">
      <c r="A440" t="s">
        <v>29</v>
      </c>
      <c r="B440" s="27">
        <f t="shared" si="26"/>
        <v>0.1934269346193537</v>
      </c>
      <c r="C440" s="27">
        <f t="shared" si="26"/>
        <v>0.1533293935384954</v>
      </c>
      <c r="D440" s="27">
        <f t="shared" si="26"/>
        <v>0.47064508399356381</v>
      </c>
      <c r="E440" s="27">
        <f t="shared" si="26"/>
        <v>0.61262079447787299</v>
      </c>
      <c r="F440" s="27">
        <f t="shared" si="26"/>
        <v>0.19282278362336919</v>
      </c>
      <c r="G440" s="27" t="str">
        <f t="shared" si="26"/>
        <v/>
      </c>
      <c r="H440" s="27">
        <f t="shared" si="26"/>
        <v>0.3389027319426553</v>
      </c>
    </row>
    <row r="441" spans="1:8">
      <c r="A441" t="s">
        <v>31</v>
      </c>
      <c r="B441" s="27">
        <f t="shared" si="26"/>
        <v>0.15623371815507747</v>
      </c>
      <c r="C441" s="27">
        <f t="shared" si="26"/>
        <v>0.91697800979238109</v>
      </c>
      <c r="D441" s="27">
        <f t="shared" si="26"/>
        <v>0.46035260966341363</v>
      </c>
      <c r="E441" s="27">
        <f t="shared" si="26"/>
        <v>0.60677091816595297</v>
      </c>
      <c r="F441" s="27">
        <f t="shared" si="26"/>
        <v>0.19487158532142568</v>
      </c>
      <c r="G441" s="27" t="str">
        <f t="shared" si="26"/>
        <v/>
      </c>
      <c r="H441" s="27">
        <f t="shared" si="26"/>
        <v>0.35363026446026713</v>
      </c>
    </row>
    <row r="442" spans="1:8">
      <c r="A442" t="s">
        <v>33</v>
      </c>
      <c r="B442" s="27">
        <f t="shared" si="26"/>
        <v>0.16433833987911076</v>
      </c>
      <c r="C442" s="27">
        <f t="shared" si="26"/>
        <v>0.13465202655404579</v>
      </c>
      <c r="D442" s="27" t="str">
        <f t="shared" si="26"/>
        <v/>
      </c>
      <c r="E442" s="27">
        <f t="shared" si="26"/>
        <v>0.57221205243186879</v>
      </c>
      <c r="F442" s="27">
        <f t="shared" si="26"/>
        <v>0.16345087084467688</v>
      </c>
      <c r="G442" s="27" t="str">
        <f t="shared" si="26"/>
        <v/>
      </c>
      <c r="H442" s="27">
        <f t="shared" si="26"/>
        <v>0.27139455048647665</v>
      </c>
    </row>
    <row r="443" spans="1:8">
      <c r="A443" t="s">
        <v>35</v>
      </c>
      <c r="B443" s="27" t="str">
        <f t="shared" si="26"/>
        <v/>
      </c>
      <c r="C443" s="27" t="str">
        <f t="shared" si="26"/>
        <v/>
      </c>
      <c r="D443" s="27">
        <f t="shared" si="26"/>
        <v>0.44438639555664289</v>
      </c>
      <c r="E443" s="27">
        <f t="shared" si="26"/>
        <v>0.5912704059435534</v>
      </c>
      <c r="F443" s="27">
        <f t="shared" si="26"/>
        <v>0.17629583845616936</v>
      </c>
      <c r="G443" s="27" t="str">
        <f t="shared" si="26"/>
        <v/>
      </c>
      <c r="H443" s="27">
        <f t="shared" si="26"/>
        <v>0.42106200498707275</v>
      </c>
    </row>
    <row r="444" spans="1:8">
      <c r="A444" t="s">
        <v>36</v>
      </c>
      <c r="B444" s="27">
        <f t="shared" ref="B444:H453" si="27">IF(SUM(B15,B158)=0,"",SUM(B158)/SUM(B15,B158))</f>
        <v>0.18157031436508694</v>
      </c>
      <c r="C444" s="27">
        <f t="shared" si="27"/>
        <v>0.15305026251086015</v>
      </c>
      <c r="D444" s="27" t="str">
        <f t="shared" si="27"/>
        <v/>
      </c>
      <c r="E444" s="27">
        <f t="shared" si="27"/>
        <v>0.61151737719482735</v>
      </c>
      <c r="F444" s="27">
        <f t="shared" si="27"/>
        <v>0.18253916799099495</v>
      </c>
      <c r="G444" s="27" t="str">
        <f t="shared" si="27"/>
        <v/>
      </c>
      <c r="H444" s="27">
        <f t="shared" si="27"/>
        <v>0.29877368994103781</v>
      </c>
    </row>
    <row r="445" spans="1:8">
      <c r="A445" t="s">
        <v>37</v>
      </c>
      <c r="B445" s="27">
        <f t="shared" si="27"/>
        <v>0.17378545843967969</v>
      </c>
      <c r="C445" s="27">
        <f t="shared" si="27"/>
        <v>0.14263875131423703</v>
      </c>
      <c r="D445" s="27">
        <f t="shared" si="27"/>
        <v>0.47325641696123266</v>
      </c>
      <c r="E445" s="27">
        <f t="shared" si="27"/>
        <v>0.63453042989252695</v>
      </c>
      <c r="F445" s="27">
        <f t="shared" si="27"/>
        <v>0.16699843859415708</v>
      </c>
      <c r="G445" s="27" t="str">
        <f t="shared" si="27"/>
        <v/>
      </c>
      <c r="H445" s="27">
        <f t="shared" si="27"/>
        <v>0.3234675803553117</v>
      </c>
    </row>
    <row r="446" spans="1:8">
      <c r="A446" t="s">
        <v>38</v>
      </c>
      <c r="B446" s="27">
        <f t="shared" si="27"/>
        <v>0.17467441374380346</v>
      </c>
      <c r="C446" s="27">
        <f t="shared" si="27"/>
        <v>0.14972597386931358</v>
      </c>
      <c r="D446" s="27">
        <f t="shared" si="27"/>
        <v>0.42795370507817893</v>
      </c>
      <c r="E446" s="27">
        <f t="shared" si="27"/>
        <v>0.60355344208507378</v>
      </c>
      <c r="F446" s="27">
        <f t="shared" si="27"/>
        <v>0.16146352580042306</v>
      </c>
      <c r="G446" s="27" t="str">
        <f t="shared" si="27"/>
        <v/>
      </c>
      <c r="H446" s="27">
        <f t="shared" si="27"/>
        <v>0.31555432991793464</v>
      </c>
    </row>
    <row r="447" spans="1:8">
      <c r="A447" t="s">
        <v>39</v>
      </c>
      <c r="B447" s="27">
        <f t="shared" si="27"/>
        <v>0.15788509230707115</v>
      </c>
      <c r="C447" s="27">
        <f t="shared" si="27"/>
        <v>0.14415535891694473</v>
      </c>
      <c r="D447" s="27">
        <f t="shared" si="27"/>
        <v>0.45851602943329056</v>
      </c>
      <c r="E447" s="27">
        <f t="shared" si="27"/>
        <v>0.62125573796000932</v>
      </c>
      <c r="F447" s="27">
        <f t="shared" si="27"/>
        <v>0.18463430791966978</v>
      </c>
      <c r="G447" s="27" t="str">
        <f t="shared" si="27"/>
        <v/>
      </c>
      <c r="H447" s="27">
        <f t="shared" si="27"/>
        <v>0.34119308593150116</v>
      </c>
    </row>
    <row r="448" spans="1:8">
      <c r="A448" t="s">
        <v>40</v>
      </c>
      <c r="B448" s="27" t="str">
        <f t="shared" si="27"/>
        <v/>
      </c>
      <c r="C448" s="27" t="str">
        <f t="shared" si="27"/>
        <v/>
      </c>
      <c r="D448" s="27" t="str">
        <f t="shared" si="27"/>
        <v/>
      </c>
      <c r="E448" s="27" t="str">
        <f t="shared" si="27"/>
        <v/>
      </c>
      <c r="F448" s="27" t="str">
        <f t="shared" si="27"/>
        <v/>
      </c>
      <c r="G448" s="27" t="str">
        <f t="shared" si="27"/>
        <v/>
      </c>
      <c r="H448" s="27" t="str">
        <f t="shared" si="27"/>
        <v/>
      </c>
    </row>
    <row r="449" spans="1:8">
      <c r="A449" t="s">
        <v>41</v>
      </c>
      <c r="B449" s="27">
        <f t="shared" si="27"/>
        <v>0.17918807277703622</v>
      </c>
      <c r="C449" s="27">
        <f t="shared" si="27"/>
        <v>0.1345651250964244</v>
      </c>
      <c r="D449" s="27">
        <f t="shared" si="27"/>
        <v>0.48820598668442472</v>
      </c>
      <c r="E449" s="27">
        <f t="shared" si="27"/>
        <v>0.64576660556973964</v>
      </c>
      <c r="F449" s="27">
        <f t="shared" si="27"/>
        <v>0.19196323942486959</v>
      </c>
      <c r="G449" s="27" t="str">
        <f t="shared" si="27"/>
        <v/>
      </c>
      <c r="H449" s="27">
        <f t="shared" si="27"/>
        <v>0.34160091684015287</v>
      </c>
    </row>
    <row r="450" spans="1:8">
      <c r="A450" t="s">
        <v>42</v>
      </c>
      <c r="B450" s="27">
        <f t="shared" si="27"/>
        <v>0.17824451494361826</v>
      </c>
      <c r="C450" s="27">
        <f t="shared" si="27"/>
        <v>0.14044841365492283</v>
      </c>
      <c r="D450" s="27">
        <f t="shared" si="27"/>
        <v>0.48675558630235738</v>
      </c>
      <c r="E450" s="27">
        <f t="shared" si="27"/>
        <v>0.62205910597515013</v>
      </c>
      <c r="F450" s="27">
        <f t="shared" si="27"/>
        <v>0.19103886022263306</v>
      </c>
      <c r="G450" s="27" t="str">
        <f t="shared" si="27"/>
        <v/>
      </c>
      <c r="H450" s="27">
        <f t="shared" si="27"/>
        <v>0.34246760998003928</v>
      </c>
    </row>
    <row r="451" spans="1:8">
      <c r="A451" t="s">
        <v>43</v>
      </c>
      <c r="B451" s="27">
        <f t="shared" si="27"/>
        <v>0.18177373179839712</v>
      </c>
      <c r="C451" s="27">
        <f t="shared" si="27"/>
        <v>0.15177742165638095</v>
      </c>
      <c r="D451" s="27">
        <f t="shared" si="27"/>
        <v>0.50409039176162462</v>
      </c>
      <c r="E451" s="27">
        <f t="shared" si="27"/>
        <v>0.64251222814942299</v>
      </c>
      <c r="F451" s="27">
        <f t="shared" si="27"/>
        <v>0.20912469639404366</v>
      </c>
      <c r="G451" s="27" t="str">
        <f t="shared" si="27"/>
        <v/>
      </c>
      <c r="H451" s="27">
        <f t="shared" si="27"/>
        <v>0.35817929567942686</v>
      </c>
    </row>
    <row r="452" spans="1:8">
      <c r="A452" t="s">
        <v>44</v>
      </c>
      <c r="B452" s="27">
        <f t="shared" si="27"/>
        <v>0.228126375385936</v>
      </c>
      <c r="C452" s="27">
        <f t="shared" si="27"/>
        <v>0.1784277002949935</v>
      </c>
      <c r="D452" s="27">
        <f t="shared" si="27"/>
        <v>0.63243987187820938</v>
      </c>
      <c r="E452" s="27" t="str">
        <f t="shared" si="27"/>
        <v/>
      </c>
      <c r="F452" s="27">
        <f t="shared" si="27"/>
        <v>0.20279210302526968</v>
      </c>
      <c r="G452" s="27" t="str">
        <f t="shared" si="27"/>
        <v/>
      </c>
      <c r="H452" s="27">
        <f t="shared" si="27"/>
        <v>0.34100008569892132</v>
      </c>
    </row>
    <row r="453" spans="1:8">
      <c r="A453" t="s">
        <v>45</v>
      </c>
      <c r="B453" s="27">
        <f t="shared" si="27"/>
        <v>0.19275495377760862</v>
      </c>
      <c r="C453" s="27">
        <f t="shared" si="27"/>
        <v>0.16074358741695088</v>
      </c>
      <c r="D453" s="27">
        <f t="shared" si="27"/>
        <v>0.51085852291044564</v>
      </c>
      <c r="E453" s="27" t="str">
        <f t="shared" si="27"/>
        <v/>
      </c>
      <c r="F453" s="27" t="str">
        <f t="shared" si="27"/>
        <v/>
      </c>
      <c r="G453" s="27" t="str">
        <f t="shared" si="27"/>
        <v/>
      </c>
      <c r="H453" s="27">
        <f t="shared" si="27"/>
        <v>0.29519430214782838</v>
      </c>
    </row>
    <row r="454" spans="1:8">
      <c r="A454" t="s">
        <v>46</v>
      </c>
      <c r="B454" s="27">
        <f t="shared" ref="B454:H463" si="28">IF(SUM(B25,B168)=0,"",SUM(B168)/SUM(B25,B168))</f>
        <v>0.20945939211807321</v>
      </c>
      <c r="C454" s="27">
        <f t="shared" si="28"/>
        <v>0.17084033036981519</v>
      </c>
      <c r="D454" s="27">
        <f t="shared" si="28"/>
        <v>0.50040648799962606</v>
      </c>
      <c r="E454" s="27">
        <f t="shared" si="28"/>
        <v>0.68335399083858683</v>
      </c>
      <c r="F454" s="27">
        <f t="shared" si="28"/>
        <v>0.20881164815809056</v>
      </c>
      <c r="G454" s="27" t="str">
        <f t="shared" si="28"/>
        <v/>
      </c>
      <c r="H454" s="27">
        <f t="shared" si="28"/>
        <v>0.36069824950068874</v>
      </c>
    </row>
    <row r="455" spans="1:8">
      <c r="A455" t="s">
        <v>47</v>
      </c>
      <c r="B455" s="27">
        <f t="shared" si="28"/>
        <v>0.18796206212720451</v>
      </c>
      <c r="C455" s="27">
        <f t="shared" si="28"/>
        <v>0.17990190074691867</v>
      </c>
      <c r="D455" s="27">
        <f t="shared" si="28"/>
        <v>0.64413944655699262</v>
      </c>
      <c r="E455" s="27">
        <f t="shared" si="28"/>
        <v>0.62762258541185523</v>
      </c>
      <c r="F455" s="27">
        <f t="shared" si="28"/>
        <v>0.20296285724077937</v>
      </c>
      <c r="G455" s="27" t="str">
        <f t="shared" si="28"/>
        <v/>
      </c>
      <c r="H455" s="27">
        <f t="shared" si="28"/>
        <v>0.3680097162573393</v>
      </c>
    </row>
    <row r="456" spans="1:8">
      <c r="A456" t="s">
        <v>48</v>
      </c>
      <c r="B456" s="27">
        <f t="shared" si="28"/>
        <v>0.19525216772021872</v>
      </c>
      <c r="C456" s="27">
        <f t="shared" si="28"/>
        <v>0.17029349282810491</v>
      </c>
      <c r="D456" s="27">
        <f t="shared" si="28"/>
        <v>0.47469531818140209</v>
      </c>
      <c r="E456" s="27" t="str">
        <f t="shared" si="28"/>
        <v/>
      </c>
      <c r="F456" s="27">
        <f t="shared" si="28"/>
        <v>0.19604451050281782</v>
      </c>
      <c r="G456" s="27" t="str">
        <f t="shared" si="28"/>
        <v/>
      </c>
      <c r="H456" s="27">
        <f t="shared" si="28"/>
        <v>0.28994419662590631</v>
      </c>
    </row>
    <row r="457" spans="1:8">
      <c r="A457" t="s">
        <v>49</v>
      </c>
      <c r="B457" s="27" t="str">
        <f t="shared" si="28"/>
        <v/>
      </c>
      <c r="C457" s="27">
        <f t="shared" si="28"/>
        <v>0.15767031911430601</v>
      </c>
      <c r="D457" s="27">
        <f t="shared" si="28"/>
        <v>0.53575961703676467</v>
      </c>
      <c r="E457" s="27">
        <f t="shared" si="28"/>
        <v>0.61666887452078956</v>
      </c>
      <c r="F457" s="27">
        <f t="shared" si="28"/>
        <v>0.18228014102342008</v>
      </c>
      <c r="G457" s="27" t="str">
        <f t="shared" si="28"/>
        <v/>
      </c>
      <c r="H457" s="27">
        <f t="shared" si="28"/>
        <v>0.38822280141038973</v>
      </c>
    </row>
    <row r="458" spans="1:8">
      <c r="A458" t="s">
        <v>50</v>
      </c>
      <c r="B458" s="27" t="str">
        <f t="shared" si="28"/>
        <v/>
      </c>
      <c r="C458" s="27" t="str">
        <f t="shared" si="28"/>
        <v/>
      </c>
      <c r="D458" s="27" t="str">
        <f t="shared" si="28"/>
        <v/>
      </c>
      <c r="E458" s="27">
        <f t="shared" si="28"/>
        <v>0.66430134498341231</v>
      </c>
      <c r="F458" s="27">
        <f t="shared" si="28"/>
        <v>0.19159390894015782</v>
      </c>
      <c r="G458" s="27" t="str">
        <f t="shared" si="28"/>
        <v/>
      </c>
      <c r="H458" s="27">
        <f t="shared" si="28"/>
        <v>0.46784462413687899</v>
      </c>
    </row>
    <row r="459" spans="1:8">
      <c r="A459" t="s">
        <v>51</v>
      </c>
      <c r="B459" s="27">
        <f t="shared" si="28"/>
        <v>0.17191388712743227</v>
      </c>
      <c r="C459" s="27">
        <f t="shared" si="28"/>
        <v>0.15666636469452275</v>
      </c>
      <c r="D459" s="27">
        <f t="shared" si="28"/>
        <v>0.52138699681759815</v>
      </c>
      <c r="E459" s="27">
        <f t="shared" si="28"/>
        <v>0.65398631383943051</v>
      </c>
      <c r="F459" s="27">
        <f t="shared" si="28"/>
        <v>0.189582897703409</v>
      </c>
      <c r="G459" s="27">
        <f t="shared" si="28"/>
        <v>0.19989572465424946</v>
      </c>
      <c r="H459" s="27">
        <f t="shared" si="28"/>
        <v>0.28763665622161633</v>
      </c>
    </row>
    <row r="460" spans="1:8">
      <c r="A460" t="s">
        <v>52</v>
      </c>
      <c r="B460" s="27">
        <f t="shared" si="28"/>
        <v>0.1752417241286375</v>
      </c>
      <c r="C460" s="27">
        <f t="shared" si="28"/>
        <v>0.14396589995629594</v>
      </c>
      <c r="D460" s="27">
        <f t="shared" si="28"/>
        <v>0.50691296541671282</v>
      </c>
      <c r="E460" s="27">
        <f t="shared" si="28"/>
        <v>0.66110227342308603</v>
      </c>
      <c r="F460" s="27">
        <f t="shared" si="28"/>
        <v>0.19851030676700213</v>
      </c>
      <c r="G460" s="27" t="str">
        <f t="shared" si="28"/>
        <v/>
      </c>
      <c r="H460" s="27">
        <f t="shared" si="28"/>
        <v>0.34720775562994272</v>
      </c>
    </row>
    <row r="461" spans="1:8">
      <c r="A461" t="s">
        <v>53</v>
      </c>
      <c r="B461" s="27">
        <f t="shared" si="28"/>
        <v>0.18537196717735771</v>
      </c>
      <c r="C461" s="27">
        <f t="shared" si="28"/>
        <v>0.14989313539642318</v>
      </c>
      <c r="D461" s="27">
        <f t="shared" si="28"/>
        <v>0.48987565876804251</v>
      </c>
      <c r="E461" s="27">
        <f t="shared" si="28"/>
        <v>0.61268282544878294</v>
      </c>
      <c r="F461" s="27">
        <f t="shared" si="28"/>
        <v>0.18010340619344861</v>
      </c>
      <c r="G461" s="27" t="str">
        <f t="shared" si="28"/>
        <v/>
      </c>
      <c r="H461" s="27">
        <f t="shared" si="28"/>
        <v>0.33654945136965159</v>
      </c>
    </row>
    <row r="462" spans="1:8">
      <c r="A462" t="s">
        <v>54</v>
      </c>
      <c r="B462" s="27">
        <f t="shared" si="28"/>
        <v>0.15946200802017518</v>
      </c>
      <c r="C462" s="27">
        <f t="shared" si="28"/>
        <v>0.14722696804105634</v>
      </c>
      <c r="D462" s="27">
        <f t="shared" si="28"/>
        <v>0.50021019829484781</v>
      </c>
      <c r="E462" s="27">
        <f t="shared" si="28"/>
        <v>0.64431916642244624</v>
      </c>
      <c r="F462" s="27">
        <f t="shared" si="28"/>
        <v>0.16885897468355654</v>
      </c>
      <c r="G462" s="27" t="str">
        <f t="shared" si="28"/>
        <v/>
      </c>
      <c r="H462" s="27">
        <f t="shared" si="28"/>
        <v>0.34306407508683773</v>
      </c>
    </row>
    <row r="463" spans="1:8">
      <c r="A463" t="s">
        <v>55</v>
      </c>
      <c r="B463" s="27">
        <f t="shared" si="28"/>
        <v>0.14643796628329994</v>
      </c>
      <c r="C463" s="27" t="str">
        <f t="shared" si="28"/>
        <v/>
      </c>
      <c r="D463" s="27">
        <f t="shared" si="28"/>
        <v>0.47937386490608902</v>
      </c>
      <c r="E463" s="27">
        <f t="shared" si="28"/>
        <v>0.62676329702813538</v>
      </c>
      <c r="F463" s="27">
        <f t="shared" si="28"/>
        <v>0.16595511695046672</v>
      </c>
      <c r="G463" s="27" t="str">
        <f t="shared" si="28"/>
        <v/>
      </c>
      <c r="H463" s="27">
        <f t="shared" si="28"/>
        <v>0.37472014205940529</v>
      </c>
    </row>
    <row r="464" spans="1:8">
      <c r="A464" t="s">
        <v>56</v>
      </c>
      <c r="B464" s="27">
        <f t="shared" ref="B464:H473" si="29">IF(SUM(B35,B178)=0,"",SUM(B178)/SUM(B35,B178))</f>
        <v>0.15772323013557307</v>
      </c>
      <c r="C464" s="27">
        <f t="shared" si="29"/>
        <v>0.12651143752011007</v>
      </c>
      <c r="D464" s="27">
        <f t="shared" si="29"/>
        <v>0.50924478498559422</v>
      </c>
      <c r="E464" s="27">
        <f t="shared" si="29"/>
        <v>0.65573514660788357</v>
      </c>
      <c r="F464" s="27">
        <f t="shared" si="29"/>
        <v>0.14511011034425042</v>
      </c>
      <c r="G464" s="27" t="str">
        <f t="shared" si="29"/>
        <v/>
      </c>
      <c r="H464" s="27">
        <f t="shared" si="29"/>
        <v>0.33167611637341077</v>
      </c>
    </row>
    <row r="465" spans="1:8">
      <c r="A465" t="s">
        <v>57</v>
      </c>
      <c r="B465" s="27">
        <f t="shared" si="29"/>
        <v>0.15547786315410764</v>
      </c>
      <c r="C465" s="27">
        <f t="shared" si="29"/>
        <v>0.13208004823931052</v>
      </c>
      <c r="D465" s="27">
        <f t="shared" si="29"/>
        <v>0.50523315428493742</v>
      </c>
      <c r="E465" s="27">
        <f t="shared" si="29"/>
        <v>0.63778559494273235</v>
      </c>
      <c r="F465" s="27">
        <f t="shared" si="29"/>
        <v>0.1630559476935611</v>
      </c>
      <c r="G465" s="27" t="str">
        <f t="shared" si="29"/>
        <v/>
      </c>
      <c r="H465" s="27">
        <f t="shared" si="29"/>
        <v>0.31076240083022272</v>
      </c>
    </row>
    <row r="466" spans="1:8">
      <c r="A466" t="s">
        <v>58</v>
      </c>
      <c r="B466" s="27">
        <f t="shared" si="29"/>
        <v>0.1618437544212469</v>
      </c>
      <c r="C466" s="27">
        <f t="shared" si="29"/>
        <v>0.15983868338829071</v>
      </c>
      <c r="D466" s="27">
        <f t="shared" si="29"/>
        <v>0.63156730860285182</v>
      </c>
      <c r="E466" s="27" t="str">
        <f t="shared" si="29"/>
        <v/>
      </c>
      <c r="F466" s="27">
        <f t="shared" si="29"/>
        <v>0.13006577129793398</v>
      </c>
      <c r="G466" s="27" t="str">
        <f t="shared" si="29"/>
        <v/>
      </c>
      <c r="H466" s="27">
        <f t="shared" si="29"/>
        <v>0.28108157472810019</v>
      </c>
    </row>
    <row r="467" spans="1:8">
      <c r="A467" t="s">
        <v>59</v>
      </c>
      <c r="B467" s="27">
        <f t="shared" si="29"/>
        <v>0.12466179253037736</v>
      </c>
      <c r="C467" s="27" t="str">
        <f t="shared" si="29"/>
        <v/>
      </c>
      <c r="D467" s="27" t="str">
        <f t="shared" si="29"/>
        <v/>
      </c>
      <c r="E467" s="27" t="str">
        <f t="shared" si="29"/>
        <v/>
      </c>
      <c r="F467" s="27" t="str">
        <f t="shared" si="29"/>
        <v/>
      </c>
      <c r="G467" s="27" t="str">
        <f t="shared" si="29"/>
        <v/>
      </c>
      <c r="H467" s="27">
        <f t="shared" si="29"/>
        <v>0.12466179253037736</v>
      </c>
    </row>
    <row r="468" spans="1:8">
      <c r="A468" t="s">
        <v>60</v>
      </c>
      <c r="B468" s="27">
        <f t="shared" si="29"/>
        <v>0.16056735869130812</v>
      </c>
      <c r="C468" s="27">
        <f t="shared" si="29"/>
        <v>0.13157687491339928</v>
      </c>
      <c r="D468" s="27">
        <f t="shared" si="29"/>
        <v>0.50093413306291124</v>
      </c>
      <c r="E468" s="27">
        <f t="shared" si="29"/>
        <v>0.66544754994340283</v>
      </c>
      <c r="F468" s="27" t="str">
        <f t="shared" si="29"/>
        <v/>
      </c>
      <c r="G468" s="27" t="str">
        <f t="shared" si="29"/>
        <v/>
      </c>
      <c r="H468" s="27">
        <f t="shared" si="29"/>
        <v>0.37528315575039833</v>
      </c>
    </row>
    <row r="469" spans="1:8">
      <c r="A469" t="s">
        <v>61</v>
      </c>
      <c r="B469" s="27">
        <f t="shared" si="29"/>
        <v>0.13775184363689896</v>
      </c>
      <c r="C469" s="27" t="str">
        <f t="shared" si="29"/>
        <v/>
      </c>
      <c r="D469" s="27">
        <f t="shared" si="29"/>
        <v>0.53863319386331943</v>
      </c>
      <c r="E469" s="27">
        <f t="shared" si="29"/>
        <v>0.69594971985715393</v>
      </c>
      <c r="F469" s="27">
        <f t="shared" si="29"/>
        <v>0.16135828702689925</v>
      </c>
      <c r="G469" s="27" t="str">
        <f t="shared" si="29"/>
        <v/>
      </c>
      <c r="H469" s="27">
        <f t="shared" si="29"/>
        <v>0.41878684695911333</v>
      </c>
    </row>
    <row r="470" spans="1:8">
      <c r="A470" t="s">
        <v>62</v>
      </c>
      <c r="B470" s="27">
        <f t="shared" si="29"/>
        <v>0.1825550100380893</v>
      </c>
      <c r="C470" s="27">
        <f t="shared" si="29"/>
        <v>0.13990791114304366</v>
      </c>
      <c r="D470" s="27">
        <f t="shared" si="29"/>
        <v>0.55068810644100885</v>
      </c>
      <c r="E470" s="27">
        <f t="shared" si="29"/>
        <v>0.71070779588310651</v>
      </c>
      <c r="F470" s="27">
        <f t="shared" si="29"/>
        <v>0.18080463694540055</v>
      </c>
      <c r="G470" s="27" t="str">
        <f t="shared" si="29"/>
        <v/>
      </c>
      <c r="H470" s="27">
        <f t="shared" si="29"/>
        <v>0.39616832032017912</v>
      </c>
    </row>
    <row r="471" spans="1:8">
      <c r="A471" t="s">
        <v>63</v>
      </c>
      <c r="B471" s="27">
        <f t="shared" si="29"/>
        <v>0.15283914148626412</v>
      </c>
      <c r="C471" s="27">
        <f t="shared" si="29"/>
        <v>0.13304791169386013</v>
      </c>
      <c r="D471" s="27">
        <f t="shared" si="29"/>
        <v>0.53089407878301942</v>
      </c>
      <c r="E471" s="27">
        <f t="shared" si="29"/>
        <v>0.68435561884399343</v>
      </c>
      <c r="F471" s="27">
        <f t="shared" si="29"/>
        <v>0.16513100672131309</v>
      </c>
      <c r="G471" s="27" t="str">
        <f t="shared" si="29"/>
        <v/>
      </c>
      <c r="H471" s="27">
        <f t="shared" si="29"/>
        <v>0.35452557584532612</v>
      </c>
    </row>
    <row r="472" spans="1:8">
      <c r="A472" t="s">
        <v>64</v>
      </c>
      <c r="B472" s="27" t="str">
        <f t="shared" si="29"/>
        <v/>
      </c>
      <c r="C472" s="27" t="str">
        <f t="shared" si="29"/>
        <v/>
      </c>
      <c r="D472" s="27">
        <f t="shared" si="29"/>
        <v>0.5317425932740325</v>
      </c>
      <c r="E472" s="27">
        <f t="shared" si="29"/>
        <v>0.69428248194238973</v>
      </c>
      <c r="F472" s="27" t="str">
        <f t="shared" si="29"/>
        <v/>
      </c>
      <c r="G472" s="27" t="str">
        <f t="shared" si="29"/>
        <v/>
      </c>
      <c r="H472" s="27">
        <f t="shared" si="29"/>
        <v>0.6290935761218529</v>
      </c>
    </row>
    <row r="473" spans="1:8">
      <c r="A473" t="s">
        <v>65</v>
      </c>
      <c r="B473" s="27">
        <f t="shared" si="29"/>
        <v>0.16925349381308183</v>
      </c>
      <c r="C473" s="27">
        <f t="shared" si="29"/>
        <v>0.13069075961370169</v>
      </c>
      <c r="D473" s="27">
        <f t="shared" si="29"/>
        <v>0.55647522721935594</v>
      </c>
      <c r="E473" s="27">
        <f t="shared" si="29"/>
        <v>0.70277164207173148</v>
      </c>
      <c r="F473" s="27" t="str">
        <f t="shared" si="29"/>
        <v/>
      </c>
      <c r="G473" s="27" t="str">
        <f t="shared" si="29"/>
        <v/>
      </c>
      <c r="H473" s="27">
        <f t="shared" si="29"/>
        <v>0.4057992940374896</v>
      </c>
    </row>
    <row r="474" spans="1:8">
      <c r="A474" t="s">
        <v>66</v>
      </c>
      <c r="B474" s="27">
        <f t="shared" ref="B474:H483" si="30">IF(SUM(B45,B188)=0,"",SUM(B188)/SUM(B45,B188))</f>
        <v>0.17120842556286478</v>
      </c>
      <c r="C474" s="27">
        <f t="shared" si="30"/>
        <v>0.14207870911421897</v>
      </c>
      <c r="D474" s="27">
        <f t="shared" si="30"/>
        <v>0.56968384581142628</v>
      </c>
      <c r="E474" s="27">
        <f t="shared" si="30"/>
        <v>0.71363715404799632</v>
      </c>
      <c r="F474" s="27">
        <f t="shared" si="30"/>
        <v>0.18196114659293938</v>
      </c>
      <c r="G474" s="27" t="str">
        <f t="shared" si="30"/>
        <v/>
      </c>
      <c r="H474" s="27">
        <f t="shared" si="30"/>
        <v>0.39979323675579753</v>
      </c>
    </row>
    <row r="475" spans="1:8">
      <c r="A475" t="s">
        <v>67</v>
      </c>
      <c r="B475" s="27">
        <f t="shared" si="30"/>
        <v>0.18551933718144228</v>
      </c>
      <c r="C475" s="27">
        <f t="shared" si="30"/>
        <v>0.14764595908476594</v>
      </c>
      <c r="D475" s="27">
        <f t="shared" si="30"/>
        <v>0.54312338140409977</v>
      </c>
      <c r="E475" s="27">
        <f t="shared" si="30"/>
        <v>0.68854511578716882</v>
      </c>
      <c r="F475" s="27">
        <f t="shared" si="30"/>
        <v>0.18284449650011109</v>
      </c>
      <c r="G475" s="27" t="str">
        <f t="shared" si="30"/>
        <v/>
      </c>
      <c r="H475" s="27">
        <f t="shared" si="30"/>
        <v>0.36615832967186951</v>
      </c>
    </row>
    <row r="476" spans="1:8">
      <c r="A476" t="s">
        <v>68</v>
      </c>
      <c r="B476" s="27">
        <f t="shared" si="30"/>
        <v>0.18940192355799249</v>
      </c>
      <c r="C476" s="27">
        <f t="shared" si="30"/>
        <v>0.15889219339013547</v>
      </c>
      <c r="D476" s="27">
        <f t="shared" si="30"/>
        <v>0.69447329256173418</v>
      </c>
      <c r="E476" s="27" t="str">
        <f t="shared" si="30"/>
        <v/>
      </c>
      <c r="F476" s="27">
        <f t="shared" si="30"/>
        <v>0.17860351062355334</v>
      </c>
      <c r="G476" s="27" t="str">
        <f t="shared" si="30"/>
        <v/>
      </c>
      <c r="H476" s="27">
        <f t="shared" si="30"/>
        <v>0.33163874792965259</v>
      </c>
    </row>
    <row r="477" spans="1:8">
      <c r="A477" t="s">
        <v>69</v>
      </c>
      <c r="B477" s="27" t="str">
        <f t="shared" si="30"/>
        <v/>
      </c>
      <c r="C477" s="27" t="str">
        <f t="shared" si="30"/>
        <v/>
      </c>
      <c r="D477" s="27" t="str">
        <f t="shared" si="30"/>
        <v/>
      </c>
      <c r="E477" s="27" t="str">
        <f t="shared" si="30"/>
        <v/>
      </c>
      <c r="F477" s="27">
        <f t="shared" si="30"/>
        <v>0.19101440382633597</v>
      </c>
      <c r="G477" s="27" t="str">
        <f t="shared" si="30"/>
        <v/>
      </c>
      <c r="H477" s="27">
        <f t="shared" si="30"/>
        <v>0.19101440382633597</v>
      </c>
    </row>
    <row r="478" spans="1:8">
      <c r="A478" t="s">
        <v>70</v>
      </c>
      <c r="B478" s="27">
        <f t="shared" si="30"/>
        <v>0.1721458374857788</v>
      </c>
      <c r="C478" s="27">
        <f t="shared" si="30"/>
        <v>0.13661748514832103</v>
      </c>
      <c r="D478" s="27">
        <f t="shared" si="30"/>
        <v>0.55946357174544714</v>
      </c>
      <c r="E478" s="27">
        <f t="shared" si="30"/>
        <v>0.69718779454756763</v>
      </c>
      <c r="F478" s="27">
        <f t="shared" si="30"/>
        <v>0.18014183098244579</v>
      </c>
      <c r="G478" s="27" t="str">
        <f t="shared" si="30"/>
        <v/>
      </c>
      <c r="H478" s="27">
        <f t="shared" si="30"/>
        <v>0.37139851208365826</v>
      </c>
    </row>
    <row r="479" spans="1:8">
      <c r="A479" t="s">
        <v>71</v>
      </c>
      <c r="B479" s="27">
        <f t="shared" si="30"/>
        <v>0.16562062264414024</v>
      </c>
      <c r="C479" s="27">
        <f t="shared" si="30"/>
        <v>0.14369876414007257</v>
      </c>
      <c r="D479" s="27">
        <f t="shared" si="30"/>
        <v>0.5399658308845372</v>
      </c>
      <c r="E479" s="27">
        <f t="shared" si="30"/>
        <v>0.69798489074633951</v>
      </c>
      <c r="F479" s="27">
        <f t="shared" si="30"/>
        <v>0.18855010514179557</v>
      </c>
      <c r="G479" s="27" t="str">
        <f t="shared" si="30"/>
        <v/>
      </c>
      <c r="H479" s="27">
        <f t="shared" si="30"/>
        <v>0.36570147280683502</v>
      </c>
    </row>
    <row r="480" spans="1:8">
      <c r="A480" t="s">
        <v>72</v>
      </c>
      <c r="B480" s="27">
        <f t="shared" si="30"/>
        <v>0.1800203811811236</v>
      </c>
      <c r="C480" s="27">
        <f t="shared" si="30"/>
        <v>0.13923912641208416</v>
      </c>
      <c r="D480" s="27">
        <f t="shared" si="30"/>
        <v>0.54243822732214275</v>
      </c>
      <c r="E480" s="27">
        <f t="shared" si="30"/>
        <v>0.7064759889438319</v>
      </c>
      <c r="F480" s="27">
        <f t="shared" si="30"/>
        <v>0.18405195724205053</v>
      </c>
      <c r="G480" s="27" t="str">
        <f t="shared" si="30"/>
        <v/>
      </c>
      <c r="H480" s="27">
        <f t="shared" si="30"/>
        <v>0.35224857219235373</v>
      </c>
    </row>
    <row r="481" spans="1:8">
      <c r="A481" t="s">
        <v>73</v>
      </c>
      <c r="B481" s="27">
        <f t="shared" si="30"/>
        <v>0.19091539932724272</v>
      </c>
      <c r="C481" s="27">
        <f t="shared" si="30"/>
        <v>0.1631640693469853</v>
      </c>
      <c r="D481" s="27">
        <f t="shared" si="30"/>
        <v>0.55421321392509104</v>
      </c>
      <c r="E481" s="27">
        <f t="shared" si="30"/>
        <v>0.70802539564822609</v>
      </c>
      <c r="F481" s="27" t="str">
        <f t="shared" si="30"/>
        <v/>
      </c>
      <c r="G481" s="27" t="str">
        <f t="shared" si="30"/>
        <v/>
      </c>
      <c r="H481" s="27">
        <f t="shared" si="30"/>
        <v>0.44704021812110223</v>
      </c>
    </row>
    <row r="482" spans="1:8">
      <c r="A482" t="s">
        <v>74</v>
      </c>
      <c r="B482" s="27">
        <f t="shared" si="30"/>
        <v>0.16017012150468046</v>
      </c>
      <c r="C482" s="27">
        <f t="shared" si="30"/>
        <v>0.13837030303232861</v>
      </c>
      <c r="D482" s="27" t="str">
        <f t="shared" si="30"/>
        <v/>
      </c>
      <c r="E482" s="27" t="str">
        <f t="shared" si="30"/>
        <v/>
      </c>
      <c r="F482" s="27" t="str">
        <f t="shared" si="30"/>
        <v/>
      </c>
      <c r="G482" s="27" t="str">
        <f t="shared" si="30"/>
        <v/>
      </c>
      <c r="H482" s="27">
        <f t="shared" si="30"/>
        <v>0.14820909396512449</v>
      </c>
    </row>
    <row r="483" spans="1:8">
      <c r="A483" t="s">
        <v>75</v>
      </c>
      <c r="B483" s="27">
        <f t="shared" si="30"/>
        <v>0.20145516116028078</v>
      </c>
      <c r="C483" s="27">
        <f t="shared" si="30"/>
        <v>0.15362800527720885</v>
      </c>
      <c r="D483" s="27">
        <f t="shared" si="30"/>
        <v>0.57007871106316566</v>
      </c>
      <c r="E483" s="27">
        <f t="shared" si="30"/>
        <v>0.71833173969481767</v>
      </c>
      <c r="F483" s="27">
        <f t="shared" si="30"/>
        <v>0.20713582494020211</v>
      </c>
      <c r="G483" s="27" t="str">
        <f t="shared" si="30"/>
        <v/>
      </c>
      <c r="H483" s="27">
        <f t="shared" si="30"/>
        <v>0.40494012645527871</v>
      </c>
    </row>
    <row r="484" spans="1:8">
      <c r="A484" t="s">
        <v>76</v>
      </c>
      <c r="B484" s="27">
        <f t="shared" ref="B484:H493" si="31">IF(SUM(B55,B198)=0,"",SUM(B198)/SUM(B55,B198))</f>
        <v>0.20122677165634167</v>
      </c>
      <c r="C484" s="27">
        <f t="shared" si="31"/>
        <v>0.15015464680580329</v>
      </c>
      <c r="D484" s="27">
        <f t="shared" si="31"/>
        <v>0.57043444325848691</v>
      </c>
      <c r="E484" s="27">
        <f t="shared" si="31"/>
        <v>0.72755468589658867</v>
      </c>
      <c r="F484" s="27">
        <f t="shared" si="31"/>
        <v>0.20655849734247519</v>
      </c>
      <c r="G484" s="27" t="str">
        <f t="shared" si="31"/>
        <v/>
      </c>
      <c r="H484" s="27">
        <f t="shared" si="31"/>
        <v>0.41065728204848562</v>
      </c>
    </row>
    <row r="485" spans="1:8">
      <c r="A485" t="s">
        <v>77</v>
      </c>
      <c r="B485" s="27" t="str">
        <f t="shared" si="31"/>
        <v/>
      </c>
      <c r="C485" s="27" t="str">
        <f t="shared" si="31"/>
        <v/>
      </c>
      <c r="D485" s="27">
        <f t="shared" si="31"/>
        <v>0.59626571308414333</v>
      </c>
      <c r="E485" s="27">
        <f t="shared" si="31"/>
        <v>0.72946014648115365</v>
      </c>
      <c r="F485" s="27">
        <f t="shared" si="31"/>
        <v>0.2113358502068183</v>
      </c>
      <c r="G485" s="27" t="str">
        <f t="shared" si="31"/>
        <v/>
      </c>
      <c r="H485" s="27">
        <f t="shared" si="31"/>
        <v>0.53828444914201157</v>
      </c>
    </row>
    <row r="486" spans="1:8">
      <c r="A486" t="s">
        <v>78</v>
      </c>
      <c r="B486" s="27" t="str">
        <f t="shared" si="31"/>
        <v/>
      </c>
      <c r="C486" s="27" t="str">
        <f t="shared" si="31"/>
        <v/>
      </c>
      <c r="D486" s="27" t="str">
        <f t="shared" si="31"/>
        <v/>
      </c>
      <c r="E486" s="27" t="str">
        <f t="shared" si="31"/>
        <v/>
      </c>
      <c r="F486" s="27" t="str">
        <f t="shared" si="31"/>
        <v/>
      </c>
      <c r="G486" s="27" t="str">
        <f t="shared" si="31"/>
        <v/>
      </c>
      <c r="H486" s="27" t="str">
        <f t="shared" si="31"/>
        <v/>
      </c>
    </row>
    <row r="487" spans="1:8">
      <c r="A487" t="s">
        <v>79</v>
      </c>
      <c r="B487" s="27" t="str">
        <f t="shared" si="31"/>
        <v/>
      </c>
      <c r="C487" s="27" t="str">
        <f t="shared" si="31"/>
        <v/>
      </c>
      <c r="D487" s="27" t="str">
        <f t="shared" si="31"/>
        <v/>
      </c>
      <c r="E487" s="27" t="str">
        <f t="shared" si="31"/>
        <v/>
      </c>
      <c r="F487" s="27" t="str">
        <f t="shared" si="31"/>
        <v/>
      </c>
      <c r="G487" s="27" t="str">
        <f t="shared" si="31"/>
        <v/>
      </c>
      <c r="H487" s="27" t="str">
        <f t="shared" si="31"/>
        <v/>
      </c>
    </row>
    <row r="488" spans="1:8" hidden="1" outlineLevel="1">
      <c r="A488" t="s">
        <v>80</v>
      </c>
      <c r="B488" s="27" t="str">
        <f t="shared" si="31"/>
        <v/>
      </c>
      <c r="C488" s="27" t="str">
        <f t="shared" si="31"/>
        <v/>
      </c>
      <c r="D488" s="27" t="str">
        <f t="shared" si="31"/>
        <v/>
      </c>
      <c r="E488" s="27" t="str">
        <f t="shared" si="31"/>
        <v/>
      </c>
      <c r="F488" s="27" t="str">
        <f t="shared" si="31"/>
        <v/>
      </c>
      <c r="G488" s="27" t="str">
        <f t="shared" si="31"/>
        <v/>
      </c>
      <c r="H488" s="27" t="str">
        <f t="shared" si="31"/>
        <v/>
      </c>
    </row>
    <row r="489" spans="1:8" hidden="1" outlineLevel="1">
      <c r="A489" t="s">
        <v>81</v>
      </c>
      <c r="B489" s="27" t="str">
        <f t="shared" si="31"/>
        <v/>
      </c>
      <c r="C489" s="27" t="str">
        <f t="shared" si="31"/>
        <v/>
      </c>
      <c r="D489" s="27" t="str">
        <f t="shared" si="31"/>
        <v/>
      </c>
      <c r="E489" s="27" t="str">
        <f t="shared" si="31"/>
        <v/>
      </c>
      <c r="F489" s="27" t="str">
        <f t="shared" si="31"/>
        <v/>
      </c>
      <c r="G489" s="27" t="str">
        <f t="shared" si="31"/>
        <v/>
      </c>
      <c r="H489" s="27" t="str">
        <f t="shared" si="31"/>
        <v/>
      </c>
    </row>
    <row r="490" spans="1:8" hidden="1" outlineLevel="1">
      <c r="A490" t="s">
        <v>82</v>
      </c>
      <c r="B490" s="27" t="str">
        <f t="shared" si="31"/>
        <v/>
      </c>
      <c r="C490" s="27" t="str">
        <f t="shared" si="31"/>
        <v/>
      </c>
      <c r="D490" s="27" t="str">
        <f t="shared" si="31"/>
        <v/>
      </c>
      <c r="E490" s="27" t="str">
        <f t="shared" si="31"/>
        <v/>
      </c>
      <c r="F490" s="27" t="str">
        <f t="shared" si="31"/>
        <v/>
      </c>
      <c r="G490" s="27" t="str">
        <f t="shared" si="31"/>
        <v/>
      </c>
      <c r="H490" s="27" t="str">
        <f t="shared" si="31"/>
        <v/>
      </c>
    </row>
    <row r="491" spans="1:8" hidden="1" outlineLevel="1">
      <c r="A491" t="s">
        <v>83</v>
      </c>
      <c r="B491" s="27" t="str">
        <f t="shared" si="31"/>
        <v/>
      </c>
      <c r="C491" s="27" t="str">
        <f t="shared" si="31"/>
        <v/>
      </c>
      <c r="D491" s="27" t="str">
        <f t="shared" si="31"/>
        <v/>
      </c>
      <c r="E491" s="27" t="str">
        <f t="shared" si="31"/>
        <v/>
      </c>
      <c r="F491" s="27" t="str">
        <f t="shared" si="31"/>
        <v/>
      </c>
      <c r="G491" s="27" t="str">
        <f t="shared" si="31"/>
        <v/>
      </c>
      <c r="H491" s="27" t="str">
        <f t="shared" si="31"/>
        <v/>
      </c>
    </row>
    <row r="492" spans="1:8" hidden="1" outlineLevel="1">
      <c r="A492" t="s">
        <v>84</v>
      </c>
      <c r="B492" s="27" t="str">
        <f t="shared" si="31"/>
        <v/>
      </c>
      <c r="C492" s="27" t="str">
        <f t="shared" si="31"/>
        <v/>
      </c>
      <c r="D492" s="27" t="str">
        <f t="shared" si="31"/>
        <v/>
      </c>
      <c r="E492" s="27" t="str">
        <f t="shared" si="31"/>
        <v/>
      </c>
      <c r="F492" s="27" t="str">
        <f t="shared" si="31"/>
        <v/>
      </c>
      <c r="G492" s="27" t="str">
        <f t="shared" si="31"/>
        <v/>
      </c>
      <c r="H492" s="27" t="str">
        <f t="shared" si="31"/>
        <v/>
      </c>
    </row>
    <row r="493" spans="1:8" hidden="1" outlineLevel="1">
      <c r="A493" t="s">
        <v>85</v>
      </c>
      <c r="B493" s="27" t="str">
        <f t="shared" si="31"/>
        <v/>
      </c>
      <c r="C493" s="27" t="str">
        <f t="shared" si="31"/>
        <v/>
      </c>
      <c r="D493" s="27" t="str">
        <f t="shared" si="31"/>
        <v/>
      </c>
      <c r="E493" s="27" t="str">
        <f t="shared" si="31"/>
        <v/>
      </c>
      <c r="F493" s="27" t="str">
        <f t="shared" si="31"/>
        <v/>
      </c>
      <c r="G493" s="27" t="str">
        <f t="shared" si="31"/>
        <v/>
      </c>
      <c r="H493" s="27" t="str">
        <f t="shared" si="31"/>
        <v/>
      </c>
    </row>
    <row r="494" spans="1:8" hidden="1" outlineLevel="1">
      <c r="A494" t="s">
        <v>86</v>
      </c>
      <c r="B494" s="27" t="str">
        <f t="shared" ref="B494:H503" si="32">IF(SUM(B65,B208)=0,"",SUM(B208)/SUM(B65,B208))</f>
        <v/>
      </c>
      <c r="C494" s="27" t="str">
        <f t="shared" si="32"/>
        <v/>
      </c>
      <c r="D494" s="27" t="str">
        <f t="shared" si="32"/>
        <v/>
      </c>
      <c r="E494" s="27" t="str">
        <f t="shared" si="32"/>
        <v/>
      </c>
      <c r="F494" s="27" t="str">
        <f t="shared" si="32"/>
        <v/>
      </c>
      <c r="G494" s="27" t="str">
        <f t="shared" si="32"/>
        <v/>
      </c>
      <c r="H494" s="27" t="str">
        <f t="shared" si="32"/>
        <v/>
      </c>
    </row>
    <row r="495" spans="1:8" hidden="1" outlineLevel="1">
      <c r="A495" t="s">
        <v>87</v>
      </c>
      <c r="B495" s="27" t="str">
        <f t="shared" si="32"/>
        <v/>
      </c>
      <c r="C495" s="27" t="str">
        <f t="shared" si="32"/>
        <v/>
      </c>
      <c r="D495" s="27" t="str">
        <f t="shared" si="32"/>
        <v/>
      </c>
      <c r="E495" s="27" t="str">
        <f t="shared" si="32"/>
        <v/>
      </c>
      <c r="F495" s="27" t="str">
        <f t="shared" si="32"/>
        <v/>
      </c>
      <c r="G495" s="27" t="str">
        <f t="shared" si="32"/>
        <v/>
      </c>
      <c r="H495" s="27" t="str">
        <f t="shared" si="32"/>
        <v/>
      </c>
    </row>
    <row r="496" spans="1:8" hidden="1" outlineLevel="1">
      <c r="A496" t="s">
        <v>88</v>
      </c>
      <c r="B496" s="27" t="str">
        <f t="shared" si="32"/>
        <v/>
      </c>
      <c r="C496" s="27" t="str">
        <f t="shared" si="32"/>
        <v/>
      </c>
      <c r="D496" s="27" t="str">
        <f t="shared" si="32"/>
        <v/>
      </c>
      <c r="E496" s="27" t="str">
        <f t="shared" si="32"/>
        <v/>
      </c>
      <c r="F496" s="27" t="str">
        <f t="shared" si="32"/>
        <v/>
      </c>
      <c r="G496" s="27" t="str">
        <f t="shared" si="32"/>
        <v/>
      </c>
      <c r="H496" s="27" t="str">
        <f t="shared" si="32"/>
        <v/>
      </c>
    </row>
    <row r="497" spans="1:8" hidden="1" outlineLevel="1">
      <c r="A497" t="s">
        <v>89</v>
      </c>
      <c r="B497" s="27" t="str">
        <f t="shared" si="32"/>
        <v/>
      </c>
      <c r="C497" s="27" t="str">
        <f t="shared" si="32"/>
        <v/>
      </c>
      <c r="D497" s="27" t="str">
        <f t="shared" si="32"/>
        <v/>
      </c>
      <c r="E497" s="27" t="str">
        <f t="shared" si="32"/>
        <v/>
      </c>
      <c r="F497" s="27" t="str">
        <f t="shared" si="32"/>
        <v/>
      </c>
      <c r="G497" s="27" t="str">
        <f t="shared" si="32"/>
        <v/>
      </c>
      <c r="H497" s="27" t="str">
        <f t="shared" si="32"/>
        <v/>
      </c>
    </row>
    <row r="498" spans="1:8" hidden="1" outlineLevel="1">
      <c r="A498" t="s">
        <v>90</v>
      </c>
      <c r="B498" s="27" t="str">
        <f t="shared" si="32"/>
        <v/>
      </c>
      <c r="C498" s="27" t="str">
        <f t="shared" si="32"/>
        <v/>
      </c>
      <c r="D498" s="27" t="str">
        <f t="shared" si="32"/>
        <v/>
      </c>
      <c r="E498" s="27" t="str">
        <f t="shared" si="32"/>
        <v/>
      </c>
      <c r="F498" s="27" t="str">
        <f t="shared" si="32"/>
        <v/>
      </c>
      <c r="G498" s="27" t="str">
        <f t="shared" si="32"/>
        <v/>
      </c>
      <c r="H498" s="27" t="str">
        <f t="shared" si="32"/>
        <v/>
      </c>
    </row>
    <row r="499" spans="1:8" hidden="1" outlineLevel="1">
      <c r="A499" t="s">
        <v>91</v>
      </c>
      <c r="B499" s="27" t="str">
        <f t="shared" si="32"/>
        <v/>
      </c>
      <c r="C499" s="27" t="str">
        <f t="shared" si="32"/>
        <v/>
      </c>
      <c r="D499" s="27" t="str">
        <f t="shared" si="32"/>
        <v/>
      </c>
      <c r="E499" s="27" t="str">
        <f t="shared" si="32"/>
        <v/>
      </c>
      <c r="F499" s="27" t="str">
        <f t="shared" si="32"/>
        <v/>
      </c>
      <c r="G499" s="27" t="str">
        <f t="shared" si="32"/>
        <v/>
      </c>
      <c r="H499" s="27" t="str">
        <f t="shared" si="32"/>
        <v/>
      </c>
    </row>
    <row r="500" spans="1:8" hidden="1" outlineLevel="1">
      <c r="A500" t="s">
        <v>92</v>
      </c>
      <c r="B500" s="27" t="str">
        <f t="shared" si="32"/>
        <v/>
      </c>
      <c r="C500" s="27" t="str">
        <f t="shared" si="32"/>
        <v/>
      </c>
      <c r="D500" s="27" t="str">
        <f t="shared" si="32"/>
        <v/>
      </c>
      <c r="E500" s="27" t="str">
        <f t="shared" si="32"/>
        <v/>
      </c>
      <c r="F500" s="27" t="str">
        <f t="shared" si="32"/>
        <v/>
      </c>
      <c r="G500" s="27" t="str">
        <f t="shared" si="32"/>
        <v/>
      </c>
      <c r="H500" s="27" t="str">
        <f t="shared" si="32"/>
        <v/>
      </c>
    </row>
    <row r="501" spans="1:8" hidden="1" outlineLevel="1">
      <c r="A501" t="s">
        <v>93</v>
      </c>
      <c r="B501" s="27" t="str">
        <f t="shared" si="32"/>
        <v/>
      </c>
      <c r="C501" s="27" t="str">
        <f t="shared" si="32"/>
        <v/>
      </c>
      <c r="D501" s="27" t="str">
        <f t="shared" si="32"/>
        <v/>
      </c>
      <c r="E501" s="27" t="str">
        <f t="shared" si="32"/>
        <v/>
      </c>
      <c r="F501" s="27" t="str">
        <f t="shared" si="32"/>
        <v/>
      </c>
      <c r="G501" s="27" t="str">
        <f t="shared" si="32"/>
        <v/>
      </c>
      <c r="H501" s="27" t="str">
        <f t="shared" si="32"/>
        <v/>
      </c>
    </row>
    <row r="502" spans="1:8" hidden="1" outlineLevel="1">
      <c r="A502" t="s">
        <v>94</v>
      </c>
      <c r="B502" s="27" t="str">
        <f t="shared" si="32"/>
        <v/>
      </c>
      <c r="C502" s="27" t="str">
        <f t="shared" si="32"/>
        <v/>
      </c>
      <c r="D502" s="27" t="str">
        <f t="shared" si="32"/>
        <v/>
      </c>
      <c r="E502" s="27" t="str">
        <f t="shared" si="32"/>
        <v/>
      </c>
      <c r="F502" s="27" t="str">
        <f t="shared" si="32"/>
        <v/>
      </c>
      <c r="G502" s="27" t="str">
        <f t="shared" si="32"/>
        <v/>
      </c>
      <c r="H502" s="27" t="str">
        <f t="shared" si="32"/>
        <v/>
      </c>
    </row>
    <row r="503" spans="1:8" hidden="1" outlineLevel="1">
      <c r="A503" t="s">
        <v>95</v>
      </c>
      <c r="B503" s="27" t="str">
        <f t="shared" si="32"/>
        <v/>
      </c>
      <c r="C503" s="27" t="str">
        <f t="shared" si="32"/>
        <v/>
      </c>
      <c r="D503" s="27" t="str">
        <f t="shared" si="32"/>
        <v/>
      </c>
      <c r="E503" s="27" t="str">
        <f t="shared" si="32"/>
        <v/>
      </c>
      <c r="F503" s="27" t="str">
        <f t="shared" si="32"/>
        <v/>
      </c>
      <c r="G503" s="27" t="str">
        <f t="shared" si="32"/>
        <v/>
      </c>
      <c r="H503" s="27" t="str">
        <f t="shared" si="32"/>
        <v/>
      </c>
    </row>
    <row r="504" spans="1:8" hidden="1" outlineLevel="1">
      <c r="A504" t="s">
        <v>96</v>
      </c>
      <c r="B504" s="27" t="str">
        <f t="shared" ref="B504:H513" si="33">IF(SUM(B75,B218)=0,"",SUM(B218)/SUM(B75,B218))</f>
        <v/>
      </c>
      <c r="C504" s="27" t="str">
        <f t="shared" si="33"/>
        <v/>
      </c>
      <c r="D504" s="27" t="str">
        <f t="shared" si="33"/>
        <v/>
      </c>
      <c r="E504" s="27" t="str">
        <f t="shared" si="33"/>
        <v/>
      </c>
      <c r="F504" s="27" t="str">
        <f t="shared" si="33"/>
        <v/>
      </c>
      <c r="G504" s="27" t="str">
        <f t="shared" si="33"/>
        <v/>
      </c>
      <c r="H504" s="27" t="str">
        <f t="shared" si="33"/>
        <v/>
      </c>
    </row>
    <row r="505" spans="1:8" hidden="1" outlineLevel="1">
      <c r="A505" t="s">
        <v>97</v>
      </c>
      <c r="B505" s="27" t="str">
        <f t="shared" si="33"/>
        <v/>
      </c>
      <c r="C505" s="27" t="str">
        <f t="shared" si="33"/>
        <v/>
      </c>
      <c r="D505" s="27" t="str">
        <f t="shared" si="33"/>
        <v/>
      </c>
      <c r="E505" s="27" t="str">
        <f t="shared" si="33"/>
        <v/>
      </c>
      <c r="F505" s="27" t="str">
        <f t="shared" si="33"/>
        <v/>
      </c>
      <c r="G505" s="27" t="str">
        <f t="shared" si="33"/>
        <v/>
      </c>
      <c r="H505" s="27" t="str">
        <f t="shared" si="33"/>
        <v/>
      </c>
    </row>
    <row r="506" spans="1:8" hidden="1" outlineLevel="1">
      <c r="A506" t="s">
        <v>98</v>
      </c>
      <c r="B506" s="27" t="str">
        <f t="shared" si="33"/>
        <v/>
      </c>
      <c r="C506" s="27" t="str">
        <f t="shared" si="33"/>
        <v/>
      </c>
      <c r="D506" s="27" t="str">
        <f t="shared" si="33"/>
        <v/>
      </c>
      <c r="E506" s="27" t="str">
        <f t="shared" si="33"/>
        <v/>
      </c>
      <c r="F506" s="27" t="str">
        <f t="shared" si="33"/>
        <v/>
      </c>
      <c r="G506" s="27" t="str">
        <f t="shared" si="33"/>
        <v/>
      </c>
      <c r="H506" s="27" t="str">
        <f t="shared" si="33"/>
        <v/>
      </c>
    </row>
    <row r="507" spans="1:8" hidden="1" outlineLevel="1">
      <c r="A507" t="s">
        <v>99</v>
      </c>
      <c r="B507" s="27" t="str">
        <f t="shared" si="33"/>
        <v/>
      </c>
      <c r="C507" s="27" t="str">
        <f t="shared" si="33"/>
        <v/>
      </c>
      <c r="D507" s="27" t="str">
        <f t="shared" si="33"/>
        <v/>
      </c>
      <c r="E507" s="27" t="str">
        <f t="shared" si="33"/>
        <v/>
      </c>
      <c r="F507" s="27" t="str">
        <f t="shared" si="33"/>
        <v/>
      </c>
      <c r="G507" s="27" t="str">
        <f t="shared" si="33"/>
        <v/>
      </c>
      <c r="H507" s="27" t="str">
        <f t="shared" si="33"/>
        <v/>
      </c>
    </row>
    <row r="508" spans="1:8" hidden="1" outlineLevel="1">
      <c r="A508" t="s">
        <v>100</v>
      </c>
      <c r="B508" s="27" t="str">
        <f t="shared" si="33"/>
        <v/>
      </c>
      <c r="C508" s="27" t="str">
        <f t="shared" si="33"/>
        <v/>
      </c>
      <c r="D508" s="27" t="str">
        <f t="shared" si="33"/>
        <v/>
      </c>
      <c r="E508" s="27" t="str">
        <f t="shared" si="33"/>
        <v/>
      </c>
      <c r="F508" s="27" t="str">
        <f t="shared" si="33"/>
        <v/>
      </c>
      <c r="G508" s="27" t="str">
        <f t="shared" si="33"/>
        <v/>
      </c>
      <c r="H508" s="27" t="str">
        <f t="shared" si="33"/>
        <v/>
      </c>
    </row>
    <row r="509" spans="1:8" hidden="1" outlineLevel="1">
      <c r="A509" t="s">
        <v>101</v>
      </c>
      <c r="B509" s="27" t="str">
        <f t="shared" si="33"/>
        <v/>
      </c>
      <c r="C509" s="27" t="str">
        <f t="shared" si="33"/>
        <v/>
      </c>
      <c r="D509" s="27" t="str">
        <f t="shared" si="33"/>
        <v/>
      </c>
      <c r="E509" s="27" t="str">
        <f t="shared" si="33"/>
        <v/>
      </c>
      <c r="F509" s="27" t="str">
        <f t="shared" si="33"/>
        <v/>
      </c>
      <c r="G509" s="27" t="str">
        <f t="shared" si="33"/>
        <v/>
      </c>
      <c r="H509" s="27" t="str">
        <f t="shared" si="33"/>
        <v/>
      </c>
    </row>
    <row r="510" spans="1:8" hidden="1" outlineLevel="1">
      <c r="A510" t="s">
        <v>102</v>
      </c>
      <c r="B510" s="27" t="str">
        <f t="shared" si="33"/>
        <v/>
      </c>
      <c r="C510" s="27" t="str">
        <f t="shared" si="33"/>
        <v/>
      </c>
      <c r="D510" s="27" t="str">
        <f t="shared" si="33"/>
        <v/>
      </c>
      <c r="E510" s="27" t="str">
        <f t="shared" si="33"/>
        <v/>
      </c>
      <c r="F510" s="27" t="str">
        <f t="shared" si="33"/>
        <v/>
      </c>
      <c r="G510" s="27" t="str">
        <f t="shared" si="33"/>
        <v/>
      </c>
      <c r="H510" s="27" t="str">
        <f t="shared" si="33"/>
        <v/>
      </c>
    </row>
    <row r="511" spans="1:8" hidden="1" outlineLevel="1">
      <c r="A511" t="s">
        <v>103</v>
      </c>
      <c r="B511" s="27" t="str">
        <f t="shared" si="33"/>
        <v/>
      </c>
      <c r="C511" s="27" t="str">
        <f t="shared" si="33"/>
        <v/>
      </c>
      <c r="D511" s="27" t="str">
        <f t="shared" si="33"/>
        <v/>
      </c>
      <c r="E511" s="27" t="str">
        <f t="shared" si="33"/>
        <v/>
      </c>
      <c r="F511" s="27" t="str">
        <f t="shared" si="33"/>
        <v/>
      </c>
      <c r="G511" s="27" t="str">
        <f t="shared" si="33"/>
        <v/>
      </c>
      <c r="H511" s="27" t="str">
        <f t="shared" si="33"/>
        <v/>
      </c>
    </row>
    <row r="512" spans="1:8" hidden="1" outlineLevel="1">
      <c r="A512" t="s">
        <v>104</v>
      </c>
      <c r="B512" s="27" t="str">
        <f t="shared" si="33"/>
        <v/>
      </c>
      <c r="C512" s="27" t="str">
        <f t="shared" si="33"/>
        <v/>
      </c>
      <c r="D512" s="27" t="str">
        <f t="shared" si="33"/>
        <v/>
      </c>
      <c r="E512" s="27" t="str">
        <f t="shared" si="33"/>
        <v/>
      </c>
      <c r="F512" s="27" t="str">
        <f t="shared" si="33"/>
        <v/>
      </c>
      <c r="G512" s="27" t="str">
        <f t="shared" si="33"/>
        <v/>
      </c>
      <c r="H512" s="27" t="str">
        <f t="shared" si="33"/>
        <v/>
      </c>
    </row>
    <row r="513" spans="1:8" hidden="1" outlineLevel="1">
      <c r="A513" t="s">
        <v>105</v>
      </c>
      <c r="B513" s="27" t="str">
        <f t="shared" si="33"/>
        <v/>
      </c>
      <c r="C513" s="27" t="str">
        <f t="shared" si="33"/>
        <v/>
      </c>
      <c r="D513" s="27" t="str">
        <f t="shared" si="33"/>
        <v/>
      </c>
      <c r="E513" s="27" t="str">
        <f t="shared" si="33"/>
        <v/>
      </c>
      <c r="F513" s="27" t="str">
        <f t="shared" si="33"/>
        <v/>
      </c>
      <c r="G513" s="27" t="str">
        <f t="shared" si="33"/>
        <v/>
      </c>
      <c r="H513" s="27" t="str">
        <f t="shared" si="33"/>
        <v/>
      </c>
    </row>
    <row r="514" spans="1:8" hidden="1" outlineLevel="1">
      <c r="A514" t="s">
        <v>106</v>
      </c>
      <c r="B514" s="27" t="str">
        <f t="shared" ref="B514:H523" si="34">IF(SUM(B85,B228)=0,"",SUM(B228)/SUM(B85,B228))</f>
        <v/>
      </c>
      <c r="C514" s="27" t="str">
        <f t="shared" si="34"/>
        <v/>
      </c>
      <c r="D514" s="27" t="str">
        <f t="shared" si="34"/>
        <v/>
      </c>
      <c r="E514" s="27" t="str">
        <f t="shared" si="34"/>
        <v/>
      </c>
      <c r="F514" s="27" t="str">
        <f t="shared" si="34"/>
        <v/>
      </c>
      <c r="G514" s="27" t="str">
        <f t="shared" si="34"/>
        <v/>
      </c>
      <c r="H514" s="27" t="str">
        <f t="shared" si="34"/>
        <v/>
      </c>
    </row>
    <row r="515" spans="1:8" hidden="1" outlineLevel="1">
      <c r="A515" t="s">
        <v>107</v>
      </c>
      <c r="B515" s="27" t="str">
        <f t="shared" si="34"/>
        <v/>
      </c>
      <c r="C515" s="27" t="str">
        <f t="shared" si="34"/>
        <v/>
      </c>
      <c r="D515" s="27" t="str">
        <f t="shared" si="34"/>
        <v/>
      </c>
      <c r="E515" s="27" t="str">
        <f t="shared" si="34"/>
        <v/>
      </c>
      <c r="F515" s="27" t="str">
        <f t="shared" si="34"/>
        <v/>
      </c>
      <c r="G515" s="27" t="str">
        <f t="shared" si="34"/>
        <v/>
      </c>
      <c r="H515" s="27" t="str">
        <f t="shared" si="34"/>
        <v/>
      </c>
    </row>
    <row r="516" spans="1:8" hidden="1" outlineLevel="1">
      <c r="A516" t="s">
        <v>108</v>
      </c>
      <c r="B516" s="27" t="str">
        <f t="shared" si="34"/>
        <v/>
      </c>
      <c r="C516" s="27" t="str">
        <f t="shared" si="34"/>
        <v/>
      </c>
      <c r="D516" s="27" t="str">
        <f t="shared" si="34"/>
        <v/>
      </c>
      <c r="E516" s="27" t="str">
        <f t="shared" si="34"/>
        <v/>
      </c>
      <c r="F516" s="27" t="str">
        <f t="shared" si="34"/>
        <v/>
      </c>
      <c r="G516" s="27" t="str">
        <f t="shared" si="34"/>
        <v/>
      </c>
      <c r="H516" s="27" t="str">
        <f t="shared" si="34"/>
        <v/>
      </c>
    </row>
    <row r="517" spans="1:8" hidden="1" outlineLevel="1">
      <c r="A517" t="s">
        <v>109</v>
      </c>
      <c r="B517" s="27" t="str">
        <f t="shared" si="34"/>
        <v/>
      </c>
      <c r="C517" s="27" t="str">
        <f t="shared" si="34"/>
        <v/>
      </c>
      <c r="D517" s="27" t="str">
        <f t="shared" si="34"/>
        <v/>
      </c>
      <c r="E517" s="27" t="str">
        <f t="shared" si="34"/>
        <v/>
      </c>
      <c r="F517" s="27" t="str">
        <f t="shared" si="34"/>
        <v/>
      </c>
      <c r="G517" s="27" t="str">
        <f t="shared" si="34"/>
        <v/>
      </c>
      <c r="H517" s="27" t="str">
        <f t="shared" si="34"/>
        <v/>
      </c>
    </row>
    <row r="518" spans="1:8" hidden="1" outlineLevel="1">
      <c r="A518" t="s">
        <v>110</v>
      </c>
      <c r="B518" s="27" t="str">
        <f t="shared" si="34"/>
        <v/>
      </c>
      <c r="C518" s="27" t="str">
        <f t="shared" si="34"/>
        <v/>
      </c>
      <c r="D518" s="27" t="str">
        <f t="shared" si="34"/>
        <v/>
      </c>
      <c r="E518" s="27" t="str">
        <f t="shared" si="34"/>
        <v/>
      </c>
      <c r="F518" s="27" t="str">
        <f t="shared" si="34"/>
        <v/>
      </c>
      <c r="G518" s="27" t="str">
        <f t="shared" si="34"/>
        <v/>
      </c>
      <c r="H518" s="27" t="str">
        <f t="shared" si="34"/>
        <v/>
      </c>
    </row>
    <row r="519" spans="1:8" hidden="1" outlineLevel="1">
      <c r="A519" t="s">
        <v>111</v>
      </c>
      <c r="B519" s="27" t="str">
        <f t="shared" si="34"/>
        <v/>
      </c>
      <c r="C519" s="27" t="str">
        <f t="shared" si="34"/>
        <v/>
      </c>
      <c r="D519" s="27" t="str">
        <f t="shared" si="34"/>
        <v/>
      </c>
      <c r="E519" s="27" t="str">
        <f t="shared" si="34"/>
        <v/>
      </c>
      <c r="F519" s="27" t="str">
        <f t="shared" si="34"/>
        <v/>
      </c>
      <c r="G519" s="27" t="str">
        <f t="shared" si="34"/>
        <v/>
      </c>
      <c r="H519" s="27" t="str">
        <f t="shared" si="34"/>
        <v/>
      </c>
    </row>
    <row r="520" spans="1:8" hidden="1" outlineLevel="1">
      <c r="A520" t="s">
        <v>112</v>
      </c>
      <c r="B520" s="27" t="str">
        <f t="shared" si="34"/>
        <v/>
      </c>
      <c r="C520" s="27" t="str">
        <f t="shared" si="34"/>
        <v/>
      </c>
      <c r="D520" s="27" t="str">
        <f t="shared" si="34"/>
        <v/>
      </c>
      <c r="E520" s="27" t="str">
        <f t="shared" si="34"/>
        <v/>
      </c>
      <c r="F520" s="27" t="str">
        <f t="shared" si="34"/>
        <v/>
      </c>
      <c r="G520" s="27" t="str">
        <f t="shared" si="34"/>
        <v/>
      </c>
      <c r="H520" s="27" t="str">
        <f t="shared" si="34"/>
        <v/>
      </c>
    </row>
    <row r="521" spans="1:8" hidden="1" outlineLevel="1">
      <c r="A521" t="s">
        <v>113</v>
      </c>
      <c r="B521" s="27" t="str">
        <f t="shared" si="34"/>
        <v/>
      </c>
      <c r="C521" s="27" t="str">
        <f t="shared" si="34"/>
        <v/>
      </c>
      <c r="D521" s="27" t="str">
        <f t="shared" si="34"/>
        <v/>
      </c>
      <c r="E521" s="27" t="str">
        <f t="shared" si="34"/>
        <v/>
      </c>
      <c r="F521" s="27" t="str">
        <f t="shared" si="34"/>
        <v/>
      </c>
      <c r="G521" s="27" t="str">
        <f t="shared" si="34"/>
        <v/>
      </c>
      <c r="H521" s="27" t="str">
        <f t="shared" si="34"/>
        <v/>
      </c>
    </row>
    <row r="522" spans="1:8" hidden="1" outlineLevel="1">
      <c r="A522" t="s">
        <v>114</v>
      </c>
      <c r="B522" s="27" t="str">
        <f t="shared" si="34"/>
        <v/>
      </c>
      <c r="C522" s="27" t="str">
        <f t="shared" si="34"/>
        <v/>
      </c>
      <c r="D522" s="27" t="str">
        <f t="shared" si="34"/>
        <v/>
      </c>
      <c r="E522" s="27" t="str">
        <f t="shared" si="34"/>
        <v/>
      </c>
      <c r="F522" s="27" t="str">
        <f t="shared" si="34"/>
        <v/>
      </c>
      <c r="G522" s="27" t="str">
        <f t="shared" si="34"/>
        <v/>
      </c>
      <c r="H522" s="27" t="str">
        <f t="shared" si="34"/>
        <v/>
      </c>
    </row>
    <row r="523" spans="1:8" hidden="1" outlineLevel="1">
      <c r="A523" t="s">
        <v>115</v>
      </c>
      <c r="B523" s="27" t="str">
        <f t="shared" si="34"/>
        <v/>
      </c>
      <c r="C523" s="27" t="str">
        <f t="shared" si="34"/>
        <v/>
      </c>
      <c r="D523" s="27" t="str">
        <f t="shared" si="34"/>
        <v/>
      </c>
      <c r="E523" s="27" t="str">
        <f t="shared" si="34"/>
        <v/>
      </c>
      <c r="F523" s="27" t="str">
        <f t="shared" si="34"/>
        <v/>
      </c>
      <c r="G523" s="27" t="str">
        <f t="shared" si="34"/>
        <v/>
      </c>
      <c r="H523" s="27" t="str">
        <f t="shared" si="34"/>
        <v/>
      </c>
    </row>
    <row r="524" spans="1:8" hidden="1" outlineLevel="1">
      <c r="A524" t="s">
        <v>116</v>
      </c>
      <c r="B524" s="27" t="str">
        <f t="shared" ref="B524:H533" si="35">IF(SUM(B95,B238)=0,"",SUM(B238)/SUM(B95,B238))</f>
        <v/>
      </c>
      <c r="C524" s="27" t="str">
        <f t="shared" si="35"/>
        <v/>
      </c>
      <c r="D524" s="27" t="str">
        <f t="shared" si="35"/>
        <v/>
      </c>
      <c r="E524" s="27" t="str">
        <f t="shared" si="35"/>
        <v/>
      </c>
      <c r="F524" s="27" t="str">
        <f t="shared" si="35"/>
        <v/>
      </c>
      <c r="G524" s="27" t="str">
        <f t="shared" si="35"/>
        <v/>
      </c>
      <c r="H524" s="27" t="str">
        <f t="shared" si="35"/>
        <v/>
      </c>
    </row>
    <row r="525" spans="1:8" hidden="1" outlineLevel="1">
      <c r="A525" t="s">
        <v>117</v>
      </c>
      <c r="B525" s="27" t="str">
        <f t="shared" si="35"/>
        <v/>
      </c>
      <c r="C525" s="27" t="str">
        <f t="shared" si="35"/>
        <v/>
      </c>
      <c r="D525" s="27" t="str">
        <f t="shared" si="35"/>
        <v/>
      </c>
      <c r="E525" s="27" t="str">
        <f t="shared" si="35"/>
        <v/>
      </c>
      <c r="F525" s="27" t="str">
        <f t="shared" si="35"/>
        <v/>
      </c>
      <c r="G525" s="27" t="str">
        <f t="shared" si="35"/>
        <v/>
      </c>
      <c r="H525" s="27" t="str">
        <f t="shared" si="35"/>
        <v/>
      </c>
    </row>
    <row r="526" spans="1:8" hidden="1" outlineLevel="1">
      <c r="A526" t="s">
        <v>118</v>
      </c>
      <c r="B526" s="27" t="str">
        <f t="shared" si="35"/>
        <v/>
      </c>
      <c r="C526" s="27" t="str">
        <f t="shared" si="35"/>
        <v/>
      </c>
      <c r="D526" s="27" t="str">
        <f t="shared" si="35"/>
        <v/>
      </c>
      <c r="E526" s="27" t="str">
        <f t="shared" si="35"/>
        <v/>
      </c>
      <c r="F526" s="27" t="str">
        <f t="shared" si="35"/>
        <v/>
      </c>
      <c r="G526" s="27" t="str">
        <f t="shared" si="35"/>
        <v/>
      </c>
      <c r="H526" s="27" t="str">
        <f t="shared" si="35"/>
        <v/>
      </c>
    </row>
    <row r="527" spans="1:8" hidden="1" outlineLevel="1">
      <c r="A527" t="s">
        <v>119</v>
      </c>
      <c r="B527" s="27" t="str">
        <f t="shared" si="35"/>
        <v/>
      </c>
      <c r="C527" s="27" t="str">
        <f t="shared" si="35"/>
        <v/>
      </c>
      <c r="D527" s="27" t="str">
        <f t="shared" si="35"/>
        <v/>
      </c>
      <c r="E527" s="27" t="str">
        <f t="shared" si="35"/>
        <v/>
      </c>
      <c r="F527" s="27" t="str">
        <f t="shared" si="35"/>
        <v/>
      </c>
      <c r="G527" s="27" t="str">
        <f t="shared" si="35"/>
        <v/>
      </c>
      <c r="H527" s="27" t="str">
        <f t="shared" si="35"/>
        <v/>
      </c>
    </row>
    <row r="528" spans="1:8" hidden="1" outlineLevel="1">
      <c r="A528" t="s">
        <v>120</v>
      </c>
      <c r="B528" s="27" t="str">
        <f t="shared" si="35"/>
        <v/>
      </c>
      <c r="C528" s="27" t="str">
        <f t="shared" si="35"/>
        <v/>
      </c>
      <c r="D528" s="27" t="str">
        <f t="shared" si="35"/>
        <v/>
      </c>
      <c r="E528" s="27" t="str">
        <f t="shared" si="35"/>
        <v/>
      </c>
      <c r="F528" s="27" t="str">
        <f t="shared" si="35"/>
        <v/>
      </c>
      <c r="G528" s="27" t="str">
        <f t="shared" si="35"/>
        <v/>
      </c>
      <c r="H528" s="27" t="str">
        <f t="shared" si="35"/>
        <v/>
      </c>
    </row>
    <row r="529" spans="1:8" hidden="1" outlineLevel="1">
      <c r="A529" t="s">
        <v>121</v>
      </c>
      <c r="B529" s="27" t="str">
        <f t="shared" si="35"/>
        <v/>
      </c>
      <c r="C529" s="27" t="str">
        <f t="shared" si="35"/>
        <v/>
      </c>
      <c r="D529" s="27" t="str">
        <f t="shared" si="35"/>
        <v/>
      </c>
      <c r="E529" s="27" t="str">
        <f t="shared" si="35"/>
        <v/>
      </c>
      <c r="F529" s="27" t="str">
        <f t="shared" si="35"/>
        <v/>
      </c>
      <c r="G529" s="27" t="str">
        <f t="shared" si="35"/>
        <v/>
      </c>
      <c r="H529" s="27" t="str">
        <f t="shared" si="35"/>
        <v/>
      </c>
    </row>
    <row r="530" spans="1:8" hidden="1" outlineLevel="1">
      <c r="A530" t="s">
        <v>122</v>
      </c>
      <c r="B530" s="27" t="str">
        <f t="shared" si="35"/>
        <v/>
      </c>
      <c r="C530" s="27" t="str">
        <f t="shared" si="35"/>
        <v/>
      </c>
      <c r="D530" s="27" t="str">
        <f t="shared" si="35"/>
        <v/>
      </c>
      <c r="E530" s="27" t="str">
        <f t="shared" si="35"/>
        <v/>
      </c>
      <c r="F530" s="27" t="str">
        <f t="shared" si="35"/>
        <v/>
      </c>
      <c r="G530" s="27" t="str">
        <f t="shared" si="35"/>
        <v/>
      </c>
      <c r="H530" s="27" t="str">
        <f t="shared" si="35"/>
        <v/>
      </c>
    </row>
    <row r="531" spans="1:8" hidden="1" outlineLevel="1">
      <c r="A531" t="s">
        <v>123</v>
      </c>
      <c r="B531" s="27" t="str">
        <f t="shared" si="35"/>
        <v/>
      </c>
      <c r="C531" s="27" t="str">
        <f t="shared" si="35"/>
        <v/>
      </c>
      <c r="D531" s="27" t="str">
        <f t="shared" si="35"/>
        <v/>
      </c>
      <c r="E531" s="27" t="str">
        <f t="shared" si="35"/>
        <v/>
      </c>
      <c r="F531" s="27" t="str">
        <f t="shared" si="35"/>
        <v/>
      </c>
      <c r="G531" s="27" t="str">
        <f t="shared" si="35"/>
        <v/>
      </c>
      <c r="H531" s="27" t="str">
        <f t="shared" si="35"/>
        <v/>
      </c>
    </row>
    <row r="532" spans="1:8" hidden="1" outlineLevel="1">
      <c r="A532" t="s">
        <v>124</v>
      </c>
      <c r="B532" s="27" t="str">
        <f t="shared" si="35"/>
        <v/>
      </c>
      <c r="C532" s="27" t="str">
        <f t="shared" si="35"/>
        <v/>
      </c>
      <c r="D532" s="27" t="str">
        <f t="shared" si="35"/>
        <v/>
      </c>
      <c r="E532" s="27" t="str">
        <f t="shared" si="35"/>
        <v/>
      </c>
      <c r="F532" s="27" t="str">
        <f t="shared" si="35"/>
        <v/>
      </c>
      <c r="G532" s="27" t="str">
        <f t="shared" si="35"/>
        <v/>
      </c>
      <c r="H532" s="27" t="str">
        <f t="shared" si="35"/>
        <v/>
      </c>
    </row>
    <row r="533" spans="1:8" hidden="1" outlineLevel="1">
      <c r="A533" t="s">
        <v>125</v>
      </c>
      <c r="B533" s="27" t="str">
        <f t="shared" si="35"/>
        <v/>
      </c>
      <c r="C533" s="27" t="str">
        <f t="shared" si="35"/>
        <v/>
      </c>
      <c r="D533" s="27" t="str">
        <f t="shared" si="35"/>
        <v/>
      </c>
      <c r="E533" s="27" t="str">
        <f t="shared" si="35"/>
        <v/>
      </c>
      <c r="F533" s="27" t="str">
        <f t="shared" si="35"/>
        <v/>
      </c>
      <c r="G533" s="27" t="str">
        <f t="shared" si="35"/>
        <v/>
      </c>
      <c r="H533" s="27" t="str">
        <f t="shared" si="35"/>
        <v/>
      </c>
    </row>
    <row r="534" spans="1:8" hidden="1" outlineLevel="1">
      <c r="A534" t="s">
        <v>126</v>
      </c>
      <c r="B534" s="27" t="str">
        <f t="shared" ref="B534:H543" si="36">IF(SUM(B105,B248)=0,"",SUM(B248)/SUM(B105,B248))</f>
        <v/>
      </c>
      <c r="C534" s="27" t="str">
        <f t="shared" si="36"/>
        <v/>
      </c>
      <c r="D534" s="27" t="str">
        <f t="shared" si="36"/>
        <v/>
      </c>
      <c r="E534" s="27" t="str">
        <f t="shared" si="36"/>
        <v/>
      </c>
      <c r="F534" s="27" t="str">
        <f t="shared" si="36"/>
        <v/>
      </c>
      <c r="G534" s="27" t="str">
        <f t="shared" si="36"/>
        <v/>
      </c>
      <c r="H534" s="27" t="str">
        <f t="shared" si="36"/>
        <v/>
      </c>
    </row>
    <row r="535" spans="1:8" hidden="1" outlineLevel="1">
      <c r="A535" t="s">
        <v>127</v>
      </c>
      <c r="B535" s="27" t="str">
        <f t="shared" si="36"/>
        <v/>
      </c>
      <c r="C535" s="27" t="str">
        <f t="shared" si="36"/>
        <v/>
      </c>
      <c r="D535" s="27" t="str">
        <f t="shared" si="36"/>
        <v/>
      </c>
      <c r="E535" s="27" t="str">
        <f t="shared" si="36"/>
        <v/>
      </c>
      <c r="F535" s="27" t="str">
        <f t="shared" si="36"/>
        <v/>
      </c>
      <c r="G535" s="27" t="str">
        <f t="shared" si="36"/>
        <v/>
      </c>
      <c r="H535" s="27" t="str">
        <f t="shared" si="36"/>
        <v/>
      </c>
    </row>
    <row r="536" spans="1:8" hidden="1" outlineLevel="1">
      <c r="A536" t="s">
        <v>128</v>
      </c>
      <c r="B536" s="27" t="str">
        <f t="shared" si="36"/>
        <v/>
      </c>
      <c r="C536" s="27" t="str">
        <f t="shared" si="36"/>
        <v/>
      </c>
      <c r="D536" s="27" t="str">
        <f t="shared" si="36"/>
        <v/>
      </c>
      <c r="E536" s="27" t="str">
        <f t="shared" si="36"/>
        <v/>
      </c>
      <c r="F536" s="27" t="str">
        <f t="shared" si="36"/>
        <v/>
      </c>
      <c r="G536" s="27" t="str">
        <f t="shared" si="36"/>
        <v/>
      </c>
      <c r="H536" s="27" t="str">
        <f t="shared" si="36"/>
        <v/>
      </c>
    </row>
    <row r="537" spans="1:8" hidden="1" outlineLevel="1">
      <c r="A537" t="s">
        <v>129</v>
      </c>
      <c r="B537" s="27" t="str">
        <f t="shared" si="36"/>
        <v/>
      </c>
      <c r="C537" s="27" t="str">
        <f t="shared" si="36"/>
        <v/>
      </c>
      <c r="D537" s="27" t="str">
        <f t="shared" si="36"/>
        <v/>
      </c>
      <c r="E537" s="27" t="str">
        <f t="shared" si="36"/>
        <v/>
      </c>
      <c r="F537" s="27" t="str">
        <f t="shared" si="36"/>
        <v/>
      </c>
      <c r="G537" s="27" t="str">
        <f t="shared" si="36"/>
        <v/>
      </c>
      <c r="H537" s="27" t="str">
        <f t="shared" si="36"/>
        <v/>
      </c>
    </row>
    <row r="538" spans="1:8" hidden="1" outlineLevel="1">
      <c r="A538" t="s">
        <v>130</v>
      </c>
      <c r="B538" s="27" t="str">
        <f t="shared" si="36"/>
        <v/>
      </c>
      <c r="C538" s="27" t="str">
        <f t="shared" si="36"/>
        <v/>
      </c>
      <c r="D538" s="27" t="str">
        <f t="shared" si="36"/>
        <v/>
      </c>
      <c r="E538" s="27" t="str">
        <f t="shared" si="36"/>
        <v/>
      </c>
      <c r="F538" s="27" t="str">
        <f t="shared" si="36"/>
        <v/>
      </c>
      <c r="G538" s="27" t="str">
        <f t="shared" si="36"/>
        <v/>
      </c>
      <c r="H538" s="27" t="str">
        <f t="shared" si="36"/>
        <v/>
      </c>
    </row>
    <row r="539" spans="1:8" hidden="1" outlineLevel="1">
      <c r="A539" t="s">
        <v>131</v>
      </c>
      <c r="B539" s="27" t="str">
        <f t="shared" si="36"/>
        <v/>
      </c>
      <c r="C539" s="27" t="str">
        <f t="shared" si="36"/>
        <v/>
      </c>
      <c r="D539" s="27" t="str">
        <f t="shared" si="36"/>
        <v/>
      </c>
      <c r="E539" s="27" t="str">
        <f t="shared" si="36"/>
        <v/>
      </c>
      <c r="F539" s="27" t="str">
        <f t="shared" si="36"/>
        <v/>
      </c>
      <c r="G539" s="27" t="str">
        <f t="shared" si="36"/>
        <v/>
      </c>
      <c r="H539" s="27" t="str">
        <f t="shared" si="36"/>
        <v/>
      </c>
    </row>
    <row r="540" spans="1:8" hidden="1" outlineLevel="1">
      <c r="A540" t="s">
        <v>132</v>
      </c>
      <c r="B540" s="27" t="str">
        <f t="shared" si="36"/>
        <v/>
      </c>
      <c r="C540" s="27" t="str">
        <f t="shared" si="36"/>
        <v/>
      </c>
      <c r="D540" s="27" t="str">
        <f t="shared" si="36"/>
        <v/>
      </c>
      <c r="E540" s="27" t="str">
        <f t="shared" si="36"/>
        <v/>
      </c>
      <c r="F540" s="27" t="str">
        <f t="shared" si="36"/>
        <v/>
      </c>
      <c r="G540" s="27" t="str">
        <f t="shared" si="36"/>
        <v/>
      </c>
      <c r="H540" s="27" t="str">
        <f t="shared" si="36"/>
        <v/>
      </c>
    </row>
    <row r="541" spans="1:8" hidden="1" outlineLevel="1">
      <c r="A541" t="s">
        <v>133</v>
      </c>
      <c r="B541" s="27" t="str">
        <f t="shared" si="36"/>
        <v/>
      </c>
      <c r="C541" s="27" t="str">
        <f t="shared" si="36"/>
        <v/>
      </c>
      <c r="D541" s="27" t="str">
        <f t="shared" si="36"/>
        <v/>
      </c>
      <c r="E541" s="27" t="str">
        <f t="shared" si="36"/>
        <v/>
      </c>
      <c r="F541" s="27" t="str">
        <f t="shared" si="36"/>
        <v/>
      </c>
      <c r="G541" s="27" t="str">
        <f t="shared" si="36"/>
        <v/>
      </c>
      <c r="H541" s="27" t="str">
        <f t="shared" si="36"/>
        <v/>
      </c>
    </row>
    <row r="542" spans="1:8" hidden="1" outlineLevel="1">
      <c r="A542" t="s">
        <v>134</v>
      </c>
      <c r="B542" s="27" t="str">
        <f t="shared" si="36"/>
        <v/>
      </c>
      <c r="C542" s="27" t="str">
        <f t="shared" si="36"/>
        <v/>
      </c>
      <c r="D542" s="27" t="str">
        <f t="shared" si="36"/>
        <v/>
      </c>
      <c r="E542" s="27" t="str">
        <f t="shared" si="36"/>
        <v/>
      </c>
      <c r="F542" s="27" t="str">
        <f t="shared" si="36"/>
        <v/>
      </c>
      <c r="G542" s="27" t="str">
        <f t="shared" si="36"/>
        <v/>
      </c>
      <c r="H542" s="27" t="str">
        <f t="shared" si="36"/>
        <v/>
      </c>
    </row>
    <row r="543" spans="1:8" hidden="1" outlineLevel="1">
      <c r="A543" t="s">
        <v>135</v>
      </c>
      <c r="B543" s="27" t="str">
        <f t="shared" si="36"/>
        <v/>
      </c>
      <c r="C543" s="27" t="str">
        <f t="shared" si="36"/>
        <v/>
      </c>
      <c r="D543" s="27" t="str">
        <f t="shared" si="36"/>
        <v/>
      </c>
      <c r="E543" s="27" t="str">
        <f t="shared" si="36"/>
        <v/>
      </c>
      <c r="F543" s="27" t="str">
        <f t="shared" si="36"/>
        <v/>
      </c>
      <c r="G543" s="27" t="str">
        <f t="shared" si="36"/>
        <v/>
      </c>
      <c r="H543" s="27" t="str">
        <f t="shared" si="36"/>
        <v/>
      </c>
    </row>
    <row r="544" spans="1:8" hidden="1" outlineLevel="1">
      <c r="A544" t="s">
        <v>136</v>
      </c>
      <c r="B544" s="27" t="str">
        <f t="shared" ref="B544:H553" si="37">IF(SUM(B115,B258)=0,"",SUM(B258)/SUM(B115,B258))</f>
        <v/>
      </c>
      <c r="C544" s="27" t="str">
        <f t="shared" si="37"/>
        <v/>
      </c>
      <c r="D544" s="27" t="str">
        <f t="shared" si="37"/>
        <v/>
      </c>
      <c r="E544" s="27" t="str">
        <f t="shared" si="37"/>
        <v/>
      </c>
      <c r="F544" s="27" t="str">
        <f t="shared" si="37"/>
        <v/>
      </c>
      <c r="G544" s="27" t="str">
        <f t="shared" si="37"/>
        <v/>
      </c>
      <c r="H544" s="27" t="str">
        <f t="shared" si="37"/>
        <v/>
      </c>
    </row>
    <row r="545" spans="1:8" hidden="1" outlineLevel="1">
      <c r="A545" t="s">
        <v>137</v>
      </c>
      <c r="B545" s="27" t="str">
        <f t="shared" si="37"/>
        <v/>
      </c>
      <c r="C545" s="27" t="str">
        <f t="shared" si="37"/>
        <v/>
      </c>
      <c r="D545" s="27" t="str">
        <f t="shared" si="37"/>
        <v/>
      </c>
      <c r="E545" s="27" t="str">
        <f t="shared" si="37"/>
        <v/>
      </c>
      <c r="F545" s="27" t="str">
        <f t="shared" si="37"/>
        <v/>
      </c>
      <c r="G545" s="27" t="str">
        <f t="shared" si="37"/>
        <v/>
      </c>
      <c r="H545" s="27" t="str">
        <f t="shared" si="37"/>
        <v/>
      </c>
    </row>
    <row r="546" spans="1:8" hidden="1" outlineLevel="1">
      <c r="A546" t="s">
        <v>138</v>
      </c>
      <c r="B546" s="27" t="str">
        <f t="shared" si="37"/>
        <v/>
      </c>
      <c r="C546" s="27" t="str">
        <f t="shared" si="37"/>
        <v/>
      </c>
      <c r="D546" s="27" t="str">
        <f t="shared" si="37"/>
        <v/>
      </c>
      <c r="E546" s="27" t="str">
        <f t="shared" si="37"/>
        <v/>
      </c>
      <c r="F546" s="27" t="str">
        <f t="shared" si="37"/>
        <v/>
      </c>
      <c r="G546" s="27" t="str">
        <f t="shared" si="37"/>
        <v/>
      </c>
      <c r="H546" s="27" t="str">
        <f t="shared" si="37"/>
        <v/>
      </c>
    </row>
    <row r="547" spans="1:8" hidden="1" outlineLevel="1">
      <c r="A547" t="s">
        <v>139</v>
      </c>
      <c r="B547" s="27" t="str">
        <f t="shared" si="37"/>
        <v/>
      </c>
      <c r="C547" s="27" t="str">
        <f t="shared" si="37"/>
        <v/>
      </c>
      <c r="D547" s="27" t="str">
        <f t="shared" si="37"/>
        <v/>
      </c>
      <c r="E547" s="27" t="str">
        <f t="shared" si="37"/>
        <v/>
      </c>
      <c r="F547" s="27" t="str">
        <f t="shared" si="37"/>
        <v/>
      </c>
      <c r="G547" s="27" t="str">
        <f t="shared" si="37"/>
        <v/>
      </c>
      <c r="H547" s="27" t="str">
        <f t="shared" si="37"/>
        <v/>
      </c>
    </row>
    <row r="548" spans="1:8" hidden="1" outlineLevel="1">
      <c r="A548" t="s">
        <v>140</v>
      </c>
      <c r="B548" s="27" t="str">
        <f t="shared" si="37"/>
        <v/>
      </c>
      <c r="C548" s="27" t="str">
        <f t="shared" si="37"/>
        <v/>
      </c>
      <c r="D548" s="27" t="str">
        <f t="shared" si="37"/>
        <v/>
      </c>
      <c r="E548" s="27" t="str">
        <f t="shared" si="37"/>
        <v/>
      </c>
      <c r="F548" s="27" t="str">
        <f t="shared" si="37"/>
        <v/>
      </c>
      <c r="G548" s="27" t="str">
        <f t="shared" si="37"/>
        <v/>
      </c>
      <c r="H548" s="27" t="str">
        <f t="shared" si="37"/>
        <v/>
      </c>
    </row>
    <row r="549" spans="1:8" hidden="1" outlineLevel="1">
      <c r="A549" t="s">
        <v>141</v>
      </c>
      <c r="B549" s="27" t="str">
        <f t="shared" si="37"/>
        <v/>
      </c>
      <c r="C549" s="27" t="str">
        <f t="shared" si="37"/>
        <v/>
      </c>
      <c r="D549" s="27" t="str">
        <f t="shared" si="37"/>
        <v/>
      </c>
      <c r="E549" s="27" t="str">
        <f t="shared" si="37"/>
        <v/>
      </c>
      <c r="F549" s="27" t="str">
        <f t="shared" si="37"/>
        <v/>
      </c>
      <c r="G549" s="27" t="str">
        <f t="shared" si="37"/>
        <v/>
      </c>
      <c r="H549" s="27" t="str">
        <f t="shared" si="37"/>
        <v/>
      </c>
    </row>
    <row r="550" spans="1:8" hidden="1" outlineLevel="1">
      <c r="A550" t="s">
        <v>142</v>
      </c>
      <c r="B550" s="27" t="str">
        <f t="shared" si="37"/>
        <v/>
      </c>
      <c r="C550" s="27" t="str">
        <f t="shared" si="37"/>
        <v/>
      </c>
      <c r="D550" s="27" t="str">
        <f t="shared" si="37"/>
        <v/>
      </c>
      <c r="E550" s="27" t="str">
        <f t="shared" si="37"/>
        <v/>
      </c>
      <c r="F550" s="27" t="str">
        <f t="shared" si="37"/>
        <v/>
      </c>
      <c r="G550" s="27" t="str">
        <f t="shared" si="37"/>
        <v/>
      </c>
      <c r="H550" s="27" t="str">
        <f t="shared" si="37"/>
        <v/>
      </c>
    </row>
    <row r="551" spans="1:8" hidden="1" outlineLevel="1">
      <c r="A551" t="s">
        <v>143</v>
      </c>
      <c r="B551" s="27" t="str">
        <f t="shared" si="37"/>
        <v/>
      </c>
      <c r="C551" s="27" t="str">
        <f t="shared" si="37"/>
        <v/>
      </c>
      <c r="D551" s="27" t="str">
        <f t="shared" si="37"/>
        <v/>
      </c>
      <c r="E551" s="27" t="str">
        <f t="shared" si="37"/>
        <v/>
      </c>
      <c r="F551" s="27" t="str">
        <f t="shared" si="37"/>
        <v/>
      </c>
      <c r="G551" s="27" t="str">
        <f t="shared" si="37"/>
        <v/>
      </c>
      <c r="H551" s="27" t="str">
        <f t="shared" si="37"/>
        <v/>
      </c>
    </row>
    <row r="552" spans="1:8" hidden="1" outlineLevel="1">
      <c r="A552" t="s">
        <v>144</v>
      </c>
      <c r="B552" s="27" t="str">
        <f t="shared" si="37"/>
        <v/>
      </c>
      <c r="C552" s="27" t="str">
        <f t="shared" si="37"/>
        <v/>
      </c>
      <c r="D552" s="27" t="str">
        <f t="shared" si="37"/>
        <v/>
      </c>
      <c r="E552" s="27" t="str">
        <f t="shared" si="37"/>
        <v/>
      </c>
      <c r="F552" s="27" t="str">
        <f t="shared" si="37"/>
        <v/>
      </c>
      <c r="G552" s="27" t="str">
        <f t="shared" si="37"/>
        <v/>
      </c>
      <c r="H552" s="27" t="str">
        <f t="shared" si="37"/>
        <v/>
      </c>
    </row>
    <row r="553" spans="1:8" hidden="1" outlineLevel="1">
      <c r="A553" t="s">
        <v>145</v>
      </c>
      <c r="B553" s="27" t="str">
        <f t="shared" si="37"/>
        <v/>
      </c>
      <c r="C553" s="27" t="str">
        <f t="shared" si="37"/>
        <v/>
      </c>
      <c r="D553" s="27" t="str">
        <f t="shared" si="37"/>
        <v/>
      </c>
      <c r="E553" s="27" t="str">
        <f t="shared" si="37"/>
        <v/>
      </c>
      <c r="F553" s="27" t="str">
        <f t="shared" si="37"/>
        <v/>
      </c>
      <c r="G553" s="27" t="str">
        <f t="shared" si="37"/>
        <v/>
      </c>
      <c r="H553" s="27" t="str">
        <f t="shared" si="37"/>
        <v/>
      </c>
    </row>
    <row r="554" spans="1:8" hidden="1" outlineLevel="1">
      <c r="A554" t="s">
        <v>146</v>
      </c>
      <c r="B554" s="27" t="str">
        <f t="shared" ref="B554:H563" si="38">IF(SUM(B125,B268)=0,"",SUM(B268)/SUM(B125,B268))</f>
        <v/>
      </c>
      <c r="C554" s="27" t="str">
        <f t="shared" si="38"/>
        <v/>
      </c>
      <c r="D554" s="27" t="str">
        <f t="shared" si="38"/>
        <v/>
      </c>
      <c r="E554" s="27" t="str">
        <f t="shared" si="38"/>
        <v/>
      </c>
      <c r="F554" s="27" t="str">
        <f t="shared" si="38"/>
        <v/>
      </c>
      <c r="G554" s="27" t="str">
        <f t="shared" si="38"/>
        <v/>
      </c>
      <c r="H554" s="27" t="str">
        <f t="shared" si="38"/>
        <v/>
      </c>
    </row>
    <row r="555" spans="1:8" hidden="1" outlineLevel="1">
      <c r="A555" t="s">
        <v>147</v>
      </c>
      <c r="B555" s="27" t="str">
        <f t="shared" si="38"/>
        <v/>
      </c>
      <c r="C555" s="27" t="str">
        <f t="shared" si="38"/>
        <v/>
      </c>
      <c r="D555" s="27" t="str">
        <f t="shared" si="38"/>
        <v/>
      </c>
      <c r="E555" s="27" t="str">
        <f t="shared" si="38"/>
        <v/>
      </c>
      <c r="F555" s="27" t="str">
        <f t="shared" si="38"/>
        <v/>
      </c>
      <c r="G555" s="27" t="str">
        <f t="shared" si="38"/>
        <v/>
      </c>
      <c r="H555" s="27" t="str">
        <f t="shared" si="38"/>
        <v/>
      </c>
    </row>
    <row r="556" spans="1:8" hidden="1" outlineLevel="1">
      <c r="A556" t="s">
        <v>148</v>
      </c>
      <c r="B556" s="27" t="str">
        <f t="shared" si="38"/>
        <v/>
      </c>
      <c r="C556" s="27" t="str">
        <f t="shared" si="38"/>
        <v/>
      </c>
      <c r="D556" s="27" t="str">
        <f t="shared" si="38"/>
        <v/>
      </c>
      <c r="E556" s="27" t="str">
        <f t="shared" si="38"/>
        <v/>
      </c>
      <c r="F556" s="27" t="str">
        <f t="shared" si="38"/>
        <v/>
      </c>
      <c r="G556" s="27" t="str">
        <f t="shared" si="38"/>
        <v/>
      </c>
      <c r="H556" s="27" t="str">
        <f t="shared" si="38"/>
        <v/>
      </c>
    </row>
    <row r="557" spans="1:8" hidden="1" outlineLevel="1">
      <c r="A557" t="s">
        <v>149</v>
      </c>
      <c r="B557" s="27" t="str">
        <f t="shared" si="38"/>
        <v/>
      </c>
      <c r="C557" s="27" t="str">
        <f t="shared" si="38"/>
        <v/>
      </c>
      <c r="D557" s="27" t="str">
        <f t="shared" si="38"/>
        <v/>
      </c>
      <c r="E557" s="27" t="str">
        <f t="shared" si="38"/>
        <v/>
      </c>
      <c r="F557" s="27" t="str">
        <f t="shared" si="38"/>
        <v/>
      </c>
      <c r="G557" s="27" t="str">
        <f t="shared" si="38"/>
        <v/>
      </c>
      <c r="H557" s="27" t="str">
        <f t="shared" si="38"/>
        <v/>
      </c>
    </row>
    <row r="558" spans="1:8" hidden="1" outlineLevel="1">
      <c r="A558" t="s">
        <v>150</v>
      </c>
      <c r="B558" s="27" t="str">
        <f t="shared" si="38"/>
        <v/>
      </c>
      <c r="C558" s="27" t="str">
        <f t="shared" si="38"/>
        <v/>
      </c>
      <c r="D558" s="27" t="str">
        <f t="shared" si="38"/>
        <v/>
      </c>
      <c r="E558" s="27" t="str">
        <f t="shared" si="38"/>
        <v/>
      </c>
      <c r="F558" s="27" t="str">
        <f t="shared" si="38"/>
        <v/>
      </c>
      <c r="G558" s="27" t="str">
        <f t="shared" si="38"/>
        <v/>
      </c>
      <c r="H558" s="27" t="str">
        <f t="shared" si="38"/>
        <v/>
      </c>
    </row>
    <row r="559" spans="1:8" hidden="1" outlineLevel="1">
      <c r="A559" t="s">
        <v>151</v>
      </c>
      <c r="B559" s="27" t="str">
        <f t="shared" si="38"/>
        <v/>
      </c>
      <c r="C559" s="27" t="str">
        <f t="shared" si="38"/>
        <v/>
      </c>
      <c r="D559" s="27" t="str">
        <f t="shared" si="38"/>
        <v/>
      </c>
      <c r="E559" s="27" t="str">
        <f t="shared" si="38"/>
        <v/>
      </c>
      <c r="F559" s="27" t="str">
        <f t="shared" si="38"/>
        <v/>
      </c>
      <c r="G559" s="27" t="str">
        <f t="shared" si="38"/>
        <v/>
      </c>
      <c r="H559" s="27" t="str">
        <f t="shared" si="38"/>
        <v/>
      </c>
    </row>
    <row r="560" spans="1:8" hidden="1" outlineLevel="1">
      <c r="A560" t="s">
        <v>152</v>
      </c>
      <c r="B560" s="27" t="str">
        <f t="shared" si="38"/>
        <v/>
      </c>
      <c r="C560" s="27" t="str">
        <f t="shared" si="38"/>
        <v/>
      </c>
      <c r="D560" s="27" t="str">
        <f t="shared" si="38"/>
        <v/>
      </c>
      <c r="E560" s="27" t="str">
        <f t="shared" si="38"/>
        <v/>
      </c>
      <c r="F560" s="27" t="str">
        <f t="shared" si="38"/>
        <v/>
      </c>
      <c r="G560" s="27" t="str">
        <f t="shared" si="38"/>
        <v/>
      </c>
      <c r="H560" s="27" t="str">
        <f t="shared" si="38"/>
        <v/>
      </c>
    </row>
    <row r="561" spans="1:8" hidden="1" outlineLevel="1">
      <c r="A561" t="s">
        <v>153</v>
      </c>
      <c r="B561" s="27" t="str">
        <f t="shared" si="38"/>
        <v/>
      </c>
      <c r="C561" s="27" t="str">
        <f t="shared" si="38"/>
        <v/>
      </c>
      <c r="D561" s="27" t="str">
        <f t="shared" si="38"/>
        <v/>
      </c>
      <c r="E561" s="27" t="str">
        <f t="shared" si="38"/>
        <v/>
      </c>
      <c r="F561" s="27" t="str">
        <f t="shared" si="38"/>
        <v/>
      </c>
      <c r="G561" s="27" t="str">
        <f t="shared" si="38"/>
        <v/>
      </c>
      <c r="H561" s="27" t="str">
        <f t="shared" si="38"/>
        <v/>
      </c>
    </row>
    <row r="562" spans="1:8" hidden="1" outlineLevel="1">
      <c r="A562" t="s">
        <v>154</v>
      </c>
      <c r="B562" s="27" t="str">
        <f t="shared" si="38"/>
        <v/>
      </c>
      <c r="C562" s="27" t="str">
        <f t="shared" si="38"/>
        <v/>
      </c>
      <c r="D562" s="27" t="str">
        <f t="shared" si="38"/>
        <v/>
      </c>
      <c r="E562" s="27" t="str">
        <f t="shared" si="38"/>
        <v/>
      </c>
      <c r="F562" s="27" t="str">
        <f t="shared" si="38"/>
        <v/>
      </c>
      <c r="G562" s="27" t="str">
        <f t="shared" si="38"/>
        <v/>
      </c>
      <c r="H562" s="27" t="str">
        <f t="shared" si="38"/>
        <v/>
      </c>
    </row>
    <row r="563" spans="1:8" hidden="1" outlineLevel="1">
      <c r="A563" t="s">
        <v>155</v>
      </c>
      <c r="B563" s="27" t="str">
        <f t="shared" si="38"/>
        <v/>
      </c>
      <c r="C563" s="27" t="str">
        <f t="shared" si="38"/>
        <v/>
      </c>
      <c r="D563" s="27" t="str">
        <f t="shared" si="38"/>
        <v/>
      </c>
      <c r="E563" s="27" t="str">
        <f t="shared" si="38"/>
        <v/>
      </c>
      <c r="F563" s="27" t="str">
        <f t="shared" si="38"/>
        <v/>
      </c>
      <c r="G563" s="27" t="str">
        <f t="shared" si="38"/>
        <v/>
      </c>
      <c r="H563" s="27" t="str">
        <f t="shared" si="38"/>
        <v/>
      </c>
    </row>
    <row r="564" spans="1:8" hidden="1" outlineLevel="1">
      <c r="A564" t="s">
        <v>156</v>
      </c>
      <c r="B564" s="27" t="str">
        <f t="shared" ref="B564:H572" si="39">IF(SUM(B135,B278)=0,"",SUM(B278)/SUM(B135,B278))</f>
        <v/>
      </c>
      <c r="C564" s="27" t="str">
        <f t="shared" si="39"/>
        <v/>
      </c>
      <c r="D564" s="27" t="str">
        <f t="shared" si="39"/>
        <v/>
      </c>
      <c r="E564" s="27" t="str">
        <f t="shared" si="39"/>
        <v/>
      </c>
      <c r="F564" s="27" t="str">
        <f t="shared" si="39"/>
        <v/>
      </c>
      <c r="G564" s="27" t="str">
        <f t="shared" si="39"/>
        <v/>
      </c>
      <c r="H564" s="27" t="str">
        <f t="shared" si="39"/>
        <v/>
      </c>
    </row>
    <row r="565" spans="1:8" hidden="1" outlineLevel="1">
      <c r="A565" t="s">
        <v>157</v>
      </c>
      <c r="B565" s="27" t="str">
        <f t="shared" si="39"/>
        <v/>
      </c>
      <c r="C565" s="27" t="str">
        <f t="shared" si="39"/>
        <v/>
      </c>
      <c r="D565" s="27" t="str">
        <f t="shared" si="39"/>
        <v/>
      </c>
      <c r="E565" s="27" t="str">
        <f t="shared" si="39"/>
        <v/>
      </c>
      <c r="F565" s="27" t="str">
        <f t="shared" si="39"/>
        <v/>
      </c>
      <c r="G565" s="27" t="str">
        <f t="shared" si="39"/>
        <v/>
      </c>
      <c r="H565" s="27" t="str">
        <f t="shared" si="39"/>
        <v/>
      </c>
    </row>
    <row r="566" spans="1:8" hidden="1" outlineLevel="1">
      <c r="A566" t="s">
        <v>158</v>
      </c>
      <c r="B566" s="27" t="str">
        <f t="shared" si="39"/>
        <v/>
      </c>
      <c r="C566" s="27" t="str">
        <f t="shared" si="39"/>
        <v/>
      </c>
      <c r="D566" s="27" t="str">
        <f t="shared" si="39"/>
        <v/>
      </c>
      <c r="E566" s="27" t="str">
        <f t="shared" si="39"/>
        <v/>
      </c>
      <c r="F566" s="27" t="str">
        <f t="shared" si="39"/>
        <v/>
      </c>
      <c r="G566" s="27" t="str">
        <f t="shared" si="39"/>
        <v/>
      </c>
      <c r="H566" s="27" t="str">
        <f t="shared" si="39"/>
        <v/>
      </c>
    </row>
    <row r="567" spans="1:8" hidden="1" outlineLevel="1">
      <c r="A567" t="s">
        <v>159</v>
      </c>
      <c r="B567" s="27" t="str">
        <f t="shared" si="39"/>
        <v/>
      </c>
      <c r="C567" s="27" t="str">
        <f t="shared" si="39"/>
        <v/>
      </c>
      <c r="D567" s="27" t="str">
        <f t="shared" si="39"/>
        <v/>
      </c>
      <c r="E567" s="27" t="str">
        <f t="shared" si="39"/>
        <v/>
      </c>
      <c r="F567" s="27" t="str">
        <f t="shared" si="39"/>
        <v/>
      </c>
      <c r="G567" s="27" t="str">
        <f t="shared" si="39"/>
        <v/>
      </c>
      <c r="H567" s="27" t="str">
        <f t="shared" si="39"/>
        <v/>
      </c>
    </row>
    <row r="568" spans="1:8" hidden="1" outlineLevel="1">
      <c r="A568" t="s">
        <v>160</v>
      </c>
      <c r="B568" s="27" t="str">
        <f t="shared" si="39"/>
        <v/>
      </c>
      <c r="C568" s="27" t="str">
        <f t="shared" si="39"/>
        <v/>
      </c>
      <c r="D568" s="27" t="str">
        <f t="shared" si="39"/>
        <v/>
      </c>
      <c r="E568" s="27" t="str">
        <f t="shared" si="39"/>
        <v/>
      </c>
      <c r="F568" s="27" t="str">
        <f t="shared" si="39"/>
        <v/>
      </c>
      <c r="G568" s="27" t="str">
        <f t="shared" si="39"/>
        <v/>
      </c>
      <c r="H568" s="27" t="str">
        <f t="shared" si="39"/>
        <v/>
      </c>
    </row>
    <row r="569" spans="1:8" hidden="1" outlineLevel="1">
      <c r="A569" t="s">
        <v>161</v>
      </c>
      <c r="B569" s="27" t="str">
        <f t="shared" si="39"/>
        <v/>
      </c>
      <c r="C569" s="27" t="str">
        <f t="shared" si="39"/>
        <v/>
      </c>
      <c r="D569" s="27" t="str">
        <f t="shared" si="39"/>
        <v/>
      </c>
      <c r="E569" s="27" t="str">
        <f t="shared" si="39"/>
        <v/>
      </c>
      <c r="F569" s="27" t="str">
        <f t="shared" si="39"/>
        <v/>
      </c>
      <c r="G569" s="27" t="str">
        <f t="shared" si="39"/>
        <v/>
      </c>
      <c r="H569" s="27" t="str">
        <f t="shared" si="39"/>
        <v/>
      </c>
    </row>
    <row r="570" spans="1:8" hidden="1" outlineLevel="1">
      <c r="A570" t="s">
        <v>162</v>
      </c>
      <c r="B570" s="27" t="str">
        <f t="shared" si="39"/>
        <v/>
      </c>
      <c r="C570" s="27" t="str">
        <f t="shared" si="39"/>
        <v/>
      </c>
      <c r="D570" s="27" t="str">
        <f t="shared" si="39"/>
        <v/>
      </c>
      <c r="E570" s="27" t="str">
        <f t="shared" si="39"/>
        <v/>
      </c>
      <c r="F570" s="27" t="str">
        <f t="shared" si="39"/>
        <v/>
      </c>
      <c r="G570" s="27" t="str">
        <f t="shared" si="39"/>
        <v/>
      </c>
      <c r="H570" s="27" t="str">
        <f t="shared" si="39"/>
        <v/>
      </c>
    </row>
    <row r="571" spans="1:8" hidden="1" outlineLevel="1">
      <c r="A571" t="s">
        <v>163</v>
      </c>
      <c r="B571" s="27" t="str">
        <f t="shared" si="39"/>
        <v/>
      </c>
      <c r="C571" s="27" t="str">
        <f t="shared" si="39"/>
        <v/>
      </c>
      <c r="D571" s="27" t="str">
        <f t="shared" si="39"/>
        <v/>
      </c>
      <c r="E571" s="27" t="str">
        <f t="shared" si="39"/>
        <v/>
      </c>
      <c r="F571" s="27" t="str">
        <f t="shared" si="39"/>
        <v/>
      </c>
      <c r="G571" s="27" t="str">
        <f t="shared" si="39"/>
        <v/>
      </c>
      <c r="H571" s="27" t="str">
        <f t="shared" si="39"/>
        <v/>
      </c>
    </row>
    <row r="572" spans="1:8" collapsed="1">
      <c r="A572" s="32" t="s">
        <v>15</v>
      </c>
      <c r="B572" s="34">
        <f t="shared" si="39"/>
        <v>0.17171265188978449</v>
      </c>
      <c r="C572" s="34">
        <f t="shared" si="39"/>
        <v>0.14825675263233903</v>
      </c>
      <c r="D572" s="34">
        <f t="shared" si="39"/>
        <v>0.52874749259545717</v>
      </c>
      <c r="E572" s="34">
        <f t="shared" si="39"/>
        <v>0.65684503339295019</v>
      </c>
      <c r="F572" s="34">
        <f t="shared" si="39"/>
        <v>0.18055224651169466</v>
      </c>
      <c r="G572" s="34">
        <f t="shared" si="39"/>
        <v>0.19989572465424946</v>
      </c>
      <c r="H572" s="34">
        <f t="shared" si="39"/>
        <v>0.35106368203285793</v>
      </c>
    </row>
    <row r="576" spans="1:8">
      <c r="A576" t="s">
        <v>272</v>
      </c>
      <c r="B576" s="27">
        <f t="shared" ref="B576:H576" si="40">AVERAGE(B434:B483)</f>
        <v>0.17520758288182051</v>
      </c>
      <c r="C576" s="27">
        <f t="shared" si="40"/>
        <v>0.16613456698069656</v>
      </c>
      <c r="D576" s="27">
        <f t="shared" si="40"/>
        <v>0.52051136485811511</v>
      </c>
      <c r="E576" s="27">
        <f t="shared" si="40"/>
        <v>0.64995262466687398</v>
      </c>
      <c r="F576" s="27">
        <f t="shared" si="40"/>
        <v>0.18153360989597905</v>
      </c>
      <c r="G576" s="27">
        <f t="shared" si="40"/>
        <v>0.19989572465424946</v>
      </c>
      <c r="H576" s="27">
        <f t="shared" si="40"/>
        <v>0.34010774944661976</v>
      </c>
    </row>
    <row r="577" spans="1:8">
      <c r="A577" t="s">
        <v>273</v>
      </c>
      <c r="B577" s="27">
        <f t="shared" ref="B577:H577" si="41">_xlfn.STDEV.P(B434:B487)</f>
        <v>1.8994104039315472E-2</v>
      </c>
      <c r="C577" s="27">
        <f t="shared" si="41"/>
        <v>0.1166165370595611</v>
      </c>
      <c r="D577" s="27">
        <f t="shared" si="41"/>
        <v>5.8075223399765848E-2</v>
      </c>
      <c r="E577" s="27">
        <f t="shared" si="41"/>
        <v>4.3419651790312562E-2</v>
      </c>
      <c r="F577" s="27">
        <f t="shared" si="41"/>
        <v>1.7010743795824804E-2</v>
      </c>
      <c r="G577" s="27">
        <f t="shared" si="41"/>
        <v>0</v>
      </c>
      <c r="H577" s="27">
        <f t="shared" si="41"/>
        <v>8.3111929447599792E-2</v>
      </c>
    </row>
    <row r="578" spans="1:8">
      <c r="A578" t="s">
        <v>274</v>
      </c>
      <c r="B578" s="27">
        <f t="shared" ref="B578:H578" si="42">MAX(B434:B487)</f>
        <v>0.228126375385936</v>
      </c>
      <c r="C578" s="27">
        <f t="shared" si="42"/>
        <v>0.91697800979238109</v>
      </c>
      <c r="D578" s="27">
        <f t="shared" si="42"/>
        <v>0.69447329256173418</v>
      </c>
      <c r="E578" s="27">
        <f t="shared" si="42"/>
        <v>0.72946014648115365</v>
      </c>
      <c r="F578" s="27">
        <f t="shared" si="42"/>
        <v>0.2113358502068183</v>
      </c>
      <c r="G578" s="27">
        <f t="shared" si="42"/>
        <v>0.19989572465424946</v>
      </c>
      <c r="H578" s="27">
        <f t="shared" si="42"/>
        <v>0.6290935761218529</v>
      </c>
    </row>
    <row r="579" spans="1:8">
      <c r="A579" t="s">
        <v>275</v>
      </c>
      <c r="B579" s="27">
        <f t="shared" ref="B579:H579" si="43">MIN(B434:B487)</f>
        <v>0.12466179253037736</v>
      </c>
      <c r="C579" s="27">
        <f t="shared" si="43"/>
        <v>0.12651143752011007</v>
      </c>
      <c r="D579" s="27">
        <f t="shared" si="43"/>
        <v>0.42795370507817893</v>
      </c>
      <c r="E579" s="27">
        <f t="shared" si="43"/>
        <v>0.57221205243186879</v>
      </c>
      <c r="F579" s="27">
        <f t="shared" si="43"/>
        <v>0.13006577129793398</v>
      </c>
      <c r="G579" s="27">
        <f t="shared" si="43"/>
        <v>0.19989572465424946</v>
      </c>
      <c r="H579" s="27">
        <f t="shared" si="43"/>
        <v>0.12466179253037736</v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72"/>
  <sheetViews>
    <sheetView showGridLines="0" workbookViewId="0">
      <selection activeCell="O27" sqref="O27"/>
    </sheetView>
  </sheetViews>
  <sheetFormatPr baseColWidth="10" defaultColWidth="8.83203125" defaultRowHeight="16" outlineLevelRow="1"/>
  <cols>
    <col min="1" max="1" width="20" customWidth="1"/>
    <col min="2" max="8" width="16" customWidth="1"/>
    <col min="11" max="11" width="22" customWidth="1"/>
    <col min="12" max="12" width="8" customWidth="1"/>
  </cols>
  <sheetData>
    <row r="1" spans="1:12">
      <c r="A1" s="32" t="s">
        <v>276</v>
      </c>
      <c r="K1" s="28" t="s">
        <v>1</v>
      </c>
    </row>
    <row r="2" spans="1:12">
      <c r="A2" s="48" t="s">
        <v>277</v>
      </c>
      <c r="K2" t="s">
        <v>3</v>
      </c>
      <c r="L2" s="57" t="s">
        <v>4</v>
      </c>
    </row>
    <row r="3" spans="1:12">
      <c r="A3" s="32" t="s">
        <v>257</v>
      </c>
      <c r="K3" t="s">
        <v>6</v>
      </c>
      <c r="L3" s="50" t="s">
        <v>7</v>
      </c>
    </row>
    <row r="4" spans="1:12">
      <c r="A4" s="32" t="s">
        <v>8</v>
      </c>
      <c r="B4" s="32" t="s">
        <v>9</v>
      </c>
      <c r="C4" s="32" t="s">
        <v>10</v>
      </c>
      <c r="D4" s="32" t="s">
        <v>11</v>
      </c>
      <c r="E4" s="32" t="s">
        <v>12</v>
      </c>
      <c r="F4" s="32" t="s">
        <v>13</v>
      </c>
      <c r="G4" s="32" t="s">
        <v>14</v>
      </c>
      <c r="H4" s="32" t="s">
        <v>15</v>
      </c>
      <c r="K4" t="s">
        <v>16</v>
      </c>
      <c r="L4" s="50" t="s">
        <v>7</v>
      </c>
    </row>
    <row r="5" spans="1:12">
      <c r="A5" t="s">
        <v>17</v>
      </c>
      <c r="B5" s="26">
        <f>IF(SUMIFS('NSE - NIFTY Index Options'!$L:$L,'NSE - NIFTY Index Options'!$C:$C,$A5,'NSE - NIFTY Index Options'!$B:$B,B$4,'NSE - NIFTY Index Options'!$H:$H,"Monthly*")+SUMIFS('NSE - Other Index Options'!$L:$L,'NSE - Other Index Options'!$C:$C,$A5,'NSE - Other Index Options'!$B:$B,B$4,'NSE - Other Index Options'!$H:$H,"Monthly*")=0,"",SUMIFS('NSE - NIFTY Index Options'!$L:$L,'NSE - NIFTY Index Options'!$C:$C,$A5,'NSE - NIFTY Index Options'!$B:$B,B$4,'NSE - NIFTY Index Options'!$H:$H,"Monthly*")+SUMIFS('NSE - Other Index Options'!$L:$L,'NSE - Other Index Options'!$C:$C,$A5,'NSE - Other Index Options'!$B:$B,B$4,'NSE - Other Index Options'!$H:$H,"Monthly*"))</f>
        <v>48.533500000000004</v>
      </c>
      <c r="C5" s="26">
        <f>IF(SUMIFS('NSE - NIFTY Index Options'!$L:$L,'NSE - NIFTY Index Options'!$C:$C,$A5,'NSE - NIFTY Index Options'!$B:$B,C$4,'NSE - NIFTY Index Options'!$H:$H,"Monthly*")+SUMIFS('NSE - Other Index Options'!$L:$L,'NSE - Other Index Options'!$C:$C,$A5,'NSE - Other Index Options'!$B:$B,C$4,'NSE - Other Index Options'!$H:$H,"Monthly*")=0,"",SUMIFS('NSE - NIFTY Index Options'!$L:$L,'NSE - NIFTY Index Options'!$C:$C,$A5,'NSE - NIFTY Index Options'!$B:$B,C$4,'NSE - NIFTY Index Options'!$H:$H,"Monthly*")+SUMIFS('NSE - Other Index Options'!$L:$L,'NSE - Other Index Options'!$C:$C,$A5,'NSE - Other Index Options'!$B:$B,C$4,'NSE - Other Index Options'!$H:$H,"Monthly*"))</f>
        <v>58.678699999999992</v>
      </c>
      <c r="D5" s="26">
        <f>IF(SUMIFS('NSE - NIFTY Index Options'!$L:$L,'NSE - NIFTY Index Options'!$C:$C,$A5,'NSE - NIFTY Index Options'!$B:$B,D$4,'NSE - NIFTY Index Options'!$H:$H,"Monthly*")+SUMIFS('NSE - Other Index Options'!$L:$L,'NSE - Other Index Options'!$C:$C,$A5,'NSE - Other Index Options'!$B:$B,D$4,'NSE - Other Index Options'!$H:$H,"Monthly*")=0,"",SUMIFS('NSE - NIFTY Index Options'!$L:$L,'NSE - NIFTY Index Options'!$C:$C,$A5,'NSE - NIFTY Index Options'!$B:$B,D$4,'NSE - NIFTY Index Options'!$H:$H,"Monthly*")+SUMIFS('NSE - Other Index Options'!$L:$L,'NSE - Other Index Options'!$C:$C,$A5,'NSE - Other Index Options'!$B:$B,D$4,'NSE - Other Index Options'!$H:$H,"Monthly*"))</f>
        <v>55.896900000000002</v>
      </c>
      <c r="E5" s="26">
        <f>IF(SUMIFS('NSE - NIFTY Index Options'!$L:$L,'NSE - NIFTY Index Options'!$C:$C,$A5,'NSE - NIFTY Index Options'!$B:$B,E$4,'NSE - NIFTY Index Options'!$H:$H,"Monthly*")+SUMIFS('NSE - Other Index Options'!$L:$L,'NSE - Other Index Options'!$C:$C,$A5,'NSE - Other Index Options'!$B:$B,E$4,'NSE - Other Index Options'!$H:$H,"Monthly*")=0,"",SUMIFS('NSE - NIFTY Index Options'!$L:$L,'NSE - NIFTY Index Options'!$C:$C,$A5,'NSE - NIFTY Index Options'!$B:$B,E$4,'NSE - NIFTY Index Options'!$H:$H,"Monthly*")+SUMIFS('NSE - Other Index Options'!$L:$L,'NSE - Other Index Options'!$C:$C,$A5,'NSE - Other Index Options'!$B:$B,E$4,'NSE - Other Index Options'!$H:$H,"Monthly*"))</f>
        <v>59.471200000000003</v>
      </c>
      <c r="F5" s="26">
        <f>IF(SUMIFS('NSE - NIFTY Index Options'!$L:$L,'NSE - NIFTY Index Options'!$C:$C,$A5,'NSE - NIFTY Index Options'!$B:$B,F$4,'NSE - NIFTY Index Options'!$H:$H,"Monthly*")+SUMIFS('NSE - Other Index Options'!$L:$L,'NSE - Other Index Options'!$C:$C,$A5,'NSE - Other Index Options'!$B:$B,F$4,'NSE - Other Index Options'!$H:$H,"Monthly*")=0,"",SUMIFS('NSE - NIFTY Index Options'!$L:$L,'NSE - NIFTY Index Options'!$C:$C,$A5,'NSE - NIFTY Index Options'!$B:$B,F$4,'NSE - NIFTY Index Options'!$H:$H,"Monthly*")+SUMIFS('NSE - Other Index Options'!$L:$L,'NSE - Other Index Options'!$C:$C,$A5,'NSE - Other Index Options'!$B:$B,F$4,'NSE - Other Index Options'!$H:$H,"Monthly*"))</f>
        <v>61.270300000000006</v>
      </c>
      <c r="G5" s="26" t="str">
        <f>IF(SUMIFS('NSE - NIFTY Index Options'!$L:$L,'NSE - NIFTY Index Options'!$C:$C,$A5,'NSE - NIFTY Index Options'!$B:$B,G$4,'NSE - NIFTY Index Options'!$H:$H,"Monthly*")+SUMIFS('NSE - Other Index Options'!$L:$L,'NSE - Other Index Options'!$C:$C,$A5,'NSE - Other Index Options'!$B:$B,G$4,'NSE - Other Index Options'!$H:$H,"Monthly*")=0,"",SUMIFS('NSE - NIFTY Index Options'!$L:$L,'NSE - NIFTY Index Options'!$C:$C,$A5,'NSE - NIFTY Index Options'!$B:$B,G$4,'NSE - NIFTY Index Options'!$H:$H,"Monthly*")+SUMIFS('NSE - Other Index Options'!$L:$L,'NSE - Other Index Options'!$C:$C,$A5,'NSE - Other Index Options'!$B:$B,G$4,'NSE - Other Index Options'!$H:$H,"Monthly*"))</f>
        <v/>
      </c>
      <c r="H5" s="26">
        <f t="shared" ref="H5:H36" si="0">IF(SUM(B5:G5)=0,"",SUM(B5:G5))</f>
        <v>283.85060000000004</v>
      </c>
      <c r="K5" t="s">
        <v>18</v>
      </c>
      <c r="L5" s="57" t="s">
        <v>4</v>
      </c>
    </row>
    <row r="6" spans="1:12">
      <c r="A6" t="s">
        <v>19</v>
      </c>
      <c r="B6" s="26">
        <f>IF(SUMIFS('NSE - NIFTY Index Options'!$L:$L,'NSE - NIFTY Index Options'!$C:$C,$A6,'NSE - NIFTY Index Options'!$B:$B,B$4,'NSE - NIFTY Index Options'!$H:$H,"Monthly*")+SUMIFS('NSE - Other Index Options'!$L:$L,'NSE - Other Index Options'!$C:$C,$A6,'NSE - Other Index Options'!$B:$B,B$4,'NSE - Other Index Options'!$H:$H,"Monthly*")=0,"",SUMIFS('NSE - NIFTY Index Options'!$L:$L,'NSE - NIFTY Index Options'!$C:$C,$A6,'NSE - NIFTY Index Options'!$B:$B,B$4,'NSE - NIFTY Index Options'!$H:$H,"Monthly*")+SUMIFS('NSE - Other Index Options'!$L:$L,'NSE - Other Index Options'!$C:$C,$A6,'NSE - Other Index Options'!$B:$B,B$4,'NSE - Other Index Options'!$H:$H,"Monthly*"))</f>
        <v>53.093900000000005</v>
      </c>
      <c r="C6" s="26">
        <f>IF(SUMIFS('NSE - NIFTY Index Options'!$L:$L,'NSE - NIFTY Index Options'!$C:$C,$A6,'NSE - NIFTY Index Options'!$B:$B,C$4,'NSE - NIFTY Index Options'!$H:$H,"Monthly*")+SUMIFS('NSE - Other Index Options'!$L:$L,'NSE - Other Index Options'!$C:$C,$A6,'NSE - Other Index Options'!$B:$B,C$4,'NSE - Other Index Options'!$H:$H,"Monthly*")=0,"",SUMIFS('NSE - NIFTY Index Options'!$L:$L,'NSE - NIFTY Index Options'!$C:$C,$A6,'NSE - NIFTY Index Options'!$B:$B,C$4,'NSE - NIFTY Index Options'!$H:$H,"Monthly*")+SUMIFS('NSE - Other Index Options'!$L:$L,'NSE - Other Index Options'!$C:$C,$A6,'NSE - Other Index Options'!$B:$B,C$4,'NSE - Other Index Options'!$H:$H,"Monthly*"))</f>
        <v>41.27389999999999</v>
      </c>
      <c r="D6" s="26">
        <f>IF(SUMIFS('NSE - NIFTY Index Options'!$L:$L,'NSE - NIFTY Index Options'!$C:$C,$A6,'NSE - NIFTY Index Options'!$B:$B,D$4,'NSE - NIFTY Index Options'!$H:$H,"Monthly*")+SUMIFS('NSE - Other Index Options'!$L:$L,'NSE - Other Index Options'!$C:$C,$A6,'NSE - Other Index Options'!$B:$B,D$4,'NSE - Other Index Options'!$H:$H,"Monthly*")=0,"",SUMIFS('NSE - NIFTY Index Options'!$L:$L,'NSE - NIFTY Index Options'!$C:$C,$A6,'NSE - NIFTY Index Options'!$B:$B,D$4,'NSE - NIFTY Index Options'!$H:$H,"Monthly*")+SUMIFS('NSE - Other Index Options'!$L:$L,'NSE - Other Index Options'!$C:$C,$A6,'NSE - Other Index Options'!$B:$B,D$4,'NSE - Other Index Options'!$H:$H,"Monthly*"))</f>
        <v>60.072400000000002</v>
      </c>
      <c r="E6" s="26">
        <f>IF(SUMIFS('NSE - NIFTY Index Options'!$L:$L,'NSE - NIFTY Index Options'!$C:$C,$A6,'NSE - NIFTY Index Options'!$B:$B,E$4,'NSE - NIFTY Index Options'!$H:$H,"Monthly*")+SUMIFS('NSE - Other Index Options'!$L:$L,'NSE - Other Index Options'!$C:$C,$A6,'NSE - Other Index Options'!$B:$B,E$4,'NSE - Other Index Options'!$H:$H,"Monthly*")=0,"",SUMIFS('NSE - NIFTY Index Options'!$L:$L,'NSE - NIFTY Index Options'!$C:$C,$A6,'NSE - NIFTY Index Options'!$B:$B,E$4,'NSE - NIFTY Index Options'!$H:$H,"Monthly*")+SUMIFS('NSE - Other Index Options'!$L:$L,'NSE - Other Index Options'!$C:$C,$A6,'NSE - Other Index Options'!$B:$B,E$4,'NSE - Other Index Options'!$H:$H,"Monthly*"))</f>
        <v>40.418199999999999</v>
      </c>
      <c r="F6" s="26">
        <f>IF(SUMIFS('NSE - NIFTY Index Options'!$L:$L,'NSE - NIFTY Index Options'!$C:$C,$A6,'NSE - NIFTY Index Options'!$B:$B,F$4,'NSE - NIFTY Index Options'!$H:$H,"Monthly*")+SUMIFS('NSE - Other Index Options'!$L:$L,'NSE - Other Index Options'!$C:$C,$A6,'NSE - Other Index Options'!$B:$B,F$4,'NSE - Other Index Options'!$H:$H,"Monthly*")=0,"",SUMIFS('NSE - NIFTY Index Options'!$L:$L,'NSE - NIFTY Index Options'!$C:$C,$A6,'NSE - NIFTY Index Options'!$B:$B,F$4,'NSE - NIFTY Index Options'!$H:$H,"Monthly*")+SUMIFS('NSE - Other Index Options'!$L:$L,'NSE - Other Index Options'!$C:$C,$A6,'NSE - Other Index Options'!$B:$B,F$4,'NSE - Other Index Options'!$H:$H,"Monthly*"))</f>
        <v>48.346499999999999</v>
      </c>
      <c r="G6" s="26" t="str">
        <f>IF(SUMIFS('NSE - NIFTY Index Options'!$L:$L,'NSE - NIFTY Index Options'!$C:$C,$A6,'NSE - NIFTY Index Options'!$B:$B,G$4,'NSE - NIFTY Index Options'!$H:$H,"Monthly*")+SUMIFS('NSE - Other Index Options'!$L:$L,'NSE - Other Index Options'!$C:$C,$A6,'NSE - Other Index Options'!$B:$B,G$4,'NSE - Other Index Options'!$H:$H,"Monthly*")=0,"",SUMIFS('NSE - NIFTY Index Options'!$L:$L,'NSE - NIFTY Index Options'!$C:$C,$A6,'NSE - NIFTY Index Options'!$B:$B,G$4,'NSE - NIFTY Index Options'!$H:$H,"Monthly*")+SUMIFS('NSE - Other Index Options'!$L:$L,'NSE - Other Index Options'!$C:$C,$A6,'NSE - Other Index Options'!$B:$B,G$4,'NSE - Other Index Options'!$H:$H,"Monthly*"))</f>
        <v/>
      </c>
      <c r="H6" s="26">
        <f t="shared" si="0"/>
        <v>243.20490000000001</v>
      </c>
      <c r="K6" t="s">
        <v>20</v>
      </c>
      <c r="L6" s="57" t="s">
        <v>4</v>
      </c>
    </row>
    <row r="7" spans="1:12">
      <c r="A7" t="s">
        <v>21</v>
      </c>
      <c r="B7" s="26">
        <f>IF(SUMIFS('NSE - NIFTY Index Options'!$L:$L,'NSE - NIFTY Index Options'!$C:$C,$A7,'NSE - NIFTY Index Options'!$B:$B,B$4,'NSE - NIFTY Index Options'!$H:$H,"Monthly*")+SUMIFS('NSE - Other Index Options'!$L:$L,'NSE - Other Index Options'!$C:$C,$A7,'NSE - Other Index Options'!$B:$B,B$4,'NSE - Other Index Options'!$H:$H,"Monthly*")=0,"",SUMIFS('NSE - NIFTY Index Options'!$L:$L,'NSE - NIFTY Index Options'!$C:$C,$A7,'NSE - NIFTY Index Options'!$B:$B,B$4,'NSE - NIFTY Index Options'!$H:$H,"Monthly*")+SUMIFS('NSE - Other Index Options'!$L:$L,'NSE - Other Index Options'!$C:$C,$A7,'NSE - Other Index Options'!$B:$B,B$4,'NSE - Other Index Options'!$H:$H,"Monthly*"))</f>
        <v>40.051100000000005</v>
      </c>
      <c r="C7" s="26">
        <f>IF(SUMIFS('NSE - NIFTY Index Options'!$L:$L,'NSE - NIFTY Index Options'!$C:$C,$A7,'NSE - NIFTY Index Options'!$B:$B,C$4,'NSE - NIFTY Index Options'!$H:$H,"Monthly*")+SUMIFS('NSE - Other Index Options'!$L:$L,'NSE - Other Index Options'!$C:$C,$A7,'NSE - Other Index Options'!$B:$B,C$4,'NSE - Other Index Options'!$H:$H,"Monthly*")=0,"",SUMIFS('NSE - NIFTY Index Options'!$L:$L,'NSE - NIFTY Index Options'!$C:$C,$A7,'NSE - NIFTY Index Options'!$B:$B,C$4,'NSE - NIFTY Index Options'!$H:$H,"Monthly*")+SUMIFS('NSE - Other Index Options'!$L:$L,'NSE - Other Index Options'!$C:$C,$A7,'NSE - Other Index Options'!$B:$B,C$4,'NSE - Other Index Options'!$H:$H,"Monthly*"))</f>
        <v>54.263300000000001</v>
      </c>
      <c r="D7" s="26">
        <f>IF(SUMIFS('NSE - NIFTY Index Options'!$L:$L,'NSE - NIFTY Index Options'!$C:$C,$A7,'NSE - NIFTY Index Options'!$B:$B,D$4,'NSE - NIFTY Index Options'!$H:$H,"Monthly*")+SUMIFS('NSE - Other Index Options'!$L:$L,'NSE - Other Index Options'!$C:$C,$A7,'NSE - Other Index Options'!$B:$B,D$4,'NSE - Other Index Options'!$H:$H,"Monthly*")=0,"",SUMIFS('NSE - NIFTY Index Options'!$L:$L,'NSE - NIFTY Index Options'!$C:$C,$A7,'NSE - NIFTY Index Options'!$B:$B,D$4,'NSE - NIFTY Index Options'!$H:$H,"Monthly*")+SUMIFS('NSE - Other Index Options'!$L:$L,'NSE - Other Index Options'!$C:$C,$A7,'NSE - Other Index Options'!$B:$B,D$4,'NSE - Other Index Options'!$H:$H,"Monthly*"))</f>
        <v>65.619</v>
      </c>
      <c r="E7" s="26">
        <f>IF(SUMIFS('NSE - NIFTY Index Options'!$L:$L,'NSE - NIFTY Index Options'!$C:$C,$A7,'NSE - NIFTY Index Options'!$B:$B,E$4,'NSE - NIFTY Index Options'!$H:$H,"Monthly*")+SUMIFS('NSE - Other Index Options'!$L:$L,'NSE - Other Index Options'!$C:$C,$A7,'NSE - Other Index Options'!$B:$B,E$4,'NSE - Other Index Options'!$H:$H,"Monthly*")=0,"",SUMIFS('NSE - NIFTY Index Options'!$L:$L,'NSE - NIFTY Index Options'!$C:$C,$A7,'NSE - NIFTY Index Options'!$B:$B,E$4,'NSE - NIFTY Index Options'!$H:$H,"Monthly*")+SUMIFS('NSE - Other Index Options'!$L:$L,'NSE - Other Index Options'!$C:$C,$A7,'NSE - Other Index Options'!$B:$B,E$4,'NSE - Other Index Options'!$H:$H,"Monthly*"))</f>
        <v>70.743600000000001</v>
      </c>
      <c r="F7" s="26">
        <f>IF(SUMIFS('NSE - NIFTY Index Options'!$L:$L,'NSE - NIFTY Index Options'!$C:$C,$A7,'NSE - NIFTY Index Options'!$B:$B,F$4,'NSE - NIFTY Index Options'!$H:$H,"Monthly*")+SUMIFS('NSE - Other Index Options'!$L:$L,'NSE - Other Index Options'!$C:$C,$A7,'NSE - Other Index Options'!$B:$B,F$4,'NSE - Other Index Options'!$H:$H,"Monthly*")=0,"",SUMIFS('NSE - NIFTY Index Options'!$L:$L,'NSE - NIFTY Index Options'!$C:$C,$A7,'NSE - NIFTY Index Options'!$B:$B,F$4,'NSE - NIFTY Index Options'!$H:$H,"Monthly*")+SUMIFS('NSE - Other Index Options'!$L:$L,'NSE - Other Index Options'!$C:$C,$A7,'NSE - Other Index Options'!$B:$B,F$4,'NSE - Other Index Options'!$H:$H,"Monthly*"))</f>
        <v>68.753699999999981</v>
      </c>
      <c r="G7" s="26" t="str">
        <f>IF(SUMIFS('NSE - NIFTY Index Options'!$L:$L,'NSE - NIFTY Index Options'!$C:$C,$A7,'NSE - NIFTY Index Options'!$B:$B,G$4,'NSE - NIFTY Index Options'!$H:$H,"Monthly*")+SUMIFS('NSE - Other Index Options'!$L:$L,'NSE - Other Index Options'!$C:$C,$A7,'NSE - Other Index Options'!$B:$B,G$4,'NSE - Other Index Options'!$H:$H,"Monthly*")=0,"",SUMIFS('NSE - NIFTY Index Options'!$L:$L,'NSE - NIFTY Index Options'!$C:$C,$A7,'NSE - NIFTY Index Options'!$B:$B,G$4,'NSE - NIFTY Index Options'!$H:$H,"Monthly*")+SUMIFS('NSE - Other Index Options'!$L:$L,'NSE - Other Index Options'!$C:$C,$A7,'NSE - Other Index Options'!$B:$B,G$4,'NSE - Other Index Options'!$H:$H,"Monthly*"))</f>
        <v/>
      </c>
      <c r="H7" s="26">
        <f t="shared" si="0"/>
        <v>299.4307</v>
      </c>
      <c r="K7" t="s">
        <v>22</v>
      </c>
      <c r="L7" s="57" t="s">
        <v>4</v>
      </c>
    </row>
    <row r="8" spans="1:12">
      <c r="A8" t="s">
        <v>23</v>
      </c>
      <c r="B8" s="26">
        <f>IF(SUMIFS('NSE - NIFTY Index Options'!$L:$L,'NSE - NIFTY Index Options'!$C:$C,$A8,'NSE - NIFTY Index Options'!$B:$B,B$4,'NSE - NIFTY Index Options'!$H:$H,"Monthly*")+SUMIFS('NSE - Other Index Options'!$L:$L,'NSE - Other Index Options'!$C:$C,$A8,'NSE - Other Index Options'!$B:$B,B$4,'NSE - Other Index Options'!$H:$H,"Monthly*")=0,"",SUMIFS('NSE - NIFTY Index Options'!$L:$L,'NSE - NIFTY Index Options'!$C:$C,$A8,'NSE - NIFTY Index Options'!$B:$B,B$4,'NSE - NIFTY Index Options'!$H:$H,"Monthly*")+SUMIFS('NSE - Other Index Options'!$L:$L,'NSE - Other Index Options'!$C:$C,$A8,'NSE - Other Index Options'!$B:$B,B$4,'NSE - Other Index Options'!$H:$H,"Monthly*"))</f>
        <v>79.302999999999997</v>
      </c>
      <c r="C8" s="26">
        <f>IF(SUMIFS('NSE - NIFTY Index Options'!$L:$L,'NSE - NIFTY Index Options'!$C:$C,$A8,'NSE - NIFTY Index Options'!$B:$B,C$4,'NSE - NIFTY Index Options'!$H:$H,"Monthly*")+SUMIFS('NSE - Other Index Options'!$L:$L,'NSE - Other Index Options'!$C:$C,$A8,'NSE - Other Index Options'!$B:$B,C$4,'NSE - Other Index Options'!$H:$H,"Monthly*")=0,"",SUMIFS('NSE - NIFTY Index Options'!$L:$L,'NSE - NIFTY Index Options'!$C:$C,$A8,'NSE - NIFTY Index Options'!$B:$B,C$4,'NSE - NIFTY Index Options'!$H:$H,"Monthly*")+SUMIFS('NSE - Other Index Options'!$L:$L,'NSE - Other Index Options'!$C:$C,$A8,'NSE - Other Index Options'!$B:$B,C$4,'NSE - Other Index Options'!$H:$H,"Monthly*"))</f>
        <v>116.43260000000002</v>
      </c>
      <c r="D8" s="26">
        <f>IF(SUMIFS('NSE - NIFTY Index Options'!$L:$L,'NSE - NIFTY Index Options'!$C:$C,$A8,'NSE - NIFTY Index Options'!$B:$B,D$4,'NSE - NIFTY Index Options'!$H:$H,"Monthly*")+SUMIFS('NSE - Other Index Options'!$L:$L,'NSE - Other Index Options'!$C:$C,$A8,'NSE - Other Index Options'!$B:$B,D$4,'NSE - Other Index Options'!$H:$H,"Monthly*")=0,"",SUMIFS('NSE - NIFTY Index Options'!$L:$L,'NSE - NIFTY Index Options'!$C:$C,$A8,'NSE - NIFTY Index Options'!$B:$B,D$4,'NSE - NIFTY Index Options'!$H:$H,"Monthly*")+SUMIFS('NSE - Other Index Options'!$L:$L,'NSE - Other Index Options'!$C:$C,$A8,'NSE - Other Index Options'!$B:$B,D$4,'NSE - Other Index Options'!$H:$H,"Monthly*"))</f>
        <v>67.228499999999997</v>
      </c>
      <c r="E8" s="26">
        <f>IF(SUMIFS('NSE - NIFTY Index Options'!$L:$L,'NSE - NIFTY Index Options'!$C:$C,$A8,'NSE - NIFTY Index Options'!$B:$B,E$4,'NSE - NIFTY Index Options'!$H:$H,"Monthly*")+SUMIFS('NSE - Other Index Options'!$L:$L,'NSE - Other Index Options'!$C:$C,$A8,'NSE - Other Index Options'!$B:$B,E$4,'NSE - Other Index Options'!$H:$H,"Monthly*")=0,"",SUMIFS('NSE - NIFTY Index Options'!$L:$L,'NSE - NIFTY Index Options'!$C:$C,$A8,'NSE - NIFTY Index Options'!$B:$B,E$4,'NSE - NIFTY Index Options'!$H:$H,"Monthly*")+SUMIFS('NSE - Other Index Options'!$L:$L,'NSE - Other Index Options'!$C:$C,$A8,'NSE - Other Index Options'!$B:$B,E$4,'NSE - Other Index Options'!$H:$H,"Monthly*"))</f>
        <v>68.134299999999996</v>
      </c>
      <c r="F8" s="26">
        <f>IF(SUMIFS('NSE - NIFTY Index Options'!$L:$L,'NSE - NIFTY Index Options'!$C:$C,$A8,'NSE - NIFTY Index Options'!$B:$B,F$4,'NSE - NIFTY Index Options'!$H:$H,"Monthly*")+SUMIFS('NSE - Other Index Options'!$L:$L,'NSE - Other Index Options'!$C:$C,$A8,'NSE - Other Index Options'!$B:$B,F$4,'NSE - Other Index Options'!$H:$H,"Monthly*")=0,"",SUMIFS('NSE - NIFTY Index Options'!$L:$L,'NSE - NIFTY Index Options'!$C:$C,$A8,'NSE - NIFTY Index Options'!$B:$B,F$4,'NSE - NIFTY Index Options'!$H:$H,"Monthly*")+SUMIFS('NSE - Other Index Options'!$L:$L,'NSE - Other Index Options'!$C:$C,$A8,'NSE - Other Index Options'!$B:$B,F$4,'NSE - Other Index Options'!$H:$H,"Monthly*"))</f>
        <v>109.97009999999999</v>
      </c>
      <c r="G8" s="26" t="str">
        <f>IF(SUMIFS('NSE - NIFTY Index Options'!$L:$L,'NSE - NIFTY Index Options'!$C:$C,$A8,'NSE - NIFTY Index Options'!$B:$B,G$4,'NSE - NIFTY Index Options'!$H:$H,"Monthly*")+SUMIFS('NSE - Other Index Options'!$L:$L,'NSE - Other Index Options'!$C:$C,$A8,'NSE - Other Index Options'!$B:$B,G$4,'NSE - Other Index Options'!$H:$H,"Monthly*")=0,"",SUMIFS('NSE - NIFTY Index Options'!$L:$L,'NSE - NIFTY Index Options'!$C:$C,$A8,'NSE - NIFTY Index Options'!$B:$B,G$4,'NSE - NIFTY Index Options'!$H:$H,"Monthly*")+SUMIFS('NSE - Other Index Options'!$L:$L,'NSE - Other Index Options'!$C:$C,$A8,'NSE - Other Index Options'!$B:$B,G$4,'NSE - Other Index Options'!$H:$H,"Monthly*"))</f>
        <v/>
      </c>
      <c r="H8" s="26">
        <f t="shared" si="0"/>
        <v>441.06850000000003</v>
      </c>
      <c r="K8" t="s">
        <v>24</v>
      </c>
      <c r="L8" s="57" t="s">
        <v>4</v>
      </c>
    </row>
    <row r="9" spans="1:12">
      <c r="A9" t="s">
        <v>25</v>
      </c>
      <c r="B9" s="26">
        <f>IF(SUMIFS('NSE - NIFTY Index Options'!$L:$L,'NSE - NIFTY Index Options'!$C:$C,$A9,'NSE - NIFTY Index Options'!$B:$B,B$4,'NSE - NIFTY Index Options'!$H:$H,"Monthly*")+SUMIFS('NSE - Other Index Options'!$L:$L,'NSE - Other Index Options'!$C:$C,$A9,'NSE - Other Index Options'!$B:$B,B$4,'NSE - Other Index Options'!$H:$H,"Monthly*")=0,"",SUMIFS('NSE - NIFTY Index Options'!$L:$L,'NSE - NIFTY Index Options'!$C:$C,$A9,'NSE - NIFTY Index Options'!$B:$B,B$4,'NSE - NIFTY Index Options'!$H:$H,"Monthly*")+SUMIFS('NSE - Other Index Options'!$L:$L,'NSE - Other Index Options'!$C:$C,$A9,'NSE - Other Index Options'!$B:$B,B$4,'NSE - Other Index Options'!$H:$H,"Monthly*"))</f>
        <v>139.72969999999998</v>
      </c>
      <c r="C9" s="26">
        <f>IF(SUMIFS('NSE - NIFTY Index Options'!$L:$L,'NSE - NIFTY Index Options'!$C:$C,$A9,'NSE - NIFTY Index Options'!$B:$B,C$4,'NSE - NIFTY Index Options'!$H:$H,"Monthly*")+SUMIFS('NSE - Other Index Options'!$L:$L,'NSE - Other Index Options'!$C:$C,$A9,'NSE - Other Index Options'!$B:$B,C$4,'NSE - Other Index Options'!$H:$H,"Monthly*")=0,"",SUMIFS('NSE - NIFTY Index Options'!$L:$L,'NSE - NIFTY Index Options'!$C:$C,$A9,'NSE - NIFTY Index Options'!$B:$B,C$4,'NSE - NIFTY Index Options'!$H:$H,"Monthly*")+SUMIFS('NSE - Other Index Options'!$L:$L,'NSE - Other Index Options'!$C:$C,$A9,'NSE - Other Index Options'!$B:$B,C$4,'NSE - Other Index Options'!$H:$H,"Monthly*"))</f>
        <v>179.07909999999995</v>
      </c>
      <c r="D9" s="26" t="str">
        <f>IF(SUMIFS('NSE - NIFTY Index Options'!$L:$L,'NSE - NIFTY Index Options'!$C:$C,$A9,'NSE - NIFTY Index Options'!$B:$B,D$4,'NSE - NIFTY Index Options'!$H:$H,"Monthly*")+SUMIFS('NSE - Other Index Options'!$L:$L,'NSE - Other Index Options'!$C:$C,$A9,'NSE - Other Index Options'!$B:$B,D$4,'NSE - Other Index Options'!$H:$H,"Monthly*")=0,"",SUMIFS('NSE - NIFTY Index Options'!$L:$L,'NSE - NIFTY Index Options'!$C:$C,$A9,'NSE - NIFTY Index Options'!$B:$B,D$4,'NSE - NIFTY Index Options'!$H:$H,"Monthly*")+SUMIFS('NSE - Other Index Options'!$L:$L,'NSE - Other Index Options'!$C:$C,$A9,'NSE - Other Index Options'!$B:$B,D$4,'NSE - Other Index Options'!$H:$H,"Monthly*"))</f>
        <v/>
      </c>
      <c r="E9" s="26" t="str">
        <f>IF(SUMIFS('NSE - NIFTY Index Options'!$L:$L,'NSE - NIFTY Index Options'!$C:$C,$A9,'NSE - NIFTY Index Options'!$B:$B,E$4,'NSE - NIFTY Index Options'!$H:$H,"Monthly*")+SUMIFS('NSE - Other Index Options'!$L:$L,'NSE - Other Index Options'!$C:$C,$A9,'NSE - Other Index Options'!$B:$B,E$4,'NSE - Other Index Options'!$H:$H,"Monthly*")=0,"",SUMIFS('NSE - NIFTY Index Options'!$L:$L,'NSE - NIFTY Index Options'!$C:$C,$A9,'NSE - NIFTY Index Options'!$B:$B,E$4,'NSE - NIFTY Index Options'!$H:$H,"Monthly*")+SUMIFS('NSE - Other Index Options'!$L:$L,'NSE - Other Index Options'!$C:$C,$A9,'NSE - Other Index Options'!$B:$B,E$4,'NSE - Other Index Options'!$H:$H,"Monthly*"))</f>
        <v/>
      </c>
      <c r="F9" s="26" t="str">
        <f>IF(SUMIFS('NSE - NIFTY Index Options'!$L:$L,'NSE - NIFTY Index Options'!$C:$C,$A9,'NSE - NIFTY Index Options'!$B:$B,F$4,'NSE - NIFTY Index Options'!$H:$H,"Monthly*")+SUMIFS('NSE - Other Index Options'!$L:$L,'NSE - Other Index Options'!$C:$C,$A9,'NSE - Other Index Options'!$B:$B,F$4,'NSE - Other Index Options'!$H:$H,"Monthly*")=0,"",SUMIFS('NSE - NIFTY Index Options'!$L:$L,'NSE - NIFTY Index Options'!$C:$C,$A9,'NSE - NIFTY Index Options'!$B:$B,F$4,'NSE - NIFTY Index Options'!$H:$H,"Monthly*")+SUMIFS('NSE - Other Index Options'!$L:$L,'NSE - Other Index Options'!$C:$C,$A9,'NSE - Other Index Options'!$B:$B,F$4,'NSE - Other Index Options'!$H:$H,"Monthly*"))</f>
        <v/>
      </c>
      <c r="G9" s="26" t="str">
        <f>IF(SUMIFS('NSE - NIFTY Index Options'!$L:$L,'NSE - NIFTY Index Options'!$C:$C,$A9,'NSE - NIFTY Index Options'!$B:$B,G$4,'NSE - NIFTY Index Options'!$H:$H,"Monthly*")+SUMIFS('NSE - Other Index Options'!$L:$L,'NSE - Other Index Options'!$C:$C,$A9,'NSE - Other Index Options'!$B:$B,G$4,'NSE - Other Index Options'!$H:$H,"Monthly*")=0,"",SUMIFS('NSE - NIFTY Index Options'!$L:$L,'NSE - NIFTY Index Options'!$C:$C,$A9,'NSE - NIFTY Index Options'!$B:$B,G$4,'NSE - NIFTY Index Options'!$H:$H,"Monthly*")+SUMIFS('NSE - Other Index Options'!$L:$L,'NSE - Other Index Options'!$C:$C,$A9,'NSE - Other Index Options'!$B:$B,G$4,'NSE - Other Index Options'!$H:$H,"Monthly*"))</f>
        <v/>
      </c>
      <c r="H9" s="26">
        <f t="shared" si="0"/>
        <v>318.80879999999991</v>
      </c>
      <c r="K9" t="s">
        <v>26</v>
      </c>
      <c r="L9" s="57" t="s">
        <v>4</v>
      </c>
    </row>
    <row r="10" spans="1:12">
      <c r="A10" t="s">
        <v>27</v>
      </c>
      <c r="B10" s="26">
        <f>IF(SUMIFS('NSE - NIFTY Index Options'!$L:$L,'NSE - NIFTY Index Options'!$C:$C,$A10,'NSE - NIFTY Index Options'!$B:$B,B$4,'NSE - NIFTY Index Options'!$H:$H,"Monthly*")+SUMIFS('NSE - Other Index Options'!$L:$L,'NSE - Other Index Options'!$C:$C,$A10,'NSE - Other Index Options'!$B:$B,B$4,'NSE - Other Index Options'!$H:$H,"Monthly*")=0,"",SUMIFS('NSE - NIFTY Index Options'!$L:$L,'NSE - NIFTY Index Options'!$C:$C,$A10,'NSE - NIFTY Index Options'!$B:$B,B$4,'NSE - NIFTY Index Options'!$H:$H,"Monthly*")+SUMIFS('NSE - Other Index Options'!$L:$L,'NSE - Other Index Options'!$C:$C,$A10,'NSE - Other Index Options'!$B:$B,B$4,'NSE - Other Index Options'!$H:$H,"Monthly*"))</f>
        <v>57.722700000000003</v>
      </c>
      <c r="C10" s="26">
        <f>IF(SUMIFS('NSE - NIFTY Index Options'!$L:$L,'NSE - NIFTY Index Options'!$C:$C,$A10,'NSE - NIFTY Index Options'!$B:$B,C$4,'NSE - NIFTY Index Options'!$H:$H,"Monthly*")+SUMIFS('NSE - Other Index Options'!$L:$L,'NSE - Other Index Options'!$C:$C,$A10,'NSE - Other Index Options'!$B:$B,C$4,'NSE - Other Index Options'!$H:$H,"Monthly*")=0,"",SUMIFS('NSE - NIFTY Index Options'!$L:$L,'NSE - NIFTY Index Options'!$C:$C,$A10,'NSE - NIFTY Index Options'!$B:$B,C$4,'NSE - NIFTY Index Options'!$H:$H,"Monthly*")+SUMIFS('NSE - Other Index Options'!$L:$L,'NSE - Other Index Options'!$C:$C,$A10,'NSE - Other Index Options'!$B:$B,C$4,'NSE - Other Index Options'!$H:$H,"Monthly*"))</f>
        <v>59.432300000000012</v>
      </c>
      <c r="D10" s="26">
        <f>IF(SUMIFS('NSE - NIFTY Index Options'!$L:$L,'NSE - NIFTY Index Options'!$C:$C,$A10,'NSE - NIFTY Index Options'!$B:$B,D$4,'NSE - NIFTY Index Options'!$H:$H,"Monthly*")+SUMIFS('NSE - Other Index Options'!$L:$L,'NSE - Other Index Options'!$C:$C,$A10,'NSE - Other Index Options'!$B:$B,D$4,'NSE - Other Index Options'!$H:$H,"Monthly*")=0,"",SUMIFS('NSE - NIFTY Index Options'!$L:$L,'NSE - NIFTY Index Options'!$C:$C,$A10,'NSE - NIFTY Index Options'!$B:$B,D$4,'NSE - NIFTY Index Options'!$H:$H,"Monthly*")+SUMIFS('NSE - Other Index Options'!$L:$L,'NSE - Other Index Options'!$C:$C,$A10,'NSE - Other Index Options'!$B:$B,D$4,'NSE - Other Index Options'!$H:$H,"Monthly*"))</f>
        <v>74.259299999999996</v>
      </c>
      <c r="E10" s="26" t="str">
        <f>IF(SUMIFS('NSE - NIFTY Index Options'!$L:$L,'NSE - NIFTY Index Options'!$C:$C,$A10,'NSE - NIFTY Index Options'!$B:$B,E$4,'NSE - NIFTY Index Options'!$H:$H,"Monthly*")+SUMIFS('NSE - Other Index Options'!$L:$L,'NSE - Other Index Options'!$C:$C,$A10,'NSE - Other Index Options'!$B:$B,E$4,'NSE - Other Index Options'!$H:$H,"Monthly*")=0,"",SUMIFS('NSE - NIFTY Index Options'!$L:$L,'NSE - NIFTY Index Options'!$C:$C,$A10,'NSE - NIFTY Index Options'!$B:$B,E$4,'NSE - NIFTY Index Options'!$H:$H,"Monthly*")+SUMIFS('NSE - Other Index Options'!$L:$L,'NSE - Other Index Options'!$C:$C,$A10,'NSE - Other Index Options'!$B:$B,E$4,'NSE - Other Index Options'!$H:$H,"Monthly*"))</f>
        <v/>
      </c>
      <c r="F10" s="26">
        <f>IF(SUMIFS('NSE - NIFTY Index Options'!$L:$L,'NSE - NIFTY Index Options'!$C:$C,$A10,'NSE - NIFTY Index Options'!$B:$B,F$4,'NSE - NIFTY Index Options'!$H:$H,"Monthly*")+SUMIFS('NSE - Other Index Options'!$L:$L,'NSE - Other Index Options'!$C:$C,$A10,'NSE - Other Index Options'!$B:$B,F$4,'NSE - Other Index Options'!$H:$H,"Monthly*")=0,"",SUMIFS('NSE - NIFTY Index Options'!$L:$L,'NSE - NIFTY Index Options'!$C:$C,$A10,'NSE - NIFTY Index Options'!$B:$B,F$4,'NSE - NIFTY Index Options'!$H:$H,"Monthly*")+SUMIFS('NSE - Other Index Options'!$L:$L,'NSE - Other Index Options'!$C:$C,$A10,'NSE - Other Index Options'!$B:$B,F$4,'NSE - Other Index Options'!$H:$H,"Monthly*"))</f>
        <v>50.056999999999995</v>
      </c>
      <c r="G10" s="26" t="str">
        <f>IF(SUMIFS('NSE - NIFTY Index Options'!$L:$L,'NSE - NIFTY Index Options'!$C:$C,$A10,'NSE - NIFTY Index Options'!$B:$B,G$4,'NSE - NIFTY Index Options'!$H:$H,"Monthly*")+SUMIFS('NSE - Other Index Options'!$L:$L,'NSE - Other Index Options'!$C:$C,$A10,'NSE - Other Index Options'!$B:$B,G$4,'NSE - Other Index Options'!$H:$H,"Monthly*")=0,"",SUMIFS('NSE - NIFTY Index Options'!$L:$L,'NSE - NIFTY Index Options'!$C:$C,$A10,'NSE - NIFTY Index Options'!$B:$B,G$4,'NSE - NIFTY Index Options'!$H:$H,"Monthly*")+SUMIFS('NSE - Other Index Options'!$L:$L,'NSE - Other Index Options'!$C:$C,$A10,'NSE - Other Index Options'!$B:$B,G$4,'NSE - Other Index Options'!$H:$H,"Monthly*"))</f>
        <v/>
      </c>
      <c r="H10" s="26">
        <f t="shared" si="0"/>
        <v>241.47130000000001</v>
      </c>
      <c r="K10" t="s">
        <v>28</v>
      </c>
      <c r="L10" s="58" t="s">
        <v>4</v>
      </c>
    </row>
    <row r="11" spans="1:12">
      <c r="A11" t="s">
        <v>29</v>
      </c>
      <c r="B11" s="26">
        <f>IF(SUMIFS('NSE - NIFTY Index Options'!$L:$L,'NSE - NIFTY Index Options'!$C:$C,$A11,'NSE - NIFTY Index Options'!$B:$B,B$4,'NSE - NIFTY Index Options'!$H:$H,"Monthly*")+SUMIFS('NSE - Other Index Options'!$L:$L,'NSE - Other Index Options'!$C:$C,$A11,'NSE - Other Index Options'!$B:$B,B$4,'NSE - Other Index Options'!$H:$H,"Monthly*")=0,"",SUMIFS('NSE - NIFTY Index Options'!$L:$L,'NSE - NIFTY Index Options'!$C:$C,$A11,'NSE - NIFTY Index Options'!$B:$B,B$4,'NSE - NIFTY Index Options'!$H:$H,"Monthly*")+SUMIFS('NSE - Other Index Options'!$L:$L,'NSE - Other Index Options'!$C:$C,$A11,'NSE - Other Index Options'!$B:$B,B$4,'NSE - Other Index Options'!$H:$H,"Monthly*"))</f>
        <v>64.493099999999998</v>
      </c>
      <c r="C11" s="26">
        <f>IF(SUMIFS('NSE - NIFTY Index Options'!$L:$L,'NSE - NIFTY Index Options'!$C:$C,$A11,'NSE - NIFTY Index Options'!$B:$B,C$4,'NSE - NIFTY Index Options'!$H:$H,"Monthly*")+SUMIFS('NSE - Other Index Options'!$L:$L,'NSE - Other Index Options'!$C:$C,$A11,'NSE - Other Index Options'!$B:$B,C$4,'NSE - Other Index Options'!$H:$H,"Monthly*")=0,"",SUMIFS('NSE - NIFTY Index Options'!$L:$L,'NSE - NIFTY Index Options'!$C:$C,$A11,'NSE - NIFTY Index Options'!$B:$B,C$4,'NSE - NIFTY Index Options'!$H:$H,"Monthly*")+SUMIFS('NSE - Other Index Options'!$L:$L,'NSE - Other Index Options'!$C:$C,$A11,'NSE - Other Index Options'!$B:$B,C$4,'NSE - Other Index Options'!$H:$H,"Monthly*"))</f>
        <v>69.3874</v>
      </c>
      <c r="D11" s="26">
        <f>IF(SUMIFS('NSE - NIFTY Index Options'!$L:$L,'NSE - NIFTY Index Options'!$C:$C,$A11,'NSE - NIFTY Index Options'!$B:$B,D$4,'NSE - NIFTY Index Options'!$H:$H,"Monthly*")+SUMIFS('NSE - Other Index Options'!$L:$L,'NSE - Other Index Options'!$C:$C,$A11,'NSE - Other Index Options'!$B:$B,D$4,'NSE - Other Index Options'!$H:$H,"Monthly*")=0,"",SUMIFS('NSE - NIFTY Index Options'!$L:$L,'NSE - NIFTY Index Options'!$C:$C,$A11,'NSE - NIFTY Index Options'!$B:$B,D$4,'NSE - NIFTY Index Options'!$H:$H,"Monthly*")+SUMIFS('NSE - Other Index Options'!$L:$L,'NSE - Other Index Options'!$C:$C,$A11,'NSE - Other Index Options'!$B:$B,D$4,'NSE - Other Index Options'!$H:$H,"Monthly*"))</f>
        <v>65.598399999999998</v>
      </c>
      <c r="E11" s="26">
        <f>IF(SUMIFS('NSE - NIFTY Index Options'!$L:$L,'NSE - NIFTY Index Options'!$C:$C,$A11,'NSE - NIFTY Index Options'!$B:$B,E$4,'NSE - NIFTY Index Options'!$H:$H,"Monthly*")+SUMIFS('NSE - Other Index Options'!$L:$L,'NSE - Other Index Options'!$C:$C,$A11,'NSE - Other Index Options'!$B:$B,E$4,'NSE - Other Index Options'!$H:$H,"Monthly*")=0,"",SUMIFS('NSE - NIFTY Index Options'!$L:$L,'NSE - NIFTY Index Options'!$C:$C,$A11,'NSE - NIFTY Index Options'!$B:$B,E$4,'NSE - NIFTY Index Options'!$H:$H,"Monthly*")+SUMIFS('NSE - Other Index Options'!$L:$L,'NSE - Other Index Options'!$C:$C,$A11,'NSE - Other Index Options'!$B:$B,E$4,'NSE - Other Index Options'!$H:$H,"Monthly*"))</f>
        <v>53.539899999999996</v>
      </c>
      <c r="F11" s="26">
        <f>IF(SUMIFS('NSE - NIFTY Index Options'!$L:$L,'NSE - NIFTY Index Options'!$C:$C,$A11,'NSE - NIFTY Index Options'!$B:$B,F$4,'NSE - NIFTY Index Options'!$H:$H,"Monthly*")+SUMIFS('NSE - Other Index Options'!$L:$L,'NSE - Other Index Options'!$C:$C,$A11,'NSE - Other Index Options'!$B:$B,F$4,'NSE - Other Index Options'!$H:$H,"Monthly*")=0,"",SUMIFS('NSE - NIFTY Index Options'!$L:$L,'NSE - NIFTY Index Options'!$C:$C,$A11,'NSE - NIFTY Index Options'!$B:$B,F$4,'NSE - NIFTY Index Options'!$H:$H,"Monthly*")+SUMIFS('NSE - Other Index Options'!$L:$L,'NSE - Other Index Options'!$C:$C,$A11,'NSE - Other Index Options'!$B:$B,F$4,'NSE - Other Index Options'!$H:$H,"Monthly*"))</f>
        <v>68.6083</v>
      </c>
      <c r="G11" s="26" t="str">
        <f>IF(SUMIFS('NSE - NIFTY Index Options'!$L:$L,'NSE - NIFTY Index Options'!$C:$C,$A11,'NSE - NIFTY Index Options'!$B:$B,G$4,'NSE - NIFTY Index Options'!$H:$H,"Monthly*")+SUMIFS('NSE - Other Index Options'!$L:$L,'NSE - Other Index Options'!$C:$C,$A11,'NSE - Other Index Options'!$B:$B,G$4,'NSE - Other Index Options'!$H:$H,"Monthly*")=0,"",SUMIFS('NSE - NIFTY Index Options'!$L:$L,'NSE - NIFTY Index Options'!$C:$C,$A11,'NSE - NIFTY Index Options'!$B:$B,G$4,'NSE - NIFTY Index Options'!$H:$H,"Monthly*")+SUMIFS('NSE - Other Index Options'!$L:$L,'NSE - Other Index Options'!$C:$C,$A11,'NSE - Other Index Options'!$B:$B,G$4,'NSE - Other Index Options'!$H:$H,"Monthly*"))</f>
        <v/>
      </c>
      <c r="H11" s="26">
        <f t="shared" si="0"/>
        <v>321.62709999999998</v>
      </c>
      <c r="K11" t="s">
        <v>30</v>
      </c>
      <c r="L11" s="59" t="s">
        <v>7</v>
      </c>
    </row>
    <row r="12" spans="1:12">
      <c r="A12" t="s">
        <v>31</v>
      </c>
      <c r="B12" s="26">
        <f>IF(SUMIFS('NSE - NIFTY Index Options'!$L:$L,'NSE - NIFTY Index Options'!$C:$C,$A12,'NSE - NIFTY Index Options'!$B:$B,B$4,'NSE - NIFTY Index Options'!$H:$H,"Monthly*")+SUMIFS('NSE - Other Index Options'!$L:$L,'NSE - Other Index Options'!$C:$C,$A12,'NSE - Other Index Options'!$B:$B,B$4,'NSE - Other Index Options'!$H:$H,"Monthly*")=0,"",SUMIFS('NSE - NIFTY Index Options'!$L:$L,'NSE - NIFTY Index Options'!$C:$C,$A12,'NSE - NIFTY Index Options'!$B:$B,B$4,'NSE - NIFTY Index Options'!$H:$H,"Monthly*")+SUMIFS('NSE - Other Index Options'!$L:$L,'NSE - Other Index Options'!$C:$C,$A12,'NSE - Other Index Options'!$B:$B,B$4,'NSE - Other Index Options'!$H:$H,"Monthly*"))</f>
        <v>141.15260000000001</v>
      </c>
      <c r="C12" s="26">
        <f>IF(SUMIFS('NSE - NIFTY Index Options'!$L:$L,'NSE - NIFTY Index Options'!$C:$C,$A12,'NSE - NIFTY Index Options'!$B:$B,C$4,'NSE - NIFTY Index Options'!$H:$H,"Monthly*")+SUMIFS('NSE - Other Index Options'!$L:$L,'NSE - Other Index Options'!$C:$C,$A12,'NSE - Other Index Options'!$B:$B,C$4,'NSE - Other Index Options'!$H:$H,"Monthly*")=0,"",SUMIFS('NSE - NIFTY Index Options'!$L:$L,'NSE - NIFTY Index Options'!$C:$C,$A12,'NSE - NIFTY Index Options'!$B:$B,C$4,'NSE - NIFTY Index Options'!$H:$H,"Monthly*")+SUMIFS('NSE - Other Index Options'!$L:$L,'NSE - Other Index Options'!$C:$C,$A12,'NSE - Other Index Options'!$B:$B,C$4,'NSE - Other Index Options'!$H:$H,"Monthly*"))</f>
        <v>65.504199999999997</v>
      </c>
      <c r="D12" s="26">
        <f>IF(SUMIFS('NSE - NIFTY Index Options'!$L:$L,'NSE - NIFTY Index Options'!$C:$C,$A12,'NSE - NIFTY Index Options'!$B:$B,D$4,'NSE - NIFTY Index Options'!$H:$H,"Monthly*")+SUMIFS('NSE - Other Index Options'!$L:$L,'NSE - Other Index Options'!$C:$C,$A12,'NSE - Other Index Options'!$B:$B,D$4,'NSE - Other Index Options'!$H:$H,"Monthly*")=0,"",SUMIFS('NSE - NIFTY Index Options'!$L:$L,'NSE - NIFTY Index Options'!$C:$C,$A12,'NSE - NIFTY Index Options'!$B:$B,D$4,'NSE - NIFTY Index Options'!$H:$H,"Monthly*")+SUMIFS('NSE - Other Index Options'!$L:$L,'NSE - Other Index Options'!$C:$C,$A12,'NSE - Other Index Options'!$B:$B,D$4,'NSE - Other Index Options'!$H:$H,"Monthly*"))</f>
        <v>75.228700000000003</v>
      </c>
      <c r="E12" s="26">
        <f>IF(SUMIFS('NSE - NIFTY Index Options'!$L:$L,'NSE - NIFTY Index Options'!$C:$C,$A12,'NSE - NIFTY Index Options'!$B:$B,E$4,'NSE - NIFTY Index Options'!$H:$H,"Monthly*")+SUMIFS('NSE - Other Index Options'!$L:$L,'NSE - Other Index Options'!$C:$C,$A12,'NSE - Other Index Options'!$B:$B,E$4,'NSE - Other Index Options'!$H:$H,"Monthly*")=0,"",SUMIFS('NSE - NIFTY Index Options'!$L:$L,'NSE - NIFTY Index Options'!$C:$C,$A12,'NSE - NIFTY Index Options'!$B:$B,E$4,'NSE - NIFTY Index Options'!$H:$H,"Monthly*")+SUMIFS('NSE - Other Index Options'!$L:$L,'NSE - Other Index Options'!$C:$C,$A12,'NSE - Other Index Options'!$B:$B,E$4,'NSE - Other Index Options'!$H:$H,"Monthly*"))</f>
        <v>96.852900000000005</v>
      </c>
      <c r="F12" s="26">
        <f>IF(SUMIFS('NSE - NIFTY Index Options'!$L:$L,'NSE - NIFTY Index Options'!$C:$C,$A12,'NSE - NIFTY Index Options'!$B:$B,F$4,'NSE - NIFTY Index Options'!$H:$H,"Monthly*")+SUMIFS('NSE - Other Index Options'!$L:$L,'NSE - Other Index Options'!$C:$C,$A12,'NSE - Other Index Options'!$B:$B,F$4,'NSE - Other Index Options'!$H:$H,"Monthly*")=0,"",SUMIFS('NSE - NIFTY Index Options'!$L:$L,'NSE - NIFTY Index Options'!$C:$C,$A12,'NSE - NIFTY Index Options'!$B:$B,F$4,'NSE - NIFTY Index Options'!$H:$H,"Monthly*")+SUMIFS('NSE - Other Index Options'!$L:$L,'NSE - Other Index Options'!$C:$C,$A12,'NSE - Other Index Options'!$B:$B,F$4,'NSE - Other Index Options'!$H:$H,"Monthly*"))</f>
        <v>144.91550000000001</v>
      </c>
      <c r="G12" s="26" t="str">
        <f>IF(SUMIFS('NSE - NIFTY Index Options'!$L:$L,'NSE - NIFTY Index Options'!$C:$C,$A12,'NSE - NIFTY Index Options'!$B:$B,G$4,'NSE - NIFTY Index Options'!$H:$H,"Monthly*")+SUMIFS('NSE - Other Index Options'!$L:$L,'NSE - Other Index Options'!$C:$C,$A12,'NSE - Other Index Options'!$B:$B,G$4,'NSE - Other Index Options'!$H:$H,"Monthly*")=0,"",SUMIFS('NSE - NIFTY Index Options'!$L:$L,'NSE - NIFTY Index Options'!$C:$C,$A12,'NSE - NIFTY Index Options'!$B:$B,G$4,'NSE - NIFTY Index Options'!$H:$H,"Monthly*")+SUMIFS('NSE - Other Index Options'!$L:$L,'NSE - Other Index Options'!$C:$C,$A12,'NSE - Other Index Options'!$B:$B,G$4,'NSE - Other Index Options'!$H:$H,"Monthly*"))</f>
        <v/>
      </c>
      <c r="H12" s="26">
        <f t="shared" si="0"/>
        <v>523.65390000000002</v>
      </c>
      <c r="K12" t="s">
        <v>32</v>
      </c>
      <c r="L12" s="59" t="s">
        <v>7</v>
      </c>
    </row>
    <row r="13" spans="1:12">
      <c r="A13" t="s">
        <v>33</v>
      </c>
      <c r="B13" s="26">
        <f>IF(SUMIFS('NSE - NIFTY Index Options'!$L:$L,'NSE - NIFTY Index Options'!$C:$C,$A13,'NSE - NIFTY Index Options'!$B:$B,B$4,'NSE - NIFTY Index Options'!$H:$H,"Monthly*")+SUMIFS('NSE - Other Index Options'!$L:$L,'NSE - Other Index Options'!$C:$C,$A13,'NSE - Other Index Options'!$B:$B,B$4,'NSE - Other Index Options'!$H:$H,"Monthly*")=0,"",SUMIFS('NSE - NIFTY Index Options'!$L:$L,'NSE - NIFTY Index Options'!$C:$C,$A13,'NSE - NIFTY Index Options'!$B:$B,B$4,'NSE - NIFTY Index Options'!$H:$H,"Monthly*")+SUMIFS('NSE - Other Index Options'!$L:$L,'NSE - Other Index Options'!$C:$C,$A13,'NSE - Other Index Options'!$B:$B,B$4,'NSE - Other Index Options'!$H:$H,"Monthly*"))</f>
        <v>124.45839999999998</v>
      </c>
      <c r="C13" s="26">
        <f>IF(SUMIFS('NSE - NIFTY Index Options'!$L:$L,'NSE - NIFTY Index Options'!$C:$C,$A13,'NSE - NIFTY Index Options'!$B:$B,C$4,'NSE - NIFTY Index Options'!$H:$H,"Monthly*")+SUMIFS('NSE - Other Index Options'!$L:$L,'NSE - Other Index Options'!$C:$C,$A13,'NSE - Other Index Options'!$B:$B,C$4,'NSE - Other Index Options'!$H:$H,"Monthly*")=0,"",SUMIFS('NSE - NIFTY Index Options'!$L:$L,'NSE - NIFTY Index Options'!$C:$C,$A13,'NSE - NIFTY Index Options'!$B:$B,C$4,'NSE - NIFTY Index Options'!$H:$H,"Monthly*")+SUMIFS('NSE - Other Index Options'!$L:$L,'NSE - Other Index Options'!$C:$C,$A13,'NSE - Other Index Options'!$B:$B,C$4,'NSE - Other Index Options'!$H:$H,"Monthly*"))</f>
        <v>223.04459999999997</v>
      </c>
      <c r="D13" s="26" t="str">
        <f>IF(SUMIFS('NSE - NIFTY Index Options'!$L:$L,'NSE - NIFTY Index Options'!$C:$C,$A13,'NSE - NIFTY Index Options'!$B:$B,D$4,'NSE - NIFTY Index Options'!$H:$H,"Monthly*")+SUMIFS('NSE - Other Index Options'!$L:$L,'NSE - Other Index Options'!$C:$C,$A13,'NSE - Other Index Options'!$B:$B,D$4,'NSE - Other Index Options'!$H:$H,"Monthly*")=0,"",SUMIFS('NSE - NIFTY Index Options'!$L:$L,'NSE - NIFTY Index Options'!$C:$C,$A13,'NSE - NIFTY Index Options'!$B:$B,D$4,'NSE - NIFTY Index Options'!$H:$H,"Monthly*")+SUMIFS('NSE - Other Index Options'!$L:$L,'NSE - Other Index Options'!$C:$C,$A13,'NSE - Other Index Options'!$B:$B,D$4,'NSE - Other Index Options'!$H:$H,"Monthly*"))</f>
        <v/>
      </c>
      <c r="E13" s="26">
        <f>IF(SUMIFS('NSE - NIFTY Index Options'!$L:$L,'NSE - NIFTY Index Options'!$C:$C,$A13,'NSE - NIFTY Index Options'!$B:$B,E$4,'NSE - NIFTY Index Options'!$H:$H,"Monthly*")+SUMIFS('NSE - Other Index Options'!$L:$L,'NSE - Other Index Options'!$C:$C,$A13,'NSE - Other Index Options'!$B:$B,E$4,'NSE - Other Index Options'!$H:$H,"Monthly*")=0,"",SUMIFS('NSE - NIFTY Index Options'!$L:$L,'NSE - NIFTY Index Options'!$C:$C,$A13,'NSE - NIFTY Index Options'!$B:$B,E$4,'NSE - NIFTY Index Options'!$H:$H,"Monthly*")+SUMIFS('NSE - Other Index Options'!$L:$L,'NSE - Other Index Options'!$C:$C,$A13,'NSE - Other Index Options'!$B:$B,E$4,'NSE - Other Index Options'!$H:$H,"Monthly*"))</f>
        <v>87.48429999999999</v>
      </c>
      <c r="F13" s="26">
        <f>IF(SUMIFS('NSE - NIFTY Index Options'!$L:$L,'NSE - NIFTY Index Options'!$C:$C,$A13,'NSE - NIFTY Index Options'!$B:$B,F$4,'NSE - NIFTY Index Options'!$H:$H,"Monthly*")+SUMIFS('NSE - Other Index Options'!$L:$L,'NSE - Other Index Options'!$C:$C,$A13,'NSE - Other Index Options'!$B:$B,F$4,'NSE - Other Index Options'!$H:$H,"Monthly*")=0,"",SUMIFS('NSE - NIFTY Index Options'!$L:$L,'NSE - NIFTY Index Options'!$C:$C,$A13,'NSE - NIFTY Index Options'!$B:$B,F$4,'NSE - NIFTY Index Options'!$H:$H,"Monthly*")+SUMIFS('NSE - Other Index Options'!$L:$L,'NSE - Other Index Options'!$C:$C,$A13,'NSE - Other Index Options'!$B:$B,F$4,'NSE - Other Index Options'!$H:$H,"Monthly*"))</f>
        <v>114.73859999999999</v>
      </c>
      <c r="G13" s="26" t="str">
        <f>IF(SUMIFS('NSE - NIFTY Index Options'!$L:$L,'NSE - NIFTY Index Options'!$C:$C,$A13,'NSE - NIFTY Index Options'!$B:$B,G$4,'NSE - NIFTY Index Options'!$H:$H,"Monthly*")+SUMIFS('NSE - Other Index Options'!$L:$L,'NSE - Other Index Options'!$C:$C,$A13,'NSE - Other Index Options'!$B:$B,G$4,'NSE - Other Index Options'!$H:$H,"Monthly*")=0,"",SUMIFS('NSE - NIFTY Index Options'!$L:$L,'NSE - NIFTY Index Options'!$C:$C,$A13,'NSE - NIFTY Index Options'!$B:$B,G$4,'NSE - NIFTY Index Options'!$H:$H,"Monthly*")+SUMIFS('NSE - Other Index Options'!$L:$L,'NSE - Other Index Options'!$C:$C,$A13,'NSE - Other Index Options'!$B:$B,G$4,'NSE - Other Index Options'!$H:$H,"Monthly*"))</f>
        <v/>
      </c>
      <c r="H13" s="26">
        <f t="shared" si="0"/>
        <v>549.72589999999991</v>
      </c>
      <c r="K13" t="s">
        <v>34</v>
      </c>
      <c r="L13" s="58" t="s">
        <v>4</v>
      </c>
    </row>
    <row r="14" spans="1:12">
      <c r="A14" t="s">
        <v>35</v>
      </c>
      <c r="B14" s="26" t="str">
        <f>IF(SUMIFS('NSE - NIFTY Index Options'!$L:$L,'NSE - NIFTY Index Options'!$C:$C,$A14,'NSE - NIFTY Index Options'!$B:$B,B$4,'NSE - NIFTY Index Options'!$H:$H,"Monthly*")+SUMIFS('NSE - Other Index Options'!$L:$L,'NSE - Other Index Options'!$C:$C,$A14,'NSE - Other Index Options'!$B:$B,B$4,'NSE - Other Index Options'!$H:$H,"Monthly*")=0,"",SUMIFS('NSE - NIFTY Index Options'!$L:$L,'NSE - NIFTY Index Options'!$C:$C,$A14,'NSE - NIFTY Index Options'!$B:$B,B$4,'NSE - NIFTY Index Options'!$H:$H,"Monthly*")+SUMIFS('NSE - Other Index Options'!$L:$L,'NSE - Other Index Options'!$C:$C,$A14,'NSE - Other Index Options'!$B:$B,B$4,'NSE - Other Index Options'!$H:$H,"Monthly*"))</f>
        <v/>
      </c>
      <c r="C14" s="26" t="str">
        <f>IF(SUMIFS('NSE - NIFTY Index Options'!$L:$L,'NSE - NIFTY Index Options'!$C:$C,$A14,'NSE - NIFTY Index Options'!$B:$B,C$4,'NSE - NIFTY Index Options'!$H:$H,"Monthly*")+SUMIFS('NSE - Other Index Options'!$L:$L,'NSE - Other Index Options'!$C:$C,$A14,'NSE - Other Index Options'!$B:$B,C$4,'NSE - Other Index Options'!$H:$H,"Monthly*")=0,"",SUMIFS('NSE - NIFTY Index Options'!$L:$L,'NSE - NIFTY Index Options'!$C:$C,$A14,'NSE - NIFTY Index Options'!$B:$B,C$4,'NSE - NIFTY Index Options'!$H:$H,"Monthly*")+SUMIFS('NSE - Other Index Options'!$L:$L,'NSE - Other Index Options'!$C:$C,$A14,'NSE - Other Index Options'!$B:$B,C$4,'NSE - Other Index Options'!$H:$H,"Monthly*"))</f>
        <v/>
      </c>
      <c r="D14" s="26">
        <f>IF(SUMIFS('NSE - NIFTY Index Options'!$L:$L,'NSE - NIFTY Index Options'!$C:$C,$A14,'NSE - NIFTY Index Options'!$B:$B,D$4,'NSE - NIFTY Index Options'!$H:$H,"Monthly*")+SUMIFS('NSE - Other Index Options'!$L:$L,'NSE - Other Index Options'!$C:$C,$A14,'NSE - Other Index Options'!$B:$B,D$4,'NSE - Other Index Options'!$H:$H,"Monthly*")=0,"",SUMIFS('NSE - NIFTY Index Options'!$L:$L,'NSE - NIFTY Index Options'!$C:$C,$A14,'NSE - NIFTY Index Options'!$B:$B,D$4,'NSE - NIFTY Index Options'!$H:$H,"Monthly*")+SUMIFS('NSE - Other Index Options'!$L:$L,'NSE - Other Index Options'!$C:$C,$A14,'NSE - Other Index Options'!$B:$B,D$4,'NSE - Other Index Options'!$H:$H,"Monthly*"))</f>
        <v>64.952200000000005</v>
      </c>
      <c r="E14" s="26">
        <f>IF(SUMIFS('NSE - NIFTY Index Options'!$L:$L,'NSE - NIFTY Index Options'!$C:$C,$A14,'NSE - NIFTY Index Options'!$B:$B,E$4,'NSE - NIFTY Index Options'!$H:$H,"Monthly*")+SUMIFS('NSE - Other Index Options'!$L:$L,'NSE - Other Index Options'!$C:$C,$A14,'NSE - Other Index Options'!$B:$B,E$4,'NSE - Other Index Options'!$H:$H,"Monthly*")=0,"",SUMIFS('NSE - NIFTY Index Options'!$L:$L,'NSE - NIFTY Index Options'!$C:$C,$A14,'NSE - NIFTY Index Options'!$B:$B,E$4,'NSE - NIFTY Index Options'!$H:$H,"Monthly*")+SUMIFS('NSE - Other Index Options'!$L:$L,'NSE - Other Index Options'!$C:$C,$A14,'NSE - Other Index Options'!$B:$B,E$4,'NSE - Other Index Options'!$H:$H,"Monthly*"))</f>
        <v>57.471099999999993</v>
      </c>
      <c r="F14" s="26">
        <f>IF(SUMIFS('NSE - NIFTY Index Options'!$L:$L,'NSE - NIFTY Index Options'!$C:$C,$A14,'NSE - NIFTY Index Options'!$B:$B,F$4,'NSE - NIFTY Index Options'!$H:$H,"Monthly*")+SUMIFS('NSE - Other Index Options'!$L:$L,'NSE - Other Index Options'!$C:$C,$A14,'NSE - Other Index Options'!$B:$B,F$4,'NSE - Other Index Options'!$H:$H,"Monthly*")=0,"",SUMIFS('NSE - NIFTY Index Options'!$L:$L,'NSE - NIFTY Index Options'!$C:$C,$A14,'NSE - NIFTY Index Options'!$B:$B,F$4,'NSE - NIFTY Index Options'!$H:$H,"Monthly*")+SUMIFS('NSE - Other Index Options'!$L:$L,'NSE - Other Index Options'!$C:$C,$A14,'NSE - Other Index Options'!$B:$B,F$4,'NSE - Other Index Options'!$H:$H,"Monthly*"))</f>
        <v>67.043700000000001</v>
      </c>
      <c r="G14" s="26" t="str">
        <f>IF(SUMIFS('NSE - NIFTY Index Options'!$L:$L,'NSE - NIFTY Index Options'!$C:$C,$A14,'NSE - NIFTY Index Options'!$B:$B,G$4,'NSE - NIFTY Index Options'!$H:$H,"Monthly*")+SUMIFS('NSE - Other Index Options'!$L:$L,'NSE - Other Index Options'!$C:$C,$A14,'NSE - Other Index Options'!$B:$B,G$4,'NSE - Other Index Options'!$H:$H,"Monthly*")=0,"",SUMIFS('NSE - NIFTY Index Options'!$L:$L,'NSE - NIFTY Index Options'!$C:$C,$A14,'NSE - NIFTY Index Options'!$B:$B,G$4,'NSE - NIFTY Index Options'!$H:$H,"Monthly*")+SUMIFS('NSE - Other Index Options'!$L:$L,'NSE - Other Index Options'!$C:$C,$A14,'NSE - Other Index Options'!$B:$B,G$4,'NSE - Other Index Options'!$H:$H,"Monthly*"))</f>
        <v/>
      </c>
      <c r="H14" s="26">
        <f t="shared" si="0"/>
        <v>189.46699999999998</v>
      </c>
    </row>
    <row r="15" spans="1:12">
      <c r="A15" t="s">
        <v>36</v>
      </c>
      <c r="B15" s="26">
        <f>IF(SUMIFS('NSE - NIFTY Index Options'!$L:$L,'NSE - NIFTY Index Options'!$C:$C,$A15,'NSE - NIFTY Index Options'!$B:$B,B$4,'NSE - NIFTY Index Options'!$H:$H,"Monthly*")+SUMIFS('NSE - Other Index Options'!$L:$L,'NSE - Other Index Options'!$C:$C,$A15,'NSE - Other Index Options'!$B:$B,B$4,'NSE - Other Index Options'!$H:$H,"Monthly*")=0,"",SUMIFS('NSE - NIFTY Index Options'!$L:$L,'NSE - NIFTY Index Options'!$C:$C,$A15,'NSE - NIFTY Index Options'!$B:$B,B$4,'NSE - NIFTY Index Options'!$H:$H,"Monthly*")+SUMIFS('NSE - Other Index Options'!$L:$L,'NSE - Other Index Options'!$C:$C,$A15,'NSE - Other Index Options'!$B:$B,B$4,'NSE - Other Index Options'!$H:$H,"Monthly*"))</f>
        <v>56.149499999999996</v>
      </c>
      <c r="C15" s="26">
        <f>IF(SUMIFS('NSE - NIFTY Index Options'!$L:$L,'NSE - NIFTY Index Options'!$C:$C,$A15,'NSE - NIFTY Index Options'!$B:$B,C$4,'NSE - NIFTY Index Options'!$H:$H,"Monthly*")+SUMIFS('NSE - Other Index Options'!$L:$L,'NSE - Other Index Options'!$C:$C,$A15,'NSE - Other Index Options'!$B:$B,C$4,'NSE - Other Index Options'!$H:$H,"Monthly*")=0,"",SUMIFS('NSE - NIFTY Index Options'!$L:$L,'NSE - NIFTY Index Options'!$C:$C,$A15,'NSE - NIFTY Index Options'!$B:$B,C$4,'NSE - NIFTY Index Options'!$H:$H,"Monthly*")+SUMIFS('NSE - Other Index Options'!$L:$L,'NSE - Other Index Options'!$C:$C,$A15,'NSE - Other Index Options'!$B:$B,C$4,'NSE - Other Index Options'!$H:$H,"Monthly*"))</f>
        <v>53.487899999999996</v>
      </c>
      <c r="D15" s="26" t="str">
        <f>IF(SUMIFS('NSE - NIFTY Index Options'!$L:$L,'NSE - NIFTY Index Options'!$C:$C,$A15,'NSE - NIFTY Index Options'!$B:$B,D$4,'NSE - NIFTY Index Options'!$H:$H,"Monthly*")+SUMIFS('NSE - Other Index Options'!$L:$L,'NSE - Other Index Options'!$C:$C,$A15,'NSE - Other Index Options'!$B:$B,D$4,'NSE - Other Index Options'!$H:$H,"Monthly*")=0,"",SUMIFS('NSE - NIFTY Index Options'!$L:$L,'NSE - NIFTY Index Options'!$C:$C,$A15,'NSE - NIFTY Index Options'!$B:$B,D$4,'NSE - NIFTY Index Options'!$H:$H,"Monthly*")+SUMIFS('NSE - Other Index Options'!$L:$L,'NSE - Other Index Options'!$C:$C,$A15,'NSE - Other Index Options'!$B:$B,D$4,'NSE - Other Index Options'!$H:$H,"Monthly*"))</f>
        <v/>
      </c>
      <c r="E15" s="26">
        <f>IF(SUMIFS('NSE - NIFTY Index Options'!$L:$L,'NSE - NIFTY Index Options'!$C:$C,$A15,'NSE - NIFTY Index Options'!$B:$B,E$4,'NSE - NIFTY Index Options'!$H:$H,"Monthly*")+SUMIFS('NSE - Other Index Options'!$L:$L,'NSE - Other Index Options'!$C:$C,$A15,'NSE - Other Index Options'!$B:$B,E$4,'NSE - Other Index Options'!$H:$H,"Monthly*")=0,"",SUMIFS('NSE - NIFTY Index Options'!$L:$L,'NSE - NIFTY Index Options'!$C:$C,$A15,'NSE - NIFTY Index Options'!$B:$B,E$4,'NSE - NIFTY Index Options'!$H:$H,"Monthly*")+SUMIFS('NSE - Other Index Options'!$L:$L,'NSE - Other Index Options'!$C:$C,$A15,'NSE - Other Index Options'!$B:$B,E$4,'NSE - Other Index Options'!$H:$H,"Monthly*"))</f>
        <v>56.788700000000006</v>
      </c>
      <c r="F15" s="26">
        <f>IF(SUMIFS('NSE - NIFTY Index Options'!$L:$L,'NSE - NIFTY Index Options'!$C:$C,$A15,'NSE - NIFTY Index Options'!$B:$B,F$4,'NSE - NIFTY Index Options'!$H:$H,"Monthly*")+SUMIFS('NSE - Other Index Options'!$L:$L,'NSE - Other Index Options'!$C:$C,$A15,'NSE - Other Index Options'!$B:$B,F$4,'NSE - Other Index Options'!$H:$H,"Monthly*")=0,"",SUMIFS('NSE - NIFTY Index Options'!$L:$L,'NSE - NIFTY Index Options'!$C:$C,$A15,'NSE - NIFTY Index Options'!$B:$B,F$4,'NSE - NIFTY Index Options'!$H:$H,"Monthly*")+SUMIFS('NSE - Other Index Options'!$L:$L,'NSE - Other Index Options'!$C:$C,$A15,'NSE - Other Index Options'!$B:$B,F$4,'NSE - Other Index Options'!$H:$H,"Monthly*"))</f>
        <v>84.202800000000011</v>
      </c>
      <c r="G15" s="26" t="str">
        <f>IF(SUMIFS('NSE - NIFTY Index Options'!$L:$L,'NSE - NIFTY Index Options'!$C:$C,$A15,'NSE - NIFTY Index Options'!$B:$B,G$4,'NSE - NIFTY Index Options'!$H:$H,"Monthly*")+SUMIFS('NSE - Other Index Options'!$L:$L,'NSE - Other Index Options'!$C:$C,$A15,'NSE - Other Index Options'!$B:$B,G$4,'NSE - Other Index Options'!$H:$H,"Monthly*")=0,"",SUMIFS('NSE - NIFTY Index Options'!$L:$L,'NSE - NIFTY Index Options'!$C:$C,$A15,'NSE - NIFTY Index Options'!$B:$B,G$4,'NSE - NIFTY Index Options'!$H:$H,"Monthly*")+SUMIFS('NSE - Other Index Options'!$L:$L,'NSE - Other Index Options'!$C:$C,$A15,'NSE - Other Index Options'!$B:$B,G$4,'NSE - Other Index Options'!$H:$H,"Monthly*"))</f>
        <v/>
      </c>
      <c r="H15" s="26">
        <f t="shared" si="0"/>
        <v>250.62889999999999</v>
      </c>
    </row>
    <row r="16" spans="1:12">
      <c r="A16" t="s">
        <v>37</v>
      </c>
      <c r="B16" s="26">
        <f>IF(SUMIFS('NSE - NIFTY Index Options'!$L:$L,'NSE - NIFTY Index Options'!$C:$C,$A16,'NSE - NIFTY Index Options'!$B:$B,B$4,'NSE - NIFTY Index Options'!$H:$H,"Monthly*")+SUMIFS('NSE - Other Index Options'!$L:$L,'NSE - Other Index Options'!$C:$C,$A16,'NSE - Other Index Options'!$B:$B,B$4,'NSE - Other Index Options'!$H:$H,"Monthly*")=0,"",SUMIFS('NSE - NIFTY Index Options'!$L:$L,'NSE - NIFTY Index Options'!$C:$C,$A16,'NSE - NIFTY Index Options'!$B:$B,B$4,'NSE - NIFTY Index Options'!$H:$H,"Monthly*")+SUMIFS('NSE - Other Index Options'!$L:$L,'NSE - Other Index Options'!$C:$C,$A16,'NSE - Other Index Options'!$B:$B,B$4,'NSE - Other Index Options'!$H:$H,"Monthly*"))</f>
        <v>49.796199999999999</v>
      </c>
      <c r="C16" s="26">
        <f>IF(SUMIFS('NSE - NIFTY Index Options'!$L:$L,'NSE - NIFTY Index Options'!$C:$C,$A16,'NSE - NIFTY Index Options'!$B:$B,C$4,'NSE - NIFTY Index Options'!$H:$H,"Monthly*")+SUMIFS('NSE - Other Index Options'!$L:$L,'NSE - Other Index Options'!$C:$C,$A16,'NSE - Other Index Options'!$B:$B,C$4,'NSE - Other Index Options'!$H:$H,"Monthly*")=0,"",SUMIFS('NSE - NIFTY Index Options'!$L:$L,'NSE - NIFTY Index Options'!$C:$C,$A16,'NSE - NIFTY Index Options'!$B:$B,C$4,'NSE - NIFTY Index Options'!$H:$H,"Monthly*")+SUMIFS('NSE - Other Index Options'!$L:$L,'NSE - Other Index Options'!$C:$C,$A16,'NSE - Other Index Options'!$B:$B,C$4,'NSE - Other Index Options'!$H:$H,"Monthly*"))</f>
        <v>72.198499999999996</v>
      </c>
      <c r="D16" s="26">
        <f>IF(SUMIFS('NSE - NIFTY Index Options'!$L:$L,'NSE - NIFTY Index Options'!$C:$C,$A16,'NSE - NIFTY Index Options'!$B:$B,D$4,'NSE - NIFTY Index Options'!$H:$H,"Monthly*")+SUMIFS('NSE - Other Index Options'!$L:$L,'NSE - Other Index Options'!$C:$C,$A16,'NSE - Other Index Options'!$B:$B,D$4,'NSE - Other Index Options'!$H:$H,"Monthly*")=0,"",SUMIFS('NSE - NIFTY Index Options'!$L:$L,'NSE - NIFTY Index Options'!$C:$C,$A16,'NSE - NIFTY Index Options'!$B:$B,D$4,'NSE - NIFTY Index Options'!$H:$H,"Monthly*")+SUMIFS('NSE - Other Index Options'!$L:$L,'NSE - Other Index Options'!$C:$C,$A16,'NSE - Other Index Options'!$B:$B,D$4,'NSE - Other Index Options'!$H:$H,"Monthly*"))</f>
        <v>69.490199999999987</v>
      </c>
      <c r="E16" s="26">
        <f>IF(SUMIFS('NSE - NIFTY Index Options'!$L:$L,'NSE - NIFTY Index Options'!$C:$C,$A16,'NSE - NIFTY Index Options'!$B:$B,E$4,'NSE - NIFTY Index Options'!$H:$H,"Monthly*")+SUMIFS('NSE - Other Index Options'!$L:$L,'NSE - Other Index Options'!$C:$C,$A16,'NSE - Other Index Options'!$B:$B,E$4,'NSE - Other Index Options'!$H:$H,"Monthly*")=0,"",SUMIFS('NSE - NIFTY Index Options'!$L:$L,'NSE - NIFTY Index Options'!$C:$C,$A16,'NSE - NIFTY Index Options'!$B:$B,E$4,'NSE - NIFTY Index Options'!$H:$H,"Monthly*")+SUMIFS('NSE - Other Index Options'!$L:$L,'NSE - Other Index Options'!$C:$C,$A16,'NSE - Other Index Options'!$B:$B,E$4,'NSE - Other Index Options'!$H:$H,"Monthly*"))</f>
        <v>77.724500000000006</v>
      </c>
      <c r="F16" s="26">
        <f>IF(SUMIFS('NSE - NIFTY Index Options'!$L:$L,'NSE - NIFTY Index Options'!$C:$C,$A16,'NSE - NIFTY Index Options'!$B:$B,F$4,'NSE - NIFTY Index Options'!$H:$H,"Monthly*")+SUMIFS('NSE - Other Index Options'!$L:$L,'NSE - Other Index Options'!$C:$C,$A16,'NSE - Other Index Options'!$B:$B,F$4,'NSE - Other Index Options'!$H:$H,"Monthly*")=0,"",SUMIFS('NSE - NIFTY Index Options'!$L:$L,'NSE - NIFTY Index Options'!$C:$C,$A16,'NSE - NIFTY Index Options'!$B:$B,F$4,'NSE - NIFTY Index Options'!$H:$H,"Monthly*")+SUMIFS('NSE - Other Index Options'!$L:$L,'NSE - Other Index Options'!$C:$C,$A16,'NSE - Other Index Options'!$B:$B,F$4,'NSE - Other Index Options'!$H:$H,"Monthly*"))</f>
        <v>98.710499999999996</v>
      </c>
      <c r="G16" s="26" t="str">
        <f>IF(SUMIFS('NSE - NIFTY Index Options'!$L:$L,'NSE - NIFTY Index Options'!$C:$C,$A16,'NSE - NIFTY Index Options'!$B:$B,G$4,'NSE - NIFTY Index Options'!$H:$H,"Monthly*")+SUMIFS('NSE - Other Index Options'!$L:$L,'NSE - Other Index Options'!$C:$C,$A16,'NSE - Other Index Options'!$B:$B,G$4,'NSE - Other Index Options'!$H:$H,"Monthly*")=0,"",SUMIFS('NSE - NIFTY Index Options'!$L:$L,'NSE - NIFTY Index Options'!$C:$C,$A16,'NSE - NIFTY Index Options'!$B:$B,G$4,'NSE - NIFTY Index Options'!$H:$H,"Monthly*")+SUMIFS('NSE - Other Index Options'!$L:$L,'NSE - Other Index Options'!$C:$C,$A16,'NSE - Other Index Options'!$B:$B,G$4,'NSE - Other Index Options'!$H:$H,"Monthly*"))</f>
        <v/>
      </c>
      <c r="H16" s="26">
        <f t="shared" si="0"/>
        <v>367.91989999999998</v>
      </c>
    </row>
    <row r="17" spans="1:8">
      <c r="A17" t="s">
        <v>38</v>
      </c>
      <c r="B17" s="26">
        <f>IF(SUMIFS('NSE - NIFTY Index Options'!$L:$L,'NSE - NIFTY Index Options'!$C:$C,$A17,'NSE - NIFTY Index Options'!$B:$B,B$4,'NSE - NIFTY Index Options'!$H:$H,"Monthly*")+SUMIFS('NSE - Other Index Options'!$L:$L,'NSE - Other Index Options'!$C:$C,$A17,'NSE - Other Index Options'!$B:$B,B$4,'NSE - Other Index Options'!$H:$H,"Monthly*")=0,"",SUMIFS('NSE - NIFTY Index Options'!$L:$L,'NSE - NIFTY Index Options'!$C:$C,$A17,'NSE - NIFTY Index Options'!$B:$B,B$4,'NSE - NIFTY Index Options'!$H:$H,"Monthly*")+SUMIFS('NSE - Other Index Options'!$L:$L,'NSE - Other Index Options'!$C:$C,$A17,'NSE - Other Index Options'!$B:$B,B$4,'NSE - Other Index Options'!$H:$H,"Monthly*"))</f>
        <v>84.966400000000007</v>
      </c>
      <c r="C17" s="26">
        <f>IF(SUMIFS('NSE - NIFTY Index Options'!$L:$L,'NSE - NIFTY Index Options'!$C:$C,$A17,'NSE - NIFTY Index Options'!$B:$B,C$4,'NSE - NIFTY Index Options'!$H:$H,"Monthly*")+SUMIFS('NSE - Other Index Options'!$L:$L,'NSE - Other Index Options'!$C:$C,$A17,'NSE - Other Index Options'!$B:$B,C$4,'NSE - Other Index Options'!$H:$H,"Monthly*")=0,"",SUMIFS('NSE - NIFTY Index Options'!$L:$L,'NSE - NIFTY Index Options'!$C:$C,$A17,'NSE - NIFTY Index Options'!$B:$B,C$4,'NSE - NIFTY Index Options'!$H:$H,"Monthly*")+SUMIFS('NSE - Other Index Options'!$L:$L,'NSE - Other Index Options'!$C:$C,$A17,'NSE - Other Index Options'!$B:$B,C$4,'NSE - Other Index Options'!$H:$H,"Monthly*"))</f>
        <v>119.2311</v>
      </c>
      <c r="D17" s="26">
        <f>IF(SUMIFS('NSE - NIFTY Index Options'!$L:$L,'NSE - NIFTY Index Options'!$C:$C,$A17,'NSE - NIFTY Index Options'!$B:$B,D$4,'NSE - NIFTY Index Options'!$H:$H,"Monthly*")+SUMIFS('NSE - Other Index Options'!$L:$L,'NSE - Other Index Options'!$C:$C,$A17,'NSE - Other Index Options'!$B:$B,D$4,'NSE - Other Index Options'!$H:$H,"Monthly*")=0,"",SUMIFS('NSE - NIFTY Index Options'!$L:$L,'NSE - NIFTY Index Options'!$C:$C,$A17,'NSE - NIFTY Index Options'!$B:$B,D$4,'NSE - NIFTY Index Options'!$H:$H,"Monthly*")+SUMIFS('NSE - Other Index Options'!$L:$L,'NSE - Other Index Options'!$C:$C,$A17,'NSE - Other Index Options'!$B:$B,D$4,'NSE - Other Index Options'!$H:$H,"Monthly*"))</f>
        <v>66.244799999999998</v>
      </c>
      <c r="E17" s="26">
        <f>IF(SUMIFS('NSE - NIFTY Index Options'!$L:$L,'NSE - NIFTY Index Options'!$C:$C,$A17,'NSE - NIFTY Index Options'!$B:$B,E$4,'NSE - NIFTY Index Options'!$H:$H,"Monthly*")+SUMIFS('NSE - Other Index Options'!$L:$L,'NSE - Other Index Options'!$C:$C,$A17,'NSE - Other Index Options'!$B:$B,E$4,'NSE - Other Index Options'!$H:$H,"Monthly*")=0,"",SUMIFS('NSE - NIFTY Index Options'!$L:$L,'NSE - NIFTY Index Options'!$C:$C,$A17,'NSE - NIFTY Index Options'!$B:$B,E$4,'NSE - NIFTY Index Options'!$H:$H,"Monthly*")+SUMIFS('NSE - Other Index Options'!$L:$L,'NSE - Other Index Options'!$C:$C,$A17,'NSE - Other Index Options'!$B:$B,E$4,'NSE - Other Index Options'!$H:$H,"Monthly*"))</f>
        <v>60.0944</v>
      </c>
      <c r="F17" s="26">
        <f>IF(SUMIFS('NSE - NIFTY Index Options'!$L:$L,'NSE - NIFTY Index Options'!$C:$C,$A17,'NSE - NIFTY Index Options'!$B:$B,F$4,'NSE - NIFTY Index Options'!$H:$H,"Monthly*")+SUMIFS('NSE - Other Index Options'!$L:$L,'NSE - Other Index Options'!$C:$C,$A17,'NSE - Other Index Options'!$B:$B,F$4,'NSE - Other Index Options'!$H:$H,"Monthly*")=0,"",SUMIFS('NSE - NIFTY Index Options'!$L:$L,'NSE - NIFTY Index Options'!$C:$C,$A17,'NSE - NIFTY Index Options'!$B:$B,F$4,'NSE - NIFTY Index Options'!$H:$H,"Monthly*")+SUMIFS('NSE - Other Index Options'!$L:$L,'NSE - Other Index Options'!$C:$C,$A17,'NSE - Other Index Options'!$B:$B,F$4,'NSE - Other Index Options'!$H:$H,"Monthly*"))</f>
        <v>88.941500000000005</v>
      </c>
      <c r="G17" s="26" t="str">
        <f>IF(SUMIFS('NSE - NIFTY Index Options'!$L:$L,'NSE - NIFTY Index Options'!$C:$C,$A17,'NSE - NIFTY Index Options'!$B:$B,G$4,'NSE - NIFTY Index Options'!$H:$H,"Monthly*")+SUMIFS('NSE - Other Index Options'!$L:$L,'NSE - Other Index Options'!$C:$C,$A17,'NSE - Other Index Options'!$B:$B,G$4,'NSE - Other Index Options'!$H:$H,"Monthly*")=0,"",SUMIFS('NSE - NIFTY Index Options'!$L:$L,'NSE - NIFTY Index Options'!$C:$C,$A17,'NSE - NIFTY Index Options'!$B:$B,G$4,'NSE - NIFTY Index Options'!$H:$H,"Monthly*")+SUMIFS('NSE - Other Index Options'!$L:$L,'NSE - Other Index Options'!$C:$C,$A17,'NSE - Other Index Options'!$B:$B,G$4,'NSE - Other Index Options'!$H:$H,"Monthly*"))</f>
        <v/>
      </c>
      <c r="H17" s="26">
        <f t="shared" si="0"/>
        <v>419.47820000000002</v>
      </c>
    </row>
    <row r="18" spans="1:8">
      <c r="A18" t="s">
        <v>39</v>
      </c>
      <c r="B18" s="26">
        <f>IF(SUMIFS('NSE - NIFTY Index Options'!$L:$L,'NSE - NIFTY Index Options'!$C:$C,$A18,'NSE - NIFTY Index Options'!$B:$B,B$4,'NSE - NIFTY Index Options'!$H:$H,"Monthly*")+SUMIFS('NSE - Other Index Options'!$L:$L,'NSE - Other Index Options'!$C:$C,$A18,'NSE - Other Index Options'!$B:$B,B$4,'NSE - Other Index Options'!$H:$H,"Monthly*")=0,"",SUMIFS('NSE - NIFTY Index Options'!$L:$L,'NSE - NIFTY Index Options'!$C:$C,$A18,'NSE - NIFTY Index Options'!$B:$B,B$4,'NSE - NIFTY Index Options'!$H:$H,"Monthly*")+SUMIFS('NSE - Other Index Options'!$L:$L,'NSE - Other Index Options'!$C:$C,$A18,'NSE - Other Index Options'!$B:$B,B$4,'NSE - Other Index Options'!$H:$H,"Monthly*"))</f>
        <v>112.8415</v>
      </c>
      <c r="C18" s="26">
        <f>IF(SUMIFS('NSE - NIFTY Index Options'!$L:$L,'NSE - NIFTY Index Options'!$C:$C,$A18,'NSE - NIFTY Index Options'!$B:$B,C$4,'NSE - NIFTY Index Options'!$H:$H,"Monthly*")+SUMIFS('NSE - Other Index Options'!$L:$L,'NSE - Other Index Options'!$C:$C,$A18,'NSE - Other Index Options'!$B:$B,C$4,'NSE - Other Index Options'!$H:$H,"Monthly*")=0,"",SUMIFS('NSE - NIFTY Index Options'!$L:$L,'NSE - NIFTY Index Options'!$C:$C,$A18,'NSE - NIFTY Index Options'!$B:$B,C$4,'NSE - NIFTY Index Options'!$H:$H,"Monthly*")+SUMIFS('NSE - Other Index Options'!$L:$L,'NSE - Other Index Options'!$C:$C,$A18,'NSE - Other Index Options'!$B:$B,C$4,'NSE - Other Index Options'!$H:$H,"Monthly*"))</f>
        <v>186.2379</v>
      </c>
      <c r="D18" s="26">
        <f>IF(SUMIFS('NSE - NIFTY Index Options'!$L:$L,'NSE - NIFTY Index Options'!$C:$C,$A18,'NSE - NIFTY Index Options'!$B:$B,D$4,'NSE - NIFTY Index Options'!$H:$H,"Monthly*")+SUMIFS('NSE - Other Index Options'!$L:$L,'NSE - Other Index Options'!$C:$C,$A18,'NSE - Other Index Options'!$B:$B,D$4,'NSE - Other Index Options'!$H:$H,"Monthly*")=0,"",SUMIFS('NSE - NIFTY Index Options'!$L:$L,'NSE - NIFTY Index Options'!$C:$C,$A18,'NSE - NIFTY Index Options'!$B:$B,D$4,'NSE - NIFTY Index Options'!$H:$H,"Monthly*")+SUMIFS('NSE - Other Index Options'!$L:$L,'NSE - Other Index Options'!$C:$C,$A18,'NSE - Other Index Options'!$B:$B,D$4,'NSE - Other Index Options'!$H:$H,"Monthly*"))</f>
        <v>66.183299999999988</v>
      </c>
      <c r="E18" s="26">
        <f>IF(SUMIFS('NSE - NIFTY Index Options'!$L:$L,'NSE - NIFTY Index Options'!$C:$C,$A18,'NSE - NIFTY Index Options'!$B:$B,E$4,'NSE - NIFTY Index Options'!$H:$H,"Monthly*")+SUMIFS('NSE - Other Index Options'!$L:$L,'NSE - Other Index Options'!$C:$C,$A18,'NSE - Other Index Options'!$B:$B,E$4,'NSE - Other Index Options'!$H:$H,"Monthly*")=0,"",SUMIFS('NSE - NIFTY Index Options'!$L:$L,'NSE - NIFTY Index Options'!$C:$C,$A18,'NSE - NIFTY Index Options'!$B:$B,E$4,'NSE - NIFTY Index Options'!$H:$H,"Monthly*")+SUMIFS('NSE - Other Index Options'!$L:$L,'NSE - Other Index Options'!$C:$C,$A18,'NSE - Other Index Options'!$B:$B,E$4,'NSE - Other Index Options'!$H:$H,"Monthly*"))</f>
        <v>62.294799999999995</v>
      </c>
      <c r="F18" s="26">
        <f>IF(SUMIFS('NSE - NIFTY Index Options'!$L:$L,'NSE - NIFTY Index Options'!$C:$C,$A18,'NSE - NIFTY Index Options'!$B:$B,F$4,'NSE - NIFTY Index Options'!$H:$H,"Monthly*")+SUMIFS('NSE - Other Index Options'!$L:$L,'NSE - Other Index Options'!$C:$C,$A18,'NSE - Other Index Options'!$B:$B,F$4,'NSE - Other Index Options'!$H:$H,"Monthly*")=0,"",SUMIFS('NSE - NIFTY Index Options'!$L:$L,'NSE - NIFTY Index Options'!$C:$C,$A18,'NSE - NIFTY Index Options'!$B:$B,F$4,'NSE - NIFTY Index Options'!$H:$H,"Monthly*")+SUMIFS('NSE - Other Index Options'!$L:$L,'NSE - Other Index Options'!$C:$C,$A18,'NSE - Other Index Options'!$B:$B,F$4,'NSE - Other Index Options'!$H:$H,"Monthly*"))</f>
        <v>44.941600000000008</v>
      </c>
      <c r="G18" s="26" t="str">
        <f>IF(SUMIFS('NSE - NIFTY Index Options'!$L:$L,'NSE - NIFTY Index Options'!$C:$C,$A18,'NSE - NIFTY Index Options'!$B:$B,G$4,'NSE - NIFTY Index Options'!$H:$H,"Monthly*")+SUMIFS('NSE - Other Index Options'!$L:$L,'NSE - Other Index Options'!$C:$C,$A18,'NSE - Other Index Options'!$B:$B,G$4,'NSE - Other Index Options'!$H:$H,"Monthly*")=0,"",SUMIFS('NSE - NIFTY Index Options'!$L:$L,'NSE - NIFTY Index Options'!$C:$C,$A18,'NSE - NIFTY Index Options'!$B:$B,G$4,'NSE - NIFTY Index Options'!$H:$H,"Monthly*")+SUMIFS('NSE - Other Index Options'!$L:$L,'NSE - Other Index Options'!$C:$C,$A18,'NSE - Other Index Options'!$B:$B,G$4,'NSE - Other Index Options'!$H:$H,"Monthly*"))</f>
        <v/>
      </c>
      <c r="H18" s="26">
        <f t="shared" si="0"/>
        <v>472.49909999999994</v>
      </c>
    </row>
    <row r="19" spans="1:8">
      <c r="A19" t="s">
        <v>40</v>
      </c>
      <c r="B19" s="26" t="str">
        <f>IF(SUMIFS('NSE - NIFTY Index Options'!$L:$L,'NSE - NIFTY Index Options'!$C:$C,$A19,'NSE - NIFTY Index Options'!$B:$B,B$4,'NSE - NIFTY Index Options'!$H:$H,"Monthly*")+SUMIFS('NSE - Other Index Options'!$L:$L,'NSE - Other Index Options'!$C:$C,$A19,'NSE - Other Index Options'!$B:$B,B$4,'NSE - Other Index Options'!$H:$H,"Monthly*")=0,"",SUMIFS('NSE - NIFTY Index Options'!$L:$L,'NSE - NIFTY Index Options'!$C:$C,$A19,'NSE - NIFTY Index Options'!$B:$B,B$4,'NSE - NIFTY Index Options'!$H:$H,"Monthly*")+SUMIFS('NSE - Other Index Options'!$L:$L,'NSE - Other Index Options'!$C:$C,$A19,'NSE - Other Index Options'!$B:$B,B$4,'NSE - Other Index Options'!$H:$H,"Monthly*"))</f>
        <v/>
      </c>
      <c r="C19" s="26" t="str">
        <f>IF(SUMIFS('NSE - NIFTY Index Options'!$L:$L,'NSE - NIFTY Index Options'!$C:$C,$A19,'NSE - NIFTY Index Options'!$B:$B,C$4,'NSE - NIFTY Index Options'!$H:$H,"Monthly*")+SUMIFS('NSE - Other Index Options'!$L:$L,'NSE - Other Index Options'!$C:$C,$A19,'NSE - Other Index Options'!$B:$B,C$4,'NSE - Other Index Options'!$H:$H,"Monthly*")=0,"",SUMIFS('NSE - NIFTY Index Options'!$L:$L,'NSE - NIFTY Index Options'!$C:$C,$A19,'NSE - NIFTY Index Options'!$B:$B,C$4,'NSE - NIFTY Index Options'!$H:$H,"Monthly*")+SUMIFS('NSE - Other Index Options'!$L:$L,'NSE - Other Index Options'!$C:$C,$A19,'NSE - Other Index Options'!$B:$B,C$4,'NSE - Other Index Options'!$H:$H,"Monthly*"))</f>
        <v/>
      </c>
      <c r="D19" s="26" t="str">
        <f>IF(SUMIFS('NSE - NIFTY Index Options'!$L:$L,'NSE - NIFTY Index Options'!$C:$C,$A19,'NSE - NIFTY Index Options'!$B:$B,D$4,'NSE - NIFTY Index Options'!$H:$H,"Monthly*")+SUMIFS('NSE - Other Index Options'!$L:$L,'NSE - Other Index Options'!$C:$C,$A19,'NSE - Other Index Options'!$B:$B,D$4,'NSE - Other Index Options'!$H:$H,"Monthly*")=0,"",SUMIFS('NSE - NIFTY Index Options'!$L:$L,'NSE - NIFTY Index Options'!$C:$C,$A19,'NSE - NIFTY Index Options'!$B:$B,D$4,'NSE - NIFTY Index Options'!$H:$H,"Monthly*")+SUMIFS('NSE - Other Index Options'!$L:$L,'NSE - Other Index Options'!$C:$C,$A19,'NSE - Other Index Options'!$B:$B,D$4,'NSE - Other Index Options'!$H:$H,"Monthly*"))</f>
        <v/>
      </c>
      <c r="E19" s="26" t="str">
        <f>IF(SUMIFS('NSE - NIFTY Index Options'!$L:$L,'NSE - NIFTY Index Options'!$C:$C,$A19,'NSE - NIFTY Index Options'!$B:$B,E$4,'NSE - NIFTY Index Options'!$H:$H,"Monthly*")+SUMIFS('NSE - Other Index Options'!$L:$L,'NSE - Other Index Options'!$C:$C,$A19,'NSE - Other Index Options'!$B:$B,E$4,'NSE - Other Index Options'!$H:$H,"Monthly*")=0,"",SUMIFS('NSE - NIFTY Index Options'!$L:$L,'NSE - NIFTY Index Options'!$C:$C,$A19,'NSE - NIFTY Index Options'!$B:$B,E$4,'NSE - NIFTY Index Options'!$H:$H,"Monthly*")+SUMIFS('NSE - Other Index Options'!$L:$L,'NSE - Other Index Options'!$C:$C,$A19,'NSE - Other Index Options'!$B:$B,E$4,'NSE - Other Index Options'!$H:$H,"Monthly*"))</f>
        <v/>
      </c>
      <c r="F19" s="26" t="str">
        <f>IF(SUMIFS('NSE - NIFTY Index Options'!$L:$L,'NSE - NIFTY Index Options'!$C:$C,$A19,'NSE - NIFTY Index Options'!$B:$B,F$4,'NSE - NIFTY Index Options'!$H:$H,"Monthly*")+SUMIFS('NSE - Other Index Options'!$L:$L,'NSE - Other Index Options'!$C:$C,$A19,'NSE - Other Index Options'!$B:$B,F$4,'NSE - Other Index Options'!$H:$H,"Monthly*")=0,"",SUMIFS('NSE - NIFTY Index Options'!$L:$L,'NSE - NIFTY Index Options'!$C:$C,$A19,'NSE - NIFTY Index Options'!$B:$B,F$4,'NSE - NIFTY Index Options'!$H:$H,"Monthly*")+SUMIFS('NSE - Other Index Options'!$L:$L,'NSE - Other Index Options'!$C:$C,$A19,'NSE - Other Index Options'!$B:$B,F$4,'NSE - Other Index Options'!$H:$H,"Monthly*"))</f>
        <v/>
      </c>
      <c r="G19" s="26" t="str">
        <f>IF(SUMIFS('NSE - NIFTY Index Options'!$L:$L,'NSE - NIFTY Index Options'!$C:$C,$A19,'NSE - NIFTY Index Options'!$B:$B,G$4,'NSE - NIFTY Index Options'!$H:$H,"Monthly*")+SUMIFS('NSE - Other Index Options'!$L:$L,'NSE - Other Index Options'!$C:$C,$A19,'NSE - Other Index Options'!$B:$B,G$4,'NSE - Other Index Options'!$H:$H,"Monthly*")=0,"",SUMIFS('NSE - NIFTY Index Options'!$L:$L,'NSE - NIFTY Index Options'!$C:$C,$A19,'NSE - NIFTY Index Options'!$B:$B,G$4,'NSE - NIFTY Index Options'!$H:$H,"Monthly*")+SUMIFS('NSE - Other Index Options'!$L:$L,'NSE - Other Index Options'!$C:$C,$A19,'NSE - Other Index Options'!$B:$B,G$4,'NSE - Other Index Options'!$H:$H,"Monthly*"))</f>
        <v/>
      </c>
      <c r="H19" s="26" t="str">
        <f t="shared" si="0"/>
        <v/>
      </c>
    </row>
    <row r="20" spans="1:8">
      <c r="A20" t="s">
        <v>41</v>
      </c>
      <c r="B20" s="26">
        <f>IF(SUMIFS('NSE - NIFTY Index Options'!$L:$L,'NSE - NIFTY Index Options'!$C:$C,$A20,'NSE - NIFTY Index Options'!$B:$B,B$4,'NSE - NIFTY Index Options'!$H:$H,"Monthly*")+SUMIFS('NSE - Other Index Options'!$L:$L,'NSE - Other Index Options'!$C:$C,$A20,'NSE - Other Index Options'!$B:$B,B$4,'NSE - Other Index Options'!$H:$H,"Monthly*")=0,"",SUMIFS('NSE - NIFTY Index Options'!$L:$L,'NSE - NIFTY Index Options'!$C:$C,$A20,'NSE - NIFTY Index Options'!$B:$B,B$4,'NSE - NIFTY Index Options'!$H:$H,"Monthly*")+SUMIFS('NSE - Other Index Options'!$L:$L,'NSE - Other Index Options'!$C:$C,$A20,'NSE - Other Index Options'!$B:$B,B$4,'NSE - Other Index Options'!$H:$H,"Monthly*"))</f>
        <v>58.062899999999999</v>
      </c>
      <c r="C20" s="26">
        <f>IF(SUMIFS('NSE - NIFTY Index Options'!$L:$L,'NSE - NIFTY Index Options'!$C:$C,$A20,'NSE - NIFTY Index Options'!$B:$B,C$4,'NSE - NIFTY Index Options'!$H:$H,"Monthly*")+SUMIFS('NSE - Other Index Options'!$L:$L,'NSE - Other Index Options'!$C:$C,$A20,'NSE - Other Index Options'!$B:$B,C$4,'NSE - Other Index Options'!$H:$H,"Monthly*")=0,"",SUMIFS('NSE - NIFTY Index Options'!$L:$L,'NSE - NIFTY Index Options'!$C:$C,$A20,'NSE - NIFTY Index Options'!$B:$B,C$4,'NSE - NIFTY Index Options'!$H:$H,"Monthly*")+SUMIFS('NSE - Other Index Options'!$L:$L,'NSE - Other Index Options'!$C:$C,$A20,'NSE - Other Index Options'!$B:$B,C$4,'NSE - Other Index Options'!$H:$H,"Monthly*"))</f>
        <v>52.829900000000009</v>
      </c>
      <c r="D20" s="26">
        <f>IF(SUMIFS('NSE - NIFTY Index Options'!$L:$L,'NSE - NIFTY Index Options'!$C:$C,$A20,'NSE - NIFTY Index Options'!$B:$B,D$4,'NSE - NIFTY Index Options'!$H:$H,"Monthly*")+SUMIFS('NSE - Other Index Options'!$L:$L,'NSE - Other Index Options'!$C:$C,$A20,'NSE - Other Index Options'!$B:$B,D$4,'NSE - Other Index Options'!$H:$H,"Monthly*")=0,"",SUMIFS('NSE - NIFTY Index Options'!$L:$L,'NSE - NIFTY Index Options'!$C:$C,$A20,'NSE - NIFTY Index Options'!$B:$B,D$4,'NSE - NIFTY Index Options'!$H:$H,"Monthly*")+SUMIFS('NSE - Other Index Options'!$L:$L,'NSE - Other Index Options'!$C:$C,$A20,'NSE - Other Index Options'!$B:$B,D$4,'NSE - Other Index Options'!$H:$H,"Monthly*"))</f>
        <v>60.827399999999997</v>
      </c>
      <c r="E20" s="26">
        <f>IF(SUMIFS('NSE - NIFTY Index Options'!$L:$L,'NSE - NIFTY Index Options'!$C:$C,$A20,'NSE - NIFTY Index Options'!$B:$B,E$4,'NSE - NIFTY Index Options'!$H:$H,"Monthly*")+SUMIFS('NSE - Other Index Options'!$L:$L,'NSE - Other Index Options'!$C:$C,$A20,'NSE - Other Index Options'!$B:$B,E$4,'NSE - Other Index Options'!$H:$H,"Monthly*")=0,"",SUMIFS('NSE - NIFTY Index Options'!$L:$L,'NSE - NIFTY Index Options'!$C:$C,$A20,'NSE - NIFTY Index Options'!$B:$B,E$4,'NSE - NIFTY Index Options'!$H:$H,"Monthly*")+SUMIFS('NSE - Other Index Options'!$L:$L,'NSE - Other Index Options'!$C:$C,$A20,'NSE - Other Index Options'!$B:$B,E$4,'NSE - Other Index Options'!$H:$H,"Monthly*"))</f>
        <v>49.776700000000005</v>
      </c>
      <c r="F20" s="26">
        <f>IF(SUMIFS('NSE - NIFTY Index Options'!$L:$L,'NSE - NIFTY Index Options'!$C:$C,$A20,'NSE - NIFTY Index Options'!$B:$B,F$4,'NSE - NIFTY Index Options'!$H:$H,"Monthly*")+SUMIFS('NSE - Other Index Options'!$L:$L,'NSE - Other Index Options'!$C:$C,$A20,'NSE - Other Index Options'!$B:$B,F$4,'NSE - Other Index Options'!$H:$H,"Monthly*")=0,"",SUMIFS('NSE - NIFTY Index Options'!$L:$L,'NSE - NIFTY Index Options'!$C:$C,$A20,'NSE - NIFTY Index Options'!$B:$B,F$4,'NSE - NIFTY Index Options'!$H:$H,"Monthly*")+SUMIFS('NSE - Other Index Options'!$L:$L,'NSE - Other Index Options'!$C:$C,$A20,'NSE - Other Index Options'!$B:$B,F$4,'NSE - Other Index Options'!$H:$H,"Monthly*"))</f>
        <v>70.713999999999999</v>
      </c>
      <c r="G20" s="26" t="str">
        <f>IF(SUMIFS('NSE - NIFTY Index Options'!$L:$L,'NSE - NIFTY Index Options'!$C:$C,$A20,'NSE - NIFTY Index Options'!$B:$B,G$4,'NSE - NIFTY Index Options'!$H:$H,"Monthly*")+SUMIFS('NSE - Other Index Options'!$L:$L,'NSE - Other Index Options'!$C:$C,$A20,'NSE - Other Index Options'!$B:$B,G$4,'NSE - Other Index Options'!$H:$H,"Monthly*")=0,"",SUMIFS('NSE - NIFTY Index Options'!$L:$L,'NSE - NIFTY Index Options'!$C:$C,$A20,'NSE - NIFTY Index Options'!$B:$B,G$4,'NSE - NIFTY Index Options'!$H:$H,"Monthly*")+SUMIFS('NSE - Other Index Options'!$L:$L,'NSE - Other Index Options'!$C:$C,$A20,'NSE - Other Index Options'!$B:$B,G$4,'NSE - Other Index Options'!$H:$H,"Monthly*"))</f>
        <v/>
      </c>
      <c r="H20" s="26">
        <f t="shared" si="0"/>
        <v>292.21090000000004</v>
      </c>
    </row>
    <row r="21" spans="1:8">
      <c r="A21" t="s">
        <v>42</v>
      </c>
      <c r="B21" s="26">
        <f>IF(SUMIFS('NSE - NIFTY Index Options'!$L:$L,'NSE - NIFTY Index Options'!$C:$C,$A21,'NSE - NIFTY Index Options'!$B:$B,B$4,'NSE - NIFTY Index Options'!$H:$H,"Monthly*")+SUMIFS('NSE - Other Index Options'!$L:$L,'NSE - Other Index Options'!$C:$C,$A21,'NSE - Other Index Options'!$B:$B,B$4,'NSE - Other Index Options'!$H:$H,"Monthly*")=0,"",SUMIFS('NSE - NIFTY Index Options'!$L:$L,'NSE - NIFTY Index Options'!$C:$C,$A21,'NSE - NIFTY Index Options'!$B:$B,B$4,'NSE - NIFTY Index Options'!$H:$H,"Monthly*")+SUMIFS('NSE - Other Index Options'!$L:$L,'NSE - Other Index Options'!$C:$C,$A21,'NSE - Other Index Options'!$B:$B,B$4,'NSE - Other Index Options'!$H:$H,"Monthly*"))</f>
        <v>68.6126</v>
      </c>
      <c r="C21" s="26">
        <f>IF(SUMIFS('NSE - NIFTY Index Options'!$L:$L,'NSE - NIFTY Index Options'!$C:$C,$A21,'NSE - NIFTY Index Options'!$B:$B,C$4,'NSE - NIFTY Index Options'!$H:$H,"Monthly*")+SUMIFS('NSE - Other Index Options'!$L:$L,'NSE - Other Index Options'!$C:$C,$A21,'NSE - Other Index Options'!$B:$B,C$4,'NSE - Other Index Options'!$H:$H,"Monthly*")=0,"",SUMIFS('NSE - NIFTY Index Options'!$L:$L,'NSE - NIFTY Index Options'!$C:$C,$A21,'NSE - NIFTY Index Options'!$B:$B,C$4,'NSE - NIFTY Index Options'!$H:$H,"Monthly*")+SUMIFS('NSE - Other Index Options'!$L:$L,'NSE - Other Index Options'!$C:$C,$A21,'NSE - Other Index Options'!$B:$B,C$4,'NSE - Other Index Options'!$H:$H,"Monthly*"))</f>
        <v>70.576400000000007</v>
      </c>
      <c r="D21" s="26">
        <f>IF(SUMIFS('NSE - NIFTY Index Options'!$L:$L,'NSE - NIFTY Index Options'!$C:$C,$A21,'NSE - NIFTY Index Options'!$B:$B,D$4,'NSE - NIFTY Index Options'!$H:$H,"Monthly*")+SUMIFS('NSE - Other Index Options'!$L:$L,'NSE - Other Index Options'!$C:$C,$A21,'NSE - Other Index Options'!$B:$B,D$4,'NSE - Other Index Options'!$H:$H,"Monthly*")=0,"",SUMIFS('NSE - NIFTY Index Options'!$L:$L,'NSE - NIFTY Index Options'!$C:$C,$A21,'NSE - NIFTY Index Options'!$B:$B,D$4,'NSE - NIFTY Index Options'!$H:$H,"Monthly*")+SUMIFS('NSE - Other Index Options'!$L:$L,'NSE - Other Index Options'!$C:$C,$A21,'NSE - Other Index Options'!$B:$B,D$4,'NSE - Other Index Options'!$H:$H,"Monthly*"))</f>
        <v>64.739800000000002</v>
      </c>
      <c r="E21" s="26">
        <f>IF(SUMIFS('NSE - NIFTY Index Options'!$L:$L,'NSE - NIFTY Index Options'!$C:$C,$A21,'NSE - NIFTY Index Options'!$B:$B,E$4,'NSE - NIFTY Index Options'!$H:$H,"Monthly*")+SUMIFS('NSE - Other Index Options'!$L:$L,'NSE - Other Index Options'!$C:$C,$A21,'NSE - Other Index Options'!$B:$B,E$4,'NSE - Other Index Options'!$H:$H,"Monthly*")=0,"",SUMIFS('NSE - NIFTY Index Options'!$L:$L,'NSE - NIFTY Index Options'!$C:$C,$A21,'NSE - NIFTY Index Options'!$B:$B,E$4,'NSE - NIFTY Index Options'!$H:$H,"Monthly*")+SUMIFS('NSE - Other Index Options'!$L:$L,'NSE - Other Index Options'!$C:$C,$A21,'NSE - Other Index Options'!$B:$B,E$4,'NSE - Other Index Options'!$H:$H,"Monthly*"))</f>
        <v>66.378600000000006</v>
      </c>
      <c r="F21" s="26">
        <f>IF(SUMIFS('NSE - NIFTY Index Options'!$L:$L,'NSE - NIFTY Index Options'!$C:$C,$A21,'NSE - NIFTY Index Options'!$B:$B,F$4,'NSE - NIFTY Index Options'!$H:$H,"Monthly*")+SUMIFS('NSE - Other Index Options'!$L:$L,'NSE - Other Index Options'!$C:$C,$A21,'NSE - Other Index Options'!$B:$B,F$4,'NSE - Other Index Options'!$H:$H,"Monthly*")=0,"",SUMIFS('NSE - NIFTY Index Options'!$L:$L,'NSE - NIFTY Index Options'!$C:$C,$A21,'NSE - NIFTY Index Options'!$B:$B,F$4,'NSE - NIFTY Index Options'!$H:$H,"Monthly*")+SUMIFS('NSE - Other Index Options'!$L:$L,'NSE - Other Index Options'!$C:$C,$A21,'NSE - Other Index Options'!$B:$B,F$4,'NSE - Other Index Options'!$H:$H,"Monthly*"))</f>
        <v>59.546300000000002</v>
      </c>
      <c r="G21" s="26" t="str">
        <f>IF(SUMIFS('NSE - NIFTY Index Options'!$L:$L,'NSE - NIFTY Index Options'!$C:$C,$A21,'NSE - NIFTY Index Options'!$B:$B,G$4,'NSE - NIFTY Index Options'!$H:$H,"Monthly*")+SUMIFS('NSE - Other Index Options'!$L:$L,'NSE - Other Index Options'!$C:$C,$A21,'NSE - Other Index Options'!$B:$B,G$4,'NSE - Other Index Options'!$H:$H,"Monthly*")=0,"",SUMIFS('NSE - NIFTY Index Options'!$L:$L,'NSE - NIFTY Index Options'!$C:$C,$A21,'NSE - NIFTY Index Options'!$B:$B,G$4,'NSE - NIFTY Index Options'!$H:$H,"Monthly*")+SUMIFS('NSE - Other Index Options'!$L:$L,'NSE - Other Index Options'!$C:$C,$A21,'NSE - Other Index Options'!$B:$B,G$4,'NSE - Other Index Options'!$H:$H,"Monthly*"))</f>
        <v/>
      </c>
      <c r="H21" s="26">
        <f t="shared" si="0"/>
        <v>329.8537</v>
      </c>
    </row>
    <row r="22" spans="1:8">
      <c r="A22" t="s">
        <v>43</v>
      </c>
      <c r="B22" s="26">
        <f>IF(SUMIFS('NSE - NIFTY Index Options'!$L:$L,'NSE - NIFTY Index Options'!$C:$C,$A22,'NSE - NIFTY Index Options'!$B:$B,B$4,'NSE - NIFTY Index Options'!$H:$H,"Monthly*")+SUMIFS('NSE - Other Index Options'!$L:$L,'NSE - Other Index Options'!$C:$C,$A22,'NSE - Other Index Options'!$B:$B,B$4,'NSE - Other Index Options'!$H:$H,"Monthly*")=0,"",SUMIFS('NSE - NIFTY Index Options'!$L:$L,'NSE - NIFTY Index Options'!$C:$C,$A22,'NSE - NIFTY Index Options'!$B:$B,B$4,'NSE - NIFTY Index Options'!$H:$H,"Monthly*")+SUMIFS('NSE - Other Index Options'!$L:$L,'NSE - Other Index Options'!$C:$C,$A22,'NSE - Other Index Options'!$B:$B,B$4,'NSE - Other Index Options'!$H:$H,"Monthly*"))</f>
        <v>51.988999999999997</v>
      </c>
      <c r="C22" s="26">
        <f>IF(SUMIFS('NSE - NIFTY Index Options'!$L:$L,'NSE - NIFTY Index Options'!$C:$C,$A22,'NSE - NIFTY Index Options'!$B:$B,C$4,'NSE - NIFTY Index Options'!$H:$H,"Monthly*")+SUMIFS('NSE - Other Index Options'!$L:$L,'NSE - Other Index Options'!$C:$C,$A22,'NSE - Other Index Options'!$B:$B,C$4,'NSE - Other Index Options'!$H:$H,"Monthly*")=0,"",SUMIFS('NSE - NIFTY Index Options'!$L:$L,'NSE - NIFTY Index Options'!$C:$C,$A22,'NSE - NIFTY Index Options'!$B:$B,C$4,'NSE - NIFTY Index Options'!$H:$H,"Monthly*")+SUMIFS('NSE - Other Index Options'!$L:$L,'NSE - Other Index Options'!$C:$C,$A22,'NSE - Other Index Options'!$B:$B,C$4,'NSE - Other Index Options'!$H:$H,"Monthly*"))</f>
        <v>55.667299999999997</v>
      </c>
      <c r="D22" s="26">
        <f>IF(SUMIFS('NSE - NIFTY Index Options'!$L:$L,'NSE - NIFTY Index Options'!$C:$C,$A22,'NSE - NIFTY Index Options'!$B:$B,D$4,'NSE - NIFTY Index Options'!$H:$H,"Monthly*")+SUMIFS('NSE - Other Index Options'!$L:$L,'NSE - Other Index Options'!$C:$C,$A22,'NSE - Other Index Options'!$B:$B,D$4,'NSE - Other Index Options'!$H:$H,"Monthly*")=0,"",SUMIFS('NSE - NIFTY Index Options'!$L:$L,'NSE - NIFTY Index Options'!$C:$C,$A22,'NSE - NIFTY Index Options'!$B:$B,D$4,'NSE - NIFTY Index Options'!$H:$H,"Monthly*")+SUMIFS('NSE - Other Index Options'!$L:$L,'NSE - Other Index Options'!$C:$C,$A22,'NSE - Other Index Options'!$B:$B,D$4,'NSE - Other Index Options'!$H:$H,"Monthly*"))</f>
        <v>58.521900000000002</v>
      </c>
      <c r="E22" s="26">
        <f>IF(SUMIFS('NSE - NIFTY Index Options'!$L:$L,'NSE - NIFTY Index Options'!$C:$C,$A22,'NSE - NIFTY Index Options'!$B:$B,E$4,'NSE - NIFTY Index Options'!$H:$H,"Monthly*")+SUMIFS('NSE - Other Index Options'!$L:$L,'NSE - Other Index Options'!$C:$C,$A22,'NSE - Other Index Options'!$B:$B,E$4,'NSE - Other Index Options'!$H:$H,"Monthly*")=0,"",SUMIFS('NSE - NIFTY Index Options'!$L:$L,'NSE - NIFTY Index Options'!$C:$C,$A22,'NSE - NIFTY Index Options'!$B:$B,E$4,'NSE - NIFTY Index Options'!$H:$H,"Monthly*")+SUMIFS('NSE - Other Index Options'!$L:$L,'NSE - Other Index Options'!$C:$C,$A22,'NSE - Other Index Options'!$B:$B,E$4,'NSE - Other Index Options'!$H:$H,"Monthly*"))</f>
        <v>70.333200000000005</v>
      </c>
      <c r="F22" s="26">
        <f>IF(SUMIFS('NSE - NIFTY Index Options'!$L:$L,'NSE - NIFTY Index Options'!$C:$C,$A22,'NSE - NIFTY Index Options'!$B:$B,F$4,'NSE - NIFTY Index Options'!$H:$H,"Monthly*")+SUMIFS('NSE - Other Index Options'!$L:$L,'NSE - Other Index Options'!$C:$C,$A22,'NSE - Other Index Options'!$B:$B,F$4,'NSE - Other Index Options'!$H:$H,"Monthly*")=0,"",SUMIFS('NSE - NIFTY Index Options'!$L:$L,'NSE - NIFTY Index Options'!$C:$C,$A22,'NSE - NIFTY Index Options'!$B:$B,F$4,'NSE - NIFTY Index Options'!$H:$H,"Monthly*")+SUMIFS('NSE - Other Index Options'!$L:$L,'NSE - Other Index Options'!$C:$C,$A22,'NSE - Other Index Options'!$B:$B,F$4,'NSE - Other Index Options'!$H:$H,"Monthly*"))</f>
        <v>68.415099999999995</v>
      </c>
      <c r="G22" s="26" t="str">
        <f>IF(SUMIFS('NSE - NIFTY Index Options'!$L:$L,'NSE - NIFTY Index Options'!$C:$C,$A22,'NSE - NIFTY Index Options'!$B:$B,G$4,'NSE - NIFTY Index Options'!$H:$H,"Monthly*")+SUMIFS('NSE - Other Index Options'!$L:$L,'NSE - Other Index Options'!$C:$C,$A22,'NSE - Other Index Options'!$B:$B,G$4,'NSE - Other Index Options'!$H:$H,"Monthly*")=0,"",SUMIFS('NSE - NIFTY Index Options'!$L:$L,'NSE - NIFTY Index Options'!$C:$C,$A22,'NSE - NIFTY Index Options'!$B:$B,G$4,'NSE - NIFTY Index Options'!$H:$H,"Monthly*")+SUMIFS('NSE - Other Index Options'!$L:$L,'NSE - Other Index Options'!$C:$C,$A22,'NSE - Other Index Options'!$B:$B,G$4,'NSE - Other Index Options'!$H:$H,"Monthly*"))</f>
        <v/>
      </c>
      <c r="H22" s="26">
        <f t="shared" si="0"/>
        <v>304.92650000000003</v>
      </c>
    </row>
    <row r="23" spans="1:8">
      <c r="A23" t="s">
        <v>44</v>
      </c>
      <c r="B23" s="26">
        <f>IF(SUMIFS('NSE - NIFTY Index Options'!$L:$L,'NSE - NIFTY Index Options'!$C:$C,$A23,'NSE - NIFTY Index Options'!$B:$B,B$4,'NSE - NIFTY Index Options'!$H:$H,"Monthly*")+SUMIFS('NSE - Other Index Options'!$L:$L,'NSE - Other Index Options'!$C:$C,$A23,'NSE - Other Index Options'!$B:$B,B$4,'NSE - Other Index Options'!$H:$H,"Monthly*")=0,"",SUMIFS('NSE - NIFTY Index Options'!$L:$L,'NSE - NIFTY Index Options'!$C:$C,$A23,'NSE - NIFTY Index Options'!$B:$B,B$4,'NSE - NIFTY Index Options'!$H:$H,"Monthly*")+SUMIFS('NSE - Other Index Options'!$L:$L,'NSE - Other Index Options'!$C:$C,$A23,'NSE - Other Index Options'!$B:$B,B$4,'NSE - Other Index Options'!$H:$H,"Monthly*"))</f>
        <v>65.42410000000001</v>
      </c>
      <c r="C23" s="26">
        <f>IF(SUMIFS('NSE - NIFTY Index Options'!$L:$L,'NSE - NIFTY Index Options'!$C:$C,$A23,'NSE - NIFTY Index Options'!$B:$B,C$4,'NSE - NIFTY Index Options'!$H:$H,"Monthly*")+SUMIFS('NSE - Other Index Options'!$L:$L,'NSE - Other Index Options'!$C:$C,$A23,'NSE - Other Index Options'!$B:$B,C$4,'NSE - Other Index Options'!$H:$H,"Monthly*")=0,"",SUMIFS('NSE - NIFTY Index Options'!$L:$L,'NSE - NIFTY Index Options'!$C:$C,$A23,'NSE - NIFTY Index Options'!$B:$B,C$4,'NSE - NIFTY Index Options'!$H:$H,"Monthly*")+SUMIFS('NSE - Other Index Options'!$L:$L,'NSE - Other Index Options'!$C:$C,$A23,'NSE - Other Index Options'!$B:$B,C$4,'NSE - Other Index Options'!$H:$H,"Monthly*"))</f>
        <v>83.71050000000001</v>
      </c>
      <c r="D23" s="26">
        <f>IF(SUMIFS('NSE - NIFTY Index Options'!$L:$L,'NSE - NIFTY Index Options'!$C:$C,$A23,'NSE - NIFTY Index Options'!$B:$B,D$4,'NSE - NIFTY Index Options'!$H:$H,"Monthly*")+SUMIFS('NSE - Other Index Options'!$L:$L,'NSE - Other Index Options'!$C:$C,$A23,'NSE - Other Index Options'!$B:$B,D$4,'NSE - Other Index Options'!$H:$H,"Monthly*")=0,"",SUMIFS('NSE - NIFTY Index Options'!$L:$L,'NSE - NIFTY Index Options'!$C:$C,$A23,'NSE - NIFTY Index Options'!$B:$B,D$4,'NSE - NIFTY Index Options'!$H:$H,"Monthly*")+SUMIFS('NSE - Other Index Options'!$L:$L,'NSE - Other Index Options'!$C:$C,$A23,'NSE - Other Index Options'!$B:$B,D$4,'NSE - Other Index Options'!$H:$H,"Monthly*"))</f>
        <v>46.946299999999994</v>
      </c>
      <c r="E23" s="26" t="str">
        <f>IF(SUMIFS('NSE - NIFTY Index Options'!$L:$L,'NSE - NIFTY Index Options'!$C:$C,$A23,'NSE - NIFTY Index Options'!$B:$B,E$4,'NSE - NIFTY Index Options'!$H:$H,"Monthly*")+SUMIFS('NSE - Other Index Options'!$L:$L,'NSE - Other Index Options'!$C:$C,$A23,'NSE - Other Index Options'!$B:$B,E$4,'NSE - Other Index Options'!$H:$H,"Monthly*")=0,"",SUMIFS('NSE - NIFTY Index Options'!$L:$L,'NSE - NIFTY Index Options'!$C:$C,$A23,'NSE - NIFTY Index Options'!$B:$B,E$4,'NSE - NIFTY Index Options'!$H:$H,"Monthly*")+SUMIFS('NSE - Other Index Options'!$L:$L,'NSE - Other Index Options'!$C:$C,$A23,'NSE - Other Index Options'!$B:$B,E$4,'NSE - Other Index Options'!$H:$H,"Monthly*"))</f>
        <v/>
      </c>
      <c r="F23" s="26">
        <f>IF(SUMIFS('NSE - NIFTY Index Options'!$L:$L,'NSE - NIFTY Index Options'!$C:$C,$A23,'NSE - NIFTY Index Options'!$B:$B,F$4,'NSE - NIFTY Index Options'!$H:$H,"Monthly*")+SUMIFS('NSE - Other Index Options'!$L:$L,'NSE - Other Index Options'!$C:$C,$A23,'NSE - Other Index Options'!$B:$B,F$4,'NSE - Other Index Options'!$H:$H,"Monthly*")=0,"",SUMIFS('NSE - NIFTY Index Options'!$L:$L,'NSE - NIFTY Index Options'!$C:$C,$A23,'NSE - NIFTY Index Options'!$B:$B,F$4,'NSE - NIFTY Index Options'!$H:$H,"Monthly*")+SUMIFS('NSE - Other Index Options'!$L:$L,'NSE - Other Index Options'!$C:$C,$A23,'NSE - Other Index Options'!$B:$B,F$4,'NSE - Other Index Options'!$H:$H,"Monthly*"))</f>
        <v>58.203099999999992</v>
      </c>
      <c r="G23" s="26" t="str">
        <f>IF(SUMIFS('NSE - NIFTY Index Options'!$L:$L,'NSE - NIFTY Index Options'!$C:$C,$A23,'NSE - NIFTY Index Options'!$B:$B,G$4,'NSE - NIFTY Index Options'!$H:$H,"Monthly*")+SUMIFS('NSE - Other Index Options'!$L:$L,'NSE - Other Index Options'!$C:$C,$A23,'NSE - Other Index Options'!$B:$B,G$4,'NSE - Other Index Options'!$H:$H,"Monthly*")=0,"",SUMIFS('NSE - NIFTY Index Options'!$L:$L,'NSE - NIFTY Index Options'!$C:$C,$A23,'NSE - NIFTY Index Options'!$B:$B,G$4,'NSE - NIFTY Index Options'!$H:$H,"Monthly*")+SUMIFS('NSE - Other Index Options'!$L:$L,'NSE - Other Index Options'!$C:$C,$A23,'NSE - Other Index Options'!$B:$B,G$4,'NSE - Other Index Options'!$H:$H,"Monthly*"))</f>
        <v/>
      </c>
      <c r="H23" s="26">
        <f t="shared" si="0"/>
        <v>254.28400000000005</v>
      </c>
    </row>
    <row r="24" spans="1:8">
      <c r="A24" t="s">
        <v>45</v>
      </c>
      <c r="B24" s="26">
        <f>IF(SUMIFS('NSE - NIFTY Index Options'!$L:$L,'NSE - NIFTY Index Options'!$C:$C,$A24,'NSE - NIFTY Index Options'!$B:$B,B$4,'NSE - NIFTY Index Options'!$H:$H,"Monthly*")+SUMIFS('NSE - Other Index Options'!$L:$L,'NSE - Other Index Options'!$C:$C,$A24,'NSE - Other Index Options'!$B:$B,B$4,'NSE - Other Index Options'!$H:$H,"Monthly*")=0,"",SUMIFS('NSE - NIFTY Index Options'!$L:$L,'NSE - NIFTY Index Options'!$C:$C,$A24,'NSE - NIFTY Index Options'!$B:$B,B$4,'NSE - NIFTY Index Options'!$H:$H,"Monthly*")+SUMIFS('NSE - Other Index Options'!$L:$L,'NSE - Other Index Options'!$C:$C,$A24,'NSE - Other Index Options'!$B:$B,B$4,'NSE - Other Index Options'!$H:$H,"Monthly*"))</f>
        <v>84.0244</v>
      </c>
      <c r="C24" s="26">
        <f>IF(SUMIFS('NSE - NIFTY Index Options'!$L:$L,'NSE - NIFTY Index Options'!$C:$C,$A24,'NSE - NIFTY Index Options'!$B:$B,C$4,'NSE - NIFTY Index Options'!$H:$H,"Monthly*")+SUMIFS('NSE - Other Index Options'!$L:$L,'NSE - Other Index Options'!$C:$C,$A24,'NSE - Other Index Options'!$B:$B,C$4,'NSE - Other Index Options'!$H:$H,"Monthly*")=0,"",SUMIFS('NSE - NIFTY Index Options'!$L:$L,'NSE - NIFTY Index Options'!$C:$C,$A24,'NSE - NIFTY Index Options'!$B:$B,C$4,'NSE - NIFTY Index Options'!$H:$H,"Monthly*")+SUMIFS('NSE - Other Index Options'!$L:$L,'NSE - Other Index Options'!$C:$C,$A24,'NSE - Other Index Options'!$B:$B,C$4,'NSE - Other Index Options'!$H:$H,"Monthly*"))</f>
        <v>163.17749999999998</v>
      </c>
      <c r="D24" s="26">
        <f>IF(SUMIFS('NSE - NIFTY Index Options'!$L:$L,'NSE - NIFTY Index Options'!$C:$C,$A24,'NSE - NIFTY Index Options'!$B:$B,D$4,'NSE - NIFTY Index Options'!$H:$H,"Monthly*")+SUMIFS('NSE - Other Index Options'!$L:$L,'NSE - Other Index Options'!$C:$C,$A24,'NSE - Other Index Options'!$B:$B,D$4,'NSE - Other Index Options'!$H:$H,"Monthly*")=0,"",SUMIFS('NSE - NIFTY Index Options'!$L:$L,'NSE - NIFTY Index Options'!$C:$C,$A24,'NSE - NIFTY Index Options'!$B:$B,D$4,'NSE - NIFTY Index Options'!$H:$H,"Monthly*")+SUMIFS('NSE - Other Index Options'!$L:$L,'NSE - Other Index Options'!$C:$C,$A24,'NSE - Other Index Options'!$B:$B,D$4,'NSE - Other Index Options'!$H:$H,"Monthly*"))</f>
        <v>52.2012</v>
      </c>
      <c r="E24" s="26" t="str">
        <f>IF(SUMIFS('NSE - NIFTY Index Options'!$L:$L,'NSE - NIFTY Index Options'!$C:$C,$A24,'NSE - NIFTY Index Options'!$B:$B,E$4,'NSE - NIFTY Index Options'!$H:$H,"Monthly*")+SUMIFS('NSE - Other Index Options'!$L:$L,'NSE - Other Index Options'!$C:$C,$A24,'NSE - Other Index Options'!$B:$B,E$4,'NSE - Other Index Options'!$H:$H,"Monthly*")=0,"",SUMIFS('NSE - NIFTY Index Options'!$L:$L,'NSE - NIFTY Index Options'!$C:$C,$A24,'NSE - NIFTY Index Options'!$B:$B,E$4,'NSE - NIFTY Index Options'!$H:$H,"Monthly*")+SUMIFS('NSE - Other Index Options'!$L:$L,'NSE - Other Index Options'!$C:$C,$A24,'NSE - Other Index Options'!$B:$B,E$4,'NSE - Other Index Options'!$H:$H,"Monthly*"))</f>
        <v/>
      </c>
      <c r="F24" s="26" t="str">
        <f>IF(SUMIFS('NSE - NIFTY Index Options'!$L:$L,'NSE - NIFTY Index Options'!$C:$C,$A24,'NSE - NIFTY Index Options'!$B:$B,F$4,'NSE - NIFTY Index Options'!$H:$H,"Monthly*")+SUMIFS('NSE - Other Index Options'!$L:$L,'NSE - Other Index Options'!$C:$C,$A24,'NSE - Other Index Options'!$B:$B,F$4,'NSE - Other Index Options'!$H:$H,"Monthly*")=0,"",SUMIFS('NSE - NIFTY Index Options'!$L:$L,'NSE - NIFTY Index Options'!$C:$C,$A24,'NSE - NIFTY Index Options'!$B:$B,F$4,'NSE - NIFTY Index Options'!$H:$H,"Monthly*")+SUMIFS('NSE - Other Index Options'!$L:$L,'NSE - Other Index Options'!$C:$C,$A24,'NSE - Other Index Options'!$B:$B,F$4,'NSE - Other Index Options'!$H:$H,"Monthly*"))</f>
        <v/>
      </c>
      <c r="G24" s="26" t="str">
        <f>IF(SUMIFS('NSE - NIFTY Index Options'!$L:$L,'NSE - NIFTY Index Options'!$C:$C,$A24,'NSE - NIFTY Index Options'!$B:$B,G$4,'NSE - NIFTY Index Options'!$H:$H,"Monthly*")+SUMIFS('NSE - Other Index Options'!$L:$L,'NSE - Other Index Options'!$C:$C,$A24,'NSE - Other Index Options'!$B:$B,G$4,'NSE - Other Index Options'!$H:$H,"Monthly*")=0,"",SUMIFS('NSE - NIFTY Index Options'!$L:$L,'NSE - NIFTY Index Options'!$C:$C,$A24,'NSE - NIFTY Index Options'!$B:$B,G$4,'NSE - NIFTY Index Options'!$H:$H,"Monthly*")+SUMIFS('NSE - Other Index Options'!$L:$L,'NSE - Other Index Options'!$C:$C,$A24,'NSE - Other Index Options'!$B:$B,G$4,'NSE - Other Index Options'!$H:$H,"Monthly*"))</f>
        <v/>
      </c>
      <c r="H24" s="26">
        <f t="shared" si="0"/>
        <v>299.40309999999999</v>
      </c>
    </row>
    <row r="25" spans="1:8">
      <c r="A25" t="s">
        <v>46</v>
      </c>
      <c r="B25" s="26">
        <f>IF(SUMIFS('NSE - NIFTY Index Options'!$L:$L,'NSE - NIFTY Index Options'!$C:$C,$A25,'NSE - NIFTY Index Options'!$B:$B,B$4,'NSE - NIFTY Index Options'!$H:$H,"Monthly*")+SUMIFS('NSE - Other Index Options'!$L:$L,'NSE - Other Index Options'!$C:$C,$A25,'NSE - Other Index Options'!$B:$B,B$4,'NSE - Other Index Options'!$H:$H,"Monthly*")=0,"",SUMIFS('NSE - NIFTY Index Options'!$L:$L,'NSE - NIFTY Index Options'!$C:$C,$A25,'NSE - NIFTY Index Options'!$B:$B,B$4,'NSE - NIFTY Index Options'!$H:$H,"Monthly*")+SUMIFS('NSE - Other Index Options'!$L:$L,'NSE - Other Index Options'!$C:$C,$A25,'NSE - Other Index Options'!$B:$B,B$4,'NSE - Other Index Options'!$H:$H,"Monthly*"))</f>
        <v>52.646299999999997</v>
      </c>
      <c r="C25" s="26">
        <f>IF(SUMIFS('NSE - NIFTY Index Options'!$L:$L,'NSE - NIFTY Index Options'!$C:$C,$A25,'NSE - NIFTY Index Options'!$B:$B,C$4,'NSE - NIFTY Index Options'!$H:$H,"Monthly*")+SUMIFS('NSE - Other Index Options'!$L:$L,'NSE - Other Index Options'!$C:$C,$A25,'NSE - Other Index Options'!$B:$B,C$4,'NSE - Other Index Options'!$H:$H,"Monthly*")=0,"",SUMIFS('NSE - NIFTY Index Options'!$L:$L,'NSE - NIFTY Index Options'!$C:$C,$A25,'NSE - NIFTY Index Options'!$B:$B,C$4,'NSE - NIFTY Index Options'!$H:$H,"Monthly*")+SUMIFS('NSE - Other Index Options'!$L:$L,'NSE - Other Index Options'!$C:$C,$A25,'NSE - Other Index Options'!$B:$B,C$4,'NSE - Other Index Options'!$H:$H,"Monthly*"))</f>
        <v>42.597700000000003</v>
      </c>
      <c r="D25" s="26">
        <f>IF(SUMIFS('NSE - NIFTY Index Options'!$L:$L,'NSE - NIFTY Index Options'!$C:$C,$A25,'NSE - NIFTY Index Options'!$B:$B,D$4,'NSE - NIFTY Index Options'!$H:$H,"Monthly*")+SUMIFS('NSE - Other Index Options'!$L:$L,'NSE - Other Index Options'!$C:$C,$A25,'NSE - Other Index Options'!$B:$B,D$4,'NSE - Other Index Options'!$H:$H,"Monthly*")=0,"",SUMIFS('NSE - NIFTY Index Options'!$L:$L,'NSE - NIFTY Index Options'!$C:$C,$A25,'NSE - NIFTY Index Options'!$B:$B,D$4,'NSE - NIFTY Index Options'!$H:$H,"Monthly*")+SUMIFS('NSE - Other Index Options'!$L:$L,'NSE - Other Index Options'!$C:$C,$A25,'NSE - Other Index Options'!$B:$B,D$4,'NSE - Other Index Options'!$H:$H,"Monthly*"))</f>
        <v>44.441300000000005</v>
      </c>
      <c r="E25" s="26">
        <f>IF(SUMIFS('NSE - NIFTY Index Options'!$L:$L,'NSE - NIFTY Index Options'!$C:$C,$A25,'NSE - NIFTY Index Options'!$B:$B,E$4,'NSE - NIFTY Index Options'!$H:$H,"Monthly*")+SUMIFS('NSE - Other Index Options'!$L:$L,'NSE - Other Index Options'!$C:$C,$A25,'NSE - Other Index Options'!$B:$B,E$4,'NSE - Other Index Options'!$H:$H,"Monthly*")=0,"",SUMIFS('NSE - NIFTY Index Options'!$L:$L,'NSE - NIFTY Index Options'!$C:$C,$A25,'NSE - NIFTY Index Options'!$B:$B,E$4,'NSE - NIFTY Index Options'!$H:$H,"Monthly*")+SUMIFS('NSE - Other Index Options'!$L:$L,'NSE - Other Index Options'!$C:$C,$A25,'NSE - Other Index Options'!$B:$B,E$4,'NSE - Other Index Options'!$H:$H,"Monthly*"))</f>
        <v>27.088300000000004</v>
      </c>
      <c r="F25" s="26">
        <f>IF(SUMIFS('NSE - NIFTY Index Options'!$L:$L,'NSE - NIFTY Index Options'!$C:$C,$A25,'NSE - NIFTY Index Options'!$B:$B,F$4,'NSE - NIFTY Index Options'!$H:$H,"Monthly*")+SUMIFS('NSE - Other Index Options'!$L:$L,'NSE - Other Index Options'!$C:$C,$A25,'NSE - Other Index Options'!$B:$B,F$4,'NSE - Other Index Options'!$H:$H,"Monthly*")=0,"",SUMIFS('NSE - NIFTY Index Options'!$L:$L,'NSE - NIFTY Index Options'!$C:$C,$A25,'NSE - NIFTY Index Options'!$B:$B,F$4,'NSE - NIFTY Index Options'!$H:$H,"Monthly*")+SUMIFS('NSE - Other Index Options'!$L:$L,'NSE - Other Index Options'!$C:$C,$A25,'NSE - Other Index Options'!$B:$B,F$4,'NSE - Other Index Options'!$H:$H,"Monthly*"))</f>
        <v>49.066100000000006</v>
      </c>
      <c r="G25" s="26" t="str">
        <f>IF(SUMIFS('NSE - NIFTY Index Options'!$L:$L,'NSE - NIFTY Index Options'!$C:$C,$A25,'NSE - NIFTY Index Options'!$B:$B,G$4,'NSE - NIFTY Index Options'!$H:$H,"Monthly*")+SUMIFS('NSE - Other Index Options'!$L:$L,'NSE - Other Index Options'!$C:$C,$A25,'NSE - Other Index Options'!$B:$B,G$4,'NSE - Other Index Options'!$H:$H,"Monthly*")=0,"",SUMIFS('NSE - NIFTY Index Options'!$L:$L,'NSE - NIFTY Index Options'!$C:$C,$A25,'NSE - NIFTY Index Options'!$B:$B,G$4,'NSE - NIFTY Index Options'!$H:$H,"Monthly*")+SUMIFS('NSE - Other Index Options'!$L:$L,'NSE - Other Index Options'!$C:$C,$A25,'NSE - Other Index Options'!$B:$B,G$4,'NSE - Other Index Options'!$H:$H,"Monthly*"))</f>
        <v/>
      </c>
      <c r="H25" s="26">
        <f t="shared" si="0"/>
        <v>215.83970000000002</v>
      </c>
    </row>
    <row r="26" spans="1:8">
      <c r="A26" t="s">
        <v>47</v>
      </c>
      <c r="B26" s="26">
        <f>IF(SUMIFS('NSE - NIFTY Index Options'!$L:$L,'NSE - NIFTY Index Options'!$C:$C,$A26,'NSE - NIFTY Index Options'!$B:$B,B$4,'NSE - NIFTY Index Options'!$H:$H,"Monthly*")+SUMIFS('NSE - Other Index Options'!$L:$L,'NSE - Other Index Options'!$C:$C,$A26,'NSE - Other Index Options'!$B:$B,B$4,'NSE - Other Index Options'!$H:$H,"Monthly*")=0,"",SUMIFS('NSE - NIFTY Index Options'!$L:$L,'NSE - NIFTY Index Options'!$C:$C,$A26,'NSE - NIFTY Index Options'!$B:$B,B$4,'NSE - NIFTY Index Options'!$H:$H,"Monthly*")+SUMIFS('NSE - Other Index Options'!$L:$L,'NSE - Other Index Options'!$C:$C,$A26,'NSE - Other Index Options'!$B:$B,B$4,'NSE - Other Index Options'!$H:$H,"Monthly*"))</f>
        <v>87.831099999999992</v>
      </c>
      <c r="C26" s="26">
        <f>IF(SUMIFS('NSE - NIFTY Index Options'!$L:$L,'NSE - NIFTY Index Options'!$C:$C,$A26,'NSE - NIFTY Index Options'!$B:$B,C$4,'NSE - NIFTY Index Options'!$H:$H,"Monthly*")+SUMIFS('NSE - Other Index Options'!$L:$L,'NSE - Other Index Options'!$C:$C,$A26,'NSE - Other Index Options'!$B:$B,C$4,'NSE - Other Index Options'!$H:$H,"Monthly*")=0,"",SUMIFS('NSE - NIFTY Index Options'!$L:$L,'NSE - NIFTY Index Options'!$C:$C,$A26,'NSE - NIFTY Index Options'!$B:$B,C$4,'NSE - NIFTY Index Options'!$H:$H,"Monthly*")+SUMIFS('NSE - Other Index Options'!$L:$L,'NSE - Other Index Options'!$C:$C,$A26,'NSE - Other Index Options'!$B:$B,C$4,'NSE - Other Index Options'!$H:$H,"Monthly*"))</f>
        <v>67.746000000000009</v>
      </c>
      <c r="D26" s="26">
        <f>IF(SUMIFS('NSE - NIFTY Index Options'!$L:$L,'NSE - NIFTY Index Options'!$C:$C,$A26,'NSE - NIFTY Index Options'!$B:$B,D$4,'NSE - NIFTY Index Options'!$H:$H,"Monthly*")+SUMIFS('NSE - Other Index Options'!$L:$L,'NSE - Other Index Options'!$C:$C,$A26,'NSE - Other Index Options'!$B:$B,D$4,'NSE - Other Index Options'!$H:$H,"Monthly*")=0,"",SUMIFS('NSE - NIFTY Index Options'!$L:$L,'NSE - NIFTY Index Options'!$C:$C,$A26,'NSE - NIFTY Index Options'!$B:$B,D$4,'NSE - NIFTY Index Options'!$H:$H,"Monthly*")+SUMIFS('NSE - Other Index Options'!$L:$L,'NSE - Other Index Options'!$C:$C,$A26,'NSE - Other Index Options'!$B:$B,D$4,'NSE - Other Index Options'!$H:$H,"Monthly*"))</f>
        <v>64.497</v>
      </c>
      <c r="E26" s="26">
        <f>IF(SUMIFS('NSE - NIFTY Index Options'!$L:$L,'NSE - NIFTY Index Options'!$C:$C,$A26,'NSE - NIFTY Index Options'!$B:$B,E$4,'NSE - NIFTY Index Options'!$H:$H,"Monthly*")+SUMIFS('NSE - Other Index Options'!$L:$L,'NSE - Other Index Options'!$C:$C,$A26,'NSE - Other Index Options'!$B:$B,E$4,'NSE - Other Index Options'!$H:$H,"Monthly*")=0,"",SUMIFS('NSE - NIFTY Index Options'!$L:$L,'NSE - NIFTY Index Options'!$C:$C,$A26,'NSE - NIFTY Index Options'!$B:$B,E$4,'NSE - NIFTY Index Options'!$H:$H,"Monthly*")+SUMIFS('NSE - Other Index Options'!$L:$L,'NSE - Other Index Options'!$C:$C,$A26,'NSE - Other Index Options'!$B:$B,E$4,'NSE - Other Index Options'!$H:$H,"Monthly*"))</f>
        <v>65.96759999999999</v>
      </c>
      <c r="F26" s="26">
        <f>IF(SUMIFS('NSE - NIFTY Index Options'!$L:$L,'NSE - NIFTY Index Options'!$C:$C,$A26,'NSE - NIFTY Index Options'!$B:$B,F$4,'NSE - NIFTY Index Options'!$H:$H,"Monthly*")+SUMIFS('NSE - Other Index Options'!$L:$L,'NSE - Other Index Options'!$C:$C,$A26,'NSE - Other Index Options'!$B:$B,F$4,'NSE - Other Index Options'!$H:$H,"Monthly*")=0,"",SUMIFS('NSE - NIFTY Index Options'!$L:$L,'NSE - NIFTY Index Options'!$C:$C,$A26,'NSE - NIFTY Index Options'!$B:$B,F$4,'NSE - NIFTY Index Options'!$H:$H,"Monthly*")+SUMIFS('NSE - Other Index Options'!$L:$L,'NSE - Other Index Options'!$C:$C,$A26,'NSE - Other Index Options'!$B:$B,F$4,'NSE - Other Index Options'!$H:$H,"Monthly*"))</f>
        <v>74.110900000000015</v>
      </c>
      <c r="G26" s="26" t="str">
        <f>IF(SUMIFS('NSE - NIFTY Index Options'!$L:$L,'NSE - NIFTY Index Options'!$C:$C,$A26,'NSE - NIFTY Index Options'!$B:$B,G$4,'NSE - NIFTY Index Options'!$H:$H,"Monthly*")+SUMIFS('NSE - Other Index Options'!$L:$L,'NSE - Other Index Options'!$C:$C,$A26,'NSE - Other Index Options'!$B:$B,G$4,'NSE - Other Index Options'!$H:$H,"Monthly*")=0,"",SUMIFS('NSE - NIFTY Index Options'!$L:$L,'NSE - NIFTY Index Options'!$C:$C,$A26,'NSE - NIFTY Index Options'!$B:$B,G$4,'NSE - NIFTY Index Options'!$H:$H,"Monthly*")+SUMIFS('NSE - Other Index Options'!$L:$L,'NSE - Other Index Options'!$C:$C,$A26,'NSE - Other Index Options'!$B:$B,G$4,'NSE - Other Index Options'!$H:$H,"Monthly*"))</f>
        <v/>
      </c>
      <c r="H26" s="26">
        <f t="shared" si="0"/>
        <v>360.15260000000001</v>
      </c>
    </row>
    <row r="27" spans="1:8">
      <c r="A27" t="s">
        <v>48</v>
      </c>
      <c r="B27" s="26">
        <f>IF(SUMIFS('NSE - NIFTY Index Options'!$L:$L,'NSE - NIFTY Index Options'!$C:$C,$A27,'NSE - NIFTY Index Options'!$B:$B,B$4,'NSE - NIFTY Index Options'!$H:$H,"Monthly*")+SUMIFS('NSE - Other Index Options'!$L:$L,'NSE - Other Index Options'!$C:$C,$A27,'NSE - Other Index Options'!$B:$B,B$4,'NSE - Other Index Options'!$H:$H,"Monthly*")=0,"",SUMIFS('NSE - NIFTY Index Options'!$L:$L,'NSE - NIFTY Index Options'!$C:$C,$A27,'NSE - NIFTY Index Options'!$B:$B,B$4,'NSE - NIFTY Index Options'!$H:$H,"Monthly*")+SUMIFS('NSE - Other Index Options'!$L:$L,'NSE - Other Index Options'!$C:$C,$A27,'NSE - Other Index Options'!$B:$B,B$4,'NSE - Other Index Options'!$H:$H,"Monthly*"))</f>
        <v>95.798199999999994</v>
      </c>
      <c r="C27" s="26">
        <f>IF(SUMIFS('NSE - NIFTY Index Options'!$L:$L,'NSE - NIFTY Index Options'!$C:$C,$A27,'NSE - NIFTY Index Options'!$B:$B,C$4,'NSE - NIFTY Index Options'!$H:$H,"Monthly*")+SUMIFS('NSE - Other Index Options'!$L:$L,'NSE - Other Index Options'!$C:$C,$A27,'NSE - Other Index Options'!$B:$B,C$4,'NSE - Other Index Options'!$H:$H,"Monthly*")=0,"",SUMIFS('NSE - NIFTY Index Options'!$L:$L,'NSE - NIFTY Index Options'!$C:$C,$A27,'NSE - NIFTY Index Options'!$B:$B,C$4,'NSE - NIFTY Index Options'!$H:$H,"Monthly*")+SUMIFS('NSE - Other Index Options'!$L:$L,'NSE - Other Index Options'!$C:$C,$A27,'NSE - Other Index Options'!$B:$B,C$4,'NSE - Other Index Options'!$H:$H,"Monthly*"))</f>
        <v>150.56249999999997</v>
      </c>
      <c r="D27" s="26">
        <f>IF(SUMIFS('NSE - NIFTY Index Options'!$L:$L,'NSE - NIFTY Index Options'!$C:$C,$A27,'NSE - NIFTY Index Options'!$B:$B,D$4,'NSE - NIFTY Index Options'!$H:$H,"Monthly*")+SUMIFS('NSE - Other Index Options'!$L:$L,'NSE - Other Index Options'!$C:$C,$A27,'NSE - Other Index Options'!$B:$B,D$4,'NSE - Other Index Options'!$H:$H,"Monthly*")=0,"",SUMIFS('NSE - NIFTY Index Options'!$L:$L,'NSE - NIFTY Index Options'!$C:$C,$A27,'NSE - NIFTY Index Options'!$B:$B,D$4,'NSE - NIFTY Index Options'!$H:$H,"Monthly*")+SUMIFS('NSE - Other Index Options'!$L:$L,'NSE - Other Index Options'!$C:$C,$A27,'NSE - Other Index Options'!$B:$B,D$4,'NSE - Other Index Options'!$H:$H,"Monthly*"))</f>
        <v>126.2377</v>
      </c>
      <c r="E27" s="26" t="str">
        <f>IF(SUMIFS('NSE - NIFTY Index Options'!$L:$L,'NSE - NIFTY Index Options'!$C:$C,$A27,'NSE - NIFTY Index Options'!$B:$B,E$4,'NSE - NIFTY Index Options'!$H:$H,"Monthly*")+SUMIFS('NSE - Other Index Options'!$L:$L,'NSE - Other Index Options'!$C:$C,$A27,'NSE - Other Index Options'!$B:$B,E$4,'NSE - Other Index Options'!$H:$H,"Monthly*")=0,"",SUMIFS('NSE - NIFTY Index Options'!$L:$L,'NSE - NIFTY Index Options'!$C:$C,$A27,'NSE - NIFTY Index Options'!$B:$B,E$4,'NSE - NIFTY Index Options'!$H:$H,"Monthly*")+SUMIFS('NSE - Other Index Options'!$L:$L,'NSE - Other Index Options'!$C:$C,$A27,'NSE - Other Index Options'!$B:$B,E$4,'NSE - Other Index Options'!$H:$H,"Monthly*"))</f>
        <v/>
      </c>
      <c r="F27" s="26">
        <f>IF(SUMIFS('NSE - NIFTY Index Options'!$L:$L,'NSE - NIFTY Index Options'!$C:$C,$A27,'NSE - NIFTY Index Options'!$B:$B,F$4,'NSE - NIFTY Index Options'!$H:$H,"Monthly*")+SUMIFS('NSE - Other Index Options'!$L:$L,'NSE - Other Index Options'!$C:$C,$A27,'NSE - Other Index Options'!$B:$B,F$4,'NSE - Other Index Options'!$H:$H,"Monthly*")=0,"",SUMIFS('NSE - NIFTY Index Options'!$L:$L,'NSE - NIFTY Index Options'!$C:$C,$A27,'NSE - NIFTY Index Options'!$B:$B,F$4,'NSE - NIFTY Index Options'!$H:$H,"Monthly*")+SUMIFS('NSE - Other Index Options'!$L:$L,'NSE - Other Index Options'!$C:$C,$A27,'NSE - Other Index Options'!$B:$B,F$4,'NSE - Other Index Options'!$H:$H,"Monthly*"))</f>
        <v>86.512699999999995</v>
      </c>
      <c r="G27" s="26" t="str">
        <f>IF(SUMIFS('NSE - NIFTY Index Options'!$L:$L,'NSE - NIFTY Index Options'!$C:$C,$A27,'NSE - NIFTY Index Options'!$B:$B,G$4,'NSE - NIFTY Index Options'!$H:$H,"Monthly*")+SUMIFS('NSE - Other Index Options'!$L:$L,'NSE - Other Index Options'!$C:$C,$A27,'NSE - Other Index Options'!$B:$B,G$4,'NSE - Other Index Options'!$H:$H,"Monthly*")=0,"",SUMIFS('NSE - NIFTY Index Options'!$L:$L,'NSE - NIFTY Index Options'!$C:$C,$A27,'NSE - NIFTY Index Options'!$B:$B,G$4,'NSE - NIFTY Index Options'!$H:$H,"Monthly*")+SUMIFS('NSE - Other Index Options'!$L:$L,'NSE - Other Index Options'!$C:$C,$A27,'NSE - Other Index Options'!$B:$B,G$4,'NSE - Other Index Options'!$H:$H,"Monthly*"))</f>
        <v/>
      </c>
      <c r="H27" s="26">
        <f t="shared" si="0"/>
        <v>459.11109999999996</v>
      </c>
    </row>
    <row r="28" spans="1:8">
      <c r="A28" t="s">
        <v>49</v>
      </c>
      <c r="B28" s="26" t="str">
        <f>IF(SUMIFS('NSE - NIFTY Index Options'!$L:$L,'NSE - NIFTY Index Options'!$C:$C,$A28,'NSE - NIFTY Index Options'!$B:$B,B$4,'NSE - NIFTY Index Options'!$H:$H,"Monthly*")+SUMIFS('NSE - Other Index Options'!$L:$L,'NSE - Other Index Options'!$C:$C,$A28,'NSE - Other Index Options'!$B:$B,B$4,'NSE - Other Index Options'!$H:$H,"Monthly*")=0,"",SUMIFS('NSE - NIFTY Index Options'!$L:$L,'NSE - NIFTY Index Options'!$C:$C,$A28,'NSE - NIFTY Index Options'!$B:$B,B$4,'NSE - NIFTY Index Options'!$H:$H,"Monthly*")+SUMIFS('NSE - Other Index Options'!$L:$L,'NSE - Other Index Options'!$C:$C,$A28,'NSE - Other Index Options'!$B:$B,B$4,'NSE - Other Index Options'!$H:$H,"Monthly*"))</f>
        <v/>
      </c>
      <c r="C28" s="26">
        <f>IF(SUMIFS('NSE - NIFTY Index Options'!$L:$L,'NSE - NIFTY Index Options'!$C:$C,$A28,'NSE - NIFTY Index Options'!$B:$B,C$4,'NSE - NIFTY Index Options'!$H:$H,"Monthly*")+SUMIFS('NSE - Other Index Options'!$L:$L,'NSE - Other Index Options'!$C:$C,$A28,'NSE - Other Index Options'!$B:$B,C$4,'NSE - Other Index Options'!$H:$H,"Monthly*")=0,"",SUMIFS('NSE - NIFTY Index Options'!$L:$L,'NSE - NIFTY Index Options'!$C:$C,$A28,'NSE - NIFTY Index Options'!$B:$B,C$4,'NSE - NIFTY Index Options'!$H:$H,"Monthly*")+SUMIFS('NSE - Other Index Options'!$L:$L,'NSE - Other Index Options'!$C:$C,$A28,'NSE - Other Index Options'!$B:$B,C$4,'NSE - Other Index Options'!$H:$H,"Monthly*"))</f>
        <v>236.39009999999999</v>
      </c>
      <c r="D28" s="26">
        <f>IF(SUMIFS('NSE - NIFTY Index Options'!$L:$L,'NSE - NIFTY Index Options'!$C:$C,$A28,'NSE - NIFTY Index Options'!$B:$B,D$4,'NSE - NIFTY Index Options'!$H:$H,"Monthly*")+SUMIFS('NSE - Other Index Options'!$L:$L,'NSE - Other Index Options'!$C:$C,$A28,'NSE - Other Index Options'!$B:$B,D$4,'NSE - Other Index Options'!$H:$H,"Monthly*")=0,"",SUMIFS('NSE - NIFTY Index Options'!$L:$L,'NSE - NIFTY Index Options'!$C:$C,$A28,'NSE - NIFTY Index Options'!$B:$B,D$4,'NSE - NIFTY Index Options'!$H:$H,"Monthly*")+SUMIFS('NSE - Other Index Options'!$L:$L,'NSE - Other Index Options'!$C:$C,$A28,'NSE - Other Index Options'!$B:$B,D$4,'NSE - Other Index Options'!$H:$H,"Monthly*"))</f>
        <v>64.001699999999985</v>
      </c>
      <c r="E28" s="26">
        <f>IF(SUMIFS('NSE - NIFTY Index Options'!$L:$L,'NSE - NIFTY Index Options'!$C:$C,$A28,'NSE - NIFTY Index Options'!$B:$B,E$4,'NSE - NIFTY Index Options'!$H:$H,"Monthly*")+SUMIFS('NSE - Other Index Options'!$L:$L,'NSE - Other Index Options'!$C:$C,$A28,'NSE - Other Index Options'!$B:$B,E$4,'NSE - Other Index Options'!$H:$H,"Monthly*")=0,"",SUMIFS('NSE - NIFTY Index Options'!$L:$L,'NSE - NIFTY Index Options'!$C:$C,$A28,'NSE - NIFTY Index Options'!$B:$B,E$4,'NSE - NIFTY Index Options'!$H:$H,"Monthly*")+SUMIFS('NSE - Other Index Options'!$L:$L,'NSE - Other Index Options'!$C:$C,$A28,'NSE - Other Index Options'!$B:$B,E$4,'NSE - Other Index Options'!$H:$H,"Monthly*"))</f>
        <v>89.653599999999997</v>
      </c>
      <c r="F28" s="26">
        <f>IF(SUMIFS('NSE - NIFTY Index Options'!$L:$L,'NSE - NIFTY Index Options'!$C:$C,$A28,'NSE - NIFTY Index Options'!$B:$B,F$4,'NSE - NIFTY Index Options'!$H:$H,"Monthly*")+SUMIFS('NSE - Other Index Options'!$L:$L,'NSE - Other Index Options'!$C:$C,$A28,'NSE - Other Index Options'!$B:$B,F$4,'NSE - Other Index Options'!$H:$H,"Monthly*")=0,"",SUMIFS('NSE - NIFTY Index Options'!$L:$L,'NSE - NIFTY Index Options'!$C:$C,$A28,'NSE - NIFTY Index Options'!$B:$B,F$4,'NSE - NIFTY Index Options'!$H:$H,"Monthly*")+SUMIFS('NSE - Other Index Options'!$L:$L,'NSE - Other Index Options'!$C:$C,$A28,'NSE - Other Index Options'!$B:$B,F$4,'NSE - Other Index Options'!$H:$H,"Monthly*"))</f>
        <v>135.0121</v>
      </c>
      <c r="G28" s="26" t="str">
        <f>IF(SUMIFS('NSE - NIFTY Index Options'!$L:$L,'NSE - NIFTY Index Options'!$C:$C,$A28,'NSE - NIFTY Index Options'!$B:$B,G$4,'NSE - NIFTY Index Options'!$H:$H,"Monthly*")+SUMIFS('NSE - Other Index Options'!$L:$L,'NSE - Other Index Options'!$C:$C,$A28,'NSE - Other Index Options'!$B:$B,G$4,'NSE - Other Index Options'!$H:$H,"Monthly*")=0,"",SUMIFS('NSE - NIFTY Index Options'!$L:$L,'NSE - NIFTY Index Options'!$C:$C,$A28,'NSE - NIFTY Index Options'!$B:$B,G$4,'NSE - NIFTY Index Options'!$H:$H,"Monthly*")+SUMIFS('NSE - Other Index Options'!$L:$L,'NSE - Other Index Options'!$C:$C,$A28,'NSE - Other Index Options'!$B:$B,G$4,'NSE - Other Index Options'!$H:$H,"Monthly*"))</f>
        <v/>
      </c>
      <c r="H28" s="26">
        <f t="shared" si="0"/>
        <v>525.0575</v>
      </c>
    </row>
    <row r="29" spans="1:8">
      <c r="A29" t="s">
        <v>50</v>
      </c>
      <c r="B29" s="26" t="str">
        <f>IF(SUMIFS('NSE - NIFTY Index Options'!$L:$L,'NSE - NIFTY Index Options'!$C:$C,$A29,'NSE - NIFTY Index Options'!$B:$B,B$4,'NSE - NIFTY Index Options'!$H:$H,"Monthly*")+SUMIFS('NSE - Other Index Options'!$L:$L,'NSE - Other Index Options'!$C:$C,$A29,'NSE - Other Index Options'!$B:$B,B$4,'NSE - Other Index Options'!$H:$H,"Monthly*")=0,"",SUMIFS('NSE - NIFTY Index Options'!$L:$L,'NSE - NIFTY Index Options'!$C:$C,$A29,'NSE - NIFTY Index Options'!$B:$B,B$4,'NSE - NIFTY Index Options'!$H:$H,"Monthly*")+SUMIFS('NSE - Other Index Options'!$L:$L,'NSE - Other Index Options'!$C:$C,$A29,'NSE - Other Index Options'!$B:$B,B$4,'NSE - Other Index Options'!$H:$H,"Monthly*"))</f>
        <v/>
      </c>
      <c r="C29" s="26" t="str">
        <f>IF(SUMIFS('NSE - NIFTY Index Options'!$L:$L,'NSE - NIFTY Index Options'!$C:$C,$A29,'NSE - NIFTY Index Options'!$B:$B,C$4,'NSE - NIFTY Index Options'!$H:$H,"Monthly*")+SUMIFS('NSE - Other Index Options'!$L:$L,'NSE - Other Index Options'!$C:$C,$A29,'NSE - Other Index Options'!$B:$B,C$4,'NSE - Other Index Options'!$H:$H,"Monthly*")=0,"",SUMIFS('NSE - NIFTY Index Options'!$L:$L,'NSE - NIFTY Index Options'!$C:$C,$A29,'NSE - NIFTY Index Options'!$B:$B,C$4,'NSE - NIFTY Index Options'!$H:$H,"Monthly*")+SUMIFS('NSE - Other Index Options'!$L:$L,'NSE - Other Index Options'!$C:$C,$A29,'NSE - Other Index Options'!$B:$B,C$4,'NSE - Other Index Options'!$H:$H,"Monthly*"))</f>
        <v/>
      </c>
      <c r="D29" s="26" t="str">
        <f>IF(SUMIFS('NSE - NIFTY Index Options'!$L:$L,'NSE - NIFTY Index Options'!$C:$C,$A29,'NSE - NIFTY Index Options'!$B:$B,D$4,'NSE - NIFTY Index Options'!$H:$H,"Monthly*")+SUMIFS('NSE - Other Index Options'!$L:$L,'NSE - Other Index Options'!$C:$C,$A29,'NSE - Other Index Options'!$B:$B,D$4,'NSE - Other Index Options'!$H:$H,"Monthly*")=0,"",SUMIFS('NSE - NIFTY Index Options'!$L:$L,'NSE - NIFTY Index Options'!$C:$C,$A29,'NSE - NIFTY Index Options'!$B:$B,D$4,'NSE - NIFTY Index Options'!$H:$H,"Monthly*")+SUMIFS('NSE - Other Index Options'!$L:$L,'NSE - Other Index Options'!$C:$C,$A29,'NSE - Other Index Options'!$B:$B,D$4,'NSE - Other Index Options'!$H:$H,"Monthly*"))</f>
        <v/>
      </c>
      <c r="E29" s="26">
        <f>IF(SUMIFS('NSE - NIFTY Index Options'!$L:$L,'NSE - NIFTY Index Options'!$C:$C,$A29,'NSE - NIFTY Index Options'!$B:$B,E$4,'NSE - NIFTY Index Options'!$H:$H,"Monthly*")+SUMIFS('NSE - Other Index Options'!$L:$L,'NSE - Other Index Options'!$C:$C,$A29,'NSE - Other Index Options'!$B:$B,E$4,'NSE - Other Index Options'!$H:$H,"Monthly*")=0,"",SUMIFS('NSE - NIFTY Index Options'!$L:$L,'NSE - NIFTY Index Options'!$C:$C,$A29,'NSE - NIFTY Index Options'!$B:$B,E$4,'NSE - NIFTY Index Options'!$H:$H,"Monthly*")+SUMIFS('NSE - Other Index Options'!$L:$L,'NSE - Other Index Options'!$C:$C,$A29,'NSE - Other Index Options'!$B:$B,E$4,'NSE - Other Index Options'!$H:$H,"Monthly*"))</f>
        <v>60.965000000000003</v>
      </c>
      <c r="F29" s="26">
        <f>IF(SUMIFS('NSE - NIFTY Index Options'!$L:$L,'NSE - NIFTY Index Options'!$C:$C,$A29,'NSE - NIFTY Index Options'!$B:$B,F$4,'NSE - NIFTY Index Options'!$H:$H,"Monthly*")+SUMIFS('NSE - Other Index Options'!$L:$L,'NSE - Other Index Options'!$C:$C,$A29,'NSE - Other Index Options'!$B:$B,F$4,'NSE - Other Index Options'!$H:$H,"Monthly*")=0,"",SUMIFS('NSE - NIFTY Index Options'!$L:$L,'NSE - NIFTY Index Options'!$C:$C,$A29,'NSE - NIFTY Index Options'!$B:$B,F$4,'NSE - NIFTY Index Options'!$H:$H,"Monthly*")+SUMIFS('NSE - Other Index Options'!$L:$L,'NSE - Other Index Options'!$C:$C,$A29,'NSE - Other Index Options'!$B:$B,F$4,'NSE - Other Index Options'!$H:$H,"Monthly*"))</f>
        <v>69.686800000000005</v>
      </c>
      <c r="G29" s="26" t="str">
        <f>IF(SUMIFS('NSE - NIFTY Index Options'!$L:$L,'NSE - NIFTY Index Options'!$C:$C,$A29,'NSE - NIFTY Index Options'!$B:$B,G$4,'NSE - NIFTY Index Options'!$H:$H,"Monthly*")+SUMIFS('NSE - Other Index Options'!$L:$L,'NSE - Other Index Options'!$C:$C,$A29,'NSE - Other Index Options'!$B:$B,G$4,'NSE - Other Index Options'!$H:$H,"Monthly*")=0,"",SUMIFS('NSE - NIFTY Index Options'!$L:$L,'NSE - NIFTY Index Options'!$C:$C,$A29,'NSE - NIFTY Index Options'!$B:$B,G$4,'NSE - NIFTY Index Options'!$H:$H,"Monthly*")+SUMIFS('NSE - Other Index Options'!$L:$L,'NSE - Other Index Options'!$C:$C,$A29,'NSE - Other Index Options'!$B:$B,G$4,'NSE - Other Index Options'!$H:$H,"Monthly*"))</f>
        <v/>
      </c>
      <c r="H29" s="26">
        <f t="shared" si="0"/>
        <v>130.65180000000001</v>
      </c>
    </row>
    <row r="30" spans="1:8">
      <c r="A30" t="s">
        <v>51</v>
      </c>
      <c r="B30" s="26">
        <f>IF(SUMIFS('NSE - NIFTY Index Options'!$L:$L,'NSE - NIFTY Index Options'!$C:$C,$A30,'NSE - NIFTY Index Options'!$B:$B,B$4,'NSE - NIFTY Index Options'!$H:$H,"Monthly*")+SUMIFS('NSE - Other Index Options'!$L:$L,'NSE - Other Index Options'!$C:$C,$A30,'NSE - Other Index Options'!$B:$B,B$4,'NSE - Other Index Options'!$H:$H,"Monthly*")=0,"",SUMIFS('NSE - NIFTY Index Options'!$L:$L,'NSE - NIFTY Index Options'!$C:$C,$A30,'NSE - NIFTY Index Options'!$B:$B,B$4,'NSE - NIFTY Index Options'!$H:$H,"Monthly*")+SUMIFS('NSE - Other Index Options'!$L:$L,'NSE - Other Index Options'!$C:$C,$A30,'NSE - Other Index Options'!$B:$B,B$4,'NSE - Other Index Options'!$H:$H,"Monthly*"))</f>
        <v>94.095600000000005</v>
      </c>
      <c r="C30" s="26">
        <f>IF(SUMIFS('NSE - NIFTY Index Options'!$L:$L,'NSE - NIFTY Index Options'!$C:$C,$A30,'NSE - NIFTY Index Options'!$B:$B,C$4,'NSE - NIFTY Index Options'!$H:$H,"Monthly*")+SUMIFS('NSE - Other Index Options'!$L:$L,'NSE - Other Index Options'!$C:$C,$A30,'NSE - Other Index Options'!$B:$B,C$4,'NSE - Other Index Options'!$H:$H,"Monthly*")=0,"",SUMIFS('NSE - NIFTY Index Options'!$L:$L,'NSE - NIFTY Index Options'!$C:$C,$A30,'NSE - NIFTY Index Options'!$B:$B,C$4,'NSE - NIFTY Index Options'!$H:$H,"Monthly*")+SUMIFS('NSE - Other Index Options'!$L:$L,'NSE - Other Index Options'!$C:$C,$A30,'NSE - Other Index Options'!$B:$B,C$4,'NSE - Other Index Options'!$H:$H,"Monthly*"))</f>
        <v>130.7433</v>
      </c>
      <c r="D30" s="26">
        <f>IF(SUMIFS('NSE - NIFTY Index Options'!$L:$L,'NSE - NIFTY Index Options'!$C:$C,$A30,'NSE - NIFTY Index Options'!$B:$B,D$4,'NSE - NIFTY Index Options'!$H:$H,"Monthly*")+SUMIFS('NSE - Other Index Options'!$L:$L,'NSE - Other Index Options'!$C:$C,$A30,'NSE - Other Index Options'!$B:$B,D$4,'NSE - Other Index Options'!$H:$H,"Monthly*")=0,"",SUMIFS('NSE - NIFTY Index Options'!$L:$L,'NSE - NIFTY Index Options'!$C:$C,$A30,'NSE - NIFTY Index Options'!$B:$B,D$4,'NSE - NIFTY Index Options'!$H:$H,"Monthly*")+SUMIFS('NSE - Other Index Options'!$L:$L,'NSE - Other Index Options'!$C:$C,$A30,'NSE - Other Index Options'!$B:$B,D$4,'NSE - Other Index Options'!$H:$H,"Monthly*"))</f>
        <v>59.0139</v>
      </c>
      <c r="E30" s="26">
        <f>IF(SUMIFS('NSE - NIFTY Index Options'!$L:$L,'NSE - NIFTY Index Options'!$C:$C,$A30,'NSE - NIFTY Index Options'!$B:$B,E$4,'NSE - NIFTY Index Options'!$H:$H,"Monthly*")+SUMIFS('NSE - Other Index Options'!$L:$L,'NSE - Other Index Options'!$C:$C,$A30,'NSE - Other Index Options'!$B:$B,E$4,'NSE - Other Index Options'!$H:$H,"Monthly*")=0,"",SUMIFS('NSE - NIFTY Index Options'!$L:$L,'NSE - NIFTY Index Options'!$C:$C,$A30,'NSE - NIFTY Index Options'!$B:$B,E$4,'NSE - NIFTY Index Options'!$H:$H,"Monthly*")+SUMIFS('NSE - Other Index Options'!$L:$L,'NSE - Other Index Options'!$C:$C,$A30,'NSE - Other Index Options'!$B:$B,E$4,'NSE - Other Index Options'!$H:$H,"Monthly*"))</f>
        <v>48.922399999999996</v>
      </c>
      <c r="F30" s="26">
        <f>IF(SUMIFS('NSE - NIFTY Index Options'!$L:$L,'NSE - NIFTY Index Options'!$C:$C,$A30,'NSE - NIFTY Index Options'!$B:$B,F$4,'NSE - NIFTY Index Options'!$H:$H,"Monthly*")+SUMIFS('NSE - Other Index Options'!$L:$L,'NSE - Other Index Options'!$C:$C,$A30,'NSE - Other Index Options'!$B:$B,F$4,'NSE - Other Index Options'!$H:$H,"Monthly*")=0,"",SUMIFS('NSE - NIFTY Index Options'!$L:$L,'NSE - NIFTY Index Options'!$C:$C,$A30,'NSE - NIFTY Index Options'!$B:$B,F$4,'NSE - NIFTY Index Options'!$H:$H,"Monthly*")+SUMIFS('NSE - Other Index Options'!$L:$L,'NSE - Other Index Options'!$C:$C,$A30,'NSE - Other Index Options'!$B:$B,F$4,'NSE - Other Index Options'!$H:$H,"Monthly*"))</f>
        <v>67.608099999999993</v>
      </c>
      <c r="G30" s="26">
        <f>IF(SUMIFS('NSE - NIFTY Index Options'!$L:$L,'NSE - NIFTY Index Options'!$C:$C,$A30,'NSE - NIFTY Index Options'!$B:$B,G$4,'NSE - NIFTY Index Options'!$H:$H,"Monthly*")+SUMIFS('NSE - Other Index Options'!$L:$L,'NSE - Other Index Options'!$C:$C,$A30,'NSE - Other Index Options'!$B:$B,G$4,'NSE - Other Index Options'!$H:$H,"Monthly*")=0,"",SUMIFS('NSE - NIFTY Index Options'!$L:$L,'NSE - NIFTY Index Options'!$C:$C,$A30,'NSE - NIFTY Index Options'!$B:$B,G$4,'NSE - NIFTY Index Options'!$H:$H,"Monthly*")+SUMIFS('NSE - Other Index Options'!$L:$L,'NSE - Other Index Options'!$C:$C,$A30,'NSE - Other Index Options'!$B:$B,G$4,'NSE - Other Index Options'!$H:$H,"Monthly*"))</f>
        <v>129.35999999999999</v>
      </c>
      <c r="H30" s="26">
        <f t="shared" si="0"/>
        <v>529.74329999999998</v>
      </c>
    </row>
    <row r="31" spans="1:8">
      <c r="A31" t="s">
        <v>52</v>
      </c>
      <c r="B31" s="26">
        <f>IF(SUMIFS('NSE - NIFTY Index Options'!$L:$L,'NSE - NIFTY Index Options'!$C:$C,$A31,'NSE - NIFTY Index Options'!$B:$B,B$4,'NSE - NIFTY Index Options'!$H:$H,"Monthly*")+SUMIFS('NSE - Other Index Options'!$L:$L,'NSE - Other Index Options'!$C:$C,$A31,'NSE - Other Index Options'!$B:$B,B$4,'NSE - Other Index Options'!$H:$H,"Monthly*")=0,"",SUMIFS('NSE - NIFTY Index Options'!$L:$L,'NSE - NIFTY Index Options'!$C:$C,$A31,'NSE - NIFTY Index Options'!$B:$B,B$4,'NSE - NIFTY Index Options'!$H:$H,"Monthly*")+SUMIFS('NSE - Other Index Options'!$L:$L,'NSE - Other Index Options'!$C:$C,$A31,'NSE - Other Index Options'!$B:$B,B$4,'NSE - Other Index Options'!$H:$H,"Monthly*"))</f>
        <v>51.775599999999997</v>
      </c>
      <c r="C31" s="26">
        <f>IF(SUMIFS('NSE - NIFTY Index Options'!$L:$L,'NSE - NIFTY Index Options'!$C:$C,$A31,'NSE - NIFTY Index Options'!$B:$B,C$4,'NSE - NIFTY Index Options'!$H:$H,"Monthly*")+SUMIFS('NSE - Other Index Options'!$L:$L,'NSE - Other Index Options'!$C:$C,$A31,'NSE - Other Index Options'!$B:$B,C$4,'NSE - Other Index Options'!$H:$H,"Monthly*")=0,"",SUMIFS('NSE - NIFTY Index Options'!$L:$L,'NSE - NIFTY Index Options'!$C:$C,$A31,'NSE - NIFTY Index Options'!$B:$B,C$4,'NSE - NIFTY Index Options'!$H:$H,"Monthly*")+SUMIFS('NSE - Other Index Options'!$L:$L,'NSE - Other Index Options'!$C:$C,$A31,'NSE - Other Index Options'!$B:$B,C$4,'NSE - Other Index Options'!$H:$H,"Monthly*"))</f>
        <v>46.123699999999992</v>
      </c>
      <c r="D31" s="26">
        <f>IF(SUMIFS('NSE - NIFTY Index Options'!$L:$L,'NSE - NIFTY Index Options'!$C:$C,$A31,'NSE - NIFTY Index Options'!$B:$B,D$4,'NSE - NIFTY Index Options'!$H:$H,"Monthly*")+SUMIFS('NSE - Other Index Options'!$L:$L,'NSE - Other Index Options'!$C:$C,$A31,'NSE - Other Index Options'!$B:$B,D$4,'NSE - Other Index Options'!$H:$H,"Monthly*")=0,"",SUMIFS('NSE - NIFTY Index Options'!$L:$L,'NSE - NIFTY Index Options'!$C:$C,$A31,'NSE - NIFTY Index Options'!$B:$B,D$4,'NSE - NIFTY Index Options'!$H:$H,"Monthly*")+SUMIFS('NSE - Other Index Options'!$L:$L,'NSE - Other Index Options'!$C:$C,$A31,'NSE - Other Index Options'!$B:$B,D$4,'NSE - Other Index Options'!$H:$H,"Monthly*"))</f>
        <v>46.876100000000008</v>
      </c>
      <c r="E31" s="26">
        <f>IF(SUMIFS('NSE - NIFTY Index Options'!$L:$L,'NSE - NIFTY Index Options'!$C:$C,$A31,'NSE - NIFTY Index Options'!$B:$B,E$4,'NSE - NIFTY Index Options'!$H:$H,"Monthly*")+SUMIFS('NSE - Other Index Options'!$L:$L,'NSE - Other Index Options'!$C:$C,$A31,'NSE - Other Index Options'!$B:$B,E$4,'NSE - Other Index Options'!$H:$H,"Monthly*")=0,"",SUMIFS('NSE - NIFTY Index Options'!$L:$L,'NSE - NIFTY Index Options'!$C:$C,$A31,'NSE - NIFTY Index Options'!$B:$B,E$4,'NSE - NIFTY Index Options'!$H:$H,"Monthly*")+SUMIFS('NSE - Other Index Options'!$L:$L,'NSE - Other Index Options'!$C:$C,$A31,'NSE - Other Index Options'!$B:$B,E$4,'NSE - Other Index Options'!$H:$H,"Monthly*"))</f>
        <v>50.741999999999997</v>
      </c>
      <c r="F31" s="26">
        <f>IF(SUMIFS('NSE - NIFTY Index Options'!$L:$L,'NSE - NIFTY Index Options'!$C:$C,$A31,'NSE - NIFTY Index Options'!$B:$B,F$4,'NSE - NIFTY Index Options'!$H:$H,"Monthly*")+SUMIFS('NSE - Other Index Options'!$L:$L,'NSE - Other Index Options'!$C:$C,$A31,'NSE - Other Index Options'!$B:$B,F$4,'NSE - Other Index Options'!$H:$H,"Monthly*")=0,"",SUMIFS('NSE - NIFTY Index Options'!$L:$L,'NSE - NIFTY Index Options'!$C:$C,$A31,'NSE - NIFTY Index Options'!$B:$B,F$4,'NSE - NIFTY Index Options'!$H:$H,"Monthly*")+SUMIFS('NSE - Other Index Options'!$L:$L,'NSE - Other Index Options'!$C:$C,$A31,'NSE - Other Index Options'!$B:$B,F$4,'NSE - Other Index Options'!$H:$H,"Monthly*"))</f>
        <v>81.046499999999995</v>
      </c>
      <c r="G31" s="26" t="str">
        <f>IF(SUMIFS('NSE - NIFTY Index Options'!$L:$L,'NSE - NIFTY Index Options'!$C:$C,$A31,'NSE - NIFTY Index Options'!$B:$B,G$4,'NSE - NIFTY Index Options'!$H:$H,"Monthly*")+SUMIFS('NSE - Other Index Options'!$L:$L,'NSE - Other Index Options'!$C:$C,$A31,'NSE - Other Index Options'!$B:$B,G$4,'NSE - Other Index Options'!$H:$H,"Monthly*")=0,"",SUMIFS('NSE - NIFTY Index Options'!$L:$L,'NSE - NIFTY Index Options'!$C:$C,$A31,'NSE - NIFTY Index Options'!$B:$B,G$4,'NSE - NIFTY Index Options'!$H:$H,"Monthly*")+SUMIFS('NSE - Other Index Options'!$L:$L,'NSE - Other Index Options'!$C:$C,$A31,'NSE - Other Index Options'!$B:$B,G$4,'NSE - Other Index Options'!$H:$H,"Monthly*"))</f>
        <v/>
      </c>
      <c r="H31" s="26">
        <f t="shared" si="0"/>
        <v>276.56389999999999</v>
      </c>
    </row>
    <row r="32" spans="1:8">
      <c r="A32" t="s">
        <v>53</v>
      </c>
      <c r="B32" s="26">
        <f>IF(SUMIFS('NSE - NIFTY Index Options'!$L:$L,'NSE - NIFTY Index Options'!$C:$C,$A32,'NSE - NIFTY Index Options'!$B:$B,B$4,'NSE - NIFTY Index Options'!$H:$H,"Monthly*")+SUMIFS('NSE - Other Index Options'!$L:$L,'NSE - Other Index Options'!$C:$C,$A32,'NSE - Other Index Options'!$B:$B,B$4,'NSE - Other Index Options'!$H:$H,"Monthly*")=0,"",SUMIFS('NSE - NIFTY Index Options'!$L:$L,'NSE - NIFTY Index Options'!$C:$C,$A32,'NSE - NIFTY Index Options'!$B:$B,B$4,'NSE - NIFTY Index Options'!$H:$H,"Monthly*")+SUMIFS('NSE - Other Index Options'!$L:$L,'NSE - Other Index Options'!$C:$C,$A32,'NSE - Other Index Options'!$B:$B,B$4,'NSE - Other Index Options'!$H:$H,"Monthly*"))</f>
        <v>93.465699999999998</v>
      </c>
      <c r="C32" s="26">
        <f>IF(SUMIFS('NSE - NIFTY Index Options'!$L:$L,'NSE - NIFTY Index Options'!$C:$C,$A32,'NSE - NIFTY Index Options'!$B:$B,C$4,'NSE - NIFTY Index Options'!$H:$H,"Monthly*")+SUMIFS('NSE - Other Index Options'!$L:$L,'NSE - Other Index Options'!$C:$C,$A32,'NSE - Other Index Options'!$B:$B,C$4,'NSE - Other Index Options'!$H:$H,"Monthly*")=0,"",SUMIFS('NSE - NIFTY Index Options'!$L:$L,'NSE - NIFTY Index Options'!$C:$C,$A32,'NSE - NIFTY Index Options'!$B:$B,C$4,'NSE - NIFTY Index Options'!$H:$H,"Monthly*")+SUMIFS('NSE - Other Index Options'!$L:$L,'NSE - Other Index Options'!$C:$C,$A32,'NSE - Other Index Options'!$B:$B,C$4,'NSE - Other Index Options'!$H:$H,"Monthly*"))</f>
        <v>122.85249999999998</v>
      </c>
      <c r="D32" s="26">
        <f>IF(SUMIFS('NSE - NIFTY Index Options'!$L:$L,'NSE - NIFTY Index Options'!$C:$C,$A32,'NSE - NIFTY Index Options'!$B:$B,D$4,'NSE - NIFTY Index Options'!$H:$H,"Monthly*")+SUMIFS('NSE - Other Index Options'!$L:$L,'NSE - Other Index Options'!$C:$C,$A32,'NSE - Other Index Options'!$B:$B,D$4,'NSE - Other Index Options'!$H:$H,"Monthly*")=0,"",SUMIFS('NSE - NIFTY Index Options'!$L:$L,'NSE - NIFTY Index Options'!$C:$C,$A32,'NSE - NIFTY Index Options'!$B:$B,D$4,'NSE - NIFTY Index Options'!$H:$H,"Monthly*")+SUMIFS('NSE - Other Index Options'!$L:$L,'NSE - Other Index Options'!$C:$C,$A32,'NSE - Other Index Options'!$B:$B,D$4,'NSE - Other Index Options'!$H:$H,"Monthly*"))</f>
        <v>56.534800000000004</v>
      </c>
      <c r="E32" s="26">
        <f>IF(SUMIFS('NSE - NIFTY Index Options'!$L:$L,'NSE - NIFTY Index Options'!$C:$C,$A32,'NSE - NIFTY Index Options'!$B:$B,E$4,'NSE - NIFTY Index Options'!$H:$H,"Monthly*")+SUMIFS('NSE - Other Index Options'!$L:$L,'NSE - Other Index Options'!$C:$C,$A32,'NSE - Other Index Options'!$B:$B,E$4,'NSE - Other Index Options'!$H:$H,"Monthly*")=0,"",SUMIFS('NSE - NIFTY Index Options'!$L:$L,'NSE - NIFTY Index Options'!$C:$C,$A32,'NSE - NIFTY Index Options'!$B:$B,E$4,'NSE - NIFTY Index Options'!$H:$H,"Monthly*")+SUMIFS('NSE - Other Index Options'!$L:$L,'NSE - Other Index Options'!$C:$C,$A32,'NSE - Other Index Options'!$B:$B,E$4,'NSE - Other Index Options'!$H:$H,"Monthly*"))</f>
        <v>76.794499999999999</v>
      </c>
      <c r="F32" s="26">
        <f>IF(SUMIFS('NSE - NIFTY Index Options'!$L:$L,'NSE - NIFTY Index Options'!$C:$C,$A32,'NSE - NIFTY Index Options'!$B:$B,F$4,'NSE - NIFTY Index Options'!$H:$H,"Monthly*")+SUMIFS('NSE - Other Index Options'!$L:$L,'NSE - Other Index Options'!$C:$C,$A32,'NSE - Other Index Options'!$B:$B,F$4,'NSE - Other Index Options'!$H:$H,"Monthly*")=0,"",SUMIFS('NSE - NIFTY Index Options'!$L:$L,'NSE - NIFTY Index Options'!$C:$C,$A32,'NSE - NIFTY Index Options'!$B:$B,F$4,'NSE - NIFTY Index Options'!$H:$H,"Monthly*")+SUMIFS('NSE - Other Index Options'!$L:$L,'NSE - Other Index Options'!$C:$C,$A32,'NSE - Other Index Options'!$B:$B,F$4,'NSE - Other Index Options'!$H:$H,"Monthly*"))</f>
        <v>112.86170000000001</v>
      </c>
      <c r="G32" s="26" t="str">
        <f>IF(SUMIFS('NSE - NIFTY Index Options'!$L:$L,'NSE - NIFTY Index Options'!$C:$C,$A32,'NSE - NIFTY Index Options'!$B:$B,G$4,'NSE - NIFTY Index Options'!$H:$H,"Monthly*")+SUMIFS('NSE - Other Index Options'!$L:$L,'NSE - Other Index Options'!$C:$C,$A32,'NSE - Other Index Options'!$B:$B,G$4,'NSE - Other Index Options'!$H:$H,"Monthly*")=0,"",SUMIFS('NSE - NIFTY Index Options'!$L:$L,'NSE - NIFTY Index Options'!$C:$C,$A32,'NSE - NIFTY Index Options'!$B:$B,G$4,'NSE - NIFTY Index Options'!$H:$H,"Monthly*")+SUMIFS('NSE - Other Index Options'!$L:$L,'NSE - Other Index Options'!$C:$C,$A32,'NSE - Other Index Options'!$B:$B,G$4,'NSE - Other Index Options'!$H:$H,"Monthly*"))</f>
        <v/>
      </c>
      <c r="H32" s="26">
        <f t="shared" si="0"/>
        <v>462.50920000000008</v>
      </c>
    </row>
    <row r="33" spans="1:8">
      <c r="A33" t="s">
        <v>54</v>
      </c>
      <c r="B33" s="26">
        <f>IF(SUMIFS('NSE - NIFTY Index Options'!$L:$L,'NSE - NIFTY Index Options'!$C:$C,$A33,'NSE - NIFTY Index Options'!$B:$B,B$4,'NSE - NIFTY Index Options'!$H:$H,"Monthly*")+SUMIFS('NSE - Other Index Options'!$L:$L,'NSE - Other Index Options'!$C:$C,$A33,'NSE - Other Index Options'!$B:$B,B$4,'NSE - Other Index Options'!$H:$H,"Monthly*")=0,"",SUMIFS('NSE - NIFTY Index Options'!$L:$L,'NSE - NIFTY Index Options'!$C:$C,$A33,'NSE - NIFTY Index Options'!$B:$B,B$4,'NSE - NIFTY Index Options'!$H:$H,"Monthly*")+SUMIFS('NSE - Other Index Options'!$L:$L,'NSE - Other Index Options'!$C:$C,$A33,'NSE - Other Index Options'!$B:$B,B$4,'NSE - Other Index Options'!$H:$H,"Monthly*"))</f>
        <v>127.4355</v>
      </c>
      <c r="C33" s="26">
        <f>IF(SUMIFS('NSE - NIFTY Index Options'!$L:$L,'NSE - NIFTY Index Options'!$C:$C,$A33,'NSE - NIFTY Index Options'!$B:$B,C$4,'NSE - NIFTY Index Options'!$H:$H,"Monthly*")+SUMIFS('NSE - Other Index Options'!$L:$L,'NSE - Other Index Options'!$C:$C,$A33,'NSE - Other Index Options'!$B:$B,C$4,'NSE - Other Index Options'!$H:$H,"Monthly*")=0,"",SUMIFS('NSE - NIFTY Index Options'!$L:$L,'NSE - NIFTY Index Options'!$C:$C,$A33,'NSE - NIFTY Index Options'!$B:$B,C$4,'NSE - NIFTY Index Options'!$H:$H,"Monthly*")+SUMIFS('NSE - Other Index Options'!$L:$L,'NSE - Other Index Options'!$C:$C,$A33,'NSE - Other Index Options'!$B:$B,C$4,'NSE - Other Index Options'!$H:$H,"Monthly*"))</f>
        <v>216.95509999999999</v>
      </c>
      <c r="D33" s="26">
        <f>IF(SUMIFS('NSE - NIFTY Index Options'!$L:$L,'NSE - NIFTY Index Options'!$C:$C,$A33,'NSE - NIFTY Index Options'!$B:$B,D$4,'NSE - NIFTY Index Options'!$H:$H,"Monthly*")+SUMIFS('NSE - Other Index Options'!$L:$L,'NSE - Other Index Options'!$C:$C,$A33,'NSE - Other Index Options'!$B:$B,D$4,'NSE - Other Index Options'!$H:$H,"Monthly*")=0,"",SUMIFS('NSE - NIFTY Index Options'!$L:$L,'NSE - NIFTY Index Options'!$C:$C,$A33,'NSE - NIFTY Index Options'!$B:$B,D$4,'NSE - NIFTY Index Options'!$H:$H,"Monthly*")+SUMIFS('NSE - Other Index Options'!$L:$L,'NSE - Other Index Options'!$C:$C,$A33,'NSE - Other Index Options'!$B:$B,D$4,'NSE - Other Index Options'!$H:$H,"Monthly*"))</f>
        <v>59.404699999999998</v>
      </c>
      <c r="E33" s="26">
        <f>IF(SUMIFS('NSE - NIFTY Index Options'!$L:$L,'NSE - NIFTY Index Options'!$C:$C,$A33,'NSE - NIFTY Index Options'!$B:$B,E$4,'NSE - NIFTY Index Options'!$H:$H,"Monthly*")+SUMIFS('NSE - Other Index Options'!$L:$L,'NSE - Other Index Options'!$C:$C,$A33,'NSE - Other Index Options'!$B:$B,E$4,'NSE - Other Index Options'!$H:$H,"Monthly*")=0,"",SUMIFS('NSE - NIFTY Index Options'!$L:$L,'NSE - NIFTY Index Options'!$C:$C,$A33,'NSE - NIFTY Index Options'!$B:$B,E$4,'NSE - NIFTY Index Options'!$H:$H,"Monthly*")+SUMIFS('NSE - Other Index Options'!$L:$L,'NSE - Other Index Options'!$C:$C,$A33,'NSE - Other Index Options'!$B:$B,E$4,'NSE - Other Index Options'!$H:$H,"Monthly*"))</f>
        <v>47.649299999999997</v>
      </c>
      <c r="F33" s="26">
        <f>IF(SUMIFS('NSE - NIFTY Index Options'!$L:$L,'NSE - NIFTY Index Options'!$C:$C,$A33,'NSE - NIFTY Index Options'!$B:$B,F$4,'NSE - NIFTY Index Options'!$H:$H,"Monthly*")+SUMIFS('NSE - Other Index Options'!$L:$L,'NSE - Other Index Options'!$C:$C,$A33,'NSE - Other Index Options'!$B:$B,F$4,'NSE - Other Index Options'!$H:$H,"Monthly*")=0,"",SUMIFS('NSE - NIFTY Index Options'!$L:$L,'NSE - NIFTY Index Options'!$C:$C,$A33,'NSE - NIFTY Index Options'!$B:$B,F$4,'NSE - NIFTY Index Options'!$H:$H,"Monthly*")+SUMIFS('NSE - Other Index Options'!$L:$L,'NSE - Other Index Options'!$C:$C,$A33,'NSE - Other Index Options'!$B:$B,F$4,'NSE - Other Index Options'!$H:$H,"Monthly*"))</f>
        <v>67.376499999999993</v>
      </c>
      <c r="G33" s="26" t="str">
        <f>IF(SUMIFS('NSE - NIFTY Index Options'!$L:$L,'NSE - NIFTY Index Options'!$C:$C,$A33,'NSE - NIFTY Index Options'!$B:$B,G$4,'NSE - NIFTY Index Options'!$H:$H,"Monthly*")+SUMIFS('NSE - Other Index Options'!$L:$L,'NSE - Other Index Options'!$C:$C,$A33,'NSE - Other Index Options'!$B:$B,G$4,'NSE - Other Index Options'!$H:$H,"Monthly*")=0,"",SUMIFS('NSE - NIFTY Index Options'!$L:$L,'NSE - NIFTY Index Options'!$C:$C,$A33,'NSE - NIFTY Index Options'!$B:$B,G$4,'NSE - NIFTY Index Options'!$H:$H,"Monthly*")+SUMIFS('NSE - Other Index Options'!$L:$L,'NSE - Other Index Options'!$C:$C,$A33,'NSE - Other Index Options'!$B:$B,G$4,'NSE - Other Index Options'!$H:$H,"Monthly*"))</f>
        <v/>
      </c>
      <c r="H33" s="26">
        <f t="shared" si="0"/>
        <v>518.8211</v>
      </c>
    </row>
    <row r="34" spans="1:8">
      <c r="A34" t="s">
        <v>55</v>
      </c>
      <c r="B34" s="26">
        <f>IF(SUMIFS('NSE - NIFTY Index Options'!$L:$L,'NSE - NIFTY Index Options'!$C:$C,$A34,'NSE - NIFTY Index Options'!$B:$B,B$4,'NSE - NIFTY Index Options'!$H:$H,"Monthly*")+SUMIFS('NSE - Other Index Options'!$L:$L,'NSE - Other Index Options'!$C:$C,$A34,'NSE - Other Index Options'!$B:$B,B$4,'NSE - Other Index Options'!$H:$H,"Monthly*")=0,"",SUMIFS('NSE - NIFTY Index Options'!$L:$L,'NSE - NIFTY Index Options'!$C:$C,$A34,'NSE - NIFTY Index Options'!$B:$B,B$4,'NSE - NIFTY Index Options'!$H:$H,"Monthly*")+SUMIFS('NSE - Other Index Options'!$L:$L,'NSE - Other Index Options'!$C:$C,$A34,'NSE - Other Index Options'!$B:$B,B$4,'NSE - Other Index Options'!$H:$H,"Monthly*"))</f>
        <v>119.8229</v>
      </c>
      <c r="C34" s="26" t="str">
        <f>IF(SUMIFS('NSE - NIFTY Index Options'!$L:$L,'NSE - NIFTY Index Options'!$C:$C,$A34,'NSE - NIFTY Index Options'!$B:$B,C$4,'NSE - NIFTY Index Options'!$H:$H,"Monthly*")+SUMIFS('NSE - Other Index Options'!$L:$L,'NSE - Other Index Options'!$C:$C,$A34,'NSE - Other Index Options'!$B:$B,C$4,'NSE - Other Index Options'!$H:$H,"Monthly*")=0,"",SUMIFS('NSE - NIFTY Index Options'!$L:$L,'NSE - NIFTY Index Options'!$C:$C,$A34,'NSE - NIFTY Index Options'!$B:$B,C$4,'NSE - NIFTY Index Options'!$H:$H,"Monthly*")+SUMIFS('NSE - Other Index Options'!$L:$L,'NSE - Other Index Options'!$C:$C,$A34,'NSE - Other Index Options'!$B:$B,C$4,'NSE - Other Index Options'!$H:$H,"Monthly*"))</f>
        <v/>
      </c>
      <c r="D34" s="26">
        <f>IF(SUMIFS('NSE - NIFTY Index Options'!$L:$L,'NSE - NIFTY Index Options'!$C:$C,$A34,'NSE - NIFTY Index Options'!$B:$B,D$4,'NSE - NIFTY Index Options'!$H:$H,"Monthly*")+SUMIFS('NSE - Other Index Options'!$L:$L,'NSE - Other Index Options'!$C:$C,$A34,'NSE - Other Index Options'!$B:$B,D$4,'NSE - Other Index Options'!$H:$H,"Monthly*")=0,"",SUMIFS('NSE - NIFTY Index Options'!$L:$L,'NSE - NIFTY Index Options'!$C:$C,$A34,'NSE - NIFTY Index Options'!$B:$B,D$4,'NSE - NIFTY Index Options'!$H:$H,"Monthly*")+SUMIFS('NSE - Other Index Options'!$L:$L,'NSE - Other Index Options'!$C:$C,$A34,'NSE - Other Index Options'!$B:$B,D$4,'NSE - Other Index Options'!$H:$H,"Monthly*"))</f>
        <v>132.41449999999998</v>
      </c>
      <c r="E34" s="26">
        <f>IF(SUMIFS('NSE - NIFTY Index Options'!$L:$L,'NSE - NIFTY Index Options'!$C:$C,$A34,'NSE - NIFTY Index Options'!$B:$B,E$4,'NSE - NIFTY Index Options'!$H:$H,"Monthly*")+SUMIFS('NSE - Other Index Options'!$L:$L,'NSE - Other Index Options'!$C:$C,$A34,'NSE - Other Index Options'!$B:$B,E$4,'NSE - Other Index Options'!$H:$H,"Monthly*")=0,"",SUMIFS('NSE - NIFTY Index Options'!$L:$L,'NSE - NIFTY Index Options'!$C:$C,$A34,'NSE - NIFTY Index Options'!$B:$B,E$4,'NSE - NIFTY Index Options'!$H:$H,"Monthly*")+SUMIFS('NSE - Other Index Options'!$L:$L,'NSE - Other Index Options'!$C:$C,$A34,'NSE - Other Index Options'!$B:$B,E$4,'NSE - Other Index Options'!$H:$H,"Monthly*"))</f>
        <v>97.431000000000012</v>
      </c>
      <c r="F34" s="26">
        <f>IF(SUMIFS('NSE - NIFTY Index Options'!$L:$L,'NSE - NIFTY Index Options'!$C:$C,$A34,'NSE - NIFTY Index Options'!$B:$B,F$4,'NSE - NIFTY Index Options'!$H:$H,"Monthly*")+SUMIFS('NSE - Other Index Options'!$L:$L,'NSE - Other Index Options'!$C:$C,$A34,'NSE - Other Index Options'!$B:$B,F$4,'NSE - Other Index Options'!$H:$H,"Monthly*")=0,"",SUMIFS('NSE - NIFTY Index Options'!$L:$L,'NSE - NIFTY Index Options'!$C:$C,$A34,'NSE - NIFTY Index Options'!$B:$B,F$4,'NSE - NIFTY Index Options'!$H:$H,"Monthly*")+SUMIFS('NSE - Other Index Options'!$L:$L,'NSE - Other Index Options'!$C:$C,$A34,'NSE - Other Index Options'!$B:$B,F$4,'NSE - Other Index Options'!$H:$H,"Monthly*"))</f>
        <v>93.319099999999992</v>
      </c>
      <c r="G34" s="26" t="str">
        <f>IF(SUMIFS('NSE - NIFTY Index Options'!$L:$L,'NSE - NIFTY Index Options'!$C:$C,$A34,'NSE - NIFTY Index Options'!$B:$B,G$4,'NSE - NIFTY Index Options'!$H:$H,"Monthly*")+SUMIFS('NSE - Other Index Options'!$L:$L,'NSE - Other Index Options'!$C:$C,$A34,'NSE - Other Index Options'!$B:$B,G$4,'NSE - Other Index Options'!$H:$H,"Monthly*")=0,"",SUMIFS('NSE - NIFTY Index Options'!$L:$L,'NSE - NIFTY Index Options'!$C:$C,$A34,'NSE - NIFTY Index Options'!$B:$B,G$4,'NSE - NIFTY Index Options'!$H:$H,"Monthly*")+SUMIFS('NSE - Other Index Options'!$L:$L,'NSE - Other Index Options'!$C:$C,$A34,'NSE - Other Index Options'!$B:$B,G$4,'NSE - Other Index Options'!$H:$H,"Monthly*"))</f>
        <v/>
      </c>
      <c r="H34" s="26">
        <f t="shared" si="0"/>
        <v>442.98750000000001</v>
      </c>
    </row>
    <row r="35" spans="1:8">
      <c r="A35" t="s">
        <v>56</v>
      </c>
      <c r="B35" s="26">
        <f>IF(SUMIFS('NSE - NIFTY Index Options'!$L:$L,'NSE - NIFTY Index Options'!$C:$C,$A35,'NSE - NIFTY Index Options'!$B:$B,B$4,'NSE - NIFTY Index Options'!$H:$H,"Monthly*")+SUMIFS('NSE - Other Index Options'!$L:$L,'NSE - Other Index Options'!$C:$C,$A35,'NSE - Other Index Options'!$B:$B,B$4,'NSE - Other Index Options'!$H:$H,"Monthly*")=0,"",SUMIFS('NSE - NIFTY Index Options'!$L:$L,'NSE - NIFTY Index Options'!$C:$C,$A35,'NSE - NIFTY Index Options'!$B:$B,B$4,'NSE - NIFTY Index Options'!$H:$H,"Monthly*")+SUMIFS('NSE - Other Index Options'!$L:$L,'NSE - Other Index Options'!$C:$C,$A35,'NSE - Other Index Options'!$B:$B,B$4,'NSE - Other Index Options'!$H:$H,"Monthly*"))</f>
        <v>159.79579999999999</v>
      </c>
      <c r="C35" s="26">
        <f>IF(SUMIFS('NSE - NIFTY Index Options'!$L:$L,'NSE - NIFTY Index Options'!$C:$C,$A35,'NSE - NIFTY Index Options'!$B:$B,C$4,'NSE - NIFTY Index Options'!$H:$H,"Monthly*")+SUMIFS('NSE - Other Index Options'!$L:$L,'NSE - Other Index Options'!$C:$C,$A35,'NSE - Other Index Options'!$B:$B,C$4,'NSE - Other Index Options'!$H:$H,"Monthly*")=0,"",SUMIFS('NSE - NIFTY Index Options'!$L:$L,'NSE - NIFTY Index Options'!$C:$C,$A35,'NSE - NIFTY Index Options'!$B:$B,C$4,'NSE - NIFTY Index Options'!$H:$H,"Monthly*")+SUMIFS('NSE - Other Index Options'!$L:$L,'NSE - Other Index Options'!$C:$C,$A35,'NSE - Other Index Options'!$B:$B,C$4,'NSE - Other Index Options'!$H:$H,"Monthly*"))</f>
        <v>96.1935</v>
      </c>
      <c r="D35" s="26">
        <f>IF(SUMIFS('NSE - NIFTY Index Options'!$L:$L,'NSE - NIFTY Index Options'!$C:$C,$A35,'NSE - NIFTY Index Options'!$B:$B,D$4,'NSE - NIFTY Index Options'!$H:$H,"Monthly*")+SUMIFS('NSE - Other Index Options'!$L:$L,'NSE - Other Index Options'!$C:$C,$A35,'NSE - Other Index Options'!$B:$B,D$4,'NSE - Other Index Options'!$H:$H,"Monthly*")=0,"",SUMIFS('NSE - NIFTY Index Options'!$L:$L,'NSE - NIFTY Index Options'!$C:$C,$A35,'NSE - NIFTY Index Options'!$B:$B,D$4,'NSE - NIFTY Index Options'!$H:$H,"Monthly*")+SUMIFS('NSE - Other Index Options'!$L:$L,'NSE - Other Index Options'!$C:$C,$A35,'NSE - Other Index Options'!$B:$B,D$4,'NSE - Other Index Options'!$H:$H,"Monthly*"))</f>
        <v>103.0501</v>
      </c>
      <c r="E35" s="26">
        <f>IF(SUMIFS('NSE - NIFTY Index Options'!$L:$L,'NSE - NIFTY Index Options'!$C:$C,$A35,'NSE - NIFTY Index Options'!$B:$B,E$4,'NSE - NIFTY Index Options'!$H:$H,"Monthly*")+SUMIFS('NSE - Other Index Options'!$L:$L,'NSE - Other Index Options'!$C:$C,$A35,'NSE - Other Index Options'!$B:$B,E$4,'NSE - Other Index Options'!$H:$H,"Monthly*")=0,"",SUMIFS('NSE - NIFTY Index Options'!$L:$L,'NSE - NIFTY Index Options'!$C:$C,$A35,'NSE - NIFTY Index Options'!$B:$B,E$4,'NSE - NIFTY Index Options'!$H:$H,"Monthly*")+SUMIFS('NSE - Other Index Options'!$L:$L,'NSE - Other Index Options'!$C:$C,$A35,'NSE - Other Index Options'!$B:$B,E$4,'NSE - Other Index Options'!$H:$H,"Monthly*"))</f>
        <v>113.9153</v>
      </c>
      <c r="F35" s="26">
        <f>IF(SUMIFS('NSE - NIFTY Index Options'!$L:$L,'NSE - NIFTY Index Options'!$C:$C,$A35,'NSE - NIFTY Index Options'!$B:$B,F$4,'NSE - NIFTY Index Options'!$H:$H,"Monthly*")+SUMIFS('NSE - Other Index Options'!$L:$L,'NSE - Other Index Options'!$C:$C,$A35,'NSE - Other Index Options'!$B:$B,F$4,'NSE - Other Index Options'!$H:$H,"Monthly*")=0,"",SUMIFS('NSE - NIFTY Index Options'!$L:$L,'NSE - NIFTY Index Options'!$C:$C,$A35,'NSE - NIFTY Index Options'!$B:$B,F$4,'NSE - NIFTY Index Options'!$H:$H,"Monthly*")+SUMIFS('NSE - Other Index Options'!$L:$L,'NSE - Other Index Options'!$C:$C,$A35,'NSE - Other Index Options'!$B:$B,F$4,'NSE - Other Index Options'!$H:$H,"Monthly*"))</f>
        <v>163.49010000000001</v>
      </c>
      <c r="G35" s="26" t="str">
        <f>IF(SUMIFS('NSE - NIFTY Index Options'!$L:$L,'NSE - NIFTY Index Options'!$C:$C,$A35,'NSE - NIFTY Index Options'!$B:$B,G$4,'NSE - NIFTY Index Options'!$H:$H,"Monthly*")+SUMIFS('NSE - Other Index Options'!$L:$L,'NSE - Other Index Options'!$C:$C,$A35,'NSE - Other Index Options'!$B:$B,G$4,'NSE - Other Index Options'!$H:$H,"Monthly*")=0,"",SUMIFS('NSE - NIFTY Index Options'!$L:$L,'NSE - NIFTY Index Options'!$C:$C,$A35,'NSE - NIFTY Index Options'!$B:$B,G$4,'NSE - NIFTY Index Options'!$H:$H,"Monthly*")+SUMIFS('NSE - Other Index Options'!$L:$L,'NSE - Other Index Options'!$C:$C,$A35,'NSE - Other Index Options'!$B:$B,G$4,'NSE - Other Index Options'!$H:$H,"Monthly*"))</f>
        <v/>
      </c>
      <c r="H35" s="26">
        <f t="shared" si="0"/>
        <v>636.44479999999999</v>
      </c>
    </row>
    <row r="36" spans="1:8">
      <c r="A36" t="s">
        <v>57</v>
      </c>
      <c r="B36" s="26">
        <f>IF(SUMIFS('NSE - NIFTY Index Options'!$L:$L,'NSE - NIFTY Index Options'!$C:$C,$A36,'NSE - NIFTY Index Options'!$B:$B,B$4,'NSE - NIFTY Index Options'!$H:$H,"Monthly*")+SUMIFS('NSE - Other Index Options'!$L:$L,'NSE - Other Index Options'!$C:$C,$A36,'NSE - Other Index Options'!$B:$B,B$4,'NSE - Other Index Options'!$H:$H,"Monthly*")=0,"",SUMIFS('NSE - NIFTY Index Options'!$L:$L,'NSE - NIFTY Index Options'!$C:$C,$A36,'NSE - NIFTY Index Options'!$B:$B,B$4,'NSE - NIFTY Index Options'!$H:$H,"Monthly*")+SUMIFS('NSE - Other Index Options'!$L:$L,'NSE - Other Index Options'!$C:$C,$A36,'NSE - Other Index Options'!$B:$B,B$4,'NSE - Other Index Options'!$H:$H,"Monthly*"))</f>
        <v>141.00880000000001</v>
      </c>
      <c r="C36" s="26">
        <f>IF(SUMIFS('NSE - NIFTY Index Options'!$L:$L,'NSE - NIFTY Index Options'!$C:$C,$A36,'NSE - NIFTY Index Options'!$B:$B,C$4,'NSE - NIFTY Index Options'!$H:$H,"Monthly*")+SUMIFS('NSE - Other Index Options'!$L:$L,'NSE - Other Index Options'!$C:$C,$A36,'NSE - Other Index Options'!$B:$B,C$4,'NSE - Other Index Options'!$H:$H,"Monthly*")=0,"",SUMIFS('NSE - NIFTY Index Options'!$L:$L,'NSE - NIFTY Index Options'!$C:$C,$A36,'NSE - NIFTY Index Options'!$B:$B,C$4,'NSE - NIFTY Index Options'!$H:$H,"Monthly*")+SUMIFS('NSE - Other Index Options'!$L:$L,'NSE - Other Index Options'!$C:$C,$A36,'NSE - Other Index Options'!$B:$B,C$4,'NSE - Other Index Options'!$H:$H,"Monthly*"))</f>
        <v>111.6122</v>
      </c>
      <c r="D36" s="26">
        <f>IF(SUMIFS('NSE - NIFTY Index Options'!$L:$L,'NSE - NIFTY Index Options'!$C:$C,$A36,'NSE - NIFTY Index Options'!$B:$B,D$4,'NSE - NIFTY Index Options'!$H:$H,"Monthly*")+SUMIFS('NSE - Other Index Options'!$L:$L,'NSE - Other Index Options'!$C:$C,$A36,'NSE - Other Index Options'!$B:$B,D$4,'NSE - Other Index Options'!$H:$H,"Monthly*")=0,"",SUMIFS('NSE - NIFTY Index Options'!$L:$L,'NSE - NIFTY Index Options'!$C:$C,$A36,'NSE - NIFTY Index Options'!$B:$B,D$4,'NSE - NIFTY Index Options'!$H:$H,"Monthly*")+SUMIFS('NSE - Other Index Options'!$L:$L,'NSE - Other Index Options'!$C:$C,$A36,'NSE - Other Index Options'!$B:$B,D$4,'NSE - Other Index Options'!$H:$H,"Monthly*"))</f>
        <v>107.32590000000002</v>
      </c>
      <c r="E36" s="26">
        <f>IF(SUMIFS('NSE - NIFTY Index Options'!$L:$L,'NSE - NIFTY Index Options'!$C:$C,$A36,'NSE - NIFTY Index Options'!$B:$B,E$4,'NSE - NIFTY Index Options'!$H:$H,"Monthly*")+SUMIFS('NSE - Other Index Options'!$L:$L,'NSE - Other Index Options'!$C:$C,$A36,'NSE - Other Index Options'!$B:$B,E$4,'NSE - Other Index Options'!$H:$H,"Monthly*")=0,"",SUMIFS('NSE - NIFTY Index Options'!$L:$L,'NSE - NIFTY Index Options'!$C:$C,$A36,'NSE - NIFTY Index Options'!$B:$B,E$4,'NSE - NIFTY Index Options'!$H:$H,"Monthly*")+SUMIFS('NSE - Other Index Options'!$L:$L,'NSE - Other Index Options'!$C:$C,$A36,'NSE - Other Index Options'!$B:$B,E$4,'NSE - Other Index Options'!$H:$H,"Monthly*"))</f>
        <v>157.38810000000001</v>
      </c>
      <c r="F36" s="26">
        <f>IF(SUMIFS('NSE - NIFTY Index Options'!$L:$L,'NSE - NIFTY Index Options'!$C:$C,$A36,'NSE - NIFTY Index Options'!$B:$B,F$4,'NSE - NIFTY Index Options'!$H:$H,"Monthly*")+SUMIFS('NSE - Other Index Options'!$L:$L,'NSE - Other Index Options'!$C:$C,$A36,'NSE - Other Index Options'!$B:$B,F$4,'NSE - Other Index Options'!$H:$H,"Monthly*")=0,"",SUMIFS('NSE - NIFTY Index Options'!$L:$L,'NSE - NIFTY Index Options'!$C:$C,$A36,'NSE - NIFTY Index Options'!$B:$B,F$4,'NSE - NIFTY Index Options'!$H:$H,"Monthly*")+SUMIFS('NSE - Other Index Options'!$L:$L,'NSE - Other Index Options'!$C:$C,$A36,'NSE - Other Index Options'!$B:$B,F$4,'NSE - Other Index Options'!$H:$H,"Monthly*"))</f>
        <v>144.53630000000004</v>
      </c>
      <c r="G36" s="26" t="str">
        <f>IF(SUMIFS('NSE - NIFTY Index Options'!$L:$L,'NSE - NIFTY Index Options'!$C:$C,$A36,'NSE - NIFTY Index Options'!$B:$B,G$4,'NSE - NIFTY Index Options'!$H:$H,"Monthly*")+SUMIFS('NSE - Other Index Options'!$L:$L,'NSE - Other Index Options'!$C:$C,$A36,'NSE - Other Index Options'!$B:$B,G$4,'NSE - Other Index Options'!$H:$H,"Monthly*")=0,"",SUMIFS('NSE - NIFTY Index Options'!$L:$L,'NSE - NIFTY Index Options'!$C:$C,$A36,'NSE - NIFTY Index Options'!$B:$B,G$4,'NSE - NIFTY Index Options'!$H:$H,"Monthly*")+SUMIFS('NSE - Other Index Options'!$L:$L,'NSE - Other Index Options'!$C:$C,$A36,'NSE - Other Index Options'!$B:$B,G$4,'NSE - Other Index Options'!$H:$H,"Monthly*"))</f>
        <v/>
      </c>
      <c r="H36" s="26">
        <f t="shared" si="0"/>
        <v>661.87130000000002</v>
      </c>
    </row>
    <row r="37" spans="1:8">
      <c r="A37" t="s">
        <v>58</v>
      </c>
      <c r="B37" s="26">
        <f>IF(SUMIFS('NSE - NIFTY Index Options'!$L:$L,'NSE - NIFTY Index Options'!$C:$C,$A37,'NSE - NIFTY Index Options'!$B:$B,B$4,'NSE - NIFTY Index Options'!$H:$H,"Monthly*")+SUMIFS('NSE - Other Index Options'!$L:$L,'NSE - Other Index Options'!$C:$C,$A37,'NSE - Other Index Options'!$B:$B,B$4,'NSE - Other Index Options'!$H:$H,"Monthly*")=0,"",SUMIFS('NSE - NIFTY Index Options'!$L:$L,'NSE - NIFTY Index Options'!$C:$C,$A37,'NSE - NIFTY Index Options'!$B:$B,B$4,'NSE - NIFTY Index Options'!$H:$H,"Monthly*")+SUMIFS('NSE - Other Index Options'!$L:$L,'NSE - Other Index Options'!$C:$C,$A37,'NSE - Other Index Options'!$B:$B,B$4,'NSE - Other Index Options'!$H:$H,"Monthly*"))</f>
        <v>225.88399999999999</v>
      </c>
      <c r="C37" s="26">
        <f>IF(SUMIFS('NSE - NIFTY Index Options'!$L:$L,'NSE - NIFTY Index Options'!$C:$C,$A37,'NSE - NIFTY Index Options'!$B:$B,C$4,'NSE - NIFTY Index Options'!$H:$H,"Monthly*")+SUMIFS('NSE - Other Index Options'!$L:$L,'NSE - Other Index Options'!$C:$C,$A37,'NSE - Other Index Options'!$B:$B,C$4,'NSE - Other Index Options'!$H:$H,"Monthly*")=0,"",SUMIFS('NSE - NIFTY Index Options'!$L:$L,'NSE - NIFTY Index Options'!$C:$C,$A37,'NSE - NIFTY Index Options'!$B:$B,C$4,'NSE - NIFTY Index Options'!$H:$H,"Monthly*")+SUMIFS('NSE - Other Index Options'!$L:$L,'NSE - Other Index Options'!$C:$C,$A37,'NSE - Other Index Options'!$B:$B,C$4,'NSE - Other Index Options'!$H:$H,"Monthly*"))</f>
        <v>123.5878</v>
      </c>
      <c r="D37" s="26">
        <f>IF(SUMIFS('NSE - NIFTY Index Options'!$L:$L,'NSE - NIFTY Index Options'!$C:$C,$A37,'NSE - NIFTY Index Options'!$B:$B,D$4,'NSE - NIFTY Index Options'!$H:$H,"Monthly*")+SUMIFS('NSE - Other Index Options'!$L:$L,'NSE - Other Index Options'!$C:$C,$A37,'NSE - Other Index Options'!$B:$B,D$4,'NSE - Other Index Options'!$H:$H,"Monthly*")=0,"",SUMIFS('NSE - NIFTY Index Options'!$L:$L,'NSE - NIFTY Index Options'!$C:$C,$A37,'NSE - NIFTY Index Options'!$B:$B,D$4,'NSE - NIFTY Index Options'!$H:$H,"Monthly*")+SUMIFS('NSE - Other Index Options'!$L:$L,'NSE - Other Index Options'!$C:$C,$A37,'NSE - Other Index Options'!$B:$B,D$4,'NSE - Other Index Options'!$H:$H,"Monthly*"))</f>
        <v>111.95320000000001</v>
      </c>
      <c r="E37" s="26" t="str">
        <f>IF(SUMIFS('NSE - NIFTY Index Options'!$L:$L,'NSE - NIFTY Index Options'!$C:$C,$A37,'NSE - NIFTY Index Options'!$B:$B,E$4,'NSE - NIFTY Index Options'!$H:$H,"Monthly*")+SUMIFS('NSE - Other Index Options'!$L:$L,'NSE - Other Index Options'!$C:$C,$A37,'NSE - Other Index Options'!$B:$B,E$4,'NSE - Other Index Options'!$H:$H,"Monthly*")=0,"",SUMIFS('NSE - NIFTY Index Options'!$L:$L,'NSE - NIFTY Index Options'!$C:$C,$A37,'NSE - NIFTY Index Options'!$B:$B,E$4,'NSE - NIFTY Index Options'!$H:$H,"Monthly*")+SUMIFS('NSE - Other Index Options'!$L:$L,'NSE - Other Index Options'!$C:$C,$A37,'NSE - Other Index Options'!$B:$B,E$4,'NSE - Other Index Options'!$H:$H,"Monthly*"))</f>
        <v/>
      </c>
      <c r="F37" s="26">
        <f>IF(SUMIFS('NSE - NIFTY Index Options'!$L:$L,'NSE - NIFTY Index Options'!$C:$C,$A37,'NSE - NIFTY Index Options'!$B:$B,F$4,'NSE - NIFTY Index Options'!$H:$H,"Monthly*")+SUMIFS('NSE - Other Index Options'!$L:$L,'NSE - Other Index Options'!$C:$C,$A37,'NSE - Other Index Options'!$B:$B,F$4,'NSE - Other Index Options'!$H:$H,"Monthly*")=0,"",SUMIFS('NSE - NIFTY Index Options'!$L:$L,'NSE - NIFTY Index Options'!$C:$C,$A37,'NSE - NIFTY Index Options'!$B:$B,F$4,'NSE - NIFTY Index Options'!$H:$H,"Monthly*")+SUMIFS('NSE - Other Index Options'!$L:$L,'NSE - Other Index Options'!$C:$C,$A37,'NSE - Other Index Options'!$B:$B,F$4,'NSE - Other Index Options'!$H:$H,"Monthly*"))</f>
        <v>159.23200000000003</v>
      </c>
      <c r="G37" s="26" t="str">
        <f>IF(SUMIFS('NSE - NIFTY Index Options'!$L:$L,'NSE - NIFTY Index Options'!$C:$C,$A37,'NSE - NIFTY Index Options'!$B:$B,G$4,'NSE - NIFTY Index Options'!$H:$H,"Monthly*")+SUMIFS('NSE - Other Index Options'!$L:$L,'NSE - Other Index Options'!$C:$C,$A37,'NSE - Other Index Options'!$B:$B,G$4,'NSE - Other Index Options'!$H:$H,"Monthly*")=0,"",SUMIFS('NSE - NIFTY Index Options'!$L:$L,'NSE - NIFTY Index Options'!$C:$C,$A37,'NSE - NIFTY Index Options'!$B:$B,G$4,'NSE - NIFTY Index Options'!$H:$H,"Monthly*")+SUMIFS('NSE - Other Index Options'!$L:$L,'NSE - Other Index Options'!$C:$C,$A37,'NSE - Other Index Options'!$B:$B,G$4,'NSE - Other Index Options'!$H:$H,"Monthly*"))</f>
        <v/>
      </c>
      <c r="H37" s="26">
        <f t="shared" ref="H37:H68" si="1">IF(SUM(B37:G37)=0,"",SUM(B37:G37))</f>
        <v>620.65699999999993</v>
      </c>
    </row>
    <row r="38" spans="1:8">
      <c r="A38" t="s">
        <v>59</v>
      </c>
      <c r="B38" s="26">
        <f>IF(SUMIFS('NSE - NIFTY Index Options'!$L:$L,'NSE - NIFTY Index Options'!$C:$C,$A38,'NSE - NIFTY Index Options'!$B:$B,B$4,'NSE - NIFTY Index Options'!$H:$H,"Monthly*")+SUMIFS('NSE - Other Index Options'!$L:$L,'NSE - Other Index Options'!$C:$C,$A38,'NSE - Other Index Options'!$B:$B,B$4,'NSE - Other Index Options'!$H:$H,"Monthly*")=0,"",SUMIFS('NSE - NIFTY Index Options'!$L:$L,'NSE - NIFTY Index Options'!$C:$C,$A38,'NSE - NIFTY Index Options'!$B:$B,B$4,'NSE - NIFTY Index Options'!$H:$H,"Monthly*")+SUMIFS('NSE - Other Index Options'!$L:$L,'NSE - Other Index Options'!$C:$C,$A38,'NSE - Other Index Options'!$B:$B,B$4,'NSE - Other Index Options'!$H:$H,"Monthly*"))</f>
        <v>282.78620000000001</v>
      </c>
      <c r="C38" s="26" t="str">
        <f>IF(SUMIFS('NSE - NIFTY Index Options'!$L:$L,'NSE - NIFTY Index Options'!$C:$C,$A38,'NSE - NIFTY Index Options'!$B:$B,C$4,'NSE - NIFTY Index Options'!$H:$H,"Monthly*")+SUMIFS('NSE - Other Index Options'!$L:$L,'NSE - Other Index Options'!$C:$C,$A38,'NSE - Other Index Options'!$B:$B,C$4,'NSE - Other Index Options'!$H:$H,"Monthly*")=0,"",SUMIFS('NSE - NIFTY Index Options'!$L:$L,'NSE - NIFTY Index Options'!$C:$C,$A38,'NSE - NIFTY Index Options'!$B:$B,C$4,'NSE - NIFTY Index Options'!$H:$H,"Monthly*")+SUMIFS('NSE - Other Index Options'!$L:$L,'NSE - Other Index Options'!$C:$C,$A38,'NSE - Other Index Options'!$B:$B,C$4,'NSE - Other Index Options'!$H:$H,"Monthly*"))</f>
        <v/>
      </c>
      <c r="D38" s="26" t="str">
        <f>IF(SUMIFS('NSE - NIFTY Index Options'!$L:$L,'NSE - NIFTY Index Options'!$C:$C,$A38,'NSE - NIFTY Index Options'!$B:$B,D$4,'NSE - NIFTY Index Options'!$H:$H,"Monthly*")+SUMIFS('NSE - Other Index Options'!$L:$L,'NSE - Other Index Options'!$C:$C,$A38,'NSE - Other Index Options'!$B:$B,D$4,'NSE - Other Index Options'!$H:$H,"Monthly*")=0,"",SUMIFS('NSE - NIFTY Index Options'!$L:$L,'NSE - NIFTY Index Options'!$C:$C,$A38,'NSE - NIFTY Index Options'!$B:$B,D$4,'NSE - NIFTY Index Options'!$H:$H,"Monthly*")+SUMIFS('NSE - Other Index Options'!$L:$L,'NSE - Other Index Options'!$C:$C,$A38,'NSE - Other Index Options'!$B:$B,D$4,'NSE - Other Index Options'!$H:$H,"Monthly*"))</f>
        <v/>
      </c>
      <c r="E38" s="26" t="str">
        <f>IF(SUMIFS('NSE - NIFTY Index Options'!$L:$L,'NSE - NIFTY Index Options'!$C:$C,$A38,'NSE - NIFTY Index Options'!$B:$B,E$4,'NSE - NIFTY Index Options'!$H:$H,"Monthly*")+SUMIFS('NSE - Other Index Options'!$L:$L,'NSE - Other Index Options'!$C:$C,$A38,'NSE - Other Index Options'!$B:$B,E$4,'NSE - Other Index Options'!$H:$H,"Monthly*")=0,"",SUMIFS('NSE - NIFTY Index Options'!$L:$L,'NSE - NIFTY Index Options'!$C:$C,$A38,'NSE - NIFTY Index Options'!$B:$B,E$4,'NSE - NIFTY Index Options'!$H:$H,"Monthly*")+SUMIFS('NSE - Other Index Options'!$L:$L,'NSE - Other Index Options'!$C:$C,$A38,'NSE - Other Index Options'!$B:$B,E$4,'NSE - Other Index Options'!$H:$H,"Monthly*"))</f>
        <v/>
      </c>
      <c r="F38" s="26" t="str">
        <f>IF(SUMIFS('NSE - NIFTY Index Options'!$L:$L,'NSE - NIFTY Index Options'!$C:$C,$A38,'NSE - NIFTY Index Options'!$B:$B,F$4,'NSE - NIFTY Index Options'!$H:$H,"Monthly*")+SUMIFS('NSE - Other Index Options'!$L:$L,'NSE - Other Index Options'!$C:$C,$A38,'NSE - Other Index Options'!$B:$B,F$4,'NSE - Other Index Options'!$H:$H,"Monthly*")=0,"",SUMIFS('NSE - NIFTY Index Options'!$L:$L,'NSE - NIFTY Index Options'!$C:$C,$A38,'NSE - NIFTY Index Options'!$B:$B,F$4,'NSE - NIFTY Index Options'!$H:$H,"Monthly*")+SUMIFS('NSE - Other Index Options'!$L:$L,'NSE - Other Index Options'!$C:$C,$A38,'NSE - Other Index Options'!$B:$B,F$4,'NSE - Other Index Options'!$H:$H,"Monthly*"))</f>
        <v/>
      </c>
      <c r="G38" s="26" t="str">
        <f>IF(SUMIFS('NSE - NIFTY Index Options'!$L:$L,'NSE - NIFTY Index Options'!$C:$C,$A38,'NSE - NIFTY Index Options'!$B:$B,G$4,'NSE - NIFTY Index Options'!$H:$H,"Monthly*")+SUMIFS('NSE - Other Index Options'!$L:$L,'NSE - Other Index Options'!$C:$C,$A38,'NSE - Other Index Options'!$B:$B,G$4,'NSE - Other Index Options'!$H:$H,"Monthly*")=0,"",SUMIFS('NSE - NIFTY Index Options'!$L:$L,'NSE - NIFTY Index Options'!$C:$C,$A38,'NSE - NIFTY Index Options'!$B:$B,G$4,'NSE - NIFTY Index Options'!$H:$H,"Monthly*")+SUMIFS('NSE - Other Index Options'!$L:$L,'NSE - Other Index Options'!$C:$C,$A38,'NSE - Other Index Options'!$B:$B,G$4,'NSE - Other Index Options'!$H:$H,"Monthly*"))</f>
        <v/>
      </c>
      <c r="H38" s="26">
        <f t="shared" si="1"/>
        <v>282.78620000000001</v>
      </c>
    </row>
    <row r="39" spans="1:8">
      <c r="A39" t="s">
        <v>60</v>
      </c>
      <c r="B39" s="26">
        <f>IF(SUMIFS('NSE - NIFTY Index Options'!$L:$L,'NSE - NIFTY Index Options'!$C:$C,$A39,'NSE - NIFTY Index Options'!$B:$B,B$4,'NSE - NIFTY Index Options'!$H:$H,"Monthly*")+SUMIFS('NSE - Other Index Options'!$L:$L,'NSE - Other Index Options'!$C:$C,$A39,'NSE - Other Index Options'!$B:$B,B$4,'NSE - Other Index Options'!$H:$H,"Monthly*")=0,"",SUMIFS('NSE - NIFTY Index Options'!$L:$L,'NSE - NIFTY Index Options'!$C:$C,$A39,'NSE - NIFTY Index Options'!$B:$B,B$4,'NSE - NIFTY Index Options'!$H:$H,"Monthly*")+SUMIFS('NSE - Other Index Options'!$L:$L,'NSE - Other Index Options'!$C:$C,$A39,'NSE - Other Index Options'!$B:$B,B$4,'NSE - Other Index Options'!$H:$H,"Monthly*"))</f>
        <v>90.787900000000008</v>
      </c>
      <c r="C39" s="26">
        <f>IF(SUMIFS('NSE - NIFTY Index Options'!$L:$L,'NSE - NIFTY Index Options'!$C:$C,$A39,'NSE - NIFTY Index Options'!$B:$B,C$4,'NSE - NIFTY Index Options'!$H:$H,"Monthly*")+SUMIFS('NSE - Other Index Options'!$L:$L,'NSE - Other Index Options'!$C:$C,$A39,'NSE - Other Index Options'!$B:$B,C$4,'NSE - Other Index Options'!$H:$H,"Monthly*")=0,"",SUMIFS('NSE - NIFTY Index Options'!$L:$L,'NSE - NIFTY Index Options'!$C:$C,$A39,'NSE - NIFTY Index Options'!$B:$B,C$4,'NSE - NIFTY Index Options'!$H:$H,"Monthly*")+SUMIFS('NSE - Other Index Options'!$L:$L,'NSE - Other Index Options'!$C:$C,$A39,'NSE - Other Index Options'!$B:$B,C$4,'NSE - Other Index Options'!$H:$H,"Monthly*"))</f>
        <v>72.17519999999999</v>
      </c>
      <c r="D39" s="26">
        <f>IF(SUMIFS('NSE - NIFTY Index Options'!$L:$L,'NSE - NIFTY Index Options'!$C:$C,$A39,'NSE - NIFTY Index Options'!$B:$B,D$4,'NSE - NIFTY Index Options'!$H:$H,"Monthly*")+SUMIFS('NSE - Other Index Options'!$L:$L,'NSE - Other Index Options'!$C:$C,$A39,'NSE - Other Index Options'!$B:$B,D$4,'NSE - Other Index Options'!$H:$H,"Monthly*")=0,"",SUMIFS('NSE - NIFTY Index Options'!$L:$L,'NSE - NIFTY Index Options'!$C:$C,$A39,'NSE - NIFTY Index Options'!$B:$B,D$4,'NSE - NIFTY Index Options'!$H:$H,"Monthly*")+SUMIFS('NSE - Other Index Options'!$L:$L,'NSE - Other Index Options'!$C:$C,$A39,'NSE - Other Index Options'!$B:$B,D$4,'NSE - Other Index Options'!$H:$H,"Monthly*"))</f>
        <v>95.125100000000003</v>
      </c>
      <c r="E39" s="26">
        <f>IF(SUMIFS('NSE - NIFTY Index Options'!$L:$L,'NSE - NIFTY Index Options'!$C:$C,$A39,'NSE - NIFTY Index Options'!$B:$B,E$4,'NSE - NIFTY Index Options'!$H:$H,"Monthly*")+SUMIFS('NSE - Other Index Options'!$L:$L,'NSE - Other Index Options'!$C:$C,$A39,'NSE - Other Index Options'!$B:$B,E$4,'NSE - Other Index Options'!$H:$H,"Monthly*")=0,"",SUMIFS('NSE - NIFTY Index Options'!$L:$L,'NSE - NIFTY Index Options'!$C:$C,$A39,'NSE - NIFTY Index Options'!$B:$B,E$4,'NSE - NIFTY Index Options'!$H:$H,"Monthly*")+SUMIFS('NSE - Other Index Options'!$L:$L,'NSE - Other Index Options'!$C:$C,$A39,'NSE - Other Index Options'!$B:$B,E$4,'NSE - Other Index Options'!$H:$H,"Monthly*"))</f>
        <v>100.87780000000001</v>
      </c>
      <c r="F39" s="26" t="str">
        <f>IF(SUMIFS('NSE - NIFTY Index Options'!$L:$L,'NSE - NIFTY Index Options'!$C:$C,$A39,'NSE - NIFTY Index Options'!$B:$B,F$4,'NSE - NIFTY Index Options'!$H:$H,"Monthly*")+SUMIFS('NSE - Other Index Options'!$L:$L,'NSE - Other Index Options'!$C:$C,$A39,'NSE - Other Index Options'!$B:$B,F$4,'NSE - Other Index Options'!$H:$H,"Monthly*")=0,"",SUMIFS('NSE - NIFTY Index Options'!$L:$L,'NSE - NIFTY Index Options'!$C:$C,$A39,'NSE - NIFTY Index Options'!$B:$B,F$4,'NSE - NIFTY Index Options'!$H:$H,"Monthly*")+SUMIFS('NSE - Other Index Options'!$L:$L,'NSE - Other Index Options'!$C:$C,$A39,'NSE - Other Index Options'!$B:$B,F$4,'NSE - Other Index Options'!$H:$H,"Monthly*"))</f>
        <v/>
      </c>
      <c r="G39" s="26" t="str">
        <f>IF(SUMIFS('NSE - NIFTY Index Options'!$L:$L,'NSE - NIFTY Index Options'!$C:$C,$A39,'NSE - NIFTY Index Options'!$B:$B,G$4,'NSE - NIFTY Index Options'!$H:$H,"Monthly*")+SUMIFS('NSE - Other Index Options'!$L:$L,'NSE - Other Index Options'!$C:$C,$A39,'NSE - Other Index Options'!$B:$B,G$4,'NSE - Other Index Options'!$H:$H,"Monthly*")=0,"",SUMIFS('NSE - NIFTY Index Options'!$L:$L,'NSE - NIFTY Index Options'!$C:$C,$A39,'NSE - NIFTY Index Options'!$B:$B,G$4,'NSE - NIFTY Index Options'!$H:$H,"Monthly*")+SUMIFS('NSE - Other Index Options'!$L:$L,'NSE - Other Index Options'!$C:$C,$A39,'NSE - Other Index Options'!$B:$B,G$4,'NSE - Other Index Options'!$H:$H,"Monthly*"))</f>
        <v/>
      </c>
      <c r="H39" s="26">
        <f t="shared" si="1"/>
        <v>358.96600000000001</v>
      </c>
    </row>
    <row r="40" spans="1:8">
      <c r="A40" t="s">
        <v>61</v>
      </c>
      <c r="B40" s="26">
        <f>IF(SUMIFS('NSE - NIFTY Index Options'!$L:$L,'NSE - NIFTY Index Options'!$C:$C,$A40,'NSE - NIFTY Index Options'!$B:$B,B$4,'NSE - NIFTY Index Options'!$H:$H,"Monthly*")+SUMIFS('NSE - Other Index Options'!$L:$L,'NSE - Other Index Options'!$C:$C,$A40,'NSE - Other Index Options'!$B:$B,B$4,'NSE - Other Index Options'!$H:$H,"Monthly*")=0,"",SUMIFS('NSE - NIFTY Index Options'!$L:$L,'NSE - NIFTY Index Options'!$C:$C,$A40,'NSE - NIFTY Index Options'!$B:$B,B$4,'NSE - NIFTY Index Options'!$H:$H,"Monthly*")+SUMIFS('NSE - Other Index Options'!$L:$L,'NSE - Other Index Options'!$C:$C,$A40,'NSE - Other Index Options'!$B:$B,B$4,'NSE - Other Index Options'!$H:$H,"Monthly*"))</f>
        <v>83.326600000000013</v>
      </c>
      <c r="C40" s="26" t="str">
        <f>IF(SUMIFS('NSE - NIFTY Index Options'!$L:$L,'NSE - NIFTY Index Options'!$C:$C,$A40,'NSE - NIFTY Index Options'!$B:$B,C$4,'NSE - NIFTY Index Options'!$H:$H,"Monthly*")+SUMIFS('NSE - Other Index Options'!$L:$L,'NSE - Other Index Options'!$C:$C,$A40,'NSE - Other Index Options'!$B:$B,C$4,'NSE - Other Index Options'!$H:$H,"Monthly*")=0,"",SUMIFS('NSE - NIFTY Index Options'!$L:$L,'NSE - NIFTY Index Options'!$C:$C,$A40,'NSE - NIFTY Index Options'!$B:$B,C$4,'NSE - NIFTY Index Options'!$H:$H,"Monthly*")+SUMIFS('NSE - Other Index Options'!$L:$L,'NSE - Other Index Options'!$C:$C,$A40,'NSE - Other Index Options'!$B:$B,C$4,'NSE - Other Index Options'!$H:$H,"Monthly*"))</f>
        <v/>
      </c>
      <c r="D40" s="26">
        <f>IF(SUMIFS('NSE - NIFTY Index Options'!$L:$L,'NSE - NIFTY Index Options'!$C:$C,$A40,'NSE - NIFTY Index Options'!$B:$B,D$4,'NSE - NIFTY Index Options'!$H:$H,"Monthly*")+SUMIFS('NSE - Other Index Options'!$L:$L,'NSE - Other Index Options'!$C:$C,$A40,'NSE - Other Index Options'!$B:$B,D$4,'NSE - Other Index Options'!$H:$H,"Monthly*")=0,"",SUMIFS('NSE - NIFTY Index Options'!$L:$L,'NSE - NIFTY Index Options'!$C:$C,$A40,'NSE - NIFTY Index Options'!$B:$B,D$4,'NSE - NIFTY Index Options'!$H:$H,"Monthly*")+SUMIFS('NSE - Other Index Options'!$L:$L,'NSE - Other Index Options'!$C:$C,$A40,'NSE - Other Index Options'!$B:$B,D$4,'NSE - Other Index Options'!$H:$H,"Monthly*"))</f>
        <v>114.61670000000001</v>
      </c>
      <c r="E40" s="26">
        <f>IF(SUMIFS('NSE - NIFTY Index Options'!$L:$L,'NSE - NIFTY Index Options'!$C:$C,$A40,'NSE - NIFTY Index Options'!$B:$B,E$4,'NSE - NIFTY Index Options'!$H:$H,"Monthly*")+SUMIFS('NSE - Other Index Options'!$L:$L,'NSE - Other Index Options'!$C:$C,$A40,'NSE - Other Index Options'!$B:$B,E$4,'NSE - Other Index Options'!$H:$H,"Monthly*")=0,"",SUMIFS('NSE - NIFTY Index Options'!$L:$L,'NSE - NIFTY Index Options'!$C:$C,$A40,'NSE - NIFTY Index Options'!$B:$B,E$4,'NSE - NIFTY Index Options'!$H:$H,"Monthly*")+SUMIFS('NSE - Other Index Options'!$L:$L,'NSE - Other Index Options'!$C:$C,$A40,'NSE - Other Index Options'!$B:$B,E$4,'NSE - Other Index Options'!$H:$H,"Monthly*"))</f>
        <v>85.916500000000013</v>
      </c>
      <c r="F40" s="26">
        <f>IF(SUMIFS('NSE - NIFTY Index Options'!$L:$L,'NSE - NIFTY Index Options'!$C:$C,$A40,'NSE - NIFTY Index Options'!$B:$B,F$4,'NSE - NIFTY Index Options'!$H:$H,"Monthly*")+SUMIFS('NSE - Other Index Options'!$L:$L,'NSE - Other Index Options'!$C:$C,$A40,'NSE - Other Index Options'!$B:$B,F$4,'NSE - Other Index Options'!$H:$H,"Monthly*")=0,"",SUMIFS('NSE - NIFTY Index Options'!$L:$L,'NSE - NIFTY Index Options'!$C:$C,$A40,'NSE - NIFTY Index Options'!$B:$B,F$4,'NSE - NIFTY Index Options'!$H:$H,"Monthly*")+SUMIFS('NSE - Other Index Options'!$L:$L,'NSE - Other Index Options'!$C:$C,$A40,'NSE - Other Index Options'!$B:$B,F$4,'NSE - Other Index Options'!$H:$H,"Monthly*"))</f>
        <v>78.448399999999992</v>
      </c>
      <c r="G40" s="26" t="str">
        <f>IF(SUMIFS('NSE - NIFTY Index Options'!$L:$L,'NSE - NIFTY Index Options'!$C:$C,$A40,'NSE - NIFTY Index Options'!$B:$B,G$4,'NSE - NIFTY Index Options'!$H:$H,"Monthly*")+SUMIFS('NSE - Other Index Options'!$L:$L,'NSE - Other Index Options'!$C:$C,$A40,'NSE - Other Index Options'!$B:$B,G$4,'NSE - Other Index Options'!$H:$H,"Monthly*")=0,"",SUMIFS('NSE - NIFTY Index Options'!$L:$L,'NSE - NIFTY Index Options'!$C:$C,$A40,'NSE - NIFTY Index Options'!$B:$B,G$4,'NSE - NIFTY Index Options'!$H:$H,"Monthly*")+SUMIFS('NSE - Other Index Options'!$L:$L,'NSE - Other Index Options'!$C:$C,$A40,'NSE - Other Index Options'!$B:$B,G$4,'NSE - Other Index Options'!$H:$H,"Monthly*"))</f>
        <v/>
      </c>
      <c r="H40" s="26">
        <f t="shared" si="1"/>
        <v>362.30820000000006</v>
      </c>
    </row>
    <row r="41" spans="1:8">
      <c r="A41" t="s">
        <v>62</v>
      </c>
      <c r="B41" s="26">
        <f>IF(SUMIFS('NSE - NIFTY Index Options'!$L:$L,'NSE - NIFTY Index Options'!$C:$C,$A41,'NSE - NIFTY Index Options'!$B:$B,B$4,'NSE - NIFTY Index Options'!$H:$H,"Monthly*")+SUMIFS('NSE - Other Index Options'!$L:$L,'NSE - Other Index Options'!$C:$C,$A41,'NSE - Other Index Options'!$B:$B,B$4,'NSE - Other Index Options'!$H:$H,"Monthly*")=0,"",SUMIFS('NSE - NIFTY Index Options'!$L:$L,'NSE - NIFTY Index Options'!$C:$C,$A41,'NSE - NIFTY Index Options'!$B:$B,B$4,'NSE - NIFTY Index Options'!$H:$H,"Monthly*")+SUMIFS('NSE - Other Index Options'!$L:$L,'NSE - Other Index Options'!$C:$C,$A41,'NSE - Other Index Options'!$B:$B,B$4,'NSE - Other Index Options'!$H:$H,"Monthly*"))</f>
        <v>106.31569999999999</v>
      </c>
      <c r="C41" s="26">
        <f>IF(SUMIFS('NSE - NIFTY Index Options'!$L:$L,'NSE - NIFTY Index Options'!$C:$C,$A41,'NSE - NIFTY Index Options'!$B:$B,C$4,'NSE - NIFTY Index Options'!$H:$H,"Monthly*")+SUMIFS('NSE - Other Index Options'!$L:$L,'NSE - Other Index Options'!$C:$C,$A41,'NSE - Other Index Options'!$B:$B,C$4,'NSE - Other Index Options'!$H:$H,"Monthly*")=0,"",SUMIFS('NSE - NIFTY Index Options'!$L:$L,'NSE - NIFTY Index Options'!$C:$C,$A41,'NSE - NIFTY Index Options'!$B:$B,C$4,'NSE - NIFTY Index Options'!$H:$H,"Monthly*")+SUMIFS('NSE - Other Index Options'!$L:$L,'NSE - Other Index Options'!$C:$C,$A41,'NSE - Other Index Options'!$B:$B,C$4,'NSE - Other Index Options'!$H:$H,"Monthly*"))</f>
        <v>111.87889999999999</v>
      </c>
      <c r="D41" s="26">
        <f>IF(SUMIFS('NSE - NIFTY Index Options'!$L:$L,'NSE - NIFTY Index Options'!$C:$C,$A41,'NSE - NIFTY Index Options'!$B:$B,D$4,'NSE - NIFTY Index Options'!$H:$H,"Monthly*")+SUMIFS('NSE - Other Index Options'!$L:$L,'NSE - Other Index Options'!$C:$C,$A41,'NSE - Other Index Options'!$B:$B,D$4,'NSE - Other Index Options'!$H:$H,"Monthly*")=0,"",SUMIFS('NSE - NIFTY Index Options'!$L:$L,'NSE - NIFTY Index Options'!$C:$C,$A41,'NSE - NIFTY Index Options'!$B:$B,D$4,'NSE - NIFTY Index Options'!$H:$H,"Monthly*")+SUMIFS('NSE - Other Index Options'!$L:$L,'NSE - Other Index Options'!$C:$C,$A41,'NSE - Other Index Options'!$B:$B,D$4,'NSE - Other Index Options'!$H:$H,"Monthly*"))</f>
        <v>84.727500000000006</v>
      </c>
      <c r="E41" s="26">
        <f>IF(SUMIFS('NSE - NIFTY Index Options'!$L:$L,'NSE - NIFTY Index Options'!$C:$C,$A41,'NSE - NIFTY Index Options'!$B:$B,E$4,'NSE - NIFTY Index Options'!$H:$H,"Monthly*")+SUMIFS('NSE - Other Index Options'!$L:$L,'NSE - Other Index Options'!$C:$C,$A41,'NSE - Other Index Options'!$B:$B,E$4,'NSE - Other Index Options'!$H:$H,"Monthly*")=0,"",SUMIFS('NSE - NIFTY Index Options'!$L:$L,'NSE - NIFTY Index Options'!$C:$C,$A41,'NSE - NIFTY Index Options'!$B:$B,E$4,'NSE - NIFTY Index Options'!$H:$H,"Monthly*")+SUMIFS('NSE - Other Index Options'!$L:$L,'NSE - Other Index Options'!$C:$C,$A41,'NSE - Other Index Options'!$B:$B,E$4,'NSE - Other Index Options'!$H:$H,"Monthly*"))</f>
        <v>82.731399999999979</v>
      </c>
      <c r="F41" s="26">
        <f>IF(SUMIFS('NSE - NIFTY Index Options'!$L:$L,'NSE - NIFTY Index Options'!$C:$C,$A41,'NSE - NIFTY Index Options'!$B:$B,F$4,'NSE - NIFTY Index Options'!$H:$H,"Monthly*")+SUMIFS('NSE - Other Index Options'!$L:$L,'NSE - Other Index Options'!$C:$C,$A41,'NSE - Other Index Options'!$B:$B,F$4,'NSE - Other Index Options'!$H:$H,"Monthly*")=0,"",SUMIFS('NSE - NIFTY Index Options'!$L:$L,'NSE - NIFTY Index Options'!$C:$C,$A41,'NSE - NIFTY Index Options'!$B:$B,F$4,'NSE - NIFTY Index Options'!$H:$H,"Monthly*")+SUMIFS('NSE - Other Index Options'!$L:$L,'NSE - Other Index Options'!$C:$C,$A41,'NSE - Other Index Options'!$B:$B,F$4,'NSE - Other Index Options'!$H:$H,"Monthly*"))</f>
        <v>75.410699999999991</v>
      </c>
      <c r="G41" s="26" t="str">
        <f>IF(SUMIFS('NSE - NIFTY Index Options'!$L:$L,'NSE - NIFTY Index Options'!$C:$C,$A41,'NSE - NIFTY Index Options'!$B:$B,G$4,'NSE - NIFTY Index Options'!$H:$H,"Monthly*")+SUMIFS('NSE - Other Index Options'!$L:$L,'NSE - Other Index Options'!$C:$C,$A41,'NSE - Other Index Options'!$B:$B,G$4,'NSE - Other Index Options'!$H:$H,"Monthly*")=0,"",SUMIFS('NSE - NIFTY Index Options'!$L:$L,'NSE - NIFTY Index Options'!$C:$C,$A41,'NSE - NIFTY Index Options'!$B:$B,G$4,'NSE - NIFTY Index Options'!$H:$H,"Monthly*")+SUMIFS('NSE - Other Index Options'!$L:$L,'NSE - Other Index Options'!$C:$C,$A41,'NSE - Other Index Options'!$B:$B,G$4,'NSE - Other Index Options'!$H:$H,"Monthly*"))</f>
        <v/>
      </c>
      <c r="H41" s="26">
        <f t="shared" si="1"/>
        <v>461.06420000000003</v>
      </c>
    </row>
    <row r="42" spans="1:8">
      <c r="A42" t="s">
        <v>63</v>
      </c>
      <c r="B42" s="26">
        <f>IF(SUMIFS('NSE - NIFTY Index Options'!$L:$L,'NSE - NIFTY Index Options'!$C:$C,$A42,'NSE - NIFTY Index Options'!$B:$B,B$4,'NSE - NIFTY Index Options'!$H:$H,"Monthly*")+SUMIFS('NSE - Other Index Options'!$L:$L,'NSE - Other Index Options'!$C:$C,$A42,'NSE - Other Index Options'!$B:$B,B$4,'NSE - Other Index Options'!$H:$H,"Monthly*")=0,"",SUMIFS('NSE - NIFTY Index Options'!$L:$L,'NSE - NIFTY Index Options'!$C:$C,$A42,'NSE - NIFTY Index Options'!$B:$B,B$4,'NSE - NIFTY Index Options'!$H:$H,"Monthly*")+SUMIFS('NSE - Other Index Options'!$L:$L,'NSE - Other Index Options'!$C:$C,$A42,'NSE - Other Index Options'!$B:$B,B$4,'NSE - Other Index Options'!$H:$H,"Monthly*"))</f>
        <v>117.99639999999999</v>
      </c>
      <c r="C42" s="26">
        <f>IF(SUMIFS('NSE - NIFTY Index Options'!$L:$L,'NSE - NIFTY Index Options'!$C:$C,$A42,'NSE - NIFTY Index Options'!$B:$B,C$4,'NSE - NIFTY Index Options'!$H:$H,"Monthly*")+SUMIFS('NSE - Other Index Options'!$L:$L,'NSE - Other Index Options'!$C:$C,$A42,'NSE - Other Index Options'!$B:$B,C$4,'NSE - Other Index Options'!$H:$H,"Monthly*")=0,"",SUMIFS('NSE - NIFTY Index Options'!$L:$L,'NSE - NIFTY Index Options'!$C:$C,$A42,'NSE - NIFTY Index Options'!$B:$B,C$4,'NSE - NIFTY Index Options'!$H:$H,"Monthly*")+SUMIFS('NSE - Other Index Options'!$L:$L,'NSE - Other Index Options'!$C:$C,$A42,'NSE - Other Index Options'!$B:$B,C$4,'NSE - Other Index Options'!$H:$H,"Monthly*"))</f>
        <v>187.68610000000001</v>
      </c>
      <c r="D42" s="26">
        <f>IF(SUMIFS('NSE - NIFTY Index Options'!$L:$L,'NSE - NIFTY Index Options'!$C:$C,$A42,'NSE - NIFTY Index Options'!$B:$B,D$4,'NSE - NIFTY Index Options'!$H:$H,"Monthly*")+SUMIFS('NSE - Other Index Options'!$L:$L,'NSE - Other Index Options'!$C:$C,$A42,'NSE - Other Index Options'!$B:$B,D$4,'NSE - Other Index Options'!$H:$H,"Monthly*")=0,"",SUMIFS('NSE - NIFTY Index Options'!$L:$L,'NSE - NIFTY Index Options'!$C:$C,$A42,'NSE - NIFTY Index Options'!$B:$B,D$4,'NSE - NIFTY Index Options'!$H:$H,"Monthly*")+SUMIFS('NSE - Other Index Options'!$L:$L,'NSE - Other Index Options'!$C:$C,$A42,'NSE - Other Index Options'!$B:$B,D$4,'NSE - Other Index Options'!$H:$H,"Monthly*"))</f>
        <v>59.867000000000004</v>
      </c>
      <c r="E42" s="26">
        <f>IF(SUMIFS('NSE - NIFTY Index Options'!$L:$L,'NSE - NIFTY Index Options'!$C:$C,$A42,'NSE - NIFTY Index Options'!$B:$B,E$4,'NSE - NIFTY Index Options'!$H:$H,"Monthly*")+SUMIFS('NSE - Other Index Options'!$L:$L,'NSE - Other Index Options'!$C:$C,$A42,'NSE - Other Index Options'!$B:$B,E$4,'NSE - Other Index Options'!$H:$H,"Monthly*")=0,"",SUMIFS('NSE - NIFTY Index Options'!$L:$L,'NSE - NIFTY Index Options'!$C:$C,$A42,'NSE - NIFTY Index Options'!$B:$B,E$4,'NSE - NIFTY Index Options'!$H:$H,"Monthly*")+SUMIFS('NSE - Other Index Options'!$L:$L,'NSE - Other Index Options'!$C:$C,$A42,'NSE - Other Index Options'!$B:$B,E$4,'NSE - Other Index Options'!$H:$H,"Monthly*"))</f>
        <v>60.591200000000001</v>
      </c>
      <c r="F42" s="26">
        <f>IF(SUMIFS('NSE - NIFTY Index Options'!$L:$L,'NSE - NIFTY Index Options'!$C:$C,$A42,'NSE - NIFTY Index Options'!$B:$B,F$4,'NSE - NIFTY Index Options'!$H:$H,"Monthly*")+SUMIFS('NSE - Other Index Options'!$L:$L,'NSE - Other Index Options'!$C:$C,$A42,'NSE - Other Index Options'!$B:$B,F$4,'NSE - Other Index Options'!$H:$H,"Monthly*")=0,"",SUMIFS('NSE - NIFTY Index Options'!$L:$L,'NSE - NIFTY Index Options'!$C:$C,$A42,'NSE - NIFTY Index Options'!$B:$B,F$4,'NSE - NIFTY Index Options'!$H:$H,"Monthly*")+SUMIFS('NSE - Other Index Options'!$L:$L,'NSE - Other Index Options'!$C:$C,$A42,'NSE - Other Index Options'!$B:$B,F$4,'NSE - Other Index Options'!$H:$H,"Monthly*"))</f>
        <v>95.968199999999982</v>
      </c>
      <c r="G42" s="26" t="str">
        <f>IF(SUMIFS('NSE - NIFTY Index Options'!$L:$L,'NSE - NIFTY Index Options'!$C:$C,$A42,'NSE - NIFTY Index Options'!$B:$B,G$4,'NSE - NIFTY Index Options'!$H:$H,"Monthly*")+SUMIFS('NSE - Other Index Options'!$L:$L,'NSE - Other Index Options'!$C:$C,$A42,'NSE - Other Index Options'!$B:$B,G$4,'NSE - Other Index Options'!$H:$H,"Monthly*")=0,"",SUMIFS('NSE - NIFTY Index Options'!$L:$L,'NSE - NIFTY Index Options'!$C:$C,$A42,'NSE - NIFTY Index Options'!$B:$B,G$4,'NSE - NIFTY Index Options'!$H:$H,"Monthly*")+SUMIFS('NSE - Other Index Options'!$L:$L,'NSE - Other Index Options'!$C:$C,$A42,'NSE - Other Index Options'!$B:$B,G$4,'NSE - Other Index Options'!$H:$H,"Monthly*"))</f>
        <v/>
      </c>
      <c r="H42" s="26">
        <f t="shared" si="1"/>
        <v>522.10890000000006</v>
      </c>
    </row>
    <row r="43" spans="1:8">
      <c r="A43" t="s">
        <v>64</v>
      </c>
      <c r="B43" s="26" t="str">
        <f>IF(SUMIFS('NSE - NIFTY Index Options'!$L:$L,'NSE - NIFTY Index Options'!$C:$C,$A43,'NSE - NIFTY Index Options'!$B:$B,B$4,'NSE - NIFTY Index Options'!$H:$H,"Monthly*")+SUMIFS('NSE - Other Index Options'!$L:$L,'NSE - Other Index Options'!$C:$C,$A43,'NSE - Other Index Options'!$B:$B,B$4,'NSE - Other Index Options'!$H:$H,"Monthly*")=0,"",SUMIFS('NSE - NIFTY Index Options'!$L:$L,'NSE - NIFTY Index Options'!$C:$C,$A43,'NSE - NIFTY Index Options'!$B:$B,B$4,'NSE - NIFTY Index Options'!$H:$H,"Monthly*")+SUMIFS('NSE - Other Index Options'!$L:$L,'NSE - Other Index Options'!$C:$C,$A43,'NSE - Other Index Options'!$B:$B,B$4,'NSE - Other Index Options'!$H:$H,"Monthly*"))</f>
        <v/>
      </c>
      <c r="C43" s="26" t="str">
        <f>IF(SUMIFS('NSE - NIFTY Index Options'!$L:$L,'NSE - NIFTY Index Options'!$C:$C,$A43,'NSE - NIFTY Index Options'!$B:$B,C$4,'NSE - NIFTY Index Options'!$H:$H,"Monthly*")+SUMIFS('NSE - Other Index Options'!$L:$L,'NSE - Other Index Options'!$C:$C,$A43,'NSE - Other Index Options'!$B:$B,C$4,'NSE - Other Index Options'!$H:$H,"Monthly*")=0,"",SUMIFS('NSE - NIFTY Index Options'!$L:$L,'NSE - NIFTY Index Options'!$C:$C,$A43,'NSE - NIFTY Index Options'!$B:$B,C$4,'NSE - NIFTY Index Options'!$H:$H,"Monthly*")+SUMIFS('NSE - Other Index Options'!$L:$L,'NSE - Other Index Options'!$C:$C,$A43,'NSE - Other Index Options'!$B:$B,C$4,'NSE - Other Index Options'!$H:$H,"Monthly*"))</f>
        <v/>
      </c>
      <c r="D43" s="26">
        <f>IF(SUMIFS('NSE - NIFTY Index Options'!$L:$L,'NSE - NIFTY Index Options'!$C:$C,$A43,'NSE - NIFTY Index Options'!$B:$B,D$4,'NSE - NIFTY Index Options'!$H:$H,"Monthly*")+SUMIFS('NSE - Other Index Options'!$L:$L,'NSE - Other Index Options'!$C:$C,$A43,'NSE - Other Index Options'!$B:$B,D$4,'NSE - Other Index Options'!$H:$H,"Monthly*")=0,"",SUMIFS('NSE - NIFTY Index Options'!$L:$L,'NSE - NIFTY Index Options'!$C:$C,$A43,'NSE - NIFTY Index Options'!$B:$B,D$4,'NSE - NIFTY Index Options'!$H:$H,"Monthly*")+SUMIFS('NSE - Other Index Options'!$L:$L,'NSE - Other Index Options'!$C:$C,$A43,'NSE - Other Index Options'!$B:$B,D$4,'NSE - Other Index Options'!$H:$H,"Monthly*"))</f>
        <v>67.848199999999991</v>
      </c>
      <c r="E43" s="26">
        <f>IF(SUMIFS('NSE - NIFTY Index Options'!$L:$L,'NSE - NIFTY Index Options'!$C:$C,$A43,'NSE - NIFTY Index Options'!$B:$B,E$4,'NSE - NIFTY Index Options'!$H:$H,"Monthly*")+SUMIFS('NSE - Other Index Options'!$L:$L,'NSE - Other Index Options'!$C:$C,$A43,'NSE - Other Index Options'!$B:$B,E$4,'NSE - Other Index Options'!$H:$H,"Monthly*")=0,"",SUMIFS('NSE - NIFTY Index Options'!$L:$L,'NSE - NIFTY Index Options'!$C:$C,$A43,'NSE - NIFTY Index Options'!$B:$B,E$4,'NSE - NIFTY Index Options'!$H:$H,"Monthly*")+SUMIFS('NSE - Other Index Options'!$L:$L,'NSE - Other Index Options'!$C:$C,$A43,'NSE - Other Index Options'!$B:$B,E$4,'NSE - Other Index Options'!$H:$H,"Monthly*"))</f>
        <v>70.151299999999992</v>
      </c>
      <c r="F43" s="26" t="str">
        <f>IF(SUMIFS('NSE - NIFTY Index Options'!$L:$L,'NSE - NIFTY Index Options'!$C:$C,$A43,'NSE - NIFTY Index Options'!$B:$B,F$4,'NSE - NIFTY Index Options'!$H:$H,"Monthly*")+SUMIFS('NSE - Other Index Options'!$L:$L,'NSE - Other Index Options'!$C:$C,$A43,'NSE - Other Index Options'!$B:$B,F$4,'NSE - Other Index Options'!$H:$H,"Monthly*")=0,"",SUMIFS('NSE - NIFTY Index Options'!$L:$L,'NSE - NIFTY Index Options'!$C:$C,$A43,'NSE - NIFTY Index Options'!$B:$B,F$4,'NSE - NIFTY Index Options'!$H:$H,"Monthly*")+SUMIFS('NSE - Other Index Options'!$L:$L,'NSE - Other Index Options'!$C:$C,$A43,'NSE - Other Index Options'!$B:$B,F$4,'NSE - Other Index Options'!$H:$H,"Monthly*"))</f>
        <v/>
      </c>
      <c r="G43" s="26" t="str">
        <f>IF(SUMIFS('NSE - NIFTY Index Options'!$L:$L,'NSE - NIFTY Index Options'!$C:$C,$A43,'NSE - NIFTY Index Options'!$B:$B,G$4,'NSE - NIFTY Index Options'!$H:$H,"Monthly*")+SUMIFS('NSE - Other Index Options'!$L:$L,'NSE - Other Index Options'!$C:$C,$A43,'NSE - Other Index Options'!$B:$B,G$4,'NSE - Other Index Options'!$H:$H,"Monthly*")=0,"",SUMIFS('NSE - NIFTY Index Options'!$L:$L,'NSE - NIFTY Index Options'!$C:$C,$A43,'NSE - NIFTY Index Options'!$B:$B,G$4,'NSE - NIFTY Index Options'!$H:$H,"Monthly*")+SUMIFS('NSE - Other Index Options'!$L:$L,'NSE - Other Index Options'!$C:$C,$A43,'NSE - Other Index Options'!$B:$B,G$4,'NSE - Other Index Options'!$H:$H,"Monthly*"))</f>
        <v/>
      </c>
      <c r="H43" s="26">
        <f t="shared" si="1"/>
        <v>137.99949999999998</v>
      </c>
    </row>
    <row r="44" spans="1:8">
      <c r="A44" t="s">
        <v>65</v>
      </c>
      <c r="B44" s="26">
        <f>IF(SUMIFS('NSE - NIFTY Index Options'!$L:$L,'NSE - NIFTY Index Options'!$C:$C,$A44,'NSE - NIFTY Index Options'!$B:$B,B$4,'NSE - NIFTY Index Options'!$H:$H,"Monthly*")+SUMIFS('NSE - Other Index Options'!$L:$L,'NSE - Other Index Options'!$C:$C,$A44,'NSE - Other Index Options'!$B:$B,B$4,'NSE - Other Index Options'!$H:$H,"Monthly*")=0,"",SUMIFS('NSE - NIFTY Index Options'!$L:$L,'NSE - NIFTY Index Options'!$C:$C,$A44,'NSE - NIFTY Index Options'!$B:$B,B$4,'NSE - NIFTY Index Options'!$H:$H,"Monthly*")+SUMIFS('NSE - Other Index Options'!$L:$L,'NSE - Other Index Options'!$C:$C,$A44,'NSE - Other Index Options'!$B:$B,B$4,'NSE - Other Index Options'!$H:$H,"Monthly*"))</f>
        <v>60.579399999999993</v>
      </c>
      <c r="C44" s="26">
        <f>IF(SUMIFS('NSE - NIFTY Index Options'!$L:$L,'NSE - NIFTY Index Options'!$C:$C,$A44,'NSE - NIFTY Index Options'!$B:$B,C$4,'NSE - NIFTY Index Options'!$H:$H,"Monthly*")+SUMIFS('NSE - Other Index Options'!$L:$L,'NSE - Other Index Options'!$C:$C,$A44,'NSE - Other Index Options'!$B:$B,C$4,'NSE - Other Index Options'!$H:$H,"Monthly*")=0,"",SUMIFS('NSE - NIFTY Index Options'!$L:$L,'NSE - NIFTY Index Options'!$C:$C,$A44,'NSE - NIFTY Index Options'!$B:$B,C$4,'NSE - NIFTY Index Options'!$H:$H,"Monthly*")+SUMIFS('NSE - Other Index Options'!$L:$L,'NSE - Other Index Options'!$C:$C,$A44,'NSE - Other Index Options'!$B:$B,C$4,'NSE - Other Index Options'!$H:$H,"Monthly*"))</f>
        <v>57.6477</v>
      </c>
      <c r="D44" s="26">
        <f>IF(SUMIFS('NSE - NIFTY Index Options'!$L:$L,'NSE - NIFTY Index Options'!$C:$C,$A44,'NSE - NIFTY Index Options'!$B:$B,D$4,'NSE - NIFTY Index Options'!$H:$H,"Monthly*")+SUMIFS('NSE - Other Index Options'!$L:$L,'NSE - Other Index Options'!$C:$C,$A44,'NSE - Other Index Options'!$B:$B,D$4,'NSE - Other Index Options'!$H:$H,"Monthly*")=0,"",SUMIFS('NSE - NIFTY Index Options'!$L:$L,'NSE - NIFTY Index Options'!$C:$C,$A44,'NSE - NIFTY Index Options'!$B:$B,D$4,'NSE - NIFTY Index Options'!$H:$H,"Monthly*")+SUMIFS('NSE - Other Index Options'!$L:$L,'NSE - Other Index Options'!$C:$C,$A44,'NSE - Other Index Options'!$B:$B,D$4,'NSE - Other Index Options'!$H:$H,"Monthly*"))</f>
        <v>86.080500000000001</v>
      </c>
      <c r="E44" s="26">
        <f>IF(SUMIFS('NSE - NIFTY Index Options'!$L:$L,'NSE - NIFTY Index Options'!$C:$C,$A44,'NSE - NIFTY Index Options'!$B:$B,E$4,'NSE - NIFTY Index Options'!$H:$H,"Monthly*")+SUMIFS('NSE - Other Index Options'!$L:$L,'NSE - Other Index Options'!$C:$C,$A44,'NSE - Other Index Options'!$B:$B,E$4,'NSE - Other Index Options'!$H:$H,"Monthly*")=0,"",SUMIFS('NSE - NIFTY Index Options'!$L:$L,'NSE - NIFTY Index Options'!$C:$C,$A44,'NSE - NIFTY Index Options'!$B:$B,E$4,'NSE - NIFTY Index Options'!$H:$H,"Monthly*")+SUMIFS('NSE - Other Index Options'!$L:$L,'NSE - Other Index Options'!$C:$C,$A44,'NSE - Other Index Options'!$B:$B,E$4,'NSE - Other Index Options'!$H:$H,"Monthly*"))</f>
        <v>61.450999999999993</v>
      </c>
      <c r="F44" s="26" t="str">
        <f>IF(SUMIFS('NSE - NIFTY Index Options'!$L:$L,'NSE - NIFTY Index Options'!$C:$C,$A44,'NSE - NIFTY Index Options'!$B:$B,F$4,'NSE - NIFTY Index Options'!$H:$H,"Monthly*")+SUMIFS('NSE - Other Index Options'!$L:$L,'NSE - Other Index Options'!$C:$C,$A44,'NSE - Other Index Options'!$B:$B,F$4,'NSE - Other Index Options'!$H:$H,"Monthly*")=0,"",SUMIFS('NSE - NIFTY Index Options'!$L:$L,'NSE - NIFTY Index Options'!$C:$C,$A44,'NSE - NIFTY Index Options'!$B:$B,F$4,'NSE - NIFTY Index Options'!$H:$H,"Monthly*")+SUMIFS('NSE - Other Index Options'!$L:$L,'NSE - Other Index Options'!$C:$C,$A44,'NSE - Other Index Options'!$B:$B,F$4,'NSE - Other Index Options'!$H:$H,"Monthly*"))</f>
        <v/>
      </c>
      <c r="G44" s="26" t="str">
        <f>IF(SUMIFS('NSE - NIFTY Index Options'!$L:$L,'NSE - NIFTY Index Options'!$C:$C,$A44,'NSE - NIFTY Index Options'!$B:$B,G$4,'NSE - NIFTY Index Options'!$H:$H,"Monthly*")+SUMIFS('NSE - Other Index Options'!$L:$L,'NSE - Other Index Options'!$C:$C,$A44,'NSE - Other Index Options'!$B:$B,G$4,'NSE - Other Index Options'!$H:$H,"Monthly*")=0,"",SUMIFS('NSE - NIFTY Index Options'!$L:$L,'NSE - NIFTY Index Options'!$C:$C,$A44,'NSE - NIFTY Index Options'!$B:$B,G$4,'NSE - NIFTY Index Options'!$H:$H,"Monthly*")+SUMIFS('NSE - Other Index Options'!$L:$L,'NSE - Other Index Options'!$C:$C,$A44,'NSE - Other Index Options'!$B:$B,G$4,'NSE - Other Index Options'!$H:$H,"Monthly*"))</f>
        <v/>
      </c>
      <c r="H44" s="26">
        <f t="shared" si="1"/>
        <v>265.7586</v>
      </c>
    </row>
    <row r="45" spans="1:8">
      <c r="A45" t="s">
        <v>66</v>
      </c>
      <c r="B45" s="26">
        <f>IF(SUMIFS('NSE - NIFTY Index Options'!$L:$L,'NSE - NIFTY Index Options'!$C:$C,$A45,'NSE - NIFTY Index Options'!$B:$B,B$4,'NSE - NIFTY Index Options'!$H:$H,"Monthly*")+SUMIFS('NSE - Other Index Options'!$L:$L,'NSE - Other Index Options'!$C:$C,$A45,'NSE - Other Index Options'!$B:$B,B$4,'NSE - Other Index Options'!$H:$H,"Monthly*")=0,"",SUMIFS('NSE - NIFTY Index Options'!$L:$L,'NSE - NIFTY Index Options'!$C:$C,$A45,'NSE - NIFTY Index Options'!$B:$B,B$4,'NSE - NIFTY Index Options'!$H:$H,"Monthly*")+SUMIFS('NSE - Other Index Options'!$L:$L,'NSE - Other Index Options'!$C:$C,$A45,'NSE - Other Index Options'!$B:$B,B$4,'NSE - Other Index Options'!$H:$H,"Monthly*"))</f>
        <v>75.907499999999999</v>
      </c>
      <c r="C45" s="26">
        <f>IF(SUMIFS('NSE - NIFTY Index Options'!$L:$L,'NSE - NIFTY Index Options'!$C:$C,$A45,'NSE - NIFTY Index Options'!$B:$B,C$4,'NSE - NIFTY Index Options'!$H:$H,"Monthly*")+SUMIFS('NSE - Other Index Options'!$L:$L,'NSE - Other Index Options'!$C:$C,$A45,'NSE - Other Index Options'!$B:$B,C$4,'NSE - Other Index Options'!$H:$H,"Monthly*")=0,"",SUMIFS('NSE - NIFTY Index Options'!$L:$L,'NSE - NIFTY Index Options'!$C:$C,$A45,'NSE - NIFTY Index Options'!$B:$B,C$4,'NSE - NIFTY Index Options'!$H:$H,"Monthly*")+SUMIFS('NSE - Other Index Options'!$L:$L,'NSE - Other Index Options'!$C:$C,$A45,'NSE - Other Index Options'!$B:$B,C$4,'NSE - Other Index Options'!$H:$H,"Monthly*"))</f>
        <v>83.655000000000015</v>
      </c>
      <c r="D45" s="26">
        <f>IF(SUMIFS('NSE - NIFTY Index Options'!$L:$L,'NSE - NIFTY Index Options'!$C:$C,$A45,'NSE - NIFTY Index Options'!$B:$B,D$4,'NSE - NIFTY Index Options'!$H:$H,"Monthly*")+SUMIFS('NSE - Other Index Options'!$L:$L,'NSE - Other Index Options'!$C:$C,$A45,'NSE - Other Index Options'!$B:$B,D$4,'NSE - Other Index Options'!$H:$H,"Monthly*")=0,"",SUMIFS('NSE - NIFTY Index Options'!$L:$L,'NSE - NIFTY Index Options'!$C:$C,$A45,'NSE - NIFTY Index Options'!$B:$B,D$4,'NSE - NIFTY Index Options'!$H:$H,"Monthly*")+SUMIFS('NSE - Other Index Options'!$L:$L,'NSE - Other Index Options'!$C:$C,$A45,'NSE - Other Index Options'!$B:$B,D$4,'NSE - Other Index Options'!$H:$H,"Monthly*"))</f>
        <v>88.689000000000007</v>
      </c>
      <c r="E45" s="26">
        <f>IF(SUMIFS('NSE - NIFTY Index Options'!$L:$L,'NSE - NIFTY Index Options'!$C:$C,$A45,'NSE - NIFTY Index Options'!$B:$B,E$4,'NSE - NIFTY Index Options'!$H:$H,"Monthly*")+SUMIFS('NSE - Other Index Options'!$L:$L,'NSE - Other Index Options'!$C:$C,$A45,'NSE - Other Index Options'!$B:$B,E$4,'NSE - Other Index Options'!$H:$H,"Monthly*")=0,"",SUMIFS('NSE - NIFTY Index Options'!$L:$L,'NSE - NIFTY Index Options'!$C:$C,$A45,'NSE - NIFTY Index Options'!$B:$B,E$4,'NSE - NIFTY Index Options'!$H:$H,"Monthly*")+SUMIFS('NSE - Other Index Options'!$L:$L,'NSE - Other Index Options'!$C:$C,$A45,'NSE - Other Index Options'!$B:$B,E$4,'NSE - Other Index Options'!$H:$H,"Monthly*"))</f>
        <v>90.830299999999994</v>
      </c>
      <c r="F45" s="26">
        <f>IF(SUMIFS('NSE - NIFTY Index Options'!$L:$L,'NSE - NIFTY Index Options'!$C:$C,$A45,'NSE - NIFTY Index Options'!$B:$B,F$4,'NSE - NIFTY Index Options'!$H:$H,"Monthly*")+SUMIFS('NSE - Other Index Options'!$L:$L,'NSE - Other Index Options'!$C:$C,$A45,'NSE - Other Index Options'!$B:$B,F$4,'NSE - Other Index Options'!$H:$H,"Monthly*")=0,"",SUMIFS('NSE - NIFTY Index Options'!$L:$L,'NSE - NIFTY Index Options'!$C:$C,$A45,'NSE - NIFTY Index Options'!$B:$B,F$4,'NSE - NIFTY Index Options'!$H:$H,"Monthly*")+SUMIFS('NSE - Other Index Options'!$L:$L,'NSE - Other Index Options'!$C:$C,$A45,'NSE - Other Index Options'!$B:$B,F$4,'NSE - Other Index Options'!$H:$H,"Monthly*"))</f>
        <v>58.872499999999988</v>
      </c>
      <c r="G45" s="26" t="str">
        <f>IF(SUMIFS('NSE - NIFTY Index Options'!$L:$L,'NSE - NIFTY Index Options'!$C:$C,$A45,'NSE - NIFTY Index Options'!$B:$B,G$4,'NSE - NIFTY Index Options'!$H:$H,"Monthly*")+SUMIFS('NSE - Other Index Options'!$L:$L,'NSE - Other Index Options'!$C:$C,$A45,'NSE - Other Index Options'!$B:$B,G$4,'NSE - Other Index Options'!$H:$H,"Monthly*")=0,"",SUMIFS('NSE - NIFTY Index Options'!$L:$L,'NSE - NIFTY Index Options'!$C:$C,$A45,'NSE - NIFTY Index Options'!$B:$B,G$4,'NSE - NIFTY Index Options'!$H:$H,"Monthly*")+SUMIFS('NSE - Other Index Options'!$L:$L,'NSE - Other Index Options'!$C:$C,$A45,'NSE - Other Index Options'!$B:$B,G$4,'NSE - Other Index Options'!$H:$H,"Monthly*"))</f>
        <v/>
      </c>
      <c r="H45" s="26">
        <f t="shared" si="1"/>
        <v>397.95430000000005</v>
      </c>
    </row>
    <row r="46" spans="1:8">
      <c r="A46" t="s">
        <v>67</v>
      </c>
      <c r="B46" s="26">
        <f>IF(SUMIFS('NSE - NIFTY Index Options'!$L:$L,'NSE - NIFTY Index Options'!$C:$C,$A46,'NSE - NIFTY Index Options'!$B:$B,B$4,'NSE - NIFTY Index Options'!$H:$H,"Monthly*")+SUMIFS('NSE - Other Index Options'!$L:$L,'NSE - Other Index Options'!$C:$C,$A46,'NSE - Other Index Options'!$B:$B,B$4,'NSE - Other Index Options'!$H:$H,"Monthly*")=0,"",SUMIFS('NSE - NIFTY Index Options'!$L:$L,'NSE - NIFTY Index Options'!$C:$C,$A46,'NSE - NIFTY Index Options'!$B:$B,B$4,'NSE - NIFTY Index Options'!$H:$H,"Monthly*")+SUMIFS('NSE - Other Index Options'!$L:$L,'NSE - Other Index Options'!$C:$C,$A46,'NSE - Other Index Options'!$B:$B,B$4,'NSE - Other Index Options'!$H:$H,"Monthly*"))</f>
        <v>122.74970000000002</v>
      </c>
      <c r="C46" s="26">
        <f>IF(SUMIFS('NSE - NIFTY Index Options'!$L:$L,'NSE - NIFTY Index Options'!$C:$C,$A46,'NSE - NIFTY Index Options'!$B:$B,C$4,'NSE - NIFTY Index Options'!$H:$H,"Monthly*")+SUMIFS('NSE - Other Index Options'!$L:$L,'NSE - Other Index Options'!$C:$C,$A46,'NSE - Other Index Options'!$B:$B,C$4,'NSE - Other Index Options'!$H:$H,"Monthly*")=0,"",SUMIFS('NSE - NIFTY Index Options'!$L:$L,'NSE - NIFTY Index Options'!$C:$C,$A46,'NSE - NIFTY Index Options'!$B:$B,C$4,'NSE - NIFTY Index Options'!$H:$H,"Monthly*")+SUMIFS('NSE - Other Index Options'!$L:$L,'NSE - Other Index Options'!$C:$C,$A46,'NSE - Other Index Options'!$B:$B,C$4,'NSE - Other Index Options'!$H:$H,"Monthly*"))</f>
        <v>117.28510000000001</v>
      </c>
      <c r="D46" s="26">
        <f>IF(SUMIFS('NSE - NIFTY Index Options'!$L:$L,'NSE - NIFTY Index Options'!$C:$C,$A46,'NSE - NIFTY Index Options'!$B:$B,D$4,'NSE - NIFTY Index Options'!$H:$H,"Monthly*")+SUMIFS('NSE - Other Index Options'!$L:$L,'NSE - Other Index Options'!$C:$C,$A46,'NSE - Other Index Options'!$B:$B,D$4,'NSE - Other Index Options'!$H:$H,"Monthly*")=0,"",SUMIFS('NSE - NIFTY Index Options'!$L:$L,'NSE - NIFTY Index Options'!$C:$C,$A46,'NSE - NIFTY Index Options'!$B:$B,D$4,'NSE - NIFTY Index Options'!$H:$H,"Monthly*")+SUMIFS('NSE - Other Index Options'!$L:$L,'NSE - Other Index Options'!$C:$C,$A46,'NSE - Other Index Options'!$B:$B,D$4,'NSE - Other Index Options'!$H:$H,"Monthly*"))</f>
        <v>72.552799999999991</v>
      </c>
      <c r="E46" s="26">
        <f>IF(SUMIFS('NSE - NIFTY Index Options'!$L:$L,'NSE - NIFTY Index Options'!$C:$C,$A46,'NSE - NIFTY Index Options'!$B:$B,E$4,'NSE - NIFTY Index Options'!$H:$H,"Monthly*")+SUMIFS('NSE - Other Index Options'!$L:$L,'NSE - Other Index Options'!$C:$C,$A46,'NSE - Other Index Options'!$B:$B,E$4,'NSE - Other Index Options'!$H:$H,"Monthly*")=0,"",SUMIFS('NSE - NIFTY Index Options'!$L:$L,'NSE - NIFTY Index Options'!$C:$C,$A46,'NSE - NIFTY Index Options'!$B:$B,E$4,'NSE - NIFTY Index Options'!$H:$H,"Monthly*")+SUMIFS('NSE - Other Index Options'!$L:$L,'NSE - Other Index Options'!$C:$C,$A46,'NSE - Other Index Options'!$B:$B,E$4,'NSE - Other Index Options'!$H:$H,"Monthly*"))</f>
        <v>67.808599999999998</v>
      </c>
      <c r="F46" s="26">
        <f>IF(SUMIFS('NSE - NIFTY Index Options'!$L:$L,'NSE - NIFTY Index Options'!$C:$C,$A46,'NSE - NIFTY Index Options'!$B:$B,F$4,'NSE - NIFTY Index Options'!$H:$H,"Monthly*")+SUMIFS('NSE - Other Index Options'!$L:$L,'NSE - Other Index Options'!$C:$C,$A46,'NSE - Other Index Options'!$B:$B,F$4,'NSE - Other Index Options'!$H:$H,"Monthly*")=0,"",SUMIFS('NSE - NIFTY Index Options'!$L:$L,'NSE - NIFTY Index Options'!$C:$C,$A46,'NSE - NIFTY Index Options'!$B:$B,F$4,'NSE - NIFTY Index Options'!$H:$H,"Monthly*")+SUMIFS('NSE - Other Index Options'!$L:$L,'NSE - Other Index Options'!$C:$C,$A46,'NSE - Other Index Options'!$B:$B,F$4,'NSE - Other Index Options'!$H:$H,"Monthly*"))</f>
        <v>87.053399999999996</v>
      </c>
      <c r="G46" s="26" t="str">
        <f>IF(SUMIFS('NSE - NIFTY Index Options'!$L:$L,'NSE - NIFTY Index Options'!$C:$C,$A46,'NSE - NIFTY Index Options'!$B:$B,G$4,'NSE - NIFTY Index Options'!$H:$H,"Monthly*")+SUMIFS('NSE - Other Index Options'!$L:$L,'NSE - Other Index Options'!$C:$C,$A46,'NSE - Other Index Options'!$B:$B,G$4,'NSE - Other Index Options'!$H:$H,"Monthly*")=0,"",SUMIFS('NSE - NIFTY Index Options'!$L:$L,'NSE - NIFTY Index Options'!$C:$C,$A46,'NSE - NIFTY Index Options'!$B:$B,G$4,'NSE - NIFTY Index Options'!$H:$H,"Monthly*")+SUMIFS('NSE - Other Index Options'!$L:$L,'NSE - Other Index Options'!$C:$C,$A46,'NSE - Other Index Options'!$B:$B,G$4,'NSE - Other Index Options'!$H:$H,"Monthly*"))</f>
        <v/>
      </c>
      <c r="H46" s="26">
        <f t="shared" si="1"/>
        <v>467.44960000000003</v>
      </c>
    </row>
    <row r="47" spans="1:8">
      <c r="A47" t="s">
        <v>68</v>
      </c>
      <c r="B47" s="26">
        <f>IF(SUMIFS('NSE - NIFTY Index Options'!$L:$L,'NSE - NIFTY Index Options'!$C:$C,$A47,'NSE - NIFTY Index Options'!$B:$B,B$4,'NSE - NIFTY Index Options'!$H:$H,"Monthly*")+SUMIFS('NSE - Other Index Options'!$L:$L,'NSE - Other Index Options'!$C:$C,$A47,'NSE - Other Index Options'!$B:$B,B$4,'NSE - Other Index Options'!$H:$H,"Monthly*")=0,"",SUMIFS('NSE - NIFTY Index Options'!$L:$L,'NSE - NIFTY Index Options'!$C:$C,$A47,'NSE - NIFTY Index Options'!$B:$B,B$4,'NSE - NIFTY Index Options'!$H:$H,"Monthly*")+SUMIFS('NSE - Other Index Options'!$L:$L,'NSE - Other Index Options'!$C:$C,$A47,'NSE - Other Index Options'!$B:$B,B$4,'NSE - Other Index Options'!$H:$H,"Monthly*"))</f>
        <v>117.98829999999998</v>
      </c>
      <c r="C47" s="26">
        <f>IF(SUMIFS('NSE - NIFTY Index Options'!$L:$L,'NSE - NIFTY Index Options'!$C:$C,$A47,'NSE - NIFTY Index Options'!$B:$B,C$4,'NSE - NIFTY Index Options'!$H:$H,"Monthly*")+SUMIFS('NSE - Other Index Options'!$L:$L,'NSE - Other Index Options'!$C:$C,$A47,'NSE - Other Index Options'!$B:$B,C$4,'NSE - Other Index Options'!$H:$H,"Monthly*")=0,"",SUMIFS('NSE - NIFTY Index Options'!$L:$L,'NSE - NIFTY Index Options'!$C:$C,$A47,'NSE - NIFTY Index Options'!$B:$B,C$4,'NSE - NIFTY Index Options'!$H:$H,"Monthly*")+SUMIFS('NSE - Other Index Options'!$L:$L,'NSE - Other Index Options'!$C:$C,$A47,'NSE - Other Index Options'!$B:$B,C$4,'NSE - Other Index Options'!$H:$H,"Monthly*"))</f>
        <v>214.9074</v>
      </c>
      <c r="D47" s="26">
        <f>IF(SUMIFS('NSE - NIFTY Index Options'!$L:$L,'NSE - NIFTY Index Options'!$C:$C,$A47,'NSE - NIFTY Index Options'!$B:$B,D$4,'NSE - NIFTY Index Options'!$H:$H,"Monthly*")+SUMIFS('NSE - Other Index Options'!$L:$L,'NSE - Other Index Options'!$C:$C,$A47,'NSE - Other Index Options'!$B:$B,D$4,'NSE - Other Index Options'!$H:$H,"Monthly*")=0,"",SUMIFS('NSE - NIFTY Index Options'!$L:$L,'NSE - NIFTY Index Options'!$C:$C,$A47,'NSE - NIFTY Index Options'!$B:$B,D$4,'NSE - NIFTY Index Options'!$H:$H,"Monthly*")+SUMIFS('NSE - Other Index Options'!$L:$L,'NSE - Other Index Options'!$C:$C,$A47,'NSE - Other Index Options'!$B:$B,D$4,'NSE - Other Index Options'!$H:$H,"Monthly*"))</f>
        <v>48.759300000000003</v>
      </c>
      <c r="E47" s="26" t="str">
        <f>IF(SUMIFS('NSE - NIFTY Index Options'!$L:$L,'NSE - NIFTY Index Options'!$C:$C,$A47,'NSE - NIFTY Index Options'!$B:$B,E$4,'NSE - NIFTY Index Options'!$H:$H,"Monthly*")+SUMIFS('NSE - Other Index Options'!$L:$L,'NSE - Other Index Options'!$C:$C,$A47,'NSE - Other Index Options'!$B:$B,E$4,'NSE - Other Index Options'!$H:$H,"Monthly*")=0,"",SUMIFS('NSE - NIFTY Index Options'!$L:$L,'NSE - NIFTY Index Options'!$C:$C,$A47,'NSE - NIFTY Index Options'!$B:$B,E$4,'NSE - NIFTY Index Options'!$H:$H,"Monthly*")+SUMIFS('NSE - Other Index Options'!$L:$L,'NSE - Other Index Options'!$C:$C,$A47,'NSE - Other Index Options'!$B:$B,E$4,'NSE - Other Index Options'!$H:$H,"Monthly*"))</f>
        <v/>
      </c>
      <c r="F47" s="26">
        <f>IF(SUMIFS('NSE - NIFTY Index Options'!$L:$L,'NSE - NIFTY Index Options'!$C:$C,$A47,'NSE - NIFTY Index Options'!$B:$B,F$4,'NSE - NIFTY Index Options'!$H:$H,"Monthly*")+SUMIFS('NSE - Other Index Options'!$L:$L,'NSE - Other Index Options'!$C:$C,$A47,'NSE - Other Index Options'!$B:$B,F$4,'NSE - Other Index Options'!$H:$H,"Monthly*")=0,"",SUMIFS('NSE - NIFTY Index Options'!$L:$L,'NSE - NIFTY Index Options'!$C:$C,$A47,'NSE - NIFTY Index Options'!$B:$B,F$4,'NSE - NIFTY Index Options'!$H:$H,"Monthly*")+SUMIFS('NSE - Other Index Options'!$L:$L,'NSE - Other Index Options'!$C:$C,$A47,'NSE - Other Index Options'!$B:$B,F$4,'NSE - Other Index Options'!$H:$H,"Monthly*"))</f>
        <v>94.730400000000003</v>
      </c>
      <c r="G47" s="26" t="str">
        <f>IF(SUMIFS('NSE - NIFTY Index Options'!$L:$L,'NSE - NIFTY Index Options'!$C:$C,$A47,'NSE - NIFTY Index Options'!$B:$B,G$4,'NSE - NIFTY Index Options'!$H:$H,"Monthly*")+SUMIFS('NSE - Other Index Options'!$L:$L,'NSE - Other Index Options'!$C:$C,$A47,'NSE - Other Index Options'!$B:$B,G$4,'NSE - Other Index Options'!$H:$H,"Monthly*")=0,"",SUMIFS('NSE - NIFTY Index Options'!$L:$L,'NSE - NIFTY Index Options'!$C:$C,$A47,'NSE - NIFTY Index Options'!$B:$B,G$4,'NSE - NIFTY Index Options'!$H:$H,"Monthly*")+SUMIFS('NSE - Other Index Options'!$L:$L,'NSE - Other Index Options'!$C:$C,$A47,'NSE - Other Index Options'!$B:$B,G$4,'NSE - Other Index Options'!$H:$H,"Monthly*"))</f>
        <v/>
      </c>
      <c r="H47" s="26">
        <f t="shared" si="1"/>
        <v>476.3854</v>
      </c>
    </row>
    <row r="48" spans="1:8">
      <c r="A48" t="s">
        <v>69</v>
      </c>
      <c r="B48" s="26" t="str">
        <f>IF(SUMIFS('NSE - NIFTY Index Options'!$L:$L,'NSE - NIFTY Index Options'!$C:$C,$A48,'NSE - NIFTY Index Options'!$B:$B,B$4,'NSE - NIFTY Index Options'!$H:$H,"Monthly*")+SUMIFS('NSE - Other Index Options'!$L:$L,'NSE - Other Index Options'!$C:$C,$A48,'NSE - Other Index Options'!$B:$B,B$4,'NSE - Other Index Options'!$H:$H,"Monthly*")=0,"",SUMIFS('NSE - NIFTY Index Options'!$L:$L,'NSE - NIFTY Index Options'!$C:$C,$A48,'NSE - NIFTY Index Options'!$B:$B,B$4,'NSE - NIFTY Index Options'!$H:$H,"Monthly*")+SUMIFS('NSE - Other Index Options'!$L:$L,'NSE - Other Index Options'!$C:$C,$A48,'NSE - Other Index Options'!$B:$B,B$4,'NSE - Other Index Options'!$H:$H,"Monthly*"))</f>
        <v/>
      </c>
      <c r="C48" s="26" t="str">
        <f>IF(SUMIFS('NSE - NIFTY Index Options'!$L:$L,'NSE - NIFTY Index Options'!$C:$C,$A48,'NSE - NIFTY Index Options'!$B:$B,C$4,'NSE - NIFTY Index Options'!$H:$H,"Monthly*")+SUMIFS('NSE - Other Index Options'!$L:$L,'NSE - Other Index Options'!$C:$C,$A48,'NSE - Other Index Options'!$B:$B,C$4,'NSE - Other Index Options'!$H:$H,"Monthly*")=0,"",SUMIFS('NSE - NIFTY Index Options'!$L:$L,'NSE - NIFTY Index Options'!$C:$C,$A48,'NSE - NIFTY Index Options'!$B:$B,C$4,'NSE - NIFTY Index Options'!$H:$H,"Monthly*")+SUMIFS('NSE - Other Index Options'!$L:$L,'NSE - Other Index Options'!$C:$C,$A48,'NSE - Other Index Options'!$B:$B,C$4,'NSE - Other Index Options'!$H:$H,"Monthly*"))</f>
        <v/>
      </c>
      <c r="D48" s="26" t="str">
        <f>IF(SUMIFS('NSE - NIFTY Index Options'!$L:$L,'NSE - NIFTY Index Options'!$C:$C,$A48,'NSE - NIFTY Index Options'!$B:$B,D$4,'NSE - NIFTY Index Options'!$H:$H,"Monthly*")+SUMIFS('NSE - Other Index Options'!$L:$L,'NSE - Other Index Options'!$C:$C,$A48,'NSE - Other Index Options'!$B:$B,D$4,'NSE - Other Index Options'!$H:$H,"Monthly*")=0,"",SUMIFS('NSE - NIFTY Index Options'!$L:$L,'NSE - NIFTY Index Options'!$C:$C,$A48,'NSE - NIFTY Index Options'!$B:$B,D$4,'NSE - NIFTY Index Options'!$H:$H,"Monthly*")+SUMIFS('NSE - Other Index Options'!$L:$L,'NSE - Other Index Options'!$C:$C,$A48,'NSE - Other Index Options'!$B:$B,D$4,'NSE - Other Index Options'!$H:$H,"Monthly*"))</f>
        <v/>
      </c>
      <c r="E48" s="26" t="str">
        <f>IF(SUMIFS('NSE - NIFTY Index Options'!$L:$L,'NSE - NIFTY Index Options'!$C:$C,$A48,'NSE - NIFTY Index Options'!$B:$B,E$4,'NSE - NIFTY Index Options'!$H:$H,"Monthly*")+SUMIFS('NSE - Other Index Options'!$L:$L,'NSE - Other Index Options'!$C:$C,$A48,'NSE - Other Index Options'!$B:$B,E$4,'NSE - Other Index Options'!$H:$H,"Monthly*")=0,"",SUMIFS('NSE - NIFTY Index Options'!$L:$L,'NSE - NIFTY Index Options'!$C:$C,$A48,'NSE - NIFTY Index Options'!$B:$B,E$4,'NSE - NIFTY Index Options'!$H:$H,"Monthly*")+SUMIFS('NSE - Other Index Options'!$L:$L,'NSE - Other Index Options'!$C:$C,$A48,'NSE - Other Index Options'!$B:$B,E$4,'NSE - Other Index Options'!$H:$H,"Monthly*"))</f>
        <v/>
      </c>
      <c r="F48" s="26">
        <f>IF(SUMIFS('NSE - NIFTY Index Options'!$L:$L,'NSE - NIFTY Index Options'!$C:$C,$A48,'NSE - NIFTY Index Options'!$B:$B,F$4,'NSE - NIFTY Index Options'!$H:$H,"Monthly*")+SUMIFS('NSE - Other Index Options'!$L:$L,'NSE - Other Index Options'!$C:$C,$A48,'NSE - Other Index Options'!$B:$B,F$4,'NSE - Other Index Options'!$H:$H,"Monthly*")=0,"",SUMIFS('NSE - NIFTY Index Options'!$L:$L,'NSE - NIFTY Index Options'!$C:$C,$A48,'NSE - NIFTY Index Options'!$B:$B,F$4,'NSE - NIFTY Index Options'!$H:$H,"Monthly*")+SUMIFS('NSE - Other Index Options'!$L:$L,'NSE - Other Index Options'!$C:$C,$A48,'NSE - Other Index Options'!$B:$B,F$4,'NSE - Other Index Options'!$H:$H,"Monthly*"))</f>
        <v>71.644999999999996</v>
      </c>
      <c r="G48" s="26" t="str">
        <f>IF(SUMIFS('NSE - NIFTY Index Options'!$L:$L,'NSE - NIFTY Index Options'!$C:$C,$A48,'NSE - NIFTY Index Options'!$B:$B,G$4,'NSE - NIFTY Index Options'!$H:$H,"Monthly*")+SUMIFS('NSE - Other Index Options'!$L:$L,'NSE - Other Index Options'!$C:$C,$A48,'NSE - Other Index Options'!$B:$B,G$4,'NSE - Other Index Options'!$H:$H,"Monthly*")=0,"",SUMIFS('NSE - NIFTY Index Options'!$L:$L,'NSE - NIFTY Index Options'!$C:$C,$A48,'NSE - NIFTY Index Options'!$B:$B,G$4,'NSE - NIFTY Index Options'!$H:$H,"Monthly*")+SUMIFS('NSE - Other Index Options'!$L:$L,'NSE - Other Index Options'!$C:$C,$A48,'NSE - Other Index Options'!$B:$B,G$4,'NSE - Other Index Options'!$H:$H,"Monthly*"))</f>
        <v/>
      </c>
      <c r="H48" s="26">
        <f t="shared" si="1"/>
        <v>71.644999999999996</v>
      </c>
    </row>
    <row r="49" spans="1:8">
      <c r="A49" t="s">
        <v>70</v>
      </c>
      <c r="B49" s="26">
        <f>IF(SUMIFS('NSE - NIFTY Index Options'!$L:$L,'NSE - NIFTY Index Options'!$C:$C,$A49,'NSE - NIFTY Index Options'!$B:$B,B$4,'NSE - NIFTY Index Options'!$H:$H,"Monthly*")+SUMIFS('NSE - Other Index Options'!$L:$L,'NSE - Other Index Options'!$C:$C,$A49,'NSE - Other Index Options'!$B:$B,B$4,'NSE - Other Index Options'!$H:$H,"Monthly*")=0,"",SUMIFS('NSE - NIFTY Index Options'!$L:$L,'NSE - NIFTY Index Options'!$C:$C,$A49,'NSE - NIFTY Index Options'!$B:$B,B$4,'NSE - NIFTY Index Options'!$H:$H,"Monthly*")+SUMIFS('NSE - Other Index Options'!$L:$L,'NSE - Other Index Options'!$C:$C,$A49,'NSE - Other Index Options'!$B:$B,B$4,'NSE - Other Index Options'!$H:$H,"Monthly*"))</f>
        <v>69.007400000000004</v>
      </c>
      <c r="C49" s="26">
        <f>IF(SUMIFS('NSE - NIFTY Index Options'!$L:$L,'NSE - NIFTY Index Options'!$C:$C,$A49,'NSE - NIFTY Index Options'!$B:$B,C$4,'NSE - NIFTY Index Options'!$H:$H,"Monthly*")+SUMIFS('NSE - Other Index Options'!$L:$L,'NSE - Other Index Options'!$C:$C,$A49,'NSE - Other Index Options'!$B:$B,C$4,'NSE - Other Index Options'!$H:$H,"Monthly*")=0,"",SUMIFS('NSE - NIFTY Index Options'!$L:$L,'NSE - NIFTY Index Options'!$C:$C,$A49,'NSE - NIFTY Index Options'!$B:$B,C$4,'NSE - NIFTY Index Options'!$H:$H,"Monthly*")+SUMIFS('NSE - Other Index Options'!$L:$L,'NSE - Other Index Options'!$C:$C,$A49,'NSE - Other Index Options'!$B:$B,C$4,'NSE - Other Index Options'!$H:$H,"Monthly*"))</f>
        <v>67.945999999999998</v>
      </c>
      <c r="D49" s="26">
        <f>IF(SUMIFS('NSE - NIFTY Index Options'!$L:$L,'NSE - NIFTY Index Options'!$C:$C,$A49,'NSE - NIFTY Index Options'!$B:$B,D$4,'NSE - NIFTY Index Options'!$H:$H,"Monthly*")+SUMIFS('NSE - Other Index Options'!$L:$L,'NSE - Other Index Options'!$C:$C,$A49,'NSE - Other Index Options'!$B:$B,D$4,'NSE - Other Index Options'!$H:$H,"Monthly*")=0,"",SUMIFS('NSE - NIFTY Index Options'!$L:$L,'NSE - NIFTY Index Options'!$C:$C,$A49,'NSE - NIFTY Index Options'!$B:$B,D$4,'NSE - NIFTY Index Options'!$H:$H,"Monthly*")+SUMIFS('NSE - Other Index Options'!$L:$L,'NSE - Other Index Options'!$C:$C,$A49,'NSE - Other Index Options'!$B:$B,D$4,'NSE - Other Index Options'!$H:$H,"Monthly*"))</f>
        <v>89.485600000000005</v>
      </c>
      <c r="E49" s="26">
        <f>IF(SUMIFS('NSE - NIFTY Index Options'!$L:$L,'NSE - NIFTY Index Options'!$C:$C,$A49,'NSE - NIFTY Index Options'!$B:$B,E$4,'NSE - NIFTY Index Options'!$H:$H,"Monthly*")+SUMIFS('NSE - Other Index Options'!$L:$L,'NSE - Other Index Options'!$C:$C,$A49,'NSE - Other Index Options'!$B:$B,E$4,'NSE - Other Index Options'!$H:$H,"Monthly*")=0,"",SUMIFS('NSE - NIFTY Index Options'!$L:$L,'NSE - NIFTY Index Options'!$C:$C,$A49,'NSE - NIFTY Index Options'!$B:$B,E$4,'NSE - NIFTY Index Options'!$H:$H,"Monthly*")+SUMIFS('NSE - Other Index Options'!$L:$L,'NSE - Other Index Options'!$C:$C,$A49,'NSE - Other Index Options'!$B:$B,E$4,'NSE - Other Index Options'!$H:$H,"Monthly*"))</f>
        <v>56.1036</v>
      </c>
      <c r="F49" s="26">
        <f>IF(SUMIFS('NSE - NIFTY Index Options'!$L:$L,'NSE - NIFTY Index Options'!$C:$C,$A49,'NSE - NIFTY Index Options'!$B:$B,F$4,'NSE - NIFTY Index Options'!$H:$H,"Monthly*")+SUMIFS('NSE - Other Index Options'!$L:$L,'NSE - Other Index Options'!$C:$C,$A49,'NSE - Other Index Options'!$B:$B,F$4,'NSE - Other Index Options'!$H:$H,"Monthly*")=0,"",SUMIFS('NSE - NIFTY Index Options'!$L:$L,'NSE - NIFTY Index Options'!$C:$C,$A49,'NSE - NIFTY Index Options'!$B:$B,F$4,'NSE - NIFTY Index Options'!$H:$H,"Monthly*")+SUMIFS('NSE - Other Index Options'!$L:$L,'NSE - Other Index Options'!$C:$C,$A49,'NSE - Other Index Options'!$B:$B,F$4,'NSE - Other Index Options'!$H:$H,"Monthly*"))</f>
        <v>80.707699999999988</v>
      </c>
      <c r="G49" s="26" t="str">
        <f>IF(SUMIFS('NSE - NIFTY Index Options'!$L:$L,'NSE - NIFTY Index Options'!$C:$C,$A49,'NSE - NIFTY Index Options'!$B:$B,G$4,'NSE - NIFTY Index Options'!$H:$H,"Monthly*")+SUMIFS('NSE - Other Index Options'!$L:$L,'NSE - Other Index Options'!$C:$C,$A49,'NSE - Other Index Options'!$B:$B,G$4,'NSE - Other Index Options'!$H:$H,"Monthly*")=0,"",SUMIFS('NSE - NIFTY Index Options'!$L:$L,'NSE - NIFTY Index Options'!$C:$C,$A49,'NSE - NIFTY Index Options'!$B:$B,G$4,'NSE - NIFTY Index Options'!$H:$H,"Monthly*")+SUMIFS('NSE - Other Index Options'!$L:$L,'NSE - Other Index Options'!$C:$C,$A49,'NSE - Other Index Options'!$B:$B,G$4,'NSE - Other Index Options'!$H:$H,"Monthly*"))</f>
        <v/>
      </c>
      <c r="H49" s="26">
        <f t="shared" si="1"/>
        <v>363.25029999999998</v>
      </c>
    </row>
    <row r="50" spans="1:8">
      <c r="A50" t="s">
        <v>71</v>
      </c>
      <c r="B50" s="26">
        <f>IF(SUMIFS('NSE - NIFTY Index Options'!$L:$L,'NSE - NIFTY Index Options'!$C:$C,$A50,'NSE - NIFTY Index Options'!$B:$B,B$4,'NSE - NIFTY Index Options'!$H:$H,"Monthly*")+SUMIFS('NSE - Other Index Options'!$L:$L,'NSE - Other Index Options'!$C:$C,$A50,'NSE - Other Index Options'!$B:$B,B$4,'NSE - Other Index Options'!$H:$H,"Monthly*")=0,"",SUMIFS('NSE - NIFTY Index Options'!$L:$L,'NSE - NIFTY Index Options'!$C:$C,$A50,'NSE - NIFTY Index Options'!$B:$B,B$4,'NSE - NIFTY Index Options'!$H:$H,"Monthly*")+SUMIFS('NSE - Other Index Options'!$L:$L,'NSE - Other Index Options'!$C:$C,$A50,'NSE - Other Index Options'!$B:$B,B$4,'NSE - Other Index Options'!$H:$H,"Monthly*"))</f>
        <v>72.977000000000004</v>
      </c>
      <c r="C50" s="26">
        <f>IF(SUMIFS('NSE - NIFTY Index Options'!$L:$L,'NSE - NIFTY Index Options'!$C:$C,$A50,'NSE - NIFTY Index Options'!$B:$B,C$4,'NSE - NIFTY Index Options'!$H:$H,"Monthly*")+SUMIFS('NSE - Other Index Options'!$L:$L,'NSE - Other Index Options'!$C:$C,$A50,'NSE - Other Index Options'!$B:$B,C$4,'NSE - Other Index Options'!$H:$H,"Monthly*")=0,"",SUMIFS('NSE - NIFTY Index Options'!$L:$L,'NSE - NIFTY Index Options'!$C:$C,$A50,'NSE - NIFTY Index Options'!$B:$B,C$4,'NSE - NIFTY Index Options'!$H:$H,"Monthly*")+SUMIFS('NSE - Other Index Options'!$L:$L,'NSE - Other Index Options'!$C:$C,$A50,'NSE - Other Index Options'!$B:$B,C$4,'NSE - Other Index Options'!$H:$H,"Monthly*"))</f>
        <v>69.873599999999996</v>
      </c>
      <c r="D50" s="26">
        <f>IF(SUMIFS('NSE - NIFTY Index Options'!$L:$L,'NSE - NIFTY Index Options'!$C:$C,$A50,'NSE - NIFTY Index Options'!$B:$B,D$4,'NSE - NIFTY Index Options'!$H:$H,"Monthly*")+SUMIFS('NSE - Other Index Options'!$L:$L,'NSE - Other Index Options'!$C:$C,$A50,'NSE - Other Index Options'!$B:$B,D$4,'NSE - Other Index Options'!$H:$H,"Monthly*")=0,"",SUMIFS('NSE - NIFTY Index Options'!$L:$L,'NSE - NIFTY Index Options'!$C:$C,$A50,'NSE - NIFTY Index Options'!$B:$B,D$4,'NSE - NIFTY Index Options'!$H:$H,"Monthly*")+SUMIFS('NSE - Other Index Options'!$L:$L,'NSE - Other Index Options'!$C:$C,$A50,'NSE - Other Index Options'!$B:$B,D$4,'NSE - Other Index Options'!$H:$H,"Monthly*"))</f>
        <v>65.514499999999998</v>
      </c>
      <c r="E50" s="26">
        <f>IF(SUMIFS('NSE - NIFTY Index Options'!$L:$L,'NSE - NIFTY Index Options'!$C:$C,$A50,'NSE - NIFTY Index Options'!$B:$B,E$4,'NSE - NIFTY Index Options'!$H:$H,"Monthly*")+SUMIFS('NSE - Other Index Options'!$L:$L,'NSE - Other Index Options'!$C:$C,$A50,'NSE - Other Index Options'!$B:$B,E$4,'NSE - Other Index Options'!$H:$H,"Monthly*")=0,"",SUMIFS('NSE - NIFTY Index Options'!$L:$L,'NSE - NIFTY Index Options'!$C:$C,$A50,'NSE - NIFTY Index Options'!$B:$B,E$4,'NSE - NIFTY Index Options'!$H:$H,"Monthly*")+SUMIFS('NSE - Other Index Options'!$L:$L,'NSE - Other Index Options'!$C:$C,$A50,'NSE - Other Index Options'!$B:$B,E$4,'NSE - Other Index Options'!$H:$H,"Monthly*"))</f>
        <v>65.492099999999994</v>
      </c>
      <c r="F50" s="26">
        <f>IF(SUMIFS('NSE - NIFTY Index Options'!$L:$L,'NSE - NIFTY Index Options'!$C:$C,$A50,'NSE - NIFTY Index Options'!$B:$B,F$4,'NSE - NIFTY Index Options'!$H:$H,"Monthly*")+SUMIFS('NSE - Other Index Options'!$L:$L,'NSE - Other Index Options'!$C:$C,$A50,'NSE - Other Index Options'!$B:$B,F$4,'NSE - Other Index Options'!$H:$H,"Monthly*")=0,"",SUMIFS('NSE - NIFTY Index Options'!$L:$L,'NSE - NIFTY Index Options'!$C:$C,$A50,'NSE - NIFTY Index Options'!$B:$B,F$4,'NSE - NIFTY Index Options'!$H:$H,"Monthly*")+SUMIFS('NSE - Other Index Options'!$L:$L,'NSE - Other Index Options'!$C:$C,$A50,'NSE - Other Index Options'!$B:$B,F$4,'NSE - Other Index Options'!$H:$H,"Monthly*"))</f>
        <v>97.670599999999993</v>
      </c>
      <c r="G50" s="26" t="str">
        <f>IF(SUMIFS('NSE - NIFTY Index Options'!$L:$L,'NSE - NIFTY Index Options'!$C:$C,$A50,'NSE - NIFTY Index Options'!$B:$B,G$4,'NSE - NIFTY Index Options'!$H:$H,"Monthly*")+SUMIFS('NSE - Other Index Options'!$L:$L,'NSE - Other Index Options'!$C:$C,$A50,'NSE - Other Index Options'!$B:$B,G$4,'NSE - Other Index Options'!$H:$H,"Monthly*")=0,"",SUMIFS('NSE - NIFTY Index Options'!$L:$L,'NSE - NIFTY Index Options'!$C:$C,$A50,'NSE - NIFTY Index Options'!$B:$B,G$4,'NSE - NIFTY Index Options'!$H:$H,"Monthly*")+SUMIFS('NSE - Other Index Options'!$L:$L,'NSE - Other Index Options'!$C:$C,$A50,'NSE - Other Index Options'!$B:$B,G$4,'NSE - Other Index Options'!$H:$H,"Monthly*"))</f>
        <v/>
      </c>
      <c r="H50" s="26">
        <f t="shared" si="1"/>
        <v>371.52779999999996</v>
      </c>
    </row>
    <row r="51" spans="1:8">
      <c r="A51" t="s">
        <v>72</v>
      </c>
      <c r="B51" s="26">
        <f>IF(SUMIFS('NSE - NIFTY Index Options'!$L:$L,'NSE - NIFTY Index Options'!$C:$C,$A51,'NSE - NIFTY Index Options'!$B:$B,B$4,'NSE - NIFTY Index Options'!$H:$H,"Monthly*")+SUMIFS('NSE - Other Index Options'!$L:$L,'NSE - Other Index Options'!$C:$C,$A51,'NSE - Other Index Options'!$B:$B,B$4,'NSE - Other Index Options'!$H:$H,"Monthly*")=0,"",SUMIFS('NSE - NIFTY Index Options'!$L:$L,'NSE - NIFTY Index Options'!$C:$C,$A51,'NSE - NIFTY Index Options'!$B:$B,B$4,'NSE - NIFTY Index Options'!$H:$H,"Monthly*")+SUMIFS('NSE - Other Index Options'!$L:$L,'NSE - Other Index Options'!$C:$C,$A51,'NSE - Other Index Options'!$B:$B,B$4,'NSE - Other Index Options'!$H:$H,"Monthly*"))</f>
        <v>77.374099999999999</v>
      </c>
      <c r="C51" s="26">
        <f>IF(SUMIFS('NSE - NIFTY Index Options'!$L:$L,'NSE - NIFTY Index Options'!$C:$C,$A51,'NSE - NIFTY Index Options'!$B:$B,C$4,'NSE - NIFTY Index Options'!$H:$H,"Monthly*")+SUMIFS('NSE - Other Index Options'!$L:$L,'NSE - Other Index Options'!$C:$C,$A51,'NSE - Other Index Options'!$B:$B,C$4,'NSE - Other Index Options'!$H:$H,"Monthly*")=0,"",SUMIFS('NSE - NIFTY Index Options'!$L:$L,'NSE - NIFTY Index Options'!$C:$C,$A51,'NSE - NIFTY Index Options'!$B:$B,C$4,'NSE - NIFTY Index Options'!$H:$H,"Monthly*")+SUMIFS('NSE - Other Index Options'!$L:$L,'NSE - Other Index Options'!$C:$C,$A51,'NSE - Other Index Options'!$B:$B,C$4,'NSE - Other Index Options'!$H:$H,"Monthly*"))</f>
        <v>49.561700000000002</v>
      </c>
      <c r="D51" s="26">
        <f>IF(SUMIFS('NSE - NIFTY Index Options'!$L:$L,'NSE - NIFTY Index Options'!$C:$C,$A51,'NSE - NIFTY Index Options'!$B:$B,D$4,'NSE - NIFTY Index Options'!$H:$H,"Monthly*")+SUMIFS('NSE - Other Index Options'!$L:$L,'NSE - Other Index Options'!$C:$C,$A51,'NSE - Other Index Options'!$B:$B,D$4,'NSE - Other Index Options'!$H:$H,"Monthly*")=0,"",SUMIFS('NSE - NIFTY Index Options'!$L:$L,'NSE - NIFTY Index Options'!$C:$C,$A51,'NSE - NIFTY Index Options'!$B:$B,D$4,'NSE - NIFTY Index Options'!$H:$H,"Monthly*")+SUMIFS('NSE - Other Index Options'!$L:$L,'NSE - Other Index Options'!$C:$C,$A51,'NSE - Other Index Options'!$B:$B,D$4,'NSE - Other Index Options'!$H:$H,"Monthly*"))</f>
        <v>55.272099999999995</v>
      </c>
      <c r="E51" s="26">
        <f>IF(SUMIFS('NSE - NIFTY Index Options'!$L:$L,'NSE - NIFTY Index Options'!$C:$C,$A51,'NSE - NIFTY Index Options'!$B:$B,E$4,'NSE - NIFTY Index Options'!$H:$H,"Monthly*")+SUMIFS('NSE - Other Index Options'!$L:$L,'NSE - Other Index Options'!$C:$C,$A51,'NSE - Other Index Options'!$B:$B,E$4,'NSE - Other Index Options'!$H:$H,"Monthly*")=0,"",SUMIFS('NSE - NIFTY Index Options'!$L:$L,'NSE - NIFTY Index Options'!$C:$C,$A51,'NSE - NIFTY Index Options'!$B:$B,E$4,'NSE - NIFTY Index Options'!$H:$H,"Monthly*")+SUMIFS('NSE - Other Index Options'!$L:$L,'NSE - Other Index Options'!$C:$C,$A51,'NSE - Other Index Options'!$B:$B,E$4,'NSE - Other Index Options'!$H:$H,"Monthly*"))</f>
        <v>64.005700000000004</v>
      </c>
      <c r="F51" s="26">
        <f>IF(SUMIFS('NSE - NIFTY Index Options'!$L:$L,'NSE - NIFTY Index Options'!$C:$C,$A51,'NSE - NIFTY Index Options'!$B:$B,F$4,'NSE - NIFTY Index Options'!$H:$H,"Monthly*")+SUMIFS('NSE - Other Index Options'!$L:$L,'NSE - Other Index Options'!$C:$C,$A51,'NSE - Other Index Options'!$B:$B,F$4,'NSE - Other Index Options'!$H:$H,"Monthly*")=0,"",SUMIFS('NSE - NIFTY Index Options'!$L:$L,'NSE - NIFTY Index Options'!$C:$C,$A51,'NSE - NIFTY Index Options'!$B:$B,F$4,'NSE - NIFTY Index Options'!$H:$H,"Monthly*")+SUMIFS('NSE - Other Index Options'!$L:$L,'NSE - Other Index Options'!$C:$C,$A51,'NSE - Other Index Options'!$B:$B,F$4,'NSE - Other Index Options'!$H:$H,"Monthly*"))</f>
        <v>75.339699999999993</v>
      </c>
      <c r="G51" s="26" t="str">
        <f>IF(SUMIFS('NSE - NIFTY Index Options'!$L:$L,'NSE - NIFTY Index Options'!$C:$C,$A51,'NSE - NIFTY Index Options'!$B:$B,G$4,'NSE - NIFTY Index Options'!$H:$H,"Monthly*")+SUMIFS('NSE - Other Index Options'!$L:$L,'NSE - Other Index Options'!$C:$C,$A51,'NSE - Other Index Options'!$B:$B,G$4,'NSE - Other Index Options'!$H:$H,"Monthly*")=0,"",SUMIFS('NSE - NIFTY Index Options'!$L:$L,'NSE - NIFTY Index Options'!$C:$C,$A51,'NSE - NIFTY Index Options'!$B:$B,G$4,'NSE - NIFTY Index Options'!$H:$H,"Monthly*")+SUMIFS('NSE - Other Index Options'!$L:$L,'NSE - Other Index Options'!$C:$C,$A51,'NSE - Other Index Options'!$B:$B,G$4,'NSE - Other Index Options'!$H:$H,"Monthly*"))</f>
        <v/>
      </c>
      <c r="H51" s="26">
        <f t="shared" si="1"/>
        <v>321.55329999999998</v>
      </c>
    </row>
    <row r="52" spans="1:8">
      <c r="A52" t="s">
        <v>73</v>
      </c>
      <c r="B52" s="26">
        <f>IF(SUMIFS('NSE - NIFTY Index Options'!$L:$L,'NSE - NIFTY Index Options'!$C:$C,$A52,'NSE - NIFTY Index Options'!$B:$B,B$4,'NSE - NIFTY Index Options'!$H:$H,"Monthly*")+SUMIFS('NSE - Other Index Options'!$L:$L,'NSE - Other Index Options'!$C:$C,$A52,'NSE - Other Index Options'!$B:$B,B$4,'NSE - Other Index Options'!$H:$H,"Monthly*")=0,"",SUMIFS('NSE - NIFTY Index Options'!$L:$L,'NSE - NIFTY Index Options'!$C:$C,$A52,'NSE - NIFTY Index Options'!$B:$B,B$4,'NSE - NIFTY Index Options'!$H:$H,"Monthly*")+SUMIFS('NSE - Other Index Options'!$L:$L,'NSE - Other Index Options'!$C:$C,$A52,'NSE - Other Index Options'!$B:$B,B$4,'NSE - Other Index Options'!$H:$H,"Monthly*"))</f>
        <v>60.7836</v>
      </c>
      <c r="C52" s="26">
        <f>IF(SUMIFS('NSE - NIFTY Index Options'!$L:$L,'NSE - NIFTY Index Options'!$C:$C,$A52,'NSE - NIFTY Index Options'!$B:$B,C$4,'NSE - NIFTY Index Options'!$H:$H,"Monthly*")+SUMIFS('NSE - Other Index Options'!$L:$L,'NSE - Other Index Options'!$C:$C,$A52,'NSE - Other Index Options'!$B:$B,C$4,'NSE - Other Index Options'!$H:$H,"Monthly*")=0,"",SUMIFS('NSE - NIFTY Index Options'!$L:$L,'NSE - NIFTY Index Options'!$C:$C,$A52,'NSE - NIFTY Index Options'!$B:$B,C$4,'NSE - NIFTY Index Options'!$H:$H,"Monthly*")+SUMIFS('NSE - Other Index Options'!$L:$L,'NSE - Other Index Options'!$C:$C,$A52,'NSE - Other Index Options'!$B:$B,C$4,'NSE - Other Index Options'!$H:$H,"Monthly*"))</f>
        <v>132.51050000000001</v>
      </c>
      <c r="D52" s="26">
        <f>IF(SUMIFS('NSE - NIFTY Index Options'!$L:$L,'NSE - NIFTY Index Options'!$C:$C,$A52,'NSE - NIFTY Index Options'!$B:$B,D$4,'NSE - NIFTY Index Options'!$H:$H,"Monthly*")+SUMIFS('NSE - Other Index Options'!$L:$L,'NSE - Other Index Options'!$C:$C,$A52,'NSE - Other Index Options'!$B:$B,D$4,'NSE - Other Index Options'!$H:$H,"Monthly*")=0,"",SUMIFS('NSE - NIFTY Index Options'!$L:$L,'NSE - NIFTY Index Options'!$C:$C,$A52,'NSE - NIFTY Index Options'!$B:$B,D$4,'NSE - NIFTY Index Options'!$H:$H,"Monthly*")+SUMIFS('NSE - Other Index Options'!$L:$L,'NSE - Other Index Options'!$C:$C,$A52,'NSE - Other Index Options'!$B:$B,D$4,'NSE - Other Index Options'!$H:$H,"Monthly*"))</f>
        <v>78.256500000000003</v>
      </c>
      <c r="E52" s="26">
        <f>IF(SUMIFS('NSE - NIFTY Index Options'!$L:$L,'NSE - NIFTY Index Options'!$C:$C,$A52,'NSE - NIFTY Index Options'!$B:$B,E$4,'NSE - NIFTY Index Options'!$H:$H,"Monthly*")+SUMIFS('NSE - Other Index Options'!$L:$L,'NSE - Other Index Options'!$C:$C,$A52,'NSE - Other Index Options'!$B:$B,E$4,'NSE - Other Index Options'!$H:$H,"Monthly*")=0,"",SUMIFS('NSE - NIFTY Index Options'!$L:$L,'NSE - NIFTY Index Options'!$C:$C,$A52,'NSE - NIFTY Index Options'!$B:$B,E$4,'NSE - NIFTY Index Options'!$H:$H,"Monthly*")+SUMIFS('NSE - Other Index Options'!$L:$L,'NSE - Other Index Options'!$C:$C,$A52,'NSE - Other Index Options'!$B:$B,E$4,'NSE - Other Index Options'!$H:$H,"Monthly*"))</f>
        <v>69.998899999999992</v>
      </c>
      <c r="F52" s="26" t="str">
        <f>IF(SUMIFS('NSE - NIFTY Index Options'!$L:$L,'NSE - NIFTY Index Options'!$C:$C,$A52,'NSE - NIFTY Index Options'!$B:$B,F$4,'NSE - NIFTY Index Options'!$H:$H,"Monthly*")+SUMIFS('NSE - Other Index Options'!$L:$L,'NSE - Other Index Options'!$C:$C,$A52,'NSE - Other Index Options'!$B:$B,F$4,'NSE - Other Index Options'!$H:$H,"Monthly*")=0,"",SUMIFS('NSE - NIFTY Index Options'!$L:$L,'NSE - NIFTY Index Options'!$C:$C,$A52,'NSE - NIFTY Index Options'!$B:$B,F$4,'NSE - NIFTY Index Options'!$H:$H,"Monthly*")+SUMIFS('NSE - Other Index Options'!$L:$L,'NSE - Other Index Options'!$C:$C,$A52,'NSE - Other Index Options'!$B:$B,F$4,'NSE - Other Index Options'!$H:$H,"Monthly*"))</f>
        <v/>
      </c>
      <c r="G52" s="26" t="str">
        <f>IF(SUMIFS('NSE - NIFTY Index Options'!$L:$L,'NSE - NIFTY Index Options'!$C:$C,$A52,'NSE - NIFTY Index Options'!$B:$B,G$4,'NSE - NIFTY Index Options'!$H:$H,"Monthly*")+SUMIFS('NSE - Other Index Options'!$L:$L,'NSE - Other Index Options'!$C:$C,$A52,'NSE - Other Index Options'!$B:$B,G$4,'NSE - Other Index Options'!$H:$H,"Monthly*")=0,"",SUMIFS('NSE - NIFTY Index Options'!$L:$L,'NSE - NIFTY Index Options'!$C:$C,$A52,'NSE - NIFTY Index Options'!$B:$B,G$4,'NSE - NIFTY Index Options'!$H:$H,"Monthly*")+SUMIFS('NSE - Other Index Options'!$L:$L,'NSE - Other Index Options'!$C:$C,$A52,'NSE - Other Index Options'!$B:$B,G$4,'NSE - Other Index Options'!$H:$H,"Monthly*"))</f>
        <v/>
      </c>
      <c r="H52" s="26">
        <f t="shared" si="1"/>
        <v>341.54950000000002</v>
      </c>
    </row>
    <row r="53" spans="1:8">
      <c r="A53" t="s">
        <v>74</v>
      </c>
      <c r="B53" s="26">
        <f>IF(SUMIFS('NSE - NIFTY Index Options'!$L:$L,'NSE - NIFTY Index Options'!$C:$C,$A53,'NSE - NIFTY Index Options'!$B:$B,B$4,'NSE - NIFTY Index Options'!$H:$H,"Monthly*")+SUMIFS('NSE - Other Index Options'!$L:$L,'NSE - Other Index Options'!$C:$C,$A53,'NSE - Other Index Options'!$B:$B,B$4,'NSE - Other Index Options'!$H:$H,"Monthly*")=0,"",SUMIFS('NSE - NIFTY Index Options'!$L:$L,'NSE - NIFTY Index Options'!$C:$C,$A53,'NSE - NIFTY Index Options'!$B:$B,B$4,'NSE - NIFTY Index Options'!$H:$H,"Monthly*")+SUMIFS('NSE - Other Index Options'!$L:$L,'NSE - Other Index Options'!$C:$C,$A53,'NSE - Other Index Options'!$B:$B,B$4,'NSE - Other Index Options'!$H:$H,"Monthly*"))</f>
        <v>135.62990000000002</v>
      </c>
      <c r="C53" s="26">
        <f>IF(SUMIFS('NSE - NIFTY Index Options'!$L:$L,'NSE - NIFTY Index Options'!$C:$C,$A53,'NSE - NIFTY Index Options'!$B:$B,C$4,'NSE - NIFTY Index Options'!$H:$H,"Monthly*")+SUMIFS('NSE - Other Index Options'!$L:$L,'NSE - Other Index Options'!$C:$C,$A53,'NSE - Other Index Options'!$B:$B,C$4,'NSE - Other Index Options'!$H:$H,"Monthly*")=0,"",SUMIFS('NSE - NIFTY Index Options'!$L:$L,'NSE - NIFTY Index Options'!$C:$C,$A53,'NSE - NIFTY Index Options'!$B:$B,C$4,'NSE - NIFTY Index Options'!$H:$H,"Monthly*")+SUMIFS('NSE - Other Index Options'!$L:$L,'NSE - Other Index Options'!$C:$C,$A53,'NSE - Other Index Options'!$B:$B,C$4,'NSE - Other Index Options'!$H:$H,"Monthly*"))</f>
        <v>207.36609999999999</v>
      </c>
      <c r="D53" s="26" t="str">
        <f>IF(SUMIFS('NSE - NIFTY Index Options'!$L:$L,'NSE - NIFTY Index Options'!$C:$C,$A53,'NSE - NIFTY Index Options'!$B:$B,D$4,'NSE - NIFTY Index Options'!$H:$H,"Monthly*")+SUMIFS('NSE - Other Index Options'!$L:$L,'NSE - Other Index Options'!$C:$C,$A53,'NSE - Other Index Options'!$B:$B,D$4,'NSE - Other Index Options'!$H:$H,"Monthly*")=0,"",SUMIFS('NSE - NIFTY Index Options'!$L:$L,'NSE - NIFTY Index Options'!$C:$C,$A53,'NSE - NIFTY Index Options'!$B:$B,D$4,'NSE - NIFTY Index Options'!$H:$H,"Monthly*")+SUMIFS('NSE - Other Index Options'!$L:$L,'NSE - Other Index Options'!$C:$C,$A53,'NSE - Other Index Options'!$B:$B,D$4,'NSE - Other Index Options'!$H:$H,"Monthly*"))</f>
        <v/>
      </c>
      <c r="E53" s="26" t="str">
        <f>IF(SUMIFS('NSE - NIFTY Index Options'!$L:$L,'NSE - NIFTY Index Options'!$C:$C,$A53,'NSE - NIFTY Index Options'!$B:$B,E$4,'NSE - NIFTY Index Options'!$H:$H,"Monthly*")+SUMIFS('NSE - Other Index Options'!$L:$L,'NSE - Other Index Options'!$C:$C,$A53,'NSE - Other Index Options'!$B:$B,E$4,'NSE - Other Index Options'!$H:$H,"Monthly*")=0,"",SUMIFS('NSE - NIFTY Index Options'!$L:$L,'NSE - NIFTY Index Options'!$C:$C,$A53,'NSE - NIFTY Index Options'!$B:$B,E$4,'NSE - NIFTY Index Options'!$H:$H,"Monthly*")+SUMIFS('NSE - Other Index Options'!$L:$L,'NSE - Other Index Options'!$C:$C,$A53,'NSE - Other Index Options'!$B:$B,E$4,'NSE - Other Index Options'!$H:$H,"Monthly*"))</f>
        <v/>
      </c>
      <c r="F53" s="26" t="str">
        <f>IF(SUMIFS('NSE - NIFTY Index Options'!$L:$L,'NSE - NIFTY Index Options'!$C:$C,$A53,'NSE - NIFTY Index Options'!$B:$B,F$4,'NSE - NIFTY Index Options'!$H:$H,"Monthly*")+SUMIFS('NSE - Other Index Options'!$L:$L,'NSE - Other Index Options'!$C:$C,$A53,'NSE - Other Index Options'!$B:$B,F$4,'NSE - Other Index Options'!$H:$H,"Monthly*")=0,"",SUMIFS('NSE - NIFTY Index Options'!$L:$L,'NSE - NIFTY Index Options'!$C:$C,$A53,'NSE - NIFTY Index Options'!$B:$B,F$4,'NSE - NIFTY Index Options'!$H:$H,"Monthly*")+SUMIFS('NSE - Other Index Options'!$L:$L,'NSE - Other Index Options'!$C:$C,$A53,'NSE - Other Index Options'!$B:$B,F$4,'NSE - Other Index Options'!$H:$H,"Monthly*"))</f>
        <v/>
      </c>
      <c r="G53" s="26" t="str">
        <f>IF(SUMIFS('NSE - NIFTY Index Options'!$L:$L,'NSE - NIFTY Index Options'!$C:$C,$A53,'NSE - NIFTY Index Options'!$B:$B,G$4,'NSE - NIFTY Index Options'!$H:$H,"Monthly*")+SUMIFS('NSE - Other Index Options'!$L:$L,'NSE - Other Index Options'!$C:$C,$A53,'NSE - Other Index Options'!$B:$B,G$4,'NSE - Other Index Options'!$H:$H,"Monthly*")=0,"",SUMIFS('NSE - NIFTY Index Options'!$L:$L,'NSE - NIFTY Index Options'!$C:$C,$A53,'NSE - NIFTY Index Options'!$B:$B,G$4,'NSE - NIFTY Index Options'!$H:$H,"Monthly*")+SUMIFS('NSE - Other Index Options'!$L:$L,'NSE - Other Index Options'!$C:$C,$A53,'NSE - Other Index Options'!$B:$B,G$4,'NSE - Other Index Options'!$H:$H,"Monthly*"))</f>
        <v/>
      </c>
      <c r="H53" s="26">
        <f t="shared" si="1"/>
        <v>342.99599999999998</v>
      </c>
    </row>
    <row r="54" spans="1:8">
      <c r="A54" t="s">
        <v>75</v>
      </c>
      <c r="B54" s="26">
        <f>IF(SUMIFS('NSE - NIFTY Index Options'!$L:$L,'NSE - NIFTY Index Options'!$C:$C,$A54,'NSE - NIFTY Index Options'!$B:$B,B$4,'NSE - NIFTY Index Options'!$H:$H,"Monthly*")+SUMIFS('NSE - Other Index Options'!$L:$L,'NSE - Other Index Options'!$C:$C,$A54,'NSE - Other Index Options'!$B:$B,B$4,'NSE - Other Index Options'!$H:$H,"Monthly*")=0,"",SUMIFS('NSE - NIFTY Index Options'!$L:$L,'NSE - NIFTY Index Options'!$C:$C,$A54,'NSE - NIFTY Index Options'!$B:$B,B$4,'NSE - NIFTY Index Options'!$H:$H,"Monthly*")+SUMIFS('NSE - Other Index Options'!$L:$L,'NSE - Other Index Options'!$C:$C,$A54,'NSE - Other Index Options'!$B:$B,B$4,'NSE - Other Index Options'!$H:$H,"Monthly*"))</f>
        <v>43.968299999999999</v>
      </c>
      <c r="C54" s="26">
        <f>IF(SUMIFS('NSE - NIFTY Index Options'!$L:$L,'NSE - NIFTY Index Options'!$C:$C,$A54,'NSE - NIFTY Index Options'!$B:$B,C$4,'NSE - NIFTY Index Options'!$H:$H,"Monthly*")+SUMIFS('NSE - Other Index Options'!$L:$L,'NSE - Other Index Options'!$C:$C,$A54,'NSE - Other Index Options'!$B:$B,C$4,'NSE - Other Index Options'!$H:$H,"Monthly*")=0,"",SUMIFS('NSE - NIFTY Index Options'!$L:$L,'NSE - NIFTY Index Options'!$C:$C,$A54,'NSE - NIFTY Index Options'!$B:$B,C$4,'NSE - NIFTY Index Options'!$H:$H,"Monthly*")+SUMIFS('NSE - Other Index Options'!$L:$L,'NSE - Other Index Options'!$C:$C,$A54,'NSE - Other Index Options'!$B:$B,C$4,'NSE - Other Index Options'!$H:$H,"Monthly*"))</f>
        <v>40.253</v>
      </c>
      <c r="D54" s="26">
        <f>IF(SUMIFS('NSE - NIFTY Index Options'!$L:$L,'NSE - NIFTY Index Options'!$C:$C,$A54,'NSE - NIFTY Index Options'!$B:$B,D$4,'NSE - NIFTY Index Options'!$H:$H,"Monthly*")+SUMIFS('NSE - Other Index Options'!$L:$L,'NSE - Other Index Options'!$C:$C,$A54,'NSE - Other Index Options'!$B:$B,D$4,'NSE - Other Index Options'!$H:$H,"Monthly*")=0,"",SUMIFS('NSE - NIFTY Index Options'!$L:$L,'NSE - NIFTY Index Options'!$C:$C,$A54,'NSE - NIFTY Index Options'!$B:$B,D$4,'NSE - NIFTY Index Options'!$H:$H,"Monthly*")+SUMIFS('NSE - Other Index Options'!$L:$L,'NSE - Other Index Options'!$C:$C,$A54,'NSE - Other Index Options'!$B:$B,D$4,'NSE - Other Index Options'!$H:$H,"Monthly*"))</f>
        <v>44.847700000000003</v>
      </c>
      <c r="E54" s="26">
        <f>IF(SUMIFS('NSE - NIFTY Index Options'!$L:$L,'NSE - NIFTY Index Options'!$C:$C,$A54,'NSE - NIFTY Index Options'!$B:$B,E$4,'NSE - NIFTY Index Options'!$H:$H,"Monthly*")+SUMIFS('NSE - Other Index Options'!$L:$L,'NSE - Other Index Options'!$C:$C,$A54,'NSE - Other Index Options'!$B:$B,E$4,'NSE - Other Index Options'!$H:$H,"Monthly*")=0,"",SUMIFS('NSE - NIFTY Index Options'!$L:$L,'NSE - NIFTY Index Options'!$C:$C,$A54,'NSE - NIFTY Index Options'!$B:$B,E$4,'NSE - NIFTY Index Options'!$H:$H,"Monthly*")+SUMIFS('NSE - Other Index Options'!$L:$L,'NSE - Other Index Options'!$C:$C,$A54,'NSE - Other Index Options'!$B:$B,E$4,'NSE - Other Index Options'!$H:$H,"Monthly*"))</f>
        <v>45.301500000000004</v>
      </c>
      <c r="F54" s="26">
        <f>IF(SUMIFS('NSE - NIFTY Index Options'!$L:$L,'NSE - NIFTY Index Options'!$C:$C,$A54,'NSE - NIFTY Index Options'!$B:$B,F$4,'NSE - NIFTY Index Options'!$H:$H,"Monthly*")+SUMIFS('NSE - Other Index Options'!$L:$L,'NSE - Other Index Options'!$C:$C,$A54,'NSE - Other Index Options'!$B:$B,F$4,'NSE - Other Index Options'!$H:$H,"Monthly*")=0,"",SUMIFS('NSE - NIFTY Index Options'!$L:$L,'NSE - NIFTY Index Options'!$C:$C,$A54,'NSE - NIFTY Index Options'!$B:$B,F$4,'NSE - NIFTY Index Options'!$H:$H,"Monthly*")+SUMIFS('NSE - Other Index Options'!$L:$L,'NSE - Other Index Options'!$C:$C,$A54,'NSE - Other Index Options'!$B:$B,F$4,'NSE - Other Index Options'!$H:$H,"Monthly*"))</f>
        <v>49.433499999999995</v>
      </c>
      <c r="G54" s="26" t="str">
        <f>IF(SUMIFS('NSE - NIFTY Index Options'!$L:$L,'NSE - NIFTY Index Options'!$C:$C,$A54,'NSE - NIFTY Index Options'!$B:$B,G$4,'NSE - NIFTY Index Options'!$H:$H,"Monthly*")+SUMIFS('NSE - Other Index Options'!$L:$L,'NSE - Other Index Options'!$C:$C,$A54,'NSE - Other Index Options'!$B:$B,G$4,'NSE - Other Index Options'!$H:$H,"Monthly*")=0,"",SUMIFS('NSE - NIFTY Index Options'!$L:$L,'NSE - NIFTY Index Options'!$C:$C,$A54,'NSE - NIFTY Index Options'!$B:$B,G$4,'NSE - NIFTY Index Options'!$H:$H,"Monthly*")+SUMIFS('NSE - Other Index Options'!$L:$L,'NSE - Other Index Options'!$C:$C,$A54,'NSE - Other Index Options'!$B:$B,G$4,'NSE - Other Index Options'!$H:$H,"Monthly*"))</f>
        <v/>
      </c>
      <c r="H54" s="26">
        <f t="shared" si="1"/>
        <v>223.80400000000003</v>
      </c>
    </row>
    <row r="55" spans="1:8">
      <c r="A55" t="s">
        <v>76</v>
      </c>
      <c r="B55" s="26">
        <f>IF(SUMIFS('NSE - NIFTY Index Options'!$L:$L,'NSE - NIFTY Index Options'!$C:$C,$A55,'NSE - NIFTY Index Options'!$B:$B,B$4,'NSE - NIFTY Index Options'!$H:$H,"Monthly*")+SUMIFS('NSE - Other Index Options'!$L:$L,'NSE - Other Index Options'!$C:$C,$A55,'NSE - Other Index Options'!$B:$B,B$4,'NSE - Other Index Options'!$H:$H,"Monthly*")=0,"",SUMIFS('NSE - NIFTY Index Options'!$L:$L,'NSE - NIFTY Index Options'!$C:$C,$A55,'NSE - NIFTY Index Options'!$B:$B,B$4,'NSE - NIFTY Index Options'!$H:$H,"Monthly*")+SUMIFS('NSE - Other Index Options'!$L:$L,'NSE - Other Index Options'!$C:$C,$A55,'NSE - Other Index Options'!$B:$B,B$4,'NSE - Other Index Options'!$H:$H,"Monthly*"))</f>
        <v>57.736400000000003</v>
      </c>
      <c r="C55" s="26">
        <f>IF(SUMIFS('NSE - NIFTY Index Options'!$L:$L,'NSE - NIFTY Index Options'!$C:$C,$A55,'NSE - NIFTY Index Options'!$B:$B,C$4,'NSE - NIFTY Index Options'!$H:$H,"Monthly*")+SUMIFS('NSE - Other Index Options'!$L:$L,'NSE - Other Index Options'!$C:$C,$A55,'NSE - Other Index Options'!$B:$B,C$4,'NSE - Other Index Options'!$H:$H,"Monthly*")=0,"",SUMIFS('NSE - NIFTY Index Options'!$L:$L,'NSE - NIFTY Index Options'!$C:$C,$A55,'NSE - NIFTY Index Options'!$B:$B,C$4,'NSE - NIFTY Index Options'!$H:$H,"Monthly*")+SUMIFS('NSE - Other Index Options'!$L:$L,'NSE - Other Index Options'!$C:$C,$A55,'NSE - Other Index Options'!$B:$B,C$4,'NSE - Other Index Options'!$H:$H,"Monthly*"))</f>
        <v>55.430999999999997</v>
      </c>
      <c r="D55" s="26">
        <f>IF(SUMIFS('NSE - NIFTY Index Options'!$L:$L,'NSE - NIFTY Index Options'!$C:$C,$A55,'NSE - NIFTY Index Options'!$B:$B,D$4,'NSE - NIFTY Index Options'!$H:$H,"Monthly*")+SUMIFS('NSE - Other Index Options'!$L:$L,'NSE - Other Index Options'!$C:$C,$A55,'NSE - Other Index Options'!$B:$B,D$4,'NSE - Other Index Options'!$H:$H,"Monthly*")=0,"",SUMIFS('NSE - NIFTY Index Options'!$L:$L,'NSE - NIFTY Index Options'!$C:$C,$A55,'NSE - NIFTY Index Options'!$B:$B,D$4,'NSE - NIFTY Index Options'!$H:$H,"Monthly*")+SUMIFS('NSE - Other Index Options'!$L:$L,'NSE - Other Index Options'!$C:$C,$A55,'NSE - Other Index Options'!$B:$B,D$4,'NSE - Other Index Options'!$H:$H,"Monthly*"))</f>
        <v>91.983200000000011</v>
      </c>
      <c r="E55" s="26">
        <f>IF(SUMIFS('NSE - NIFTY Index Options'!$L:$L,'NSE - NIFTY Index Options'!$C:$C,$A55,'NSE - NIFTY Index Options'!$B:$B,E$4,'NSE - NIFTY Index Options'!$H:$H,"Monthly*")+SUMIFS('NSE - Other Index Options'!$L:$L,'NSE - Other Index Options'!$C:$C,$A55,'NSE - Other Index Options'!$B:$B,E$4,'NSE - Other Index Options'!$H:$H,"Monthly*")=0,"",SUMIFS('NSE - NIFTY Index Options'!$L:$L,'NSE - NIFTY Index Options'!$C:$C,$A55,'NSE - NIFTY Index Options'!$B:$B,E$4,'NSE - NIFTY Index Options'!$H:$H,"Monthly*")+SUMIFS('NSE - Other Index Options'!$L:$L,'NSE - Other Index Options'!$C:$C,$A55,'NSE - Other Index Options'!$B:$B,E$4,'NSE - Other Index Options'!$H:$H,"Monthly*"))</f>
        <v>57.198599999999999</v>
      </c>
      <c r="F55" s="26">
        <f>IF(SUMIFS('NSE - NIFTY Index Options'!$L:$L,'NSE - NIFTY Index Options'!$C:$C,$A55,'NSE - NIFTY Index Options'!$B:$B,F$4,'NSE - NIFTY Index Options'!$H:$H,"Monthly*")+SUMIFS('NSE - Other Index Options'!$L:$L,'NSE - Other Index Options'!$C:$C,$A55,'NSE - Other Index Options'!$B:$B,F$4,'NSE - Other Index Options'!$H:$H,"Monthly*")=0,"",SUMIFS('NSE - NIFTY Index Options'!$L:$L,'NSE - NIFTY Index Options'!$C:$C,$A55,'NSE - NIFTY Index Options'!$B:$B,F$4,'NSE - NIFTY Index Options'!$H:$H,"Monthly*")+SUMIFS('NSE - Other Index Options'!$L:$L,'NSE - Other Index Options'!$C:$C,$A55,'NSE - Other Index Options'!$B:$B,F$4,'NSE - Other Index Options'!$H:$H,"Monthly*"))</f>
        <v>51.219200000000001</v>
      </c>
      <c r="G55" s="26" t="str">
        <f>IF(SUMIFS('NSE - NIFTY Index Options'!$L:$L,'NSE - NIFTY Index Options'!$C:$C,$A55,'NSE - NIFTY Index Options'!$B:$B,G$4,'NSE - NIFTY Index Options'!$H:$H,"Monthly*")+SUMIFS('NSE - Other Index Options'!$L:$L,'NSE - Other Index Options'!$C:$C,$A55,'NSE - Other Index Options'!$B:$B,G$4,'NSE - Other Index Options'!$H:$H,"Monthly*")=0,"",SUMIFS('NSE - NIFTY Index Options'!$L:$L,'NSE - NIFTY Index Options'!$C:$C,$A55,'NSE - NIFTY Index Options'!$B:$B,G$4,'NSE - NIFTY Index Options'!$H:$H,"Monthly*")+SUMIFS('NSE - Other Index Options'!$L:$L,'NSE - Other Index Options'!$C:$C,$A55,'NSE - Other Index Options'!$B:$B,G$4,'NSE - Other Index Options'!$H:$H,"Monthly*"))</f>
        <v/>
      </c>
      <c r="H55" s="26">
        <f t="shared" si="1"/>
        <v>313.5684</v>
      </c>
    </row>
    <row r="56" spans="1:8">
      <c r="A56" t="s">
        <v>77</v>
      </c>
      <c r="B56" s="26" t="str">
        <f>IF(SUMIFS('NSE - NIFTY Index Options'!$L:$L,'NSE - NIFTY Index Options'!$C:$C,$A56,'NSE - NIFTY Index Options'!$B:$B,B$4,'NSE - NIFTY Index Options'!$H:$H,"Monthly*")+SUMIFS('NSE - Other Index Options'!$L:$L,'NSE - Other Index Options'!$C:$C,$A56,'NSE - Other Index Options'!$B:$B,B$4,'NSE - Other Index Options'!$H:$H,"Monthly*")=0,"",SUMIFS('NSE - NIFTY Index Options'!$L:$L,'NSE - NIFTY Index Options'!$C:$C,$A56,'NSE - NIFTY Index Options'!$B:$B,B$4,'NSE - NIFTY Index Options'!$H:$H,"Monthly*")+SUMIFS('NSE - Other Index Options'!$L:$L,'NSE - Other Index Options'!$C:$C,$A56,'NSE - Other Index Options'!$B:$B,B$4,'NSE - Other Index Options'!$H:$H,"Monthly*"))</f>
        <v/>
      </c>
      <c r="C56" s="26" t="str">
        <f>IF(SUMIFS('NSE - NIFTY Index Options'!$L:$L,'NSE - NIFTY Index Options'!$C:$C,$A56,'NSE - NIFTY Index Options'!$B:$B,C$4,'NSE - NIFTY Index Options'!$H:$H,"Monthly*")+SUMIFS('NSE - Other Index Options'!$L:$L,'NSE - Other Index Options'!$C:$C,$A56,'NSE - Other Index Options'!$B:$B,C$4,'NSE - Other Index Options'!$H:$H,"Monthly*")=0,"",SUMIFS('NSE - NIFTY Index Options'!$L:$L,'NSE - NIFTY Index Options'!$C:$C,$A56,'NSE - NIFTY Index Options'!$B:$B,C$4,'NSE - NIFTY Index Options'!$H:$H,"Monthly*")+SUMIFS('NSE - Other Index Options'!$L:$L,'NSE - Other Index Options'!$C:$C,$A56,'NSE - Other Index Options'!$B:$B,C$4,'NSE - Other Index Options'!$H:$H,"Monthly*"))</f>
        <v/>
      </c>
      <c r="D56" s="26">
        <f>IF(SUMIFS('NSE - NIFTY Index Options'!$L:$L,'NSE - NIFTY Index Options'!$C:$C,$A56,'NSE - NIFTY Index Options'!$B:$B,D$4,'NSE - NIFTY Index Options'!$H:$H,"Monthly*")+SUMIFS('NSE - Other Index Options'!$L:$L,'NSE - Other Index Options'!$C:$C,$A56,'NSE - Other Index Options'!$B:$B,D$4,'NSE - Other Index Options'!$H:$H,"Monthly*")=0,"",SUMIFS('NSE - NIFTY Index Options'!$L:$L,'NSE - NIFTY Index Options'!$C:$C,$A56,'NSE - NIFTY Index Options'!$B:$B,D$4,'NSE - NIFTY Index Options'!$H:$H,"Monthly*")+SUMIFS('NSE - Other Index Options'!$L:$L,'NSE - Other Index Options'!$C:$C,$A56,'NSE - Other Index Options'!$B:$B,D$4,'NSE - Other Index Options'!$H:$H,"Monthly*"))</f>
        <v>64.420600000000007</v>
      </c>
      <c r="E56" s="26">
        <f>IF(SUMIFS('NSE - NIFTY Index Options'!$L:$L,'NSE - NIFTY Index Options'!$C:$C,$A56,'NSE - NIFTY Index Options'!$B:$B,E$4,'NSE - NIFTY Index Options'!$H:$H,"Monthly*")+SUMIFS('NSE - Other Index Options'!$L:$L,'NSE - Other Index Options'!$C:$C,$A56,'NSE - Other Index Options'!$B:$B,E$4,'NSE - Other Index Options'!$H:$H,"Monthly*")=0,"",SUMIFS('NSE - NIFTY Index Options'!$L:$L,'NSE - NIFTY Index Options'!$C:$C,$A56,'NSE - NIFTY Index Options'!$B:$B,E$4,'NSE - NIFTY Index Options'!$H:$H,"Monthly*")+SUMIFS('NSE - Other Index Options'!$L:$L,'NSE - Other Index Options'!$C:$C,$A56,'NSE - Other Index Options'!$B:$B,E$4,'NSE - Other Index Options'!$H:$H,"Monthly*"))</f>
        <v>48.794600000000003</v>
      </c>
      <c r="F56" s="26">
        <f>IF(SUMIFS('NSE - NIFTY Index Options'!$L:$L,'NSE - NIFTY Index Options'!$C:$C,$A56,'NSE - NIFTY Index Options'!$B:$B,F$4,'NSE - NIFTY Index Options'!$H:$H,"Monthly*")+SUMIFS('NSE - Other Index Options'!$L:$L,'NSE - Other Index Options'!$C:$C,$A56,'NSE - Other Index Options'!$B:$B,F$4,'NSE - Other Index Options'!$H:$H,"Monthly*")=0,"",SUMIFS('NSE - NIFTY Index Options'!$L:$L,'NSE - NIFTY Index Options'!$C:$C,$A56,'NSE - NIFTY Index Options'!$B:$B,F$4,'NSE - NIFTY Index Options'!$H:$H,"Monthly*")+SUMIFS('NSE - Other Index Options'!$L:$L,'NSE - Other Index Options'!$C:$C,$A56,'NSE - Other Index Options'!$B:$B,F$4,'NSE - Other Index Options'!$H:$H,"Monthly*"))</f>
        <v>86.496899999999997</v>
      </c>
      <c r="G56" s="26" t="str">
        <f>IF(SUMIFS('NSE - NIFTY Index Options'!$L:$L,'NSE - NIFTY Index Options'!$C:$C,$A56,'NSE - NIFTY Index Options'!$B:$B,G$4,'NSE - NIFTY Index Options'!$H:$H,"Monthly*")+SUMIFS('NSE - Other Index Options'!$L:$L,'NSE - Other Index Options'!$C:$C,$A56,'NSE - Other Index Options'!$B:$B,G$4,'NSE - Other Index Options'!$H:$H,"Monthly*")=0,"",SUMIFS('NSE - NIFTY Index Options'!$L:$L,'NSE - NIFTY Index Options'!$C:$C,$A56,'NSE - NIFTY Index Options'!$B:$B,G$4,'NSE - NIFTY Index Options'!$H:$H,"Monthly*")+SUMIFS('NSE - Other Index Options'!$L:$L,'NSE - Other Index Options'!$C:$C,$A56,'NSE - Other Index Options'!$B:$B,G$4,'NSE - Other Index Options'!$H:$H,"Monthly*"))</f>
        <v/>
      </c>
      <c r="H56" s="26">
        <f t="shared" si="1"/>
        <v>199.71210000000002</v>
      </c>
    </row>
    <row r="57" spans="1:8">
      <c r="A57" t="s">
        <v>78</v>
      </c>
      <c r="B57" s="26" t="str">
        <f>IF(SUMIFS('NSE - NIFTY Index Options'!$L:$L,'NSE - NIFTY Index Options'!$C:$C,$A57,'NSE - NIFTY Index Options'!$B:$B,B$4,'NSE - NIFTY Index Options'!$H:$H,"Monthly*")+SUMIFS('NSE - Other Index Options'!$L:$L,'NSE - Other Index Options'!$C:$C,$A57,'NSE - Other Index Options'!$B:$B,B$4,'NSE - Other Index Options'!$H:$H,"Monthly*")=0,"",SUMIFS('NSE - NIFTY Index Options'!$L:$L,'NSE - NIFTY Index Options'!$C:$C,$A57,'NSE - NIFTY Index Options'!$B:$B,B$4,'NSE - NIFTY Index Options'!$H:$H,"Monthly*")+SUMIFS('NSE - Other Index Options'!$L:$L,'NSE - Other Index Options'!$C:$C,$A57,'NSE - Other Index Options'!$B:$B,B$4,'NSE - Other Index Options'!$H:$H,"Monthly*"))</f>
        <v/>
      </c>
      <c r="C57" s="26" t="str">
        <f>IF(SUMIFS('NSE - NIFTY Index Options'!$L:$L,'NSE - NIFTY Index Options'!$C:$C,$A57,'NSE - NIFTY Index Options'!$B:$B,C$4,'NSE - NIFTY Index Options'!$H:$H,"Monthly*")+SUMIFS('NSE - Other Index Options'!$L:$L,'NSE - Other Index Options'!$C:$C,$A57,'NSE - Other Index Options'!$B:$B,C$4,'NSE - Other Index Options'!$H:$H,"Monthly*")=0,"",SUMIFS('NSE - NIFTY Index Options'!$L:$L,'NSE - NIFTY Index Options'!$C:$C,$A57,'NSE - NIFTY Index Options'!$B:$B,C$4,'NSE - NIFTY Index Options'!$H:$H,"Monthly*")+SUMIFS('NSE - Other Index Options'!$L:$L,'NSE - Other Index Options'!$C:$C,$A57,'NSE - Other Index Options'!$B:$B,C$4,'NSE - Other Index Options'!$H:$H,"Monthly*"))</f>
        <v/>
      </c>
      <c r="D57" s="26" t="str">
        <f>IF(SUMIFS('NSE - NIFTY Index Options'!$L:$L,'NSE - NIFTY Index Options'!$C:$C,$A57,'NSE - NIFTY Index Options'!$B:$B,D$4,'NSE - NIFTY Index Options'!$H:$H,"Monthly*")+SUMIFS('NSE - Other Index Options'!$L:$L,'NSE - Other Index Options'!$C:$C,$A57,'NSE - Other Index Options'!$B:$B,D$4,'NSE - Other Index Options'!$H:$H,"Monthly*")=0,"",SUMIFS('NSE - NIFTY Index Options'!$L:$L,'NSE - NIFTY Index Options'!$C:$C,$A57,'NSE - NIFTY Index Options'!$B:$B,D$4,'NSE - NIFTY Index Options'!$H:$H,"Monthly*")+SUMIFS('NSE - Other Index Options'!$L:$L,'NSE - Other Index Options'!$C:$C,$A57,'NSE - Other Index Options'!$B:$B,D$4,'NSE - Other Index Options'!$H:$H,"Monthly*"))</f>
        <v/>
      </c>
      <c r="E57" s="26" t="str">
        <f>IF(SUMIFS('NSE - NIFTY Index Options'!$L:$L,'NSE - NIFTY Index Options'!$C:$C,$A57,'NSE - NIFTY Index Options'!$B:$B,E$4,'NSE - NIFTY Index Options'!$H:$H,"Monthly*")+SUMIFS('NSE - Other Index Options'!$L:$L,'NSE - Other Index Options'!$C:$C,$A57,'NSE - Other Index Options'!$B:$B,E$4,'NSE - Other Index Options'!$H:$H,"Monthly*")=0,"",SUMIFS('NSE - NIFTY Index Options'!$L:$L,'NSE - NIFTY Index Options'!$C:$C,$A57,'NSE - NIFTY Index Options'!$B:$B,E$4,'NSE - NIFTY Index Options'!$H:$H,"Monthly*")+SUMIFS('NSE - Other Index Options'!$L:$L,'NSE - Other Index Options'!$C:$C,$A57,'NSE - Other Index Options'!$B:$B,E$4,'NSE - Other Index Options'!$H:$H,"Monthly*"))</f>
        <v/>
      </c>
      <c r="F57" s="26" t="str">
        <f>IF(SUMIFS('NSE - NIFTY Index Options'!$L:$L,'NSE - NIFTY Index Options'!$C:$C,$A57,'NSE - NIFTY Index Options'!$B:$B,F$4,'NSE - NIFTY Index Options'!$H:$H,"Monthly*")+SUMIFS('NSE - Other Index Options'!$L:$L,'NSE - Other Index Options'!$C:$C,$A57,'NSE - Other Index Options'!$B:$B,F$4,'NSE - Other Index Options'!$H:$H,"Monthly*")=0,"",SUMIFS('NSE - NIFTY Index Options'!$L:$L,'NSE - NIFTY Index Options'!$C:$C,$A57,'NSE - NIFTY Index Options'!$B:$B,F$4,'NSE - NIFTY Index Options'!$H:$H,"Monthly*")+SUMIFS('NSE - Other Index Options'!$L:$L,'NSE - Other Index Options'!$C:$C,$A57,'NSE - Other Index Options'!$B:$B,F$4,'NSE - Other Index Options'!$H:$H,"Monthly*"))</f>
        <v/>
      </c>
      <c r="G57" s="26" t="str">
        <f>IF(SUMIFS('NSE - NIFTY Index Options'!$L:$L,'NSE - NIFTY Index Options'!$C:$C,$A57,'NSE - NIFTY Index Options'!$B:$B,G$4,'NSE - NIFTY Index Options'!$H:$H,"Monthly*")+SUMIFS('NSE - Other Index Options'!$L:$L,'NSE - Other Index Options'!$C:$C,$A57,'NSE - Other Index Options'!$B:$B,G$4,'NSE - Other Index Options'!$H:$H,"Monthly*")=0,"",SUMIFS('NSE - NIFTY Index Options'!$L:$L,'NSE - NIFTY Index Options'!$C:$C,$A57,'NSE - NIFTY Index Options'!$B:$B,G$4,'NSE - NIFTY Index Options'!$H:$H,"Monthly*")+SUMIFS('NSE - Other Index Options'!$L:$L,'NSE - Other Index Options'!$C:$C,$A57,'NSE - Other Index Options'!$B:$B,G$4,'NSE - Other Index Options'!$H:$H,"Monthly*"))</f>
        <v/>
      </c>
      <c r="H57" s="26" t="str">
        <f t="shared" si="1"/>
        <v/>
      </c>
    </row>
    <row r="58" spans="1:8">
      <c r="A58" t="s">
        <v>79</v>
      </c>
      <c r="B58" s="26" t="str">
        <f>IF(SUMIFS('NSE - NIFTY Index Options'!$L:$L,'NSE - NIFTY Index Options'!$C:$C,$A58,'NSE - NIFTY Index Options'!$B:$B,B$4,'NSE - NIFTY Index Options'!$H:$H,"Monthly*")+SUMIFS('NSE - Other Index Options'!$L:$L,'NSE - Other Index Options'!$C:$C,$A58,'NSE - Other Index Options'!$B:$B,B$4,'NSE - Other Index Options'!$H:$H,"Monthly*")=0,"",SUMIFS('NSE - NIFTY Index Options'!$L:$L,'NSE - NIFTY Index Options'!$C:$C,$A58,'NSE - NIFTY Index Options'!$B:$B,B$4,'NSE - NIFTY Index Options'!$H:$H,"Monthly*")+SUMIFS('NSE - Other Index Options'!$L:$L,'NSE - Other Index Options'!$C:$C,$A58,'NSE - Other Index Options'!$B:$B,B$4,'NSE - Other Index Options'!$H:$H,"Monthly*"))</f>
        <v/>
      </c>
      <c r="C58" s="26" t="str">
        <f>IF(SUMIFS('NSE - NIFTY Index Options'!$L:$L,'NSE - NIFTY Index Options'!$C:$C,$A58,'NSE - NIFTY Index Options'!$B:$B,C$4,'NSE - NIFTY Index Options'!$H:$H,"Monthly*")+SUMIFS('NSE - Other Index Options'!$L:$L,'NSE - Other Index Options'!$C:$C,$A58,'NSE - Other Index Options'!$B:$B,C$4,'NSE - Other Index Options'!$H:$H,"Monthly*")=0,"",SUMIFS('NSE - NIFTY Index Options'!$L:$L,'NSE - NIFTY Index Options'!$C:$C,$A58,'NSE - NIFTY Index Options'!$B:$B,C$4,'NSE - NIFTY Index Options'!$H:$H,"Monthly*")+SUMIFS('NSE - Other Index Options'!$L:$L,'NSE - Other Index Options'!$C:$C,$A58,'NSE - Other Index Options'!$B:$B,C$4,'NSE - Other Index Options'!$H:$H,"Monthly*"))</f>
        <v/>
      </c>
      <c r="D58" s="26" t="str">
        <f>IF(SUMIFS('NSE - NIFTY Index Options'!$L:$L,'NSE - NIFTY Index Options'!$C:$C,$A58,'NSE - NIFTY Index Options'!$B:$B,D$4,'NSE - NIFTY Index Options'!$H:$H,"Monthly*")+SUMIFS('NSE - Other Index Options'!$L:$L,'NSE - Other Index Options'!$C:$C,$A58,'NSE - Other Index Options'!$B:$B,D$4,'NSE - Other Index Options'!$H:$H,"Monthly*")=0,"",SUMIFS('NSE - NIFTY Index Options'!$L:$L,'NSE - NIFTY Index Options'!$C:$C,$A58,'NSE - NIFTY Index Options'!$B:$B,D$4,'NSE - NIFTY Index Options'!$H:$H,"Monthly*")+SUMIFS('NSE - Other Index Options'!$L:$L,'NSE - Other Index Options'!$C:$C,$A58,'NSE - Other Index Options'!$B:$B,D$4,'NSE - Other Index Options'!$H:$H,"Monthly*"))</f>
        <v/>
      </c>
      <c r="E58" s="26" t="str">
        <f>IF(SUMIFS('NSE - NIFTY Index Options'!$L:$L,'NSE - NIFTY Index Options'!$C:$C,$A58,'NSE - NIFTY Index Options'!$B:$B,E$4,'NSE - NIFTY Index Options'!$H:$H,"Monthly*")+SUMIFS('NSE - Other Index Options'!$L:$L,'NSE - Other Index Options'!$C:$C,$A58,'NSE - Other Index Options'!$B:$B,E$4,'NSE - Other Index Options'!$H:$H,"Monthly*")=0,"",SUMIFS('NSE - NIFTY Index Options'!$L:$L,'NSE - NIFTY Index Options'!$C:$C,$A58,'NSE - NIFTY Index Options'!$B:$B,E$4,'NSE - NIFTY Index Options'!$H:$H,"Monthly*")+SUMIFS('NSE - Other Index Options'!$L:$L,'NSE - Other Index Options'!$C:$C,$A58,'NSE - Other Index Options'!$B:$B,E$4,'NSE - Other Index Options'!$H:$H,"Monthly*"))</f>
        <v/>
      </c>
      <c r="F58" s="26" t="str">
        <f>IF(SUMIFS('NSE - NIFTY Index Options'!$L:$L,'NSE - NIFTY Index Options'!$C:$C,$A58,'NSE - NIFTY Index Options'!$B:$B,F$4,'NSE - NIFTY Index Options'!$H:$H,"Monthly*")+SUMIFS('NSE - Other Index Options'!$L:$L,'NSE - Other Index Options'!$C:$C,$A58,'NSE - Other Index Options'!$B:$B,F$4,'NSE - Other Index Options'!$H:$H,"Monthly*")=0,"",SUMIFS('NSE - NIFTY Index Options'!$L:$L,'NSE - NIFTY Index Options'!$C:$C,$A58,'NSE - NIFTY Index Options'!$B:$B,F$4,'NSE - NIFTY Index Options'!$H:$H,"Monthly*")+SUMIFS('NSE - Other Index Options'!$L:$L,'NSE - Other Index Options'!$C:$C,$A58,'NSE - Other Index Options'!$B:$B,F$4,'NSE - Other Index Options'!$H:$H,"Monthly*"))</f>
        <v/>
      </c>
      <c r="G58" s="26" t="str">
        <f>IF(SUMIFS('NSE - NIFTY Index Options'!$L:$L,'NSE - NIFTY Index Options'!$C:$C,$A58,'NSE - NIFTY Index Options'!$B:$B,G$4,'NSE - NIFTY Index Options'!$H:$H,"Monthly*")+SUMIFS('NSE - Other Index Options'!$L:$L,'NSE - Other Index Options'!$C:$C,$A58,'NSE - Other Index Options'!$B:$B,G$4,'NSE - Other Index Options'!$H:$H,"Monthly*")=0,"",SUMIFS('NSE - NIFTY Index Options'!$L:$L,'NSE - NIFTY Index Options'!$C:$C,$A58,'NSE - NIFTY Index Options'!$B:$B,G$4,'NSE - NIFTY Index Options'!$H:$H,"Monthly*")+SUMIFS('NSE - Other Index Options'!$L:$L,'NSE - Other Index Options'!$C:$C,$A58,'NSE - Other Index Options'!$B:$B,G$4,'NSE - Other Index Options'!$H:$H,"Monthly*"))</f>
        <v/>
      </c>
      <c r="H58" s="26" t="str">
        <f t="shared" si="1"/>
        <v/>
      </c>
    </row>
    <row r="59" spans="1:8" hidden="1" outlineLevel="1">
      <c r="A59" t="s">
        <v>80</v>
      </c>
      <c r="B59" s="26" t="str">
        <f>IF(SUMIFS('NSE - NIFTY Index Options'!$L:$L,'NSE - NIFTY Index Options'!$C:$C,$A59,'NSE - NIFTY Index Options'!$B:$B,B$4,'NSE - NIFTY Index Options'!$H:$H,"Monthly*")+SUMIFS('NSE - Other Index Options'!$L:$L,'NSE - Other Index Options'!$C:$C,$A59,'NSE - Other Index Options'!$B:$B,B$4,'NSE - Other Index Options'!$H:$H,"Monthly*")=0,"",SUMIFS('NSE - NIFTY Index Options'!$L:$L,'NSE - NIFTY Index Options'!$C:$C,$A59,'NSE - NIFTY Index Options'!$B:$B,B$4,'NSE - NIFTY Index Options'!$H:$H,"Monthly*")+SUMIFS('NSE - Other Index Options'!$L:$L,'NSE - Other Index Options'!$C:$C,$A59,'NSE - Other Index Options'!$B:$B,B$4,'NSE - Other Index Options'!$H:$H,"Monthly*"))</f>
        <v/>
      </c>
      <c r="C59" s="26" t="str">
        <f>IF(SUMIFS('NSE - NIFTY Index Options'!$L:$L,'NSE - NIFTY Index Options'!$C:$C,$A59,'NSE - NIFTY Index Options'!$B:$B,C$4,'NSE - NIFTY Index Options'!$H:$H,"Monthly*")+SUMIFS('NSE - Other Index Options'!$L:$L,'NSE - Other Index Options'!$C:$C,$A59,'NSE - Other Index Options'!$B:$B,C$4,'NSE - Other Index Options'!$H:$H,"Monthly*")=0,"",SUMIFS('NSE - NIFTY Index Options'!$L:$L,'NSE - NIFTY Index Options'!$C:$C,$A59,'NSE - NIFTY Index Options'!$B:$B,C$4,'NSE - NIFTY Index Options'!$H:$H,"Monthly*")+SUMIFS('NSE - Other Index Options'!$L:$L,'NSE - Other Index Options'!$C:$C,$A59,'NSE - Other Index Options'!$B:$B,C$4,'NSE - Other Index Options'!$H:$H,"Monthly*"))</f>
        <v/>
      </c>
      <c r="D59" s="26" t="str">
        <f>IF(SUMIFS('NSE - NIFTY Index Options'!$L:$L,'NSE - NIFTY Index Options'!$C:$C,$A59,'NSE - NIFTY Index Options'!$B:$B,D$4,'NSE - NIFTY Index Options'!$H:$H,"Monthly*")+SUMIFS('NSE - Other Index Options'!$L:$L,'NSE - Other Index Options'!$C:$C,$A59,'NSE - Other Index Options'!$B:$B,D$4,'NSE - Other Index Options'!$H:$H,"Monthly*")=0,"",SUMIFS('NSE - NIFTY Index Options'!$L:$L,'NSE - NIFTY Index Options'!$C:$C,$A59,'NSE - NIFTY Index Options'!$B:$B,D$4,'NSE - NIFTY Index Options'!$H:$H,"Monthly*")+SUMIFS('NSE - Other Index Options'!$L:$L,'NSE - Other Index Options'!$C:$C,$A59,'NSE - Other Index Options'!$B:$B,D$4,'NSE - Other Index Options'!$H:$H,"Monthly*"))</f>
        <v/>
      </c>
      <c r="E59" s="26" t="str">
        <f>IF(SUMIFS('NSE - NIFTY Index Options'!$L:$L,'NSE - NIFTY Index Options'!$C:$C,$A59,'NSE - NIFTY Index Options'!$B:$B,E$4,'NSE - NIFTY Index Options'!$H:$H,"Monthly*")+SUMIFS('NSE - Other Index Options'!$L:$L,'NSE - Other Index Options'!$C:$C,$A59,'NSE - Other Index Options'!$B:$B,E$4,'NSE - Other Index Options'!$H:$H,"Monthly*")=0,"",SUMIFS('NSE - NIFTY Index Options'!$L:$L,'NSE - NIFTY Index Options'!$C:$C,$A59,'NSE - NIFTY Index Options'!$B:$B,E$4,'NSE - NIFTY Index Options'!$H:$H,"Monthly*")+SUMIFS('NSE - Other Index Options'!$L:$L,'NSE - Other Index Options'!$C:$C,$A59,'NSE - Other Index Options'!$B:$B,E$4,'NSE - Other Index Options'!$H:$H,"Monthly*"))</f>
        <v/>
      </c>
      <c r="F59" s="26" t="str">
        <f>IF(SUMIFS('NSE - NIFTY Index Options'!$L:$L,'NSE - NIFTY Index Options'!$C:$C,$A59,'NSE - NIFTY Index Options'!$B:$B,F$4,'NSE - NIFTY Index Options'!$H:$H,"Monthly*")+SUMIFS('NSE - Other Index Options'!$L:$L,'NSE - Other Index Options'!$C:$C,$A59,'NSE - Other Index Options'!$B:$B,F$4,'NSE - Other Index Options'!$H:$H,"Monthly*")=0,"",SUMIFS('NSE - NIFTY Index Options'!$L:$L,'NSE - NIFTY Index Options'!$C:$C,$A59,'NSE - NIFTY Index Options'!$B:$B,F$4,'NSE - NIFTY Index Options'!$H:$H,"Monthly*")+SUMIFS('NSE - Other Index Options'!$L:$L,'NSE - Other Index Options'!$C:$C,$A59,'NSE - Other Index Options'!$B:$B,F$4,'NSE - Other Index Options'!$H:$H,"Monthly*"))</f>
        <v/>
      </c>
      <c r="G59" s="26" t="str">
        <f>IF(SUMIFS('NSE - NIFTY Index Options'!$L:$L,'NSE - NIFTY Index Options'!$C:$C,$A59,'NSE - NIFTY Index Options'!$B:$B,G$4,'NSE - NIFTY Index Options'!$H:$H,"Monthly*")+SUMIFS('NSE - Other Index Options'!$L:$L,'NSE - Other Index Options'!$C:$C,$A59,'NSE - Other Index Options'!$B:$B,G$4,'NSE - Other Index Options'!$H:$H,"Monthly*")=0,"",SUMIFS('NSE - NIFTY Index Options'!$L:$L,'NSE - NIFTY Index Options'!$C:$C,$A59,'NSE - NIFTY Index Options'!$B:$B,G$4,'NSE - NIFTY Index Options'!$H:$H,"Monthly*")+SUMIFS('NSE - Other Index Options'!$L:$L,'NSE - Other Index Options'!$C:$C,$A59,'NSE - Other Index Options'!$B:$B,G$4,'NSE - Other Index Options'!$H:$H,"Monthly*"))</f>
        <v/>
      </c>
      <c r="H59" s="26" t="str">
        <f t="shared" si="1"/>
        <v/>
      </c>
    </row>
    <row r="60" spans="1:8" hidden="1" outlineLevel="1">
      <c r="A60" t="s">
        <v>81</v>
      </c>
      <c r="B60" s="26" t="str">
        <f>IF(SUMIFS('NSE - NIFTY Index Options'!$L:$L,'NSE - NIFTY Index Options'!$C:$C,$A60,'NSE - NIFTY Index Options'!$B:$B,B$4,'NSE - NIFTY Index Options'!$H:$H,"Monthly*")+SUMIFS('NSE - Other Index Options'!$L:$L,'NSE - Other Index Options'!$C:$C,$A60,'NSE - Other Index Options'!$B:$B,B$4,'NSE - Other Index Options'!$H:$H,"Monthly*")=0,"",SUMIFS('NSE - NIFTY Index Options'!$L:$L,'NSE - NIFTY Index Options'!$C:$C,$A60,'NSE - NIFTY Index Options'!$B:$B,B$4,'NSE - NIFTY Index Options'!$H:$H,"Monthly*")+SUMIFS('NSE - Other Index Options'!$L:$L,'NSE - Other Index Options'!$C:$C,$A60,'NSE - Other Index Options'!$B:$B,B$4,'NSE - Other Index Options'!$H:$H,"Monthly*"))</f>
        <v/>
      </c>
      <c r="C60" s="26" t="str">
        <f>IF(SUMIFS('NSE - NIFTY Index Options'!$L:$L,'NSE - NIFTY Index Options'!$C:$C,$A60,'NSE - NIFTY Index Options'!$B:$B,C$4,'NSE - NIFTY Index Options'!$H:$H,"Monthly*")+SUMIFS('NSE - Other Index Options'!$L:$L,'NSE - Other Index Options'!$C:$C,$A60,'NSE - Other Index Options'!$B:$B,C$4,'NSE - Other Index Options'!$H:$H,"Monthly*")=0,"",SUMIFS('NSE - NIFTY Index Options'!$L:$L,'NSE - NIFTY Index Options'!$C:$C,$A60,'NSE - NIFTY Index Options'!$B:$B,C$4,'NSE - NIFTY Index Options'!$H:$H,"Monthly*")+SUMIFS('NSE - Other Index Options'!$L:$L,'NSE - Other Index Options'!$C:$C,$A60,'NSE - Other Index Options'!$B:$B,C$4,'NSE - Other Index Options'!$H:$H,"Monthly*"))</f>
        <v/>
      </c>
      <c r="D60" s="26" t="str">
        <f>IF(SUMIFS('NSE - NIFTY Index Options'!$L:$L,'NSE - NIFTY Index Options'!$C:$C,$A60,'NSE - NIFTY Index Options'!$B:$B,D$4,'NSE - NIFTY Index Options'!$H:$H,"Monthly*")+SUMIFS('NSE - Other Index Options'!$L:$L,'NSE - Other Index Options'!$C:$C,$A60,'NSE - Other Index Options'!$B:$B,D$4,'NSE - Other Index Options'!$H:$H,"Monthly*")=0,"",SUMIFS('NSE - NIFTY Index Options'!$L:$L,'NSE - NIFTY Index Options'!$C:$C,$A60,'NSE - NIFTY Index Options'!$B:$B,D$4,'NSE - NIFTY Index Options'!$H:$H,"Monthly*")+SUMIFS('NSE - Other Index Options'!$L:$L,'NSE - Other Index Options'!$C:$C,$A60,'NSE - Other Index Options'!$B:$B,D$4,'NSE - Other Index Options'!$H:$H,"Monthly*"))</f>
        <v/>
      </c>
      <c r="E60" s="26" t="str">
        <f>IF(SUMIFS('NSE - NIFTY Index Options'!$L:$L,'NSE - NIFTY Index Options'!$C:$C,$A60,'NSE - NIFTY Index Options'!$B:$B,E$4,'NSE - NIFTY Index Options'!$H:$H,"Monthly*")+SUMIFS('NSE - Other Index Options'!$L:$L,'NSE - Other Index Options'!$C:$C,$A60,'NSE - Other Index Options'!$B:$B,E$4,'NSE - Other Index Options'!$H:$H,"Monthly*")=0,"",SUMIFS('NSE - NIFTY Index Options'!$L:$L,'NSE - NIFTY Index Options'!$C:$C,$A60,'NSE - NIFTY Index Options'!$B:$B,E$4,'NSE - NIFTY Index Options'!$H:$H,"Monthly*")+SUMIFS('NSE - Other Index Options'!$L:$L,'NSE - Other Index Options'!$C:$C,$A60,'NSE - Other Index Options'!$B:$B,E$4,'NSE - Other Index Options'!$H:$H,"Monthly*"))</f>
        <v/>
      </c>
      <c r="F60" s="26" t="str">
        <f>IF(SUMIFS('NSE - NIFTY Index Options'!$L:$L,'NSE - NIFTY Index Options'!$C:$C,$A60,'NSE - NIFTY Index Options'!$B:$B,F$4,'NSE - NIFTY Index Options'!$H:$H,"Monthly*")+SUMIFS('NSE - Other Index Options'!$L:$L,'NSE - Other Index Options'!$C:$C,$A60,'NSE - Other Index Options'!$B:$B,F$4,'NSE - Other Index Options'!$H:$H,"Monthly*")=0,"",SUMIFS('NSE - NIFTY Index Options'!$L:$L,'NSE - NIFTY Index Options'!$C:$C,$A60,'NSE - NIFTY Index Options'!$B:$B,F$4,'NSE - NIFTY Index Options'!$H:$H,"Monthly*")+SUMIFS('NSE - Other Index Options'!$L:$L,'NSE - Other Index Options'!$C:$C,$A60,'NSE - Other Index Options'!$B:$B,F$4,'NSE - Other Index Options'!$H:$H,"Monthly*"))</f>
        <v/>
      </c>
      <c r="G60" s="26" t="str">
        <f>IF(SUMIFS('NSE - NIFTY Index Options'!$L:$L,'NSE - NIFTY Index Options'!$C:$C,$A60,'NSE - NIFTY Index Options'!$B:$B,G$4,'NSE - NIFTY Index Options'!$H:$H,"Monthly*")+SUMIFS('NSE - Other Index Options'!$L:$L,'NSE - Other Index Options'!$C:$C,$A60,'NSE - Other Index Options'!$B:$B,G$4,'NSE - Other Index Options'!$H:$H,"Monthly*")=0,"",SUMIFS('NSE - NIFTY Index Options'!$L:$L,'NSE - NIFTY Index Options'!$C:$C,$A60,'NSE - NIFTY Index Options'!$B:$B,G$4,'NSE - NIFTY Index Options'!$H:$H,"Monthly*")+SUMIFS('NSE - Other Index Options'!$L:$L,'NSE - Other Index Options'!$C:$C,$A60,'NSE - Other Index Options'!$B:$B,G$4,'NSE - Other Index Options'!$H:$H,"Monthly*"))</f>
        <v/>
      </c>
      <c r="H60" s="26" t="str">
        <f t="shared" si="1"/>
        <v/>
      </c>
    </row>
    <row r="61" spans="1:8" hidden="1" outlineLevel="1">
      <c r="A61" t="s">
        <v>82</v>
      </c>
      <c r="B61" s="26" t="str">
        <f>IF(SUMIFS('NSE - NIFTY Index Options'!$L:$L,'NSE - NIFTY Index Options'!$C:$C,$A61,'NSE - NIFTY Index Options'!$B:$B,B$4,'NSE - NIFTY Index Options'!$H:$H,"Monthly*")+SUMIFS('NSE - Other Index Options'!$L:$L,'NSE - Other Index Options'!$C:$C,$A61,'NSE - Other Index Options'!$B:$B,B$4,'NSE - Other Index Options'!$H:$H,"Monthly*")=0,"",SUMIFS('NSE - NIFTY Index Options'!$L:$L,'NSE - NIFTY Index Options'!$C:$C,$A61,'NSE - NIFTY Index Options'!$B:$B,B$4,'NSE - NIFTY Index Options'!$H:$H,"Monthly*")+SUMIFS('NSE - Other Index Options'!$L:$L,'NSE - Other Index Options'!$C:$C,$A61,'NSE - Other Index Options'!$B:$B,B$4,'NSE - Other Index Options'!$H:$H,"Monthly*"))</f>
        <v/>
      </c>
      <c r="C61" s="26" t="str">
        <f>IF(SUMIFS('NSE - NIFTY Index Options'!$L:$L,'NSE - NIFTY Index Options'!$C:$C,$A61,'NSE - NIFTY Index Options'!$B:$B,C$4,'NSE - NIFTY Index Options'!$H:$H,"Monthly*")+SUMIFS('NSE - Other Index Options'!$L:$L,'NSE - Other Index Options'!$C:$C,$A61,'NSE - Other Index Options'!$B:$B,C$4,'NSE - Other Index Options'!$H:$H,"Monthly*")=0,"",SUMIFS('NSE - NIFTY Index Options'!$L:$L,'NSE - NIFTY Index Options'!$C:$C,$A61,'NSE - NIFTY Index Options'!$B:$B,C$4,'NSE - NIFTY Index Options'!$H:$H,"Monthly*")+SUMIFS('NSE - Other Index Options'!$L:$L,'NSE - Other Index Options'!$C:$C,$A61,'NSE - Other Index Options'!$B:$B,C$4,'NSE - Other Index Options'!$H:$H,"Monthly*"))</f>
        <v/>
      </c>
      <c r="D61" s="26" t="str">
        <f>IF(SUMIFS('NSE - NIFTY Index Options'!$L:$L,'NSE - NIFTY Index Options'!$C:$C,$A61,'NSE - NIFTY Index Options'!$B:$B,D$4,'NSE - NIFTY Index Options'!$H:$H,"Monthly*")+SUMIFS('NSE - Other Index Options'!$L:$L,'NSE - Other Index Options'!$C:$C,$A61,'NSE - Other Index Options'!$B:$B,D$4,'NSE - Other Index Options'!$H:$H,"Monthly*")=0,"",SUMIFS('NSE - NIFTY Index Options'!$L:$L,'NSE - NIFTY Index Options'!$C:$C,$A61,'NSE - NIFTY Index Options'!$B:$B,D$4,'NSE - NIFTY Index Options'!$H:$H,"Monthly*")+SUMIFS('NSE - Other Index Options'!$L:$L,'NSE - Other Index Options'!$C:$C,$A61,'NSE - Other Index Options'!$B:$B,D$4,'NSE - Other Index Options'!$H:$H,"Monthly*"))</f>
        <v/>
      </c>
      <c r="E61" s="26" t="str">
        <f>IF(SUMIFS('NSE - NIFTY Index Options'!$L:$L,'NSE - NIFTY Index Options'!$C:$C,$A61,'NSE - NIFTY Index Options'!$B:$B,E$4,'NSE - NIFTY Index Options'!$H:$H,"Monthly*")+SUMIFS('NSE - Other Index Options'!$L:$L,'NSE - Other Index Options'!$C:$C,$A61,'NSE - Other Index Options'!$B:$B,E$4,'NSE - Other Index Options'!$H:$H,"Monthly*")=0,"",SUMIFS('NSE - NIFTY Index Options'!$L:$L,'NSE - NIFTY Index Options'!$C:$C,$A61,'NSE - NIFTY Index Options'!$B:$B,E$4,'NSE - NIFTY Index Options'!$H:$H,"Monthly*")+SUMIFS('NSE - Other Index Options'!$L:$L,'NSE - Other Index Options'!$C:$C,$A61,'NSE - Other Index Options'!$B:$B,E$4,'NSE - Other Index Options'!$H:$H,"Monthly*"))</f>
        <v/>
      </c>
      <c r="F61" s="26" t="str">
        <f>IF(SUMIFS('NSE - NIFTY Index Options'!$L:$L,'NSE - NIFTY Index Options'!$C:$C,$A61,'NSE - NIFTY Index Options'!$B:$B,F$4,'NSE - NIFTY Index Options'!$H:$H,"Monthly*")+SUMIFS('NSE - Other Index Options'!$L:$L,'NSE - Other Index Options'!$C:$C,$A61,'NSE - Other Index Options'!$B:$B,F$4,'NSE - Other Index Options'!$H:$H,"Monthly*")=0,"",SUMIFS('NSE - NIFTY Index Options'!$L:$L,'NSE - NIFTY Index Options'!$C:$C,$A61,'NSE - NIFTY Index Options'!$B:$B,F$4,'NSE - NIFTY Index Options'!$H:$H,"Monthly*")+SUMIFS('NSE - Other Index Options'!$L:$L,'NSE - Other Index Options'!$C:$C,$A61,'NSE - Other Index Options'!$B:$B,F$4,'NSE - Other Index Options'!$H:$H,"Monthly*"))</f>
        <v/>
      </c>
      <c r="G61" s="26" t="str">
        <f>IF(SUMIFS('NSE - NIFTY Index Options'!$L:$L,'NSE - NIFTY Index Options'!$C:$C,$A61,'NSE - NIFTY Index Options'!$B:$B,G$4,'NSE - NIFTY Index Options'!$H:$H,"Monthly*")+SUMIFS('NSE - Other Index Options'!$L:$L,'NSE - Other Index Options'!$C:$C,$A61,'NSE - Other Index Options'!$B:$B,G$4,'NSE - Other Index Options'!$H:$H,"Monthly*")=0,"",SUMIFS('NSE - NIFTY Index Options'!$L:$L,'NSE - NIFTY Index Options'!$C:$C,$A61,'NSE - NIFTY Index Options'!$B:$B,G$4,'NSE - NIFTY Index Options'!$H:$H,"Monthly*")+SUMIFS('NSE - Other Index Options'!$L:$L,'NSE - Other Index Options'!$C:$C,$A61,'NSE - Other Index Options'!$B:$B,G$4,'NSE - Other Index Options'!$H:$H,"Monthly*"))</f>
        <v/>
      </c>
      <c r="H61" s="26" t="str">
        <f t="shared" si="1"/>
        <v/>
      </c>
    </row>
    <row r="62" spans="1:8" hidden="1" outlineLevel="1">
      <c r="A62" t="s">
        <v>83</v>
      </c>
      <c r="B62" s="26" t="str">
        <f>IF(SUMIFS('NSE - NIFTY Index Options'!$L:$L,'NSE - NIFTY Index Options'!$C:$C,$A62,'NSE - NIFTY Index Options'!$B:$B,B$4,'NSE - NIFTY Index Options'!$H:$H,"Monthly*")+SUMIFS('NSE - Other Index Options'!$L:$L,'NSE - Other Index Options'!$C:$C,$A62,'NSE - Other Index Options'!$B:$B,B$4,'NSE - Other Index Options'!$H:$H,"Monthly*")=0,"",SUMIFS('NSE - NIFTY Index Options'!$L:$L,'NSE - NIFTY Index Options'!$C:$C,$A62,'NSE - NIFTY Index Options'!$B:$B,B$4,'NSE - NIFTY Index Options'!$H:$H,"Monthly*")+SUMIFS('NSE - Other Index Options'!$L:$L,'NSE - Other Index Options'!$C:$C,$A62,'NSE - Other Index Options'!$B:$B,B$4,'NSE - Other Index Options'!$H:$H,"Monthly*"))</f>
        <v/>
      </c>
      <c r="C62" s="26" t="str">
        <f>IF(SUMIFS('NSE - NIFTY Index Options'!$L:$L,'NSE - NIFTY Index Options'!$C:$C,$A62,'NSE - NIFTY Index Options'!$B:$B,C$4,'NSE - NIFTY Index Options'!$H:$H,"Monthly*")+SUMIFS('NSE - Other Index Options'!$L:$L,'NSE - Other Index Options'!$C:$C,$A62,'NSE - Other Index Options'!$B:$B,C$4,'NSE - Other Index Options'!$H:$H,"Monthly*")=0,"",SUMIFS('NSE - NIFTY Index Options'!$L:$L,'NSE - NIFTY Index Options'!$C:$C,$A62,'NSE - NIFTY Index Options'!$B:$B,C$4,'NSE - NIFTY Index Options'!$H:$H,"Monthly*")+SUMIFS('NSE - Other Index Options'!$L:$L,'NSE - Other Index Options'!$C:$C,$A62,'NSE - Other Index Options'!$B:$B,C$4,'NSE - Other Index Options'!$H:$H,"Monthly*"))</f>
        <v/>
      </c>
      <c r="D62" s="26" t="str">
        <f>IF(SUMIFS('NSE - NIFTY Index Options'!$L:$L,'NSE - NIFTY Index Options'!$C:$C,$A62,'NSE - NIFTY Index Options'!$B:$B,D$4,'NSE - NIFTY Index Options'!$H:$H,"Monthly*")+SUMIFS('NSE - Other Index Options'!$L:$L,'NSE - Other Index Options'!$C:$C,$A62,'NSE - Other Index Options'!$B:$B,D$4,'NSE - Other Index Options'!$H:$H,"Monthly*")=0,"",SUMIFS('NSE - NIFTY Index Options'!$L:$L,'NSE - NIFTY Index Options'!$C:$C,$A62,'NSE - NIFTY Index Options'!$B:$B,D$4,'NSE - NIFTY Index Options'!$H:$H,"Monthly*")+SUMIFS('NSE - Other Index Options'!$L:$L,'NSE - Other Index Options'!$C:$C,$A62,'NSE - Other Index Options'!$B:$B,D$4,'NSE - Other Index Options'!$H:$H,"Monthly*"))</f>
        <v/>
      </c>
      <c r="E62" s="26" t="str">
        <f>IF(SUMIFS('NSE - NIFTY Index Options'!$L:$L,'NSE - NIFTY Index Options'!$C:$C,$A62,'NSE - NIFTY Index Options'!$B:$B,E$4,'NSE - NIFTY Index Options'!$H:$H,"Monthly*")+SUMIFS('NSE - Other Index Options'!$L:$L,'NSE - Other Index Options'!$C:$C,$A62,'NSE - Other Index Options'!$B:$B,E$4,'NSE - Other Index Options'!$H:$H,"Monthly*")=0,"",SUMIFS('NSE - NIFTY Index Options'!$L:$L,'NSE - NIFTY Index Options'!$C:$C,$A62,'NSE - NIFTY Index Options'!$B:$B,E$4,'NSE - NIFTY Index Options'!$H:$H,"Monthly*")+SUMIFS('NSE - Other Index Options'!$L:$L,'NSE - Other Index Options'!$C:$C,$A62,'NSE - Other Index Options'!$B:$B,E$4,'NSE - Other Index Options'!$H:$H,"Monthly*"))</f>
        <v/>
      </c>
      <c r="F62" s="26" t="str">
        <f>IF(SUMIFS('NSE - NIFTY Index Options'!$L:$L,'NSE - NIFTY Index Options'!$C:$C,$A62,'NSE - NIFTY Index Options'!$B:$B,F$4,'NSE - NIFTY Index Options'!$H:$H,"Monthly*")+SUMIFS('NSE - Other Index Options'!$L:$L,'NSE - Other Index Options'!$C:$C,$A62,'NSE - Other Index Options'!$B:$B,F$4,'NSE - Other Index Options'!$H:$H,"Monthly*")=0,"",SUMIFS('NSE - NIFTY Index Options'!$L:$L,'NSE - NIFTY Index Options'!$C:$C,$A62,'NSE - NIFTY Index Options'!$B:$B,F$4,'NSE - NIFTY Index Options'!$H:$H,"Monthly*")+SUMIFS('NSE - Other Index Options'!$L:$L,'NSE - Other Index Options'!$C:$C,$A62,'NSE - Other Index Options'!$B:$B,F$4,'NSE - Other Index Options'!$H:$H,"Monthly*"))</f>
        <v/>
      </c>
      <c r="G62" s="26" t="str">
        <f>IF(SUMIFS('NSE - NIFTY Index Options'!$L:$L,'NSE - NIFTY Index Options'!$C:$C,$A62,'NSE - NIFTY Index Options'!$B:$B,G$4,'NSE - NIFTY Index Options'!$H:$H,"Monthly*")+SUMIFS('NSE - Other Index Options'!$L:$L,'NSE - Other Index Options'!$C:$C,$A62,'NSE - Other Index Options'!$B:$B,G$4,'NSE - Other Index Options'!$H:$H,"Monthly*")=0,"",SUMIFS('NSE - NIFTY Index Options'!$L:$L,'NSE - NIFTY Index Options'!$C:$C,$A62,'NSE - NIFTY Index Options'!$B:$B,G$4,'NSE - NIFTY Index Options'!$H:$H,"Monthly*")+SUMIFS('NSE - Other Index Options'!$L:$L,'NSE - Other Index Options'!$C:$C,$A62,'NSE - Other Index Options'!$B:$B,G$4,'NSE - Other Index Options'!$H:$H,"Monthly*"))</f>
        <v/>
      </c>
      <c r="H62" s="26" t="str">
        <f t="shared" si="1"/>
        <v/>
      </c>
    </row>
    <row r="63" spans="1:8" hidden="1" outlineLevel="1">
      <c r="A63" t="s">
        <v>84</v>
      </c>
      <c r="B63" s="26" t="str">
        <f>IF(SUMIFS('NSE - NIFTY Index Options'!$L:$L,'NSE - NIFTY Index Options'!$C:$C,$A63,'NSE - NIFTY Index Options'!$B:$B,B$4,'NSE - NIFTY Index Options'!$H:$H,"Monthly*")+SUMIFS('NSE - Other Index Options'!$L:$L,'NSE - Other Index Options'!$C:$C,$A63,'NSE - Other Index Options'!$B:$B,B$4,'NSE - Other Index Options'!$H:$H,"Monthly*")=0,"",SUMIFS('NSE - NIFTY Index Options'!$L:$L,'NSE - NIFTY Index Options'!$C:$C,$A63,'NSE - NIFTY Index Options'!$B:$B,B$4,'NSE - NIFTY Index Options'!$H:$H,"Monthly*")+SUMIFS('NSE - Other Index Options'!$L:$L,'NSE - Other Index Options'!$C:$C,$A63,'NSE - Other Index Options'!$B:$B,B$4,'NSE - Other Index Options'!$H:$H,"Monthly*"))</f>
        <v/>
      </c>
      <c r="C63" s="26" t="str">
        <f>IF(SUMIFS('NSE - NIFTY Index Options'!$L:$L,'NSE - NIFTY Index Options'!$C:$C,$A63,'NSE - NIFTY Index Options'!$B:$B,C$4,'NSE - NIFTY Index Options'!$H:$H,"Monthly*")+SUMIFS('NSE - Other Index Options'!$L:$L,'NSE - Other Index Options'!$C:$C,$A63,'NSE - Other Index Options'!$B:$B,C$4,'NSE - Other Index Options'!$H:$H,"Monthly*")=0,"",SUMIFS('NSE - NIFTY Index Options'!$L:$L,'NSE - NIFTY Index Options'!$C:$C,$A63,'NSE - NIFTY Index Options'!$B:$B,C$4,'NSE - NIFTY Index Options'!$H:$H,"Monthly*")+SUMIFS('NSE - Other Index Options'!$L:$L,'NSE - Other Index Options'!$C:$C,$A63,'NSE - Other Index Options'!$B:$B,C$4,'NSE - Other Index Options'!$H:$H,"Monthly*"))</f>
        <v/>
      </c>
      <c r="D63" s="26" t="str">
        <f>IF(SUMIFS('NSE - NIFTY Index Options'!$L:$L,'NSE - NIFTY Index Options'!$C:$C,$A63,'NSE - NIFTY Index Options'!$B:$B,D$4,'NSE - NIFTY Index Options'!$H:$H,"Monthly*")+SUMIFS('NSE - Other Index Options'!$L:$L,'NSE - Other Index Options'!$C:$C,$A63,'NSE - Other Index Options'!$B:$B,D$4,'NSE - Other Index Options'!$H:$H,"Monthly*")=0,"",SUMIFS('NSE - NIFTY Index Options'!$L:$L,'NSE - NIFTY Index Options'!$C:$C,$A63,'NSE - NIFTY Index Options'!$B:$B,D$4,'NSE - NIFTY Index Options'!$H:$H,"Monthly*")+SUMIFS('NSE - Other Index Options'!$L:$L,'NSE - Other Index Options'!$C:$C,$A63,'NSE - Other Index Options'!$B:$B,D$4,'NSE - Other Index Options'!$H:$H,"Monthly*"))</f>
        <v/>
      </c>
      <c r="E63" s="26" t="str">
        <f>IF(SUMIFS('NSE - NIFTY Index Options'!$L:$L,'NSE - NIFTY Index Options'!$C:$C,$A63,'NSE - NIFTY Index Options'!$B:$B,E$4,'NSE - NIFTY Index Options'!$H:$H,"Monthly*")+SUMIFS('NSE - Other Index Options'!$L:$L,'NSE - Other Index Options'!$C:$C,$A63,'NSE - Other Index Options'!$B:$B,E$4,'NSE - Other Index Options'!$H:$H,"Monthly*")=0,"",SUMIFS('NSE - NIFTY Index Options'!$L:$L,'NSE - NIFTY Index Options'!$C:$C,$A63,'NSE - NIFTY Index Options'!$B:$B,E$4,'NSE - NIFTY Index Options'!$H:$H,"Monthly*")+SUMIFS('NSE - Other Index Options'!$L:$L,'NSE - Other Index Options'!$C:$C,$A63,'NSE - Other Index Options'!$B:$B,E$4,'NSE - Other Index Options'!$H:$H,"Monthly*"))</f>
        <v/>
      </c>
      <c r="F63" s="26" t="str">
        <f>IF(SUMIFS('NSE - NIFTY Index Options'!$L:$L,'NSE - NIFTY Index Options'!$C:$C,$A63,'NSE - NIFTY Index Options'!$B:$B,F$4,'NSE - NIFTY Index Options'!$H:$H,"Monthly*")+SUMIFS('NSE - Other Index Options'!$L:$L,'NSE - Other Index Options'!$C:$C,$A63,'NSE - Other Index Options'!$B:$B,F$4,'NSE - Other Index Options'!$H:$H,"Monthly*")=0,"",SUMIFS('NSE - NIFTY Index Options'!$L:$L,'NSE - NIFTY Index Options'!$C:$C,$A63,'NSE - NIFTY Index Options'!$B:$B,F$4,'NSE - NIFTY Index Options'!$H:$H,"Monthly*")+SUMIFS('NSE - Other Index Options'!$L:$L,'NSE - Other Index Options'!$C:$C,$A63,'NSE - Other Index Options'!$B:$B,F$4,'NSE - Other Index Options'!$H:$H,"Monthly*"))</f>
        <v/>
      </c>
      <c r="G63" s="26" t="str">
        <f>IF(SUMIFS('NSE - NIFTY Index Options'!$L:$L,'NSE - NIFTY Index Options'!$C:$C,$A63,'NSE - NIFTY Index Options'!$B:$B,G$4,'NSE - NIFTY Index Options'!$H:$H,"Monthly*")+SUMIFS('NSE - Other Index Options'!$L:$L,'NSE - Other Index Options'!$C:$C,$A63,'NSE - Other Index Options'!$B:$B,G$4,'NSE - Other Index Options'!$H:$H,"Monthly*")=0,"",SUMIFS('NSE - NIFTY Index Options'!$L:$L,'NSE - NIFTY Index Options'!$C:$C,$A63,'NSE - NIFTY Index Options'!$B:$B,G$4,'NSE - NIFTY Index Options'!$H:$H,"Monthly*")+SUMIFS('NSE - Other Index Options'!$L:$L,'NSE - Other Index Options'!$C:$C,$A63,'NSE - Other Index Options'!$B:$B,G$4,'NSE - Other Index Options'!$H:$H,"Monthly*"))</f>
        <v/>
      </c>
      <c r="H63" s="26" t="str">
        <f t="shared" si="1"/>
        <v/>
      </c>
    </row>
    <row r="64" spans="1:8" hidden="1" outlineLevel="1">
      <c r="A64" t="s">
        <v>85</v>
      </c>
      <c r="B64" s="26" t="str">
        <f>IF(SUMIFS('NSE - NIFTY Index Options'!$L:$L,'NSE - NIFTY Index Options'!$C:$C,$A64,'NSE - NIFTY Index Options'!$B:$B,B$4,'NSE - NIFTY Index Options'!$H:$H,"Monthly*")+SUMIFS('NSE - Other Index Options'!$L:$L,'NSE - Other Index Options'!$C:$C,$A64,'NSE - Other Index Options'!$B:$B,B$4,'NSE - Other Index Options'!$H:$H,"Monthly*")=0,"",SUMIFS('NSE - NIFTY Index Options'!$L:$L,'NSE - NIFTY Index Options'!$C:$C,$A64,'NSE - NIFTY Index Options'!$B:$B,B$4,'NSE - NIFTY Index Options'!$H:$H,"Monthly*")+SUMIFS('NSE - Other Index Options'!$L:$L,'NSE - Other Index Options'!$C:$C,$A64,'NSE - Other Index Options'!$B:$B,B$4,'NSE - Other Index Options'!$H:$H,"Monthly*"))</f>
        <v/>
      </c>
      <c r="C64" s="26" t="str">
        <f>IF(SUMIFS('NSE - NIFTY Index Options'!$L:$L,'NSE - NIFTY Index Options'!$C:$C,$A64,'NSE - NIFTY Index Options'!$B:$B,C$4,'NSE - NIFTY Index Options'!$H:$H,"Monthly*")+SUMIFS('NSE - Other Index Options'!$L:$L,'NSE - Other Index Options'!$C:$C,$A64,'NSE - Other Index Options'!$B:$B,C$4,'NSE - Other Index Options'!$H:$H,"Monthly*")=0,"",SUMIFS('NSE - NIFTY Index Options'!$L:$L,'NSE - NIFTY Index Options'!$C:$C,$A64,'NSE - NIFTY Index Options'!$B:$B,C$4,'NSE - NIFTY Index Options'!$H:$H,"Monthly*")+SUMIFS('NSE - Other Index Options'!$L:$L,'NSE - Other Index Options'!$C:$C,$A64,'NSE - Other Index Options'!$B:$B,C$4,'NSE - Other Index Options'!$H:$H,"Monthly*"))</f>
        <v/>
      </c>
      <c r="D64" s="26" t="str">
        <f>IF(SUMIFS('NSE - NIFTY Index Options'!$L:$L,'NSE - NIFTY Index Options'!$C:$C,$A64,'NSE - NIFTY Index Options'!$B:$B,D$4,'NSE - NIFTY Index Options'!$H:$H,"Monthly*")+SUMIFS('NSE - Other Index Options'!$L:$L,'NSE - Other Index Options'!$C:$C,$A64,'NSE - Other Index Options'!$B:$B,D$4,'NSE - Other Index Options'!$H:$H,"Monthly*")=0,"",SUMIFS('NSE - NIFTY Index Options'!$L:$L,'NSE - NIFTY Index Options'!$C:$C,$A64,'NSE - NIFTY Index Options'!$B:$B,D$4,'NSE - NIFTY Index Options'!$H:$H,"Monthly*")+SUMIFS('NSE - Other Index Options'!$L:$L,'NSE - Other Index Options'!$C:$C,$A64,'NSE - Other Index Options'!$B:$B,D$4,'NSE - Other Index Options'!$H:$H,"Monthly*"))</f>
        <v/>
      </c>
      <c r="E64" s="26" t="str">
        <f>IF(SUMIFS('NSE - NIFTY Index Options'!$L:$L,'NSE - NIFTY Index Options'!$C:$C,$A64,'NSE - NIFTY Index Options'!$B:$B,E$4,'NSE - NIFTY Index Options'!$H:$H,"Monthly*")+SUMIFS('NSE - Other Index Options'!$L:$L,'NSE - Other Index Options'!$C:$C,$A64,'NSE - Other Index Options'!$B:$B,E$4,'NSE - Other Index Options'!$H:$H,"Monthly*")=0,"",SUMIFS('NSE - NIFTY Index Options'!$L:$L,'NSE - NIFTY Index Options'!$C:$C,$A64,'NSE - NIFTY Index Options'!$B:$B,E$4,'NSE - NIFTY Index Options'!$H:$H,"Monthly*")+SUMIFS('NSE - Other Index Options'!$L:$L,'NSE - Other Index Options'!$C:$C,$A64,'NSE - Other Index Options'!$B:$B,E$4,'NSE - Other Index Options'!$H:$H,"Monthly*"))</f>
        <v/>
      </c>
      <c r="F64" s="26" t="str">
        <f>IF(SUMIFS('NSE - NIFTY Index Options'!$L:$L,'NSE - NIFTY Index Options'!$C:$C,$A64,'NSE - NIFTY Index Options'!$B:$B,F$4,'NSE - NIFTY Index Options'!$H:$H,"Monthly*")+SUMIFS('NSE - Other Index Options'!$L:$L,'NSE - Other Index Options'!$C:$C,$A64,'NSE - Other Index Options'!$B:$B,F$4,'NSE - Other Index Options'!$H:$H,"Monthly*")=0,"",SUMIFS('NSE - NIFTY Index Options'!$L:$L,'NSE - NIFTY Index Options'!$C:$C,$A64,'NSE - NIFTY Index Options'!$B:$B,F$4,'NSE - NIFTY Index Options'!$H:$H,"Monthly*")+SUMIFS('NSE - Other Index Options'!$L:$L,'NSE - Other Index Options'!$C:$C,$A64,'NSE - Other Index Options'!$B:$B,F$4,'NSE - Other Index Options'!$H:$H,"Monthly*"))</f>
        <v/>
      </c>
      <c r="G64" s="26" t="str">
        <f>IF(SUMIFS('NSE - NIFTY Index Options'!$L:$L,'NSE - NIFTY Index Options'!$C:$C,$A64,'NSE - NIFTY Index Options'!$B:$B,G$4,'NSE - NIFTY Index Options'!$H:$H,"Monthly*")+SUMIFS('NSE - Other Index Options'!$L:$L,'NSE - Other Index Options'!$C:$C,$A64,'NSE - Other Index Options'!$B:$B,G$4,'NSE - Other Index Options'!$H:$H,"Monthly*")=0,"",SUMIFS('NSE - NIFTY Index Options'!$L:$L,'NSE - NIFTY Index Options'!$C:$C,$A64,'NSE - NIFTY Index Options'!$B:$B,G$4,'NSE - NIFTY Index Options'!$H:$H,"Monthly*")+SUMIFS('NSE - Other Index Options'!$L:$L,'NSE - Other Index Options'!$C:$C,$A64,'NSE - Other Index Options'!$B:$B,G$4,'NSE - Other Index Options'!$H:$H,"Monthly*"))</f>
        <v/>
      </c>
      <c r="H64" s="26" t="str">
        <f t="shared" si="1"/>
        <v/>
      </c>
    </row>
    <row r="65" spans="1:8" hidden="1" outlineLevel="1">
      <c r="A65" t="s">
        <v>86</v>
      </c>
      <c r="B65" s="26" t="str">
        <f>IF(SUMIFS('NSE - NIFTY Index Options'!$L:$L,'NSE - NIFTY Index Options'!$C:$C,$A65,'NSE - NIFTY Index Options'!$B:$B,B$4,'NSE - NIFTY Index Options'!$H:$H,"Monthly*")+SUMIFS('NSE - Other Index Options'!$L:$L,'NSE - Other Index Options'!$C:$C,$A65,'NSE - Other Index Options'!$B:$B,B$4,'NSE - Other Index Options'!$H:$H,"Monthly*")=0,"",SUMIFS('NSE - NIFTY Index Options'!$L:$L,'NSE - NIFTY Index Options'!$C:$C,$A65,'NSE - NIFTY Index Options'!$B:$B,B$4,'NSE - NIFTY Index Options'!$H:$H,"Monthly*")+SUMIFS('NSE - Other Index Options'!$L:$L,'NSE - Other Index Options'!$C:$C,$A65,'NSE - Other Index Options'!$B:$B,B$4,'NSE - Other Index Options'!$H:$H,"Monthly*"))</f>
        <v/>
      </c>
      <c r="C65" s="26" t="str">
        <f>IF(SUMIFS('NSE - NIFTY Index Options'!$L:$L,'NSE - NIFTY Index Options'!$C:$C,$A65,'NSE - NIFTY Index Options'!$B:$B,C$4,'NSE - NIFTY Index Options'!$H:$H,"Monthly*")+SUMIFS('NSE - Other Index Options'!$L:$L,'NSE - Other Index Options'!$C:$C,$A65,'NSE - Other Index Options'!$B:$B,C$4,'NSE - Other Index Options'!$H:$H,"Monthly*")=0,"",SUMIFS('NSE - NIFTY Index Options'!$L:$L,'NSE - NIFTY Index Options'!$C:$C,$A65,'NSE - NIFTY Index Options'!$B:$B,C$4,'NSE - NIFTY Index Options'!$H:$H,"Monthly*")+SUMIFS('NSE - Other Index Options'!$L:$L,'NSE - Other Index Options'!$C:$C,$A65,'NSE - Other Index Options'!$B:$B,C$4,'NSE - Other Index Options'!$H:$H,"Monthly*"))</f>
        <v/>
      </c>
      <c r="D65" s="26" t="str">
        <f>IF(SUMIFS('NSE - NIFTY Index Options'!$L:$L,'NSE - NIFTY Index Options'!$C:$C,$A65,'NSE - NIFTY Index Options'!$B:$B,D$4,'NSE - NIFTY Index Options'!$H:$H,"Monthly*")+SUMIFS('NSE - Other Index Options'!$L:$L,'NSE - Other Index Options'!$C:$C,$A65,'NSE - Other Index Options'!$B:$B,D$4,'NSE - Other Index Options'!$H:$H,"Monthly*")=0,"",SUMIFS('NSE - NIFTY Index Options'!$L:$L,'NSE - NIFTY Index Options'!$C:$C,$A65,'NSE - NIFTY Index Options'!$B:$B,D$4,'NSE - NIFTY Index Options'!$H:$H,"Monthly*")+SUMIFS('NSE - Other Index Options'!$L:$L,'NSE - Other Index Options'!$C:$C,$A65,'NSE - Other Index Options'!$B:$B,D$4,'NSE - Other Index Options'!$H:$H,"Monthly*"))</f>
        <v/>
      </c>
      <c r="E65" s="26" t="str">
        <f>IF(SUMIFS('NSE - NIFTY Index Options'!$L:$L,'NSE - NIFTY Index Options'!$C:$C,$A65,'NSE - NIFTY Index Options'!$B:$B,E$4,'NSE - NIFTY Index Options'!$H:$H,"Monthly*")+SUMIFS('NSE - Other Index Options'!$L:$L,'NSE - Other Index Options'!$C:$C,$A65,'NSE - Other Index Options'!$B:$B,E$4,'NSE - Other Index Options'!$H:$H,"Monthly*")=0,"",SUMIFS('NSE - NIFTY Index Options'!$L:$L,'NSE - NIFTY Index Options'!$C:$C,$A65,'NSE - NIFTY Index Options'!$B:$B,E$4,'NSE - NIFTY Index Options'!$H:$H,"Monthly*")+SUMIFS('NSE - Other Index Options'!$L:$L,'NSE - Other Index Options'!$C:$C,$A65,'NSE - Other Index Options'!$B:$B,E$4,'NSE - Other Index Options'!$H:$H,"Monthly*"))</f>
        <v/>
      </c>
      <c r="F65" s="26" t="str">
        <f>IF(SUMIFS('NSE - NIFTY Index Options'!$L:$L,'NSE - NIFTY Index Options'!$C:$C,$A65,'NSE - NIFTY Index Options'!$B:$B,F$4,'NSE - NIFTY Index Options'!$H:$H,"Monthly*")+SUMIFS('NSE - Other Index Options'!$L:$L,'NSE - Other Index Options'!$C:$C,$A65,'NSE - Other Index Options'!$B:$B,F$4,'NSE - Other Index Options'!$H:$H,"Monthly*")=0,"",SUMIFS('NSE - NIFTY Index Options'!$L:$L,'NSE - NIFTY Index Options'!$C:$C,$A65,'NSE - NIFTY Index Options'!$B:$B,F$4,'NSE - NIFTY Index Options'!$H:$H,"Monthly*")+SUMIFS('NSE - Other Index Options'!$L:$L,'NSE - Other Index Options'!$C:$C,$A65,'NSE - Other Index Options'!$B:$B,F$4,'NSE - Other Index Options'!$H:$H,"Monthly*"))</f>
        <v/>
      </c>
      <c r="G65" s="26" t="str">
        <f>IF(SUMIFS('NSE - NIFTY Index Options'!$L:$L,'NSE - NIFTY Index Options'!$C:$C,$A65,'NSE - NIFTY Index Options'!$B:$B,G$4,'NSE - NIFTY Index Options'!$H:$H,"Monthly*")+SUMIFS('NSE - Other Index Options'!$L:$L,'NSE - Other Index Options'!$C:$C,$A65,'NSE - Other Index Options'!$B:$B,G$4,'NSE - Other Index Options'!$H:$H,"Monthly*")=0,"",SUMIFS('NSE - NIFTY Index Options'!$L:$L,'NSE - NIFTY Index Options'!$C:$C,$A65,'NSE - NIFTY Index Options'!$B:$B,G$4,'NSE - NIFTY Index Options'!$H:$H,"Monthly*")+SUMIFS('NSE - Other Index Options'!$L:$L,'NSE - Other Index Options'!$C:$C,$A65,'NSE - Other Index Options'!$B:$B,G$4,'NSE - Other Index Options'!$H:$H,"Monthly*"))</f>
        <v/>
      </c>
      <c r="H65" s="26" t="str">
        <f t="shared" si="1"/>
        <v/>
      </c>
    </row>
    <row r="66" spans="1:8" hidden="1" outlineLevel="1">
      <c r="A66" t="s">
        <v>87</v>
      </c>
      <c r="B66" s="26" t="str">
        <f>IF(SUMIFS('NSE - NIFTY Index Options'!$L:$L,'NSE - NIFTY Index Options'!$C:$C,$A66,'NSE - NIFTY Index Options'!$B:$B,B$4,'NSE - NIFTY Index Options'!$H:$H,"Monthly*")+SUMIFS('NSE - Other Index Options'!$L:$L,'NSE - Other Index Options'!$C:$C,$A66,'NSE - Other Index Options'!$B:$B,B$4,'NSE - Other Index Options'!$H:$H,"Monthly*")=0,"",SUMIFS('NSE - NIFTY Index Options'!$L:$L,'NSE - NIFTY Index Options'!$C:$C,$A66,'NSE - NIFTY Index Options'!$B:$B,B$4,'NSE - NIFTY Index Options'!$H:$H,"Monthly*")+SUMIFS('NSE - Other Index Options'!$L:$L,'NSE - Other Index Options'!$C:$C,$A66,'NSE - Other Index Options'!$B:$B,B$4,'NSE - Other Index Options'!$H:$H,"Monthly*"))</f>
        <v/>
      </c>
      <c r="C66" s="26" t="str">
        <f>IF(SUMIFS('NSE - NIFTY Index Options'!$L:$L,'NSE - NIFTY Index Options'!$C:$C,$A66,'NSE - NIFTY Index Options'!$B:$B,C$4,'NSE - NIFTY Index Options'!$H:$H,"Monthly*")+SUMIFS('NSE - Other Index Options'!$L:$L,'NSE - Other Index Options'!$C:$C,$A66,'NSE - Other Index Options'!$B:$B,C$4,'NSE - Other Index Options'!$H:$H,"Monthly*")=0,"",SUMIFS('NSE - NIFTY Index Options'!$L:$L,'NSE - NIFTY Index Options'!$C:$C,$A66,'NSE - NIFTY Index Options'!$B:$B,C$4,'NSE - NIFTY Index Options'!$H:$H,"Monthly*")+SUMIFS('NSE - Other Index Options'!$L:$L,'NSE - Other Index Options'!$C:$C,$A66,'NSE - Other Index Options'!$B:$B,C$4,'NSE - Other Index Options'!$H:$H,"Monthly*"))</f>
        <v/>
      </c>
      <c r="D66" s="26" t="str">
        <f>IF(SUMIFS('NSE - NIFTY Index Options'!$L:$L,'NSE - NIFTY Index Options'!$C:$C,$A66,'NSE - NIFTY Index Options'!$B:$B,D$4,'NSE - NIFTY Index Options'!$H:$H,"Monthly*")+SUMIFS('NSE - Other Index Options'!$L:$L,'NSE - Other Index Options'!$C:$C,$A66,'NSE - Other Index Options'!$B:$B,D$4,'NSE - Other Index Options'!$H:$H,"Monthly*")=0,"",SUMIFS('NSE - NIFTY Index Options'!$L:$L,'NSE - NIFTY Index Options'!$C:$C,$A66,'NSE - NIFTY Index Options'!$B:$B,D$4,'NSE - NIFTY Index Options'!$H:$H,"Monthly*")+SUMIFS('NSE - Other Index Options'!$L:$L,'NSE - Other Index Options'!$C:$C,$A66,'NSE - Other Index Options'!$B:$B,D$4,'NSE - Other Index Options'!$H:$H,"Monthly*"))</f>
        <v/>
      </c>
      <c r="E66" s="26" t="str">
        <f>IF(SUMIFS('NSE - NIFTY Index Options'!$L:$L,'NSE - NIFTY Index Options'!$C:$C,$A66,'NSE - NIFTY Index Options'!$B:$B,E$4,'NSE - NIFTY Index Options'!$H:$H,"Monthly*")+SUMIFS('NSE - Other Index Options'!$L:$L,'NSE - Other Index Options'!$C:$C,$A66,'NSE - Other Index Options'!$B:$B,E$4,'NSE - Other Index Options'!$H:$H,"Monthly*")=0,"",SUMIFS('NSE - NIFTY Index Options'!$L:$L,'NSE - NIFTY Index Options'!$C:$C,$A66,'NSE - NIFTY Index Options'!$B:$B,E$4,'NSE - NIFTY Index Options'!$H:$H,"Monthly*")+SUMIFS('NSE - Other Index Options'!$L:$L,'NSE - Other Index Options'!$C:$C,$A66,'NSE - Other Index Options'!$B:$B,E$4,'NSE - Other Index Options'!$H:$H,"Monthly*"))</f>
        <v/>
      </c>
      <c r="F66" s="26" t="str">
        <f>IF(SUMIFS('NSE - NIFTY Index Options'!$L:$L,'NSE - NIFTY Index Options'!$C:$C,$A66,'NSE - NIFTY Index Options'!$B:$B,F$4,'NSE - NIFTY Index Options'!$H:$H,"Monthly*")+SUMIFS('NSE - Other Index Options'!$L:$L,'NSE - Other Index Options'!$C:$C,$A66,'NSE - Other Index Options'!$B:$B,F$4,'NSE - Other Index Options'!$H:$H,"Monthly*")=0,"",SUMIFS('NSE - NIFTY Index Options'!$L:$L,'NSE - NIFTY Index Options'!$C:$C,$A66,'NSE - NIFTY Index Options'!$B:$B,F$4,'NSE - NIFTY Index Options'!$H:$H,"Monthly*")+SUMIFS('NSE - Other Index Options'!$L:$L,'NSE - Other Index Options'!$C:$C,$A66,'NSE - Other Index Options'!$B:$B,F$4,'NSE - Other Index Options'!$H:$H,"Monthly*"))</f>
        <v/>
      </c>
      <c r="G66" s="26" t="str">
        <f>IF(SUMIFS('NSE - NIFTY Index Options'!$L:$L,'NSE - NIFTY Index Options'!$C:$C,$A66,'NSE - NIFTY Index Options'!$B:$B,G$4,'NSE - NIFTY Index Options'!$H:$H,"Monthly*")+SUMIFS('NSE - Other Index Options'!$L:$L,'NSE - Other Index Options'!$C:$C,$A66,'NSE - Other Index Options'!$B:$B,G$4,'NSE - Other Index Options'!$H:$H,"Monthly*")=0,"",SUMIFS('NSE - NIFTY Index Options'!$L:$L,'NSE - NIFTY Index Options'!$C:$C,$A66,'NSE - NIFTY Index Options'!$B:$B,G$4,'NSE - NIFTY Index Options'!$H:$H,"Monthly*")+SUMIFS('NSE - Other Index Options'!$L:$L,'NSE - Other Index Options'!$C:$C,$A66,'NSE - Other Index Options'!$B:$B,G$4,'NSE - Other Index Options'!$H:$H,"Monthly*"))</f>
        <v/>
      </c>
      <c r="H66" s="26" t="str">
        <f t="shared" si="1"/>
        <v/>
      </c>
    </row>
    <row r="67" spans="1:8" hidden="1" outlineLevel="1">
      <c r="A67" t="s">
        <v>88</v>
      </c>
      <c r="B67" s="26" t="str">
        <f>IF(SUMIFS('NSE - NIFTY Index Options'!$L:$L,'NSE - NIFTY Index Options'!$C:$C,$A67,'NSE - NIFTY Index Options'!$B:$B,B$4,'NSE - NIFTY Index Options'!$H:$H,"Monthly*")+SUMIFS('NSE - Other Index Options'!$L:$L,'NSE - Other Index Options'!$C:$C,$A67,'NSE - Other Index Options'!$B:$B,B$4,'NSE - Other Index Options'!$H:$H,"Monthly*")=0,"",SUMIFS('NSE - NIFTY Index Options'!$L:$L,'NSE - NIFTY Index Options'!$C:$C,$A67,'NSE - NIFTY Index Options'!$B:$B,B$4,'NSE - NIFTY Index Options'!$H:$H,"Monthly*")+SUMIFS('NSE - Other Index Options'!$L:$L,'NSE - Other Index Options'!$C:$C,$A67,'NSE - Other Index Options'!$B:$B,B$4,'NSE - Other Index Options'!$H:$H,"Monthly*"))</f>
        <v/>
      </c>
      <c r="C67" s="26" t="str">
        <f>IF(SUMIFS('NSE - NIFTY Index Options'!$L:$L,'NSE - NIFTY Index Options'!$C:$C,$A67,'NSE - NIFTY Index Options'!$B:$B,C$4,'NSE - NIFTY Index Options'!$H:$H,"Monthly*")+SUMIFS('NSE - Other Index Options'!$L:$L,'NSE - Other Index Options'!$C:$C,$A67,'NSE - Other Index Options'!$B:$B,C$4,'NSE - Other Index Options'!$H:$H,"Monthly*")=0,"",SUMIFS('NSE - NIFTY Index Options'!$L:$L,'NSE - NIFTY Index Options'!$C:$C,$A67,'NSE - NIFTY Index Options'!$B:$B,C$4,'NSE - NIFTY Index Options'!$H:$H,"Monthly*")+SUMIFS('NSE - Other Index Options'!$L:$L,'NSE - Other Index Options'!$C:$C,$A67,'NSE - Other Index Options'!$B:$B,C$4,'NSE - Other Index Options'!$H:$H,"Monthly*"))</f>
        <v/>
      </c>
      <c r="D67" s="26" t="str">
        <f>IF(SUMIFS('NSE - NIFTY Index Options'!$L:$L,'NSE - NIFTY Index Options'!$C:$C,$A67,'NSE - NIFTY Index Options'!$B:$B,D$4,'NSE - NIFTY Index Options'!$H:$H,"Monthly*")+SUMIFS('NSE - Other Index Options'!$L:$L,'NSE - Other Index Options'!$C:$C,$A67,'NSE - Other Index Options'!$B:$B,D$4,'NSE - Other Index Options'!$H:$H,"Monthly*")=0,"",SUMIFS('NSE - NIFTY Index Options'!$L:$L,'NSE - NIFTY Index Options'!$C:$C,$A67,'NSE - NIFTY Index Options'!$B:$B,D$4,'NSE - NIFTY Index Options'!$H:$H,"Monthly*")+SUMIFS('NSE - Other Index Options'!$L:$L,'NSE - Other Index Options'!$C:$C,$A67,'NSE - Other Index Options'!$B:$B,D$4,'NSE - Other Index Options'!$H:$H,"Monthly*"))</f>
        <v/>
      </c>
      <c r="E67" s="26" t="str">
        <f>IF(SUMIFS('NSE - NIFTY Index Options'!$L:$L,'NSE - NIFTY Index Options'!$C:$C,$A67,'NSE - NIFTY Index Options'!$B:$B,E$4,'NSE - NIFTY Index Options'!$H:$H,"Monthly*")+SUMIFS('NSE - Other Index Options'!$L:$L,'NSE - Other Index Options'!$C:$C,$A67,'NSE - Other Index Options'!$B:$B,E$4,'NSE - Other Index Options'!$H:$H,"Monthly*")=0,"",SUMIFS('NSE - NIFTY Index Options'!$L:$L,'NSE - NIFTY Index Options'!$C:$C,$A67,'NSE - NIFTY Index Options'!$B:$B,E$4,'NSE - NIFTY Index Options'!$H:$H,"Monthly*")+SUMIFS('NSE - Other Index Options'!$L:$L,'NSE - Other Index Options'!$C:$C,$A67,'NSE - Other Index Options'!$B:$B,E$4,'NSE - Other Index Options'!$H:$H,"Monthly*"))</f>
        <v/>
      </c>
      <c r="F67" s="26" t="str">
        <f>IF(SUMIFS('NSE - NIFTY Index Options'!$L:$L,'NSE - NIFTY Index Options'!$C:$C,$A67,'NSE - NIFTY Index Options'!$B:$B,F$4,'NSE - NIFTY Index Options'!$H:$H,"Monthly*")+SUMIFS('NSE - Other Index Options'!$L:$L,'NSE - Other Index Options'!$C:$C,$A67,'NSE - Other Index Options'!$B:$B,F$4,'NSE - Other Index Options'!$H:$H,"Monthly*")=0,"",SUMIFS('NSE - NIFTY Index Options'!$L:$L,'NSE - NIFTY Index Options'!$C:$C,$A67,'NSE - NIFTY Index Options'!$B:$B,F$4,'NSE - NIFTY Index Options'!$H:$H,"Monthly*")+SUMIFS('NSE - Other Index Options'!$L:$L,'NSE - Other Index Options'!$C:$C,$A67,'NSE - Other Index Options'!$B:$B,F$4,'NSE - Other Index Options'!$H:$H,"Monthly*"))</f>
        <v/>
      </c>
      <c r="G67" s="26" t="str">
        <f>IF(SUMIFS('NSE - NIFTY Index Options'!$L:$L,'NSE - NIFTY Index Options'!$C:$C,$A67,'NSE - NIFTY Index Options'!$B:$B,G$4,'NSE - NIFTY Index Options'!$H:$H,"Monthly*")+SUMIFS('NSE - Other Index Options'!$L:$L,'NSE - Other Index Options'!$C:$C,$A67,'NSE - Other Index Options'!$B:$B,G$4,'NSE - Other Index Options'!$H:$H,"Monthly*")=0,"",SUMIFS('NSE - NIFTY Index Options'!$L:$L,'NSE - NIFTY Index Options'!$C:$C,$A67,'NSE - NIFTY Index Options'!$B:$B,G$4,'NSE - NIFTY Index Options'!$H:$H,"Monthly*")+SUMIFS('NSE - Other Index Options'!$L:$L,'NSE - Other Index Options'!$C:$C,$A67,'NSE - Other Index Options'!$B:$B,G$4,'NSE - Other Index Options'!$H:$H,"Monthly*"))</f>
        <v/>
      </c>
      <c r="H67" s="26" t="str">
        <f t="shared" si="1"/>
        <v/>
      </c>
    </row>
    <row r="68" spans="1:8" hidden="1" outlineLevel="1">
      <c r="A68" t="s">
        <v>89</v>
      </c>
      <c r="B68" s="26" t="str">
        <f>IF(SUMIFS('NSE - NIFTY Index Options'!$L:$L,'NSE - NIFTY Index Options'!$C:$C,$A68,'NSE - NIFTY Index Options'!$B:$B,B$4,'NSE - NIFTY Index Options'!$H:$H,"Monthly*")+SUMIFS('NSE - Other Index Options'!$L:$L,'NSE - Other Index Options'!$C:$C,$A68,'NSE - Other Index Options'!$B:$B,B$4,'NSE - Other Index Options'!$H:$H,"Monthly*")=0,"",SUMIFS('NSE - NIFTY Index Options'!$L:$L,'NSE - NIFTY Index Options'!$C:$C,$A68,'NSE - NIFTY Index Options'!$B:$B,B$4,'NSE - NIFTY Index Options'!$H:$H,"Monthly*")+SUMIFS('NSE - Other Index Options'!$L:$L,'NSE - Other Index Options'!$C:$C,$A68,'NSE - Other Index Options'!$B:$B,B$4,'NSE - Other Index Options'!$H:$H,"Monthly*"))</f>
        <v/>
      </c>
      <c r="C68" s="26" t="str">
        <f>IF(SUMIFS('NSE - NIFTY Index Options'!$L:$L,'NSE - NIFTY Index Options'!$C:$C,$A68,'NSE - NIFTY Index Options'!$B:$B,C$4,'NSE - NIFTY Index Options'!$H:$H,"Monthly*")+SUMIFS('NSE - Other Index Options'!$L:$L,'NSE - Other Index Options'!$C:$C,$A68,'NSE - Other Index Options'!$B:$B,C$4,'NSE - Other Index Options'!$H:$H,"Monthly*")=0,"",SUMIFS('NSE - NIFTY Index Options'!$L:$L,'NSE - NIFTY Index Options'!$C:$C,$A68,'NSE - NIFTY Index Options'!$B:$B,C$4,'NSE - NIFTY Index Options'!$H:$H,"Monthly*")+SUMIFS('NSE - Other Index Options'!$L:$L,'NSE - Other Index Options'!$C:$C,$A68,'NSE - Other Index Options'!$B:$B,C$4,'NSE - Other Index Options'!$H:$H,"Monthly*"))</f>
        <v/>
      </c>
      <c r="D68" s="26" t="str">
        <f>IF(SUMIFS('NSE - NIFTY Index Options'!$L:$L,'NSE - NIFTY Index Options'!$C:$C,$A68,'NSE - NIFTY Index Options'!$B:$B,D$4,'NSE - NIFTY Index Options'!$H:$H,"Monthly*")+SUMIFS('NSE - Other Index Options'!$L:$L,'NSE - Other Index Options'!$C:$C,$A68,'NSE - Other Index Options'!$B:$B,D$4,'NSE - Other Index Options'!$H:$H,"Monthly*")=0,"",SUMIFS('NSE - NIFTY Index Options'!$L:$L,'NSE - NIFTY Index Options'!$C:$C,$A68,'NSE - NIFTY Index Options'!$B:$B,D$4,'NSE - NIFTY Index Options'!$H:$H,"Monthly*")+SUMIFS('NSE - Other Index Options'!$L:$L,'NSE - Other Index Options'!$C:$C,$A68,'NSE - Other Index Options'!$B:$B,D$4,'NSE - Other Index Options'!$H:$H,"Monthly*"))</f>
        <v/>
      </c>
      <c r="E68" s="26" t="str">
        <f>IF(SUMIFS('NSE - NIFTY Index Options'!$L:$L,'NSE - NIFTY Index Options'!$C:$C,$A68,'NSE - NIFTY Index Options'!$B:$B,E$4,'NSE - NIFTY Index Options'!$H:$H,"Monthly*")+SUMIFS('NSE - Other Index Options'!$L:$L,'NSE - Other Index Options'!$C:$C,$A68,'NSE - Other Index Options'!$B:$B,E$4,'NSE - Other Index Options'!$H:$H,"Monthly*")=0,"",SUMIFS('NSE - NIFTY Index Options'!$L:$L,'NSE - NIFTY Index Options'!$C:$C,$A68,'NSE - NIFTY Index Options'!$B:$B,E$4,'NSE - NIFTY Index Options'!$H:$H,"Monthly*")+SUMIFS('NSE - Other Index Options'!$L:$L,'NSE - Other Index Options'!$C:$C,$A68,'NSE - Other Index Options'!$B:$B,E$4,'NSE - Other Index Options'!$H:$H,"Monthly*"))</f>
        <v/>
      </c>
      <c r="F68" s="26" t="str">
        <f>IF(SUMIFS('NSE - NIFTY Index Options'!$L:$L,'NSE - NIFTY Index Options'!$C:$C,$A68,'NSE - NIFTY Index Options'!$B:$B,F$4,'NSE - NIFTY Index Options'!$H:$H,"Monthly*")+SUMIFS('NSE - Other Index Options'!$L:$L,'NSE - Other Index Options'!$C:$C,$A68,'NSE - Other Index Options'!$B:$B,F$4,'NSE - Other Index Options'!$H:$H,"Monthly*")=0,"",SUMIFS('NSE - NIFTY Index Options'!$L:$L,'NSE - NIFTY Index Options'!$C:$C,$A68,'NSE - NIFTY Index Options'!$B:$B,F$4,'NSE - NIFTY Index Options'!$H:$H,"Monthly*")+SUMIFS('NSE - Other Index Options'!$L:$L,'NSE - Other Index Options'!$C:$C,$A68,'NSE - Other Index Options'!$B:$B,F$4,'NSE - Other Index Options'!$H:$H,"Monthly*"))</f>
        <v/>
      </c>
      <c r="G68" s="26" t="str">
        <f>IF(SUMIFS('NSE - NIFTY Index Options'!$L:$L,'NSE - NIFTY Index Options'!$C:$C,$A68,'NSE - NIFTY Index Options'!$B:$B,G$4,'NSE - NIFTY Index Options'!$H:$H,"Monthly*")+SUMIFS('NSE - Other Index Options'!$L:$L,'NSE - Other Index Options'!$C:$C,$A68,'NSE - Other Index Options'!$B:$B,G$4,'NSE - Other Index Options'!$H:$H,"Monthly*")=0,"",SUMIFS('NSE - NIFTY Index Options'!$L:$L,'NSE - NIFTY Index Options'!$C:$C,$A68,'NSE - NIFTY Index Options'!$B:$B,G$4,'NSE - NIFTY Index Options'!$H:$H,"Monthly*")+SUMIFS('NSE - Other Index Options'!$L:$L,'NSE - Other Index Options'!$C:$C,$A68,'NSE - Other Index Options'!$B:$B,G$4,'NSE - Other Index Options'!$H:$H,"Monthly*"))</f>
        <v/>
      </c>
      <c r="H68" s="26" t="str">
        <f t="shared" si="1"/>
        <v/>
      </c>
    </row>
    <row r="69" spans="1:8" hidden="1" outlineLevel="1">
      <c r="A69" t="s">
        <v>90</v>
      </c>
      <c r="B69" s="26" t="str">
        <f>IF(SUMIFS('NSE - NIFTY Index Options'!$L:$L,'NSE - NIFTY Index Options'!$C:$C,$A69,'NSE - NIFTY Index Options'!$B:$B,B$4,'NSE - NIFTY Index Options'!$H:$H,"Monthly*")+SUMIFS('NSE - Other Index Options'!$L:$L,'NSE - Other Index Options'!$C:$C,$A69,'NSE - Other Index Options'!$B:$B,B$4,'NSE - Other Index Options'!$H:$H,"Monthly*")=0,"",SUMIFS('NSE - NIFTY Index Options'!$L:$L,'NSE - NIFTY Index Options'!$C:$C,$A69,'NSE - NIFTY Index Options'!$B:$B,B$4,'NSE - NIFTY Index Options'!$H:$H,"Monthly*")+SUMIFS('NSE - Other Index Options'!$L:$L,'NSE - Other Index Options'!$C:$C,$A69,'NSE - Other Index Options'!$B:$B,B$4,'NSE - Other Index Options'!$H:$H,"Monthly*"))</f>
        <v/>
      </c>
      <c r="C69" s="26" t="str">
        <f>IF(SUMIFS('NSE - NIFTY Index Options'!$L:$L,'NSE - NIFTY Index Options'!$C:$C,$A69,'NSE - NIFTY Index Options'!$B:$B,C$4,'NSE - NIFTY Index Options'!$H:$H,"Monthly*")+SUMIFS('NSE - Other Index Options'!$L:$L,'NSE - Other Index Options'!$C:$C,$A69,'NSE - Other Index Options'!$B:$B,C$4,'NSE - Other Index Options'!$H:$H,"Monthly*")=0,"",SUMIFS('NSE - NIFTY Index Options'!$L:$L,'NSE - NIFTY Index Options'!$C:$C,$A69,'NSE - NIFTY Index Options'!$B:$B,C$4,'NSE - NIFTY Index Options'!$H:$H,"Monthly*")+SUMIFS('NSE - Other Index Options'!$L:$L,'NSE - Other Index Options'!$C:$C,$A69,'NSE - Other Index Options'!$B:$B,C$4,'NSE - Other Index Options'!$H:$H,"Monthly*"))</f>
        <v/>
      </c>
      <c r="D69" s="26" t="str">
        <f>IF(SUMIFS('NSE - NIFTY Index Options'!$L:$L,'NSE - NIFTY Index Options'!$C:$C,$A69,'NSE - NIFTY Index Options'!$B:$B,D$4,'NSE - NIFTY Index Options'!$H:$H,"Monthly*")+SUMIFS('NSE - Other Index Options'!$L:$L,'NSE - Other Index Options'!$C:$C,$A69,'NSE - Other Index Options'!$B:$B,D$4,'NSE - Other Index Options'!$H:$H,"Monthly*")=0,"",SUMIFS('NSE - NIFTY Index Options'!$L:$L,'NSE - NIFTY Index Options'!$C:$C,$A69,'NSE - NIFTY Index Options'!$B:$B,D$4,'NSE - NIFTY Index Options'!$H:$H,"Monthly*")+SUMIFS('NSE - Other Index Options'!$L:$L,'NSE - Other Index Options'!$C:$C,$A69,'NSE - Other Index Options'!$B:$B,D$4,'NSE - Other Index Options'!$H:$H,"Monthly*"))</f>
        <v/>
      </c>
      <c r="E69" s="26" t="str">
        <f>IF(SUMIFS('NSE - NIFTY Index Options'!$L:$L,'NSE - NIFTY Index Options'!$C:$C,$A69,'NSE - NIFTY Index Options'!$B:$B,E$4,'NSE - NIFTY Index Options'!$H:$H,"Monthly*")+SUMIFS('NSE - Other Index Options'!$L:$L,'NSE - Other Index Options'!$C:$C,$A69,'NSE - Other Index Options'!$B:$B,E$4,'NSE - Other Index Options'!$H:$H,"Monthly*")=0,"",SUMIFS('NSE - NIFTY Index Options'!$L:$L,'NSE - NIFTY Index Options'!$C:$C,$A69,'NSE - NIFTY Index Options'!$B:$B,E$4,'NSE - NIFTY Index Options'!$H:$H,"Monthly*")+SUMIFS('NSE - Other Index Options'!$L:$L,'NSE - Other Index Options'!$C:$C,$A69,'NSE - Other Index Options'!$B:$B,E$4,'NSE - Other Index Options'!$H:$H,"Monthly*"))</f>
        <v/>
      </c>
      <c r="F69" s="26" t="str">
        <f>IF(SUMIFS('NSE - NIFTY Index Options'!$L:$L,'NSE - NIFTY Index Options'!$C:$C,$A69,'NSE - NIFTY Index Options'!$B:$B,F$4,'NSE - NIFTY Index Options'!$H:$H,"Monthly*")+SUMIFS('NSE - Other Index Options'!$L:$L,'NSE - Other Index Options'!$C:$C,$A69,'NSE - Other Index Options'!$B:$B,F$4,'NSE - Other Index Options'!$H:$H,"Monthly*")=0,"",SUMIFS('NSE - NIFTY Index Options'!$L:$L,'NSE - NIFTY Index Options'!$C:$C,$A69,'NSE - NIFTY Index Options'!$B:$B,F$4,'NSE - NIFTY Index Options'!$H:$H,"Monthly*")+SUMIFS('NSE - Other Index Options'!$L:$L,'NSE - Other Index Options'!$C:$C,$A69,'NSE - Other Index Options'!$B:$B,F$4,'NSE - Other Index Options'!$H:$H,"Monthly*"))</f>
        <v/>
      </c>
      <c r="G69" s="26" t="str">
        <f>IF(SUMIFS('NSE - NIFTY Index Options'!$L:$L,'NSE - NIFTY Index Options'!$C:$C,$A69,'NSE - NIFTY Index Options'!$B:$B,G$4,'NSE - NIFTY Index Options'!$H:$H,"Monthly*")+SUMIFS('NSE - Other Index Options'!$L:$L,'NSE - Other Index Options'!$C:$C,$A69,'NSE - Other Index Options'!$B:$B,G$4,'NSE - Other Index Options'!$H:$H,"Monthly*")=0,"",SUMIFS('NSE - NIFTY Index Options'!$L:$L,'NSE - NIFTY Index Options'!$C:$C,$A69,'NSE - NIFTY Index Options'!$B:$B,G$4,'NSE - NIFTY Index Options'!$H:$H,"Monthly*")+SUMIFS('NSE - Other Index Options'!$L:$L,'NSE - Other Index Options'!$C:$C,$A69,'NSE - Other Index Options'!$B:$B,G$4,'NSE - Other Index Options'!$H:$H,"Monthly*"))</f>
        <v/>
      </c>
      <c r="H69" s="26" t="str">
        <f t="shared" ref="H69:H100" si="2">IF(SUM(B69:G69)=0,"",SUM(B69:G69))</f>
        <v/>
      </c>
    </row>
    <row r="70" spans="1:8" hidden="1" outlineLevel="1">
      <c r="A70" t="s">
        <v>91</v>
      </c>
      <c r="B70" s="26" t="str">
        <f>IF(SUMIFS('NSE - NIFTY Index Options'!$L:$L,'NSE - NIFTY Index Options'!$C:$C,$A70,'NSE - NIFTY Index Options'!$B:$B,B$4,'NSE - NIFTY Index Options'!$H:$H,"Monthly*")+SUMIFS('NSE - Other Index Options'!$L:$L,'NSE - Other Index Options'!$C:$C,$A70,'NSE - Other Index Options'!$B:$B,B$4,'NSE - Other Index Options'!$H:$H,"Monthly*")=0,"",SUMIFS('NSE - NIFTY Index Options'!$L:$L,'NSE - NIFTY Index Options'!$C:$C,$A70,'NSE - NIFTY Index Options'!$B:$B,B$4,'NSE - NIFTY Index Options'!$H:$H,"Monthly*")+SUMIFS('NSE - Other Index Options'!$L:$L,'NSE - Other Index Options'!$C:$C,$A70,'NSE - Other Index Options'!$B:$B,B$4,'NSE - Other Index Options'!$H:$H,"Monthly*"))</f>
        <v/>
      </c>
      <c r="C70" s="26" t="str">
        <f>IF(SUMIFS('NSE - NIFTY Index Options'!$L:$L,'NSE - NIFTY Index Options'!$C:$C,$A70,'NSE - NIFTY Index Options'!$B:$B,C$4,'NSE - NIFTY Index Options'!$H:$H,"Monthly*")+SUMIFS('NSE - Other Index Options'!$L:$L,'NSE - Other Index Options'!$C:$C,$A70,'NSE - Other Index Options'!$B:$B,C$4,'NSE - Other Index Options'!$H:$H,"Monthly*")=0,"",SUMIFS('NSE - NIFTY Index Options'!$L:$L,'NSE - NIFTY Index Options'!$C:$C,$A70,'NSE - NIFTY Index Options'!$B:$B,C$4,'NSE - NIFTY Index Options'!$H:$H,"Monthly*")+SUMIFS('NSE - Other Index Options'!$L:$L,'NSE - Other Index Options'!$C:$C,$A70,'NSE - Other Index Options'!$B:$B,C$4,'NSE - Other Index Options'!$H:$H,"Monthly*"))</f>
        <v/>
      </c>
      <c r="D70" s="26" t="str">
        <f>IF(SUMIFS('NSE - NIFTY Index Options'!$L:$L,'NSE - NIFTY Index Options'!$C:$C,$A70,'NSE - NIFTY Index Options'!$B:$B,D$4,'NSE - NIFTY Index Options'!$H:$H,"Monthly*")+SUMIFS('NSE - Other Index Options'!$L:$L,'NSE - Other Index Options'!$C:$C,$A70,'NSE - Other Index Options'!$B:$B,D$4,'NSE - Other Index Options'!$H:$H,"Monthly*")=0,"",SUMIFS('NSE - NIFTY Index Options'!$L:$L,'NSE - NIFTY Index Options'!$C:$C,$A70,'NSE - NIFTY Index Options'!$B:$B,D$4,'NSE - NIFTY Index Options'!$H:$H,"Monthly*")+SUMIFS('NSE - Other Index Options'!$L:$L,'NSE - Other Index Options'!$C:$C,$A70,'NSE - Other Index Options'!$B:$B,D$4,'NSE - Other Index Options'!$H:$H,"Monthly*"))</f>
        <v/>
      </c>
      <c r="E70" s="26" t="str">
        <f>IF(SUMIFS('NSE - NIFTY Index Options'!$L:$L,'NSE - NIFTY Index Options'!$C:$C,$A70,'NSE - NIFTY Index Options'!$B:$B,E$4,'NSE - NIFTY Index Options'!$H:$H,"Monthly*")+SUMIFS('NSE - Other Index Options'!$L:$L,'NSE - Other Index Options'!$C:$C,$A70,'NSE - Other Index Options'!$B:$B,E$4,'NSE - Other Index Options'!$H:$H,"Monthly*")=0,"",SUMIFS('NSE - NIFTY Index Options'!$L:$L,'NSE - NIFTY Index Options'!$C:$C,$A70,'NSE - NIFTY Index Options'!$B:$B,E$4,'NSE - NIFTY Index Options'!$H:$H,"Monthly*")+SUMIFS('NSE - Other Index Options'!$L:$L,'NSE - Other Index Options'!$C:$C,$A70,'NSE - Other Index Options'!$B:$B,E$4,'NSE - Other Index Options'!$H:$H,"Monthly*"))</f>
        <v/>
      </c>
      <c r="F70" s="26" t="str">
        <f>IF(SUMIFS('NSE - NIFTY Index Options'!$L:$L,'NSE - NIFTY Index Options'!$C:$C,$A70,'NSE - NIFTY Index Options'!$B:$B,F$4,'NSE - NIFTY Index Options'!$H:$H,"Monthly*")+SUMIFS('NSE - Other Index Options'!$L:$L,'NSE - Other Index Options'!$C:$C,$A70,'NSE - Other Index Options'!$B:$B,F$4,'NSE - Other Index Options'!$H:$H,"Monthly*")=0,"",SUMIFS('NSE - NIFTY Index Options'!$L:$L,'NSE - NIFTY Index Options'!$C:$C,$A70,'NSE - NIFTY Index Options'!$B:$B,F$4,'NSE - NIFTY Index Options'!$H:$H,"Monthly*")+SUMIFS('NSE - Other Index Options'!$L:$L,'NSE - Other Index Options'!$C:$C,$A70,'NSE - Other Index Options'!$B:$B,F$4,'NSE - Other Index Options'!$H:$H,"Monthly*"))</f>
        <v/>
      </c>
      <c r="G70" s="26" t="str">
        <f>IF(SUMIFS('NSE - NIFTY Index Options'!$L:$L,'NSE - NIFTY Index Options'!$C:$C,$A70,'NSE - NIFTY Index Options'!$B:$B,G$4,'NSE - NIFTY Index Options'!$H:$H,"Monthly*")+SUMIFS('NSE - Other Index Options'!$L:$L,'NSE - Other Index Options'!$C:$C,$A70,'NSE - Other Index Options'!$B:$B,G$4,'NSE - Other Index Options'!$H:$H,"Monthly*")=0,"",SUMIFS('NSE - NIFTY Index Options'!$L:$L,'NSE - NIFTY Index Options'!$C:$C,$A70,'NSE - NIFTY Index Options'!$B:$B,G$4,'NSE - NIFTY Index Options'!$H:$H,"Monthly*")+SUMIFS('NSE - Other Index Options'!$L:$L,'NSE - Other Index Options'!$C:$C,$A70,'NSE - Other Index Options'!$B:$B,G$4,'NSE - Other Index Options'!$H:$H,"Monthly*"))</f>
        <v/>
      </c>
      <c r="H70" s="26" t="str">
        <f t="shared" si="2"/>
        <v/>
      </c>
    </row>
    <row r="71" spans="1:8" hidden="1" outlineLevel="1">
      <c r="A71" t="s">
        <v>92</v>
      </c>
      <c r="B71" s="26" t="str">
        <f>IF(SUMIFS('NSE - NIFTY Index Options'!$L:$L,'NSE - NIFTY Index Options'!$C:$C,$A71,'NSE - NIFTY Index Options'!$B:$B,B$4,'NSE - NIFTY Index Options'!$H:$H,"Monthly*")+SUMIFS('NSE - Other Index Options'!$L:$L,'NSE - Other Index Options'!$C:$C,$A71,'NSE - Other Index Options'!$B:$B,B$4,'NSE - Other Index Options'!$H:$H,"Monthly*")=0,"",SUMIFS('NSE - NIFTY Index Options'!$L:$L,'NSE - NIFTY Index Options'!$C:$C,$A71,'NSE - NIFTY Index Options'!$B:$B,B$4,'NSE - NIFTY Index Options'!$H:$H,"Monthly*")+SUMIFS('NSE - Other Index Options'!$L:$L,'NSE - Other Index Options'!$C:$C,$A71,'NSE - Other Index Options'!$B:$B,B$4,'NSE - Other Index Options'!$H:$H,"Monthly*"))</f>
        <v/>
      </c>
      <c r="C71" s="26" t="str">
        <f>IF(SUMIFS('NSE - NIFTY Index Options'!$L:$L,'NSE - NIFTY Index Options'!$C:$C,$A71,'NSE - NIFTY Index Options'!$B:$B,C$4,'NSE - NIFTY Index Options'!$H:$H,"Monthly*")+SUMIFS('NSE - Other Index Options'!$L:$L,'NSE - Other Index Options'!$C:$C,$A71,'NSE - Other Index Options'!$B:$B,C$4,'NSE - Other Index Options'!$H:$H,"Monthly*")=0,"",SUMIFS('NSE - NIFTY Index Options'!$L:$L,'NSE - NIFTY Index Options'!$C:$C,$A71,'NSE - NIFTY Index Options'!$B:$B,C$4,'NSE - NIFTY Index Options'!$H:$H,"Monthly*")+SUMIFS('NSE - Other Index Options'!$L:$L,'NSE - Other Index Options'!$C:$C,$A71,'NSE - Other Index Options'!$B:$B,C$4,'NSE - Other Index Options'!$H:$H,"Monthly*"))</f>
        <v/>
      </c>
      <c r="D71" s="26" t="str">
        <f>IF(SUMIFS('NSE - NIFTY Index Options'!$L:$L,'NSE - NIFTY Index Options'!$C:$C,$A71,'NSE - NIFTY Index Options'!$B:$B,D$4,'NSE - NIFTY Index Options'!$H:$H,"Monthly*")+SUMIFS('NSE - Other Index Options'!$L:$L,'NSE - Other Index Options'!$C:$C,$A71,'NSE - Other Index Options'!$B:$B,D$4,'NSE - Other Index Options'!$H:$H,"Monthly*")=0,"",SUMIFS('NSE - NIFTY Index Options'!$L:$L,'NSE - NIFTY Index Options'!$C:$C,$A71,'NSE - NIFTY Index Options'!$B:$B,D$4,'NSE - NIFTY Index Options'!$H:$H,"Monthly*")+SUMIFS('NSE - Other Index Options'!$L:$L,'NSE - Other Index Options'!$C:$C,$A71,'NSE - Other Index Options'!$B:$B,D$4,'NSE - Other Index Options'!$H:$H,"Monthly*"))</f>
        <v/>
      </c>
      <c r="E71" s="26" t="str">
        <f>IF(SUMIFS('NSE - NIFTY Index Options'!$L:$L,'NSE - NIFTY Index Options'!$C:$C,$A71,'NSE - NIFTY Index Options'!$B:$B,E$4,'NSE - NIFTY Index Options'!$H:$H,"Monthly*")+SUMIFS('NSE - Other Index Options'!$L:$L,'NSE - Other Index Options'!$C:$C,$A71,'NSE - Other Index Options'!$B:$B,E$4,'NSE - Other Index Options'!$H:$H,"Monthly*")=0,"",SUMIFS('NSE - NIFTY Index Options'!$L:$L,'NSE - NIFTY Index Options'!$C:$C,$A71,'NSE - NIFTY Index Options'!$B:$B,E$4,'NSE - NIFTY Index Options'!$H:$H,"Monthly*")+SUMIFS('NSE - Other Index Options'!$L:$L,'NSE - Other Index Options'!$C:$C,$A71,'NSE - Other Index Options'!$B:$B,E$4,'NSE - Other Index Options'!$H:$H,"Monthly*"))</f>
        <v/>
      </c>
      <c r="F71" s="26" t="str">
        <f>IF(SUMIFS('NSE - NIFTY Index Options'!$L:$L,'NSE - NIFTY Index Options'!$C:$C,$A71,'NSE - NIFTY Index Options'!$B:$B,F$4,'NSE - NIFTY Index Options'!$H:$H,"Monthly*")+SUMIFS('NSE - Other Index Options'!$L:$L,'NSE - Other Index Options'!$C:$C,$A71,'NSE - Other Index Options'!$B:$B,F$4,'NSE - Other Index Options'!$H:$H,"Monthly*")=0,"",SUMIFS('NSE - NIFTY Index Options'!$L:$L,'NSE - NIFTY Index Options'!$C:$C,$A71,'NSE - NIFTY Index Options'!$B:$B,F$4,'NSE - NIFTY Index Options'!$H:$H,"Monthly*")+SUMIFS('NSE - Other Index Options'!$L:$L,'NSE - Other Index Options'!$C:$C,$A71,'NSE - Other Index Options'!$B:$B,F$4,'NSE - Other Index Options'!$H:$H,"Monthly*"))</f>
        <v/>
      </c>
      <c r="G71" s="26" t="str">
        <f>IF(SUMIFS('NSE - NIFTY Index Options'!$L:$L,'NSE - NIFTY Index Options'!$C:$C,$A71,'NSE - NIFTY Index Options'!$B:$B,G$4,'NSE - NIFTY Index Options'!$H:$H,"Monthly*")+SUMIFS('NSE - Other Index Options'!$L:$L,'NSE - Other Index Options'!$C:$C,$A71,'NSE - Other Index Options'!$B:$B,G$4,'NSE - Other Index Options'!$H:$H,"Monthly*")=0,"",SUMIFS('NSE - NIFTY Index Options'!$L:$L,'NSE - NIFTY Index Options'!$C:$C,$A71,'NSE - NIFTY Index Options'!$B:$B,G$4,'NSE - NIFTY Index Options'!$H:$H,"Monthly*")+SUMIFS('NSE - Other Index Options'!$L:$L,'NSE - Other Index Options'!$C:$C,$A71,'NSE - Other Index Options'!$B:$B,G$4,'NSE - Other Index Options'!$H:$H,"Monthly*"))</f>
        <v/>
      </c>
      <c r="H71" s="26" t="str">
        <f t="shared" si="2"/>
        <v/>
      </c>
    </row>
    <row r="72" spans="1:8" hidden="1" outlineLevel="1">
      <c r="A72" t="s">
        <v>93</v>
      </c>
      <c r="B72" s="26" t="str">
        <f>IF(SUMIFS('NSE - NIFTY Index Options'!$L:$L,'NSE - NIFTY Index Options'!$C:$C,$A72,'NSE - NIFTY Index Options'!$B:$B,B$4,'NSE - NIFTY Index Options'!$H:$H,"Monthly*")+SUMIFS('NSE - Other Index Options'!$L:$L,'NSE - Other Index Options'!$C:$C,$A72,'NSE - Other Index Options'!$B:$B,B$4,'NSE - Other Index Options'!$H:$H,"Monthly*")=0,"",SUMIFS('NSE - NIFTY Index Options'!$L:$L,'NSE - NIFTY Index Options'!$C:$C,$A72,'NSE - NIFTY Index Options'!$B:$B,B$4,'NSE - NIFTY Index Options'!$H:$H,"Monthly*")+SUMIFS('NSE - Other Index Options'!$L:$L,'NSE - Other Index Options'!$C:$C,$A72,'NSE - Other Index Options'!$B:$B,B$4,'NSE - Other Index Options'!$H:$H,"Monthly*"))</f>
        <v/>
      </c>
      <c r="C72" s="26" t="str">
        <f>IF(SUMIFS('NSE - NIFTY Index Options'!$L:$L,'NSE - NIFTY Index Options'!$C:$C,$A72,'NSE - NIFTY Index Options'!$B:$B,C$4,'NSE - NIFTY Index Options'!$H:$H,"Monthly*")+SUMIFS('NSE - Other Index Options'!$L:$L,'NSE - Other Index Options'!$C:$C,$A72,'NSE - Other Index Options'!$B:$B,C$4,'NSE - Other Index Options'!$H:$H,"Monthly*")=0,"",SUMIFS('NSE - NIFTY Index Options'!$L:$L,'NSE - NIFTY Index Options'!$C:$C,$A72,'NSE - NIFTY Index Options'!$B:$B,C$4,'NSE - NIFTY Index Options'!$H:$H,"Monthly*")+SUMIFS('NSE - Other Index Options'!$L:$L,'NSE - Other Index Options'!$C:$C,$A72,'NSE - Other Index Options'!$B:$B,C$4,'NSE - Other Index Options'!$H:$H,"Monthly*"))</f>
        <v/>
      </c>
      <c r="D72" s="26" t="str">
        <f>IF(SUMIFS('NSE - NIFTY Index Options'!$L:$L,'NSE - NIFTY Index Options'!$C:$C,$A72,'NSE - NIFTY Index Options'!$B:$B,D$4,'NSE - NIFTY Index Options'!$H:$H,"Monthly*")+SUMIFS('NSE - Other Index Options'!$L:$L,'NSE - Other Index Options'!$C:$C,$A72,'NSE - Other Index Options'!$B:$B,D$4,'NSE - Other Index Options'!$H:$H,"Monthly*")=0,"",SUMIFS('NSE - NIFTY Index Options'!$L:$L,'NSE - NIFTY Index Options'!$C:$C,$A72,'NSE - NIFTY Index Options'!$B:$B,D$4,'NSE - NIFTY Index Options'!$H:$H,"Monthly*")+SUMIFS('NSE - Other Index Options'!$L:$L,'NSE - Other Index Options'!$C:$C,$A72,'NSE - Other Index Options'!$B:$B,D$4,'NSE - Other Index Options'!$H:$H,"Monthly*"))</f>
        <v/>
      </c>
      <c r="E72" s="26" t="str">
        <f>IF(SUMIFS('NSE - NIFTY Index Options'!$L:$L,'NSE - NIFTY Index Options'!$C:$C,$A72,'NSE - NIFTY Index Options'!$B:$B,E$4,'NSE - NIFTY Index Options'!$H:$H,"Monthly*")+SUMIFS('NSE - Other Index Options'!$L:$L,'NSE - Other Index Options'!$C:$C,$A72,'NSE - Other Index Options'!$B:$B,E$4,'NSE - Other Index Options'!$H:$H,"Monthly*")=0,"",SUMIFS('NSE - NIFTY Index Options'!$L:$L,'NSE - NIFTY Index Options'!$C:$C,$A72,'NSE - NIFTY Index Options'!$B:$B,E$4,'NSE - NIFTY Index Options'!$H:$H,"Monthly*")+SUMIFS('NSE - Other Index Options'!$L:$L,'NSE - Other Index Options'!$C:$C,$A72,'NSE - Other Index Options'!$B:$B,E$4,'NSE - Other Index Options'!$H:$H,"Monthly*"))</f>
        <v/>
      </c>
      <c r="F72" s="26" t="str">
        <f>IF(SUMIFS('NSE - NIFTY Index Options'!$L:$L,'NSE - NIFTY Index Options'!$C:$C,$A72,'NSE - NIFTY Index Options'!$B:$B,F$4,'NSE - NIFTY Index Options'!$H:$H,"Monthly*")+SUMIFS('NSE - Other Index Options'!$L:$L,'NSE - Other Index Options'!$C:$C,$A72,'NSE - Other Index Options'!$B:$B,F$4,'NSE - Other Index Options'!$H:$H,"Monthly*")=0,"",SUMIFS('NSE - NIFTY Index Options'!$L:$L,'NSE - NIFTY Index Options'!$C:$C,$A72,'NSE - NIFTY Index Options'!$B:$B,F$4,'NSE - NIFTY Index Options'!$H:$H,"Monthly*")+SUMIFS('NSE - Other Index Options'!$L:$L,'NSE - Other Index Options'!$C:$C,$A72,'NSE - Other Index Options'!$B:$B,F$4,'NSE - Other Index Options'!$H:$H,"Monthly*"))</f>
        <v/>
      </c>
      <c r="G72" s="26" t="str">
        <f>IF(SUMIFS('NSE - NIFTY Index Options'!$L:$L,'NSE - NIFTY Index Options'!$C:$C,$A72,'NSE - NIFTY Index Options'!$B:$B,G$4,'NSE - NIFTY Index Options'!$H:$H,"Monthly*")+SUMIFS('NSE - Other Index Options'!$L:$L,'NSE - Other Index Options'!$C:$C,$A72,'NSE - Other Index Options'!$B:$B,G$4,'NSE - Other Index Options'!$H:$H,"Monthly*")=0,"",SUMIFS('NSE - NIFTY Index Options'!$L:$L,'NSE - NIFTY Index Options'!$C:$C,$A72,'NSE - NIFTY Index Options'!$B:$B,G$4,'NSE - NIFTY Index Options'!$H:$H,"Monthly*")+SUMIFS('NSE - Other Index Options'!$L:$L,'NSE - Other Index Options'!$C:$C,$A72,'NSE - Other Index Options'!$B:$B,G$4,'NSE - Other Index Options'!$H:$H,"Monthly*"))</f>
        <v/>
      </c>
      <c r="H72" s="26" t="str">
        <f t="shared" si="2"/>
        <v/>
      </c>
    </row>
    <row r="73" spans="1:8" hidden="1" outlineLevel="1">
      <c r="A73" t="s">
        <v>94</v>
      </c>
      <c r="B73" s="26" t="str">
        <f>IF(SUMIFS('NSE - NIFTY Index Options'!$L:$L,'NSE - NIFTY Index Options'!$C:$C,$A73,'NSE - NIFTY Index Options'!$B:$B,B$4,'NSE - NIFTY Index Options'!$H:$H,"Monthly*")+SUMIFS('NSE - Other Index Options'!$L:$L,'NSE - Other Index Options'!$C:$C,$A73,'NSE - Other Index Options'!$B:$B,B$4,'NSE - Other Index Options'!$H:$H,"Monthly*")=0,"",SUMIFS('NSE - NIFTY Index Options'!$L:$L,'NSE - NIFTY Index Options'!$C:$C,$A73,'NSE - NIFTY Index Options'!$B:$B,B$4,'NSE - NIFTY Index Options'!$H:$H,"Monthly*")+SUMIFS('NSE - Other Index Options'!$L:$L,'NSE - Other Index Options'!$C:$C,$A73,'NSE - Other Index Options'!$B:$B,B$4,'NSE - Other Index Options'!$H:$H,"Monthly*"))</f>
        <v/>
      </c>
      <c r="C73" s="26" t="str">
        <f>IF(SUMIFS('NSE - NIFTY Index Options'!$L:$L,'NSE - NIFTY Index Options'!$C:$C,$A73,'NSE - NIFTY Index Options'!$B:$B,C$4,'NSE - NIFTY Index Options'!$H:$H,"Monthly*")+SUMIFS('NSE - Other Index Options'!$L:$L,'NSE - Other Index Options'!$C:$C,$A73,'NSE - Other Index Options'!$B:$B,C$4,'NSE - Other Index Options'!$H:$H,"Monthly*")=0,"",SUMIFS('NSE - NIFTY Index Options'!$L:$L,'NSE - NIFTY Index Options'!$C:$C,$A73,'NSE - NIFTY Index Options'!$B:$B,C$4,'NSE - NIFTY Index Options'!$H:$H,"Monthly*")+SUMIFS('NSE - Other Index Options'!$L:$L,'NSE - Other Index Options'!$C:$C,$A73,'NSE - Other Index Options'!$B:$B,C$4,'NSE - Other Index Options'!$H:$H,"Monthly*"))</f>
        <v/>
      </c>
      <c r="D73" s="26" t="str">
        <f>IF(SUMIFS('NSE - NIFTY Index Options'!$L:$L,'NSE - NIFTY Index Options'!$C:$C,$A73,'NSE - NIFTY Index Options'!$B:$B,D$4,'NSE - NIFTY Index Options'!$H:$H,"Monthly*")+SUMIFS('NSE - Other Index Options'!$L:$L,'NSE - Other Index Options'!$C:$C,$A73,'NSE - Other Index Options'!$B:$B,D$4,'NSE - Other Index Options'!$H:$H,"Monthly*")=0,"",SUMIFS('NSE - NIFTY Index Options'!$L:$L,'NSE - NIFTY Index Options'!$C:$C,$A73,'NSE - NIFTY Index Options'!$B:$B,D$4,'NSE - NIFTY Index Options'!$H:$H,"Monthly*")+SUMIFS('NSE - Other Index Options'!$L:$L,'NSE - Other Index Options'!$C:$C,$A73,'NSE - Other Index Options'!$B:$B,D$4,'NSE - Other Index Options'!$H:$H,"Monthly*"))</f>
        <v/>
      </c>
      <c r="E73" s="26" t="str">
        <f>IF(SUMIFS('NSE - NIFTY Index Options'!$L:$L,'NSE - NIFTY Index Options'!$C:$C,$A73,'NSE - NIFTY Index Options'!$B:$B,E$4,'NSE - NIFTY Index Options'!$H:$H,"Monthly*")+SUMIFS('NSE - Other Index Options'!$L:$L,'NSE - Other Index Options'!$C:$C,$A73,'NSE - Other Index Options'!$B:$B,E$4,'NSE - Other Index Options'!$H:$H,"Monthly*")=0,"",SUMIFS('NSE - NIFTY Index Options'!$L:$L,'NSE - NIFTY Index Options'!$C:$C,$A73,'NSE - NIFTY Index Options'!$B:$B,E$4,'NSE - NIFTY Index Options'!$H:$H,"Monthly*")+SUMIFS('NSE - Other Index Options'!$L:$L,'NSE - Other Index Options'!$C:$C,$A73,'NSE - Other Index Options'!$B:$B,E$4,'NSE - Other Index Options'!$H:$H,"Monthly*"))</f>
        <v/>
      </c>
      <c r="F73" s="26" t="str">
        <f>IF(SUMIFS('NSE - NIFTY Index Options'!$L:$L,'NSE - NIFTY Index Options'!$C:$C,$A73,'NSE - NIFTY Index Options'!$B:$B,F$4,'NSE - NIFTY Index Options'!$H:$H,"Monthly*")+SUMIFS('NSE - Other Index Options'!$L:$L,'NSE - Other Index Options'!$C:$C,$A73,'NSE - Other Index Options'!$B:$B,F$4,'NSE - Other Index Options'!$H:$H,"Monthly*")=0,"",SUMIFS('NSE - NIFTY Index Options'!$L:$L,'NSE - NIFTY Index Options'!$C:$C,$A73,'NSE - NIFTY Index Options'!$B:$B,F$4,'NSE - NIFTY Index Options'!$H:$H,"Monthly*")+SUMIFS('NSE - Other Index Options'!$L:$L,'NSE - Other Index Options'!$C:$C,$A73,'NSE - Other Index Options'!$B:$B,F$4,'NSE - Other Index Options'!$H:$H,"Monthly*"))</f>
        <v/>
      </c>
      <c r="G73" s="26" t="str">
        <f>IF(SUMIFS('NSE - NIFTY Index Options'!$L:$L,'NSE - NIFTY Index Options'!$C:$C,$A73,'NSE - NIFTY Index Options'!$B:$B,G$4,'NSE - NIFTY Index Options'!$H:$H,"Monthly*")+SUMIFS('NSE - Other Index Options'!$L:$L,'NSE - Other Index Options'!$C:$C,$A73,'NSE - Other Index Options'!$B:$B,G$4,'NSE - Other Index Options'!$H:$H,"Monthly*")=0,"",SUMIFS('NSE - NIFTY Index Options'!$L:$L,'NSE - NIFTY Index Options'!$C:$C,$A73,'NSE - NIFTY Index Options'!$B:$B,G$4,'NSE - NIFTY Index Options'!$H:$H,"Monthly*")+SUMIFS('NSE - Other Index Options'!$L:$L,'NSE - Other Index Options'!$C:$C,$A73,'NSE - Other Index Options'!$B:$B,G$4,'NSE - Other Index Options'!$H:$H,"Monthly*"))</f>
        <v/>
      </c>
      <c r="H73" s="26" t="str">
        <f t="shared" si="2"/>
        <v/>
      </c>
    </row>
    <row r="74" spans="1:8" hidden="1" outlineLevel="1">
      <c r="A74" t="s">
        <v>95</v>
      </c>
      <c r="B74" s="26" t="str">
        <f>IF(SUMIFS('NSE - NIFTY Index Options'!$L:$L,'NSE - NIFTY Index Options'!$C:$C,$A74,'NSE - NIFTY Index Options'!$B:$B,B$4,'NSE - NIFTY Index Options'!$H:$H,"Monthly*")+SUMIFS('NSE - Other Index Options'!$L:$L,'NSE - Other Index Options'!$C:$C,$A74,'NSE - Other Index Options'!$B:$B,B$4,'NSE - Other Index Options'!$H:$H,"Monthly*")=0,"",SUMIFS('NSE - NIFTY Index Options'!$L:$L,'NSE - NIFTY Index Options'!$C:$C,$A74,'NSE - NIFTY Index Options'!$B:$B,B$4,'NSE - NIFTY Index Options'!$H:$H,"Monthly*")+SUMIFS('NSE - Other Index Options'!$L:$L,'NSE - Other Index Options'!$C:$C,$A74,'NSE - Other Index Options'!$B:$B,B$4,'NSE - Other Index Options'!$H:$H,"Monthly*"))</f>
        <v/>
      </c>
      <c r="C74" s="26" t="str">
        <f>IF(SUMIFS('NSE - NIFTY Index Options'!$L:$L,'NSE - NIFTY Index Options'!$C:$C,$A74,'NSE - NIFTY Index Options'!$B:$B,C$4,'NSE - NIFTY Index Options'!$H:$H,"Monthly*")+SUMIFS('NSE - Other Index Options'!$L:$L,'NSE - Other Index Options'!$C:$C,$A74,'NSE - Other Index Options'!$B:$B,C$4,'NSE - Other Index Options'!$H:$H,"Monthly*")=0,"",SUMIFS('NSE - NIFTY Index Options'!$L:$L,'NSE - NIFTY Index Options'!$C:$C,$A74,'NSE - NIFTY Index Options'!$B:$B,C$4,'NSE - NIFTY Index Options'!$H:$H,"Monthly*")+SUMIFS('NSE - Other Index Options'!$L:$L,'NSE - Other Index Options'!$C:$C,$A74,'NSE - Other Index Options'!$B:$B,C$4,'NSE - Other Index Options'!$H:$H,"Monthly*"))</f>
        <v/>
      </c>
      <c r="D74" s="26" t="str">
        <f>IF(SUMIFS('NSE - NIFTY Index Options'!$L:$L,'NSE - NIFTY Index Options'!$C:$C,$A74,'NSE - NIFTY Index Options'!$B:$B,D$4,'NSE - NIFTY Index Options'!$H:$H,"Monthly*")+SUMIFS('NSE - Other Index Options'!$L:$L,'NSE - Other Index Options'!$C:$C,$A74,'NSE - Other Index Options'!$B:$B,D$4,'NSE - Other Index Options'!$H:$H,"Monthly*")=0,"",SUMIFS('NSE - NIFTY Index Options'!$L:$L,'NSE - NIFTY Index Options'!$C:$C,$A74,'NSE - NIFTY Index Options'!$B:$B,D$4,'NSE - NIFTY Index Options'!$H:$H,"Monthly*")+SUMIFS('NSE - Other Index Options'!$L:$L,'NSE - Other Index Options'!$C:$C,$A74,'NSE - Other Index Options'!$B:$B,D$4,'NSE - Other Index Options'!$H:$H,"Monthly*"))</f>
        <v/>
      </c>
      <c r="E74" s="26" t="str">
        <f>IF(SUMIFS('NSE - NIFTY Index Options'!$L:$L,'NSE - NIFTY Index Options'!$C:$C,$A74,'NSE - NIFTY Index Options'!$B:$B,E$4,'NSE - NIFTY Index Options'!$H:$H,"Monthly*")+SUMIFS('NSE - Other Index Options'!$L:$L,'NSE - Other Index Options'!$C:$C,$A74,'NSE - Other Index Options'!$B:$B,E$4,'NSE - Other Index Options'!$H:$H,"Monthly*")=0,"",SUMIFS('NSE - NIFTY Index Options'!$L:$L,'NSE - NIFTY Index Options'!$C:$C,$A74,'NSE - NIFTY Index Options'!$B:$B,E$4,'NSE - NIFTY Index Options'!$H:$H,"Monthly*")+SUMIFS('NSE - Other Index Options'!$L:$L,'NSE - Other Index Options'!$C:$C,$A74,'NSE - Other Index Options'!$B:$B,E$4,'NSE - Other Index Options'!$H:$H,"Monthly*"))</f>
        <v/>
      </c>
      <c r="F74" s="26" t="str">
        <f>IF(SUMIFS('NSE - NIFTY Index Options'!$L:$L,'NSE - NIFTY Index Options'!$C:$C,$A74,'NSE - NIFTY Index Options'!$B:$B,F$4,'NSE - NIFTY Index Options'!$H:$H,"Monthly*")+SUMIFS('NSE - Other Index Options'!$L:$L,'NSE - Other Index Options'!$C:$C,$A74,'NSE - Other Index Options'!$B:$B,F$4,'NSE - Other Index Options'!$H:$H,"Monthly*")=0,"",SUMIFS('NSE - NIFTY Index Options'!$L:$L,'NSE - NIFTY Index Options'!$C:$C,$A74,'NSE - NIFTY Index Options'!$B:$B,F$4,'NSE - NIFTY Index Options'!$H:$H,"Monthly*")+SUMIFS('NSE - Other Index Options'!$L:$L,'NSE - Other Index Options'!$C:$C,$A74,'NSE - Other Index Options'!$B:$B,F$4,'NSE - Other Index Options'!$H:$H,"Monthly*"))</f>
        <v/>
      </c>
      <c r="G74" s="26" t="str">
        <f>IF(SUMIFS('NSE - NIFTY Index Options'!$L:$L,'NSE - NIFTY Index Options'!$C:$C,$A74,'NSE - NIFTY Index Options'!$B:$B,G$4,'NSE - NIFTY Index Options'!$H:$H,"Monthly*")+SUMIFS('NSE - Other Index Options'!$L:$L,'NSE - Other Index Options'!$C:$C,$A74,'NSE - Other Index Options'!$B:$B,G$4,'NSE - Other Index Options'!$H:$H,"Monthly*")=0,"",SUMIFS('NSE - NIFTY Index Options'!$L:$L,'NSE - NIFTY Index Options'!$C:$C,$A74,'NSE - NIFTY Index Options'!$B:$B,G$4,'NSE - NIFTY Index Options'!$H:$H,"Monthly*")+SUMIFS('NSE - Other Index Options'!$L:$L,'NSE - Other Index Options'!$C:$C,$A74,'NSE - Other Index Options'!$B:$B,G$4,'NSE - Other Index Options'!$H:$H,"Monthly*"))</f>
        <v/>
      </c>
      <c r="H74" s="26" t="str">
        <f t="shared" si="2"/>
        <v/>
      </c>
    </row>
    <row r="75" spans="1:8" hidden="1" outlineLevel="1">
      <c r="A75" t="s">
        <v>96</v>
      </c>
      <c r="B75" s="26" t="str">
        <f>IF(SUMIFS('NSE - NIFTY Index Options'!$L:$L,'NSE - NIFTY Index Options'!$C:$C,$A75,'NSE - NIFTY Index Options'!$B:$B,B$4,'NSE - NIFTY Index Options'!$H:$H,"Monthly*")+SUMIFS('NSE - Other Index Options'!$L:$L,'NSE - Other Index Options'!$C:$C,$A75,'NSE - Other Index Options'!$B:$B,B$4,'NSE - Other Index Options'!$H:$H,"Monthly*")=0,"",SUMIFS('NSE - NIFTY Index Options'!$L:$L,'NSE - NIFTY Index Options'!$C:$C,$A75,'NSE - NIFTY Index Options'!$B:$B,B$4,'NSE - NIFTY Index Options'!$H:$H,"Monthly*")+SUMIFS('NSE - Other Index Options'!$L:$L,'NSE - Other Index Options'!$C:$C,$A75,'NSE - Other Index Options'!$B:$B,B$4,'NSE - Other Index Options'!$H:$H,"Monthly*"))</f>
        <v/>
      </c>
      <c r="C75" s="26" t="str">
        <f>IF(SUMIFS('NSE - NIFTY Index Options'!$L:$L,'NSE - NIFTY Index Options'!$C:$C,$A75,'NSE - NIFTY Index Options'!$B:$B,C$4,'NSE - NIFTY Index Options'!$H:$H,"Monthly*")+SUMIFS('NSE - Other Index Options'!$L:$L,'NSE - Other Index Options'!$C:$C,$A75,'NSE - Other Index Options'!$B:$B,C$4,'NSE - Other Index Options'!$H:$H,"Monthly*")=0,"",SUMIFS('NSE - NIFTY Index Options'!$L:$L,'NSE - NIFTY Index Options'!$C:$C,$A75,'NSE - NIFTY Index Options'!$B:$B,C$4,'NSE - NIFTY Index Options'!$H:$H,"Monthly*")+SUMIFS('NSE - Other Index Options'!$L:$L,'NSE - Other Index Options'!$C:$C,$A75,'NSE - Other Index Options'!$B:$B,C$4,'NSE - Other Index Options'!$H:$H,"Monthly*"))</f>
        <v/>
      </c>
      <c r="D75" s="26" t="str">
        <f>IF(SUMIFS('NSE - NIFTY Index Options'!$L:$L,'NSE - NIFTY Index Options'!$C:$C,$A75,'NSE - NIFTY Index Options'!$B:$B,D$4,'NSE - NIFTY Index Options'!$H:$H,"Monthly*")+SUMIFS('NSE - Other Index Options'!$L:$L,'NSE - Other Index Options'!$C:$C,$A75,'NSE - Other Index Options'!$B:$B,D$4,'NSE - Other Index Options'!$H:$H,"Monthly*")=0,"",SUMIFS('NSE - NIFTY Index Options'!$L:$L,'NSE - NIFTY Index Options'!$C:$C,$A75,'NSE - NIFTY Index Options'!$B:$B,D$4,'NSE - NIFTY Index Options'!$H:$H,"Monthly*")+SUMIFS('NSE - Other Index Options'!$L:$L,'NSE - Other Index Options'!$C:$C,$A75,'NSE - Other Index Options'!$B:$B,D$4,'NSE - Other Index Options'!$H:$H,"Monthly*"))</f>
        <v/>
      </c>
      <c r="E75" s="26" t="str">
        <f>IF(SUMIFS('NSE - NIFTY Index Options'!$L:$L,'NSE - NIFTY Index Options'!$C:$C,$A75,'NSE - NIFTY Index Options'!$B:$B,E$4,'NSE - NIFTY Index Options'!$H:$H,"Monthly*")+SUMIFS('NSE - Other Index Options'!$L:$L,'NSE - Other Index Options'!$C:$C,$A75,'NSE - Other Index Options'!$B:$B,E$4,'NSE - Other Index Options'!$H:$H,"Monthly*")=0,"",SUMIFS('NSE - NIFTY Index Options'!$L:$L,'NSE - NIFTY Index Options'!$C:$C,$A75,'NSE - NIFTY Index Options'!$B:$B,E$4,'NSE - NIFTY Index Options'!$H:$H,"Monthly*")+SUMIFS('NSE - Other Index Options'!$L:$L,'NSE - Other Index Options'!$C:$C,$A75,'NSE - Other Index Options'!$B:$B,E$4,'NSE - Other Index Options'!$H:$H,"Monthly*"))</f>
        <v/>
      </c>
      <c r="F75" s="26" t="str">
        <f>IF(SUMIFS('NSE - NIFTY Index Options'!$L:$L,'NSE - NIFTY Index Options'!$C:$C,$A75,'NSE - NIFTY Index Options'!$B:$B,F$4,'NSE - NIFTY Index Options'!$H:$H,"Monthly*")+SUMIFS('NSE - Other Index Options'!$L:$L,'NSE - Other Index Options'!$C:$C,$A75,'NSE - Other Index Options'!$B:$B,F$4,'NSE - Other Index Options'!$H:$H,"Monthly*")=0,"",SUMIFS('NSE - NIFTY Index Options'!$L:$L,'NSE - NIFTY Index Options'!$C:$C,$A75,'NSE - NIFTY Index Options'!$B:$B,F$4,'NSE - NIFTY Index Options'!$H:$H,"Monthly*")+SUMIFS('NSE - Other Index Options'!$L:$L,'NSE - Other Index Options'!$C:$C,$A75,'NSE - Other Index Options'!$B:$B,F$4,'NSE - Other Index Options'!$H:$H,"Monthly*"))</f>
        <v/>
      </c>
      <c r="G75" s="26" t="str">
        <f>IF(SUMIFS('NSE - NIFTY Index Options'!$L:$L,'NSE - NIFTY Index Options'!$C:$C,$A75,'NSE - NIFTY Index Options'!$B:$B,G$4,'NSE - NIFTY Index Options'!$H:$H,"Monthly*")+SUMIFS('NSE - Other Index Options'!$L:$L,'NSE - Other Index Options'!$C:$C,$A75,'NSE - Other Index Options'!$B:$B,G$4,'NSE - Other Index Options'!$H:$H,"Monthly*")=0,"",SUMIFS('NSE - NIFTY Index Options'!$L:$L,'NSE - NIFTY Index Options'!$C:$C,$A75,'NSE - NIFTY Index Options'!$B:$B,G$4,'NSE - NIFTY Index Options'!$H:$H,"Monthly*")+SUMIFS('NSE - Other Index Options'!$L:$L,'NSE - Other Index Options'!$C:$C,$A75,'NSE - Other Index Options'!$B:$B,G$4,'NSE - Other Index Options'!$H:$H,"Monthly*"))</f>
        <v/>
      </c>
      <c r="H75" s="26" t="str">
        <f t="shared" si="2"/>
        <v/>
      </c>
    </row>
    <row r="76" spans="1:8" hidden="1" outlineLevel="1">
      <c r="A76" t="s">
        <v>97</v>
      </c>
      <c r="B76" s="26" t="str">
        <f>IF(SUMIFS('NSE - NIFTY Index Options'!$L:$L,'NSE - NIFTY Index Options'!$C:$C,$A76,'NSE - NIFTY Index Options'!$B:$B,B$4,'NSE - NIFTY Index Options'!$H:$H,"Monthly*")+SUMIFS('NSE - Other Index Options'!$L:$L,'NSE - Other Index Options'!$C:$C,$A76,'NSE - Other Index Options'!$B:$B,B$4,'NSE - Other Index Options'!$H:$H,"Monthly*")=0,"",SUMIFS('NSE - NIFTY Index Options'!$L:$L,'NSE - NIFTY Index Options'!$C:$C,$A76,'NSE - NIFTY Index Options'!$B:$B,B$4,'NSE - NIFTY Index Options'!$H:$H,"Monthly*")+SUMIFS('NSE - Other Index Options'!$L:$L,'NSE - Other Index Options'!$C:$C,$A76,'NSE - Other Index Options'!$B:$B,B$4,'NSE - Other Index Options'!$H:$H,"Monthly*"))</f>
        <v/>
      </c>
      <c r="C76" s="26" t="str">
        <f>IF(SUMIFS('NSE - NIFTY Index Options'!$L:$L,'NSE - NIFTY Index Options'!$C:$C,$A76,'NSE - NIFTY Index Options'!$B:$B,C$4,'NSE - NIFTY Index Options'!$H:$H,"Monthly*")+SUMIFS('NSE - Other Index Options'!$L:$L,'NSE - Other Index Options'!$C:$C,$A76,'NSE - Other Index Options'!$B:$B,C$4,'NSE - Other Index Options'!$H:$H,"Monthly*")=0,"",SUMIFS('NSE - NIFTY Index Options'!$L:$L,'NSE - NIFTY Index Options'!$C:$C,$A76,'NSE - NIFTY Index Options'!$B:$B,C$4,'NSE - NIFTY Index Options'!$H:$H,"Monthly*")+SUMIFS('NSE - Other Index Options'!$L:$L,'NSE - Other Index Options'!$C:$C,$A76,'NSE - Other Index Options'!$B:$B,C$4,'NSE - Other Index Options'!$H:$H,"Monthly*"))</f>
        <v/>
      </c>
      <c r="D76" s="26" t="str">
        <f>IF(SUMIFS('NSE - NIFTY Index Options'!$L:$L,'NSE - NIFTY Index Options'!$C:$C,$A76,'NSE - NIFTY Index Options'!$B:$B,D$4,'NSE - NIFTY Index Options'!$H:$H,"Monthly*")+SUMIFS('NSE - Other Index Options'!$L:$L,'NSE - Other Index Options'!$C:$C,$A76,'NSE - Other Index Options'!$B:$B,D$4,'NSE - Other Index Options'!$H:$H,"Monthly*")=0,"",SUMIFS('NSE - NIFTY Index Options'!$L:$L,'NSE - NIFTY Index Options'!$C:$C,$A76,'NSE - NIFTY Index Options'!$B:$B,D$4,'NSE - NIFTY Index Options'!$H:$H,"Monthly*")+SUMIFS('NSE - Other Index Options'!$L:$L,'NSE - Other Index Options'!$C:$C,$A76,'NSE - Other Index Options'!$B:$B,D$4,'NSE - Other Index Options'!$H:$H,"Monthly*"))</f>
        <v/>
      </c>
      <c r="E76" s="26" t="str">
        <f>IF(SUMIFS('NSE - NIFTY Index Options'!$L:$L,'NSE - NIFTY Index Options'!$C:$C,$A76,'NSE - NIFTY Index Options'!$B:$B,E$4,'NSE - NIFTY Index Options'!$H:$H,"Monthly*")+SUMIFS('NSE - Other Index Options'!$L:$L,'NSE - Other Index Options'!$C:$C,$A76,'NSE - Other Index Options'!$B:$B,E$4,'NSE - Other Index Options'!$H:$H,"Monthly*")=0,"",SUMIFS('NSE - NIFTY Index Options'!$L:$L,'NSE - NIFTY Index Options'!$C:$C,$A76,'NSE - NIFTY Index Options'!$B:$B,E$4,'NSE - NIFTY Index Options'!$H:$H,"Monthly*")+SUMIFS('NSE - Other Index Options'!$L:$L,'NSE - Other Index Options'!$C:$C,$A76,'NSE - Other Index Options'!$B:$B,E$4,'NSE - Other Index Options'!$H:$H,"Monthly*"))</f>
        <v/>
      </c>
      <c r="F76" s="26" t="str">
        <f>IF(SUMIFS('NSE - NIFTY Index Options'!$L:$L,'NSE - NIFTY Index Options'!$C:$C,$A76,'NSE - NIFTY Index Options'!$B:$B,F$4,'NSE - NIFTY Index Options'!$H:$H,"Monthly*")+SUMIFS('NSE - Other Index Options'!$L:$L,'NSE - Other Index Options'!$C:$C,$A76,'NSE - Other Index Options'!$B:$B,F$4,'NSE - Other Index Options'!$H:$H,"Monthly*")=0,"",SUMIFS('NSE - NIFTY Index Options'!$L:$L,'NSE - NIFTY Index Options'!$C:$C,$A76,'NSE - NIFTY Index Options'!$B:$B,F$4,'NSE - NIFTY Index Options'!$H:$H,"Monthly*")+SUMIFS('NSE - Other Index Options'!$L:$L,'NSE - Other Index Options'!$C:$C,$A76,'NSE - Other Index Options'!$B:$B,F$4,'NSE - Other Index Options'!$H:$H,"Monthly*"))</f>
        <v/>
      </c>
      <c r="G76" s="26" t="str">
        <f>IF(SUMIFS('NSE - NIFTY Index Options'!$L:$L,'NSE - NIFTY Index Options'!$C:$C,$A76,'NSE - NIFTY Index Options'!$B:$B,G$4,'NSE - NIFTY Index Options'!$H:$H,"Monthly*")+SUMIFS('NSE - Other Index Options'!$L:$L,'NSE - Other Index Options'!$C:$C,$A76,'NSE - Other Index Options'!$B:$B,G$4,'NSE - Other Index Options'!$H:$H,"Monthly*")=0,"",SUMIFS('NSE - NIFTY Index Options'!$L:$L,'NSE - NIFTY Index Options'!$C:$C,$A76,'NSE - NIFTY Index Options'!$B:$B,G$4,'NSE - NIFTY Index Options'!$H:$H,"Monthly*")+SUMIFS('NSE - Other Index Options'!$L:$L,'NSE - Other Index Options'!$C:$C,$A76,'NSE - Other Index Options'!$B:$B,G$4,'NSE - Other Index Options'!$H:$H,"Monthly*"))</f>
        <v/>
      </c>
      <c r="H76" s="26" t="str">
        <f t="shared" si="2"/>
        <v/>
      </c>
    </row>
    <row r="77" spans="1:8" hidden="1" outlineLevel="1">
      <c r="A77" t="s">
        <v>98</v>
      </c>
      <c r="B77" s="26" t="str">
        <f>IF(SUMIFS('NSE - NIFTY Index Options'!$L:$L,'NSE - NIFTY Index Options'!$C:$C,$A77,'NSE - NIFTY Index Options'!$B:$B,B$4,'NSE - NIFTY Index Options'!$H:$H,"Monthly*")+SUMIFS('NSE - Other Index Options'!$L:$L,'NSE - Other Index Options'!$C:$C,$A77,'NSE - Other Index Options'!$B:$B,B$4,'NSE - Other Index Options'!$H:$H,"Monthly*")=0,"",SUMIFS('NSE - NIFTY Index Options'!$L:$L,'NSE - NIFTY Index Options'!$C:$C,$A77,'NSE - NIFTY Index Options'!$B:$B,B$4,'NSE - NIFTY Index Options'!$H:$H,"Monthly*")+SUMIFS('NSE - Other Index Options'!$L:$L,'NSE - Other Index Options'!$C:$C,$A77,'NSE - Other Index Options'!$B:$B,B$4,'NSE - Other Index Options'!$H:$H,"Monthly*"))</f>
        <v/>
      </c>
      <c r="C77" s="26" t="str">
        <f>IF(SUMIFS('NSE - NIFTY Index Options'!$L:$L,'NSE - NIFTY Index Options'!$C:$C,$A77,'NSE - NIFTY Index Options'!$B:$B,C$4,'NSE - NIFTY Index Options'!$H:$H,"Monthly*")+SUMIFS('NSE - Other Index Options'!$L:$L,'NSE - Other Index Options'!$C:$C,$A77,'NSE - Other Index Options'!$B:$B,C$4,'NSE - Other Index Options'!$H:$H,"Monthly*")=0,"",SUMIFS('NSE - NIFTY Index Options'!$L:$L,'NSE - NIFTY Index Options'!$C:$C,$A77,'NSE - NIFTY Index Options'!$B:$B,C$4,'NSE - NIFTY Index Options'!$H:$H,"Monthly*")+SUMIFS('NSE - Other Index Options'!$L:$L,'NSE - Other Index Options'!$C:$C,$A77,'NSE - Other Index Options'!$B:$B,C$4,'NSE - Other Index Options'!$H:$H,"Monthly*"))</f>
        <v/>
      </c>
      <c r="D77" s="26" t="str">
        <f>IF(SUMIFS('NSE - NIFTY Index Options'!$L:$L,'NSE - NIFTY Index Options'!$C:$C,$A77,'NSE - NIFTY Index Options'!$B:$B,D$4,'NSE - NIFTY Index Options'!$H:$H,"Monthly*")+SUMIFS('NSE - Other Index Options'!$L:$L,'NSE - Other Index Options'!$C:$C,$A77,'NSE - Other Index Options'!$B:$B,D$4,'NSE - Other Index Options'!$H:$H,"Monthly*")=0,"",SUMIFS('NSE - NIFTY Index Options'!$L:$L,'NSE - NIFTY Index Options'!$C:$C,$A77,'NSE - NIFTY Index Options'!$B:$B,D$4,'NSE - NIFTY Index Options'!$H:$H,"Monthly*")+SUMIFS('NSE - Other Index Options'!$L:$L,'NSE - Other Index Options'!$C:$C,$A77,'NSE - Other Index Options'!$B:$B,D$4,'NSE - Other Index Options'!$H:$H,"Monthly*"))</f>
        <v/>
      </c>
      <c r="E77" s="26" t="str">
        <f>IF(SUMIFS('NSE - NIFTY Index Options'!$L:$L,'NSE - NIFTY Index Options'!$C:$C,$A77,'NSE - NIFTY Index Options'!$B:$B,E$4,'NSE - NIFTY Index Options'!$H:$H,"Monthly*")+SUMIFS('NSE - Other Index Options'!$L:$L,'NSE - Other Index Options'!$C:$C,$A77,'NSE - Other Index Options'!$B:$B,E$4,'NSE - Other Index Options'!$H:$H,"Monthly*")=0,"",SUMIFS('NSE - NIFTY Index Options'!$L:$L,'NSE - NIFTY Index Options'!$C:$C,$A77,'NSE - NIFTY Index Options'!$B:$B,E$4,'NSE - NIFTY Index Options'!$H:$H,"Monthly*")+SUMIFS('NSE - Other Index Options'!$L:$L,'NSE - Other Index Options'!$C:$C,$A77,'NSE - Other Index Options'!$B:$B,E$4,'NSE - Other Index Options'!$H:$H,"Monthly*"))</f>
        <v/>
      </c>
      <c r="F77" s="26" t="str">
        <f>IF(SUMIFS('NSE - NIFTY Index Options'!$L:$L,'NSE - NIFTY Index Options'!$C:$C,$A77,'NSE - NIFTY Index Options'!$B:$B,F$4,'NSE - NIFTY Index Options'!$H:$H,"Monthly*")+SUMIFS('NSE - Other Index Options'!$L:$L,'NSE - Other Index Options'!$C:$C,$A77,'NSE - Other Index Options'!$B:$B,F$4,'NSE - Other Index Options'!$H:$H,"Monthly*")=0,"",SUMIFS('NSE - NIFTY Index Options'!$L:$L,'NSE - NIFTY Index Options'!$C:$C,$A77,'NSE - NIFTY Index Options'!$B:$B,F$4,'NSE - NIFTY Index Options'!$H:$H,"Monthly*")+SUMIFS('NSE - Other Index Options'!$L:$L,'NSE - Other Index Options'!$C:$C,$A77,'NSE - Other Index Options'!$B:$B,F$4,'NSE - Other Index Options'!$H:$H,"Monthly*"))</f>
        <v/>
      </c>
      <c r="G77" s="26" t="str">
        <f>IF(SUMIFS('NSE - NIFTY Index Options'!$L:$L,'NSE - NIFTY Index Options'!$C:$C,$A77,'NSE - NIFTY Index Options'!$B:$B,G$4,'NSE - NIFTY Index Options'!$H:$H,"Monthly*")+SUMIFS('NSE - Other Index Options'!$L:$L,'NSE - Other Index Options'!$C:$C,$A77,'NSE - Other Index Options'!$B:$B,G$4,'NSE - Other Index Options'!$H:$H,"Monthly*")=0,"",SUMIFS('NSE - NIFTY Index Options'!$L:$L,'NSE - NIFTY Index Options'!$C:$C,$A77,'NSE - NIFTY Index Options'!$B:$B,G$4,'NSE - NIFTY Index Options'!$H:$H,"Monthly*")+SUMIFS('NSE - Other Index Options'!$L:$L,'NSE - Other Index Options'!$C:$C,$A77,'NSE - Other Index Options'!$B:$B,G$4,'NSE - Other Index Options'!$H:$H,"Monthly*"))</f>
        <v/>
      </c>
      <c r="H77" s="26" t="str">
        <f t="shared" si="2"/>
        <v/>
      </c>
    </row>
    <row r="78" spans="1:8" hidden="1" outlineLevel="1">
      <c r="A78" t="s">
        <v>99</v>
      </c>
      <c r="B78" s="26" t="str">
        <f>IF(SUMIFS('NSE - NIFTY Index Options'!$L:$L,'NSE - NIFTY Index Options'!$C:$C,$A78,'NSE - NIFTY Index Options'!$B:$B,B$4,'NSE - NIFTY Index Options'!$H:$H,"Monthly*")+SUMIFS('NSE - Other Index Options'!$L:$L,'NSE - Other Index Options'!$C:$C,$A78,'NSE - Other Index Options'!$B:$B,B$4,'NSE - Other Index Options'!$H:$H,"Monthly*")=0,"",SUMIFS('NSE - NIFTY Index Options'!$L:$L,'NSE - NIFTY Index Options'!$C:$C,$A78,'NSE - NIFTY Index Options'!$B:$B,B$4,'NSE - NIFTY Index Options'!$H:$H,"Monthly*")+SUMIFS('NSE - Other Index Options'!$L:$L,'NSE - Other Index Options'!$C:$C,$A78,'NSE - Other Index Options'!$B:$B,B$4,'NSE - Other Index Options'!$H:$H,"Monthly*"))</f>
        <v/>
      </c>
      <c r="C78" s="26" t="str">
        <f>IF(SUMIFS('NSE - NIFTY Index Options'!$L:$L,'NSE - NIFTY Index Options'!$C:$C,$A78,'NSE - NIFTY Index Options'!$B:$B,C$4,'NSE - NIFTY Index Options'!$H:$H,"Monthly*")+SUMIFS('NSE - Other Index Options'!$L:$L,'NSE - Other Index Options'!$C:$C,$A78,'NSE - Other Index Options'!$B:$B,C$4,'NSE - Other Index Options'!$H:$H,"Monthly*")=0,"",SUMIFS('NSE - NIFTY Index Options'!$L:$L,'NSE - NIFTY Index Options'!$C:$C,$A78,'NSE - NIFTY Index Options'!$B:$B,C$4,'NSE - NIFTY Index Options'!$H:$H,"Monthly*")+SUMIFS('NSE - Other Index Options'!$L:$L,'NSE - Other Index Options'!$C:$C,$A78,'NSE - Other Index Options'!$B:$B,C$4,'NSE - Other Index Options'!$H:$H,"Monthly*"))</f>
        <v/>
      </c>
      <c r="D78" s="26" t="str">
        <f>IF(SUMIFS('NSE - NIFTY Index Options'!$L:$L,'NSE - NIFTY Index Options'!$C:$C,$A78,'NSE - NIFTY Index Options'!$B:$B,D$4,'NSE - NIFTY Index Options'!$H:$H,"Monthly*")+SUMIFS('NSE - Other Index Options'!$L:$L,'NSE - Other Index Options'!$C:$C,$A78,'NSE - Other Index Options'!$B:$B,D$4,'NSE - Other Index Options'!$H:$H,"Monthly*")=0,"",SUMIFS('NSE - NIFTY Index Options'!$L:$L,'NSE - NIFTY Index Options'!$C:$C,$A78,'NSE - NIFTY Index Options'!$B:$B,D$4,'NSE - NIFTY Index Options'!$H:$H,"Monthly*")+SUMIFS('NSE - Other Index Options'!$L:$L,'NSE - Other Index Options'!$C:$C,$A78,'NSE - Other Index Options'!$B:$B,D$4,'NSE - Other Index Options'!$H:$H,"Monthly*"))</f>
        <v/>
      </c>
      <c r="E78" s="26" t="str">
        <f>IF(SUMIFS('NSE - NIFTY Index Options'!$L:$L,'NSE - NIFTY Index Options'!$C:$C,$A78,'NSE - NIFTY Index Options'!$B:$B,E$4,'NSE - NIFTY Index Options'!$H:$H,"Monthly*")+SUMIFS('NSE - Other Index Options'!$L:$L,'NSE - Other Index Options'!$C:$C,$A78,'NSE - Other Index Options'!$B:$B,E$4,'NSE - Other Index Options'!$H:$H,"Monthly*")=0,"",SUMIFS('NSE - NIFTY Index Options'!$L:$L,'NSE - NIFTY Index Options'!$C:$C,$A78,'NSE - NIFTY Index Options'!$B:$B,E$4,'NSE - NIFTY Index Options'!$H:$H,"Monthly*")+SUMIFS('NSE - Other Index Options'!$L:$L,'NSE - Other Index Options'!$C:$C,$A78,'NSE - Other Index Options'!$B:$B,E$4,'NSE - Other Index Options'!$H:$H,"Monthly*"))</f>
        <v/>
      </c>
      <c r="F78" s="26" t="str">
        <f>IF(SUMIFS('NSE - NIFTY Index Options'!$L:$L,'NSE - NIFTY Index Options'!$C:$C,$A78,'NSE - NIFTY Index Options'!$B:$B,F$4,'NSE - NIFTY Index Options'!$H:$H,"Monthly*")+SUMIFS('NSE - Other Index Options'!$L:$L,'NSE - Other Index Options'!$C:$C,$A78,'NSE - Other Index Options'!$B:$B,F$4,'NSE - Other Index Options'!$H:$H,"Monthly*")=0,"",SUMIFS('NSE - NIFTY Index Options'!$L:$L,'NSE - NIFTY Index Options'!$C:$C,$A78,'NSE - NIFTY Index Options'!$B:$B,F$4,'NSE - NIFTY Index Options'!$H:$H,"Monthly*")+SUMIFS('NSE - Other Index Options'!$L:$L,'NSE - Other Index Options'!$C:$C,$A78,'NSE - Other Index Options'!$B:$B,F$4,'NSE - Other Index Options'!$H:$H,"Monthly*"))</f>
        <v/>
      </c>
      <c r="G78" s="26" t="str">
        <f>IF(SUMIFS('NSE - NIFTY Index Options'!$L:$L,'NSE - NIFTY Index Options'!$C:$C,$A78,'NSE - NIFTY Index Options'!$B:$B,G$4,'NSE - NIFTY Index Options'!$H:$H,"Monthly*")+SUMIFS('NSE - Other Index Options'!$L:$L,'NSE - Other Index Options'!$C:$C,$A78,'NSE - Other Index Options'!$B:$B,G$4,'NSE - Other Index Options'!$H:$H,"Monthly*")=0,"",SUMIFS('NSE - NIFTY Index Options'!$L:$L,'NSE - NIFTY Index Options'!$C:$C,$A78,'NSE - NIFTY Index Options'!$B:$B,G$4,'NSE - NIFTY Index Options'!$H:$H,"Monthly*")+SUMIFS('NSE - Other Index Options'!$L:$L,'NSE - Other Index Options'!$C:$C,$A78,'NSE - Other Index Options'!$B:$B,G$4,'NSE - Other Index Options'!$H:$H,"Monthly*"))</f>
        <v/>
      </c>
      <c r="H78" s="26" t="str">
        <f t="shared" si="2"/>
        <v/>
      </c>
    </row>
    <row r="79" spans="1:8" hidden="1" outlineLevel="1">
      <c r="A79" t="s">
        <v>100</v>
      </c>
      <c r="B79" s="26" t="str">
        <f>IF(SUMIFS('NSE - NIFTY Index Options'!$L:$L,'NSE - NIFTY Index Options'!$C:$C,$A79,'NSE - NIFTY Index Options'!$B:$B,B$4,'NSE - NIFTY Index Options'!$H:$H,"Monthly*")+SUMIFS('NSE - Other Index Options'!$L:$L,'NSE - Other Index Options'!$C:$C,$A79,'NSE - Other Index Options'!$B:$B,B$4,'NSE - Other Index Options'!$H:$H,"Monthly*")=0,"",SUMIFS('NSE - NIFTY Index Options'!$L:$L,'NSE - NIFTY Index Options'!$C:$C,$A79,'NSE - NIFTY Index Options'!$B:$B,B$4,'NSE - NIFTY Index Options'!$H:$H,"Monthly*")+SUMIFS('NSE - Other Index Options'!$L:$L,'NSE - Other Index Options'!$C:$C,$A79,'NSE - Other Index Options'!$B:$B,B$4,'NSE - Other Index Options'!$H:$H,"Monthly*"))</f>
        <v/>
      </c>
      <c r="C79" s="26" t="str">
        <f>IF(SUMIFS('NSE - NIFTY Index Options'!$L:$L,'NSE - NIFTY Index Options'!$C:$C,$A79,'NSE - NIFTY Index Options'!$B:$B,C$4,'NSE - NIFTY Index Options'!$H:$H,"Monthly*")+SUMIFS('NSE - Other Index Options'!$L:$L,'NSE - Other Index Options'!$C:$C,$A79,'NSE - Other Index Options'!$B:$B,C$4,'NSE - Other Index Options'!$H:$H,"Monthly*")=0,"",SUMIFS('NSE - NIFTY Index Options'!$L:$L,'NSE - NIFTY Index Options'!$C:$C,$A79,'NSE - NIFTY Index Options'!$B:$B,C$4,'NSE - NIFTY Index Options'!$H:$H,"Monthly*")+SUMIFS('NSE - Other Index Options'!$L:$L,'NSE - Other Index Options'!$C:$C,$A79,'NSE - Other Index Options'!$B:$B,C$4,'NSE - Other Index Options'!$H:$H,"Monthly*"))</f>
        <v/>
      </c>
      <c r="D79" s="26" t="str">
        <f>IF(SUMIFS('NSE - NIFTY Index Options'!$L:$L,'NSE - NIFTY Index Options'!$C:$C,$A79,'NSE - NIFTY Index Options'!$B:$B,D$4,'NSE - NIFTY Index Options'!$H:$H,"Monthly*")+SUMIFS('NSE - Other Index Options'!$L:$L,'NSE - Other Index Options'!$C:$C,$A79,'NSE - Other Index Options'!$B:$B,D$4,'NSE - Other Index Options'!$H:$H,"Monthly*")=0,"",SUMIFS('NSE - NIFTY Index Options'!$L:$L,'NSE - NIFTY Index Options'!$C:$C,$A79,'NSE - NIFTY Index Options'!$B:$B,D$4,'NSE - NIFTY Index Options'!$H:$H,"Monthly*")+SUMIFS('NSE - Other Index Options'!$L:$L,'NSE - Other Index Options'!$C:$C,$A79,'NSE - Other Index Options'!$B:$B,D$4,'NSE - Other Index Options'!$H:$H,"Monthly*"))</f>
        <v/>
      </c>
      <c r="E79" s="26" t="str">
        <f>IF(SUMIFS('NSE - NIFTY Index Options'!$L:$L,'NSE - NIFTY Index Options'!$C:$C,$A79,'NSE - NIFTY Index Options'!$B:$B,E$4,'NSE - NIFTY Index Options'!$H:$H,"Monthly*")+SUMIFS('NSE - Other Index Options'!$L:$L,'NSE - Other Index Options'!$C:$C,$A79,'NSE - Other Index Options'!$B:$B,E$4,'NSE - Other Index Options'!$H:$H,"Monthly*")=0,"",SUMIFS('NSE - NIFTY Index Options'!$L:$L,'NSE - NIFTY Index Options'!$C:$C,$A79,'NSE - NIFTY Index Options'!$B:$B,E$4,'NSE - NIFTY Index Options'!$H:$H,"Monthly*")+SUMIFS('NSE - Other Index Options'!$L:$L,'NSE - Other Index Options'!$C:$C,$A79,'NSE - Other Index Options'!$B:$B,E$4,'NSE - Other Index Options'!$H:$H,"Monthly*"))</f>
        <v/>
      </c>
      <c r="F79" s="26" t="str">
        <f>IF(SUMIFS('NSE - NIFTY Index Options'!$L:$L,'NSE - NIFTY Index Options'!$C:$C,$A79,'NSE - NIFTY Index Options'!$B:$B,F$4,'NSE - NIFTY Index Options'!$H:$H,"Monthly*")+SUMIFS('NSE - Other Index Options'!$L:$L,'NSE - Other Index Options'!$C:$C,$A79,'NSE - Other Index Options'!$B:$B,F$4,'NSE - Other Index Options'!$H:$H,"Monthly*")=0,"",SUMIFS('NSE - NIFTY Index Options'!$L:$L,'NSE - NIFTY Index Options'!$C:$C,$A79,'NSE - NIFTY Index Options'!$B:$B,F$4,'NSE - NIFTY Index Options'!$H:$H,"Monthly*")+SUMIFS('NSE - Other Index Options'!$L:$L,'NSE - Other Index Options'!$C:$C,$A79,'NSE - Other Index Options'!$B:$B,F$4,'NSE - Other Index Options'!$H:$H,"Monthly*"))</f>
        <v/>
      </c>
      <c r="G79" s="26" t="str">
        <f>IF(SUMIFS('NSE - NIFTY Index Options'!$L:$L,'NSE - NIFTY Index Options'!$C:$C,$A79,'NSE - NIFTY Index Options'!$B:$B,G$4,'NSE - NIFTY Index Options'!$H:$H,"Monthly*")+SUMIFS('NSE - Other Index Options'!$L:$L,'NSE - Other Index Options'!$C:$C,$A79,'NSE - Other Index Options'!$B:$B,G$4,'NSE - Other Index Options'!$H:$H,"Monthly*")=0,"",SUMIFS('NSE - NIFTY Index Options'!$L:$L,'NSE - NIFTY Index Options'!$C:$C,$A79,'NSE - NIFTY Index Options'!$B:$B,G$4,'NSE - NIFTY Index Options'!$H:$H,"Monthly*")+SUMIFS('NSE - Other Index Options'!$L:$L,'NSE - Other Index Options'!$C:$C,$A79,'NSE - Other Index Options'!$B:$B,G$4,'NSE - Other Index Options'!$H:$H,"Monthly*"))</f>
        <v/>
      </c>
      <c r="H79" s="26" t="str">
        <f t="shared" si="2"/>
        <v/>
      </c>
    </row>
    <row r="80" spans="1:8" hidden="1" outlineLevel="1">
      <c r="A80" t="s">
        <v>101</v>
      </c>
      <c r="B80" s="26" t="str">
        <f>IF(SUMIFS('NSE - NIFTY Index Options'!$L:$L,'NSE - NIFTY Index Options'!$C:$C,$A80,'NSE - NIFTY Index Options'!$B:$B,B$4,'NSE - NIFTY Index Options'!$H:$H,"Monthly*")+SUMIFS('NSE - Other Index Options'!$L:$L,'NSE - Other Index Options'!$C:$C,$A80,'NSE - Other Index Options'!$B:$B,B$4,'NSE - Other Index Options'!$H:$H,"Monthly*")=0,"",SUMIFS('NSE - NIFTY Index Options'!$L:$L,'NSE - NIFTY Index Options'!$C:$C,$A80,'NSE - NIFTY Index Options'!$B:$B,B$4,'NSE - NIFTY Index Options'!$H:$H,"Monthly*")+SUMIFS('NSE - Other Index Options'!$L:$L,'NSE - Other Index Options'!$C:$C,$A80,'NSE - Other Index Options'!$B:$B,B$4,'NSE - Other Index Options'!$H:$H,"Monthly*"))</f>
        <v/>
      </c>
      <c r="C80" s="26" t="str">
        <f>IF(SUMIFS('NSE - NIFTY Index Options'!$L:$L,'NSE - NIFTY Index Options'!$C:$C,$A80,'NSE - NIFTY Index Options'!$B:$B,C$4,'NSE - NIFTY Index Options'!$H:$H,"Monthly*")+SUMIFS('NSE - Other Index Options'!$L:$L,'NSE - Other Index Options'!$C:$C,$A80,'NSE - Other Index Options'!$B:$B,C$4,'NSE - Other Index Options'!$H:$H,"Monthly*")=0,"",SUMIFS('NSE - NIFTY Index Options'!$L:$L,'NSE - NIFTY Index Options'!$C:$C,$A80,'NSE - NIFTY Index Options'!$B:$B,C$4,'NSE - NIFTY Index Options'!$H:$H,"Monthly*")+SUMIFS('NSE - Other Index Options'!$L:$L,'NSE - Other Index Options'!$C:$C,$A80,'NSE - Other Index Options'!$B:$B,C$4,'NSE - Other Index Options'!$H:$H,"Monthly*"))</f>
        <v/>
      </c>
      <c r="D80" s="26" t="str">
        <f>IF(SUMIFS('NSE - NIFTY Index Options'!$L:$L,'NSE - NIFTY Index Options'!$C:$C,$A80,'NSE - NIFTY Index Options'!$B:$B,D$4,'NSE - NIFTY Index Options'!$H:$H,"Monthly*")+SUMIFS('NSE - Other Index Options'!$L:$L,'NSE - Other Index Options'!$C:$C,$A80,'NSE - Other Index Options'!$B:$B,D$4,'NSE - Other Index Options'!$H:$H,"Monthly*")=0,"",SUMIFS('NSE - NIFTY Index Options'!$L:$L,'NSE - NIFTY Index Options'!$C:$C,$A80,'NSE - NIFTY Index Options'!$B:$B,D$4,'NSE - NIFTY Index Options'!$H:$H,"Monthly*")+SUMIFS('NSE - Other Index Options'!$L:$L,'NSE - Other Index Options'!$C:$C,$A80,'NSE - Other Index Options'!$B:$B,D$4,'NSE - Other Index Options'!$H:$H,"Monthly*"))</f>
        <v/>
      </c>
      <c r="E80" s="26" t="str">
        <f>IF(SUMIFS('NSE - NIFTY Index Options'!$L:$L,'NSE - NIFTY Index Options'!$C:$C,$A80,'NSE - NIFTY Index Options'!$B:$B,E$4,'NSE - NIFTY Index Options'!$H:$H,"Monthly*")+SUMIFS('NSE - Other Index Options'!$L:$L,'NSE - Other Index Options'!$C:$C,$A80,'NSE - Other Index Options'!$B:$B,E$4,'NSE - Other Index Options'!$H:$H,"Monthly*")=0,"",SUMIFS('NSE - NIFTY Index Options'!$L:$L,'NSE - NIFTY Index Options'!$C:$C,$A80,'NSE - NIFTY Index Options'!$B:$B,E$4,'NSE - NIFTY Index Options'!$H:$H,"Monthly*")+SUMIFS('NSE - Other Index Options'!$L:$L,'NSE - Other Index Options'!$C:$C,$A80,'NSE - Other Index Options'!$B:$B,E$4,'NSE - Other Index Options'!$H:$H,"Monthly*"))</f>
        <v/>
      </c>
      <c r="F80" s="26" t="str">
        <f>IF(SUMIFS('NSE - NIFTY Index Options'!$L:$L,'NSE - NIFTY Index Options'!$C:$C,$A80,'NSE - NIFTY Index Options'!$B:$B,F$4,'NSE - NIFTY Index Options'!$H:$H,"Monthly*")+SUMIFS('NSE - Other Index Options'!$L:$L,'NSE - Other Index Options'!$C:$C,$A80,'NSE - Other Index Options'!$B:$B,F$4,'NSE - Other Index Options'!$H:$H,"Monthly*")=0,"",SUMIFS('NSE - NIFTY Index Options'!$L:$L,'NSE - NIFTY Index Options'!$C:$C,$A80,'NSE - NIFTY Index Options'!$B:$B,F$4,'NSE - NIFTY Index Options'!$H:$H,"Monthly*")+SUMIFS('NSE - Other Index Options'!$L:$L,'NSE - Other Index Options'!$C:$C,$A80,'NSE - Other Index Options'!$B:$B,F$4,'NSE - Other Index Options'!$H:$H,"Monthly*"))</f>
        <v/>
      </c>
      <c r="G80" s="26" t="str">
        <f>IF(SUMIFS('NSE - NIFTY Index Options'!$L:$L,'NSE - NIFTY Index Options'!$C:$C,$A80,'NSE - NIFTY Index Options'!$B:$B,G$4,'NSE - NIFTY Index Options'!$H:$H,"Monthly*")+SUMIFS('NSE - Other Index Options'!$L:$L,'NSE - Other Index Options'!$C:$C,$A80,'NSE - Other Index Options'!$B:$B,G$4,'NSE - Other Index Options'!$H:$H,"Monthly*")=0,"",SUMIFS('NSE - NIFTY Index Options'!$L:$L,'NSE - NIFTY Index Options'!$C:$C,$A80,'NSE - NIFTY Index Options'!$B:$B,G$4,'NSE - NIFTY Index Options'!$H:$H,"Monthly*")+SUMIFS('NSE - Other Index Options'!$L:$L,'NSE - Other Index Options'!$C:$C,$A80,'NSE - Other Index Options'!$B:$B,G$4,'NSE - Other Index Options'!$H:$H,"Monthly*"))</f>
        <v/>
      </c>
      <c r="H80" s="26" t="str">
        <f t="shared" si="2"/>
        <v/>
      </c>
    </row>
    <row r="81" spans="1:8" hidden="1" outlineLevel="1">
      <c r="A81" t="s">
        <v>102</v>
      </c>
      <c r="B81" s="26" t="str">
        <f>IF(SUMIFS('NSE - NIFTY Index Options'!$L:$L,'NSE - NIFTY Index Options'!$C:$C,$A81,'NSE - NIFTY Index Options'!$B:$B,B$4,'NSE - NIFTY Index Options'!$H:$H,"Monthly*")+SUMIFS('NSE - Other Index Options'!$L:$L,'NSE - Other Index Options'!$C:$C,$A81,'NSE - Other Index Options'!$B:$B,B$4,'NSE - Other Index Options'!$H:$H,"Monthly*")=0,"",SUMIFS('NSE - NIFTY Index Options'!$L:$L,'NSE - NIFTY Index Options'!$C:$C,$A81,'NSE - NIFTY Index Options'!$B:$B,B$4,'NSE - NIFTY Index Options'!$H:$H,"Monthly*")+SUMIFS('NSE - Other Index Options'!$L:$L,'NSE - Other Index Options'!$C:$C,$A81,'NSE - Other Index Options'!$B:$B,B$4,'NSE - Other Index Options'!$H:$H,"Monthly*"))</f>
        <v/>
      </c>
      <c r="C81" s="26" t="str">
        <f>IF(SUMIFS('NSE - NIFTY Index Options'!$L:$L,'NSE - NIFTY Index Options'!$C:$C,$A81,'NSE - NIFTY Index Options'!$B:$B,C$4,'NSE - NIFTY Index Options'!$H:$H,"Monthly*")+SUMIFS('NSE - Other Index Options'!$L:$L,'NSE - Other Index Options'!$C:$C,$A81,'NSE - Other Index Options'!$B:$B,C$4,'NSE - Other Index Options'!$H:$H,"Monthly*")=0,"",SUMIFS('NSE - NIFTY Index Options'!$L:$L,'NSE - NIFTY Index Options'!$C:$C,$A81,'NSE - NIFTY Index Options'!$B:$B,C$4,'NSE - NIFTY Index Options'!$H:$H,"Monthly*")+SUMIFS('NSE - Other Index Options'!$L:$L,'NSE - Other Index Options'!$C:$C,$A81,'NSE - Other Index Options'!$B:$B,C$4,'NSE - Other Index Options'!$H:$H,"Monthly*"))</f>
        <v/>
      </c>
      <c r="D81" s="26" t="str">
        <f>IF(SUMIFS('NSE - NIFTY Index Options'!$L:$L,'NSE - NIFTY Index Options'!$C:$C,$A81,'NSE - NIFTY Index Options'!$B:$B,D$4,'NSE - NIFTY Index Options'!$H:$H,"Monthly*")+SUMIFS('NSE - Other Index Options'!$L:$L,'NSE - Other Index Options'!$C:$C,$A81,'NSE - Other Index Options'!$B:$B,D$4,'NSE - Other Index Options'!$H:$H,"Monthly*")=0,"",SUMIFS('NSE - NIFTY Index Options'!$L:$L,'NSE - NIFTY Index Options'!$C:$C,$A81,'NSE - NIFTY Index Options'!$B:$B,D$4,'NSE - NIFTY Index Options'!$H:$H,"Monthly*")+SUMIFS('NSE - Other Index Options'!$L:$L,'NSE - Other Index Options'!$C:$C,$A81,'NSE - Other Index Options'!$B:$B,D$4,'NSE - Other Index Options'!$H:$H,"Monthly*"))</f>
        <v/>
      </c>
      <c r="E81" s="26" t="str">
        <f>IF(SUMIFS('NSE - NIFTY Index Options'!$L:$L,'NSE - NIFTY Index Options'!$C:$C,$A81,'NSE - NIFTY Index Options'!$B:$B,E$4,'NSE - NIFTY Index Options'!$H:$H,"Monthly*")+SUMIFS('NSE - Other Index Options'!$L:$L,'NSE - Other Index Options'!$C:$C,$A81,'NSE - Other Index Options'!$B:$B,E$4,'NSE - Other Index Options'!$H:$H,"Monthly*")=0,"",SUMIFS('NSE - NIFTY Index Options'!$L:$L,'NSE - NIFTY Index Options'!$C:$C,$A81,'NSE - NIFTY Index Options'!$B:$B,E$4,'NSE - NIFTY Index Options'!$H:$H,"Monthly*")+SUMIFS('NSE - Other Index Options'!$L:$L,'NSE - Other Index Options'!$C:$C,$A81,'NSE - Other Index Options'!$B:$B,E$4,'NSE - Other Index Options'!$H:$H,"Monthly*"))</f>
        <v/>
      </c>
      <c r="F81" s="26" t="str">
        <f>IF(SUMIFS('NSE - NIFTY Index Options'!$L:$L,'NSE - NIFTY Index Options'!$C:$C,$A81,'NSE - NIFTY Index Options'!$B:$B,F$4,'NSE - NIFTY Index Options'!$H:$H,"Monthly*")+SUMIFS('NSE - Other Index Options'!$L:$L,'NSE - Other Index Options'!$C:$C,$A81,'NSE - Other Index Options'!$B:$B,F$4,'NSE - Other Index Options'!$H:$H,"Monthly*")=0,"",SUMIFS('NSE - NIFTY Index Options'!$L:$L,'NSE - NIFTY Index Options'!$C:$C,$A81,'NSE - NIFTY Index Options'!$B:$B,F$4,'NSE - NIFTY Index Options'!$H:$H,"Monthly*")+SUMIFS('NSE - Other Index Options'!$L:$L,'NSE - Other Index Options'!$C:$C,$A81,'NSE - Other Index Options'!$B:$B,F$4,'NSE - Other Index Options'!$H:$H,"Monthly*"))</f>
        <v/>
      </c>
      <c r="G81" s="26" t="str">
        <f>IF(SUMIFS('NSE - NIFTY Index Options'!$L:$L,'NSE - NIFTY Index Options'!$C:$C,$A81,'NSE - NIFTY Index Options'!$B:$B,G$4,'NSE - NIFTY Index Options'!$H:$H,"Monthly*")+SUMIFS('NSE - Other Index Options'!$L:$L,'NSE - Other Index Options'!$C:$C,$A81,'NSE - Other Index Options'!$B:$B,G$4,'NSE - Other Index Options'!$H:$H,"Monthly*")=0,"",SUMIFS('NSE - NIFTY Index Options'!$L:$L,'NSE - NIFTY Index Options'!$C:$C,$A81,'NSE - NIFTY Index Options'!$B:$B,G$4,'NSE - NIFTY Index Options'!$H:$H,"Monthly*")+SUMIFS('NSE - Other Index Options'!$L:$L,'NSE - Other Index Options'!$C:$C,$A81,'NSE - Other Index Options'!$B:$B,G$4,'NSE - Other Index Options'!$H:$H,"Monthly*"))</f>
        <v/>
      </c>
      <c r="H81" s="26" t="str">
        <f t="shared" si="2"/>
        <v/>
      </c>
    </row>
    <row r="82" spans="1:8" hidden="1" outlineLevel="1">
      <c r="A82" t="s">
        <v>103</v>
      </c>
      <c r="B82" s="26" t="str">
        <f>IF(SUMIFS('NSE - NIFTY Index Options'!$L:$L,'NSE - NIFTY Index Options'!$C:$C,$A82,'NSE - NIFTY Index Options'!$B:$B,B$4,'NSE - NIFTY Index Options'!$H:$H,"Monthly*")+SUMIFS('NSE - Other Index Options'!$L:$L,'NSE - Other Index Options'!$C:$C,$A82,'NSE - Other Index Options'!$B:$B,B$4,'NSE - Other Index Options'!$H:$H,"Monthly*")=0,"",SUMIFS('NSE - NIFTY Index Options'!$L:$L,'NSE - NIFTY Index Options'!$C:$C,$A82,'NSE - NIFTY Index Options'!$B:$B,B$4,'NSE - NIFTY Index Options'!$H:$H,"Monthly*")+SUMIFS('NSE - Other Index Options'!$L:$L,'NSE - Other Index Options'!$C:$C,$A82,'NSE - Other Index Options'!$B:$B,B$4,'NSE - Other Index Options'!$H:$H,"Monthly*"))</f>
        <v/>
      </c>
      <c r="C82" s="26" t="str">
        <f>IF(SUMIFS('NSE - NIFTY Index Options'!$L:$L,'NSE - NIFTY Index Options'!$C:$C,$A82,'NSE - NIFTY Index Options'!$B:$B,C$4,'NSE - NIFTY Index Options'!$H:$H,"Monthly*")+SUMIFS('NSE - Other Index Options'!$L:$L,'NSE - Other Index Options'!$C:$C,$A82,'NSE - Other Index Options'!$B:$B,C$4,'NSE - Other Index Options'!$H:$H,"Monthly*")=0,"",SUMIFS('NSE - NIFTY Index Options'!$L:$L,'NSE - NIFTY Index Options'!$C:$C,$A82,'NSE - NIFTY Index Options'!$B:$B,C$4,'NSE - NIFTY Index Options'!$H:$H,"Monthly*")+SUMIFS('NSE - Other Index Options'!$L:$L,'NSE - Other Index Options'!$C:$C,$A82,'NSE - Other Index Options'!$B:$B,C$4,'NSE - Other Index Options'!$H:$H,"Monthly*"))</f>
        <v/>
      </c>
      <c r="D82" s="26" t="str">
        <f>IF(SUMIFS('NSE - NIFTY Index Options'!$L:$L,'NSE - NIFTY Index Options'!$C:$C,$A82,'NSE - NIFTY Index Options'!$B:$B,D$4,'NSE - NIFTY Index Options'!$H:$H,"Monthly*")+SUMIFS('NSE - Other Index Options'!$L:$L,'NSE - Other Index Options'!$C:$C,$A82,'NSE - Other Index Options'!$B:$B,D$4,'NSE - Other Index Options'!$H:$H,"Monthly*")=0,"",SUMIFS('NSE - NIFTY Index Options'!$L:$L,'NSE - NIFTY Index Options'!$C:$C,$A82,'NSE - NIFTY Index Options'!$B:$B,D$4,'NSE - NIFTY Index Options'!$H:$H,"Monthly*")+SUMIFS('NSE - Other Index Options'!$L:$L,'NSE - Other Index Options'!$C:$C,$A82,'NSE - Other Index Options'!$B:$B,D$4,'NSE - Other Index Options'!$H:$H,"Monthly*"))</f>
        <v/>
      </c>
      <c r="E82" s="26" t="str">
        <f>IF(SUMIFS('NSE - NIFTY Index Options'!$L:$L,'NSE - NIFTY Index Options'!$C:$C,$A82,'NSE - NIFTY Index Options'!$B:$B,E$4,'NSE - NIFTY Index Options'!$H:$H,"Monthly*")+SUMIFS('NSE - Other Index Options'!$L:$L,'NSE - Other Index Options'!$C:$C,$A82,'NSE - Other Index Options'!$B:$B,E$4,'NSE - Other Index Options'!$H:$H,"Monthly*")=0,"",SUMIFS('NSE - NIFTY Index Options'!$L:$L,'NSE - NIFTY Index Options'!$C:$C,$A82,'NSE - NIFTY Index Options'!$B:$B,E$4,'NSE - NIFTY Index Options'!$H:$H,"Monthly*")+SUMIFS('NSE - Other Index Options'!$L:$L,'NSE - Other Index Options'!$C:$C,$A82,'NSE - Other Index Options'!$B:$B,E$4,'NSE - Other Index Options'!$H:$H,"Monthly*"))</f>
        <v/>
      </c>
      <c r="F82" s="26" t="str">
        <f>IF(SUMIFS('NSE - NIFTY Index Options'!$L:$L,'NSE - NIFTY Index Options'!$C:$C,$A82,'NSE - NIFTY Index Options'!$B:$B,F$4,'NSE - NIFTY Index Options'!$H:$H,"Monthly*")+SUMIFS('NSE - Other Index Options'!$L:$L,'NSE - Other Index Options'!$C:$C,$A82,'NSE - Other Index Options'!$B:$B,F$4,'NSE - Other Index Options'!$H:$H,"Monthly*")=0,"",SUMIFS('NSE - NIFTY Index Options'!$L:$L,'NSE - NIFTY Index Options'!$C:$C,$A82,'NSE - NIFTY Index Options'!$B:$B,F$4,'NSE - NIFTY Index Options'!$H:$H,"Monthly*")+SUMIFS('NSE - Other Index Options'!$L:$L,'NSE - Other Index Options'!$C:$C,$A82,'NSE - Other Index Options'!$B:$B,F$4,'NSE - Other Index Options'!$H:$H,"Monthly*"))</f>
        <v/>
      </c>
      <c r="G82" s="26" t="str">
        <f>IF(SUMIFS('NSE - NIFTY Index Options'!$L:$L,'NSE - NIFTY Index Options'!$C:$C,$A82,'NSE - NIFTY Index Options'!$B:$B,G$4,'NSE - NIFTY Index Options'!$H:$H,"Monthly*")+SUMIFS('NSE - Other Index Options'!$L:$L,'NSE - Other Index Options'!$C:$C,$A82,'NSE - Other Index Options'!$B:$B,G$4,'NSE - Other Index Options'!$H:$H,"Monthly*")=0,"",SUMIFS('NSE - NIFTY Index Options'!$L:$L,'NSE - NIFTY Index Options'!$C:$C,$A82,'NSE - NIFTY Index Options'!$B:$B,G$4,'NSE - NIFTY Index Options'!$H:$H,"Monthly*")+SUMIFS('NSE - Other Index Options'!$L:$L,'NSE - Other Index Options'!$C:$C,$A82,'NSE - Other Index Options'!$B:$B,G$4,'NSE - Other Index Options'!$H:$H,"Monthly*"))</f>
        <v/>
      </c>
      <c r="H82" s="26" t="str">
        <f t="shared" si="2"/>
        <v/>
      </c>
    </row>
    <row r="83" spans="1:8" hidden="1" outlineLevel="1">
      <c r="A83" t="s">
        <v>104</v>
      </c>
      <c r="B83" s="26" t="str">
        <f>IF(SUMIFS('NSE - NIFTY Index Options'!$L:$L,'NSE - NIFTY Index Options'!$C:$C,$A83,'NSE - NIFTY Index Options'!$B:$B,B$4,'NSE - NIFTY Index Options'!$H:$H,"Monthly*")+SUMIFS('NSE - Other Index Options'!$L:$L,'NSE - Other Index Options'!$C:$C,$A83,'NSE - Other Index Options'!$B:$B,B$4,'NSE - Other Index Options'!$H:$H,"Monthly*")=0,"",SUMIFS('NSE - NIFTY Index Options'!$L:$L,'NSE - NIFTY Index Options'!$C:$C,$A83,'NSE - NIFTY Index Options'!$B:$B,B$4,'NSE - NIFTY Index Options'!$H:$H,"Monthly*")+SUMIFS('NSE - Other Index Options'!$L:$L,'NSE - Other Index Options'!$C:$C,$A83,'NSE - Other Index Options'!$B:$B,B$4,'NSE - Other Index Options'!$H:$H,"Monthly*"))</f>
        <v/>
      </c>
      <c r="C83" s="26" t="str">
        <f>IF(SUMIFS('NSE - NIFTY Index Options'!$L:$L,'NSE - NIFTY Index Options'!$C:$C,$A83,'NSE - NIFTY Index Options'!$B:$B,C$4,'NSE - NIFTY Index Options'!$H:$H,"Monthly*")+SUMIFS('NSE - Other Index Options'!$L:$L,'NSE - Other Index Options'!$C:$C,$A83,'NSE - Other Index Options'!$B:$B,C$4,'NSE - Other Index Options'!$H:$H,"Monthly*")=0,"",SUMIFS('NSE - NIFTY Index Options'!$L:$L,'NSE - NIFTY Index Options'!$C:$C,$A83,'NSE - NIFTY Index Options'!$B:$B,C$4,'NSE - NIFTY Index Options'!$H:$H,"Monthly*")+SUMIFS('NSE - Other Index Options'!$L:$L,'NSE - Other Index Options'!$C:$C,$A83,'NSE - Other Index Options'!$B:$B,C$4,'NSE - Other Index Options'!$H:$H,"Monthly*"))</f>
        <v/>
      </c>
      <c r="D83" s="26" t="str">
        <f>IF(SUMIFS('NSE - NIFTY Index Options'!$L:$L,'NSE - NIFTY Index Options'!$C:$C,$A83,'NSE - NIFTY Index Options'!$B:$B,D$4,'NSE - NIFTY Index Options'!$H:$H,"Monthly*")+SUMIFS('NSE - Other Index Options'!$L:$L,'NSE - Other Index Options'!$C:$C,$A83,'NSE - Other Index Options'!$B:$B,D$4,'NSE - Other Index Options'!$H:$H,"Monthly*")=0,"",SUMIFS('NSE - NIFTY Index Options'!$L:$L,'NSE - NIFTY Index Options'!$C:$C,$A83,'NSE - NIFTY Index Options'!$B:$B,D$4,'NSE - NIFTY Index Options'!$H:$H,"Monthly*")+SUMIFS('NSE - Other Index Options'!$L:$L,'NSE - Other Index Options'!$C:$C,$A83,'NSE - Other Index Options'!$B:$B,D$4,'NSE - Other Index Options'!$H:$H,"Monthly*"))</f>
        <v/>
      </c>
      <c r="E83" s="26" t="str">
        <f>IF(SUMIFS('NSE - NIFTY Index Options'!$L:$L,'NSE - NIFTY Index Options'!$C:$C,$A83,'NSE - NIFTY Index Options'!$B:$B,E$4,'NSE - NIFTY Index Options'!$H:$H,"Monthly*")+SUMIFS('NSE - Other Index Options'!$L:$L,'NSE - Other Index Options'!$C:$C,$A83,'NSE - Other Index Options'!$B:$B,E$4,'NSE - Other Index Options'!$H:$H,"Monthly*")=0,"",SUMIFS('NSE - NIFTY Index Options'!$L:$L,'NSE - NIFTY Index Options'!$C:$C,$A83,'NSE - NIFTY Index Options'!$B:$B,E$4,'NSE - NIFTY Index Options'!$H:$H,"Monthly*")+SUMIFS('NSE - Other Index Options'!$L:$L,'NSE - Other Index Options'!$C:$C,$A83,'NSE - Other Index Options'!$B:$B,E$4,'NSE - Other Index Options'!$H:$H,"Monthly*"))</f>
        <v/>
      </c>
      <c r="F83" s="26" t="str">
        <f>IF(SUMIFS('NSE - NIFTY Index Options'!$L:$L,'NSE - NIFTY Index Options'!$C:$C,$A83,'NSE - NIFTY Index Options'!$B:$B,F$4,'NSE - NIFTY Index Options'!$H:$H,"Monthly*")+SUMIFS('NSE - Other Index Options'!$L:$L,'NSE - Other Index Options'!$C:$C,$A83,'NSE - Other Index Options'!$B:$B,F$4,'NSE - Other Index Options'!$H:$H,"Monthly*")=0,"",SUMIFS('NSE - NIFTY Index Options'!$L:$L,'NSE - NIFTY Index Options'!$C:$C,$A83,'NSE - NIFTY Index Options'!$B:$B,F$4,'NSE - NIFTY Index Options'!$H:$H,"Monthly*")+SUMIFS('NSE - Other Index Options'!$L:$L,'NSE - Other Index Options'!$C:$C,$A83,'NSE - Other Index Options'!$B:$B,F$4,'NSE - Other Index Options'!$H:$H,"Monthly*"))</f>
        <v/>
      </c>
      <c r="G83" s="26" t="str">
        <f>IF(SUMIFS('NSE - NIFTY Index Options'!$L:$L,'NSE - NIFTY Index Options'!$C:$C,$A83,'NSE - NIFTY Index Options'!$B:$B,G$4,'NSE - NIFTY Index Options'!$H:$H,"Monthly*")+SUMIFS('NSE - Other Index Options'!$L:$L,'NSE - Other Index Options'!$C:$C,$A83,'NSE - Other Index Options'!$B:$B,G$4,'NSE - Other Index Options'!$H:$H,"Monthly*")=0,"",SUMIFS('NSE - NIFTY Index Options'!$L:$L,'NSE - NIFTY Index Options'!$C:$C,$A83,'NSE - NIFTY Index Options'!$B:$B,G$4,'NSE - NIFTY Index Options'!$H:$H,"Monthly*")+SUMIFS('NSE - Other Index Options'!$L:$L,'NSE - Other Index Options'!$C:$C,$A83,'NSE - Other Index Options'!$B:$B,G$4,'NSE - Other Index Options'!$H:$H,"Monthly*"))</f>
        <v/>
      </c>
      <c r="H83" s="26" t="str">
        <f t="shared" si="2"/>
        <v/>
      </c>
    </row>
    <row r="84" spans="1:8" hidden="1" outlineLevel="1">
      <c r="A84" t="s">
        <v>105</v>
      </c>
      <c r="B84" s="26" t="str">
        <f>IF(SUMIFS('NSE - NIFTY Index Options'!$L:$L,'NSE - NIFTY Index Options'!$C:$C,$A84,'NSE - NIFTY Index Options'!$B:$B,B$4,'NSE - NIFTY Index Options'!$H:$H,"Monthly*")+SUMIFS('NSE - Other Index Options'!$L:$L,'NSE - Other Index Options'!$C:$C,$A84,'NSE - Other Index Options'!$B:$B,B$4,'NSE - Other Index Options'!$H:$H,"Monthly*")=0,"",SUMIFS('NSE - NIFTY Index Options'!$L:$L,'NSE - NIFTY Index Options'!$C:$C,$A84,'NSE - NIFTY Index Options'!$B:$B,B$4,'NSE - NIFTY Index Options'!$H:$H,"Monthly*")+SUMIFS('NSE - Other Index Options'!$L:$L,'NSE - Other Index Options'!$C:$C,$A84,'NSE - Other Index Options'!$B:$B,B$4,'NSE - Other Index Options'!$H:$H,"Monthly*"))</f>
        <v/>
      </c>
      <c r="C84" s="26" t="str">
        <f>IF(SUMIFS('NSE - NIFTY Index Options'!$L:$L,'NSE - NIFTY Index Options'!$C:$C,$A84,'NSE - NIFTY Index Options'!$B:$B,C$4,'NSE - NIFTY Index Options'!$H:$H,"Monthly*")+SUMIFS('NSE - Other Index Options'!$L:$L,'NSE - Other Index Options'!$C:$C,$A84,'NSE - Other Index Options'!$B:$B,C$4,'NSE - Other Index Options'!$H:$H,"Monthly*")=0,"",SUMIFS('NSE - NIFTY Index Options'!$L:$L,'NSE - NIFTY Index Options'!$C:$C,$A84,'NSE - NIFTY Index Options'!$B:$B,C$4,'NSE - NIFTY Index Options'!$H:$H,"Monthly*")+SUMIFS('NSE - Other Index Options'!$L:$L,'NSE - Other Index Options'!$C:$C,$A84,'NSE - Other Index Options'!$B:$B,C$4,'NSE - Other Index Options'!$H:$H,"Monthly*"))</f>
        <v/>
      </c>
      <c r="D84" s="26" t="str">
        <f>IF(SUMIFS('NSE - NIFTY Index Options'!$L:$L,'NSE - NIFTY Index Options'!$C:$C,$A84,'NSE - NIFTY Index Options'!$B:$B,D$4,'NSE - NIFTY Index Options'!$H:$H,"Monthly*")+SUMIFS('NSE - Other Index Options'!$L:$L,'NSE - Other Index Options'!$C:$C,$A84,'NSE - Other Index Options'!$B:$B,D$4,'NSE - Other Index Options'!$H:$H,"Monthly*")=0,"",SUMIFS('NSE - NIFTY Index Options'!$L:$L,'NSE - NIFTY Index Options'!$C:$C,$A84,'NSE - NIFTY Index Options'!$B:$B,D$4,'NSE - NIFTY Index Options'!$H:$H,"Monthly*")+SUMIFS('NSE - Other Index Options'!$L:$L,'NSE - Other Index Options'!$C:$C,$A84,'NSE - Other Index Options'!$B:$B,D$4,'NSE - Other Index Options'!$H:$H,"Monthly*"))</f>
        <v/>
      </c>
      <c r="E84" s="26" t="str">
        <f>IF(SUMIFS('NSE - NIFTY Index Options'!$L:$L,'NSE - NIFTY Index Options'!$C:$C,$A84,'NSE - NIFTY Index Options'!$B:$B,E$4,'NSE - NIFTY Index Options'!$H:$H,"Monthly*")+SUMIFS('NSE - Other Index Options'!$L:$L,'NSE - Other Index Options'!$C:$C,$A84,'NSE - Other Index Options'!$B:$B,E$4,'NSE - Other Index Options'!$H:$H,"Monthly*")=0,"",SUMIFS('NSE - NIFTY Index Options'!$L:$L,'NSE - NIFTY Index Options'!$C:$C,$A84,'NSE - NIFTY Index Options'!$B:$B,E$4,'NSE - NIFTY Index Options'!$H:$H,"Monthly*")+SUMIFS('NSE - Other Index Options'!$L:$L,'NSE - Other Index Options'!$C:$C,$A84,'NSE - Other Index Options'!$B:$B,E$4,'NSE - Other Index Options'!$H:$H,"Monthly*"))</f>
        <v/>
      </c>
      <c r="F84" s="26" t="str">
        <f>IF(SUMIFS('NSE - NIFTY Index Options'!$L:$L,'NSE - NIFTY Index Options'!$C:$C,$A84,'NSE - NIFTY Index Options'!$B:$B,F$4,'NSE - NIFTY Index Options'!$H:$H,"Monthly*")+SUMIFS('NSE - Other Index Options'!$L:$L,'NSE - Other Index Options'!$C:$C,$A84,'NSE - Other Index Options'!$B:$B,F$4,'NSE - Other Index Options'!$H:$H,"Monthly*")=0,"",SUMIFS('NSE - NIFTY Index Options'!$L:$L,'NSE - NIFTY Index Options'!$C:$C,$A84,'NSE - NIFTY Index Options'!$B:$B,F$4,'NSE - NIFTY Index Options'!$H:$H,"Monthly*")+SUMIFS('NSE - Other Index Options'!$L:$L,'NSE - Other Index Options'!$C:$C,$A84,'NSE - Other Index Options'!$B:$B,F$4,'NSE - Other Index Options'!$H:$H,"Monthly*"))</f>
        <v/>
      </c>
      <c r="G84" s="26" t="str">
        <f>IF(SUMIFS('NSE - NIFTY Index Options'!$L:$L,'NSE - NIFTY Index Options'!$C:$C,$A84,'NSE - NIFTY Index Options'!$B:$B,G$4,'NSE - NIFTY Index Options'!$H:$H,"Monthly*")+SUMIFS('NSE - Other Index Options'!$L:$L,'NSE - Other Index Options'!$C:$C,$A84,'NSE - Other Index Options'!$B:$B,G$4,'NSE - Other Index Options'!$H:$H,"Monthly*")=0,"",SUMIFS('NSE - NIFTY Index Options'!$L:$L,'NSE - NIFTY Index Options'!$C:$C,$A84,'NSE - NIFTY Index Options'!$B:$B,G$4,'NSE - NIFTY Index Options'!$H:$H,"Monthly*")+SUMIFS('NSE - Other Index Options'!$L:$L,'NSE - Other Index Options'!$C:$C,$A84,'NSE - Other Index Options'!$B:$B,G$4,'NSE - Other Index Options'!$H:$H,"Monthly*"))</f>
        <v/>
      </c>
      <c r="H84" s="26" t="str">
        <f t="shared" si="2"/>
        <v/>
      </c>
    </row>
    <row r="85" spans="1:8" hidden="1" outlineLevel="1">
      <c r="A85" t="s">
        <v>106</v>
      </c>
      <c r="B85" s="26" t="str">
        <f>IF(SUMIFS('NSE - NIFTY Index Options'!$L:$L,'NSE - NIFTY Index Options'!$C:$C,$A85,'NSE - NIFTY Index Options'!$B:$B,B$4,'NSE - NIFTY Index Options'!$H:$H,"Monthly*")+SUMIFS('NSE - Other Index Options'!$L:$L,'NSE - Other Index Options'!$C:$C,$A85,'NSE - Other Index Options'!$B:$B,B$4,'NSE - Other Index Options'!$H:$H,"Monthly*")=0,"",SUMIFS('NSE - NIFTY Index Options'!$L:$L,'NSE - NIFTY Index Options'!$C:$C,$A85,'NSE - NIFTY Index Options'!$B:$B,B$4,'NSE - NIFTY Index Options'!$H:$H,"Monthly*")+SUMIFS('NSE - Other Index Options'!$L:$L,'NSE - Other Index Options'!$C:$C,$A85,'NSE - Other Index Options'!$B:$B,B$4,'NSE - Other Index Options'!$H:$H,"Monthly*"))</f>
        <v/>
      </c>
      <c r="C85" s="26" t="str">
        <f>IF(SUMIFS('NSE - NIFTY Index Options'!$L:$L,'NSE - NIFTY Index Options'!$C:$C,$A85,'NSE - NIFTY Index Options'!$B:$B,C$4,'NSE - NIFTY Index Options'!$H:$H,"Monthly*")+SUMIFS('NSE - Other Index Options'!$L:$L,'NSE - Other Index Options'!$C:$C,$A85,'NSE - Other Index Options'!$B:$B,C$4,'NSE - Other Index Options'!$H:$H,"Monthly*")=0,"",SUMIFS('NSE - NIFTY Index Options'!$L:$L,'NSE - NIFTY Index Options'!$C:$C,$A85,'NSE - NIFTY Index Options'!$B:$B,C$4,'NSE - NIFTY Index Options'!$H:$H,"Monthly*")+SUMIFS('NSE - Other Index Options'!$L:$L,'NSE - Other Index Options'!$C:$C,$A85,'NSE - Other Index Options'!$B:$B,C$4,'NSE - Other Index Options'!$H:$H,"Monthly*"))</f>
        <v/>
      </c>
      <c r="D85" s="26" t="str">
        <f>IF(SUMIFS('NSE - NIFTY Index Options'!$L:$L,'NSE - NIFTY Index Options'!$C:$C,$A85,'NSE - NIFTY Index Options'!$B:$B,D$4,'NSE - NIFTY Index Options'!$H:$H,"Monthly*")+SUMIFS('NSE - Other Index Options'!$L:$L,'NSE - Other Index Options'!$C:$C,$A85,'NSE - Other Index Options'!$B:$B,D$4,'NSE - Other Index Options'!$H:$H,"Monthly*")=0,"",SUMIFS('NSE - NIFTY Index Options'!$L:$L,'NSE - NIFTY Index Options'!$C:$C,$A85,'NSE - NIFTY Index Options'!$B:$B,D$4,'NSE - NIFTY Index Options'!$H:$H,"Monthly*")+SUMIFS('NSE - Other Index Options'!$L:$L,'NSE - Other Index Options'!$C:$C,$A85,'NSE - Other Index Options'!$B:$B,D$4,'NSE - Other Index Options'!$H:$H,"Monthly*"))</f>
        <v/>
      </c>
      <c r="E85" s="26" t="str">
        <f>IF(SUMIFS('NSE - NIFTY Index Options'!$L:$L,'NSE - NIFTY Index Options'!$C:$C,$A85,'NSE - NIFTY Index Options'!$B:$B,E$4,'NSE - NIFTY Index Options'!$H:$H,"Monthly*")+SUMIFS('NSE - Other Index Options'!$L:$L,'NSE - Other Index Options'!$C:$C,$A85,'NSE - Other Index Options'!$B:$B,E$4,'NSE - Other Index Options'!$H:$H,"Monthly*")=0,"",SUMIFS('NSE - NIFTY Index Options'!$L:$L,'NSE - NIFTY Index Options'!$C:$C,$A85,'NSE - NIFTY Index Options'!$B:$B,E$4,'NSE - NIFTY Index Options'!$H:$H,"Monthly*")+SUMIFS('NSE - Other Index Options'!$L:$L,'NSE - Other Index Options'!$C:$C,$A85,'NSE - Other Index Options'!$B:$B,E$4,'NSE - Other Index Options'!$H:$H,"Monthly*"))</f>
        <v/>
      </c>
      <c r="F85" s="26" t="str">
        <f>IF(SUMIFS('NSE - NIFTY Index Options'!$L:$L,'NSE - NIFTY Index Options'!$C:$C,$A85,'NSE - NIFTY Index Options'!$B:$B,F$4,'NSE - NIFTY Index Options'!$H:$H,"Monthly*")+SUMIFS('NSE - Other Index Options'!$L:$L,'NSE - Other Index Options'!$C:$C,$A85,'NSE - Other Index Options'!$B:$B,F$4,'NSE - Other Index Options'!$H:$H,"Monthly*")=0,"",SUMIFS('NSE - NIFTY Index Options'!$L:$L,'NSE - NIFTY Index Options'!$C:$C,$A85,'NSE - NIFTY Index Options'!$B:$B,F$4,'NSE - NIFTY Index Options'!$H:$H,"Monthly*")+SUMIFS('NSE - Other Index Options'!$L:$L,'NSE - Other Index Options'!$C:$C,$A85,'NSE - Other Index Options'!$B:$B,F$4,'NSE - Other Index Options'!$H:$H,"Monthly*"))</f>
        <v/>
      </c>
      <c r="G85" s="26" t="str">
        <f>IF(SUMIFS('NSE - NIFTY Index Options'!$L:$L,'NSE - NIFTY Index Options'!$C:$C,$A85,'NSE - NIFTY Index Options'!$B:$B,G$4,'NSE - NIFTY Index Options'!$H:$H,"Monthly*")+SUMIFS('NSE - Other Index Options'!$L:$L,'NSE - Other Index Options'!$C:$C,$A85,'NSE - Other Index Options'!$B:$B,G$4,'NSE - Other Index Options'!$H:$H,"Monthly*")=0,"",SUMIFS('NSE - NIFTY Index Options'!$L:$L,'NSE - NIFTY Index Options'!$C:$C,$A85,'NSE - NIFTY Index Options'!$B:$B,G$4,'NSE - NIFTY Index Options'!$H:$H,"Monthly*")+SUMIFS('NSE - Other Index Options'!$L:$L,'NSE - Other Index Options'!$C:$C,$A85,'NSE - Other Index Options'!$B:$B,G$4,'NSE - Other Index Options'!$H:$H,"Monthly*"))</f>
        <v/>
      </c>
      <c r="H85" s="26" t="str">
        <f t="shared" si="2"/>
        <v/>
      </c>
    </row>
    <row r="86" spans="1:8" hidden="1" outlineLevel="1">
      <c r="A86" t="s">
        <v>107</v>
      </c>
      <c r="B86" s="26" t="str">
        <f>IF(SUMIFS('NSE - NIFTY Index Options'!$L:$L,'NSE - NIFTY Index Options'!$C:$C,$A86,'NSE - NIFTY Index Options'!$B:$B,B$4,'NSE - NIFTY Index Options'!$H:$H,"Monthly*")+SUMIFS('NSE - Other Index Options'!$L:$L,'NSE - Other Index Options'!$C:$C,$A86,'NSE - Other Index Options'!$B:$B,B$4,'NSE - Other Index Options'!$H:$H,"Monthly*")=0,"",SUMIFS('NSE - NIFTY Index Options'!$L:$L,'NSE - NIFTY Index Options'!$C:$C,$A86,'NSE - NIFTY Index Options'!$B:$B,B$4,'NSE - NIFTY Index Options'!$H:$H,"Monthly*")+SUMIFS('NSE - Other Index Options'!$L:$L,'NSE - Other Index Options'!$C:$C,$A86,'NSE - Other Index Options'!$B:$B,B$4,'NSE - Other Index Options'!$H:$H,"Monthly*"))</f>
        <v/>
      </c>
      <c r="C86" s="26" t="str">
        <f>IF(SUMIFS('NSE - NIFTY Index Options'!$L:$L,'NSE - NIFTY Index Options'!$C:$C,$A86,'NSE - NIFTY Index Options'!$B:$B,C$4,'NSE - NIFTY Index Options'!$H:$H,"Monthly*")+SUMIFS('NSE - Other Index Options'!$L:$L,'NSE - Other Index Options'!$C:$C,$A86,'NSE - Other Index Options'!$B:$B,C$4,'NSE - Other Index Options'!$H:$H,"Monthly*")=0,"",SUMIFS('NSE - NIFTY Index Options'!$L:$L,'NSE - NIFTY Index Options'!$C:$C,$A86,'NSE - NIFTY Index Options'!$B:$B,C$4,'NSE - NIFTY Index Options'!$H:$H,"Monthly*")+SUMIFS('NSE - Other Index Options'!$L:$L,'NSE - Other Index Options'!$C:$C,$A86,'NSE - Other Index Options'!$B:$B,C$4,'NSE - Other Index Options'!$H:$H,"Monthly*"))</f>
        <v/>
      </c>
      <c r="D86" s="26" t="str">
        <f>IF(SUMIFS('NSE - NIFTY Index Options'!$L:$L,'NSE - NIFTY Index Options'!$C:$C,$A86,'NSE - NIFTY Index Options'!$B:$B,D$4,'NSE - NIFTY Index Options'!$H:$H,"Monthly*")+SUMIFS('NSE - Other Index Options'!$L:$L,'NSE - Other Index Options'!$C:$C,$A86,'NSE - Other Index Options'!$B:$B,D$4,'NSE - Other Index Options'!$H:$H,"Monthly*")=0,"",SUMIFS('NSE - NIFTY Index Options'!$L:$L,'NSE - NIFTY Index Options'!$C:$C,$A86,'NSE - NIFTY Index Options'!$B:$B,D$4,'NSE - NIFTY Index Options'!$H:$H,"Monthly*")+SUMIFS('NSE - Other Index Options'!$L:$L,'NSE - Other Index Options'!$C:$C,$A86,'NSE - Other Index Options'!$B:$B,D$4,'NSE - Other Index Options'!$H:$H,"Monthly*"))</f>
        <v/>
      </c>
      <c r="E86" s="26" t="str">
        <f>IF(SUMIFS('NSE - NIFTY Index Options'!$L:$L,'NSE - NIFTY Index Options'!$C:$C,$A86,'NSE - NIFTY Index Options'!$B:$B,E$4,'NSE - NIFTY Index Options'!$H:$H,"Monthly*")+SUMIFS('NSE - Other Index Options'!$L:$L,'NSE - Other Index Options'!$C:$C,$A86,'NSE - Other Index Options'!$B:$B,E$4,'NSE - Other Index Options'!$H:$H,"Monthly*")=0,"",SUMIFS('NSE - NIFTY Index Options'!$L:$L,'NSE - NIFTY Index Options'!$C:$C,$A86,'NSE - NIFTY Index Options'!$B:$B,E$4,'NSE - NIFTY Index Options'!$H:$H,"Monthly*")+SUMIFS('NSE - Other Index Options'!$L:$L,'NSE - Other Index Options'!$C:$C,$A86,'NSE - Other Index Options'!$B:$B,E$4,'NSE - Other Index Options'!$H:$H,"Monthly*"))</f>
        <v/>
      </c>
      <c r="F86" s="26" t="str">
        <f>IF(SUMIFS('NSE - NIFTY Index Options'!$L:$L,'NSE - NIFTY Index Options'!$C:$C,$A86,'NSE - NIFTY Index Options'!$B:$B,F$4,'NSE - NIFTY Index Options'!$H:$H,"Monthly*")+SUMIFS('NSE - Other Index Options'!$L:$L,'NSE - Other Index Options'!$C:$C,$A86,'NSE - Other Index Options'!$B:$B,F$4,'NSE - Other Index Options'!$H:$H,"Monthly*")=0,"",SUMIFS('NSE - NIFTY Index Options'!$L:$L,'NSE - NIFTY Index Options'!$C:$C,$A86,'NSE - NIFTY Index Options'!$B:$B,F$4,'NSE - NIFTY Index Options'!$H:$H,"Monthly*")+SUMIFS('NSE - Other Index Options'!$L:$L,'NSE - Other Index Options'!$C:$C,$A86,'NSE - Other Index Options'!$B:$B,F$4,'NSE - Other Index Options'!$H:$H,"Monthly*"))</f>
        <v/>
      </c>
      <c r="G86" s="26" t="str">
        <f>IF(SUMIFS('NSE - NIFTY Index Options'!$L:$L,'NSE - NIFTY Index Options'!$C:$C,$A86,'NSE - NIFTY Index Options'!$B:$B,G$4,'NSE - NIFTY Index Options'!$H:$H,"Monthly*")+SUMIFS('NSE - Other Index Options'!$L:$L,'NSE - Other Index Options'!$C:$C,$A86,'NSE - Other Index Options'!$B:$B,G$4,'NSE - Other Index Options'!$H:$H,"Monthly*")=0,"",SUMIFS('NSE - NIFTY Index Options'!$L:$L,'NSE - NIFTY Index Options'!$C:$C,$A86,'NSE - NIFTY Index Options'!$B:$B,G$4,'NSE - NIFTY Index Options'!$H:$H,"Monthly*")+SUMIFS('NSE - Other Index Options'!$L:$L,'NSE - Other Index Options'!$C:$C,$A86,'NSE - Other Index Options'!$B:$B,G$4,'NSE - Other Index Options'!$H:$H,"Monthly*"))</f>
        <v/>
      </c>
      <c r="H86" s="26" t="str">
        <f t="shared" si="2"/>
        <v/>
      </c>
    </row>
    <row r="87" spans="1:8" hidden="1" outlineLevel="1">
      <c r="A87" t="s">
        <v>108</v>
      </c>
      <c r="B87" s="26" t="str">
        <f>IF(SUMIFS('NSE - NIFTY Index Options'!$L:$L,'NSE - NIFTY Index Options'!$C:$C,$A87,'NSE - NIFTY Index Options'!$B:$B,B$4,'NSE - NIFTY Index Options'!$H:$H,"Monthly*")+SUMIFS('NSE - Other Index Options'!$L:$L,'NSE - Other Index Options'!$C:$C,$A87,'NSE - Other Index Options'!$B:$B,B$4,'NSE - Other Index Options'!$H:$H,"Monthly*")=0,"",SUMIFS('NSE - NIFTY Index Options'!$L:$L,'NSE - NIFTY Index Options'!$C:$C,$A87,'NSE - NIFTY Index Options'!$B:$B,B$4,'NSE - NIFTY Index Options'!$H:$H,"Monthly*")+SUMIFS('NSE - Other Index Options'!$L:$L,'NSE - Other Index Options'!$C:$C,$A87,'NSE - Other Index Options'!$B:$B,B$4,'NSE - Other Index Options'!$H:$H,"Monthly*"))</f>
        <v/>
      </c>
      <c r="C87" s="26" t="str">
        <f>IF(SUMIFS('NSE - NIFTY Index Options'!$L:$L,'NSE - NIFTY Index Options'!$C:$C,$A87,'NSE - NIFTY Index Options'!$B:$B,C$4,'NSE - NIFTY Index Options'!$H:$H,"Monthly*")+SUMIFS('NSE - Other Index Options'!$L:$L,'NSE - Other Index Options'!$C:$C,$A87,'NSE - Other Index Options'!$B:$B,C$4,'NSE - Other Index Options'!$H:$H,"Monthly*")=0,"",SUMIFS('NSE - NIFTY Index Options'!$L:$L,'NSE - NIFTY Index Options'!$C:$C,$A87,'NSE - NIFTY Index Options'!$B:$B,C$4,'NSE - NIFTY Index Options'!$H:$H,"Monthly*")+SUMIFS('NSE - Other Index Options'!$L:$L,'NSE - Other Index Options'!$C:$C,$A87,'NSE - Other Index Options'!$B:$B,C$4,'NSE - Other Index Options'!$H:$H,"Monthly*"))</f>
        <v/>
      </c>
      <c r="D87" s="26" t="str">
        <f>IF(SUMIFS('NSE - NIFTY Index Options'!$L:$L,'NSE - NIFTY Index Options'!$C:$C,$A87,'NSE - NIFTY Index Options'!$B:$B,D$4,'NSE - NIFTY Index Options'!$H:$H,"Monthly*")+SUMIFS('NSE - Other Index Options'!$L:$L,'NSE - Other Index Options'!$C:$C,$A87,'NSE - Other Index Options'!$B:$B,D$4,'NSE - Other Index Options'!$H:$H,"Monthly*")=0,"",SUMIFS('NSE - NIFTY Index Options'!$L:$L,'NSE - NIFTY Index Options'!$C:$C,$A87,'NSE - NIFTY Index Options'!$B:$B,D$4,'NSE - NIFTY Index Options'!$H:$H,"Monthly*")+SUMIFS('NSE - Other Index Options'!$L:$L,'NSE - Other Index Options'!$C:$C,$A87,'NSE - Other Index Options'!$B:$B,D$4,'NSE - Other Index Options'!$H:$H,"Monthly*"))</f>
        <v/>
      </c>
      <c r="E87" s="26" t="str">
        <f>IF(SUMIFS('NSE - NIFTY Index Options'!$L:$L,'NSE - NIFTY Index Options'!$C:$C,$A87,'NSE - NIFTY Index Options'!$B:$B,E$4,'NSE - NIFTY Index Options'!$H:$H,"Monthly*")+SUMIFS('NSE - Other Index Options'!$L:$L,'NSE - Other Index Options'!$C:$C,$A87,'NSE - Other Index Options'!$B:$B,E$4,'NSE - Other Index Options'!$H:$H,"Monthly*")=0,"",SUMIFS('NSE - NIFTY Index Options'!$L:$L,'NSE - NIFTY Index Options'!$C:$C,$A87,'NSE - NIFTY Index Options'!$B:$B,E$4,'NSE - NIFTY Index Options'!$H:$H,"Monthly*")+SUMIFS('NSE - Other Index Options'!$L:$L,'NSE - Other Index Options'!$C:$C,$A87,'NSE - Other Index Options'!$B:$B,E$4,'NSE - Other Index Options'!$H:$H,"Monthly*"))</f>
        <v/>
      </c>
      <c r="F87" s="26" t="str">
        <f>IF(SUMIFS('NSE - NIFTY Index Options'!$L:$L,'NSE - NIFTY Index Options'!$C:$C,$A87,'NSE - NIFTY Index Options'!$B:$B,F$4,'NSE - NIFTY Index Options'!$H:$H,"Monthly*")+SUMIFS('NSE - Other Index Options'!$L:$L,'NSE - Other Index Options'!$C:$C,$A87,'NSE - Other Index Options'!$B:$B,F$4,'NSE - Other Index Options'!$H:$H,"Monthly*")=0,"",SUMIFS('NSE - NIFTY Index Options'!$L:$L,'NSE - NIFTY Index Options'!$C:$C,$A87,'NSE - NIFTY Index Options'!$B:$B,F$4,'NSE - NIFTY Index Options'!$H:$H,"Monthly*")+SUMIFS('NSE - Other Index Options'!$L:$L,'NSE - Other Index Options'!$C:$C,$A87,'NSE - Other Index Options'!$B:$B,F$4,'NSE - Other Index Options'!$H:$H,"Monthly*"))</f>
        <v/>
      </c>
      <c r="G87" s="26" t="str">
        <f>IF(SUMIFS('NSE - NIFTY Index Options'!$L:$L,'NSE - NIFTY Index Options'!$C:$C,$A87,'NSE - NIFTY Index Options'!$B:$B,G$4,'NSE - NIFTY Index Options'!$H:$H,"Monthly*")+SUMIFS('NSE - Other Index Options'!$L:$L,'NSE - Other Index Options'!$C:$C,$A87,'NSE - Other Index Options'!$B:$B,G$4,'NSE - Other Index Options'!$H:$H,"Monthly*")=0,"",SUMIFS('NSE - NIFTY Index Options'!$L:$L,'NSE - NIFTY Index Options'!$C:$C,$A87,'NSE - NIFTY Index Options'!$B:$B,G$4,'NSE - NIFTY Index Options'!$H:$H,"Monthly*")+SUMIFS('NSE - Other Index Options'!$L:$L,'NSE - Other Index Options'!$C:$C,$A87,'NSE - Other Index Options'!$B:$B,G$4,'NSE - Other Index Options'!$H:$H,"Monthly*"))</f>
        <v/>
      </c>
      <c r="H87" s="26" t="str">
        <f t="shared" si="2"/>
        <v/>
      </c>
    </row>
    <row r="88" spans="1:8" hidden="1" outlineLevel="1">
      <c r="A88" t="s">
        <v>109</v>
      </c>
      <c r="B88" s="26" t="str">
        <f>IF(SUMIFS('NSE - NIFTY Index Options'!$L:$L,'NSE - NIFTY Index Options'!$C:$C,$A88,'NSE - NIFTY Index Options'!$B:$B,B$4,'NSE - NIFTY Index Options'!$H:$H,"Monthly*")+SUMIFS('NSE - Other Index Options'!$L:$L,'NSE - Other Index Options'!$C:$C,$A88,'NSE - Other Index Options'!$B:$B,B$4,'NSE - Other Index Options'!$H:$H,"Monthly*")=0,"",SUMIFS('NSE - NIFTY Index Options'!$L:$L,'NSE - NIFTY Index Options'!$C:$C,$A88,'NSE - NIFTY Index Options'!$B:$B,B$4,'NSE - NIFTY Index Options'!$H:$H,"Monthly*")+SUMIFS('NSE - Other Index Options'!$L:$L,'NSE - Other Index Options'!$C:$C,$A88,'NSE - Other Index Options'!$B:$B,B$4,'NSE - Other Index Options'!$H:$H,"Monthly*"))</f>
        <v/>
      </c>
      <c r="C88" s="26" t="str">
        <f>IF(SUMIFS('NSE - NIFTY Index Options'!$L:$L,'NSE - NIFTY Index Options'!$C:$C,$A88,'NSE - NIFTY Index Options'!$B:$B,C$4,'NSE - NIFTY Index Options'!$H:$H,"Monthly*")+SUMIFS('NSE - Other Index Options'!$L:$L,'NSE - Other Index Options'!$C:$C,$A88,'NSE - Other Index Options'!$B:$B,C$4,'NSE - Other Index Options'!$H:$H,"Monthly*")=0,"",SUMIFS('NSE - NIFTY Index Options'!$L:$L,'NSE - NIFTY Index Options'!$C:$C,$A88,'NSE - NIFTY Index Options'!$B:$B,C$4,'NSE - NIFTY Index Options'!$H:$H,"Monthly*")+SUMIFS('NSE - Other Index Options'!$L:$L,'NSE - Other Index Options'!$C:$C,$A88,'NSE - Other Index Options'!$B:$B,C$4,'NSE - Other Index Options'!$H:$H,"Monthly*"))</f>
        <v/>
      </c>
      <c r="D88" s="26" t="str">
        <f>IF(SUMIFS('NSE - NIFTY Index Options'!$L:$L,'NSE - NIFTY Index Options'!$C:$C,$A88,'NSE - NIFTY Index Options'!$B:$B,D$4,'NSE - NIFTY Index Options'!$H:$H,"Monthly*")+SUMIFS('NSE - Other Index Options'!$L:$L,'NSE - Other Index Options'!$C:$C,$A88,'NSE - Other Index Options'!$B:$B,D$4,'NSE - Other Index Options'!$H:$H,"Monthly*")=0,"",SUMIFS('NSE - NIFTY Index Options'!$L:$L,'NSE - NIFTY Index Options'!$C:$C,$A88,'NSE - NIFTY Index Options'!$B:$B,D$4,'NSE - NIFTY Index Options'!$H:$H,"Monthly*")+SUMIFS('NSE - Other Index Options'!$L:$L,'NSE - Other Index Options'!$C:$C,$A88,'NSE - Other Index Options'!$B:$B,D$4,'NSE - Other Index Options'!$H:$H,"Monthly*"))</f>
        <v/>
      </c>
      <c r="E88" s="26" t="str">
        <f>IF(SUMIFS('NSE - NIFTY Index Options'!$L:$L,'NSE - NIFTY Index Options'!$C:$C,$A88,'NSE - NIFTY Index Options'!$B:$B,E$4,'NSE - NIFTY Index Options'!$H:$H,"Monthly*")+SUMIFS('NSE - Other Index Options'!$L:$L,'NSE - Other Index Options'!$C:$C,$A88,'NSE - Other Index Options'!$B:$B,E$4,'NSE - Other Index Options'!$H:$H,"Monthly*")=0,"",SUMIFS('NSE - NIFTY Index Options'!$L:$L,'NSE - NIFTY Index Options'!$C:$C,$A88,'NSE - NIFTY Index Options'!$B:$B,E$4,'NSE - NIFTY Index Options'!$H:$H,"Monthly*")+SUMIFS('NSE - Other Index Options'!$L:$L,'NSE - Other Index Options'!$C:$C,$A88,'NSE - Other Index Options'!$B:$B,E$4,'NSE - Other Index Options'!$H:$H,"Monthly*"))</f>
        <v/>
      </c>
      <c r="F88" s="26" t="str">
        <f>IF(SUMIFS('NSE - NIFTY Index Options'!$L:$L,'NSE - NIFTY Index Options'!$C:$C,$A88,'NSE - NIFTY Index Options'!$B:$B,F$4,'NSE - NIFTY Index Options'!$H:$H,"Monthly*")+SUMIFS('NSE - Other Index Options'!$L:$L,'NSE - Other Index Options'!$C:$C,$A88,'NSE - Other Index Options'!$B:$B,F$4,'NSE - Other Index Options'!$H:$H,"Monthly*")=0,"",SUMIFS('NSE - NIFTY Index Options'!$L:$L,'NSE - NIFTY Index Options'!$C:$C,$A88,'NSE - NIFTY Index Options'!$B:$B,F$4,'NSE - NIFTY Index Options'!$H:$H,"Monthly*")+SUMIFS('NSE - Other Index Options'!$L:$L,'NSE - Other Index Options'!$C:$C,$A88,'NSE - Other Index Options'!$B:$B,F$4,'NSE - Other Index Options'!$H:$H,"Monthly*"))</f>
        <v/>
      </c>
      <c r="G88" s="26" t="str">
        <f>IF(SUMIFS('NSE - NIFTY Index Options'!$L:$L,'NSE - NIFTY Index Options'!$C:$C,$A88,'NSE - NIFTY Index Options'!$B:$B,G$4,'NSE - NIFTY Index Options'!$H:$H,"Monthly*")+SUMIFS('NSE - Other Index Options'!$L:$L,'NSE - Other Index Options'!$C:$C,$A88,'NSE - Other Index Options'!$B:$B,G$4,'NSE - Other Index Options'!$H:$H,"Monthly*")=0,"",SUMIFS('NSE - NIFTY Index Options'!$L:$L,'NSE - NIFTY Index Options'!$C:$C,$A88,'NSE - NIFTY Index Options'!$B:$B,G$4,'NSE - NIFTY Index Options'!$H:$H,"Monthly*")+SUMIFS('NSE - Other Index Options'!$L:$L,'NSE - Other Index Options'!$C:$C,$A88,'NSE - Other Index Options'!$B:$B,G$4,'NSE - Other Index Options'!$H:$H,"Monthly*"))</f>
        <v/>
      </c>
      <c r="H88" s="26" t="str">
        <f t="shared" si="2"/>
        <v/>
      </c>
    </row>
    <row r="89" spans="1:8" hidden="1" outlineLevel="1">
      <c r="A89" t="s">
        <v>110</v>
      </c>
      <c r="B89" s="26" t="str">
        <f>IF(SUMIFS('NSE - NIFTY Index Options'!$L:$L,'NSE - NIFTY Index Options'!$C:$C,$A89,'NSE - NIFTY Index Options'!$B:$B,B$4,'NSE - NIFTY Index Options'!$H:$H,"Monthly*")+SUMIFS('NSE - Other Index Options'!$L:$L,'NSE - Other Index Options'!$C:$C,$A89,'NSE - Other Index Options'!$B:$B,B$4,'NSE - Other Index Options'!$H:$H,"Monthly*")=0,"",SUMIFS('NSE - NIFTY Index Options'!$L:$L,'NSE - NIFTY Index Options'!$C:$C,$A89,'NSE - NIFTY Index Options'!$B:$B,B$4,'NSE - NIFTY Index Options'!$H:$H,"Monthly*")+SUMIFS('NSE - Other Index Options'!$L:$L,'NSE - Other Index Options'!$C:$C,$A89,'NSE - Other Index Options'!$B:$B,B$4,'NSE - Other Index Options'!$H:$H,"Monthly*"))</f>
        <v/>
      </c>
      <c r="C89" s="26" t="str">
        <f>IF(SUMIFS('NSE - NIFTY Index Options'!$L:$L,'NSE - NIFTY Index Options'!$C:$C,$A89,'NSE - NIFTY Index Options'!$B:$B,C$4,'NSE - NIFTY Index Options'!$H:$H,"Monthly*")+SUMIFS('NSE - Other Index Options'!$L:$L,'NSE - Other Index Options'!$C:$C,$A89,'NSE - Other Index Options'!$B:$B,C$4,'NSE - Other Index Options'!$H:$H,"Monthly*")=0,"",SUMIFS('NSE - NIFTY Index Options'!$L:$L,'NSE - NIFTY Index Options'!$C:$C,$A89,'NSE - NIFTY Index Options'!$B:$B,C$4,'NSE - NIFTY Index Options'!$H:$H,"Monthly*")+SUMIFS('NSE - Other Index Options'!$L:$L,'NSE - Other Index Options'!$C:$C,$A89,'NSE - Other Index Options'!$B:$B,C$4,'NSE - Other Index Options'!$H:$H,"Monthly*"))</f>
        <v/>
      </c>
      <c r="D89" s="26" t="str">
        <f>IF(SUMIFS('NSE - NIFTY Index Options'!$L:$L,'NSE - NIFTY Index Options'!$C:$C,$A89,'NSE - NIFTY Index Options'!$B:$B,D$4,'NSE - NIFTY Index Options'!$H:$H,"Monthly*")+SUMIFS('NSE - Other Index Options'!$L:$L,'NSE - Other Index Options'!$C:$C,$A89,'NSE - Other Index Options'!$B:$B,D$4,'NSE - Other Index Options'!$H:$H,"Monthly*")=0,"",SUMIFS('NSE - NIFTY Index Options'!$L:$L,'NSE - NIFTY Index Options'!$C:$C,$A89,'NSE - NIFTY Index Options'!$B:$B,D$4,'NSE - NIFTY Index Options'!$H:$H,"Monthly*")+SUMIFS('NSE - Other Index Options'!$L:$L,'NSE - Other Index Options'!$C:$C,$A89,'NSE - Other Index Options'!$B:$B,D$4,'NSE - Other Index Options'!$H:$H,"Monthly*"))</f>
        <v/>
      </c>
      <c r="E89" s="26" t="str">
        <f>IF(SUMIFS('NSE - NIFTY Index Options'!$L:$L,'NSE - NIFTY Index Options'!$C:$C,$A89,'NSE - NIFTY Index Options'!$B:$B,E$4,'NSE - NIFTY Index Options'!$H:$H,"Monthly*")+SUMIFS('NSE - Other Index Options'!$L:$L,'NSE - Other Index Options'!$C:$C,$A89,'NSE - Other Index Options'!$B:$B,E$4,'NSE - Other Index Options'!$H:$H,"Monthly*")=0,"",SUMIFS('NSE - NIFTY Index Options'!$L:$L,'NSE - NIFTY Index Options'!$C:$C,$A89,'NSE - NIFTY Index Options'!$B:$B,E$4,'NSE - NIFTY Index Options'!$H:$H,"Monthly*")+SUMIFS('NSE - Other Index Options'!$L:$L,'NSE - Other Index Options'!$C:$C,$A89,'NSE - Other Index Options'!$B:$B,E$4,'NSE - Other Index Options'!$H:$H,"Monthly*"))</f>
        <v/>
      </c>
      <c r="F89" s="26" t="str">
        <f>IF(SUMIFS('NSE - NIFTY Index Options'!$L:$L,'NSE - NIFTY Index Options'!$C:$C,$A89,'NSE - NIFTY Index Options'!$B:$B,F$4,'NSE - NIFTY Index Options'!$H:$H,"Monthly*")+SUMIFS('NSE - Other Index Options'!$L:$L,'NSE - Other Index Options'!$C:$C,$A89,'NSE - Other Index Options'!$B:$B,F$4,'NSE - Other Index Options'!$H:$H,"Monthly*")=0,"",SUMIFS('NSE - NIFTY Index Options'!$L:$L,'NSE - NIFTY Index Options'!$C:$C,$A89,'NSE - NIFTY Index Options'!$B:$B,F$4,'NSE - NIFTY Index Options'!$H:$H,"Monthly*")+SUMIFS('NSE - Other Index Options'!$L:$L,'NSE - Other Index Options'!$C:$C,$A89,'NSE - Other Index Options'!$B:$B,F$4,'NSE - Other Index Options'!$H:$H,"Monthly*"))</f>
        <v/>
      </c>
      <c r="G89" s="26" t="str">
        <f>IF(SUMIFS('NSE - NIFTY Index Options'!$L:$L,'NSE - NIFTY Index Options'!$C:$C,$A89,'NSE - NIFTY Index Options'!$B:$B,G$4,'NSE - NIFTY Index Options'!$H:$H,"Monthly*")+SUMIFS('NSE - Other Index Options'!$L:$L,'NSE - Other Index Options'!$C:$C,$A89,'NSE - Other Index Options'!$B:$B,G$4,'NSE - Other Index Options'!$H:$H,"Monthly*")=0,"",SUMIFS('NSE - NIFTY Index Options'!$L:$L,'NSE - NIFTY Index Options'!$C:$C,$A89,'NSE - NIFTY Index Options'!$B:$B,G$4,'NSE - NIFTY Index Options'!$H:$H,"Monthly*")+SUMIFS('NSE - Other Index Options'!$L:$L,'NSE - Other Index Options'!$C:$C,$A89,'NSE - Other Index Options'!$B:$B,G$4,'NSE - Other Index Options'!$H:$H,"Monthly*"))</f>
        <v/>
      </c>
      <c r="H89" s="26" t="str">
        <f t="shared" si="2"/>
        <v/>
      </c>
    </row>
    <row r="90" spans="1:8" hidden="1" outlineLevel="1">
      <c r="A90" t="s">
        <v>111</v>
      </c>
      <c r="B90" s="26" t="str">
        <f>IF(SUMIFS('NSE - NIFTY Index Options'!$L:$L,'NSE - NIFTY Index Options'!$C:$C,$A90,'NSE - NIFTY Index Options'!$B:$B,B$4,'NSE - NIFTY Index Options'!$H:$H,"Monthly*")+SUMIFS('NSE - Other Index Options'!$L:$L,'NSE - Other Index Options'!$C:$C,$A90,'NSE - Other Index Options'!$B:$B,B$4,'NSE - Other Index Options'!$H:$H,"Monthly*")=0,"",SUMIFS('NSE - NIFTY Index Options'!$L:$L,'NSE - NIFTY Index Options'!$C:$C,$A90,'NSE - NIFTY Index Options'!$B:$B,B$4,'NSE - NIFTY Index Options'!$H:$H,"Monthly*")+SUMIFS('NSE - Other Index Options'!$L:$L,'NSE - Other Index Options'!$C:$C,$A90,'NSE - Other Index Options'!$B:$B,B$4,'NSE - Other Index Options'!$H:$H,"Monthly*"))</f>
        <v/>
      </c>
      <c r="C90" s="26" t="str">
        <f>IF(SUMIFS('NSE - NIFTY Index Options'!$L:$L,'NSE - NIFTY Index Options'!$C:$C,$A90,'NSE - NIFTY Index Options'!$B:$B,C$4,'NSE - NIFTY Index Options'!$H:$H,"Monthly*")+SUMIFS('NSE - Other Index Options'!$L:$L,'NSE - Other Index Options'!$C:$C,$A90,'NSE - Other Index Options'!$B:$B,C$4,'NSE - Other Index Options'!$H:$H,"Monthly*")=0,"",SUMIFS('NSE - NIFTY Index Options'!$L:$L,'NSE - NIFTY Index Options'!$C:$C,$A90,'NSE - NIFTY Index Options'!$B:$B,C$4,'NSE - NIFTY Index Options'!$H:$H,"Monthly*")+SUMIFS('NSE - Other Index Options'!$L:$L,'NSE - Other Index Options'!$C:$C,$A90,'NSE - Other Index Options'!$B:$B,C$4,'NSE - Other Index Options'!$H:$H,"Monthly*"))</f>
        <v/>
      </c>
      <c r="D90" s="26" t="str">
        <f>IF(SUMIFS('NSE - NIFTY Index Options'!$L:$L,'NSE - NIFTY Index Options'!$C:$C,$A90,'NSE - NIFTY Index Options'!$B:$B,D$4,'NSE - NIFTY Index Options'!$H:$H,"Monthly*")+SUMIFS('NSE - Other Index Options'!$L:$L,'NSE - Other Index Options'!$C:$C,$A90,'NSE - Other Index Options'!$B:$B,D$4,'NSE - Other Index Options'!$H:$H,"Monthly*")=0,"",SUMIFS('NSE - NIFTY Index Options'!$L:$L,'NSE - NIFTY Index Options'!$C:$C,$A90,'NSE - NIFTY Index Options'!$B:$B,D$4,'NSE - NIFTY Index Options'!$H:$H,"Monthly*")+SUMIFS('NSE - Other Index Options'!$L:$L,'NSE - Other Index Options'!$C:$C,$A90,'NSE - Other Index Options'!$B:$B,D$4,'NSE - Other Index Options'!$H:$H,"Monthly*"))</f>
        <v/>
      </c>
      <c r="E90" s="26" t="str">
        <f>IF(SUMIFS('NSE - NIFTY Index Options'!$L:$L,'NSE - NIFTY Index Options'!$C:$C,$A90,'NSE - NIFTY Index Options'!$B:$B,E$4,'NSE - NIFTY Index Options'!$H:$H,"Monthly*")+SUMIFS('NSE - Other Index Options'!$L:$L,'NSE - Other Index Options'!$C:$C,$A90,'NSE - Other Index Options'!$B:$B,E$4,'NSE - Other Index Options'!$H:$H,"Monthly*")=0,"",SUMIFS('NSE - NIFTY Index Options'!$L:$L,'NSE - NIFTY Index Options'!$C:$C,$A90,'NSE - NIFTY Index Options'!$B:$B,E$4,'NSE - NIFTY Index Options'!$H:$H,"Monthly*")+SUMIFS('NSE - Other Index Options'!$L:$L,'NSE - Other Index Options'!$C:$C,$A90,'NSE - Other Index Options'!$B:$B,E$4,'NSE - Other Index Options'!$H:$H,"Monthly*"))</f>
        <v/>
      </c>
      <c r="F90" s="26" t="str">
        <f>IF(SUMIFS('NSE - NIFTY Index Options'!$L:$L,'NSE - NIFTY Index Options'!$C:$C,$A90,'NSE - NIFTY Index Options'!$B:$B,F$4,'NSE - NIFTY Index Options'!$H:$H,"Monthly*")+SUMIFS('NSE - Other Index Options'!$L:$L,'NSE - Other Index Options'!$C:$C,$A90,'NSE - Other Index Options'!$B:$B,F$4,'NSE - Other Index Options'!$H:$H,"Monthly*")=0,"",SUMIFS('NSE - NIFTY Index Options'!$L:$L,'NSE - NIFTY Index Options'!$C:$C,$A90,'NSE - NIFTY Index Options'!$B:$B,F$4,'NSE - NIFTY Index Options'!$H:$H,"Monthly*")+SUMIFS('NSE - Other Index Options'!$L:$L,'NSE - Other Index Options'!$C:$C,$A90,'NSE - Other Index Options'!$B:$B,F$4,'NSE - Other Index Options'!$H:$H,"Monthly*"))</f>
        <v/>
      </c>
      <c r="G90" s="26" t="str">
        <f>IF(SUMIFS('NSE - NIFTY Index Options'!$L:$L,'NSE - NIFTY Index Options'!$C:$C,$A90,'NSE - NIFTY Index Options'!$B:$B,G$4,'NSE - NIFTY Index Options'!$H:$H,"Monthly*")+SUMIFS('NSE - Other Index Options'!$L:$L,'NSE - Other Index Options'!$C:$C,$A90,'NSE - Other Index Options'!$B:$B,G$4,'NSE - Other Index Options'!$H:$H,"Monthly*")=0,"",SUMIFS('NSE - NIFTY Index Options'!$L:$L,'NSE - NIFTY Index Options'!$C:$C,$A90,'NSE - NIFTY Index Options'!$B:$B,G$4,'NSE - NIFTY Index Options'!$H:$H,"Monthly*")+SUMIFS('NSE - Other Index Options'!$L:$L,'NSE - Other Index Options'!$C:$C,$A90,'NSE - Other Index Options'!$B:$B,G$4,'NSE - Other Index Options'!$H:$H,"Monthly*"))</f>
        <v/>
      </c>
      <c r="H90" s="26" t="str">
        <f t="shared" si="2"/>
        <v/>
      </c>
    </row>
    <row r="91" spans="1:8" hidden="1" outlineLevel="1">
      <c r="A91" t="s">
        <v>112</v>
      </c>
      <c r="B91" s="26" t="str">
        <f>IF(SUMIFS('NSE - NIFTY Index Options'!$L:$L,'NSE - NIFTY Index Options'!$C:$C,$A91,'NSE - NIFTY Index Options'!$B:$B,B$4,'NSE - NIFTY Index Options'!$H:$H,"Monthly*")+SUMIFS('NSE - Other Index Options'!$L:$L,'NSE - Other Index Options'!$C:$C,$A91,'NSE - Other Index Options'!$B:$B,B$4,'NSE - Other Index Options'!$H:$H,"Monthly*")=0,"",SUMIFS('NSE - NIFTY Index Options'!$L:$L,'NSE - NIFTY Index Options'!$C:$C,$A91,'NSE - NIFTY Index Options'!$B:$B,B$4,'NSE - NIFTY Index Options'!$H:$H,"Monthly*")+SUMIFS('NSE - Other Index Options'!$L:$L,'NSE - Other Index Options'!$C:$C,$A91,'NSE - Other Index Options'!$B:$B,B$4,'NSE - Other Index Options'!$H:$H,"Monthly*"))</f>
        <v/>
      </c>
      <c r="C91" s="26" t="str">
        <f>IF(SUMIFS('NSE - NIFTY Index Options'!$L:$L,'NSE - NIFTY Index Options'!$C:$C,$A91,'NSE - NIFTY Index Options'!$B:$B,C$4,'NSE - NIFTY Index Options'!$H:$H,"Monthly*")+SUMIFS('NSE - Other Index Options'!$L:$L,'NSE - Other Index Options'!$C:$C,$A91,'NSE - Other Index Options'!$B:$B,C$4,'NSE - Other Index Options'!$H:$H,"Monthly*")=0,"",SUMIFS('NSE - NIFTY Index Options'!$L:$L,'NSE - NIFTY Index Options'!$C:$C,$A91,'NSE - NIFTY Index Options'!$B:$B,C$4,'NSE - NIFTY Index Options'!$H:$H,"Monthly*")+SUMIFS('NSE - Other Index Options'!$L:$L,'NSE - Other Index Options'!$C:$C,$A91,'NSE - Other Index Options'!$B:$B,C$4,'NSE - Other Index Options'!$H:$H,"Monthly*"))</f>
        <v/>
      </c>
      <c r="D91" s="26" t="str">
        <f>IF(SUMIFS('NSE - NIFTY Index Options'!$L:$L,'NSE - NIFTY Index Options'!$C:$C,$A91,'NSE - NIFTY Index Options'!$B:$B,D$4,'NSE - NIFTY Index Options'!$H:$H,"Monthly*")+SUMIFS('NSE - Other Index Options'!$L:$L,'NSE - Other Index Options'!$C:$C,$A91,'NSE - Other Index Options'!$B:$B,D$4,'NSE - Other Index Options'!$H:$H,"Monthly*")=0,"",SUMIFS('NSE - NIFTY Index Options'!$L:$L,'NSE - NIFTY Index Options'!$C:$C,$A91,'NSE - NIFTY Index Options'!$B:$B,D$4,'NSE - NIFTY Index Options'!$H:$H,"Monthly*")+SUMIFS('NSE - Other Index Options'!$L:$L,'NSE - Other Index Options'!$C:$C,$A91,'NSE - Other Index Options'!$B:$B,D$4,'NSE - Other Index Options'!$H:$H,"Monthly*"))</f>
        <v/>
      </c>
      <c r="E91" s="26" t="str">
        <f>IF(SUMIFS('NSE - NIFTY Index Options'!$L:$L,'NSE - NIFTY Index Options'!$C:$C,$A91,'NSE - NIFTY Index Options'!$B:$B,E$4,'NSE - NIFTY Index Options'!$H:$H,"Monthly*")+SUMIFS('NSE - Other Index Options'!$L:$L,'NSE - Other Index Options'!$C:$C,$A91,'NSE - Other Index Options'!$B:$B,E$4,'NSE - Other Index Options'!$H:$H,"Monthly*")=0,"",SUMIFS('NSE - NIFTY Index Options'!$L:$L,'NSE - NIFTY Index Options'!$C:$C,$A91,'NSE - NIFTY Index Options'!$B:$B,E$4,'NSE - NIFTY Index Options'!$H:$H,"Monthly*")+SUMIFS('NSE - Other Index Options'!$L:$L,'NSE - Other Index Options'!$C:$C,$A91,'NSE - Other Index Options'!$B:$B,E$4,'NSE - Other Index Options'!$H:$H,"Monthly*"))</f>
        <v/>
      </c>
      <c r="F91" s="26" t="str">
        <f>IF(SUMIFS('NSE - NIFTY Index Options'!$L:$L,'NSE - NIFTY Index Options'!$C:$C,$A91,'NSE - NIFTY Index Options'!$B:$B,F$4,'NSE - NIFTY Index Options'!$H:$H,"Monthly*")+SUMIFS('NSE - Other Index Options'!$L:$L,'NSE - Other Index Options'!$C:$C,$A91,'NSE - Other Index Options'!$B:$B,F$4,'NSE - Other Index Options'!$H:$H,"Monthly*")=0,"",SUMIFS('NSE - NIFTY Index Options'!$L:$L,'NSE - NIFTY Index Options'!$C:$C,$A91,'NSE - NIFTY Index Options'!$B:$B,F$4,'NSE - NIFTY Index Options'!$H:$H,"Monthly*")+SUMIFS('NSE - Other Index Options'!$L:$L,'NSE - Other Index Options'!$C:$C,$A91,'NSE - Other Index Options'!$B:$B,F$4,'NSE - Other Index Options'!$H:$H,"Monthly*"))</f>
        <v/>
      </c>
      <c r="G91" s="26" t="str">
        <f>IF(SUMIFS('NSE - NIFTY Index Options'!$L:$L,'NSE - NIFTY Index Options'!$C:$C,$A91,'NSE - NIFTY Index Options'!$B:$B,G$4,'NSE - NIFTY Index Options'!$H:$H,"Monthly*")+SUMIFS('NSE - Other Index Options'!$L:$L,'NSE - Other Index Options'!$C:$C,$A91,'NSE - Other Index Options'!$B:$B,G$4,'NSE - Other Index Options'!$H:$H,"Monthly*")=0,"",SUMIFS('NSE - NIFTY Index Options'!$L:$L,'NSE - NIFTY Index Options'!$C:$C,$A91,'NSE - NIFTY Index Options'!$B:$B,G$4,'NSE - NIFTY Index Options'!$H:$H,"Monthly*")+SUMIFS('NSE - Other Index Options'!$L:$L,'NSE - Other Index Options'!$C:$C,$A91,'NSE - Other Index Options'!$B:$B,G$4,'NSE - Other Index Options'!$H:$H,"Monthly*"))</f>
        <v/>
      </c>
      <c r="H91" s="26" t="str">
        <f t="shared" si="2"/>
        <v/>
      </c>
    </row>
    <row r="92" spans="1:8" hidden="1" outlineLevel="1">
      <c r="A92" t="s">
        <v>113</v>
      </c>
      <c r="B92" s="26" t="str">
        <f>IF(SUMIFS('NSE - NIFTY Index Options'!$L:$L,'NSE - NIFTY Index Options'!$C:$C,$A92,'NSE - NIFTY Index Options'!$B:$B,B$4,'NSE - NIFTY Index Options'!$H:$H,"Monthly*")+SUMIFS('NSE - Other Index Options'!$L:$L,'NSE - Other Index Options'!$C:$C,$A92,'NSE - Other Index Options'!$B:$B,B$4,'NSE - Other Index Options'!$H:$H,"Monthly*")=0,"",SUMIFS('NSE - NIFTY Index Options'!$L:$L,'NSE - NIFTY Index Options'!$C:$C,$A92,'NSE - NIFTY Index Options'!$B:$B,B$4,'NSE - NIFTY Index Options'!$H:$H,"Monthly*")+SUMIFS('NSE - Other Index Options'!$L:$L,'NSE - Other Index Options'!$C:$C,$A92,'NSE - Other Index Options'!$B:$B,B$4,'NSE - Other Index Options'!$H:$H,"Monthly*"))</f>
        <v/>
      </c>
      <c r="C92" s="26" t="str">
        <f>IF(SUMIFS('NSE - NIFTY Index Options'!$L:$L,'NSE - NIFTY Index Options'!$C:$C,$A92,'NSE - NIFTY Index Options'!$B:$B,C$4,'NSE - NIFTY Index Options'!$H:$H,"Monthly*")+SUMIFS('NSE - Other Index Options'!$L:$L,'NSE - Other Index Options'!$C:$C,$A92,'NSE - Other Index Options'!$B:$B,C$4,'NSE - Other Index Options'!$H:$H,"Monthly*")=0,"",SUMIFS('NSE - NIFTY Index Options'!$L:$L,'NSE - NIFTY Index Options'!$C:$C,$A92,'NSE - NIFTY Index Options'!$B:$B,C$4,'NSE - NIFTY Index Options'!$H:$H,"Monthly*")+SUMIFS('NSE - Other Index Options'!$L:$L,'NSE - Other Index Options'!$C:$C,$A92,'NSE - Other Index Options'!$B:$B,C$4,'NSE - Other Index Options'!$H:$H,"Monthly*"))</f>
        <v/>
      </c>
      <c r="D92" s="26" t="str">
        <f>IF(SUMIFS('NSE - NIFTY Index Options'!$L:$L,'NSE - NIFTY Index Options'!$C:$C,$A92,'NSE - NIFTY Index Options'!$B:$B,D$4,'NSE - NIFTY Index Options'!$H:$H,"Monthly*")+SUMIFS('NSE - Other Index Options'!$L:$L,'NSE - Other Index Options'!$C:$C,$A92,'NSE - Other Index Options'!$B:$B,D$4,'NSE - Other Index Options'!$H:$H,"Monthly*")=0,"",SUMIFS('NSE - NIFTY Index Options'!$L:$L,'NSE - NIFTY Index Options'!$C:$C,$A92,'NSE - NIFTY Index Options'!$B:$B,D$4,'NSE - NIFTY Index Options'!$H:$H,"Monthly*")+SUMIFS('NSE - Other Index Options'!$L:$L,'NSE - Other Index Options'!$C:$C,$A92,'NSE - Other Index Options'!$B:$B,D$4,'NSE - Other Index Options'!$H:$H,"Monthly*"))</f>
        <v/>
      </c>
      <c r="E92" s="26" t="str">
        <f>IF(SUMIFS('NSE - NIFTY Index Options'!$L:$L,'NSE - NIFTY Index Options'!$C:$C,$A92,'NSE - NIFTY Index Options'!$B:$B,E$4,'NSE - NIFTY Index Options'!$H:$H,"Monthly*")+SUMIFS('NSE - Other Index Options'!$L:$L,'NSE - Other Index Options'!$C:$C,$A92,'NSE - Other Index Options'!$B:$B,E$4,'NSE - Other Index Options'!$H:$H,"Monthly*")=0,"",SUMIFS('NSE - NIFTY Index Options'!$L:$L,'NSE - NIFTY Index Options'!$C:$C,$A92,'NSE - NIFTY Index Options'!$B:$B,E$4,'NSE - NIFTY Index Options'!$H:$H,"Monthly*")+SUMIFS('NSE - Other Index Options'!$L:$L,'NSE - Other Index Options'!$C:$C,$A92,'NSE - Other Index Options'!$B:$B,E$4,'NSE - Other Index Options'!$H:$H,"Monthly*"))</f>
        <v/>
      </c>
      <c r="F92" s="26" t="str">
        <f>IF(SUMIFS('NSE - NIFTY Index Options'!$L:$L,'NSE - NIFTY Index Options'!$C:$C,$A92,'NSE - NIFTY Index Options'!$B:$B,F$4,'NSE - NIFTY Index Options'!$H:$H,"Monthly*")+SUMIFS('NSE - Other Index Options'!$L:$L,'NSE - Other Index Options'!$C:$C,$A92,'NSE - Other Index Options'!$B:$B,F$4,'NSE - Other Index Options'!$H:$H,"Monthly*")=0,"",SUMIFS('NSE - NIFTY Index Options'!$L:$L,'NSE - NIFTY Index Options'!$C:$C,$A92,'NSE - NIFTY Index Options'!$B:$B,F$4,'NSE - NIFTY Index Options'!$H:$H,"Monthly*")+SUMIFS('NSE - Other Index Options'!$L:$L,'NSE - Other Index Options'!$C:$C,$A92,'NSE - Other Index Options'!$B:$B,F$4,'NSE - Other Index Options'!$H:$H,"Monthly*"))</f>
        <v/>
      </c>
      <c r="G92" s="26" t="str">
        <f>IF(SUMIFS('NSE - NIFTY Index Options'!$L:$L,'NSE - NIFTY Index Options'!$C:$C,$A92,'NSE - NIFTY Index Options'!$B:$B,G$4,'NSE - NIFTY Index Options'!$H:$H,"Monthly*")+SUMIFS('NSE - Other Index Options'!$L:$L,'NSE - Other Index Options'!$C:$C,$A92,'NSE - Other Index Options'!$B:$B,G$4,'NSE - Other Index Options'!$H:$H,"Monthly*")=0,"",SUMIFS('NSE - NIFTY Index Options'!$L:$L,'NSE - NIFTY Index Options'!$C:$C,$A92,'NSE - NIFTY Index Options'!$B:$B,G$4,'NSE - NIFTY Index Options'!$H:$H,"Monthly*")+SUMIFS('NSE - Other Index Options'!$L:$L,'NSE - Other Index Options'!$C:$C,$A92,'NSE - Other Index Options'!$B:$B,G$4,'NSE - Other Index Options'!$H:$H,"Monthly*"))</f>
        <v/>
      </c>
      <c r="H92" s="26" t="str">
        <f t="shared" si="2"/>
        <v/>
      </c>
    </row>
    <row r="93" spans="1:8" hidden="1" outlineLevel="1">
      <c r="A93" t="s">
        <v>114</v>
      </c>
      <c r="B93" s="26" t="str">
        <f>IF(SUMIFS('NSE - NIFTY Index Options'!$L:$L,'NSE - NIFTY Index Options'!$C:$C,$A93,'NSE - NIFTY Index Options'!$B:$B,B$4,'NSE - NIFTY Index Options'!$H:$H,"Monthly*")+SUMIFS('NSE - Other Index Options'!$L:$L,'NSE - Other Index Options'!$C:$C,$A93,'NSE - Other Index Options'!$B:$B,B$4,'NSE - Other Index Options'!$H:$H,"Monthly*")=0,"",SUMIFS('NSE - NIFTY Index Options'!$L:$L,'NSE - NIFTY Index Options'!$C:$C,$A93,'NSE - NIFTY Index Options'!$B:$B,B$4,'NSE - NIFTY Index Options'!$H:$H,"Monthly*")+SUMIFS('NSE - Other Index Options'!$L:$L,'NSE - Other Index Options'!$C:$C,$A93,'NSE - Other Index Options'!$B:$B,B$4,'NSE - Other Index Options'!$H:$H,"Monthly*"))</f>
        <v/>
      </c>
      <c r="C93" s="26" t="str">
        <f>IF(SUMIFS('NSE - NIFTY Index Options'!$L:$L,'NSE - NIFTY Index Options'!$C:$C,$A93,'NSE - NIFTY Index Options'!$B:$B,C$4,'NSE - NIFTY Index Options'!$H:$H,"Monthly*")+SUMIFS('NSE - Other Index Options'!$L:$L,'NSE - Other Index Options'!$C:$C,$A93,'NSE - Other Index Options'!$B:$B,C$4,'NSE - Other Index Options'!$H:$H,"Monthly*")=0,"",SUMIFS('NSE - NIFTY Index Options'!$L:$L,'NSE - NIFTY Index Options'!$C:$C,$A93,'NSE - NIFTY Index Options'!$B:$B,C$4,'NSE - NIFTY Index Options'!$H:$H,"Monthly*")+SUMIFS('NSE - Other Index Options'!$L:$L,'NSE - Other Index Options'!$C:$C,$A93,'NSE - Other Index Options'!$B:$B,C$4,'NSE - Other Index Options'!$H:$H,"Monthly*"))</f>
        <v/>
      </c>
      <c r="D93" s="26" t="str">
        <f>IF(SUMIFS('NSE - NIFTY Index Options'!$L:$L,'NSE - NIFTY Index Options'!$C:$C,$A93,'NSE - NIFTY Index Options'!$B:$B,D$4,'NSE - NIFTY Index Options'!$H:$H,"Monthly*")+SUMIFS('NSE - Other Index Options'!$L:$L,'NSE - Other Index Options'!$C:$C,$A93,'NSE - Other Index Options'!$B:$B,D$4,'NSE - Other Index Options'!$H:$H,"Monthly*")=0,"",SUMIFS('NSE - NIFTY Index Options'!$L:$L,'NSE - NIFTY Index Options'!$C:$C,$A93,'NSE - NIFTY Index Options'!$B:$B,D$4,'NSE - NIFTY Index Options'!$H:$H,"Monthly*")+SUMIFS('NSE - Other Index Options'!$L:$L,'NSE - Other Index Options'!$C:$C,$A93,'NSE - Other Index Options'!$B:$B,D$4,'NSE - Other Index Options'!$H:$H,"Monthly*"))</f>
        <v/>
      </c>
      <c r="E93" s="26" t="str">
        <f>IF(SUMIFS('NSE - NIFTY Index Options'!$L:$L,'NSE - NIFTY Index Options'!$C:$C,$A93,'NSE - NIFTY Index Options'!$B:$B,E$4,'NSE - NIFTY Index Options'!$H:$H,"Monthly*")+SUMIFS('NSE - Other Index Options'!$L:$L,'NSE - Other Index Options'!$C:$C,$A93,'NSE - Other Index Options'!$B:$B,E$4,'NSE - Other Index Options'!$H:$H,"Monthly*")=0,"",SUMIFS('NSE - NIFTY Index Options'!$L:$L,'NSE - NIFTY Index Options'!$C:$C,$A93,'NSE - NIFTY Index Options'!$B:$B,E$4,'NSE - NIFTY Index Options'!$H:$H,"Monthly*")+SUMIFS('NSE - Other Index Options'!$L:$L,'NSE - Other Index Options'!$C:$C,$A93,'NSE - Other Index Options'!$B:$B,E$4,'NSE - Other Index Options'!$H:$H,"Monthly*"))</f>
        <v/>
      </c>
      <c r="F93" s="26" t="str">
        <f>IF(SUMIFS('NSE - NIFTY Index Options'!$L:$L,'NSE - NIFTY Index Options'!$C:$C,$A93,'NSE - NIFTY Index Options'!$B:$B,F$4,'NSE - NIFTY Index Options'!$H:$H,"Monthly*")+SUMIFS('NSE - Other Index Options'!$L:$L,'NSE - Other Index Options'!$C:$C,$A93,'NSE - Other Index Options'!$B:$B,F$4,'NSE - Other Index Options'!$H:$H,"Monthly*")=0,"",SUMIFS('NSE - NIFTY Index Options'!$L:$L,'NSE - NIFTY Index Options'!$C:$C,$A93,'NSE - NIFTY Index Options'!$B:$B,F$4,'NSE - NIFTY Index Options'!$H:$H,"Monthly*")+SUMIFS('NSE - Other Index Options'!$L:$L,'NSE - Other Index Options'!$C:$C,$A93,'NSE - Other Index Options'!$B:$B,F$4,'NSE - Other Index Options'!$H:$H,"Monthly*"))</f>
        <v/>
      </c>
      <c r="G93" s="26" t="str">
        <f>IF(SUMIFS('NSE - NIFTY Index Options'!$L:$L,'NSE - NIFTY Index Options'!$C:$C,$A93,'NSE - NIFTY Index Options'!$B:$B,G$4,'NSE - NIFTY Index Options'!$H:$H,"Monthly*")+SUMIFS('NSE - Other Index Options'!$L:$L,'NSE - Other Index Options'!$C:$C,$A93,'NSE - Other Index Options'!$B:$B,G$4,'NSE - Other Index Options'!$H:$H,"Monthly*")=0,"",SUMIFS('NSE - NIFTY Index Options'!$L:$L,'NSE - NIFTY Index Options'!$C:$C,$A93,'NSE - NIFTY Index Options'!$B:$B,G$4,'NSE - NIFTY Index Options'!$H:$H,"Monthly*")+SUMIFS('NSE - Other Index Options'!$L:$L,'NSE - Other Index Options'!$C:$C,$A93,'NSE - Other Index Options'!$B:$B,G$4,'NSE - Other Index Options'!$H:$H,"Monthly*"))</f>
        <v/>
      </c>
      <c r="H93" s="26" t="str">
        <f t="shared" si="2"/>
        <v/>
      </c>
    </row>
    <row r="94" spans="1:8" hidden="1" outlineLevel="1">
      <c r="A94" t="s">
        <v>115</v>
      </c>
      <c r="B94" s="26" t="str">
        <f>IF(SUMIFS('NSE - NIFTY Index Options'!$L:$L,'NSE - NIFTY Index Options'!$C:$C,$A94,'NSE - NIFTY Index Options'!$B:$B,B$4,'NSE - NIFTY Index Options'!$H:$H,"Monthly*")+SUMIFS('NSE - Other Index Options'!$L:$L,'NSE - Other Index Options'!$C:$C,$A94,'NSE - Other Index Options'!$B:$B,B$4,'NSE - Other Index Options'!$H:$H,"Monthly*")=0,"",SUMIFS('NSE - NIFTY Index Options'!$L:$L,'NSE - NIFTY Index Options'!$C:$C,$A94,'NSE - NIFTY Index Options'!$B:$B,B$4,'NSE - NIFTY Index Options'!$H:$H,"Monthly*")+SUMIFS('NSE - Other Index Options'!$L:$L,'NSE - Other Index Options'!$C:$C,$A94,'NSE - Other Index Options'!$B:$B,B$4,'NSE - Other Index Options'!$H:$H,"Monthly*"))</f>
        <v/>
      </c>
      <c r="C94" s="26" t="str">
        <f>IF(SUMIFS('NSE - NIFTY Index Options'!$L:$L,'NSE - NIFTY Index Options'!$C:$C,$A94,'NSE - NIFTY Index Options'!$B:$B,C$4,'NSE - NIFTY Index Options'!$H:$H,"Monthly*")+SUMIFS('NSE - Other Index Options'!$L:$L,'NSE - Other Index Options'!$C:$C,$A94,'NSE - Other Index Options'!$B:$B,C$4,'NSE - Other Index Options'!$H:$H,"Monthly*")=0,"",SUMIFS('NSE - NIFTY Index Options'!$L:$L,'NSE - NIFTY Index Options'!$C:$C,$A94,'NSE - NIFTY Index Options'!$B:$B,C$4,'NSE - NIFTY Index Options'!$H:$H,"Monthly*")+SUMIFS('NSE - Other Index Options'!$L:$L,'NSE - Other Index Options'!$C:$C,$A94,'NSE - Other Index Options'!$B:$B,C$4,'NSE - Other Index Options'!$H:$H,"Monthly*"))</f>
        <v/>
      </c>
      <c r="D94" s="26" t="str">
        <f>IF(SUMIFS('NSE - NIFTY Index Options'!$L:$L,'NSE - NIFTY Index Options'!$C:$C,$A94,'NSE - NIFTY Index Options'!$B:$B,D$4,'NSE - NIFTY Index Options'!$H:$H,"Monthly*")+SUMIFS('NSE - Other Index Options'!$L:$L,'NSE - Other Index Options'!$C:$C,$A94,'NSE - Other Index Options'!$B:$B,D$4,'NSE - Other Index Options'!$H:$H,"Monthly*")=0,"",SUMIFS('NSE - NIFTY Index Options'!$L:$L,'NSE - NIFTY Index Options'!$C:$C,$A94,'NSE - NIFTY Index Options'!$B:$B,D$4,'NSE - NIFTY Index Options'!$H:$H,"Monthly*")+SUMIFS('NSE - Other Index Options'!$L:$L,'NSE - Other Index Options'!$C:$C,$A94,'NSE - Other Index Options'!$B:$B,D$4,'NSE - Other Index Options'!$H:$H,"Monthly*"))</f>
        <v/>
      </c>
      <c r="E94" s="26" t="str">
        <f>IF(SUMIFS('NSE - NIFTY Index Options'!$L:$L,'NSE - NIFTY Index Options'!$C:$C,$A94,'NSE - NIFTY Index Options'!$B:$B,E$4,'NSE - NIFTY Index Options'!$H:$H,"Monthly*")+SUMIFS('NSE - Other Index Options'!$L:$L,'NSE - Other Index Options'!$C:$C,$A94,'NSE - Other Index Options'!$B:$B,E$4,'NSE - Other Index Options'!$H:$H,"Monthly*")=0,"",SUMIFS('NSE - NIFTY Index Options'!$L:$L,'NSE - NIFTY Index Options'!$C:$C,$A94,'NSE - NIFTY Index Options'!$B:$B,E$4,'NSE - NIFTY Index Options'!$H:$H,"Monthly*")+SUMIFS('NSE - Other Index Options'!$L:$L,'NSE - Other Index Options'!$C:$C,$A94,'NSE - Other Index Options'!$B:$B,E$4,'NSE - Other Index Options'!$H:$H,"Monthly*"))</f>
        <v/>
      </c>
      <c r="F94" s="26" t="str">
        <f>IF(SUMIFS('NSE - NIFTY Index Options'!$L:$L,'NSE - NIFTY Index Options'!$C:$C,$A94,'NSE - NIFTY Index Options'!$B:$B,F$4,'NSE - NIFTY Index Options'!$H:$H,"Monthly*")+SUMIFS('NSE - Other Index Options'!$L:$L,'NSE - Other Index Options'!$C:$C,$A94,'NSE - Other Index Options'!$B:$B,F$4,'NSE - Other Index Options'!$H:$H,"Monthly*")=0,"",SUMIFS('NSE - NIFTY Index Options'!$L:$L,'NSE - NIFTY Index Options'!$C:$C,$A94,'NSE - NIFTY Index Options'!$B:$B,F$4,'NSE - NIFTY Index Options'!$H:$H,"Monthly*")+SUMIFS('NSE - Other Index Options'!$L:$L,'NSE - Other Index Options'!$C:$C,$A94,'NSE - Other Index Options'!$B:$B,F$4,'NSE - Other Index Options'!$H:$H,"Monthly*"))</f>
        <v/>
      </c>
      <c r="G94" s="26" t="str">
        <f>IF(SUMIFS('NSE - NIFTY Index Options'!$L:$L,'NSE - NIFTY Index Options'!$C:$C,$A94,'NSE - NIFTY Index Options'!$B:$B,G$4,'NSE - NIFTY Index Options'!$H:$H,"Monthly*")+SUMIFS('NSE - Other Index Options'!$L:$L,'NSE - Other Index Options'!$C:$C,$A94,'NSE - Other Index Options'!$B:$B,G$4,'NSE - Other Index Options'!$H:$H,"Monthly*")=0,"",SUMIFS('NSE - NIFTY Index Options'!$L:$L,'NSE - NIFTY Index Options'!$C:$C,$A94,'NSE - NIFTY Index Options'!$B:$B,G$4,'NSE - NIFTY Index Options'!$H:$H,"Monthly*")+SUMIFS('NSE - Other Index Options'!$L:$L,'NSE - Other Index Options'!$C:$C,$A94,'NSE - Other Index Options'!$B:$B,G$4,'NSE - Other Index Options'!$H:$H,"Monthly*"))</f>
        <v/>
      </c>
      <c r="H94" s="26" t="str">
        <f t="shared" si="2"/>
        <v/>
      </c>
    </row>
    <row r="95" spans="1:8" hidden="1" outlineLevel="1">
      <c r="A95" t="s">
        <v>116</v>
      </c>
      <c r="B95" s="26" t="str">
        <f>IF(SUMIFS('NSE - NIFTY Index Options'!$L:$L,'NSE - NIFTY Index Options'!$C:$C,$A95,'NSE - NIFTY Index Options'!$B:$B,B$4,'NSE - NIFTY Index Options'!$H:$H,"Monthly*")+SUMIFS('NSE - Other Index Options'!$L:$L,'NSE - Other Index Options'!$C:$C,$A95,'NSE - Other Index Options'!$B:$B,B$4,'NSE - Other Index Options'!$H:$H,"Monthly*")=0,"",SUMIFS('NSE - NIFTY Index Options'!$L:$L,'NSE - NIFTY Index Options'!$C:$C,$A95,'NSE - NIFTY Index Options'!$B:$B,B$4,'NSE - NIFTY Index Options'!$H:$H,"Monthly*")+SUMIFS('NSE - Other Index Options'!$L:$L,'NSE - Other Index Options'!$C:$C,$A95,'NSE - Other Index Options'!$B:$B,B$4,'NSE - Other Index Options'!$H:$H,"Monthly*"))</f>
        <v/>
      </c>
      <c r="C95" s="26" t="str">
        <f>IF(SUMIFS('NSE - NIFTY Index Options'!$L:$L,'NSE - NIFTY Index Options'!$C:$C,$A95,'NSE - NIFTY Index Options'!$B:$B,C$4,'NSE - NIFTY Index Options'!$H:$H,"Monthly*")+SUMIFS('NSE - Other Index Options'!$L:$L,'NSE - Other Index Options'!$C:$C,$A95,'NSE - Other Index Options'!$B:$B,C$4,'NSE - Other Index Options'!$H:$H,"Monthly*")=0,"",SUMIFS('NSE - NIFTY Index Options'!$L:$L,'NSE - NIFTY Index Options'!$C:$C,$A95,'NSE - NIFTY Index Options'!$B:$B,C$4,'NSE - NIFTY Index Options'!$H:$H,"Monthly*")+SUMIFS('NSE - Other Index Options'!$L:$L,'NSE - Other Index Options'!$C:$C,$A95,'NSE - Other Index Options'!$B:$B,C$4,'NSE - Other Index Options'!$H:$H,"Monthly*"))</f>
        <v/>
      </c>
      <c r="D95" s="26" t="str">
        <f>IF(SUMIFS('NSE - NIFTY Index Options'!$L:$L,'NSE - NIFTY Index Options'!$C:$C,$A95,'NSE - NIFTY Index Options'!$B:$B,D$4,'NSE - NIFTY Index Options'!$H:$H,"Monthly*")+SUMIFS('NSE - Other Index Options'!$L:$L,'NSE - Other Index Options'!$C:$C,$A95,'NSE - Other Index Options'!$B:$B,D$4,'NSE - Other Index Options'!$H:$H,"Monthly*")=0,"",SUMIFS('NSE - NIFTY Index Options'!$L:$L,'NSE - NIFTY Index Options'!$C:$C,$A95,'NSE - NIFTY Index Options'!$B:$B,D$4,'NSE - NIFTY Index Options'!$H:$H,"Monthly*")+SUMIFS('NSE - Other Index Options'!$L:$L,'NSE - Other Index Options'!$C:$C,$A95,'NSE - Other Index Options'!$B:$B,D$4,'NSE - Other Index Options'!$H:$H,"Monthly*"))</f>
        <v/>
      </c>
      <c r="E95" s="26" t="str">
        <f>IF(SUMIFS('NSE - NIFTY Index Options'!$L:$L,'NSE - NIFTY Index Options'!$C:$C,$A95,'NSE - NIFTY Index Options'!$B:$B,E$4,'NSE - NIFTY Index Options'!$H:$H,"Monthly*")+SUMIFS('NSE - Other Index Options'!$L:$L,'NSE - Other Index Options'!$C:$C,$A95,'NSE - Other Index Options'!$B:$B,E$4,'NSE - Other Index Options'!$H:$H,"Monthly*")=0,"",SUMIFS('NSE - NIFTY Index Options'!$L:$L,'NSE - NIFTY Index Options'!$C:$C,$A95,'NSE - NIFTY Index Options'!$B:$B,E$4,'NSE - NIFTY Index Options'!$H:$H,"Monthly*")+SUMIFS('NSE - Other Index Options'!$L:$L,'NSE - Other Index Options'!$C:$C,$A95,'NSE - Other Index Options'!$B:$B,E$4,'NSE - Other Index Options'!$H:$H,"Monthly*"))</f>
        <v/>
      </c>
      <c r="F95" s="26" t="str">
        <f>IF(SUMIFS('NSE - NIFTY Index Options'!$L:$L,'NSE - NIFTY Index Options'!$C:$C,$A95,'NSE - NIFTY Index Options'!$B:$B,F$4,'NSE - NIFTY Index Options'!$H:$H,"Monthly*")+SUMIFS('NSE - Other Index Options'!$L:$L,'NSE - Other Index Options'!$C:$C,$A95,'NSE - Other Index Options'!$B:$B,F$4,'NSE - Other Index Options'!$H:$H,"Monthly*")=0,"",SUMIFS('NSE - NIFTY Index Options'!$L:$L,'NSE - NIFTY Index Options'!$C:$C,$A95,'NSE - NIFTY Index Options'!$B:$B,F$4,'NSE - NIFTY Index Options'!$H:$H,"Monthly*")+SUMIFS('NSE - Other Index Options'!$L:$L,'NSE - Other Index Options'!$C:$C,$A95,'NSE - Other Index Options'!$B:$B,F$4,'NSE - Other Index Options'!$H:$H,"Monthly*"))</f>
        <v/>
      </c>
      <c r="G95" s="26" t="str">
        <f>IF(SUMIFS('NSE - NIFTY Index Options'!$L:$L,'NSE - NIFTY Index Options'!$C:$C,$A95,'NSE - NIFTY Index Options'!$B:$B,G$4,'NSE - NIFTY Index Options'!$H:$H,"Monthly*")+SUMIFS('NSE - Other Index Options'!$L:$L,'NSE - Other Index Options'!$C:$C,$A95,'NSE - Other Index Options'!$B:$B,G$4,'NSE - Other Index Options'!$H:$H,"Monthly*")=0,"",SUMIFS('NSE - NIFTY Index Options'!$L:$L,'NSE - NIFTY Index Options'!$C:$C,$A95,'NSE - NIFTY Index Options'!$B:$B,G$4,'NSE - NIFTY Index Options'!$H:$H,"Monthly*")+SUMIFS('NSE - Other Index Options'!$L:$L,'NSE - Other Index Options'!$C:$C,$A95,'NSE - Other Index Options'!$B:$B,G$4,'NSE - Other Index Options'!$H:$H,"Monthly*"))</f>
        <v/>
      </c>
      <c r="H95" s="26" t="str">
        <f t="shared" si="2"/>
        <v/>
      </c>
    </row>
    <row r="96" spans="1:8" hidden="1" outlineLevel="1">
      <c r="A96" t="s">
        <v>117</v>
      </c>
      <c r="B96" s="26" t="str">
        <f>IF(SUMIFS('NSE - NIFTY Index Options'!$L:$L,'NSE - NIFTY Index Options'!$C:$C,$A96,'NSE - NIFTY Index Options'!$B:$B,B$4,'NSE - NIFTY Index Options'!$H:$H,"Monthly*")+SUMIFS('NSE - Other Index Options'!$L:$L,'NSE - Other Index Options'!$C:$C,$A96,'NSE - Other Index Options'!$B:$B,B$4,'NSE - Other Index Options'!$H:$H,"Monthly*")=0,"",SUMIFS('NSE - NIFTY Index Options'!$L:$L,'NSE - NIFTY Index Options'!$C:$C,$A96,'NSE - NIFTY Index Options'!$B:$B,B$4,'NSE - NIFTY Index Options'!$H:$H,"Monthly*")+SUMIFS('NSE - Other Index Options'!$L:$L,'NSE - Other Index Options'!$C:$C,$A96,'NSE - Other Index Options'!$B:$B,B$4,'NSE - Other Index Options'!$H:$H,"Monthly*"))</f>
        <v/>
      </c>
      <c r="C96" s="26" t="str">
        <f>IF(SUMIFS('NSE - NIFTY Index Options'!$L:$L,'NSE - NIFTY Index Options'!$C:$C,$A96,'NSE - NIFTY Index Options'!$B:$B,C$4,'NSE - NIFTY Index Options'!$H:$H,"Monthly*")+SUMIFS('NSE - Other Index Options'!$L:$L,'NSE - Other Index Options'!$C:$C,$A96,'NSE - Other Index Options'!$B:$B,C$4,'NSE - Other Index Options'!$H:$H,"Monthly*")=0,"",SUMIFS('NSE - NIFTY Index Options'!$L:$L,'NSE - NIFTY Index Options'!$C:$C,$A96,'NSE - NIFTY Index Options'!$B:$B,C$4,'NSE - NIFTY Index Options'!$H:$H,"Monthly*")+SUMIFS('NSE - Other Index Options'!$L:$L,'NSE - Other Index Options'!$C:$C,$A96,'NSE - Other Index Options'!$B:$B,C$4,'NSE - Other Index Options'!$H:$H,"Monthly*"))</f>
        <v/>
      </c>
      <c r="D96" s="26" t="str">
        <f>IF(SUMIFS('NSE - NIFTY Index Options'!$L:$L,'NSE - NIFTY Index Options'!$C:$C,$A96,'NSE - NIFTY Index Options'!$B:$B,D$4,'NSE - NIFTY Index Options'!$H:$H,"Monthly*")+SUMIFS('NSE - Other Index Options'!$L:$L,'NSE - Other Index Options'!$C:$C,$A96,'NSE - Other Index Options'!$B:$B,D$4,'NSE - Other Index Options'!$H:$H,"Monthly*")=0,"",SUMIFS('NSE - NIFTY Index Options'!$L:$L,'NSE - NIFTY Index Options'!$C:$C,$A96,'NSE - NIFTY Index Options'!$B:$B,D$4,'NSE - NIFTY Index Options'!$H:$H,"Monthly*")+SUMIFS('NSE - Other Index Options'!$L:$L,'NSE - Other Index Options'!$C:$C,$A96,'NSE - Other Index Options'!$B:$B,D$4,'NSE - Other Index Options'!$H:$H,"Monthly*"))</f>
        <v/>
      </c>
      <c r="E96" s="26" t="str">
        <f>IF(SUMIFS('NSE - NIFTY Index Options'!$L:$L,'NSE - NIFTY Index Options'!$C:$C,$A96,'NSE - NIFTY Index Options'!$B:$B,E$4,'NSE - NIFTY Index Options'!$H:$H,"Monthly*")+SUMIFS('NSE - Other Index Options'!$L:$L,'NSE - Other Index Options'!$C:$C,$A96,'NSE - Other Index Options'!$B:$B,E$4,'NSE - Other Index Options'!$H:$H,"Monthly*")=0,"",SUMIFS('NSE - NIFTY Index Options'!$L:$L,'NSE - NIFTY Index Options'!$C:$C,$A96,'NSE - NIFTY Index Options'!$B:$B,E$4,'NSE - NIFTY Index Options'!$H:$H,"Monthly*")+SUMIFS('NSE - Other Index Options'!$L:$L,'NSE - Other Index Options'!$C:$C,$A96,'NSE - Other Index Options'!$B:$B,E$4,'NSE - Other Index Options'!$H:$H,"Monthly*"))</f>
        <v/>
      </c>
      <c r="F96" s="26" t="str">
        <f>IF(SUMIFS('NSE - NIFTY Index Options'!$L:$L,'NSE - NIFTY Index Options'!$C:$C,$A96,'NSE - NIFTY Index Options'!$B:$B,F$4,'NSE - NIFTY Index Options'!$H:$H,"Monthly*")+SUMIFS('NSE - Other Index Options'!$L:$L,'NSE - Other Index Options'!$C:$C,$A96,'NSE - Other Index Options'!$B:$B,F$4,'NSE - Other Index Options'!$H:$H,"Monthly*")=0,"",SUMIFS('NSE - NIFTY Index Options'!$L:$L,'NSE - NIFTY Index Options'!$C:$C,$A96,'NSE - NIFTY Index Options'!$B:$B,F$4,'NSE - NIFTY Index Options'!$H:$H,"Monthly*")+SUMIFS('NSE - Other Index Options'!$L:$L,'NSE - Other Index Options'!$C:$C,$A96,'NSE - Other Index Options'!$B:$B,F$4,'NSE - Other Index Options'!$H:$H,"Monthly*"))</f>
        <v/>
      </c>
      <c r="G96" s="26" t="str">
        <f>IF(SUMIFS('NSE - NIFTY Index Options'!$L:$L,'NSE - NIFTY Index Options'!$C:$C,$A96,'NSE - NIFTY Index Options'!$B:$B,G$4,'NSE - NIFTY Index Options'!$H:$H,"Monthly*")+SUMIFS('NSE - Other Index Options'!$L:$L,'NSE - Other Index Options'!$C:$C,$A96,'NSE - Other Index Options'!$B:$B,G$4,'NSE - Other Index Options'!$H:$H,"Monthly*")=0,"",SUMIFS('NSE - NIFTY Index Options'!$L:$L,'NSE - NIFTY Index Options'!$C:$C,$A96,'NSE - NIFTY Index Options'!$B:$B,G$4,'NSE - NIFTY Index Options'!$H:$H,"Monthly*")+SUMIFS('NSE - Other Index Options'!$L:$L,'NSE - Other Index Options'!$C:$C,$A96,'NSE - Other Index Options'!$B:$B,G$4,'NSE - Other Index Options'!$H:$H,"Monthly*"))</f>
        <v/>
      </c>
      <c r="H96" s="26" t="str">
        <f t="shared" si="2"/>
        <v/>
      </c>
    </row>
    <row r="97" spans="1:8" hidden="1" outlineLevel="1">
      <c r="A97" t="s">
        <v>118</v>
      </c>
      <c r="B97" s="26" t="str">
        <f>IF(SUMIFS('NSE - NIFTY Index Options'!$L:$L,'NSE - NIFTY Index Options'!$C:$C,$A97,'NSE - NIFTY Index Options'!$B:$B,B$4,'NSE - NIFTY Index Options'!$H:$H,"Monthly*")+SUMIFS('NSE - Other Index Options'!$L:$L,'NSE - Other Index Options'!$C:$C,$A97,'NSE - Other Index Options'!$B:$B,B$4,'NSE - Other Index Options'!$H:$H,"Monthly*")=0,"",SUMIFS('NSE - NIFTY Index Options'!$L:$L,'NSE - NIFTY Index Options'!$C:$C,$A97,'NSE - NIFTY Index Options'!$B:$B,B$4,'NSE - NIFTY Index Options'!$H:$H,"Monthly*")+SUMIFS('NSE - Other Index Options'!$L:$L,'NSE - Other Index Options'!$C:$C,$A97,'NSE - Other Index Options'!$B:$B,B$4,'NSE - Other Index Options'!$H:$H,"Monthly*"))</f>
        <v/>
      </c>
      <c r="C97" s="26" t="str">
        <f>IF(SUMIFS('NSE - NIFTY Index Options'!$L:$L,'NSE - NIFTY Index Options'!$C:$C,$A97,'NSE - NIFTY Index Options'!$B:$B,C$4,'NSE - NIFTY Index Options'!$H:$H,"Monthly*")+SUMIFS('NSE - Other Index Options'!$L:$L,'NSE - Other Index Options'!$C:$C,$A97,'NSE - Other Index Options'!$B:$B,C$4,'NSE - Other Index Options'!$H:$H,"Monthly*")=0,"",SUMIFS('NSE - NIFTY Index Options'!$L:$L,'NSE - NIFTY Index Options'!$C:$C,$A97,'NSE - NIFTY Index Options'!$B:$B,C$4,'NSE - NIFTY Index Options'!$H:$H,"Monthly*")+SUMIFS('NSE - Other Index Options'!$L:$L,'NSE - Other Index Options'!$C:$C,$A97,'NSE - Other Index Options'!$B:$B,C$4,'NSE - Other Index Options'!$H:$H,"Monthly*"))</f>
        <v/>
      </c>
      <c r="D97" s="26" t="str">
        <f>IF(SUMIFS('NSE - NIFTY Index Options'!$L:$L,'NSE - NIFTY Index Options'!$C:$C,$A97,'NSE - NIFTY Index Options'!$B:$B,D$4,'NSE - NIFTY Index Options'!$H:$H,"Monthly*")+SUMIFS('NSE - Other Index Options'!$L:$L,'NSE - Other Index Options'!$C:$C,$A97,'NSE - Other Index Options'!$B:$B,D$4,'NSE - Other Index Options'!$H:$H,"Monthly*")=0,"",SUMIFS('NSE - NIFTY Index Options'!$L:$L,'NSE - NIFTY Index Options'!$C:$C,$A97,'NSE - NIFTY Index Options'!$B:$B,D$4,'NSE - NIFTY Index Options'!$H:$H,"Monthly*")+SUMIFS('NSE - Other Index Options'!$L:$L,'NSE - Other Index Options'!$C:$C,$A97,'NSE - Other Index Options'!$B:$B,D$4,'NSE - Other Index Options'!$H:$H,"Monthly*"))</f>
        <v/>
      </c>
      <c r="E97" s="26" t="str">
        <f>IF(SUMIFS('NSE - NIFTY Index Options'!$L:$L,'NSE - NIFTY Index Options'!$C:$C,$A97,'NSE - NIFTY Index Options'!$B:$B,E$4,'NSE - NIFTY Index Options'!$H:$H,"Monthly*")+SUMIFS('NSE - Other Index Options'!$L:$L,'NSE - Other Index Options'!$C:$C,$A97,'NSE - Other Index Options'!$B:$B,E$4,'NSE - Other Index Options'!$H:$H,"Monthly*")=0,"",SUMIFS('NSE - NIFTY Index Options'!$L:$L,'NSE - NIFTY Index Options'!$C:$C,$A97,'NSE - NIFTY Index Options'!$B:$B,E$4,'NSE - NIFTY Index Options'!$H:$H,"Monthly*")+SUMIFS('NSE - Other Index Options'!$L:$L,'NSE - Other Index Options'!$C:$C,$A97,'NSE - Other Index Options'!$B:$B,E$4,'NSE - Other Index Options'!$H:$H,"Monthly*"))</f>
        <v/>
      </c>
      <c r="F97" s="26" t="str">
        <f>IF(SUMIFS('NSE - NIFTY Index Options'!$L:$L,'NSE - NIFTY Index Options'!$C:$C,$A97,'NSE - NIFTY Index Options'!$B:$B,F$4,'NSE - NIFTY Index Options'!$H:$H,"Monthly*")+SUMIFS('NSE - Other Index Options'!$L:$L,'NSE - Other Index Options'!$C:$C,$A97,'NSE - Other Index Options'!$B:$B,F$4,'NSE - Other Index Options'!$H:$H,"Monthly*")=0,"",SUMIFS('NSE - NIFTY Index Options'!$L:$L,'NSE - NIFTY Index Options'!$C:$C,$A97,'NSE - NIFTY Index Options'!$B:$B,F$4,'NSE - NIFTY Index Options'!$H:$H,"Monthly*")+SUMIFS('NSE - Other Index Options'!$L:$L,'NSE - Other Index Options'!$C:$C,$A97,'NSE - Other Index Options'!$B:$B,F$4,'NSE - Other Index Options'!$H:$H,"Monthly*"))</f>
        <v/>
      </c>
      <c r="G97" s="26" t="str">
        <f>IF(SUMIFS('NSE - NIFTY Index Options'!$L:$L,'NSE - NIFTY Index Options'!$C:$C,$A97,'NSE - NIFTY Index Options'!$B:$B,G$4,'NSE - NIFTY Index Options'!$H:$H,"Monthly*")+SUMIFS('NSE - Other Index Options'!$L:$L,'NSE - Other Index Options'!$C:$C,$A97,'NSE - Other Index Options'!$B:$B,G$4,'NSE - Other Index Options'!$H:$H,"Monthly*")=0,"",SUMIFS('NSE - NIFTY Index Options'!$L:$L,'NSE - NIFTY Index Options'!$C:$C,$A97,'NSE - NIFTY Index Options'!$B:$B,G$4,'NSE - NIFTY Index Options'!$H:$H,"Monthly*")+SUMIFS('NSE - Other Index Options'!$L:$L,'NSE - Other Index Options'!$C:$C,$A97,'NSE - Other Index Options'!$B:$B,G$4,'NSE - Other Index Options'!$H:$H,"Monthly*"))</f>
        <v/>
      </c>
      <c r="H97" s="26" t="str">
        <f t="shared" si="2"/>
        <v/>
      </c>
    </row>
    <row r="98" spans="1:8" hidden="1" outlineLevel="1">
      <c r="A98" t="s">
        <v>119</v>
      </c>
      <c r="B98" s="26" t="str">
        <f>IF(SUMIFS('NSE - NIFTY Index Options'!$L:$L,'NSE - NIFTY Index Options'!$C:$C,$A98,'NSE - NIFTY Index Options'!$B:$B,B$4,'NSE - NIFTY Index Options'!$H:$H,"Monthly*")+SUMIFS('NSE - Other Index Options'!$L:$L,'NSE - Other Index Options'!$C:$C,$A98,'NSE - Other Index Options'!$B:$B,B$4,'NSE - Other Index Options'!$H:$H,"Monthly*")=0,"",SUMIFS('NSE - NIFTY Index Options'!$L:$L,'NSE - NIFTY Index Options'!$C:$C,$A98,'NSE - NIFTY Index Options'!$B:$B,B$4,'NSE - NIFTY Index Options'!$H:$H,"Monthly*")+SUMIFS('NSE - Other Index Options'!$L:$L,'NSE - Other Index Options'!$C:$C,$A98,'NSE - Other Index Options'!$B:$B,B$4,'NSE - Other Index Options'!$H:$H,"Monthly*"))</f>
        <v/>
      </c>
      <c r="C98" s="26" t="str">
        <f>IF(SUMIFS('NSE - NIFTY Index Options'!$L:$L,'NSE - NIFTY Index Options'!$C:$C,$A98,'NSE - NIFTY Index Options'!$B:$B,C$4,'NSE - NIFTY Index Options'!$H:$H,"Monthly*")+SUMIFS('NSE - Other Index Options'!$L:$L,'NSE - Other Index Options'!$C:$C,$A98,'NSE - Other Index Options'!$B:$B,C$4,'NSE - Other Index Options'!$H:$H,"Monthly*")=0,"",SUMIFS('NSE - NIFTY Index Options'!$L:$L,'NSE - NIFTY Index Options'!$C:$C,$A98,'NSE - NIFTY Index Options'!$B:$B,C$4,'NSE - NIFTY Index Options'!$H:$H,"Monthly*")+SUMIFS('NSE - Other Index Options'!$L:$L,'NSE - Other Index Options'!$C:$C,$A98,'NSE - Other Index Options'!$B:$B,C$4,'NSE - Other Index Options'!$H:$H,"Monthly*"))</f>
        <v/>
      </c>
      <c r="D98" s="26" t="str">
        <f>IF(SUMIFS('NSE - NIFTY Index Options'!$L:$L,'NSE - NIFTY Index Options'!$C:$C,$A98,'NSE - NIFTY Index Options'!$B:$B,D$4,'NSE - NIFTY Index Options'!$H:$H,"Monthly*")+SUMIFS('NSE - Other Index Options'!$L:$L,'NSE - Other Index Options'!$C:$C,$A98,'NSE - Other Index Options'!$B:$B,D$4,'NSE - Other Index Options'!$H:$H,"Monthly*")=0,"",SUMIFS('NSE - NIFTY Index Options'!$L:$L,'NSE - NIFTY Index Options'!$C:$C,$A98,'NSE - NIFTY Index Options'!$B:$B,D$4,'NSE - NIFTY Index Options'!$H:$H,"Monthly*")+SUMIFS('NSE - Other Index Options'!$L:$L,'NSE - Other Index Options'!$C:$C,$A98,'NSE - Other Index Options'!$B:$B,D$4,'NSE - Other Index Options'!$H:$H,"Monthly*"))</f>
        <v/>
      </c>
      <c r="E98" s="26" t="str">
        <f>IF(SUMIFS('NSE - NIFTY Index Options'!$L:$L,'NSE - NIFTY Index Options'!$C:$C,$A98,'NSE - NIFTY Index Options'!$B:$B,E$4,'NSE - NIFTY Index Options'!$H:$H,"Monthly*")+SUMIFS('NSE - Other Index Options'!$L:$L,'NSE - Other Index Options'!$C:$C,$A98,'NSE - Other Index Options'!$B:$B,E$4,'NSE - Other Index Options'!$H:$H,"Monthly*")=0,"",SUMIFS('NSE - NIFTY Index Options'!$L:$L,'NSE - NIFTY Index Options'!$C:$C,$A98,'NSE - NIFTY Index Options'!$B:$B,E$4,'NSE - NIFTY Index Options'!$H:$H,"Monthly*")+SUMIFS('NSE - Other Index Options'!$L:$L,'NSE - Other Index Options'!$C:$C,$A98,'NSE - Other Index Options'!$B:$B,E$4,'NSE - Other Index Options'!$H:$H,"Monthly*"))</f>
        <v/>
      </c>
      <c r="F98" s="26" t="str">
        <f>IF(SUMIFS('NSE - NIFTY Index Options'!$L:$L,'NSE - NIFTY Index Options'!$C:$C,$A98,'NSE - NIFTY Index Options'!$B:$B,F$4,'NSE - NIFTY Index Options'!$H:$H,"Monthly*")+SUMIFS('NSE - Other Index Options'!$L:$L,'NSE - Other Index Options'!$C:$C,$A98,'NSE - Other Index Options'!$B:$B,F$4,'NSE - Other Index Options'!$H:$H,"Monthly*")=0,"",SUMIFS('NSE - NIFTY Index Options'!$L:$L,'NSE - NIFTY Index Options'!$C:$C,$A98,'NSE - NIFTY Index Options'!$B:$B,F$4,'NSE - NIFTY Index Options'!$H:$H,"Monthly*")+SUMIFS('NSE - Other Index Options'!$L:$L,'NSE - Other Index Options'!$C:$C,$A98,'NSE - Other Index Options'!$B:$B,F$4,'NSE - Other Index Options'!$H:$H,"Monthly*"))</f>
        <v/>
      </c>
      <c r="G98" s="26" t="str">
        <f>IF(SUMIFS('NSE - NIFTY Index Options'!$L:$L,'NSE - NIFTY Index Options'!$C:$C,$A98,'NSE - NIFTY Index Options'!$B:$B,G$4,'NSE - NIFTY Index Options'!$H:$H,"Monthly*")+SUMIFS('NSE - Other Index Options'!$L:$L,'NSE - Other Index Options'!$C:$C,$A98,'NSE - Other Index Options'!$B:$B,G$4,'NSE - Other Index Options'!$H:$H,"Monthly*")=0,"",SUMIFS('NSE - NIFTY Index Options'!$L:$L,'NSE - NIFTY Index Options'!$C:$C,$A98,'NSE - NIFTY Index Options'!$B:$B,G$4,'NSE - NIFTY Index Options'!$H:$H,"Monthly*")+SUMIFS('NSE - Other Index Options'!$L:$L,'NSE - Other Index Options'!$C:$C,$A98,'NSE - Other Index Options'!$B:$B,G$4,'NSE - Other Index Options'!$H:$H,"Monthly*"))</f>
        <v/>
      </c>
      <c r="H98" s="26" t="str">
        <f t="shared" si="2"/>
        <v/>
      </c>
    </row>
    <row r="99" spans="1:8" hidden="1" outlineLevel="1">
      <c r="A99" t="s">
        <v>120</v>
      </c>
      <c r="B99" s="26" t="str">
        <f>IF(SUMIFS('NSE - NIFTY Index Options'!$L:$L,'NSE - NIFTY Index Options'!$C:$C,$A99,'NSE - NIFTY Index Options'!$B:$B,B$4,'NSE - NIFTY Index Options'!$H:$H,"Monthly*")+SUMIFS('NSE - Other Index Options'!$L:$L,'NSE - Other Index Options'!$C:$C,$A99,'NSE - Other Index Options'!$B:$B,B$4,'NSE - Other Index Options'!$H:$H,"Monthly*")=0,"",SUMIFS('NSE - NIFTY Index Options'!$L:$L,'NSE - NIFTY Index Options'!$C:$C,$A99,'NSE - NIFTY Index Options'!$B:$B,B$4,'NSE - NIFTY Index Options'!$H:$H,"Monthly*")+SUMIFS('NSE - Other Index Options'!$L:$L,'NSE - Other Index Options'!$C:$C,$A99,'NSE - Other Index Options'!$B:$B,B$4,'NSE - Other Index Options'!$H:$H,"Monthly*"))</f>
        <v/>
      </c>
      <c r="C99" s="26" t="str">
        <f>IF(SUMIFS('NSE - NIFTY Index Options'!$L:$L,'NSE - NIFTY Index Options'!$C:$C,$A99,'NSE - NIFTY Index Options'!$B:$B,C$4,'NSE - NIFTY Index Options'!$H:$H,"Monthly*")+SUMIFS('NSE - Other Index Options'!$L:$L,'NSE - Other Index Options'!$C:$C,$A99,'NSE - Other Index Options'!$B:$B,C$4,'NSE - Other Index Options'!$H:$H,"Monthly*")=0,"",SUMIFS('NSE - NIFTY Index Options'!$L:$L,'NSE - NIFTY Index Options'!$C:$C,$A99,'NSE - NIFTY Index Options'!$B:$B,C$4,'NSE - NIFTY Index Options'!$H:$H,"Monthly*")+SUMIFS('NSE - Other Index Options'!$L:$L,'NSE - Other Index Options'!$C:$C,$A99,'NSE - Other Index Options'!$B:$B,C$4,'NSE - Other Index Options'!$H:$H,"Monthly*"))</f>
        <v/>
      </c>
      <c r="D99" s="26" t="str">
        <f>IF(SUMIFS('NSE - NIFTY Index Options'!$L:$L,'NSE - NIFTY Index Options'!$C:$C,$A99,'NSE - NIFTY Index Options'!$B:$B,D$4,'NSE - NIFTY Index Options'!$H:$H,"Monthly*")+SUMIFS('NSE - Other Index Options'!$L:$L,'NSE - Other Index Options'!$C:$C,$A99,'NSE - Other Index Options'!$B:$B,D$4,'NSE - Other Index Options'!$H:$H,"Monthly*")=0,"",SUMIFS('NSE - NIFTY Index Options'!$L:$L,'NSE - NIFTY Index Options'!$C:$C,$A99,'NSE - NIFTY Index Options'!$B:$B,D$4,'NSE - NIFTY Index Options'!$H:$H,"Monthly*")+SUMIFS('NSE - Other Index Options'!$L:$L,'NSE - Other Index Options'!$C:$C,$A99,'NSE - Other Index Options'!$B:$B,D$4,'NSE - Other Index Options'!$H:$H,"Monthly*"))</f>
        <v/>
      </c>
      <c r="E99" s="26" t="str">
        <f>IF(SUMIFS('NSE - NIFTY Index Options'!$L:$L,'NSE - NIFTY Index Options'!$C:$C,$A99,'NSE - NIFTY Index Options'!$B:$B,E$4,'NSE - NIFTY Index Options'!$H:$H,"Monthly*")+SUMIFS('NSE - Other Index Options'!$L:$L,'NSE - Other Index Options'!$C:$C,$A99,'NSE - Other Index Options'!$B:$B,E$4,'NSE - Other Index Options'!$H:$H,"Monthly*")=0,"",SUMIFS('NSE - NIFTY Index Options'!$L:$L,'NSE - NIFTY Index Options'!$C:$C,$A99,'NSE - NIFTY Index Options'!$B:$B,E$4,'NSE - NIFTY Index Options'!$H:$H,"Monthly*")+SUMIFS('NSE - Other Index Options'!$L:$L,'NSE - Other Index Options'!$C:$C,$A99,'NSE - Other Index Options'!$B:$B,E$4,'NSE - Other Index Options'!$H:$H,"Monthly*"))</f>
        <v/>
      </c>
      <c r="F99" s="26" t="str">
        <f>IF(SUMIFS('NSE - NIFTY Index Options'!$L:$L,'NSE - NIFTY Index Options'!$C:$C,$A99,'NSE - NIFTY Index Options'!$B:$B,F$4,'NSE - NIFTY Index Options'!$H:$H,"Monthly*")+SUMIFS('NSE - Other Index Options'!$L:$L,'NSE - Other Index Options'!$C:$C,$A99,'NSE - Other Index Options'!$B:$B,F$4,'NSE - Other Index Options'!$H:$H,"Monthly*")=0,"",SUMIFS('NSE - NIFTY Index Options'!$L:$L,'NSE - NIFTY Index Options'!$C:$C,$A99,'NSE - NIFTY Index Options'!$B:$B,F$4,'NSE - NIFTY Index Options'!$H:$H,"Monthly*")+SUMIFS('NSE - Other Index Options'!$L:$L,'NSE - Other Index Options'!$C:$C,$A99,'NSE - Other Index Options'!$B:$B,F$4,'NSE - Other Index Options'!$H:$H,"Monthly*"))</f>
        <v/>
      </c>
      <c r="G99" s="26" t="str">
        <f>IF(SUMIFS('NSE - NIFTY Index Options'!$L:$L,'NSE - NIFTY Index Options'!$C:$C,$A99,'NSE - NIFTY Index Options'!$B:$B,G$4,'NSE - NIFTY Index Options'!$H:$H,"Monthly*")+SUMIFS('NSE - Other Index Options'!$L:$L,'NSE - Other Index Options'!$C:$C,$A99,'NSE - Other Index Options'!$B:$B,G$4,'NSE - Other Index Options'!$H:$H,"Monthly*")=0,"",SUMIFS('NSE - NIFTY Index Options'!$L:$L,'NSE - NIFTY Index Options'!$C:$C,$A99,'NSE - NIFTY Index Options'!$B:$B,G$4,'NSE - NIFTY Index Options'!$H:$H,"Monthly*")+SUMIFS('NSE - Other Index Options'!$L:$L,'NSE - Other Index Options'!$C:$C,$A99,'NSE - Other Index Options'!$B:$B,G$4,'NSE - Other Index Options'!$H:$H,"Monthly*"))</f>
        <v/>
      </c>
      <c r="H99" s="26" t="str">
        <f t="shared" si="2"/>
        <v/>
      </c>
    </row>
    <row r="100" spans="1:8" hidden="1" outlineLevel="1">
      <c r="A100" t="s">
        <v>121</v>
      </c>
      <c r="B100" s="26" t="str">
        <f>IF(SUMIFS('NSE - NIFTY Index Options'!$L:$L,'NSE - NIFTY Index Options'!$C:$C,$A100,'NSE - NIFTY Index Options'!$B:$B,B$4,'NSE - NIFTY Index Options'!$H:$H,"Monthly*")+SUMIFS('NSE - Other Index Options'!$L:$L,'NSE - Other Index Options'!$C:$C,$A100,'NSE - Other Index Options'!$B:$B,B$4,'NSE - Other Index Options'!$H:$H,"Monthly*")=0,"",SUMIFS('NSE - NIFTY Index Options'!$L:$L,'NSE - NIFTY Index Options'!$C:$C,$A100,'NSE - NIFTY Index Options'!$B:$B,B$4,'NSE - NIFTY Index Options'!$H:$H,"Monthly*")+SUMIFS('NSE - Other Index Options'!$L:$L,'NSE - Other Index Options'!$C:$C,$A100,'NSE - Other Index Options'!$B:$B,B$4,'NSE - Other Index Options'!$H:$H,"Monthly*"))</f>
        <v/>
      </c>
      <c r="C100" s="26" t="str">
        <f>IF(SUMIFS('NSE - NIFTY Index Options'!$L:$L,'NSE - NIFTY Index Options'!$C:$C,$A100,'NSE - NIFTY Index Options'!$B:$B,C$4,'NSE - NIFTY Index Options'!$H:$H,"Monthly*")+SUMIFS('NSE - Other Index Options'!$L:$L,'NSE - Other Index Options'!$C:$C,$A100,'NSE - Other Index Options'!$B:$B,C$4,'NSE - Other Index Options'!$H:$H,"Monthly*")=0,"",SUMIFS('NSE - NIFTY Index Options'!$L:$L,'NSE - NIFTY Index Options'!$C:$C,$A100,'NSE - NIFTY Index Options'!$B:$B,C$4,'NSE - NIFTY Index Options'!$H:$H,"Monthly*")+SUMIFS('NSE - Other Index Options'!$L:$L,'NSE - Other Index Options'!$C:$C,$A100,'NSE - Other Index Options'!$B:$B,C$4,'NSE - Other Index Options'!$H:$H,"Monthly*"))</f>
        <v/>
      </c>
      <c r="D100" s="26" t="str">
        <f>IF(SUMIFS('NSE - NIFTY Index Options'!$L:$L,'NSE - NIFTY Index Options'!$C:$C,$A100,'NSE - NIFTY Index Options'!$B:$B,D$4,'NSE - NIFTY Index Options'!$H:$H,"Monthly*")+SUMIFS('NSE - Other Index Options'!$L:$L,'NSE - Other Index Options'!$C:$C,$A100,'NSE - Other Index Options'!$B:$B,D$4,'NSE - Other Index Options'!$H:$H,"Monthly*")=0,"",SUMIFS('NSE - NIFTY Index Options'!$L:$L,'NSE - NIFTY Index Options'!$C:$C,$A100,'NSE - NIFTY Index Options'!$B:$B,D$4,'NSE - NIFTY Index Options'!$H:$H,"Monthly*")+SUMIFS('NSE - Other Index Options'!$L:$L,'NSE - Other Index Options'!$C:$C,$A100,'NSE - Other Index Options'!$B:$B,D$4,'NSE - Other Index Options'!$H:$H,"Monthly*"))</f>
        <v/>
      </c>
      <c r="E100" s="26" t="str">
        <f>IF(SUMIFS('NSE - NIFTY Index Options'!$L:$L,'NSE - NIFTY Index Options'!$C:$C,$A100,'NSE - NIFTY Index Options'!$B:$B,E$4,'NSE - NIFTY Index Options'!$H:$H,"Monthly*")+SUMIFS('NSE - Other Index Options'!$L:$L,'NSE - Other Index Options'!$C:$C,$A100,'NSE - Other Index Options'!$B:$B,E$4,'NSE - Other Index Options'!$H:$H,"Monthly*")=0,"",SUMIFS('NSE - NIFTY Index Options'!$L:$L,'NSE - NIFTY Index Options'!$C:$C,$A100,'NSE - NIFTY Index Options'!$B:$B,E$4,'NSE - NIFTY Index Options'!$H:$H,"Monthly*")+SUMIFS('NSE - Other Index Options'!$L:$L,'NSE - Other Index Options'!$C:$C,$A100,'NSE - Other Index Options'!$B:$B,E$4,'NSE - Other Index Options'!$H:$H,"Monthly*"))</f>
        <v/>
      </c>
      <c r="F100" s="26" t="str">
        <f>IF(SUMIFS('NSE - NIFTY Index Options'!$L:$L,'NSE - NIFTY Index Options'!$C:$C,$A100,'NSE - NIFTY Index Options'!$B:$B,F$4,'NSE - NIFTY Index Options'!$H:$H,"Monthly*")+SUMIFS('NSE - Other Index Options'!$L:$L,'NSE - Other Index Options'!$C:$C,$A100,'NSE - Other Index Options'!$B:$B,F$4,'NSE - Other Index Options'!$H:$H,"Monthly*")=0,"",SUMIFS('NSE - NIFTY Index Options'!$L:$L,'NSE - NIFTY Index Options'!$C:$C,$A100,'NSE - NIFTY Index Options'!$B:$B,F$4,'NSE - NIFTY Index Options'!$H:$H,"Monthly*")+SUMIFS('NSE - Other Index Options'!$L:$L,'NSE - Other Index Options'!$C:$C,$A100,'NSE - Other Index Options'!$B:$B,F$4,'NSE - Other Index Options'!$H:$H,"Monthly*"))</f>
        <v/>
      </c>
      <c r="G100" s="26" t="str">
        <f>IF(SUMIFS('NSE - NIFTY Index Options'!$L:$L,'NSE - NIFTY Index Options'!$C:$C,$A100,'NSE - NIFTY Index Options'!$B:$B,G$4,'NSE - NIFTY Index Options'!$H:$H,"Monthly*")+SUMIFS('NSE - Other Index Options'!$L:$L,'NSE - Other Index Options'!$C:$C,$A100,'NSE - Other Index Options'!$B:$B,G$4,'NSE - Other Index Options'!$H:$H,"Monthly*")=0,"",SUMIFS('NSE - NIFTY Index Options'!$L:$L,'NSE - NIFTY Index Options'!$C:$C,$A100,'NSE - NIFTY Index Options'!$B:$B,G$4,'NSE - NIFTY Index Options'!$H:$H,"Monthly*")+SUMIFS('NSE - Other Index Options'!$L:$L,'NSE - Other Index Options'!$C:$C,$A100,'NSE - Other Index Options'!$B:$B,G$4,'NSE - Other Index Options'!$H:$H,"Monthly*"))</f>
        <v/>
      </c>
      <c r="H100" s="26" t="str">
        <f t="shared" si="2"/>
        <v/>
      </c>
    </row>
    <row r="101" spans="1:8" hidden="1" outlineLevel="1">
      <c r="A101" t="s">
        <v>122</v>
      </c>
      <c r="B101" s="26" t="str">
        <f>IF(SUMIFS('NSE - NIFTY Index Options'!$L:$L,'NSE - NIFTY Index Options'!$C:$C,$A101,'NSE - NIFTY Index Options'!$B:$B,B$4,'NSE - NIFTY Index Options'!$H:$H,"Monthly*")+SUMIFS('NSE - Other Index Options'!$L:$L,'NSE - Other Index Options'!$C:$C,$A101,'NSE - Other Index Options'!$B:$B,B$4,'NSE - Other Index Options'!$H:$H,"Monthly*")=0,"",SUMIFS('NSE - NIFTY Index Options'!$L:$L,'NSE - NIFTY Index Options'!$C:$C,$A101,'NSE - NIFTY Index Options'!$B:$B,B$4,'NSE - NIFTY Index Options'!$H:$H,"Monthly*")+SUMIFS('NSE - Other Index Options'!$L:$L,'NSE - Other Index Options'!$C:$C,$A101,'NSE - Other Index Options'!$B:$B,B$4,'NSE - Other Index Options'!$H:$H,"Monthly*"))</f>
        <v/>
      </c>
      <c r="C101" s="26" t="str">
        <f>IF(SUMIFS('NSE - NIFTY Index Options'!$L:$L,'NSE - NIFTY Index Options'!$C:$C,$A101,'NSE - NIFTY Index Options'!$B:$B,C$4,'NSE - NIFTY Index Options'!$H:$H,"Monthly*")+SUMIFS('NSE - Other Index Options'!$L:$L,'NSE - Other Index Options'!$C:$C,$A101,'NSE - Other Index Options'!$B:$B,C$4,'NSE - Other Index Options'!$H:$H,"Monthly*")=0,"",SUMIFS('NSE - NIFTY Index Options'!$L:$L,'NSE - NIFTY Index Options'!$C:$C,$A101,'NSE - NIFTY Index Options'!$B:$B,C$4,'NSE - NIFTY Index Options'!$H:$H,"Monthly*")+SUMIFS('NSE - Other Index Options'!$L:$L,'NSE - Other Index Options'!$C:$C,$A101,'NSE - Other Index Options'!$B:$B,C$4,'NSE - Other Index Options'!$H:$H,"Monthly*"))</f>
        <v/>
      </c>
      <c r="D101" s="26" t="str">
        <f>IF(SUMIFS('NSE - NIFTY Index Options'!$L:$L,'NSE - NIFTY Index Options'!$C:$C,$A101,'NSE - NIFTY Index Options'!$B:$B,D$4,'NSE - NIFTY Index Options'!$H:$H,"Monthly*")+SUMIFS('NSE - Other Index Options'!$L:$L,'NSE - Other Index Options'!$C:$C,$A101,'NSE - Other Index Options'!$B:$B,D$4,'NSE - Other Index Options'!$H:$H,"Monthly*")=0,"",SUMIFS('NSE - NIFTY Index Options'!$L:$L,'NSE - NIFTY Index Options'!$C:$C,$A101,'NSE - NIFTY Index Options'!$B:$B,D$4,'NSE - NIFTY Index Options'!$H:$H,"Monthly*")+SUMIFS('NSE - Other Index Options'!$L:$L,'NSE - Other Index Options'!$C:$C,$A101,'NSE - Other Index Options'!$B:$B,D$4,'NSE - Other Index Options'!$H:$H,"Monthly*"))</f>
        <v/>
      </c>
      <c r="E101" s="26" t="str">
        <f>IF(SUMIFS('NSE - NIFTY Index Options'!$L:$L,'NSE - NIFTY Index Options'!$C:$C,$A101,'NSE - NIFTY Index Options'!$B:$B,E$4,'NSE - NIFTY Index Options'!$H:$H,"Monthly*")+SUMIFS('NSE - Other Index Options'!$L:$L,'NSE - Other Index Options'!$C:$C,$A101,'NSE - Other Index Options'!$B:$B,E$4,'NSE - Other Index Options'!$H:$H,"Monthly*")=0,"",SUMIFS('NSE - NIFTY Index Options'!$L:$L,'NSE - NIFTY Index Options'!$C:$C,$A101,'NSE - NIFTY Index Options'!$B:$B,E$4,'NSE - NIFTY Index Options'!$H:$H,"Monthly*")+SUMIFS('NSE - Other Index Options'!$L:$L,'NSE - Other Index Options'!$C:$C,$A101,'NSE - Other Index Options'!$B:$B,E$4,'NSE - Other Index Options'!$H:$H,"Monthly*"))</f>
        <v/>
      </c>
      <c r="F101" s="26" t="str">
        <f>IF(SUMIFS('NSE - NIFTY Index Options'!$L:$L,'NSE - NIFTY Index Options'!$C:$C,$A101,'NSE - NIFTY Index Options'!$B:$B,F$4,'NSE - NIFTY Index Options'!$H:$H,"Monthly*")+SUMIFS('NSE - Other Index Options'!$L:$L,'NSE - Other Index Options'!$C:$C,$A101,'NSE - Other Index Options'!$B:$B,F$4,'NSE - Other Index Options'!$H:$H,"Monthly*")=0,"",SUMIFS('NSE - NIFTY Index Options'!$L:$L,'NSE - NIFTY Index Options'!$C:$C,$A101,'NSE - NIFTY Index Options'!$B:$B,F$4,'NSE - NIFTY Index Options'!$H:$H,"Monthly*")+SUMIFS('NSE - Other Index Options'!$L:$L,'NSE - Other Index Options'!$C:$C,$A101,'NSE - Other Index Options'!$B:$B,F$4,'NSE - Other Index Options'!$H:$H,"Monthly*"))</f>
        <v/>
      </c>
      <c r="G101" s="26" t="str">
        <f>IF(SUMIFS('NSE - NIFTY Index Options'!$L:$L,'NSE - NIFTY Index Options'!$C:$C,$A101,'NSE - NIFTY Index Options'!$B:$B,G$4,'NSE - NIFTY Index Options'!$H:$H,"Monthly*")+SUMIFS('NSE - Other Index Options'!$L:$L,'NSE - Other Index Options'!$C:$C,$A101,'NSE - Other Index Options'!$B:$B,G$4,'NSE - Other Index Options'!$H:$H,"Monthly*")=0,"",SUMIFS('NSE - NIFTY Index Options'!$L:$L,'NSE - NIFTY Index Options'!$C:$C,$A101,'NSE - NIFTY Index Options'!$B:$B,G$4,'NSE - NIFTY Index Options'!$H:$H,"Monthly*")+SUMIFS('NSE - Other Index Options'!$L:$L,'NSE - Other Index Options'!$C:$C,$A101,'NSE - Other Index Options'!$B:$B,G$4,'NSE - Other Index Options'!$H:$H,"Monthly*"))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123</v>
      </c>
      <c r="B102" s="26" t="str">
        <f>IF(SUMIFS('NSE - NIFTY Index Options'!$L:$L,'NSE - NIFTY Index Options'!$C:$C,$A102,'NSE - NIFTY Index Options'!$B:$B,B$4,'NSE - NIFTY Index Options'!$H:$H,"Monthly*")+SUMIFS('NSE - Other Index Options'!$L:$L,'NSE - Other Index Options'!$C:$C,$A102,'NSE - Other Index Options'!$B:$B,B$4,'NSE - Other Index Options'!$H:$H,"Monthly*")=0,"",SUMIFS('NSE - NIFTY Index Options'!$L:$L,'NSE - NIFTY Index Options'!$C:$C,$A102,'NSE - NIFTY Index Options'!$B:$B,B$4,'NSE - NIFTY Index Options'!$H:$H,"Monthly*")+SUMIFS('NSE - Other Index Options'!$L:$L,'NSE - Other Index Options'!$C:$C,$A102,'NSE - Other Index Options'!$B:$B,B$4,'NSE - Other Index Options'!$H:$H,"Monthly*"))</f>
        <v/>
      </c>
      <c r="C102" s="26" t="str">
        <f>IF(SUMIFS('NSE - NIFTY Index Options'!$L:$L,'NSE - NIFTY Index Options'!$C:$C,$A102,'NSE - NIFTY Index Options'!$B:$B,C$4,'NSE - NIFTY Index Options'!$H:$H,"Monthly*")+SUMIFS('NSE - Other Index Options'!$L:$L,'NSE - Other Index Options'!$C:$C,$A102,'NSE - Other Index Options'!$B:$B,C$4,'NSE - Other Index Options'!$H:$H,"Monthly*")=0,"",SUMIFS('NSE - NIFTY Index Options'!$L:$L,'NSE - NIFTY Index Options'!$C:$C,$A102,'NSE - NIFTY Index Options'!$B:$B,C$4,'NSE - NIFTY Index Options'!$H:$H,"Monthly*")+SUMIFS('NSE - Other Index Options'!$L:$L,'NSE - Other Index Options'!$C:$C,$A102,'NSE - Other Index Options'!$B:$B,C$4,'NSE - Other Index Options'!$H:$H,"Monthly*"))</f>
        <v/>
      </c>
      <c r="D102" s="26" t="str">
        <f>IF(SUMIFS('NSE - NIFTY Index Options'!$L:$L,'NSE - NIFTY Index Options'!$C:$C,$A102,'NSE - NIFTY Index Options'!$B:$B,D$4,'NSE - NIFTY Index Options'!$H:$H,"Monthly*")+SUMIFS('NSE - Other Index Options'!$L:$L,'NSE - Other Index Options'!$C:$C,$A102,'NSE - Other Index Options'!$B:$B,D$4,'NSE - Other Index Options'!$H:$H,"Monthly*")=0,"",SUMIFS('NSE - NIFTY Index Options'!$L:$L,'NSE - NIFTY Index Options'!$C:$C,$A102,'NSE - NIFTY Index Options'!$B:$B,D$4,'NSE - NIFTY Index Options'!$H:$H,"Monthly*")+SUMIFS('NSE - Other Index Options'!$L:$L,'NSE - Other Index Options'!$C:$C,$A102,'NSE - Other Index Options'!$B:$B,D$4,'NSE - Other Index Options'!$H:$H,"Monthly*"))</f>
        <v/>
      </c>
      <c r="E102" s="26" t="str">
        <f>IF(SUMIFS('NSE - NIFTY Index Options'!$L:$L,'NSE - NIFTY Index Options'!$C:$C,$A102,'NSE - NIFTY Index Options'!$B:$B,E$4,'NSE - NIFTY Index Options'!$H:$H,"Monthly*")+SUMIFS('NSE - Other Index Options'!$L:$L,'NSE - Other Index Options'!$C:$C,$A102,'NSE - Other Index Options'!$B:$B,E$4,'NSE - Other Index Options'!$H:$H,"Monthly*")=0,"",SUMIFS('NSE - NIFTY Index Options'!$L:$L,'NSE - NIFTY Index Options'!$C:$C,$A102,'NSE - NIFTY Index Options'!$B:$B,E$4,'NSE - NIFTY Index Options'!$H:$H,"Monthly*")+SUMIFS('NSE - Other Index Options'!$L:$L,'NSE - Other Index Options'!$C:$C,$A102,'NSE - Other Index Options'!$B:$B,E$4,'NSE - Other Index Options'!$H:$H,"Monthly*"))</f>
        <v/>
      </c>
      <c r="F102" s="26" t="str">
        <f>IF(SUMIFS('NSE - NIFTY Index Options'!$L:$L,'NSE - NIFTY Index Options'!$C:$C,$A102,'NSE - NIFTY Index Options'!$B:$B,F$4,'NSE - NIFTY Index Options'!$H:$H,"Monthly*")+SUMIFS('NSE - Other Index Options'!$L:$L,'NSE - Other Index Options'!$C:$C,$A102,'NSE - Other Index Options'!$B:$B,F$4,'NSE - Other Index Options'!$H:$H,"Monthly*")=0,"",SUMIFS('NSE - NIFTY Index Options'!$L:$L,'NSE - NIFTY Index Options'!$C:$C,$A102,'NSE - NIFTY Index Options'!$B:$B,F$4,'NSE - NIFTY Index Options'!$H:$H,"Monthly*")+SUMIFS('NSE - Other Index Options'!$L:$L,'NSE - Other Index Options'!$C:$C,$A102,'NSE - Other Index Options'!$B:$B,F$4,'NSE - Other Index Options'!$H:$H,"Monthly*"))</f>
        <v/>
      </c>
      <c r="G102" s="26" t="str">
        <f>IF(SUMIFS('NSE - NIFTY Index Options'!$L:$L,'NSE - NIFTY Index Options'!$C:$C,$A102,'NSE - NIFTY Index Options'!$B:$B,G$4,'NSE - NIFTY Index Options'!$H:$H,"Monthly*")+SUMIFS('NSE - Other Index Options'!$L:$L,'NSE - Other Index Options'!$C:$C,$A102,'NSE - Other Index Options'!$B:$B,G$4,'NSE - Other Index Options'!$H:$H,"Monthly*")=0,"",SUMIFS('NSE - NIFTY Index Options'!$L:$L,'NSE - NIFTY Index Options'!$C:$C,$A102,'NSE - NIFTY Index Options'!$B:$B,G$4,'NSE - NIFTY Index Options'!$H:$H,"Monthly*")+SUMIFS('NSE - Other Index Options'!$L:$L,'NSE - Other Index Options'!$C:$C,$A102,'NSE - Other Index Options'!$B:$B,G$4,'NSE - Other Index Options'!$H:$H,"Monthly*"))</f>
        <v/>
      </c>
      <c r="H102" s="26" t="str">
        <f t="shared" si="3"/>
        <v/>
      </c>
    </row>
    <row r="103" spans="1:8" hidden="1" outlineLevel="1">
      <c r="A103" t="s">
        <v>124</v>
      </c>
      <c r="B103" s="26" t="str">
        <f>IF(SUMIFS('NSE - NIFTY Index Options'!$L:$L,'NSE - NIFTY Index Options'!$C:$C,$A103,'NSE - NIFTY Index Options'!$B:$B,B$4,'NSE - NIFTY Index Options'!$H:$H,"Monthly*")+SUMIFS('NSE - Other Index Options'!$L:$L,'NSE - Other Index Options'!$C:$C,$A103,'NSE - Other Index Options'!$B:$B,B$4,'NSE - Other Index Options'!$H:$H,"Monthly*")=0,"",SUMIFS('NSE - NIFTY Index Options'!$L:$L,'NSE - NIFTY Index Options'!$C:$C,$A103,'NSE - NIFTY Index Options'!$B:$B,B$4,'NSE - NIFTY Index Options'!$H:$H,"Monthly*")+SUMIFS('NSE - Other Index Options'!$L:$L,'NSE - Other Index Options'!$C:$C,$A103,'NSE - Other Index Options'!$B:$B,B$4,'NSE - Other Index Options'!$H:$H,"Monthly*"))</f>
        <v/>
      </c>
      <c r="C103" s="26" t="str">
        <f>IF(SUMIFS('NSE - NIFTY Index Options'!$L:$L,'NSE - NIFTY Index Options'!$C:$C,$A103,'NSE - NIFTY Index Options'!$B:$B,C$4,'NSE - NIFTY Index Options'!$H:$H,"Monthly*")+SUMIFS('NSE - Other Index Options'!$L:$L,'NSE - Other Index Options'!$C:$C,$A103,'NSE - Other Index Options'!$B:$B,C$4,'NSE - Other Index Options'!$H:$H,"Monthly*")=0,"",SUMIFS('NSE - NIFTY Index Options'!$L:$L,'NSE - NIFTY Index Options'!$C:$C,$A103,'NSE - NIFTY Index Options'!$B:$B,C$4,'NSE - NIFTY Index Options'!$H:$H,"Monthly*")+SUMIFS('NSE - Other Index Options'!$L:$L,'NSE - Other Index Options'!$C:$C,$A103,'NSE - Other Index Options'!$B:$B,C$4,'NSE - Other Index Options'!$H:$H,"Monthly*"))</f>
        <v/>
      </c>
      <c r="D103" s="26" t="str">
        <f>IF(SUMIFS('NSE - NIFTY Index Options'!$L:$L,'NSE - NIFTY Index Options'!$C:$C,$A103,'NSE - NIFTY Index Options'!$B:$B,D$4,'NSE - NIFTY Index Options'!$H:$H,"Monthly*")+SUMIFS('NSE - Other Index Options'!$L:$L,'NSE - Other Index Options'!$C:$C,$A103,'NSE - Other Index Options'!$B:$B,D$4,'NSE - Other Index Options'!$H:$H,"Monthly*")=0,"",SUMIFS('NSE - NIFTY Index Options'!$L:$L,'NSE - NIFTY Index Options'!$C:$C,$A103,'NSE - NIFTY Index Options'!$B:$B,D$4,'NSE - NIFTY Index Options'!$H:$H,"Monthly*")+SUMIFS('NSE - Other Index Options'!$L:$L,'NSE - Other Index Options'!$C:$C,$A103,'NSE - Other Index Options'!$B:$B,D$4,'NSE - Other Index Options'!$H:$H,"Monthly*"))</f>
        <v/>
      </c>
      <c r="E103" s="26" t="str">
        <f>IF(SUMIFS('NSE - NIFTY Index Options'!$L:$L,'NSE - NIFTY Index Options'!$C:$C,$A103,'NSE - NIFTY Index Options'!$B:$B,E$4,'NSE - NIFTY Index Options'!$H:$H,"Monthly*")+SUMIFS('NSE - Other Index Options'!$L:$L,'NSE - Other Index Options'!$C:$C,$A103,'NSE - Other Index Options'!$B:$B,E$4,'NSE - Other Index Options'!$H:$H,"Monthly*")=0,"",SUMIFS('NSE - NIFTY Index Options'!$L:$L,'NSE - NIFTY Index Options'!$C:$C,$A103,'NSE - NIFTY Index Options'!$B:$B,E$4,'NSE - NIFTY Index Options'!$H:$H,"Monthly*")+SUMIFS('NSE - Other Index Options'!$L:$L,'NSE - Other Index Options'!$C:$C,$A103,'NSE - Other Index Options'!$B:$B,E$4,'NSE - Other Index Options'!$H:$H,"Monthly*"))</f>
        <v/>
      </c>
      <c r="F103" s="26" t="str">
        <f>IF(SUMIFS('NSE - NIFTY Index Options'!$L:$L,'NSE - NIFTY Index Options'!$C:$C,$A103,'NSE - NIFTY Index Options'!$B:$B,F$4,'NSE - NIFTY Index Options'!$H:$H,"Monthly*")+SUMIFS('NSE - Other Index Options'!$L:$L,'NSE - Other Index Options'!$C:$C,$A103,'NSE - Other Index Options'!$B:$B,F$4,'NSE - Other Index Options'!$H:$H,"Monthly*")=0,"",SUMIFS('NSE - NIFTY Index Options'!$L:$L,'NSE - NIFTY Index Options'!$C:$C,$A103,'NSE - NIFTY Index Options'!$B:$B,F$4,'NSE - NIFTY Index Options'!$H:$H,"Monthly*")+SUMIFS('NSE - Other Index Options'!$L:$L,'NSE - Other Index Options'!$C:$C,$A103,'NSE - Other Index Options'!$B:$B,F$4,'NSE - Other Index Options'!$H:$H,"Monthly*"))</f>
        <v/>
      </c>
      <c r="G103" s="26" t="str">
        <f>IF(SUMIFS('NSE - NIFTY Index Options'!$L:$L,'NSE - NIFTY Index Options'!$C:$C,$A103,'NSE - NIFTY Index Options'!$B:$B,G$4,'NSE - NIFTY Index Options'!$H:$H,"Monthly*")+SUMIFS('NSE - Other Index Options'!$L:$L,'NSE - Other Index Options'!$C:$C,$A103,'NSE - Other Index Options'!$B:$B,G$4,'NSE - Other Index Options'!$H:$H,"Monthly*")=0,"",SUMIFS('NSE - NIFTY Index Options'!$L:$L,'NSE - NIFTY Index Options'!$C:$C,$A103,'NSE - NIFTY Index Options'!$B:$B,G$4,'NSE - NIFTY Index Options'!$H:$H,"Monthly*")+SUMIFS('NSE - Other Index Options'!$L:$L,'NSE - Other Index Options'!$C:$C,$A103,'NSE - Other Index Options'!$B:$B,G$4,'NSE - Other Index Options'!$H:$H,"Monthly*"))</f>
        <v/>
      </c>
      <c r="H103" s="26" t="str">
        <f t="shared" si="3"/>
        <v/>
      </c>
    </row>
    <row r="104" spans="1:8" hidden="1" outlineLevel="1">
      <c r="A104" t="s">
        <v>125</v>
      </c>
      <c r="B104" s="26" t="str">
        <f>IF(SUMIFS('NSE - NIFTY Index Options'!$L:$L,'NSE - NIFTY Index Options'!$C:$C,$A104,'NSE - NIFTY Index Options'!$B:$B,B$4,'NSE - NIFTY Index Options'!$H:$H,"Monthly*")+SUMIFS('NSE - Other Index Options'!$L:$L,'NSE - Other Index Options'!$C:$C,$A104,'NSE - Other Index Options'!$B:$B,B$4,'NSE - Other Index Options'!$H:$H,"Monthly*")=0,"",SUMIFS('NSE - NIFTY Index Options'!$L:$L,'NSE - NIFTY Index Options'!$C:$C,$A104,'NSE - NIFTY Index Options'!$B:$B,B$4,'NSE - NIFTY Index Options'!$H:$H,"Monthly*")+SUMIFS('NSE - Other Index Options'!$L:$L,'NSE - Other Index Options'!$C:$C,$A104,'NSE - Other Index Options'!$B:$B,B$4,'NSE - Other Index Options'!$H:$H,"Monthly*"))</f>
        <v/>
      </c>
      <c r="C104" s="26" t="str">
        <f>IF(SUMIFS('NSE - NIFTY Index Options'!$L:$L,'NSE - NIFTY Index Options'!$C:$C,$A104,'NSE - NIFTY Index Options'!$B:$B,C$4,'NSE - NIFTY Index Options'!$H:$H,"Monthly*")+SUMIFS('NSE - Other Index Options'!$L:$L,'NSE - Other Index Options'!$C:$C,$A104,'NSE - Other Index Options'!$B:$B,C$4,'NSE - Other Index Options'!$H:$H,"Monthly*")=0,"",SUMIFS('NSE - NIFTY Index Options'!$L:$L,'NSE - NIFTY Index Options'!$C:$C,$A104,'NSE - NIFTY Index Options'!$B:$B,C$4,'NSE - NIFTY Index Options'!$H:$H,"Monthly*")+SUMIFS('NSE - Other Index Options'!$L:$L,'NSE - Other Index Options'!$C:$C,$A104,'NSE - Other Index Options'!$B:$B,C$4,'NSE - Other Index Options'!$H:$H,"Monthly*"))</f>
        <v/>
      </c>
      <c r="D104" s="26" t="str">
        <f>IF(SUMIFS('NSE - NIFTY Index Options'!$L:$L,'NSE - NIFTY Index Options'!$C:$C,$A104,'NSE - NIFTY Index Options'!$B:$B,D$4,'NSE - NIFTY Index Options'!$H:$H,"Monthly*")+SUMIFS('NSE - Other Index Options'!$L:$L,'NSE - Other Index Options'!$C:$C,$A104,'NSE - Other Index Options'!$B:$B,D$4,'NSE - Other Index Options'!$H:$H,"Monthly*")=0,"",SUMIFS('NSE - NIFTY Index Options'!$L:$L,'NSE - NIFTY Index Options'!$C:$C,$A104,'NSE - NIFTY Index Options'!$B:$B,D$4,'NSE - NIFTY Index Options'!$H:$H,"Monthly*")+SUMIFS('NSE - Other Index Options'!$L:$L,'NSE - Other Index Options'!$C:$C,$A104,'NSE - Other Index Options'!$B:$B,D$4,'NSE - Other Index Options'!$H:$H,"Monthly*"))</f>
        <v/>
      </c>
      <c r="E104" s="26" t="str">
        <f>IF(SUMIFS('NSE - NIFTY Index Options'!$L:$L,'NSE - NIFTY Index Options'!$C:$C,$A104,'NSE - NIFTY Index Options'!$B:$B,E$4,'NSE - NIFTY Index Options'!$H:$H,"Monthly*")+SUMIFS('NSE - Other Index Options'!$L:$L,'NSE - Other Index Options'!$C:$C,$A104,'NSE - Other Index Options'!$B:$B,E$4,'NSE - Other Index Options'!$H:$H,"Monthly*")=0,"",SUMIFS('NSE - NIFTY Index Options'!$L:$L,'NSE - NIFTY Index Options'!$C:$C,$A104,'NSE - NIFTY Index Options'!$B:$B,E$4,'NSE - NIFTY Index Options'!$H:$H,"Monthly*")+SUMIFS('NSE - Other Index Options'!$L:$L,'NSE - Other Index Options'!$C:$C,$A104,'NSE - Other Index Options'!$B:$B,E$4,'NSE - Other Index Options'!$H:$H,"Monthly*"))</f>
        <v/>
      </c>
      <c r="F104" s="26" t="str">
        <f>IF(SUMIFS('NSE - NIFTY Index Options'!$L:$L,'NSE - NIFTY Index Options'!$C:$C,$A104,'NSE - NIFTY Index Options'!$B:$B,F$4,'NSE - NIFTY Index Options'!$H:$H,"Monthly*")+SUMIFS('NSE - Other Index Options'!$L:$L,'NSE - Other Index Options'!$C:$C,$A104,'NSE - Other Index Options'!$B:$B,F$4,'NSE - Other Index Options'!$H:$H,"Monthly*")=0,"",SUMIFS('NSE - NIFTY Index Options'!$L:$L,'NSE - NIFTY Index Options'!$C:$C,$A104,'NSE - NIFTY Index Options'!$B:$B,F$4,'NSE - NIFTY Index Options'!$H:$H,"Monthly*")+SUMIFS('NSE - Other Index Options'!$L:$L,'NSE - Other Index Options'!$C:$C,$A104,'NSE - Other Index Options'!$B:$B,F$4,'NSE - Other Index Options'!$H:$H,"Monthly*"))</f>
        <v/>
      </c>
      <c r="G104" s="26" t="str">
        <f>IF(SUMIFS('NSE - NIFTY Index Options'!$L:$L,'NSE - NIFTY Index Options'!$C:$C,$A104,'NSE - NIFTY Index Options'!$B:$B,G$4,'NSE - NIFTY Index Options'!$H:$H,"Monthly*")+SUMIFS('NSE - Other Index Options'!$L:$L,'NSE - Other Index Options'!$C:$C,$A104,'NSE - Other Index Options'!$B:$B,G$4,'NSE - Other Index Options'!$H:$H,"Monthly*")=0,"",SUMIFS('NSE - NIFTY Index Options'!$L:$L,'NSE - NIFTY Index Options'!$C:$C,$A104,'NSE - NIFTY Index Options'!$B:$B,G$4,'NSE - NIFTY Index Options'!$H:$H,"Monthly*")+SUMIFS('NSE - Other Index Options'!$L:$L,'NSE - Other Index Options'!$C:$C,$A104,'NSE - Other Index Options'!$B:$B,G$4,'NSE - Other Index Options'!$H:$H,"Monthly*"))</f>
        <v/>
      </c>
      <c r="H104" s="26" t="str">
        <f t="shared" si="3"/>
        <v/>
      </c>
    </row>
    <row r="105" spans="1:8" hidden="1" outlineLevel="1">
      <c r="A105" t="s">
        <v>126</v>
      </c>
      <c r="B105" s="26" t="str">
        <f>IF(SUMIFS('NSE - NIFTY Index Options'!$L:$L,'NSE - NIFTY Index Options'!$C:$C,$A105,'NSE - NIFTY Index Options'!$B:$B,B$4,'NSE - NIFTY Index Options'!$H:$H,"Monthly*")+SUMIFS('NSE - Other Index Options'!$L:$L,'NSE - Other Index Options'!$C:$C,$A105,'NSE - Other Index Options'!$B:$B,B$4,'NSE - Other Index Options'!$H:$H,"Monthly*")=0,"",SUMIFS('NSE - NIFTY Index Options'!$L:$L,'NSE - NIFTY Index Options'!$C:$C,$A105,'NSE - NIFTY Index Options'!$B:$B,B$4,'NSE - NIFTY Index Options'!$H:$H,"Monthly*")+SUMIFS('NSE - Other Index Options'!$L:$L,'NSE - Other Index Options'!$C:$C,$A105,'NSE - Other Index Options'!$B:$B,B$4,'NSE - Other Index Options'!$H:$H,"Monthly*"))</f>
        <v/>
      </c>
      <c r="C105" s="26" t="str">
        <f>IF(SUMIFS('NSE - NIFTY Index Options'!$L:$L,'NSE - NIFTY Index Options'!$C:$C,$A105,'NSE - NIFTY Index Options'!$B:$B,C$4,'NSE - NIFTY Index Options'!$H:$H,"Monthly*")+SUMIFS('NSE - Other Index Options'!$L:$L,'NSE - Other Index Options'!$C:$C,$A105,'NSE - Other Index Options'!$B:$B,C$4,'NSE - Other Index Options'!$H:$H,"Monthly*")=0,"",SUMIFS('NSE - NIFTY Index Options'!$L:$L,'NSE - NIFTY Index Options'!$C:$C,$A105,'NSE - NIFTY Index Options'!$B:$B,C$4,'NSE - NIFTY Index Options'!$H:$H,"Monthly*")+SUMIFS('NSE - Other Index Options'!$L:$L,'NSE - Other Index Options'!$C:$C,$A105,'NSE - Other Index Options'!$B:$B,C$4,'NSE - Other Index Options'!$H:$H,"Monthly*"))</f>
        <v/>
      </c>
      <c r="D105" s="26" t="str">
        <f>IF(SUMIFS('NSE - NIFTY Index Options'!$L:$L,'NSE - NIFTY Index Options'!$C:$C,$A105,'NSE - NIFTY Index Options'!$B:$B,D$4,'NSE - NIFTY Index Options'!$H:$H,"Monthly*")+SUMIFS('NSE - Other Index Options'!$L:$L,'NSE - Other Index Options'!$C:$C,$A105,'NSE - Other Index Options'!$B:$B,D$4,'NSE - Other Index Options'!$H:$H,"Monthly*")=0,"",SUMIFS('NSE - NIFTY Index Options'!$L:$L,'NSE - NIFTY Index Options'!$C:$C,$A105,'NSE - NIFTY Index Options'!$B:$B,D$4,'NSE - NIFTY Index Options'!$H:$H,"Monthly*")+SUMIFS('NSE - Other Index Options'!$L:$L,'NSE - Other Index Options'!$C:$C,$A105,'NSE - Other Index Options'!$B:$B,D$4,'NSE - Other Index Options'!$H:$H,"Monthly*"))</f>
        <v/>
      </c>
      <c r="E105" s="26" t="str">
        <f>IF(SUMIFS('NSE - NIFTY Index Options'!$L:$L,'NSE - NIFTY Index Options'!$C:$C,$A105,'NSE - NIFTY Index Options'!$B:$B,E$4,'NSE - NIFTY Index Options'!$H:$H,"Monthly*")+SUMIFS('NSE - Other Index Options'!$L:$L,'NSE - Other Index Options'!$C:$C,$A105,'NSE - Other Index Options'!$B:$B,E$4,'NSE - Other Index Options'!$H:$H,"Monthly*")=0,"",SUMIFS('NSE - NIFTY Index Options'!$L:$L,'NSE - NIFTY Index Options'!$C:$C,$A105,'NSE - NIFTY Index Options'!$B:$B,E$4,'NSE - NIFTY Index Options'!$H:$H,"Monthly*")+SUMIFS('NSE - Other Index Options'!$L:$L,'NSE - Other Index Options'!$C:$C,$A105,'NSE - Other Index Options'!$B:$B,E$4,'NSE - Other Index Options'!$H:$H,"Monthly*"))</f>
        <v/>
      </c>
      <c r="F105" s="26" t="str">
        <f>IF(SUMIFS('NSE - NIFTY Index Options'!$L:$L,'NSE - NIFTY Index Options'!$C:$C,$A105,'NSE - NIFTY Index Options'!$B:$B,F$4,'NSE - NIFTY Index Options'!$H:$H,"Monthly*")+SUMIFS('NSE - Other Index Options'!$L:$L,'NSE - Other Index Options'!$C:$C,$A105,'NSE - Other Index Options'!$B:$B,F$4,'NSE - Other Index Options'!$H:$H,"Monthly*")=0,"",SUMIFS('NSE - NIFTY Index Options'!$L:$L,'NSE - NIFTY Index Options'!$C:$C,$A105,'NSE - NIFTY Index Options'!$B:$B,F$4,'NSE - NIFTY Index Options'!$H:$H,"Monthly*")+SUMIFS('NSE - Other Index Options'!$L:$L,'NSE - Other Index Options'!$C:$C,$A105,'NSE - Other Index Options'!$B:$B,F$4,'NSE - Other Index Options'!$H:$H,"Monthly*"))</f>
        <v/>
      </c>
      <c r="G105" s="26" t="str">
        <f>IF(SUMIFS('NSE - NIFTY Index Options'!$L:$L,'NSE - NIFTY Index Options'!$C:$C,$A105,'NSE - NIFTY Index Options'!$B:$B,G$4,'NSE - NIFTY Index Options'!$H:$H,"Monthly*")+SUMIFS('NSE - Other Index Options'!$L:$L,'NSE - Other Index Options'!$C:$C,$A105,'NSE - Other Index Options'!$B:$B,G$4,'NSE - Other Index Options'!$H:$H,"Monthly*")=0,"",SUMIFS('NSE - NIFTY Index Options'!$L:$L,'NSE - NIFTY Index Options'!$C:$C,$A105,'NSE - NIFTY Index Options'!$B:$B,G$4,'NSE - NIFTY Index Options'!$H:$H,"Monthly*")+SUMIFS('NSE - Other Index Options'!$L:$L,'NSE - Other Index Options'!$C:$C,$A105,'NSE - Other Index Options'!$B:$B,G$4,'NSE - Other Index Options'!$H:$H,"Monthly*"))</f>
        <v/>
      </c>
      <c r="H105" s="26" t="str">
        <f t="shared" si="3"/>
        <v/>
      </c>
    </row>
    <row r="106" spans="1:8" hidden="1" outlineLevel="1">
      <c r="A106" t="s">
        <v>127</v>
      </c>
      <c r="B106" s="26" t="str">
        <f>IF(SUMIFS('NSE - NIFTY Index Options'!$L:$L,'NSE - NIFTY Index Options'!$C:$C,$A106,'NSE - NIFTY Index Options'!$B:$B,B$4,'NSE - NIFTY Index Options'!$H:$H,"Monthly*")+SUMIFS('NSE - Other Index Options'!$L:$L,'NSE - Other Index Options'!$C:$C,$A106,'NSE - Other Index Options'!$B:$B,B$4,'NSE - Other Index Options'!$H:$H,"Monthly*")=0,"",SUMIFS('NSE - NIFTY Index Options'!$L:$L,'NSE - NIFTY Index Options'!$C:$C,$A106,'NSE - NIFTY Index Options'!$B:$B,B$4,'NSE - NIFTY Index Options'!$H:$H,"Monthly*")+SUMIFS('NSE - Other Index Options'!$L:$L,'NSE - Other Index Options'!$C:$C,$A106,'NSE - Other Index Options'!$B:$B,B$4,'NSE - Other Index Options'!$H:$H,"Monthly*"))</f>
        <v/>
      </c>
      <c r="C106" s="26" t="str">
        <f>IF(SUMIFS('NSE - NIFTY Index Options'!$L:$L,'NSE - NIFTY Index Options'!$C:$C,$A106,'NSE - NIFTY Index Options'!$B:$B,C$4,'NSE - NIFTY Index Options'!$H:$H,"Monthly*")+SUMIFS('NSE - Other Index Options'!$L:$L,'NSE - Other Index Options'!$C:$C,$A106,'NSE - Other Index Options'!$B:$B,C$4,'NSE - Other Index Options'!$H:$H,"Monthly*")=0,"",SUMIFS('NSE - NIFTY Index Options'!$L:$L,'NSE - NIFTY Index Options'!$C:$C,$A106,'NSE - NIFTY Index Options'!$B:$B,C$4,'NSE - NIFTY Index Options'!$H:$H,"Monthly*")+SUMIFS('NSE - Other Index Options'!$L:$L,'NSE - Other Index Options'!$C:$C,$A106,'NSE - Other Index Options'!$B:$B,C$4,'NSE - Other Index Options'!$H:$H,"Monthly*"))</f>
        <v/>
      </c>
      <c r="D106" s="26" t="str">
        <f>IF(SUMIFS('NSE - NIFTY Index Options'!$L:$L,'NSE - NIFTY Index Options'!$C:$C,$A106,'NSE - NIFTY Index Options'!$B:$B,D$4,'NSE - NIFTY Index Options'!$H:$H,"Monthly*")+SUMIFS('NSE - Other Index Options'!$L:$L,'NSE - Other Index Options'!$C:$C,$A106,'NSE - Other Index Options'!$B:$B,D$4,'NSE - Other Index Options'!$H:$H,"Monthly*")=0,"",SUMIFS('NSE - NIFTY Index Options'!$L:$L,'NSE - NIFTY Index Options'!$C:$C,$A106,'NSE - NIFTY Index Options'!$B:$B,D$4,'NSE - NIFTY Index Options'!$H:$H,"Monthly*")+SUMIFS('NSE - Other Index Options'!$L:$L,'NSE - Other Index Options'!$C:$C,$A106,'NSE - Other Index Options'!$B:$B,D$4,'NSE - Other Index Options'!$H:$H,"Monthly*"))</f>
        <v/>
      </c>
      <c r="E106" s="26" t="str">
        <f>IF(SUMIFS('NSE - NIFTY Index Options'!$L:$L,'NSE - NIFTY Index Options'!$C:$C,$A106,'NSE - NIFTY Index Options'!$B:$B,E$4,'NSE - NIFTY Index Options'!$H:$H,"Monthly*")+SUMIFS('NSE - Other Index Options'!$L:$L,'NSE - Other Index Options'!$C:$C,$A106,'NSE - Other Index Options'!$B:$B,E$4,'NSE - Other Index Options'!$H:$H,"Monthly*")=0,"",SUMIFS('NSE - NIFTY Index Options'!$L:$L,'NSE - NIFTY Index Options'!$C:$C,$A106,'NSE - NIFTY Index Options'!$B:$B,E$4,'NSE - NIFTY Index Options'!$H:$H,"Monthly*")+SUMIFS('NSE - Other Index Options'!$L:$L,'NSE - Other Index Options'!$C:$C,$A106,'NSE - Other Index Options'!$B:$B,E$4,'NSE - Other Index Options'!$H:$H,"Monthly*"))</f>
        <v/>
      </c>
      <c r="F106" s="26" t="str">
        <f>IF(SUMIFS('NSE - NIFTY Index Options'!$L:$L,'NSE - NIFTY Index Options'!$C:$C,$A106,'NSE - NIFTY Index Options'!$B:$B,F$4,'NSE - NIFTY Index Options'!$H:$H,"Monthly*")+SUMIFS('NSE - Other Index Options'!$L:$L,'NSE - Other Index Options'!$C:$C,$A106,'NSE - Other Index Options'!$B:$B,F$4,'NSE - Other Index Options'!$H:$H,"Monthly*")=0,"",SUMIFS('NSE - NIFTY Index Options'!$L:$L,'NSE - NIFTY Index Options'!$C:$C,$A106,'NSE - NIFTY Index Options'!$B:$B,F$4,'NSE - NIFTY Index Options'!$H:$H,"Monthly*")+SUMIFS('NSE - Other Index Options'!$L:$L,'NSE - Other Index Options'!$C:$C,$A106,'NSE - Other Index Options'!$B:$B,F$4,'NSE - Other Index Options'!$H:$H,"Monthly*"))</f>
        <v/>
      </c>
      <c r="G106" s="26" t="str">
        <f>IF(SUMIFS('NSE - NIFTY Index Options'!$L:$L,'NSE - NIFTY Index Options'!$C:$C,$A106,'NSE - NIFTY Index Options'!$B:$B,G$4,'NSE - NIFTY Index Options'!$H:$H,"Monthly*")+SUMIFS('NSE - Other Index Options'!$L:$L,'NSE - Other Index Options'!$C:$C,$A106,'NSE - Other Index Options'!$B:$B,G$4,'NSE - Other Index Options'!$H:$H,"Monthly*")=0,"",SUMIFS('NSE - NIFTY Index Options'!$L:$L,'NSE - NIFTY Index Options'!$C:$C,$A106,'NSE - NIFTY Index Options'!$B:$B,G$4,'NSE - NIFTY Index Options'!$H:$H,"Monthly*")+SUMIFS('NSE - Other Index Options'!$L:$L,'NSE - Other Index Options'!$C:$C,$A106,'NSE - Other Index Options'!$B:$B,G$4,'NSE - Other Index Options'!$H:$H,"Monthly*"))</f>
        <v/>
      </c>
      <c r="H106" s="26" t="str">
        <f t="shared" si="3"/>
        <v/>
      </c>
    </row>
    <row r="107" spans="1:8" hidden="1" outlineLevel="1">
      <c r="A107" t="s">
        <v>128</v>
      </c>
      <c r="B107" s="26" t="str">
        <f>IF(SUMIFS('NSE - NIFTY Index Options'!$L:$L,'NSE - NIFTY Index Options'!$C:$C,$A107,'NSE - NIFTY Index Options'!$B:$B,B$4,'NSE - NIFTY Index Options'!$H:$H,"Monthly*")+SUMIFS('NSE - Other Index Options'!$L:$L,'NSE - Other Index Options'!$C:$C,$A107,'NSE - Other Index Options'!$B:$B,B$4,'NSE - Other Index Options'!$H:$H,"Monthly*")=0,"",SUMIFS('NSE - NIFTY Index Options'!$L:$L,'NSE - NIFTY Index Options'!$C:$C,$A107,'NSE - NIFTY Index Options'!$B:$B,B$4,'NSE - NIFTY Index Options'!$H:$H,"Monthly*")+SUMIFS('NSE - Other Index Options'!$L:$L,'NSE - Other Index Options'!$C:$C,$A107,'NSE - Other Index Options'!$B:$B,B$4,'NSE - Other Index Options'!$H:$H,"Monthly*"))</f>
        <v/>
      </c>
      <c r="C107" s="26" t="str">
        <f>IF(SUMIFS('NSE - NIFTY Index Options'!$L:$L,'NSE - NIFTY Index Options'!$C:$C,$A107,'NSE - NIFTY Index Options'!$B:$B,C$4,'NSE - NIFTY Index Options'!$H:$H,"Monthly*")+SUMIFS('NSE - Other Index Options'!$L:$L,'NSE - Other Index Options'!$C:$C,$A107,'NSE - Other Index Options'!$B:$B,C$4,'NSE - Other Index Options'!$H:$H,"Monthly*")=0,"",SUMIFS('NSE - NIFTY Index Options'!$L:$L,'NSE - NIFTY Index Options'!$C:$C,$A107,'NSE - NIFTY Index Options'!$B:$B,C$4,'NSE - NIFTY Index Options'!$H:$H,"Monthly*")+SUMIFS('NSE - Other Index Options'!$L:$L,'NSE - Other Index Options'!$C:$C,$A107,'NSE - Other Index Options'!$B:$B,C$4,'NSE - Other Index Options'!$H:$H,"Monthly*"))</f>
        <v/>
      </c>
      <c r="D107" s="26" t="str">
        <f>IF(SUMIFS('NSE - NIFTY Index Options'!$L:$L,'NSE - NIFTY Index Options'!$C:$C,$A107,'NSE - NIFTY Index Options'!$B:$B,D$4,'NSE - NIFTY Index Options'!$H:$H,"Monthly*")+SUMIFS('NSE - Other Index Options'!$L:$L,'NSE - Other Index Options'!$C:$C,$A107,'NSE - Other Index Options'!$B:$B,D$4,'NSE - Other Index Options'!$H:$H,"Monthly*")=0,"",SUMIFS('NSE - NIFTY Index Options'!$L:$L,'NSE - NIFTY Index Options'!$C:$C,$A107,'NSE - NIFTY Index Options'!$B:$B,D$4,'NSE - NIFTY Index Options'!$H:$H,"Monthly*")+SUMIFS('NSE - Other Index Options'!$L:$L,'NSE - Other Index Options'!$C:$C,$A107,'NSE - Other Index Options'!$B:$B,D$4,'NSE - Other Index Options'!$H:$H,"Monthly*"))</f>
        <v/>
      </c>
      <c r="E107" s="26" t="str">
        <f>IF(SUMIFS('NSE - NIFTY Index Options'!$L:$L,'NSE - NIFTY Index Options'!$C:$C,$A107,'NSE - NIFTY Index Options'!$B:$B,E$4,'NSE - NIFTY Index Options'!$H:$H,"Monthly*")+SUMIFS('NSE - Other Index Options'!$L:$L,'NSE - Other Index Options'!$C:$C,$A107,'NSE - Other Index Options'!$B:$B,E$4,'NSE - Other Index Options'!$H:$H,"Monthly*")=0,"",SUMIFS('NSE - NIFTY Index Options'!$L:$L,'NSE - NIFTY Index Options'!$C:$C,$A107,'NSE - NIFTY Index Options'!$B:$B,E$4,'NSE - NIFTY Index Options'!$H:$H,"Monthly*")+SUMIFS('NSE - Other Index Options'!$L:$L,'NSE - Other Index Options'!$C:$C,$A107,'NSE - Other Index Options'!$B:$B,E$4,'NSE - Other Index Options'!$H:$H,"Monthly*"))</f>
        <v/>
      </c>
      <c r="F107" s="26" t="str">
        <f>IF(SUMIFS('NSE - NIFTY Index Options'!$L:$L,'NSE - NIFTY Index Options'!$C:$C,$A107,'NSE - NIFTY Index Options'!$B:$B,F$4,'NSE - NIFTY Index Options'!$H:$H,"Monthly*")+SUMIFS('NSE - Other Index Options'!$L:$L,'NSE - Other Index Options'!$C:$C,$A107,'NSE - Other Index Options'!$B:$B,F$4,'NSE - Other Index Options'!$H:$H,"Monthly*")=0,"",SUMIFS('NSE - NIFTY Index Options'!$L:$L,'NSE - NIFTY Index Options'!$C:$C,$A107,'NSE - NIFTY Index Options'!$B:$B,F$4,'NSE - NIFTY Index Options'!$H:$H,"Monthly*")+SUMIFS('NSE - Other Index Options'!$L:$L,'NSE - Other Index Options'!$C:$C,$A107,'NSE - Other Index Options'!$B:$B,F$4,'NSE - Other Index Options'!$H:$H,"Monthly*"))</f>
        <v/>
      </c>
      <c r="G107" s="26" t="str">
        <f>IF(SUMIFS('NSE - NIFTY Index Options'!$L:$L,'NSE - NIFTY Index Options'!$C:$C,$A107,'NSE - NIFTY Index Options'!$B:$B,G$4,'NSE - NIFTY Index Options'!$H:$H,"Monthly*")+SUMIFS('NSE - Other Index Options'!$L:$L,'NSE - Other Index Options'!$C:$C,$A107,'NSE - Other Index Options'!$B:$B,G$4,'NSE - Other Index Options'!$H:$H,"Monthly*")=0,"",SUMIFS('NSE - NIFTY Index Options'!$L:$L,'NSE - NIFTY Index Options'!$C:$C,$A107,'NSE - NIFTY Index Options'!$B:$B,G$4,'NSE - NIFTY Index Options'!$H:$H,"Monthly*")+SUMIFS('NSE - Other Index Options'!$L:$L,'NSE - Other Index Options'!$C:$C,$A107,'NSE - Other Index Options'!$B:$B,G$4,'NSE - Other Index Options'!$H:$H,"Monthly*"))</f>
        <v/>
      </c>
      <c r="H107" s="26" t="str">
        <f t="shared" si="3"/>
        <v/>
      </c>
    </row>
    <row r="108" spans="1:8" hidden="1" outlineLevel="1">
      <c r="A108" t="s">
        <v>129</v>
      </c>
      <c r="B108" s="26" t="str">
        <f>IF(SUMIFS('NSE - NIFTY Index Options'!$L:$L,'NSE - NIFTY Index Options'!$C:$C,$A108,'NSE - NIFTY Index Options'!$B:$B,B$4,'NSE - NIFTY Index Options'!$H:$H,"Monthly*")+SUMIFS('NSE - Other Index Options'!$L:$L,'NSE - Other Index Options'!$C:$C,$A108,'NSE - Other Index Options'!$B:$B,B$4,'NSE - Other Index Options'!$H:$H,"Monthly*")=0,"",SUMIFS('NSE - NIFTY Index Options'!$L:$L,'NSE - NIFTY Index Options'!$C:$C,$A108,'NSE - NIFTY Index Options'!$B:$B,B$4,'NSE - NIFTY Index Options'!$H:$H,"Monthly*")+SUMIFS('NSE - Other Index Options'!$L:$L,'NSE - Other Index Options'!$C:$C,$A108,'NSE - Other Index Options'!$B:$B,B$4,'NSE - Other Index Options'!$H:$H,"Monthly*"))</f>
        <v/>
      </c>
      <c r="C108" s="26" t="str">
        <f>IF(SUMIFS('NSE - NIFTY Index Options'!$L:$L,'NSE - NIFTY Index Options'!$C:$C,$A108,'NSE - NIFTY Index Options'!$B:$B,C$4,'NSE - NIFTY Index Options'!$H:$H,"Monthly*")+SUMIFS('NSE - Other Index Options'!$L:$L,'NSE - Other Index Options'!$C:$C,$A108,'NSE - Other Index Options'!$B:$B,C$4,'NSE - Other Index Options'!$H:$H,"Monthly*")=0,"",SUMIFS('NSE - NIFTY Index Options'!$L:$L,'NSE - NIFTY Index Options'!$C:$C,$A108,'NSE - NIFTY Index Options'!$B:$B,C$4,'NSE - NIFTY Index Options'!$H:$H,"Monthly*")+SUMIFS('NSE - Other Index Options'!$L:$L,'NSE - Other Index Options'!$C:$C,$A108,'NSE - Other Index Options'!$B:$B,C$4,'NSE - Other Index Options'!$H:$H,"Monthly*"))</f>
        <v/>
      </c>
      <c r="D108" s="26" t="str">
        <f>IF(SUMIFS('NSE - NIFTY Index Options'!$L:$L,'NSE - NIFTY Index Options'!$C:$C,$A108,'NSE - NIFTY Index Options'!$B:$B,D$4,'NSE - NIFTY Index Options'!$H:$H,"Monthly*")+SUMIFS('NSE - Other Index Options'!$L:$L,'NSE - Other Index Options'!$C:$C,$A108,'NSE - Other Index Options'!$B:$B,D$4,'NSE - Other Index Options'!$H:$H,"Monthly*")=0,"",SUMIFS('NSE - NIFTY Index Options'!$L:$L,'NSE - NIFTY Index Options'!$C:$C,$A108,'NSE - NIFTY Index Options'!$B:$B,D$4,'NSE - NIFTY Index Options'!$H:$H,"Monthly*")+SUMIFS('NSE - Other Index Options'!$L:$L,'NSE - Other Index Options'!$C:$C,$A108,'NSE - Other Index Options'!$B:$B,D$4,'NSE - Other Index Options'!$H:$H,"Monthly*"))</f>
        <v/>
      </c>
      <c r="E108" s="26" t="str">
        <f>IF(SUMIFS('NSE - NIFTY Index Options'!$L:$L,'NSE - NIFTY Index Options'!$C:$C,$A108,'NSE - NIFTY Index Options'!$B:$B,E$4,'NSE - NIFTY Index Options'!$H:$H,"Monthly*")+SUMIFS('NSE - Other Index Options'!$L:$L,'NSE - Other Index Options'!$C:$C,$A108,'NSE - Other Index Options'!$B:$B,E$4,'NSE - Other Index Options'!$H:$H,"Monthly*")=0,"",SUMIFS('NSE - NIFTY Index Options'!$L:$L,'NSE - NIFTY Index Options'!$C:$C,$A108,'NSE - NIFTY Index Options'!$B:$B,E$4,'NSE - NIFTY Index Options'!$H:$H,"Monthly*")+SUMIFS('NSE - Other Index Options'!$L:$L,'NSE - Other Index Options'!$C:$C,$A108,'NSE - Other Index Options'!$B:$B,E$4,'NSE - Other Index Options'!$H:$H,"Monthly*"))</f>
        <v/>
      </c>
      <c r="F108" s="26" t="str">
        <f>IF(SUMIFS('NSE - NIFTY Index Options'!$L:$L,'NSE - NIFTY Index Options'!$C:$C,$A108,'NSE - NIFTY Index Options'!$B:$B,F$4,'NSE - NIFTY Index Options'!$H:$H,"Monthly*")+SUMIFS('NSE - Other Index Options'!$L:$L,'NSE - Other Index Options'!$C:$C,$A108,'NSE - Other Index Options'!$B:$B,F$4,'NSE - Other Index Options'!$H:$H,"Monthly*")=0,"",SUMIFS('NSE - NIFTY Index Options'!$L:$L,'NSE - NIFTY Index Options'!$C:$C,$A108,'NSE - NIFTY Index Options'!$B:$B,F$4,'NSE - NIFTY Index Options'!$H:$H,"Monthly*")+SUMIFS('NSE - Other Index Options'!$L:$L,'NSE - Other Index Options'!$C:$C,$A108,'NSE - Other Index Options'!$B:$B,F$4,'NSE - Other Index Options'!$H:$H,"Monthly*"))</f>
        <v/>
      </c>
      <c r="G108" s="26" t="str">
        <f>IF(SUMIFS('NSE - NIFTY Index Options'!$L:$L,'NSE - NIFTY Index Options'!$C:$C,$A108,'NSE - NIFTY Index Options'!$B:$B,G$4,'NSE - NIFTY Index Options'!$H:$H,"Monthly*")+SUMIFS('NSE - Other Index Options'!$L:$L,'NSE - Other Index Options'!$C:$C,$A108,'NSE - Other Index Options'!$B:$B,G$4,'NSE - Other Index Options'!$H:$H,"Monthly*")=0,"",SUMIFS('NSE - NIFTY Index Options'!$L:$L,'NSE - NIFTY Index Options'!$C:$C,$A108,'NSE - NIFTY Index Options'!$B:$B,G$4,'NSE - NIFTY Index Options'!$H:$H,"Monthly*")+SUMIFS('NSE - Other Index Options'!$L:$L,'NSE - Other Index Options'!$C:$C,$A108,'NSE - Other Index Options'!$B:$B,G$4,'NSE - Other Index Options'!$H:$H,"Monthly*"))</f>
        <v/>
      </c>
      <c r="H108" s="26" t="str">
        <f t="shared" si="3"/>
        <v/>
      </c>
    </row>
    <row r="109" spans="1:8" hidden="1" outlineLevel="1">
      <c r="A109" t="s">
        <v>130</v>
      </c>
      <c r="B109" s="26" t="str">
        <f>IF(SUMIFS('NSE - NIFTY Index Options'!$L:$L,'NSE - NIFTY Index Options'!$C:$C,$A109,'NSE - NIFTY Index Options'!$B:$B,B$4,'NSE - NIFTY Index Options'!$H:$H,"Monthly*")+SUMIFS('NSE - Other Index Options'!$L:$L,'NSE - Other Index Options'!$C:$C,$A109,'NSE - Other Index Options'!$B:$B,B$4,'NSE - Other Index Options'!$H:$H,"Monthly*")=0,"",SUMIFS('NSE - NIFTY Index Options'!$L:$L,'NSE - NIFTY Index Options'!$C:$C,$A109,'NSE - NIFTY Index Options'!$B:$B,B$4,'NSE - NIFTY Index Options'!$H:$H,"Monthly*")+SUMIFS('NSE - Other Index Options'!$L:$L,'NSE - Other Index Options'!$C:$C,$A109,'NSE - Other Index Options'!$B:$B,B$4,'NSE - Other Index Options'!$H:$H,"Monthly*"))</f>
        <v/>
      </c>
      <c r="C109" s="26" t="str">
        <f>IF(SUMIFS('NSE - NIFTY Index Options'!$L:$L,'NSE - NIFTY Index Options'!$C:$C,$A109,'NSE - NIFTY Index Options'!$B:$B,C$4,'NSE - NIFTY Index Options'!$H:$H,"Monthly*")+SUMIFS('NSE - Other Index Options'!$L:$L,'NSE - Other Index Options'!$C:$C,$A109,'NSE - Other Index Options'!$B:$B,C$4,'NSE - Other Index Options'!$H:$H,"Monthly*")=0,"",SUMIFS('NSE - NIFTY Index Options'!$L:$L,'NSE - NIFTY Index Options'!$C:$C,$A109,'NSE - NIFTY Index Options'!$B:$B,C$4,'NSE - NIFTY Index Options'!$H:$H,"Monthly*")+SUMIFS('NSE - Other Index Options'!$L:$L,'NSE - Other Index Options'!$C:$C,$A109,'NSE - Other Index Options'!$B:$B,C$4,'NSE - Other Index Options'!$H:$H,"Monthly*"))</f>
        <v/>
      </c>
      <c r="D109" s="26" t="str">
        <f>IF(SUMIFS('NSE - NIFTY Index Options'!$L:$L,'NSE - NIFTY Index Options'!$C:$C,$A109,'NSE - NIFTY Index Options'!$B:$B,D$4,'NSE - NIFTY Index Options'!$H:$H,"Monthly*")+SUMIFS('NSE - Other Index Options'!$L:$L,'NSE - Other Index Options'!$C:$C,$A109,'NSE - Other Index Options'!$B:$B,D$4,'NSE - Other Index Options'!$H:$H,"Monthly*")=0,"",SUMIFS('NSE - NIFTY Index Options'!$L:$L,'NSE - NIFTY Index Options'!$C:$C,$A109,'NSE - NIFTY Index Options'!$B:$B,D$4,'NSE - NIFTY Index Options'!$H:$H,"Monthly*")+SUMIFS('NSE - Other Index Options'!$L:$L,'NSE - Other Index Options'!$C:$C,$A109,'NSE - Other Index Options'!$B:$B,D$4,'NSE - Other Index Options'!$H:$H,"Monthly*"))</f>
        <v/>
      </c>
      <c r="E109" s="26" t="str">
        <f>IF(SUMIFS('NSE - NIFTY Index Options'!$L:$L,'NSE - NIFTY Index Options'!$C:$C,$A109,'NSE - NIFTY Index Options'!$B:$B,E$4,'NSE - NIFTY Index Options'!$H:$H,"Monthly*")+SUMIFS('NSE - Other Index Options'!$L:$L,'NSE - Other Index Options'!$C:$C,$A109,'NSE - Other Index Options'!$B:$B,E$4,'NSE - Other Index Options'!$H:$H,"Monthly*")=0,"",SUMIFS('NSE - NIFTY Index Options'!$L:$L,'NSE - NIFTY Index Options'!$C:$C,$A109,'NSE - NIFTY Index Options'!$B:$B,E$4,'NSE - NIFTY Index Options'!$H:$H,"Monthly*")+SUMIFS('NSE - Other Index Options'!$L:$L,'NSE - Other Index Options'!$C:$C,$A109,'NSE - Other Index Options'!$B:$B,E$4,'NSE - Other Index Options'!$H:$H,"Monthly*"))</f>
        <v/>
      </c>
      <c r="F109" s="26" t="str">
        <f>IF(SUMIFS('NSE - NIFTY Index Options'!$L:$L,'NSE - NIFTY Index Options'!$C:$C,$A109,'NSE - NIFTY Index Options'!$B:$B,F$4,'NSE - NIFTY Index Options'!$H:$H,"Monthly*")+SUMIFS('NSE - Other Index Options'!$L:$L,'NSE - Other Index Options'!$C:$C,$A109,'NSE - Other Index Options'!$B:$B,F$4,'NSE - Other Index Options'!$H:$H,"Monthly*")=0,"",SUMIFS('NSE - NIFTY Index Options'!$L:$L,'NSE - NIFTY Index Options'!$C:$C,$A109,'NSE - NIFTY Index Options'!$B:$B,F$4,'NSE - NIFTY Index Options'!$H:$H,"Monthly*")+SUMIFS('NSE - Other Index Options'!$L:$L,'NSE - Other Index Options'!$C:$C,$A109,'NSE - Other Index Options'!$B:$B,F$4,'NSE - Other Index Options'!$H:$H,"Monthly*"))</f>
        <v/>
      </c>
      <c r="G109" s="26" t="str">
        <f>IF(SUMIFS('NSE - NIFTY Index Options'!$L:$L,'NSE - NIFTY Index Options'!$C:$C,$A109,'NSE - NIFTY Index Options'!$B:$B,G$4,'NSE - NIFTY Index Options'!$H:$H,"Monthly*")+SUMIFS('NSE - Other Index Options'!$L:$L,'NSE - Other Index Options'!$C:$C,$A109,'NSE - Other Index Options'!$B:$B,G$4,'NSE - Other Index Options'!$H:$H,"Monthly*")=0,"",SUMIFS('NSE - NIFTY Index Options'!$L:$L,'NSE - NIFTY Index Options'!$C:$C,$A109,'NSE - NIFTY Index Options'!$B:$B,G$4,'NSE - NIFTY Index Options'!$H:$H,"Monthly*")+SUMIFS('NSE - Other Index Options'!$L:$L,'NSE - Other Index Options'!$C:$C,$A109,'NSE - Other Index Options'!$B:$B,G$4,'NSE - Other Index Options'!$H:$H,"Monthly*"))</f>
        <v/>
      </c>
      <c r="H109" s="26" t="str">
        <f t="shared" si="3"/>
        <v/>
      </c>
    </row>
    <row r="110" spans="1:8" hidden="1" outlineLevel="1">
      <c r="A110" t="s">
        <v>131</v>
      </c>
      <c r="B110" s="26" t="str">
        <f>IF(SUMIFS('NSE - NIFTY Index Options'!$L:$L,'NSE - NIFTY Index Options'!$C:$C,$A110,'NSE - NIFTY Index Options'!$B:$B,B$4,'NSE - NIFTY Index Options'!$H:$H,"Monthly*")+SUMIFS('NSE - Other Index Options'!$L:$L,'NSE - Other Index Options'!$C:$C,$A110,'NSE - Other Index Options'!$B:$B,B$4,'NSE - Other Index Options'!$H:$H,"Monthly*")=0,"",SUMIFS('NSE - NIFTY Index Options'!$L:$L,'NSE - NIFTY Index Options'!$C:$C,$A110,'NSE - NIFTY Index Options'!$B:$B,B$4,'NSE - NIFTY Index Options'!$H:$H,"Monthly*")+SUMIFS('NSE - Other Index Options'!$L:$L,'NSE - Other Index Options'!$C:$C,$A110,'NSE - Other Index Options'!$B:$B,B$4,'NSE - Other Index Options'!$H:$H,"Monthly*"))</f>
        <v/>
      </c>
      <c r="C110" s="26" t="str">
        <f>IF(SUMIFS('NSE - NIFTY Index Options'!$L:$L,'NSE - NIFTY Index Options'!$C:$C,$A110,'NSE - NIFTY Index Options'!$B:$B,C$4,'NSE - NIFTY Index Options'!$H:$H,"Monthly*")+SUMIFS('NSE - Other Index Options'!$L:$L,'NSE - Other Index Options'!$C:$C,$A110,'NSE - Other Index Options'!$B:$B,C$4,'NSE - Other Index Options'!$H:$H,"Monthly*")=0,"",SUMIFS('NSE - NIFTY Index Options'!$L:$L,'NSE - NIFTY Index Options'!$C:$C,$A110,'NSE - NIFTY Index Options'!$B:$B,C$4,'NSE - NIFTY Index Options'!$H:$H,"Monthly*")+SUMIFS('NSE - Other Index Options'!$L:$L,'NSE - Other Index Options'!$C:$C,$A110,'NSE - Other Index Options'!$B:$B,C$4,'NSE - Other Index Options'!$H:$H,"Monthly*"))</f>
        <v/>
      </c>
      <c r="D110" s="26" t="str">
        <f>IF(SUMIFS('NSE - NIFTY Index Options'!$L:$L,'NSE - NIFTY Index Options'!$C:$C,$A110,'NSE - NIFTY Index Options'!$B:$B,D$4,'NSE - NIFTY Index Options'!$H:$H,"Monthly*")+SUMIFS('NSE - Other Index Options'!$L:$L,'NSE - Other Index Options'!$C:$C,$A110,'NSE - Other Index Options'!$B:$B,D$4,'NSE - Other Index Options'!$H:$H,"Monthly*")=0,"",SUMIFS('NSE - NIFTY Index Options'!$L:$L,'NSE - NIFTY Index Options'!$C:$C,$A110,'NSE - NIFTY Index Options'!$B:$B,D$4,'NSE - NIFTY Index Options'!$H:$H,"Monthly*")+SUMIFS('NSE - Other Index Options'!$L:$L,'NSE - Other Index Options'!$C:$C,$A110,'NSE - Other Index Options'!$B:$B,D$4,'NSE - Other Index Options'!$H:$H,"Monthly*"))</f>
        <v/>
      </c>
      <c r="E110" s="26" t="str">
        <f>IF(SUMIFS('NSE - NIFTY Index Options'!$L:$L,'NSE - NIFTY Index Options'!$C:$C,$A110,'NSE - NIFTY Index Options'!$B:$B,E$4,'NSE - NIFTY Index Options'!$H:$H,"Monthly*")+SUMIFS('NSE - Other Index Options'!$L:$L,'NSE - Other Index Options'!$C:$C,$A110,'NSE - Other Index Options'!$B:$B,E$4,'NSE - Other Index Options'!$H:$H,"Monthly*")=0,"",SUMIFS('NSE - NIFTY Index Options'!$L:$L,'NSE - NIFTY Index Options'!$C:$C,$A110,'NSE - NIFTY Index Options'!$B:$B,E$4,'NSE - NIFTY Index Options'!$H:$H,"Monthly*")+SUMIFS('NSE - Other Index Options'!$L:$L,'NSE - Other Index Options'!$C:$C,$A110,'NSE - Other Index Options'!$B:$B,E$4,'NSE - Other Index Options'!$H:$H,"Monthly*"))</f>
        <v/>
      </c>
      <c r="F110" s="26" t="str">
        <f>IF(SUMIFS('NSE - NIFTY Index Options'!$L:$L,'NSE - NIFTY Index Options'!$C:$C,$A110,'NSE - NIFTY Index Options'!$B:$B,F$4,'NSE - NIFTY Index Options'!$H:$H,"Monthly*")+SUMIFS('NSE - Other Index Options'!$L:$L,'NSE - Other Index Options'!$C:$C,$A110,'NSE - Other Index Options'!$B:$B,F$4,'NSE - Other Index Options'!$H:$H,"Monthly*")=0,"",SUMIFS('NSE - NIFTY Index Options'!$L:$L,'NSE - NIFTY Index Options'!$C:$C,$A110,'NSE - NIFTY Index Options'!$B:$B,F$4,'NSE - NIFTY Index Options'!$H:$H,"Monthly*")+SUMIFS('NSE - Other Index Options'!$L:$L,'NSE - Other Index Options'!$C:$C,$A110,'NSE - Other Index Options'!$B:$B,F$4,'NSE - Other Index Options'!$H:$H,"Monthly*"))</f>
        <v/>
      </c>
      <c r="G110" s="26" t="str">
        <f>IF(SUMIFS('NSE - NIFTY Index Options'!$L:$L,'NSE - NIFTY Index Options'!$C:$C,$A110,'NSE - NIFTY Index Options'!$B:$B,G$4,'NSE - NIFTY Index Options'!$H:$H,"Monthly*")+SUMIFS('NSE - Other Index Options'!$L:$L,'NSE - Other Index Options'!$C:$C,$A110,'NSE - Other Index Options'!$B:$B,G$4,'NSE - Other Index Options'!$H:$H,"Monthly*")=0,"",SUMIFS('NSE - NIFTY Index Options'!$L:$L,'NSE - NIFTY Index Options'!$C:$C,$A110,'NSE - NIFTY Index Options'!$B:$B,G$4,'NSE - NIFTY Index Options'!$H:$H,"Monthly*")+SUMIFS('NSE - Other Index Options'!$L:$L,'NSE - Other Index Options'!$C:$C,$A110,'NSE - Other Index Options'!$B:$B,G$4,'NSE - Other Index Options'!$H:$H,"Monthly*"))</f>
        <v/>
      </c>
      <c r="H110" s="26" t="str">
        <f t="shared" si="3"/>
        <v/>
      </c>
    </row>
    <row r="111" spans="1:8" hidden="1" outlineLevel="1">
      <c r="A111" t="s">
        <v>132</v>
      </c>
      <c r="B111" s="26" t="str">
        <f>IF(SUMIFS('NSE - NIFTY Index Options'!$L:$L,'NSE - NIFTY Index Options'!$C:$C,$A111,'NSE - NIFTY Index Options'!$B:$B,B$4,'NSE - NIFTY Index Options'!$H:$H,"Monthly*")+SUMIFS('NSE - Other Index Options'!$L:$L,'NSE - Other Index Options'!$C:$C,$A111,'NSE - Other Index Options'!$B:$B,B$4,'NSE - Other Index Options'!$H:$H,"Monthly*")=0,"",SUMIFS('NSE - NIFTY Index Options'!$L:$L,'NSE - NIFTY Index Options'!$C:$C,$A111,'NSE - NIFTY Index Options'!$B:$B,B$4,'NSE - NIFTY Index Options'!$H:$H,"Monthly*")+SUMIFS('NSE - Other Index Options'!$L:$L,'NSE - Other Index Options'!$C:$C,$A111,'NSE - Other Index Options'!$B:$B,B$4,'NSE - Other Index Options'!$H:$H,"Monthly*"))</f>
        <v/>
      </c>
      <c r="C111" s="26" t="str">
        <f>IF(SUMIFS('NSE - NIFTY Index Options'!$L:$L,'NSE - NIFTY Index Options'!$C:$C,$A111,'NSE - NIFTY Index Options'!$B:$B,C$4,'NSE - NIFTY Index Options'!$H:$H,"Monthly*")+SUMIFS('NSE - Other Index Options'!$L:$L,'NSE - Other Index Options'!$C:$C,$A111,'NSE - Other Index Options'!$B:$B,C$4,'NSE - Other Index Options'!$H:$H,"Monthly*")=0,"",SUMIFS('NSE - NIFTY Index Options'!$L:$L,'NSE - NIFTY Index Options'!$C:$C,$A111,'NSE - NIFTY Index Options'!$B:$B,C$4,'NSE - NIFTY Index Options'!$H:$H,"Monthly*")+SUMIFS('NSE - Other Index Options'!$L:$L,'NSE - Other Index Options'!$C:$C,$A111,'NSE - Other Index Options'!$B:$B,C$4,'NSE - Other Index Options'!$H:$H,"Monthly*"))</f>
        <v/>
      </c>
      <c r="D111" s="26" t="str">
        <f>IF(SUMIFS('NSE - NIFTY Index Options'!$L:$L,'NSE - NIFTY Index Options'!$C:$C,$A111,'NSE - NIFTY Index Options'!$B:$B,D$4,'NSE - NIFTY Index Options'!$H:$H,"Monthly*")+SUMIFS('NSE - Other Index Options'!$L:$L,'NSE - Other Index Options'!$C:$C,$A111,'NSE - Other Index Options'!$B:$B,D$4,'NSE - Other Index Options'!$H:$H,"Monthly*")=0,"",SUMIFS('NSE - NIFTY Index Options'!$L:$L,'NSE - NIFTY Index Options'!$C:$C,$A111,'NSE - NIFTY Index Options'!$B:$B,D$4,'NSE - NIFTY Index Options'!$H:$H,"Monthly*")+SUMIFS('NSE - Other Index Options'!$L:$L,'NSE - Other Index Options'!$C:$C,$A111,'NSE - Other Index Options'!$B:$B,D$4,'NSE - Other Index Options'!$H:$H,"Monthly*"))</f>
        <v/>
      </c>
      <c r="E111" s="26" t="str">
        <f>IF(SUMIFS('NSE - NIFTY Index Options'!$L:$L,'NSE - NIFTY Index Options'!$C:$C,$A111,'NSE - NIFTY Index Options'!$B:$B,E$4,'NSE - NIFTY Index Options'!$H:$H,"Monthly*")+SUMIFS('NSE - Other Index Options'!$L:$L,'NSE - Other Index Options'!$C:$C,$A111,'NSE - Other Index Options'!$B:$B,E$4,'NSE - Other Index Options'!$H:$H,"Monthly*")=0,"",SUMIFS('NSE - NIFTY Index Options'!$L:$L,'NSE - NIFTY Index Options'!$C:$C,$A111,'NSE - NIFTY Index Options'!$B:$B,E$4,'NSE - NIFTY Index Options'!$H:$H,"Monthly*")+SUMIFS('NSE - Other Index Options'!$L:$L,'NSE - Other Index Options'!$C:$C,$A111,'NSE - Other Index Options'!$B:$B,E$4,'NSE - Other Index Options'!$H:$H,"Monthly*"))</f>
        <v/>
      </c>
      <c r="F111" s="26" t="str">
        <f>IF(SUMIFS('NSE - NIFTY Index Options'!$L:$L,'NSE - NIFTY Index Options'!$C:$C,$A111,'NSE - NIFTY Index Options'!$B:$B,F$4,'NSE - NIFTY Index Options'!$H:$H,"Monthly*")+SUMIFS('NSE - Other Index Options'!$L:$L,'NSE - Other Index Options'!$C:$C,$A111,'NSE - Other Index Options'!$B:$B,F$4,'NSE - Other Index Options'!$H:$H,"Monthly*")=0,"",SUMIFS('NSE - NIFTY Index Options'!$L:$L,'NSE - NIFTY Index Options'!$C:$C,$A111,'NSE - NIFTY Index Options'!$B:$B,F$4,'NSE - NIFTY Index Options'!$H:$H,"Monthly*")+SUMIFS('NSE - Other Index Options'!$L:$L,'NSE - Other Index Options'!$C:$C,$A111,'NSE - Other Index Options'!$B:$B,F$4,'NSE - Other Index Options'!$H:$H,"Monthly*"))</f>
        <v/>
      </c>
      <c r="G111" s="26" t="str">
        <f>IF(SUMIFS('NSE - NIFTY Index Options'!$L:$L,'NSE - NIFTY Index Options'!$C:$C,$A111,'NSE - NIFTY Index Options'!$B:$B,G$4,'NSE - NIFTY Index Options'!$H:$H,"Monthly*")+SUMIFS('NSE - Other Index Options'!$L:$L,'NSE - Other Index Options'!$C:$C,$A111,'NSE - Other Index Options'!$B:$B,G$4,'NSE - Other Index Options'!$H:$H,"Monthly*")=0,"",SUMIFS('NSE - NIFTY Index Options'!$L:$L,'NSE - NIFTY Index Options'!$C:$C,$A111,'NSE - NIFTY Index Options'!$B:$B,G$4,'NSE - NIFTY Index Options'!$H:$H,"Monthly*")+SUMIFS('NSE - Other Index Options'!$L:$L,'NSE - Other Index Options'!$C:$C,$A111,'NSE - Other Index Options'!$B:$B,G$4,'NSE - Other Index Options'!$H:$H,"Monthly*"))</f>
        <v/>
      </c>
      <c r="H111" s="26" t="str">
        <f t="shared" si="3"/>
        <v/>
      </c>
    </row>
    <row r="112" spans="1:8" hidden="1" outlineLevel="1">
      <c r="A112" t="s">
        <v>133</v>
      </c>
      <c r="B112" s="26" t="str">
        <f>IF(SUMIFS('NSE - NIFTY Index Options'!$L:$L,'NSE - NIFTY Index Options'!$C:$C,$A112,'NSE - NIFTY Index Options'!$B:$B,B$4,'NSE - NIFTY Index Options'!$H:$H,"Monthly*")+SUMIFS('NSE - Other Index Options'!$L:$L,'NSE - Other Index Options'!$C:$C,$A112,'NSE - Other Index Options'!$B:$B,B$4,'NSE - Other Index Options'!$H:$H,"Monthly*")=0,"",SUMIFS('NSE - NIFTY Index Options'!$L:$L,'NSE - NIFTY Index Options'!$C:$C,$A112,'NSE - NIFTY Index Options'!$B:$B,B$4,'NSE - NIFTY Index Options'!$H:$H,"Monthly*")+SUMIFS('NSE - Other Index Options'!$L:$L,'NSE - Other Index Options'!$C:$C,$A112,'NSE - Other Index Options'!$B:$B,B$4,'NSE - Other Index Options'!$H:$H,"Monthly*"))</f>
        <v/>
      </c>
      <c r="C112" s="26" t="str">
        <f>IF(SUMIFS('NSE - NIFTY Index Options'!$L:$L,'NSE - NIFTY Index Options'!$C:$C,$A112,'NSE - NIFTY Index Options'!$B:$B,C$4,'NSE - NIFTY Index Options'!$H:$H,"Monthly*")+SUMIFS('NSE - Other Index Options'!$L:$L,'NSE - Other Index Options'!$C:$C,$A112,'NSE - Other Index Options'!$B:$B,C$4,'NSE - Other Index Options'!$H:$H,"Monthly*")=0,"",SUMIFS('NSE - NIFTY Index Options'!$L:$L,'NSE - NIFTY Index Options'!$C:$C,$A112,'NSE - NIFTY Index Options'!$B:$B,C$4,'NSE - NIFTY Index Options'!$H:$H,"Monthly*")+SUMIFS('NSE - Other Index Options'!$L:$L,'NSE - Other Index Options'!$C:$C,$A112,'NSE - Other Index Options'!$B:$B,C$4,'NSE - Other Index Options'!$H:$H,"Monthly*"))</f>
        <v/>
      </c>
      <c r="D112" s="26" t="str">
        <f>IF(SUMIFS('NSE - NIFTY Index Options'!$L:$L,'NSE - NIFTY Index Options'!$C:$C,$A112,'NSE - NIFTY Index Options'!$B:$B,D$4,'NSE - NIFTY Index Options'!$H:$H,"Monthly*")+SUMIFS('NSE - Other Index Options'!$L:$L,'NSE - Other Index Options'!$C:$C,$A112,'NSE - Other Index Options'!$B:$B,D$4,'NSE - Other Index Options'!$H:$H,"Monthly*")=0,"",SUMIFS('NSE - NIFTY Index Options'!$L:$L,'NSE - NIFTY Index Options'!$C:$C,$A112,'NSE - NIFTY Index Options'!$B:$B,D$4,'NSE - NIFTY Index Options'!$H:$H,"Monthly*")+SUMIFS('NSE - Other Index Options'!$L:$L,'NSE - Other Index Options'!$C:$C,$A112,'NSE - Other Index Options'!$B:$B,D$4,'NSE - Other Index Options'!$H:$H,"Monthly*"))</f>
        <v/>
      </c>
      <c r="E112" s="26" t="str">
        <f>IF(SUMIFS('NSE - NIFTY Index Options'!$L:$L,'NSE - NIFTY Index Options'!$C:$C,$A112,'NSE - NIFTY Index Options'!$B:$B,E$4,'NSE - NIFTY Index Options'!$H:$H,"Monthly*")+SUMIFS('NSE - Other Index Options'!$L:$L,'NSE - Other Index Options'!$C:$C,$A112,'NSE - Other Index Options'!$B:$B,E$4,'NSE - Other Index Options'!$H:$H,"Monthly*")=0,"",SUMIFS('NSE - NIFTY Index Options'!$L:$L,'NSE - NIFTY Index Options'!$C:$C,$A112,'NSE - NIFTY Index Options'!$B:$B,E$4,'NSE - NIFTY Index Options'!$H:$H,"Monthly*")+SUMIFS('NSE - Other Index Options'!$L:$L,'NSE - Other Index Options'!$C:$C,$A112,'NSE - Other Index Options'!$B:$B,E$4,'NSE - Other Index Options'!$H:$H,"Monthly*"))</f>
        <v/>
      </c>
      <c r="F112" s="26" t="str">
        <f>IF(SUMIFS('NSE - NIFTY Index Options'!$L:$L,'NSE - NIFTY Index Options'!$C:$C,$A112,'NSE - NIFTY Index Options'!$B:$B,F$4,'NSE - NIFTY Index Options'!$H:$H,"Monthly*")+SUMIFS('NSE - Other Index Options'!$L:$L,'NSE - Other Index Options'!$C:$C,$A112,'NSE - Other Index Options'!$B:$B,F$4,'NSE - Other Index Options'!$H:$H,"Monthly*")=0,"",SUMIFS('NSE - NIFTY Index Options'!$L:$L,'NSE - NIFTY Index Options'!$C:$C,$A112,'NSE - NIFTY Index Options'!$B:$B,F$4,'NSE - NIFTY Index Options'!$H:$H,"Monthly*")+SUMIFS('NSE - Other Index Options'!$L:$L,'NSE - Other Index Options'!$C:$C,$A112,'NSE - Other Index Options'!$B:$B,F$4,'NSE - Other Index Options'!$H:$H,"Monthly*"))</f>
        <v/>
      </c>
      <c r="G112" s="26" t="str">
        <f>IF(SUMIFS('NSE - NIFTY Index Options'!$L:$L,'NSE - NIFTY Index Options'!$C:$C,$A112,'NSE - NIFTY Index Options'!$B:$B,G$4,'NSE - NIFTY Index Options'!$H:$H,"Monthly*")+SUMIFS('NSE - Other Index Options'!$L:$L,'NSE - Other Index Options'!$C:$C,$A112,'NSE - Other Index Options'!$B:$B,G$4,'NSE - Other Index Options'!$H:$H,"Monthly*")=0,"",SUMIFS('NSE - NIFTY Index Options'!$L:$L,'NSE - NIFTY Index Options'!$C:$C,$A112,'NSE - NIFTY Index Options'!$B:$B,G$4,'NSE - NIFTY Index Options'!$H:$H,"Monthly*")+SUMIFS('NSE - Other Index Options'!$L:$L,'NSE - Other Index Options'!$C:$C,$A112,'NSE - Other Index Options'!$B:$B,G$4,'NSE - Other Index Options'!$H:$H,"Monthly*"))</f>
        <v/>
      </c>
      <c r="H112" s="26" t="str">
        <f t="shared" si="3"/>
        <v/>
      </c>
    </row>
    <row r="113" spans="1:8" hidden="1" outlineLevel="1">
      <c r="A113" t="s">
        <v>134</v>
      </c>
      <c r="B113" s="26" t="str">
        <f>IF(SUMIFS('NSE - NIFTY Index Options'!$L:$L,'NSE - NIFTY Index Options'!$C:$C,$A113,'NSE - NIFTY Index Options'!$B:$B,B$4,'NSE - NIFTY Index Options'!$H:$H,"Monthly*")+SUMIFS('NSE - Other Index Options'!$L:$L,'NSE - Other Index Options'!$C:$C,$A113,'NSE - Other Index Options'!$B:$B,B$4,'NSE - Other Index Options'!$H:$H,"Monthly*")=0,"",SUMIFS('NSE - NIFTY Index Options'!$L:$L,'NSE - NIFTY Index Options'!$C:$C,$A113,'NSE - NIFTY Index Options'!$B:$B,B$4,'NSE - NIFTY Index Options'!$H:$H,"Monthly*")+SUMIFS('NSE - Other Index Options'!$L:$L,'NSE - Other Index Options'!$C:$C,$A113,'NSE - Other Index Options'!$B:$B,B$4,'NSE - Other Index Options'!$H:$H,"Monthly*"))</f>
        <v/>
      </c>
      <c r="C113" s="26" t="str">
        <f>IF(SUMIFS('NSE - NIFTY Index Options'!$L:$L,'NSE - NIFTY Index Options'!$C:$C,$A113,'NSE - NIFTY Index Options'!$B:$B,C$4,'NSE - NIFTY Index Options'!$H:$H,"Monthly*")+SUMIFS('NSE - Other Index Options'!$L:$L,'NSE - Other Index Options'!$C:$C,$A113,'NSE - Other Index Options'!$B:$B,C$4,'NSE - Other Index Options'!$H:$H,"Monthly*")=0,"",SUMIFS('NSE - NIFTY Index Options'!$L:$L,'NSE - NIFTY Index Options'!$C:$C,$A113,'NSE - NIFTY Index Options'!$B:$B,C$4,'NSE - NIFTY Index Options'!$H:$H,"Monthly*")+SUMIFS('NSE - Other Index Options'!$L:$L,'NSE - Other Index Options'!$C:$C,$A113,'NSE - Other Index Options'!$B:$B,C$4,'NSE - Other Index Options'!$H:$H,"Monthly*"))</f>
        <v/>
      </c>
      <c r="D113" s="26" t="str">
        <f>IF(SUMIFS('NSE - NIFTY Index Options'!$L:$L,'NSE - NIFTY Index Options'!$C:$C,$A113,'NSE - NIFTY Index Options'!$B:$B,D$4,'NSE - NIFTY Index Options'!$H:$H,"Monthly*")+SUMIFS('NSE - Other Index Options'!$L:$L,'NSE - Other Index Options'!$C:$C,$A113,'NSE - Other Index Options'!$B:$B,D$4,'NSE - Other Index Options'!$H:$H,"Monthly*")=0,"",SUMIFS('NSE - NIFTY Index Options'!$L:$L,'NSE - NIFTY Index Options'!$C:$C,$A113,'NSE - NIFTY Index Options'!$B:$B,D$4,'NSE - NIFTY Index Options'!$H:$H,"Monthly*")+SUMIFS('NSE - Other Index Options'!$L:$L,'NSE - Other Index Options'!$C:$C,$A113,'NSE - Other Index Options'!$B:$B,D$4,'NSE - Other Index Options'!$H:$H,"Monthly*"))</f>
        <v/>
      </c>
      <c r="E113" s="26" t="str">
        <f>IF(SUMIFS('NSE - NIFTY Index Options'!$L:$L,'NSE - NIFTY Index Options'!$C:$C,$A113,'NSE - NIFTY Index Options'!$B:$B,E$4,'NSE - NIFTY Index Options'!$H:$H,"Monthly*")+SUMIFS('NSE - Other Index Options'!$L:$L,'NSE - Other Index Options'!$C:$C,$A113,'NSE - Other Index Options'!$B:$B,E$4,'NSE - Other Index Options'!$H:$H,"Monthly*")=0,"",SUMIFS('NSE - NIFTY Index Options'!$L:$L,'NSE - NIFTY Index Options'!$C:$C,$A113,'NSE - NIFTY Index Options'!$B:$B,E$4,'NSE - NIFTY Index Options'!$H:$H,"Monthly*")+SUMIFS('NSE - Other Index Options'!$L:$L,'NSE - Other Index Options'!$C:$C,$A113,'NSE - Other Index Options'!$B:$B,E$4,'NSE - Other Index Options'!$H:$H,"Monthly*"))</f>
        <v/>
      </c>
      <c r="F113" s="26" t="str">
        <f>IF(SUMIFS('NSE - NIFTY Index Options'!$L:$L,'NSE - NIFTY Index Options'!$C:$C,$A113,'NSE - NIFTY Index Options'!$B:$B,F$4,'NSE - NIFTY Index Options'!$H:$H,"Monthly*")+SUMIFS('NSE - Other Index Options'!$L:$L,'NSE - Other Index Options'!$C:$C,$A113,'NSE - Other Index Options'!$B:$B,F$4,'NSE - Other Index Options'!$H:$H,"Monthly*")=0,"",SUMIFS('NSE - NIFTY Index Options'!$L:$L,'NSE - NIFTY Index Options'!$C:$C,$A113,'NSE - NIFTY Index Options'!$B:$B,F$4,'NSE - NIFTY Index Options'!$H:$H,"Monthly*")+SUMIFS('NSE - Other Index Options'!$L:$L,'NSE - Other Index Options'!$C:$C,$A113,'NSE - Other Index Options'!$B:$B,F$4,'NSE - Other Index Options'!$H:$H,"Monthly*"))</f>
        <v/>
      </c>
      <c r="G113" s="26" t="str">
        <f>IF(SUMIFS('NSE - NIFTY Index Options'!$L:$L,'NSE - NIFTY Index Options'!$C:$C,$A113,'NSE - NIFTY Index Options'!$B:$B,G$4,'NSE - NIFTY Index Options'!$H:$H,"Monthly*")+SUMIFS('NSE - Other Index Options'!$L:$L,'NSE - Other Index Options'!$C:$C,$A113,'NSE - Other Index Options'!$B:$B,G$4,'NSE - Other Index Options'!$H:$H,"Monthly*")=0,"",SUMIFS('NSE - NIFTY Index Options'!$L:$L,'NSE - NIFTY Index Options'!$C:$C,$A113,'NSE - NIFTY Index Options'!$B:$B,G$4,'NSE - NIFTY Index Options'!$H:$H,"Monthly*")+SUMIFS('NSE - Other Index Options'!$L:$L,'NSE - Other Index Options'!$C:$C,$A113,'NSE - Other Index Options'!$B:$B,G$4,'NSE - Other Index Options'!$H:$H,"Monthly*"))</f>
        <v/>
      </c>
      <c r="H113" s="26" t="str">
        <f t="shared" si="3"/>
        <v/>
      </c>
    </row>
    <row r="114" spans="1:8" hidden="1" outlineLevel="1">
      <c r="A114" t="s">
        <v>135</v>
      </c>
      <c r="B114" s="26" t="str">
        <f>IF(SUMIFS('NSE - NIFTY Index Options'!$L:$L,'NSE - NIFTY Index Options'!$C:$C,$A114,'NSE - NIFTY Index Options'!$B:$B,B$4,'NSE - NIFTY Index Options'!$H:$H,"Monthly*")+SUMIFS('NSE - Other Index Options'!$L:$L,'NSE - Other Index Options'!$C:$C,$A114,'NSE - Other Index Options'!$B:$B,B$4,'NSE - Other Index Options'!$H:$H,"Monthly*")=0,"",SUMIFS('NSE - NIFTY Index Options'!$L:$L,'NSE - NIFTY Index Options'!$C:$C,$A114,'NSE - NIFTY Index Options'!$B:$B,B$4,'NSE - NIFTY Index Options'!$H:$H,"Monthly*")+SUMIFS('NSE - Other Index Options'!$L:$L,'NSE - Other Index Options'!$C:$C,$A114,'NSE - Other Index Options'!$B:$B,B$4,'NSE - Other Index Options'!$H:$H,"Monthly*"))</f>
        <v/>
      </c>
      <c r="C114" s="26" t="str">
        <f>IF(SUMIFS('NSE - NIFTY Index Options'!$L:$L,'NSE - NIFTY Index Options'!$C:$C,$A114,'NSE - NIFTY Index Options'!$B:$B,C$4,'NSE - NIFTY Index Options'!$H:$H,"Monthly*")+SUMIFS('NSE - Other Index Options'!$L:$L,'NSE - Other Index Options'!$C:$C,$A114,'NSE - Other Index Options'!$B:$B,C$4,'NSE - Other Index Options'!$H:$H,"Monthly*")=0,"",SUMIFS('NSE - NIFTY Index Options'!$L:$L,'NSE - NIFTY Index Options'!$C:$C,$A114,'NSE - NIFTY Index Options'!$B:$B,C$4,'NSE - NIFTY Index Options'!$H:$H,"Monthly*")+SUMIFS('NSE - Other Index Options'!$L:$L,'NSE - Other Index Options'!$C:$C,$A114,'NSE - Other Index Options'!$B:$B,C$4,'NSE - Other Index Options'!$H:$H,"Monthly*"))</f>
        <v/>
      </c>
      <c r="D114" s="26" t="str">
        <f>IF(SUMIFS('NSE - NIFTY Index Options'!$L:$L,'NSE - NIFTY Index Options'!$C:$C,$A114,'NSE - NIFTY Index Options'!$B:$B,D$4,'NSE - NIFTY Index Options'!$H:$H,"Monthly*")+SUMIFS('NSE - Other Index Options'!$L:$L,'NSE - Other Index Options'!$C:$C,$A114,'NSE - Other Index Options'!$B:$B,D$4,'NSE - Other Index Options'!$H:$H,"Monthly*")=0,"",SUMIFS('NSE - NIFTY Index Options'!$L:$L,'NSE - NIFTY Index Options'!$C:$C,$A114,'NSE - NIFTY Index Options'!$B:$B,D$4,'NSE - NIFTY Index Options'!$H:$H,"Monthly*")+SUMIFS('NSE - Other Index Options'!$L:$L,'NSE - Other Index Options'!$C:$C,$A114,'NSE - Other Index Options'!$B:$B,D$4,'NSE - Other Index Options'!$H:$H,"Monthly*"))</f>
        <v/>
      </c>
      <c r="E114" s="26" t="str">
        <f>IF(SUMIFS('NSE - NIFTY Index Options'!$L:$L,'NSE - NIFTY Index Options'!$C:$C,$A114,'NSE - NIFTY Index Options'!$B:$B,E$4,'NSE - NIFTY Index Options'!$H:$H,"Monthly*")+SUMIFS('NSE - Other Index Options'!$L:$L,'NSE - Other Index Options'!$C:$C,$A114,'NSE - Other Index Options'!$B:$B,E$4,'NSE - Other Index Options'!$H:$H,"Monthly*")=0,"",SUMIFS('NSE - NIFTY Index Options'!$L:$L,'NSE - NIFTY Index Options'!$C:$C,$A114,'NSE - NIFTY Index Options'!$B:$B,E$4,'NSE - NIFTY Index Options'!$H:$H,"Monthly*")+SUMIFS('NSE - Other Index Options'!$L:$L,'NSE - Other Index Options'!$C:$C,$A114,'NSE - Other Index Options'!$B:$B,E$4,'NSE - Other Index Options'!$H:$H,"Monthly*"))</f>
        <v/>
      </c>
      <c r="F114" s="26" t="str">
        <f>IF(SUMIFS('NSE - NIFTY Index Options'!$L:$L,'NSE - NIFTY Index Options'!$C:$C,$A114,'NSE - NIFTY Index Options'!$B:$B,F$4,'NSE - NIFTY Index Options'!$H:$H,"Monthly*")+SUMIFS('NSE - Other Index Options'!$L:$L,'NSE - Other Index Options'!$C:$C,$A114,'NSE - Other Index Options'!$B:$B,F$4,'NSE - Other Index Options'!$H:$H,"Monthly*")=0,"",SUMIFS('NSE - NIFTY Index Options'!$L:$L,'NSE - NIFTY Index Options'!$C:$C,$A114,'NSE - NIFTY Index Options'!$B:$B,F$4,'NSE - NIFTY Index Options'!$H:$H,"Monthly*")+SUMIFS('NSE - Other Index Options'!$L:$L,'NSE - Other Index Options'!$C:$C,$A114,'NSE - Other Index Options'!$B:$B,F$4,'NSE - Other Index Options'!$H:$H,"Monthly*"))</f>
        <v/>
      </c>
      <c r="G114" s="26" t="str">
        <f>IF(SUMIFS('NSE - NIFTY Index Options'!$L:$L,'NSE - NIFTY Index Options'!$C:$C,$A114,'NSE - NIFTY Index Options'!$B:$B,G$4,'NSE - NIFTY Index Options'!$H:$H,"Monthly*")+SUMIFS('NSE - Other Index Options'!$L:$L,'NSE - Other Index Options'!$C:$C,$A114,'NSE - Other Index Options'!$B:$B,G$4,'NSE - Other Index Options'!$H:$H,"Monthly*")=0,"",SUMIFS('NSE - NIFTY Index Options'!$L:$L,'NSE - NIFTY Index Options'!$C:$C,$A114,'NSE - NIFTY Index Options'!$B:$B,G$4,'NSE - NIFTY Index Options'!$H:$H,"Monthly*")+SUMIFS('NSE - Other Index Options'!$L:$L,'NSE - Other Index Options'!$C:$C,$A114,'NSE - Other Index Options'!$B:$B,G$4,'NSE - Other Index Options'!$H:$H,"Monthly*"))</f>
        <v/>
      </c>
      <c r="H114" s="26" t="str">
        <f t="shared" si="3"/>
        <v/>
      </c>
    </row>
    <row r="115" spans="1:8" hidden="1" outlineLevel="1">
      <c r="A115" t="s">
        <v>136</v>
      </c>
      <c r="B115" s="26" t="str">
        <f>IF(SUMIFS('NSE - NIFTY Index Options'!$L:$L,'NSE - NIFTY Index Options'!$C:$C,$A115,'NSE - NIFTY Index Options'!$B:$B,B$4,'NSE - NIFTY Index Options'!$H:$H,"Monthly*")+SUMIFS('NSE - Other Index Options'!$L:$L,'NSE - Other Index Options'!$C:$C,$A115,'NSE - Other Index Options'!$B:$B,B$4,'NSE - Other Index Options'!$H:$H,"Monthly*")=0,"",SUMIFS('NSE - NIFTY Index Options'!$L:$L,'NSE - NIFTY Index Options'!$C:$C,$A115,'NSE - NIFTY Index Options'!$B:$B,B$4,'NSE - NIFTY Index Options'!$H:$H,"Monthly*")+SUMIFS('NSE - Other Index Options'!$L:$L,'NSE - Other Index Options'!$C:$C,$A115,'NSE - Other Index Options'!$B:$B,B$4,'NSE - Other Index Options'!$H:$H,"Monthly*"))</f>
        <v/>
      </c>
      <c r="C115" s="26" t="str">
        <f>IF(SUMIFS('NSE - NIFTY Index Options'!$L:$L,'NSE - NIFTY Index Options'!$C:$C,$A115,'NSE - NIFTY Index Options'!$B:$B,C$4,'NSE - NIFTY Index Options'!$H:$H,"Monthly*")+SUMIFS('NSE - Other Index Options'!$L:$L,'NSE - Other Index Options'!$C:$C,$A115,'NSE - Other Index Options'!$B:$B,C$4,'NSE - Other Index Options'!$H:$H,"Monthly*")=0,"",SUMIFS('NSE - NIFTY Index Options'!$L:$L,'NSE - NIFTY Index Options'!$C:$C,$A115,'NSE - NIFTY Index Options'!$B:$B,C$4,'NSE - NIFTY Index Options'!$H:$H,"Monthly*")+SUMIFS('NSE - Other Index Options'!$L:$L,'NSE - Other Index Options'!$C:$C,$A115,'NSE - Other Index Options'!$B:$B,C$4,'NSE - Other Index Options'!$H:$H,"Monthly*"))</f>
        <v/>
      </c>
      <c r="D115" s="26" t="str">
        <f>IF(SUMIFS('NSE - NIFTY Index Options'!$L:$L,'NSE - NIFTY Index Options'!$C:$C,$A115,'NSE - NIFTY Index Options'!$B:$B,D$4,'NSE - NIFTY Index Options'!$H:$H,"Monthly*")+SUMIFS('NSE - Other Index Options'!$L:$L,'NSE - Other Index Options'!$C:$C,$A115,'NSE - Other Index Options'!$B:$B,D$4,'NSE - Other Index Options'!$H:$H,"Monthly*")=0,"",SUMIFS('NSE - NIFTY Index Options'!$L:$L,'NSE - NIFTY Index Options'!$C:$C,$A115,'NSE - NIFTY Index Options'!$B:$B,D$4,'NSE - NIFTY Index Options'!$H:$H,"Monthly*")+SUMIFS('NSE - Other Index Options'!$L:$L,'NSE - Other Index Options'!$C:$C,$A115,'NSE - Other Index Options'!$B:$B,D$4,'NSE - Other Index Options'!$H:$H,"Monthly*"))</f>
        <v/>
      </c>
      <c r="E115" s="26" t="str">
        <f>IF(SUMIFS('NSE - NIFTY Index Options'!$L:$L,'NSE - NIFTY Index Options'!$C:$C,$A115,'NSE - NIFTY Index Options'!$B:$B,E$4,'NSE - NIFTY Index Options'!$H:$H,"Monthly*")+SUMIFS('NSE - Other Index Options'!$L:$L,'NSE - Other Index Options'!$C:$C,$A115,'NSE - Other Index Options'!$B:$B,E$4,'NSE - Other Index Options'!$H:$H,"Monthly*")=0,"",SUMIFS('NSE - NIFTY Index Options'!$L:$L,'NSE - NIFTY Index Options'!$C:$C,$A115,'NSE - NIFTY Index Options'!$B:$B,E$4,'NSE - NIFTY Index Options'!$H:$H,"Monthly*")+SUMIFS('NSE - Other Index Options'!$L:$L,'NSE - Other Index Options'!$C:$C,$A115,'NSE - Other Index Options'!$B:$B,E$4,'NSE - Other Index Options'!$H:$H,"Monthly*"))</f>
        <v/>
      </c>
      <c r="F115" s="26" t="str">
        <f>IF(SUMIFS('NSE - NIFTY Index Options'!$L:$L,'NSE - NIFTY Index Options'!$C:$C,$A115,'NSE - NIFTY Index Options'!$B:$B,F$4,'NSE - NIFTY Index Options'!$H:$H,"Monthly*")+SUMIFS('NSE - Other Index Options'!$L:$L,'NSE - Other Index Options'!$C:$C,$A115,'NSE - Other Index Options'!$B:$B,F$4,'NSE - Other Index Options'!$H:$H,"Monthly*")=0,"",SUMIFS('NSE - NIFTY Index Options'!$L:$L,'NSE - NIFTY Index Options'!$C:$C,$A115,'NSE - NIFTY Index Options'!$B:$B,F$4,'NSE - NIFTY Index Options'!$H:$H,"Monthly*")+SUMIFS('NSE - Other Index Options'!$L:$L,'NSE - Other Index Options'!$C:$C,$A115,'NSE - Other Index Options'!$B:$B,F$4,'NSE - Other Index Options'!$H:$H,"Monthly*"))</f>
        <v/>
      </c>
      <c r="G115" s="26" t="str">
        <f>IF(SUMIFS('NSE - NIFTY Index Options'!$L:$L,'NSE - NIFTY Index Options'!$C:$C,$A115,'NSE - NIFTY Index Options'!$B:$B,G$4,'NSE - NIFTY Index Options'!$H:$H,"Monthly*")+SUMIFS('NSE - Other Index Options'!$L:$L,'NSE - Other Index Options'!$C:$C,$A115,'NSE - Other Index Options'!$B:$B,G$4,'NSE - Other Index Options'!$H:$H,"Monthly*")=0,"",SUMIFS('NSE - NIFTY Index Options'!$L:$L,'NSE - NIFTY Index Options'!$C:$C,$A115,'NSE - NIFTY Index Options'!$B:$B,G$4,'NSE - NIFTY Index Options'!$H:$H,"Monthly*")+SUMIFS('NSE - Other Index Options'!$L:$L,'NSE - Other Index Options'!$C:$C,$A115,'NSE - Other Index Options'!$B:$B,G$4,'NSE - Other Index Options'!$H:$H,"Monthly*"))</f>
        <v/>
      </c>
      <c r="H115" s="26" t="str">
        <f t="shared" si="3"/>
        <v/>
      </c>
    </row>
    <row r="116" spans="1:8" hidden="1" outlineLevel="1">
      <c r="A116" t="s">
        <v>137</v>
      </c>
      <c r="B116" s="26" t="str">
        <f>IF(SUMIFS('NSE - NIFTY Index Options'!$L:$L,'NSE - NIFTY Index Options'!$C:$C,$A116,'NSE - NIFTY Index Options'!$B:$B,B$4,'NSE - NIFTY Index Options'!$H:$H,"Monthly*")+SUMIFS('NSE - Other Index Options'!$L:$L,'NSE - Other Index Options'!$C:$C,$A116,'NSE - Other Index Options'!$B:$B,B$4,'NSE - Other Index Options'!$H:$H,"Monthly*")=0,"",SUMIFS('NSE - NIFTY Index Options'!$L:$L,'NSE - NIFTY Index Options'!$C:$C,$A116,'NSE - NIFTY Index Options'!$B:$B,B$4,'NSE - NIFTY Index Options'!$H:$H,"Monthly*")+SUMIFS('NSE - Other Index Options'!$L:$L,'NSE - Other Index Options'!$C:$C,$A116,'NSE - Other Index Options'!$B:$B,B$4,'NSE - Other Index Options'!$H:$H,"Monthly*"))</f>
        <v/>
      </c>
      <c r="C116" s="26" t="str">
        <f>IF(SUMIFS('NSE - NIFTY Index Options'!$L:$L,'NSE - NIFTY Index Options'!$C:$C,$A116,'NSE - NIFTY Index Options'!$B:$B,C$4,'NSE - NIFTY Index Options'!$H:$H,"Monthly*")+SUMIFS('NSE - Other Index Options'!$L:$L,'NSE - Other Index Options'!$C:$C,$A116,'NSE - Other Index Options'!$B:$B,C$4,'NSE - Other Index Options'!$H:$H,"Monthly*")=0,"",SUMIFS('NSE - NIFTY Index Options'!$L:$L,'NSE - NIFTY Index Options'!$C:$C,$A116,'NSE - NIFTY Index Options'!$B:$B,C$4,'NSE - NIFTY Index Options'!$H:$H,"Monthly*")+SUMIFS('NSE - Other Index Options'!$L:$L,'NSE - Other Index Options'!$C:$C,$A116,'NSE - Other Index Options'!$B:$B,C$4,'NSE - Other Index Options'!$H:$H,"Monthly*"))</f>
        <v/>
      </c>
      <c r="D116" s="26" t="str">
        <f>IF(SUMIFS('NSE - NIFTY Index Options'!$L:$L,'NSE - NIFTY Index Options'!$C:$C,$A116,'NSE - NIFTY Index Options'!$B:$B,D$4,'NSE - NIFTY Index Options'!$H:$H,"Monthly*")+SUMIFS('NSE - Other Index Options'!$L:$L,'NSE - Other Index Options'!$C:$C,$A116,'NSE - Other Index Options'!$B:$B,D$4,'NSE - Other Index Options'!$H:$H,"Monthly*")=0,"",SUMIFS('NSE - NIFTY Index Options'!$L:$L,'NSE - NIFTY Index Options'!$C:$C,$A116,'NSE - NIFTY Index Options'!$B:$B,D$4,'NSE - NIFTY Index Options'!$H:$H,"Monthly*")+SUMIFS('NSE - Other Index Options'!$L:$L,'NSE - Other Index Options'!$C:$C,$A116,'NSE - Other Index Options'!$B:$B,D$4,'NSE - Other Index Options'!$H:$H,"Monthly*"))</f>
        <v/>
      </c>
      <c r="E116" s="26" t="str">
        <f>IF(SUMIFS('NSE - NIFTY Index Options'!$L:$L,'NSE - NIFTY Index Options'!$C:$C,$A116,'NSE - NIFTY Index Options'!$B:$B,E$4,'NSE - NIFTY Index Options'!$H:$H,"Monthly*")+SUMIFS('NSE - Other Index Options'!$L:$L,'NSE - Other Index Options'!$C:$C,$A116,'NSE - Other Index Options'!$B:$B,E$4,'NSE - Other Index Options'!$H:$H,"Monthly*")=0,"",SUMIFS('NSE - NIFTY Index Options'!$L:$L,'NSE - NIFTY Index Options'!$C:$C,$A116,'NSE - NIFTY Index Options'!$B:$B,E$4,'NSE - NIFTY Index Options'!$H:$H,"Monthly*")+SUMIFS('NSE - Other Index Options'!$L:$L,'NSE - Other Index Options'!$C:$C,$A116,'NSE - Other Index Options'!$B:$B,E$4,'NSE - Other Index Options'!$H:$H,"Monthly*"))</f>
        <v/>
      </c>
      <c r="F116" s="26" t="str">
        <f>IF(SUMIFS('NSE - NIFTY Index Options'!$L:$L,'NSE - NIFTY Index Options'!$C:$C,$A116,'NSE - NIFTY Index Options'!$B:$B,F$4,'NSE - NIFTY Index Options'!$H:$H,"Monthly*")+SUMIFS('NSE - Other Index Options'!$L:$L,'NSE - Other Index Options'!$C:$C,$A116,'NSE - Other Index Options'!$B:$B,F$4,'NSE - Other Index Options'!$H:$H,"Monthly*")=0,"",SUMIFS('NSE - NIFTY Index Options'!$L:$L,'NSE - NIFTY Index Options'!$C:$C,$A116,'NSE - NIFTY Index Options'!$B:$B,F$4,'NSE - NIFTY Index Options'!$H:$H,"Monthly*")+SUMIFS('NSE - Other Index Options'!$L:$L,'NSE - Other Index Options'!$C:$C,$A116,'NSE - Other Index Options'!$B:$B,F$4,'NSE - Other Index Options'!$H:$H,"Monthly*"))</f>
        <v/>
      </c>
      <c r="G116" s="26" t="str">
        <f>IF(SUMIFS('NSE - NIFTY Index Options'!$L:$L,'NSE - NIFTY Index Options'!$C:$C,$A116,'NSE - NIFTY Index Options'!$B:$B,G$4,'NSE - NIFTY Index Options'!$H:$H,"Monthly*")+SUMIFS('NSE - Other Index Options'!$L:$L,'NSE - Other Index Options'!$C:$C,$A116,'NSE - Other Index Options'!$B:$B,G$4,'NSE - Other Index Options'!$H:$H,"Monthly*")=0,"",SUMIFS('NSE - NIFTY Index Options'!$L:$L,'NSE - NIFTY Index Options'!$C:$C,$A116,'NSE - NIFTY Index Options'!$B:$B,G$4,'NSE - NIFTY Index Options'!$H:$H,"Monthly*")+SUMIFS('NSE - Other Index Options'!$L:$L,'NSE - Other Index Options'!$C:$C,$A116,'NSE - Other Index Options'!$B:$B,G$4,'NSE - Other Index Options'!$H:$H,"Monthly*"))</f>
        <v/>
      </c>
      <c r="H116" s="26" t="str">
        <f t="shared" si="3"/>
        <v/>
      </c>
    </row>
    <row r="117" spans="1:8" hidden="1" outlineLevel="1">
      <c r="A117" t="s">
        <v>138</v>
      </c>
      <c r="B117" s="26" t="str">
        <f>IF(SUMIFS('NSE - NIFTY Index Options'!$L:$L,'NSE - NIFTY Index Options'!$C:$C,$A117,'NSE - NIFTY Index Options'!$B:$B,B$4,'NSE - NIFTY Index Options'!$H:$H,"Monthly*")+SUMIFS('NSE - Other Index Options'!$L:$L,'NSE - Other Index Options'!$C:$C,$A117,'NSE - Other Index Options'!$B:$B,B$4,'NSE - Other Index Options'!$H:$H,"Monthly*")=0,"",SUMIFS('NSE - NIFTY Index Options'!$L:$L,'NSE - NIFTY Index Options'!$C:$C,$A117,'NSE - NIFTY Index Options'!$B:$B,B$4,'NSE - NIFTY Index Options'!$H:$H,"Monthly*")+SUMIFS('NSE - Other Index Options'!$L:$L,'NSE - Other Index Options'!$C:$C,$A117,'NSE - Other Index Options'!$B:$B,B$4,'NSE - Other Index Options'!$H:$H,"Monthly*"))</f>
        <v/>
      </c>
      <c r="C117" s="26" t="str">
        <f>IF(SUMIFS('NSE - NIFTY Index Options'!$L:$L,'NSE - NIFTY Index Options'!$C:$C,$A117,'NSE - NIFTY Index Options'!$B:$B,C$4,'NSE - NIFTY Index Options'!$H:$H,"Monthly*")+SUMIFS('NSE - Other Index Options'!$L:$L,'NSE - Other Index Options'!$C:$C,$A117,'NSE - Other Index Options'!$B:$B,C$4,'NSE - Other Index Options'!$H:$H,"Monthly*")=0,"",SUMIFS('NSE - NIFTY Index Options'!$L:$L,'NSE - NIFTY Index Options'!$C:$C,$A117,'NSE - NIFTY Index Options'!$B:$B,C$4,'NSE - NIFTY Index Options'!$H:$H,"Monthly*")+SUMIFS('NSE - Other Index Options'!$L:$L,'NSE - Other Index Options'!$C:$C,$A117,'NSE - Other Index Options'!$B:$B,C$4,'NSE - Other Index Options'!$H:$H,"Monthly*"))</f>
        <v/>
      </c>
      <c r="D117" s="26" t="str">
        <f>IF(SUMIFS('NSE - NIFTY Index Options'!$L:$L,'NSE - NIFTY Index Options'!$C:$C,$A117,'NSE - NIFTY Index Options'!$B:$B,D$4,'NSE - NIFTY Index Options'!$H:$H,"Monthly*")+SUMIFS('NSE - Other Index Options'!$L:$L,'NSE - Other Index Options'!$C:$C,$A117,'NSE - Other Index Options'!$B:$B,D$4,'NSE - Other Index Options'!$H:$H,"Monthly*")=0,"",SUMIFS('NSE - NIFTY Index Options'!$L:$L,'NSE - NIFTY Index Options'!$C:$C,$A117,'NSE - NIFTY Index Options'!$B:$B,D$4,'NSE - NIFTY Index Options'!$H:$H,"Monthly*")+SUMIFS('NSE - Other Index Options'!$L:$L,'NSE - Other Index Options'!$C:$C,$A117,'NSE - Other Index Options'!$B:$B,D$4,'NSE - Other Index Options'!$H:$H,"Monthly*"))</f>
        <v/>
      </c>
      <c r="E117" s="26" t="str">
        <f>IF(SUMIFS('NSE - NIFTY Index Options'!$L:$L,'NSE - NIFTY Index Options'!$C:$C,$A117,'NSE - NIFTY Index Options'!$B:$B,E$4,'NSE - NIFTY Index Options'!$H:$H,"Monthly*")+SUMIFS('NSE - Other Index Options'!$L:$L,'NSE - Other Index Options'!$C:$C,$A117,'NSE - Other Index Options'!$B:$B,E$4,'NSE - Other Index Options'!$H:$H,"Monthly*")=0,"",SUMIFS('NSE - NIFTY Index Options'!$L:$L,'NSE - NIFTY Index Options'!$C:$C,$A117,'NSE - NIFTY Index Options'!$B:$B,E$4,'NSE - NIFTY Index Options'!$H:$H,"Monthly*")+SUMIFS('NSE - Other Index Options'!$L:$L,'NSE - Other Index Options'!$C:$C,$A117,'NSE - Other Index Options'!$B:$B,E$4,'NSE - Other Index Options'!$H:$H,"Monthly*"))</f>
        <v/>
      </c>
      <c r="F117" s="26" t="str">
        <f>IF(SUMIFS('NSE - NIFTY Index Options'!$L:$L,'NSE - NIFTY Index Options'!$C:$C,$A117,'NSE - NIFTY Index Options'!$B:$B,F$4,'NSE - NIFTY Index Options'!$H:$H,"Monthly*")+SUMIFS('NSE - Other Index Options'!$L:$L,'NSE - Other Index Options'!$C:$C,$A117,'NSE - Other Index Options'!$B:$B,F$4,'NSE - Other Index Options'!$H:$H,"Monthly*")=0,"",SUMIFS('NSE - NIFTY Index Options'!$L:$L,'NSE - NIFTY Index Options'!$C:$C,$A117,'NSE - NIFTY Index Options'!$B:$B,F$4,'NSE - NIFTY Index Options'!$H:$H,"Monthly*")+SUMIFS('NSE - Other Index Options'!$L:$L,'NSE - Other Index Options'!$C:$C,$A117,'NSE - Other Index Options'!$B:$B,F$4,'NSE - Other Index Options'!$H:$H,"Monthly*"))</f>
        <v/>
      </c>
      <c r="G117" s="26" t="str">
        <f>IF(SUMIFS('NSE - NIFTY Index Options'!$L:$L,'NSE - NIFTY Index Options'!$C:$C,$A117,'NSE - NIFTY Index Options'!$B:$B,G$4,'NSE - NIFTY Index Options'!$H:$H,"Monthly*")+SUMIFS('NSE - Other Index Options'!$L:$L,'NSE - Other Index Options'!$C:$C,$A117,'NSE - Other Index Options'!$B:$B,G$4,'NSE - Other Index Options'!$H:$H,"Monthly*")=0,"",SUMIFS('NSE - NIFTY Index Options'!$L:$L,'NSE - NIFTY Index Options'!$C:$C,$A117,'NSE - NIFTY Index Options'!$B:$B,G$4,'NSE - NIFTY Index Options'!$H:$H,"Monthly*")+SUMIFS('NSE - Other Index Options'!$L:$L,'NSE - Other Index Options'!$C:$C,$A117,'NSE - Other Index Options'!$B:$B,G$4,'NSE - Other Index Options'!$H:$H,"Monthly*"))</f>
        <v/>
      </c>
      <c r="H117" s="26" t="str">
        <f t="shared" si="3"/>
        <v/>
      </c>
    </row>
    <row r="118" spans="1:8" hidden="1" outlineLevel="1">
      <c r="A118" t="s">
        <v>139</v>
      </c>
      <c r="B118" s="26" t="str">
        <f>IF(SUMIFS('NSE - NIFTY Index Options'!$L:$L,'NSE - NIFTY Index Options'!$C:$C,$A118,'NSE - NIFTY Index Options'!$B:$B,B$4,'NSE - NIFTY Index Options'!$H:$H,"Monthly*")+SUMIFS('NSE - Other Index Options'!$L:$L,'NSE - Other Index Options'!$C:$C,$A118,'NSE - Other Index Options'!$B:$B,B$4,'NSE - Other Index Options'!$H:$H,"Monthly*")=0,"",SUMIFS('NSE - NIFTY Index Options'!$L:$L,'NSE - NIFTY Index Options'!$C:$C,$A118,'NSE - NIFTY Index Options'!$B:$B,B$4,'NSE - NIFTY Index Options'!$H:$H,"Monthly*")+SUMIFS('NSE - Other Index Options'!$L:$L,'NSE - Other Index Options'!$C:$C,$A118,'NSE - Other Index Options'!$B:$B,B$4,'NSE - Other Index Options'!$H:$H,"Monthly*"))</f>
        <v/>
      </c>
      <c r="C118" s="26" t="str">
        <f>IF(SUMIFS('NSE - NIFTY Index Options'!$L:$L,'NSE - NIFTY Index Options'!$C:$C,$A118,'NSE - NIFTY Index Options'!$B:$B,C$4,'NSE - NIFTY Index Options'!$H:$H,"Monthly*")+SUMIFS('NSE - Other Index Options'!$L:$L,'NSE - Other Index Options'!$C:$C,$A118,'NSE - Other Index Options'!$B:$B,C$4,'NSE - Other Index Options'!$H:$H,"Monthly*")=0,"",SUMIFS('NSE - NIFTY Index Options'!$L:$L,'NSE - NIFTY Index Options'!$C:$C,$A118,'NSE - NIFTY Index Options'!$B:$B,C$4,'NSE - NIFTY Index Options'!$H:$H,"Monthly*")+SUMIFS('NSE - Other Index Options'!$L:$L,'NSE - Other Index Options'!$C:$C,$A118,'NSE - Other Index Options'!$B:$B,C$4,'NSE - Other Index Options'!$H:$H,"Monthly*"))</f>
        <v/>
      </c>
      <c r="D118" s="26" t="str">
        <f>IF(SUMIFS('NSE - NIFTY Index Options'!$L:$L,'NSE - NIFTY Index Options'!$C:$C,$A118,'NSE - NIFTY Index Options'!$B:$B,D$4,'NSE - NIFTY Index Options'!$H:$H,"Monthly*")+SUMIFS('NSE - Other Index Options'!$L:$L,'NSE - Other Index Options'!$C:$C,$A118,'NSE - Other Index Options'!$B:$B,D$4,'NSE - Other Index Options'!$H:$H,"Monthly*")=0,"",SUMIFS('NSE - NIFTY Index Options'!$L:$L,'NSE - NIFTY Index Options'!$C:$C,$A118,'NSE - NIFTY Index Options'!$B:$B,D$4,'NSE - NIFTY Index Options'!$H:$H,"Monthly*")+SUMIFS('NSE - Other Index Options'!$L:$L,'NSE - Other Index Options'!$C:$C,$A118,'NSE - Other Index Options'!$B:$B,D$4,'NSE - Other Index Options'!$H:$H,"Monthly*"))</f>
        <v/>
      </c>
      <c r="E118" s="26" t="str">
        <f>IF(SUMIFS('NSE - NIFTY Index Options'!$L:$L,'NSE - NIFTY Index Options'!$C:$C,$A118,'NSE - NIFTY Index Options'!$B:$B,E$4,'NSE - NIFTY Index Options'!$H:$H,"Monthly*")+SUMIFS('NSE - Other Index Options'!$L:$L,'NSE - Other Index Options'!$C:$C,$A118,'NSE - Other Index Options'!$B:$B,E$4,'NSE - Other Index Options'!$H:$H,"Monthly*")=0,"",SUMIFS('NSE - NIFTY Index Options'!$L:$L,'NSE - NIFTY Index Options'!$C:$C,$A118,'NSE - NIFTY Index Options'!$B:$B,E$4,'NSE - NIFTY Index Options'!$H:$H,"Monthly*")+SUMIFS('NSE - Other Index Options'!$L:$L,'NSE - Other Index Options'!$C:$C,$A118,'NSE - Other Index Options'!$B:$B,E$4,'NSE - Other Index Options'!$H:$H,"Monthly*"))</f>
        <v/>
      </c>
      <c r="F118" s="26" t="str">
        <f>IF(SUMIFS('NSE - NIFTY Index Options'!$L:$L,'NSE - NIFTY Index Options'!$C:$C,$A118,'NSE - NIFTY Index Options'!$B:$B,F$4,'NSE - NIFTY Index Options'!$H:$H,"Monthly*")+SUMIFS('NSE - Other Index Options'!$L:$L,'NSE - Other Index Options'!$C:$C,$A118,'NSE - Other Index Options'!$B:$B,F$4,'NSE - Other Index Options'!$H:$H,"Monthly*")=0,"",SUMIFS('NSE - NIFTY Index Options'!$L:$L,'NSE - NIFTY Index Options'!$C:$C,$A118,'NSE - NIFTY Index Options'!$B:$B,F$4,'NSE - NIFTY Index Options'!$H:$H,"Monthly*")+SUMIFS('NSE - Other Index Options'!$L:$L,'NSE - Other Index Options'!$C:$C,$A118,'NSE - Other Index Options'!$B:$B,F$4,'NSE - Other Index Options'!$H:$H,"Monthly*"))</f>
        <v/>
      </c>
      <c r="G118" s="26" t="str">
        <f>IF(SUMIFS('NSE - NIFTY Index Options'!$L:$L,'NSE - NIFTY Index Options'!$C:$C,$A118,'NSE - NIFTY Index Options'!$B:$B,G$4,'NSE - NIFTY Index Options'!$H:$H,"Monthly*")+SUMIFS('NSE - Other Index Options'!$L:$L,'NSE - Other Index Options'!$C:$C,$A118,'NSE - Other Index Options'!$B:$B,G$4,'NSE - Other Index Options'!$H:$H,"Monthly*")=0,"",SUMIFS('NSE - NIFTY Index Options'!$L:$L,'NSE - NIFTY Index Options'!$C:$C,$A118,'NSE - NIFTY Index Options'!$B:$B,G$4,'NSE - NIFTY Index Options'!$H:$H,"Monthly*")+SUMIFS('NSE - Other Index Options'!$L:$L,'NSE - Other Index Options'!$C:$C,$A118,'NSE - Other Index Options'!$B:$B,G$4,'NSE - Other Index Options'!$H:$H,"Monthly*"))</f>
        <v/>
      </c>
      <c r="H118" s="26" t="str">
        <f t="shared" si="3"/>
        <v/>
      </c>
    </row>
    <row r="119" spans="1:8" hidden="1" outlineLevel="1">
      <c r="A119" t="s">
        <v>140</v>
      </c>
      <c r="B119" s="26" t="str">
        <f>IF(SUMIFS('NSE - NIFTY Index Options'!$L:$L,'NSE - NIFTY Index Options'!$C:$C,$A119,'NSE - NIFTY Index Options'!$B:$B,B$4,'NSE - NIFTY Index Options'!$H:$H,"Monthly*")+SUMIFS('NSE - Other Index Options'!$L:$L,'NSE - Other Index Options'!$C:$C,$A119,'NSE - Other Index Options'!$B:$B,B$4,'NSE - Other Index Options'!$H:$H,"Monthly*")=0,"",SUMIFS('NSE - NIFTY Index Options'!$L:$L,'NSE - NIFTY Index Options'!$C:$C,$A119,'NSE - NIFTY Index Options'!$B:$B,B$4,'NSE - NIFTY Index Options'!$H:$H,"Monthly*")+SUMIFS('NSE - Other Index Options'!$L:$L,'NSE - Other Index Options'!$C:$C,$A119,'NSE - Other Index Options'!$B:$B,B$4,'NSE - Other Index Options'!$H:$H,"Monthly*"))</f>
        <v/>
      </c>
      <c r="C119" s="26" t="str">
        <f>IF(SUMIFS('NSE - NIFTY Index Options'!$L:$L,'NSE - NIFTY Index Options'!$C:$C,$A119,'NSE - NIFTY Index Options'!$B:$B,C$4,'NSE - NIFTY Index Options'!$H:$H,"Monthly*")+SUMIFS('NSE - Other Index Options'!$L:$L,'NSE - Other Index Options'!$C:$C,$A119,'NSE - Other Index Options'!$B:$B,C$4,'NSE - Other Index Options'!$H:$H,"Monthly*")=0,"",SUMIFS('NSE - NIFTY Index Options'!$L:$L,'NSE - NIFTY Index Options'!$C:$C,$A119,'NSE - NIFTY Index Options'!$B:$B,C$4,'NSE - NIFTY Index Options'!$H:$H,"Monthly*")+SUMIFS('NSE - Other Index Options'!$L:$L,'NSE - Other Index Options'!$C:$C,$A119,'NSE - Other Index Options'!$B:$B,C$4,'NSE - Other Index Options'!$H:$H,"Monthly*"))</f>
        <v/>
      </c>
      <c r="D119" s="26" t="str">
        <f>IF(SUMIFS('NSE - NIFTY Index Options'!$L:$L,'NSE - NIFTY Index Options'!$C:$C,$A119,'NSE - NIFTY Index Options'!$B:$B,D$4,'NSE - NIFTY Index Options'!$H:$H,"Monthly*")+SUMIFS('NSE - Other Index Options'!$L:$L,'NSE - Other Index Options'!$C:$C,$A119,'NSE - Other Index Options'!$B:$B,D$4,'NSE - Other Index Options'!$H:$H,"Monthly*")=0,"",SUMIFS('NSE - NIFTY Index Options'!$L:$L,'NSE - NIFTY Index Options'!$C:$C,$A119,'NSE - NIFTY Index Options'!$B:$B,D$4,'NSE - NIFTY Index Options'!$H:$H,"Monthly*")+SUMIFS('NSE - Other Index Options'!$L:$L,'NSE - Other Index Options'!$C:$C,$A119,'NSE - Other Index Options'!$B:$B,D$4,'NSE - Other Index Options'!$H:$H,"Monthly*"))</f>
        <v/>
      </c>
      <c r="E119" s="26" t="str">
        <f>IF(SUMIFS('NSE - NIFTY Index Options'!$L:$L,'NSE - NIFTY Index Options'!$C:$C,$A119,'NSE - NIFTY Index Options'!$B:$B,E$4,'NSE - NIFTY Index Options'!$H:$H,"Monthly*")+SUMIFS('NSE - Other Index Options'!$L:$L,'NSE - Other Index Options'!$C:$C,$A119,'NSE - Other Index Options'!$B:$B,E$4,'NSE - Other Index Options'!$H:$H,"Monthly*")=0,"",SUMIFS('NSE - NIFTY Index Options'!$L:$L,'NSE - NIFTY Index Options'!$C:$C,$A119,'NSE - NIFTY Index Options'!$B:$B,E$4,'NSE - NIFTY Index Options'!$H:$H,"Monthly*")+SUMIFS('NSE - Other Index Options'!$L:$L,'NSE - Other Index Options'!$C:$C,$A119,'NSE - Other Index Options'!$B:$B,E$4,'NSE - Other Index Options'!$H:$H,"Monthly*"))</f>
        <v/>
      </c>
      <c r="F119" s="26" t="str">
        <f>IF(SUMIFS('NSE - NIFTY Index Options'!$L:$L,'NSE - NIFTY Index Options'!$C:$C,$A119,'NSE - NIFTY Index Options'!$B:$B,F$4,'NSE - NIFTY Index Options'!$H:$H,"Monthly*")+SUMIFS('NSE - Other Index Options'!$L:$L,'NSE - Other Index Options'!$C:$C,$A119,'NSE - Other Index Options'!$B:$B,F$4,'NSE - Other Index Options'!$H:$H,"Monthly*")=0,"",SUMIFS('NSE - NIFTY Index Options'!$L:$L,'NSE - NIFTY Index Options'!$C:$C,$A119,'NSE - NIFTY Index Options'!$B:$B,F$4,'NSE - NIFTY Index Options'!$H:$H,"Monthly*")+SUMIFS('NSE - Other Index Options'!$L:$L,'NSE - Other Index Options'!$C:$C,$A119,'NSE - Other Index Options'!$B:$B,F$4,'NSE - Other Index Options'!$H:$H,"Monthly*"))</f>
        <v/>
      </c>
      <c r="G119" s="26" t="str">
        <f>IF(SUMIFS('NSE - NIFTY Index Options'!$L:$L,'NSE - NIFTY Index Options'!$C:$C,$A119,'NSE - NIFTY Index Options'!$B:$B,G$4,'NSE - NIFTY Index Options'!$H:$H,"Monthly*")+SUMIFS('NSE - Other Index Options'!$L:$L,'NSE - Other Index Options'!$C:$C,$A119,'NSE - Other Index Options'!$B:$B,G$4,'NSE - Other Index Options'!$H:$H,"Monthly*")=0,"",SUMIFS('NSE - NIFTY Index Options'!$L:$L,'NSE - NIFTY Index Options'!$C:$C,$A119,'NSE - NIFTY Index Options'!$B:$B,G$4,'NSE - NIFTY Index Options'!$H:$H,"Monthly*")+SUMIFS('NSE - Other Index Options'!$L:$L,'NSE - Other Index Options'!$C:$C,$A119,'NSE - Other Index Options'!$B:$B,G$4,'NSE - Other Index Options'!$H:$H,"Monthly*"))</f>
        <v/>
      </c>
      <c r="H119" s="26" t="str">
        <f t="shared" si="3"/>
        <v/>
      </c>
    </row>
    <row r="120" spans="1:8" hidden="1" outlineLevel="1">
      <c r="A120" t="s">
        <v>141</v>
      </c>
      <c r="B120" s="26" t="str">
        <f>IF(SUMIFS('NSE - NIFTY Index Options'!$L:$L,'NSE - NIFTY Index Options'!$C:$C,$A120,'NSE - NIFTY Index Options'!$B:$B,B$4,'NSE - NIFTY Index Options'!$H:$H,"Monthly*")+SUMIFS('NSE - Other Index Options'!$L:$L,'NSE - Other Index Options'!$C:$C,$A120,'NSE - Other Index Options'!$B:$B,B$4,'NSE - Other Index Options'!$H:$H,"Monthly*")=0,"",SUMIFS('NSE - NIFTY Index Options'!$L:$L,'NSE - NIFTY Index Options'!$C:$C,$A120,'NSE - NIFTY Index Options'!$B:$B,B$4,'NSE - NIFTY Index Options'!$H:$H,"Monthly*")+SUMIFS('NSE - Other Index Options'!$L:$L,'NSE - Other Index Options'!$C:$C,$A120,'NSE - Other Index Options'!$B:$B,B$4,'NSE - Other Index Options'!$H:$H,"Monthly*"))</f>
        <v/>
      </c>
      <c r="C120" s="26" t="str">
        <f>IF(SUMIFS('NSE - NIFTY Index Options'!$L:$L,'NSE - NIFTY Index Options'!$C:$C,$A120,'NSE - NIFTY Index Options'!$B:$B,C$4,'NSE - NIFTY Index Options'!$H:$H,"Monthly*")+SUMIFS('NSE - Other Index Options'!$L:$L,'NSE - Other Index Options'!$C:$C,$A120,'NSE - Other Index Options'!$B:$B,C$4,'NSE - Other Index Options'!$H:$H,"Monthly*")=0,"",SUMIFS('NSE - NIFTY Index Options'!$L:$L,'NSE - NIFTY Index Options'!$C:$C,$A120,'NSE - NIFTY Index Options'!$B:$B,C$4,'NSE - NIFTY Index Options'!$H:$H,"Monthly*")+SUMIFS('NSE - Other Index Options'!$L:$L,'NSE - Other Index Options'!$C:$C,$A120,'NSE - Other Index Options'!$B:$B,C$4,'NSE - Other Index Options'!$H:$H,"Monthly*"))</f>
        <v/>
      </c>
      <c r="D120" s="26" t="str">
        <f>IF(SUMIFS('NSE - NIFTY Index Options'!$L:$L,'NSE - NIFTY Index Options'!$C:$C,$A120,'NSE - NIFTY Index Options'!$B:$B,D$4,'NSE - NIFTY Index Options'!$H:$H,"Monthly*")+SUMIFS('NSE - Other Index Options'!$L:$L,'NSE - Other Index Options'!$C:$C,$A120,'NSE - Other Index Options'!$B:$B,D$4,'NSE - Other Index Options'!$H:$H,"Monthly*")=0,"",SUMIFS('NSE - NIFTY Index Options'!$L:$L,'NSE - NIFTY Index Options'!$C:$C,$A120,'NSE - NIFTY Index Options'!$B:$B,D$4,'NSE - NIFTY Index Options'!$H:$H,"Monthly*")+SUMIFS('NSE - Other Index Options'!$L:$L,'NSE - Other Index Options'!$C:$C,$A120,'NSE - Other Index Options'!$B:$B,D$4,'NSE - Other Index Options'!$H:$H,"Monthly*"))</f>
        <v/>
      </c>
      <c r="E120" s="26" t="str">
        <f>IF(SUMIFS('NSE - NIFTY Index Options'!$L:$L,'NSE - NIFTY Index Options'!$C:$C,$A120,'NSE - NIFTY Index Options'!$B:$B,E$4,'NSE - NIFTY Index Options'!$H:$H,"Monthly*")+SUMIFS('NSE - Other Index Options'!$L:$L,'NSE - Other Index Options'!$C:$C,$A120,'NSE - Other Index Options'!$B:$B,E$4,'NSE - Other Index Options'!$H:$H,"Monthly*")=0,"",SUMIFS('NSE - NIFTY Index Options'!$L:$L,'NSE - NIFTY Index Options'!$C:$C,$A120,'NSE - NIFTY Index Options'!$B:$B,E$4,'NSE - NIFTY Index Options'!$H:$H,"Monthly*")+SUMIFS('NSE - Other Index Options'!$L:$L,'NSE - Other Index Options'!$C:$C,$A120,'NSE - Other Index Options'!$B:$B,E$4,'NSE - Other Index Options'!$H:$H,"Monthly*"))</f>
        <v/>
      </c>
      <c r="F120" s="26" t="str">
        <f>IF(SUMIFS('NSE - NIFTY Index Options'!$L:$L,'NSE - NIFTY Index Options'!$C:$C,$A120,'NSE - NIFTY Index Options'!$B:$B,F$4,'NSE - NIFTY Index Options'!$H:$H,"Monthly*")+SUMIFS('NSE - Other Index Options'!$L:$L,'NSE - Other Index Options'!$C:$C,$A120,'NSE - Other Index Options'!$B:$B,F$4,'NSE - Other Index Options'!$H:$H,"Monthly*")=0,"",SUMIFS('NSE - NIFTY Index Options'!$L:$L,'NSE - NIFTY Index Options'!$C:$C,$A120,'NSE - NIFTY Index Options'!$B:$B,F$4,'NSE - NIFTY Index Options'!$H:$H,"Monthly*")+SUMIFS('NSE - Other Index Options'!$L:$L,'NSE - Other Index Options'!$C:$C,$A120,'NSE - Other Index Options'!$B:$B,F$4,'NSE - Other Index Options'!$H:$H,"Monthly*"))</f>
        <v/>
      </c>
      <c r="G120" s="26" t="str">
        <f>IF(SUMIFS('NSE - NIFTY Index Options'!$L:$L,'NSE - NIFTY Index Options'!$C:$C,$A120,'NSE - NIFTY Index Options'!$B:$B,G$4,'NSE - NIFTY Index Options'!$H:$H,"Monthly*")+SUMIFS('NSE - Other Index Options'!$L:$L,'NSE - Other Index Options'!$C:$C,$A120,'NSE - Other Index Options'!$B:$B,G$4,'NSE - Other Index Options'!$H:$H,"Monthly*")=0,"",SUMIFS('NSE - NIFTY Index Options'!$L:$L,'NSE - NIFTY Index Options'!$C:$C,$A120,'NSE - NIFTY Index Options'!$B:$B,G$4,'NSE - NIFTY Index Options'!$H:$H,"Monthly*")+SUMIFS('NSE - Other Index Options'!$L:$L,'NSE - Other Index Options'!$C:$C,$A120,'NSE - Other Index Options'!$B:$B,G$4,'NSE - Other Index Options'!$H:$H,"Monthly*"))</f>
        <v/>
      </c>
      <c r="H120" s="26" t="str">
        <f t="shared" si="3"/>
        <v/>
      </c>
    </row>
    <row r="121" spans="1:8" hidden="1" outlineLevel="1">
      <c r="A121" t="s">
        <v>142</v>
      </c>
      <c r="B121" s="26" t="str">
        <f>IF(SUMIFS('NSE - NIFTY Index Options'!$L:$L,'NSE - NIFTY Index Options'!$C:$C,$A121,'NSE - NIFTY Index Options'!$B:$B,B$4,'NSE - NIFTY Index Options'!$H:$H,"Monthly*")+SUMIFS('NSE - Other Index Options'!$L:$L,'NSE - Other Index Options'!$C:$C,$A121,'NSE - Other Index Options'!$B:$B,B$4,'NSE - Other Index Options'!$H:$H,"Monthly*")=0,"",SUMIFS('NSE - NIFTY Index Options'!$L:$L,'NSE - NIFTY Index Options'!$C:$C,$A121,'NSE - NIFTY Index Options'!$B:$B,B$4,'NSE - NIFTY Index Options'!$H:$H,"Monthly*")+SUMIFS('NSE - Other Index Options'!$L:$L,'NSE - Other Index Options'!$C:$C,$A121,'NSE - Other Index Options'!$B:$B,B$4,'NSE - Other Index Options'!$H:$H,"Monthly*"))</f>
        <v/>
      </c>
      <c r="C121" s="26" t="str">
        <f>IF(SUMIFS('NSE - NIFTY Index Options'!$L:$L,'NSE - NIFTY Index Options'!$C:$C,$A121,'NSE - NIFTY Index Options'!$B:$B,C$4,'NSE - NIFTY Index Options'!$H:$H,"Monthly*")+SUMIFS('NSE - Other Index Options'!$L:$L,'NSE - Other Index Options'!$C:$C,$A121,'NSE - Other Index Options'!$B:$B,C$4,'NSE - Other Index Options'!$H:$H,"Monthly*")=0,"",SUMIFS('NSE - NIFTY Index Options'!$L:$L,'NSE - NIFTY Index Options'!$C:$C,$A121,'NSE - NIFTY Index Options'!$B:$B,C$4,'NSE - NIFTY Index Options'!$H:$H,"Monthly*")+SUMIFS('NSE - Other Index Options'!$L:$L,'NSE - Other Index Options'!$C:$C,$A121,'NSE - Other Index Options'!$B:$B,C$4,'NSE - Other Index Options'!$H:$H,"Monthly*"))</f>
        <v/>
      </c>
      <c r="D121" s="26" t="str">
        <f>IF(SUMIFS('NSE - NIFTY Index Options'!$L:$L,'NSE - NIFTY Index Options'!$C:$C,$A121,'NSE - NIFTY Index Options'!$B:$B,D$4,'NSE - NIFTY Index Options'!$H:$H,"Monthly*")+SUMIFS('NSE - Other Index Options'!$L:$L,'NSE - Other Index Options'!$C:$C,$A121,'NSE - Other Index Options'!$B:$B,D$4,'NSE - Other Index Options'!$H:$H,"Monthly*")=0,"",SUMIFS('NSE - NIFTY Index Options'!$L:$L,'NSE - NIFTY Index Options'!$C:$C,$A121,'NSE - NIFTY Index Options'!$B:$B,D$4,'NSE - NIFTY Index Options'!$H:$H,"Monthly*")+SUMIFS('NSE - Other Index Options'!$L:$L,'NSE - Other Index Options'!$C:$C,$A121,'NSE - Other Index Options'!$B:$B,D$4,'NSE - Other Index Options'!$H:$H,"Monthly*"))</f>
        <v/>
      </c>
      <c r="E121" s="26" t="str">
        <f>IF(SUMIFS('NSE - NIFTY Index Options'!$L:$L,'NSE - NIFTY Index Options'!$C:$C,$A121,'NSE - NIFTY Index Options'!$B:$B,E$4,'NSE - NIFTY Index Options'!$H:$H,"Monthly*")+SUMIFS('NSE - Other Index Options'!$L:$L,'NSE - Other Index Options'!$C:$C,$A121,'NSE - Other Index Options'!$B:$B,E$4,'NSE - Other Index Options'!$H:$H,"Monthly*")=0,"",SUMIFS('NSE - NIFTY Index Options'!$L:$L,'NSE - NIFTY Index Options'!$C:$C,$A121,'NSE - NIFTY Index Options'!$B:$B,E$4,'NSE - NIFTY Index Options'!$H:$H,"Monthly*")+SUMIFS('NSE - Other Index Options'!$L:$L,'NSE - Other Index Options'!$C:$C,$A121,'NSE - Other Index Options'!$B:$B,E$4,'NSE - Other Index Options'!$H:$H,"Monthly*"))</f>
        <v/>
      </c>
      <c r="F121" s="26" t="str">
        <f>IF(SUMIFS('NSE - NIFTY Index Options'!$L:$L,'NSE - NIFTY Index Options'!$C:$C,$A121,'NSE - NIFTY Index Options'!$B:$B,F$4,'NSE - NIFTY Index Options'!$H:$H,"Monthly*")+SUMIFS('NSE - Other Index Options'!$L:$L,'NSE - Other Index Options'!$C:$C,$A121,'NSE - Other Index Options'!$B:$B,F$4,'NSE - Other Index Options'!$H:$H,"Monthly*")=0,"",SUMIFS('NSE - NIFTY Index Options'!$L:$L,'NSE - NIFTY Index Options'!$C:$C,$A121,'NSE - NIFTY Index Options'!$B:$B,F$4,'NSE - NIFTY Index Options'!$H:$H,"Monthly*")+SUMIFS('NSE - Other Index Options'!$L:$L,'NSE - Other Index Options'!$C:$C,$A121,'NSE - Other Index Options'!$B:$B,F$4,'NSE - Other Index Options'!$H:$H,"Monthly*"))</f>
        <v/>
      </c>
      <c r="G121" s="26" t="str">
        <f>IF(SUMIFS('NSE - NIFTY Index Options'!$L:$L,'NSE - NIFTY Index Options'!$C:$C,$A121,'NSE - NIFTY Index Options'!$B:$B,G$4,'NSE - NIFTY Index Options'!$H:$H,"Monthly*")+SUMIFS('NSE - Other Index Options'!$L:$L,'NSE - Other Index Options'!$C:$C,$A121,'NSE - Other Index Options'!$B:$B,G$4,'NSE - Other Index Options'!$H:$H,"Monthly*")=0,"",SUMIFS('NSE - NIFTY Index Options'!$L:$L,'NSE - NIFTY Index Options'!$C:$C,$A121,'NSE - NIFTY Index Options'!$B:$B,G$4,'NSE - NIFTY Index Options'!$H:$H,"Monthly*")+SUMIFS('NSE - Other Index Options'!$L:$L,'NSE - Other Index Options'!$C:$C,$A121,'NSE - Other Index Options'!$B:$B,G$4,'NSE - Other Index Options'!$H:$H,"Monthly*"))</f>
        <v/>
      </c>
      <c r="H121" s="26" t="str">
        <f t="shared" si="3"/>
        <v/>
      </c>
    </row>
    <row r="122" spans="1:8" hidden="1" outlineLevel="1">
      <c r="A122" t="s">
        <v>143</v>
      </c>
      <c r="B122" s="26" t="str">
        <f>IF(SUMIFS('NSE - NIFTY Index Options'!$L:$L,'NSE - NIFTY Index Options'!$C:$C,$A122,'NSE - NIFTY Index Options'!$B:$B,B$4,'NSE - NIFTY Index Options'!$H:$H,"Monthly*")+SUMIFS('NSE - Other Index Options'!$L:$L,'NSE - Other Index Options'!$C:$C,$A122,'NSE - Other Index Options'!$B:$B,B$4,'NSE - Other Index Options'!$H:$H,"Monthly*")=0,"",SUMIFS('NSE - NIFTY Index Options'!$L:$L,'NSE - NIFTY Index Options'!$C:$C,$A122,'NSE - NIFTY Index Options'!$B:$B,B$4,'NSE - NIFTY Index Options'!$H:$H,"Monthly*")+SUMIFS('NSE - Other Index Options'!$L:$L,'NSE - Other Index Options'!$C:$C,$A122,'NSE - Other Index Options'!$B:$B,B$4,'NSE - Other Index Options'!$H:$H,"Monthly*"))</f>
        <v/>
      </c>
      <c r="C122" s="26" t="str">
        <f>IF(SUMIFS('NSE - NIFTY Index Options'!$L:$L,'NSE - NIFTY Index Options'!$C:$C,$A122,'NSE - NIFTY Index Options'!$B:$B,C$4,'NSE - NIFTY Index Options'!$H:$H,"Monthly*")+SUMIFS('NSE - Other Index Options'!$L:$L,'NSE - Other Index Options'!$C:$C,$A122,'NSE - Other Index Options'!$B:$B,C$4,'NSE - Other Index Options'!$H:$H,"Monthly*")=0,"",SUMIFS('NSE - NIFTY Index Options'!$L:$L,'NSE - NIFTY Index Options'!$C:$C,$A122,'NSE - NIFTY Index Options'!$B:$B,C$4,'NSE - NIFTY Index Options'!$H:$H,"Monthly*")+SUMIFS('NSE - Other Index Options'!$L:$L,'NSE - Other Index Options'!$C:$C,$A122,'NSE - Other Index Options'!$B:$B,C$4,'NSE - Other Index Options'!$H:$H,"Monthly*"))</f>
        <v/>
      </c>
      <c r="D122" s="26" t="str">
        <f>IF(SUMIFS('NSE - NIFTY Index Options'!$L:$L,'NSE - NIFTY Index Options'!$C:$C,$A122,'NSE - NIFTY Index Options'!$B:$B,D$4,'NSE - NIFTY Index Options'!$H:$H,"Monthly*")+SUMIFS('NSE - Other Index Options'!$L:$L,'NSE - Other Index Options'!$C:$C,$A122,'NSE - Other Index Options'!$B:$B,D$4,'NSE - Other Index Options'!$H:$H,"Monthly*")=0,"",SUMIFS('NSE - NIFTY Index Options'!$L:$L,'NSE - NIFTY Index Options'!$C:$C,$A122,'NSE - NIFTY Index Options'!$B:$B,D$4,'NSE - NIFTY Index Options'!$H:$H,"Monthly*")+SUMIFS('NSE - Other Index Options'!$L:$L,'NSE - Other Index Options'!$C:$C,$A122,'NSE - Other Index Options'!$B:$B,D$4,'NSE - Other Index Options'!$H:$H,"Monthly*"))</f>
        <v/>
      </c>
      <c r="E122" s="26" t="str">
        <f>IF(SUMIFS('NSE - NIFTY Index Options'!$L:$L,'NSE - NIFTY Index Options'!$C:$C,$A122,'NSE - NIFTY Index Options'!$B:$B,E$4,'NSE - NIFTY Index Options'!$H:$H,"Monthly*")+SUMIFS('NSE - Other Index Options'!$L:$L,'NSE - Other Index Options'!$C:$C,$A122,'NSE - Other Index Options'!$B:$B,E$4,'NSE - Other Index Options'!$H:$H,"Monthly*")=0,"",SUMIFS('NSE - NIFTY Index Options'!$L:$L,'NSE - NIFTY Index Options'!$C:$C,$A122,'NSE - NIFTY Index Options'!$B:$B,E$4,'NSE - NIFTY Index Options'!$H:$H,"Monthly*")+SUMIFS('NSE - Other Index Options'!$L:$L,'NSE - Other Index Options'!$C:$C,$A122,'NSE - Other Index Options'!$B:$B,E$4,'NSE - Other Index Options'!$H:$H,"Monthly*"))</f>
        <v/>
      </c>
      <c r="F122" s="26" t="str">
        <f>IF(SUMIFS('NSE - NIFTY Index Options'!$L:$L,'NSE - NIFTY Index Options'!$C:$C,$A122,'NSE - NIFTY Index Options'!$B:$B,F$4,'NSE - NIFTY Index Options'!$H:$H,"Monthly*")+SUMIFS('NSE - Other Index Options'!$L:$L,'NSE - Other Index Options'!$C:$C,$A122,'NSE - Other Index Options'!$B:$B,F$4,'NSE - Other Index Options'!$H:$H,"Monthly*")=0,"",SUMIFS('NSE - NIFTY Index Options'!$L:$L,'NSE - NIFTY Index Options'!$C:$C,$A122,'NSE - NIFTY Index Options'!$B:$B,F$4,'NSE - NIFTY Index Options'!$H:$H,"Monthly*")+SUMIFS('NSE - Other Index Options'!$L:$L,'NSE - Other Index Options'!$C:$C,$A122,'NSE - Other Index Options'!$B:$B,F$4,'NSE - Other Index Options'!$H:$H,"Monthly*"))</f>
        <v/>
      </c>
      <c r="G122" s="26" t="str">
        <f>IF(SUMIFS('NSE - NIFTY Index Options'!$L:$L,'NSE - NIFTY Index Options'!$C:$C,$A122,'NSE - NIFTY Index Options'!$B:$B,G$4,'NSE - NIFTY Index Options'!$H:$H,"Monthly*")+SUMIFS('NSE - Other Index Options'!$L:$L,'NSE - Other Index Options'!$C:$C,$A122,'NSE - Other Index Options'!$B:$B,G$4,'NSE - Other Index Options'!$H:$H,"Monthly*")=0,"",SUMIFS('NSE - NIFTY Index Options'!$L:$L,'NSE - NIFTY Index Options'!$C:$C,$A122,'NSE - NIFTY Index Options'!$B:$B,G$4,'NSE - NIFTY Index Options'!$H:$H,"Monthly*")+SUMIFS('NSE - Other Index Options'!$L:$L,'NSE - Other Index Options'!$C:$C,$A122,'NSE - Other Index Options'!$B:$B,G$4,'NSE - Other Index Options'!$H:$H,"Monthly*"))</f>
        <v/>
      </c>
      <c r="H122" s="26" t="str">
        <f t="shared" si="3"/>
        <v/>
      </c>
    </row>
    <row r="123" spans="1:8" hidden="1" outlineLevel="1">
      <c r="A123" t="s">
        <v>144</v>
      </c>
      <c r="B123" s="26" t="str">
        <f>IF(SUMIFS('NSE - NIFTY Index Options'!$L:$L,'NSE - NIFTY Index Options'!$C:$C,$A123,'NSE - NIFTY Index Options'!$B:$B,B$4,'NSE - NIFTY Index Options'!$H:$H,"Monthly*")+SUMIFS('NSE - Other Index Options'!$L:$L,'NSE - Other Index Options'!$C:$C,$A123,'NSE - Other Index Options'!$B:$B,B$4,'NSE - Other Index Options'!$H:$H,"Monthly*")=0,"",SUMIFS('NSE - NIFTY Index Options'!$L:$L,'NSE - NIFTY Index Options'!$C:$C,$A123,'NSE - NIFTY Index Options'!$B:$B,B$4,'NSE - NIFTY Index Options'!$H:$H,"Monthly*")+SUMIFS('NSE - Other Index Options'!$L:$L,'NSE - Other Index Options'!$C:$C,$A123,'NSE - Other Index Options'!$B:$B,B$4,'NSE - Other Index Options'!$H:$H,"Monthly*"))</f>
        <v/>
      </c>
      <c r="C123" s="26" t="str">
        <f>IF(SUMIFS('NSE - NIFTY Index Options'!$L:$L,'NSE - NIFTY Index Options'!$C:$C,$A123,'NSE - NIFTY Index Options'!$B:$B,C$4,'NSE - NIFTY Index Options'!$H:$H,"Monthly*")+SUMIFS('NSE - Other Index Options'!$L:$L,'NSE - Other Index Options'!$C:$C,$A123,'NSE - Other Index Options'!$B:$B,C$4,'NSE - Other Index Options'!$H:$H,"Monthly*")=0,"",SUMIFS('NSE - NIFTY Index Options'!$L:$L,'NSE - NIFTY Index Options'!$C:$C,$A123,'NSE - NIFTY Index Options'!$B:$B,C$4,'NSE - NIFTY Index Options'!$H:$H,"Monthly*")+SUMIFS('NSE - Other Index Options'!$L:$L,'NSE - Other Index Options'!$C:$C,$A123,'NSE - Other Index Options'!$B:$B,C$4,'NSE - Other Index Options'!$H:$H,"Monthly*"))</f>
        <v/>
      </c>
      <c r="D123" s="26" t="str">
        <f>IF(SUMIFS('NSE - NIFTY Index Options'!$L:$L,'NSE - NIFTY Index Options'!$C:$C,$A123,'NSE - NIFTY Index Options'!$B:$B,D$4,'NSE - NIFTY Index Options'!$H:$H,"Monthly*")+SUMIFS('NSE - Other Index Options'!$L:$L,'NSE - Other Index Options'!$C:$C,$A123,'NSE - Other Index Options'!$B:$B,D$4,'NSE - Other Index Options'!$H:$H,"Monthly*")=0,"",SUMIFS('NSE - NIFTY Index Options'!$L:$L,'NSE - NIFTY Index Options'!$C:$C,$A123,'NSE - NIFTY Index Options'!$B:$B,D$4,'NSE - NIFTY Index Options'!$H:$H,"Monthly*")+SUMIFS('NSE - Other Index Options'!$L:$L,'NSE - Other Index Options'!$C:$C,$A123,'NSE - Other Index Options'!$B:$B,D$4,'NSE - Other Index Options'!$H:$H,"Monthly*"))</f>
        <v/>
      </c>
      <c r="E123" s="26" t="str">
        <f>IF(SUMIFS('NSE - NIFTY Index Options'!$L:$L,'NSE - NIFTY Index Options'!$C:$C,$A123,'NSE - NIFTY Index Options'!$B:$B,E$4,'NSE - NIFTY Index Options'!$H:$H,"Monthly*")+SUMIFS('NSE - Other Index Options'!$L:$L,'NSE - Other Index Options'!$C:$C,$A123,'NSE - Other Index Options'!$B:$B,E$4,'NSE - Other Index Options'!$H:$H,"Monthly*")=0,"",SUMIFS('NSE - NIFTY Index Options'!$L:$L,'NSE - NIFTY Index Options'!$C:$C,$A123,'NSE - NIFTY Index Options'!$B:$B,E$4,'NSE - NIFTY Index Options'!$H:$H,"Monthly*")+SUMIFS('NSE - Other Index Options'!$L:$L,'NSE - Other Index Options'!$C:$C,$A123,'NSE - Other Index Options'!$B:$B,E$4,'NSE - Other Index Options'!$H:$H,"Monthly*"))</f>
        <v/>
      </c>
      <c r="F123" s="26" t="str">
        <f>IF(SUMIFS('NSE - NIFTY Index Options'!$L:$L,'NSE - NIFTY Index Options'!$C:$C,$A123,'NSE - NIFTY Index Options'!$B:$B,F$4,'NSE - NIFTY Index Options'!$H:$H,"Monthly*")+SUMIFS('NSE - Other Index Options'!$L:$L,'NSE - Other Index Options'!$C:$C,$A123,'NSE - Other Index Options'!$B:$B,F$4,'NSE - Other Index Options'!$H:$H,"Monthly*")=0,"",SUMIFS('NSE - NIFTY Index Options'!$L:$L,'NSE - NIFTY Index Options'!$C:$C,$A123,'NSE - NIFTY Index Options'!$B:$B,F$4,'NSE - NIFTY Index Options'!$H:$H,"Monthly*")+SUMIFS('NSE - Other Index Options'!$L:$L,'NSE - Other Index Options'!$C:$C,$A123,'NSE - Other Index Options'!$B:$B,F$4,'NSE - Other Index Options'!$H:$H,"Monthly*"))</f>
        <v/>
      </c>
      <c r="G123" s="26" t="str">
        <f>IF(SUMIFS('NSE - NIFTY Index Options'!$L:$L,'NSE - NIFTY Index Options'!$C:$C,$A123,'NSE - NIFTY Index Options'!$B:$B,G$4,'NSE - NIFTY Index Options'!$H:$H,"Monthly*")+SUMIFS('NSE - Other Index Options'!$L:$L,'NSE - Other Index Options'!$C:$C,$A123,'NSE - Other Index Options'!$B:$B,G$4,'NSE - Other Index Options'!$H:$H,"Monthly*")=0,"",SUMIFS('NSE - NIFTY Index Options'!$L:$L,'NSE - NIFTY Index Options'!$C:$C,$A123,'NSE - NIFTY Index Options'!$B:$B,G$4,'NSE - NIFTY Index Options'!$H:$H,"Monthly*")+SUMIFS('NSE - Other Index Options'!$L:$L,'NSE - Other Index Options'!$C:$C,$A123,'NSE - Other Index Options'!$B:$B,G$4,'NSE - Other Index Options'!$H:$H,"Monthly*"))</f>
        <v/>
      </c>
      <c r="H123" s="26" t="str">
        <f t="shared" si="3"/>
        <v/>
      </c>
    </row>
    <row r="124" spans="1:8" hidden="1" outlineLevel="1">
      <c r="A124" t="s">
        <v>145</v>
      </c>
      <c r="B124" s="26" t="str">
        <f>IF(SUMIFS('NSE - NIFTY Index Options'!$L:$L,'NSE - NIFTY Index Options'!$C:$C,$A124,'NSE - NIFTY Index Options'!$B:$B,B$4,'NSE - NIFTY Index Options'!$H:$H,"Monthly*")+SUMIFS('NSE - Other Index Options'!$L:$L,'NSE - Other Index Options'!$C:$C,$A124,'NSE - Other Index Options'!$B:$B,B$4,'NSE - Other Index Options'!$H:$H,"Monthly*")=0,"",SUMIFS('NSE - NIFTY Index Options'!$L:$L,'NSE - NIFTY Index Options'!$C:$C,$A124,'NSE - NIFTY Index Options'!$B:$B,B$4,'NSE - NIFTY Index Options'!$H:$H,"Monthly*")+SUMIFS('NSE - Other Index Options'!$L:$L,'NSE - Other Index Options'!$C:$C,$A124,'NSE - Other Index Options'!$B:$B,B$4,'NSE - Other Index Options'!$H:$H,"Monthly*"))</f>
        <v/>
      </c>
      <c r="C124" s="26" t="str">
        <f>IF(SUMIFS('NSE - NIFTY Index Options'!$L:$L,'NSE - NIFTY Index Options'!$C:$C,$A124,'NSE - NIFTY Index Options'!$B:$B,C$4,'NSE - NIFTY Index Options'!$H:$H,"Monthly*")+SUMIFS('NSE - Other Index Options'!$L:$L,'NSE - Other Index Options'!$C:$C,$A124,'NSE - Other Index Options'!$B:$B,C$4,'NSE - Other Index Options'!$H:$H,"Monthly*")=0,"",SUMIFS('NSE - NIFTY Index Options'!$L:$L,'NSE - NIFTY Index Options'!$C:$C,$A124,'NSE - NIFTY Index Options'!$B:$B,C$4,'NSE - NIFTY Index Options'!$H:$H,"Monthly*")+SUMIFS('NSE - Other Index Options'!$L:$L,'NSE - Other Index Options'!$C:$C,$A124,'NSE - Other Index Options'!$B:$B,C$4,'NSE - Other Index Options'!$H:$H,"Monthly*"))</f>
        <v/>
      </c>
      <c r="D124" s="26" t="str">
        <f>IF(SUMIFS('NSE - NIFTY Index Options'!$L:$L,'NSE - NIFTY Index Options'!$C:$C,$A124,'NSE - NIFTY Index Options'!$B:$B,D$4,'NSE - NIFTY Index Options'!$H:$H,"Monthly*")+SUMIFS('NSE - Other Index Options'!$L:$L,'NSE - Other Index Options'!$C:$C,$A124,'NSE - Other Index Options'!$B:$B,D$4,'NSE - Other Index Options'!$H:$H,"Monthly*")=0,"",SUMIFS('NSE - NIFTY Index Options'!$L:$L,'NSE - NIFTY Index Options'!$C:$C,$A124,'NSE - NIFTY Index Options'!$B:$B,D$4,'NSE - NIFTY Index Options'!$H:$H,"Monthly*")+SUMIFS('NSE - Other Index Options'!$L:$L,'NSE - Other Index Options'!$C:$C,$A124,'NSE - Other Index Options'!$B:$B,D$4,'NSE - Other Index Options'!$H:$H,"Monthly*"))</f>
        <v/>
      </c>
      <c r="E124" s="26" t="str">
        <f>IF(SUMIFS('NSE - NIFTY Index Options'!$L:$L,'NSE - NIFTY Index Options'!$C:$C,$A124,'NSE - NIFTY Index Options'!$B:$B,E$4,'NSE - NIFTY Index Options'!$H:$H,"Monthly*")+SUMIFS('NSE - Other Index Options'!$L:$L,'NSE - Other Index Options'!$C:$C,$A124,'NSE - Other Index Options'!$B:$B,E$4,'NSE - Other Index Options'!$H:$H,"Monthly*")=0,"",SUMIFS('NSE - NIFTY Index Options'!$L:$L,'NSE - NIFTY Index Options'!$C:$C,$A124,'NSE - NIFTY Index Options'!$B:$B,E$4,'NSE - NIFTY Index Options'!$H:$H,"Monthly*")+SUMIFS('NSE - Other Index Options'!$L:$L,'NSE - Other Index Options'!$C:$C,$A124,'NSE - Other Index Options'!$B:$B,E$4,'NSE - Other Index Options'!$H:$H,"Monthly*"))</f>
        <v/>
      </c>
      <c r="F124" s="26" t="str">
        <f>IF(SUMIFS('NSE - NIFTY Index Options'!$L:$L,'NSE - NIFTY Index Options'!$C:$C,$A124,'NSE - NIFTY Index Options'!$B:$B,F$4,'NSE - NIFTY Index Options'!$H:$H,"Monthly*")+SUMIFS('NSE - Other Index Options'!$L:$L,'NSE - Other Index Options'!$C:$C,$A124,'NSE - Other Index Options'!$B:$B,F$4,'NSE - Other Index Options'!$H:$H,"Monthly*")=0,"",SUMIFS('NSE - NIFTY Index Options'!$L:$L,'NSE - NIFTY Index Options'!$C:$C,$A124,'NSE - NIFTY Index Options'!$B:$B,F$4,'NSE - NIFTY Index Options'!$H:$H,"Monthly*")+SUMIFS('NSE - Other Index Options'!$L:$L,'NSE - Other Index Options'!$C:$C,$A124,'NSE - Other Index Options'!$B:$B,F$4,'NSE - Other Index Options'!$H:$H,"Monthly*"))</f>
        <v/>
      </c>
      <c r="G124" s="26" t="str">
        <f>IF(SUMIFS('NSE - NIFTY Index Options'!$L:$L,'NSE - NIFTY Index Options'!$C:$C,$A124,'NSE - NIFTY Index Options'!$B:$B,G$4,'NSE - NIFTY Index Options'!$H:$H,"Monthly*")+SUMIFS('NSE - Other Index Options'!$L:$L,'NSE - Other Index Options'!$C:$C,$A124,'NSE - Other Index Options'!$B:$B,G$4,'NSE - Other Index Options'!$H:$H,"Monthly*")=0,"",SUMIFS('NSE - NIFTY Index Options'!$L:$L,'NSE - NIFTY Index Options'!$C:$C,$A124,'NSE - NIFTY Index Options'!$B:$B,G$4,'NSE - NIFTY Index Options'!$H:$H,"Monthly*")+SUMIFS('NSE - Other Index Options'!$L:$L,'NSE - Other Index Options'!$C:$C,$A124,'NSE - Other Index Options'!$B:$B,G$4,'NSE - Other Index Options'!$H:$H,"Monthly*"))</f>
        <v/>
      </c>
      <c r="H124" s="26" t="str">
        <f t="shared" si="3"/>
        <v/>
      </c>
    </row>
    <row r="125" spans="1:8" hidden="1" outlineLevel="1">
      <c r="A125" t="s">
        <v>146</v>
      </c>
      <c r="B125" s="26" t="str">
        <f>IF(SUMIFS('NSE - NIFTY Index Options'!$L:$L,'NSE - NIFTY Index Options'!$C:$C,$A125,'NSE - NIFTY Index Options'!$B:$B,B$4,'NSE - NIFTY Index Options'!$H:$H,"Monthly*")+SUMIFS('NSE - Other Index Options'!$L:$L,'NSE - Other Index Options'!$C:$C,$A125,'NSE - Other Index Options'!$B:$B,B$4,'NSE - Other Index Options'!$H:$H,"Monthly*")=0,"",SUMIFS('NSE - NIFTY Index Options'!$L:$L,'NSE - NIFTY Index Options'!$C:$C,$A125,'NSE - NIFTY Index Options'!$B:$B,B$4,'NSE - NIFTY Index Options'!$H:$H,"Monthly*")+SUMIFS('NSE - Other Index Options'!$L:$L,'NSE - Other Index Options'!$C:$C,$A125,'NSE - Other Index Options'!$B:$B,B$4,'NSE - Other Index Options'!$H:$H,"Monthly*"))</f>
        <v/>
      </c>
      <c r="C125" s="26" t="str">
        <f>IF(SUMIFS('NSE - NIFTY Index Options'!$L:$L,'NSE - NIFTY Index Options'!$C:$C,$A125,'NSE - NIFTY Index Options'!$B:$B,C$4,'NSE - NIFTY Index Options'!$H:$H,"Monthly*")+SUMIFS('NSE - Other Index Options'!$L:$L,'NSE - Other Index Options'!$C:$C,$A125,'NSE - Other Index Options'!$B:$B,C$4,'NSE - Other Index Options'!$H:$H,"Monthly*")=0,"",SUMIFS('NSE - NIFTY Index Options'!$L:$L,'NSE - NIFTY Index Options'!$C:$C,$A125,'NSE - NIFTY Index Options'!$B:$B,C$4,'NSE - NIFTY Index Options'!$H:$H,"Monthly*")+SUMIFS('NSE - Other Index Options'!$L:$L,'NSE - Other Index Options'!$C:$C,$A125,'NSE - Other Index Options'!$B:$B,C$4,'NSE - Other Index Options'!$H:$H,"Monthly*"))</f>
        <v/>
      </c>
      <c r="D125" s="26" t="str">
        <f>IF(SUMIFS('NSE - NIFTY Index Options'!$L:$L,'NSE - NIFTY Index Options'!$C:$C,$A125,'NSE - NIFTY Index Options'!$B:$B,D$4,'NSE - NIFTY Index Options'!$H:$H,"Monthly*")+SUMIFS('NSE - Other Index Options'!$L:$L,'NSE - Other Index Options'!$C:$C,$A125,'NSE - Other Index Options'!$B:$B,D$4,'NSE - Other Index Options'!$H:$H,"Monthly*")=0,"",SUMIFS('NSE - NIFTY Index Options'!$L:$L,'NSE - NIFTY Index Options'!$C:$C,$A125,'NSE - NIFTY Index Options'!$B:$B,D$4,'NSE - NIFTY Index Options'!$H:$H,"Monthly*")+SUMIFS('NSE - Other Index Options'!$L:$L,'NSE - Other Index Options'!$C:$C,$A125,'NSE - Other Index Options'!$B:$B,D$4,'NSE - Other Index Options'!$H:$H,"Monthly*"))</f>
        <v/>
      </c>
      <c r="E125" s="26" t="str">
        <f>IF(SUMIFS('NSE - NIFTY Index Options'!$L:$L,'NSE - NIFTY Index Options'!$C:$C,$A125,'NSE - NIFTY Index Options'!$B:$B,E$4,'NSE - NIFTY Index Options'!$H:$H,"Monthly*")+SUMIFS('NSE - Other Index Options'!$L:$L,'NSE - Other Index Options'!$C:$C,$A125,'NSE - Other Index Options'!$B:$B,E$4,'NSE - Other Index Options'!$H:$H,"Monthly*")=0,"",SUMIFS('NSE - NIFTY Index Options'!$L:$L,'NSE - NIFTY Index Options'!$C:$C,$A125,'NSE - NIFTY Index Options'!$B:$B,E$4,'NSE - NIFTY Index Options'!$H:$H,"Monthly*")+SUMIFS('NSE - Other Index Options'!$L:$L,'NSE - Other Index Options'!$C:$C,$A125,'NSE - Other Index Options'!$B:$B,E$4,'NSE - Other Index Options'!$H:$H,"Monthly*"))</f>
        <v/>
      </c>
      <c r="F125" s="26" t="str">
        <f>IF(SUMIFS('NSE - NIFTY Index Options'!$L:$L,'NSE - NIFTY Index Options'!$C:$C,$A125,'NSE - NIFTY Index Options'!$B:$B,F$4,'NSE - NIFTY Index Options'!$H:$H,"Monthly*")+SUMIFS('NSE - Other Index Options'!$L:$L,'NSE - Other Index Options'!$C:$C,$A125,'NSE - Other Index Options'!$B:$B,F$4,'NSE - Other Index Options'!$H:$H,"Monthly*")=0,"",SUMIFS('NSE - NIFTY Index Options'!$L:$L,'NSE - NIFTY Index Options'!$C:$C,$A125,'NSE - NIFTY Index Options'!$B:$B,F$4,'NSE - NIFTY Index Options'!$H:$H,"Monthly*")+SUMIFS('NSE - Other Index Options'!$L:$L,'NSE - Other Index Options'!$C:$C,$A125,'NSE - Other Index Options'!$B:$B,F$4,'NSE - Other Index Options'!$H:$H,"Monthly*"))</f>
        <v/>
      </c>
      <c r="G125" s="26" t="str">
        <f>IF(SUMIFS('NSE - NIFTY Index Options'!$L:$L,'NSE - NIFTY Index Options'!$C:$C,$A125,'NSE - NIFTY Index Options'!$B:$B,G$4,'NSE - NIFTY Index Options'!$H:$H,"Monthly*")+SUMIFS('NSE - Other Index Options'!$L:$L,'NSE - Other Index Options'!$C:$C,$A125,'NSE - Other Index Options'!$B:$B,G$4,'NSE - Other Index Options'!$H:$H,"Monthly*")=0,"",SUMIFS('NSE - NIFTY Index Options'!$L:$L,'NSE - NIFTY Index Options'!$C:$C,$A125,'NSE - NIFTY Index Options'!$B:$B,G$4,'NSE - NIFTY Index Options'!$H:$H,"Monthly*")+SUMIFS('NSE - Other Index Options'!$L:$L,'NSE - Other Index Options'!$C:$C,$A125,'NSE - Other Index Options'!$B:$B,G$4,'NSE - Other Index Options'!$H:$H,"Monthly*"))</f>
        <v/>
      </c>
      <c r="H125" s="26" t="str">
        <f t="shared" si="3"/>
        <v/>
      </c>
    </row>
    <row r="126" spans="1:8" hidden="1" outlineLevel="1">
      <c r="A126" t="s">
        <v>147</v>
      </c>
      <c r="B126" s="26" t="str">
        <f>IF(SUMIFS('NSE - NIFTY Index Options'!$L:$L,'NSE - NIFTY Index Options'!$C:$C,$A126,'NSE - NIFTY Index Options'!$B:$B,B$4,'NSE - NIFTY Index Options'!$H:$H,"Monthly*")+SUMIFS('NSE - Other Index Options'!$L:$L,'NSE - Other Index Options'!$C:$C,$A126,'NSE - Other Index Options'!$B:$B,B$4,'NSE - Other Index Options'!$H:$H,"Monthly*")=0,"",SUMIFS('NSE - NIFTY Index Options'!$L:$L,'NSE - NIFTY Index Options'!$C:$C,$A126,'NSE - NIFTY Index Options'!$B:$B,B$4,'NSE - NIFTY Index Options'!$H:$H,"Monthly*")+SUMIFS('NSE - Other Index Options'!$L:$L,'NSE - Other Index Options'!$C:$C,$A126,'NSE - Other Index Options'!$B:$B,B$4,'NSE - Other Index Options'!$H:$H,"Monthly*"))</f>
        <v/>
      </c>
      <c r="C126" s="26" t="str">
        <f>IF(SUMIFS('NSE - NIFTY Index Options'!$L:$L,'NSE - NIFTY Index Options'!$C:$C,$A126,'NSE - NIFTY Index Options'!$B:$B,C$4,'NSE - NIFTY Index Options'!$H:$H,"Monthly*")+SUMIFS('NSE - Other Index Options'!$L:$L,'NSE - Other Index Options'!$C:$C,$A126,'NSE - Other Index Options'!$B:$B,C$4,'NSE - Other Index Options'!$H:$H,"Monthly*")=0,"",SUMIFS('NSE - NIFTY Index Options'!$L:$L,'NSE - NIFTY Index Options'!$C:$C,$A126,'NSE - NIFTY Index Options'!$B:$B,C$4,'NSE - NIFTY Index Options'!$H:$H,"Monthly*")+SUMIFS('NSE - Other Index Options'!$L:$L,'NSE - Other Index Options'!$C:$C,$A126,'NSE - Other Index Options'!$B:$B,C$4,'NSE - Other Index Options'!$H:$H,"Monthly*"))</f>
        <v/>
      </c>
      <c r="D126" s="26" t="str">
        <f>IF(SUMIFS('NSE - NIFTY Index Options'!$L:$L,'NSE - NIFTY Index Options'!$C:$C,$A126,'NSE - NIFTY Index Options'!$B:$B,D$4,'NSE - NIFTY Index Options'!$H:$H,"Monthly*")+SUMIFS('NSE - Other Index Options'!$L:$L,'NSE - Other Index Options'!$C:$C,$A126,'NSE - Other Index Options'!$B:$B,D$4,'NSE - Other Index Options'!$H:$H,"Monthly*")=0,"",SUMIFS('NSE - NIFTY Index Options'!$L:$L,'NSE - NIFTY Index Options'!$C:$C,$A126,'NSE - NIFTY Index Options'!$B:$B,D$4,'NSE - NIFTY Index Options'!$H:$H,"Monthly*")+SUMIFS('NSE - Other Index Options'!$L:$L,'NSE - Other Index Options'!$C:$C,$A126,'NSE - Other Index Options'!$B:$B,D$4,'NSE - Other Index Options'!$H:$H,"Monthly*"))</f>
        <v/>
      </c>
      <c r="E126" s="26" t="str">
        <f>IF(SUMIFS('NSE - NIFTY Index Options'!$L:$L,'NSE - NIFTY Index Options'!$C:$C,$A126,'NSE - NIFTY Index Options'!$B:$B,E$4,'NSE - NIFTY Index Options'!$H:$H,"Monthly*")+SUMIFS('NSE - Other Index Options'!$L:$L,'NSE - Other Index Options'!$C:$C,$A126,'NSE - Other Index Options'!$B:$B,E$4,'NSE - Other Index Options'!$H:$H,"Monthly*")=0,"",SUMIFS('NSE - NIFTY Index Options'!$L:$L,'NSE - NIFTY Index Options'!$C:$C,$A126,'NSE - NIFTY Index Options'!$B:$B,E$4,'NSE - NIFTY Index Options'!$H:$H,"Monthly*")+SUMIFS('NSE - Other Index Options'!$L:$L,'NSE - Other Index Options'!$C:$C,$A126,'NSE - Other Index Options'!$B:$B,E$4,'NSE - Other Index Options'!$H:$H,"Monthly*"))</f>
        <v/>
      </c>
      <c r="F126" s="26" t="str">
        <f>IF(SUMIFS('NSE - NIFTY Index Options'!$L:$L,'NSE - NIFTY Index Options'!$C:$C,$A126,'NSE - NIFTY Index Options'!$B:$B,F$4,'NSE - NIFTY Index Options'!$H:$H,"Monthly*")+SUMIFS('NSE - Other Index Options'!$L:$L,'NSE - Other Index Options'!$C:$C,$A126,'NSE - Other Index Options'!$B:$B,F$4,'NSE - Other Index Options'!$H:$H,"Monthly*")=0,"",SUMIFS('NSE - NIFTY Index Options'!$L:$L,'NSE - NIFTY Index Options'!$C:$C,$A126,'NSE - NIFTY Index Options'!$B:$B,F$4,'NSE - NIFTY Index Options'!$H:$H,"Monthly*")+SUMIFS('NSE - Other Index Options'!$L:$L,'NSE - Other Index Options'!$C:$C,$A126,'NSE - Other Index Options'!$B:$B,F$4,'NSE - Other Index Options'!$H:$H,"Monthly*"))</f>
        <v/>
      </c>
      <c r="G126" s="26" t="str">
        <f>IF(SUMIFS('NSE - NIFTY Index Options'!$L:$L,'NSE - NIFTY Index Options'!$C:$C,$A126,'NSE - NIFTY Index Options'!$B:$B,G$4,'NSE - NIFTY Index Options'!$H:$H,"Monthly*")+SUMIFS('NSE - Other Index Options'!$L:$L,'NSE - Other Index Options'!$C:$C,$A126,'NSE - Other Index Options'!$B:$B,G$4,'NSE - Other Index Options'!$H:$H,"Monthly*")=0,"",SUMIFS('NSE - NIFTY Index Options'!$L:$L,'NSE - NIFTY Index Options'!$C:$C,$A126,'NSE - NIFTY Index Options'!$B:$B,G$4,'NSE - NIFTY Index Options'!$H:$H,"Monthly*")+SUMIFS('NSE - Other Index Options'!$L:$L,'NSE - Other Index Options'!$C:$C,$A126,'NSE - Other Index Options'!$B:$B,G$4,'NSE - Other Index Options'!$H:$H,"Monthly*"))</f>
        <v/>
      </c>
      <c r="H126" s="26" t="str">
        <f t="shared" si="3"/>
        <v/>
      </c>
    </row>
    <row r="127" spans="1:8" hidden="1" outlineLevel="1">
      <c r="A127" t="s">
        <v>148</v>
      </c>
      <c r="B127" s="26" t="str">
        <f>IF(SUMIFS('NSE - NIFTY Index Options'!$L:$L,'NSE - NIFTY Index Options'!$C:$C,$A127,'NSE - NIFTY Index Options'!$B:$B,B$4,'NSE - NIFTY Index Options'!$H:$H,"Monthly*")+SUMIFS('NSE - Other Index Options'!$L:$L,'NSE - Other Index Options'!$C:$C,$A127,'NSE - Other Index Options'!$B:$B,B$4,'NSE - Other Index Options'!$H:$H,"Monthly*")=0,"",SUMIFS('NSE - NIFTY Index Options'!$L:$L,'NSE - NIFTY Index Options'!$C:$C,$A127,'NSE - NIFTY Index Options'!$B:$B,B$4,'NSE - NIFTY Index Options'!$H:$H,"Monthly*")+SUMIFS('NSE - Other Index Options'!$L:$L,'NSE - Other Index Options'!$C:$C,$A127,'NSE - Other Index Options'!$B:$B,B$4,'NSE - Other Index Options'!$H:$H,"Monthly*"))</f>
        <v/>
      </c>
      <c r="C127" s="26" t="str">
        <f>IF(SUMIFS('NSE - NIFTY Index Options'!$L:$L,'NSE - NIFTY Index Options'!$C:$C,$A127,'NSE - NIFTY Index Options'!$B:$B,C$4,'NSE - NIFTY Index Options'!$H:$H,"Monthly*")+SUMIFS('NSE - Other Index Options'!$L:$L,'NSE - Other Index Options'!$C:$C,$A127,'NSE - Other Index Options'!$B:$B,C$4,'NSE - Other Index Options'!$H:$H,"Monthly*")=0,"",SUMIFS('NSE - NIFTY Index Options'!$L:$L,'NSE - NIFTY Index Options'!$C:$C,$A127,'NSE - NIFTY Index Options'!$B:$B,C$4,'NSE - NIFTY Index Options'!$H:$H,"Monthly*")+SUMIFS('NSE - Other Index Options'!$L:$L,'NSE - Other Index Options'!$C:$C,$A127,'NSE - Other Index Options'!$B:$B,C$4,'NSE - Other Index Options'!$H:$H,"Monthly*"))</f>
        <v/>
      </c>
      <c r="D127" s="26" t="str">
        <f>IF(SUMIFS('NSE - NIFTY Index Options'!$L:$L,'NSE - NIFTY Index Options'!$C:$C,$A127,'NSE - NIFTY Index Options'!$B:$B,D$4,'NSE - NIFTY Index Options'!$H:$H,"Monthly*")+SUMIFS('NSE - Other Index Options'!$L:$L,'NSE - Other Index Options'!$C:$C,$A127,'NSE - Other Index Options'!$B:$B,D$4,'NSE - Other Index Options'!$H:$H,"Monthly*")=0,"",SUMIFS('NSE - NIFTY Index Options'!$L:$L,'NSE - NIFTY Index Options'!$C:$C,$A127,'NSE - NIFTY Index Options'!$B:$B,D$4,'NSE - NIFTY Index Options'!$H:$H,"Monthly*")+SUMIFS('NSE - Other Index Options'!$L:$L,'NSE - Other Index Options'!$C:$C,$A127,'NSE - Other Index Options'!$B:$B,D$4,'NSE - Other Index Options'!$H:$H,"Monthly*"))</f>
        <v/>
      </c>
      <c r="E127" s="26" t="str">
        <f>IF(SUMIFS('NSE - NIFTY Index Options'!$L:$L,'NSE - NIFTY Index Options'!$C:$C,$A127,'NSE - NIFTY Index Options'!$B:$B,E$4,'NSE - NIFTY Index Options'!$H:$H,"Monthly*")+SUMIFS('NSE - Other Index Options'!$L:$L,'NSE - Other Index Options'!$C:$C,$A127,'NSE - Other Index Options'!$B:$B,E$4,'NSE - Other Index Options'!$H:$H,"Monthly*")=0,"",SUMIFS('NSE - NIFTY Index Options'!$L:$L,'NSE - NIFTY Index Options'!$C:$C,$A127,'NSE - NIFTY Index Options'!$B:$B,E$4,'NSE - NIFTY Index Options'!$H:$H,"Monthly*")+SUMIFS('NSE - Other Index Options'!$L:$L,'NSE - Other Index Options'!$C:$C,$A127,'NSE - Other Index Options'!$B:$B,E$4,'NSE - Other Index Options'!$H:$H,"Monthly*"))</f>
        <v/>
      </c>
      <c r="F127" s="26" t="str">
        <f>IF(SUMIFS('NSE - NIFTY Index Options'!$L:$L,'NSE - NIFTY Index Options'!$C:$C,$A127,'NSE - NIFTY Index Options'!$B:$B,F$4,'NSE - NIFTY Index Options'!$H:$H,"Monthly*")+SUMIFS('NSE - Other Index Options'!$L:$L,'NSE - Other Index Options'!$C:$C,$A127,'NSE - Other Index Options'!$B:$B,F$4,'NSE - Other Index Options'!$H:$H,"Monthly*")=0,"",SUMIFS('NSE - NIFTY Index Options'!$L:$L,'NSE - NIFTY Index Options'!$C:$C,$A127,'NSE - NIFTY Index Options'!$B:$B,F$4,'NSE - NIFTY Index Options'!$H:$H,"Monthly*")+SUMIFS('NSE - Other Index Options'!$L:$L,'NSE - Other Index Options'!$C:$C,$A127,'NSE - Other Index Options'!$B:$B,F$4,'NSE - Other Index Options'!$H:$H,"Monthly*"))</f>
        <v/>
      </c>
      <c r="G127" s="26" t="str">
        <f>IF(SUMIFS('NSE - NIFTY Index Options'!$L:$L,'NSE - NIFTY Index Options'!$C:$C,$A127,'NSE - NIFTY Index Options'!$B:$B,G$4,'NSE - NIFTY Index Options'!$H:$H,"Monthly*")+SUMIFS('NSE - Other Index Options'!$L:$L,'NSE - Other Index Options'!$C:$C,$A127,'NSE - Other Index Options'!$B:$B,G$4,'NSE - Other Index Options'!$H:$H,"Monthly*")=0,"",SUMIFS('NSE - NIFTY Index Options'!$L:$L,'NSE - NIFTY Index Options'!$C:$C,$A127,'NSE - NIFTY Index Options'!$B:$B,G$4,'NSE - NIFTY Index Options'!$H:$H,"Monthly*")+SUMIFS('NSE - Other Index Options'!$L:$L,'NSE - Other Index Options'!$C:$C,$A127,'NSE - Other Index Options'!$B:$B,G$4,'NSE - Other Index Options'!$H:$H,"Monthly*"))</f>
        <v/>
      </c>
      <c r="H127" s="26" t="str">
        <f t="shared" si="3"/>
        <v/>
      </c>
    </row>
    <row r="128" spans="1:8" hidden="1" outlineLevel="1">
      <c r="A128" t="s">
        <v>149</v>
      </c>
      <c r="B128" s="26" t="str">
        <f>IF(SUMIFS('NSE - NIFTY Index Options'!$L:$L,'NSE - NIFTY Index Options'!$C:$C,$A128,'NSE - NIFTY Index Options'!$B:$B,B$4,'NSE - NIFTY Index Options'!$H:$H,"Monthly*")+SUMIFS('NSE - Other Index Options'!$L:$L,'NSE - Other Index Options'!$C:$C,$A128,'NSE - Other Index Options'!$B:$B,B$4,'NSE - Other Index Options'!$H:$H,"Monthly*")=0,"",SUMIFS('NSE - NIFTY Index Options'!$L:$L,'NSE - NIFTY Index Options'!$C:$C,$A128,'NSE - NIFTY Index Options'!$B:$B,B$4,'NSE - NIFTY Index Options'!$H:$H,"Monthly*")+SUMIFS('NSE - Other Index Options'!$L:$L,'NSE - Other Index Options'!$C:$C,$A128,'NSE - Other Index Options'!$B:$B,B$4,'NSE - Other Index Options'!$H:$H,"Monthly*"))</f>
        <v/>
      </c>
      <c r="C128" s="26" t="str">
        <f>IF(SUMIFS('NSE - NIFTY Index Options'!$L:$L,'NSE - NIFTY Index Options'!$C:$C,$A128,'NSE - NIFTY Index Options'!$B:$B,C$4,'NSE - NIFTY Index Options'!$H:$H,"Monthly*")+SUMIFS('NSE - Other Index Options'!$L:$L,'NSE - Other Index Options'!$C:$C,$A128,'NSE - Other Index Options'!$B:$B,C$4,'NSE - Other Index Options'!$H:$H,"Monthly*")=0,"",SUMIFS('NSE - NIFTY Index Options'!$L:$L,'NSE - NIFTY Index Options'!$C:$C,$A128,'NSE - NIFTY Index Options'!$B:$B,C$4,'NSE - NIFTY Index Options'!$H:$H,"Monthly*")+SUMIFS('NSE - Other Index Options'!$L:$L,'NSE - Other Index Options'!$C:$C,$A128,'NSE - Other Index Options'!$B:$B,C$4,'NSE - Other Index Options'!$H:$H,"Monthly*"))</f>
        <v/>
      </c>
      <c r="D128" s="26" t="str">
        <f>IF(SUMIFS('NSE - NIFTY Index Options'!$L:$L,'NSE - NIFTY Index Options'!$C:$C,$A128,'NSE - NIFTY Index Options'!$B:$B,D$4,'NSE - NIFTY Index Options'!$H:$H,"Monthly*")+SUMIFS('NSE - Other Index Options'!$L:$L,'NSE - Other Index Options'!$C:$C,$A128,'NSE - Other Index Options'!$B:$B,D$4,'NSE - Other Index Options'!$H:$H,"Monthly*")=0,"",SUMIFS('NSE - NIFTY Index Options'!$L:$L,'NSE - NIFTY Index Options'!$C:$C,$A128,'NSE - NIFTY Index Options'!$B:$B,D$4,'NSE - NIFTY Index Options'!$H:$H,"Monthly*")+SUMIFS('NSE - Other Index Options'!$L:$L,'NSE - Other Index Options'!$C:$C,$A128,'NSE - Other Index Options'!$B:$B,D$4,'NSE - Other Index Options'!$H:$H,"Monthly*"))</f>
        <v/>
      </c>
      <c r="E128" s="26" t="str">
        <f>IF(SUMIFS('NSE - NIFTY Index Options'!$L:$L,'NSE - NIFTY Index Options'!$C:$C,$A128,'NSE - NIFTY Index Options'!$B:$B,E$4,'NSE - NIFTY Index Options'!$H:$H,"Monthly*")+SUMIFS('NSE - Other Index Options'!$L:$L,'NSE - Other Index Options'!$C:$C,$A128,'NSE - Other Index Options'!$B:$B,E$4,'NSE - Other Index Options'!$H:$H,"Monthly*")=0,"",SUMIFS('NSE - NIFTY Index Options'!$L:$L,'NSE - NIFTY Index Options'!$C:$C,$A128,'NSE - NIFTY Index Options'!$B:$B,E$4,'NSE - NIFTY Index Options'!$H:$H,"Monthly*")+SUMIFS('NSE - Other Index Options'!$L:$L,'NSE - Other Index Options'!$C:$C,$A128,'NSE - Other Index Options'!$B:$B,E$4,'NSE - Other Index Options'!$H:$H,"Monthly*"))</f>
        <v/>
      </c>
      <c r="F128" s="26" t="str">
        <f>IF(SUMIFS('NSE - NIFTY Index Options'!$L:$L,'NSE - NIFTY Index Options'!$C:$C,$A128,'NSE - NIFTY Index Options'!$B:$B,F$4,'NSE - NIFTY Index Options'!$H:$H,"Monthly*")+SUMIFS('NSE - Other Index Options'!$L:$L,'NSE - Other Index Options'!$C:$C,$A128,'NSE - Other Index Options'!$B:$B,F$4,'NSE - Other Index Options'!$H:$H,"Monthly*")=0,"",SUMIFS('NSE - NIFTY Index Options'!$L:$L,'NSE - NIFTY Index Options'!$C:$C,$A128,'NSE - NIFTY Index Options'!$B:$B,F$4,'NSE - NIFTY Index Options'!$H:$H,"Monthly*")+SUMIFS('NSE - Other Index Options'!$L:$L,'NSE - Other Index Options'!$C:$C,$A128,'NSE - Other Index Options'!$B:$B,F$4,'NSE - Other Index Options'!$H:$H,"Monthly*"))</f>
        <v/>
      </c>
      <c r="G128" s="26" t="str">
        <f>IF(SUMIFS('NSE - NIFTY Index Options'!$L:$L,'NSE - NIFTY Index Options'!$C:$C,$A128,'NSE - NIFTY Index Options'!$B:$B,G$4,'NSE - NIFTY Index Options'!$H:$H,"Monthly*")+SUMIFS('NSE - Other Index Options'!$L:$L,'NSE - Other Index Options'!$C:$C,$A128,'NSE - Other Index Options'!$B:$B,G$4,'NSE - Other Index Options'!$H:$H,"Monthly*")=0,"",SUMIFS('NSE - NIFTY Index Options'!$L:$L,'NSE - NIFTY Index Options'!$C:$C,$A128,'NSE - NIFTY Index Options'!$B:$B,G$4,'NSE - NIFTY Index Options'!$H:$H,"Monthly*")+SUMIFS('NSE - Other Index Options'!$L:$L,'NSE - Other Index Options'!$C:$C,$A128,'NSE - Other Index Options'!$B:$B,G$4,'NSE - Other Index Options'!$H:$H,"Monthly*"))</f>
        <v/>
      </c>
      <c r="H128" s="26" t="str">
        <f t="shared" si="3"/>
        <v/>
      </c>
    </row>
    <row r="129" spans="1:8" hidden="1" outlineLevel="1">
      <c r="A129" t="s">
        <v>150</v>
      </c>
      <c r="B129" s="26" t="str">
        <f>IF(SUMIFS('NSE - NIFTY Index Options'!$L:$L,'NSE - NIFTY Index Options'!$C:$C,$A129,'NSE - NIFTY Index Options'!$B:$B,B$4,'NSE - NIFTY Index Options'!$H:$H,"Monthly*")+SUMIFS('NSE - Other Index Options'!$L:$L,'NSE - Other Index Options'!$C:$C,$A129,'NSE - Other Index Options'!$B:$B,B$4,'NSE - Other Index Options'!$H:$H,"Monthly*")=0,"",SUMIFS('NSE - NIFTY Index Options'!$L:$L,'NSE - NIFTY Index Options'!$C:$C,$A129,'NSE - NIFTY Index Options'!$B:$B,B$4,'NSE - NIFTY Index Options'!$H:$H,"Monthly*")+SUMIFS('NSE - Other Index Options'!$L:$L,'NSE - Other Index Options'!$C:$C,$A129,'NSE - Other Index Options'!$B:$B,B$4,'NSE - Other Index Options'!$H:$H,"Monthly*"))</f>
        <v/>
      </c>
      <c r="C129" s="26" t="str">
        <f>IF(SUMIFS('NSE - NIFTY Index Options'!$L:$L,'NSE - NIFTY Index Options'!$C:$C,$A129,'NSE - NIFTY Index Options'!$B:$B,C$4,'NSE - NIFTY Index Options'!$H:$H,"Monthly*")+SUMIFS('NSE - Other Index Options'!$L:$L,'NSE - Other Index Options'!$C:$C,$A129,'NSE - Other Index Options'!$B:$B,C$4,'NSE - Other Index Options'!$H:$H,"Monthly*")=0,"",SUMIFS('NSE - NIFTY Index Options'!$L:$L,'NSE - NIFTY Index Options'!$C:$C,$A129,'NSE - NIFTY Index Options'!$B:$B,C$4,'NSE - NIFTY Index Options'!$H:$H,"Monthly*")+SUMIFS('NSE - Other Index Options'!$L:$L,'NSE - Other Index Options'!$C:$C,$A129,'NSE - Other Index Options'!$B:$B,C$4,'NSE - Other Index Options'!$H:$H,"Monthly*"))</f>
        <v/>
      </c>
      <c r="D129" s="26" t="str">
        <f>IF(SUMIFS('NSE - NIFTY Index Options'!$L:$L,'NSE - NIFTY Index Options'!$C:$C,$A129,'NSE - NIFTY Index Options'!$B:$B,D$4,'NSE - NIFTY Index Options'!$H:$H,"Monthly*")+SUMIFS('NSE - Other Index Options'!$L:$L,'NSE - Other Index Options'!$C:$C,$A129,'NSE - Other Index Options'!$B:$B,D$4,'NSE - Other Index Options'!$H:$H,"Monthly*")=0,"",SUMIFS('NSE - NIFTY Index Options'!$L:$L,'NSE - NIFTY Index Options'!$C:$C,$A129,'NSE - NIFTY Index Options'!$B:$B,D$4,'NSE - NIFTY Index Options'!$H:$H,"Monthly*")+SUMIFS('NSE - Other Index Options'!$L:$L,'NSE - Other Index Options'!$C:$C,$A129,'NSE - Other Index Options'!$B:$B,D$4,'NSE - Other Index Options'!$H:$H,"Monthly*"))</f>
        <v/>
      </c>
      <c r="E129" s="26" t="str">
        <f>IF(SUMIFS('NSE - NIFTY Index Options'!$L:$L,'NSE - NIFTY Index Options'!$C:$C,$A129,'NSE - NIFTY Index Options'!$B:$B,E$4,'NSE - NIFTY Index Options'!$H:$H,"Monthly*")+SUMIFS('NSE - Other Index Options'!$L:$L,'NSE - Other Index Options'!$C:$C,$A129,'NSE - Other Index Options'!$B:$B,E$4,'NSE - Other Index Options'!$H:$H,"Monthly*")=0,"",SUMIFS('NSE - NIFTY Index Options'!$L:$L,'NSE - NIFTY Index Options'!$C:$C,$A129,'NSE - NIFTY Index Options'!$B:$B,E$4,'NSE - NIFTY Index Options'!$H:$H,"Monthly*")+SUMIFS('NSE - Other Index Options'!$L:$L,'NSE - Other Index Options'!$C:$C,$A129,'NSE - Other Index Options'!$B:$B,E$4,'NSE - Other Index Options'!$H:$H,"Monthly*"))</f>
        <v/>
      </c>
      <c r="F129" s="26" t="str">
        <f>IF(SUMIFS('NSE - NIFTY Index Options'!$L:$L,'NSE - NIFTY Index Options'!$C:$C,$A129,'NSE - NIFTY Index Options'!$B:$B,F$4,'NSE - NIFTY Index Options'!$H:$H,"Monthly*")+SUMIFS('NSE - Other Index Options'!$L:$L,'NSE - Other Index Options'!$C:$C,$A129,'NSE - Other Index Options'!$B:$B,F$4,'NSE - Other Index Options'!$H:$H,"Monthly*")=0,"",SUMIFS('NSE - NIFTY Index Options'!$L:$L,'NSE - NIFTY Index Options'!$C:$C,$A129,'NSE - NIFTY Index Options'!$B:$B,F$4,'NSE - NIFTY Index Options'!$H:$H,"Monthly*")+SUMIFS('NSE - Other Index Options'!$L:$L,'NSE - Other Index Options'!$C:$C,$A129,'NSE - Other Index Options'!$B:$B,F$4,'NSE - Other Index Options'!$H:$H,"Monthly*"))</f>
        <v/>
      </c>
      <c r="G129" s="26" t="str">
        <f>IF(SUMIFS('NSE - NIFTY Index Options'!$L:$L,'NSE - NIFTY Index Options'!$C:$C,$A129,'NSE - NIFTY Index Options'!$B:$B,G$4,'NSE - NIFTY Index Options'!$H:$H,"Monthly*")+SUMIFS('NSE - Other Index Options'!$L:$L,'NSE - Other Index Options'!$C:$C,$A129,'NSE - Other Index Options'!$B:$B,G$4,'NSE - Other Index Options'!$H:$H,"Monthly*")=0,"",SUMIFS('NSE - NIFTY Index Options'!$L:$L,'NSE - NIFTY Index Options'!$C:$C,$A129,'NSE - NIFTY Index Options'!$B:$B,G$4,'NSE - NIFTY Index Options'!$H:$H,"Monthly*")+SUMIFS('NSE - Other Index Options'!$L:$L,'NSE - Other Index Options'!$C:$C,$A129,'NSE - Other Index Options'!$B:$B,G$4,'NSE - Other Index Options'!$H:$H,"Monthly*"))</f>
        <v/>
      </c>
      <c r="H129" s="26" t="str">
        <f t="shared" si="3"/>
        <v/>
      </c>
    </row>
    <row r="130" spans="1:8" hidden="1" outlineLevel="1">
      <c r="A130" t="s">
        <v>151</v>
      </c>
      <c r="B130" s="26" t="str">
        <f>IF(SUMIFS('NSE - NIFTY Index Options'!$L:$L,'NSE - NIFTY Index Options'!$C:$C,$A130,'NSE - NIFTY Index Options'!$B:$B,B$4,'NSE - NIFTY Index Options'!$H:$H,"Monthly*")+SUMIFS('NSE - Other Index Options'!$L:$L,'NSE - Other Index Options'!$C:$C,$A130,'NSE - Other Index Options'!$B:$B,B$4,'NSE - Other Index Options'!$H:$H,"Monthly*")=0,"",SUMIFS('NSE - NIFTY Index Options'!$L:$L,'NSE - NIFTY Index Options'!$C:$C,$A130,'NSE - NIFTY Index Options'!$B:$B,B$4,'NSE - NIFTY Index Options'!$H:$H,"Monthly*")+SUMIFS('NSE - Other Index Options'!$L:$L,'NSE - Other Index Options'!$C:$C,$A130,'NSE - Other Index Options'!$B:$B,B$4,'NSE - Other Index Options'!$H:$H,"Monthly*"))</f>
        <v/>
      </c>
      <c r="C130" s="26" t="str">
        <f>IF(SUMIFS('NSE - NIFTY Index Options'!$L:$L,'NSE - NIFTY Index Options'!$C:$C,$A130,'NSE - NIFTY Index Options'!$B:$B,C$4,'NSE - NIFTY Index Options'!$H:$H,"Monthly*")+SUMIFS('NSE - Other Index Options'!$L:$L,'NSE - Other Index Options'!$C:$C,$A130,'NSE - Other Index Options'!$B:$B,C$4,'NSE - Other Index Options'!$H:$H,"Monthly*")=0,"",SUMIFS('NSE - NIFTY Index Options'!$L:$L,'NSE - NIFTY Index Options'!$C:$C,$A130,'NSE - NIFTY Index Options'!$B:$B,C$4,'NSE - NIFTY Index Options'!$H:$H,"Monthly*")+SUMIFS('NSE - Other Index Options'!$L:$L,'NSE - Other Index Options'!$C:$C,$A130,'NSE - Other Index Options'!$B:$B,C$4,'NSE - Other Index Options'!$H:$H,"Monthly*"))</f>
        <v/>
      </c>
      <c r="D130" s="26" t="str">
        <f>IF(SUMIFS('NSE - NIFTY Index Options'!$L:$L,'NSE - NIFTY Index Options'!$C:$C,$A130,'NSE - NIFTY Index Options'!$B:$B,D$4,'NSE - NIFTY Index Options'!$H:$H,"Monthly*")+SUMIFS('NSE - Other Index Options'!$L:$L,'NSE - Other Index Options'!$C:$C,$A130,'NSE - Other Index Options'!$B:$B,D$4,'NSE - Other Index Options'!$H:$H,"Monthly*")=0,"",SUMIFS('NSE - NIFTY Index Options'!$L:$L,'NSE - NIFTY Index Options'!$C:$C,$A130,'NSE - NIFTY Index Options'!$B:$B,D$4,'NSE - NIFTY Index Options'!$H:$H,"Monthly*")+SUMIFS('NSE - Other Index Options'!$L:$L,'NSE - Other Index Options'!$C:$C,$A130,'NSE - Other Index Options'!$B:$B,D$4,'NSE - Other Index Options'!$H:$H,"Monthly*"))</f>
        <v/>
      </c>
      <c r="E130" s="26" t="str">
        <f>IF(SUMIFS('NSE - NIFTY Index Options'!$L:$L,'NSE - NIFTY Index Options'!$C:$C,$A130,'NSE - NIFTY Index Options'!$B:$B,E$4,'NSE - NIFTY Index Options'!$H:$H,"Monthly*")+SUMIFS('NSE - Other Index Options'!$L:$L,'NSE - Other Index Options'!$C:$C,$A130,'NSE - Other Index Options'!$B:$B,E$4,'NSE - Other Index Options'!$H:$H,"Monthly*")=0,"",SUMIFS('NSE - NIFTY Index Options'!$L:$L,'NSE - NIFTY Index Options'!$C:$C,$A130,'NSE - NIFTY Index Options'!$B:$B,E$4,'NSE - NIFTY Index Options'!$H:$H,"Monthly*")+SUMIFS('NSE - Other Index Options'!$L:$L,'NSE - Other Index Options'!$C:$C,$A130,'NSE - Other Index Options'!$B:$B,E$4,'NSE - Other Index Options'!$H:$H,"Monthly*"))</f>
        <v/>
      </c>
      <c r="F130" s="26" t="str">
        <f>IF(SUMIFS('NSE - NIFTY Index Options'!$L:$L,'NSE - NIFTY Index Options'!$C:$C,$A130,'NSE - NIFTY Index Options'!$B:$B,F$4,'NSE - NIFTY Index Options'!$H:$H,"Monthly*")+SUMIFS('NSE - Other Index Options'!$L:$L,'NSE - Other Index Options'!$C:$C,$A130,'NSE - Other Index Options'!$B:$B,F$4,'NSE - Other Index Options'!$H:$H,"Monthly*")=0,"",SUMIFS('NSE - NIFTY Index Options'!$L:$L,'NSE - NIFTY Index Options'!$C:$C,$A130,'NSE - NIFTY Index Options'!$B:$B,F$4,'NSE - NIFTY Index Options'!$H:$H,"Monthly*")+SUMIFS('NSE - Other Index Options'!$L:$L,'NSE - Other Index Options'!$C:$C,$A130,'NSE - Other Index Options'!$B:$B,F$4,'NSE - Other Index Options'!$H:$H,"Monthly*"))</f>
        <v/>
      </c>
      <c r="G130" s="26" t="str">
        <f>IF(SUMIFS('NSE - NIFTY Index Options'!$L:$L,'NSE - NIFTY Index Options'!$C:$C,$A130,'NSE - NIFTY Index Options'!$B:$B,G$4,'NSE - NIFTY Index Options'!$H:$H,"Monthly*")+SUMIFS('NSE - Other Index Options'!$L:$L,'NSE - Other Index Options'!$C:$C,$A130,'NSE - Other Index Options'!$B:$B,G$4,'NSE - Other Index Options'!$H:$H,"Monthly*")=0,"",SUMIFS('NSE - NIFTY Index Options'!$L:$L,'NSE - NIFTY Index Options'!$C:$C,$A130,'NSE - NIFTY Index Options'!$B:$B,G$4,'NSE - NIFTY Index Options'!$H:$H,"Monthly*")+SUMIFS('NSE - Other Index Options'!$L:$L,'NSE - Other Index Options'!$C:$C,$A130,'NSE - Other Index Options'!$B:$B,G$4,'NSE - Other Index Options'!$H:$H,"Monthly*"))</f>
        <v/>
      </c>
      <c r="H130" s="26" t="str">
        <f t="shared" si="3"/>
        <v/>
      </c>
    </row>
    <row r="131" spans="1:8" hidden="1" outlineLevel="1">
      <c r="A131" t="s">
        <v>152</v>
      </c>
      <c r="B131" s="26" t="str">
        <f>IF(SUMIFS('NSE - NIFTY Index Options'!$L:$L,'NSE - NIFTY Index Options'!$C:$C,$A131,'NSE - NIFTY Index Options'!$B:$B,B$4,'NSE - NIFTY Index Options'!$H:$H,"Monthly*")+SUMIFS('NSE - Other Index Options'!$L:$L,'NSE - Other Index Options'!$C:$C,$A131,'NSE - Other Index Options'!$B:$B,B$4,'NSE - Other Index Options'!$H:$H,"Monthly*")=0,"",SUMIFS('NSE - NIFTY Index Options'!$L:$L,'NSE - NIFTY Index Options'!$C:$C,$A131,'NSE - NIFTY Index Options'!$B:$B,B$4,'NSE - NIFTY Index Options'!$H:$H,"Monthly*")+SUMIFS('NSE - Other Index Options'!$L:$L,'NSE - Other Index Options'!$C:$C,$A131,'NSE - Other Index Options'!$B:$B,B$4,'NSE - Other Index Options'!$H:$H,"Monthly*"))</f>
        <v/>
      </c>
      <c r="C131" s="26" t="str">
        <f>IF(SUMIFS('NSE - NIFTY Index Options'!$L:$L,'NSE - NIFTY Index Options'!$C:$C,$A131,'NSE - NIFTY Index Options'!$B:$B,C$4,'NSE - NIFTY Index Options'!$H:$H,"Monthly*")+SUMIFS('NSE - Other Index Options'!$L:$L,'NSE - Other Index Options'!$C:$C,$A131,'NSE - Other Index Options'!$B:$B,C$4,'NSE - Other Index Options'!$H:$H,"Monthly*")=0,"",SUMIFS('NSE - NIFTY Index Options'!$L:$L,'NSE - NIFTY Index Options'!$C:$C,$A131,'NSE - NIFTY Index Options'!$B:$B,C$4,'NSE - NIFTY Index Options'!$H:$H,"Monthly*")+SUMIFS('NSE - Other Index Options'!$L:$L,'NSE - Other Index Options'!$C:$C,$A131,'NSE - Other Index Options'!$B:$B,C$4,'NSE - Other Index Options'!$H:$H,"Monthly*"))</f>
        <v/>
      </c>
      <c r="D131" s="26" t="str">
        <f>IF(SUMIFS('NSE - NIFTY Index Options'!$L:$L,'NSE - NIFTY Index Options'!$C:$C,$A131,'NSE - NIFTY Index Options'!$B:$B,D$4,'NSE - NIFTY Index Options'!$H:$H,"Monthly*")+SUMIFS('NSE - Other Index Options'!$L:$L,'NSE - Other Index Options'!$C:$C,$A131,'NSE - Other Index Options'!$B:$B,D$4,'NSE - Other Index Options'!$H:$H,"Monthly*")=0,"",SUMIFS('NSE - NIFTY Index Options'!$L:$L,'NSE - NIFTY Index Options'!$C:$C,$A131,'NSE - NIFTY Index Options'!$B:$B,D$4,'NSE - NIFTY Index Options'!$H:$H,"Monthly*")+SUMIFS('NSE - Other Index Options'!$L:$L,'NSE - Other Index Options'!$C:$C,$A131,'NSE - Other Index Options'!$B:$B,D$4,'NSE - Other Index Options'!$H:$H,"Monthly*"))</f>
        <v/>
      </c>
      <c r="E131" s="26" t="str">
        <f>IF(SUMIFS('NSE - NIFTY Index Options'!$L:$L,'NSE - NIFTY Index Options'!$C:$C,$A131,'NSE - NIFTY Index Options'!$B:$B,E$4,'NSE - NIFTY Index Options'!$H:$H,"Monthly*")+SUMIFS('NSE - Other Index Options'!$L:$L,'NSE - Other Index Options'!$C:$C,$A131,'NSE - Other Index Options'!$B:$B,E$4,'NSE - Other Index Options'!$H:$H,"Monthly*")=0,"",SUMIFS('NSE - NIFTY Index Options'!$L:$L,'NSE - NIFTY Index Options'!$C:$C,$A131,'NSE - NIFTY Index Options'!$B:$B,E$4,'NSE - NIFTY Index Options'!$H:$H,"Monthly*")+SUMIFS('NSE - Other Index Options'!$L:$L,'NSE - Other Index Options'!$C:$C,$A131,'NSE - Other Index Options'!$B:$B,E$4,'NSE - Other Index Options'!$H:$H,"Monthly*"))</f>
        <v/>
      </c>
      <c r="F131" s="26" t="str">
        <f>IF(SUMIFS('NSE - NIFTY Index Options'!$L:$L,'NSE - NIFTY Index Options'!$C:$C,$A131,'NSE - NIFTY Index Options'!$B:$B,F$4,'NSE - NIFTY Index Options'!$H:$H,"Monthly*")+SUMIFS('NSE - Other Index Options'!$L:$L,'NSE - Other Index Options'!$C:$C,$A131,'NSE - Other Index Options'!$B:$B,F$4,'NSE - Other Index Options'!$H:$H,"Monthly*")=0,"",SUMIFS('NSE - NIFTY Index Options'!$L:$L,'NSE - NIFTY Index Options'!$C:$C,$A131,'NSE - NIFTY Index Options'!$B:$B,F$4,'NSE - NIFTY Index Options'!$H:$H,"Monthly*")+SUMIFS('NSE - Other Index Options'!$L:$L,'NSE - Other Index Options'!$C:$C,$A131,'NSE - Other Index Options'!$B:$B,F$4,'NSE - Other Index Options'!$H:$H,"Monthly*"))</f>
        <v/>
      </c>
      <c r="G131" s="26" t="str">
        <f>IF(SUMIFS('NSE - NIFTY Index Options'!$L:$L,'NSE - NIFTY Index Options'!$C:$C,$A131,'NSE - NIFTY Index Options'!$B:$B,G$4,'NSE - NIFTY Index Options'!$H:$H,"Monthly*")+SUMIFS('NSE - Other Index Options'!$L:$L,'NSE - Other Index Options'!$C:$C,$A131,'NSE - Other Index Options'!$B:$B,G$4,'NSE - Other Index Options'!$H:$H,"Monthly*")=0,"",SUMIFS('NSE - NIFTY Index Options'!$L:$L,'NSE - NIFTY Index Options'!$C:$C,$A131,'NSE - NIFTY Index Options'!$B:$B,G$4,'NSE - NIFTY Index Options'!$H:$H,"Monthly*")+SUMIFS('NSE - Other Index Options'!$L:$L,'NSE - Other Index Options'!$C:$C,$A131,'NSE - Other Index Options'!$B:$B,G$4,'NSE - Other Index Options'!$H:$H,"Monthly*"))</f>
        <v/>
      </c>
      <c r="H131" s="26" t="str">
        <f t="shared" si="3"/>
        <v/>
      </c>
    </row>
    <row r="132" spans="1:8" hidden="1" outlineLevel="1">
      <c r="A132" t="s">
        <v>153</v>
      </c>
      <c r="B132" s="26" t="str">
        <f>IF(SUMIFS('NSE - NIFTY Index Options'!$L:$L,'NSE - NIFTY Index Options'!$C:$C,$A132,'NSE - NIFTY Index Options'!$B:$B,B$4,'NSE - NIFTY Index Options'!$H:$H,"Monthly*")+SUMIFS('NSE - Other Index Options'!$L:$L,'NSE - Other Index Options'!$C:$C,$A132,'NSE - Other Index Options'!$B:$B,B$4,'NSE - Other Index Options'!$H:$H,"Monthly*")=0,"",SUMIFS('NSE - NIFTY Index Options'!$L:$L,'NSE - NIFTY Index Options'!$C:$C,$A132,'NSE - NIFTY Index Options'!$B:$B,B$4,'NSE - NIFTY Index Options'!$H:$H,"Monthly*")+SUMIFS('NSE - Other Index Options'!$L:$L,'NSE - Other Index Options'!$C:$C,$A132,'NSE - Other Index Options'!$B:$B,B$4,'NSE - Other Index Options'!$H:$H,"Monthly*"))</f>
        <v/>
      </c>
      <c r="C132" s="26" t="str">
        <f>IF(SUMIFS('NSE - NIFTY Index Options'!$L:$L,'NSE - NIFTY Index Options'!$C:$C,$A132,'NSE - NIFTY Index Options'!$B:$B,C$4,'NSE - NIFTY Index Options'!$H:$H,"Monthly*")+SUMIFS('NSE - Other Index Options'!$L:$L,'NSE - Other Index Options'!$C:$C,$A132,'NSE - Other Index Options'!$B:$B,C$4,'NSE - Other Index Options'!$H:$H,"Monthly*")=0,"",SUMIFS('NSE - NIFTY Index Options'!$L:$L,'NSE - NIFTY Index Options'!$C:$C,$A132,'NSE - NIFTY Index Options'!$B:$B,C$4,'NSE - NIFTY Index Options'!$H:$H,"Monthly*")+SUMIFS('NSE - Other Index Options'!$L:$L,'NSE - Other Index Options'!$C:$C,$A132,'NSE - Other Index Options'!$B:$B,C$4,'NSE - Other Index Options'!$H:$H,"Monthly*"))</f>
        <v/>
      </c>
      <c r="D132" s="26" t="str">
        <f>IF(SUMIFS('NSE - NIFTY Index Options'!$L:$L,'NSE - NIFTY Index Options'!$C:$C,$A132,'NSE - NIFTY Index Options'!$B:$B,D$4,'NSE - NIFTY Index Options'!$H:$H,"Monthly*")+SUMIFS('NSE - Other Index Options'!$L:$L,'NSE - Other Index Options'!$C:$C,$A132,'NSE - Other Index Options'!$B:$B,D$4,'NSE - Other Index Options'!$H:$H,"Monthly*")=0,"",SUMIFS('NSE - NIFTY Index Options'!$L:$L,'NSE - NIFTY Index Options'!$C:$C,$A132,'NSE - NIFTY Index Options'!$B:$B,D$4,'NSE - NIFTY Index Options'!$H:$H,"Monthly*")+SUMIFS('NSE - Other Index Options'!$L:$L,'NSE - Other Index Options'!$C:$C,$A132,'NSE - Other Index Options'!$B:$B,D$4,'NSE - Other Index Options'!$H:$H,"Monthly*"))</f>
        <v/>
      </c>
      <c r="E132" s="26" t="str">
        <f>IF(SUMIFS('NSE - NIFTY Index Options'!$L:$L,'NSE - NIFTY Index Options'!$C:$C,$A132,'NSE - NIFTY Index Options'!$B:$B,E$4,'NSE - NIFTY Index Options'!$H:$H,"Monthly*")+SUMIFS('NSE - Other Index Options'!$L:$L,'NSE - Other Index Options'!$C:$C,$A132,'NSE - Other Index Options'!$B:$B,E$4,'NSE - Other Index Options'!$H:$H,"Monthly*")=0,"",SUMIFS('NSE - NIFTY Index Options'!$L:$L,'NSE - NIFTY Index Options'!$C:$C,$A132,'NSE - NIFTY Index Options'!$B:$B,E$4,'NSE - NIFTY Index Options'!$H:$H,"Monthly*")+SUMIFS('NSE - Other Index Options'!$L:$L,'NSE - Other Index Options'!$C:$C,$A132,'NSE - Other Index Options'!$B:$B,E$4,'NSE - Other Index Options'!$H:$H,"Monthly*"))</f>
        <v/>
      </c>
      <c r="F132" s="26" t="str">
        <f>IF(SUMIFS('NSE - NIFTY Index Options'!$L:$L,'NSE - NIFTY Index Options'!$C:$C,$A132,'NSE - NIFTY Index Options'!$B:$B,F$4,'NSE - NIFTY Index Options'!$H:$H,"Monthly*")+SUMIFS('NSE - Other Index Options'!$L:$L,'NSE - Other Index Options'!$C:$C,$A132,'NSE - Other Index Options'!$B:$B,F$4,'NSE - Other Index Options'!$H:$H,"Monthly*")=0,"",SUMIFS('NSE - NIFTY Index Options'!$L:$L,'NSE - NIFTY Index Options'!$C:$C,$A132,'NSE - NIFTY Index Options'!$B:$B,F$4,'NSE - NIFTY Index Options'!$H:$H,"Monthly*")+SUMIFS('NSE - Other Index Options'!$L:$L,'NSE - Other Index Options'!$C:$C,$A132,'NSE - Other Index Options'!$B:$B,F$4,'NSE - Other Index Options'!$H:$H,"Monthly*"))</f>
        <v/>
      </c>
      <c r="G132" s="26" t="str">
        <f>IF(SUMIFS('NSE - NIFTY Index Options'!$L:$L,'NSE - NIFTY Index Options'!$C:$C,$A132,'NSE - NIFTY Index Options'!$B:$B,G$4,'NSE - NIFTY Index Options'!$H:$H,"Monthly*")+SUMIFS('NSE - Other Index Options'!$L:$L,'NSE - Other Index Options'!$C:$C,$A132,'NSE - Other Index Options'!$B:$B,G$4,'NSE - Other Index Options'!$H:$H,"Monthly*")=0,"",SUMIFS('NSE - NIFTY Index Options'!$L:$L,'NSE - NIFTY Index Options'!$C:$C,$A132,'NSE - NIFTY Index Options'!$B:$B,G$4,'NSE - NIFTY Index Options'!$H:$H,"Monthly*")+SUMIFS('NSE - Other Index Options'!$L:$L,'NSE - Other Index Options'!$C:$C,$A132,'NSE - Other Index Options'!$B:$B,G$4,'NSE - Other Index Options'!$H:$H,"Monthly*"))</f>
        <v/>
      </c>
      <c r="H132" s="26" t="str">
        <f t="shared" si="3"/>
        <v/>
      </c>
    </row>
    <row r="133" spans="1:8" hidden="1" outlineLevel="1">
      <c r="A133" t="s">
        <v>154</v>
      </c>
      <c r="B133" s="26" t="str">
        <f>IF(SUMIFS('NSE - NIFTY Index Options'!$L:$L,'NSE - NIFTY Index Options'!$C:$C,$A133,'NSE - NIFTY Index Options'!$B:$B,B$4,'NSE - NIFTY Index Options'!$H:$H,"Monthly*")+SUMIFS('NSE - Other Index Options'!$L:$L,'NSE - Other Index Options'!$C:$C,$A133,'NSE - Other Index Options'!$B:$B,B$4,'NSE - Other Index Options'!$H:$H,"Monthly*")=0,"",SUMIFS('NSE - NIFTY Index Options'!$L:$L,'NSE - NIFTY Index Options'!$C:$C,$A133,'NSE - NIFTY Index Options'!$B:$B,B$4,'NSE - NIFTY Index Options'!$H:$H,"Monthly*")+SUMIFS('NSE - Other Index Options'!$L:$L,'NSE - Other Index Options'!$C:$C,$A133,'NSE - Other Index Options'!$B:$B,B$4,'NSE - Other Index Options'!$H:$H,"Monthly*"))</f>
        <v/>
      </c>
      <c r="C133" s="26" t="str">
        <f>IF(SUMIFS('NSE - NIFTY Index Options'!$L:$L,'NSE - NIFTY Index Options'!$C:$C,$A133,'NSE - NIFTY Index Options'!$B:$B,C$4,'NSE - NIFTY Index Options'!$H:$H,"Monthly*")+SUMIFS('NSE - Other Index Options'!$L:$L,'NSE - Other Index Options'!$C:$C,$A133,'NSE - Other Index Options'!$B:$B,C$4,'NSE - Other Index Options'!$H:$H,"Monthly*")=0,"",SUMIFS('NSE - NIFTY Index Options'!$L:$L,'NSE - NIFTY Index Options'!$C:$C,$A133,'NSE - NIFTY Index Options'!$B:$B,C$4,'NSE - NIFTY Index Options'!$H:$H,"Monthly*")+SUMIFS('NSE - Other Index Options'!$L:$L,'NSE - Other Index Options'!$C:$C,$A133,'NSE - Other Index Options'!$B:$B,C$4,'NSE - Other Index Options'!$H:$H,"Monthly*"))</f>
        <v/>
      </c>
      <c r="D133" s="26" t="str">
        <f>IF(SUMIFS('NSE - NIFTY Index Options'!$L:$L,'NSE - NIFTY Index Options'!$C:$C,$A133,'NSE - NIFTY Index Options'!$B:$B,D$4,'NSE - NIFTY Index Options'!$H:$H,"Monthly*")+SUMIFS('NSE - Other Index Options'!$L:$L,'NSE - Other Index Options'!$C:$C,$A133,'NSE - Other Index Options'!$B:$B,D$4,'NSE - Other Index Options'!$H:$H,"Monthly*")=0,"",SUMIFS('NSE - NIFTY Index Options'!$L:$L,'NSE - NIFTY Index Options'!$C:$C,$A133,'NSE - NIFTY Index Options'!$B:$B,D$4,'NSE - NIFTY Index Options'!$H:$H,"Monthly*")+SUMIFS('NSE - Other Index Options'!$L:$L,'NSE - Other Index Options'!$C:$C,$A133,'NSE - Other Index Options'!$B:$B,D$4,'NSE - Other Index Options'!$H:$H,"Monthly*"))</f>
        <v/>
      </c>
      <c r="E133" s="26" t="str">
        <f>IF(SUMIFS('NSE - NIFTY Index Options'!$L:$L,'NSE - NIFTY Index Options'!$C:$C,$A133,'NSE - NIFTY Index Options'!$B:$B,E$4,'NSE - NIFTY Index Options'!$H:$H,"Monthly*")+SUMIFS('NSE - Other Index Options'!$L:$L,'NSE - Other Index Options'!$C:$C,$A133,'NSE - Other Index Options'!$B:$B,E$4,'NSE - Other Index Options'!$H:$H,"Monthly*")=0,"",SUMIFS('NSE - NIFTY Index Options'!$L:$L,'NSE - NIFTY Index Options'!$C:$C,$A133,'NSE - NIFTY Index Options'!$B:$B,E$4,'NSE - NIFTY Index Options'!$H:$H,"Monthly*")+SUMIFS('NSE - Other Index Options'!$L:$L,'NSE - Other Index Options'!$C:$C,$A133,'NSE - Other Index Options'!$B:$B,E$4,'NSE - Other Index Options'!$H:$H,"Monthly*"))</f>
        <v/>
      </c>
      <c r="F133" s="26" t="str">
        <f>IF(SUMIFS('NSE - NIFTY Index Options'!$L:$L,'NSE - NIFTY Index Options'!$C:$C,$A133,'NSE - NIFTY Index Options'!$B:$B,F$4,'NSE - NIFTY Index Options'!$H:$H,"Monthly*")+SUMIFS('NSE - Other Index Options'!$L:$L,'NSE - Other Index Options'!$C:$C,$A133,'NSE - Other Index Options'!$B:$B,F$4,'NSE - Other Index Options'!$H:$H,"Monthly*")=0,"",SUMIFS('NSE - NIFTY Index Options'!$L:$L,'NSE - NIFTY Index Options'!$C:$C,$A133,'NSE - NIFTY Index Options'!$B:$B,F$4,'NSE - NIFTY Index Options'!$H:$H,"Monthly*")+SUMIFS('NSE - Other Index Options'!$L:$L,'NSE - Other Index Options'!$C:$C,$A133,'NSE - Other Index Options'!$B:$B,F$4,'NSE - Other Index Options'!$H:$H,"Monthly*"))</f>
        <v/>
      </c>
      <c r="G133" s="26" t="str">
        <f>IF(SUMIFS('NSE - NIFTY Index Options'!$L:$L,'NSE - NIFTY Index Options'!$C:$C,$A133,'NSE - NIFTY Index Options'!$B:$B,G$4,'NSE - NIFTY Index Options'!$H:$H,"Monthly*")+SUMIFS('NSE - Other Index Options'!$L:$L,'NSE - Other Index Options'!$C:$C,$A133,'NSE - Other Index Options'!$B:$B,G$4,'NSE - Other Index Options'!$H:$H,"Monthly*")=0,"",SUMIFS('NSE - NIFTY Index Options'!$L:$L,'NSE - NIFTY Index Options'!$C:$C,$A133,'NSE - NIFTY Index Options'!$B:$B,G$4,'NSE - NIFTY Index Options'!$H:$H,"Monthly*")+SUMIFS('NSE - Other Index Options'!$L:$L,'NSE - Other Index Options'!$C:$C,$A133,'NSE - Other Index Options'!$B:$B,G$4,'NSE - Other Index Options'!$H:$H,"Monthly*"))</f>
        <v/>
      </c>
      <c r="H133" s="26" t="str">
        <f t="shared" ref="H133:H142" si="4">IF(SUM(B133:G133)=0,"",SUM(B133:G133))</f>
        <v/>
      </c>
    </row>
    <row r="134" spans="1:8" hidden="1" outlineLevel="1">
      <c r="A134" t="s">
        <v>155</v>
      </c>
      <c r="B134" s="26" t="str">
        <f>IF(SUMIFS('NSE - NIFTY Index Options'!$L:$L,'NSE - NIFTY Index Options'!$C:$C,$A134,'NSE - NIFTY Index Options'!$B:$B,B$4,'NSE - NIFTY Index Options'!$H:$H,"Monthly*")+SUMIFS('NSE - Other Index Options'!$L:$L,'NSE - Other Index Options'!$C:$C,$A134,'NSE - Other Index Options'!$B:$B,B$4,'NSE - Other Index Options'!$H:$H,"Monthly*")=0,"",SUMIFS('NSE - NIFTY Index Options'!$L:$L,'NSE - NIFTY Index Options'!$C:$C,$A134,'NSE - NIFTY Index Options'!$B:$B,B$4,'NSE - NIFTY Index Options'!$H:$H,"Monthly*")+SUMIFS('NSE - Other Index Options'!$L:$L,'NSE - Other Index Options'!$C:$C,$A134,'NSE - Other Index Options'!$B:$B,B$4,'NSE - Other Index Options'!$H:$H,"Monthly*"))</f>
        <v/>
      </c>
      <c r="C134" s="26" t="str">
        <f>IF(SUMIFS('NSE - NIFTY Index Options'!$L:$L,'NSE - NIFTY Index Options'!$C:$C,$A134,'NSE - NIFTY Index Options'!$B:$B,C$4,'NSE - NIFTY Index Options'!$H:$H,"Monthly*")+SUMIFS('NSE - Other Index Options'!$L:$L,'NSE - Other Index Options'!$C:$C,$A134,'NSE - Other Index Options'!$B:$B,C$4,'NSE - Other Index Options'!$H:$H,"Monthly*")=0,"",SUMIFS('NSE - NIFTY Index Options'!$L:$L,'NSE - NIFTY Index Options'!$C:$C,$A134,'NSE - NIFTY Index Options'!$B:$B,C$4,'NSE - NIFTY Index Options'!$H:$H,"Monthly*")+SUMIFS('NSE - Other Index Options'!$L:$L,'NSE - Other Index Options'!$C:$C,$A134,'NSE - Other Index Options'!$B:$B,C$4,'NSE - Other Index Options'!$H:$H,"Monthly*"))</f>
        <v/>
      </c>
      <c r="D134" s="26" t="str">
        <f>IF(SUMIFS('NSE - NIFTY Index Options'!$L:$L,'NSE - NIFTY Index Options'!$C:$C,$A134,'NSE - NIFTY Index Options'!$B:$B,D$4,'NSE - NIFTY Index Options'!$H:$H,"Monthly*")+SUMIFS('NSE - Other Index Options'!$L:$L,'NSE - Other Index Options'!$C:$C,$A134,'NSE - Other Index Options'!$B:$B,D$4,'NSE - Other Index Options'!$H:$H,"Monthly*")=0,"",SUMIFS('NSE - NIFTY Index Options'!$L:$L,'NSE - NIFTY Index Options'!$C:$C,$A134,'NSE - NIFTY Index Options'!$B:$B,D$4,'NSE - NIFTY Index Options'!$H:$H,"Monthly*")+SUMIFS('NSE - Other Index Options'!$L:$L,'NSE - Other Index Options'!$C:$C,$A134,'NSE - Other Index Options'!$B:$B,D$4,'NSE - Other Index Options'!$H:$H,"Monthly*"))</f>
        <v/>
      </c>
      <c r="E134" s="26" t="str">
        <f>IF(SUMIFS('NSE - NIFTY Index Options'!$L:$L,'NSE - NIFTY Index Options'!$C:$C,$A134,'NSE - NIFTY Index Options'!$B:$B,E$4,'NSE - NIFTY Index Options'!$H:$H,"Monthly*")+SUMIFS('NSE - Other Index Options'!$L:$L,'NSE - Other Index Options'!$C:$C,$A134,'NSE - Other Index Options'!$B:$B,E$4,'NSE - Other Index Options'!$H:$H,"Monthly*")=0,"",SUMIFS('NSE - NIFTY Index Options'!$L:$L,'NSE - NIFTY Index Options'!$C:$C,$A134,'NSE - NIFTY Index Options'!$B:$B,E$4,'NSE - NIFTY Index Options'!$H:$H,"Monthly*")+SUMIFS('NSE - Other Index Options'!$L:$L,'NSE - Other Index Options'!$C:$C,$A134,'NSE - Other Index Options'!$B:$B,E$4,'NSE - Other Index Options'!$H:$H,"Monthly*"))</f>
        <v/>
      </c>
      <c r="F134" s="26" t="str">
        <f>IF(SUMIFS('NSE - NIFTY Index Options'!$L:$L,'NSE - NIFTY Index Options'!$C:$C,$A134,'NSE - NIFTY Index Options'!$B:$B,F$4,'NSE - NIFTY Index Options'!$H:$H,"Monthly*")+SUMIFS('NSE - Other Index Options'!$L:$L,'NSE - Other Index Options'!$C:$C,$A134,'NSE - Other Index Options'!$B:$B,F$4,'NSE - Other Index Options'!$H:$H,"Monthly*")=0,"",SUMIFS('NSE - NIFTY Index Options'!$L:$L,'NSE - NIFTY Index Options'!$C:$C,$A134,'NSE - NIFTY Index Options'!$B:$B,F$4,'NSE - NIFTY Index Options'!$H:$H,"Monthly*")+SUMIFS('NSE - Other Index Options'!$L:$L,'NSE - Other Index Options'!$C:$C,$A134,'NSE - Other Index Options'!$B:$B,F$4,'NSE - Other Index Options'!$H:$H,"Monthly*"))</f>
        <v/>
      </c>
      <c r="G134" s="26" t="str">
        <f>IF(SUMIFS('NSE - NIFTY Index Options'!$L:$L,'NSE - NIFTY Index Options'!$C:$C,$A134,'NSE - NIFTY Index Options'!$B:$B,G$4,'NSE - NIFTY Index Options'!$H:$H,"Monthly*")+SUMIFS('NSE - Other Index Options'!$L:$L,'NSE - Other Index Options'!$C:$C,$A134,'NSE - Other Index Options'!$B:$B,G$4,'NSE - Other Index Options'!$H:$H,"Monthly*")=0,"",SUMIFS('NSE - NIFTY Index Options'!$L:$L,'NSE - NIFTY Index Options'!$C:$C,$A134,'NSE - NIFTY Index Options'!$B:$B,G$4,'NSE - NIFTY Index Options'!$H:$H,"Monthly*")+SUMIFS('NSE - Other Index Options'!$L:$L,'NSE - Other Index Options'!$C:$C,$A134,'NSE - Other Index Options'!$B:$B,G$4,'NSE - Other Index Options'!$H:$H,"Monthly*"))</f>
        <v/>
      </c>
      <c r="H134" s="26" t="str">
        <f t="shared" si="4"/>
        <v/>
      </c>
    </row>
    <row r="135" spans="1:8" hidden="1" outlineLevel="1">
      <c r="A135" t="s">
        <v>156</v>
      </c>
      <c r="B135" s="26" t="str">
        <f>IF(SUMIFS('NSE - NIFTY Index Options'!$L:$L,'NSE - NIFTY Index Options'!$C:$C,$A135,'NSE - NIFTY Index Options'!$B:$B,B$4,'NSE - NIFTY Index Options'!$H:$H,"Monthly*")+SUMIFS('NSE - Other Index Options'!$L:$L,'NSE - Other Index Options'!$C:$C,$A135,'NSE - Other Index Options'!$B:$B,B$4,'NSE - Other Index Options'!$H:$H,"Monthly*")=0,"",SUMIFS('NSE - NIFTY Index Options'!$L:$L,'NSE - NIFTY Index Options'!$C:$C,$A135,'NSE - NIFTY Index Options'!$B:$B,B$4,'NSE - NIFTY Index Options'!$H:$H,"Monthly*")+SUMIFS('NSE - Other Index Options'!$L:$L,'NSE - Other Index Options'!$C:$C,$A135,'NSE - Other Index Options'!$B:$B,B$4,'NSE - Other Index Options'!$H:$H,"Monthly*"))</f>
        <v/>
      </c>
      <c r="C135" s="26" t="str">
        <f>IF(SUMIFS('NSE - NIFTY Index Options'!$L:$L,'NSE - NIFTY Index Options'!$C:$C,$A135,'NSE - NIFTY Index Options'!$B:$B,C$4,'NSE - NIFTY Index Options'!$H:$H,"Monthly*")+SUMIFS('NSE - Other Index Options'!$L:$L,'NSE - Other Index Options'!$C:$C,$A135,'NSE - Other Index Options'!$B:$B,C$4,'NSE - Other Index Options'!$H:$H,"Monthly*")=0,"",SUMIFS('NSE - NIFTY Index Options'!$L:$L,'NSE - NIFTY Index Options'!$C:$C,$A135,'NSE - NIFTY Index Options'!$B:$B,C$4,'NSE - NIFTY Index Options'!$H:$H,"Monthly*")+SUMIFS('NSE - Other Index Options'!$L:$L,'NSE - Other Index Options'!$C:$C,$A135,'NSE - Other Index Options'!$B:$B,C$4,'NSE - Other Index Options'!$H:$H,"Monthly*"))</f>
        <v/>
      </c>
      <c r="D135" s="26" t="str">
        <f>IF(SUMIFS('NSE - NIFTY Index Options'!$L:$L,'NSE - NIFTY Index Options'!$C:$C,$A135,'NSE - NIFTY Index Options'!$B:$B,D$4,'NSE - NIFTY Index Options'!$H:$H,"Monthly*")+SUMIFS('NSE - Other Index Options'!$L:$L,'NSE - Other Index Options'!$C:$C,$A135,'NSE - Other Index Options'!$B:$B,D$4,'NSE - Other Index Options'!$H:$H,"Monthly*")=0,"",SUMIFS('NSE - NIFTY Index Options'!$L:$L,'NSE - NIFTY Index Options'!$C:$C,$A135,'NSE - NIFTY Index Options'!$B:$B,D$4,'NSE - NIFTY Index Options'!$H:$H,"Monthly*")+SUMIFS('NSE - Other Index Options'!$L:$L,'NSE - Other Index Options'!$C:$C,$A135,'NSE - Other Index Options'!$B:$B,D$4,'NSE - Other Index Options'!$H:$H,"Monthly*"))</f>
        <v/>
      </c>
      <c r="E135" s="26" t="str">
        <f>IF(SUMIFS('NSE - NIFTY Index Options'!$L:$L,'NSE - NIFTY Index Options'!$C:$C,$A135,'NSE - NIFTY Index Options'!$B:$B,E$4,'NSE - NIFTY Index Options'!$H:$H,"Monthly*")+SUMIFS('NSE - Other Index Options'!$L:$L,'NSE - Other Index Options'!$C:$C,$A135,'NSE - Other Index Options'!$B:$B,E$4,'NSE - Other Index Options'!$H:$H,"Monthly*")=0,"",SUMIFS('NSE - NIFTY Index Options'!$L:$L,'NSE - NIFTY Index Options'!$C:$C,$A135,'NSE - NIFTY Index Options'!$B:$B,E$4,'NSE - NIFTY Index Options'!$H:$H,"Monthly*")+SUMIFS('NSE - Other Index Options'!$L:$L,'NSE - Other Index Options'!$C:$C,$A135,'NSE - Other Index Options'!$B:$B,E$4,'NSE - Other Index Options'!$H:$H,"Monthly*"))</f>
        <v/>
      </c>
      <c r="F135" s="26" t="str">
        <f>IF(SUMIFS('NSE - NIFTY Index Options'!$L:$L,'NSE - NIFTY Index Options'!$C:$C,$A135,'NSE - NIFTY Index Options'!$B:$B,F$4,'NSE - NIFTY Index Options'!$H:$H,"Monthly*")+SUMIFS('NSE - Other Index Options'!$L:$L,'NSE - Other Index Options'!$C:$C,$A135,'NSE - Other Index Options'!$B:$B,F$4,'NSE - Other Index Options'!$H:$H,"Monthly*")=0,"",SUMIFS('NSE - NIFTY Index Options'!$L:$L,'NSE - NIFTY Index Options'!$C:$C,$A135,'NSE - NIFTY Index Options'!$B:$B,F$4,'NSE - NIFTY Index Options'!$H:$H,"Monthly*")+SUMIFS('NSE - Other Index Options'!$L:$L,'NSE - Other Index Options'!$C:$C,$A135,'NSE - Other Index Options'!$B:$B,F$4,'NSE - Other Index Options'!$H:$H,"Monthly*"))</f>
        <v/>
      </c>
      <c r="G135" s="26" t="str">
        <f>IF(SUMIFS('NSE - NIFTY Index Options'!$L:$L,'NSE - NIFTY Index Options'!$C:$C,$A135,'NSE - NIFTY Index Options'!$B:$B,G$4,'NSE - NIFTY Index Options'!$H:$H,"Monthly*")+SUMIFS('NSE - Other Index Options'!$L:$L,'NSE - Other Index Options'!$C:$C,$A135,'NSE - Other Index Options'!$B:$B,G$4,'NSE - Other Index Options'!$H:$H,"Monthly*")=0,"",SUMIFS('NSE - NIFTY Index Options'!$L:$L,'NSE - NIFTY Index Options'!$C:$C,$A135,'NSE - NIFTY Index Options'!$B:$B,G$4,'NSE - NIFTY Index Options'!$H:$H,"Monthly*")+SUMIFS('NSE - Other Index Options'!$L:$L,'NSE - Other Index Options'!$C:$C,$A135,'NSE - Other Index Options'!$B:$B,G$4,'NSE - Other Index Options'!$H:$H,"Monthly*"))</f>
        <v/>
      </c>
      <c r="H135" s="26" t="str">
        <f t="shared" si="4"/>
        <v/>
      </c>
    </row>
    <row r="136" spans="1:8" hidden="1" outlineLevel="1">
      <c r="A136" t="s">
        <v>157</v>
      </c>
      <c r="B136" s="26" t="str">
        <f>IF(SUMIFS('NSE - NIFTY Index Options'!$L:$L,'NSE - NIFTY Index Options'!$C:$C,$A136,'NSE - NIFTY Index Options'!$B:$B,B$4,'NSE - NIFTY Index Options'!$H:$H,"Monthly*")+SUMIFS('NSE - Other Index Options'!$L:$L,'NSE - Other Index Options'!$C:$C,$A136,'NSE - Other Index Options'!$B:$B,B$4,'NSE - Other Index Options'!$H:$H,"Monthly*")=0,"",SUMIFS('NSE - NIFTY Index Options'!$L:$L,'NSE - NIFTY Index Options'!$C:$C,$A136,'NSE - NIFTY Index Options'!$B:$B,B$4,'NSE - NIFTY Index Options'!$H:$H,"Monthly*")+SUMIFS('NSE - Other Index Options'!$L:$L,'NSE - Other Index Options'!$C:$C,$A136,'NSE - Other Index Options'!$B:$B,B$4,'NSE - Other Index Options'!$H:$H,"Monthly*"))</f>
        <v/>
      </c>
      <c r="C136" s="26" t="str">
        <f>IF(SUMIFS('NSE - NIFTY Index Options'!$L:$L,'NSE - NIFTY Index Options'!$C:$C,$A136,'NSE - NIFTY Index Options'!$B:$B,C$4,'NSE - NIFTY Index Options'!$H:$H,"Monthly*")+SUMIFS('NSE - Other Index Options'!$L:$L,'NSE - Other Index Options'!$C:$C,$A136,'NSE - Other Index Options'!$B:$B,C$4,'NSE - Other Index Options'!$H:$H,"Monthly*")=0,"",SUMIFS('NSE - NIFTY Index Options'!$L:$L,'NSE - NIFTY Index Options'!$C:$C,$A136,'NSE - NIFTY Index Options'!$B:$B,C$4,'NSE - NIFTY Index Options'!$H:$H,"Monthly*")+SUMIFS('NSE - Other Index Options'!$L:$L,'NSE - Other Index Options'!$C:$C,$A136,'NSE - Other Index Options'!$B:$B,C$4,'NSE - Other Index Options'!$H:$H,"Monthly*"))</f>
        <v/>
      </c>
      <c r="D136" s="26" t="str">
        <f>IF(SUMIFS('NSE - NIFTY Index Options'!$L:$L,'NSE - NIFTY Index Options'!$C:$C,$A136,'NSE - NIFTY Index Options'!$B:$B,D$4,'NSE - NIFTY Index Options'!$H:$H,"Monthly*")+SUMIFS('NSE - Other Index Options'!$L:$L,'NSE - Other Index Options'!$C:$C,$A136,'NSE - Other Index Options'!$B:$B,D$4,'NSE - Other Index Options'!$H:$H,"Monthly*")=0,"",SUMIFS('NSE - NIFTY Index Options'!$L:$L,'NSE - NIFTY Index Options'!$C:$C,$A136,'NSE - NIFTY Index Options'!$B:$B,D$4,'NSE - NIFTY Index Options'!$H:$H,"Monthly*")+SUMIFS('NSE - Other Index Options'!$L:$L,'NSE - Other Index Options'!$C:$C,$A136,'NSE - Other Index Options'!$B:$B,D$4,'NSE - Other Index Options'!$H:$H,"Monthly*"))</f>
        <v/>
      </c>
      <c r="E136" s="26" t="str">
        <f>IF(SUMIFS('NSE - NIFTY Index Options'!$L:$L,'NSE - NIFTY Index Options'!$C:$C,$A136,'NSE - NIFTY Index Options'!$B:$B,E$4,'NSE - NIFTY Index Options'!$H:$H,"Monthly*")+SUMIFS('NSE - Other Index Options'!$L:$L,'NSE - Other Index Options'!$C:$C,$A136,'NSE - Other Index Options'!$B:$B,E$4,'NSE - Other Index Options'!$H:$H,"Monthly*")=0,"",SUMIFS('NSE - NIFTY Index Options'!$L:$L,'NSE - NIFTY Index Options'!$C:$C,$A136,'NSE - NIFTY Index Options'!$B:$B,E$4,'NSE - NIFTY Index Options'!$H:$H,"Monthly*")+SUMIFS('NSE - Other Index Options'!$L:$L,'NSE - Other Index Options'!$C:$C,$A136,'NSE - Other Index Options'!$B:$B,E$4,'NSE - Other Index Options'!$H:$H,"Monthly*"))</f>
        <v/>
      </c>
      <c r="F136" s="26" t="str">
        <f>IF(SUMIFS('NSE - NIFTY Index Options'!$L:$L,'NSE - NIFTY Index Options'!$C:$C,$A136,'NSE - NIFTY Index Options'!$B:$B,F$4,'NSE - NIFTY Index Options'!$H:$H,"Monthly*")+SUMIFS('NSE - Other Index Options'!$L:$L,'NSE - Other Index Options'!$C:$C,$A136,'NSE - Other Index Options'!$B:$B,F$4,'NSE - Other Index Options'!$H:$H,"Monthly*")=0,"",SUMIFS('NSE - NIFTY Index Options'!$L:$L,'NSE - NIFTY Index Options'!$C:$C,$A136,'NSE - NIFTY Index Options'!$B:$B,F$4,'NSE - NIFTY Index Options'!$H:$H,"Monthly*")+SUMIFS('NSE - Other Index Options'!$L:$L,'NSE - Other Index Options'!$C:$C,$A136,'NSE - Other Index Options'!$B:$B,F$4,'NSE - Other Index Options'!$H:$H,"Monthly*"))</f>
        <v/>
      </c>
      <c r="G136" s="26" t="str">
        <f>IF(SUMIFS('NSE - NIFTY Index Options'!$L:$L,'NSE - NIFTY Index Options'!$C:$C,$A136,'NSE - NIFTY Index Options'!$B:$B,G$4,'NSE - NIFTY Index Options'!$H:$H,"Monthly*")+SUMIFS('NSE - Other Index Options'!$L:$L,'NSE - Other Index Options'!$C:$C,$A136,'NSE - Other Index Options'!$B:$B,G$4,'NSE - Other Index Options'!$H:$H,"Monthly*")=0,"",SUMIFS('NSE - NIFTY Index Options'!$L:$L,'NSE - NIFTY Index Options'!$C:$C,$A136,'NSE - NIFTY Index Options'!$B:$B,G$4,'NSE - NIFTY Index Options'!$H:$H,"Monthly*")+SUMIFS('NSE - Other Index Options'!$L:$L,'NSE - Other Index Options'!$C:$C,$A136,'NSE - Other Index Options'!$B:$B,G$4,'NSE - Other Index Options'!$H:$H,"Monthly*"))</f>
        <v/>
      </c>
      <c r="H136" s="26" t="str">
        <f t="shared" si="4"/>
        <v/>
      </c>
    </row>
    <row r="137" spans="1:8" hidden="1" outlineLevel="1">
      <c r="A137" t="s">
        <v>158</v>
      </c>
      <c r="B137" s="26" t="str">
        <f>IF(SUMIFS('NSE - NIFTY Index Options'!$L:$L,'NSE - NIFTY Index Options'!$C:$C,$A137,'NSE - NIFTY Index Options'!$B:$B,B$4,'NSE - NIFTY Index Options'!$H:$H,"Monthly*")+SUMIFS('NSE - Other Index Options'!$L:$L,'NSE - Other Index Options'!$C:$C,$A137,'NSE - Other Index Options'!$B:$B,B$4,'NSE - Other Index Options'!$H:$H,"Monthly*")=0,"",SUMIFS('NSE - NIFTY Index Options'!$L:$L,'NSE - NIFTY Index Options'!$C:$C,$A137,'NSE - NIFTY Index Options'!$B:$B,B$4,'NSE - NIFTY Index Options'!$H:$H,"Monthly*")+SUMIFS('NSE - Other Index Options'!$L:$L,'NSE - Other Index Options'!$C:$C,$A137,'NSE - Other Index Options'!$B:$B,B$4,'NSE - Other Index Options'!$H:$H,"Monthly*"))</f>
        <v/>
      </c>
      <c r="C137" s="26" t="str">
        <f>IF(SUMIFS('NSE - NIFTY Index Options'!$L:$L,'NSE - NIFTY Index Options'!$C:$C,$A137,'NSE - NIFTY Index Options'!$B:$B,C$4,'NSE - NIFTY Index Options'!$H:$H,"Monthly*")+SUMIFS('NSE - Other Index Options'!$L:$L,'NSE - Other Index Options'!$C:$C,$A137,'NSE - Other Index Options'!$B:$B,C$4,'NSE - Other Index Options'!$H:$H,"Monthly*")=0,"",SUMIFS('NSE - NIFTY Index Options'!$L:$L,'NSE - NIFTY Index Options'!$C:$C,$A137,'NSE - NIFTY Index Options'!$B:$B,C$4,'NSE - NIFTY Index Options'!$H:$H,"Monthly*")+SUMIFS('NSE - Other Index Options'!$L:$L,'NSE - Other Index Options'!$C:$C,$A137,'NSE - Other Index Options'!$B:$B,C$4,'NSE - Other Index Options'!$H:$H,"Monthly*"))</f>
        <v/>
      </c>
      <c r="D137" s="26" t="str">
        <f>IF(SUMIFS('NSE - NIFTY Index Options'!$L:$L,'NSE - NIFTY Index Options'!$C:$C,$A137,'NSE - NIFTY Index Options'!$B:$B,D$4,'NSE - NIFTY Index Options'!$H:$H,"Monthly*")+SUMIFS('NSE - Other Index Options'!$L:$L,'NSE - Other Index Options'!$C:$C,$A137,'NSE - Other Index Options'!$B:$B,D$4,'NSE - Other Index Options'!$H:$H,"Monthly*")=0,"",SUMIFS('NSE - NIFTY Index Options'!$L:$L,'NSE - NIFTY Index Options'!$C:$C,$A137,'NSE - NIFTY Index Options'!$B:$B,D$4,'NSE - NIFTY Index Options'!$H:$H,"Monthly*")+SUMIFS('NSE - Other Index Options'!$L:$L,'NSE - Other Index Options'!$C:$C,$A137,'NSE - Other Index Options'!$B:$B,D$4,'NSE - Other Index Options'!$H:$H,"Monthly*"))</f>
        <v/>
      </c>
      <c r="E137" s="26" t="str">
        <f>IF(SUMIFS('NSE - NIFTY Index Options'!$L:$L,'NSE - NIFTY Index Options'!$C:$C,$A137,'NSE - NIFTY Index Options'!$B:$B,E$4,'NSE - NIFTY Index Options'!$H:$H,"Monthly*")+SUMIFS('NSE - Other Index Options'!$L:$L,'NSE - Other Index Options'!$C:$C,$A137,'NSE - Other Index Options'!$B:$B,E$4,'NSE - Other Index Options'!$H:$H,"Monthly*")=0,"",SUMIFS('NSE - NIFTY Index Options'!$L:$L,'NSE - NIFTY Index Options'!$C:$C,$A137,'NSE - NIFTY Index Options'!$B:$B,E$4,'NSE - NIFTY Index Options'!$H:$H,"Monthly*")+SUMIFS('NSE - Other Index Options'!$L:$L,'NSE - Other Index Options'!$C:$C,$A137,'NSE - Other Index Options'!$B:$B,E$4,'NSE - Other Index Options'!$H:$H,"Monthly*"))</f>
        <v/>
      </c>
      <c r="F137" s="26" t="str">
        <f>IF(SUMIFS('NSE - NIFTY Index Options'!$L:$L,'NSE - NIFTY Index Options'!$C:$C,$A137,'NSE - NIFTY Index Options'!$B:$B,F$4,'NSE - NIFTY Index Options'!$H:$H,"Monthly*")+SUMIFS('NSE - Other Index Options'!$L:$L,'NSE - Other Index Options'!$C:$C,$A137,'NSE - Other Index Options'!$B:$B,F$4,'NSE - Other Index Options'!$H:$H,"Monthly*")=0,"",SUMIFS('NSE - NIFTY Index Options'!$L:$L,'NSE - NIFTY Index Options'!$C:$C,$A137,'NSE - NIFTY Index Options'!$B:$B,F$4,'NSE - NIFTY Index Options'!$H:$H,"Monthly*")+SUMIFS('NSE - Other Index Options'!$L:$L,'NSE - Other Index Options'!$C:$C,$A137,'NSE - Other Index Options'!$B:$B,F$4,'NSE - Other Index Options'!$H:$H,"Monthly*"))</f>
        <v/>
      </c>
      <c r="G137" s="26" t="str">
        <f>IF(SUMIFS('NSE - NIFTY Index Options'!$L:$L,'NSE - NIFTY Index Options'!$C:$C,$A137,'NSE - NIFTY Index Options'!$B:$B,G$4,'NSE - NIFTY Index Options'!$H:$H,"Monthly*")+SUMIFS('NSE - Other Index Options'!$L:$L,'NSE - Other Index Options'!$C:$C,$A137,'NSE - Other Index Options'!$B:$B,G$4,'NSE - Other Index Options'!$H:$H,"Monthly*")=0,"",SUMIFS('NSE - NIFTY Index Options'!$L:$L,'NSE - NIFTY Index Options'!$C:$C,$A137,'NSE - NIFTY Index Options'!$B:$B,G$4,'NSE - NIFTY Index Options'!$H:$H,"Monthly*")+SUMIFS('NSE - Other Index Options'!$L:$L,'NSE - Other Index Options'!$C:$C,$A137,'NSE - Other Index Options'!$B:$B,G$4,'NSE - Other Index Options'!$H:$H,"Monthly*"))</f>
        <v/>
      </c>
      <c r="H137" s="26" t="str">
        <f t="shared" si="4"/>
        <v/>
      </c>
    </row>
    <row r="138" spans="1:8" hidden="1" outlineLevel="1">
      <c r="A138" t="s">
        <v>159</v>
      </c>
      <c r="B138" s="26" t="str">
        <f>IF(SUMIFS('NSE - NIFTY Index Options'!$L:$L,'NSE - NIFTY Index Options'!$C:$C,$A138,'NSE - NIFTY Index Options'!$B:$B,B$4,'NSE - NIFTY Index Options'!$H:$H,"Monthly*")+SUMIFS('NSE - Other Index Options'!$L:$L,'NSE - Other Index Options'!$C:$C,$A138,'NSE - Other Index Options'!$B:$B,B$4,'NSE - Other Index Options'!$H:$H,"Monthly*")=0,"",SUMIFS('NSE - NIFTY Index Options'!$L:$L,'NSE - NIFTY Index Options'!$C:$C,$A138,'NSE - NIFTY Index Options'!$B:$B,B$4,'NSE - NIFTY Index Options'!$H:$H,"Monthly*")+SUMIFS('NSE - Other Index Options'!$L:$L,'NSE - Other Index Options'!$C:$C,$A138,'NSE - Other Index Options'!$B:$B,B$4,'NSE - Other Index Options'!$H:$H,"Monthly*"))</f>
        <v/>
      </c>
      <c r="C138" s="26" t="str">
        <f>IF(SUMIFS('NSE - NIFTY Index Options'!$L:$L,'NSE - NIFTY Index Options'!$C:$C,$A138,'NSE - NIFTY Index Options'!$B:$B,C$4,'NSE - NIFTY Index Options'!$H:$H,"Monthly*")+SUMIFS('NSE - Other Index Options'!$L:$L,'NSE - Other Index Options'!$C:$C,$A138,'NSE - Other Index Options'!$B:$B,C$4,'NSE - Other Index Options'!$H:$H,"Monthly*")=0,"",SUMIFS('NSE - NIFTY Index Options'!$L:$L,'NSE - NIFTY Index Options'!$C:$C,$A138,'NSE - NIFTY Index Options'!$B:$B,C$4,'NSE - NIFTY Index Options'!$H:$H,"Monthly*")+SUMIFS('NSE - Other Index Options'!$L:$L,'NSE - Other Index Options'!$C:$C,$A138,'NSE - Other Index Options'!$B:$B,C$4,'NSE - Other Index Options'!$H:$H,"Monthly*"))</f>
        <v/>
      </c>
      <c r="D138" s="26" t="str">
        <f>IF(SUMIFS('NSE - NIFTY Index Options'!$L:$L,'NSE - NIFTY Index Options'!$C:$C,$A138,'NSE - NIFTY Index Options'!$B:$B,D$4,'NSE - NIFTY Index Options'!$H:$H,"Monthly*")+SUMIFS('NSE - Other Index Options'!$L:$L,'NSE - Other Index Options'!$C:$C,$A138,'NSE - Other Index Options'!$B:$B,D$4,'NSE - Other Index Options'!$H:$H,"Monthly*")=0,"",SUMIFS('NSE - NIFTY Index Options'!$L:$L,'NSE - NIFTY Index Options'!$C:$C,$A138,'NSE - NIFTY Index Options'!$B:$B,D$4,'NSE - NIFTY Index Options'!$H:$H,"Monthly*")+SUMIFS('NSE - Other Index Options'!$L:$L,'NSE - Other Index Options'!$C:$C,$A138,'NSE - Other Index Options'!$B:$B,D$4,'NSE - Other Index Options'!$H:$H,"Monthly*"))</f>
        <v/>
      </c>
      <c r="E138" s="26" t="str">
        <f>IF(SUMIFS('NSE - NIFTY Index Options'!$L:$L,'NSE - NIFTY Index Options'!$C:$C,$A138,'NSE - NIFTY Index Options'!$B:$B,E$4,'NSE - NIFTY Index Options'!$H:$H,"Monthly*")+SUMIFS('NSE - Other Index Options'!$L:$L,'NSE - Other Index Options'!$C:$C,$A138,'NSE - Other Index Options'!$B:$B,E$4,'NSE - Other Index Options'!$H:$H,"Monthly*")=0,"",SUMIFS('NSE - NIFTY Index Options'!$L:$L,'NSE - NIFTY Index Options'!$C:$C,$A138,'NSE - NIFTY Index Options'!$B:$B,E$4,'NSE - NIFTY Index Options'!$H:$H,"Monthly*")+SUMIFS('NSE - Other Index Options'!$L:$L,'NSE - Other Index Options'!$C:$C,$A138,'NSE - Other Index Options'!$B:$B,E$4,'NSE - Other Index Options'!$H:$H,"Monthly*"))</f>
        <v/>
      </c>
      <c r="F138" s="26" t="str">
        <f>IF(SUMIFS('NSE - NIFTY Index Options'!$L:$L,'NSE - NIFTY Index Options'!$C:$C,$A138,'NSE - NIFTY Index Options'!$B:$B,F$4,'NSE - NIFTY Index Options'!$H:$H,"Monthly*")+SUMIFS('NSE - Other Index Options'!$L:$L,'NSE - Other Index Options'!$C:$C,$A138,'NSE - Other Index Options'!$B:$B,F$4,'NSE - Other Index Options'!$H:$H,"Monthly*")=0,"",SUMIFS('NSE - NIFTY Index Options'!$L:$L,'NSE - NIFTY Index Options'!$C:$C,$A138,'NSE - NIFTY Index Options'!$B:$B,F$4,'NSE - NIFTY Index Options'!$H:$H,"Monthly*")+SUMIFS('NSE - Other Index Options'!$L:$L,'NSE - Other Index Options'!$C:$C,$A138,'NSE - Other Index Options'!$B:$B,F$4,'NSE - Other Index Options'!$H:$H,"Monthly*"))</f>
        <v/>
      </c>
      <c r="G138" s="26" t="str">
        <f>IF(SUMIFS('NSE - NIFTY Index Options'!$L:$L,'NSE - NIFTY Index Options'!$C:$C,$A138,'NSE - NIFTY Index Options'!$B:$B,G$4,'NSE - NIFTY Index Options'!$H:$H,"Monthly*")+SUMIFS('NSE - Other Index Options'!$L:$L,'NSE - Other Index Options'!$C:$C,$A138,'NSE - Other Index Options'!$B:$B,G$4,'NSE - Other Index Options'!$H:$H,"Monthly*")=0,"",SUMIFS('NSE - NIFTY Index Options'!$L:$L,'NSE - NIFTY Index Options'!$C:$C,$A138,'NSE - NIFTY Index Options'!$B:$B,G$4,'NSE - NIFTY Index Options'!$H:$H,"Monthly*")+SUMIFS('NSE - Other Index Options'!$L:$L,'NSE - Other Index Options'!$C:$C,$A138,'NSE - Other Index Options'!$B:$B,G$4,'NSE - Other Index Options'!$H:$H,"Monthly*"))</f>
        <v/>
      </c>
      <c r="H138" s="26" t="str">
        <f t="shared" si="4"/>
        <v/>
      </c>
    </row>
    <row r="139" spans="1:8" hidden="1" outlineLevel="1">
      <c r="A139" t="s">
        <v>160</v>
      </c>
      <c r="B139" s="26" t="str">
        <f>IF(SUMIFS('NSE - NIFTY Index Options'!$L:$L,'NSE - NIFTY Index Options'!$C:$C,$A139,'NSE - NIFTY Index Options'!$B:$B,B$4,'NSE - NIFTY Index Options'!$H:$H,"Monthly*")+SUMIFS('NSE - Other Index Options'!$L:$L,'NSE - Other Index Options'!$C:$C,$A139,'NSE - Other Index Options'!$B:$B,B$4,'NSE - Other Index Options'!$H:$H,"Monthly*")=0,"",SUMIFS('NSE - NIFTY Index Options'!$L:$L,'NSE - NIFTY Index Options'!$C:$C,$A139,'NSE - NIFTY Index Options'!$B:$B,B$4,'NSE - NIFTY Index Options'!$H:$H,"Monthly*")+SUMIFS('NSE - Other Index Options'!$L:$L,'NSE - Other Index Options'!$C:$C,$A139,'NSE - Other Index Options'!$B:$B,B$4,'NSE - Other Index Options'!$H:$H,"Monthly*"))</f>
        <v/>
      </c>
      <c r="C139" s="26" t="str">
        <f>IF(SUMIFS('NSE - NIFTY Index Options'!$L:$L,'NSE - NIFTY Index Options'!$C:$C,$A139,'NSE - NIFTY Index Options'!$B:$B,C$4,'NSE - NIFTY Index Options'!$H:$H,"Monthly*")+SUMIFS('NSE - Other Index Options'!$L:$L,'NSE - Other Index Options'!$C:$C,$A139,'NSE - Other Index Options'!$B:$B,C$4,'NSE - Other Index Options'!$H:$H,"Monthly*")=0,"",SUMIFS('NSE - NIFTY Index Options'!$L:$L,'NSE - NIFTY Index Options'!$C:$C,$A139,'NSE - NIFTY Index Options'!$B:$B,C$4,'NSE - NIFTY Index Options'!$H:$H,"Monthly*")+SUMIFS('NSE - Other Index Options'!$L:$L,'NSE - Other Index Options'!$C:$C,$A139,'NSE - Other Index Options'!$B:$B,C$4,'NSE - Other Index Options'!$H:$H,"Monthly*"))</f>
        <v/>
      </c>
      <c r="D139" s="26" t="str">
        <f>IF(SUMIFS('NSE - NIFTY Index Options'!$L:$L,'NSE - NIFTY Index Options'!$C:$C,$A139,'NSE - NIFTY Index Options'!$B:$B,D$4,'NSE - NIFTY Index Options'!$H:$H,"Monthly*")+SUMIFS('NSE - Other Index Options'!$L:$L,'NSE - Other Index Options'!$C:$C,$A139,'NSE - Other Index Options'!$B:$B,D$4,'NSE - Other Index Options'!$H:$H,"Monthly*")=0,"",SUMIFS('NSE - NIFTY Index Options'!$L:$L,'NSE - NIFTY Index Options'!$C:$C,$A139,'NSE - NIFTY Index Options'!$B:$B,D$4,'NSE - NIFTY Index Options'!$H:$H,"Monthly*")+SUMIFS('NSE - Other Index Options'!$L:$L,'NSE - Other Index Options'!$C:$C,$A139,'NSE - Other Index Options'!$B:$B,D$4,'NSE - Other Index Options'!$H:$H,"Monthly*"))</f>
        <v/>
      </c>
      <c r="E139" s="26" t="str">
        <f>IF(SUMIFS('NSE - NIFTY Index Options'!$L:$L,'NSE - NIFTY Index Options'!$C:$C,$A139,'NSE - NIFTY Index Options'!$B:$B,E$4,'NSE - NIFTY Index Options'!$H:$H,"Monthly*")+SUMIFS('NSE - Other Index Options'!$L:$L,'NSE - Other Index Options'!$C:$C,$A139,'NSE - Other Index Options'!$B:$B,E$4,'NSE - Other Index Options'!$H:$H,"Monthly*")=0,"",SUMIFS('NSE - NIFTY Index Options'!$L:$L,'NSE - NIFTY Index Options'!$C:$C,$A139,'NSE - NIFTY Index Options'!$B:$B,E$4,'NSE - NIFTY Index Options'!$H:$H,"Monthly*")+SUMIFS('NSE - Other Index Options'!$L:$L,'NSE - Other Index Options'!$C:$C,$A139,'NSE - Other Index Options'!$B:$B,E$4,'NSE - Other Index Options'!$H:$H,"Monthly*"))</f>
        <v/>
      </c>
      <c r="F139" s="26" t="str">
        <f>IF(SUMIFS('NSE - NIFTY Index Options'!$L:$L,'NSE - NIFTY Index Options'!$C:$C,$A139,'NSE - NIFTY Index Options'!$B:$B,F$4,'NSE - NIFTY Index Options'!$H:$H,"Monthly*")+SUMIFS('NSE - Other Index Options'!$L:$L,'NSE - Other Index Options'!$C:$C,$A139,'NSE - Other Index Options'!$B:$B,F$4,'NSE - Other Index Options'!$H:$H,"Monthly*")=0,"",SUMIFS('NSE - NIFTY Index Options'!$L:$L,'NSE - NIFTY Index Options'!$C:$C,$A139,'NSE - NIFTY Index Options'!$B:$B,F$4,'NSE - NIFTY Index Options'!$H:$H,"Monthly*")+SUMIFS('NSE - Other Index Options'!$L:$L,'NSE - Other Index Options'!$C:$C,$A139,'NSE - Other Index Options'!$B:$B,F$4,'NSE - Other Index Options'!$H:$H,"Monthly*"))</f>
        <v/>
      </c>
      <c r="G139" s="26" t="str">
        <f>IF(SUMIFS('NSE - NIFTY Index Options'!$L:$L,'NSE - NIFTY Index Options'!$C:$C,$A139,'NSE - NIFTY Index Options'!$B:$B,G$4,'NSE - NIFTY Index Options'!$H:$H,"Monthly*")+SUMIFS('NSE - Other Index Options'!$L:$L,'NSE - Other Index Options'!$C:$C,$A139,'NSE - Other Index Options'!$B:$B,G$4,'NSE - Other Index Options'!$H:$H,"Monthly*")=0,"",SUMIFS('NSE - NIFTY Index Options'!$L:$L,'NSE - NIFTY Index Options'!$C:$C,$A139,'NSE - NIFTY Index Options'!$B:$B,G$4,'NSE - NIFTY Index Options'!$H:$H,"Monthly*")+SUMIFS('NSE - Other Index Options'!$L:$L,'NSE - Other Index Options'!$C:$C,$A139,'NSE - Other Index Options'!$B:$B,G$4,'NSE - Other Index Options'!$H:$H,"Monthly*"))</f>
        <v/>
      </c>
      <c r="H139" s="26" t="str">
        <f t="shared" si="4"/>
        <v/>
      </c>
    </row>
    <row r="140" spans="1:8" hidden="1" outlineLevel="1">
      <c r="A140" t="s">
        <v>161</v>
      </c>
      <c r="B140" s="26" t="str">
        <f>IF(SUMIFS('NSE - NIFTY Index Options'!$L:$L,'NSE - NIFTY Index Options'!$C:$C,$A140,'NSE - NIFTY Index Options'!$B:$B,B$4,'NSE - NIFTY Index Options'!$H:$H,"Monthly*")+SUMIFS('NSE - Other Index Options'!$L:$L,'NSE - Other Index Options'!$C:$C,$A140,'NSE - Other Index Options'!$B:$B,B$4,'NSE - Other Index Options'!$H:$H,"Monthly*")=0,"",SUMIFS('NSE - NIFTY Index Options'!$L:$L,'NSE - NIFTY Index Options'!$C:$C,$A140,'NSE - NIFTY Index Options'!$B:$B,B$4,'NSE - NIFTY Index Options'!$H:$H,"Monthly*")+SUMIFS('NSE - Other Index Options'!$L:$L,'NSE - Other Index Options'!$C:$C,$A140,'NSE - Other Index Options'!$B:$B,B$4,'NSE - Other Index Options'!$H:$H,"Monthly*"))</f>
        <v/>
      </c>
      <c r="C140" s="26" t="str">
        <f>IF(SUMIFS('NSE - NIFTY Index Options'!$L:$L,'NSE - NIFTY Index Options'!$C:$C,$A140,'NSE - NIFTY Index Options'!$B:$B,C$4,'NSE - NIFTY Index Options'!$H:$H,"Monthly*")+SUMIFS('NSE - Other Index Options'!$L:$L,'NSE - Other Index Options'!$C:$C,$A140,'NSE - Other Index Options'!$B:$B,C$4,'NSE - Other Index Options'!$H:$H,"Monthly*")=0,"",SUMIFS('NSE - NIFTY Index Options'!$L:$L,'NSE - NIFTY Index Options'!$C:$C,$A140,'NSE - NIFTY Index Options'!$B:$B,C$4,'NSE - NIFTY Index Options'!$H:$H,"Monthly*")+SUMIFS('NSE - Other Index Options'!$L:$L,'NSE - Other Index Options'!$C:$C,$A140,'NSE - Other Index Options'!$B:$B,C$4,'NSE - Other Index Options'!$H:$H,"Monthly*"))</f>
        <v/>
      </c>
      <c r="D140" s="26" t="str">
        <f>IF(SUMIFS('NSE - NIFTY Index Options'!$L:$L,'NSE - NIFTY Index Options'!$C:$C,$A140,'NSE - NIFTY Index Options'!$B:$B,D$4,'NSE - NIFTY Index Options'!$H:$H,"Monthly*")+SUMIFS('NSE - Other Index Options'!$L:$L,'NSE - Other Index Options'!$C:$C,$A140,'NSE - Other Index Options'!$B:$B,D$4,'NSE - Other Index Options'!$H:$H,"Monthly*")=0,"",SUMIFS('NSE - NIFTY Index Options'!$L:$L,'NSE - NIFTY Index Options'!$C:$C,$A140,'NSE - NIFTY Index Options'!$B:$B,D$4,'NSE - NIFTY Index Options'!$H:$H,"Monthly*")+SUMIFS('NSE - Other Index Options'!$L:$L,'NSE - Other Index Options'!$C:$C,$A140,'NSE - Other Index Options'!$B:$B,D$4,'NSE - Other Index Options'!$H:$H,"Monthly*"))</f>
        <v/>
      </c>
      <c r="E140" s="26" t="str">
        <f>IF(SUMIFS('NSE - NIFTY Index Options'!$L:$L,'NSE - NIFTY Index Options'!$C:$C,$A140,'NSE - NIFTY Index Options'!$B:$B,E$4,'NSE - NIFTY Index Options'!$H:$H,"Monthly*")+SUMIFS('NSE - Other Index Options'!$L:$L,'NSE - Other Index Options'!$C:$C,$A140,'NSE - Other Index Options'!$B:$B,E$4,'NSE - Other Index Options'!$H:$H,"Monthly*")=0,"",SUMIFS('NSE - NIFTY Index Options'!$L:$L,'NSE - NIFTY Index Options'!$C:$C,$A140,'NSE - NIFTY Index Options'!$B:$B,E$4,'NSE - NIFTY Index Options'!$H:$H,"Monthly*")+SUMIFS('NSE - Other Index Options'!$L:$L,'NSE - Other Index Options'!$C:$C,$A140,'NSE - Other Index Options'!$B:$B,E$4,'NSE - Other Index Options'!$H:$H,"Monthly*"))</f>
        <v/>
      </c>
      <c r="F140" s="26" t="str">
        <f>IF(SUMIFS('NSE - NIFTY Index Options'!$L:$L,'NSE - NIFTY Index Options'!$C:$C,$A140,'NSE - NIFTY Index Options'!$B:$B,F$4,'NSE - NIFTY Index Options'!$H:$H,"Monthly*")+SUMIFS('NSE - Other Index Options'!$L:$L,'NSE - Other Index Options'!$C:$C,$A140,'NSE - Other Index Options'!$B:$B,F$4,'NSE - Other Index Options'!$H:$H,"Monthly*")=0,"",SUMIFS('NSE - NIFTY Index Options'!$L:$L,'NSE - NIFTY Index Options'!$C:$C,$A140,'NSE - NIFTY Index Options'!$B:$B,F$4,'NSE - NIFTY Index Options'!$H:$H,"Monthly*")+SUMIFS('NSE - Other Index Options'!$L:$L,'NSE - Other Index Options'!$C:$C,$A140,'NSE - Other Index Options'!$B:$B,F$4,'NSE - Other Index Options'!$H:$H,"Monthly*"))</f>
        <v/>
      </c>
      <c r="G140" s="26" t="str">
        <f>IF(SUMIFS('NSE - NIFTY Index Options'!$L:$L,'NSE - NIFTY Index Options'!$C:$C,$A140,'NSE - NIFTY Index Options'!$B:$B,G$4,'NSE - NIFTY Index Options'!$H:$H,"Monthly*")+SUMIFS('NSE - Other Index Options'!$L:$L,'NSE - Other Index Options'!$C:$C,$A140,'NSE - Other Index Options'!$B:$B,G$4,'NSE - Other Index Options'!$H:$H,"Monthly*")=0,"",SUMIFS('NSE - NIFTY Index Options'!$L:$L,'NSE - NIFTY Index Options'!$C:$C,$A140,'NSE - NIFTY Index Options'!$B:$B,G$4,'NSE - NIFTY Index Options'!$H:$H,"Monthly*")+SUMIFS('NSE - Other Index Options'!$L:$L,'NSE - Other Index Options'!$C:$C,$A140,'NSE - Other Index Options'!$B:$B,G$4,'NSE - Other Index Options'!$H:$H,"Monthly*"))</f>
        <v/>
      </c>
      <c r="H140" s="26" t="str">
        <f t="shared" si="4"/>
        <v/>
      </c>
    </row>
    <row r="141" spans="1:8" hidden="1" outlineLevel="1">
      <c r="A141" t="s">
        <v>162</v>
      </c>
      <c r="B141" s="26" t="str">
        <f>IF(SUMIFS('NSE - NIFTY Index Options'!$L:$L,'NSE - NIFTY Index Options'!$C:$C,$A141,'NSE - NIFTY Index Options'!$B:$B,B$4,'NSE - NIFTY Index Options'!$H:$H,"Monthly*")+SUMIFS('NSE - Other Index Options'!$L:$L,'NSE - Other Index Options'!$C:$C,$A141,'NSE - Other Index Options'!$B:$B,B$4,'NSE - Other Index Options'!$H:$H,"Monthly*")=0,"",SUMIFS('NSE - NIFTY Index Options'!$L:$L,'NSE - NIFTY Index Options'!$C:$C,$A141,'NSE - NIFTY Index Options'!$B:$B,B$4,'NSE - NIFTY Index Options'!$H:$H,"Monthly*")+SUMIFS('NSE - Other Index Options'!$L:$L,'NSE - Other Index Options'!$C:$C,$A141,'NSE - Other Index Options'!$B:$B,B$4,'NSE - Other Index Options'!$H:$H,"Monthly*"))</f>
        <v/>
      </c>
      <c r="C141" s="26" t="str">
        <f>IF(SUMIFS('NSE - NIFTY Index Options'!$L:$L,'NSE - NIFTY Index Options'!$C:$C,$A141,'NSE - NIFTY Index Options'!$B:$B,C$4,'NSE - NIFTY Index Options'!$H:$H,"Monthly*")+SUMIFS('NSE - Other Index Options'!$L:$L,'NSE - Other Index Options'!$C:$C,$A141,'NSE - Other Index Options'!$B:$B,C$4,'NSE - Other Index Options'!$H:$H,"Monthly*")=0,"",SUMIFS('NSE - NIFTY Index Options'!$L:$L,'NSE - NIFTY Index Options'!$C:$C,$A141,'NSE - NIFTY Index Options'!$B:$B,C$4,'NSE - NIFTY Index Options'!$H:$H,"Monthly*")+SUMIFS('NSE - Other Index Options'!$L:$L,'NSE - Other Index Options'!$C:$C,$A141,'NSE - Other Index Options'!$B:$B,C$4,'NSE - Other Index Options'!$H:$H,"Monthly*"))</f>
        <v/>
      </c>
      <c r="D141" s="26" t="str">
        <f>IF(SUMIFS('NSE - NIFTY Index Options'!$L:$L,'NSE - NIFTY Index Options'!$C:$C,$A141,'NSE - NIFTY Index Options'!$B:$B,D$4,'NSE - NIFTY Index Options'!$H:$H,"Monthly*")+SUMIFS('NSE - Other Index Options'!$L:$L,'NSE - Other Index Options'!$C:$C,$A141,'NSE - Other Index Options'!$B:$B,D$4,'NSE - Other Index Options'!$H:$H,"Monthly*")=0,"",SUMIFS('NSE - NIFTY Index Options'!$L:$L,'NSE - NIFTY Index Options'!$C:$C,$A141,'NSE - NIFTY Index Options'!$B:$B,D$4,'NSE - NIFTY Index Options'!$H:$H,"Monthly*")+SUMIFS('NSE - Other Index Options'!$L:$L,'NSE - Other Index Options'!$C:$C,$A141,'NSE - Other Index Options'!$B:$B,D$4,'NSE - Other Index Options'!$H:$H,"Monthly*"))</f>
        <v/>
      </c>
      <c r="E141" s="26" t="str">
        <f>IF(SUMIFS('NSE - NIFTY Index Options'!$L:$L,'NSE - NIFTY Index Options'!$C:$C,$A141,'NSE - NIFTY Index Options'!$B:$B,E$4,'NSE - NIFTY Index Options'!$H:$H,"Monthly*")+SUMIFS('NSE - Other Index Options'!$L:$L,'NSE - Other Index Options'!$C:$C,$A141,'NSE - Other Index Options'!$B:$B,E$4,'NSE - Other Index Options'!$H:$H,"Monthly*")=0,"",SUMIFS('NSE - NIFTY Index Options'!$L:$L,'NSE - NIFTY Index Options'!$C:$C,$A141,'NSE - NIFTY Index Options'!$B:$B,E$4,'NSE - NIFTY Index Options'!$H:$H,"Monthly*")+SUMIFS('NSE - Other Index Options'!$L:$L,'NSE - Other Index Options'!$C:$C,$A141,'NSE - Other Index Options'!$B:$B,E$4,'NSE - Other Index Options'!$H:$H,"Monthly*"))</f>
        <v/>
      </c>
      <c r="F141" s="26" t="str">
        <f>IF(SUMIFS('NSE - NIFTY Index Options'!$L:$L,'NSE - NIFTY Index Options'!$C:$C,$A141,'NSE - NIFTY Index Options'!$B:$B,F$4,'NSE - NIFTY Index Options'!$H:$H,"Monthly*")+SUMIFS('NSE - Other Index Options'!$L:$L,'NSE - Other Index Options'!$C:$C,$A141,'NSE - Other Index Options'!$B:$B,F$4,'NSE - Other Index Options'!$H:$H,"Monthly*")=0,"",SUMIFS('NSE - NIFTY Index Options'!$L:$L,'NSE - NIFTY Index Options'!$C:$C,$A141,'NSE - NIFTY Index Options'!$B:$B,F$4,'NSE - NIFTY Index Options'!$H:$H,"Monthly*")+SUMIFS('NSE - Other Index Options'!$L:$L,'NSE - Other Index Options'!$C:$C,$A141,'NSE - Other Index Options'!$B:$B,F$4,'NSE - Other Index Options'!$H:$H,"Monthly*"))</f>
        <v/>
      </c>
      <c r="G141" s="26" t="str">
        <f>IF(SUMIFS('NSE - NIFTY Index Options'!$L:$L,'NSE - NIFTY Index Options'!$C:$C,$A141,'NSE - NIFTY Index Options'!$B:$B,G$4,'NSE - NIFTY Index Options'!$H:$H,"Monthly*")+SUMIFS('NSE - Other Index Options'!$L:$L,'NSE - Other Index Options'!$C:$C,$A141,'NSE - Other Index Options'!$B:$B,G$4,'NSE - Other Index Options'!$H:$H,"Monthly*")=0,"",SUMIFS('NSE - NIFTY Index Options'!$L:$L,'NSE - NIFTY Index Options'!$C:$C,$A141,'NSE - NIFTY Index Options'!$B:$B,G$4,'NSE - NIFTY Index Options'!$H:$H,"Monthly*")+SUMIFS('NSE - Other Index Options'!$L:$L,'NSE - Other Index Options'!$C:$C,$A141,'NSE - Other Index Options'!$B:$B,G$4,'NSE - Other Index Options'!$H:$H,"Monthly*"))</f>
        <v/>
      </c>
      <c r="H141" s="26" t="str">
        <f t="shared" si="4"/>
        <v/>
      </c>
    </row>
    <row r="142" spans="1:8" hidden="1" outlineLevel="1">
      <c r="A142" t="s">
        <v>163</v>
      </c>
      <c r="B142" s="26" t="str">
        <f>IF(SUMIFS('NSE - NIFTY Index Options'!$L:$L,'NSE - NIFTY Index Options'!$C:$C,$A142,'NSE - NIFTY Index Options'!$B:$B,B$4,'NSE - NIFTY Index Options'!$H:$H,"Monthly*")+SUMIFS('NSE - Other Index Options'!$L:$L,'NSE - Other Index Options'!$C:$C,$A142,'NSE - Other Index Options'!$B:$B,B$4,'NSE - Other Index Options'!$H:$H,"Monthly*")=0,"",SUMIFS('NSE - NIFTY Index Options'!$L:$L,'NSE - NIFTY Index Options'!$C:$C,$A142,'NSE - NIFTY Index Options'!$B:$B,B$4,'NSE - NIFTY Index Options'!$H:$H,"Monthly*")+SUMIFS('NSE - Other Index Options'!$L:$L,'NSE - Other Index Options'!$C:$C,$A142,'NSE - Other Index Options'!$B:$B,B$4,'NSE - Other Index Options'!$H:$H,"Monthly*"))</f>
        <v/>
      </c>
      <c r="C142" s="26" t="str">
        <f>IF(SUMIFS('NSE - NIFTY Index Options'!$L:$L,'NSE - NIFTY Index Options'!$C:$C,$A142,'NSE - NIFTY Index Options'!$B:$B,C$4,'NSE - NIFTY Index Options'!$H:$H,"Monthly*")+SUMIFS('NSE - Other Index Options'!$L:$L,'NSE - Other Index Options'!$C:$C,$A142,'NSE - Other Index Options'!$B:$B,C$4,'NSE - Other Index Options'!$H:$H,"Monthly*")=0,"",SUMIFS('NSE - NIFTY Index Options'!$L:$L,'NSE - NIFTY Index Options'!$C:$C,$A142,'NSE - NIFTY Index Options'!$B:$B,C$4,'NSE - NIFTY Index Options'!$H:$H,"Monthly*")+SUMIFS('NSE - Other Index Options'!$L:$L,'NSE - Other Index Options'!$C:$C,$A142,'NSE - Other Index Options'!$B:$B,C$4,'NSE - Other Index Options'!$H:$H,"Monthly*"))</f>
        <v/>
      </c>
      <c r="D142" s="26" t="str">
        <f>IF(SUMIFS('NSE - NIFTY Index Options'!$L:$L,'NSE - NIFTY Index Options'!$C:$C,$A142,'NSE - NIFTY Index Options'!$B:$B,D$4,'NSE - NIFTY Index Options'!$H:$H,"Monthly*")+SUMIFS('NSE - Other Index Options'!$L:$L,'NSE - Other Index Options'!$C:$C,$A142,'NSE - Other Index Options'!$B:$B,D$4,'NSE - Other Index Options'!$H:$H,"Monthly*")=0,"",SUMIFS('NSE - NIFTY Index Options'!$L:$L,'NSE - NIFTY Index Options'!$C:$C,$A142,'NSE - NIFTY Index Options'!$B:$B,D$4,'NSE - NIFTY Index Options'!$H:$H,"Monthly*")+SUMIFS('NSE - Other Index Options'!$L:$L,'NSE - Other Index Options'!$C:$C,$A142,'NSE - Other Index Options'!$B:$B,D$4,'NSE - Other Index Options'!$H:$H,"Monthly*"))</f>
        <v/>
      </c>
      <c r="E142" s="26" t="str">
        <f>IF(SUMIFS('NSE - NIFTY Index Options'!$L:$L,'NSE - NIFTY Index Options'!$C:$C,$A142,'NSE - NIFTY Index Options'!$B:$B,E$4,'NSE - NIFTY Index Options'!$H:$H,"Monthly*")+SUMIFS('NSE - Other Index Options'!$L:$L,'NSE - Other Index Options'!$C:$C,$A142,'NSE - Other Index Options'!$B:$B,E$4,'NSE - Other Index Options'!$H:$H,"Monthly*")=0,"",SUMIFS('NSE - NIFTY Index Options'!$L:$L,'NSE - NIFTY Index Options'!$C:$C,$A142,'NSE - NIFTY Index Options'!$B:$B,E$4,'NSE - NIFTY Index Options'!$H:$H,"Monthly*")+SUMIFS('NSE - Other Index Options'!$L:$L,'NSE - Other Index Options'!$C:$C,$A142,'NSE - Other Index Options'!$B:$B,E$4,'NSE - Other Index Options'!$H:$H,"Monthly*"))</f>
        <v/>
      </c>
      <c r="F142" s="26" t="str">
        <f>IF(SUMIFS('NSE - NIFTY Index Options'!$L:$L,'NSE - NIFTY Index Options'!$C:$C,$A142,'NSE - NIFTY Index Options'!$B:$B,F$4,'NSE - NIFTY Index Options'!$H:$H,"Monthly*")+SUMIFS('NSE - Other Index Options'!$L:$L,'NSE - Other Index Options'!$C:$C,$A142,'NSE - Other Index Options'!$B:$B,F$4,'NSE - Other Index Options'!$H:$H,"Monthly*")=0,"",SUMIFS('NSE - NIFTY Index Options'!$L:$L,'NSE - NIFTY Index Options'!$C:$C,$A142,'NSE - NIFTY Index Options'!$B:$B,F$4,'NSE - NIFTY Index Options'!$H:$H,"Monthly*")+SUMIFS('NSE - Other Index Options'!$L:$L,'NSE - Other Index Options'!$C:$C,$A142,'NSE - Other Index Options'!$B:$B,F$4,'NSE - Other Index Options'!$H:$H,"Monthly*"))</f>
        <v/>
      </c>
      <c r="G142" s="26" t="str">
        <f>IF(SUMIFS('NSE - NIFTY Index Options'!$L:$L,'NSE - NIFTY Index Options'!$C:$C,$A142,'NSE - NIFTY Index Options'!$B:$B,G$4,'NSE - NIFTY Index Options'!$H:$H,"Monthly*")+SUMIFS('NSE - Other Index Options'!$L:$L,'NSE - Other Index Options'!$C:$C,$A142,'NSE - Other Index Options'!$B:$B,G$4,'NSE - Other Index Options'!$H:$H,"Monthly*")=0,"",SUMIFS('NSE - NIFTY Index Options'!$L:$L,'NSE - NIFTY Index Options'!$C:$C,$A142,'NSE - NIFTY Index Options'!$B:$B,G$4,'NSE - NIFTY Index Options'!$H:$H,"Monthly*")+SUMIFS('NSE - Other Index Options'!$L:$L,'NSE - Other Index Options'!$C:$C,$A142,'NSE - Other Index Options'!$B:$B,G$4,'NSE - Other Index Options'!$H:$H,"Monthly*"))</f>
        <v/>
      </c>
      <c r="H142" s="26" t="str">
        <f t="shared" si="4"/>
        <v/>
      </c>
    </row>
    <row r="143" spans="1:8" collapsed="1">
      <c r="A143" s="32" t="s">
        <v>15</v>
      </c>
      <c r="B143" s="33">
        <f t="shared" ref="B143:H143" si="5">IF(SUM(B5:B142)=0,"",SUM(B5:B142))</f>
        <v>4205.8784999999989</v>
      </c>
      <c r="C143" s="33">
        <f t="shared" si="5"/>
        <v>4537.7547999999997</v>
      </c>
      <c r="D143" s="33">
        <f t="shared" si="5"/>
        <v>3197.8074999999999</v>
      </c>
      <c r="E143" s="33">
        <f t="shared" si="5"/>
        <v>2841.2766000000006</v>
      </c>
      <c r="F143" s="33">
        <f t="shared" si="5"/>
        <v>3614.2336999999998</v>
      </c>
      <c r="G143" s="33">
        <f t="shared" si="5"/>
        <v>129.35999999999999</v>
      </c>
      <c r="H143" s="33">
        <f t="shared" si="5"/>
        <v>18526.311099999995</v>
      </c>
    </row>
    <row r="146" spans="1:8">
      <c r="A146" s="32" t="s">
        <v>258</v>
      </c>
    </row>
    <row r="147" spans="1:8">
      <c r="A147" s="32" t="s">
        <v>8</v>
      </c>
      <c r="B147" s="32" t="s">
        <v>9</v>
      </c>
      <c r="C147" s="32" t="s">
        <v>10</v>
      </c>
      <c r="D147" s="32" t="s">
        <v>11</v>
      </c>
      <c r="E147" s="32" t="s">
        <v>12</v>
      </c>
      <c r="F147" s="32" t="s">
        <v>13</v>
      </c>
      <c r="G147" s="32" t="s">
        <v>14</v>
      </c>
      <c r="H147" s="32" t="s">
        <v>15</v>
      </c>
    </row>
    <row r="148" spans="1:8">
      <c r="A148" t="s">
        <v>17</v>
      </c>
      <c r="B148" s="26">
        <f>IF(SUMIFS('BSE - SENSEX Index Options'!$L:$L,'BSE - SENSEX Index Options'!$C:$C,$A148,'BSE - SENSEX Index Options'!$B:$B,B$147,'BSE - SENSEX Index Options'!$H:$H,"Monthly*")+SUMIFS('BSE - Other Index Options'!$L:$L,'BSE - Other Index Options'!$C:$C,$A148,'BSE - Other Index Options'!$B:$B,B$147,'BSE - Other Index Options'!$H:$H,"Monthly*")=0,"",SUMIFS('BSE - SENSEX Index Options'!$L:$L,'BSE - SENSEX Index Options'!$C:$C,$A148,'BSE - SENSEX Index Options'!$B:$B,B$147,'BSE - SENSEX Index Options'!$H:$H,"Monthly*")+SUMIFS('BSE - Other Index Options'!$L:$L,'BSE - Other Index Options'!$C:$C,$A148,'BSE - Other Index Options'!$B:$B,B$147,'BSE - Other Index Options'!$H:$H,"Monthly*"))</f>
        <v>0.18720000000000001</v>
      </c>
      <c r="C148" s="26">
        <f>IF(SUMIFS('BSE - SENSEX Index Options'!$L:$L,'BSE - SENSEX Index Options'!$C:$C,$A148,'BSE - SENSEX Index Options'!$B:$B,C$147,'BSE - SENSEX Index Options'!$H:$H,"Monthly*")+SUMIFS('BSE - Other Index Options'!$L:$L,'BSE - Other Index Options'!$C:$C,$A148,'BSE - Other Index Options'!$B:$B,C$147,'BSE - Other Index Options'!$H:$H,"Monthly*")=0,"",SUMIFS('BSE - SENSEX Index Options'!$L:$L,'BSE - SENSEX Index Options'!$C:$C,$A148,'BSE - SENSEX Index Options'!$B:$B,C$147,'BSE - SENSEX Index Options'!$H:$H,"Monthly*")+SUMIFS('BSE - Other Index Options'!$L:$L,'BSE - Other Index Options'!$C:$C,$A148,'BSE - Other Index Options'!$B:$B,C$147,'BSE - Other Index Options'!$H:$H,"Monthly*"))</f>
        <v>0.25329999999999997</v>
      </c>
      <c r="D148" s="26">
        <f>IF(SUMIFS('BSE - SENSEX Index Options'!$L:$L,'BSE - SENSEX Index Options'!$C:$C,$A148,'BSE - SENSEX Index Options'!$B:$B,D$147,'BSE - SENSEX Index Options'!$H:$H,"Monthly*")+SUMIFS('BSE - Other Index Options'!$L:$L,'BSE - Other Index Options'!$C:$C,$A148,'BSE - Other Index Options'!$B:$B,D$147,'BSE - Other Index Options'!$H:$H,"Monthly*")=0,"",SUMIFS('BSE - SENSEX Index Options'!$L:$L,'BSE - SENSEX Index Options'!$C:$C,$A148,'BSE - SENSEX Index Options'!$B:$B,D$147,'BSE - SENSEX Index Options'!$H:$H,"Monthly*")+SUMIFS('BSE - Other Index Options'!$L:$L,'BSE - Other Index Options'!$C:$C,$A148,'BSE - Other Index Options'!$B:$B,D$147,'BSE - Other Index Options'!$H:$H,"Monthly*"))</f>
        <v>0.24680000000000002</v>
      </c>
      <c r="E148" s="26">
        <f>IF(SUMIFS('BSE - SENSEX Index Options'!$L:$L,'BSE - SENSEX Index Options'!$C:$C,$A148,'BSE - SENSEX Index Options'!$B:$B,E$147,'BSE - SENSEX Index Options'!$H:$H,"Monthly*")+SUMIFS('BSE - Other Index Options'!$L:$L,'BSE - Other Index Options'!$C:$C,$A148,'BSE - Other Index Options'!$B:$B,E$147,'BSE - Other Index Options'!$H:$H,"Monthly*")=0,"",SUMIFS('BSE - SENSEX Index Options'!$L:$L,'BSE - SENSEX Index Options'!$C:$C,$A148,'BSE - SENSEX Index Options'!$B:$B,E$147,'BSE - SENSEX Index Options'!$H:$H,"Monthly*")+SUMIFS('BSE - Other Index Options'!$L:$L,'BSE - Other Index Options'!$C:$C,$A148,'BSE - Other Index Options'!$B:$B,E$147,'BSE - Other Index Options'!$H:$H,"Monthly*"))</f>
        <v>0.34370000000000001</v>
      </c>
      <c r="F148" s="26">
        <f>IF(SUMIFS('BSE - SENSEX Index Options'!$L:$L,'BSE - SENSEX Index Options'!$C:$C,$A148,'BSE - SENSEX Index Options'!$B:$B,F$147,'BSE - SENSEX Index Options'!$H:$H,"Monthly*")+SUMIFS('BSE - Other Index Options'!$L:$L,'BSE - Other Index Options'!$C:$C,$A148,'BSE - Other Index Options'!$B:$B,F$147,'BSE - Other Index Options'!$H:$H,"Monthly*")=0,"",SUMIFS('BSE - SENSEX Index Options'!$L:$L,'BSE - SENSEX Index Options'!$C:$C,$A148,'BSE - SENSEX Index Options'!$B:$B,F$147,'BSE - SENSEX Index Options'!$H:$H,"Monthly*")+SUMIFS('BSE - Other Index Options'!$L:$L,'BSE - Other Index Options'!$C:$C,$A148,'BSE - Other Index Options'!$B:$B,F$147,'BSE - Other Index Options'!$H:$H,"Monthly*"))</f>
        <v>0.31139999999999995</v>
      </c>
      <c r="G148" s="26" t="str">
        <f>IF(SUMIFS('BSE - SENSEX Index Options'!$L:$L,'BSE - SENSEX Index Options'!$C:$C,$A148,'BSE - SENSEX Index Options'!$B:$B,G$147,'BSE - SENSEX Index Options'!$H:$H,"Monthly*")+SUMIFS('BSE - Other Index Options'!$L:$L,'BSE - Other Index Options'!$C:$C,$A148,'BSE - Other Index Options'!$B:$B,G$147,'BSE - Other Index Options'!$H:$H,"Monthly*")=0,"",SUMIFS('BSE - SENSEX Index Options'!$L:$L,'BSE - SENSEX Index Options'!$C:$C,$A148,'BSE - SENSEX Index Options'!$B:$B,G$147,'BSE - SENSEX Index Options'!$H:$H,"Monthly*")+SUMIFS('BSE - Other Index Options'!$L:$L,'BSE - Other Index Options'!$C:$C,$A148,'BSE - Other Index Options'!$B:$B,G$147,'BSE - Other Index Options'!$H:$H,"Monthly*"))</f>
        <v/>
      </c>
      <c r="H148" s="26">
        <f t="shared" ref="H148:H179" si="6">IF(SUM(B148:G148)=0,"",SUM(B148:G148))</f>
        <v>1.3424</v>
      </c>
    </row>
    <row r="149" spans="1:8">
      <c r="A149" t="s">
        <v>19</v>
      </c>
      <c r="B149" s="26">
        <f>IF(SUMIFS('BSE - SENSEX Index Options'!$L:$L,'BSE - SENSEX Index Options'!$C:$C,$A149,'BSE - SENSEX Index Options'!$B:$B,B$147,'BSE - SENSEX Index Options'!$H:$H,"Monthly*")+SUMIFS('BSE - Other Index Options'!$L:$L,'BSE - Other Index Options'!$C:$C,$A149,'BSE - Other Index Options'!$B:$B,B$147,'BSE - Other Index Options'!$H:$H,"Monthly*")=0,"",SUMIFS('BSE - SENSEX Index Options'!$L:$L,'BSE - SENSEX Index Options'!$C:$C,$A149,'BSE - SENSEX Index Options'!$B:$B,B$147,'BSE - SENSEX Index Options'!$H:$H,"Monthly*")+SUMIFS('BSE - Other Index Options'!$L:$L,'BSE - Other Index Options'!$C:$C,$A149,'BSE - Other Index Options'!$B:$B,B$147,'BSE - Other Index Options'!$H:$H,"Monthly*"))</f>
        <v>0.27450000000000002</v>
      </c>
      <c r="C149" s="26">
        <f>IF(SUMIFS('BSE - SENSEX Index Options'!$L:$L,'BSE - SENSEX Index Options'!$C:$C,$A149,'BSE - SENSEX Index Options'!$B:$B,C$147,'BSE - SENSEX Index Options'!$H:$H,"Monthly*")+SUMIFS('BSE - Other Index Options'!$L:$L,'BSE - Other Index Options'!$C:$C,$A149,'BSE - Other Index Options'!$B:$B,C$147,'BSE - Other Index Options'!$H:$H,"Monthly*")=0,"",SUMIFS('BSE - SENSEX Index Options'!$L:$L,'BSE - SENSEX Index Options'!$C:$C,$A149,'BSE - SENSEX Index Options'!$B:$B,C$147,'BSE - SENSEX Index Options'!$H:$H,"Monthly*")+SUMIFS('BSE - Other Index Options'!$L:$L,'BSE - Other Index Options'!$C:$C,$A149,'BSE - Other Index Options'!$B:$B,C$147,'BSE - Other Index Options'!$H:$H,"Monthly*"))</f>
        <v>0.22260000000000002</v>
      </c>
      <c r="D149" s="26">
        <f>IF(SUMIFS('BSE - SENSEX Index Options'!$L:$L,'BSE - SENSEX Index Options'!$C:$C,$A149,'BSE - SENSEX Index Options'!$B:$B,D$147,'BSE - SENSEX Index Options'!$H:$H,"Monthly*")+SUMIFS('BSE - Other Index Options'!$L:$L,'BSE - Other Index Options'!$C:$C,$A149,'BSE - Other Index Options'!$B:$B,D$147,'BSE - Other Index Options'!$H:$H,"Monthly*")=0,"",SUMIFS('BSE - SENSEX Index Options'!$L:$L,'BSE - SENSEX Index Options'!$C:$C,$A149,'BSE - SENSEX Index Options'!$B:$B,D$147,'BSE - SENSEX Index Options'!$H:$H,"Monthly*")+SUMIFS('BSE - Other Index Options'!$L:$L,'BSE - Other Index Options'!$C:$C,$A149,'BSE - Other Index Options'!$B:$B,D$147,'BSE - Other Index Options'!$H:$H,"Monthly*"))</f>
        <v>0.38919999999999999</v>
      </c>
      <c r="E149" s="26">
        <f>IF(SUMIFS('BSE - SENSEX Index Options'!$L:$L,'BSE - SENSEX Index Options'!$C:$C,$A149,'BSE - SENSEX Index Options'!$B:$B,E$147,'BSE - SENSEX Index Options'!$H:$H,"Monthly*")+SUMIFS('BSE - Other Index Options'!$L:$L,'BSE - Other Index Options'!$C:$C,$A149,'BSE - Other Index Options'!$B:$B,E$147,'BSE - Other Index Options'!$H:$H,"Monthly*")=0,"",SUMIFS('BSE - SENSEX Index Options'!$L:$L,'BSE - SENSEX Index Options'!$C:$C,$A149,'BSE - SENSEX Index Options'!$B:$B,E$147,'BSE - SENSEX Index Options'!$H:$H,"Monthly*")+SUMIFS('BSE - Other Index Options'!$L:$L,'BSE - Other Index Options'!$C:$C,$A149,'BSE - Other Index Options'!$B:$B,E$147,'BSE - Other Index Options'!$H:$H,"Monthly*"))</f>
        <v>0.40120000000000006</v>
      </c>
      <c r="F149" s="26">
        <f>IF(SUMIFS('BSE - SENSEX Index Options'!$L:$L,'BSE - SENSEX Index Options'!$C:$C,$A149,'BSE - SENSEX Index Options'!$B:$B,F$147,'BSE - SENSEX Index Options'!$H:$H,"Monthly*")+SUMIFS('BSE - Other Index Options'!$L:$L,'BSE - Other Index Options'!$C:$C,$A149,'BSE - Other Index Options'!$B:$B,F$147,'BSE - Other Index Options'!$H:$H,"Monthly*")=0,"",SUMIFS('BSE - SENSEX Index Options'!$L:$L,'BSE - SENSEX Index Options'!$C:$C,$A149,'BSE - SENSEX Index Options'!$B:$B,F$147,'BSE - SENSEX Index Options'!$H:$H,"Monthly*")+SUMIFS('BSE - Other Index Options'!$L:$L,'BSE - Other Index Options'!$C:$C,$A149,'BSE - Other Index Options'!$B:$B,F$147,'BSE - Other Index Options'!$H:$H,"Monthly*"))</f>
        <v>0.58019999999999994</v>
      </c>
      <c r="G149" s="26" t="str">
        <f>IF(SUMIFS('BSE - SENSEX Index Options'!$L:$L,'BSE - SENSEX Index Options'!$C:$C,$A149,'BSE - SENSEX Index Options'!$B:$B,G$147,'BSE - SENSEX Index Options'!$H:$H,"Monthly*")+SUMIFS('BSE - Other Index Options'!$L:$L,'BSE - Other Index Options'!$C:$C,$A149,'BSE - Other Index Options'!$B:$B,G$147,'BSE - Other Index Options'!$H:$H,"Monthly*")=0,"",SUMIFS('BSE - SENSEX Index Options'!$L:$L,'BSE - SENSEX Index Options'!$C:$C,$A149,'BSE - SENSEX Index Options'!$B:$B,G$147,'BSE - SENSEX Index Options'!$H:$H,"Monthly*")+SUMIFS('BSE - Other Index Options'!$L:$L,'BSE - Other Index Options'!$C:$C,$A149,'BSE - Other Index Options'!$B:$B,G$147,'BSE - Other Index Options'!$H:$H,"Monthly*"))</f>
        <v/>
      </c>
      <c r="H149" s="26">
        <f t="shared" si="6"/>
        <v>1.8677000000000001</v>
      </c>
    </row>
    <row r="150" spans="1:8">
      <c r="A150" t="s">
        <v>21</v>
      </c>
      <c r="B150" s="26">
        <f>IF(SUMIFS('BSE - SENSEX Index Options'!$L:$L,'BSE - SENSEX Index Options'!$C:$C,$A150,'BSE - SENSEX Index Options'!$B:$B,B$147,'BSE - SENSEX Index Options'!$H:$H,"Monthly*")+SUMIFS('BSE - Other Index Options'!$L:$L,'BSE - Other Index Options'!$C:$C,$A150,'BSE - Other Index Options'!$B:$B,B$147,'BSE - Other Index Options'!$H:$H,"Monthly*")=0,"",SUMIFS('BSE - SENSEX Index Options'!$L:$L,'BSE - SENSEX Index Options'!$C:$C,$A150,'BSE - SENSEX Index Options'!$B:$B,B$147,'BSE - SENSEX Index Options'!$H:$H,"Monthly*")+SUMIFS('BSE - Other Index Options'!$L:$L,'BSE - Other Index Options'!$C:$C,$A150,'BSE - Other Index Options'!$B:$B,B$147,'BSE - Other Index Options'!$H:$H,"Monthly*"))</f>
        <v>0.68519999999999992</v>
      </c>
      <c r="C150" s="26">
        <f>IF(SUMIFS('BSE - SENSEX Index Options'!$L:$L,'BSE - SENSEX Index Options'!$C:$C,$A150,'BSE - SENSEX Index Options'!$B:$B,C$147,'BSE - SENSEX Index Options'!$H:$H,"Monthly*")+SUMIFS('BSE - Other Index Options'!$L:$L,'BSE - Other Index Options'!$C:$C,$A150,'BSE - Other Index Options'!$B:$B,C$147,'BSE - Other Index Options'!$H:$H,"Monthly*")=0,"",SUMIFS('BSE - SENSEX Index Options'!$L:$L,'BSE - SENSEX Index Options'!$C:$C,$A150,'BSE - SENSEX Index Options'!$B:$B,C$147,'BSE - SENSEX Index Options'!$H:$H,"Monthly*")+SUMIFS('BSE - Other Index Options'!$L:$L,'BSE - Other Index Options'!$C:$C,$A150,'BSE - Other Index Options'!$B:$B,C$147,'BSE - Other Index Options'!$H:$H,"Monthly*"))</f>
        <v>1.5750000000000002</v>
      </c>
      <c r="D150" s="26">
        <f>IF(SUMIFS('BSE - SENSEX Index Options'!$L:$L,'BSE - SENSEX Index Options'!$C:$C,$A150,'BSE - SENSEX Index Options'!$B:$B,D$147,'BSE - SENSEX Index Options'!$H:$H,"Monthly*")+SUMIFS('BSE - Other Index Options'!$L:$L,'BSE - Other Index Options'!$C:$C,$A150,'BSE - Other Index Options'!$B:$B,D$147,'BSE - Other Index Options'!$H:$H,"Monthly*")=0,"",SUMIFS('BSE - SENSEX Index Options'!$L:$L,'BSE - SENSEX Index Options'!$C:$C,$A150,'BSE - SENSEX Index Options'!$B:$B,D$147,'BSE - SENSEX Index Options'!$H:$H,"Monthly*")+SUMIFS('BSE - Other Index Options'!$L:$L,'BSE - Other Index Options'!$C:$C,$A150,'BSE - Other Index Options'!$B:$B,D$147,'BSE - Other Index Options'!$H:$H,"Monthly*"))</f>
        <v>2.4816000000000003</v>
      </c>
      <c r="E150" s="26">
        <f>IF(SUMIFS('BSE - SENSEX Index Options'!$L:$L,'BSE - SENSEX Index Options'!$C:$C,$A150,'BSE - SENSEX Index Options'!$B:$B,E$147,'BSE - SENSEX Index Options'!$H:$H,"Monthly*")+SUMIFS('BSE - Other Index Options'!$L:$L,'BSE - Other Index Options'!$C:$C,$A150,'BSE - Other Index Options'!$B:$B,E$147,'BSE - Other Index Options'!$H:$H,"Monthly*")=0,"",SUMIFS('BSE - SENSEX Index Options'!$L:$L,'BSE - SENSEX Index Options'!$C:$C,$A150,'BSE - SENSEX Index Options'!$B:$B,E$147,'BSE - SENSEX Index Options'!$H:$H,"Monthly*")+SUMIFS('BSE - Other Index Options'!$L:$L,'BSE - Other Index Options'!$C:$C,$A150,'BSE - Other Index Options'!$B:$B,E$147,'BSE - Other Index Options'!$H:$H,"Monthly*"))</f>
        <v>8.27</v>
      </c>
      <c r="F150" s="26">
        <f>IF(SUMIFS('BSE - SENSEX Index Options'!$L:$L,'BSE - SENSEX Index Options'!$C:$C,$A150,'BSE - SENSEX Index Options'!$B:$B,F$147,'BSE - SENSEX Index Options'!$H:$H,"Monthly*")+SUMIFS('BSE - Other Index Options'!$L:$L,'BSE - Other Index Options'!$C:$C,$A150,'BSE - Other Index Options'!$B:$B,F$147,'BSE - Other Index Options'!$H:$H,"Monthly*")=0,"",SUMIFS('BSE - SENSEX Index Options'!$L:$L,'BSE - SENSEX Index Options'!$C:$C,$A150,'BSE - SENSEX Index Options'!$B:$B,F$147,'BSE - SENSEX Index Options'!$H:$H,"Monthly*")+SUMIFS('BSE - Other Index Options'!$L:$L,'BSE - Other Index Options'!$C:$C,$A150,'BSE - Other Index Options'!$B:$B,F$147,'BSE - Other Index Options'!$H:$H,"Monthly*"))</f>
        <v>0.154</v>
      </c>
      <c r="G150" s="26" t="str">
        <f>IF(SUMIFS('BSE - SENSEX Index Options'!$L:$L,'BSE - SENSEX Index Options'!$C:$C,$A150,'BSE - SENSEX Index Options'!$B:$B,G$147,'BSE - SENSEX Index Options'!$H:$H,"Monthly*")+SUMIFS('BSE - Other Index Options'!$L:$L,'BSE - Other Index Options'!$C:$C,$A150,'BSE - Other Index Options'!$B:$B,G$147,'BSE - Other Index Options'!$H:$H,"Monthly*")=0,"",SUMIFS('BSE - SENSEX Index Options'!$L:$L,'BSE - SENSEX Index Options'!$C:$C,$A150,'BSE - SENSEX Index Options'!$B:$B,G$147,'BSE - SENSEX Index Options'!$H:$H,"Monthly*")+SUMIFS('BSE - Other Index Options'!$L:$L,'BSE - Other Index Options'!$C:$C,$A150,'BSE - Other Index Options'!$B:$B,G$147,'BSE - Other Index Options'!$H:$H,"Monthly*"))</f>
        <v/>
      </c>
      <c r="H150" s="26">
        <f t="shared" si="6"/>
        <v>13.165800000000001</v>
      </c>
    </row>
    <row r="151" spans="1:8">
      <c r="A151" t="s">
        <v>23</v>
      </c>
      <c r="B151" s="26">
        <f>IF(SUMIFS('BSE - SENSEX Index Options'!$L:$L,'BSE - SENSEX Index Options'!$C:$C,$A151,'BSE - SENSEX Index Options'!$B:$B,B$147,'BSE - SENSEX Index Options'!$H:$H,"Monthly*")+SUMIFS('BSE - Other Index Options'!$L:$L,'BSE - Other Index Options'!$C:$C,$A151,'BSE - Other Index Options'!$B:$B,B$147,'BSE - Other Index Options'!$H:$H,"Monthly*")=0,"",SUMIFS('BSE - SENSEX Index Options'!$L:$L,'BSE - SENSEX Index Options'!$C:$C,$A151,'BSE - SENSEX Index Options'!$B:$B,B$147,'BSE - SENSEX Index Options'!$H:$H,"Monthly*")+SUMIFS('BSE - Other Index Options'!$L:$L,'BSE - Other Index Options'!$C:$C,$A151,'BSE - Other Index Options'!$B:$B,B$147,'BSE - Other Index Options'!$H:$H,"Monthly*"))</f>
        <v>0.29359999999999997</v>
      </c>
      <c r="C151" s="26">
        <f>IF(SUMIFS('BSE - SENSEX Index Options'!$L:$L,'BSE - SENSEX Index Options'!$C:$C,$A151,'BSE - SENSEX Index Options'!$B:$B,C$147,'BSE - SENSEX Index Options'!$H:$H,"Monthly*")+SUMIFS('BSE - Other Index Options'!$L:$L,'BSE - Other Index Options'!$C:$C,$A151,'BSE - Other Index Options'!$B:$B,C$147,'BSE - Other Index Options'!$H:$H,"Monthly*")=0,"",SUMIFS('BSE - SENSEX Index Options'!$L:$L,'BSE - SENSEX Index Options'!$C:$C,$A151,'BSE - SENSEX Index Options'!$B:$B,C$147,'BSE - SENSEX Index Options'!$H:$H,"Monthly*")+SUMIFS('BSE - Other Index Options'!$L:$L,'BSE - Other Index Options'!$C:$C,$A151,'BSE - Other Index Options'!$B:$B,C$147,'BSE - Other Index Options'!$H:$H,"Monthly*"))</f>
        <v>0.33089999999999997</v>
      </c>
      <c r="D151" s="26">
        <f>IF(SUMIFS('BSE - SENSEX Index Options'!$L:$L,'BSE - SENSEX Index Options'!$C:$C,$A151,'BSE - SENSEX Index Options'!$B:$B,D$147,'BSE - SENSEX Index Options'!$H:$H,"Monthly*")+SUMIFS('BSE - Other Index Options'!$L:$L,'BSE - Other Index Options'!$C:$C,$A151,'BSE - Other Index Options'!$B:$B,D$147,'BSE - Other Index Options'!$H:$H,"Monthly*")=0,"",SUMIFS('BSE - SENSEX Index Options'!$L:$L,'BSE - SENSEX Index Options'!$C:$C,$A151,'BSE - SENSEX Index Options'!$B:$B,D$147,'BSE - SENSEX Index Options'!$H:$H,"Monthly*")+SUMIFS('BSE - Other Index Options'!$L:$L,'BSE - Other Index Options'!$C:$C,$A151,'BSE - Other Index Options'!$B:$B,D$147,'BSE - Other Index Options'!$H:$H,"Monthly*"))</f>
        <v>2.7391999999999999</v>
      </c>
      <c r="E151" s="26">
        <f>IF(SUMIFS('BSE - SENSEX Index Options'!$L:$L,'BSE - SENSEX Index Options'!$C:$C,$A151,'BSE - SENSEX Index Options'!$B:$B,E$147,'BSE - SENSEX Index Options'!$H:$H,"Monthly*")+SUMIFS('BSE - Other Index Options'!$L:$L,'BSE - Other Index Options'!$C:$C,$A151,'BSE - Other Index Options'!$B:$B,E$147,'BSE - Other Index Options'!$H:$H,"Monthly*")=0,"",SUMIFS('BSE - SENSEX Index Options'!$L:$L,'BSE - SENSEX Index Options'!$C:$C,$A151,'BSE - SENSEX Index Options'!$B:$B,E$147,'BSE - SENSEX Index Options'!$H:$H,"Monthly*")+SUMIFS('BSE - Other Index Options'!$L:$L,'BSE - Other Index Options'!$C:$C,$A151,'BSE - Other Index Options'!$B:$B,E$147,'BSE - Other Index Options'!$H:$H,"Monthly*"))</f>
        <v>8.5336000000000016</v>
      </c>
      <c r="F151" s="26">
        <f>IF(SUMIFS('BSE - SENSEX Index Options'!$L:$L,'BSE - SENSEX Index Options'!$C:$C,$A151,'BSE - SENSEX Index Options'!$B:$B,F$147,'BSE - SENSEX Index Options'!$H:$H,"Monthly*")+SUMIFS('BSE - Other Index Options'!$L:$L,'BSE - Other Index Options'!$C:$C,$A151,'BSE - Other Index Options'!$B:$B,F$147,'BSE - Other Index Options'!$H:$H,"Monthly*")=0,"",SUMIFS('BSE - SENSEX Index Options'!$L:$L,'BSE - SENSEX Index Options'!$C:$C,$A151,'BSE - SENSEX Index Options'!$B:$B,F$147,'BSE - SENSEX Index Options'!$H:$H,"Monthly*")+SUMIFS('BSE - Other Index Options'!$L:$L,'BSE - Other Index Options'!$C:$C,$A151,'BSE - Other Index Options'!$B:$B,F$147,'BSE - Other Index Options'!$H:$H,"Monthly*"))</f>
        <v>0.23960000000000001</v>
      </c>
      <c r="G151" s="26" t="str">
        <f>IF(SUMIFS('BSE - SENSEX Index Options'!$L:$L,'BSE - SENSEX Index Options'!$C:$C,$A151,'BSE - SENSEX Index Options'!$B:$B,G$147,'BSE - SENSEX Index Options'!$H:$H,"Monthly*")+SUMIFS('BSE - Other Index Options'!$L:$L,'BSE - Other Index Options'!$C:$C,$A151,'BSE - Other Index Options'!$B:$B,G$147,'BSE - Other Index Options'!$H:$H,"Monthly*")=0,"",SUMIFS('BSE - SENSEX Index Options'!$L:$L,'BSE - SENSEX Index Options'!$C:$C,$A151,'BSE - SENSEX Index Options'!$B:$B,G$147,'BSE - SENSEX Index Options'!$H:$H,"Monthly*")+SUMIFS('BSE - Other Index Options'!$L:$L,'BSE - Other Index Options'!$C:$C,$A151,'BSE - Other Index Options'!$B:$B,G$147,'BSE - Other Index Options'!$H:$H,"Monthly*"))</f>
        <v/>
      </c>
      <c r="H151" s="26">
        <f t="shared" si="6"/>
        <v>12.136900000000001</v>
      </c>
    </row>
    <row r="152" spans="1:8">
      <c r="A152" t="s">
        <v>25</v>
      </c>
      <c r="B152" s="26">
        <f>IF(SUMIFS('BSE - SENSEX Index Options'!$L:$L,'BSE - SENSEX Index Options'!$C:$C,$A152,'BSE - SENSEX Index Options'!$B:$B,B$147,'BSE - SENSEX Index Options'!$H:$H,"Monthly*")+SUMIFS('BSE - Other Index Options'!$L:$L,'BSE - Other Index Options'!$C:$C,$A152,'BSE - Other Index Options'!$B:$B,B$147,'BSE - Other Index Options'!$H:$H,"Monthly*")=0,"",SUMIFS('BSE - SENSEX Index Options'!$L:$L,'BSE - SENSEX Index Options'!$C:$C,$A152,'BSE - SENSEX Index Options'!$B:$B,B$147,'BSE - SENSEX Index Options'!$H:$H,"Monthly*")+SUMIFS('BSE - Other Index Options'!$L:$L,'BSE - Other Index Options'!$C:$C,$A152,'BSE - Other Index Options'!$B:$B,B$147,'BSE - Other Index Options'!$H:$H,"Monthly*"))</f>
        <v>0.19640000000000002</v>
      </c>
      <c r="C152" s="26">
        <f>IF(SUMIFS('BSE - SENSEX Index Options'!$L:$L,'BSE - SENSEX Index Options'!$C:$C,$A152,'BSE - SENSEX Index Options'!$B:$B,C$147,'BSE - SENSEX Index Options'!$H:$H,"Monthly*")+SUMIFS('BSE - Other Index Options'!$L:$L,'BSE - Other Index Options'!$C:$C,$A152,'BSE - Other Index Options'!$B:$B,C$147,'BSE - Other Index Options'!$H:$H,"Monthly*")=0,"",SUMIFS('BSE - SENSEX Index Options'!$L:$L,'BSE - SENSEX Index Options'!$C:$C,$A152,'BSE - SENSEX Index Options'!$B:$B,C$147,'BSE - SENSEX Index Options'!$H:$H,"Monthly*")+SUMIFS('BSE - Other Index Options'!$L:$L,'BSE - Other Index Options'!$C:$C,$A152,'BSE - Other Index Options'!$B:$B,C$147,'BSE - Other Index Options'!$H:$H,"Monthly*"))</f>
        <v>0.1346</v>
      </c>
      <c r="D152" s="26" t="str">
        <f>IF(SUMIFS('BSE - SENSEX Index Options'!$L:$L,'BSE - SENSEX Index Options'!$C:$C,$A152,'BSE - SENSEX Index Options'!$B:$B,D$147,'BSE - SENSEX Index Options'!$H:$H,"Monthly*")+SUMIFS('BSE - Other Index Options'!$L:$L,'BSE - Other Index Options'!$C:$C,$A152,'BSE - Other Index Options'!$B:$B,D$147,'BSE - Other Index Options'!$H:$H,"Monthly*")=0,"",SUMIFS('BSE - SENSEX Index Options'!$L:$L,'BSE - SENSEX Index Options'!$C:$C,$A152,'BSE - SENSEX Index Options'!$B:$B,D$147,'BSE - SENSEX Index Options'!$H:$H,"Monthly*")+SUMIFS('BSE - Other Index Options'!$L:$L,'BSE - Other Index Options'!$C:$C,$A152,'BSE - Other Index Options'!$B:$B,D$147,'BSE - Other Index Options'!$H:$H,"Monthly*"))</f>
        <v/>
      </c>
      <c r="E152" s="26" t="str">
        <f>IF(SUMIFS('BSE - SENSEX Index Options'!$L:$L,'BSE - SENSEX Index Options'!$C:$C,$A152,'BSE - SENSEX Index Options'!$B:$B,E$147,'BSE - SENSEX Index Options'!$H:$H,"Monthly*")+SUMIFS('BSE - Other Index Options'!$L:$L,'BSE - Other Index Options'!$C:$C,$A152,'BSE - Other Index Options'!$B:$B,E$147,'BSE - Other Index Options'!$H:$H,"Monthly*")=0,"",SUMIFS('BSE - SENSEX Index Options'!$L:$L,'BSE - SENSEX Index Options'!$C:$C,$A152,'BSE - SENSEX Index Options'!$B:$B,E$147,'BSE - SENSEX Index Options'!$H:$H,"Monthly*")+SUMIFS('BSE - Other Index Options'!$L:$L,'BSE - Other Index Options'!$C:$C,$A152,'BSE - Other Index Options'!$B:$B,E$147,'BSE - Other Index Options'!$H:$H,"Monthly*"))</f>
        <v/>
      </c>
      <c r="F152" s="26" t="str">
        <f>IF(SUMIFS('BSE - SENSEX Index Options'!$L:$L,'BSE - SENSEX Index Options'!$C:$C,$A152,'BSE - SENSEX Index Options'!$B:$B,F$147,'BSE - SENSEX Index Options'!$H:$H,"Monthly*")+SUMIFS('BSE - Other Index Options'!$L:$L,'BSE - Other Index Options'!$C:$C,$A152,'BSE - Other Index Options'!$B:$B,F$147,'BSE - Other Index Options'!$H:$H,"Monthly*")=0,"",SUMIFS('BSE - SENSEX Index Options'!$L:$L,'BSE - SENSEX Index Options'!$C:$C,$A152,'BSE - SENSEX Index Options'!$B:$B,F$147,'BSE - SENSEX Index Options'!$H:$H,"Monthly*")+SUMIFS('BSE - Other Index Options'!$L:$L,'BSE - Other Index Options'!$C:$C,$A152,'BSE - Other Index Options'!$B:$B,F$147,'BSE - Other Index Options'!$H:$H,"Monthly*"))</f>
        <v/>
      </c>
      <c r="G152" s="26" t="str">
        <f>IF(SUMIFS('BSE - SENSEX Index Options'!$L:$L,'BSE - SENSEX Index Options'!$C:$C,$A152,'BSE - SENSEX Index Options'!$B:$B,G$147,'BSE - SENSEX Index Options'!$H:$H,"Monthly*")+SUMIFS('BSE - Other Index Options'!$L:$L,'BSE - Other Index Options'!$C:$C,$A152,'BSE - Other Index Options'!$B:$B,G$147,'BSE - Other Index Options'!$H:$H,"Monthly*")=0,"",SUMIFS('BSE - SENSEX Index Options'!$L:$L,'BSE - SENSEX Index Options'!$C:$C,$A152,'BSE - SENSEX Index Options'!$B:$B,G$147,'BSE - SENSEX Index Options'!$H:$H,"Monthly*")+SUMIFS('BSE - Other Index Options'!$L:$L,'BSE - Other Index Options'!$C:$C,$A152,'BSE - Other Index Options'!$B:$B,G$147,'BSE - Other Index Options'!$H:$H,"Monthly*"))</f>
        <v/>
      </c>
      <c r="H152" s="26">
        <f t="shared" si="6"/>
        <v>0.33100000000000002</v>
      </c>
    </row>
    <row r="153" spans="1:8">
      <c r="A153" t="s">
        <v>27</v>
      </c>
      <c r="B153" s="26">
        <f>IF(SUMIFS('BSE - SENSEX Index Options'!$L:$L,'BSE - SENSEX Index Options'!$C:$C,$A153,'BSE - SENSEX Index Options'!$B:$B,B$147,'BSE - SENSEX Index Options'!$H:$H,"Monthly*")+SUMIFS('BSE - Other Index Options'!$L:$L,'BSE - Other Index Options'!$C:$C,$A153,'BSE - Other Index Options'!$B:$B,B$147,'BSE - Other Index Options'!$H:$H,"Monthly*")=0,"",SUMIFS('BSE - SENSEX Index Options'!$L:$L,'BSE - SENSEX Index Options'!$C:$C,$A153,'BSE - SENSEX Index Options'!$B:$B,B$147,'BSE - SENSEX Index Options'!$H:$H,"Monthly*")+SUMIFS('BSE - Other Index Options'!$L:$L,'BSE - Other Index Options'!$C:$C,$A153,'BSE - Other Index Options'!$B:$B,B$147,'BSE - Other Index Options'!$H:$H,"Monthly*"))</f>
        <v>0.27489999999999998</v>
      </c>
      <c r="C153" s="26">
        <f>IF(SUMIFS('BSE - SENSEX Index Options'!$L:$L,'BSE - SENSEX Index Options'!$C:$C,$A153,'BSE - SENSEX Index Options'!$B:$B,C$147,'BSE - SENSEX Index Options'!$H:$H,"Monthly*")+SUMIFS('BSE - Other Index Options'!$L:$L,'BSE - Other Index Options'!$C:$C,$A153,'BSE - Other Index Options'!$B:$B,C$147,'BSE - Other Index Options'!$H:$H,"Monthly*")=0,"",SUMIFS('BSE - SENSEX Index Options'!$L:$L,'BSE - SENSEX Index Options'!$C:$C,$A153,'BSE - SENSEX Index Options'!$B:$B,C$147,'BSE - SENSEX Index Options'!$H:$H,"Monthly*")+SUMIFS('BSE - Other Index Options'!$L:$L,'BSE - Other Index Options'!$C:$C,$A153,'BSE - Other Index Options'!$B:$B,C$147,'BSE - Other Index Options'!$H:$H,"Monthly*"))</f>
        <v>0.28649999999999998</v>
      </c>
      <c r="D153" s="26">
        <f>IF(SUMIFS('BSE - SENSEX Index Options'!$L:$L,'BSE - SENSEX Index Options'!$C:$C,$A153,'BSE - SENSEX Index Options'!$B:$B,D$147,'BSE - SENSEX Index Options'!$H:$H,"Monthly*")+SUMIFS('BSE - Other Index Options'!$L:$L,'BSE - Other Index Options'!$C:$C,$A153,'BSE - Other Index Options'!$B:$B,D$147,'BSE - Other Index Options'!$H:$H,"Monthly*")=0,"",SUMIFS('BSE - SENSEX Index Options'!$L:$L,'BSE - SENSEX Index Options'!$C:$C,$A153,'BSE - SENSEX Index Options'!$B:$B,D$147,'BSE - SENSEX Index Options'!$H:$H,"Monthly*")+SUMIFS('BSE - Other Index Options'!$L:$L,'BSE - Other Index Options'!$C:$C,$A153,'BSE - Other Index Options'!$B:$B,D$147,'BSE - Other Index Options'!$H:$H,"Monthly*"))</f>
        <v>0.36010000000000003</v>
      </c>
      <c r="E153" s="26" t="str">
        <f>IF(SUMIFS('BSE - SENSEX Index Options'!$L:$L,'BSE - SENSEX Index Options'!$C:$C,$A153,'BSE - SENSEX Index Options'!$B:$B,E$147,'BSE - SENSEX Index Options'!$H:$H,"Monthly*")+SUMIFS('BSE - Other Index Options'!$L:$L,'BSE - Other Index Options'!$C:$C,$A153,'BSE - Other Index Options'!$B:$B,E$147,'BSE - Other Index Options'!$H:$H,"Monthly*")=0,"",SUMIFS('BSE - SENSEX Index Options'!$L:$L,'BSE - SENSEX Index Options'!$C:$C,$A153,'BSE - SENSEX Index Options'!$B:$B,E$147,'BSE - SENSEX Index Options'!$H:$H,"Monthly*")+SUMIFS('BSE - Other Index Options'!$L:$L,'BSE - Other Index Options'!$C:$C,$A153,'BSE - Other Index Options'!$B:$B,E$147,'BSE - Other Index Options'!$H:$H,"Monthly*"))</f>
        <v/>
      </c>
      <c r="F153" s="26">
        <f>IF(SUMIFS('BSE - SENSEX Index Options'!$L:$L,'BSE - SENSEX Index Options'!$C:$C,$A153,'BSE - SENSEX Index Options'!$B:$B,F$147,'BSE - SENSEX Index Options'!$H:$H,"Monthly*")+SUMIFS('BSE - Other Index Options'!$L:$L,'BSE - Other Index Options'!$C:$C,$A153,'BSE - Other Index Options'!$B:$B,F$147,'BSE - Other Index Options'!$H:$H,"Monthly*")=0,"",SUMIFS('BSE - SENSEX Index Options'!$L:$L,'BSE - SENSEX Index Options'!$C:$C,$A153,'BSE - SENSEX Index Options'!$B:$B,F$147,'BSE - SENSEX Index Options'!$H:$H,"Monthly*")+SUMIFS('BSE - Other Index Options'!$L:$L,'BSE - Other Index Options'!$C:$C,$A153,'BSE - Other Index Options'!$B:$B,F$147,'BSE - Other Index Options'!$H:$H,"Monthly*"))</f>
        <v>0.26229999999999998</v>
      </c>
      <c r="G153" s="26" t="str">
        <f>IF(SUMIFS('BSE - SENSEX Index Options'!$L:$L,'BSE - SENSEX Index Options'!$C:$C,$A153,'BSE - SENSEX Index Options'!$B:$B,G$147,'BSE - SENSEX Index Options'!$H:$H,"Monthly*")+SUMIFS('BSE - Other Index Options'!$L:$L,'BSE - Other Index Options'!$C:$C,$A153,'BSE - Other Index Options'!$B:$B,G$147,'BSE - Other Index Options'!$H:$H,"Monthly*")=0,"",SUMIFS('BSE - SENSEX Index Options'!$L:$L,'BSE - SENSEX Index Options'!$C:$C,$A153,'BSE - SENSEX Index Options'!$B:$B,G$147,'BSE - SENSEX Index Options'!$H:$H,"Monthly*")+SUMIFS('BSE - Other Index Options'!$L:$L,'BSE - Other Index Options'!$C:$C,$A153,'BSE - Other Index Options'!$B:$B,G$147,'BSE - Other Index Options'!$H:$H,"Monthly*"))</f>
        <v/>
      </c>
      <c r="H153" s="26">
        <f t="shared" si="6"/>
        <v>1.1838</v>
      </c>
    </row>
    <row r="154" spans="1:8">
      <c r="A154" t="s">
        <v>29</v>
      </c>
      <c r="B154" s="26">
        <f>IF(SUMIFS('BSE - SENSEX Index Options'!$L:$L,'BSE - SENSEX Index Options'!$C:$C,$A154,'BSE - SENSEX Index Options'!$B:$B,B$147,'BSE - SENSEX Index Options'!$H:$H,"Monthly*")+SUMIFS('BSE - Other Index Options'!$L:$L,'BSE - Other Index Options'!$C:$C,$A154,'BSE - Other Index Options'!$B:$B,B$147,'BSE - Other Index Options'!$H:$H,"Monthly*")=0,"",SUMIFS('BSE - SENSEX Index Options'!$L:$L,'BSE - SENSEX Index Options'!$C:$C,$A154,'BSE - SENSEX Index Options'!$B:$B,B$147,'BSE - SENSEX Index Options'!$H:$H,"Monthly*")+SUMIFS('BSE - Other Index Options'!$L:$L,'BSE - Other Index Options'!$C:$C,$A154,'BSE - Other Index Options'!$B:$B,B$147,'BSE - Other Index Options'!$H:$H,"Monthly*"))</f>
        <v>0.35720000000000002</v>
      </c>
      <c r="C154" s="26">
        <f>IF(SUMIFS('BSE - SENSEX Index Options'!$L:$L,'BSE - SENSEX Index Options'!$C:$C,$A154,'BSE - SENSEX Index Options'!$B:$B,C$147,'BSE - SENSEX Index Options'!$H:$H,"Monthly*")+SUMIFS('BSE - Other Index Options'!$L:$L,'BSE - Other Index Options'!$C:$C,$A154,'BSE - Other Index Options'!$B:$B,C$147,'BSE - Other Index Options'!$H:$H,"Monthly*")=0,"",SUMIFS('BSE - SENSEX Index Options'!$L:$L,'BSE - SENSEX Index Options'!$C:$C,$A154,'BSE - SENSEX Index Options'!$B:$B,C$147,'BSE - SENSEX Index Options'!$H:$H,"Monthly*")+SUMIFS('BSE - Other Index Options'!$L:$L,'BSE - Other Index Options'!$C:$C,$A154,'BSE - Other Index Options'!$B:$B,C$147,'BSE - Other Index Options'!$H:$H,"Monthly*"))</f>
        <v>0.49179999999999996</v>
      </c>
      <c r="D154" s="26">
        <f>IF(SUMIFS('BSE - SENSEX Index Options'!$L:$L,'BSE - SENSEX Index Options'!$C:$C,$A154,'BSE - SENSEX Index Options'!$B:$B,D$147,'BSE - SENSEX Index Options'!$H:$H,"Monthly*")+SUMIFS('BSE - Other Index Options'!$L:$L,'BSE - Other Index Options'!$C:$C,$A154,'BSE - Other Index Options'!$B:$B,D$147,'BSE - Other Index Options'!$H:$H,"Monthly*")=0,"",SUMIFS('BSE - SENSEX Index Options'!$L:$L,'BSE - SENSEX Index Options'!$C:$C,$A154,'BSE - SENSEX Index Options'!$B:$B,D$147,'BSE - SENSEX Index Options'!$H:$H,"Monthly*")+SUMIFS('BSE - Other Index Options'!$L:$L,'BSE - Other Index Options'!$C:$C,$A154,'BSE - Other Index Options'!$B:$B,D$147,'BSE - Other Index Options'!$H:$H,"Monthly*"))</f>
        <v>0.26300000000000001</v>
      </c>
      <c r="E154" s="26">
        <f>IF(SUMIFS('BSE - SENSEX Index Options'!$L:$L,'BSE - SENSEX Index Options'!$C:$C,$A154,'BSE - SENSEX Index Options'!$B:$B,E$147,'BSE - SENSEX Index Options'!$H:$H,"Monthly*")+SUMIFS('BSE - Other Index Options'!$L:$L,'BSE - Other Index Options'!$C:$C,$A154,'BSE - Other Index Options'!$B:$B,E$147,'BSE - Other Index Options'!$H:$H,"Monthly*")=0,"",SUMIFS('BSE - SENSEX Index Options'!$L:$L,'BSE - SENSEX Index Options'!$C:$C,$A154,'BSE - SENSEX Index Options'!$B:$B,E$147,'BSE - SENSEX Index Options'!$H:$H,"Monthly*")+SUMIFS('BSE - Other Index Options'!$L:$L,'BSE - Other Index Options'!$C:$C,$A154,'BSE - Other Index Options'!$B:$B,E$147,'BSE - Other Index Options'!$H:$H,"Monthly*"))</f>
        <v>0.2475</v>
      </c>
      <c r="F154" s="26">
        <f>IF(SUMIFS('BSE - SENSEX Index Options'!$L:$L,'BSE - SENSEX Index Options'!$C:$C,$A154,'BSE - SENSEX Index Options'!$B:$B,F$147,'BSE - SENSEX Index Options'!$H:$H,"Monthly*")+SUMIFS('BSE - Other Index Options'!$L:$L,'BSE - Other Index Options'!$C:$C,$A154,'BSE - Other Index Options'!$B:$B,F$147,'BSE - Other Index Options'!$H:$H,"Monthly*")=0,"",SUMIFS('BSE - SENSEX Index Options'!$L:$L,'BSE - SENSEX Index Options'!$C:$C,$A154,'BSE - SENSEX Index Options'!$B:$B,F$147,'BSE - SENSEX Index Options'!$H:$H,"Monthly*")+SUMIFS('BSE - Other Index Options'!$L:$L,'BSE - Other Index Options'!$C:$C,$A154,'BSE - Other Index Options'!$B:$B,F$147,'BSE - Other Index Options'!$H:$H,"Monthly*"))</f>
        <v>0.40100000000000002</v>
      </c>
      <c r="G154" s="26" t="str">
        <f>IF(SUMIFS('BSE - SENSEX Index Options'!$L:$L,'BSE - SENSEX Index Options'!$C:$C,$A154,'BSE - SENSEX Index Options'!$B:$B,G$147,'BSE - SENSEX Index Options'!$H:$H,"Monthly*")+SUMIFS('BSE - Other Index Options'!$L:$L,'BSE - Other Index Options'!$C:$C,$A154,'BSE - Other Index Options'!$B:$B,G$147,'BSE - Other Index Options'!$H:$H,"Monthly*")=0,"",SUMIFS('BSE - SENSEX Index Options'!$L:$L,'BSE - SENSEX Index Options'!$C:$C,$A154,'BSE - SENSEX Index Options'!$B:$B,G$147,'BSE - SENSEX Index Options'!$H:$H,"Monthly*")+SUMIFS('BSE - Other Index Options'!$L:$L,'BSE - Other Index Options'!$C:$C,$A154,'BSE - Other Index Options'!$B:$B,G$147,'BSE - Other Index Options'!$H:$H,"Monthly*"))</f>
        <v/>
      </c>
      <c r="H154" s="26">
        <f t="shared" si="6"/>
        <v>1.7605000000000002</v>
      </c>
    </row>
    <row r="155" spans="1:8">
      <c r="A155" t="s">
        <v>31</v>
      </c>
      <c r="B155" s="26">
        <f>IF(SUMIFS('BSE - SENSEX Index Options'!$L:$L,'BSE - SENSEX Index Options'!$C:$C,$A155,'BSE - SENSEX Index Options'!$B:$B,B$147,'BSE - SENSEX Index Options'!$H:$H,"Monthly*")+SUMIFS('BSE - Other Index Options'!$L:$L,'BSE - Other Index Options'!$C:$C,$A155,'BSE - Other Index Options'!$B:$B,B$147,'BSE - Other Index Options'!$H:$H,"Monthly*")=0,"",SUMIFS('BSE - SENSEX Index Options'!$L:$L,'BSE - SENSEX Index Options'!$C:$C,$A155,'BSE - SENSEX Index Options'!$B:$B,B$147,'BSE - SENSEX Index Options'!$H:$H,"Monthly*")+SUMIFS('BSE - Other Index Options'!$L:$L,'BSE - Other Index Options'!$C:$C,$A155,'BSE - Other Index Options'!$B:$B,B$147,'BSE - Other Index Options'!$H:$H,"Monthly*"))</f>
        <v>2.5710999999999999</v>
      </c>
      <c r="C155" s="26">
        <f>IF(SUMIFS('BSE - SENSEX Index Options'!$L:$L,'BSE - SENSEX Index Options'!$C:$C,$A155,'BSE - SENSEX Index Options'!$B:$B,C$147,'BSE - SENSEX Index Options'!$H:$H,"Monthly*")+SUMIFS('BSE - Other Index Options'!$L:$L,'BSE - Other Index Options'!$C:$C,$A155,'BSE - Other Index Options'!$B:$B,C$147,'BSE - Other Index Options'!$H:$H,"Monthly*")=0,"",SUMIFS('BSE - SENSEX Index Options'!$L:$L,'BSE - SENSEX Index Options'!$C:$C,$A155,'BSE - SENSEX Index Options'!$B:$B,C$147,'BSE - SENSEX Index Options'!$H:$H,"Monthly*")+SUMIFS('BSE - Other Index Options'!$L:$L,'BSE - Other Index Options'!$C:$C,$A155,'BSE - Other Index Options'!$B:$B,C$147,'BSE - Other Index Options'!$H:$H,"Monthly*"))</f>
        <v>0.69340000000000002</v>
      </c>
      <c r="D155" s="26">
        <f>IF(SUMIFS('BSE - SENSEX Index Options'!$L:$L,'BSE - SENSEX Index Options'!$C:$C,$A155,'BSE - SENSEX Index Options'!$B:$B,D$147,'BSE - SENSEX Index Options'!$H:$H,"Monthly*")+SUMIFS('BSE - Other Index Options'!$L:$L,'BSE - Other Index Options'!$C:$C,$A155,'BSE - Other Index Options'!$B:$B,D$147,'BSE - Other Index Options'!$H:$H,"Monthly*")=0,"",SUMIFS('BSE - SENSEX Index Options'!$L:$L,'BSE - SENSEX Index Options'!$C:$C,$A155,'BSE - SENSEX Index Options'!$B:$B,D$147,'BSE - SENSEX Index Options'!$H:$H,"Monthly*")+SUMIFS('BSE - Other Index Options'!$L:$L,'BSE - Other Index Options'!$C:$C,$A155,'BSE - Other Index Options'!$B:$B,D$147,'BSE - Other Index Options'!$H:$H,"Monthly*"))</f>
        <v>0.62759999999999994</v>
      </c>
      <c r="E155" s="26">
        <f>IF(SUMIFS('BSE - SENSEX Index Options'!$L:$L,'BSE - SENSEX Index Options'!$C:$C,$A155,'BSE - SENSEX Index Options'!$B:$B,E$147,'BSE - SENSEX Index Options'!$H:$H,"Monthly*")+SUMIFS('BSE - Other Index Options'!$L:$L,'BSE - Other Index Options'!$C:$C,$A155,'BSE - Other Index Options'!$B:$B,E$147,'BSE - Other Index Options'!$H:$H,"Monthly*")=0,"",SUMIFS('BSE - SENSEX Index Options'!$L:$L,'BSE - SENSEX Index Options'!$C:$C,$A155,'BSE - SENSEX Index Options'!$B:$B,E$147,'BSE - SENSEX Index Options'!$H:$H,"Monthly*")+SUMIFS('BSE - Other Index Options'!$L:$L,'BSE - Other Index Options'!$C:$C,$A155,'BSE - Other Index Options'!$B:$B,E$147,'BSE - Other Index Options'!$H:$H,"Monthly*"))</f>
        <v>0.99340000000000006</v>
      </c>
      <c r="F155" s="26">
        <f>IF(SUMIFS('BSE - SENSEX Index Options'!$L:$L,'BSE - SENSEX Index Options'!$C:$C,$A155,'BSE - SENSEX Index Options'!$B:$B,F$147,'BSE - SENSEX Index Options'!$H:$H,"Monthly*")+SUMIFS('BSE - Other Index Options'!$L:$L,'BSE - Other Index Options'!$C:$C,$A155,'BSE - Other Index Options'!$B:$B,F$147,'BSE - Other Index Options'!$H:$H,"Monthly*")=0,"",SUMIFS('BSE - SENSEX Index Options'!$L:$L,'BSE - SENSEX Index Options'!$C:$C,$A155,'BSE - SENSEX Index Options'!$B:$B,F$147,'BSE - SENSEX Index Options'!$H:$H,"Monthly*")+SUMIFS('BSE - Other Index Options'!$L:$L,'BSE - Other Index Options'!$C:$C,$A155,'BSE - Other Index Options'!$B:$B,F$147,'BSE - Other Index Options'!$H:$H,"Monthly*"))</f>
        <v>2.2067000000000001</v>
      </c>
      <c r="G155" s="26" t="str">
        <f>IF(SUMIFS('BSE - SENSEX Index Options'!$L:$L,'BSE - SENSEX Index Options'!$C:$C,$A155,'BSE - SENSEX Index Options'!$B:$B,G$147,'BSE - SENSEX Index Options'!$H:$H,"Monthly*")+SUMIFS('BSE - Other Index Options'!$L:$L,'BSE - Other Index Options'!$C:$C,$A155,'BSE - Other Index Options'!$B:$B,G$147,'BSE - Other Index Options'!$H:$H,"Monthly*")=0,"",SUMIFS('BSE - SENSEX Index Options'!$L:$L,'BSE - SENSEX Index Options'!$C:$C,$A155,'BSE - SENSEX Index Options'!$B:$B,G$147,'BSE - SENSEX Index Options'!$H:$H,"Monthly*")+SUMIFS('BSE - Other Index Options'!$L:$L,'BSE - Other Index Options'!$C:$C,$A155,'BSE - Other Index Options'!$B:$B,G$147,'BSE - Other Index Options'!$H:$H,"Monthly*"))</f>
        <v/>
      </c>
      <c r="H155" s="26">
        <f t="shared" si="6"/>
        <v>7.0922000000000001</v>
      </c>
    </row>
    <row r="156" spans="1:8">
      <c r="A156" t="s">
        <v>33</v>
      </c>
      <c r="B156" s="26">
        <f>IF(SUMIFS('BSE - SENSEX Index Options'!$L:$L,'BSE - SENSEX Index Options'!$C:$C,$A156,'BSE - SENSEX Index Options'!$B:$B,B$147,'BSE - SENSEX Index Options'!$H:$H,"Monthly*")+SUMIFS('BSE - Other Index Options'!$L:$L,'BSE - Other Index Options'!$C:$C,$A156,'BSE - Other Index Options'!$B:$B,B$147,'BSE - Other Index Options'!$H:$H,"Monthly*")=0,"",SUMIFS('BSE - SENSEX Index Options'!$L:$L,'BSE - SENSEX Index Options'!$C:$C,$A156,'BSE - SENSEX Index Options'!$B:$B,B$147,'BSE - SENSEX Index Options'!$H:$H,"Monthly*")+SUMIFS('BSE - Other Index Options'!$L:$L,'BSE - Other Index Options'!$C:$C,$A156,'BSE - Other Index Options'!$B:$B,B$147,'BSE - Other Index Options'!$H:$H,"Monthly*"))</f>
        <v>0.24509999999999998</v>
      </c>
      <c r="C156" s="26">
        <f>IF(SUMIFS('BSE - SENSEX Index Options'!$L:$L,'BSE - SENSEX Index Options'!$C:$C,$A156,'BSE - SENSEX Index Options'!$B:$B,C$147,'BSE - SENSEX Index Options'!$H:$H,"Monthly*")+SUMIFS('BSE - Other Index Options'!$L:$L,'BSE - Other Index Options'!$C:$C,$A156,'BSE - Other Index Options'!$B:$B,C$147,'BSE - Other Index Options'!$H:$H,"Monthly*")=0,"",SUMIFS('BSE - SENSEX Index Options'!$L:$L,'BSE - SENSEX Index Options'!$C:$C,$A156,'BSE - SENSEX Index Options'!$B:$B,C$147,'BSE - SENSEX Index Options'!$H:$H,"Monthly*")+SUMIFS('BSE - Other Index Options'!$L:$L,'BSE - Other Index Options'!$C:$C,$A156,'BSE - Other Index Options'!$B:$B,C$147,'BSE - Other Index Options'!$H:$H,"Monthly*"))</f>
        <v>0.42030000000000001</v>
      </c>
      <c r="D156" s="26" t="str">
        <f>IF(SUMIFS('BSE - SENSEX Index Options'!$L:$L,'BSE - SENSEX Index Options'!$C:$C,$A156,'BSE - SENSEX Index Options'!$B:$B,D$147,'BSE - SENSEX Index Options'!$H:$H,"Monthly*")+SUMIFS('BSE - Other Index Options'!$L:$L,'BSE - Other Index Options'!$C:$C,$A156,'BSE - Other Index Options'!$B:$B,D$147,'BSE - Other Index Options'!$H:$H,"Monthly*")=0,"",SUMIFS('BSE - SENSEX Index Options'!$L:$L,'BSE - SENSEX Index Options'!$C:$C,$A156,'BSE - SENSEX Index Options'!$B:$B,D$147,'BSE - SENSEX Index Options'!$H:$H,"Monthly*")+SUMIFS('BSE - Other Index Options'!$L:$L,'BSE - Other Index Options'!$C:$C,$A156,'BSE - Other Index Options'!$B:$B,D$147,'BSE - Other Index Options'!$H:$H,"Monthly*"))</f>
        <v/>
      </c>
      <c r="E156" s="26">
        <f>IF(SUMIFS('BSE - SENSEX Index Options'!$L:$L,'BSE - SENSEX Index Options'!$C:$C,$A156,'BSE - SENSEX Index Options'!$B:$B,E$147,'BSE - SENSEX Index Options'!$H:$H,"Monthly*")+SUMIFS('BSE - Other Index Options'!$L:$L,'BSE - Other Index Options'!$C:$C,$A156,'BSE - Other Index Options'!$B:$B,E$147,'BSE - Other Index Options'!$H:$H,"Monthly*")=0,"",SUMIFS('BSE - SENSEX Index Options'!$L:$L,'BSE - SENSEX Index Options'!$C:$C,$A156,'BSE - SENSEX Index Options'!$B:$B,E$147,'BSE - SENSEX Index Options'!$H:$H,"Monthly*")+SUMIFS('BSE - Other Index Options'!$L:$L,'BSE - Other Index Options'!$C:$C,$A156,'BSE - Other Index Options'!$B:$B,E$147,'BSE - Other Index Options'!$H:$H,"Monthly*"))</f>
        <v>13.598300000000002</v>
      </c>
      <c r="F156" s="26">
        <f>IF(SUMIFS('BSE - SENSEX Index Options'!$L:$L,'BSE - SENSEX Index Options'!$C:$C,$A156,'BSE - SENSEX Index Options'!$B:$B,F$147,'BSE - SENSEX Index Options'!$H:$H,"Monthly*")+SUMIFS('BSE - Other Index Options'!$L:$L,'BSE - Other Index Options'!$C:$C,$A156,'BSE - Other Index Options'!$B:$B,F$147,'BSE - Other Index Options'!$H:$H,"Monthly*")=0,"",SUMIFS('BSE - SENSEX Index Options'!$L:$L,'BSE - SENSEX Index Options'!$C:$C,$A156,'BSE - SENSEX Index Options'!$B:$B,F$147,'BSE - SENSEX Index Options'!$H:$H,"Monthly*")+SUMIFS('BSE - Other Index Options'!$L:$L,'BSE - Other Index Options'!$C:$C,$A156,'BSE - Other Index Options'!$B:$B,F$147,'BSE - Other Index Options'!$H:$H,"Monthly*"))</f>
        <v>0.23930000000000001</v>
      </c>
      <c r="G156" s="26" t="str">
        <f>IF(SUMIFS('BSE - SENSEX Index Options'!$L:$L,'BSE - SENSEX Index Options'!$C:$C,$A156,'BSE - SENSEX Index Options'!$B:$B,G$147,'BSE - SENSEX Index Options'!$H:$H,"Monthly*")+SUMIFS('BSE - Other Index Options'!$L:$L,'BSE - Other Index Options'!$C:$C,$A156,'BSE - Other Index Options'!$B:$B,G$147,'BSE - Other Index Options'!$H:$H,"Monthly*")=0,"",SUMIFS('BSE - SENSEX Index Options'!$L:$L,'BSE - SENSEX Index Options'!$C:$C,$A156,'BSE - SENSEX Index Options'!$B:$B,G$147,'BSE - SENSEX Index Options'!$H:$H,"Monthly*")+SUMIFS('BSE - Other Index Options'!$L:$L,'BSE - Other Index Options'!$C:$C,$A156,'BSE - Other Index Options'!$B:$B,G$147,'BSE - Other Index Options'!$H:$H,"Monthly*"))</f>
        <v/>
      </c>
      <c r="H156" s="26">
        <f t="shared" si="6"/>
        <v>14.503000000000002</v>
      </c>
    </row>
    <row r="157" spans="1:8">
      <c r="A157" t="s">
        <v>35</v>
      </c>
      <c r="B157" s="26" t="str">
        <f>IF(SUMIFS('BSE - SENSEX Index Options'!$L:$L,'BSE - SENSEX Index Options'!$C:$C,$A157,'BSE - SENSEX Index Options'!$B:$B,B$147,'BSE - SENSEX Index Options'!$H:$H,"Monthly*")+SUMIFS('BSE - Other Index Options'!$L:$L,'BSE - Other Index Options'!$C:$C,$A157,'BSE - Other Index Options'!$B:$B,B$147,'BSE - Other Index Options'!$H:$H,"Monthly*")=0,"",SUMIFS('BSE - SENSEX Index Options'!$L:$L,'BSE - SENSEX Index Options'!$C:$C,$A157,'BSE - SENSEX Index Options'!$B:$B,B$147,'BSE - SENSEX Index Options'!$H:$H,"Monthly*")+SUMIFS('BSE - Other Index Options'!$L:$L,'BSE - Other Index Options'!$C:$C,$A157,'BSE - Other Index Options'!$B:$B,B$147,'BSE - Other Index Options'!$H:$H,"Monthly*"))</f>
        <v/>
      </c>
      <c r="C157" s="26" t="str">
        <f>IF(SUMIFS('BSE - SENSEX Index Options'!$L:$L,'BSE - SENSEX Index Options'!$C:$C,$A157,'BSE - SENSEX Index Options'!$B:$B,C$147,'BSE - SENSEX Index Options'!$H:$H,"Monthly*")+SUMIFS('BSE - Other Index Options'!$L:$L,'BSE - Other Index Options'!$C:$C,$A157,'BSE - Other Index Options'!$B:$B,C$147,'BSE - Other Index Options'!$H:$H,"Monthly*")=0,"",SUMIFS('BSE - SENSEX Index Options'!$L:$L,'BSE - SENSEX Index Options'!$C:$C,$A157,'BSE - SENSEX Index Options'!$B:$B,C$147,'BSE - SENSEX Index Options'!$H:$H,"Monthly*")+SUMIFS('BSE - Other Index Options'!$L:$L,'BSE - Other Index Options'!$C:$C,$A157,'BSE - Other Index Options'!$B:$B,C$147,'BSE - Other Index Options'!$H:$H,"Monthly*"))</f>
        <v/>
      </c>
      <c r="D157" s="26">
        <f>IF(SUMIFS('BSE - SENSEX Index Options'!$L:$L,'BSE - SENSEX Index Options'!$C:$C,$A157,'BSE - SENSEX Index Options'!$B:$B,D$147,'BSE - SENSEX Index Options'!$H:$H,"Monthly*")+SUMIFS('BSE - Other Index Options'!$L:$L,'BSE - Other Index Options'!$C:$C,$A157,'BSE - Other Index Options'!$B:$B,D$147,'BSE - Other Index Options'!$H:$H,"Monthly*")=0,"",SUMIFS('BSE - SENSEX Index Options'!$L:$L,'BSE - SENSEX Index Options'!$C:$C,$A157,'BSE - SENSEX Index Options'!$B:$B,D$147,'BSE - SENSEX Index Options'!$H:$H,"Monthly*")+SUMIFS('BSE - Other Index Options'!$L:$L,'BSE - Other Index Options'!$C:$C,$A157,'BSE - Other Index Options'!$B:$B,D$147,'BSE - Other Index Options'!$H:$H,"Monthly*"))</f>
        <v>3.6533000000000002</v>
      </c>
      <c r="E157" s="26">
        <f>IF(SUMIFS('BSE - SENSEX Index Options'!$L:$L,'BSE - SENSEX Index Options'!$C:$C,$A157,'BSE - SENSEX Index Options'!$B:$B,E$147,'BSE - SENSEX Index Options'!$H:$H,"Monthly*")+SUMIFS('BSE - Other Index Options'!$L:$L,'BSE - Other Index Options'!$C:$C,$A157,'BSE - Other Index Options'!$B:$B,E$147,'BSE - Other Index Options'!$H:$H,"Monthly*")=0,"",SUMIFS('BSE - SENSEX Index Options'!$L:$L,'BSE - SENSEX Index Options'!$C:$C,$A157,'BSE - SENSEX Index Options'!$B:$B,E$147,'BSE - SENSEX Index Options'!$H:$H,"Monthly*")+SUMIFS('BSE - Other Index Options'!$L:$L,'BSE - Other Index Options'!$C:$C,$A157,'BSE - Other Index Options'!$B:$B,E$147,'BSE - Other Index Options'!$H:$H,"Monthly*"))</f>
        <v>6.7938999999999998</v>
      </c>
      <c r="F157" s="26">
        <f>IF(SUMIFS('BSE - SENSEX Index Options'!$L:$L,'BSE - SENSEX Index Options'!$C:$C,$A157,'BSE - SENSEX Index Options'!$B:$B,F$147,'BSE - SENSEX Index Options'!$H:$H,"Monthly*")+SUMIFS('BSE - Other Index Options'!$L:$L,'BSE - Other Index Options'!$C:$C,$A157,'BSE - Other Index Options'!$B:$B,F$147,'BSE - Other Index Options'!$H:$H,"Monthly*")=0,"",SUMIFS('BSE - SENSEX Index Options'!$L:$L,'BSE - SENSEX Index Options'!$C:$C,$A157,'BSE - SENSEX Index Options'!$B:$B,F$147,'BSE - SENSEX Index Options'!$H:$H,"Monthly*")+SUMIFS('BSE - Other Index Options'!$L:$L,'BSE - Other Index Options'!$C:$C,$A157,'BSE - Other Index Options'!$B:$B,F$147,'BSE - Other Index Options'!$H:$H,"Monthly*"))</f>
        <v>0.2112</v>
      </c>
      <c r="G157" s="26" t="str">
        <f>IF(SUMIFS('BSE - SENSEX Index Options'!$L:$L,'BSE - SENSEX Index Options'!$C:$C,$A157,'BSE - SENSEX Index Options'!$B:$B,G$147,'BSE - SENSEX Index Options'!$H:$H,"Monthly*")+SUMIFS('BSE - Other Index Options'!$L:$L,'BSE - Other Index Options'!$C:$C,$A157,'BSE - Other Index Options'!$B:$B,G$147,'BSE - Other Index Options'!$H:$H,"Monthly*")=0,"",SUMIFS('BSE - SENSEX Index Options'!$L:$L,'BSE - SENSEX Index Options'!$C:$C,$A157,'BSE - SENSEX Index Options'!$B:$B,G$147,'BSE - SENSEX Index Options'!$H:$H,"Monthly*")+SUMIFS('BSE - Other Index Options'!$L:$L,'BSE - Other Index Options'!$C:$C,$A157,'BSE - Other Index Options'!$B:$B,G$147,'BSE - Other Index Options'!$H:$H,"Monthly*"))</f>
        <v/>
      </c>
      <c r="H157" s="26">
        <f t="shared" si="6"/>
        <v>10.6584</v>
      </c>
    </row>
    <row r="158" spans="1:8">
      <c r="A158" t="s">
        <v>36</v>
      </c>
      <c r="B158" s="26">
        <f>IF(SUMIFS('BSE - SENSEX Index Options'!$L:$L,'BSE - SENSEX Index Options'!$C:$C,$A158,'BSE - SENSEX Index Options'!$B:$B,B$147,'BSE - SENSEX Index Options'!$H:$H,"Monthly*")+SUMIFS('BSE - Other Index Options'!$L:$L,'BSE - Other Index Options'!$C:$C,$A158,'BSE - Other Index Options'!$B:$B,B$147,'BSE - Other Index Options'!$H:$H,"Monthly*")=0,"",SUMIFS('BSE - SENSEX Index Options'!$L:$L,'BSE - SENSEX Index Options'!$C:$C,$A158,'BSE - SENSEX Index Options'!$B:$B,B$147,'BSE - SENSEX Index Options'!$H:$H,"Monthly*")+SUMIFS('BSE - Other Index Options'!$L:$L,'BSE - Other Index Options'!$C:$C,$A158,'BSE - Other Index Options'!$B:$B,B$147,'BSE - Other Index Options'!$H:$H,"Monthly*"))</f>
        <v>0.21989999999999998</v>
      </c>
      <c r="C158" s="26">
        <f>IF(SUMIFS('BSE - SENSEX Index Options'!$L:$L,'BSE - SENSEX Index Options'!$C:$C,$A158,'BSE - SENSEX Index Options'!$B:$B,C$147,'BSE - SENSEX Index Options'!$H:$H,"Monthly*")+SUMIFS('BSE - Other Index Options'!$L:$L,'BSE - Other Index Options'!$C:$C,$A158,'BSE - Other Index Options'!$B:$B,C$147,'BSE - Other Index Options'!$H:$H,"Monthly*")=0,"",SUMIFS('BSE - SENSEX Index Options'!$L:$L,'BSE - SENSEX Index Options'!$C:$C,$A158,'BSE - SENSEX Index Options'!$B:$B,C$147,'BSE - SENSEX Index Options'!$H:$H,"Monthly*")+SUMIFS('BSE - Other Index Options'!$L:$L,'BSE - Other Index Options'!$C:$C,$A158,'BSE - Other Index Options'!$B:$B,C$147,'BSE - Other Index Options'!$H:$H,"Monthly*"))</f>
        <v>0.30199999999999999</v>
      </c>
      <c r="D158" s="26" t="str">
        <f>IF(SUMIFS('BSE - SENSEX Index Options'!$L:$L,'BSE - SENSEX Index Options'!$C:$C,$A158,'BSE - SENSEX Index Options'!$B:$B,D$147,'BSE - SENSEX Index Options'!$H:$H,"Monthly*")+SUMIFS('BSE - Other Index Options'!$L:$L,'BSE - Other Index Options'!$C:$C,$A158,'BSE - Other Index Options'!$B:$B,D$147,'BSE - Other Index Options'!$H:$H,"Monthly*")=0,"",SUMIFS('BSE - SENSEX Index Options'!$L:$L,'BSE - SENSEX Index Options'!$C:$C,$A158,'BSE - SENSEX Index Options'!$B:$B,D$147,'BSE - SENSEX Index Options'!$H:$H,"Monthly*")+SUMIFS('BSE - Other Index Options'!$L:$L,'BSE - Other Index Options'!$C:$C,$A158,'BSE - Other Index Options'!$B:$B,D$147,'BSE - Other Index Options'!$H:$H,"Monthly*"))</f>
        <v/>
      </c>
      <c r="E158" s="26">
        <f>IF(SUMIFS('BSE - SENSEX Index Options'!$L:$L,'BSE - SENSEX Index Options'!$C:$C,$A158,'BSE - SENSEX Index Options'!$B:$B,E$147,'BSE - SENSEX Index Options'!$H:$H,"Monthly*")+SUMIFS('BSE - Other Index Options'!$L:$L,'BSE - Other Index Options'!$C:$C,$A158,'BSE - Other Index Options'!$B:$B,E$147,'BSE - Other Index Options'!$H:$H,"Monthly*")=0,"",SUMIFS('BSE - SENSEX Index Options'!$L:$L,'BSE - SENSEX Index Options'!$C:$C,$A158,'BSE - SENSEX Index Options'!$B:$B,E$147,'BSE - SENSEX Index Options'!$H:$H,"Monthly*")+SUMIFS('BSE - Other Index Options'!$L:$L,'BSE - Other Index Options'!$C:$C,$A158,'BSE - Other Index Options'!$B:$B,E$147,'BSE - Other Index Options'!$H:$H,"Monthly*"))</f>
        <v>0.34160000000000001</v>
      </c>
      <c r="F158" s="26">
        <f>IF(SUMIFS('BSE - SENSEX Index Options'!$L:$L,'BSE - SENSEX Index Options'!$C:$C,$A158,'BSE - SENSEX Index Options'!$B:$B,F$147,'BSE - SENSEX Index Options'!$H:$H,"Monthly*")+SUMIFS('BSE - Other Index Options'!$L:$L,'BSE - Other Index Options'!$C:$C,$A158,'BSE - Other Index Options'!$B:$B,F$147,'BSE - Other Index Options'!$H:$H,"Monthly*")=0,"",SUMIFS('BSE - SENSEX Index Options'!$L:$L,'BSE - SENSEX Index Options'!$C:$C,$A158,'BSE - SENSEX Index Options'!$B:$B,F$147,'BSE - SENSEX Index Options'!$H:$H,"Monthly*")+SUMIFS('BSE - Other Index Options'!$L:$L,'BSE - Other Index Options'!$C:$C,$A158,'BSE - Other Index Options'!$B:$B,F$147,'BSE - Other Index Options'!$H:$H,"Monthly*"))</f>
        <v>0.38579999999999998</v>
      </c>
      <c r="G158" s="26" t="str">
        <f>IF(SUMIFS('BSE - SENSEX Index Options'!$L:$L,'BSE - SENSEX Index Options'!$C:$C,$A158,'BSE - SENSEX Index Options'!$B:$B,G$147,'BSE - SENSEX Index Options'!$H:$H,"Monthly*")+SUMIFS('BSE - Other Index Options'!$L:$L,'BSE - Other Index Options'!$C:$C,$A158,'BSE - Other Index Options'!$B:$B,G$147,'BSE - Other Index Options'!$H:$H,"Monthly*")=0,"",SUMIFS('BSE - SENSEX Index Options'!$L:$L,'BSE - SENSEX Index Options'!$C:$C,$A158,'BSE - SENSEX Index Options'!$B:$B,G$147,'BSE - SENSEX Index Options'!$H:$H,"Monthly*")+SUMIFS('BSE - Other Index Options'!$L:$L,'BSE - Other Index Options'!$C:$C,$A158,'BSE - Other Index Options'!$B:$B,G$147,'BSE - Other Index Options'!$H:$H,"Monthly*"))</f>
        <v/>
      </c>
      <c r="H158" s="26">
        <f t="shared" si="6"/>
        <v>1.2493000000000001</v>
      </c>
    </row>
    <row r="159" spans="1:8">
      <c r="A159" t="s">
        <v>37</v>
      </c>
      <c r="B159" s="26">
        <f>IF(SUMIFS('BSE - SENSEX Index Options'!$L:$L,'BSE - SENSEX Index Options'!$C:$C,$A159,'BSE - SENSEX Index Options'!$B:$B,B$147,'BSE - SENSEX Index Options'!$H:$H,"Monthly*")+SUMIFS('BSE - Other Index Options'!$L:$L,'BSE - Other Index Options'!$C:$C,$A159,'BSE - Other Index Options'!$B:$B,B$147,'BSE - Other Index Options'!$H:$H,"Monthly*")=0,"",SUMIFS('BSE - SENSEX Index Options'!$L:$L,'BSE - SENSEX Index Options'!$C:$C,$A159,'BSE - SENSEX Index Options'!$B:$B,B$147,'BSE - SENSEX Index Options'!$H:$H,"Monthly*")+SUMIFS('BSE - Other Index Options'!$L:$L,'BSE - Other Index Options'!$C:$C,$A159,'BSE - Other Index Options'!$B:$B,B$147,'BSE - Other Index Options'!$H:$H,"Monthly*"))</f>
        <v>0.214</v>
      </c>
      <c r="C159" s="26">
        <f>IF(SUMIFS('BSE - SENSEX Index Options'!$L:$L,'BSE - SENSEX Index Options'!$C:$C,$A159,'BSE - SENSEX Index Options'!$B:$B,C$147,'BSE - SENSEX Index Options'!$H:$H,"Monthly*")+SUMIFS('BSE - Other Index Options'!$L:$L,'BSE - Other Index Options'!$C:$C,$A159,'BSE - Other Index Options'!$B:$B,C$147,'BSE - Other Index Options'!$H:$H,"Monthly*")=0,"",SUMIFS('BSE - SENSEX Index Options'!$L:$L,'BSE - SENSEX Index Options'!$C:$C,$A159,'BSE - SENSEX Index Options'!$B:$B,C$147,'BSE - SENSEX Index Options'!$H:$H,"Monthly*")+SUMIFS('BSE - Other Index Options'!$L:$L,'BSE - Other Index Options'!$C:$C,$A159,'BSE - Other Index Options'!$B:$B,C$147,'BSE - Other Index Options'!$H:$H,"Monthly*"))</f>
        <v>0.33329999999999999</v>
      </c>
      <c r="D159" s="26">
        <f>IF(SUMIFS('BSE - SENSEX Index Options'!$L:$L,'BSE - SENSEX Index Options'!$C:$C,$A159,'BSE - SENSEX Index Options'!$B:$B,D$147,'BSE - SENSEX Index Options'!$H:$H,"Monthly*")+SUMIFS('BSE - Other Index Options'!$L:$L,'BSE - Other Index Options'!$C:$C,$A159,'BSE - Other Index Options'!$B:$B,D$147,'BSE - Other Index Options'!$H:$H,"Monthly*")=0,"",SUMIFS('BSE - SENSEX Index Options'!$L:$L,'BSE - SENSEX Index Options'!$C:$C,$A159,'BSE - SENSEX Index Options'!$B:$B,D$147,'BSE - SENSEX Index Options'!$H:$H,"Monthly*")+SUMIFS('BSE - Other Index Options'!$L:$L,'BSE - Other Index Options'!$C:$C,$A159,'BSE - Other Index Options'!$B:$B,D$147,'BSE - Other Index Options'!$H:$H,"Monthly*"))</f>
        <v>0.45750000000000002</v>
      </c>
      <c r="E159" s="26">
        <f>IF(SUMIFS('BSE - SENSEX Index Options'!$L:$L,'BSE - SENSEX Index Options'!$C:$C,$A159,'BSE - SENSEX Index Options'!$B:$B,E$147,'BSE - SENSEX Index Options'!$H:$H,"Monthly*")+SUMIFS('BSE - Other Index Options'!$L:$L,'BSE - Other Index Options'!$C:$C,$A159,'BSE - Other Index Options'!$B:$B,E$147,'BSE - Other Index Options'!$H:$H,"Monthly*")=0,"",SUMIFS('BSE - SENSEX Index Options'!$L:$L,'BSE - SENSEX Index Options'!$C:$C,$A159,'BSE - SENSEX Index Options'!$B:$B,E$147,'BSE - SENSEX Index Options'!$H:$H,"Monthly*")+SUMIFS('BSE - Other Index Options'!$L:$L,'BSE - Other Index Options'!$C:$C,$A159,'BSE - Other Index Options'!$B:$B,E$147,'BSE - Other Index Options'!$H:$H,"Monthly*"))</f>
        <v>0.56830000000000003</v>
      </c>
      <c r="F159" s="26">
        <f>IF(SUMIFS('BSE - SENSEX Index Options'!$L:$L,'BSE - SENSEX Index Options'!$C:$C,$A159,'BSE - SENSEX Index Options'!$B:$B,F$147,'BSE - SENSEX Index Options'!$H:$H,"Monthly*")+SUMIFS('BSE - Other Index Options'!$L:$L,'BSE - Other Index Options'!$C:$C,$A159,'BSE - Other Index Options'!$B:$B,F$147,'BSE - Other Index Options'!$H:$H,"Monthly*")=0,"",SUMIFS('BSE - SENSEX Index Options'!$L:$L,'BSE - SENSEX Index Options'!$C:$C,$A159,'BSE - SENSEX Index Options'!$B:$B,F$147,'BSE - SENSEX Index Options'!$H:$H,"Monthly*")+SUMIFS('BSE - Other Index Options'!$L:$L,'BSE - Other Index Options'!$C:$C,$A159,'BSE - Other Index Options'!$B:$B,F$147,'BSE - Other Index Options'!$H:$H,"Monthly*"))</f>
        <v>1.1881999999999999</v>
      </c>
      <c r="G159" s="26" t="str">
        <f>IF(SUMIFS('BSE - SENSEX Index Options'!$L:$L,'BSE - SENSEX Index Options'!$C:$C,$A159,'BSE - SENSEX Index Options'!$B:$B,G$147,'BSE - SENSEX Index Options'!$H:$H,"Monthly*")+SUMIFS('BSE - Other Index Options'!$L:$L,'BSE - Other Index Options'!$C:$C,$A159,'BSE - Other Index Options'!$B:$B,G$147,'BSE - Other Index Options'!$H:$H,"Monthly*")=0,"",SUMIFS('BSE - SENSEX Index Options'!$L:$L,'BSE - SENSEX Index Options'!$C:$C,$A159,'BSE - SENSEX Index Options'!$B:$B,G$147,'BSE - SENSEX Index Options'!$H:$H,"Monthly*")+SUMIFS('BSE - Other Index Options'!$L:$L,'BSE - Other Index Options'!$C:$C,$A159,'BSE - Other Index Options'!$B:$B,G$147,'BSE - Other Index Options'!$H:$H,"Monthly*"))</f>
        <v/>
      </c>
      <c r="H159" s="26">
        <f t="shared" si="6"/>
        <v>2.7612999999999999</v>
      </c>
    </row>
    <row r="160" spans="1:8">
      <c r="A160" t="s">
        <v>38</v>
      </c>
      <c r="B160" s="26">
        <f>IF(SUMIFS('BSE - SENSEX Index Options'!$L:$L,'BSE - SENSEX Index Options'!$C:$C,$A160,'BSE - SENSEX Index Options'!$B:$B,B$147,'BSE - SENSEX Index Options'!$H:$H,"Monthly*")+SUMIFS('BSE - Other Index Options'!$L:$L,'BSE - Other Index Options'!$C:$C,$A160,'BSE - Other Index Options'!$B:$B,B$147,'BSE - Other Index Options'!$H:$H,"Monthly*")=0,"",SUMIFS('BSE - SENSEX Index Options'!$L:$L,'BSE - SENSEX Index Options'!$C:$C,$A160,'BSE - SENSEX Index Options'!$B:$B,B$147,'BSE - SENSEX Index Options'!$H:$H,"Monthly*")+SUMIFS('BSE - Other Index Options'!$L:$L,'BSE - Other Index Options'!$C:$C,$A160,'BSE - Other Index Options'!$B:$B,B$147,'BSE - Other Index Options'!$H:$H,"Monthly*"))</f>
        <v>0.84939999999999993</v>
      </c>
      <c r="C160" s="26">
        <f>IF(SUMIFS('BSE - SENSEX Index Options'!$L:$L,'BSE - SENSEX Index Options'!$C:$C,$A160,'BSE - SENSEX Index Options'!$B:$B,C$147,'BSE - SENSEX Index Options'!$H:$H,"Monthly*")+SUMIFS('BSE - Other Index Options'!$L:$L,'BSE - Other Index Options'!$C:$C,$A160,'BSE - Other Index Options'!$B:$B,C$147,'BSE - Other Index Options'!$H:$H,"Monthly*")=0,"",SUMIFS('BSE - SENSEX Index Options'!$L:$L,'BSE - SENSEX Index Options'!$C:$C,$A160,'BSE - SENSEX Index Options'!$B:$B,C$147,'BSE - SENSEX Index Options'!$H:$H,"Monthly*")+SUMIFS('BSE - Other Index Options'!$L:$L,'BSE - Other Index Options'!$C:$C,$A160,'BSE - Other Index Options'!$B:$B,C$147,'BSE - Other Index Options'!$H:$H,"Monthly*"))</f>
        <v>1.7338</v>
      </c>
      <c r="D160" s="26">
        <f>IF(SUMIFS('BSE - SENSEX Index Options'!$L:$L,'BSE - SENSEX Index Options'!$C:$C,$A160,'BSE - SENSEX Index Options'!$B:$B,D$147,'BSE - SENSEX Index Options'!$H:$H,"Monthly*")+SUMIFS('BSE - Other Index Options'!$L:$L,'BSE - Other Index Options'!$C:$C,$A160,'BSE - Other Index Options'!$B:$B,D$147,'BSE - Other Index Options'!$H:$H,"Monthly*")=0,"",SUMIFS('BSE - SENSEX Index Options'!$L:$L,'BSE - SENSEX Index Options'!$C:$C,$A160,'BSE - SENSEX Index Options'!$B:$B,D$147,'BSE - SENSEX Index Options'!$H:$H,"Monthly*")+SUMIFS('BSE - Other Index Options'!$L:$L,'BSE - Other Index Options'!$C:$C,$A160,'BSE - Other Index Options'!$B:$B,D$147,'BSE - Other Index Options'!$H:$H,"Monthly*"))</f>
        <v>4.0156999999999998</v>
      </c>
      <c r="E160" s="26">
        <f>IF(SUMIFS('BSE - SENSEX Index Options'!$L:$L,'BSE - SENSEX Index Options'!$C:$C,$A160,'BSE - SENSEX Index Options'!$B:$B,E$147,'BSE - SENSEX Index Options'!$H:$H,"Monthly*")+SUMIFS('BSE - Other Index Options'!$L:$L,'BSE - Other Index Options'!$C:$C,$A160,'BSE - Other Index Options'!$B:$B,E$147,'BSE - Other Index Options'!$H:$H,"Monthly*")=0,"",SUMIFS('BSE - SENSEX Index Options'!$L:$L,'BSE - SENSEX Index Options'!$C:$C,$A160,'BSE - SENSEX Index Options'!$B:$B,E$147,'BSE - SENSEX Index Options'!$H:$H,"Monthly*")+SUMIFS('BSE - Other Index Options'!$L:$L,'BSE - Other Index Options'!$C:$C,$A160,'BSE - Other Index Options'!$B:$B,E$147,'BSE - Other Index Options'!$H:$H,"Monthly*"))</f>
        <v>9.9583999999999993</v>
      </c>
      <c r="F160" s="26">
        <f>IF(SUMIFS('BSE - SENSEX Index Options'!$L:$L,'BSE - SENSEX Index Options'!$C:$C,$A160,'BSE - SENSEX Index Options'!$B:$B,F$147,'BSE - SENSEX Index Options'!$H:$H,"Monthly*")+SUMIFS('BSE - Other Index Options'!$L:$L,'BSE - Other Index Options'!$C:$C,$A160,'BSE - Other Index Options'!$B:$B,F$147,'BSE - Other Index Options'!$H:$H,"Monthly*")=0,"",SUMIFS('BSE - SENSEX Index Options'!$L:$L,'BSE - SENSEX Index Options'!$C:$C,$A160,'BSE - SENSEX Index Options'!$B:$B,F$147,'BSE - SENSEX Index Options'!$H:$H,"Monthly*")+SUMIFS('BSE - Other Index Options'!$L:$L,'BSE - Other Index Options'!$C:$C,$A160,'BSE - Other Index Options'!$B:$B,F$147,'BSE - Other Index Options'!$H:$H,"Monthly*"))</f>
        <v>6.2799999999999995E-2</v>
      </c>
      <c r="G160" s="26" t="str">
        <f>IF(SUMIFS('BSE - SENSEX Index Options'!$L:$L,'BSE - SENSEX Index Options'!$C:$C,$A160,'BSE - SENSEX Index Options'!$B:$B,G$147,'BSE - SENSEX Index Options'!$H:$H,"Monthly*")+SUMIFS('BSE - Other Index Options'!$L:$L,'BSE - Other Index Options'!$C:$C,$A160,'BSE - Other Index Options'!$B:$B,G$147,'BSE - Other Index Options'!$H:$H,"Monthly*")=0,"",SUMIFS('BSE - SENSEX Index Options'!$L:$L,'BSE - SENSEX Index Options'!$C:$C,$A160,'BSE - SENSEX Index Options'!$B:$B,G$147,'BSE - SENSEX Index Options'!$H:$H,"Monthly*")+SUMIFS('BSE - Other Index Options'!$L:$L,'BSE - Other Index Options'!$C:$C,$A160,'BSE - Other Index Options'!$B:$B,G$147,'BSE - Other Index Options'!$H:$H,"Monthly*"))</f>
        <v/>
      </c>
      <c r="H160" s="26">
        <f t="shared" si="6"/>
        <v>16.620099999999997</v>
      </c>
    </row>
    <row r="161" spans="1:8">
      <c r="A161" t="s">
        <v>39</v>
      </c>
      <c r="B161" s="26">
        <f>IF(SUMIFS('BSE - SENSEX Index Options'!$L:$L,'BSE - SENSEX Index Options'!$C:$C,$A161,'BSE - SENSEX Index Options'!$B:$B,B$147,'BSE - SENSEX Index Options'!$H:$H,"Monthly*")+SUMIFS('BSE - Other Index Options'!$L:$L,'BSE - Other Index Options'!$C:$C,$A161,'BSE - Other Index Options'!$B:$B,B$147,'BSE - Other Index Options'!$H:$H,"Monthly*")=0,"",SUMIFS('BSE - SENSEX Index Options'!$L:$L,'BSE - SENSEX Index Options'!$C:$C,$A161,'BSE - SENSEX Index Options'!$B:$B,B$147,'BSE - SENSEX Index Options'!$H:$H,"Monthly*")+SUMIFS('BSE - Other Index Options'!$L:$L,'BSE - Other Index Options'!$C:$C,$A161,'BSE - Other Index Options'!$B:$B,B$147,'BSE - Other Index Options'!$H:$H,"Monthly*"))</f>
        <v>0.11360000000000001</v>
      </c>
      <c r="C161" s="26">
        <f>IF(SUMIFS('BSE - SENSEX Index Options'!$L:$L,'BSE - SENSEX Index Options'!$C:$C,$A161,'BSE - SENSEX Index Options'!$B:$B,C$147,'BSE - SENSEX Index Options'!$H:$H,"Monthly*")+SUMIFS('BSE - Other Index Options'!$L:$L,'BSE - Other Index Options'!$C:$C,$A161,'BSE - Other Index Options'!$B:$B,C$147,'BSE - Other Index Options'!$H:$H,"Monthly*")=0,"",SUMIFS('BSE - SENSEX Index Options'!$L:$L,'BSE - SENSEX Index Options'!$C:$C,$A161,'BSE - SENSEX Index Options'!$B:$B,C$147,'BSE - SENSEX Index Options'!$H:$H,"Monthly*")+SUMIFS('BSE - Other Index Options'!$L:$L,'BSE - Other Index Options'!$C:$C,$A161,'BSE - Other Index Options'!$B:$B,C$147,'BSE - Other Index Options'!$H:$H,"Monthly*"))</f>
        <v>0.1913</v>
      </c>
      <c r="D161" s="26">
        <f>IF(SUMIFS('BSE - SENSEX Index Options'!$L:$L,'BSE - SENSEX Index Options'!$C:$C,$A161,'BSE - SENSEX Index Options'!$B:$B,D$147,'BSE - SENSEX Index Options'!$H:$H,"Monthly*")+SUMIFS('BSE - Other Index Options'!$L:$L,'BSE - Other Index Options'!$C:$C,$A161,'BSE - Other Index Options'!$B:$B,D$147,'BSE - Other Index Options'!$H:$H,"Monthly*")=0,"",SUMIFS('BSE - SENSEX Index Options'!$L:$L,'BSE - SENSEX Index Options'!$C:$C,$A161,'BSE - SENSEX Index Options'!$B:$B,D$147,'BSE - SENSEX Index Options'!$H:$H,"Monthly*")+SUMIFS('BSE - Other Index Options'!$L:$L,'BSE - Other Index Options'!$C:$C,$A161,'BSE - Other Index Options'!$B:$B,D$147,'BSE - Other Index Options'!$H:$H,"Monthly*"))</f>
        <v>2.9643999999999999</v>
      </c>
      <c r="E161" s="26">
        <f>IF(SUMIFS('BSE - SENSEX Index Options'!$L:$L,'BSE - SENSEX Index Options'!$C:$C,$A161,'BSE - SENSEX Index Options'!$B:$B,E$147,'BSE - SENSEX Index Options'!$H:$H,"Monthly*")+SUMIFS('BSE - Other Index Options'!$L:$L,'BSE - Other Index Options'!$C:$C,$A161,'BSE - Other Index Options'!$B:$B,E$147,'BSE - Other Index Options'!$H:$H,"Monthly*")=0,"",SUMIFS('BSE - SENSEX Index Options'!$L:$L,'BSE - SENSEX Index Options'!$C:$C,$A161,'BSE - SENSEX Index Options'!$B:$B,E$147,'BSE - SENSEX Index Options'!$H:$H,"Monthly*")+SUMIFS('BSE - Other Index Options'!$L:$L,'BSE - Other Index Options'!$C:$C,$A161,'BSE - Other Index Options'!$B:$B,E$147,'BSE - Other Index Options'!$H:$H,"Monthly*"))</f>
        <v>8.9307999999999996</v>
      </c>
      <c r="F161" s="26">
        <f>IF(SUMIFS('BSE - SENSEX Index Options'!$L:$L,'BSE - SENSEX Index Options'!$C:$C,$A161,'BSE - SENSEX Index Options'!$B:$B,F$147,'BSE - SENSEX Index Options'!$H:$H,"Monthly*")+SUMIFS('BSE - Other Index Options'!$L:$L,'BSE - Other Index Options'!$C:$C,$A161,'BSE - Other Index Options'!$B:$B,F$147,'BSE - Other Index Options'!$H:$H,"Monthly*")=0,"",SUMIFS('BSE - SENSEX Index Options'!$L:$L,'BSE - SENSEX Index Options'!$C:$C,$A161,'BSE - SENSEX Index Options'!$B:$B,F$147,'BSE - SENSEX Index Options'!$H:$H,"Monthly*")+SUMIFS('BSE - Other Index Options'!$L:$L,'BSE - Other Index Options'!$C:$C,$A161,'BSE - Other Index Options'!$B:$B,F$147,'BSE - Other Index Options'!$H:$H,"Monthly*"))</f>
        <v>4.6800000000000001E-2</v>
      </c>
      <c r="G161" s="26" t="str">
        <f>IF(SUMIFS('BSE - SENSEX Index Options'!$L:$L,'BSE - SENSEX Index Options'!$C:$C,$A161,'BSE - SENSEX Index Options'!$B:$B,G$147,'BSE - SENSEX Index Options'!$H:$H,"Monthly*")+SUMIFS('BSE - Other Index Options'!$L:$L,'BSE - Other Index Options'!$C:$C,$A161,'BSE - Other Index Options'!$B:$B,G$147,'BSE - Other Index Options'!$H:$H,"Monthly*")=0,"",SUMIFS('BSE - SENSEX Index Options'!$L:$L,'BSE - SENSEX Index Options'!$C:$C,$A161,'BSE - SENSEX Index Options'!$B:$B,G$147,'BSE - SENSEX Index Options'!$H:$H,"Monthly*")+SUMIFS('BSE - Other Index Options'!$L:$L,'BSE - Other Index Options'!$C:$C,$A161,'BSE - Other Index Options'!$B:$B,G$147,'BSE - Other Index Options'!$H:$H,"Monthly*"))</f>
        <v/>
      </c>
      <c r="H161" s="26">
        <f t="shared" si="6"/>
        <v>12.246899999999998</v>
      </c>
    </row>
    <row r="162" spans="1:8">
      <c r="A162" t="s">
        <v>40</v>
      </c>
      <c r="B162" s="26" t="str">
        <f>IF(SUMIFS('BSE - SENSEX Index Options'!$L:$L,'BSE - SENSEX Index Options'!$C:$C,$A162,'BSE - SENSEX Index Options'!$B:$B,B$147,'BSE - SENSEX Index Options'!$H:$H,"Monthly*")+SUMIFS('BSE - Other Index Options'!$L:$L,'BSE - Other Index Options'!$C:$C,$A162,'BSE - Other Index Options'!$B:$B,B$147,'BSE - Other Index Options'!$H:$H,"Monthly*")=0,"",SUMIFS('BSE - SENSEX Index Options'!$L:$L,'BSE - SENSEX Index Options'!$C:$C,$A162,'BSE - SENSEX Index Options'!$B:$B,B$147,'BSE - SENSEX Index Options'!$H:$H,"Monthly*")+SUMIFS('BSE - Other Index Options'!$L:$L,'BSE - Other Index Options'!$C:$C,$A162,'BSE - Other Index Options'!$B:$B,B$147,'BSE - Other Index Options'!$H:$H,"Monthly*"))</f>
        <v/>
      </c>
      <c r="C162" s="26" t="str">
        <f>IF(SUMIFS('BSE - SENSEX Index Options'!$L:$L,'BSE - SENSEX Index Options'!$C:$C,$A162,'BSE - SENSEX Index Options'!$B:$B,C$147,'BSE - SENSEX Index Options'!$H:$H,"Monthly*")+SUMIFS('BSE - Other Index Options'!$L:$L,'BSE - Other Index Options'!$C:$C,$A162,'BSE - Other Index Options'!$B:$B,C$147,'BSE - Other Index Options'!$H:$H,"Monthly*")=0,"",SUMIFS('BSE - SENSEX Index Options'!$L:$L,'BSE - SENSEX Index Options'!$C:$C,$A162,'BSE - SENSEX Index Options'!$B:$B,C$147,'BSE - SENSEX Index Options'!$H:$H,"Monthly*")+SUMIFS('BSE - Other Index Options'!$L:$L,'BSE - Other Index Options'!$C:$C,$A162,'BSE - Other Index Options'!$B:$B,C$147,'BSE - Other Index Options'!$H:$H,"Monthly*"))</f>
        <v/>
      </c>
      <c r="D162" s="26" t="str">
        <f>IF(SUMIFS('BSE - SENSEX Index Options'!$L:$L,'BSE - SENSEX Index Options'!$C:$C,$A162,'BSE - SENSEX Index Options'!$B:$B,D$147,'BSE - SENSEX Index Options'!$H:$H,"Monthly*")+SUMIFS('BSE - Other Index Options'!$L:$L,'BSE - Other Index Options'!$C:$C,$A162,'BSE - Other Index Options'!$B:$B,D$147,'BSE - Other Index Options'!$H:$H,"Monthly*")=0,"",SUMIFS('BSE - SENSEX Index Options'!$L:$L,'BSE - SENSEX Index Options'!$C:$C,$A162,'BSE - SENSEX Index Options'!$B:$B,D$147,'BSE - SENSEX Index Options'!$H:$H,"Monthly*")+SUMIFS('BSE - Other Index Options'!$L:$L,'BSE - Other Index Options'!$C:$C,$A162,'BSE - Other Index Options'!$B:$B,D$147,'BSE - Other Index Options'!$H:$H,"Monthly*"))</f>
        <v/>
      </c>
      <c r="E162" s="26" t="str">
        <f>IF(SUMIFS('BSE - SENSEX Index Options'!$L:$L,'BSE - SENSEX Index Options'!$C:$C,$A162,'BSE - SENSEX Index Options'!$B:$B,E$147,'BSE - SENSEX Index Options'!$H:$H,"Monthly*")+SUMIFS('BSE - Other Index Options'!$L:$L,'BSE - Other Index Options'!$C:$C,$A162,'BSE - Other Index Options'!$B:$B,E$147,'BSE - Other Index Options'!$H:$H,"Monthly*")=0,"",SUMIFS('BSE - SENSEX Index Options'!$L:$L,'BSE - SENSEX Index Options'!$C:$C,$A162,'BSE - SENSEX Index Options'!$B:$B,E$147,'BSE - SENSEX Index Options'!$H:$H,"Monthly*")+SUMIFS('BSE - Other Index Options'!$L:$L,'BSE - Other Index Options'!$C:$C,$A162,'BSE - Other Index Options'!$B:$B,E$147,'BSE - Other Index Options'!$H:$H,"Monthly*"))</f>
        <v/>
      </c>
      <c r="F162" s="26" t="str">
        <f>IF(SUMIFS('BSE - SENSEX Index Options'!$L:$L,'BSE - SENSEX Index Options'!$C:$C,$A162,'BSE - SENSEX Index Options'!$B:$B,F$147,'BSE - SENSEX Index Options'!$H:$H,"Monthly*")+SUMIFS('BSE - Other Index Options'!$L:$L,'BSE - Other Index Options'!$C:$C,$A162,'BSE - Other Index Options'!$B:$B,F$147,'BSE - Other Index Options'!$H:$H,"Monthly*")=0,"",SUMIFS('BSE - SENSEX Index Options'!$L:$L,'BSE - SENSEX Index Options'!$C:$C,$A162,'BSE - SENSEX Index Options'!$B:$B,F$147,'BSE - SENSEX Index Options'!$H:$H,"Monthly*")+SUMIFS('BSE - Other Index Options'!$L:$L,'BSE - Other Index Options'!$C:$C,$A162,'BSE - Other Index Options'!$B:$B,F$147,'BSE - Other Index Options'!$H:$H,"Monthly*"))</f>
        <v/>
      </c>
      <c r="G162" s="26" t="str">
        <f>IF(SUMIFS('BSE - SENSEX Index Options'!$L:$L,'BSE - SENSEX Index Options'!$C:$C,$A162,'BSE - SENSEX Index Options'!$B:$B,G$147,'BSE - SENSEX Index Options'!$H:$H,"Monthly*")+SUMIFS('BSE - Other Index Options'!$L:$L,'BSE - Other Index Options'!$C:$C,$A162,'BSE - Other Index Options'!$B:$B,G$147,'BSE - Other Index Options'!$H:$H,"Monthly*")=0,"",SUMIFS('BSE - SENSEX Index Options'!$L:$L,'BSE - SENSEX Index Options'!$C:$C,$A162,'BSE - SENSEX Index Options'!$B:$B,G$147,'BSE - SENSEX Index Options'!$H:$H,"Monthly*")+SUMIFS('BSE - Other Index Options'!$L:$L,'BSE - Other Index Options'!$C:$C,$A162,'BSE - Other Index Options'!$B:$B,G$147,'BSE - Other Index Options'!$H:$H,"Monthly*"))</f>
        <v/>
      </c>
      <c r="H162" s="26" t="str">
        <f t="shared" si="6"/>
        <v/>
      </c>
    </row>
    <row r="163" spans="1:8">
      <c r="A163" t="s">
        <v>41</v>
      </c>
      <c r="B163" s="26">
        <f>IF(SUMIFS('BSE - SENSEX Index Options'!$L:$L,'BSE - SENSEX Index Options'!$C:$C,$A163,'BSE - SENSEX Index Options'!$B:$B,B$147,'BSE - SENSEX Index Options'!$H:$H,"Monthly*")+SUMIFS('BSE - Other Index Options'!$L:$L,'BSE - Other Index Options'!$C:$C,$A163,'BSE - Other Index Options'!$B:$B,B$147,'BSE - Other Index Options'!$H:$H,"Monthly*")=0,"",SUMIFS('BSE - SENSEX Index Options'!$L:$L,'BSE - SENSEX Index Options'!$C:$C,$A163,'BSE - SENSEX Index Options'!$B:$B,B$147,'BSE - SENSEX Index Options'!$H:$H,"Monthly*")+SUMIFS('BSE - Other Index Options'!$L:$L,'BSE - Other Index Options'!$C:$C,$A163,'BSE - Other Index Options'!$B:$B,B$147,'BSE - Other Index Options'!$H:$H,"Monthly*"))</f>
        <v>4.1999999999999996E-2</v>
      </c>
      <c r="C163" s="26">
        <f>IF(SUMIFS('BSE - SENSEX Index Options'!$L:$L,'BSE - SENSEX Index Options'!$C:$C,$A163,'BSE - SENSEX Index Options'!$B:$B,C$147,'BSE - SENSEX Index Options'!$H:$H,"Monthly*")+SUMIFS('BSE - Other Index Options'!$L:$L,'BSE - Other Index Options'!$C:$C,$A163,'BSE - Other Index Options'!$B:$B,C$147,'BSE - Other Index Options'!$H:$H,"Monthly*")=0,"",SUMIFS('BSE - SENSEX Index Options'!$L:$L,'BSE - SENSEX Index Options'!$C:$C,$A163,'BSE - SENSEX Index Options'!$B:$B,C$147,'BSE - SENSEX Index Options'!$H:$H,"Monthly*")+SUMIFS('BSE - Other Index Options'!$L:$L,'BSE - Other Index Options'!$C:$C,$A163,'BSE - Other Index Options'!$B:$B,C$147,'BSE - Other Index Options'!$H:$H,"Monthly*"))</f>
        <v>2.3E-2</v>
      </c>
      <c r="D163" s="26">
        <f>IF(SUMIFS('BSE - SENSEX Index Options'!$L:$L,'BSE - SENSEX Index Options'!$C:$C,$A163,'BSE - SENSEX Index Options'!$B:$B,D$147,'BSE - SENSEX Index Options'!$H:$H,"Monthly*")+SUMIFS('BSE - Other Index Options'!$L:$L,'BSE - Other Index Options'!$C:$C,$A163,'BSE - Other Index Options'!$B:$B,D$147,'BSE - Other Index Options'!$H:$H,"Monthly*")=0,"",SUMIFS('BSE - SENSEX Index Options'!$L:$L,'BSE - SENSEX Index Options'!$C:$C,$A163,'BSE - SENSEX Index Options'!$B:$B,D$147,'BSE - SENSEX Index Options'!$H:$H,"Monthly*")+SUMIFS('BSE - Other Index Options'!$L:$L,'BSE - Other Index Options'!$C:$C,$A163,'BSE - Other Index Options'!$B:$B,D$147,'BSE - Other Index Options'!$H:$H,"Monthly*"))</f>
        <v>2.0199999999999999E-2</v>
      </c>
      <c r="E163" s="26">
        <f>IF(SUMIFS('BSE - SENSEX Index Options'!$L:$L,'BSE - SENSEX Index Options'!$C:$C,$A163,'BSE - SENSEX Index Options'!$B:$B,E$147,'BSE - SENSEX Index Options'!$H:$H,"Monthly*")+SUMIFS('BSE - Other Index Options'!$L:$L,'BSE - Other Index Options'!$C:$C,$A163,'BSE - Other Index Options'!$B:$B,E$147,'BSE - Other Index Options'!$H:$H,"Monthly*")=0,"",SUMIFS('BSE - SENSEX Index Options'!$L:$L,'BSE - SENSEX Index Options'!$C:$C,$A163,'BSE - SENSEX Index Options'!$B:$B,E$147,'BSE - SENSEX Index Options'!$H:$H,"Monthly*")+SUMIFS('BSE - Other Index Options'!$L:$L,'BSE - Other Index Options'!$C:$C,$A163,'BSE - Other Index Options'!$B:$B,E$147,'BSE - Other Index Options'!$H:$H,"Monthly*"))</f>
        <v>2.46E-2</v>
      </c>
      <c r="F163" s="26">
        <f>IF(SUMIFS('BSE - SENSEX Index Options'!$L:$L,'BSE - SENSEX Index Options'!$C:$C,$A163,'BSE - SENSEX Index Options'!$B:$B,F$147,'BSE - SENSEX Index Options'!$H:$H,"Monthly*")+SUMIFS('BSE - Other Index Options'!$L:$L,'BSE - Other Index Options'!$C:$C,$A163,'BSE - Other Index Options'!$B:$B,F$147,'BSE - Other Index Options'!$H:$H,"Monthly*")=0,"",SUMIFS('BSE - SENSEX Index Options'!$L:$L,'BSE - SENSEX Index Options'!$C:$C,$A163,'BSE - SENSEX Index Options'!$B:$B,F$147,'BSE - SENSEX Index Options'!$H:$H,"Monthly*")+SUMIFS('BSE - Other Index Options'!$L:$L,'BSE - Other Index Options'!$C:$C,$A163,'BSE - Other Index Options'!$B:$B,F$147,'BSE - Other Index Options'!$H:$H,"Monthly*"))</f>
        <v>4.1900000000000007E-2</v>
      </c>
      <c r="G163" s="26" t="str">
        <f>IF(SUMIFS('BSE - SENSEX Index Options'!$L:$L,'BSE - SENSEX Index Options'!$C:$C,$A163,'BSE - SENSEX Index Options'!$B:$B,G$147,'BSE - SENSEX Index Options'!$H:$H,"Monthly*")+SUMIFS('BSE - Other Index Options'!$L:$L,'BSE - Other Index Options'!$C:$C,$A163,'BSE - Other Index Options'!$B:$B,G$147,'BSE - Other Index Options'!$H:$H,"Monthly*")=0,"",SUMIFS('BSE - SENSEX Index Options'!$L:$L,'BSE - SENSEX Index Options'!$C:$C,$A163,'BSE - SENSEX Index Options'!$B:$B,G$147,'BSE - SENSEX Index Options'!$H:$H,"Monthly*")+SUMIFS('BSE - Other Index Options'!$L:$L,'BSE - Other Index Options'!$C:$C,$A163,'BSE - Other Index Options'!$B:$B,G$147,'BSE - Other Index Options'!$H:$H,"Monthly*"))</f>
        <v/>
      </c>
      <c r="H163" s="26">
        <f t="shared" si="6"/>
        <v>0.1517</v>
      </c>
    </row>
    <row r="164" spans="1:8">
      <c r="A164" t="s">
        <v>42</v>
      </c>
      <c r="B164" s="26">
        <f>IF(SUMIFS('BSE - SENSEX Index Options'!$L:$L,'BSE - SENSEX Index Options'!$C:$C,$A164,'BSE - SENSEX Index Options'!$B:$B,B$147,'BSE - SENSEX Index Options'!$H:$H,"Monthly*")+SUMIFS('BSE - Other Index Options'!$L:$L,'BSE - Other Index Options'!$C:$C,$A164,'BSE - Other Index Options'!$B:$B,B$147,'BSE - Other Index Options'!$H:$H,"Monthly*")=0,"",SUMIFS('BSE - SENSEX Index Options'!$L:$L,'BSE - SENSEX Index Options'!$C:$C,$A164,'BSE - SENSEX Index Options'!$B:$B,B$147,'BSE - SENSEX Index Options'!$H:$H,"Monthly*")+SUMIFS('BSE - Other Index Options'!$L:$L,'BSE - Other Index Options'!$C:$C,$A164,'BSE - Other Index Options'!$B:$B,B$147,'BSE - Other Index Options'!$H:$H,"Monthly*"))</f>
        <v>4.1800000000000004E-2</v>
      </c>
      <c r="C164" s="26">
        <f>IF(SUMIFS('BSE - SENSEX Index Options'!$L:$L,'BSE - SENSEX Index Options'!$C:$C,$A164,'BSE - SENSEX Index Options'!$B:$B,C$147,'BSE - SENSEX Index Options'!$H:$H,"Monthly*")+SUMIFS('BSE - Other Index Options'!$L:$L,'BSE - Other Index Options'!$C:$C,$A164,'BSE - Other Index Options'!$B:$B,C$147,'BSE - Other Index Options'!$H:$H,"Monthly*")=0,"",SUMIFS('BSE - SENSEX Index Options'!$L:$L,'BSE - SENSEX Index Options'!$C:$C,$A164,'BSE - SENSEX Index Options'!$B:$B,C$147,'BSE - SENSEX Index Options'!$H:$H,"Monthly*")+SUMIFS('BSE - Other Index Options'!$L:$L,'BSE - Other Index Options'!$C:$C,$A164,'BSE - Other Index Options'!$B:$B,C$147,'BSE - Other Index Options'!$H:$H,"Monthly*"))</f>
        <v>3.5400000000000001E-2</v>
      </c>
      <c r="D164" s="26">
        <f>IF(SUMIFS('BSE - SENSEX Index Options'!$L:$L,'BSE - SENSEX Index Options'!$C:$C,$A164,'BSE - SENSEX Index Options'!$B:$B,D$147,'BSE - SENSEX Index Options'!$H:$H,"Monthly*")+SUMIFS('BSE - Other Index Options'!$L:$L,'BSE - Other Index Options'!$C:$C,$A164,'BSE - Other Index Options'!$B:$B,D$147,'BSE - Other Index Options'!$H:$H,"Monthly*")=0,"",SUMIFS('BSE - SENSEX Index Options'!$L:$L,'BSE - SENSEX Index Options'!$C:$C,$A164,'BSE - SENSEX Index Options'!$B:$B,D$147,'BSE - SENSEX Index Options'!$H:$H,"Monthly*")+SUMIFS('BSE - Other Index Options'!$L:$L,'BSE - Other Index Options'!$C:$C,$A164,'BSE - Other Index Options'!$B:$B,D$147,'BSE - Other Index Options'!$H:$H,"Monthly*"))</f>
        <v>4.2700000000000002E-2</v>
      </c>
      <c r="E164" s="26">
        <f>IF(SUMIFS('BSE - SENSEX Index Options'!$L:$L,'BSE - SENSEX Index Options'!$C:$C,$A164,'BSE - SENSEX Index Options'!$B:$B,E$147,'BSE - SENSEX Index Options'!$H:$H,"Monthly*")+SUMIFS('BSE - Other Index Options'!$L:$L,'BSE - Other Index Options'!$C:$C,$A164,'BSE - Other Index Options'!$B:$B,E$147,'BSE - Other Index Options'!$H:$H,"Monthly*")=0,"",SUMIFS('BSE - SENSEX Index Options'!$L:$L,'BSE - SENSEX Index Options'!$C:$C,$A164,'BSE - SENSEX Index Options'!$B:$B,E$147,'BSE - SENSEX Index Options'!$H:$H,"Monthly*")+SUMIFS('BSE - Other Index Options'!$L:$L,'BSE - Other Index Options'!$C:$C,$A164,'BSE - Other Index Options'!$B:$B,E$147,'BSE - Other Index Options'!$H:$H,"Monthly*"))</f>
        <v>4.8600000000000004E-2</v>
      </c>
      <c r="F164" s="26">
        <f>IF(SUMIFS('BSE - SENSEX Index Options'!$L:$L,'BSE - SENSEX Index Options'!$C:$C,$A164,'BSE - SENSEX Index Options'!$B:$B,F$147,'BSE - SENSEX Index Options'!$H:$H,"Monthly*")+SUMIFS('BSE - Other Index Options'!$L:$L,'BSE - Other Index Options'!$C:$C,$A164,'BSE - Other Index Options'!$B:$B,F$147,'BSE - Other Index Options'!$H:$H,"Monthly*")=0,"",SUMIFS('BSE - SENSEX Index Options'!$L:$L,'BSE - SENSEX Index Options'!$C:$C,$A164,'BSE - SENSEX Index Options'!$B:$B,F$147,'BSE - SENSEX Index Options'!$H:$H,"Monthly*")+SUMIFS('BSE - Other Index Options'!$L:$L,'BSE - Other Index Options'!$C:$C,$A164,'BSE - Other Index Options'!$B:$B,F$147,'BSE - Other Index Options'!$H:$H,"Monthly*"))</f>
        <v>4.2000000000000003E-2</v>
      </c>
      <c r="G164" s="26" t="str">
        <f>IF(SUMIFS('BSE - SENSEX Index Options'!$L:$L,'BSE - SENSEX Index Options'!$C:$C,$A164,'BSE - SENSEX Index Options'!$B:$B,G$147,'BSE - SENSEX Index Options'!$H:$H,"Monthly*")+SUMIFS('BSE - Other Index Options'!$L:$L,'BSE - Other Index Options'!$C:$C,$A164,'BSE - Other Index Options'!$B:$B,G$147,'BSE - Other Index Options'!$H:$H,"Monthly*")=0,"",SUMIFS('BSE - SENSEX Index Options'!$L:$L,'BSE - SENSEX Index Options'!$C:$C,$A164,'BSE - SENSEX Index Options'!$B:$B,G$147,'BSE - SENSEX Index Options'!$H:$H,"Monthly*")+SUMIFS('BSE - Other Index Options'!$L:$L,'BSE - Other Index Options'!$C:$C,$A164,'BSE - Other Index Options'!$B:$B,G$147,'BSE - Other Index Options'!$H:$H,"Monthly*"))</f>
        <v/>
      </c>
      <c r="H164" s="26">
        <f t="shared" si="6"/>
        <v>0.21050000000000002</v>
      </c>
    </row>
    <row r="165" spans="1:8">
      <c r="A165" t="s">
        <v>43</v>
      </c>
      <c r="B165" s="26">
        <f>IF(SUMIFS('BSE - SENSEX Index Options'!$L:$L,'BSE - SENSEX Index Options'!$C:$C,$A165,'BSE - SENSEX Index Options'!$B:$B,B$147,'BSE - SENSEX Index Options'!$H:$H,"Monthly*")+SUMIFS('BSE - Other Index Options'!$L:$L,'BSE - Other Index Options'!$C:$C,$A165,'BSE - Other Index Options'!$B:$B,B$147,'BSE - Other Index Options'!$H:$H,"Monthly*")=0,"",SUMIFS('BSE - SENSEX Index Options'!$L:$L,'BSE - SENSEX Index Options'!$C:$C,$A165,'BSE - SENSEX Index Options'!$B:$B,B$147,'BSE - SENSEX Index Options'!$H:$H,"Monthly*")+SUMIFS('BSE - Other Index Options'!$L:$L,'BSE - Other Index Options'!$C:$C,$A165,'BSE - Other Index Options'!$B:$B,B$147,'BSE - Other Index Options'!$H:$H,"Monthly*"))</f>
        <v>4.5700000000000005E-2</v>
      </c>
      <c r="C165" s="26">
        <f>IF(SUMIFS('BSE - SENSEX Index Options'!$L:$L,'BSE - SENSEX Index Options'!$C:$C,$A165,'BSE - SENSEX Index Options'!$B:$B,C$147,'BSE - SENSEX Index Options'!$H:$H,"Monthly*")+SUMIFS('BSE - Other Index Options'!$L:$L,'BSE - Other Index Options'!$C:$C,$A165,'BSE - Other Index Options'!$B:$B,C$147,'BSE - Other Index Options'!$H:$H,"Monthly*")=0,"",SUMIFS('BSE - SENSEX Index Options'!$L:$L,'BSE - SENSEX Index Options'!$C:$C,$A165,'BSE - SENSEX Index Options'!$B:$B,C$147,'BSE - SENSEX Index Options'!$H:$H,"Monthly*")+SUMIFS('BSE - Other Index Options'!$L:$L,'BSE - Other Index Options'!$C:$C,$A165,'BSE - Other Index Options'!$B:$B,C$147,'BSE - Other Index Options'!$H:$H,"Monthly*"))</f>
        <v>8.6999999999999994E-2</v>
      </c>
      <c r="D165" s="26">
        <f>IF(SUMIFS('BSE - SENSEX Index Options'!$L:$L,'BSE - SENSEX Index Options'!$C:$C,$A165,'BSE - SENSEX Index Options'!$B:$B,D$147,'BSE - SENSEX Index Options'!$H:$H,"Monthly*")+SUMIFS('BSE - Other Index Options'!$L:$L,'BSE - Other Index Options'!$C:$C,$A165,'BSE - Other Index Options'!$B:$B,D$147,'BSE - Other Index Options'!$H:$H,"Monthly*")=0,"",SUMIFS('BSE - SENSEX Index Options'!$L:$L,'BSE - SENSEX Index Options'!$C:$C,$A165,'BSE - SENSEX Index Options'!$B:$B,D$147,'BSE - SENSEX Index Options'!$H:$H,"Monthly*")+SUMIFS('BSE - Other Index Options'!$L:$L,'BSE - Other Index Options'!$C:$C,$A165,'BSE - Other Index Options'!$B:$B,D$147,'BSE - Other Index Options'!$H:$H,"Monthly*"))</f>
        <v>8.9600000000000013E-2</v>
      </c>
      <c r="E165" s="26">
        <f>IF(SUMIFS('BSE - SENSEX Index Options'!$L:$L,'BSE - SENSEX Index Options'!$C:$C,$A165,'BSE - SENSEX Index Options'!$B:$B,E$147,'BSE - SENSEX Index Options'!$H:$H,"Monthly*")+SUMIFS('BSE - Other Index Options'!$L:$L,'BSE - Other Index Options'!$C:$C,$A165,'BSE - Other Index Options'!$B:$B,E$147,'BSE - Other Index Options'!$H:$H,"Monthly*")=0,"",SUMIFS('BSE - SENSEX Index Options'!$L:$L,'BSE - SENSEX Index Options'!$C:$C,$A165,'BSE - SENSEX Index Options'!$B:$B,E$147,'BSE - SENSEX Index Options'!$H:$H,"Monthly*")+SUMIFS('BSE - Other Index Options'!$L:$L,'BSE - Other Index Options'!$C:$C,$A165,'BSE - Other Index Options'!$B:$B,E$147,'BSE - Other Index Options'!$H:$H,"Monthly*"))</f>
        <v>0.11030000000000001</v>
      </c>
      <c r="F165" s="26">
        <f>IF(SUMIFS('BSE - SENSEX Index Options'!$L:$L,'BSE - SENSEX Index Options'!$C:$C,$A165,'BSE - SENSEX Index Options'!$B:$B,F$147,'BSE - SENSEX Index Options'!$H:$H,"Monthly*")+SUMIFS('BSE - Other Index Options'!$L:$L,'BSE - Other Index Options'!$C:$C,$A165,'BSE - Other Index Options'!$B:$B,F$147,'BSE - Other Index Options'!$H:$H,"Monthly*")=0,"",SUMIFS('BSE - SENSEX Index Options'!$L:$L,'BSE - SENSEX Index Options'!$C:$C,$A165,'BSE - SENSEX Index Options'!$B:$B,F$147,'BSE - SENSEX Index Options'!$H:$H,"Monthly*")+SUMIFS('BSE - Other Index Options'!$L:$L,'BSE - Other Index Options'!$C:$C,$A165,'BSE - Other Index Options'!$B:$B,F$147,'BSE - Other Index Options'!$H:$H,"Monthly*"))</f>
        <v>0.11680000000000001</v>
      </c>
      <c r="G165" s="26" t="str">
        <f>IF(SUMIFS('BSE - SENSEX Index Options'!$L:$L,'BSE - SENSEX Index Options'!$C:$C,$A165,'BSE - SENSEX Index Options'!$B:$B,G$147,'BSE - SENSEX Index Options'!$H:$H,"Monthly*")+SUMIFS('BSE - Other Index Options'!$L:$L,'BSE - Other Index Options'!$C:$C,$A165,'BSE - Other Index Options'!$B:$B,G$147,'BSE - Other Index Options'!$H:$H,"Monthly*")=0,"",SUMIFS('BSE - SENSEX Index Options'!$L:$L,'BSE - SENSEX Index Options'!$C:$C,$A165,'BSE - SENSEX Index Options'!$B:$B,G$147,'BSE - SENSEX Index Options'!$H:$H,"Monthly*")+SUMIFS('BSE - Other Index Options'!$L:$L,'BSE - Other Index Options'!$C:$C,$A165,'BSE - Other Index Options'!$B:$B,G$147,'BSE - Other Index Options'!$H:$H,"Monthly*"))</f>
        <v/>
      </c>
      <c r="H165" s="26">
        <f t="shared" si="6"/>
        <v>0.44940000000000002</v>
      </c>
    </row>
    <row r="166" spans="1:8">
      <c r="A166" t="s">
        <v>44</v>
      </c>
      <c r="B166" s="26">
        <f>IF(SUMIFS('BSE - SENSEX Index Options'!$L:$L,'BSE - SENSEX Index Options'!$C:$C,$A166,'BSE - SENSEX Index Options'!$B:$B,B$147,'BSE - SENSEX Index Options'!$H:$H,"Monthly*")+SUMIFS('BSE - Other Index Options'!$L:$L,'BSE - Other Index Options'!$C:$C,$A166,'BSE - Other Index Options'!$B:$B,B$147,'BSE - Other Index Options'!$H:$H,"Monthly*")=0,"",SUMIFS('BSE - SENSEX Index Options'!$L:$L,'BSE - SENSEX Index Options'!$C:$C,$A166,'BSE - SENSEX Index Options'!$B:$B,B$147,'BSE - SENSEX Index Options'!$H:$H,"Monthly*")+SUMIFS('BSE - Other Index Options'!$L:$L,'BSE - Other Index Options'!$C:$C,$A166,'BSE - Other Index Options'!$B:$B,B$147,'BSE - Other Index Options'!$H:$H,"Monthly*"))</f>
        <v>0.17779999999999999</v>
      </c>
      <c r="C166" s="26">
        <f>IF(SUMIFS('BSE - SENSEX Index Options'!$L:$L,'BSE - SENSEX Index Options'!$C:$C,$A166,'BSE - SENSEX Index Options'!$B:$B,C$147,'BSE - SENSEX Index Options'!$H:$H,"Monthly*")+SUMIFS('BSE - Other Index Options'!$L:$L,'BSE - Other Index Options'!$C:$C,$A166,'BSE - Other Index Options'!$B:$B,C$147,'BSE - Other Index Options'!$H:$H,"Monthly*")=0,"",SUMIFS('BSE - SENSEX Index Options'!$L:$L,'BSE - SENSEX Index Options'!$C:$C,$A166,'BSE - SENSEX Index Options'!$B:$B,C$147,'BSE - SENSEX Index Options'!$H:$H,"Monthly*")+SUMIFS('BSE - Other Index Options'!$L:$L,'BSE - Other Index Options'!$C:$C,$A166,'BSE - Other Index Options'!$B:$B,C$147,'BSE - Other Index Options'!$H:$H,"Monthly*"))</f>
        <v>0.29710000000000003</v>
      </c>
      <c r="D166" s="26">
        <f>IF(SUMIFS('BSE - SENSEX Index Options'!$L:$L,'BSE - SENSEX Index Options'!$C:$C,$A166,'BSE - SENSEX Index Options'!$B:$B,D$147,'BSE - SENSEX Index Options'!$H:$H,"Monthly*")+SUMIFS('BSE - Other Index Options'!$L:$L,'BSE - Other Index Options'!$C:$C,$A166,'BSE - Other Index Options'!$B:$B,D$147,'BSE - Other Index Options'!$H:$H,"Monthly*")=0,"",SUMIFS('BSE - SENSEX Index Options'!$L:$L,'BSE - SENSEX Index Options'!$C:$C,$A166,'BSE - SENSEX Index Options'!$B:$B,D$147,'BSE - SENSEX Index Options'!$H:$H,"Monthly*")+SUMIFS('BSE - Other Index Options'!$L:$L,'BSE - Other Index Options'!$C:$C,$A166,'BSE - Other Index Options'!$B:$B,D$147,'BSE - Other Index Options'!$H:$H,"Monthly*"))</f>
        <v>5.8394000000000004</v>
      </c>
      <c r="E166" s="26" t="str">
        <f>IF(SUMIFS('BSE - SENSEX Index Options'!$L:$L,'BSE - SENSEX Index Options'!$C:$C,$A166,'BSE - SENSEX Index Options'!$B:$B,E$147,'BSE - SENSEX Index Options'!$H:$H,"Monthly*")+SUMIFS('BSE - Other Index Options'!$L:$L,'BSE - Other Index Options'!$C:$C,$A166,'BSE - Other Index Options'!$B:$B,E$147,'BSE - Other Index Options'!$H:$H,"Monthly*")=0,"",SUMIFS('BSE - SENSEX Index Options'!$L:$L,'BSE - SENSEX Index Options'!$C:$C,$A166,'BSE - SENSEX Index Options'!$B:$B,E$147,'BSE - SENSEX Index Options'!$H:$H,"Monthly*")+SUMIFS('BSE - Other Index Options'!$L:$L,'BSE - Other Index Options'!$C:$C,$A166,'BSE - Other Index Options'!$B:$B,E$147,'BSE - Other Index Options'!$H:$H,"Monthly*"))</f>
        <v/>
      </c>
      <c r="F166" s="26">
        <f>IF(SUMIFS('BSE - SENSEX Index Options'!$L:$L,'BSE - SENSEX Index Options'!$C:$C,$A166,'BSE - SENSEX Index Options'!$B:$B,F$147,'BSE - SENSEX Index Options'!$H:$H,"Monthly*")+SUMIFS('BSE - Other Index Options'!$L:$L,'BSE - Other Index Options'!$C:$C,$A166,'BSE - Other Index Options'!$B:$B,F$147,'BSE - Other Index Options'!$H:$H,"Monthly*")=0,"",SUMIFS('BSE - SENSEX Index Options'!$L:$L,'BSE - SENSEX Index Options'!$C:$C,$A166,'BSE - SENSEX Index Options'!$B:$B,F$147,'BSE - SENSEX Index Options'!$H:$H,"Monthly*")+SUMIFS('BSE - Other Index Options'!$L:$L,'BSE - Other Index Options'!$C:$C,$A166,'BSE - Other Index Options'!$B:$B,F$147,'BSE - Other Index Options'!$H:$H,"Monthly*"))</f>
        <v>0.11220000000000001</v>
      </c>
      <c r="G166" s="26" t="str">
        <f>IF(SUMIFS('BSE - SENSEX Index Options'!$L:$L,'BSE - SENSEX Index Options'!$C:$C,$A166,'BSE - SENSEX Index Options'!$B:$B,G$147,'BSE - SENSEX Index Options'!$H:$H,"Monthly*")+SUMIFS('BSE - Other Index Options'!$L:$L,'BSE - Other Index Options'!$C:$C,$A166,'BSE - Other Index Options'!$B:$B,G$147,'BSE - Other Index Options'!$H:$H,"Monthly*")=0,"",SUMIFS('BSE - SENSEX Index Options'!$L:$L,'BSE - SENSEX Index Options'!$C:$C,$A166,'BSE - SENSEX Index Options'!$B:$B,G$147,'BSE - SENSEX Index Options'!$H:$H,"Monthly*")+SUMIFS('BSE - Other Index Options'!$L:$L,'BSE - Other Index Options'!$C:$C,$A166,'BSE - Other Index Options'!$B:$B,G$147,'BSE - Other Index Options'!$H:$H,"Monthly*"))</f>
        <v/>
      </c>
      <c r="H166" s="26">
        <f t="shared" si="6"/>
        <v>6.4264999999999999</v>
      </c>
    </row>
    <row r="167" spans="1:8">
      <c r="A167" t="s">
        <v>45</v>
      </c>
      <c r="B167" s="26">
        <f>IF(SUMIFS('BSE - SENSEX Index Options'!$L:$L,'BSE - SENSEX Index Options'!$C:$C,$A167,'BSE - SENSEX Index Options'!$B:$B,B$147,'BSE - SENSEX Index Options'!$H:$H,"Monthly*")+SUMIFS('BSE - Other Index Options'!$L:$L,'BSE - Other Index Options'!$C:$C,$A167,'BSE - Other Index Options'!$B:$B,B$147,'BSE - Other Index Options'!$H:$H,"Monthly*")=0,"",SUMIFS('BSE - SENSEX Index Options'!$L:$L,'BSE - SENSEX Index Options'!$C:$C,$A167,'BSE - SENSEX Index Options'!$B:$B,B$147,'BSE - SENSEX Index Options'!$H:$H,"Monthly*")+SUMIFS('BSE - Other Index Options'!$L:$L,'BSE - Other Index Options'!$C:$C,$A167,'BSE - Other Index Options'!$B:$B,B$147,'BSE - Other Index Options'!$H:$H,"Monthly*"))</f>
        <v>0.1032</v>
      </c>
      <c r="C167" s="26">
        <f>IF(SUMIFS('BSE - SENSEX Index Options'!$L:$L,'BSE - SENSEX Index Options'!$C:$C,$A167,'BSE - SENSEX Index Options'!$B:$B,C$147,'BSE - SENSEX Index Options'!$H:$H,"Monthly*")+SUMIFS('BSE - Other Index Options'!$L:$L,'BSE - Other Index Options'!$C:$C,$A167,'BSE - Other Index Options'!$B:$B,C$147,'BSE - Other Index Options'!$H:$H,"Monthly*")=0,"",SUMIFS('BSE - SENSEX Index Options'!$L:$L,'BSE - SENSEX Index Options'!$C:$C,$A167,'BSE - SENSEX Index Options'!$B:$B,C$147,'BSE - SENSEX Index Options'!$H:$H,"Monthly*")+SUMIFS('BSE - Other Index Options'!$L:$L,'BSE - Other Index Options'!$C:$C,$A167,'BSE - Other Index Options'!$B:$B,C$147,'BSE - Other Index Options'!$H:$H,"Monthly*"))</f>
        <v>9.74E-2</v>
      </c>
      <c r="D167" s="26">
        <f>IF(SUMIFS('BSE - SENSEX Index Options'!$L:$L,'BSE - SENSEX Index Options'!$C:$C,$A167,'BSE - SENSEX Index Options'!$B:$B,D$147,'BSE - SENSEX Index Options'!$H:$H,"Monthly*")+SUMIFS('BSE - Other Index Options'!$L:$L,'BSE - Other Index Options'!$C:$C,$A167,'BSE - Other Index Options'!$B:$B,D$147,'BSE - Other Index Options'!$H:$H,"Monthly*")=0,"",SUMIFS('BSE - SENSEX Index Options'!$L:$L,'BSE - SENSEX Index Options'!$C:$C,$A167,'BSE - SENSEX Index Options'!$B:$B,D$147,'BSE - SENSEX Index Options'!$H:$H,"Monthly*")+SUMIFS('BSE - Other Index Options'!$L:$L,'BSE - Other Index Options'!$C:$C,$A167,'BSE - Other Index Options'!$B:$B,D$147,'BSE - Other Index Options'!$H:$H,"Monthly*"))</f>
        <v>0.22450000000000001</v>
      </c>
      <c r="E167" s="26" t="str">
        <f>IF(SUMIFS('BSE - SENSEX Index Options'!$L:$L,'BSE - SENSEX Index Options'!$C:$C,$A167,'BSE - SENSEX Index Options'!$B:$B,E$147,'BSE - SENSEX Index Options'!$H:$H,"Monthly*")+SUMIFS('BSE - Other Index Options'!$L:$L,'BSE - Other Index Options'!$C:$C,$A167,'BSE - Other Index Options'!$B:$B,E$147,'BSE - Other Index Options'!$H:$H,"Monthly*")=0,"",SUMIFS('BSE - SENSEX Index Options'!$L:$L,'BSE - SENSEX Index Options'!$C:$C,$A167,'BSE - SENSEX Index Options'!$B:$B,E$147,'BSE - SENSEX Index Options'!$H:$H,"Monthly*")+SUMIFS('BSE - Other Index Options'!$L:$L,'BSE - Other Index Options'!$C:$C,$A167,'BSE - Other Index Options'!$B:$B,E$147,'BSE - Other Index Options'!$H:$H,"Monthly*"))</f>
        <v/>
      </c>
      <c r="F167" s="26" t="str">
        <f>IF(SUMIFS('BSE - SENSEX Index Options'!$L:$L,'BSE - SENSEX Index Options'!$C:$C,$A167,'BSE - SENSEX Index Options'!$B:$B,F$147,'BSE - SENSEX Index Options'!$H:$H,"Monthly*")+SUMIFS('BSE - Other Index Options'!$L:$L,'BSE - Other Index Options'!$C:$C,$A167,'BSE - Other Index Options'!$B:$B,F$147,'BSE - Other Index Options'!$H:$H,"Monthly*")=0,"",SUMIFS('BSE - SENSEX Index Options'!$L:$L,'BSE - SENSEX Index Options'!$C:$C,$A167,'BSE - SENSEX Index Options'!$B:$B,F$147,'BSE - SENSEX Index Options'!$H:$H,"Monthly*")+SUMIFS('BSE - Other Index Options'!$L:$L,'BSE - Other Index Options'!$C:$C,$A167,'BSE - Other Index Options'!$B:$B,F$147,'BSE - Other Index Options'!$H:$H,"Monthly*"))</f>
        <v/>
      </c>
      <c r="G167" s="26" t="str">
        <f>IF(SUMIFS('BSE - SENSEX Index Options'!$L:$L,'BSE - SENSEX Index Options'!$C:$C,$A167,'BSE - SENSEX Index Options'!$B:$B,G$147,'BSE - SENSEX Index Options'!$H:$H,"Monthly*")+SUMIFS('BSE - Other Index Options'!$L:$L,'BSE - Other Index Options'!$C:$C,$A167,'BSE - Other Index Options'!$B:$B,G$147,'BSE - Other Index Options'!$H:$H,"Monthly*")=0,"",SUMIFS('BSE - SENSEX Index Options'!$L:$L,'BSE - SENSEX Index Options'!$C:$C,$A167,'BSE - SENSEX Index Options'!$B:$B,G$147,'BSE - SENSEX Index Options'!$H:$H,"Monthly*")+SUMIFS('BSE - Other Index Options'!$L:$L,'BSE - Other Index Options'!$C:$C,$A167,'BSE - Other Index Options'!$B:$B,G$147,'BSE - Other Index Options'!$H:$H,"Monthly*"))</f>
        <v/>
      </c>
      <c r="H167" s="26">
        <f t="shared" si="6"/>
        <v>0.42510000000000003</v>
      </c>
    </row>
    <row r="168" spans="1:8">
      <c r="A168" t="s">
        <v>46</v>
      </c>
      <c r="B168" s="26">
        <f>IF(SUMIFS('BSE - SENSEX Index Options'!$L:$L,'BSE - SENSEX Index Options'!$C:$C,$A168,'BSE - SENSEX Index Options'!$B:$B,B$147,'BSE - SENSEX Index Options'!$H:$H,"Monthly*")+SUMIFS('BSE - Other Index Options'!$L:$L,'BSE - Other Index Options'!$C:$C,$A168,'BSE - Other Index Options'!$B:$B,B$147,'BSE - Other Index Options'!$H:$H,"Monthly*")=0,"",SUMIFS('BSE - SENSEX Index Options'!$L:$L,'BSE - SENSEX Index Options'!$C:$C,$A168,'BSE - SENSEX Index Options'!$B:$B,B$147,'BSE - SENSEX Index Options'!$H:$H,"Monthly*")+SUMIFS('BSE - Other Index Options'!$L:$L,'BSE - Other Index Options'!$C:$C,$A168,'BSE - Other Index Options'!$B:$B,B$147,'BSE - Other Index Options'!$H:$H,"Monthly*"))</f>
        <v>0.31690000000000002</v>
      </c>
      <c r="C168" s="26">
        <f>IF(SUMIFS('BSE - SENSEX Index Options'!$L:$L,'BSE - SENSEX Index Options'!$C:$C,$A168,'BSE - SENSEX Index Options'!$B:$B,C$147,'BSE - SENSEX Index Options'!$H:$H,"Monthly*")+SUMIFS('BSE - Other Index Options'!$L:$L,'BSE - Other Index Options'!$C:$C,$A168,'BSE - Other Index Options'!$B:$B,C$147,'BSE - Other Index Options'!$H:$H,"Monthly*")=0,"",SUMIFS('BSE - SENSEX Index Options'!$L:$L,'BSE - SENSEX Index Options'!$C:$C,$A168,'BSE - SENSEX Index Options'!$B:$B,C$147,'BSE - SENSEX Index Options'!$H:$H,"Monthly*")+SUMIFS('BSE - Other Index Options'!$L:$L,'BSE - Other Index Options'!$C:$C,$A168,'BSE - Other Index Options'!$B:$B,C$147,'BSE - Other Index Options'!$H:$H,"Monthly*"))</f>
        <v>0.25590000000000002</v>
      </c>
      <c r="D168" s="26">
        <f>IF(SUMIFS('BSE - SENSEX Index Options'!$L:$L,'BSE - SENSEX Index Options'!$C:$C,$A168,'BSE - SENSEX Index Options'!$B:$B,D$147,'BSE - SENSEX Index Options'!$H:$H,"Monthly*")+SUMIFS('BSE - Other Index Options'!$L:$L,'BSE - Other Index Options'!$C:$C,$A168,'BSE - Other Index Options'!$B:$B,D$147,'BSE - Other Index Options'!$H:$H,"Monthly*")=0,"",SUMIFS('BSE - SENSEX Index Options'!$L:$L,'BSE - SENSEX Index Options'!$C:$C,$A168,'BSE - SENSEX Index Options'!$B:$B,D$147,'BSE - SENSEX Index Options'!$H:$H,"Monthly*")+SUMIFS('BSE - Other Index Options'!$L:$L,'BSE - Other Index Options'!$C:$C,$A168,'BSE - Other Index Options'!$B:$B,D$147,'BSE - Other Index Options'!$H:$H,"Monthly*"))</f>
        <v>0.26490000000000002</v>
      </c>
      <c r="E168" s="26">
        <f>IF(SUMIFS('BSE - SENSEX Index Options'!$L:$L,'BSE - SENSEX Index Options'!$C:$C,$A168,'BSE - SENSEX Index Options'!$B:$B,E$147,'BSE - SENSEX Index Options'!$H:$H,"Monthly*")+SUMIFS('BSE - Other Index Options'!$L:$L,'BSE - Other Index Options'!$C:$C,$A168,'BSE - Other Index Options'!$B:$B,E$147,'BSE - Other Index Options'!$H:$H,"Monthly*")=0,"",SUMIFS('BSE - SENSEX Index Options'!$L:$L,'BSE - SENSEX Index Options'!$C:$C,$A168,'BSE - SENSEX Index Options'!$B:$B,E$147,'BSE - SENSEX Index Options'!$H:$H,"Monthly*")+SUMIFS('BSE - Other Index Options'!$L:$L,'BSE - Other Index Options'!$C:$C,$A168,'BSE - Other Index Options'!$B:$B,E$147,'BSE - Other Index Options'!$H:$H,"Monthly*"))</f>
        <v>0.19950000000000001</v>
      </c>
      <c r="F168" s="26">
        <f>IF(SUMIFS('BSE - SENSEX Index Options'!$L:$L,'BSE - SENSEX Index Options'!$C:$C,$A168,'BSE - SENSEX Index Options'!$B:$B,F$147,'BSE - SENSEX Index Options'!$H:$H,"Monthly*")+SUMIFS('BSE - Other Index Options'!$L:$L,'BSE - Other Index Options'!$C:$C,$A168,'BSE - Other Index Options'!$B:$B,F$147,'BSE - Other Index Options'!$H:$H,"Monthly*")=0,"",SUMIFS('BSE - SENSEX Index Options'!$L:$L,'BSE - SENSEX Index Options'!$C:$C,$A168,'BSE - SENSEX Index Options'!$B:$B,F$147,'BSE - SENSEX Index Options'!$H:$H,"Monthly*")+SUMIFS('BSE - Other Index Options'!$L:$L,'BSE - Other Index Options'!$C:$C,$A168,'BSE - Other Index Options'!$B:$B,F$147,'BSE - Other Index Options'!$H:$H,"Monthly*"))</f>
        <v>0.20470000000000002</v>
      </c>
      <c r="G168" s="26" t="str">
        <f>IF(SUMIFS('BSE - SENSEX Index Options'!$L:$L,'BSE - SENSEX Index Options'!$C:$C,$A168,'BSE - SENSEX Index Options'!$B:$B,G$147,'BSE - SENSEX Index Options'!$H:$H,"Monthly*")+SUMIFS('BSE - Other Index Options'!$L:$L,'BSE - Other Index Options'!$C:$C,$A168,'BSE - Other Index Options'!$B:$B,G$147,'BSE - Other Index Options'!$H:$H,"Monthly*")=0,"",SUMIFS('BSE - SENSEX Index Options'!$L:$L,'BSE - SENSEX Index Options'!$C:$C,$A168,'BSE - SENSEX Index Options'!$B:$B,G$147,'BSE - SENSEX Index Options'!$H:$H,"Monthly*")+SUMIFS('BSE - Other Index Options'!$L:$L,'BSE - Other Index Options'!$C:$C,$A168,'BSE - Other Index Options'!$B:$B,G$147,'BSE - Other Index Options'!$H:$H,"Monthly*"))</f>
        <v/>
      </c>
      <c r="H168" s="26">
        <f t="shared" si="6"/>
        <v>1.2419</v>
      </c>
    </row>
    <row r="169" spans="1:8">
      <c r="A169" t="s">
        <v>47</v>
      </c>
      <c r="B169" s="26">
        <f>IF(SUMIFS('BSE - SENSEX Index Options'!$L:$L,'BSE - SENSEX Index Options'!$C:$C,$A169,'BSE - SENSEX Index Options'!$B:$B,B$147,'BSE - SENSEX Index Options'!$H:$H,"Monthly*")+SUMIFS('BSE - Other Index Options'!$L:$L,'BSE - Other Index Options'!$C:$C,$A169,'BSE - Other Index Options'!$B:$B,B$147,'BSE - Other Index Options'!$H:$H,"Monthly*")=0,"",SUMIFS('BSE - SENSEX Index Options'!$L:$L,'BSE - SENSEX Index Options'!$C:$C,$A169,'BSE - SENSEX Index Options'!$B:$B,B$147,'BSE - SENSEX Index Options'!$H:$H,"Monthly*")+SUMIFS('BSE - Other Index Options'!$L:$L,'BSE - Other Index Options'!$C:$C,$A169,'BSE - Other Index Options'!$B:$B,B$147,'BSE - Other Index Options'!$H:$H,"Monthly*"))</f>
        <v>0.90679999999999994</v>
      </c>
      <c r="C169" s="26">
        <f>IF(SUMIFS('BSE - SENSEX Index Options'!$L:$L,'BSE - SENSEX Index Options'!$C:$C,$A169,'BSE - SENSEX Index Options'!$B:$B,C$147,'BSE - SENSEX Index Options'!$H:$H,"Monthly*")+SUMIFS('BSE - Other Index Options'!$L:$L,'BSE - Other Index Options'!$C:$C,$A169,'BSE - Other Index Options'!$B:$B,C$147,'BSE - Other Index Options'!$H:$H,"Monthly*")=0,"",SUMIFS('BSE - SENSEX Index Options'!$L:$L,'BSE - SENSEX Index Options'!$C:$C,$A169,'BSE - SENSEX Index Options'!$B:$B,C$147,'BSE - SENSEX Index Options'!$H:$H,"Monthly*")+SUMIFS('BSE - Other Index Options'!$L:$L,'BSE - Other Index Options'!$C:$C,$A169,'BSE - Other Index Options'!$B:$B,C$147,'BSE - Other Index Options'!$H:$H,"Monthly*"))</f>
        <v>0.96879999999999999</v>
      </c>
      <c r="D169" s="26">
        <f>IF(SUMIFS('BSE - SENSEX Index Options'!$L:$L,'BSE - SENSEX Index Options'!$C:$C,$A169,'BSE - SENSEX Index Options'!$B:$B,D$147,'BSE - SENSEX Index Options'!$H:$H,"Monthly*")+SUMIFS('BSE - Other Index Options'!$L:$L,'BSE - Other Index Options'!$C:$C,$A169,'BSE - Other Index Options'!$B:$B,D$147,'BSE - Other Index Options'!$H:$H,"Monthly*")=0,"",SUMIFS('BSE - SENSEX Index Options'!$L:$L,'BSE - SENSEX Index Options'!$C:$C,$A169,'BSE - SENSEX Index Options'!$B:$B,D$147,'BSE - SENSEX Index Options'!$H:$H,"Monthly*")+SUMIFS('BSE - Other Index Options'!$L:$L,'BSE - Other Index Options'!$C:$C,$A169,'BSE - Other Index Options'!$B:$B,D$147,'BSE - Other Index Options'!$H:$H,"Monthly*"))</f>
        <v>0.8889999999999999</v>
      </c>
      <c r="E169" s="26">
        <f>IF(SUMIFS('BSE - SENSEX Index Options'!$L:$L,'BSE - SENSEX Index Options'!$C:$C,$A169,'BSE - SENSEX Index Options'!$B:$B,E$147,'BSE - SENSEX Index Options'!$H:$H,"Monthly*")+SUMIFS('BSE - Other Index Options'!$L:$L,'BSE - Other Index Options'!$C:$C,$A169,'BSE - Other Index Options'!$B:$B,E$147,'BSE - Other Index Options'!$H:$H,"Monthly*")=0,"",SUMIFS('BSE - SENSEX Index Options'!$L:$L,'BSE - SENSEX Index Options'!$C:$C,$A169,'BSE - SENSEX Index Options'!$B:$B,E$147,'BSE - SENSEX Index Options'!$H:$H,"Monthly*")+SUMIFS('BSE - Other Index Options'!$L:$L,'BSE - Other Index Options'!$C:$C,$A169,'BSE - Other Index Options'!$B:$B,E$147,'BSE - Other Index Options'!$H:$H,"Monthly*"))</f>
        <v>0.55439999999999989</v>
      </c>
      <c r="F169" s="26">
        <f>IF(SUMIFS('BSE - SENSEX Index Options'!$L:$L,'BSE - SENSEX Index Options'!$C:$C,$A169,'BSE - SENSEX Index Options'!$B:$B,F$147,'BSE - SENSEX Index Options'!$H:$H,"Monthly*")+SUMIFS('BSE - Other Index Options'!$L:$L,'BSE - Other Index Options'!$C:$C,$A169,'BSE - Other Index Options'!$B:$B,F$147,'BSE - Other Index Options'!$H:$H,"Monthly*")=0,"",SUMIFS('BSE - SENSEX Index Options'!$L:$L,'BSE - SENSEX Index Options'!$C:$C,$A169,'BSE - SENSEX Index Options'!$B:$B,F$147,'BSE - SENSEX Index Options'!$H:$H,"Monthly*")+SUMIFS('BSE - Other Index Options'!$L:$L,'BSE - Other Index Options'!$C:$C,$A169,'BSE - Other Index Options'!$B:$B,F$147,'BSE - Other Index Options'!$H:$H,"Monthly*"))</f>
        <v>0.6512</v>
      </c>
      <c r="G169" s="26" t="str">
        <f>IF(SUMIFS('BSE - SENSEX Index Options'!$L:$L,'BSE - SENSEX Index Options'!$C:$C,$A169,'BSE - SENSEX Index Options'!$B:$B,G$147,'BSE - SENSEX Index Options'!$H:$H,"Monthly*")+SUMIFS('BSE - Other Index Options'!$L:$L,'BSE - Other Index Options'!$C:$C,$A169,'BSE - Other Index Options'!$B:$B,G$147,'BSE - Other Index Options'!$H:$H,"Monthly*")=0,"",SUMIFS('BSE - SENSEX Index Options'!$L:$L,'BSE - SENSEX Index Options'!$C:$C,$A169,'BSE - SENSEX Index Options'!$B:$B,G$147,'BSE - SENSEX Index Options'!$H:$H,"Monthly*")+SUMIFS('BSE - Other Index Options'!$L:$L,'BSE - Other Index Options'!$C:$C,$A169,'BSE - Other Index Options'!$B:$B,G$147,'BSE - Other Index Options'!$H:$H,"Monthly*"))</f>
        <v/>
      </c>
      <c r="H169" s="26">
        <f t="shared" si="6"/>
        <v>3.9701999999999993</v>
      </c>
    </row>
    <row r="170" spans="1:8">
      <c r="A170" t="s">
        <v>48</v>
      </c>
      <c r="B170" s="26">
        <f>IF(SUMIFS('BSE - SENSEX Index Options'!$L:$L,'BSE - SENSEX Index Options'!$C:$C,$A170,'BSE - SENSEX Index Options'!$B:$B,B$147,'BSE - SENSEX Index Options'!$H:$H,"Monthly*")+SUMIFS('BSE - Other Index Options'!$L:$L,'BSE - Other Index Options'!$C:$C,$A170,'BSE - Other Index Options'!$B:$B,B$147,'BSE - Other Index Options'!$H:$H,"Monthly*")=0,"",SUMIFS('BSE - SENSEX Index Options'!$L:$L,'BSE - SENSEX Index Options'!$C:$C,$A170,'BSE - SENSEX Index Options'!$B:$B,B$147,'BSE - SENSEX Index Options'!$H:$H,"Monthly*")+SUMIFS('BSE - Other Index Options'!$L:$L,'BSE - Other Index Options'!$C:$C,$A170,'BSE - Other Index Options'!$B:$B,B$147,'BSE - Other Index Options'!$H:$H,"Monthly*"))</f>
        <v>2.2278000000000002</v>
      </c>
      <c r="C170" s="26">
        <f>IF(SUMIFS('BSE - SENSEX Index Options'!$L:$L,'BSE - SENSEX Index Options'!$C:$C,$A170,'BSE - SENSEX Index Options'!$B:$B,C$147,'BSE - SENSEX Index Options'!$H:$H,"Monthly*")+SUMIFS('BSE - Other Index Options'!$L:$L,'BSE - Other Index Options'!$C:$C,$A170,'BSE - Other Index Options'!$B:$B,C$147,'BSE - Other Index Options'!$H:$H,"Monthly*")=0,"",SUMIFS('BSE - SENSEX Index Options'!$L:$L,'BSE - SENSEX Index Options'!$C:$C,$A170,'BSE - SENSEX Index Options'!$B:$B,C$147,'BSE - SENSEX Index Options'!$H:$H,"Monthly*")+SUMIFS('BSE - Other Index Options'!$L:$L,'BSE - Other Index Options'!$C:$C,$A170,'BSE - Other Index Options'!$B:$B,C$147,'BSE - Other Index Options'!$H:$H,"Monthly*"))</f>
        <v>3.2786</v>
      </c>
      <c r="D170" s="26">
        <f>IF(SUMIFS('BSE - SENSEX Index Options'!$L:$L,'BSE - SENSEX Index Options'!$C:$C,$A170,'BSE - SENSEX Index Options'!$B:$B,D$147,'BSE - SENSEX Index Options'!$H:$H,"Monthly*")+SUMIFS('BSE - Other Index Options'!$L:$L,'BSE - Other Index Options'!$C:$C,$A170,'BSE - Other Index Options'!$B:$B,D$147,'BSE - Other Index Options'!$H:$H,"Monthly*")=0,"",SUMIFS('BSE - SENSEX Index Options'!$L:$L,'BSE - SENSEX Index Options'!$C:$C,$A170,'BSE - SENSEX Index Options'!$B:$B,D$147,'BSE - SENSEX Index Options'!$H:$H,"Monthly*")+SUMIFS('BSE - Other Index Options'!$L:$L,'BSE - Other Index Options'!$C:$C,$A170,'BSE - Other Index Options'!$B:$B,D$147,'BSE - Other Index Options'!$H:$H,"Monthly*"))</f>
        <v>8.3882000000000012</v>
      </c>
      <c r="E170" s="26" t="str">
        <f>IF(SUMIFS('BSE - SENSEX Index Options'!$L:$L,'BSE - SENSEX Index Options'!$C:$C,$A170,'BSE - SENSEX Index Options'!$B:$B,E$147,'BSE - SENSEX Index Options'!$H:$H,"Monthly*")+SUMIFS('BSE - Other Index Options'!$L:$L,'BSE - Other Index Options'!$C:$C,$A170,'BSE - Other Index Options'!$B:$B,E$147,'BSE - Other Index Options'!$H:$H,"Monthly*")=0,"",SUMIFS('BSE - SENSEX Index Options'!$L:$L,'BSE - SENSEX Index Options'!$C:$C,$A170,'BSE - SENSEX Index Options'!$B:$B,E$147,'BSE - SENSEX Index Options'!$H:$H,"Monthly*")+SUMIFS('BSE - Other Index Options'!$L:$L,'BSE - Other Index Options'!$C:$C,$A170,'BSE - Other Index Options'!$B:$B,E$147,'BSE - Other Index Options'!$H:$H,"Monthly*"))</f>
        <v/>
      </c>
      <c r="F170" s="26">
        <f>IF(SUMIFS('BSE - SENSEX Index Options'!$L:$L,'BSE - SENSEX Index Options'!$C:$C,$A170,'BSE - SENSEX Index Options'!$B:$B,F$147,'BSE - SENSEX Index Options'!$H:$H,"Monthly*")+SUMIFS('BSE - Other Index Options'!$L:$L,'BSE - Other Index Options'!$C:$C,$A170,'BSE - Other Index Options'!$B:$B,F$147,'BSE - Other Index Options'!$H:$H,"Monthly*")=0,"",SUMIFS('BSE - SENSEX Index Options'!$L:$L,'BSE - SENSEX Index Options'!$C:$C,$A170,'BSE - SENSEX Index Options'!$B:$B,F$147,'BSE - SENSEX Index Options'!$H:$H,"Monthly*")+SUMIFS('BSE - Other Index Options'!$L:$L,'BSE - Other Index Options'!$C:$C,$A170,'BSE - Other Index Options'!$B:$B,F$147,'BSE - Other Index Options'!$H:$H,"Monthly*"))</f>
        <v>1.9131</v>
      </c>
      <c r="G170" s="26" t="str">
        <f>IF(SUMIFS('BSE - SENSEX Index Options'!$L:$L,'BSE - SENSEX Index Options'!$C:$C,$A170,'BSE - SENSEX Index Options'!$B:$B,G$147,'BSE - SENSEX Index Options'!$H:$H,"Monthly*")+SUMIFS('BSE - Other Index Options'!$L:$L,'BSE - Other Index Options'!$C:$C,$A170,'BSE - Other Index Options'!$B:$B,G$147,'BSE - Other Index Options'!$H:$H,"Monthly*")=0,"",SUMIFS('BSE - SENSEX Index Options'!$L:$L,'BSE - SENSEX Index Options'!$C:$C,$A170,'BSE - SENSEX Index Options'!$B:$B,G$147,'BSE - SENSEX Index Options'!$H:$H,"Monthly*")+SUMIFS('BSE - Other Index Options'!$L:$L,'BSE - Other Index Options'!$C:$C,$A170,'BSE - Other Index Options'!$B:$B,G$147,'BSE - Other Index Options'!$H:$H,"Monthly*"))</f>
        <v/>
      </c>
      <c r="H170" s="26">
        <f t="shared" si="6"/>
        <v>15.807700000000001</v>
      </c>
    </row>
    <row r="171" spans="1:8">
      <c r="A171" t="s">
        <v>49</v>
      </c>
      <c r="B171" s="26" t="str">
        <f>IF(SUMIFS('BSE - SENSEX Index Options'!$L:$L,'BSE - SENSEX Index Options'!$C:$C,$A171,'BSE - SENSEX Index Options'!$B:$B,B$147,'BSE - SENSEX Index Options'!$H:$H,"Monthly*")+SUMIFS('BSE - Other Index Options'!$L:$L,'BSE - Other Index Options'!$C:$C,$A171,'BSE - Other Index Options'!$B:$B,B$147,'BSE - Other Index Options'!$H:$H,"Monthly*")=0,"",SUMIFS('BSE - SENSEX Index Options'!$L:$L,'BSE - SENSEX Index Options'!$C:$C,$A171,'BSE - SENSEX Index Options'!$B:$B,B$147,'BSE - SENSEX Index Options'!$H:$H,"Monthly*")+SUMIFS('BSE - Other Index Options'!$L:$L,'BSE - Other Index Options'!$C:$C,$A171,'BSE - Other Index Options'!$B:$B,B$147,'BSE - Other Index Options'!$H:$H,"Monthly*"))</f>
        <v/>
      </c>
      <c r="C171" s="26">
        <f>IF(SUMIFS('BSE - SENSEX Index Options'!$L:$L,'BSE - SENSEX Index Options'!$C:$C,$A171,'BSE - SENSEX Index Options'!$B:$B,C$147,'BSE - SENSEX Index Options'!$H:$H,"Monthly*")+SUMIFS('BSE - Other Index Options'!$L:$L,'BSE - Other Index Options'!$C:$C,$A171,'BSE - Other Index Options'!$B:$B,C$147,'BSE - Other Index Options'!$H:$H,"Monthly*")=0,"",SUMIFS('BSE - SENSEX Index Options'!$L:$L,'BSE - SENSEX Index Options'!$C:$C,$A171,'BSE - SENSEX Index Options'!$B:$B,C$147,'BSE - SENSEX Index Options'!$H:$H,"Monthly*")+SUMIFS('BSE - Other Index Options'!$L:$L,'BSE - Other Index Options'!$C:$C,$A171,'BSE - Other Index Options'!$B:$B,C$147,'BSE - Other Index Options'!$H:$H,"Monthly*"))</f>
        <v>0.50659999999999994</v>
      </c>
      <c r="D171" s="26">
        <f>IF(SUMIFS('BSE - SENSEX Index Options'!$L:$L,'BSE - SENSEX Index Options'!$C:$C,$A171,'BSE - SENSEX Index Options'!$B:$B,D$147,'BSE - SENSEX Index Options'!$H:$H,"Monthly*")+SUMIFS('BSE - Other Index Options'!$L:$L,'BSE - Other Index Options'!$C:$C,$A171,'BSE - Other Index Options'!$B:$B,D$147,'BSE - Other Index Options'!$H:$H,"Monthly*")=0,"",SUMIFS('BSE - SENSEX Index Options'!$L:$L,'BSE - SENSEX Index Options'!$C:$C,$A171,'BSE - SENSEX Index Options'!$B:$B,D$147,'BSE - SENSEX Index Options'!$H:$H,"Monthly*")+SUMIFS('BSE - Other Index Options'!$L:$L,'BSE - Other Index Options'!$C:$C,$A171,'BSE - Other Index Options'!$B:$B,D$147,'BSE - Other Index Options'!$H:$H,"Monthly*"))</f>
        <v>4.0084</v>
      </c>
      <c r="E171" s="26">
        <f>IF(SUMIFS('BSE - SENSEX Index Options'!$L:$L,'BSE - SENSEX Index Options'!$C:$C,$A171,'BSE - SENSEX Index Options'!$B:$B,E$147,'BSE - SENSEX Index Options'!$H:$H,"Monthly*")+SUMIFS('BSE - Other Index Options'!$L:$L,'BSE - Other Index Options'!$C:$C,$A171,'BSE - Other Index Options'!$B:$B,E$147,'BSE - Other Index Options'!$H:$H,"Monthly*")=0,"",SUMIFS('BSE - SENSEX Index Options'!$L:$L,'BSE - SENSEX Index Options'!$C:$C,$A171,'BSE - SENSEX Index Options'!$B:$B,E$147,'BSE - SENSEX Index Options'!$H:$H,"Monthly*")+SUMIFS('BSE - Other Index Options'!$L:$L,'BSE - Other Index Options'!$C:$C,$A171,'BSE - Other Index Options'!$B:$B,E$147,'BSE - Other Index Options'!$H:$H,"Monthly*"))</f>
        <v>17.574400000000001</v>
      </c>
      <c r="F171" s="26">
        <f>IF(SUMIFS('BSE - SENSEX Index Options'!$L:$L,'BSE - SENSEX Index Options'!$C:$C,$A171,'BSE - SENSEX Index Options'!$B:$B,F$147,'BSE - SENSEX Index Options'!$H:$H,"Monthly*")+SUMIFS('BSE - Other Index Options'!$L:$L,'BSE - Other Index Options'!$C:$C,$A171,'BSE - Other Index Options'!$B:$B,F$147,'BSE - Other Index Options'!$H:$H,"Monthly*")=0,"",SUMIFS('BSE - SENSEX Index Options'!$L:$L,'BSE - SENSEX Index Options'!$C:$C,$A171,'BSE - SENSEX Index Options'!$B:$B,F$147,'BSE - SENSEX Index Options'!$H:$H,"Monthly*")+SUMIFS('BSE - Other Index Options'!$L:$L,'BSE - Other Index Options'!$C:$C,$A171,'BSE - Other Index Options'!$B:$B,F$147,'BSE - Other Index Options'!$H:$H,"Monthly*"))</f>
        <v>0.45660000000000001</v>
      </c>
      <c r="G171" s="26" t="str">
        <f>IF(SUMIFS('BSE - SENSEX Index Options'!$L:$L,'BSE - SENSEX Index Options'!$C:$C,$A171,'BSE - SENSEX Index Options'!$B:$B,G$147,'BSE - SENSEX Index Options'!$H:$H,"Monthly*")+SUMIFS('BSE - Other Index Options'!$L:$L,'BSE - Other Index Options'!$C:$C,$A171,'BSE - Other Index Options'!$B:$B,G$147,'BSE - Other Index Options'!$H:$H,"Monthly*")=0,"",SUMIFS('BSE - SENSEX Index Options'!$L:$L,'BSE - SENSEX Index Options'!$C:$C,$A171,'BSE - SENSEX Index Options'!$B:$B,G$147,'BSE - SENSEX Index Options'!$H:$H,"Monthly*")+SUMIFS('BSE - Other Index Options'!$L:$L,'BSE - Other Index Options'!$C:$C,$A171,'BSE - Other Index Options'!$B:$B,G$147,'BSE - Other Index Options'!$H:$H,"Monthly*"))</f>
        <v/>
      </c>
      <c r="H171" s="26">
        <f t="shared" si="6"/>
        <v>22.546000000000003</v>
      </c>
    </row>
    <row r="172" spans="1:8">
      <c r="A172" t="s">
        <v>50</v>
      </c>
      <c r="B172" s="26" t="str">
        <f>IF(SUMIFS('BSE - SENSEX Index Options'!$L:$L,'BSE - SENSEX Index Options'!$C:$C,$A172,'BSE - SENSEX Index Options'!$B:$B,B$147,'BSE - SENSEX Index Options'!$H:$H,"Monthly*")+SUMIFS('BSE - Other Index Options'!$L:$L,'BSE - Other Index Options'!$C:$C,$A172,'BSE - Other Index Options'!$B:$B,B$147,'BSE - Other Index Options'!$H:$H,"Monthly*")=0,"",SUMIFS('BSE - SENSEX Index Options'!$L:$L,'BSE - SENSEX Index Options'!$C:$C,$A172,'BSE - SENSEX Index Options'!$B:$B,B$147,'BSE - SENSEX Index Options'!$H:$H,"Monthly*")+SUMIFS('BSE - Other Index Options'!$L:$L,'BSE - Other Index Options'!$C:$C,$A172,'BSE - Other Index Options'!$B:$B,B$147,'BSE - Other Index Options'!$H:$H,"Monthly*"))</f>
        <v/>
      </c>
      <c r="C172" s="26" t="str">
        <f>IF(SUMIFS('BSE - SENSEX Index Options'!$L:$L,'BSE - SENSEX Index Options'!$C:$C,$A172,'BSE - SENSEX Index Options'!$B:$B,C$147,'BSE - SENSEX Index Options'!$H:$H,"Monthly*")+SUMIFS('BSE - Other Index Options'!$L:$L,'BSE - Other Index Options'!$C:$C,$A172,'BSE - Other Index Options'!$B:$B,C$147,'BSE - Other Index Options'!$H:$H,"Monthly*")=0,"",SUMIFS('BSE - SENSEX Index Options'!$L:$L,'BSE - SENSEX Index Options'!$C:$C,$A172,'BSE - SENSEX Index Options'!$B:$B,C$147,'BSE - SENSEX Index Options'!$H:$H,"Monthly*")+SUMIFS('BSE - Other Index Options'!$L:$L,'BSE - Other Index Options'!$C:$C,$A172,'BSE - Other Index Options'!$B:$B,C$147,'BSE - Other Index Options'!$H:$H,"Monthly*"))</f>
        <v/>
      </c>
      <c r="D172" s="26" t="str">
        <f>IF(SUMIFS('BSE - SENSEX Index Options'!$L:$L,'BSE - SENSEX Index Options'!$C:$C,$A172,'BSE - SENSEX Index Options'!$B:$B,D$147,'BSE - SENSEX Index Options'!$H:$H,"Monthly*")+SUMIFS('BSE - Other Index Options'!$L:$L,'BSE - Other Index Options'!$C:$C,$A172,'BSE - Other Index Options'!$B:$B,D$147,'BSE - Other Index Options'!$H:$H,"Monthly*")=0,"",SUMIFS('BSE - SENSEX Index Options'!$L:$L,'BSE - SENSEX Index Options'!$C:$C,$A172,'BSE - SENSEX Index Options'!$B:$B,D$147,'BSE - SENSEX Index Options'!$H:$H,"Monthly*")+SUMIFS('BSE - Other Index Options'!$L:$L,'BSE - Other Index Options'!$C:$C,$A172,'BSE - Other Index Options'!$B:$B,D$147,'BSE - Other Index Options'!$H:$H,"Monthly*"))</f>
        <v/>
      </c>
      <c r="E172" s="26">
        <f>IF(SUMIFS('BSE - SENSEX Index Options'!$L:$L,'BSE - SENSEX Index Options'!$C:$C,$A172,'BSE - SENSEX Index Options'!$B:$B,E$147,'BSE - SENSEX Index Options'!$H:$H,"Monthly*")+SUMIFS('BSE - Other Index Options'!$L:$L,'BSE - Other Index Options'!$C:$C,$A172,'BSE - Other Index Options'!$B:$B,E$147,'BSE - Other Index Options'!$H:$H,"Monthly*")=0,"",SUMIFS('BSE - SENSEX Index Options'!$L:$L,'BSE - SENSEX Index Options'!$C:$C,$A172,'BSE - SENSEX Index Options'!$B:$B,E$147,'BSE - SENSEX Index Options'!$H:$H,"Monthly*")+SUMIFS('BSE - Other Index Options'!$L:$L,'BSE - Other Index Options'!$C:$C,$A172,'BSE - Other Index Options'!$B:$B,E$147,'BSE - Other Index Options'!$H:$H,"Monthly*"))</f>
        <v>11.316400000000002</v>
      </c>
      <c r="F172" s="26">
        <f>IF(SUMIFS('BSE - SENSEX Index Options'!$L:$L,'BSE - SENSEX Index Options'!$C:$C,$A172,'BSE - SENSEX Index Options'!$B:$B,F$147,'BSE - SENSEX Index Options'!$H:$H,"Monthly*")+SUMIFS('BSE - Other Index Options'!$L:$L,'BSE - Other Index Options'!$C:$C,$A172,'BSE - Other Index Options'!$B:$B,F$147,'BSE - Other Index Options'!$H:$H,"Monthly*")=0,"",SUMIFS('BSE - SENSEX Index Options'!$L:$L,'BSE - SENSEX Index Options'!$C:$C,$A172,'BSE - SENSEX Index Options'!$B:$B,F$147,'BSE - SENSEX Index Options'!$H:$H,"Monthly*")+SUMIFS('BSE - Other Index Options'!$L:$L,'BSE - Other Index Options'!$C:$C,$A172,'BSE - Other Index Options'!$B:$B,F$147,'BSE - Other Index Options'!$H:$H,"Monthly*"))</f>
        <v>0.29619999999999996</v>
      </c>
      <c r="G172" s="26" t="str">
        <f>IF(SUMIFS('BSE - SENSEX Index Options'!$L:$L,'BSE - SENSEX Index Options'!$C:$C,$A172,'BSE - SENSEX Index Options'!$B:$B,G$147,'BSE - SENSEX Index Options'!$H:$H,"Monthly*")+SUMIFS('BSE - Other Index Options'!$L:$L,'BSE - Other Index Options'!$C:$C,$A172,'BSE - Other Index Options'!$B:$B,G$147,'BSE - Other Index Options'!$H:$H,"Monthly*")=0,"",SUMIFS('BSE - SENSEX Index Options'!$L:$L,'BSE - SENSEX Index Options'!$C:$C,$A172,'BSE - SENSEX Index Options'!$B:$B,G$147,'BSE - SENSEX Index Options'!$H:$H,"Monthly*")+SUMIFS('BSE - Other Index Options'!$L:$L,'BSE - Other Index Options'!$C:$C,$A172,'BSE - Other Index Options'!$B:$B,G$147,'BSE - Other Index Options'!$H:$H,"Monthly*"))</f>
        <v/>
      </c>
      <c r="H172" s="26">
        <f t="shared" si="6"/>
        <v>11.612600000000002</v>
      </c>
    </row>
    <row r="173" spans="1:8">
      <c r="A173" t="s">
        <v>51</v>
      </c>
      <c r="B173" s="26">
        <f>IF(SUMIFS('BSE - SENSEX Index Options'!$L:$L,'BSE - SENSEX Index Options'!$C:$C,$A173,'BSE - SENSEX Index Options'!$B:$B,B$147,'BSE - SENSEX Index Options'!$H:$H,"Monthly*")+SUMIFS('BSE - Other Index Options'!$L:$L,'BSE - Other Index Options'!$C:$C,$A173,'BSE - Other Index Options'!$B:$B,B$147,'BSE - Other Index Options'!$H:$H,"Monthly*")=0,"",SUMIFS('BSE - SENSEX Index Options'!$L:$L,'BSE - SENSEX Index Options'!$C:$C,$A173,'BSE - SENSEX Index Options'!$B:$B,B$147,'BSE - SENSEX Index Options'!$H:$H,"Monthly*")+SUMIFS('BSE - Other Index Options'!$L:$L,'BSE - Other Index Options'!$C:$C,$A173,'BSE - Other Index Options'!$B:$B,B$147,'BSE - Other Index Options'!$H:$H,"Monthly*"))</f>
        <v>0.35859999999999997</v>
      </c>
      <c r="C173" s="26">
        <f>IF(SUMIFS('BSE - SENSEX Index Options'!$L:$L,'BSE - SENSEX Index Options'!$C:$C,$A173,'BSE - SENSEX Index Options'!$B:$B,C$147,'BSE - SENSEX Index Options'!$H:$H,"Monthly*")+SUMIFS('BSE - Other Index Options'!$L:$L,'BSE - Other Index Options'!$C:$C,$A173,'BSE - Other Index Options'!$B:$B,C$147,'BSE - Other Index Options'!$H:$H,"Monthly*")=0,"",SUMIFS('BSE - SENSEX Index Options'!$L:$L,'BSE - SENSEX Index Options'!$C:$C,$A173,'BSE - SENSEX Index Options'!$B:$B,C$147,'BSE - SENSEX Index Options'!$H:$H,"Monthly*")+SUMIFS('BSE - Other Index Options'!$L:$L,'BSE - Other Index Options'!$C:$C,$A173,'BSE - Other Index Options'!$B:$B,C$147,'BSE - Other Index Options'!$H:$H,"Monthly*"))</f>
        <v>0.65969999999999995</v>
      </c>
      <c r="D173" s="26">
        <f>IF(SUMIFS('BSE - SENSEX Index Options'!$L:$L,'BSE - SENSEX Index Options'!$C:$C,$A173,'BSE - SENSEX Index Options'!$B:$B,D$147,'BSE - SENSEX Index Options'!$H:$H,"Monthly*")+SUMIFS('BSE - Other Index Options'!$L:$L,'BSE - Other Index Options'!$C:$C,$A173,'BSE - Other Index Options'!$B:$B,D$147,'BSE - Other Index Options'!$H:$H,"Monthly*")=0,"",SUMIFS('BSE - SENSEX Index Options'!$L:$L,'BSE - SENSEX Index Options'!$C:$C,$A173,'BSE - SENSEX Index Options'!$B:$B,D$147,'BSE - SENSEX Index Options'!$H:$H,"Monthly*")+SUMIFS('BSE - Other Index Options'!$L:$L,'BSE - Other Index Options'!$C:$C,$A173,'BSE - Other Index Options'!$B:$B,D$147,'BSE - Other Index Options'!$H:$H,"Monthly*"))</f>
        <v>0.40139999999999998</v>
      </c>
      <c r="E173" s="26">
        <f>IF(SUMIFS('BSE - SENSEX Index Options'!$L:$L,'BSE - SENSEX Index Options'!$C:$C,$A173,'BSE - SENSEX Index Options'!$B:$B,E$147,'BSE - SENSEX Index Options'!$H:$H,"Monthly*")+SUMIFS('BSE - Other Index Options'!$L:$L,'BSE - Other Index Options'!$C:$C,$A173,'BSE - Other Index Options'!$B:$B,E$147,'BSE - Other Index Options'!$H:$H,"Monthly*")=0,"",SUMIFS('BSE - SENSEX Index Options'!$L:$L,'BSE - SENSEX Index Options'!$C:$C,$A173,'BSE - SENSEX Index Options'!$B:$B,E$147,'BSE - SENSEX Index Options'!$H:$H,"Monthly*")+SUMIFS('BSE - Other Index Options'!$L:$L,'BSE - Other Index Options'!$C:$C,$A173,'BSE - Other Index Options'!$B:$B,E$147,'BSE - Other Index Options'!$H:$H,"Monthly*"))</f>
        <v>0.30980000000000002</v>
      </c>
      <c r="F173" s="26">
        <f>IF(SUMIFS('BSE - SENSEX Index Options'!$L:$L,'BSE - SENSEX Index Options'!$C:$C,$A173,'BSE - SENSEX Index Options'!$B:$B,F$147,'BSE - SENSEX Index Options'!$H:$H,"Monthly*")+SUMIFS('BSE - Other Index Options'!$L:$L,'BSE - Other Index Options'!$C:$C,$A173,'BSE - Other Index Options'!$B:$B,F$147,'BSE - Other Index Options'!$H:$H,"Monthly*")=0,"",SUMIFS('BSE - SENSEX Index Options'!$L:$L,'BSE - SENSEX Index Options'!$C:$C,$A173,'BSE - SENSEX Index Options'!$B:$B,F$147,'BSE - SENSEX Index Options'!$H:$H,"Monthly*")+SUMIFS('BSE - Other Index Options'!$L:$L,'BSE - Other Index Options'!$C:$C,$A173,'BSE - Other Index Options'!$B:$B,F$147,'BSE - Other Index Options'!$H:$H,"Monthly*"))</f>
        <v>0.49510000000000004</v>
      </c>
      <c r="G173" s="26">
        <f>IF(SUMIFS('BSE - SENSEX Index Options'!$L:$L,'BSE - SENSEX Index Options'!$C:$C,$A173,'BSE - SENSEX Index Options'!$B:$B,G$147,'BSE - SENSEX Index Options'!$H:$H,"Monthly*")+SUMIFS('BSE - Other Index Options'!$L:$L,'BSE - Other Index Options'!$C:$C,$A173,'BSE - Other Index Options'!$B:$B,G$147,'BSE - Other Index Options'!$H:$H,"Monthly*")=0,"",SUMIFS('BSE - SENSEX Index Options'!$L:$L,'BSE - SENSEX Index Options'!$C:$C,$A173,'BSE - SENSEX Index Options'!$B:$B,G$147,'BSE - SENSEX Index Options'!$H:$H,"Monthly*")+SUMIFS('BSE - Other Index Options'!$L:$L,'BSE - Other Index Options'!$C:$C,$A173,'BSE - Other Index Options'!$B:$B,G$147,'BSE - Other Index Options'!$H:$H,"Monthly*"))</f>
        <v>0.5181</v>
      </c>
      <c r="H173" s="26">
        <f t="shared" si="6"/>
        <v>2.7427000000000001</v>
      </c>
    </row>
    <row r="174" spans="1:8">
      <c r="A174" t="s">
        <v>52</v>
      </c>
      <c r="B174" s="26">
        <f>IF(SUMIFS('BSE - SENSEX Index Options'!$L:$L,'BSE - SENSEX Index Options'!$C:$C,$A174,'BSE - SENSEX Index Options'!$B:$B,B$147,'BSE - SENSEX Index Options'!$H:$H,"Monthly*")+SUMIFS('BSE - Other Index Options'!$L:$L,'BSE - Other Index Options'!$C:$C,$A174,'BSE - Other Index Options'!$B:$B,B$147,'BSE - Other Index Options'!$H:$H,"Monthly*")=0,"",SUMIFS('BSE - SENSEX Index Options'!$L:$L,'BSE - SENSEX Index Options'!$C:$C,$A174,'BSE - SENSEX Index Options'!$B:$B,B$147,'BSE - SENSEX Index Options'!$H:$H,"Monthly*")+SUMIFS('BSE - Other Index Options'!$L:$L,'BSE - Other Index Options'!$C:$C,$A174,'BSE - Other Index Options'!$B:$B,B$147,'BSE - Other Index Options'!$H:$H,"Monthly*"))</f>
        <v>0.55399999999999994</v>
      </c>
      <c r="C174" s="26">
        <f>IF(SUMIFS('BSE - SENSEX Index Options'!$L:$L,'BSE - SENSEX Index Options'!$C:$C,$A174,'BSE - SENSEX Index Options'!$B:$B,C$147,'BSE - SENSEX Index Options'!$H:$H,"Monthly*")+SUMIFS('BSE - Other Index Options'!$L:$L,'BSE - Other Index Options'!$C:$C,$A174,'BSE - Other Index Options'!$B:$B,C$147,'BSE - Other Index Options'!$H:$H,"Monthly*")=0,"",SUMIFS('BSE - SENSEX Index Options'!$L:$L,'BSE - SENSEX Index Options'!$C:$C,$A174,'BSE - SENSEX Index Options'!$B:$B,C$147,'BSE - SENSEX Index Options'!$H:$H,"Monthly*")+SUMIFS('BSE - Other Index Options'!$L:$L,'BSE - Other Index Options'!$C:$C,$A174,'BSE - Other Index Options'!$B:$B,C$147,'BSE - Other Index Options'!$H:$H,"Monthly*"))</f>
        <v>0.45299999999999996</v>
      </c>
      <c r="D174" s="26">
        <f>IF(SUMIFS('BSE - SENSEX Index Options'!$L:$L,'BSE - SENSEX Index Options'!$C:$C,$A174,'BSE - SENSEX Index Options'!$B:$B,D$147,'BSE - SENSEX Index Options'!$H:$H,"Monthly*")+SUMIFS('BSE - Other Index Options'!$L:$L,'BSE - Other Index Options'!$C:$C,$A174,'BSE - Other Index Options'!$B:$B,D$147,'BSE - Other Index Options'!$H:$H,"Monthly*")=0,"",SUMIFS('BSE - SENSEX Index Options'!$L:$L,'BSE - SENSEX Index Options'!$C:$C,$A174,'BSE - SENSEX Index Options'!$B:$B,D$147,'BSE - SENSEX Index Options'!$H:$H,"Monthly*")+SUMIFS('BSE - Other Index Options'!$L:$L,'BSE - Other Index Options'!$C:$C,$A174,'BSE - Other Index Options'!$B:$B,D$147,'BSE - Other Index Options'!$H:$H,"Monthly*"))</f>
        <v>0.41159999999999997</v>
      </c>
      <c r="E174" s="26">
        <f>IF(SUMIFS('BSE - SENSEX Index Options'!$L:$L,'BSE - SENSEX Index Options'!$C:$C,$A174,'BSE - SENSEX Index Options'!$B:$B,E$147,'BSE - SENSEX Index Options'!$H:$H,"Monthly*")+SUMIFS('BSE - Other Index Options'!$L:$L,'BSE - Other Index Options'!$C:$C,$A174,'BSE - Other Index Options'!$B:$B,E$147,'BSE - Other Index Options'!$H:$H,"Monthly*")=0,"",SUMIFS('BSE - SENSEX Index Options'!$L:$L,'BSE - SENSEX Index Options'!$C:$C,$A174,'BSE - SENSEX Index Options'!$B:$B,E$147,'BSE - SENSEX Index Options'!$H:$H,"Monthly*")+SUMIFS('BSE - Other Index Options'!$L:$L,'BSE - Other Index Options'!$C:$C,$A174,'BSE - Other Index Options'!$B:$B,E$147,'BSE - Other Index Options'!$H:$H,"Monthly*"))</f>
        <v>0.57910000000000006</v>
      </c>
      <c r="F174" s="26">
        <f>IF(SUMIFS('BSE - SENSEX Index Options'!$L:$L,'BSE - SENSEX Index Options'!$C:$C,$A174,'BSE - SENSEX Index Options'!$B:$B,F$147,'BSE - SENSEX Index Options'!$H:$H,"Monthly*")+SUMIFS('BSE - Other Index Options'!$L:$L,'BSE - Other Index Options'!$C:$C,$A174,'BSE - Other Index Options'!$B:$B,F$147,'BSE - Other Index Options'!$H:$H,"Monthly*")=0,"",SUMIFS('BSE - SENSEX Index Options'!$L:$L,'BSE - SENSEX Index Options'!$C:$C,$A174,'BSE - SENSEX Index Options'!$B:$B,F$147,'BSE - SENSEX Index Options'!$H:$H,"Monthly*")+SUMIFS('BSE - Other Index Options'!$L:$L,'BSE - Other Index Options'!$C:$C,$A174,'BSE - Other Index Options'!$B:$B,F$147,'BSE - Other Index Options'!$H:$H,"Monthly*"))</f>
        <v>1.5374000000000001</v>
      </c>
      <c r="G174" s="26" t="str">
        <f>IF(SUMIFS('BSE - SENSEX Index Options'!$L:$L,'BSE - SENSEX Index Options'!$C:$C,$A174,'BSE - SENSEX Index Options'!$B:$B,G$147,'BSE - SENSEX Index Options'!$H:$H,"Monthly*")+SUMIFS('BSE - Other Index Options'!$L:$L,'BSE - Other Index Options'!$C:$C,$A174,'BSE - Other Index Options'!$B:$B,G$147,'BSE - Other Index Options'!$H:$H,"Monthly*")=0,"",SUMIFS('BSE - SENSEX Index Options'!$L:$L,'BSE - SENSEX Index Options'!$C:$C,$A174,'BSE - SENSEX Index Options'!$B:$B,G$147,'BSE - SENSEX Index Options'!$H:$H,"Monthly*")+SUMIFS('BSE - Other Index Options'!$L:$L,'BSE - Other Index Options'!$C:$C,$A174,'BSE - Other Index Options'!$B:$B,G$147,'BSE - Other Index Options'!$H:$H,"Monthly*"))</f>
        <v/>
      </c>
      <c r="H174" s="26">
        <f t="shared" si="6"/>
        <v>3.5350999999999999</v>
      </c>
    </row>
    <row r="175" spans="1:8">
      <c r="A175" t="s">
        <v>53</v>
      </c>
      <c r="B175" s="26">
        <f>IF(SUMIFS('BSE - SENSEX Index Options'!$L:$L,'BSE - SENSEX Index Options'!$C:$C,$A175,'BSE - SENSEX Index Options'!$B:$B,B$147,'BSE - SENSEX Index Options'!$H:$H,"Monthly*")+SUMIFS('BSE - Other Index Options'!$L:$L,'BSE - Other Index Options'!$C:$C,$A175,'BSE - Other Index Options'!$B:$B,B$147,'BSE - Other Index Options'!$H:$H,"Monthly*")=0,"",SUMIFS('BSE - SENSEX Index Options'!$L:$L,'BSE - SENSEX Index Options'!$C:$C,$A175,'BSE - SENSEX Index Options'!$B:$B,B$147,'BSE - SENSEX Index Options'!$H:$H,"Monthly*")+SUMIFS('BSE - Other Index Options'!$L:$L,'BSE - Other Index Options'!$C:$C,$A175,'BSE - Other Index Options'!$B:$B,B$147,'BSE - Other Index Options'!$H:$H,"Monthly*"))</f>
        <v>1.5635999999999999</v>
      </c>
      <c r="C175" s="26">
        <f>IF(SUMIFS('BSE - SENSEX Index Options'!$L:$L,'BSE - SENSEX Index Options'!$C:$C,$A175,'BSE - SENSEX Index Options'!$B:$B,C$147,'BSE - SENSEX Index Options'!$H:$H,"Monthly*")+SUMIFS('BSE - Other Index Options'!$L:$L,'BSE - Other Index Options'!$C:$C,$A175,'BSE - Other Index Options'!$B:$B,C$147,'BSE - Other Index Options'!$H:$H,"Monthly*")=0,"",SUMIFS('BSE - SENSEX Index Options'!$L:$L,'BSE - SENSEX Index Options'!$C:$C,$A175,'BSE - SENSEX Index Options'!$B:$B,C$147,'BSE - SENSEX Index Options'!$H:$H,"Monthly*")+SUMIFS('BSE - Other Index Options'!$L:$L,'BSE - Other Index Options'!$C:$C,$A175,'BSE - Other Index Options'!$B:$B,C$147,'BSE - Other Index Options'!$H:$H,"Monthly*"))</f>
        <v>2.3503999999999996</v>
      </c>
      <c r="D175" s="26">
        <f>IF(SUMIFS('BSE - SENSEX Index Options'!$L:$L,'BSE - SENSEX Index Options'!$C:$C,$A175,'BSE - SENSEX Index Options'!$B:$B,D$147,'BSE - SENSEX Index Options'!$H:$H,"Monthly*")+SUMIFS('BSE - Other Index Options'!$L:$L,'BSE - Other Index Options'!$C:$C,$A175,'BSE - Other Index Options'!$B:$B,D$147,'BSE - Other Index Options'!$H:$H,"Monthly*")=0,"",SUMIFS('BSE - SENSEX Index Options'!$L:$L,'BSE - SENSEX Index Options'!$C:$C,$A175,'BSE - SENSEX Index Options'!$B:$B,D$147,'BSE - SENSEX Index Options'!$H:$H,"Monthly*")+SUMIFS('BSE - Other Index Options'!$L:$L,'BSE - Other Index Options'!$C:$C,$A175,'BSE - Other Index Options'!$B:$B,D$147,'BSE - Other Index Options'!$H:$H,"Monthly*"))</f>
        <v>4.2929000000000004</v>
      </c>
      <c r="E175" s="26">
        <f>IF(SUMIFS('BSE - SENSEX Index Options'!$L:$L,'BSE - SENSEX Index Options'!$C:$C,$A175,'BSE - SENSEX Index Options'!$B:$B,E$147,'BSE - SENSEX Index Options'!$H:$H,"Monthly*")+SUMIFS('BSE - Other Index Options'!$L:$L,'BSE - Other Index Options'!$C:$C,$A175,'BSE - Other Index Options'!$B:$B,E$147,'BSE - Other Index Options'!$H:$H,"Monthly*")=0,"",SUMIFS('BSE - SENSEX Index Options'!$L:$L,'BSE - SENSEX Index Options'!$C:$C,$A175,'BSE - SENSEX Index Options'!$B:$B,E$147,'BSE - SENSEX Index Options'!$H:$H,"Monthly*")+SUMIFS('BSE - Other Index Options'!$L:$L,'BSE - Other Index Options'!$C:$C,$A175,'BSE - Other Index Options'!$B:$B,E$147,'BSE - Other Index Options'!$H:$H,"Monthly*"))</f>
        <v>17.653899999999997</v>
      </c>
      <c r="F175" s="26">
        <f>IF(SUMIFS('BSE - SENSEX Index Options'!$L:$L,'BSE - SENSEX Index Options'!$C:$C,$A175,'BSE - SENSEX Index Options'!$B:$B,F$147,'BSE - SENSEX Index Options'!$H:$H,"Monthly*")+SUMIFS('BSE - Other Index Options'!$L:$L,'BSE - Other Index Options'!$C:$C,$A175,'BSE - Other Index Options'!$B:$B,F$147,'BSE - Other Index Options'!$H:$H,"Monthly*")=0,"",SUMIFS('BSE - SENSEX Index Options'!$L:$L,'BSE - SENSEX Index Options'!$C:$C,$A175,'BSE - SENSEX Index Options'!$B:$B,F$147,'BSE - SENSEX Index Options'!$H:$H,"Monthly*")+SUMIFS('BSE - Other Index Options'!$L:$L,'BSE - Other Index Options'!$C:$C,$A175,'BSE - Other Index Options'!$B:$B,F$147,'BSE - Other Index Options'!$H:$H,"Monthly*"))</f>
        <v>0.38469999999999999</v>
      </c>
      <c r="G175" s="26" t="str">
        <f>IF(SUMIFS('BSE - SENSEX Index Options'!$L:$L,'BSE - SENSEX Index Options'!$C:$C,$A175,'BSE - SENSEX Index Options'!$B:$B,G$147,'BSE - SENSEX Index Options'!$H:$H,"Monthly*")+SUMIFS('BSE - Other Index Options'!$L:$L,'BSE - Other Index Options'!$C:$C,$A175,'BSE - Other Index Options'!$B:$B,G$147,'BSE - Other Index Options'!$H:$H,"Monthly*")=0,"",SUMIFS('BSE - SENSEX Index Options'!$L:$L,'BSE - SENSEX Index Options'!$C:$C,$A175,'BSE - SENSEX Index Options'!$B:$B,G$147,'BSE - SENSEX Index Options'!$H:$H,"Monthly*")+SUMIFS('BSE - Other Index Options'!$L:$L,'BSE - Other Index Options'!$C:$C,$A175,'BSE - Other Index Options'!$B:$B,G$147,'BSE - Other Index Options'!$H:$H,"Monthly*"))</f>
        <v/>
      </c>
      <c r="H175" s="26">
        <f t="shared" si="6"/>
        <v>26.245499999999996</v>
      </c>
    </row>
    <row r="176" spans="1:8">
      <c r="A176" t="s">
        <v>54</v>
      </c>
      <c r="B176" s="26">
        <f>IF(SUMIFS('BSE - SENSEX Index Options'!$L:$L,'BSE - SENSEX Index Options'!$C:$C,$A176,'BSE - SENSEX Index Options'!$B:$B,B$147,'BSE - SENSEX Index Options'!$H:$H,"Monthly*")+SUMIFS('BSE - Other Index Options'!$L:$L,'BSE - Other Index Options'!$C:$C,$A176,'BSE - Other Index Options'!$B:$B,B$147,'BSE - Other Index Options'!$H:$H,"Monthly*")=0,"",SUMIFS('BSE - SENSEX Index Options'!$L:$L,'BSE - SENSEX Index Options'!$C:$C,$A176,'BSE - SENSEX Index Options'!$B:$B,B$147,'BSE - SENSEX Index Options'!$H:$H,"Monthly*")+SUMIFS('BSE - Other Index Options'!$L:$L,'BSE - Other Index Options'!$C:$C,$A176,'BSE - Other Index Options'!$B:$B,B$147,'BSE - Other Index Options'!$H:$H,"Monthly*"))</f>
        <v>0.50880000000000003</v>
      </c>
      <c r="C176" s="26">
        <f>IF(SUMIFS('BSE - SENSEX Index Options'!$L:$L,'BSE - SENSEX Index Options'!$C:$C,$A176,'BSE - SENSEX Index Options'!$B:$B,C$147,'BSE - SENSEX Index Options'!$H:$H,"Monthly*")+SUMIFS('BSE - Other Index Options'!$L:$L,'BSE - Other Index Options'!$C:$C,$A176,'BSE - Other Index Options'!$B:$B,C$147,'BSE - Other Index Options'!$H:$H,"Monthly*")=0,"",SUMIFS('BSE - SENSEX Index Options'!$L:$L,'BSE - SENSEX Index Options'!$C:$C,$A176,'BSE - SENSEX Index Options'!$B:$B,C$147,'BSE - SENSEX Index Options'!$H:$H,"Monthly*")+SUMIFS('BSE - Other Index Options'!$L:$L,'BSE - Other Index Options'!$C:$C,$A176,'BSE - Other Index Options'!$B:$B,C$147,'BSE - Other Index Options'!$H:$H,"Monthly*"))</f>
        <v>0.64040000000000008</v>
      </c>
      <c r="D176" s="26">
        <f>IF(SUMIFS('BSE - SENSEX Index Options'!$L:$L,'BSE - SENSEX Index Options'!$C:$C,$A176,'BSE - SENSEX Index Options'!$B:$B,D$147,'BSE - SENSEX Index Options'!$H:$H,"Monthly*")+SUMIFS('BSE - Other Index Options'!$L:$L,'BSE - Other Index Options'!$C:$C,$A176,'BSE - Other Index Options'!$B:$B,D$147,'BSE - Other Index Options'!$H:$H,"Monthly*")=0,"",SUMIFS('BSE - SENSEX Index Options'!$L:$L,'BSE - SENSEX Index Options'!$C:$C,$A176,'BSE - SENSEX Index Options'!$B:$B,D$147,'BSE - SENSEX Index Options'!$H:$H,"Monthly*")+SUMIFS('BSE - Other Index Options'!$L:$L,'BSE - Other Index Options'!$C:$C,$A176,'BSE - Other Index Options'!$B:$B,D$147,'BSE - Other Index Options'!$H:$H,"Monthly*"))</f>
        <v>3.4849000000000001</v>
      </c>
      <c r="E176" s="26">
        <f>IF(SUMIFS('BSE - SENSEX Index Options'!$L:$L,'BSE - SENSEX Index Options'!$C:$C,$A176,'BSE - SENSEX Index Options'!$B:$B,E$147,'BSE - SENSEX Index Options'!$H:$H,"Monthly*")+SUMIFS('BSE - Other Index Options'!$L:$L,'BSE - Other Index Options'!$C:$C,$A176,'BSE - Other Index Options'!$B:$B,E$147,'BSE - Other Index Options'!$H:$H,"Monthly*")=0,"",SUMIFS('BSE - SENSEX Index Options'!$L:$L,'BSE - SENSEX Index Options'!$C:$C,$A176,'BSE - SENSEX Index Options'!$B:$B,E$147,'BSE - SENSEX Index Options'!$H:$H,"Monthly*")+SUMIFS('BSE - Other Index Options'!$L:$L,'BSE - Other Index Options'!$C:$C,$A176,'BSE - Other Index Options'!$B:$B,E$147,'BSE - Other Index Options'!$H:$H,"Monthly*"))</f>
        <v>9.952</v>
      </c>
      <c r="F176" s="26">
        <f>IF(SUMIFS('BSE - SENSEX Index Options'!$L:$L,'BSE - SENSEX Index Options'!$C:$C,$A176,'BSE - SENSEX Index Options'!$B:$B,F$147,'BSE - SENSEX Index Options'!$H:$H,"Monthly*")+SUMIFS('BSE - Other Index Options'!$L:$L,'BSE - Other Index Options'!$C:$C,$A176,'BSE - Other Index Options'!$B:$B,F$147,'BSE - Other Index Options'!$H:$H,"Monthly*")=0,"",SUMIFS('BSE - SENSEX Index Options'!$L:$L,'BSE - SENSEX Index Options'!$C:$C,$A176,'BSE - SENSEX Index Options'!$B:$B,F$147,'BSE - SENSEX Index Options'!$H:$H,"Monthly*")+SUMIFS('BSE - Other Index Options'!$L:$L,'BSE - Other Index Options'!$C:$C,$A176,'BSE - Other Index Options'!$B:$B,F$147,'BSE - Other Index Options'!$H:$H,"Monthly*"))</f>
        <v>0.77910000000000001</v>
      </c>
      <c r="G176" s="26" t="str">
        <f>IF(SUMIFS('BSE - SENSEX Index Options'!$L:$L,'BSE - SENSEX Index Options'!$C:$C,$A176,'BSE - SENSEX Index Options'!$B:$B,G$147,'BSE - SENSEX Index Options'!$H:$H,"Monthly*")+SUMIFS('BSE - Other Index Options'!$L:$L,'BSE - Other Index Options'!$C:$C,$A176,'BSE - Other Index Options'!$B:$B,G$147,'BSE - Other Index Options'!$H:$H,"Monthly*")=0,"",SUMIFS('BSE - SENSEX Index Options'!$L:$L,'BSE - SENSEX Index Options'!$C:$C,$A176,'BSE - SENSEX Index Options'!$B:$B,G$147,'BSE - SENSEX Index Options'!$H:$H,"Monthly*")+SUMIFS('BSE - Other Index Options'!$L:$L,'BSE - Other Index Options'!$C:$C,$A176,'BSE - Other Index Options'!$B:$B,G$147,'BSE - Other Index Options'!$H:$H,"Monthly*"))</f>
        <v/>
      </c>
      <c r="H176" s="26">
        <f t="shared" si="6"/>
        <v>15.3652</v>
      </c>
    </row>
    <row r="177" spans="1:8">
      <c r="A177" t="s">
        <v>55</v>
      </c>
      <c r="B177" s="26">
        <f>IF(SUMIFS('BSE - SENSEX Index Options'!$L:$L,'BSE - SENSEX Index Options'!$C:$C,$A177,'BSE - SENSEX Index Options'!$B:$B,B$147,'BSE - SENSEX Index Options'!$H:$H,"Monthly*")+SUMIFS('BSE - Other Index Options'!$L:$L,'BSE - Other Index Options'!$C:$C,$A177,'BSE - Other Index Options'!$B:$B,B$147,'BSE - Other Index Options'!$H:$H,"Monthly*")=0,"",SUMIFS('BSE - SENSEX Index Options'!$L:$L,'BSE - SENSEX Index Options'!$C:$C,$A177,'BSE - SENSEX Index Options'!$B:$B,B$147,'BSE - SENSEX Index Options'!$H:$H,"Monthly*")+SUMIFS('BSE - Other Index Options'!$L:$L,'BSE - Other Index Options'!$C:$C,$A177,'BSE - Other Index Options'!$B:$B,B$147,'BSE - Other Index Options'!$H:$H,"Monthly*"))</f>
        <v>0.83560000000000001</v>
      </c>
      <c r="C177" s="26" t="str">
        <f>IF(SUMIFS('BSE - SENSEX Index Options'!$L:$L,'BSE - SENSEX Index Options'!$C:$C,$A177,'BSE - SENSEX Index Options'!$B:$B,C$147,'BSE - SENSEX Index Options'!$H:$H,"Monthly*")+SUMIFS('BSE - Other Index Options'!$L:$L,'BSE - Other Index Options'!$C:$C,$A177,'BSE - Other Index Options'!$B:$B,C$147,'BSE - Other Index Options'!$H:$H,"Monthly*")=0,"",SUMIFS('BSE - SENSEX Index Options'!$L:$L,'BSE - SENSEX Index Options'!$C:$C,$A177,'BSE - SENSEX Index Options'!$B:$B,C$147,'BSE - SENSEX Index Options'!$H:$H,"Monthly*")+SUMIFS('BSE - Other Index Options'!$L:$L,'BSE - Other Index Options'!$C:$C,$A177,'BSE - Other Index Options'!$B:$B,C$147,'BSE - Other Index Options'!$H:$H,"Monthly*"))</f>
        <v/>
      </c>
      <c r="D177" s="26">
        <f>IF(SUMIFS('BSE - SENSEX Index Options'!$L:$L,'BSE - SENSEX Index Options'!$C:$C,$A177,'BSE - SENSEX Index Options'!$B:$B,D$147,'BSE - SENSEX Index Options'!$H:$H,"Monthly*")+SUMIFS('BSE - Other Index Options'!$L:$L,'BSE - Other Index Options'!$C:$C,$A177,'BSE - Other Index Options'!$B:$B,D$147,'BSE - Other Index Options'!$H:$H,"Monthly*")=0,"",SUMIFS('BSE - SENSEX Index Options'!$L:$L,'BSE - SENSEX Index Options'!$C:$C,$A177,'BSE - SENSEX Index Options'!$B:$B,D$147,'BSE - SENSEX Index Options'!$H:$H,"Monthly*")+SUMIFS('BSE - Other Index Options'!$L:$L,'BSE - Other Index Options'!$C:$C,$A177,'BSE - Other Index Options'!$B:$B,D$147,'BSE - Other Index Options'!$H:$H,"Monthly*"))</f>
        <v>0.88260000000000005</v>
      </c>
      <c r="E177" s="26">
        <f>IF(SUMIFS('BSE - SENSEX Index Options'!$L:$L,'BSE - SENSEX Index Options'!$C:$C,$A177,'BSE - SENSEX Index Options'!$B:$B,E$147,'BSE - SENSEX Index Options'!$H:$H,"Monthly*")+SUMIFS('BSE - Other Index Options'!$L:$L,'BSE - Other Index Options'!$C:$C,$A177,'BSE - Other Index Options'!$B:$B,E$147,'BSE - Other Index Options'!$H:$H,"Monthly*")=0,"",SUMIFS('BSE - SENSEX Index Options'!$L:$L,'BSE - SENSEX Index Options'!$C:$C,$A177,'BSE - SENSEX Index Options'!$B:$B,E$147,'BSE - SENSEX Index Options'!$H:$H,"Monthly*")+SUMIFS('BSE - Other Index Options'!$L:$L,'BSE - Other Index Options'!$C:$C,$A177,'BSE - Other Index Options'!$B:$B,E$147,'BSE - Other Index Options'!$H:$H,"Monthly*"))</f>
        <v>0.83360000000000001</v>
      </c>
      <c r="F177" s="26">
        <f>IF(SUMIFS('BSE - SENSEX Index Options'!$L:$L,'BSE - SENSEX Index Options'!$C:$C,$A177,'BSE - SENSEX Index Options'!$B:$B,F$147,'BSE - SENSEX Index Options'!$H:$H,"Monthly*")+SUMIFS('BSE - Other Index Options'!$L:$L,'BSE - Other Index Options'!$C:$C,$A177,'BSE - Other Index Options'!$B:$B,F$147,'BSE - Other Index Options'!$H:$H,"Monthly*")=0,"",SUMIFS('BSE - SENSEX Index Options'!$L:$L,'BSE - SENSEX Index Options'!$C:$C,$A177,'BSE - SENSEX Index Options'!$B:$B,F$147,'BSE - SENSEX Index Options'!$H:$H,"Monthly*")+SUMIFS('BSE - Other Index Options'!$L:$L,'BSE - Other Index Options'!$C:$C,$A177,'BSE - Other Index Options'!$B:$B,F$147,'BSE - Other Index Options'!$H:$H,"Monthly*"))</f>
        <v>0.6109</v>
      </c>
      <c r="G177" s="26" t="str">
        <f>IF(SUMIFS('BSE - SENSEX Index Options'!$L:$L,'BSE - SENSEX Index Options'!$C:$C,$A177,'BSE - SENSEX Index Options'!$B:$B,G$147,'BSE - SENSEX Index Options'!$H:$H,"Monthly*")+SUMIFS('BSE - Other Index Options'!$L:$L,'BSE - Other Index Options'!$C:$C,$A177,'BSE - Other Index Options'!$B:$B,G$147,'BSE - Other Index Options'!$H:$H,"Monthly*")=0,"",SUMIFS('BSE - SENSEX Index Options'!$L:$L,'BSE - SENSEX Index Options'!$C:$C,$A177,'BSE - SENSEX Index Options'!$B:$B,G$147,'BSE - SENSEX Index Options'!$H:$H,"Monthly*")+SUMIFS('BSE - Other Index Options'!$L:$L,'BSE - Other Index Options'!$C:$C,$A177,'BSE - Other Index Options'!$B:$B,G$147,'BSE - Other Index Options'!$H:$H,"Monthly*"))</f>
        <v/>
      </c>
      <c r="H177" s="26">
        <f t="shared" si="6"/>
        <v>3.1627000000000001</v>
      </c>
    </row>
    <row r="178" spans="1:8">
      <c r="A178" t="s">
        <v>56</v>
      </c>
      <c r="B178" s="26">
        <f>IF(SUMIFS('BSE - SENSEX Index Options'!$L:$L,'BSE - SENSEX Index Options'!$C:$C,$A178,'BSE - SENSEX Index Options'!$B:$B,B$147,'BSE - SENSEX Index Options'!$H:$H,"Monthly*")+SUMIFS('BSE - Other Index Options'!$L:$L,'BSE - Other Index Options'!$C:$C,$A178,'BSE - Other Index Options'!$B:$B,B$147,'BSE - Other Index Options'!$H:$H,"Monthly*")=0,"",SUMIFS('BSE - SENSEX Index Options'!$L:$L,'BSE - SENSEX Index Options'!$C:$C,$A178,'BSE - SENSEX Index Options'!$B:$B,B$147,'BSE - SENSEX Index Options'!$H:$H,"Monthly*")+SUMIFS('BSE - Other Index Options'!$L:$L,'BSE - Other Index Options'!$C:$C,$A178,'BSE - Other Index Options'!$B:$B,B$147,'BSE - Other Index Options'!$H:$H,"Monthly*"))</f>
        <v>0.98150000000000004</v>
      </c>
      <c r="C178" s="26">
        <f>IF(SUMIFS('BSE - SENSEX Index Options'!$L:$L,'BSE - SENSEX Index Options'!$C:$C,$A178,'BSE - SENSEX Index Options'!$B:$B,C$147,'BSE - SENSEX Index Options'!$H:$H,"Monthly*")+SUMIFS('BSE - Other Index Options'!$L:$L,'BSE - Other Index Options'!$C:$C,$A178,'BSE - Other Index Options'!$B:$B,C$147,'BSE - Other Index Options'!$H:$H,"Monthly*")=0,"",SUMIFS('BSE - SENSEX Index Options'!$L:$L,'BSE - SENSEX Index Options'!$C:$C,$A178,'BSE - SENSEX Index Options'!$B:$B,C$147,'BSE - SENSEX Index Options'!$H:$H,"Monthly*")+SUMIFS('BSE - Other Index Options'!$L:$L,'BSE - Other Index Options'!$C:$C,$A178,'BSE - Other Index Options'!$B:$B,C$147,'BSE - Other Index Options'!$H:$H,"Monthly*"))</f>
        <v>0.65310000000000001</v>
      </c>
      <c r="D178" s="26">
        <f>IF(SUMIFS('BSE - SENSEX Index Options'!$L:$L,'BSE - SENSEX Index Options'!$C:$C,$A178,'BSE - SENSEX Index Options'!$B:$B,D$147,'BSE - SENSEX Index Options'!$H:$H,"Monthly*")+SUMIFS('BSE - Other Index Options'!$L:$L,'BSE - Other Index Options'!$C:$C,$A178,'BSE - Other Index Options'!$B:$B,D$147,'BSE - Other Index Options'!$H:$H,"Monthly*")=0,"",SUMIFS('BSE - SENSEX Index Options'!$L:$L,'BSE - SENSEX Index Options'!$C:$C,$A178,'BSE - SENSEX Index Options'!$B:$B,D$147,'BSE - SENSEX Index Options'!$H:$H,"Monthly*")+SUMIFS('BSE - Other Index Options'!$L:$L,'BSE - Other Index Options'!$C:$C,$A178,'BSE - Other Index Options'!$B:$B,D$147,'BSE - Other Index Options'!$H:$H,"Monthly*"))</f>
        <v>0.99380000000000002</v>
      </c>
      <c r="E178" s="26">
        <f>IF(SUMIFS('BSE - SENSEX Index Options'!$L:$L,'BSE - SENSEX Index Options'!$C:$C,$A178,'BSE - SENSEX Index Options'!$B:$B,E$147,'BSE - SENSEX Index Options'!$H:$H,"Monthly*")+SUMIFS('BSE - Other Index Options'!$L:$L,'BSE - Other Index Options'!$C:$C,$A178,'BSE - Other Index Options'!$B:$B,E$147,'BSE - Other Index Options'!$H:$H,"Monthly*")=0,"",SUMIFS('BSE - SENSEX Index Options'!$L:$L,'BSE - SENSEX Index Options'!$C:$C,$A178,'BSE - SENSEX Index Options'!$B:$B,E$147,'BSE - SENSEX Index Options'!$H:$H,"Monthly*")+SUMIFS('BSE - Other Index Options'!$L:$L,'BSE - Other Index Options'!$C:$C,$A178,'BSE - Other Index Options'!$B:$B,E$147,'BSE - Other Index Options'!$H:$H,"Monthly*"))</f>
        <v>1.5614999999999999</v>
      </c>
      <c r="F178" s="26">
        <f>IF(SUMIFS('BSE - SENSEX Index Options'!$L:$L,'BSE - SENSEX Index Options'!$C:$C,$A178,'BSE - SENSEX Index Options'!$B:$B,F$147,'BSE - SENSEX Index Options'!$H:$H,"Monthly*")+SUMIFS('BSE - Other Index Options'!$L:$L,'BSE - Other Index Options'!$C:$C,$A178,'BSE - Other Index Options'!$B:$B,F$147,'BSE - Other Index Options'!$H:$H,"Monthly*")=0,"",SUMIFS('BSE - SENSEX Index Options'!$L:$L,'BSE - SENSEX Index Options'!$C:$C,$A178,'BSE - SENSEX Index Options'!$B:$B,F$147,'BSE - SENSEX Index Options'!$H:$H,"Monthly*")+SUMIFS('BSE - Other Index Options'!$L:$L,'BSE - Other Index Options'!$C:$C,$A178,'BSE - Other Index Options'!$B:$B,F$147,'BSE - Other Index Options'!$H:$H,"Monthly*"))</f>
        <v>2.6996000000000002</v>
      </c>
      <c r="G178" s="26" t="str">
        <f>IF(SUMIFS('BSE - SENSEX Index Options'!$L:$L,'BSE - SENSEX Index Options'!$C:$C,$A178,'BSE - SENSEX Index Options'!$B:$B,G$147,'BSE - SENSEX Index Options'!$H:$H,"Monthly*")+SUMIFS('BSE - Other Index Options'!$L:$L,'BSE - Other Index Options'!$C:$C,$A178,'BSE - Other Index Options'!$B:$B,G$147,'BSE - Other Index Options'!$H:$H,"Monthly*")=0,"",SUMIFS('BSE - SENSEX Index Options'!$L:$L,'BSE - SENSEX Index Options'!$C:$C,$A178,'BSE - SENSEX Index Options'!$B:$B,G$147,'BSE - SENSEX Index Options'!$H:$H,"Monthly*")+SUMIFS('BSE - Other Index Options'!$L:$L,'BSE - Other Index Options'!$C:$C,$A178,'BSE - Other Index Options'!$B:$B,G$147,'BSE - Other Index Options'!$H:$H,"Monthly*"))</f>
        <v/>
      </c>
      <c r="H178" s="26">
        <f t="shared" si="6"/>
        <v>6.8895</v>
      </c>
    </row>
    <row r="179" spans="1:8">
      <c r="A179" t="s">
        <v>57</v>
      </c>
      <c r="B179" s="26">
        <f>IF(SUMIFS('BSE - SENSEX Index Options'!$L:$L,'BSE - SENSEX Index Options'!$C:$C,$A179,'BSE - SENSEX Index Options'!$B:$B,B$147,'BSE - SENSEX Index Options'!$H:$H,"Monthly*")+SUMIFS('BSE - Other Index Options'!$L:$L,'BSE - Other Index Options'!$C:$C,$A179,'BSE - Other Index Options'!$B:$B,B$147,'BSE - Other Index Options'!$H:$H,"Monthly*")=0,"",SUMIFS('BSE - SENSEX Index Options'!$L:$L,'BSE - SENSEX Index Options'!$C:$C,$A179,'BSE - SENSEX Index Options'!$B:$B,B$147,'BSE - SENSEX Index Options'!$H:$H,"Monthly*")+SUMIFS('BSE - Other Index Options'!$L:$L,'BSE - Other Index Options'!$C:$C,$A179,'BSE - Other Index Options'!$B:$B,B$147,'BSE - Other Index Options'!$H:$H,"Monthly*"))</f>
        <v>3.1376999999999997</v>
      </c>
      <c r="C179" s="26">
        <f>IF(SUMIFS('BSE - SENSEX Index Options'!$L:$L,'BSE - SENSEX Index Options'!$C:$C,$A179,'BSE - SENSEX Index Options'!$B:$B,C$147,'BSE - SENSEX Index Options'!$H:$H,"Monthly*")+SUMIFS('BSE - Other Index Options'!$L:$L,'BSE - Other Index Options'!$C:$C,$A179,'BSE - Other Index Options'!$B:$B,C$147,'BSE - Other Index Options'!$H:$H,"Monthly*")=0,"",SUMIFS('BSE - SENSEX Index Options'!$L:$L,'BSE - SENSEX Index Options'!$C:$C,$A179,'BSE - SENSEX Index Options'!$B:$B,C$147,'BSE - SENSEX Index Options'!$H:$H,"Monthly*")+SUMIFS('BSE - Other Index Options'!$L:$L,'BSE - Other Index Options'!$C:$C,$A179,'BSE - Other Index Options'!$B:$B,C$147,'BSE - Other Index Options'!$H:$H,"Monthly*"))</f>
        <v>3.2429000000000001</v>
      </c>
      <c r="D179" s="26">
        <f>IF(SUMIFS('BSE - SENSEX Index Options'!$L:$L,'BSE - SENSEX Index Options'!$C:$C,$A179,'BSE - SENSEX Index Options'!$B:$B,D$147,'BSE - SENSEX Index Options'!$H:$H,"Monthly*")+SUMIFS('BSE - Other Index Options'!$L:$L,'BSE - Other Index Options'!$C:$C,$A179,'BSE - Other Index Options'!$B:$B,D$147,'BSE - Other Index Options'!$H:$H,"Monthly*")=0,"",SUMIFS('BSE - SENSEX Index Options'!$L:$L,'BSE - SENSEX Index Options'!$C:$C,$A179,'BSE - SENSEX Index Options'!$B:$B,D$147,'BSE - SENSEX Index Options'!$H:$H,"Monthly*")+SUMIFS('BSE - Other Index Options'!$L:$L,'BSE - Other Index Options'!$C:$C,$A179,'BSE - Other Index Options'!$B:$B,D$147,'BSE - Other Index Options'!$H:$H,"Monthly*"))</f>
        <v>5.1964999999999995</v>
      </c>
      <c r="E179" s="26">
        <f>IF(SUMIFS('BSE - SENSEX Index Options'!$L:$L,'BSE - SENSEX Index Options'!$C:$C,$A179,'BSE - SENSEX Index Options'!$B:$B,E$147,'BSE - SENSEX Index Options'!$H:$H,"Monthly*")+SUMIFS('BSE - Other Index Options'!$L:$L,'BSE - Other Index Options'!$C:$C,$A179,'BSE - Other Index Options'!$B:$B,E$147,'BSE - Other Index Options'!$H:$H,"Monthly*")=0,"",SUMIFS('BSE - SENSEX Index Options'!$L:$L,'BSE - SENSEX Index Options'!$C:$C,$A179,'BSE - SENSEX Index Options'!$B:$B,E$147,'BSE - SENSEX Index Options'!$H:$H,"Monthly*")+SUMIFS('BSE - Other Index Options'!$L:$L,'BSE - Other Index Options'!$C:$C,$A179,'BSE - Other Index Options'!$B:$B,E$147,'BSE - Other Index Options'!$H:$H,"Monthly*"))</f>
        <v>0.25639999999999996</v>
      </c>
      <c r="F179" s="26">
        <f>IF(SUMIFS('BSE - SENSEX Index Options'!$L:$L,'BSE - SENSEX Index Options'!$C:$C,$A179,'BSE - SENSEX Index Options'!$B:$B,F$147,'BSE - SENSEX Index Options'!$H:$H,"Monthly*")+SUMIFS('BSE - Other Index Options'!$L:$L,'BSE - Other Index Options'!$C:$C,$A179,'BSE - Other Index Options'!$B:$B,F$147,'BSE - Other Index Options'!$H:$H,"Monthly*")=0,"",SUMIFS('BSE - SENSEX Index Options'!$L:$L,'BSE - SENSEX Index Options'!$C:$C,$A179,'BSE - SENSEX Index Options'!$B:$B,F$147,'BSE - SENSEX Index Options'!$H:$H,"Monthly*")+SUMIFS('BSE - Other Index Options'!$L:$L,'BSE - Other Index Options'!$C:$C,$A179,'BSE - Other Index Options'!$B:$B,F$147,'BSE - Other Index Options'!$H:$H,"Monthly*"))</f>
        <v>0.58830000000000005</v>
      </c>
      <c r="G179" s="26" t="str">
        <f>IF(SUMIFS('BSE - SENSEX Index Options'!$L:$L,'BSE - SENSEX Index Options'!$C:$C,$A179,'BSE - SENSEX Index Options'!$B:$B,G$147,'BSE - SENSEX Index Options'!$H:$H,"Monthly*")+SUMIFS('BSE - Other Index Options'!$L:$L,'BSE - Other Index Options'!$C:$C,$A179,'BSE - Other Index Options'!$B:$B,G$147,'BSE - Other Index Options'!$H:$H,"Monthly*")=0,"",SUMIFS('BSE - SENSEX Index Options'!$L:$L,'BSE - SENSEX Index Options'!$C:$C,$A179,'BSE - SENSEX Index Options'!$B:$B,G$147,'BSE - SENSEX Index Options'!$H:$H,"Monthly*")+SUMIFS('BSE - Other Index Options'!$L:$L,'BSE - Other Index Options'!$C:$C,$A179,'BSE - Other Index Options'!$B:$B,G$147,'BSE - Other Index Options'!$H:$H,"Monthly*"))</f>
        <v/>
      </c>
      <c r="H179" s="26">
        <f t="shared" si="6"/>
        <v>12.421799999999998</v>
      </c>
    </row>
    <row r="180" spans="1:8">
      <c r="A180" t="s">
        <v>58</v>
      </c>
      <c r="B180" s="26">
        <f>IF(SUMIFS('BSE - SENSEX Index Options'!$L:$L,'BSE - SENSEX Index Options'!$C:$C,$A180,'BSE - SENSEX Index Options'!$B:$B,B$147,'BSE - SENSEX Index Options'!$H:$H,"Monthly*")+SUMIFS('BSE - Other Index Options'!$L:$L,'BSE - Other Index Options'!$C:$C,$A180,'BSE - Other Index Options'!$B:$B,B$147,'BSE - Other Index Options'!$H:$H,"Monthly*")=0,"",SUMIFS('BSE - SENSEX Index Options'!$L:$L,'BSE - SENSEX Index Options'!$C:$C,$A180,'BSE - SENSEX Index Options'!$B:$B,B$147,'BSE - SENSEX Index Options'!$H:$H,"Monthly*")+SUMIFS('BSE - Other Index Options'!$L:$L,'BSE - Other Index Options'!$C:$C,$A180,'BSE - Other Index Options'!$B:$B,B$147,'BSE - Other Index Options'!$H:$H,"Monthly*"))</f>
        <v>0.49169999999999997</v>
      </c>
      <c r="C180" s="26">
        <f>IF(SUMIFS('BSE - SENSEX Index Options'!$L:$L,'BSE - SENSEX Index Options'!$C:$C,$A180,'BSE - SENSEX Index Options'!$B:$B,C$147,'BSE - SENSEX Index Options'!$H:$H,"Monthly*")+SUMIFS('BSE - Other Index Options'!$L:$L,'BSE - Other Index Options'!$C:$C,$A180,'BSE - Other Index Options'!$B:$B,C$147,'BSE - Other Index Options'!$H:$H,"Monthly*")=0,"",SUMIFS('BSE - SENSEX Index Options'!$L:$L,'BSE - SENSEX Index Options'!$C:$C,$A180,'BSE - SENSEX Index Options'!$B:$B,C$147,'BSE - SENSEX Index Options'!$H:$H,"Monthly*")+SUMIFS('BSE - Other Index Options'!$L:$L,'BSE - Other Index Options'!$C:$C,$A180,'BSE - Other Index Options'!$B:$B,C$147,'BSE - Other Index Options'!$H:$H,"Monthly*"))</f>
        <v>0.72250000000000003</v>
      </c>
      <c r="D180" s="26">
        <f>IF(SUMIFS('BSE - SENSEX Index Options'!$L:$L,'BSE - SENSEX Index Options'!$C:$C,$A180,'BSE - SENSEX Index Options'!$B:$B,D$147,'BSE - SENSEX Index Options'!$H:$H,"Monthly*")+SUMIFS('BSE - Other Index Options'!$L:$L,'BSE - Other Index Options'!$C:$C,$A180,'BSE - Other Index Options'!$B:$B,D$147,'BSE - Other Index Options'!$H:$H,"Monthly*")=0,"",SUMIFS('BSE - SENSEX Index Options'!$L:$L,'BSE - SENSEX Index Options'!$C:$C,$A180,'BSE - SENSEX Index Options'!$B:$B,D$147,'BSE - SENSEX Index Options'!$H:$H,"Monthly*")+SUMIFS('BSE - Other Index Options'!$L:$L,'BSE - Other Index Options'!$C:$C,$A180,'BSE - Other Index Options'!$B:$B,D$147,'BSE - Other Index Options'!$H:$H,"Monthly*"))</f>
        <v>11.673300000000001</v>
      </c>
      <c r="E180" s="26" t="str">
        <f>IF(SUMIFS('BSE - SENSEX Index Options'!$L:$L,'BSE - SENSEX Index Options'!$C:$C,$A180,'BSE - SENSEX Index Options'!$B:$B,E$147,'BSE - SENSEX Index Options'!$H:$H,"Monthly*")+SUMIFS('BSE - Other Index Options'!$L:$L,'BSE - Other Index Options'!$C:$C,$A180,'BSE - Other Index Options'!$B:$B,E$147,'BSE - Other Index Options'!$H:$H,"Monthly*")=0,"",SUMIFS('BSE - SENSEX Index Options'!$L:$L,'BSE - SENSEX Index Options'!$C:$C,$A180,'BSE - SENSEX Index Options'!$B:$B,E$147,'BSE - SENSEX Index Options'!$H:$H,"Monthly*")+SUMIFS('BSE - Other Index Options'!$L:$L,'BSE - Other Index Options'!$C:$C,$A180,'BSE - Other Index Options'!$B:$B,E$147,'BSE - Other Index Options'!$H:$H,"Monthly*"))</f>
        <v/>
      </c>
      <c r="F180" s="26">
        <f>IF(SUMIFS('BSE - SENSEX Index Options'!$L:$L,'BSE - SENSEX Index Options'!$C:$C,$A180,'BSE - SENSEX Index Options'!$B:$B,F$147,'BSE - SENSEX Index Options'!$H:$H,"Monthly*")+SUMIFS('BSE - Other Index Options'!$L:$L,'BSE - Other Index Options'!$C:$C,$A180,'BSE - Other Index Options'!$B:$B,F$147,'BSE - Other Index Options'!$H:$H,"Monthly*")=0,"",SUMIFS('BSE - SENSEX Index Options'!$L:$L,'BSE - SENSEX Index Options'!$C:$C,$A180,'BSE - SENSEX Index Options'!$B:$B,F$147,'BSE - SENSEX Index Options'!$H:$H,"Monthly*")+SUMIFS('BSE - Other Index Options'!$L:$L,'BSE - Other Index Options'!$C:$C,$A180,'BSE - Other Index Options'!$B:$B,F$147,'BSE - Other Index Options'!$H:$H,"Monthly*"))</f>
        <v>0.3931</v>
      </c>
      <c r="G180" s="26" t="str">
        <f>IF(SUMIFS('BSE - SENSEX Index Options'!$L:$L,'BSE - SENSEX Index Options'!$C:$C,$A180,'BSE - SENSEX Index Options'!$B:$B,G$147,'BSE - SENSEX Index Options'!$H:$H,"Monthly*")+SUMIFS('BSE - Other Index Options'!$L:$L,'BSE - Other Index Options'!$C:$C,$A180,'BSE - Other Index Options'!$B:$B,G$147,'BSE - Other Index Options'!$H:$H,"Monthly*")=0,"",SUMIFS('BSE - SENSEX Index Options'!$L:$L,'BSE - SENSEX Index Options'!$C:$C,$A180,'BSE - SENSEX Index Options'!$B:$B,G$147,'BSE - SENSEX Index Options'!$H:$H,"Monthly*")+SUMIFS('BSE - Other Index Options'!$L:$L,'BSE - Other Index Options'!$C:$C,$A180,'BSE - Other Index Options'!$B:$B,G$147,'BSE - Other Index Options'!$H:$H,"Monthly*"))</f>
        <v/>
      </c>
      <c r="H180" s="26">
        <f t="shared" ref="H180:H211" si="7">IF(SUM(B180:G180)=0,"",SUM(B180:G180))</f>
        <v>13.280600000000002</v>
      </c>
    </row>
    <row r="181" spans="1:8">
      <c r="A181" t="s">
        <v>59</v>
      </c>
      <c r="B181" s="26">
        <f>IF(SUMIFS('BSE - SENSEX Index Options'!$L:$L,'BSE - SENSEX Index Options'!$C:$C,$A181,'BSE - SENSEX Index Options'!$B:$B,B$147,'BSE - SENSEX Index Options'!$H:$H,"Monthly*")+SUMIFS('BSE - Other Index Options'!$L:$L,'BSE - Other Index Options'!$C:$C,$A181,'BSE - Other Index Options'!$B:$B,B$147,'BSE - Other Index Options'!$H:$H,"Monthly*")=0,"",SUMIFS('BSE - SENSEX Index Options'!$L:$L,'BSE - SENSEX Index Options'!$C:$C,$A181,'BSE - SENSEX Index Options'!$B:$B,B$147,'BSE - SENSEX Index Options'!$H:$H,"Monthly*")+SUMIFS('BSE - Other Index Options'!$L:$L,'BSE - Other Index Options'!$C:$C,$A181,'BSE - Other Index Options'!$B:$B,B$147,'BSE - Other Index Options'!$H:$H,"Monthly*"))</f>
        <v>0.33449999999999996</v>
      </c>
      <c r="C181" s="26" t="str">
        <f>IF(SUMIFS('BSE - SENSEX Index Options'!$L:$L,'BSE - SENSEX Index Options'!$C:$C,$A181,'BSE - SENSEX Index Options'!$B:$B,C$147,'BSE - SENSEX Index Options'!$H:$H,"Monthly*")+SUMIFS('BSE - Other Index Options'!$L:$L,'BSE - Other Index Options'!$C:$C,$A181,'BSE - Other Index Options'!$B:$B,C$147,'BSE - Other Index Options'!$H:$H,"Monthly*")=0,"",SUMIFS('BSE - SENSEX Index Options'!$L:$L,'BSE - SENSEX Index Options'!$C:$C,$A181,'BSE - SENSEX Index Options'!$B:$B,C$147,'BSE - SENSEX Index Options'!$H:$H,"Monthly*")+SUMIFS('BSE - Other Index Options'!$L:$L,'BSE - Other Index Options'!$C:$C,$A181,'BSE - Other Index Options'!$B:$B,C$147,'BSE - Other Index Options'!$H:$H,"Monthly*"))</f>
        <v/>
      </c>
      <c r="D181" s="26" t="str">
        <f>IF(SUMIFS('BSE - SENSEX Index Options'!$L:$L,'BSE - SENSEX Index Options'!$C:$C,$A181,'BSE - SENSEX Index Options'!$B:$B,D$147,'BSE - SENSEX Index Options'!$H:$H,"Monthly*")+SUMIFS('BSE - Other Index Options'!$L:$L,'BSE - Other Index Options'!$C:$C,$A181,'BSE - Other Index Options'!$B:$B,D$147,'BSE - Other Index Options'!$H:$H,"Monthly*")=0,"",SUMIFS('BSE - SENSEX Index Options'!$L:$L,'BSE - SENSEX Index Options'!$C:$C,$A181,'BSE - SENSEX Index Options'!$B:$B,D$147,'BSE - SENSEX Index Options'!$H:$H,"Monthly*")+SUMIFS('BSE - Other Index Options'!$L:$L,'BSE - Other Index Options'!$C:$C,$A181,'BSE - Other Index Options'!$B:$B,D$147,'BSE - Other Index Options'!$H:$H,"Monthly*"))</f>
        <v/>
      </c>
      <c r="E181" s="26" t="str">
        <f>IF(SUMIFS('BSE - SENSEX Index Options'!$L:$L,'BSE - SENSEX Index Options'!$C:$C,$A181,'BSE - SENSEX Index Options'!$B:$B,E$147,'BSE - SENSEX Index Options'!$H:$H,"Monthly*")+SUMIFS('BSE - Other Index Options'!$L:$L,'BSE - Other Index Options'!$C:$C,$A181,'BSE - Other Index Options'!$B:$B,E$147,'BSE - Other Index Options'!$H:$H,"Monthly*")=0,"",SUMIFS('BSE - SENSEX Index Options'!$L:$L,'BSE - SENSEX Index Options'!$C:$C,$A181,'BSE - SENSEX Index Options'!$B:$B,E$147,'BSE - SENSEX Index Options'!$H:$H,"Monthly*")+SUMIFS('BSE - Other Index Options'!$L:$L,'BSE - Other Index Options'!$C:$C,$A181,'BSE - Other Index Options'!$B:$B,E$147,'BSE - Other Index Options'!$H:$H,"Monthly*"))</f>
        <v/>
      </c>
      <c r="F181" s="26" t="str">
        <f>IF(SUMIFS('BSE - SENSEX Index Options'!$L:$L,'BSE - SENSEX Index Options'!$C:$C,$A181,'BSE - SENSEX Index Options'!$B:$B,F$147,'BSE - SENSEX Index Options'!$H:$H,"Monthly*")+SUMIFS('BSE - Other Index Options'!$L:$L,'BSE - Other Index Options'!$C:$C,$A181,'BSE - Other Index Options'!$B:$B,F$147,'BSE - Other Index Options'!$H:$H,"Monthly*")=0,"",SUMIFS('BSE - SENSEX Index Options'!$L:$L,'BSE - SENSEX Index Options'!$C:$C,$A181,'BSE - SENSEX Index Options'!$B:$B,F$147,'BSE - SENSEX Index Options'!$H:$H,"Monthly*")+SUMIFS('BSE - Other Index Options'!$L:$L,'BSE - Other Index Options'!$C:$C,$A181,'BSE - Other Index Options'!$B:$B,F$147,'BSE - Other Index Options'!$H:$H,"Monthly*"))</f>
        <v/>
      </c>
      <c r="G181" s="26" t="str">
        <f>IF(SUMIFS('BSE - SENSEX Index Options'!$L:$L,'BSE - SENSEX Index Options'!$C:$C,$A181,'BSE - SENSEX Index Options'!$B:$B,G$147,'BSE - SENSEX Index Options'!$H:$H,"Monthly*")+SUMIFS('BSE - Other Index Options'!$L:$L,'BSE - Other Index Options'!$C:$C,$A181,'BSE - Other Index Options'!$B:$B,G$147,'BSE - Other Index Options'!$H:$H,"Monthly*")=0,"",SUMIFS('BSE - SENSEX Index Options'!$L:$L,'BSE - SENSEX Index Options'!$C:$C,$A181,'BSE - SENSEX Index Options'!$B:$B,G$147,'BSE - SENSEX Index Options'!$H:$H,"Monthly*")+SUMIFS('BSE - Other Index Options'!$L:$L,'BSE - Other Index Options'!$C:$C,$A181,'BSE - Other Index Options'!$B:$B,G$147,'BSE - Other Index Options'!$H:$H,"Monthly*"))</f>
        <v/>
      </c>
      <c r="H181" s="26">
        <f t="shared" si="7"/>
        <v>0.33449999999999996</v>
      </c>
    </row>
    <row r="182" spans="1:8">
      <c r="A182" t="s">
        <v>60</v>
      </c>
      <c r="B182" s="26">
        <f>IF(SUMIFS('BSE - SENSEX Index Options'!$L:$L,'BSE - SENSEX Index Options'!$C:$C,$A182,'BSE - SENSEX Index Options'!$B:$B,B$147,'BSE - SENSEX Index Options'!$H:$H,"Monthly*")+SUMIFS('BSE - Other Index Options'!$L:$L,'BSE - Other Index Options'!$C:$C,$A182,'BSE - Other Index Options'!$B:$B,B$147,'BSE - Other Index Options'!$H:$H,"Monthly*")=0,"",SUMIFS('BSE - SENSEX Index Options'!$L:$L,'BSE - SENSEX Index Options'!$C:$C,$A182,'BSE - SENSEX Index Options'!$B:$B,B$147,'BSE - SENSEX Index Options'!$H:$H,"Monthly*")+SUMIFS('BSE - Other Index Options'!$L:$L,'BSE - Other Index Options'!$C:$C,$A182,'BSE - Other Index Options'!$B:$B,B$147,'BSE - Other Index Options'!$H:$H,"Monthly*"))</f>
        <v>0.45419999999999994</v>
      </c>
      <c r="C182" s="26">
        <f>IF(SUMIFS('BSE - SENSEX Index Options'!$L:$L,'BSE - SENSEX Index Options'!$C:$C,$A182,'BSE - SENSEX Index Options'!$B:$B,C$147,'BSE - SENSEX Index Options'!$H:$H,"Monthly*")+SUMIFS('BSE - Other Index Options'!$L:$L,'BSE - Other Index Options'!$C:$C,$A182,'BSE - Other Index Options'!$B:$B,C$147,'BSE - Other Index Options'!$H:$H,"Monthly*")=0,"",SUMIFS('BSE - SENSEX Index Options'!$L:$L,'BSE - SENSEX Index Options'!$C:$C,$A182,'BSE - SENSEX Index Options'!$B:$B,C$147,'BSE - SENSEX Index Options'!$H:$H,"Monthly*")+SUMIFS('BSE - Other Index Options'!$L:$L,'BSE - Other Index Options'!$C:$C,$A182,'BSE - Other Index Options'!$B:$B,C$147,'BSE - Other Index Options'!$H:$H,"Monthly*"))</f>
        <v>0.38439999999999996</v>
      </c>
      <c r="D182" s="26">
        <f>IF(SUMIFS('BSE - SENSEX Index Options'!$L:$L,'BSE - SENSEX Index Options'!$C:$C,$A182,'BSE - SENSEX Index Options'!$B:$B,D$147,'BSE - SENSEX Index Options'!$H:$H,"Monthly*")+SUMIFS('BSE - Other Index Options'!$L:$L,'BSE - Other Index Options'!$C:$C,$A182,'BSE - Other Index Options'!$B:$B,D$147,'BSE - Other Index Options'!$H:$H,"Monthly*")=0,"",SUMIFS('BSE - SENSEX Index Options'!$L:$L,'BSE - SENSEX Index Options'!$C:$C,$A182,'BSE - SENSEX Index Options'!$B:$B,D$147,'BSE - SENSEX Index Options'!$H:$H,"Monthly*")+SUMIFS('BSE - Other Index Options'!$L:$L,'BSE - Other Index Options'!$C:$C,$A182,'BSE - Other Index Options'!$B:$B,D$147,'BSE - Other Index Options'!$H:$H,"Monthly*"))</f>
        <v>0.3614</v>
      </c>
      <c r="E182" s="26">
        <f>IF(SUMIFS('BSE - SENSEX Index Options'!$L:$L,'BSE - SENSEX Index Options'!$C:$C,$A182,'BSE - SENSEX Index Options'!$B:$B,E$147,'BSE - SENSEX Index Options'!$H:$H,"Monthly*")+SUMIFS('BSE - Other Index Options'!$L:$L,'BSE - Other Index Options'!$C:$C,$A182,'BSE - Other Index Options'!$B:$B,E$147,'BSE - Other Index Options'!$H:$H,"Monthly*")=0,"",SUMIFS('BSE - SENSEX Index Options'!$L:$L,'BSE - SENSEX Index Options'!$C:$C,$A182,'BSE - SENSEX Index Options'!$B:$B,E$147,'BSE - SENSEX Index Options'!$H:$H,"Monthly*")+SUMIFS('BSE - Other Index Options'!$L:$L,'BSE - Other Index Options'!$C:$C,$A182,'BSE - Other Index Options'!$B:$B,E$147,'BSE - Other Index Options'!$H:$H,"Monthly*"))</f>
        <v>0.45140000000000002</v>
      </c>
      <c r="F182" s="26" t="str">
        <f>IF(SUMIFS('BSE - SENSEX Index Options'!$L:$L,'BSE - SENSEX Index Options'!$C:$C,$A182,'BSE - SENSEX Index Options'!$B:$B,F$147,'BSE - SENSEX Index Options'!$H:$H,"Monthly*")+SUMIFS('BSE - Other Index Options'!$L:$L,'BSE - Other Index Options'!$C:$C,$A182,'BSE - Other Index Options'!$B:$B,F$147,'BSE - Other Index Options'!$H:$H,"Monthly*")=0,"",SUMIFS('BSE - SENSEX Index Options'!$L:$L,'BSE - SENSEX Index Options'!$C:$C,$A182,'BSE - SENSEX Index Options'!$B:$B,F$147,'BSE - SENSEX Index Options'!$H:$H,"Monthly*")+SUMIFS('BSE - Other Index Options'!$L:$L,'BSE - Other Index Options'!$C:$C,$A182,'BSE - Other Index Options'!$B:$B,F$147,'BSE - Other Index Options'!$H:$H,"Monthly*"))</f>
        <v/>
      </c>
      <c r="G182" s="26" t="str">
        <f>IF(SUMIFS('BSE - SENSEX Index Options'!$L:$L,'BSE - SENSEX Index Options'!$C:$C,$A182,'BSE - SENSEX Index Options'!$B:$B,G$147,'BSE - SENSEX Index Options'!$H:$H,"Monthly*")+SUMIFS('BSE - Other Index Options'!$L:$L,'BSE - Other Index Options'!$C:$C,$A182,'BSE - Other Index Options'!$B:$B,G$147,'BSE - Other Index Options'!$H:$H,"Monthly*")=0,"",SUMIFS('BSE - SENSEX Index Options'!$L:$L,'BSE - SENSEX Index Options'!$C:$C,$A182,'BSE - SENSEX Index Options'!$B:$B,G$147,'BSE - SENSEX Index Options'!$H:$H,"Monthly*")+SUMIFS('BSE - Other Index Options'!$L:$L,'BSE - Other Index Options'!$C:$C,$A182,'BSE - Other Index Options'!$B:$B,G$147,'BSE - Other Index Options'!$H:$H,"Monthly*"))</f>
        <v/>
      </c>
      <c r="H182" s="26">
        <f t="shared" si="7"/>
        <v>1.6514</v>
      </c>
    </row>
    <row r="183" spans="1:8">
      <c r="A183" t="s">
        <v>61</v>
      </c>
      <c r="B183" s="26">
        <f>IF(SUMIFS('BSE - SENSEX Index Options'!$L:$L,'BSE - SENSEX Index Options'!$C:$C,$A183,'BSE - SENSEX Index Options'!$B:$B,B$147,'BSE - SENSEX Index Options'!$H:$H,"Monthly*")+SUMIFS('BSE - Other Index Options'!$L:$L,'BSE - Other Index Options'!$C:$C,$A183,'BSE - Other Index Options'!$B:$B,B$147,'BSE - Other Index Options'!$H:$H,"Monthly*")=0,"",SUMIFS('BSE - SENSEX Index Options'!$L:$L,'BSE - SENSEX Index Options'!$C:$C,$A183,'BSE - SENSEX Index Options'!$B:$B,B$147,'BSE - SENSEX Index Options'!$H:$H,"Monthly*")+SUMIFS('BSE - Other Index Options'!$L:$L,'BSE - Other Index Options'!$C:$C,$A183,'BSE - Other Index Options'!$B:$B,B$147,'BSE - Other Index Options'!$H:$H,"Monthly*"))</f>
        <v>0.4083</v>
      </c>
      <c r="C183" s="26" t="str">
        <f>IF(SUMIFS('BSE - SENSEX Index Options'!$L:$L,'BSE - SENSEX Index Options'!$C:$C,$A183,'BSE - SENSEX Index Options'!$B:$B,C$147,'BSE - SENSEX Index Options'!$H:$H,"Monthly*")+SUMIFS('BSE - Other Index Options'!$L:$L,'BSE - Other Index Options'!$C:$C,$A183,'BSE - Other Index Options'!$B:$B,C$147,'BSE - Other Index Options'!$H:$H,"Monthly*")=0,"",SUMIFS('BSE - SENSEX Index Options'!$L:$L,'BSE - SENSEX Index Options'!$C:$C,$A183,'BSE - SENSEX Index Options'!$B:$B,C$147,'BSE - SENSEX Index Options'!$H:$H,"Monthly*")+SUMIFS('BSE - Other Index Options'!$L:$L,'BSE - Other Index Options'!$C:$C,$A183,'BSE - Other Index Options'!$B:$B,C$147,'BSE - Other Index Options'!$H:$H,"Monthly*"))</f>
        <v/>
      </c>
      <c r="D183" s="26">
        <f>IF(SUMIFS('BSE - SENSEX Index Options'!$L:$L,'BSE - SENSEX Index Options'!$C:$C,$A183,'BSE - SENSEX Index Options'!$B:$B,D$147,'BSE - SENSEX Index Options'!$H:$H,"Monthly*")+SUMIFS('BSE - Other Index Options'!$L:$L,'BSE - Other Index Options'!$C:$C,$A183,'BSE - Other Index Options'!$B:$B,D$147,'BSE - Other Index Options'!$H:$H,"Monthly*")=0,"",SUMIFS('BSE - SENSEX Index Options'!$L:$L,'BSE - SENSEX Index Options'!$C:$C,$A183,'BSE - SENSEX Index Options'!$B:$B,D$147,'BSE - SENSEX Index Options'!$H:$H,"Monthly*")+SUMIFS('BSE - Other Index Options'!$L:$L,'BSE - Other Index Options'!$C:$C,$A183,'BSE - Other Index Options'!$B:$B,D$147,'BSE - Other Index Options'!$H:$H,"Monthly*"))</f>
        <v>0.72170000000000001</v>
      </c>
      <c r="E183" s="26">
        <f>IF(SUMIFS('BSE - SENSEX Index Options'!$L:$L,'BSE - SENSEX Index Options'!$C:$C,$A183,'BSE - SENSEX Index Options'!$B:$B,E$147,'BSE - SENSEX Index Options'!$H:$H,"Monthly*")+SUMIFS('BSE - Other Index Options'!$L:$L,'BSE - Other Index Options'!$C:$C,$A183,'BSE - Other Index Options'!$B:$B,E$147,'BSE - Other Index Options'!$H:$H,"Monthly*")=0,"",SUMIFS('BSE - SENSEX Index Options'!$L:$L,'BSE - SENSEX Index Options'!$C:$C,$A183,'BSE - SENSEX Index Options'!$B:$B,E$147,'BSE - SENSEX Index Options'!$H:$H,"Monthly*")+SUMIFS('BSE - Other Index Options'!$L:$L,'BSE - Other Index Options'!$C:$C,$A183,'BSE - Other Index Options'!$B:$B,E$147,'BSE - Other Index Options'!$H:$H,"Monthly*"))</f>
        <v>0.75179999999999991</v>
      </c>
      <c r="F183" s="26">
        <f>IF(SUMIFS('BSE - SENSEX Index Options'!$L:$L,'BSE - SENSEX Index Options'!$C:$C,$A183,'BSE - SENSEX Index Options'!$B:$B,F$147,'BSE - SENSEX Index Options'!$H:$H,"Monthly*")+SUMIFS('BSE - Other Index Options'!$L:$L,'BSE - Other Index Options'!$C:$C,$A183,'BSE - Other Index Options'!$B:$B,F$147,'BSE - Other Index Options'!$H:$H,"Monthly*")=0,"",SUMIFS('BSE - SENSEX Index Options'!$L:$L,'BSE - SENSEX Index Options'!$C:$C,$A183,'BSE - SENSEX Index Options'!$B:$B,F$147,'BSE - SENSEX Index Options'!$H:$H,"Monthly*")+SUMIFS('BSE - Other Index Options'!$L:$L,'BSE - Other Index Options'!$C:$C,$A183,'BSE - Other Index Options'!$B:$B,F$147,'BSE - Other Index Options'!$H:$H,"Monthly*"))</f>
        <v>0.35649999999999998</v>
      </c>
      <c r="G183" s="26" t="str">
        <f>IF(SUMIFS('BSE - SENSEX Index Options'!$L:$L,'BSE - SENSEX Index Options'!$C:$C,$A183,'BSE - SENSEX Index Options'!$B:$B,G$147,'BSE - SENSEX Index Options'!$H:$H,"Monthly*")+SUMIFS('BSE - Other Index Options'!$L:$L,'BSE - Other Index Options'!$C:$C,$A183,'BSE - Other Index Options'!$B:$B,G$147,'BSE - Other Index Options'!$H:$H,"Monthly*")=0,"",SUMIFS('BSE - SENSEX Index Options'!$L:$L,'BSE - SENSEX Index Options'!$C:$C,$A183,'BSE - SENSEX Index Options'!$B:$B,G$147,'BSE - SENSEX Index Options'!$H:$H,"Monthly*")+SUMIFS('BSE - Other Index Options'!$L:$L,'BSE - Other Index Options'!$C:$C,$A183,'BSE - Other Index Options'!$B:$B,G$147,'BSE - Other Index Options'!$H:$H,"Monthly*"))</f>
        <v/>
      </c>
      <c r="H183" s="26">
        <f t="shared" si="7"/>
        <v>2.2382999999999997</v>
      </c>
    </row>
    <row r="184" spans="1:8">
      <c r="A184" t="s">
        <v>62</v>
      </c>
      <c r="B184" s="26">
        <f>IF(SUMIFS('BSE - SENSEX Index Options'!$L:$L,'BSE - SENSEX Index Options'!$C:$C,$A184,'BSE - SENSEX Index Options'!$B:$B,B$147,'BSE - SENSEX Index Options'!$H:$H,"Monthly*")+SUMIFS('BSE - Other Index Options'!$L:$L,'BSE - Other Index Options'!$C:$C,$A184,'BSE - Other Index Options'!$B:$B,B$147,'BSE - Other Index Options'!$H:$H,"Monthly*")=0,"",SUMIFS('BSE - SENSEX Index Options'!$L:$L,'BSE - SENSEX Index Options'!$C:$C,$A184,'BSE - SENSEX Index Options'!$B:$B,B$147,'BSE - SENSEX Index Options'!$H:$H,"Monthly*")+SUMIFS('BSE - Other Index Options'!$L:$L,'BSE - Other Index Options'!$C:$C,$A184,'BSE - Other Index Options'!$B:$B,B$147,'BSE - Other Index Options'!$H:$H,"Monthly*"))</f>
        <v>1.8245</v>
      </c>
      <c r="C184" s="26">
        <f>IF(SUMIFS('BSE - SENSEX Index Options'!$L:$L,'BSE - SENSEX Index Options'!$C:$C,$A184,'BSE - SENSEX Index Options'!$B:$B,C$147,'BSE - SENSEX Index Options'!$H:$H,"Monthly*")+SUMIFS('BSE - Other Index Options'!$L:$L,'BSE - Other Index Options'!$C:$C,$A184,'BSE - Other Index Options'!$B:$B,C$147,'BSE - Other Index Options'!$H:$H,"Monthly*")=0,"",SUMIFS('BSE - SENSEX Index Options'!$L:$L,'BSE - SENSEX Index Options'!$C:$C,$A184,'BSE - SENSEX Index Options'!$B:$B,C$147,'BSE - SENSEX Index Options'!$H:$H,"Monthly*")+SUMIFS('BSE - Other Index Options'!$L:$L,'BSE - Other Index Options'!$C:$C,$A184,'BSE - Other Index Options'!$B:$B,C$147,'BSE - Other Index Options'!$H:$H,"Monthly*"))</f>
        <v>1.774</v>
      </c>
      <c r="D184" s="26">
        <f>IF(SUMIFS('BSE - SENSEX Index Options'!$L:$L,'BSE - SENSEX Index Options'!$C:$C,$A184,'BSE - SENSEX Index Options'!$B:$B,D$147,'BSE - SENSEX Index Options'!$H:$H,"Monthly*")+SUMIFS('BSE - Other Index Options'!$L:$L,'BSE - Other Index Options'!$C:$C,$A184,'BSE - Other Index Options'!$B:$B,D$147,'BSE - Other Index Options'!$H:$H,"Monthly*")=0,"",SUMIFS('BSE - SENSEX Index Options'!$L:$L,'BSE - SENSEX Index Options'!$C:$C,$A184,'BSE - SENSEX Index Options'!$B:$B,D$147,'BSE - SENSEX Index Options'!$H:$H,"Monthly*")+SUMIFS('BSE - Other Index Options'!$L:$L,'BSE - Other Index Options'!$C:$C,$A184,'BSE - Other Index Options'!$B:$B,D$147,'BSE - Other Index Options'!$H:$H,"Monthly*"))</f>
        <v>0.5212</v>
      </c>
      <c r="E184" s="26">
        <f>IF(SUMIFS('BSE - SENSEX Index Options'!$L:$L,'BSE - SENSEX Index Options'!$C:$C,$A184,'BSE - SENSEX Index Options'!$B:$B,E$147,'BSE - SENSEX Index Options'!$H:$H,"Monthly*")+SUMIFS('BSE - Other Index Options'!$L:$L,'BSE - Other Index Options'!$C:$C,$A184,'BSE - Other Index Options'!$B:$B,E$147,'BSE - Other Index Options'!$H:$H,"Monthly*")=0,"",SUMIFS('BSE - SENSEX Index Options'!$L:$L,'BSE - SENSEX Index Options'!$C:$C,$A184,'BSE - SENSEX Index Options'!$B:$B,E$147,'BSE - SENSEX Index Options'!$H:$H,"Monthly*")+SUMIFS('BSE - Other Index Options'!$L:$L,'BSE - Other Index Options'!$C:$C,$A184,'BSE - Other Index Options'!$B:$B,E$147,'BSE - Other Index Options'!$H:$H,"Monthly*"))</f>
        <v>0.7056</v>
      </c>
      <c r="F184" s="26">
        <f>IF(SUMIFS('BSE - SENSEX Index Options'!$L:$L,'BSE - SENSEX Index Options'!$C:$C,$A184,'BSE - SENSEX Index Options'!$B:$B,F$147,'BSE - SENSEX Index Options'!$H:$H,"Monthly*")+SUMIFS('BSE - Other Index Options'!$L:$L,'BSE - Other Index Options'!$C:$C,$A184,'BSE - Other Index Options'!$B:$B,F$147,'BSE - Other Index Options'!$H:$H,"Monthly*")=0,"",SUMIFS('BSE - SENSEX Index Options'!$L:$L,'BSE - SENSEX Index Options'!$C:$C,$A184,'BSE - SENSEX Index Options'!$B:$B,F$147,'BSE - SENSEX Index Options'!$H:$H,"Monthly*")+SUMIFS('BSE - Other Index Options'!$L:$L,'BSE - Other Index Options'!$C:$C,$A184,'BSE - Other Index Options'!$B:$B,F$147,'BSE - Other Index Options'!$H:$H,"Monthly*"))</f>
        <v>0.99929999999999997</v>
      </c>
      <c r="G184" s="26" t="str">
        <f>IF(SUMIFS('BSE - SENSEX Index Options'!$L:$L,'BSE - SENSEX Index Options'!$C:$C,$A184,'BSE - SENSEX Index Options'!$B:$B,G$147,'BSE - SENSEX Index Options'!$H:$H,"Monthly*")+SUMIFS('BSE - Other Index Options'!$L:$L,'BSE - Other Index Options'!$C:$C,$A184,'BSE - Other Index Options'!$B:$B,G$147,'BSE - Other Index Options'!$H:$H,"Monthly*")=0,"",SUMIFS('BSE - SENSEX Index Options'!$L:$L,'BSE - SENSEX Index Options'!$C:$C,$A184,'BSE - SENSEX Index Options'!$B:$B,G$147,'BSE - SENSEX Index Options'!$H:$H,"Monthly*")+SUMIFS('BSE - Other Index Options'!$L:$L,'BSE - Other Index Options'!$C:$C,$A184,'BSE - Other Index Options'!$B:$B,G$147,'BSE - Other Index Options'!$H:$H,"Monthly*"))</f>
        <v/>
      </c>
      <c r="H184" s="26">
        <f t="shared" si="7"/>
        <v>5.8246000000000002</v>
      </c>
    </row>
    <row r="185" spans="1:8">
      <c r="A185" t="s">
        <v>63</v>
      </c>
      <c r="B185" s="26">
        <f>IF(SUMIFS('BSE - SENSEX Index Options'!$L:$L,'BSE - SENSEX Index Options'!$C:$C,$A185,'BSE - SENSEX Index Options'!$B:$B,B$147,'BSE - SENSEX Index Options'!$H:$H,"Monthly*")+SUMIFS('BSE - Other Index Options'!$L:$L,'BSE - Other Index Options'!$C:$C,$A185,'BSE - Other Index Options'!$B:$B,B$147,'BSE - Other Index Options'!$H:$H,"Monthly*")=0,"",SUMIFS('BSE - SENSEX Index Options'!$L:$L,'BSE - SENSEX Index Options'!$C:$C,$A185,'BSE - SENSEX Index Options'!$B:$B,B$147,'BSE - SENSEX Index Options'!$H:$H,"Monthly*")+SUMIFS('BSE - Other Index Options'!$L:$L,'BSE - Other Index Options'!$C:$C,$A185,'BSE - Other Index Options'!$B:$B,B$147,'BSE - Other Index Options'!$H:$H,"Monthly*"))</f>
        <v>0.25019999999999998</v>
      </c>
      <c r="C185" s="26">
        <f>IF(SUMIFS('BSE - SENSEX Index Options'!$L:$L,'BSE - SENSEX Index Options'!$C:$C,$A185,'BSE - SENSEX Index Options'!$B:$B,C$147,'BSE - SENSEX Index Options'!$H:$H,"Monthly*")+SUMIFS('BSE - Other Index Options'!$L:$L,'BSE - Other Index Options'!$C:$C,$A185,'BSE - Other Index Options'!$B:$B,C$147,'BSE - Other Index Options'!$H:$H,"Monthly*")=0,"",SUMIFS('BSE - SENSEX Index Options'!$L:$L,'BSE - SENSEX Index Options'!$C:$C,$A185,'BSE - SENSEX Index Options'!$B:$B,C$147,'BSE - SENSEX Index Options'!$H:$H,"Monthly*")+SUMIFS('BSE - Other Index Options'!$L:$L,'BSE - Other Index Options'!$C:$C,$A185,'BSE - Other Index Options'!$B:$B,C$147,'BSE - Other Index Options'!$H:$H,"Monthly*"))</f>
        <v>0.28010000000000002</v>
      </c>
      <c r="D185" s="26">
        <f>IF(SUMIFS('BSE - SENSEX Index Options'!$L:$L,'BSE - SENSEX Index Options'!$C:$C,$A185,'BSE - SENSEX Index Options'!$B:$B,D$147,'BSE - SENSEX Index Options'!$H:$H,"Monthly*")+SUMIFS('BSE - Other Index Options'!$L:$L,'BSE - Other Index Options'!$C:$C,$A185,'BSE - Other Index Options'!$B:$B,D$147,'BSE - Other Index Options'!$H:$H,"Monthly*")=0,"",SUMIFS('BSE - SENSEX Index Options'!$L:$L,'BSE - SENSEX Index Options'!$C:$C,$A185,'BSE - SENSEX Index Options'!$B:$B,D$147,'BSE - SENSEX Index Options'!$H:$H,"Monthly*")+SUMIFS('BSE - Other Index Options'!$L:$L,'BSE - Other Index Options'!$C:$C,$A185,'BSE - Other Index Options'!$B:$B,D$147,'BSE - Other Index Options'!$H:$H,"Monthly*"))</f>
        <v>4.1463999999999999</v>
      </c>
      <c r="E185" s="26">
        <f>IF(SUMIFS('BSE - SENSEX Index Options'!$L:$L,'BSE - SENSEX Index Options'!$C:$C,$A185,'BSE - SENSEX Index Options'!$B:$B,E$147,'BSE - SENSEX Index Options'!$H:$H,"Monthly*")+SUMIFS('BSE - Other Index Options'!$L:$L,'BSE - Other Index Options'!$C:$C,$A185,'BSE - Other Index Options'!$B:$B,E$147,'BSE - Other Index Options'!$H:$H,"Monthly*")=0,"",SUMIFS('BSE - SENSEX Index Options'!$L:$L,'BSE - SENSEX Index Options'!$C:$C,$A185,'BSE - SENSEX Index Options'!$B:$B,E$147,'BSE - SENSEX Index Options'!$H:$H,"Monthly*")+SUMIFS('BSE - Other Index Options'!$L:$L,'BSE - Other Index Options'!$C:$C,$A185,'BSE - Other Index Options'!$B:$B,E$147,'BSE - Other Index Options'!$H:$H,"Monthly*"))</f>
        <v>12.321399999999999</v>
      </c>
      <c r="F185" s="26">
        <f>IF(SUMIFS('BSE - SENSEX Index Options'!$L:$L,'BSE - SENSEX Index Options'!$C:$C,$A185,'BSE - SENSEX Index Options'!$B:$B,F$147,'BSE - SENSEX Index Options'!$H:$H,"Monthly*")+SUMIFS('BSE - Other Index Options'!$L:$L,'BSE - Other Index Options'!$C:$C,$A185,'BSE - Other Index Options'!$B:$B,F$147,'BSE - Other Index Options'!$H:$H,"Monthly*")=0,"",SUMIFS('BSE - SENSEX Index Options'!$L:$L,'BSE - SENSEX Index Options'!$C:$C,$A185,'BSE - SENSEX Index Options'!$B:$B,F$147,'BSE - SENSEX Index Options'!$H:$H,"Monthly*")+SUMIFS('BSE - Other Index Options'!$L:$L,'BSE - Other Index Options'!$C:$C,$A185,'BSE - Other Index Options'!$B:$B,F$147,'BSE - Other Index Options'!$H:$H,"Monthly*"))</f>
        <v>0.21289999999999998</v>
      </c>
      <c r="G185" s="26" t="str">
        <f>IF(SUMIFS('BSE - SENSEX Index Options'!$L:$L,'BSE - SENSEX Index Options'!$C:$C,$A185,'BSE - SENSEX Index Options'!$B:$B,G$147,'BSE - SENSEX Index Options'!$H:$H,"Monthly*")+SUMIFS('BSE - Other Index Options'!$L:$L,'BSE - Other Index Options'!$C:$C,$A185,'BSE - Other Index Options'!$B:$B,G$147,'BSE - Other Index Options'!$H:$H,"Monthly*")=0,"",SUMIFS('BSE - SENSEX Index Options'!$L:$L,'BSE - SENSEX Index Options'!$C:$C,$A185,'BSE - SENSEX Index Options'!$B:$B,G$147,'BSE - SENSEX Index Options'!$H:$H,"Monthly*")+SUMIFS('BSE - Other Index Options'!$L:$L,'BSE - Other Index Options'!$C:$C,$A185,'BSE - Other Index Options'!$B:$B,G$147,'BSE - Other Index Options'!$H:$H,"Monthly*"))</f>
        <v/>
      </c>
      <c r="H185" s="26">
        <f t="shared" si="7"/>
        <v>17.211000000000002</v>
      </c>
    </row>
    <row r="186" spans="1:8">
      <c r="A186" t="s">
        <v>64</v>
      </c>
      <c r="B186" s="26" t="str">
        <f>IF(SUMIFS('BSE - SENSEX Index Options'!$L:$L,'BSE - SENSEX Index Options'!$C:$C,$A186,'BSE - SENSEX Index Options'!$B:$B,B$147,'BSE - SENSEX Index Options'!$H:$H,"Monthly*")+SUMIFS('BSE - Other Index Options'!$L:$L,'BSE - Other Index Options'!$C:$C,$A186,'BSE - Other Index Options'!$B:$B,B$147,'BSE - Other Index Options'!$H:$H,"Monthly*")=0,"",SUMIFS('BSE - SENSEX Index Options'!$L:$L,'BSE - SENSEX Index Options'!$C:$C,$A186,'BSE - SENSEX Index Options'!$B:$B,B$147,'BSE - SENSEX Index Options'!$H:$H,"Monthly*")+SUMIFS('BSE - Other Index Options'!$L:$L,'BSE - Other Index Options'!$C:$C,$A186,'BSE - Other Index Options'!$B:$B,B$147,'BSE - Other Index Options'!$H:$H,"Monthly*"))</f>
        <v/>
      </c>
      <c r="C186" s="26" t="str">
        <f>IF(SUMIFS('BSE - SENSEX Index Options'!$L:$L,'BSE - SENSEX Index Options'!$C:$C,$A186,'BSE - SENSEX Index Options'!$B:$B,C$147,'BSE - SENSEX Index Options'!$H:$H,"Monthly*")+SUMIFS('BSE - Other Index Options'!$L:$L,'BSE - Other Index Options'!$C:$C,$A186,'BSE - Other Index Options'!$B:$B,C$147,'BSE - Other Index Options'!$H:$H,"Monthly*")=0,"",SUMIFS('BSE - SENSEX Index Options'!$L:$L,'BSE - SENSEX Index Options'!$C:$C,$A186,'BSE - SENSEX Index Options'!$B:$B,C$147,'BSE - SENSEX Index Options'!$H:$H,"Monthly*")+SUMIFS('BSE - Other Index Options'!$L:$L,'BSE - Other Index Options'!$C:$C,$A186,'BSE - Other Index Options'!$B:$B,C$147,'BSE - Other Index Options'!$H:$H,"Monthly*"))</f>
        <v/>
      </c>
      <c r="D186" s="26">
        <f>IF(SUMIFS('BSE - SENSEX Index Options'!$L:$L,'BSE - SENSEX Index Options'!$C:$C,$A186,'BSE - SENSEX Index Options'!$B:$B,D$147,'BSE - SENSEX Index Options'!$H:$H,"Monthly*")+SUMIFS('BSE - Other Index Options'!$L:$L,'BSE - Other Index Options'!$C:$C,$A186,'BSE - Other Index Options'!$B:$B,D$147,'BSE - Other Index Options'!$H:$H,"Monthly*")=0,"",SUMIFS('BSE - SENSEX Index Options'!$L:$L,'BSE - SENSEX Index Options'!$C:$C,$A186,'BSE - SENSEX Index Options'!$B:$B,D$147,'BSE - SENSEX Index Options'!$H:$H,"Monthly*")+SUMIFS('BSE - Other Index Options'!$L:$L,'BSE - Other Index Options'!$C:$C,$A186,'BSE - Other Index Options'!$B:$B,D$147,'BSE - Other Index Options'!$H:$H,"Monthly*"))</f>
        <v>4.2195</v>
      </c>
      <c r="E186" s="26">
        <f>IF(SUMIFS('BSE - SENSEX Index Options'!$L:$L,'BSE - SENSEX Index Options'!$C:$C,$A186,'BSE - SENSEX Index Options'!$B:$B,E$147,'BSE - SENSEX Index Options'!$H:$H,"Monthly*")+SUMIFS('BSE - Other Index Options'!$L:$L,'BSE - Other Index Options'!$C:$C,$A186,'BSE - Other Index Options'!$B:$B,E$147,'BSE - Other Index Options'!$H:$H,"Monthly*")=0,"",SUMIFS('BSE - SENSEX Index Options'!$L:$L,'BSE - SENSEX Index Options'!$C:$C,$A186,'BSE - SENSEX Index Options'!$B:$B,E$147,'BSE - SENSEX Index Options'!$H:$H,"Monthly*")+SUMIFS('BSE - Other Index Options'!$L:$L,'BSE - Other Index Options'!$C:$C,$A186,'BSE - Other Index Options'!$B:$B,E$147,'BSE - Other Index Options'!$H:$H,"Monthly*"))</f>
        <v>12.591100000000001</v>
      </c>
      <c r="F186" s="26" t="str">
        <f>IF(SUMIFS('BSE - SENSEX Index Options'!$L:$L,'BSE - SENSEX Index Options'!$C:$C,$A186,'BSE - SENSEX Index Options'!$B:$B,F$147,'BSE - SENSEX Index Options'!$H:$H,"Monthly*")+SUMIFS('BSE - Other Index Options'!$L:$L,'BSE - Other Index Options'!$C:$C,$A186,'BSE - Other Index Options'!$B:$B,F$147,'BSE - Other Index Options'!$H:$H,"Monthly*")=0,"",SUMIFS('BSE - SENSEX Index Options'!$L:$L,'BSE - SENSEX Index Options'!$C:$C,$A186,'BSE - SENSEX Index Options'!$B:$B,F$147,'BSE - SENSEX Index Options'!$H:$H,"Monthly*")+SUMIFS('BSE - Other Index Options'!$L:$L,'BSE - Other Index Options'!$C:$C,$A186,'BSE - Other Index Options'!$B:$B,F$147,'BSE - Other Index Options'!$H:$H,"Monthly*"))</f>
        <v/>
      </c>
      <c r="G186" s="26" t="str">
        <f>IF(SUMIFS('BSE - SENSEX Index Options'!$L:$L,'BSE - SENSEX Index Options'!$C:$C,$A186,'BSE - SENSEX Index Options'!$B:$B,G$147,'BSE - SENSEX Index Options'!$H:$H,"Monthly*")+SUMIFS('BSE - Other Index Options'!$L:$L,'BSE - Other Index Options'!$C:$C,$A186,'BSE - Other Index Options'!$B:$B,G$147,'BSE - Other Index Options'!$H:$H,"Monthly*")=0,"",SUMIFS('BSE - SENSEX Index Options'!$L:$L,'BSE - SENSEX Index Options'!$C:$C,$A186,'BSE - SENSEX Index Options'!$B:$B,G$147,'BSE - SENSEX Index Options'!$H:$H,"Monthly*")+SUMIFS('BSE - Other Index Options'!$L:$L,'BSE - Other Index Options'!$C:$C,$A186,'BSE - Other Index Options'!$B:$B,G$147,'BSE - Other Index Options'!$H:$H,"Monthly*"))</f>
        <v/>
      </c>
      <c r="H186" s="26">
        <f t="shared" si="7"/>
        <v>16.810600000000001</v>
      </c>
    </row>
    <row r="187" spans="1:8">
      <c r="A187" t="s">
        <v>65</v>
      </c>
      <c r="B187" s="26">
        <f>IF(SUMIFS('BSE - SENSEX Index Options'!$L:$L,'BSE - SENSEX Index Options'!$C:$C,$A187,'BSE - SENSEX Index Options'!$B:$B,B$147,'BSE - SENSEX Index Options'!$H:$H,"Monthly*")+SUMIFS('BSE - Other Index Options'!$L:$L,'BSE - Other Index Options'!$C:$C,$A187,'BSE - Other Index Options'!$B:$B,B$147,'BSE - Other Index Options'!$H:$H,"Monthly*")=0,"",SUMIFS('BSE - SENSEX Index Options'!$L:$L,'BSE - SENSEX Index Options'!$C:$C,$A187,'BSE - SENSEX Index Options'!$B:$B,B$147,'BSE - SENSEX Index Options'!$H:$H,"Monthly*")+SUMIFS('BSE - Other Index Options'!$L:$L,'BSE - Other Index Options'!$C:$C,$A187,'BSE - Other Index Options'!$B:$B,B$147,'BSE - Other Index Options'!$H:$H,"Monthly*"))</f>
        <v>0.3967</v>
      </c>
      <c r="C187" s="26">
        <f>IF(SUMIFS('BSE - SENSEX Index Options'!$L:$L,'BSE - SENSEX Index Options'!$C:$C,$A187,'BSE - SENSEX Index Options'!$B:$B,C$147,'BSE - SENSEX Index Options'!$H:$H,"Monthly*")+SUMIFS('BSE - Other Index Options'!$L:$L,'BSE - Other Index Options'!$C:$C,$A187,'BSE - Other Index Options'!$B:$B,C$147,'BSE - Other Index Options'!$H:$H,"Monthly*")=0,"",SUMIFS('BSE - SENSEX Index Options'!$L:$L,'BSE - SENSEX Index Options'!$C:$C,$A187,'BSE - SENSEX Index Options'!$B:$B,C$147,'BSE - SENSEX Index Options'!$H:$H,"Monthly*")+SUMIFS('BSE - Other Index Options'!$L:$L,'BSE - Other Index Options'!$C:$C,$A187,'BSE - Other Index Options'!$B:$B,C$147,'BSE - Other Index Options'!$H:$H,"Monthly*"))</f>
        <v>0.38170000000000004</v>
      </c>
      <c r="D187" s="26">
        <f>IF(SUMIFS('BSE - SENSEX Index Options'!$L:$L,'BSE - SENSEX Index Options'!$C:$C,$A187,'BSE - SENSEX Index Options'!$B:$B,D$147,'BSE - SENSEX Index Options'!$H:$H,"Monthly*")+SUMIFS('BSE - Other Index Options'!$L:$L,'BSE - Other Index Options'!$C:$C,$A187,'BSE - Other Index Options'!$B:$B,D$147,'BSE - Other Index Options'!$H:$H,"Monthly*")=0,"",SUMIFS('BSE - SENSEX Index Options'!$L:$L,'BSE - SENSEX Index Options'!$C:$C,$A187,'BSE - SENSEX Index Options'!$B:$B,D$147,'BSE - SENSEX Index Options'!$H:$H,"Monthly*")+SUMIFS('BSE - Other Index Options'!$L:$L,'BSE - Other Index Options'!$C:$C,$A187,'BSE - Other Index Options'!$B:$B,D$147,'BSE - Other Index Options'!$H:$H,"Monthly*"))</f>
        <v>0.52089999999999992</v>
      </c>
      <c r="E187" s="26">
        <f>IF(SUMIFS('BSE - SENSEX Index Options'!$L:$L,'BSE - SENSEX Index Options'!$C:$C,$A187,'BSE - SENSEX Index Options'!$B:$B,E$147,'BSE - SENSEX Index Options'!$H:$H,"Monthly*")+SUMIFS('BSE - Other Index Options'!$L:$L,'BSE - Other Index Options'!$C:$C,$A187,'BSE - Other Index Options'!$B:$B,E$147,'BSE - Other Index Options'!$H:$H,"Monthly*")=0,"",SUMIFS('BSE - SENSEX Index Options'!$L:$L,'BSE - SENSEX Index Options'!$C:$C,$A187,'BSE - SENSEX Index Options'!$B:$B,E$147,'BSE - SENSEX Index Options'!$H:$H,"Monthly*")+SUMIFS('BSE - Other Index Options'!$L:$L,'BSE - Other Index Options'!$C:$C,$A187,'BSE - Other Index Options'!$B:$B,E$147,'BSE - Other Index Options'!$H:$H,"Monthly*"))</f>
        <v>0.85460000000000003</v>
      </c>
      <c r="F187" s="26" t="str">
        <f>IF(SUMIFS('BSE - SENSEX Index Options'!$L:$L,'BSE - SENSEX Index Options'!$C:$C,$A187,'BSE - SENSEX Index Options'!$B:$B,F$147,'BSE - SENSEX Index Options'!$H:$H,"Monthly*")+SUMIFS('BSE - Other Index Options'!$L:$L,'BSE - Other Index Options'!$C:$C,$A187,'BSE - Other Index Options'!$B:$B,F$147,'BSE - Other Index Options'!$H:$H,"Monthly*")=0,"",SUMIFS('BSE - SENSEX Index Options'!$L:$L,'BSE - SENSEX Index Options'!$C:$C,$A187,'BSE - SENSEX Index Options'!$B:$B,F$147,'BSE - SENSEX Index Options'!$H:$H,"Monthly*")+SUMIFS('BSE - Other Index Options'!$L:$L,'BSE - Other Index Options'!$C:$C,$A187,'BSE - Other Index Options'!$B:$B,F$147,'BSE - Other Index Options'!$H:$H,"Monthly*"))</f>
        <v/>
      </c>
      <c r="G187" s="26" t="str">
        <f>IF(SUMIFS('BSE - SENSEX Index Options'!$L:$L,'BSE - SENSEX Index Options'!$C:$C,$A187,'BSE - SENSEX Index Options'!$B:$B,G$147,'BSE - SENSEX Index Options'!$H:$H,"Monthly*")+SUMIFS('BSE - Other Index Options'!$L:$L,'BSE - Other Index Options'!$C:$C,$A187,'BSE - Other Index Options'!$B:$B,G$147,'BSE - Other Index Options'!$H:$H,"Monthly*")=0,"",SUMIFS('BSE - SENSEX Index Options'!$L:$L,'BSE - SENSEX Index Options'!$C:$C,$A187,'BSE - SENSEX Index Options'!$B:$B,G$147,'BSE - SENSEX Index Options'!$H:$H,"Monthly*")+SUMIFS('BSE - Other Index Options'!$L:$L,'BSE - Other Index Options'!$C:$C,$A187,'BSE - Other Index Options'!$B:$B,G$147,'BSE - Other Index Options'!$H:$H,"Monthly*"))</f>
        <v/>
      </c>
      <c r="H187" s="26">
        <f t="shared" si="7"/>
        <v>2.1539000000000001</v>
      </c>
    </row>
    <row r="188" spans="1:8">
      <c r="A188" t="s">
        <v>66</v>
      </c>
      <c r="B188" s="26">
        <f>IF(SUMIFS('BSE - SENSEX Index Options'!$L:$L,'BSE - SENSEX Index Options'!$C:$C,$A188,'BSE - SENSEX Index Options'!$B:$B,B$147,'BSE - SENSEX Index Options'!$H:$H,"Monthly*")+SUMIFS('BSE - Other Index Options'!$L:$L,'BSE - Other Index Options'!$C:$C,$A188,'BSE - Other Index Options'!$B:$B,B$147,'BSE - Other Index Options'!$H:$H,"Monthly*")=0,"",SUMIFS('BSE - SENSEX Index Options'!$L:$L,'BSE - SENSEX Index Options'!$C:$C,$A188,'BSE - SENSEX Index Options'!$B:$B,B$147,'BSE - SENSEX Index Options'!$H:$H,"Monthly*")+SUMIFS('BSE - Other Index Options'!$L:$L,'BSE - Other Index Options'!$C:$C,$A188,'BSE - Other Index Options'!$B:$B,B$147,'BSE - Other Index Options'!$H:$H,"Monthly*"))</f>
        <v>0.42050000000000004</v>
      </c>
      <c r="C188" s="26">
        <f>IF(SUMIFS('BSE - SENSEX Index Options'!$L:$L,'BSE - SENSEX Index Options'!$C:$C,$A188,'BSE - SENSEX Index Options'!$B:$B,C$147,'BSE - SENSEX Index Options'!$H:$H,"Monthly*")+SUMIFS('BSE - Other Index Options'!$L:$L,'BSE - Other Index Options'!$C:$C,$A188,'BSE - Other Index Options'!$B:$B,C$147,'BSE - Other Index Options'!$H:$H,"Monthly*")=0,"",SUMIFS('BSE - SENSEX Index Options'!$L:$L,'BSE - SENSEX Index Options'!$C:$C,$A188,'BSE - SENSEX Index Options'!$B:$B,C$147,'BSE - SENSEX Index Options'!$H:$H,"Monthly*")+SUMIFS('BSE - Other Index Options'!$L:$L,'BSE - Other Index Options'!$C:$C,$A188,'BSE - Other Index Options'!$B:$B,C$147,'BSE - Other Index Options'!$H:$H,"Monthly*"))</f>
        <v>0.4798</v>
      </c>
      <c r="D188" s="26">
        <f>IF(SUMIFS('BSE - SENSEX Index Options'!$L:$L,'BSE - SENSEX Index Options'!$C:$C,$A188,'BSE - SENSEX Index Options'!$B:$B,D$147,'BSE - SENSEX Index Options'!$H:$H,"Monthly*")+SUMIFS('BSE - Other Index Options'!$L:$L,'BSE - Other Index Options'!$C:$C,$A188,'BSE - Other Index Options'!$B:$B,D$147,'BSE - Other Index Options'!$H:$H,"Monthly*")=0,"",SUMIFS('BSE - SENSEX Index Options'!$L:$L,'BSE - SENSEX Index Options'!$C:$C,$A188,'BSE - SENSEX Index Options'!$B:$B,D$147,'BSE - SENSEX Index Options'!$H:$H,"Monthly*")+SUMIFS('BSE - Other Index Options'!$L:$L,'BSE - Other Index Options'!$C:$C,$A188,'BSE - Other Index Options'!$B:$B,D$147,'BSE - Other Index Options'!$H:$H,"Monthly*"))</f>
        <v>0.87950000000000006</v>
      </c>
      <c r="E188" s="26">
        <f>IF(SUMIFS('BSE - SENSEX Index Options'!$L:$L,'BSE - SENSEX Index Options'!$C:$C,$A188,'BSE - SENSEX Index Options'!$B:$B,E$147,'BSE - SENSEX Index Options'!$H:$H,"Monthly*")+SUMIFS('BSE - Other Index Options'!$L:$L,'BSE - Other Index Options'!$C:$C,$A188,'BSE - Other Index Options'!$B:$B,E$147,'BSE - Other Index Options'!$H:$H,"Monthly*")=0,"",SUMIFS('BSE - SENSEX Index Options'!$L:$L,'BSE - SENSEX Index Options'!$C:$C,$A188,'BSE - SENSEX Index Options'!$B:$B,E$147,'BSE - SENSEX Index Options'!$H:$H,"Monthly*")+SUMIFS('BSE - Other Index Options'!$L:$L,'BSE - Other Index Options'!$C:$C,$A188,'BSE - Other Index Options'!$B:$B,E$147,'BSE - Other Index Options'!$H:$H,"Monthly*"))</f>
        <v>0.72409999999999997</v>
      </c>
      <c r="F188" s="26">
        <f>IF(SUMIFS('BSE - SENSEX Index Options'!$L:$L,'BSE - SENSEX Index Options'!$C:$C,$A188,'BSE - SENSEX Index Options'!$B:$B,F$147,'BSE - SENSEX Index Options'!$H:$H,"Monthly*")+SUMIFS('BSE - Other Index Options'!$L:$L,'BSE - Other Index Options'!$C:$C,$A188,'BSE - Other Index Options'!$B:$B,F$147,'BSE - Other Index Options'!$H:$H,"Monthly*")=0,"",SUMIFS('BSE - SENSEX Index Options'!$L:$L,'BSE - SENSEX Index Options'!$C:$C,$A188,'BSE - SENSEX Index Options'!$B:$B,F$147,'BSE - SENSEX Index Options'!$H:$H,"Monthly*")+SUMIFS('BSE - Other Index Options'!$L:$L,'BSE - Other Index Options'!$C:$C,$A188,'BSE - Other Index Options'!$B:$B,F$147,'BSE - Other Index Options'!$H:$H,"Monthly*"))</f>
        <v>0.49540000000000001</v>
      </c>
      <c r="G188" s="26" t="str">
        <f>IF(SUMIFS('BSE - SENSEX Index Options'!$L:$L,'BSE - SENSEX Index Options'!$C:$C,$A188,'BSE - SENSEX Index Options'!$B:$B,G$147,'BSE - SENSEX Index Options'!$H:$H,"Monthly*")+SUMIFS('BSE - Other Index Options'!$L:$L,'BSE - Other Index Options'!$C:$C,$A188,'BSE - Other Index Options'!$B:$B,G$147,'BSE - Other Index Options'!$H:$H,"Monthly*")=0,"",SUMIFS('BSE - SENSEX Index Options'!$L:$L,'BSE - SENSEX Index Options'!$C:$C,$A188,'BSE - SENSEX Index Options'!$B:$B,G$147,'BSE - SENSEX Index Options'!$H:$H,"Monthly*")+SUMIFS('BSE - Other Index Options'!$L:$L,'BSE - Other Index Options'!$C:$C,$A188,'BSE - Other Index Options'!$B:$B,G$147,'BSE - Other Index Options'!$H:$H,"Monthly*"))</f>
        <v/>
      </c>
      <c r="H188" s="26">
        <f t="shared" si="7"/>
        <v>2.9993000000000003</v>
      </c>
    </row>
    <row r="189" spans="1:8">
      <c r="A189" t="s">
        <v>67</v>
      </c>
      <c r="B189" s="26">
        <f>IF(SUMIFS('BSE - SENSEX Index Options'!$L:$L,'BSE - SENSEX Index Options'!$C:$C,$A189,'BSE - SENSEX Index Options'!$B:$B,B$147,'BSE - SENSEX Index Options'!$H:$H,"Monthly*")+SUMIFS('BSE - Other Index Options'!$L:$L,'BSE - Other Index Options'!$C:$C,$A189,'BSE - Other Index Options'!$B:$B,B$147,'BSE - Other Index Options'!$H:$H,"Monthly*")=0,"",SUMIFS('BSE - SENSEX Index Options'!$L:$L,'BSE - SENSEX Index Options'!$C:$C,$A189,'BSE - SENSEX Index Options'!$B:$B,B$147,'BSE - SENSEX Index Options'!$H:$H,"Monthly*")+SUMIFS('BSE - Other Index Options'!$L:$L,'BSE - Other Index Options'!$C:$C,$A189,'BSE - Other Index Options'!$B:$B,B$147,'BSE - Other Index Options'!$H:$H,"Monthly*"))</f>
        <v>1.6953</v>
      </c>
      <c r="C189" s="26">
        <f>IF(SUMIFS('BSE - SENSEX Index Options'!$L:$L,'BSE - SENSEX Index Options'!$C:$C,$A189,'BSE - SENSEX Index Options'!$B:$B,C$147,'BSE - SENSEX Index Options'!$H:$H,"Monthly*")+SUMIFS('BSE - Other Index Options'!$L:$L,'BSE - Other Index Options'!$C:$C,$A189,'BSE - Other Index Options'!$B:$B,C$147,'BSE - Other Index Options'!$H:$H,"Monthly*")=0,"",SUMIFS('BSE - SENSEX Index Options'!$L:$L,'BSE - SENSEX Index Options'!$C:$C,$A189,'BSE - SENSEX Index Options'!$B:$B,C$147,'BSE - SENSEX Index Options'!$H:$H,"Monthly*")+SUMIFS('BSE - Other Index Options'!$L:$L,'BSE - Other Index Options'!$C:$C,$A189,'BSE - Other Index Options'!$B:$B,C$147,'BSE - Other Index Options'!$H:$H,"Monthly*"))</f>
        <v>1.9849999999999999</v>
      </c>
      <c r="D189" s="26">
        <f>IF(SUMIFS('BSE - SENSEX Index Options'!$L:$L,'BSE - SENSEX Index Options'!$C:$C,$A189,'BSE - SENSEX Index Options'!$B:$B,D$147,'BSE - SENSEX Index Options'!$H:$H,"Monthly*")+SUMIFS('BSE - Other Index Options'!$L:$L,'BSE - Other Index Options'!$C:$C,$A189,'BSE - Other Index Options'!$B:$B,D$147,'BSE - Other Index Options'!$H:$H,"Monthly*")=0,"",SUMIFS('BSE - SENSEX Index Options'!$L:$L,'BSE - SENSEX Index Options'!$C:$C,$A189,'BSE - SENSEX Index Options'!$B:$B,D$147,'BSE - SENSEX Index Options'!$H:$H,"Monthly*")+SUMIFS('BSE - Other Index Options'!$L:$L,'BSE - Other Index Options'!$C:$C,$A189,'BSE - Other Index Options'!$B:$B,D$147,'BSE - Other Index Options'!$H:$H,"Monthly*"))</f>
        <v>3.4927000000000001</v>
      </c>
      <c r="E189" s="26">
        <f>IF(SUMIFS('BSE - SENSEX Index Options'!$L:$L,'BSE - SENSEX Index Options'!$C:$C,$A189,'BSE - SENSEX Index Options'!$B:$B,E$147,'BSE - SENSEX Index Options'!$H:$H,"Monthly*")+SUMIFS('BSE - Other Index Options'!$L:$L,'BSE - Other Index Options'!$C:$C,$A189,'BSE - Other Index Options'!$B:$B,E$147,'BSE - Other Index Options'!$H:$H,"Monthly*")=0,"",SUMIFS('BSE - SENSEX Index Options'!$L:$L,'BSE - SENSEX Index Options'!$C:$C,$A189,'BSE - SENSEX Index Options'!$B:$B,E$147,'BSE - SENSEX Index Options'!$H:$H,"Monthly*")+SUMIFS('BSE - Other Index Options'!$L:$L,'BSE - Other Index Options'!$C:$C,$A189,'BSE - Other Index Options'!$B:$B,E$147,'BSE - Other Index Options'!$H:$H,"Monthly*"))</f>
        <v>0.18939999999999999</v>
      </c>
      <c r="F189" s="26">
        <f>IF(SUMIFS('BSE - SENSEX Index Options'!$L:$L,'BSE - SENSEX Index Options'!$C:$C,$A189,'BSE - SENSEX Index Options'!$B:$B,F$147,'BSE - SENSEX Index Options'!$H:$H,"Monthly*")+SUMIFS('BSE - Other Index Options'!$L:$L,'BSE - Other Index Options'!$C:$C,$A189,'BSE - Other Index Options'!$B:$B,F$147,'BSE - Other Index Options'!$H:$H,"Monthly*")=0,"",SUMIFS('BSE - SENSEX Index Options'!$L:$L,'BSE - SENSEX Index Options'!$C:$C,$A189,'BSE - SENSEX Index Options'!$B:$B,F$147,'BSE - SENSEX Index Options'!$H:$H,"Monthly*")+SUMIFS('BSE - Other Index Options'!$L:$L,'BSE - Other Index Options'!$C:$C,$A189,'BSE - Other Index Options'!$B:$B,F$147,'BSE - Other Index Options'!$H:$H,"Monthly*"))</f>
        <v>1.0577000000000001</v>
      </c>
      <c r="G189" s="26" t="str">
        <f>IF(SUMIFS('BSE - SENSEX Index Options'!$L:$L,'BSE - SENSEX Index Options'!$C:$C,$A189,'BSE - SENSEX Index Options'!$B:$B,G$147,'BSE - SENSEX Index Options'!$H:$H,"Monthly*")+SUMIFS('BSE - Other Index Options'!$L:$L,'BSE - Other Index Options'!$C:$C,$A189,'BSE - Other Index Options'!$B:$B,G$147,'BSE - Other Index Options'!$H:$H,"Monthly*")=0,"",SUMIFS('BSE - SENSEX Index Options'!$L:$L,'BSE - SENSEX Index Options'!$C:$C,$A189,'BSE - SENSEX Index Options'!$B:$B,G$147,'BSE - SENSEX Index Options'!$H:$H,"Monthly*")+SUMIFS('BSE - Other Index Options'!$L:$L,'BSE - Other Index Options'!$C:$C,$A189,'BSE - Other Index Options'!$B:$B,G$147,'BSE - Other Index Options'!$H:$H,"Monthly*"))</f>
        <v/>
      </c>
      <c r="H189" s="26">
        <f t="shared" si="7"/>
        <v>8.4200999999999997</v>
      </c>
    </row>
    <row r="190" spans="1:8">
      <c r="A190" t="s">
        <v>68</v>
      </c>
      <c r="B190" s="26">
        <f>IF(SUMIFS('BSE - SENSEX Index Options'!$L:$L,'BSE - SENSEX Index Options'!$C:$C,$A190,'BSE - SENSEX Index Options'!$B:$B,B$147,'BSE - SENSEX Index Options'!$H:$H,"Monthly*")+SUMIFS('BSE - Other Index Options'!$L:$L,'BSE - Other Index Options'!$C:$C,$A190,'BSE - Other Index Options'!$B:$B,B$147,'BSE - Other Index Options'!$H:$H,"Monthly*")=0,"",SUMIFS('BSE - SENSEX Index Options'!$L:$L,'BSE - SENSEX Index Options'!$C:$C,$A190,'BSE - SENSEX Index Options'!$B:$B,B$147,'BSE - SENSEX Index Options'!$H:$H,"Monthly*")+SUMIFS('BSE - Other Index Options'!$L:$L,'BSE - Other Index Options'!$C:$C,$A190,'BSE - Other Index Options'!$B:$B,B$147,'BSE - Other Index Options'!$H:$H,"Monthly*"))</f>
        <v>0.33089999999999997</v>
      </c>
      <c r="C190" s="26">
        <f>IF(SUMIFS('BSE - SENSEX Index Options'!$L:$L,'BSE - SENSEX Index Options'!$C:$C,$A190,'BSE - SENSEX Index Options'!$B:$B,C$147,'BSE - SENSEX Index Options'!$H:$H,"Monthly*")+SUMIFS('BSE - Other Index Options'!$L:$L,'BSE - Other Index Options'!$C:$C,$A190,'BSE - Other Index Options'!$B:$B,C$147,'BSE - Other Index Options'!$H:$H,"Monthly*")=0,"",SUMIFS('BSE - SENSEX Index Options'!$L:$L,'BSE - SENSEX Index Options'!$C:$C,$A190,'BSE - SENSEX Index Options'!$B:$B,C$147,'BSE - SENSEX Index Options'!$H:$H,"Monthly*")+SUMIFS('BSE - Other Index Options'!$L:$L,'BSE - Other Index Options'!$C:$C,$A190,'BSE - Other Index Options'!$B:$B,C$147,'BSE - Other Index Options'!$H:$H,"Monthly*"))</f>
        <v>0.74980000000000002</v>
      </c>
      <c r="D190" s="26">
        <f>IF(SUMIFS('BSE - SENSEX Index Options'!$L:$L,'BSE - SENSEX Index Options'!$C:$C,$A190,'BSE - SENSEX Index Options'!$B:$B,D$147,'BSE - SENSEX Index Options'!$H:$H,"Monthly*")+SUMIFS('BSE - Other Index Options'!$L:$L,'BSE - Other Index Options'!$C:$C,$A190,'BSE - Other Index Options'!$B:$B,D$147,'BSE - Other Index Options'!$H:$H,"Monthly*")=0,"",SUMIFS('BSE - SENSEX Index Options'!$L:$L,'BSE - SENSEX Index Options'!$C:$C,$A190,'BSE - SENSEX Index Options'!$B:$B,D$147,'BSE - SENSEX Index Options'!$H:$H,"Monthly*")+SUMIFS('BSE - Other Index Options'!$L:$L,'BSE - Other Index Options'!$C:$C,$A190,'BSE - Other Index Options'!$B:$B,D$147,'BSE - Other Index Options'!$H:$H,"Monthly*"))</f>
        <v>10.725199999999999</v>
      </c>
      <c r="E190" s="26" t="str">
        <f>IF(SUMIFS('BSE - SENSEX Index Options'!$L:$L,'BSE - SENSEX Index Options'!$C:$C,$A190,'BSE - SENSEX Index Options'!$B:$B,E$147,'BSE - SENSEX Index Options'!$H:$H,"Monthly*")+SUMIFS('BSE - Other Index Options'!$L:$L,'BSE - Other Index Options'!$C:$C,$A190,'BSE - Other Index Options'!$B:$B,E$147,'BSE - Other Index Options'!$H:$H,"Monthly*")=0,"",SUMIFS('BSE - SENSEX Index Options'!$L:$L,'BSE - SENSEX Index Options'!$C:$C,$A190,'BSE - SENSEX Index Options'!$B:$B,E$147,'BSE - SENSEX Index Options'!$H:$H,"Monthly*")+SUMIFS('BSE - Other Index Options'!$L:$L,'BSE - Other Index Options'!$C:$C,$A190,'BSE - Other Index Options'!$B:$B,E$147,'BSE - Other Index Options'!$H:$H,"Monthly*"))</f>
        <v/>
      </c>
      <c r="F190" s="26">
        <f>IF(SUMIFS('BSE - SENSEX Index Options'!$L:$L,'BSE - SENSEX Index Options'!$C:$C,$A190,'BSE - SENSEX Index Options'!$B:$B,F$147,'BSE - SENSEX Index Options'!$H:$H,"Monthly*")+SUMIFS('BSE - Other Index Options'!$L:$L,'BSE - Other Index Options'!$C:$C,$A190,'BSE - Other Index Options'!$B:$B,F$147,'BSE - Other Index Options'!$H:$H,"Monthly*")=0,"",SUMIFS('BSE - SENSEX Index Options'!$L:$L,'BSE - SENSEX Index Options'!$C:$C,$A190,'BSE - SENSEX Index Options'!$B:$B,F$147,'BSE - SENSEX Index Options'!$H:$H,"Monthly*")+SUMIFS('BSE - Other Index Options'!$L:$L,'BSE - Other Index Options'!$C:$C,$A190,'BSE - Other Index Options'!$B:$B,F$147,'BSE - Other Index Options'!$H:$H,"Monthly*"))</f>
        <v>0.20019999999999999</v>
      </c>
      <c r="G190" s="26" t="str">
        <f>IF(SUMIFS('BSE - SENSEX Index Options'!$L:$L,'BSE - SENSEX Index Options'!$C:$C,$A190,'BSE - SENSEX Index Options'!$B:$B,G$147,'BSE - SENSEX Index Options'!$H:$H,"Monthly*")+SUMIFS('BSE - Other Index Options'!$L:$L,'BSE - Other Index Options'!$C:$C,$A190,'BSE - Other Index Options'!$B:$B,G$147,'BSE - Other Index Options'!$H:$H,"Monthly*")=0,"",SUMIFS('BSE - SENSEX Index Options'!$L:$L,'BSE - SENSEX Index Options'!$C:$C,$A190,'BSE - SENSEX Index Options'!$B:$B,G$147,'BSE - SENSEX Index Options'!$H:$H,"Monthly*")+SUMIFS('BSE - Other Index Options'!$L:$L,'BSE - Other Index Options'!$C:$C,$A190,'BSE - Other Index Options'!$B:$B,G$147,'BSE - Other Index Options'!$H:$H,"Monthly*"))</f>
        <v/>
      </c>
      <c r="H190" s="26">
        <f t="shared" si="7"/>
        <v>12.0061</v>
      </c>
    </row>
    <row r="191" spans="1:8">
      <c r="A191" t="s">
        <v>69</v>
      </c>
      <c r="B191" s="26" t="str">
        <f>IF(SUMIFS('BSE - SENSEX Index Options'!$L:$L,'BSE - SENSEX Index Options'!$C:$C,$A191,'BSE - SENSEX Index Options'!$B:$B,B$147,'BSE - SENSEX Index Options'!$H:$H,"Monthly*")+SUMIFS('BSE - Other Index Options'!$L:$L,'BSE - Other Index Options'!$C:$C,$A191,'BSE - Other Index Options'!$B:$B,B$147,'BSE - Other Index Options'!$H:$H,"Monthly*")=0,"",SUMIFS('BSE - SENSEX Index Options'!$L:$L,'BSE - SENSEX Index Options'!$C:$C,$A191,'BSE - SENSEX Index Options'!$B:$B,B$147,'BSE - SENSEX Index Options'!$H:$H,"Monthly*")+SUMIFS('BSE - Other Index Options'!$L:$L,'BSE - Other Index Options'!$C:$C,$A191,'BSE - Other Index Options'!$B:$B,B$147,'BSE - Other Index Options'!$H:$H,"Monthly*"))</f>
        <v/>
      </c>
      <c r="C191" s="26" t="str">
        <f>IF(SUMIFS('BSE - SENSEX Index Options'!$L:$L,'BSE - SENSEX Index Options'!$C:$C,$A191,'BSE - SENSEX Index Options'!$B:$B,C$147,'BSE - SENSEX Index Options'!$H:$H,"Monthly*")+SUMIFS('BSE - Other Index Options'!$L:$L,'BSE - Other Index Options'!$C:$C,$A191,'BSE - Other Index Options'!$B:$B,C$147,'BSE - Other Index Options'!$H:$H,"Monthly*")=0,"",SUMIFS('BSE - SENSEX Index Options'!$L:$L,'BSE - SENSEX Index Options'!$C:$C,$A191,'BSE - SENSEX Index Options'!$B:$B,C$147,'BSE - SENSEX Index Options'!$H:$H,"Monthly*")+SUMIFS('BSE - Other Index Options'!$L:$L,'BSE - Other Index Options'!$C:$C,$A191,'BSE - Other Index Options'!$B:$B,C$147,'BSE - Other Index Options'!$H:$H,"Monthly*"))</f>
        <v/>
      </c>
      <c r="D191" s="26" t="str">
        <f>IF(SUMIFS('BSE - SENSEX Index Options'!$L:$L,'BSE - SENSEX Index Options'!$C:$C,$A191,'BSE - SENSEX Index Options'!$B:$B,D$147,'BSE - SENSEX Index Options'!$H:$H,"Monthly*")+SUMIFS('BSE - Other Index Options'!$L:$L,'BSE - Other Index Options'!$C:$C,$A191,'BSE - Other Index Options'!$B:$B,D$147,'BSE - Other Index Options'!$H:$H,"Monthly*")=0,"",SUMIFS('BSE - SENSEX Index Options'!$L:$L,'BSE - SENSEX Index Options'!$C:$C,$A191,'BSE - SENSEX Index Options'!$B:$B,D$147,'BSE - SENSEX Index Options'!$H:$H,"Monthly*")+SUMIFS('BSE - Other Index Options'!$L:$L,'BSE - Other Index Options'!$C:$C,$A191,'BSE - Other Index Options'!$B:$B,D$147,'BSE - Other Index Options'!$H:$H,"Monthly*"))</f>
        <v/>
      </c>
      <c r="E191" s="26" t="str">
        <f>IF(SUMIFS('BSE - SENSEX Index Options'!$L:$L,'BSE - SENSEX Index Options'!$C:$C,$A191,'BSE - SENSEX Index Options'!$B:$B,E$147,'BSE - SENSEX Index Options'!$H:$H,"Monthly*")+SUMIFS('BSE - Other Index Options'!$L:$L,'BSE - Other Index Options'!$C:$C,$A191,'BSE - Other Index Options'!$B:$B,E$147,'BSE - Other Index Options'!$H:$H,"Monthly*")=0,"",SUMIFS('BSE - SENSEX Index Options'!$L:$L,'BSE - SENSEX Index Options'!$C:$C,$A191,'BSE - SENSEX Index Options'!$B:$B,E$147,'BSE - SENSEX Index Options'!$H:$H,"Monthly*")+SUMIFS('BSE - Other Index Options'!$L:$L,'BSE - Other Index Options'!$C:$C,$A191,'BSE - Other Index Options'!$B:$B,E$147,'BSE - Other Index Options'!$H:$H,"Monthly*"))</f>
        <v/>
      </c>
      <c r="F191" s="26">
        <f>IF(SUMIFS('BSE - SENSEX Index Options'!$L:$L,'BSE - SENSEX Index Options'!$C:$C,$A191,'BSE - SENSEX Index Options'!$B:$B,F$147,'BSE - SENSEX Index Options'!$H:$H,"Monthly*")+SUMIFS('BSE - Other Index Options'!$L:$L,'BSE - Other Index Options'!$C:$C,$A191,'BSE - Other Index Options'!$B:$B,F$147,'BSE - Other Index Options'!$H:$H,"Monthly*")=0,"",SUMIFS('BSE - SENSEX Index Options'!$L:$L,'BSE - SENSEX Index Options'!$C:$C,$A191,'BSE - SENSEX Index Options'!$B:$B,F$147,'BSE - SENSEX Index Options'!$H:$H,"Monthly*")+SUMIFS('BSE - Other Index Options'!$L:$L,'BSE - Other Index Options'!$C:$C,$A191,'BSE - Other Index Options'!$B:$B,F$147,'BSE - Other Index Options'!$H:$H,"Monthly*"))</f>
        <v>0.57589999999999997</v>
      </c>
      <c r="G191" s="26" t="str">
        <f>IF(SUMIFS('BSE - SENSEX Index Options'!$L:$L,'BSE - SENSEX Index Options'!$C:$C,$A191,'BSE - SENSEX Index Options'!$B:$B,G$147,'BSE - SENSEX Index Options'!$H:$H,"Monthly*")+SUMIFS('BSE - Other Index Options'!$L:$L,'BSE - Other Index Options'!$C:$C,$A191,'BSE - Other Index Options'!$B:$B,G$147,'BSE - Other Index Options'!$H:$H,"Monthly*")=0,"",SUMIFS('BSE - SENSEX Index Options'!$L:$L,'BSE - SENSEX Index Options'!$C:$C,$A191,'BSE - SENSEX Index Options'!$B:$B,G$147,'BSE - SENSEX Index Options'!$H:$H,"Monthly*")+SUMIFS('BSE - Other Index Options'!$L:$L,'BSE - Other Index Options'!$C:$C,$A191,'BSE - Other Index Options'!$B:$B,G$147,'BSE - Other Index Options'!$H:$H,"Monthly*"))</f>
        <v/>
      </c>
      <c r="H191" s="26">
        <f t="shared" si="7"/>
        <v>0.57589999999999997</v>
      </c>
    </row>
    <row r="192" spans="1:8">
      <c r="A192" t="s">
        <v>70</v>
      </c>
      <c r="B192" s="26">
        <f>IF(SUMIFS('BSE - SENSEX Index Options'!$L:$L,'BSE - SENSEX Index Options'!$C:$C,$A192,'BSE - SENSEX Index Options'!$B:$B,B$147,'BSE - SENSEX Index Options'!$H:$H,"Monthly*")+SUMIFS('BSE - Other Index Options'!$L:$L,'BSE - Other Index Options'!$C:$C,$A192,'BSE - Other Index Options'!$B:$B,B$147,'BSE - Other Index Options'!$H:$H,"Monthly*")=0,"",SUMIFS('BSE - SENSEX Index Options'!$L:$L,'BSE - SENSEX Index Options'!$C:$C,$A192,'BSE - SENSEX Index Options'!$B:$B,B$147,'BSE - SENSEX Index Options'!$H:$H,"Monthly*")+SUMIFS('BSE - Other Index Options'!$L:$L,'BSE - Other Index Options'!$C:$C,$A192,'BSE - Other Index Options'!$B:$B,B$147,'BSE - Other Index Options'!$H:$H,"Monthly*"))</f>
        <v>0.27710000000000001</v>
      </c>
      <c r="C192" s="26">
        <f>IF(SUMIFS('BSE - SENSEX Index Options'!$L:$L,'BSE - SENSEX Index Options'!$C:$C,$A192,'BSE - SENSEX Index Options'!$B:$B,C$147,'BSE - SENSEX Index Options'!$H:$H,"Monthly*")+SUMIFS('BSE - Other Index Options'!$L:$L,'BSE - Other Index Options'!$C:$C,$A192,'BSE - Other Index Options'!$B:$B,C$147,'BSE - Other Index Options'!$H:$H,"Monthly*")=0,"",SUMIFS('BSE - SENSEX Index Options'!$L:$L,'BSE - SENSEX Index Options'!$C:$C,$A192,'BSE - SENSEX Index Options'!$B:$B,C$147,'BSE - SENSEX Index Options'!$H:$H,"Monthly*")+SUMIFS('BSE - Other Index Options'!$L:$L,'BSE - Other Index Options'!$C:$C,$A192,'BSE - Other Index Options'!$B:$B,C$147,'BSE - Other Index Options'!$H:$H,"Monthly*"))</f>
        <v>0.28710000000000002</v>
      </c>
      <c r="D192" s="26">
        <f>IF(SUMIFS('BSE - SENSEX Index Options'!$L:$L,'BSE - SENSEX Index Options'!$C:$C,$A192,'BSE - SENSEX Index Options'!$B:$B,D$147,'BSE - SENSEX Index Options'!$H:$H,"Monthly*")+SUMIFS('BSE - Other Index Options'!$L:$L,'BSE - Other Index Options'!$C:$C,$A192,'BSE - Other Index Options'!$B:$B,D$147,'BSE - Other Index Options'!$H:$H,"Monthly*")=0,"",SUMIFS('BSE - SENSEX Index Options'!$L:$L,'BSE - SENSEX Index Options'!$C:$C,$A192,'BSE - SENSEX Index Options'!$B:$B,D$147,'BSE - SENSEX Index Options'!$H:$H,"Monthly*")+SUMIFS('BSE - Other Index Options'!$L:$L,'BSE - Other Index Options'!$C:$C,$A192,'BSE - Other Index Options'!$B:$B,D$147,'BSE - Other Index Options'!$H:$H,"Monthly*"))</f>
        <v>0.83879999999999999</v>
      </c>
      <c r="E192" s="26">
        <f>IF(SUMIFS('BSE - SENSEX Index Options'!$L:$L,'BSE - SENSEX Index Options'!$C:$C,$A192,'BSE - SENSEX Index Options'!$B:$B,E$147,'BSE - SENSEX Index Options'!$H:$H,"Monthly*")+SUMIFS('BSE - Other Index Options'!$L:$L,'BSE - Other Index Options'!$C:$C,$A192,'BSE - Other Index Options'!$B:$B,E$147,'BSE - Other Index Options'!$H:$H,"Monthly*")=0,"",SUMIFS('BSE - SENSEX Index Options'!$L:$L,'BSE - SENSEX Index Options'!$C:$C,$A192,'BSE - SENSEX Index Options'!$B:$B,E$147,'BSE - SENSEX Index Options'!$H:$H,"Monthly*")+SUMIFS('BSE - Other Index Options'!$L:$L,'BSE - Other Index Options'!$C:$C,$A192,'BSE - Other Index Options'!$B:$B,E$147,'BSE - Other Index Options'!$H:$H,"Monthly*"))</f>
        <v>0.7135999999999999</v>
      </c>
      <c r="F192" s="26">
        <f>IF(SUMIFS('BSE - SENSEX Index Options'!$L:$L,'BSE - SENSEX Index Options'!$C:$C,$A192,'BSE - SENSEX Index Options'!$B:$B,F$147,'BSE - SENSEX Index Options'!$H:$H,"Monthly*")+SUMIFS('BSE - Other Index Options'!$L:$L,'BSE - Other Index Options'!$C:$C,$A192,'BSE - Other Index Options'!$B:$B,F$147,'BSE - Other Index Options'!$H:$H,"Monthly*")=0,"",SUMIFS('BSE - SENSEX Index Options'!$L:$L,'BSE - SENSEX Index Options'!$C:$C,$A192,'BSE - SENSEX Index Options'!$B:$B,F$147,'BSE - SENSEX Index Options'!$H:$H,"Monthly*")+SUMIFS('BSE - Other Index Options'!$L:$L,'BSE - Other Index Options'!$C:$C,$A192,'BSE - Other Index Options'!$B:$B,F$147,'BSE - Other Index Options'!$H:$H,"Monthly*"))</f>
        <v>0.41579999999999995</v>
      </c>
      <c r="G192" s="26" t="str">
        <f>IF(SUMIFS('BSE - SENSEX Index Options'!$L:$L,'BSE - SENSEX Index Options'!$C:$C,$A192,'BSE - SENSEX Index Options'!$B:$B,G$147,'BSE - SENSEX Index Options'!$H:$H,"Monthly*")+SUMIFS('BSE - Other Index Options'!$L:$L,'BSE - Other Index Options'!$C:$C,$A192,'BSE - Other Index Options'!$B:$B,G$147,'BSE - Other Index Options'!$H:$H,"Monthly*")=0,"",SUMIFS('BSE - SENSEX Index Options'!$L:$L,'BSE - SENSEX Index Options'!$C:$C,$A192,'BSE - SENSEX Index Options'!$B:$B,G$147,'BSE - SENSEX Index Options'!$H:$H,"Monthly*")+SUMIFS('BSE - Other Index Options'!$L:$L,'BSE - Other Index Options'!$C:$C,$A192,'BSE - Other Index Options'!$B:$B,G$147,'BSE - Other Index Options'!$H:$H,"Monthly*"))</f>
        <v/>
      </c>
      <c r="H192" s="26">
        <f t="shared" si="7"/>
        <v>2.5324</v>
      </c>
    </row>
    <row r="193" spans="1:8">
      <c r="A193" t="s">
        <v>71</v>
      </c>
      <c r="B193" s="26">
        <f>IF(SUMIFS('BSE - SENSEX Index Options'!$L:$L,'BSE - SENSEX Index Options'!$C:$C,$A193,'BSE - SENSEX Index Options'!$B:$B,B$147,'BSE - SENSEX Index Options'!$H:$H,"Monthly*")+SUMIFS('BSE - Other Index Options'!$L:$L,'BSE - Other Index Options'!$C:$C,$A193,'BSE - Other Index Options'!$B:$B,B$147,'BSE - Other Index Options'!$H:$H,"Monthly*")=0,"",SUMIFS('BSE - SENSEX Index Options'!$L:$L,'BSE - SENSEX Index Options'!$C:$C,$A193,'BSE - SENSEX Index Options'!$B:$B,B$147,'BSE - SENSEX Index Options'!$H:$H,"Monthly*")+SUMIFS('BSE - Other Index Options'!$L:$L,'BSE - Other Index Options'!$C:$C,$A193,'BSE - Other Index Options'!$B:$B,B$147,'BSE - Other Index Options'!$H:$H,"Monthly*"))</f>
        <v>0.38800000000000007</v>
      </c>
      <c r="C193" s="26">
        <f>IF(SUMIFS('BSE - SENSEX Index Options'!$L:$L,'BSE - SENSEX Index Options'!$C:$C,$A193,'BSE - SENSEX Index Options'!$B:$B,C$147,'BSE - SENSEX Index Options'!$H:$H,"Monthly*")+SUMIFS('BSE - Other Index Options'!$L:$L,'BSE - Other Index Options'!$C:$C,$A193,'BSE - Other Index Options'!$B:$B,C$147,'BSE - Other Index Options'!$H:$H,"Monthly*")=0,"",SUMIFS('BSE - SENSEX Index Options'!$L:$L,'BSE - SENSEX Index Options'!$C:$C,$A193,'BSE - SENSEX Index Options'!$B:$B,C$147,'BSE - SENSEX Index Options'!$H:$H,"Monthly*")+SUMIFS('BSE - Other Index Options'!$L:$L,'BSE - Other Index Options'!$C:$C,$A193,'BSE - Other Index Options'!$B:$B,C$147,'BSE - Other Index Options'!$H:$H,"Monthly*"))</f>
        <v>0.32450000000000001</v>
      </c>
      <c r="D193" s="26">
        <f>IF(SUMIFS('BSE - SENSEX Index Options'!$L:$L,'BSE - SENSEX Index Options'!$C:$C,$A193,'BSE - SENSEX Index Options'!$B:$B,D$147,'BSE - SENSEX Index Options'!$H:$H,"Monthly*")+SUMIFS('BSE - Other Index Options'!$L:$L,'BSE - Other Index Options'!$C:$C,$A193,'BSE - Other Index Options'!$B:$B,D$147,'BSE - Other Index Options'!$H:$H,"Monthly*")=0,"",SUMIFS('BSE - SENSEX Index Options'!$L:$L,'BSE - SENSEX Index Options'!$C:$C,$A193,'BSE - SENSEX Index Options'!$B:$B,D$147,'BSE - SENSEX Index Options'!$H:$H,"Monthly*")+SUMIFS('BSE - Other Index Options'!$L:$L,'BSE - Other Index Options'!$C:$C,$A193,'BSE - Other Index Options'!$B:$B,D$147,'BSE - Other Index Options'!$H:$H,"Monthly*"))</f>
        <v>0.45979999999999999</v>
      </c>
      <c r="E193" s="26">
        <f>IF(SUMIFS('BSE - SENSEX Index Options'!$L:$L,'BSE - SENSEX Index Options'!$C:$C,$A193,'BSE - SENSEX Index Options'!$B:$B,E$147,'BSE - SENSEX Index Options'!$H:$H,"Monthly*")+SUMIFS('BSE - Other Index Options'!$L:$L,'BSE - Other Index Options'!$C:$C,$A193,'BSE - Other Index Options'!$B:$B,E$147,'BSE - Other Index Options'!$H:$H,"Monthly*")=0,"",SUMIFS('BSE - SENSEX Index Options'!$L:$L,'BSE - SENSEX Index Options'!$C:$C,$A193,'BSE - SENSEX Index Options'!$B:$B,E$147,'BSE - SENSEX Index Options'!$H:$H,"Monthly*")+SUMIFS('BSE - Other Index Options'!$L:$L,'BSE - Other Index Options'!$C:$C,$A193,'BSE - Other Index Options'!$B:$B,E$147,'BSE - Other Index Options'!$H:$H,"Monthly*"))</f>
        <v>0.84250000000000003</v>
      </c>
      <c r="F193" s="26">
        <f>IF(SUMIFS('BSE - SENSEX Index Options'!$L:$L,'BSE - SENSEX Index Options'!$C:$C,$A193,'BSE - SENSEX Index Options'!$B:$B,F$147,'BSE - SENSEX Index Options'!$H:$H,"Monthly*")+SUMIFS('BSE - Other Index Options'!$L:$L,'BSE - Other Index Options'!$C:$C,$A193,'BSE - Other Index Options'!$B:$B,F$147,'BSE - Other Index Options'!$H:$H,"Monthly*")=0,"",SUMIFS('BSE - SENSEX Index Options'!$L:$L,'BSE - SENSEX Index Options'!$C:$C,$A193,'BSE - SENSEX Index Options'!$B:$B,F$147,'BSE - SENSEX Index Options'!$H:$H,"Monthly*")+SUMIFS('BSE - Other Index Options'!$L:$L,'BSE - Other Index Options'!$C:$C,$A193,'BSE - Other Index Options'!$B:$B,F$147,'BSE - Other Index Options'!$H:$H,"Monthly*"))</f>
        <v>1.5445</v>
      </c>
      <c r="G193" s="26" t="str">
        <f>IF(SUMIFS('BSE - SENSEX Index Options'!$L:$L,'BSE - SENSEX Index Options'!$C:$C,$A193,'BSE - SENSEX Index Options'!$B:$B,G$147,'BSE - SENSEX Index Options'!$H:$H,"Monthly*")+SUMIFS('BSE - Other Index Options'!$L:$L,'BSE - Other Index Options'!$C:$C,$A193,'BSE - Other Index Options'!$B:$B,G$147,'BSE - Other Index Options'!$H:$H,"Monthly*")=0,"",SUMIFS('BSE - SENSEX Index Options'!$L:$L,'BSE - SENSEX Index Options'!$C:$C,$A193,'BSE - SENSEX Index Options'!$B:$B,G$147,'BSE - SENSEX Index Options'!$H:$H,"Monthly*")+SUMIFS('BSE - Other Index Options'!$L:$L,'BSE - Other Index Options'!$C:$C,$A193,'BSE - Other Index Options'!$B:$B,G$147,'BSE - Other Index Options'!$H:$H,"Monthly*"))</f>
        <v/>
      </c>
      <c r="H193" s="26">
        <f t="shared" si="7"/>
        <v>3.5593000000000004</v>
      </c>
    </row>
    <row r="194" spans="1:8">
      <c r="A194" t="s">
        <v>72</v>
      </c>
      <c r="B194" s="26">
        <f>IF(SUMIFS('BSE - SENSEX Index Options'!$L:$L,'BSE - SENSEX Index Options'!$C:$C,$A194,'BSE - SENSEX Index Options'!$B:$B,B$147,'BSE - SENSEX Index Options'!$H:$H,"Monthly*")+SUMIFS('BSE - Other Index Options'!$L:$L,'BSE - Other Index Options'!$C:$C,$A194,'BSE - Other Index Options'!$B:$B,B$147,'BSE - Other Index Options'!$H:$H,"Monthly*")=0,"",SUMIFS('BSE - SENSEX Index Options'!$L:$L,'BSE - SENSEX Index Options'!$C:$C,$A194,'BSE - SENSEX Index Options'!$B:$B,B$147,'BSE - SENSEX Index Options'!$H:$H,"Monthly*")+SUMIFS('BSE - Other Index Options'!$L:$L,'BSE - Other Index Options'!$C:$C,$A194,'BSE - Other Index Options'!$B:$B,B$147,'BSE - Other Index Options'!$H:$H,"Monthly*"))</f>
        <v>2.0060000000000002</v>
      </c>
      <c r="C194" s="26">
        <f>IF(SUMIFS('BSE - SENSEX Index Options'!$L:$L,'BSE - SENSEX Index Options'!$C:$C,$A194,'BSE - SENSEX Index Options'!$B:$B,C$147,'BSE - SENSEX Index Options'!$H:$H,"Monthly*")+SUMIFS('BSE - Other Index Options'!$L:$L,'BSE - Other Index Options'!$C:$C,$A194,'BSE - Other Index Options'!$B:$B,C$147,'BSE - Other Index Options'!$H:$H,"Monthly*")=0,"",SUMIFS('BSE - SENSEX Index Options'!$L:$L,'BSE - SENSEX Index Options'!$C:$C,$A194,'BSE - SENSEX Index Options'!$B:$B,C$147,'BSE - SENSEX Index Options'!$H:$H,"Monthly*")+SUMIFS('BSE - Other Index Options'!$L:$L,'BSE - Other Index Options'!$C:$C,$A194,'BSE - Other Index Options'!$B:$B,C$147,'BSE - Other Index Options'!$H:$H,"Monthly*"))</f>
        <v>1.6500999999999999</v>
      </c>
      <c r="D194" s="26">
        <f>IF(SUMIFS('BSE - SENSEX Index Options'!$L:$L,'BSE - SENSEX Index Options'!$C:$C,$A194,'BSE - SENSEX Index Options'!$B:$B,D$147,'BSE - SENSEX Index Options'!$H:$H,"Monthly*")+SUMIFS('BSE - Other Index Options'!$L:$L,'BSE - Other Index Options'!$C:$C,$A194,'BSE - Other Index Options'!$B:$B,D$147,'BSE - Other Index Options'!$H:$H,"Monthly*")=0,"",SUMIFS('BSE - SENSEX Index Options'!$L:$L,'BSE - SENSEX Index Options'!$C:$C,$A194,'BSE - SENSEX Index Options'!$B:$B,D$147,'BSE - SENSEX Index Options'!$H:$H,"Monthly*")+SUMIFS('BSE - Other Index Options'!$L:$L,'BSE - Other Index Options'!$C:$C,$A194,'BSE - Other Index Options'!$B:$B,D$147,'BSE - Other Index Options'!$H:$H,"Monthly*"))</f>
        <v>3.1374999999999997</v>
      </c>
      <c r="E194" s="26">
        <f>IF(SUMIFS('BSE - SENSEX Index Options'!$L:$L,'BSE - SENSEX Index Options'!$C:$C,$A194,'BSE - SENSEX Index Options'!$B:$B,E$147,'BSE - SENSEX Index Options'!$H:$H,"Monthly*")+SUMIFS('BSE - Other Index Options'!$L:$L,'BSE - Other Index Options'!$C:$C,$A194,'BSE - Other Index Options'!$B:$B,E$147,'BSE - Other Index Options'!$H:$H,"Monthly*")=0,"",SUMIFS('BSE - SENSEX Index Options'!$L:$L,'BSE - SENSEX Index Options'!$C:$C,$A194,'BSE - SENSEX Index Options'!$B:$B,E$147,'BSE - SENSEX Index Options'!$H:$H,"Monthly*")+SUMIFS('BSE - Other Index Options'!$L:$L,'BSE - Other Index Options'!$C:$C,$A194,'BSE - Other Index Options'!$B:$B,E$147,'BSE - Other Index Options'!$H:$H,"Monthly*"))</f>
        <v>12.214900000000002</v>
      </c>
      <c r="F194" s="26">
        <f>IF(SUMIFS('BSE - SENSEX Index Options'!$L:$L,'BSE - SENSEX Index Options'!$C:$C,$A194,'BSE - SENSEX Index Options'!$B:$B,F$147,'BSE - SENSEX Index Options'!$H:$H,"Monthly*")+SUMIFS('BSE - Other Index Options'!$L:$L,'BSE - Other Index Options'!$C:$C,$A194,'BSE - Other Index Options'!$B:$B,F$147,'BSE - Other Index Options'!$H:$H,"Monthly*")=0,"",SUMIFS('BSE - SENSEX Index Options'!$L:$L,'BSE - SENSEX Index Options'!$C:$C,$A194,'BSE - SENSEX Index Options'!$B:$B,F$147,'BSE - SENSEX Index Options'!$H:$H,"Monthly*")+SUMIFS('BSE - Other Index Options'!$L:$L,'BSE - Other Index Options'!$C:$C,$A194,'BSE - Other Index Options'!$B:$B,F$147,'BSE - Other Index Options'!$H:$H,"Monthly*"))</f>
        <v>0.22839999999999999</v>
      </c>
      <c r="G194" s="26" t="str">
        <f>IF(SUMIFS('BSE - SENSEX Index Options'!$L:$L,'BSE - SENSEX Index Options'!$C:$C,$A194,'BSE - SENSEX Index Options'!$B:$B,G$147,'BSE - SENSEX Index Options'!$H:$H,"Monthly*")+SUMIFS('BSE - Other Index Options'!$L:$L,'BSE - Other Index Options'!$C:$C,$A194,'BSE - Other Index Options'!$B:$B,G$147,'BSE - Other Index Options'!$H:$H,"Monthly*")=0,"",SUMIFS('BSE - SENSEX Index Options'!$L:$L,'BSE - SENSEX Index Options'!$C:$C,$A194,'BSE - SENSEX Index Options'!$B:$B,G$147,'BSE - SENSEX Index Options'!$H:$H,"Monthly*")+SUMIFS('BSE - Other Index Options'!$L:$L,'BSE - Other Index Options'!$C:$C,$A194,'BSE - Other Index Options'!$B:$B,G$147,'BSE - Other Index Options'!$H:$H,"Monthly*"))</f>
        <v/>
      </c>
      <c r="H194" s="26">
        <f t="shared" si="7"/>
        <v>19.236900000000002</v>
      </c>
    </row>
    <row r="195" spans="1:8">
      <c r="A195" t="s">
        <v>73</v>
      </c>
      <c r="B195" s="26">
        <f>IF(SUMIFS('BSE - SENSEX Index Options'!$L:$L,'BSE - SENSEX Index Options'!$C:$C,$A195,'BSE - SENSEX Index Options'!$B:$B,B$147,'BSE - SENSEX Index Options'!$H:$H,"Monthly*")+SUMIFS('BSE - Other Index Options'!$L:$L,'BSE - Other Index Options'!$C:$C,$A195,'BSE - Other Index Options'!$B:$B,B$147,'BSE - Other Index Options'!$H:$H,"Monthly*")=0,"",SUMIFS('BSE - SENSEX Index Options'!$L:$L,'BSE - SENSEX Index Options'!$C:$C,$A195,'BSE - SENSEX Index Options'!$B:$B,B$147,'BSE - SENSEX Index Options'!$H:$H,"Monthly*")+SUMIFS('BSE - Other Index Options'!$L:$L,'BSE - Other Index Options'!$C:$C,$A195,'BSE - Other Index Options'!$B:$B,B$147,'BSE - Other Index Options'!$H:$H,"Monthly*"))</f>
        <v>0.1724</v>
      </c>
      <c r="C195" s="26">
        <f>IF(SUMIFS('BSE - SENSEX Index Options'!$L:$L,'BSE - SENSEX Index Options'!$C:$C,$A195,'BSE - SENSEX Index Options'!$B:$B,C$147,'BSE - SENSEX Index Options'!$H:$H,"Monthly*")+SUMIFS('BSE - Other Index Options'!$L:$L,'BSE - Other Index Options'!$C:$C,$A195,'BSE - Other Index Options'!$B:$B,C$147,'BSE - Other Index Options'!$H:$H,"Monthly*")=0,"",SUMIFS('BSE - SENSEX Index Options'!$L:$L,'BSE - SENSEX Index Options'!$C:$C,$A195,'BSE - SENSEX Index Options'!$B:$B,C$147,'BSE - SENSEX Index Options'!$H:$H,"Monthly*")+SUMIFS('BSE - Other Index Options'!$L:$L,'BSE - Other Index Options'!$C:$C,$A195,'BSE - Other Index Options'!$B:$B,C$147,'BSE - Other Index Options'!$H:$H,"Monthly*"))</f>
        <v>0.34889999999999999</v>
      </c>
      <c r="D195" s="26">
        <f>IF(SUMIFS('BSE - SENSEX Index Options'!$L:$L,'BSE - SENSEX Index Options'!$C:$C,$A195,'BSE - SENSEX Index Options'!$B:$B,D$147,'BSE - SENSEX Index Options'!$H:$H,"Monthly*")+SUMIFS('BSE - Other Index Options'!$L:$L,'BSE - Other Index Options'!$C:$C,$A195,'BSE - Other Index Options'!$B:$B,D$147,'BSE - Other Index Options'!$H:$H,"Monthly*")=0,"",SUMIFS('BSE - SENSEX Index Options'!$L:$L,'BSE - SENSEX Index Options'!$C:$C,$A195,'BSE - SENSEX Index Options'!$B:$B,D$147,'BSE - SENSEX Index Options'!$H:$H,"Monthly*")+SUMIFS('BSE - Other Index Options'!$L:$L,'BSE - Other Index Options'!$C:$C,$A195,'BSE - Other Index Options'!$B:$B,D$147,'BSE - Other Index Options'!$H:$H,"Monthly*"))</f>
        <v>2.8691</v>
      </c>
      <c r="E195" s="26">
        <f>IF(SUMIFS('BSE - SENSEX Index Options'!$L:$L,'BSE - SENSEX Index Options'!$C:$C,$A195,'BSE - SENSEX Index Options'!$B:$B,E$147,'BSE - SENSEX Index Options'!$H:$H,"Monthly*")+SUMIFS('BSE - Other Index Options'!$L:$L,'BSE - Other Index Options'!$C:$C,$A195,'BSE - Other Index Options'!$B:$B,E$147,'BSE - Other Index Options'!$H:$H,"Monthly*")=0,"",SUMIFS('BSE - SENSEX Index Options'!$L:$L,'BSE - SENSEX Index Options'!$C:$C,$A195,'BSE - SENSEX Index Options'!$B:$B,E$147,'BSE - SENSEX Index Options'!$H:$H,"Monthly*")+SUMIFS('BSE - Other Index Options'!$L:$L,'BSE - Other Index Options'!$C:$C,$A195,'BSE - Other Index Options'!$B:$B,E$147,'BSE - Other Index Options'!$H:$H,"Monthly*"))</f>
        <v>11.096499999999999</v>
      </c>
      <c r="F195" s="26" t="str">
        <f>IF(SUMIFS('BSE - SENSEX Index Options'!$L:$L,'BSE - SENSEX Index Options'!$C:$C,$A195,'BSE - SENSEX Index Options'!$B:$B,F$147,'BSE - SENSEX Index Options'!$H:$H,"Monthly*")+SUMIFS('BSE - Other Index Options'!$L:$L,'BSE - Other Index Options'!$C:$C,$A195,'BSE - Other Index Options'!$B:$B,F$147,'BSE - Other Index Options'!$H:$H,"Monthly*")=0,"",SUMIFS('BSE - SENSEX Index Options'!$L:$L,'BSE - SENSEX Index Options'!$C:$C,$A195,'BSE - SENSEX Index Options'!$B:$B,F$147,'BSE - SENSEX Index Options'!$H:$H,"Monthly*")+SUMIFS('BSE - Other Index Options'!$L:$L,'BSE - Other Index Options'!$C:$C,$A195,'BSE - Other Index Options'!$B:$B,F$147,'BSE - Other Index Options'!$H:$H,"Monthly*"))</f>
        <v/>
      </c>
      <c r="G195" s="26" t="str">
        <f>IF(SUMIFS('BSE - SENSEX Index Options'!$L:$L,'BSE - SENSEX Index Options'!$C:$C,$A195,'BSE - SENSEX Index Options'!$B:$B,G$147,'BSE - SENSEX Index Options'!$H:$H,"Monthly*")+SUMIFS('BSE - Other Index Options'!$L:$L,'BSE - Other Index Options'!$C:$C,$A195,'BSE - Other Index Options'!$B:$B,G$147,'BSE - Other Index Options'!$H:$H,"Monthly*")=0,"",SUMIFS('BSE - SENSEX Index Options'!$L:$L,'BSE - SENSEX Index Options'!$C:$C,$A195,'BSE - SENSEX Index Options'!$B:$B,G$147,'BSE - SENSEX Index Options'!$H:$H,"Monthly*")+SUMIFS('BSE - Other Index Options'!$L:$L,'BSE - Other Index Options'!$C:$C,$A195,'BSE - Other Index Options'!$B:$B,G$147,'BSE - Other Index Options'!$H:$H,"Monthly*"))</f>
        <v/>
      </c>
      <c r="H195" s="26">
        <f t="shared" si="7"/>
        <v>14.486899999999999</v>
      </c>
    </row>
    <row r="196" spans="1:8">
      <c r="A196" t="s">
        <v>74</v>
      </c>
      <c r="B196" s="26">
        <f>IF(SUMIFS('BSE - SENSEX Index Options'!$L:$L,'BSE - SENSEX Index Options'!$C:$C,$A196,'BSE - SENSEX Index Options'!$B:$B,B$147,'BSE - SENSEX Index Options'!$H:$H,"Monthly*")+SUMIFS('BSE - Other Index Options'!$L:$L,'BSE - Other Index Options'!$C:$C,$A196,'BSE - Other Index Options'!$B:$B,B$147,'BSE - Other Index Options'!$H:$H,"Monthly*")=0,"",SUMIFS('BSE - SENSEX Index Options'!$L:$L,'BSE - SENSEX Index Options'!$C:$C,$A196,'BSE - SENSEX Index Options'!$B:$B,B$147,'BSE - SENSEX Index Options'!$H:$H,"Monthly*")+SUMIFS('BSE - Other Index Options'!$L:$L,'BSE - Other Index Options'!$C:$C,$A196,'BSE - Other Index Options'!$B:$B,B$147,'BSE - Other Index Options'!$H:$H,"Monthly*"))</f>
        <v>0.78120000000000001</v>
      </c>
      <c r="C196" s="26">
        <f>IF(SUMIFS('BSE - SENSEX Index Options'!$L:$L,'BSE - SENSEX Index Options'!$C:$C,$A196,'BSE - SENSEX Index Options'!$B:$B,C$147,'BSE - SENSEX Index Options'!$H:$H,"Monthly*")+SUMIFS('BSE - Other Index Options'!$L:$L,'BSE - Other Index Options'!$C:$C,$A196,'BSE - Other Index Options'!$B:$B,C$147,'BSE - Other Index Options'!$H:$H,"Monthly*")=0,"",SUMIFS('BSE - SENSEX Index Options'!$L:$L,'BSE - SENSEX Index Options'!$C:$C,$A196,'BSE - SENSEX Index Options'!$B:$B,C$147,'BSE - SENSEX Index Options'!$H:$H,"Monthly*")+SUMIFS('BSE - Other Index Options'!$L:$L,'BSE - Other Index Options'!$C:$C,$A196,'BSE - Other Index Options'!$B:$B,C$147,'BSE - Other Index Options'!$H:$H,"Monthly*"))</f>
        <v>0.1908</v>
      </c>
      <c r="D196" s="26" t="str">
        <f>IF(SUMIFS('BSE - SENSEX Index Options'!$L:$L,'BSE - SENSEX Index Options'!$C:$C,$A196,'BSE - SENSEX Index Options'!$B:$B,D$147,'BSE - SENSEX Index Options'!$H:$H,"Monthly*")+SUMIFS('BSE - Other Index Options'!$L:$L,'BSE - Other Index Options'!$C:$C,$A196,'BSE - Other Index Options'!$B:$B,D$147,'BSE - Other Index Options'!$H:$H,"Monthly*")=0,"",SUMIFS('BSE - SENSEX Index Options'!$L:$L,'BSE - SENSEX Index Options'!$C:$C,$A196,'BSE - SENSEX Index Options'!$B:$B,D$147,'BSE - SENSEX Index Options'!$H:$H,"Monthly*")+SUMIFS('BSE - Other Index Options'!$L:$L,'BSE - Other Index Options'!$C:$C,$A196,'BSE - Other Index Options'!$B:$B,D$147,'BSE - Other Index Options'!$H:$H,"Monthly*"))</f>
        <v/>
      </c>
      <c r="E196" s="26" t="str">
        <f>IF(SUMIFS('BSE - SENSEX Index Options'!$L:$L,'BSE - SENSEX Index Options'!$C:$C,$A196,'BSE - SENSEX Index Options'!$B:$B,E$147,'BSE - SENSEX Index Options'!$H:$H,"Monthly*")+SUMIFS('BSE - Other Index Options'!$L:$L,'BSE - Other Index Options'!$C:$C,$A196,'BSE - Other Index Options'!$B:$B,E$147,'BSE - Other Index Options'!$H:$H,"Monthly*")=0,"",SUMIFS('BSE - SENSEX Index Options'!$L:$L,'BSE - SENSEX Index Options'!$C:$C,$A196,'BSE - SENSEX Index Options'!$B:$B,E$147,'BSE - SENSEX Index Options'!$H:$H,"Monthly*")+SUMIFS('BSE - Other Index Options'!$L:$L,'BSE - Other Index Options'!$C:$C,$A196,'BSE - Other Index Options'!$B:$B,E$147,'BSE - Other Index Options'!$H:$H,"Monthly*"))</f>
        <v/>
      </c>
      <c r="F196" s="26" t="str">
        <f>IF(SUMIFS('BSE - SENSEX Index Options'!$L:$L,'BSE - SENSEX Index Options'!$C:$C,$A196,'BSE - SENSEX Index Options'!$B:$B,F$147,'BSE - SENSEX Index Options'!$H:$H,"Monthly*")+SUMIFS('BSE - Other Index Options'!$L:$L,'BSE - Other Index Options'!$C:$C,$A196,'BSE - Other Index Options'!$B:$B,F$147,'BSE - Other Index Options'!$H:$H,"Monthly*")=0,"",SUMIFS('BSE - SENSEX Index Options'!$L:$L,'BSE - SENSEX Index Options'!$C:$C,$A196,'BSE - SENSEX Index Options'!$B:$B,F$147,'BSE - SENSEX Index Options'!$H:$H,"Monthly*")+SUMIFS('BSE - Other Index Options'!$L:$L,'BSE - Other Index Options'!$C:$C,$A196,'BSE - Other Index Options'!$B:$B,F$147,'BSE - Other Index Options'!$H:$H,"Monthly*"))</f>
        <v/>
      </c>
      <c r="G196" s="26" t="str">
        <f>IF(SUMIFS('BSE - SENSEX Index Options'!$L:$L,'BSE - SENSEX Index Options'!$C:$C,$A196,'BSE - SENSEX Index Options'!$B:$B,G$147,'BSE - SENSEX Index Options'!$H:$H,"Monthly*")+SUMIFS('BSE - Other Index Options'!$L:$L,'BSE - Other Index Options'!$C:$C,$A196,'BSE - Other Index Options'!$B:$B,G$147,'BSE - Other Index Options'!$H:$H,"Monthly*")=0,"",SUMIFS('BSE - SENSEX Index Options'!$L:$L,'BSE - SENSEX Index Options'!$C:$C,$A196,'BSE - SENSEX Index Options'!$B:$B,G$147,'BSE - SENSEX Index Options'!$H:$H,"Monthly*")+SUMIFS('BSE - Other Index Options'!$L:$L,'BSE - Other Index Options'!$C:$C,$A196,'BSE - Other Index Options'!$B:$B,G$147,'BSE - Other Index Options'!$H:$H,"Monthly*"))</f>
        <v/>
      </c>
      <c r="H196" s="26">
        <f t="shared" si="7"/>
        <v>0.97199999999999998</v>
      </c>
    </row>
    <row r="197" spans="1:8">
      <c r="A197" t="s">
        <v>75</v>
      </c>
      <c r="B197" s="26">
        <f>IF(SUMIFS('BSE - SENSEX Index Options'!$L:$L,'BSE - SENSEX Index Options'!$C:$C,$A197,'BSE - SENSEX Index Options'!$B:$B,B$147,'BSE - SENSEX Index Options'!$H:$H,"Monthly*")+SUMIFS('BSE - Other Index Options'!$L:$L,'BSE - Other Index Options'!$C:$C,$A197,'BSE - Other Index Options'!$B:$B,B$147,'BSE - Other Index Options'!$H:$H,"Monthly*")=0,"",SUMIFS('BSE - SENSEX Index Options'!$L:$L,'BSE - SENSEX Index Options'!$C:$C,$A197,'BSE - SENSEX Index Options'!$B:$B,B$147,'BSE - SENSEX Index Options'!$H:$H,"Monthly*")+SUMIFS('BSE - Other Index Options'!$L:$L,'BSE - Other Index Options'!$C:$C,$A197,'BSE - Other Index Options'!$B:$B,B$147,'BSE - Other Index Options'!$H:$H,"Monthly*"))</f>
        <v>0.1774</v>
      </c>
      <c r="C197" s="26">
        <f>IF(SUMIFS('BSE - SENSEX Index Options'!$L:$L,'BSE - SENSEX Index Options'!$C:$C,$A197,'BSE - SENSEX Index Options'!$B:$B,C$147,'BSE - SENSEX Index Options'!$H:$H,"Monthly*")+SUMIFS('BSE - Other Index Options'!$L:$L,'BSE - Other Index Options'!$C:$C,$A197,'BSE - Other Index Options'!$B:$B,C$147,'BSE - Other Index Options'!$H:$H,"Monthly*")=0,"",SUMIFS('BSE - SENSEX Index Options'!$L:$L,'BSE - SENSEX Index Options'!$C:$C,$A197,'BSE - SENSEX Index Options'!$B:$B,C$147,'BSE - SENSEX Index Options'!$H:$H,"Monthly*")+SUMIFS('BSE - Other Index Options'!$L:$L,'BSE - Other Index Options'!$C:$C,$A197,'BSE - Other Index Options'!$B:$B,C$147,'BSE - Other Index Options'!$H:$H,"Monthly*"))</f>
        <v>0.22599999999999998</v>
      </c>
      <c r="D197" s="26">
        <f>IF(SUMIFS('BSE - SENSEX Index Options'!$L:$L,'BSE - SENSEX Index Options'!$C:$C,$A197,'BSE - SENSEX Index Options'!$B:$B,D$147,'BSE - SENSEX Index Options'!$H:$H,"Monthly*")+SUMIFS('BSE - Other Index Options'!$L:$L,'BSE - Other Index Options'!$C:$C,$A197,'BSE - Other Index Options'!$B:$B,D$147,'BSE - Other Index Options'!$H:$H,"Monthly*")=0,"",SUMIFS('BSE - SENSEX Index Options'!$L:$L,'BSE - SENSEX Index Options'!$C:$C,$A197,'BSE - SENSEX Index Options'!$B:$B,D$147,'BSE - SENSEX Index Options'!$H:$H,"Monthly*")+SUMIFS('BSE - Other Index Options'!$L:$L,'BSE - Other Index Options'!$C:$C,$A197,'BSE - Other Index Options'!$B:$B,D$147,'BSE - Other Index Options'!$H:$H,"Monthly*"))</f>
        <v>0.25750000000000001</v>
      </c>
      <c r="E197" s="26">
        <f>IF(SUMIFS('BSE - SENSEX Index Options'!$L:$L,'BSE - SENSEX Index Options'!$C:$C,$A197,'BSE - SENSEX Index Options'!$B:$B,E$147,'BSE - SENSEX Index Options'!$H:$H,"Monthly*")+SUMIFS('BSE - Other Index Options'!$L:$L,'BSE - Other Index Options'!$C:$C,$A197,'BSE - Other Index Options'!$B:$B,E$147,'BSE - Other Index Options'!$H:$H,"Monthly*")=0,"",SUMIFS('BSE - SENSEX Index Options'!$L:$L,'BSE - SENSEX Index Options'!$C:$C,$A197,'BSE - SENSEX Index Options'!$B:$B,E$147,'BSE - SENSEX Index Options'!$H:$H,"Monthly*")+SUMIFS('BSE - Other Index Options'!$L:$L,'BSE - Other Index Options'!$C:$C,$A197,'BSE - Other Index Options'!$B:$B,E$147,'BSE - Other Index Options'!$H:$H,"Monthly*"))</f>
        <v>0.3372</v>
      </c>
      <c r="F197" s="26">
        <f>IF(SUMIFS('BSE - SENSEX Index Options'!$L:$L,'BSE - SENSEX Index Options'!$C:$C,$A197,'BSE - SENSEX Index Options'!$B:$B,F$147,'BSE - SENSEX Index Options'!$H:$H,"Monthly*")+SUMIFS('BSE - Other Index Options'!$L:$L,'BSE - Other Index Options'!$C:$C,$A197,'BSE - Other Index Options'!$B:$B,F$147,'BSE - Other Index Options'!$H:$H,"Monthly*")=0,"",SUMIFS('BSE - SENSEX Index Options'!$L:$L,'BSE - SENSEX Index Options'!$C:$C,$A197,'BSE - SENSEX Index Options'!$B:$B,F$147,'BSE - SENSEX Index Options'!$H:$H,"Monthly*")+SUMIFS('BSE - Other Index Options'!$L:$L,'BSE - Other Index Options'!$C:$C,$A197,'BSE - Other Index Options'!$B:$B,F$147,'BSE - Other Index Options'!$H:$H,"Monthly*"))</f>
        <v>0.27789999999999998</v>
      </c>
      <c r="G197" s="26" t="str">
        <f>IF(SUMIFS('BSE - SENSEX Index Options'!$L:$L,'BSE - SENSEX Index Options'!$C:$C,$A197,'BSE - SENSEX Index Options'!$B:$B,G$147,'BSE - SENSEX Index Options'!$H:$H,"Monthly*")+SUMIFS('BSE - Other Index Options'!$L:$L,'BSE - Other Index Options'!$C:$C,$A197,'BSE - Other Index Options'!$B:$B,G$147,'BSE - Other Index Options'!$H:$H,"Monthly*")=0,"",SUMIFS('BSE - SENSEX Index Options'!$L:$L,'BSE - SENSEX Index Options'!$C:$C,$A197,'BSE - SENSEX Index Options'!$B:$B,G$147,'BSE - SENSEX Index Options'!$H:$H,"Monthly*")+SUMIFS('BSE - Other Index Options'!$L:$L,'BSE - Other Index Options'!$C:$C,$A197,'BSE - Other Index Options'!$B:$B,G$147,'BSE - Other Index Options'!$H:$H,"Monthly*"))</f>
        <v/>
      </c>
      <c r="H197" s="26">
        <f t="shared" si="7"/>
        <v>1.276</v>
      </c>
    </row>
    <row r="198" spans="1:8">
      <c r="A198" t="s">
        <v>76</v>
      </c>
      <c r="B198" s="26">
        <f>IF(SUMIFS('BSE - SENSEX Index Options'!$L:$L,'BSE - SENSEX Index Options'!$C:$C,$A198,'BSE - SENSEX Index Options'!$B:$B,B$147,'BSE - SENSEX Index Options'!$H:$H,"Monthly*")+SUMIFS('BSE - Other Index Options'!$L:$L,'BSE - Other Index Options'!$C:$C,$A198,'BSE - Other Index Options'!$B:$B,B$147,'BSE - Other Index Options'!$H:$H,"Monthly*")=0,"",SUMIFS('BSE - SENSEX Index Options'!$L:$L,'BSE - SENSEX Index Options'!$C:$C,$A198,'BSE - SENSEX Index Options'!$B:$B,B$147,'BSE - SENSEX Index Options'!$H:$H,"Monthly*")+SUMIFS('BSE - Other Index Options'!$L:$L,'BSE - Other Index Options'!$C:$C,$A198,'BSE - Other Index Options'!$B:$B,B$147,'BSE - Other Index Options'!$H:$H,"Monthly*"))</f>
        <v>0.38380000000000003</v>
      </c>
      <c r="C198" s="26">
        <f>IF(SUMIFS('BSE - SENSEX Index Options'!$L:$L,'BSE - SENSEX Index Options'!$C:$C,$A198,'BSE - SENSEX Index Options'!$B:$B,C$147,'BSE - SENSEX Index Options'!$H:$H,"Monthly*")+SUMIFS('BSE - Other Index Options'!$L:$L,'BSE - Other Index Options'!$C:$C,$A198,'BSE - Other Index Options'!$B:$B,C$147,'BSE - Other Index Options'!$H:$H,"Monthly*")=0,"",SUMIFS('BSE - SENSEX Index Options'!$L:$L,'BSE - SENSEX Index Options'!$C:$C,$A198,'BSE - SENSEX Index Options'!$B:$B,C$147,'BSE - SENSEX Index Options'!$H:$H,"Monthly*")+SUMIFS('BSE - Other Index Options'!$L:$L,'BSE - Other Index Options'!$C:$C,$A198,'BSE - Other Index Options'!$B:$B,C$147,'BSE - Other Index Options'!$H:$H,"Monthly*"))</f>
        <v>0.46639999999999998</v>
      </c>
      <c r="D198" s="26">
        <f>IF(SUMIFS('BSE - SENSEX Index Options'!$L:$L,'BSE - SENSEX Index Options'!$C:$C,$A198,'BSE - SENSEX Index Options'!$B:$B,D$147,'BSE - SENSEX Index Options'!$H:$H,"Monthly*")+SUMIFS('BSE - Other Index Options'!$L:$L,'BSE - Other Index Options'!$C:$C,$A198,'BSE - Other Index Options'!$B:$B,D$147,'BSE - Other Index Options'!$H:$H,"Monthly*")=0,"",SUMIFS('BSE - SENSEX Index Options'!$L:$L,'BSE - SENSEX Index Options'!$C:$C,$A198,'BSE - SENSEX Index Options'!$B:$B,D$147,'BSE - SENSEX Index Options'!$H:$H,"Monthly*")+SUMIFS('BSE - Other Index Options'!$L:$L,'BSE - Other Index Options'!$C:$C,$A198,'BSE - Other Index Options'!$B:$B,D$147,'BSE - Other Index Options'!$H:$H,"Monthly*"))</f>
        <v>0.63639999999999997</v>
      </c>
      <c r="E198" s="26">
        <f>IF(SUMIFS('BSE - SENSEX Index Options'!$L:$L,'BSE - SENSEX Index Options'!$C:$C,$A198,'BSE - SENSEX Index Options'!$B:$B,E$147,'BSE - SENSEX Index Options'!$H:$H,"Monthly*")+SUMIFS('BSE - Other Index Options'!$L:$L,'BSE - Other Index Options'!$C:$C,$A198,'BSE - Other Index Options'!$B:$B,E$147,'BSE - Other Index Options'!$H:$H,"Monthly*")=0,"",SUMIFS('BSE - SENSEX Index Options'!$L:$L,'BSE - SENSEX Index Options'!$C:$C,$A198,'BSE - SENSEX Index Options'!$B:$B,E$147,'BSE - SENSEX Index Options'!$H:$H,"Monthly*")+SUMIFS('BSE - Other Index Options'!$L:$L,'BSE - Other Index Options'!$C:$C,$A198,'BSE - Other Index Options'!$B:$B,E$147,'BSE - Other Index Options'!$H:$H,"Monthly*"))</f>
        <v>0.3957</v>
      </c>
      <c r="F198" s="26">
        <f>IF(SUMIFS('BSE - SENSEX Index Options'!$L:$L,'BSE - SENSEX Index Options'!$C:$C,$A198,'BSE - SENSEX Index Options'!$B:$B,F$147,'BSE - SENSEX Index Options'!$H:$H,"Monthly*")+SUMIFS('BSE - Other Index Options'!$L:$L,'BSE - Other Index Options'!$C:$C,$A198,'BSE - Other Index Options'!$B:$B,F$147,'BSE - Other Index Options'!$H:$H,"Monthly*")=0,"",SUMIFS('BSE - SENSEX Index Options'!$L:$L,'BSE - SENSEX Index Options'!$C:$C,$A198,'BSE - SENSEX Index Options'!$B:$B,F$147,'BSE - SENSEX Index Options'!$H:$H,"Monthly*")+SUMIFS('BSE - Other Index Options'!$L:$L,'BSE - Other Index Options'!$C:$C,$A198,'BSE - Other Index Options'!$B:$B,F$147,'BSE - Other Index Options'!$H:$H,"Monthly*"))</f>
        <v>0.34619999999999995</v>
      </c>
      <c r="G198" s="26" t="str">
        <f>IF(SUMIFS('BSE - SENSEX Index Options'!$L:$L,'BSE - SENSEX Index Options'!$C:$C,$A198,'BSE - SENSEX Index Options'!$B:$B,G$147,'BSE - SENSEX Index Options'!$H:$H,"Monthly*")+SUMIFS('BSE - Other Index Options'!$L:$L,'BSE - Other Index Options'!$C:$C,$A198,'BSE - Other Index Options'!$B:$B,G$147,'BSE - Other Index Options'!$H:$H,"Monthly*")=0,"",SUMIFS('BSE - SENSEX Index Options'!$L:$L,'BSE - SENSEX Index Options'!$C:$C,$A198,'BSE - SENSEX Index Options'!$B:$B,G$147,'BSE - SENSEX Index Options'!$H:$H,"Monthly*")+SUMIFS('BSE - Other Index Options'!$L:$L,'BSE - Other Index Options'!$C:$C,$A198,'BSE - Other Index Options'!$B:$B,G$147,'BSE - Other Index Options'!$H:$H,"Monthly*"))</f>
        <v/>
      </c>
      <c r="H198" s="26">
        <f t="shared" si="7"/>
        <v>2.2284999999999999</v>
      </c>
    </row>
    <row r="199" spans="1:8">
      <c r="A199" t="s">
        <v>77</v>
      </c>
      <c r="B199" s="26" t="str">
        <f>IF(SUMIFS('BSE - SENSEX Index Options'!$L:$L,'BSE - SENSEX Index Options'!$C:$C,$A199,'BSE - SENSEX Index Options'!$B:$B,B$147,'BSE - SENSEX Index Options'!$H:$H,"Monthly*")+SUMIFS('BSE - Other Index Options'!$L:$L,'BSE - Other Index Options'!$C:$C,$A199,'BSE - Other Index Options'!$B:$B,B$147,'BSE - Other Index Options'!$H:$H,"Monthly*")=0,"",SUMIFS('BSE - SENSEX Index Options'!$L:$L,'BSE - SENSEX Index Options'!$C:$C,$A199,'BSE - SENSEX Index Options'!$B:$B,B$147,'BSE - SENSEX Index Options'!$H:$H,"Monthly*")+SUMIFS('BSE - Other Index Options'!$L:$L,'BSE - Other Index Options'!$C:$C,$A199,'BSE - Other Index Options'!$B:$B,B$147,'BSE - Other Index Options'!$H:$H,"Monthly*"))</f>
        <v/>
      </c>
      <c r="C199" s="26" t="str">
        <f>IF(SUMIFS('BSE - SENSEX Index Options'!$L:$L,'BSE - SENSEX Index Options'!$C:$C,$A199,'BSE - SENSEX Index Options'!$B:$B,C$147,'BSE - SENSEX Index Options'!$H:$H,"Monthly*")+SUMIFS('BSE - Other Index Options'!$L:$L,'BSE - Other Index Options'!$C:$C,$A199,'BSE - Other Index Options'!$B:$B,C$147,'BSE - Other Index Options'!$H:$H,"Monthly*")=0,"",SUMIFS('BSE - SENSEX Index Options'!$L:$L,'BSE - SENSEX Index Options'!$C:$C,$A199,'BSE - SENSEX Index Options'!$B:$B,C$147,'BSE - SENSEX Index Options'!$H:$H,"Monthly*")+SUMIFS('BSE - Other Index Options'!$L:$L,'BSE - Other Index Options'!$C:$C,$A199,'BSE - Other Index Options'!$B:$B,C$147,'BSE - Other Index Options'!$H:$H,"Monthly*"))</f>
        <v/>
      </c>
      <c r="D199" s="26">
        <f>IF(SUMIFS('BSE - SENSEX Index Options'!$L:$L,'BSE - SENSEX Index Options'!$C:$C,$A199,'BSE - SENSEX Index Options'!$B:$B,D$147,'BSE - SENSEX Index Options'!$H:$H,"Monthly*")+SUMIFS('BSE - Other Index Options'!$L:$L,'BSE - Other Index Options'!$C:$C,$A199,'BSE - Other Index Options'!$B:$B,D$147,'BSE - Other Index Options'!$H:$H,"Monthly*")=0,"",SUMIFS('BSE - SENSEX Index Options'!$L:$L,'BSE - SENSEX Index Options'!$C:$C,$A199,'BSE - SENSEX Index Options'!$B:$B,D$147,'BSE - SENSEX Index Options'!$H:$H,"Monthly*")+SUMIFS('BSE - Other Index Options'!$L:$L,'BSE - Other Index Options'!$C:$C,$A199,'BSE - Other Index Options'!$B:$B,D$147,'BSE - Other Index Options'!$H:$H,"Monthly*"))</f>
        <v>0.46949999999999997</v>
      </c>
      <c r="E199" s="26">
        <f>IF(SUMIFS('BSE - SENSEX Index Options'!$L:$L,'BSE - SENSEX Index Options'!$C:$C,$A199,'BSE - SENSEX Index Options'!$B:$B,E$147,'BSE - SENSEX Index Options'!$H:$H,"Monthly*")+SUMIFS('BSE - Other Index Options'!$L:$L,'BSE - Other Index Options'!$C:$C,$A199,'BSE - Other Index Options'!$B:$B,E$147,'BSE - Other Index Options'!$H:$H,"Monthly*")=0,"",SUMIFS('BSE - SENSEX Index Options'!$L:$L,'BSE - SENSEX Index Options'!$C:$C,$A199,'BSE - SENSEX Index Options'!$B:$B,E$147,'BSE - SENSEX Index Options'!$H:$H,"Monthly*")+SUMIFS('BSE - Other Index Options'!$L:$L,'BSE - Other Index Options'!$C:$C,$A199,'BSE - Other Index Options'!$B:$B,E$147,'BSE - Other Index Options'!$H:$H,"Monthly*"))</f>
        <v>0.57499999999999996</v>
      </c>
      <c r="F199" s="26">
        <f>IF(SUMIFS('BSE - SENSEX Index Options'!$L:$L,'BSE - SENSEX Index Options'!$C:$C,$A199,'BSE - SENSEX Index Options'!$B:$B,F$147,'BSE - SENSEX Index Options'!$H:$H,"Monthly*")+SUMIFS('BSE - Other Index Options'!$L:$L,'BSE - Other Index Options'!$C:$C,$A199,'BSE - Other Index Options'!$B:$B,F$147,'BSE - Other Index Options'!$H:$H,"Monthly*")=0,"",SUMIFS('BSE - SENSEX Index Options'!$L:$L,'BSE - SENSEX Index Options'!$C:$C,$A199,'BSE - SENSEX Index Options'!$B:$B,F$147,'BSE - SENSEX Index Options'!$H:$H,"Monthly*")+SUMIFS('BSE - Other Index Options'!$L:$L,'BSE - Other Index Options'!$C:$C,$A199,'BSE - Other Index Options'!$B:$B,F$147,'BSE - Other Index Options'!$H:$H,"Monthly*"))</f>
        <v>1.4088000000000001</v>
      </c>
      <c r="G199" s="26" t="str">
        <f>IF(SUMIFS('BSE - SENSEX Index Options'!$L:$L,'BSE - SENSEX Index Options'!$C:$C,$A199,'BSE - SENSEX Index Options'!$B:$B,G$147,'BSE - SENSEX Index Options'!$H:$H,"Monthly*")+SUMIFS('BSE - Other Index Options'!$L:$L,'BSE - Other Index Options'!$C:$C,$A199,'BSE - Other Index Options'!$B:$B,G$147,'BSE - Other Index Options'!$H:$H,"Monthly*")=0,"",SUMIFS('BSE - SENSEX Index Options'!$L:$L,'BSE - SENSEX Index Options'!$C:$C,$A199,'BSE - SENSEX Index Options'!$B:$B,G$147,'BSE - SENSEX Index Options'!$H:$H,"Monthly*")+SUMIFS('BSE - Other Index Options'!$L:$L,'BSE - Other Index Options'!$C:$C,$A199,'BSE - Other Index Options'!$B:$B,G$147,'BSE - Other Index Options'!$H:$H,"Monthly*"))</f>
        <v/>
      </c>
      <c r="H199" s="26">
        <f t="shared" si="7"/>
        <v>2.4533</v>
      </c>
    </row>
    <row r="200" spans="1:8">
      <c r="A200" t="s">
        <v>78</v>
      </c>
      <c r="B200" s="26" t="str">
        <f>IF(SUMIFS('BSE - SENSEX Index Options'!$L:$L,'BSE - SENSEX Index Options'!$C:$C,$A200,'BSE - SENSEX Index Options'!$B:$B,B$147,'BSE - SENSEX Index Options'!$H:$H,"Monthly*")+SUMIFS('BSE - Other Index Options'!$L:$L,'BSE - Other Index Options'!$C:$C,$A200,'BSE - Other Index Options'!$B:$B,B$147,'BSE - Other Index Options'!$H:$H,"Monthly*")=0,"",SUMIFS('BSE - SENSEX Index Options'!$L:$L,'BSE - SENSEX Index Options'!$C:$C,$A200,'BSE - SENSEX Index Options'!$B:$B,B$147,'BSE - SENSEX Index Options'!$H:$H,"Monthly*")+SUMIFS('BSE - Other Index Options'!$L:$L,'BSE - Other Index Options'!$C:$C,$A200,'BSE - Other Index Options'!$B:$B,B$147,'BSE - Other Index Options'!$H:$H,"Monthly*"))</f>
        <v/>
      </c>
      <c r="C200" s="26" t="str">
        <f>IF(SUMIFS('BSE - SENSEX Index Options'!$L:$L,'BSE - SENSEX Index Options'!$C:$C,$A200,'BSE - SENSEX Index Options'!$B:$B,C$147,'BSE - SENSEX Index Options'!$H:$H,"Monthly*")+SUMIFS('BSE - Other Index Options'!$L:$L,'BSE - Other Index Options'!$C:$C,$A200,'BSE - Other Index Options'!$B:$B,C$147,'BSE - Other Index Options'!$H:$H,"Monthly*")=0,"",SUMIFS('BSE - SENSEX Index Options'!$L:$L,'BSE - SENSEX Index Options'!$C:$C,$A200,'BSE - SENSEX Index Options'!$B:$B,C$147,'BSE - SENSEX Index Options'!$H:$H,"Monthly*")+SUMIFS('BSE - Other Index Options'!$L:$L,'BSE - Other Index Options'!$C:$C,$A200,'BSE - Other Index Options'!$B:$B,C$147,'BSE - Other Index Options'!$H:$H,"Monthly*"))</f>
        <v/>
      </c>
      <c r="D200" s="26" t="str">
        <f>IF(SUMIFS('BSE - SENSEX Index Options'!$L:$L,'BSE - SENSEX Index Options'!$C:$C,$A200,'BSE - SENSEX Index Options'!$B:$B,D$147,'BSE - SENSEX Index Options'!$H:$H,"Monthly*")+SUMIFS('BSE - Other Index Options'!$L:$L,'BSE - Other Index Options'!$C:$C,$A200,'BSE - Other Index Options'!$B:$B,D$147,'BSE - Other Index Options'!$H:$H,"Monthly*")=0,"",SUMIFS('BSE - SENSEX Index Options'!$L:$L,'BSE - SENSEX Index Options'!$C:$C,$A200,'BSE - SENSEX Index Options'!$B:$B,D$147,'BSE - SENSEX Index Options'!$H:$H,"Monthly*")+SUMIFS('BSE - Other Index Options'!$L:$L,'BSE - Other Index Options'!$C:$C,$A200,'BSE - Other Index Options'!$B:$B,D$147,'BSE - Other Index Options'!$H:$H,"Monthly*"))</f>
        <v/>
      </c>
      <c r="E200" s="26" t="str">
        <f>IF(SUMIFS('BSE - SENSEX Index Options'!$L:$L,'BSE - SENSEX Index Options'!$C:$C,$A200,'BSE - SENSEX Index Options'!$B:$B,E$147,'BSE - SENSEX Index Options'!$H:$H,"Monthly*")+SUMIFS('BSE - Other Index Options'!$L:$L,'BSE - Other Index Options'!$C:$C,$A200,'BSE - Other Index Options'!$B:$B,E$147,'BSE - Other Index Options'!$H:$H,"Monthly*")=0,"",SUMIFS('BSE - SENSEX Index Options'!$L:$L,'BSE - SENSEX Index Options'!$C:$C,$A200,'BSE - SENSEX Index Options'!$B:$B,E$147,'BSE - SENSEX Index Options'!$H:$H,"Monthly*")+SUMIFS('BSE - Other Index Options'!$L:$L,'BSE - Other Index Options'!$C:$C,$A200,'BSE - Other Index Options'!$B:$B,E$147,'BSE - Other Index Options'!$H:$H,"Monthly*"))</f>
        <v/>
      </c>
      <c r="F200" s="26" t="str">
        <f>IF(SUMIFS('BSE - SENSEX Index Options'!$L:$L,'BSE - SENSEX Index Options'!$C:$C,$A200,'BSE - SENSEX Index Options'!$B:$B,F$147,'BSE - SENSEX Index Options'!$H:$H,"Monthly*")+SUMIFS('BSE - Other Index Options'!$L:$L,'BSE - Other Index Options'!$C:$C,$A200,'BSE - Other Index Options'!$B:$B,F$147,'BSE - Other Index Options'!$H:$H,"Monthly*")=0,"",SUMIFS('BSE - SENSEX Index Options'!$L:$L,'BSE - SENSEX Index Options'!$C:$C,$A200,'BSE - SENSEX Index Options'!$B:$B,F$147,'BSE - SENSEX Index Options'!$H:$H,"Monthly*")+SUMIFS('BSE - Other Index Options'!$L:$L,'BSE - Other Index Options'!$C:$C,$A200,'BSE - Other Index Options'!$B:$B,F$147,'BSE - Other Index Options'!$H:$H,"Monthly*"))</f>
        <v/>
      </c>
      <c r="G200" s="26" t="str">
        <f>IF(SUMIFS('BSE - SENSEX Index Options'!$L:$L,'BSE - SENSEX Index Options'!$C:$C,$A200,'BSE - SENSEX Index Options'!$B:$B,G$147,'BSE - SENSEX Index Options'!$H:$H,"Monthly*")+SUMIFS('BSE - Other Index Options'!$L:$L,'BSE - Other Index Options'!$C:$C,$A200,'BSE - Other Index Options'!$B:$B,G$147,'BSE - Other Index Options'!$H:$H,"Monthly*")=0,"",SUMIFS('BSE - SENSEX Index Options'!$L:$L,'BSE - SENSEX Index Options'!$C:$C,$A200,'BSE - SENSEX Index Options'!$B:$B,G$147,'BSE - SENSEX Index Options'!$H:$H,"Monthly*")+SUMIFS('BSE - Other Index Options'!$L:$L,'BSE - Other Index Options'!$C:$C,$A200,'BSE - Other Index Options'!$B:$B,G$147,'BSE - Other Index Options'!$H:$H,"Monthly*"))</f>
        <v/>
      </c>
      <c r="H200" s="26" t="str">
        <f t="shared" si="7"/>
        <v/>
      </c>
    </row>
    <row r="201" spans="1:8">
      <c r="A201" t="s">
        <v>79</v>
      </c>
      <c r="B201" s="26" t="str">
        <f>IF(SUMIFS('BSE - SENSEX Index Options'!$L:$L,'BSE - SENSEX Index Options'!$C:$C,$A201,'BSE - SENSEX Index Options'!$B:$B,B$147,'BSE - SENSEX Index Options'!$H:$H,"Monthly*")+SUMIFS('BSE - Other Index Options'!$L:$L,'BSE - Other Index Options'!$C:$C,$A201,'BSE - Other Index Options'!$B:$B,B$147,'BSE - Other Index Options'!$H:$H,"Monthly*")=0,"",SUMIFS('BSE - SENSEX Index Options'!$L:$L,'BSE - SENSEX Index Options'!$C:$C,$A201,'BSE - SENSEX Index Options'!$B:$B,B$147,'BSE - SENSEX Index Options'!$H:$H,"Monthly*")+SUMIFS('BSE - Other Index Options'!$L:$L,'BSE - Other Index Options'!$C:$C,$A201,'BSE - Other Index Options'!$B:$B,B$147,'BSE - Other Index Options'!$H:$H,"Monthly*"))</f>
        <v/>
      </c>
      <c r="C201" s="26" t="str">
        <f>IF(SUMIFS('BSE - SENSEX Index Options'!$L:$L,'BSE - SENSEX Index Options'!$C:$C,$A201,'BSE - SENSEX Index Options'!$B:$B,C$147,'BSE - SENSEX Index Options'!$H:$H,"Monthly*")+SUMIFS('BSE - Other Index Options'!$L:$L,'BSE - Other Index Options'!$C:$C,$A201,'BSE - Other Index Options'!$B:$B,C$147,'BSE - Other Index Options'!$H:$H,"Monthly*")=0,"",SUMIFS('BSE - SENSEX Index Options'!$L:$L,'BSE - SENSEX Index Options'!$C:$C,$A201,'BSE - SENSEX Index Options'!$B:$B,C$147,'BSE - SENSEX Index Options'!$H:$H,"Monthly*")+SUMIFS('BSE - Other Index Options'!$L:$L,'BSE - Other Index Options'!$C:$C,$A201,'BSE - Other Index Options'!$B:$B,C$147,'BSE - Other Index Options'!$H:$H,"Monthly*"))</f>
        <v/>
      </c>
      <c r="D201" s="26" t="str">
        <f>IF(SUMIFS('BSE - SENSEX Index Options'!$L:$L,'BSE - SENSEX Index Options'!$C:$C,$A201,'BSE - SENSEX Index Options'!$B:$B,D$147,'BSE - SENSEX Index Options'!$H:$H,"Monthly*")+SUMIFS('BSE - Other Index Options'!$L:$L,'BSE - Other Index Options'!$C:$C,$A201,'BSE - Other Index Options'!$B:$B,D$147,'BSE - Other Index Options'!$H:$H,"Monthly*")=0,"",SUMIFS('BSE - SENSEX Index Options'!$L:$L,'BSE - SENSEX Index Options'!$C:$C,$A201,'BSE - SENSEX Index Options'!$B:$B,D$147,'BSE - SENSEX Index Options'!$H:$H,"Monthly*")+SUMIFS('BSE - Other Index Options'!$L:$L,'BSE - Other Index Options'!$C:$C,$A201,'BSE - Other Index Options'!$B:$B,D$147,'BSE - Other Index Options'!$H:$H,"Monthly*"))</f>
        <v/>
      </c>
      <c r="E201" s="26" t="str">
        <f>IF(SUMIFS('BSE - SENSEX Index Options'!$L:$L,'BSE - SENSEX Index Options'!$C:$C,$A201,'BSE - SENSEX Index Options'!$B:$B,E$147,'BSE - SENSEX Index Options'!$H:$H,"Monthly*")+SUMIFS('BSE - Other Index Options'!$L:$L,'BSE - Other Index Options'!$C:$C,$A201,'BSE - Other Index Options'!$B:$B,E$147,'BSE - Other Index Options'!$H:$H,"Monthly*")=0,"",SUMIFS('BSE - SENSEX Index Options'!$L:$L,'BSE - SENSEX Index Options'!$C:$C,$A201,'BSE - SENSEX Index Options'!$B:$B,E$147,'BSE - SENSEX Index Options'!$H:$H,"Monthly*")+SUMIFS('BSE - Other Index Options'!$L:$L,'BSE - Other Index Options'!$C:$C,$A201,'BSE - Other Index Options'!$B:$B,E$147,'BSE - Other Index Options'!$H:$H,"Monthly*"))</f>
        <v/>
      </c>
      <c r="F201" s="26" t="str">
        <f>IF(SUMIFS('BSE - SENSEX Index Options'!$L:$L,'BSE - SENSEX Index Options'!$C:$C,$A201,'BSE - SENSEX Index Options'!$B:$B,F$147,'BSE - SENSEX Index Options'!$H:$H,"Monthly*")+SUMIFS('BSE - Other Index Options'!$L:$L,'BSE - Other Index Options'!$C:$C,$A201,'BSE - Other Index Options'!$B:$B,F$147,'BSE - Other Index Options'!$H:$H,"Monthly*")=0,"",SUMIFS('BSE - SENSEX Index Options'!$L:$L,'BSE - SENSEX Index Options'!$C:$C,$A201,'BSE - SENSEX Index Options'!$B:$B,F$147,'BSE - SENSEX Index Options'!$H:$H,"Monthly*")+SUMIFS('BSE - Other Index Options'!$L:$L,'BSE - Other Index Options'!$C:$C,$A201,'BSE - Other Index Options'!$B:$B,F$147,'BSE - Other Index Options'!$H:$H,"Monthly*"))</f>
        <v/>
      </c>
      <c r="G201" s="26" t="str">
        <f>IF(SUMIFS('BSE - SENSEX Index Options'!$L:$L,'BSE - SENSEX Index Options'!$C:$C,$A201,'BSE - SENSEX Index Options'!$B:$B,G$147,'BSE - SENSEX Index Options'!$H:$H,"Monthly*")+SUMIFS('BSE - Other Index Options'!$L:$L,'BSE - Other Index Options'!$C:$C,$A201,'BSE - Other Index Options'!$B:$B,G$147,'BSE - Other Index Options'!$H:$H,"Monthly*")=0,"",SUMIFS('BSE - SENSEX Index Options'!$L:$L,'BSE - SENSEX Index Options'!$C:$C,$A201,'BSE - SENSEX Index Options'!$B:$B,G$147,'BSE - SENSEX Index Options'!$H:$H,"Monthly*")+SUMIFS('BSE - Other Index Options'!$L:$L,'BSE - Other Index Options'!$C:$C,$A201,'BSE - Other Index Options'!$B:$B,G$147,'BSE - Other Index Options'!$H:$H,"Monthly*"))</f>
        <v/>
      </c>
      <c r="H201" s="26" t="str">
        <f t="shared" si="7"/>
        <v/>
      </c>
    </row>
    <row r="202" spans="1:8" hidden="1" outlineLevel="1">
      <c r="A202" t="s">
        <v>80</v>
      </c>
      <c r="B202" s="26" t="str">
        <f>IF(SUMIFS('BSE - SENSEX Index Options'!$L:$L,'BSE - SENSEX Index Options'!$C:$C,$A202,'BSE - SENSEX Index Options'!$B:$B,B$147,'BSE - SENSEX Index Options'!$H:$H,"Monthly*")+SUMIFS('BSE - Other Index Options'!$L:$L,'BSE - Other Index Options'!$C:$C,$A202,'BSE - Other Index Options'!$B:$B,B$147,'BSE - Other Index Options'!$H:$H,"Monthly*")=0,"",SUMIFS('BSE - SENSEX Index Options'!$L:$L,'BSE - SENSEX Index Options'!$C:$C,$A202,'BSE - SENSEX Index Options'!$B:$B,B$147,'BSE - SENSEX Index Options'!$H:$H,"Monthly*")+SUMIFS('BSE - Other Index Options'!$L:$L,'BSE - Other Index Options'!$C:$C,$A202,'BSE - Other Index Options'!$B:$B,B$147,'BSE - Other Index Options'!$H:$H,"Monthly*"))</f>
        <v/>
      </c>
      <c r="C202" s="26" t="str">
        <f>IF(SUMIFS('BSE - SENSEX Index Options'!$L:$L,'BSE - SENSEX Index Options'!$C:$C,$A202,'BSE - SENSEX Index Options'!$B:$B,C$147,'BSE - SENSEX Index Options'!$H:$H,"Monthly*")+SUMIFS('BSE - Other Index Options'!$L:$L,'BSE - Other Index Options'!$C:$C,$A202,'BSE - Other Index Options'!$B:$B,C$147,'BSE - Other Index Options'!$H:$H,"Monthly*")=0,"",SUMIFS('BSE - SENSEX Index Options'!$L:$L,'BSE - SENSEX Index Options'!$C:$C,$A202,'BSE - SENSEX Index Options'!$B:$B,C$147,'BSE - SENSEX Index Options'!$H:$H,"Monthly*")+SUMIFS('BSE - Other Index Options'!$L:$L,'BSE - Other Index Options'!$C:$C,$A202,'BSE - Other Index Options'!$B:$B,C$147,'BSE - Other Index Options'!$H:$H,"Monthly*"))</f>
        <v/>
      </c>
      <c r="D202" s="26" t="str">
        <f>IF(SUMIFS('BSE - SENSEX Index Options'!$L:$L,'BSE - SENSEX Index Options'!$C:$C,$A202,'BSE - SENSEX Index Options'!$B:$B,D$147,'BSE - SENSEX Index Options'!$H:$H,"Monthly*")+SUMIFS('BSE - Other Index Options'!$L:$L,'BSE - Other Index Options'!$C:$C,$A202,'BSE - Other Index Options'!$B:$B,D$147,'BSE - Other Index Options'!$H:$H,"Monthly*")=0,"",SUMIFS('BSE - SENSEX Index Options'!$L:$L,'BSE - SENSEX Index Options'!$C:$C,$A202,'BSE - SENSEX Index Options'!$B:$B,D$147,'BSE - SENSEX Index Options'!$H:$H,"Monthly*")+SUMIFS('BSE - Other Index Options'!$L:$L,'BSE - Other Index Options'!$C:$C,$A202,'BSE - Other Index Options'!$B:$B,D$147,'BSE - Other Index Options'!$H:$H,"Monthly*"))</f>
        <v/>
      </c>
      <c r="E202" s="26" t="str">
        <f>IF(SUMIFS('BSE - SENSEX Index Options'!$L:$L,'BSE - SENSEX Index Options'!$C:$C,$A202,'BSE - SENSEX Index Options'!$B:$B,E$147,'BSE - SENSEX Index Options'!$H:$H,"Monthly*")+SUMIFS('BSE - Other Index Options'!$L:$L,'BSE - Other Index Options'!$C:$C,$A202,'BSE - Other Index Options'!$B:$B,E$147,'BSE - Other Index Options'!$H:$H,"Monthly*")=0,"",SUMIFS('BSE - SENSEX Index Options'!$L:$L,'BSE - SENSEX Index Options'!$C:$C,$A202,'BSE - SENSEX Index Options'!$B:$B,E$147,'BSE - SENSEX Index Options'!$H:$H,"Monthly*")+SUMIFS('BSE - Other Index Options'!$L:$L,'BSE - Other Index Options'!$C:$C,$A202,'BSE - Other Index Options'!$B:$B,E$147,'BSE - Other Index Options'!$H:$H,"Monthly*"))</f>
        <v/>
      </c>
      <c r="F202" s="26" t="str">
        <f>IF(SUMIFS('BSE - SENSEX Index Options'!$L:$L,'BSE - SENSEX Index Options'!$C:$C,$A202,'BSE - SENSEX Index Options'!$B:$B,F$147,'BSE - SENSEX Index Options'!$H:$H,"Monthly*")+SUMIFS('BSE - Other Index Options'!$L:$L,'BSE - Other Index Options'!$C:$C,$A202,'BSE - Other Index Options'!$B:$B,F$147,'BSE - Other Index Options'!$H:$H,"Monthly*")=0,"",SUMIFS('BSE - SENSEX Index Options'!$L:$L,'BSE - SENSEX Index Options'!$C:$C,$A202,'BSE - SENSEX Index Options'!$B:$B,F$147,'BSE - SENSEX Index Options'!$H:$H,"Monthly*")+SUMIFS('BSE - Other Index Options'!$L:$L,'BSE - Other Index Options'!$C:$C,$A202,'BSE - Other Index Options'!$B:$B,F$147,'BSE - Other Index Options'!$H:$H,"Monthly*"))</f>
        <v/>
      </c>
      <c r="G202" s="26" t="str">
        <f>IF(SUMIFS('BSE - SENSEX Index Options'!$L:$L,'BSE - SENSEX Index Options'!$C:$C,$A202,'BSE - SENSEX Index Options'!$B:$B,G$147,'BSE - SENSEX Index Options'!$H:$H,"Monthly*")+SUMIFS('BSE - Other Index Options'!$L:$L,'BSE - Other Index Options'!$C:$C,$A202,'BSE - Other Index Options'!$B:$B,G$147,'BSE - Other Index Options'!$H:$H,"Monthly*")=0,"",SUMIFS('BSE - SENSEX Index Options'!$L:$L,'BSE - SENSEX Index Options'!$C:$C,$A202,'BSE - SENSEX Index Options'!$B:$B,G$147,'BSE - SENSEX Index Options'!$H:$H,"Monthly*")+SUMIFS('BSE - Other Index Options'!$L:$L,'BSE - Other Index Options'!$C:$C,$A202,'BSE - Other Index Options'!$B:$B,G$147,'BSE - Other Index Options'!$H:$H,"Monthly*"))</f>
        <v/>
      </c>
      <c r="H202" s="26" t="str">
        <f t="shared" si="7"/>
        <v/>
      </c>
    </row>
    <row r="203" spans="1:8" hidden="1" outlineLevel="1">
      <c r="A203" t="s">
        <v>81</v>
      </c>
      <c r="B203" s="26" t="str">
        <f>IF(SUMIFS('BSE - SENSEX Index Options'!$L:$L,'BSE - SENSEX Index Options'!$C:$C,$A203,'BSE - SENSEX Index Options'!$B:$B,B$147,'BSE - SENSEX Index Options'!$H:$H,"Monthly*")+SUMIFS('BSE - Other Index Options'!$L:$L,'BSE - Other Index Options'!$C:$C,$A203,'BSE - Other Index Options'!$B:$B,B$147,'BSE - Other Index Options'!$H:$H,"Monthly*")=0,"",SUMIFS('BSE - SENSEX Index Options'!$L:$L,'BSE - SENSEX Index Options'!$C:$C,$A203,'BSE - SENSEX Index Options'!$B:$B,B$147,'BSE - SENSEX Index Options'!$H:$H,"Monthly*")+SUMIFS('BSE - Other Index Options'!$L:$L,'BSE - Other Index Options'!$C:$C,$A203,'BSE - Other Index Options'!$B:$B,B$147,'BSE - Other Index Options'!$H:$H,"Monthly*"))</f>
        <v/>
      </c>
      <c r="C203" s="26" t="str">
        <f>IF(SUMIFS('BSE - SENSEX Index Options'!$L:$L,'BSE - SENSEX Index Options'!$C:$C,$A203,'BSE - SENSEX Index Options'!$B:$B,C$147,'BSE - SENSEX Index Options'!$H:$H,"Monthly*")+SUMIFS('BSE - Other Index Options'!$L:$L,'BSE - Other Index Options'!$C:$C,$A203,'BSE - Other Index Options'!$B:$B,C$147,'BSE - Other Index Options'!$H:$H,"Monthly*")=0,"",SUMIFS('BSE - SENSEX Index Options'!$L:$L,'BSE - SENSEX Index Options'!$C:$C,$A203,'BSE - SENSEX Index Options'!$B:$B,C$147,'BSE - SENSEX Index Options'!$H:$H,"Monthly*")+SUMIFS('BSE - Other Index Options'!$L:$L,'BSE - Other Index Options'!$C:$C,$A203,'BSE - Other Index Options'!$B:$B,C$147,'BSE - Other Index Options'!$H:$H,"Monthly*"))</f>
        <v/>
      </c>
      <c r="D203" s="26" t="str">
        <f>IF(SUMIFS('BSE - SENSEX Index Options'!$L:$L,'BSE - SENSEX Index Options'!$C:$C,$A203,'BSE - SENSEX Index Options'!$B:$B,D$147,'BSE - SENSEX Index Options'!$H:$H,"Monthly*")+SUMIFS('BSE - Other Index Options'!$L:$L,'BSE - Other Index Options'!$C:$C,$A203,'BSE - Other Index Options'!$B:$B,D$147,'BSE - Other Index Options'!$H:$H,"Monthly*")=0,"",SUMIFS('BSE - SENSEX Index Options'!$L:$L,'BSE - SENSEX Index Options'!$C:$C,$A203,'BSE - SENSEX Index Options'!$B:$B,D$147,'BSE - SENSEX Index Options'!$H:$H,"Monthly*")+SUMIFS('BSE - Other Index Options'!$L:$L,'BSE - Other Index Options'!$C:$C,$A203,'BSE - Other Index Options'!$B:$B,D$147,'BSE - Other Index Options'!$H:$H,"Monthly*"))</f>
        <v/>
      </c>
      <c r="E203" s="26" t="str">
        <f>IF(SUMIFS('BSE - SENSEX Index Options'!$L:$L,'BSE - SENSEX Index Options'!$C:$C,$A203,'BSE - SENSEX Index Options'!$B:$B,E$147,'BSE - SENSEX Index Options'!$H:$H,"Monthly*")+SUMIFS('BSE - Other Index Options'!$L:$L,'BSE - Other Index Options'!$C:$C,$A203,'BSE - Other Index Options'!$B:$B,E$147,'BSE - Other Index Options'!$H:$H,"Monthly*")=0,"",SUMIFS('BSE - SENSEX Index Options'!$L:$L,'BSE - SENSEX Index Options'!$C:$C,$A203,'BSE - SENSEX Index Options'!$B:$B,E$147,'BSE - SENSEX Index Options'!$H:$H,"Monthly*")+SUMIFS('BSE - Other Index Options'!$L:$L,'BSE - Other Index Options'!$C:$C,$A203,'BSE - Other Index Options'!$B:$B,E$147,'BSE - Other Index Options'!$H:$H,"Monthly*"))</f>
        <v/>
      </c>
      <c r="F203" s="26" t="str">
        <f>IF(SUMIFS('BSE - SENSEX Index Options'!$L:$L,'BSE - SENSEX Index Options'!$C:$C,$A203,'BSE - SENSEX Index Options'!$B:$B,F$147,'BSE - SENSEX Index Options'!$H:$H,"Monthly*")+SUMIFS('BSE - Other Index Options'!$L:$L,'BSE - Other Index Options'!$C:$C,$A203,'BSE - Other Index Options'!$B:$B,F$147,'BSE - Other Index Options'!$H:$H,"Monthly*")=0,"",SUMIFS('BSE - SENSEX Index Options'!$L:$L,'BSE - SENSEX Index Options'!$C:$C,$A203,'BSE - SENSEX Index Options'!$B:$B,F$147,'BSE - SENSEX Index Options'!$H:$H,"Monthly*")+SUMIFS('BSE - Other Index Options'!$L:$L,'BSE - Other Index Options'!$C:$C,$A203,'BSE - Other Index Options'!$B:$B,F$147,'BSE - Other Index Options'!$H:$H,"Monthly*"))</f>
        <v/>
      </c>
      <c r="G203" s="26" t="str">
        <f>IF(SUMIFS('BSE - SENSEX Index Options'!$L:$L,'BSE - SENSEX Index Options'!$C:$C,$A203,'BSE - SENSEX Index Options'!$B:$B,G$147,'BSE - SENSEX Index Options'!$H:$H,"Monthly*")+SUMIFS('BSE - Other Index Options'!$L:$L,'BSE - Other Index Options'!$C:$C,$A203,'BSE - Other Index Options'!$B:$B,G$147,'BSE - Other Index Options'!$H:$H,"Monthly*")=0,"",SUMIFS('BSE - SENSEX Index Options'!$L:$L,'BSE - SENSEX Index Options'!$C:$C,$A203,'BSE - SENSEX Index Options'!$B:$B,G$147,'BSE - SENSEX Index Options'!$H:$H,"Monthly*")+SUMIFS('BSE - Other Index Options'!$L:$L,'BSE - Other Index Options'!$C:$C,$A203,'BSE - Other Index Options'!$B:$B,G$147,'BSE - Other Index Options'!$H:$H,"Monthly*"))</f>
        <v/>
      </c>
      <c r="H203" s="26" t="str">
        <f t="shared" si="7"/>
        <v/>
      </c>
    </row>
    <row r="204" spans="1:8" hidden="1" outlineLevel="1">
      <c r="A204" t="s">
        <v>82</v>
      </c>
      <c r="B204" s="26" t="str">
        <f>IF(SUMIFS('BSE - SENSEX Index Options'!$L:$L,'BSE - SENSEX Index Options'!$C:$C,$A204,'BSE - SENSEX Index Options'!$B:$B,B$147,'BSE - SENSEX Index Options'!$H:$H,"Monthly*")+SUMIFS('BSE - Other Index Options'!$L:$L,'BSE - Other Index Options'!$C:$C,$A204,'BSE - Other Index Options'!$B:$B,B$147,'BSE - Other Index Options'!$H:$H,"Monthly*")=0,"",SUMIFS('BSE - SENSEX Index Options'!$L:$L,'BSE - SENSEX Index Options'!$C:$C,$A204,'BSE - SENSEX Index Options'!$B:$B,B$147,'BSE - SENSEX Index Options'!$H:$H,"Monthly*")+SUMIFS('BSE - Other Index Options'!$L:$L,'BSE - Other Index Options'!$C:$C,$A204,'BSE - Other Index Options'!$B:$B,B$147,'BSE - Other Index Options'!$H:$H,"Monthly*"))</f>
        <v/>
      </c>
      <c r="C204" s="26" t="str">
        <f>IF(SUMIFS('BSE - SENSEX Index Options'!$L:$L,'BSE - SENSEX Index Options'!$C:$C,$A204,'BSE - SENSEX Index Options'!$B:$B,C$147,'BSE - SENSEX Index Options'!$H:$H,"Monthly*")+SUMIFS('BSE - Other Index Options'!$L:$L,'BSE - Other Index Options'!$C:$C,$A204,'BSE - Other Index Options'!$B:$B,C$147,'BSE - Other Index Options'!$H:$H,"Monthly*")=0,"",SUMIFS('BSE - SENSEX Index Options'!$L:$L,'BSE - SENSEX Index Options'!$C:$C,$A204,'BSE - SENSEX Index Options'!$B:$B,C$147,'BSE - SENSEX Index Options'!$H:$H,"Monthly*")+SUMIFS('BSE - Other Index Options'!$L:$L,'BSE - Other Index Options'!$C:$C,$A204,'BSE - Other Index Options'!$B:$B,C$147,'BSE - Other Index Options'!$H:$H,"Monthly*"))</f>
        <v/>
      </c>
      <c r="D204" s="26" t="str">
        <f>IF(SUMIFS('BSE - SENSEX Index Options'!$L:$L,'BSE - SENSEX Index Options'!$C:$C,$A204,'BSE - SENSEX Index Options'!$B:$B,D$147,'BSE - SENSEX Index Options'!$H:$H,"Monthly*")+SUMIFS('BSE - Other Index Options'!$L:$L,'BSE - Other Index Options'!$C:$C,$A204,'BSE - Other Index Options'!$B:$B,D$147,'BSE - Other Index Options'!$H:$H,"Monthly*")=0,"",SUMIFS('BSE - SENSEX Index Options'!$L:$L,'BSE - SENSEX Index Options'!$C:$C,$A204,'BSE - SENSEX Index Options'!$B:$B,D$147,'BSE - SENSEX Index Options'!$H:$H,"Monthly*")+SUMIFS('BSE - Other Index Options'!$L:$L,'BSE - Other Index Options'!$C:$C,$A204,'BSE - Other Index Options'!$B:$B,D$147,'BSE - Other Index Options'!$H:$H,"Monthly*"))</f>
        <v/>
      </c>
      <c r="E204" s="26" t="str">
        <f>IF(SUMIFS('BSE - SENSEX Index Options'!$L:$L,'BSE - SENSEX Index Options'!$C:$C,$A204,'BSE - SENSEX Index Options'!$B:$B,E$147,'BSE - SENSEX Index Options'!$H:$H,"Monthly*")+SUMIFS('BSE - Other Index Options'!$L:$L,'BSE - Other Index Options'!$C:$C,$A204,'BSE - Other Index Options'!$B:$B,E$147,'BSE - Other Index Options'!$H:$H,"Monthly*")=0,"",SUMIFS('BSE - SENSEX Index Options'!$L:$L,'BSE - SENSEX Index Options'!$C:$C,$A204,'BSE - SENSEX Index Options'!$B:$B,E$147,'BSE - SENSEX Index Options'!$H:$H,"Monthly*")+SUMIFS('BSE - Other Index Options'!$L:$L,'BSE - Other Index Options'!$C:$C,$A204,'BSE - Other Index Options'!$B:$B,E$147,'BSE - Other Index Options'!$H:$H,"Monthly*"))</f>
        <v/>
      </c>
      <c r="F204" s="26" t="str">
        <f>IF(SUMIFS('BSE - SENSEX Index Options'!$L:$L,'BSE - SENSEX Index Options'!$C:$C,$A204,'BSE - SENSEX Index Options'!$B:$B,F$147,'BSE - SENSEX Index Options'!$H:$H,"Monthly*")+SUMIFS('BSE - Other Index Options'!$L:$L,'BSE - Other Index Options'!$C:$C,$A204,'BSE - Other Index Options'!$B:$B,F$147,'BSE - Other Index Options'!$H:$H,"Monthly*")=0,"",SUMIFS('BSE - SENSEX Index Options'!$L:$L,'BSE - SENSEX Index Options'!$C:$C,$A204,'BSE - SENSEX Index Options'!$B:$B,F$147,'BSE - SENSEX Index Options'!$H:$H,"Monthly*")+SUMIFS('BSE - Other Index Options'!$L:$L,'BSE - Other Index Options'!$C:$C,$A204,'BSE - Other Index Options'!$B:$B,F$147,'BSE - Other Index Options'!$H:$H,"Monthly*"))</f>
        <v/>
      </c>
      <c r="G204" s="26" t="str">
        <f>IF(SUMIFS('BSE - SENSEX Index Options'!$L:$L,'BSE - SENSEX Index Options'!$C:$C,$A204,'BSE - SENSEX Index Options'!$B:$B,G$147,'BSE - SENSEX Index Options'!$H:$H,"Monthly*")+SUMIFS('BSE - Other Index Options'!$L:$L,'BSE - Other Index Options'!$C:$C,$A204,'BSE - Other Index Options'!$B:$B,G$147,'BSE - Other Index Options'!$H:$H,"Monthly*")=0,"",SUMIFS('BSE - SENSEX Index Options'!$L:$L,'BSE - SENSEX Index Options'!$C:$C,$A204,'BSE - SENSEX Index Options'!$B:$B,G$147,'BSE - SENSEX Index Options'!$H:$H,"Monthly*")+SUMIFS('BSE - Other Index Options'!$L:$L,'BSE - Other Index Options'!$C:$C,$A204,'BSE - Other Index Options'!$B:$B,G$147,'BSE - Other Index Options'!$H:$H,"Monthly*"))</f>
        <v/>
      </c>
      <c r="H204" s="26" t="str">
        <f t="shared" si="7"/>
        <v/>
      </c>
    </row>
    <row r="205" spans="1:8" hidden="1" outlineLevel="1">
      <c r="A205" t="s">
        <v>83</v>
      </c>
      <c r="B205" s="26" t="str">
        <f>IF(SUMIFS('BSE - SENSEX Index Options'!$L:$L,'BSE - SENSEX Index Options'!$C:$C,$A205,'BSE - SENSEX Index Options'!$B:$B,B$147,'BSE - SENSEX Index Options'!$H:$H,"Monthly*")+SUMIFS('BSE - Other Index Options'!$L:$L,'BSE - Other Index Options'!$C:$C,$A205,'BSE - Other Index Options'!$B:$B,B$147,'BSE - Other Index Options'!$H:$H,"Monthly*")=0,"",SUMIFS('BSE - SENSEX Index Options'!$L:$L,'BSE - SENSEX Index Options'!$C:$C,$A205,'BSE - SENSEX Index Options'!$B:$B,B$147,'BSE - SENSEX Index Options'!$H:$H,"Monthly*")+SUMIFS('BSE - Other Index Options'!$L:$L,'BSE - Other Index Options'!$C:$C,$A205,'BSE - Other Index Options'!$B:$B,B$147,'BSE - Other Index Options'!$H:$H,"Monthly*"))</f>
        <v/>
      </c>
      <c r="C205" s="26" t="str">
        <f>IF(SUMIFS('BSE - SENSEX Index Options'!$L:$L,'BSE - SENSEX Index Options'!$C:$C,$A205,'BSE - SENSEX Index Options'!$B:$B,C$147,'BSE - SENSEX Index Options'!$H:$H,"Monthly*")+SUMIFS('BSE - Other Index Options'!$L:$L,'BSE - Other Index Options'!$C:$C,$A205,'BSE - Other Index Options'!$B:$B,C$147,'BSE - Other Index Options'!$H:$H,"Monthly*")=0,"",SUMIFS('BSE - SENSEX Index Options'!$L:$L,'BSE - SENSEX Index Options'!$C:$C,$A205,'BSE - SENSEX Index Options'!$B:$B,C$147,'BSE - SENSEX Index Options'!$H:$H,"Monthly*")+SUMIFS('BSE - Other Index Options'!$L:$L,'BSE - Other Index Options'!$C:$C,$A205,'BSE - Other Index Options'!$B:$B,C$147,'BSE - Other Index Options'!$H:$H,"Monthly*"))</f>
        <v/>
      </c>
      <c r="D205" s="26" t="str">
        <f>IF(SUMIFS('BSE - SENSEX Index Options'!$L:$L,'BSE - SENSEX Index Options'!$C:$C,$A205,'BSE - SENSEX Index Options'!$B:$B,D$147,'BSE - SENSEX Index Options'!$H:$H,"Monthly*")+SUMIFS('BSE - Other Index Options'!$L:$L,'BSE - Other Index Options'!$C:$C,$A205,'BSE - Other Index Options'!$B:$B,D$147,'BSE - Other Index Options'!$H:$H,"Monthly*")=0,"",SUMIFS('BSE - SENSEX Index Options'!$L:$L,'BSE - SENSEX Index Options'!$C:$C,$A205,'BSE - SENSEX Index Options'!$B:$B,D$147,'BSE - SENSEX Index Options'!$H:$H,"Monthly*")+SUMIFS('BSE - Other Index Options'!$L:$L,'BSE - Other Index Options'!$C:$C,$A205,'BSE - Other Index Options'!$B:$B,D$147,'BSE - Other Index Options'!$H:$H,"Monthly*"))</f>
        <v/>
      </c>
      <c r="E205" s="26" t="str">
        <f>IF(SUMIFS('BSE - SENSEX Index Options'!$L:$L,'BSE - SENSEX Index Options'!$C:$C,$A205,'BSE - SENSEX Index Options'!$B:$B,E$147,'BSE - SENSEX Index Options'!$H:$H,"Monthly*")+SUMIFS('BSE - Other Index Options'!$L:$L,'BSE - Other Index Options'!$C:$C,$A205,'BSE - Other Index Options'!$B:$B,E$147,'BSE - Other Index Options'!$H:$H,"Monthly*")=0,"",SUMIFS('BSE - SENSEX Index Options'!$L:$L,'BSE - SENSEX Index Options'!$C:$C,$A205,'BSE - SENSEX Index Options'!$B:$B,E$147,'BSE - SENSEX Index Options'!$H:$H,"Monthly*")+SUMIFS('BSE - Other Index Options'!$L:$L,'BSE - Other Index Options'!$C:$C,$A205,'BSE - Other Index Options'!$B:$B,E$147,'BSE - Other Index Options'!$H:$H,"Monthly*"))</f>
        <v/>
      </c>
      <c r="F205" s="26" t="str">
        <f>IF(SUMIFS('BSE - SENSEX Index Options'!$L:$L,'BSE - SENSEX Index Options'!$C:$C,$A205,'BSE - SENSEX Index Options'!$B:$B,F$147,'BSE - SENSEX Index Options'!$H:$H,"Monthly*")+SUMIFS('BSE - Other Index Options'!$L:$L,'BSE - Other Index Options'!$C:$C,$A205,'BSE - Other Index Options'!$B:$B,F$147,'BSE - Other Index Options'!$H:$H,"Monthly*")=0,"",SUMIFS('BSE - SENSEX Index Options'!$L:$L,'BSE - SENSEX Index Options'!$C:$C,$A205,'BSE - SENSEX Index Options'!$B:$B,F$147,'BSE - SENSEX Index Options'!$H:$H,"Monthly*")+SUMIFS('BSE - Other Index Options'!$L:$L,'BSE - Other Index Options'!$C:$C,$A205,'BSE - Other Index Options'!$B:$B,F$147,'BSE - Other Index Options'!$H:$H,"Monthly*"))</f>
        <v/>
      </c>
      <c r="G205" s="26" t="str">
        <f>IF(SUMIFS('BSE - SENSEX Index Options'!$L:$L,'BSE - SENSEX Index Options'!$C:$C,$A205,'BSE - SENSEX Index Options'!$B:$B,G$147,'BSE - SENSEX Index Options'!$H:$H,"Monthly*")+SUMIFS('BSE - Other Index Options'!$L:$L,'BSE - Other Index Options'!$C:$C,$A205,'BSE - Other Index Options'!$B:$B,G$147,'BSE - Other Index Options'!$H:$H,"Monthly*")=0,"",SUMIFS('BSE - SENSEX Index Options'!$L:$L,'BSE - SENSEX Index Options'!$C:$C,$A205,'BSE - SENSEX Index Options'!$B:$B,G$147,'BSE - SENSEX Index Options'!$H:$H,"Monthly*")+SUMIFS('BSE - Other Index Options'!$L:$L,'BSE - Other Index Options'!$C:$C,$A205,'BSE - Other Index Options'!$B:$B,G$147,'BSE - Other Index Options'!$H:$H,"Monthly*"))</f>
        <v/>
      </c>
      <c r="H205" s="26" t="str">
        <f t="shared" si="7"/>
        <v/>
      </c>
    </row>
    <row r="206" spans="1:8" hidden="1" outlineLevel="1">
      <c r="A206" t="s">
        <v>84</v>
      </c>
      <c r="B206" s="26" t="str">
        <f>IF(SUMIFS('BSE - SENSEX Index Options'!$L:$L,'BSE - SENSEX Index Options'!$C:$C,$A206,'BSE - SENSEX Index Options'!$B:$B,B$147,'BSE - SENSEX Index Options'!$H:$H,"Monthly*")+SUMIFS('BSE - Other Index Options'!$L:$L,'BSE - Other Index Options'!$C:$C,$A206,'BSE - Other Index Options'!$B:$B,B$147,'BSE - Other Index Options'!$H:$H,"Monthly*")=0,"",SUMIFS('BSE - SENSEX Index Options'!$L:$L,'BSE - SENSEX Index Options'!$C:$C,$A206,'BSE - SENSEX Index Options'!$B:$B,B$147,'BSE - SENSEX Index Options'!$H:$H,"Monthly*")+SUMIFS('BSE - Other Index Options'!$L:$L,'BSE - Other Index Options'!$C:$C,$A206,'BSE - Other Index Options'!$B:$B,B$147,'BSE - Other Index Options'!$H:$H,"Monthly*"))</f>
        <v/>
      </c>
      <c r="C206" s="26" t="str">
        <f>IF(SUMIFS('BSE - SENSEX Index Options'!$L:$L,'BSE - SENSEX Index Options'!$C:$C,$A206,'BSE - SENSEX Index Options'!$B:$B,C$147,'BSE - SENSEX Index Options'!$H:$H,"Monthly*")+SUMIFS('BSE - Other Index Options'!$L:$L,'BSE - Other Index Options'!$C:$C,$A206,'BSE - Other Index Options'!$B:$B,C$147,'BSE - Other Index Options'!$H:$H,"Monthly*")=0,"",SUMIFS('BSE - SENSEX Index Options'!$L:$L,'BSE - SENSEX Index Options'!$C:$C,$A206,'BSE - SENSEX Index Options'!$B:$B,C$147,'BSE - SENSEX Index Options'!$H:$H,"Monthly*")+SUMIFS('BSE - Other Index Options'!$L:$L,'BSE - Other Index Options'!$C:$C,$A206,'BSE - Other Index Options'!$B:$B,C$147,'BSE - Other Index Options'!$H:$H,"Monthly*"))</f>
        <v/>
      </c>
      <c r="D206" s="26" t="str">
        <f>IF(SUMIFS('BSE - SENSEX Index Options'!$L:$L,'BSE - SENSEX Index Options'!$C:$C,$A206,'BSE - SENSEX Index Options'!$B:$B,D$147,'BSE - SENSEX Index Options'!$H:$H,"Monthly*")+SUMIFS('BSE - Other Index Options'!$L:$L,'BSE - Other Index Options'!$C:$C,$A206,'BSE - Other Index Options'!$B:$B,D$147,'BSE - Other Index Options'!$H:$H,"Monthly*")=0,"",SUMIFS('BSE - SENSEX Index Options'!$L:$L,'BSE - SENSEX Index Options'!$C:$C,$A206,'BSE - SENSEX Index Options'!$B:$B,D$147,'BSE - SENSEX Index Options'!$H:$H,"Monthly*")+SUMIFS('BSE - Other Index Options'!$L:$L,'BSE - Other Index Options'!$C:$C,$A206,'BSE - Other Index Options'!$B:$B,D$147,'BSE - Other Index Options'!$H:$H,"Monthly*"))</f>
        <v/>
      </c>
      <c r="E206" s="26" t="str">
        <f>IF(SUMIFS('BSE - SENSEX Index Options'!$L:$L,'BSE - SENSEX Index Options'!$C:$C,$A206,'BSE - SENSEX Index Options'!$B:$B,E$147,'BSE - SENSEX Index Options'!$H:$H,"Monthly*")+SUMIFS('BSE - Other Index Options'!$L:$L,'BSE - Other Index Options'!$C:$C,$A206,'BSE - Other Index Options'!$B:$B,E$147,'BSE - Other Index Options'!$H:$H,"Monthly*")=0,"",SUMIFS('BSE - SENSEX Index Options'!$L:$L,'BSE - SENSEX Index Options'!$C:$C,$A206,'BSE - SENSEX Index Options'!$B:$B,E$147,'BSE - SENSEX Index Options'!$H:$H,"Monthly*")+SUMIFS('BSE - Other Index Options'!$L:$L,'BSE - Other Index Options'!$C:$C,$A206,'BSE - Other Index Options'!$B:$B,E$147,'BSE - Other Index Options'!$H:$H,"Monthly*"))</f>
        <v/>
      </c>
      <c r="F206" s="26" t="str">
        <f>IF(SUMIFS('BSE - SENSEX Index Options'!$L:$L,'BSE - SENSEX Index Options'!$C:$C,$A206,'BSE - SENSEX Index Options'!$B:$B,F$147,'BSE - SENSEX Index Options'!$H:$H,"Monthly*")+SUMIFS('BSE - Other Index Options'!$L:$L,'BSE - Other Index Options'!$C:$C,$A206,'BSE - Other Index Options'!$B:$B,F$147,'BSE - Other Index Options'!$H:$H,"Monthly*")=0,"",SUMIFS('BSE - SENSEX Index Options'!$L:$L,'BSE - SENSEX Index Options'!$C:$C,$A206,'BSE - SENSEX Index Options'!$B:$B,F$147,'BSE - SENSEX Index Options'!$H:$H,"Monthly*")+SUMIFS('BSE - Other Index Options'!$L:$L,'BSE - Other Index Options'!$C:$C,$A206,'BSE - Other Index Options'!$B:$B,F$147,'BSE - Other Index Options'!$H:$H,"Monthly*"))</f>
        <v/>
      </c>
      <c r="G206" s="26" t="str">
        <f>IF(SUMIFS('BSE - SENSEX Index Options'!$L:$L,'BSE - SENSEX Index Options'!$C:$C,$A206,'BSE - SENSEX Index Options'!$B:$B,G$147,'BSE - SENSEX Index Options'!$H:$H,"Monthly*")+SUMIFS('BSE - Other Index Options'!$L:$L,'BSE - Other Index Options'!$C:$C,$A206,'BSE - Other Index Options'!$B:$B,G$147,'BSE - Other Index Options'!$H:$H,"Monthly*")=0,"",SUMIFS('BSE - SENSEX Index Options'!$L:$L,'BSE - SENSEX Index Options'!$C:$C,$A206,'BSE - SENSEX Index Options'!$B:$B,G$147,'BSE - SENSEX Index Options'!$H:$H,"Monthly*")+SUMIFS('BSE - Other Index Options'!$L:$L,'BSE - Other Index Options'!$C:$C,$A206,'BSE - Other Index Options'!$B:$B,G$147,'BSE - Other Index Options'!$H:$H,"Monthly*"))</f>
        <v/>
      </c>
      <c r="H206" s="26" t="str">
        <f t="shared" si="7"/>
        <v/>
      </c>
    </row>
    <row r="207" spans="1:8" hidden="1" outlineLevel="1">
      <c r="A207" t="s">
        <v>85</v>
      </c>
      <c r="B207" s="26" t="str">
        <f>IF(SUMIFS('BSE - SENSEX Index Options'!$L:$L,'BSE - SENSEX Index Options'!$C:$C,$A207,'BSE - SENSEX Index Options'!$B:$B,B$147,'BSE - SENSEX Index Options'!$H:$H,"Monthly*")+SUMIFS('BSE - Other Index Options'!$L:$L,'BSE - Other Index Options'!$C:$C,$A207,'BSE - Other Index Options'!$B:$B,B$147,'BSE - Other Index Options'!$H:$H,"Monthly*")=0,"",SUMIFS('BSE - SENSEX Index Options'!$L:$L,'BSE - SENSEX Index Options'!$C:$C,$A207,'BSE - SENSEX Index Options'!$B:$B,B$147,'BSE - SENSEX Index Options'!$H:$H,"Monthly*")+SUMIFS('BSE - Other Index Options'!$L:$L,'BSE - Other Index Options'!$C:$C,$A207,'BSE - Other Index Options'!$B:$B,B$147,'BSE - Other Index Options'!$H:$H,"Monthly*"))</f>
        <v/>
      </c>
      <c r="C207" s="26" t="str">
        <f>IF(SUMIFS('BSE - SENSEX Index Options'!$L:$L,'BSE - SENSEX Index Options'!$C:$C,$A207,'BSE - SENSEX Index Options'!$B:$B,C$147,'BSE - SENSEX Index Options'!$H:$H,"Monthly*")+SUMIFS('BSE - Other Index Options'!$L:$L,'BSE - Other Index Options'!$C:$C,$A207,'BSE - Other Index Options'!$B:$B,C$147,'BSE - Other Index Options'!$H:$H,"Monthly*")=0,"",SUMIFS('BSE - SENSEX Index Options'!$L:$L,'BSE - SENSEX Index Options'!$C:$C,$A207,'BSE - SENSEX Index Options'!$B:$B,C$147,'BSE - SENSEX Index Options'!$H:$H,"Monthly*")+SUMIFS('BSE - Other Index Options'!$L:$L,'BSE - Other Index Options'!$C:$C,$A207,'BSE - Other Index Options'!$B:$B,C$147,'BSE - Other Index Options'!$H:$H,"Monthly*"))</f>
        <v/>
      </c>
      <c r="D207" s="26" t="str">
        <f>IF(SUMIFS('BSE - SENSEX Index Options'!$L:$L,'BSE - SENSEX Index Options'!$C:$C,$A207,'BSE - SENSEX Index Options'!$B:$B,D$147,'BSE - SENSEX Index Options'!$H:$H,"Monthly*")+SUMIFS('BSE - Other Index Options'!$L:$L,'BSE - Other Index Options'!$C:$C,$A207,'BSE - Other Index Options'!$B:$B,D$147,'BSE - Other Index Options'!$H:$H,"Monthly*")=0,"",SUMIFS('BSE - SENSEX Index Options'!$L:$L,'BSE - SENSEX Index Options'!$C:$C,$A207,'BSE - SENSEX Index Options'!$B:$B,D$147,'BSE - SENSEX Index Options'!$H:$H,"Monthly*")+SUMIFS('BSE - Other Index Options'!$L:$L,'BSE - Other Index Options'!$C:$C,$A207,'BSE - Other Index Options'!$B:$B,D$147,'BSE - Other Index Options'!$H:$H,"Monthly*"))</f>
        <v/>
      </c>
      <c r="E207" s="26" t="str">
        <f>IF(SUMIFS('BSE - SENSEX Index Options'!$L:$L,'BSE - SENSEX Index Options'!$C:$C,$A207,'BSE - SENSEX Index Options'!$B:$B,E$147,'BSE - SENSEX Index Options'!$H:$H,"Monthly*")+SUMIFS('BSE - Other Index Options'!$L:$L,'BSE - Other Index Options'!$C:$C,$A207,'BSE - Other Index Options'!$B:$B,E$147,'BSE - Other Index Options'!$H:$H,"Monthly*")=0,"",SUMIFS('BSE - SENSEX Index Options'!$L:$L,'BSE - SENSEX Index Options'!$C:$C,$A207,'BSE - SENSEX Index Options'!$B:$B,E$147,'BSE - SENSEX Index Options'!$H:$H,"Monthly*")+SUMIFS('BSE - Other Index Options'!$L:$L,'BSE - Other Index Options'!$C:$C,$A207,'BSE - Other Index Options'!$B:$B,E$147,'BSE - Other Index Options'!$H:$H,"Monthly*"))</f>
        <v/>
      </c>
      <c r="F207" s="26" t="str">
        <f>IF(SUMIFS('BSE - SENSEX Index Options'!$L:$L,'BSE - SENSEX Index Options'!$C:$C,$A207,'BSE - SENSEX Index Options'!$B:$B,F$147,'BSE - SENSEX Index Options'!$H:$H,"Monthly*")+SUMIFS('BSE - Other Index Options'!$L:$L,'BSE - Other Index Options'!$C:$C,$A207,'BSE - Other Index Options'!$B:$B,F$147,'BSE - Other Index Options'!$H:$H,"Monthly*")=0,"",SUMIFS('BSE - SENSEX Index Options'!$L:$L,'BSE - SENSEX Index Options'!$C:$C,$A207,'BSE - SENSEX Index Options'!$B:$B,F$147,'BSE - SENSEX Index Options'!$H:$H,"Monthly*")+SUMIFS('BSE - Other Index Options'!$L:$L,'BSE - Other Index Options'!$C:$C,$A207,'BSE - Other Index Options'!$B:$B,F$147,'BSE - Other Index Options'!$H:$H,"Monthly*"))</f>
        <v/>
      </c>
      <c r="G207" s="26" t="str">
        <f>IF(SUMIFS('BSE - SENSEX Index Options'!$L:$L,'BSE - SENSEX Index Options'!$C:$C,$A207,'BSE - SENSEX Index Options'!$B:$B,G$147,'BSE - SENSEX Index Options'!$H:$H,"Monthly*")+SUMIFS('BSE - Other Index Options'!$L:$L,'BSE - Other Index Options'!$C:$C,$A207,'BSE - Other Index Options'!$B:$B,G$147,'BSE - Other Index Options'!$H:$H,"Monthly*")=0,"",SUMIFS('BSE - SENSEX Index Options'!$L:$L,'BSE - SENSEX Index Options'!$C:$C,$A207,'BSE - SENSEX Index Options'!$B:$B,G$147,'BSE - SENSEX Index Options'!$H:$H,"Monthly*")+SUMIFS('BSE - Other Index Options'!$L:$L,'BSE - Other Index Options'!$C:$C,$A207,'BSE - Other Index Options'!$B:$B,G$147,'BSE - Other Index Options'!$H:$H,"Monthly*"))</f>
        <v/>
      </c>
      <c r="H207" s="26" t="str">
        <f t="shared" si="7"/>
        <v/>
      </c>
    </row>
    <row r="208" spans="1:8" hidden="1" outlineLevel="1">
      <c r="A208" t="s">
        <v>86</v>
      </c>
      <c r="B208" s="26" t="str">
        <f>IF(SUMIFS('BSE - SENSEX Index Options'!$L:$L,'BSE - SENSEX Index Options'!$C:$C,$A208,'BSE - SENSEX Index Options'!$B:$B,B$147,'BSE - SENSEX Index Options'!$H:$H,"Monthly*")+SUMIFS('BSE - Other Index Options'!$L:$L,'BSE - Other Index Options'!$C:$C,$A208,'BSE - Other Index Options'!$B:$B,B$147,'BSE - Other Index Options'!$H:$H,"Monthly*")=0,"",SUMIFS('BSE - SENSEX Index Options'!$L:$L,'BSE - SENSEX Index Options'!$C:$C,$A208,'BSE - SENSEX Index Options'!$B:$B,B$147,'BSE - SENSEX Index Options'!$H:$H,"Monthly*")+SUMIFS('BSE - Other Index Options'!$L:$L,'BSE - Other Index Options'!$C:$C,$A208,'BSE - Other Index Options'!$B:$B,B$147,'BSE - Other Index Options'!$H:$H,"Monthly*"))</f>
        <v/>
      </c>
      <c r="C208" s="26" t="str">
        <f>IF(SUMIFS('BSE - SENSEX Index Options'!$L:$L,'BSE - SENSEX Index Options'!$C:$C,$A208,'BSE - SENSEX Index Options'!$B:$B,C$147,'BSE - SENSEX Index Options'!$H:$H,"Monthly*")+SUMIFS('BSE - Other Index Options'!$L:$L,'BSE - Other Index Options'!$C:$C,$A208,'BSE - Other Index Options'!$B:$B,C$147,'BSE - Other Index Options'!$H:$H,"Monthly*")=0,"",SUMIFS('BSE - SENSEX Index Options'!$L:$L,'BSE - SENSEX Index Options'!$C:$C,$A208,'BSE - SENSEX Index Options'!$B:$B,C$147,'BSE - SENSEX Index Options'!$H:$H,"Monthly*")+SUMIFS('BSE - Other Index Options'!$L:$L,'BSE - Other Index Options'!$C:$C,$A208,'BSE - Other Index Options'!$B:$B,C$147,'BSE - Other Index Options'!$H:$H,"Monthly*"))</f>
        <v/>
      </c>
      <c r="D208" s="26" t="str">
        <f>IF(SUMIFS('BSE - SENSEX Index Options'!$L:$L,'BSE - SENSEX Index Options'!$C:$C,$A208,'BSE - SENSEX Index Options'!$B:$B,D$147,'BSE - SENSEX Index Options'!$H:$H,"Monthly*")+SUMIFS('BSE - Other Index Options'!$L:$L,'BSE - Other Index Options'!$C:$C,$A208,'BSE - Other Index Options'!$B:$B,D$147,'BSE - Other Index Options'!$H:$H,"Monthly*")=0,"",SUMIFS('BSE - SENSEX Index Options'!$L:$L,'BSE - SENSEX Index Options'!$C:$C,$A208,'BSE - SENSEX Index Options'!$B:$B,D$147,'BSE - SENSEX Index Options'!$H:$H,"Monthly*")+SUMIFS('BSE - Other Index Options'!$L:$L,'BSE - Other Index Options'!$C:$C,$A208,'BSE - Other Index Options'!$B:$B,D$147,'BSE - Other Index Options'!$H:$H,"Monthly*"))</f>
        <v/>
      </c>
      <c r="E208" s="26" t="str">
        <f>IF(SUMIFS('BSE - SENSEX Index Options'!$L:$L,'BSE - SENSEX Index Options'!$C:$C,$A208,'BSE - SENSEX Index Options'!$B:$B,E$147,'BSE - SENSEX Index Options'!$H:$H,"Monthly*")+SUMIFS('BSE - Other Index Options'!$L:$L,'BSE - Other Index Options'!$C:$C,$A208,'BSE - Other Index Options'!$B:$B,E$147,'BSE - Other Index Options'!$H:$H,"Monthly*")=0,"",SUMIFS('BSE - SENSEX Index Options'!$L:$L,'BSE - SENSEX Index Options'!$C:$C,$A208,'BSE - SENSEX Index Options'!$B:$B,E$147,'BSE - SENSEX Index Options'!$H:$H,"Monthly*")+SUMIFS('BSE - Other Index Options'!$L:$L,'BSE - Other Index Options'!$C:$C,$A208,'BSE - Other Index Options'!$B:$B,E$147,'BSE - Other Index Options'!$H:$H,"Monthly*"))</f>
        <v/>
      </c>
      <c r="F208" s="26" t="str">
        <f>IF(SUMIFS('BSE - SENSEX Index Options'!$L:$L,'BSE - SENSEX Index Options'!$C:$C,$A208,'BSE - SENSEX Index Options'!$B:$B,F$147,'BSE - SENSEX Index Options'!$H:$H,"Monthly*")+SUMIFS('BSE - Other Index Options'!$L:$L,'BSE - Other Index Options'!$C:$C,$A208,'BSE - Other Index Options'!$B:$B,F$147,'BSE - Other Index Options'!$H:$H,"Monthly*")=0,"",SUMIFS('BSE - SENSEX Index Options'!$L:$L,'BSE - SENSEX Index Options'!$C:$C,$A208,'BSE - SENSEX Index Options'!$B:$B,F$147,'BSE - SENSEX Index Options'!$H:$H,"Monthly*")+SUMIFS('BSE - Other Index Options'!$L:$L,'BSE - Other Index Options'!$C:$C,$A208,'BSE - Other Index Options'!$B:$B,F$147,'BSE - Other Index Options'!$H:$H,"Monthly*"))</f>
        <v/>
      </c>
      <c r="G208" s="26" t="str">
        <f>IF(SUMIFS('BSE - SENSEX Index Options'!$L:$L,'BSE - SENSEX Index Options'!$C:$C,$A208,'BSE - SENSEX Index Options'!$B:$B,G$147,'BSE - SENSEX Index Options'!$H:$H,"Monthly*")+SUMIFS('BSE - Other Index Options'!$L:$L,'BSE - Other Index Options'!$C:$C,$A208,'BSE - Other Index Options'!$B:$B,G$147,'BSE - Other Index Options'!$H:$H,"Monthly*")=0,"",SUMIFS('BSE - SENSEX Index Options'!$L:$L,'BSE - SENSEX Index Options'!$C:$C,$A208,'BSE - SENSEX Index Options'!$B:$B,G$147,'BSE - SENSEX Index Options'!$H:$H,"Monthly*")+SUMIFS('BSE - Other Index Options'!$L:$L,'BSE - Other Index Options'!$C:$C,$A208,'BSE - Other Index Options'!$B:$B,G$147,'BSE - Other Index Options'!$H:$H,"Monthly*"))</f>
        <v/>
      </c>
      <c r="H208" s="26" t="str">
        <f t="shared" si="7"/>
        <v/>
      </c>
    </row>
    <row r="209" spans="1:8" hidden="1" outlineLevel="1">
      <c r="A209" t="s">
        <v>87</v>
      </c>
      <c r="B209" s="26" t="str">
        <f>IF(SUMIFS('BSE - SENSEX Index Options'!$L:$L,'BSE - SENSEX Index Options'!$C:$C,$A209,'BSE - SENSEX Index Options'!$B:$B,B$147,'BSE - SENSEX Index Options'!$H:$H,"Monthly*")+SUMIFS('BSE - Other Index Options'!$L:$L,'BSE - Other Index Options'!$C:$C,$A209,'BSE - Other Index Options'!$B:$B,B$147,'BSE - Other Index Options'!$H:$H,"Monthly*")=0,"",SUMIFS('BSE - SENSEX Index Options'!$L:$L,'BSE - SENSEX Index Options'!$C:$C,$A209,'BSE - SENSEX Index Options'!$B:$B,B$147,'BSE - SENSEX Index Options'!$H:$H,"Monthly*")+SUMIFS('BSE - Other Index Options'!$L:$L,'BSE - Other Index Options'!$C:$C,$A209,'BSE - Other Index Options'!$B:$B,B$147,'BSE - Other Index Options'!$H:$H,"Monthly*"))</f>
        <v/>
      </c>
      <c r="C209" s="26" t="str">
        <f>IF(SUMIFS('BSE - SENSEX Index Options'!$L:$L,'BSE - SENSEX Index Options'!$C:$C,$A209,'BSE - SENSEX Index Options'!$B:$B,C$147,'BSE - SENSEX Index Options'!$H:$H,"Monthly*")+SUMIFS('BSE - Other Index Options'!$L:$L,'BSE - Other Index Options'!$C:$C,$A209,'BSE - Other Index Options'!$B:$B,C$147,'BSE - Other Index Options'!$H:$H,"Monthly*")=0,"",SUMIFS('BSE - SENSEX Index Options'!$L:$L,'BSE - SENSEX Index Options'!$C:$C,$A209,'BSE - SENSEX Index Options'!$B:$B,C$147,'BSE - SENSEX Index Options'!$H:$H,"Monthly*")+SUMIFS('BSE - Other Index Options'!$L:$L,'BSE - Other Index Options'!$C:$C,$A209,'BSE - Other Index Options'!$B:$B,C$147,'BSE - Other Index Options'!$H:$H,"Monthly*"))</f>
        <v/>
      </c>
      <c r="D209" s="26" t="str">
        <f>IF(SUMIFS('BSE - SENSEX Index Options'!$L:$L,'BSE - SENSEX Index Options'!$C:$C,$A209,'BSE - SENSEX Index Options'!$B:$B,D$147,'BSE - SENSEX Index Options'!$H:$H,"Monthly*")+SUMIFS('BSE - Other Index Options'!$L:$L,'BSE - Other Index Options'!$C:$C,$A209,'BSE - Other Index Options'!$B:$B,D$147,'BSE - Other Index Options'!$H:$H,"Monthly*")=0,"",SUMIFS('BSE - SENSEX Index Options'!$L:$L,'BSE - SENSEX Index Options'!$C:$C,$A209,'BSE - SENSEX Index Options'!$B:$B,D$147,'BSE - SENSEX Index Options'!$H:$H,"Monthly*")+SUMIFS('BSE - Other Index Options'!$L:$L,'BSE - Other Index Options'!$C:$C,$A209,'BSE - Other Index Options'!$B:$B,D$147,'BSE - Other Index Options'!$H:$H,"Monthly*"))</f>
        <v/>
      </c>
      <c r="E209" s="26" t="str">
        <f>IF(SUMIFS('BSE - SENSEX Index Options'!$L:$L,'BSE - SENSEX Index Options'!$C:$C,$A209,'BSE - SENSEX Index Options'!$B:$B,E$147,'BSE - SENSEX Index Options'!$H:$H,"Monthly*")+SUMIFS('BSE - Other Index Options'!$L:$L,'BSE - Other Index Options'!$C:$C,$A209,'BSE - Other Index Options'!$B:$B,E$147,'BSE - Other Index Options'!$H:$H,"Monthly*")=0,"",SUMIFS('BSE - SENSEX Index Options'!$L:$L,'BSE - SENSEX Index Options'!$C:$C,$A209,'BSE - SENSEX Index Options'!$B:$B,E$147,'BSE - SENSEX Index Options'!$H:$H,"Monthly*")+SUMIFS('BSE - Other Index Options'!$L:$L,'BSE - Other Index Options'!$C:$C,$A209,'BSE - Other Index Options'!$B:$B,E$147,'BSE - Other Index Options'!$H:$H,"Monthly*"))</f>
        <v/>
      </c>
      <c r="F209" s="26" t="str">
        <f>IF(SUMIFS('BSE - SENSEX Index Options'!$L:$L,'BSE - SENSEX Index Options'!$C:$C,$A209,'BSE - SENSEX Index Options'!$B:$B,F$147,'BSE - SENSEX Index Options'!$H:$H,"Monthly*")+SUMIFS('BSE - Other Index Options'!$L:$L,'BSE - Other Index Options'!$C:$C,$A209,'BSE - Other Index Options'!$B:$B,F$147,'BSE - Other Index Options'!$H:$H,"Monthly*")=0,"",SUMIFS('BSE - SENSEX Index Options'!$L:$L,'BSE - SENSEX Index Options'!$C:$C,$A209,'BSE - SENSEX Index Options'!$B:$B,F$147,'BSE - SENSEX Index Options'!$H:$H,"Monthly*")+SUMIFS('BSE - Other Index Options'!$L:$L,'BSE - Other Index Options'!$C:$C,$A209,'BSE - Other Index Options'!$B:$B,F$147,'BSE - Other Index Options'!$H:$H,"Monthly*"))</f>
        <v/>
      </c>
      <c r="G209" s="26" t="str">
        <f>IF(SUMIFS('BSE - SENSEX Index Options'!$L:$L,'BSE - SENSEX Index Options'!$C:$C,$A209,'BSE - SENSEX Index Options'!$B:$B,G$147,'BSE - SENSEX Index Options'!$H:$H,"Monthly*")+SUMIFS('BSE - Other Index Options'!$L:$L,'BSE - Other Index Options'!$C:$C,$A209,'BSE - Other Index Options'!$B:$B,G$147,'BSE - Other Index Options'!$H:$H,"Monthly*")=0,"",SUMIFS('BSE - SENSEX Index Options'!$L:$L,'BSE - SENSEX Index Options'!$C:$C,$A209,'BSE - SENSEX Index Options'!$B:$B,G$147,'BSE - SENSEX Index Options'!$H:$H,"Monthly*")+SUMIFS('BSE - Other Index Options'!$L:$L,'BSE - Other Index Options'!$C:$C,$A209,'BSE - Other Index Options'!$B:$B,G$147,'BSE - Other Index Options'!$H:$H,"Monthly*"))</f>
        <v/>
      </c>
      <c r="H209" s="26" t="str">
        <f t="shared" si="7"/>
        <v/>
      </c>
    </row>
    <row r="210" spans="1:8" hidden="1" outlineLevel="1">
      <c r="A210" t="s">
        <v>88</v>
      </c>
      <c r="B210" s="26" t="str">
        <f>IF(SUMIFS('BSE - SENSEX Index Options'!$L:$L,'BSE - SENSEX Index Options'!$C:$C,$A210,'BSE - SENSEX Index Options'!$B:$B,B$147,'BSE - SENSEX Index Options'!$H:$H,"Monthly*")+SUMIFS('BSE - Other Index Options'!$L:$L,'BSE - Other Index Options'!$C:$C,$A210,'BSE - Other Index Options'!$B:$B,B$147,'BSE - Other Index Options'!$H:$H,"Monthly*")=0,"",SUMIFS('BSE - SENSEX Index Options'!$L:$L,'BSE - SENSEX Index Options'!$C:$C,$A210,'BSE - SENSEX Index Options'!$B:$B,B$147,'BSE - SENSEX Index Options'!$H:$H,"Monthly*")+SUMIFS('BSE - Other Index Options'!$L:$L,'BSE - Other Index Options'!$C:$C,$A210,'BSE - Other Index Options'!$B:$B,B$147,'BSE - Other Index Options'!$H:$H,"Monthly*"))</f>
        <v/>
      </c>
      <c r="C210" s="26" t="str">
        <f>IF(SUMIFS('BSE - SENSEX Index Options'!$L:$L,'BSE - SENSEX Index Options'!$C:$C,$A210,'BSE - SENSEX Index Options'!$B:$B,C$147,'BSE - SENSEX Index Options'!$H:$H,"Monthly*")+SUMIFS('BSE - Other Index Options'!$L:$L,'BSE - Other Index Options'!$C:$C,$A210,'BSE - Other Index Options'!$B:$B,C$147,'BSE - Other Index Options'!$H:$H,"Monthly*")=0,"",SUMIFS('BSE - SENSEX Index Options'!$L:$L,'BSE - SENSEX Index Options'!$C:$C,$A210,'BSE - SENSEX Index Options'!$B:$B,C$147,'BSE - SENSEX Index Options'!$H:$H,"Monthly*")+SUMIFS('BSE - Other Index Options'!$L:$L,'BSE - Other Index Options'!$C:$C,$A210,'BSE - Other Index Options'!$B:$B,C$147,'BSE - Other Index Options'!$H:$H,"Monthly*"))</f>
        <v/>
      </c>
      <c r="D210" s="26" t="str">
        <f>IF(SUMIFS('BSE - SENSEX Index Options'!$L:$L,'BSE - SENSEX Index Options'!$C:$C,$A210,'BSE - SENSEX Index Options'!$B:$B,D$147,'BSE - SENSEX Index Options'!$H:$H,"Monthly*")+SUMIFS('BSE - Other Index Options'!$L:$L,'BSE - Other Index Options'!$C:$C,$A210,'BSE - Other Index Options'!$B:$B,D$147,'BSE - Other Index Options'!$H:$H,"Monthly*")=0,"",SUMIFS('BSE - SENSEX Index Options'!$L:$L,'BSE - SENSEX Index Options'!$C:$C,$A210,'BSE - SENSEX Index Options'!$B:$B,D$147,'BSE - SENSEX Index Options'!$H:$H,"Monthly*")+SUMIFS('BSE - Other Index Options'!$L:$L,'BSE - Other Index Options'!$C:$C,$A210,'BSE - Other Index Options'!$B:$B,D$147,'BSE - Other Index Options'!$H:$H,"Monthly*"))</f>
        <v/>
      </c>
      <c r="E210" s="26" t="str">
        <f>IF(SUMIFS('BSE - SENSEX Index Options'!$L:$L,'BSE - SENSEX Index Options'!$C:$C,$A210,'BSE - SENSEX Index Options'!$B:$B,E$147,'BSE - SENSEX Index Options'!$H:$H,"Monthly*")+SUMIFS('BSE - Other Index Options'!$L:$L,'BSE - Other Index Options'!$C:$C,$A210,'BSE - Other Index Options'!$B:$B,E$147,'BSE - Other Index Options'!$H:$H,"Monthly*")=0,"",SUMIFS('BSE - SENSEX Index Options'!$L:$L,'BSE - SENSEX Index Options'!$C:$C,$A210,'BSE - SENSEX Index Options'!$B:$B,E$147,'BSE - SENSEX Index Options'!$H:$H,"Monthly*")+SUMIFS('BSE - Other Index Options'!$L:$L,'BSE - Other Index Options'!$C:$C,$A210,'BSE - Other Index Options'!$B:$B,E$147,'BSE - Other Index Options'!$H:$H,"Monthly*"))</f>
        <v/>
      </c>
      <c r="F210" s="26" t="str">
        <f>IF(SUMIFS('BSE - SENSEX Index Options'!$L:$L,'BSE - SENSEX Index Options'!$C:$C,$A210,'BSE - SENSEX Index Options'!$B:$B,F$147,'BSE - SENSEX Index Options'!$H:$H,"Monthly*")+SUMIFS('BSE - Other Index Options'!$L:$L,'BSE - Other Index Options'!$C:$C,$A210,'BSE - Other Index Options'!$B:$B,F$147,'BSE - Other Index Options'!$H:$H,"Monthly*")=0,"",SUMIFS('BSE - SENSEX Index Options'!$L:$L,'BSE - SENSEX Index Options'!$C:$C,$A210,'BSE - SENSEX Index Options'!$B:$B,F$147,'BSE - SENSEX Index Options'!$H:$H,"Monthly*")+SUMIFS('BSE - Other Index Options'!$L:$L,'BSE - Other Index Options'!$C:$C,$A210,'BSE - Other Index Options'!$B:$B,F$147,'BSE - Other Index Options'!$H:$H,"Monthly*"))</f>
        <v/>
      </c>
      <c r="G210" s="26" t="str">
        <f>IF(SUMIFS('BSE - SENSEX Index Options'!$L:$L,'BSE - SENSEX Index Options'!$C:$C,$A210,'BSE - SENSEX Index Options'!$B:$B,G$147,'BSE - SENSEX Index Options'!$H:$H,"Monthly*")+SUMIFS('BSE - Other Index Options'!$L:$L,'BSE - Other Index Options'!$C:$C,$A210,'BSE - Other Index Options'!$B:$B,G$147,'BSE - Other Index Options'!$H:$H,"Monthly*")=0,"",SUMIFS('BSE - SENSEX Index Options'!$L:$L,'BSE - SENSEX Index Options'!$C:$C,$A210,'BSE - SENSEX Index Options'!$B:$B,G$147,'BSE - SENSEX Index Options'!$H:$H,"Monthly*")+SUMIFS('BSE - Other Index Options'!$L:$L,'BSE - Other Index Options'!$C:$C,$A210,'BSE - Other Index Options'!$B:$B,G$147,'BSE - Other Index Options'!$H:$H,"Monthly*"))</f>
        <v/>
      </c>
      <c r="H210" s="26" t="str">
        <f t="shared" si="7"/>
        <v/>
      </c>
    </row>
    <row r="211" spans="1:8" hidden="1" outlineLevel="1">
      <c r="A211" t="s">
        <v>89</v>
      </c>
      <c r="B211" s="26" t="str">
        <f>IF(SUMIFS('BSE - SENSEX Index Options'!$L:$L,'BSE - SENSEX Index Options'!$C:$C,$A211,'BSE - SENSEX Index Options'!$B:$B,B$147,'BSE - SENSEX Index Options'!$H:$H,"Monthly*")+SUMIFS('BSE - Other Index Options'!$L:$L,'BSE - Other Index Options'!$C:$C,$A211,'BSE - Other Index Options'!$B:$B,B$147,'BSE - Other Index Options'!$H:$H,"Monthly*")=0,"",SUMIFS('BSE - SENSEX Index Options'!$L:$L,'BSE - SENSEX Index Options'!$C:$C,$A211,'BSE - SENSEX Index Options'!$B:$B,B$147,'BSE - SENSEX Index Options'!$H:$H,"Monthly*")+SUMIFS('BSE - Other Index Options'!$L:$L,'BSE - Other Index Options'!$C:$C,$A211,'BSE - Other Index Options'!$B:$B,B$147,'BSE - Other Index Options'!$H:$H,"Monthly*"))</f>
        <v/>
      </c>
      <c r="C211" s="26" t="str">
        <f>IF(SUMIFS('BSE - SENSEX Index Options'!$L:$L,'BSE - SENSEX Index Options'!$C:$C,$A211,'BSE - SENSEX Index Options'!$B:$B,C$147,'BSE - SENSEX Index Options'!$H:$H,"Monthly*")+SUMIFS('BSE - Other Index Options'!$L:$L,'BSE - Other Index Options'!$C:$C,$A211,'BSE - Other Index Options'!$B:$B,C$147,'BSE - Other Index Options'!$H:$H,"Monthly*")=0,"",SUMIFS('BSE - SENSEX Index Options'!$L:$L,'BSE - SENSEX Index Options'!$C:$C,$A211,'BSE - SENSEX Index Options'!$B:$B,C$147,'BSE - SENSEX Index Options'!$H:$H,"Monthly*")+SUMIFS('BSE - Other Index Options'!$L:$L,'BSE - Other Index Options'!$C:$C,$A211,'BSE - Other Index Options'!$B:$B,C$147,'BSE - Other Index Options'!$H:$H,"Monthly*"))</f>
        <v/>
      </c>
      <c r="D211" s="26" t="str">
        <f>IF(SUMIFS('BSE - SENSEX Index Options'!$L:$L,'BSE - SENSEX Index Options'!$C:$C,$A211,'BSE - SENSEX Index Options'!$B:$B,D$147,'BSE - SENSEX Index Options'!$H:$H,"Monthly*")+SUMIFS('BSE - Other Index Options'!$L:$L,'BSE - Other Index Options'!$C:$C,$A211,'BSE - Other Index Options'!$B:$B,D$147,'BSE - Other Index Options'!$H:$H,"Monthly*")=0,"",SUMIFS('BSE - SENSEX Index Options'!$L:$L,'BSE - SENSEX Index Options'!$C:$C,$A211,'BSE - SENSEX Index Options'!$B:$B,D$147,'BSE - SENSEX Index Options'!$H:$H,"Monthly*")+SUMIFS('BSE - Other Index Options'!$L:$L,'BSE - Other Index Options'!$C:$C,$A211,'BSE - Other Index Options'!$B:$B,D$147,'BSE - Other Index Options'!$H:$H,"Monthly*"))</f>
        <v/>
      </c>
      <c r="E211" s="26" t="str">
        <f>IF(SUMIFS('BSE - SENSEX Index Options'!$L:$L,'BSE - SENSEX Index Options'!$C:$C,$A211,'BSE - SENSEX Index Options'!$B:$B,E$147,'BSE - SENSEX Index Options'!$H:$H,"Monthly*")+SUMIFS('BSE - Other Index Options'!$L:$L,'BSE - Other Index Options'!$C:$C,$A211,'BSE - Other Index Options'!$B:$B,E$147,'BSE - Other Index Options'!$H:$H,"Monthly*")=0,"",SUMIFS('BSE - SENSEX Index Options'!$L:$L,'BSE - SENSEX Index Options'!$C:$C,$A211,'BSE - SENSEX Index Options'!$B:$B,E$147,'BSE - SENSEX Index Options'!$H:$H,"Monthly*")+SUMIFS('BSE - Other Index Options'!$L:$L,'BSE - Other Index Options'!$C:$C,$A211,'BSE - Other Index Options'!$B:$B,E$147,'BSE - Other Index Options'!$H:$H,"Monthly*"))</f>
        <v/>
      </c>
      <c r="F211" s="26" t="str">
        <f>IF(SUMIFS('BSE - SENSEX Index Options'!$L:$L,'BSE - SENSEX Index Options'!$C:$C,$A211,'BSE - SENSEX Index Options'!$B:$B,F$147,'BSE - SENSEX Index Options'!$H:$H,"Monthly*")+SUMIFS('BSE - Other Index Options'!$L:$L,'BSE - Other Index Options'!$C:$C,$A211,'BSE - Other Index Options'!$B:$B,F$147,'BSE - Other Index Options'!$H:$H,"Monthly*")=0,"",SUMIFS('BSE - SENSEX Index Options'!$L:$L,'BSE - SENSEX Index Options'!$C:$C,$A211,'BSE - SENSEX Index Options'!$B:$B,F$147,'BSE - SENSEX Index Options'!$H:$H,"Monthly*")+SUMIFS('BSE - Other Index Options'!$L:$L,'BSE - Other Index Options'!$C:$C,$A211,'BSE - Other Index Options'!$B:$B,F$147,'BSE - Other Index Options'!$H:$H,"Monthly*"))</f>
        <v/>
      </c>
      <c r="G211" s="26" t="str">
        <f>IF(SUMIFS('BSE - SENSEX Index Options'!$L:$L,'BSE - SENSEX Index Options'!$C:$C,$A211,'BSE - SENSEX Index Options'!$B:$B,G$147,'BSE - SENSEX Index Options'!$H:$H,"Monthly*")+SUMIFS('BSE - Other Index Options'!$L:$L,'BSE - Other Index Options'!$C:$C,$A211,'BSE - Other Index Options'!$B:$B,G$147,'BSE - Other Index Options'!$H:$H,"Monthly*")=0,"",SUMIFS('BSE - SENSEX Index Options'!$L:$L,'BSE - SENSEX Index Options'!$C:$C,$A211,'BSE - SENSEX Index Options'!$B:$B,G$147,'BSE - SENSEX Index Options'!$H:$H,"Monthly*")+SUMIFS('BSE - Other Index Options'!$L:$L,'BSE - Other Index Options'!$C:$C,$A211,'BSE - Other Index Options'!$B:$B,G$147,'BSE - Other Index Options'!$H:$H,"Monthly*"))</f>
        <v/>
      </c>
      <c r="H211" s="26" t="str">
        <f t="shared" si="7"/>
        <v/>
      </c>
    </row>
    <row r="212" spans="1:8" hidden="1" outlineLevel="1">
      <c r="A212" t="s">
        <v>90</v>
      </c>
      <c r="B212" s="26" t="str">
        <f>IF(SUMIFS('BSE - SENSEX Index Options'!$L:$L,'BSE - SENSEX Index Options'!$C:$C,$A212,'BSE - SENSEX Index Options'!$B:$B,B$147,'BSE - SENSEX Index Options'!$H:$H,"Monthly*")+SUMIFS('BSE - Other Index Options'!$L:$L,'BSE - Other Index Options'!$C:$C,$A212,'BSE - Other Index Options'!$B:$B,B$147,'BSE - Other Index Options'!$H:$H,"Monthly*")=0,"",SUMIFS('BSE - SENSEX Index Options'!$L:$L,'BSE - SENSEX Index Options'!$C:$C,$A212,'BSE - SENSEX Index Options'!$B:$B,B$147,'BSE - SENSEX Index Options'!$H:$H,"Monthly*")+SUMIFS('BSE - Other Index Options'!$L:$L,'BSE - Other Index Options'!$C:$C,$A212,'BSE - Other Index Options'!$B:$B,B$147,'BSE - Other Index Options'!$H:$H,"Monthly*"))</f>
        <v/>
      </c>
      <c r="C212" s="26" t="str">
        <f>IF(SUMIFS('BSE - SENSEX Index Options'!$L:$L,'BSE - SENSEX Index Options'!$C:$C,$A212,'BSE - SENSEX Index Options'!$B:$B,C$147,'BSE - SENSEX Index Options'!$H:$H,"Monthly*")+SUMIFS('BSE - Other Index Options'!$L:$L,'BSE - Other Index Options'!$C:$C,$A212,'BSE - Other Index Options'!$B:$B,C$147,'BSE - Other Index Options'!$H:$H,"Monthly*")=0,"",SUMIFS('BSE - SENSEX Index Options'!$L:$L,'BSE - SENSEX Index Options'!$C:$C,$A212,'BSE - SENSEX Index Options'!$B:$B,C$147,'BSE - SENSEX Index Options'!$H:$H,"Monthly*")+SUMIFS('BSE - Other Index Options'!$L:$L,'BSE - Other Index Options'!$C:$C,$A212,'BSE - Other Index Options'!$B:$B,C$147,'BSE - Other Index Options'!$H:$H,"Monthly*"))</f>
        <v/>
      </c>
      <c r="D212" s="26" t="str">
        <f>IF(SUMIFS('BSE - SENSEX Index Options'!$L:$L,'BSE - SENSEX Index Options'!$C:$C,$A212,'BSE - SENSEX Index Options'!$B:$B,D$147,'BSE - SENSEX Index Options'!$H:$H,"Monthly*")+SUMIFS('BSE - Other Index Options'!$L:$L,'BSE - Other Index Options'!$C:$C,$A212,'BSE - Other Index Options'!$B:$B,D$147,'BSE - Other Index Options'!$H:$H,"Monthly*")=0,"",SUMIFS('BSE - SENSEX Index Options'!$L:$L,'BSE - SENSEX Index Options'!$C:$C,$A212,'BSE - SENSEX Index Options'!$B:$B,D$147,'BSE - SENSEX Index Options'!$H:$H,"Monthly*")+SUMIFS('BSE - Other Index Options'!$L:$L,'BSE - Other Index Options'!$C:$C,$A212,'BSE - Other Index Options'!$B:$B,D$147,'BSE - Other Index Options'!$H:$H,"Monthly*"))</f>
        <v/>
      </c>
      <c r="E212" s="26" t="str">
        <f>IF(SUMIFS('BSE - SENSEX Index Options'!$L:$L,'BSE - SENSEX Index Options'!$C:$C,$A212,'BSE - SENSEX Index Options'!$B:$B,E$147,'BSE - SENSEX Index Options'!$H:$H,"Monthly*")+SUMIFS('BSE - Other Index Options'!$L:$L,'BSE - Other Index Options'!$C:$C,$A212,'BSE - Other Index Options'!$B:$B,E$147,'BSE - Other Index Options'!$H:$H,"Monthly*")=0,"",SUMIFS('BSE - SENSEX Index Options'!$L:$L,'BSE - SENSEX Index Options'!$C:$C,$A212,'BSE - SENSEX Index Options'!$B:$B,E$147,'BSE - SENSEX Index Options'!$H:$H,"Monthly*")+SUMIFS('BSE - Other Index Options'!$L:$L,'BSE - Other Index Options'!$C:$C,$A212,'BSE - Other Index Options'!$B:$B,E$147,'BSE - Other Index Options'!$H:$H,"Monthly*"))</f>
        <v/>
      </c>
      <c r="F212" s="26" t="str">
        <f>IF(SUMIFS('BSE - SENSEX Index Options'!$L:$L,'BSE - SENSEX Index Options'!$C:$C,$A212,'BSE - SENSEX Index Options'!$B:$B,F$147,'BSE - SENSEX Index Options'!$H:$H,"Monthly*")+SUMIFS('BSE - Other Index Options'!$L:$L,'BSE - Other Index Options'!$C:$C,$A212,'BSE - Other Index Options'!$B:$B,F$147,'BSE - Other Index Options'!$H:$H,"Monthly*")=0,"",SUMIFS('BSE - SENSEX Index Options'!$L:$L,'BSE - SENSEX Index Options'!$C:$C,$A212,'BSE - SENSEX Index Options'!$B:$B,F$147,'BSE - SENSEX Index Options'!$H:$H,"Monthly*")+SUMIFS('BSE - Other Index Options'!$L:$L,'BSE - Other Index Options'!$C:$C,$A212,'BSE - Other Index Options'!$B:$B,F$147,'BSE - Other Index Options'!$H:$H,"Monthly*"))</f>
        <v/>
      </c>
      <c r="G212" s="26" t="str">
        <f>IF(SUMIFS('BSE - SENSEX Index Options'!$L:$L,'BSE - SENSEX Index Options'!$C:$C,$A212,'BSE - SENSEX Index Options'!$B:$B,G$147,'BSE - SENSEX Index Options'!$H:$H,"Monthly*")+SUMIFS('BSE - Other Index Options'!$L:$L,'BSE - Other Index Options'!$C:$C,$A212,'BSE - Other Index Options'!$B:$B,G$147,'BSE - Other Index Options'!$H:$H,"Monthly*")=0,"",SUMIFS('BSE - SENSEX Index Options'!$L:$L,'BSE - SENSEX Index Options'!$C:$C,$A212,'BSE - SENSEX Index Options'!$B:$B,G$147,'BSE - SENSEX Index Options'!$H:$H,"Monthly*")+SUMIFS('BSE - Other Index Options'!$L:$L,'BSE - Other Index Options'!$C:$C,$A212,'BSE - Other Index Options'!$B:$B,G$147,'BSE - Other Index Options'!$H:$H,"Monthly*"))</f>
        <v/>
      </c>
      <c r="H212" s="26" t="str">
        <f t="shared" ref="H212:H243" si="8">IF(SUM(B212:G212)=0,"",SUM(B212:G212))</f>
        <v/>
      </c>
    </row>
    <row r="213" spans="1:8" hidden="1" outlineLevel="1">
      <c r="A213" t="s">
        <v>91</v>
      </c>
      <c r="B213" s="26" t="str">
        <f>IF(SUMIFS('BSE - SENSEX Index Options'!$L:$L,'BSE - SENSEX Index Options'!$C:$C,$A213,'BSE - SENSEX Index Options'!$B:$B,B$147,'BSE - SENSEX Index Options'!$H:$H,"Monthly*")+SUMIFS('BSE - Other Index Options'!$L:$L,'BSE - Other Index Options'!$C:$C,$A213,'BSE - Other Index Options'!$B:$B,B$147,'BSE - Other Index Options'!$H:$H,"Monthly*")=0,"",SUMIFS('BSE - SENSEX Index Options'!$L:$L,'BSE - SENSEX Index Options'!$C:$C,$A213,'BSE - SENSEX Index Options'!$B:$B,B$147,'BSE - SENSEX Index Options'!$H:$H,"Monthly*")+SUMIFS('BSE - Other Index Options'!$L:$L,'BSE - Other Index Options'!$C:$C,$A213,'BSE - Other Index Options'!$B:$B,B$147,'BSE - Other Index Options'!$H:$H,"Monthly*"))</f>
        <v/>
      </c>
      <c r="C213" s="26" t="str">
        <f>IF(SUMIFS('BSE - SENSEX Index Options'!$L:$L,'BSE - SENSEX Index Options'!$C:$C,$A213,'BSE - SENSEX Index Options'!$B:$B,C$147,'BSE - SENSEX Index Options'!$H:$H,"Monthly*")+SUMIFS('BSE - Other Index Options'!$L:$L,'BSE - Other Index Options'!$C:$C,$A213,'BSE - Other Index Options'!$B:$B,C$147,'BSE - Other Index Options'!$H:$H,"Monthly*")=0,"",SUMIFS('BSE - SENSEX Index Options'!$L:$L,'BSE - SENSEX Index Options'!$C:$C,$A213,'BSE - SENSEX Index Options'!$B:$B,C$147,'BSE - SENSEX Index Options'!$H:$H,"Monthly*")+SUMIFS('BSE - Other Index Options'!$L:$L,'BSE - Other Index Options'!$C:$C,$A213,'BSE - Other Index Options'!$B:$B,C$147,'BSE - Other Index Options'!$H:$H,"Monthly*"))</f>
        <v/>
      </c>
      <c r="D213" s="26" t="str">
        <f>IF(SUMIFS('BSE - SENSEX Index Options'!$L:$L,'BSE - SENSEX Index Options'!$C:$C,$A213,'BSE - SENSEX Index Options'!$B:$B,D$147,'BSE - SENSEX Index Options'!$H:$H,"Monthly*")+SUMIFS('BSE - Other Index Options'!$L:$L,'BSE - Other Index Options'!$C:$C,$A213,'BSE - Other Index Options'!$B:$B,D$147,'BSE - Other Index Options'!$H:$H,"Monthly*")=0,"",SUMIFS('BSE - SENSEX Index Options'!$L:$L,'BSE - SENSEX Index Options'!$C:$C,$A213,'BSE - SENSEX Index Options'!$B:$B,D$147,'BSE - SENSEX Index Options'!$H:$H,"Monthly*")+SUMIFS('BSE - Other Index Options'!$L:$L,'BSE - Other Index Options'!$C:$C,$A213,'BSE - Other Index Options'!$B:$B,D$147,'BSE - Other Index Options'!$H:$H,"Monthly*"))</f>
        <v/>
      </c>
      <c r="E213" s="26" t="str">
        <f>IF(SUMIFS('BSE - SENSEX Index Options'!$L:$L,'BSE - SENSEX Index Options'!$C:$C,$A213,'BSE - SENSEX Index Options'!$B:$B,E$147,'BSE - SENSEX Index Options'!$H:$H,"Monthly*")+SUMIFS('BSE - Other Index Options'!$L:$L,'BSE - Other Index Options'!$C:$C,$A213,'BSE - Other Index Options'!$B:$B,E$147,'BSE - Other Index Options'!$H:$H,"Monthly*")=0,"",SUMIFS('BSE - SENSEX Index Options'!$L:$L,'BSE - SENSEX Index Options'!$C:$C,$A213,'BSE - SENSEX Index Options'!$B:$B,E$147,'BSE - SENSEX Index Options'!$H:$H,"Monthly*")+SUMIFS('BSE - Other Index Options'!$L:$L,'BSE - Other Index Options'!$C:$C,$A213,'BSE - Other Index Options'!$B:$B,E$147,'BSE - Other Index Options'!$H:$H,"Monthly*"))</f>
        <v/>
      </c>
      <c r="F213" s="26" t="str">
        <f>IF(SUMIFS('BSE - SENSEX Index Options'!$L:$L,'BSE - SENSEX Index Options'!$C:$C,$A213,'BSE - SENSEX Index Options'!$B:$B,F$147,'BSE - SENSEX Index Options'!$H:$H,"Monthly*")+SUMIFS('BSE - Other Index Options'!$L:$L,'BSE - Other Index Options'!$C:$C,$A213,'BSE - Other Index Options'!$B:$B,F$147,'BSE - Other Index Options'!$H:$H,"Monthly*")=0,"",SUMIFS('BSE - SENSEX Index Options'!$L:$L,'BSE - SENSEX Index Options'!$C:$C,$A213,'BSE - SENSEX Index Options'!$B:$B,F$147,'BSE - SENSEX Index Options'!$H:$H,"Monthly*")+SUMIFS('BSE - Other Index Options'!$L:$L,'BSE - Other Index Options'!$C:$C,$A213,'BSE - Other Index Options'!$B:$B,F$147,'BSE - Other Index Options'!$H:$H,"Monthly*"))</f>
        <v/>
      </c>
      <c r="G213" s="26" t="str">
        <f>IF(SUMIFS('BSE - SENSEX Index Options'!$L:$L,'BSE - SENSEX Index Options'!$C:$C,$A213,'BSE - SENSEX Index Options'!$B:$B,G$147,'BSE - SENSEX Index Options'!$H:$H,"Monthly*")+SUMIFS('BSE - Other Index Options'!$L:$L,'BSE - Other Index Options'!$C:$C,$A213,'BSE - Other Index Options'!$B:$B,G$147,'BSE - Other Index Options'!$H:$H,"Monthly*")=0,"",SUMIFS('BSE - SENSEX Index Options'!$L:$L,'BSE - SENSEX Index Options'!$C:$C,$A213,'BSE - SENSEX Index Options'!$B:$B,G$147,'BSE - SENSEX Index Options'!$H:$H,"Monthly*")+SUMIFS('BSE - Other Index Options'!$L:$L,'BSE - Other Index Options'!$C:$C,$A213,'BSE - Other Index Options'!$B:$B,G$147,'BSE - Other Index Options'!$H:$H,"Monthly*"))</f>
        <v/>
      </c>
      <c r="H213" s="26" t="str">
        <f t="shared" si="8"/>
        <v/>
      </c>
    </row>
    <row r="214" spans="1:8" hidden="1" outlineLevel="1">
      <c r="A214" t="s">
        <v>92</v>
      </c>
      <c r="B214" s="26" t="str">
        <f>IF(SUMIFS('BSE - SENSEX Index Options'!$L:$L,'BSE - SENSEX Index Options'!$C:$C,$A214,'BSE - SENSEX Index Options'!$B:$B,B$147,'BSE - SENSEX Index Options'!$H:$H,"Monthly*")+SUMIFS('BSE - Other Index Options'!$L:$L,'BSE - Other Index Options'!$C:$C,$A214,'BSE - Other Index Options'!$B:$B,B$147,'BSE - Other Index Options'!$H:$H,"Monthly*")=0,"",SUMIFS('BSE - SENSEX Index Options'!$L:$L,'BSE - SENSEX Index Options'!$C:$C,$A214,'BSE - SENSEX Index Options'!$B:$B,B$147,'BSE - SENSEX Index Options'!$H:$H,"Monthly*")+SUMIFS('BSE - Other Index Options'!$L:$L,'BSE - Other Index Options'!$C:$C,$A214,'BSE - Other Index Options'!$B:$B,B$147,'BSE - Other Index Options'!$H:$H,"Monthly*"))</f>
        <v/>
      </c>
      <c r="C214" s="26" t="str">
        <f>IF(SUMIFS('BSE - SENSEX Index Options'!$L:$L,'BSE - SENSEX Index Options'!$C:$C,$A214,'BSE - SENSEX Index Options'!$B:$B,C$147,'BSE - SENSEX Index Options'!$H:$H,"Monthly*")+SUMIFS('BSE - Other Index Options'!$L:$L,'BSE - Other Index Options'!$C:$C,$A214,'BSE - Other Index Options'!$B:$B,C$147,'BSE - Other Index Options'!$H:$H,"Monthly*")=0,"",SUMIFS('BSE - SENSEX Index Options'!$L:$L,'BSE - SENSEX Index Options'!$C:$C,$A214,'BSE - SENSEX Index Options'!$B:$B,C$147,'BSE - SENSEX Index Options'!$H:$H,"Monthly*")+SUMIFS('BSE - Other Index Options'!$L:$L,'BSE - Other Index Options'!$C:$C,$A214,'BSE - Other Index Options'!$B:$B,C$147,'BSE - Other Index Options'!$H:$H,"Monthly*"))</f>
        <v/>
      </c>
      <c r="D214" s="26" t="str">
        <f>IF(SUMIFS('BSE - SENSEX Index Options'!$L:$L,'BSE - SENSEX Index Options'!$C:$C,$A214,'BSE - SENSEX Index Options'!$B:$B,D$147,'BSE - SENSEX Index Options'!$H:$H,"Monthly*")+SUMIFS('BSE - Other Index Options'!$L:$L,'BSE - Other Index Options'!$C:$C,$A214,'BSE - Other Index Options'!$B:$B,D$147,'BSE - Other Index Options'!$H:$H,"Monthly*")=0,"",SUMIFS('BSE - SENSEX Index Options'!$L:$L,'BSE - SENSEX Index Options'!$C:$C,$A214,'BSE - SENSEX Index Options'!$B:$B,D$147,'BSE - SENSEX Index Options'!$H:$H,"Monthly*")+SUMIFS('BSE - Other Index Options'!$L:$L,'BSE - Other Index Options'!$C:$C,$A214,'BSE - Other Index Options'!$B:$B,D$147,'BSE - Other Index Options'!$H:$H,"Monthly*"))</f>
        <v/>
      </c>
      <c r="E214" s="26" t="str">
        <f>IF(SUMIFS('BSE - SENSEX Index Options'!$L:$L,'BSE - SENSEX Index Options'!$C:$C,$A214,'BSE - SENSEX Index Options'!$B:$B,E$147,'BSE - SENSEX Index Options'!$H:$H,"Monthly*")+SUMIFS('BSE - Other Index Options'!$L:$L,'BSE - Other Index Options'!$C:$C,$A214,'BSE - Other Index Options'!$B:$B,E$147,'BSE - Other Index Options'!$H:$H,"Monthly*")=0,"",SUMIFS('BSE - SENSEX Index Options'!$L:$L,'BSE - SENSEX Index Options'!$C:$C,$A214,'BSE - SENSEX Index Options'!$B:$B,E$147,'BSE - SENSEX Index Options'!$H:$H,"Monthly*")+SUMIFS('BSE - Other Index Options'!$L:$L,'BSE - Other Index Options'!$C:$C,$A214,'BSE - Other Index Options'!$B:$B,E$147,'BSE - Other Index Options'!$H:$H,"Monthly*"))</f>
        <v/>
      </c>
      <c r="F214" s="26" t="str">
        <f>IF(SUMIFS('BSE - SENSEX Index Options'!$L:$L,'BSE - SENSEX Index Options'!$C:$C,$A214,'BSE - SENSEX Index Options'!$B:$B,F$147,'BSE - SENSEX Index Options'!$H:$H,"Monthly*")+SUMIFS('BSE - Other Index Options'!$L:$L,'BSE - Other Index Options'!$C:$C,$A214,'BSE - Other Index Options'!$B:$B,F$147,'BSE - Other Index Options'!$H:$H,"Monthly*")=0,"",SUMIFS('BSE - SENSEX Index Options'!$L:$L,'BSE - SENSEX Index Options'!$C:$C,$A214,'BSE - SENSEX Index Options'!$B:$B,F$147,'BSE - SENSEX Index Options'!$H:$H,"Monthly*")+SUMIFS('BSE - Other Index Options'!$L:$L,'BSE - Other Index Options'!$C:$C,$A214,'BSE - Other Index Options'!$B:$B,F$147,'BSE - Other Index Options'!$H:$H,"Monthly*"))</f>
        <v/>
      </c>
      <c r="G214" s="26" t="str">
        <f>IF(SUMIFS('BSE - SENSEX Index Options'!$L:$L,'BSE - SENSEX Index Options'!$C:$C,$A214,'BSE - SENSEX Index Options'!$B:$B,G$147,'BSE - SENSEX Index Options'!$H:$H,"Monthly*")+SUMIFS('BSE - Other Index Options'!$L:$L,'BSE - Other Index Options'!$C:$C,$A214,'BSE - Other Index Options'!$B:$B,G$147,'BSE - Other Index Options'!$H:$H,"Monthly*")=0,"",SUMIFS('BSE - SENSEX Index Options'!$L:$L,'BSE - SENSEX Index Options'!$C:$C,$A214,'BSE - SENSEX Index Options'!$B:$B,G$147,'BSE - SENSEX Index Options'!$H:$H,"Monthly*")+SUMIFS('BSE - Other Index Options'!$L:$L,'BSE - Other Index Options'!$C:$C,$A214,'BSE - Other Index Options'!$B:$B,G$147,'BSE - Other Index Options'!$H:$H,"Monthly*"))</f>
        <v/>
      </c>
      <c r="H214" s="26" t="str">
        <f t="shared" si="8"/>
        <v/>
      </c>
    </row>
    <row r="215" spans="1:8" hidden="1" outlineLevel="1">
      <c r="A215" t="s">
        <v>93</v>
      </c>
      <c r="B215" s="26" t="str">
        <f>IF(SUMIFS('BSE - SENSEX Index Options'!$L:$L,'BSE - SENSEX Index Options'!$C:$C,$A215,'BSE - SENSEX Index Options'!$B:$B,B$147,'BSE - SENSEX Index Options'!$H:$H,"Monthly*")+SUMIFS('BSE - Other Index Options'!$L:$L,'BSE - Other Index Options'!$C:$C,$A215,'BSE - Other Index Options'!$B:$B,B$147,'BSE - Other Index Options'!$H:$H,"Monthly*")=0,"",SUMIFS('BSE - SENSEX Index Options'!$L:$L,'BSE - SENSEX Index Options'!$C:$C,$A215,'BSE - SENSEX Index Options'!$B:$B,B$147,'BSE - SENSEX Index Options'!$H:$H,"Monthly*")+SUMIFS('BSE - Other Index Options'!$L:$L,'BSE - Other Index Options'!$C:$C,$A215,'BSE - Other Index Options'!$B:$B,B$147,'BSE - Other Index Options'!$H:$H,"Monthly*"))</f>
        <v/>
      </c>
      <c r="C215" s="26" t="str">
        <f>IF(SUMIFS('BSE - SENSEX Index Options'!$L:$L,'BSE - SENSEX Index Options'!$C:$C,$A215,'BSE - SENSEX Index Options'!$B:$B,C$147,'BSE - SENSEX Index Options'!$H:$H,"Monthly*")+SUMIFS('BSE - Other Index Options'!$L:$L,'BSE - Other Index Options'!$C:$C,$A215,'BSE - Other Index Options'!$B:$B,C$147,'BSE - Other Index Options'!$H:$H,"Monthly*")=0,"",SUMIFS('BSE - SENSEX Index Options'!$L:$L,'BSE - SENSEX Index Options'!$C:$C,$A215,'BSE - SENSEX Index Options'!$B:$B,C$147,'BSE - SENSEX Index Options'!$H:$H,"Monthly*")+SUMIFS('BSE - Other Index Options'!$L:$L,'BSE - Other Index Options'!$C:$C,$A215,'BSE - Other Index Options'!$B:$B,C$147,'BSE - Other Index Options'!$H:$H,"Monthly*"))</f>
        <v/>
      </c>
      <c r="D215" s="26" t="str">
        <f>IF(SUMIFS('BSE - SENSEX Index Options'!$L:$L,'BSE - SENSEX Index Options'!$C:$C,$A215,'BSE - SENSEX Index Options'!$B:$B,D$147,'BSE - SENSEX Index Options'!$H:$H,"Monthly*")+SUMIFS('BSE - Other Index Options'!$L:$L,'BSE - Other Index Options'!$C:$C,$A215,'BSE - Other Index Options'!$B:$B,D$147,'BSE - Other Index Options'!$H:$H,"Monthly*")=0,"",SUMIFS('BSE - SENSEX Index Options'!$L:$L,'BSE - SENSEX Index Options'!$C:$C,$A215,'BSE - SENSEX Index Options'!$B:$B,D$147,'BSE - SENSEX Index Options'!$H:$H,"Monthly*")+SUMIFS('BSE - Other Index Options'!$L:$L,'BSE - Other Index Options'!$C:$C,$A215,'BSE - Other Index Options'!$B:$B,D$147,'BSE - Other Index Options'!$H:$H,"Monthly*"))</f>
        <v/>
      </c>
      <c r="E215" s="26" t="str">
        <f>IF(SUMIFS('BSE - SENSEX Index Options'!$L:$L,'BSE - SENSEX Index Options'!$C:$C,$A215,'BSE - SENSEX Index Options'!$B:$B,E$147,'BSE - SENSEX Index Options'!$H:$H,"Monthly*")+SUMIFS('BSE - Other Index Options'!$L:$L,'BSE - Other Index Options'!$C:$C,$A215,'BSE - Other Index Options'!$B:$B,E$147,'BSE - Other Index Options'!$H:$H,"Monthly*")=0,"",SUMIFS('BSE - SENSEX Index Options'!$L:$L,'BSE - SENSEX Index Options'!$C:$C,$A215,'BSE - SENSEX Index Options'!$B:$B,E$147,'BSE - SENSEX Index Options'!$H:$H,"Monthly*")+SUMIFS('BSE - Other Index Options'!$L:$L,'BSE - Other Index Options'!$C:$C,$A215,'BSE - Other Index Options'!$B:$B,E$147,'BSE - Other Index Options'!$H:$H,"Monthly*"))</f>
        <v/>
      </c>
      <c r="F215" s="26" t="str">
        <f>IF(SUMIFS('BSE - SENSEX Index Options'!$L:$L,'BSE - SENSEX Index Options'!$C:$C,$A215,'BSE - SENSEX Index Options'!$B:$B,F$147,'BSE - SENSEX Index Options'!$H:$H,"Monthly*")+SUMIFS('BSE - Other Index Options'!$L:$L,'BSE - Other Index Options'!$C:$C,$A215,'BSE - Other Index Options'!$B:$B,F$147,'BSE - Other Index Options'!$H:$H,"Monthly*")=0,"",SUMIFS('BSE - SENSEX Index Options'!$L:$L,'BSE - SENSEX Index Options'!$C:$C,$A215,'BSE - SENSEX Index Options'!$B:$B,F$147,'BSE - SENSEX Index Options'!$H:$H,"Monthly*")+SUMIFS('BSE - Other Index Options'!$L:$L,'BSE - Other Index Options'!$C:$C,$A215,'BSE - Other Index Options'!$B:$B,F$147,'BSE - Other Index Options'!$H:$H,"Monthly*"))</f>
        <v/>
      </c>
      <c r="G215" s="26" t="str">
        <f>IF(SUMIFS('BSE - SENSEX Index Options'!$L:$L,'BSE - SENSEX Index Options'!$C:$C,$A215,'BSE - SENSEX Index Options'!$B:$B,G$147,'BSE - SENSEX Index Options'!$H:$H,"Monthly*")+SUMIFS('BSE - Other Index Options'!$L:$L,'BSE - Other Index Options'!$C:$C,$A215,'BSE - Other Index Options'!$B:$B,G$147,'BSE - Other Index Options'!$H:$H,"Monthly*")=0,"",SUMIFS('BSE - SENSEX Index Options'!$L:$L,'BSE - SENSEX Index Options'!$C:$C,$A215,'BSE - SENSEX Index Options'!$B:$B,G$147,'BSE - SENSEX Index Options'!$H:$H,"Monthly*")+SUMIFS('BSE - Other Index Options'!$L:$L,'BSE - Other Index Options'!$C:$C,$A215,'BSE - Other Index Options'!$B:$B,G$147,'BSE - Other Index Options'!$H:$H,"Monthly*"))</f>
        <v/>
      </c>
      <c r="H215" s="26" t="str">
        <f t="shared" si="8"/>
        <v/>
      </c>
    </row>
    <row r="216" spans="1:8" hidden="1" outlineLevel="1">
      <c r="A216" t="s">
        <v>94</v>
      </c>
      <c r="B216" s="26" t="str">
        <f>IF(SUMIFS('BSE - SENSEX Index Options'!$L:$L,'BSE - SENSEX Index Options'!$C:$C,$A216,'BSE - SENSEX Index Options'!$B:$B,B$147,'BSE - SENSEX Index Options'!$H:$H,"Monthly*")+SUMIFS('BSE - Other Index Options'!$L:$L,'BSE - Other Index Options'!$C:$C,$A216,'BSE - Other Index Options'!$B:$B,B$147,'BSE - Other Index Options'!$H:$H,"Monthly*")=0,"",SUMIFS('BSE - SENSEX Index Options'!$L:$L,'BSE - SENSEX Index Options'!$C:$C,$A216,'BSE - SENSEX Index Options'!$B:$B,B$147,'BSE - SENSEX Index Options'!$H:$H,"Monthly*")+SUMIFS('BSE - Other Index Options'!$L:$L,'BSE - Other Index Options'!$C:$C,$A216,'BSE - Other Index Options'!$B:$B,B$147,'BSE - Other Index Options'!$H:$H,"Monthly*"))</f>
        <v/>
      </c>
      <c r="C216" s="26" t="str">
        <f>IF(SUMIFS('BSE - SENSEX Index Options'!$L:$L,'BSE - SENSEX Index Options'!$C:$C,$A216,'BSE - SENSEX Index Options'!$B:$B,C$147,'BSE - SENSEX Index Options'!$H:$H,"Monthly*")+SUMIFS('BSE - Other Index Options'!$L:$L,'BSE - Other Index Options'!$C:$C,$A216,'BSE - Other Index Options'!$B:$B,C$147,'BSE - Other Index Options'!$H:$H,"Monthly*")=0,"",SUMIFS('BSE - SENSEX Index Options'!$L:$L,'BSE - SENSEX Index Options'!$C:$C,$A216,'BSE - SENSEX Index Options'!$B:$B,C$147,'BSE - SENSEX Index Options'!$H:$H,"Monthly*")+SUMIFS('BSE - Other Index Options'!$L:$L,'BSE - Other Index Options'!$C:$C,$A216,'BSE - Other Index Options'!$B:$B,C$147,'BSE - Other Index Options'!$H:$H,"Monthly*"))</f>
        <v/>
      </c>
      <c r="D216" s="26" t="str">
        <f>IF(SUMIFS('BSE - SENSEX Index Options'!$L:$L,'BSE - SENSEX Index Options'!$C:$C,$A216,'BSE - SENSEX Index Options'!$B:$B,D$147,'BSE - SENSEX Index Options'!$H:$H,"Monthly*")+SUMIFS('BSE - Other Index Options'!$L:$L,'BSE - Other Index Options'!$C:$C,$A216,'BSE - Other Index Options'!$B:$B,D$147,'BSE - Other Index Options'!$H:$H,"Monthly*")=0,"",SUMIFS('BSE - SENSEX Index Options'!$L:$L,'BSE - SENSEX Index Options'!$C:$C,$A216,'BSE - SENSEX Index Options'!$B:$B,D$147,'BSE - SENSEX Index Options'!$H:$H,"Monthly*")+SUMIFS('BSE - Other Index Options'!$L:$L,'BSE - Other Index Options'!$C:$C,$A216,'BSE - Other Index Options'!$B:$B,D$147,'BSE - Other Index Options'!$H:$H,"Monthly*"))</f>
        <v/>
      </c>
      <c r="E216" s="26" t="str">
        <f>IF(SUMIFS('BSE - SENSEX Index Options'!$L:$L,'BSE - SENSEX Index Options'!$C:$C,$A216,'BSE - SENSEX Index Options'!$B:$B,E$147,'BSE - SENSEX Index Options'!$H:$H,"Monthly*")+SUMIFS('BSE - Other Index Options'!$L:$L,'BSE - Other Index Options'!$C:$C,$A216,'BSE - Other Index Options'!$B:$B,E$147,'BSE - Other Index Options'!$H:$H,"Monthly*")=0,"",SUMIFS('BSE - SENSEX Index Options'!$L:$L,'BSE - SENSEX Index Options'!$C:$C,$A216,'BSE - SENSEX Index Options'!$B:$B,E$147,'BSE - SENSEX Index Options'!$H:$H,"Monthly*")+SUMIFS('BSE - Other Index Options'!$L:$L,'BSE - Other Index Options'!$C:$C,$A216,'BSE - Other Index Options'!$B:$B,E$147,'BSE - Other Index Options'!$H:$H,"Monthly*"))</f>
        <v/>
      </c>
      <c r="F216" s="26" t="str">
        <f>IF(SUMIFS('BSE - SENSEX Index Options'!$L:$L,'BSE - SENSEX Index Options'!$C:$C,$A216,'BSE - SENSEX Index Options'!$B:$B,F$147,'BSE - SENSEX Index Options'!$H:$H,"Monthly*")+SUMIFS('BSE - Other Index Options'!$L:$L,'BSE - Other Index Options'!$C:$C,$A216,'BSE - Other Index Options'!$B:$B,F$147,'BSE - Other Index Options'!$H:$H,"Monthly*")=0,"",SUMIFS('BSE - SENSEX Index Options'!$L:$L,'BSE - SENSEX Index Options'!$C:$C,$A216,'BSE - SENSEX Index Options'!$B:$B,F$147,'BSE - SENSEX Index Options'!$H:$H,"Monthly*")+SUMIFS('BSE - Other Index Options'!$L:$L,'BSE - Other Index Options'!$C:$C,$A216,'BSE - Other Index Options'!$B:$B,F$147,'BSE - Other Index Options'!$H:$H,"Monthly*"))</f>
        <v/>
      </c>
      <c r="G216" s="26" t="str">
        <f>IF(SUMIFS('BSE - SENSEX Index Options'!$L:$L,'BSE - SENSEX Index Options'!$C:$C,$A216,'BSE - SENSEX Index Options'!$B:$B,G$147,'BSE - SENSEX Index Options'!$H:$H,"Monthly*")+SUMIFS('BSE - Other Index Options'!$L:$L,'BSE - Other Index Options'!$C:$C,$A216,'BSE - Other Index Options'!$B:$B,G$147,'BSE - Other Index Options'!$H:$H,"Monthly*")=0,"",SUMIFS('BSE - SENSEX Index Options'!$L:$L,'BSE - SENSEX Index Options'!$C:$C,$A216,'BSE - SENSEX Index Options'!$B:$B,G$147,'BSE - SENSEX Index Options'!$H:$H,"Monthly*")+SUMIFS('BSE - Other Index Options'!$L:$L,'BSE - Other Index Options'!$C:$C,$A216,'BSE - Other Index Options'!$B:$B,G$147,'BSE - Other Index Options'!$H:$H,"Monthly*"))</f>
        <v/>
      </c>
      <c r="H216" s="26" t="str">
        <f t="shared" si="8"/>
        <v/>
      </c>
    </row>
    <row r="217" spans="1:8" hidden="1" outlineLevel="1">
      <c r="A217" t="s">
        <v>95</v>
      </c>
      <c r="B217" s="26" t="str">
        <f>IF(SUMIFS('BSE - SENSEX Index Options'!$L:$L,'BSE - SENSEX Index Options'!$C:$C,$A217,'BSE - SENSEX Index Options'!$B:$B,B$147,'BSE - SENSEX Index Options'!$H:$H,"Monthly*")+SUMIFS('BSE - Other Index Options'!$L:$L,'BSE - Other Index Options'!$C:$C,$A217,'BSE - Other Index Options'!$B:$B,B$147,'BSE - Other Index Options'!$H:$H,"Monthly*")=0,"",SUMIFS('BSE - SENSEX Index Options'!$L:$L,'BSE - SENSEX Index Options'!$C:$C,$A217,'BSE - SENSEX Index Options'!$B:$B,B$147,'BSE - SENSEX Index Options'!$H:$H,"Monthly*")+SUMIFS('BSE - Other Index Options'!$L:$L,'BSE - Other Index Options'!$C:$C,$A217,'BSE - Other Index Options'!$B:$B,B$147,'BSE - Other Index Options'!$H:$H,"Monthly*"))</f>
        <v/>
      </c>
      <c r="C217" s="26" t="str">
        <f>IF(SUMIFS('BSE - SENSEX Index Options'!$L:$L,'BSE - SENSEX Index Options'!$C:$C,$A217,'BSE - SENSEX Index Options'!$B:$B,C$147,'BSE - SENSEX Index Options'!$H:$H,"Monthly*")+SUMIFS('BSE - Other Index Options'!$L:$L,'BSE - Other Index Options'!$C:$C,$A217,'BSE - Other Index Options'!$B:$B,C$147,'BSE - Other Index Options'!$H:$H,"Monthly*")=0,"",SUMIFS('BSE - SENSEX Index Options'!$L:$L,'BSE - SENSEX Index Options'!$C:$C,$A217,'BSE - SENSEX Index Options'!$B:$B,C$147,'BSE - SENSEX Index Options'!$H:$H,"Monthly*")+SUMIFS('BSE - Other Index Options'!$L:$L,'BSE - Other Index Options'!$C:$C,$A217,'BSE - Other Index Options'!$B:$B,C$147,'BSE - Other Index Options'!$H:$H,"Monthly*"))</f>
        <v/>
      </c>
      <c r="D217" s="26" t="str">
        <f>IF(SUMIFS('BSE - SENSEX Index Options'!$L:$L,'BSE - SENSEX Index Options'!$C:$C,$A217,'BSE - SENSEX Index Options'!$B:$B,D$147,'BSE - SENSEX Index Options'!$H:$H,"Monthly*")+SUMIFS('BSE - Other Index Options'!$L:$L,'BSE - Other Index Options'!$C:$C,$A217,'BSE - Other Index Options'!$B:$B,D$147,'BSE - Other Index Options'!$H:$H,"Monthly*")=0,"",SUMIFS('BSE - SENSEX Index Options'!$L:$L,'BSE - SENSEX Index Options'!$C:$C,$A217,'BSE - SENSEX Index Options'!$B:$B,D$147,'BSE - SENSEX Index Options'!$H:$H,"Monthly*")+SUMIFS('BSE - Other Index Options'!$L:$L,'BSE - Other Index Options'!$C:$C,$A217,'BSE - Other Index Options'!$B:$B,D$147,'BSE - Other Index Options'!$H:$H,"Monthly*"))</f>
        <v/>
      </c>
      <c r="E217" s="26" t="str">
        <f>IF(SUMIFS('BSE - SENSEX Index Options'!$L:$L,'BSE - SENSEX Index Options'!$C:$C,$A217,'BSE - SENSEX Index Options'!$B:$B,E$147,'BSE - SENSEX Index Options'!$H:$H,"Monthly*")+SUMIFS('BSE - Other Index Options'!$L:$L,'BSE - Other Index Options'!$C:$C,$A217,'BSE - Other Index Options'!$B:$B,E$147,'BSE - Other Index Options'!$H:$H,"Monthly*")=0,"",SUMIFS('BSE - SENSEX Index Options'!$L:$L,'BSE - SENSEX Index Options'!$C:$C,$A217,'BSE - SENSEX Index Options'!$B:$B,E$147,'BSE - SENSEX Index Options'!$H:$H,"Monthly*")+SUMIFS('BSE - Other Index Options'!$L:$L,'BSE - Other Index Options'!$C:$C,$A217,'BSE - Other Index Options'!$B:$B,E$147,'BSE - Other Index Options'!$H:$H,"Monthly*"))</f>
        <v/>
      </c>
      <c r="F217" s="26" t="str">
        <f>IF(SUMIFS('BSE - SENSEX Index Options'!$L:$L,'BSE - SENSEX Index Options'!$C:$C,$A217,'BSE - SENSEX Index Options'!$B:$B,F$147,'BSE - SENSEX Index Options'!$H:$H,"Monthly*")+SUMIFS('BSE - Other Index Options'!$L:$L,'BSE - Other Index Options'!$C:$C,$A217,'BSE - Other Index Options'!$B:$B,F$147,'BSE - Other Index Options'!$H:$H,"Monthly*")=0,"",SUMIFS('BSE - SENSEX Index Options'!$L:$L,'BSE - SENSEX Index Options'!$C:$C,$A217,'BSE - SENSEX Index Options'!$B:$B,F$147,'BSE - SENSEX Index Options'!$H:$H,"Monthly*")+SUMIFS('BSE - Other Index Options'!$L:$L,'BSE - Other Index Options'!$C:$C,$A217,'BSE - Other Index Options'!$B:$B,F$147,'BSE - Other Index Options'!$H:$H,"Monthly*"))</f>
        <v/>
      </c>
      <c r="G217" s="26" t="str">
        <f>IF(SUMIFS('BSE - SENSEX Index Options'!$L:$L,'BSE - SENSEX Index Options'!$C:$C,$A217,'BSE - SENSEX Index Options'!$B:$B,G$147,'BSE - SENSEX Index Options'!$H:$H,"Monthly*")+SUMIFS('BSE - Other Index Options'!$L:$L,'BSE - Other Index Options'!$C:$C,$A217,'BSE - Other Index Options'!$B:$B,G$147,'BSE - Other Index Options'!$H:$H,"Monthly*")=0,"",SUMIFS('BSE - SENSEX Index Options'!$L:$L,'BSE - SENSEX Index Options'!$C:$C,$A217,'BSE - SENSEX Index Options'!$B:$B,G$147,'BSE - SENSEX Index Options'!$H:$H,"Monthly*")+SUMIFS('BSE - Other Index Options'!$L:$L,'BSE - Other Index Options'!$C:$C,$A217,'BSE - Other Index Options'!$B:$B,G$147,'BSE - Other Index Options'!$H:$H,"Monthly*"))</f>
        <v/>
      </c>
      <c r="H217" s="26" t="str">
        <f t="shared" si="8"/>
        <v/>
      </c>
    </row>
    <row r="218" spans="1:8" hidden="1" outlineLevel="1">
      <c r="A218" t="s">
        <v>96</v>
      </c>
      <c r="B218" s="26" t="str">
        <f>IF(SUMIFS('BSE - SENSEX Index Options'!$L:$L,'BSE - SENSEX Index Options'!$C:$C,$A218,'BSE - SENSEX Index Options'!$B:$B,B$147,'BSE - SENSEX Index Options'!$H:$H,"Monthly*")+SUMIFS('BSE - Other Index Options'!$L:$L,'BSE - Other Index Options'!$C:$C,$A218,'BSE - Other Index Options'!$B:$B,B$147,'BSE - Other Index Options'!$H:$H,"Monthly*")=0,"",SUMIFS('BSE - SENSEX Index Options'!$L:$L,'BSE - SENSEX Index Options'!$C:$C,$A218,'BSE - SENSEX Index Options'!$B:$B,B$147,'BSE - SENSEX Index Options'!$H:$H,"Monthly*")+SUMIFS('BSE - Other Index Options'!$L:$L,'BSE - Other Index Options'!$C:$C,$A218,'BSE - Other Index Options'!$B:$B,B$147,'BSE - Other Index Options'!$H:$H,"Monthly*"))</f>
        <v/>
      </c>
      <c r="C218" s="26" t="str">
        <f>IF(SUMIFS('BSE - SENSEX Index Options'!$L:$L,'BSE - SENSEX Index Options'!$C:$C,$A218,'BSE - SENSEX Index Options'!$B:$B,C$147,'BSE - SENSEX Index Options'!$H:$H,"Monthly*")+SUMIFS('BSE - Other Index Options'!$L:$L,'BSE - Other Index Options'!$C:$C,$A218,'BSE - Other Index Options'!$B:$B,C$147,'BSE - Other Index Options'!$H:$H,"Monthly*")=0,"",SUMIFS('BSE - SENSEX Index Options'!$L:$L,'BSE - SENSEX Index Options'!$C:$C,$A218,'BSE - SENSEX Index Options'!$B:$B,C$147,'BSE - SENSEX Index Options'!$H:$H,"Monthly*")+SUMIFS('BSE - Other Index Options'!$L:$L,'BSE - Other Index Options'!$C:$C,$A218,'BSE - Other Index Options'!$B:$B,C$147,'BSE - Other Index Options'!$H:$H,"Monthly*"))</f>
        <v/>
      </c>
      <c r="D218" s="26" t="str">
        <f>IF(SUMIFS('BSE - SENSEX Index Options'!$L:$L,'BSE - SENSEX Index Options'!$C:$C,$A218,'BSE - SENSEX Index Options'!$B:$B,D$147,'BSE - SENSEX Index Options'!$H:$H,"Monthly*")+SUMIFS('BSE - Other Index Options'!$L:$L,'BSE - Other Index Options'!$C:$C,$A218,'BSE - Other Index Options'!$B:$B,D$147,'BSE - Other Index Options'!$H:$H,"Monthly*")=0,"",SUMIFS('BSE - SENSEX Index Options'!$L:$L,'BSE - SENSEX Index Options'!$C:$C,$A218,'BSE - SENSEX Index Options'!$B:$B,D$147,'BSE - SENSEX Index Options'!$H:$H,"Monthly*")+SUMIFS('BSE - Other Index Options'!$L:$L,'BSE - Other Index Options'!$C:$C,$A218,'BSE - Other Index Options'!$B:$B,D$147,'BSE - Other Index Options'!$H:$H,"Monthly*"))</f>
        <v/>
      </c>
      <c r="E218" s="26" t="str">
        <f>IF(SUMIFS('BSE - SENSEX Index Options'!$L:$L,'BSE - SENSEX Index Options'!$C:$C,$A218,'BSE - SENSEX Index Options'!$B:$B,E$147,'BSE - SENSEX Index Options'!$H:$H,"Monthly*")+SUMIFS('BSE - Other Index Options'!$L:$L,'BSE - Other Index Options'!$C:$C,$A218,'BSE - Other Index Options'!$B:$B,E$147,'BSE - Other Index Options'!$H:$H,"Monthly*")=0,"",SUMIFS('BSE - SENSEX Index Options'!$L:$L,'BSE - SENSEX Index Options'!$C:$C,$A218,'BSE - SENSEX Index Options'!$B:$B,E$147,'BSE - SENSEX Index Options'!$H:$H,"Monthly*")+SUMIFS('BSE - Other Index Options'!$L:$L,'BSE - Other Index Options'!$C:$C,$A218,'BSE - Other Index Options'!$B:$B,E$147,'BSE - Other Index Options'!$H:$H,"Monthly*"))</f>
        <v/>
      </c>
      <c r="F218" s="26" t="str">
        <f>IF(SUMIFS('BSE - SENSEX Index Options'!$L:$L,'BSE - SENSEX Index Options'!$C:$C,$A218,'BSE - SENSEX Index Options'!$B:$B,F$147,'BSE - SENSEX Index Options'!$H:$H,"Monthly*")+SUMIFS('BSE - Other Index Options'!$L:$L,'BSE - Other Index Options'!$C:$C,$A218,'BSE - Other Index Options'!$B:$B,F$147,'BSE - Other Index Options'!$H:$H,"Monthly*")=0,"",SUMIFS('BSE - SENSEX Index Options'!$L:$L,'BSE - SENSEX Index Options'!$C:$C,$A218,'BSE - SENSEX Index Options'!$B:$B,F$147,'BSE - SENSEX Index Options'!$H:$H,"Monthly*")+SUMIFS('BSE - Other Index Options'!$L:$L,'BSE - Other Index Options'!$C:$C,$A218,'BSE - Other Index Options'!$B:$B,F$147,'BSE - Other Index Options'!$H:$H,"Monthly*"))</f>
        <v/>
      </c>
      <c r="G218" s="26" t="str">
        <f>IF(SUMIFS('BSE - SENSEX Index Options'!$L:$L,'BSE - SENSEX Index Options'!$C:$C,$A218,'BSE - SENSEX Index Options'!$B:$B,G$147,'BSE - SENSEX Index Options'!$H:$H,"Monthly*")+SUMIFS('BSE - Other Index Options'!$L:$L,'BSE - Other Index Options'!$C:$C,$A218,'BSE - Other Index Options'!$B:$B,G$147,'BSE - Other Index Options'!$H:$H,"Monthly*")=0,"",SUMIFS('BSE - SENSEX Index Options'!$L:$L,'BSE - SENSEX Index Options'!$C:$C,$A218,'BSE - SENSEX Index Options'!$B:$B,G$147,'BSE - SENSEX Index Options'!$H:$H,"Monthly*")+SUMIFS('BSE - Other Index Options'!$L:$L,'BSE - Other Index Options'!$C:$C,$A218,'BSE - Other Index Options'!$B:$B,G$147,'BSE - Other Index Options'!$H:$H,"Monthly*"))</f>
        <v/>
      </c>
      <c r="H218" s="26" t="str">
        <f t="shared" si="8"/>
        <v/>
      </c>
    </row>
    <row r="219" spans="1:8" hidden="1" outlineLevel="1">
      <c r="A219" t="s">
        <v>97</v>
      </c>
      <c r="B219" s="26" t="str">
        <f>IF(SUMIFS('BSE - SENSEX Index Options'!$L:$L,'BSE - SENSEX Index Options'!$C:$C,$A219,'BSE - SENSEX Index Options'!$B:$B,B$147,'BSE - SENSEX Index Options'!$H:$H,"Monthly*")+SUMIFS('BSE - Other Index Options'!$L:$L,'BSE - Other Index Options'!$C:$C,$A219,'BSE - Other Index Options'!$B:$B,B$147,'BSE - Other Index Options'!$H:$H,"Monthly*")=0,"",SUMIFS('BSE - SENSEX Index Options'!$L:$L,'BSE - SENSEX Index Options'!$C:$C,$A219,'BSE - SENSEX Index Options'!$B:$B,B$147,'BSE - SENSEX Index Options'!$H:$H,"Monthly*")+SUMIFS('BSE - Other Index Options'!$L:$L,'BSE - Other Index Options'!$C:$C,$A219,'BSE - Other Index Options'!$B:$B,B$147,'BSE - Other Index Options'!$H:$H,"Monthly*"))</f>
        <v/>
      </c>
      <c r="C219" s="26" t="str">
        <f>IF(SUMIFS('BSE - SENSEX Index Options'!$L:$L,'BSE - SENSEX Index Options'!$C:$C,$A219,'BSE - SENSEX Index Options'!$B:$B,C$147,'BSE - SENSEX Index Options'!$H:$H,"Monthly*")+SUMIFS('BSE - Other Index Options'!$L:$L,'BSE - Other Index Options'!$C:$C,$A219,'BSE - Other Index Options'!$B:$B,C$147,'BSE - Other Index Options'!$H:$H,"Monthly*")=0,"",SUMIFS('BSE - SENSEX Index Options'!$L:$L,'BSE - SENSEX Index Options'!$C:$C,$A219,'BSE - SENSEX Index Options'!$B:$B,C$147,'BSE - SENSEX Index Options'!$H:$H,"Monthly*")+SUMIFS('BSE - Other Index Options'!$L:$L,'BSE - Other Index Options'!$C:$C,$A219,'BSE - Other Index Options'!$B:$B,C$147,'BSE - Other Index Options'!$H:$H,"Monthly*"))</f>
        <v/>
      </c>
      <c r="D219" s="26" t="str">
        <f>IF(SUMIFS('BSE - SENSEX Index Options'!$L:$L,'BSE - SENSEX Index Options'!$C:$C,$A219,'BSE - SENSEX Index Options'!$B:$B,D$147,'BSE - SENSEX Index Options'!$H:$H,"Monthly*")+SUMIFS('BSE - Other Index Options'!$L:$L,'BSE - Other Index Options'!$C:$C,$A219,'BSE - Other Index Options'!$B:$B,D$147,'BSE - Other Index Options'!$H:$H,"Monthly*")=0,"",SUMIFS('BSE - SENSEX Index Options'!$L:$L,'BSE - SENSEX Index Options'!$C:$C,$A219,'BSE - SENSEX Index Options'!$B:$B,D$147,'BSE - SENSEX Index Options'!$H:$H,"Monthly*")+SUMIFS('BSE - Other Index Options'!$L:$L,'BSE - Other Index Options'!$C:$C,$A219,'BSE - Other Index Options'!$B:$B,D$147,'BSE - Other Index Options'!$H:$H,"Monthly*"))</f>
        <v/>
      </c>
      <c r="E219" s="26" t="str">
        <f>IF(SUMIFS('BSE - SENSEX Index Options'!$L:$L,'BSE - SENSEX Index Options'!$C:$C,$A219,'BSE - SENSEX Index Options'!$B:$B,E$147,'BSE - SENSEX Index Options'!$H:$H,"Monthly*")+SUMIFS('BSE - Other Index Options'!$L:$L,'BSE - Other Index Options'!$C:$C,$A219,'BSE - Other Index Options'!$B:$B,E$147,'BSE - Other Index Options'!$H:$H,"Monthly*")=0,"",SUMIFS('BSE - SENSEX Index Options'!$L:$L,'BSE - SENSEX Index Options'!$C:$C,$A219,'BSE - SENSEX Index Options'!$B:$B,E$147,'BSE - SENSEX Index Options'!$H:$H,"Monthly*")+SUMIFS('BSE - Other Index Options'!$L:$L,'BSE - Other Index Options'!$C:$C,$A219,'BSE - Other Index Options'!$B:$B,E$147,'BSE - Other Index Options'!$H:$H,"Monthly*"))</f>
        <v/>
      </c>
      <c r="F219" s="26" t="str">
        <f>IF(SUMIFS('BSE - SENSEX Index Options'!$L:$L,'BSE - SENSEX Index Options'!$C:$C,$A219,'BSE - SENSEX Index Options'!$B:$B,F$147,'BSE - SENSEX Index Options'!$H:$H,"Monthly*")+SUMIFS('BSE - Other Index Options'!$L:$L,'BSE - Other Index Options'!$C:$C,$A219,'BSE - Other Index Options'!$B:$B,F$147,'BSE - Other Index Options'!$H:$H,"Monthly*")=0,"",SUMIFS('BSE - SENSEX Index Options'!$L:$L,'BSE - SENSEX Index Options'!$C:$C,$A219,'BSE - SENSEX Index Options'!$B:$B,F$147,'BSE - SENSEX Index Options'!$H:$H,"Monthly*")+SUMIFS('BSE - Other Index Options'!$L:$L,'BSE - Other Index Options'!$C:$C,$A219,'BSE - Other Index Options'!$B:$B,F$147,'BSE - Other Index Options'!$H:$H,"Monthly*"))</f>
        <v/>
      </c>
      <c r="G219" s="26" t="str">
        <f>IF(SUMIFS('BSE - SENSEX Index Options'!$L:$L,'BSE - SENSEX Index Options'!$C:$C,$A219,'BSE - SENSEX Index Options'!$B:$B,G$147,'BSE - SENSEX Index Options'!$H:$H,"Monthly*")+SUMIFS('BSE - Other Index Options'!$L:$L,'BSE - Other Index Options'!$C:$C,$A219,'BSE - Other Index Options'!$B:$B,G$147,'BSE - Other Index Options'!$H:$H,"Monthly*")=0,"",SUMIFS('BSE - SENSEX Index Options'!$L:$L,'BSE - SENSEX Index Options'!$C:$C,$A219,'BSE - SENSEX Index Options'!$B:$B,G$147,'BSE - SENSEX Index Options'!$H:$H,"Monthly*")+SUMIFS('BSE - Other Index Options'!$L:$L,'BSE - Other Index Options'!$C:$C,$A219,'BSE - Other Index Options'!$B:$B,G$147,'BSE - Other Index Options'!$H:$H,"Monthly*"))</f>
        <v/>
      </c>
      <c r="H219" s="26" t="str">
        <f t="shared" si="8"/>
        <v/>
      </c>
    </row>
    <row r="220" spans="1:8" hidden="1" outlineLevel="1">
      <c r="A220" t="s">
        <v>98</v>
      </c>
      <c r="B220" s="26" t="str">
        <f>IF(SUMIFS('BSE - SENSEX Index Options'!$L:$L,'BSE - SENSEX Index Options'!$C:$C,$A220,'BSE - SENSEX Index Options'!$B:$B,B$147,'BSE - SENSEX Index Options'!$H:$H,"Monthly*")+SUMIFS('BSE - Other Index Options'!$L:$L,'BSE - Other Index Options'!$C:$C,$A220,'BSE - Other Index Options'!$B:$B,B$147,'BSE - Other Index Options'!$H:$H,"Monthly*")=0,"",SUMIFS('BSE - SENSEX Index Options'!$L:$L,'BSE - SENSEX Index Options'!$C:$C,$A220,'BSE - SENSEX Index Options'!$B:$B,B$147,'BSE - SENSEX Index Options'!$H:$H,"Monthly*")+SUMIFS('BSE - Other Index Options'!$L:$L,'BSE - Other Index Options'!$C:$C,$A220,'BSE - Other Index Options'!$B:$B,B$147,'BSE - Other Index Options'!$H:$H,"Monthly*"))</f>
        <v/>
      </c>
      <c r="C220" s="26" t="str">
        <f>IF(SUMIFS('BSE - SENSEX Index Options'!$L:$L,'BSE - SENSEX Index Options'!$C:$C,$A220,'BSE - SENSEX Index Options'!$B:$B,C$147,'BSE - SENSEX Index Options'!$H:$H,"Monthly*")+SUMIFS('BSE - Other Index Options'!$L:$L,'BSE - Other Index Options'!$C:$C,$A220,'BSE - Other Index Options'!$B:$B,C$147,'BSE - Other Index Options'!$H:$H,"Monthly*")=0,"",SUMIFS('BSE - SENSEX Index Options'!$L:$L,'BSE - SENSEX Index Options'!$C:$C,$A220,'BSE - SENSEX Index Options'!$B:$B,C$147,'BSE - SENSEX Index Options'!$H:$H,"Monthly*")+SUMIFS('BSE - Other Index Options'!$L:$L,'BSE - Other Index Options'!$C:$C,$A220,'BSE - Other Index Options'!$B:$B,C$147,'BSE - Other Index Options'!$H:$H,"Monthly*"))</f>
        <v/>
      </c>
      <c r="D220" s="26" t="str">
        <f>IF(SUMIFS('BSE - SENSEX Index Options'!$L:$L,'BSE - SENSEX Index Options'!$C:$C,$A220,'BSE - SENSEX Index Options'!$B:$B,D$147,'BSE - SENSEX Index Options'!$H:$H,"Monthly*")+SUMIFS('BSE - Other Index Options'!$L:$L,'BSE - Other Index Options'!$C:$C,$A220,'BSE - Other Index Options'!$B:$B,D$147,'BSE - Other Index Options'!$H:$H,"Monthly*")=0,"",SUMIFS('BSE - SENSEX Index Options'!$L:$L,'BSE - SENSEX Index Options'!$C:$C,$A220,'BSE - SENSEX Index Options'!$B:$B,D$147,'BSE - SENSEX Index Options'!$H:$H,"Monthly*")+SUMIFS('BSE - Other Index Options'!$L:$L,'BSE - Other Index Options'!$C:$C,$A220,'BSE - Other Index Options'!$B:$B,D$147,'BSE - Other Index Options'!$H:$H,"Monthly*"))</f>
        <v/>
      </c>
      <c r="E220" s="26" t="str">
        <f>IF(SUMIFS('BSE - SENSEX Index Options'!$L:$L,'BSE - SENSEX Index Options'!$C:$C,$A220,'BSE - SENSEX Index Options'!$B:$B,E$147,'BSE - SENSEX Index Options'!$H:$H,"Monthly*")+SUMIFS('BSE - Other Index Options'!$L:$L,'BSE - Other Index Options'!$C:$C,$A220,'BSE - Other Index Options'!$B:$B,E$147,'BSE - Other Index Options'!$H:$H,"Monthly*")=0,"",SUMIFS('BSE - SENSEX Index Options'!$L:$L,'BSE - SENSEX Index Options'!$C:$C,$A220,'BSE - SENSEX Index Options'!$B:$B,E$147,'BSE - SENSEX Index Options'!$H:$H,"Monthly*")+SUMIFS('BSE - Other Index Options'!$L:$L,'BSE - Other Index Options'!$C:$C,$A220,'BSE - Other Index Options'!$B:$B,E$147,'BSE - Other Index Options'!$H:$H,"Monthly*"))</f>
        <v/>
      </c>
      <c r="F220" s="26" t="str">
        <f>IF(SUMIFS('BSE - SENSEX Index Options'!$L:$L,'BSE - SENSEX Index Options'!$C:$C,$A220,'BSE - SENSEX Index Options'!$B:$B,F$147,'BSE - SENSEX Index Options'!$H:$H,"Monthly*")+SUMIFS('BSE - Other Index Options'!$L:$L,'BSE - Other Index Options'!$C:$C,$A220,'BSE - Other Index Options'!$B:$B,F$147,'BSE - Other Index Options'!$H:$H,"Monthly*")=0,"",SUMIFS('BSE - SENSEX Index Options'!$L:$L,'BSE - SENSEX Index Options'!$C:$C,$A220,'BSE - SENSEX Index Options'!$B:$B,F$147,'BSE - SENSEX Index Options'!$H:$H,"Monthly*")+SUMIFS('BSE - Other Index Options'!$L:$L,'BSE - Other Index Options'!$C:$C,$A220,'BSE - Other Index Options'!$B:$B,F$147,'BSE - Other Index Options'!$H:$H,"Monthly*"))</f>
        <v/>
      </c>
      <c r="G220" s="26" t="str">
        <f>IF(SUMIFS('BSE - SENSEX Index Options'!$L:$L,'BSE - SENSEX Index Options'!$C:$C,$A220,'BSE - SENSEX Index Options'!$B:$B,G$147,'BSE - SENSEX Index Options'!$H:$H,"Monthly*")+SUMIFS('BSE - Other Index Options'!$L:$L,'BSE - Other Index Options'!$C:$C,$A220,'BSE - Other Index Options'!$B:$B,G$147,'BSE - Other Index Options'!$H:$H,"Monthly*")=0,"",SUMIFS('BSE - SENSEX Index Options'!$L:$L,'BSE - SENSEX Index Options'!$C:$C,$A220,'BSE - SENSEX Index Options'!$B:$B,G$147,'BSE - SENSEX Index Options'!$H:$H,"Monthly*")+SUMIFS('BSE - Other Index Options'!$L:$L,'BSE - Other Index Options'!$C:$C,$A220,'BSE - Other Index Options'!$B:$B,G$147,'BSE - Other Index Options'!$H:$H,"Monthly*"))</f>
        <v/>
      </c>
      <c r="H220" s="26" t="str">
        <f t="shared" si="8"/>
        <v/>
      </c>
    </row>
    <row r="221" spans="1:8" hidden="1" outlineLevel="1">
      <c r="A221" t="s">
        <v>99</v>
      </c>
      <c r="B221" s="26" t="str">
        <f>IF(SUMIFS('BSE - SENSEX Index Options'!$L:$L,'BSE - SENSEX Index Options'!$C:$C,$A221,'BSE - SENSEX Index Options'!$B:$B,B$147,'BSE - SENSEX Index Options'!$H:$H,"Monthly*")+SUMIFS('BSE - Other Index Options'!$L:$L,'BSE - Other Index Options'!$C:$C,$A221,'BSE - Other Index Options'!$B:$B,B$147,'BSE - Other Index Options'!$H:$H,"Monthly*")=0,"",SUMIFS('BSE - SENSEX Index Options'!$L:$L,'BSE - SENSEX Index Options'!$C:$C,$A221,'BSE - SENSEX Index Options'!$B:$B,B$147,'BSE - SENSEX Index Options'!$H:$H,"Monthly*")+SUMIFS('BSE - Other Index Options'!$L:$L,'BSE - Other Index Options'!$C:$C,$A221,'BSE - Other Index Options'!$B:$B,B$147,'BSE - Other Index Options'!$H:$H,"Monthly*"))</f>
        <v/>
      </c>
      <c r="C221" s="26" t="str">
        <f>IF(SUMIFS('BSE - SENSEX Index Options'!$L:$L,'BSE - SENSEX Index Options'!$C:$C,$A221,'BSE - SENSEX Index Options'!$B:$B,C$147,'BSE - SENSEX Index Options'!$H:$H,"Monthly*")+SUMIFS('BSE - Other Index Options'!$L:$L,'BSE - Other Index Options'!$C:$C,$A221,'BSE - Other Index Options'!$B:$B,C$147,'BSE - Other Index Options'!$H:$H,"Monthly*")=0,"",SUMIFS('BSE - SENSEX Index Options'!$L:$L,'BSE - SENSEX Index Options'!$C:$C,$A221,'BSE - SENSEX Index Options'!$B:$B,C$147,'BSE - SENSEX Index Options'!$H:$H,"Monthly*")+SUMIFS('BSE - Other Index Options'!$L:$L,'BSE - Other Index Options'!$C:$C,$A221,'BSE - Other Index Options'!$B:$B,C$147,'BSE - Other Index Options'!$H:$H,"Monthly*"))</f>
        <v/>
      </c>
      <c r="D221" s="26" t="str">
        <f>IF(SUMIFS('BSE - SENSEX Index Options'!$L:$L,'BSE - SENSEX Index Options'!$C:$C,$A221,'BSE - SENSEX Index Options'!$B:$B,D$147,'BSE - SENSEX Index Options'!$H:$H,"Monthly*")+SUMIFS('BSE - Other Index Options'!$L:$L,'BSE - Other Index Options'!$C:$C,$A221,'BSE - Other Index Options'!$B:$B,D$147,'BSE - Other Index Options'!$H:$H,"Monthly*")=0,"",SUMIFS('BSE - SENSEX Index Options'!$L:$L,'BSE - SENSEX Index Options'!$C:$C,$A221,'BSE - SENSEX Index Options'!$B:$B,D$147,'BSE - SENSEX Index Options'!$H:$H,"Monthly*")+SUMIFS('BSE - Other Index Options'!$L:$L,'BSE - Other Index Options'!$C:$C,$A221,'BSE - Other Index Options'!$B:$B,D$147,'BSE - Other Index Options'!$H:$H,"Monthly*"))</f>
        <v/>
      </c>
      <c r="E221" s="26" t="str">
        <f>IF(SUMIFS('BSE - SENSEX Index Options'!$L:$L,'BSE - SENSEX Index Options'!$C:$C,$A221,'BSE - SENSEX Index Options'!$B:$B,E$147,'BSE - SENSEX Index Options'!$H:$H,"Monthly*")+SUMIFS('BSE - Other Index Options'!$L:$L,'BSE - Other Index Options'!$C:$C,$A221,'BSE - Other Index Options'!$B:$B,E$147,'BSE - Other Index Options'!$H:$H,"Monthly*")=0,"",SUMIFS('BSE - SENSEX Index Options'!$L:$L,'BSE - SENSEX Index Options'!$C:$C,$A221,'BSE - SENSEX Index Options'!$B:$B,E$147,'BSE - SENSEX Index Options'!$H:$H,"Monthly*")+SUMIFS('BSE - Other Index Options'!$L:$L,'BSE - Other Index Options'!$C:$C,$A221,'BSE - Other Index Options'!$B:$B,E$147,'BSE - Other Index Options'!$H:$H,"Monthly*"))</f>
        <v/>
      </c>
      <c r="F221" s="26" t="str">
        <f>IF(SUMIFS('BSE - SENSEX Index Options'!$L:$L,'BSE - SENSEX Index Options'!$C:$C,$A221,'BSE - SENSEX Index Options'!$B:$B,F$147,'BSE - SENSEX Index Options'!$H:$H,"Monthly*")+SUMIFS('BSE - Other Index Options'!$L:$L,'BSE - Other Index Options'!$C:$C,$A221,'BSE - Other Index Options'!$B:$B,F$147,'BSE - Other Index Options'!$H:$H,"Monthly*")=0,"",SUMIFS('BSE - SENSEX Index Options'!$L:$L,'BSE - SENSEX Index Options'!$C:$C,$A221,'BSE - SENSEX Index Options'!$B:$B,F$147,'BSE - SENSEX Index Options'!$H:$H,"Monthly*")+SUMIFS('BSE - Other Index Options'!$L:$L,'BSE - Other Index Options'!$C:$C,$A221,'BSE - Other Index Options'!$B:$B,F$147,'BSE - Other Index Options'!$H:$H,"Monthly*"))</f>
        <v/>
      </c>
      <c r="G221" s="26" t="str">
        <f>IF(SUMIFS('BSE - SENSEX Index Options'!$L:$L,'BSE - SENSEX Index Options'!$C:$C,$A221,'BSE - SENSEX Index Options'!$B:$B,G$147,'BSE - SENSEX Index Options'!$H:$H,"Monthly*")+SUMIFS('BSE - Other Index Options'!$L:$L,'BSE - Other Index Options'!$C:$C,$A221,'BSE - Other Index Options'!$B:$B,G$147,'BSE - Other Index Options'!$H:$H,"Monthly*")=0,"",SUMIFS('BSE - SENSEX Index Options'!$L:$L,'BSE - SENSEX Index Options'!$C:$C,$A221,'BSE - SENSEX Index Options'!$B:$B,G$147,'BSE - SENSEX Index Options'!$H:$H,"Monthly*")+SUMIFS('BSE - Other Index Options'!$L:$L,'BSE - Other Index Options'!$C:$C,$A221,'BSE - Other Index Options'!$B:$B,G$147,'BSE - Other Index Options'!$H:$H,"Monthly*"))</f>
        <v/>
      </c>
      <c r="H221" s="26" t="str">
        <f t="shared" si="8"/>
        <v/>
      </c>
    </row>
    <row r="222" spans="1:8" hidden="1" outlineLevel="1">
      <c r="A222" t="s">
        <v>100</v>
      </c>
      <c r="B222" s="26" t="str">
        <f>IF(SUMIFS('BSE - SENSEX Index Options'!$L:$L,'BSE - SENSEX Index Options'!$C:$C,$A222,'BSE - SENSEX Index Options'!$B:$B,B$147,'BSE - SENSEX Index Options'!$H:$H,"Monthly*")+SUMIFS('BSE - Other Index Options'!$L:$L,'BSE - Other Index Options'!$C:$C,$A222,'BSE - Other Index Options'!$B:$B,B$147,'BSE - Other Index Options'!$H:$H,"Monthly*")=0,"",SUMIFS('BSE - SENSEX Index Options'!$L:$L,'BSE - SENSEX Index Options'!$C:$C,$A222,'BSE - SENSEX Index Options'!$B:$B,B$147,'BSE - SENSEX Index Options'!$H:$H,"Monthly*")+SUMIFS('BSE - Other Index Options'!$L:$L,'BSE - Other Index Options'!$C:$C,$A222,'BSE - Other Index Options'!$B:$B,B$147,'BSE - Other Index Options'!$H:$H,"Monthly*"))</f>
        <v/>
      </c>
      <c r="C222" s="26" t="str">
        <f>IF(SUMIFS('BSE - SENSEX Index Options'!$L:$L,'BSE - SENSEX Index Options'!$C:$C,$A222,'BSE - SENSEX Index Options'!$B:$B,C$147,'BSE - SENSEX Index Options'!$H:$H,"Monthly*")+SUMIFS('BSE - Other Index Options'!$L:$L,'BSE - Other Index Options'!$C:$C,$A222,'BSE - Other Index Options'!$B:$B,C$147,'BSE - Other Index Options'!$H:$H,"Monthly*")=0,"",SUMIFS('BSE - SENSEX Index Options'!$L:$L,'BSE - SENSEX Index Options'!$C:$C,$A222,'BSE - SENSEX Index Options'!$B:$B,C$147,'BSE - SENSEX Index Options'!$H:$H,"Monthly*")+SUMIFS('BSE - Other Index Options'!$L:$L,'BSE - Other Index Options'!$C:$C,$A222,'BSE - Other Index Options'!$B:$B,C$147,'BSE - Other Index Options'!$H:$H,"Monthly*"))</f>
        <v/>
      </c>
      <c r="D222" s="26" t="str">
        <f>IF(SUMIFS('BSE - SENSEX Index Options'!$L:$L,'BSE - SENSEX Index Options'!$C:$C,$A222,'BSE - SENSEX Index Options'!$B:$B,D$147,'BSE - SENSEX Index Options'!$H:$H,"Monthly*")+SUMIFS('BSE - Other Index Options'!$L:$L,'BSE - Other Index Options'!$C:$C,$A222,'BSE - Other Index Options'!$B:$B,D$147,'BSE - Other Index Options'!$H:$H,"Monthly*")=0,"",SUMIFS('BSE - SENSEX Index Options'!$L:$L,'BSE - SENSEX Index Options'!$C:$C,$A222,'BSE - SENSEX Index Options'!$B:$B,D$147,'BSE - SENSEX Index Options'!$H:$H,"Monthly*")+SUMIFS('BSE - Other Index Options'!$L:$L,'BSE - Other Index Options'!$C:$C,$A222,'BSE - Other Index Options'!$B:$B,D$147,'BSE - Other Index Options'!$H:$H,"Monthly*"))</f>
        <v/>
      </c>
      <c r="E222" s="26" t="str">
        <f>IF(SUMIFS('BSE - SENSEX Index Options'!$L:$L,'BSE - SENSEX Index Options'!$C:$C,$A222,'BSE - SENSEX Index Options'!$B:$B,E$147,'BSE - SENSEX Index Options'!$H:$H,"Monthly*")+SUMIFS('BSE - Other Index Options'!$L:$L,'BSE - Other Index Options'!$C:$C,$A222,'BSE - Other Index Options'!$B:$B,E$147,'BSE - Other Index Options'!$H:$H,"Monthly*")=0,"",SUMIFS('BSE - SENSEX Index Options'!$L:$L,'BSE - SENSEX Index Options'!$C:$C,$A222,'BSE - SENSEX Index Options'!$B:$B,E$147,'BSE - SENSEX Index Options'!$H:$H,"Monthly*")+SUMIFS('BSE - Other Index Options'!$L:$L,'BSE - Other Index Options'!$C:$C,$A222,'BSE - Other Index Options'!$B:$B,E$147,'BSE - Other Index Options'!$H:$H,"Monthly*"))</f>
        <v/>
      </c>
      <c r="F222" s="26" t="str">
        <f>IF(SUMIFS('BSE - SENSEX Index Options'!$L:$L,'BSE - SENSEX Index Options'!$C:$C,$A222,'BSE - SENSEX Index Options'!$B:$B,F$147,'BSE - SENSEX Index Options'!$H:$H,"Monthly*")+SUMIFS('BSE - Other Index Options'!$L:$L,'BSE - Other Index Options'!$C:$C,$A222,'BSE - Other Index Options'!$B:$B,F$147,'BSE - Other Index Options'!$H:$H,"Monthly*")=0,"",SUMIFS('BSE - SENSEX Index Options'!$L:$L,'BSE - SENSEX Index Options'!$C:$C,$A222,'BSE - SENSEX Index Options'!$B:$B,F$147,'BSE - SENSEX Index Options'!$H:$H,"Monthly*")+SUMIFS('BSE - Other Index Options'!$L:$L,'BSE - Other Index Options'!$C:$C,$A222,'BSE - Other Index Options'!$B:$B,F$147,'BSE - Other Index Options'!$H:$H,"Monthly*"))</f>
        <v/>
      </c>
      <c r="G222" s="26" t="str">
        <f>IF(SUMIFS('BSE - SENSEX Index Options'!$L:$L,'BSE - SENSEX Index Options'!$C:$C,$A222,'BSE - SENSEX Index Options'!$B:$B,G$147,'BSE - SENSEX Index Options'!$H:$H,"Monthly*")+SUMIFS('BSE - Other Index Options'!$L:$L,'BSE - Other Index Options'!$C:$C,$A222,'BSE - Other Index Options'!$B:$B,G$147,'BSE - Other Index Options'!$H:$H,"Monthly*")=0,"",SUMIFS('BSE - SENSEX Index Options'!$L:$L,'BSE - SENSEX Index Options'!$C:$C,$A222,'BSE - SENSEX Index Options'!$B:$B,G$147,'BSE - SENSEX Index Options'!$H:$H,"Monthly*")+SUMIFS('BSE - Other Index Options'!$L:$L,'BSE - Other Index Options'!$C:$C,$A222,'BSE - Other Index Options'!$B:$B,G$147,'BSE - Other Index Options'!$H:$H,"Monthly*"))</f>
        <v/>
      </c>
      <c r="H222" s="26" t="str">
        <f t="shared" si="8"/>
        <v/>
      </c>
    </row>
    <row r="223" spans="1:8" hidden="1" outlineLevel="1">
      <c r="A223" t="s">
        <v>101</v>
      </c>
      <c r="B223" s="26" t="str">
        <f>IF(SUMIFS('BSE - SENSEX Index Options'!$L:$L,'BSE - SENSEX Index Options'!$C:$C,$A223,'BSE - SENSEX Index Options'!$B:$B,B$147,'BSE - SENSEX Index Options'!$H:$H,"Monthly*")+SUMIFS('BSE - Other Index Options'!$L:$L,'BSE - Other Index Options'!$C:$C,$A223,'BSE - Other Index Options'!$B:$B,B$147,'BSE - Other Index Options'!$H:$H,"Monthly*")=0,"",SUMIFS('BSE - SENSEX Index Options'!$L:$L,'BSE - SENSEX Index Options'!$C:$C,$A223,'BSE - SENSEX Index Options'!$B:$B,B$147,'BSE - SENSEX Index Options'!$H:$H,"Monthly*")+SUMIFS('BSE - Other Index Options'!$L:$L,'BSE - Other Index Options'!$C:$C,$A223,'BSE - Other Index Options'!$B:$B,B$147,'BSE - Other Index Options'!$H:$H,"Monthly*"))</f>
        <v/>
      </c>
      <c r="C223" s="26" t="str">
        <f>IF(SUMIFS('BSE - SENSEX Index Options'!$L:$L,'BSE - SENSEX Index Options'!$C:$C,$A223,'BSE - SENSEX Index Options'!$B:$B,C$147,'BSE - SENSEX Index Options'!$H:$H,"Monthly*")+SUMIFS('BSE - Other Index Options'!$L:$L,'BSE - Other Index Options'!$C:$C,$A223,'BSE - Other Index Options'!$B:$B,C$147,'BSE - Other Index Options'!$H:$H,"Monthly*")=0,"",SUMIFS('BSE - SENSEX Index Options'!$L:$L,'BSE - SENSEX Index Options'!$C:$C,$A223,'BSE - SENSEX Index Options'!$B:$B,C$147,'BSE - SENSEX Index Options'!$H:$H,"Monthly*")+SUMIFS('BSE - Other Index Options'!$L:$L,'BSE - Other Index Options'!$C:$C,$A223,'BSE - Other Index Options'!$B:$B,C$147,'BSE - Other Index Options'!$H:$H,"Monthly*"))</f>
        <v/>
      </c>
      <c r="D223" s="26" t="str">
        <f>IF(SUMIFS('BSE - SENSEX Index Options'!$L:$L,'BSE - SENSEX Index Options'!$C:$C,$A223,'BSE - SENSEX Index Options'!$B:$B,D$147,'BSE - SENSEX Index Options'!$H:$H,"Monthly*")+SUMIFS('BSE - Other Index Options'!$L:$L,'BSE - Other Index Options'!$C:$C,$A223,'BSE - Other Index Options'!$B:$B,D$147,'BSE - Other Index Options'!$H:$H,"Monthly*")=0,"",SUMIFS('BSE - SENSEX Index Options'!$L:$L,'BSE - SENSEX Index Options'!$C:$C,$A223,'BSE - SENSEX Index Options'!$B:$B,D$147,'BSE - SENSEX Index Options'!$H:$H,"Monthly*")+SUMIFS('BSE - Other Index Options'!$L:$L,'BSE - Other Index Options'!$C:$C,$A223,'BSE - Other Index Options'!$B:$B,D$147,'BSE - Other Index Options'!$H:$H,"Monthly*"))</f>
        <v/>
      </c>
      <c r="E223" s="26" t="str">
        <f>IF(SUMIFS('BSE - SENSEX Index Options'!$L:$L,'BSE - SENSEX Index Options'!$C:$C,$A223,'BSE - SENSEX Index Options'!$B:$B,E$147,'BSE - SENSEX Index Options'!$H:$H,"Monthly*")+SUMIFS('BSE - Other Index Options'!$L:$L,'BSE - Other Index Options'!$C:$C,$A223,'BSE - Other Index Options'!$B:$B,E$147,'BSE - Other Index Options'!$H:$H,"Monthly*")=0,"",SUMIFS('BSE - SENSEX Index Options'!$L:$L,'BSE - SENSEX Index Options'!$C:$C,$A223,'BSE - SENSEX Index Options'!$B:$B,E$147,'BSE - SENSEX Index Options'!$H:$H,"Monthly*")+SUMIFS('BSE - Other Index Options'!$L:$L,'BSE - Other Index Options'!$C:$C,$A223,'BSE - Other Index Options'!$B:$B,E$147,'BSE - Other Index Options'!$H:$H,"Monthly*"))</f>
        <v/>
      </c>
      <c r="F223" s="26" t="str">
        <f>IF(SUMIFS('BSE - SENSEX Index Options'!$L:$L,'BSE - SENSEX Index Options'!$C:$C,$A223,'BSE - SENSEX Index Options'!$B:$B,F$147,'BSE - SENSEX Index Options'!$H:$H,"Monthly*")+SUMIFS('BSE - Other Index Options'!$L:$L,'BSE - Other Index Options'!$C:$C,$A223,'BSE - Other Index Options'!$B:$B,F$147,'BSE - Other Index Options'!$H:$H,"Monthly*")=0,"",SUMIFS('BSE - SENSEX Index Options'!$L:$L,'BSE - SENSEX Index Options'!$C:$C,$A223,'BSE - SENSEX Index Options'!$B:$B,F$147,'BSE - SENSEX Index Options'!$H:$H,"Monthly*")+SUMIFS('BSE - Other Index Options'!$L:$L,'BSE - Other Index Options'!$C:$C,$A223,'BSE - Other Index Options'!$B:$B,F$147,'BSE - Other Index Options'!$H:$H,"Monthly*"))</f>
        <v/>
      </c>
      <c r="G223" s="26" t="str">
        <f>IF(SUMIFS('BSE - SENSEX Index Options'!$L:$L,'BSE - SENSEX Index Options'!$C:$C,$A223,'BSE - SENSEX Index Options'!$B:$B,G$147,'BSE - SENSEX Index Options'!$H:$H,"Monthly*")+SUMIFS('BSE - Other Index Options'!$L:$L,'BSE - Other Index Options'!$C:$C,$A223,'BSE - Other Index Options'!$B:$B,G$147,'BSE - Other Index Options'!$H:$H,"Monthly*")=0,"",SUMIFS('BSE - SENSEX Index Options'!$L:$L,'BSE - SENSEX Index Options'!$C:$C,$A223,'BSE - SENSEX Index Options'!$B:$B,G$147,'BSE - SENSEX Index Options'!$H:$H,"Monthly*")+SUMIFS('BSE - Other Index Options'!$L:$L,'BSE - Other Index Options'!$C:$C,$A223,'BSE - Other Index Options'!$B:$B,G$147,'BSE - Other Index Options'!$H:$H,"Monthly*"))</f>
        <v/>
      </c>
      <c r="H223" s="26" t="str">
        <f t="shared" si="8"/>
        <v/>
      </c>
    </row>
    <row r="224" spans="1:8" hidden="1" outlineLevel="1">
      <c r="A224" t="s">
        <v>102</v>
      </c>
      <c r="B224" s="26" t="str">
        <f>IF(SUMIFS('BSE - SENSEX Index Options'!$L:$L,'BSE - SENSEX Index Options'!$C:$C,$A224,'BSE - SENSEX Index Options'!$B:$B,B$147,'BSE - SENSEX Index Options'!$H:$H,"Monthly*")+SUMIFS('BSE - Other Index Options'!$L:$L,'BSE - Other Index Options'!$C:$C,$A224,'BSE - Other Index Options'!$B:$B,B$147,'BSE - Other Index Options'!$H:$H,"Monthly*")=0,"",SUMIFS('BSE - SENSEX Index Options'!$L:$L,'BSE - SENSEX Index Options'!$C:$C,$A224,'BSE - SENSEX Index Options'!$B:$B,B$147,'BSE - SENSEX Index Options'!$H:$H,"Monthly*")+SUMIFS('BSE - Other Index Options'!$L:$L,'BSE - Other Index Options'!$C:$C,$A224,'BSE - Other Index Options'!$B:$B,B$147,'BSE - Other Index Options'!$H:$H,"Monthly*"))</f>
        <v/>
      </c>
      <c r="C224" s="26" t="str">
        <f>IF(SUMIFS('BSE - SENSEX Index Options'!$L:$L,'BSE - SENSEX Index Options'!$C:$C,$A224,'BSE - SENSEX Index Options'!$B:$B,C$147,'BSE - SENSEX Index Options'!$H:$H,"Monthly*")+SUMIFS('BSE - Other Index Options'!$L:$L,'BSE - Other Index Options'!$C:$C,$A224,'BSE - Other Index Options'!$B:$B,C$147,'BSE - Other Index Options'!$H:$H,"Monthly*")=0,"",SUMIFS('BSE - SENSEX Index Options'!$L:$L,'BSE - SENSEX Index Options'!$C:$C,$A224,'BSE - SENSEX Index Options'!$B:$B,C$147,'BSE - SENSEX Index Options'!$H:$H,"Monthly*")+SUMIFS('BSE - Other Index Options'!$L:$L,'BSE - Other Index Options'!$C:$C,$A224,'BSE - Other Index Options'!$B:$B,C$147,'BSE - Other Index Options'!$H:$H,"Monthly*"))</f>
        <v/>
      </c>
      <c r="D224" s="26" t="str">
        <f>IF(SUMIFS('BSE - SENSEX Index Options'!$L:$L,'BSE - SENSEX Index Options'!$C:$C,$A224,'BSE - SENSEX Index Options'!$B:$B,D$147,'BSE - SENSEX Index Options'!$H:$H,"Monthly*")+SUMIFS('BSE - Other Index Options'!$L:$L,'BSE - Other Index Options'!$C:$C,$A224,'BSE - Other Index Options'!$B:$B,D$147,'BSE - Other Index Options'!$H:$H,"Monthly*")=0,"",SUMIFS('BSE - SENSEX Index Options'!$L:$L,'BSE - SENSEX Index Options'!$C:$C,$A224,'BSE - SENSEX Index Options'!$B:$B,D$147,'BSE - SENSEX Index Options'!$H:$H,"Monthly*")+SUMIFS('BSE - Other Index Options'!$L:$L,'BSE - Other Index Options'!$C:$C,$A224,'BSE - Other Index Options'!$B:$B,D$147,'BSE - Other Index Options'!$H:$H,"Monthly*"))</f>
        <v/>
      </c>
      <c r="E224" s="26" t="str">
        <f>IF(SUMIFS('BSE - SENSEX Index Options'!$L:$L,'BSE - SENSEX Index Options'!$C:$C,$A224,'BSE - SENSEX Index Options'!$B:$B,E$147,'BSE - SENSEX Index Options'!$H:$H,"Monthly*")+SUMIFS('BSE - Other Index Options'!$L:$L,'BSE - Other Index Options'!$C:$C,$A224,'BSE - Other Index Options'!$B:$B,E$147,'BSE - Other Index Options'!$H:$H,"Monthly*")=0,"",SUMIFS('BSE - SENSEX Index Options'!$L:$L,'BSE - SENSEX Index Options'!$C:$C,$A224,'BSE - SENSEX Index Options'!$B:$B,E$147,'BSE - SENSEX Index Options'!$H:$H,"Monthly*")+SUMIFS('BSE - Other Index Options'!$L:$L,'BSE - Other Index Options'!$C:$C,$A224,'BSE - Other Index Options'!$B:$B,E$147,'BSE - Other Index Options'!$H:$H,"Monthly*"))</f>
        <v/>
      </c>
      <c r="F224" s="26" t="str">
        <f>IF(SUMIFS('BSE - SENSEX Index Options'!$L:$L,'BSE - SENSEX Index Options'!$C:$C,$A224,'BSE - SENSEX Index Options'!$B:$B,F$147,'BSE - SENSEX Index Options'!$H:$H,"Monthly*")+SUMIFS('BSE - Other Index Options'!$L:$L,'BSE - Other Index Options'!$C:$C,$A224,'BSE - Other Index Options'!$B:$B,F$147,'BSE - Other Index Options'!$H:$H,"Monthly*")=0,"",SUMIFS('BSE - SENSEX Index Options'!$L:$L,'BSE - SENSEX Index Options'!$C:$C,$A224,'BSE - SENSEX Index Options'!$B:$B,F$147,'BSE - SENSEX Index Options'!$H:$H,"Monthly*")+SUMIFS('BSE - Other Index Options'!$L:$L,'BSE - Other Index Options'!$C:$C,$A224,'BSE - Other Index Options'!$B:$B,F$147,'BSE - Other Index Options'!$H:$H,"Monthly*"))</f>
        <v/>
      </c>
      <c r="G224" s="26" t="str">
        <f>IF(SUMIFS('BSE - SENSEX Index Options'!$L:$L,'BSE - SENSEX Index Options'!$C:$C,$A224,'BSE - SENSEX Index Options'!$B:$B,G$147,'BSE - SENSEX Index Options'!$H:$H,"Monthly*")+SUMIFS('BSE - Other Index Options'!$L:$L,'BSE - Other Index Options'!$C:$C,$A224,'BSE - Other Index Options'!$B:$B,G$147,'BSE - Other Index Options'!$H:$H,"Monthly*")=0,"",SUMIFS('BSE - SENSEX Index Options'!$L:$L,'BSE - SENSEX Index Options'!$C:$C,$A224,'BSE - SENSEX Index Options'!$B:$B,G$147,'BSE - SENSEX Index Options'!$H:$H,"Monthly*")+SUMIFS('BSE - Other Index Options'!$L:$L,'BSE - Other Index Options'!$C:$C,$A224,'BSE - Other Index Options'!$B:$B,G$147,'BSE - Other Index Options'!$H:$H,"Monthly*"))</f>
        <v/>
      </c>
      <c r="H224" s="26" t="str">
        <f t="shared" si="8"/>
        <v/>
      </c>
    </row>
    <row r="225" spans="1:8" hidden="1" outlineLevel="1">
      <c r="A225" t="s">
        <v>103</v>
      </c>
      <c r="B225" s="26" t="str">
        <f>IF(SUMIFS('BSE - SENSEX Index Options'!$L:$L,'BSE - SENSEX Index Options'!$C:$C,$A225,'BSE - SENSEX Index Options'!$B:$B,B$147,'BSE - SENSEX Index Options'!$H:$H,"Monthly*")+SUMIFS('BSE - Other Index Options'!$L:$L,'BSE - Other Index Options'!$C:$C,$A225,'BSE - Other Index Options'!$B:$B,B$147,'BSE - Other Index Options'!$H:$H,"Monthly*")=0,"",SUMIFS('BSE - SENSEX Index Options'!$L:$L,'BSE - SENSEX Index Options'!$C:$C,$A225,'BSE - SENSEX Index Options'!$B:$B,B$147,'BSE - SENSEX Index Options'!$H:$H,"Monthly*")+SUMIFS('BSE - Other Index Options'!$L:$L,'BSE - Other Index Options'!$C:$C,$A225,'BSE - Other Index Options'!$B:$B,B$147,'BSE - Other Index Options'!$H:$H,"Monthly*"))</f>
        <v/>
      </c>
      <c r="C225" s="26" t="str">
        <f>IF(SUMIFS('BSE - SENSEX Index Options'!$L:$L,'BSE - SENSEX Index Options'!$C:$C,$A225,'BSE - SENSEX Index Options'!$B:$B,C$147,'BSE - SENSEX Index Options'!$H:$H,"Monthly*")+SUMIFS('BSE - Other Index Options'!$L:$L,'BSE - Other Index Options'!$C:$C,$A225,'BSE - Other Index Options'!$B:$B,C$147,'BSE - Other Index Options'!$H:$H,"Monthly*")=0,"",SUMIFS('BSE - SENSEX Index Options'!$L:$L,'BSE - SENSEX Index Options'!$C:$C,$A225,'BSE - SENSEX Index Options'!$B:$B,C$147,'BSE - SENSEX Index Options'!$H:$H,"Monthly*")+SUMIFS('BSE - Other Index Options'!$L:$L,'BSE - Other Index Options'!$C:$C,$A225,'BSE - Other Index Options'!$B:$B,C$147,'BSE - Other Index Options'!$H:$H,"Monthly*"))</f>
        <v/>
      </c>
      <c r="D225" s="26" t="str">
        <f>IF(SUMIFS('BSE - SENSEX Index Options'!$L:$L,'BSE - SENSEX Index Options'!$C:$C,$A225,'BSE - SENSEX Index Options'!$B:$B,D$147,'BSE - SENSEX Index Options'!$H:$H,"Monthly*")+SUMIFS('BSE - Other Index Options'!$L:$L,'BSE - Other Index Options'!$C:$C,$A225,'BSE - Other Index Options'!$B:$B,D$147,'BSE - Other Index Options'!$H:$H,"Monthly*")=0,"",SUMIFS('BSE - SENSEX Index Options'!$L:$L,'BSE - SENSEX Index Options'!$C:$C,$A225,'BSE - SENSEX Index Options'!$B:$B,D$147,'BSE - SENSEX Index Options'!$H:$H,"Monthly*")+SUMIFS('BSE - Other Index Options'!$L:$L,'BSE - Other Index Options'!$C:$C,$A225,'BSE - Other Index Options'!$B:$B,D$147,'BSE - Other Index Options'!$H:$H,"Monthly*"))</f>
        <v/>
      </c>
      <c r="E225" s="26" t="str">
        <f>IF(SUMIFS('BSE - SENSEX Index Options'!$L:$L,'BSE - SENSEX Index Options'!$C:$C,$A225,'BSE - SENSEX Index Options'!$B:$B,E$147,'BSE - SENSEX Index Options'!$H:$H,"Monthly*")+SUMIFS('BSE - Other Index Options'!$L:$L,'BSE - Other Index Options'!$C:$C,$A225,'BSE - Other Index Options'!$B:$B,E$147,'BSE - Other Index Options'!$H:$H,"Monthly*")=0,"",SUMIFS('BSE - SENSEX Index Options'!$L:$L,'BSE - SENSEX Index Options'!$C:$C,$A225,'BSE - SENSEX Index Options'!$B:$B,E$147,'BSE - SENSEX Index Options'!$H:$H,"Monthly*")+SUMIFS('BSE - Other Index Options'!$L:$L,'BSE - Other Index Options'!$C:$C,$A225,'BSE - Other Index Options'!$B:$B,E$147,'BSE - Other Index Options'!$H:$H,"Monthly*"))</f>
        <v/>
      </c>
      <c r="F225" s="26" t="str">
        <f>IF(SUMIFS('BSE - SENSEX Index Options'!$L:$L,'BSE - SENSEX Index Options'!$C:$C,$A225,'BSE - SENSEX Index Options'!$B:$B,F$147,'BSE - SENSEX Index Options'!$H:$H,"Monthly*")+SUMIFS('BSE - Other Index Options'!$L:$L,'BSE - Other Index Options'!$C:$C,$A225,'BSE - Other Index Options'!$B:$B,F$147,'BSE - Other Index Options'!$H:$H,"Monthly*")=0,"",SUMIFS('BSE - SENSEX Index Options'!$L:$L,'BSE - SENSEX Index Options'!$C:$C,$A225,'BSE - SENSEX Index Options'!$B:$B,F$147,'BSE - SENSEX Index Options'!$H:$H,"Monthly*")+SUMIFS('BSE - Other Index Options'!$L:$L,'BSE - Other Index Options'!$C:$C,$A225,'BSE - Other Index Options'!$B:$B,F$147,'BSE - Other Index Options'!$H:$H,"Monthly*"))</f>
        <v/>
      </c>
      <c r="G225" s="26" t="str">
        <f>IF(SUMIFS('BSE - SENSEX Index Options'!$L:$L,'BSE - SENSEX Index Options'!$C:$C,$A225,'BSE - SENSEX Index Options'!$B:$B,G$147,'BSE - SENSEX Index Options'!$H:$H,"Monthly*")+SUMIFS('BSE - Other Index Options'!$L:$L,'BSE - Other Index Options'!$C:$C,$A225,'BSE - Other Index Options'!$B:$B,G$147,'BSE - Other Index Options'!$H:$H,"Monthly*")=0,"",SUMIFS('BSE - SENSEX Index Options'!$L:$L,'BSE - SENSEX Index Options'!$C:$C,$A225,'BSE - SENSEX Index Options'!$B:$B,G$147,'BSE - SENSEX Index Options'!$H:$H,"Monthly*")+SUMIFS('BSE - Other Index Options'!$L:$L,'BSE - Other Index Options'!$C:$C,$A225,'BSE - Other Index Options'!$B:$B,G$147,'BSE - Other Index Options'!$H:$H,"Monthly*"))</f>
        <v/>
      </c>
      <c r="H225" s="26" t="str">
        <f t="shared" si="8"/>
        <v/>
      </c>
    </row>
    <row r="226" spans="1:8" hidden="1" outlineLevel="1">
      <c r="A226" t="s">
        <v>104</v>
      </c>
      <c r="B226" s="26" t="str">
        <f>IF(SUMIFS('BSE - SENSEX Index Options'!$L:$L,'BSE - SENSEX Index Options'!$C:$C,$A226,'BSE - SENSEX Index Options'!$B:$B,B$147,'BSE - SENSEX Index Options'!$H:$H,"Monthly*")+SUMIFS('BSE - Other Index Options'!$L:$L,'BSE - Other Index Options'!$C:$C,$A226,'BSE - Other Index Options'!$B:$B,B$147,'BSE - Other Index Options'!$H:$H,"Monthly*")=0,"",SUMIFS('BSE - SENSEX Index Options'!$L:$L,'BSE - SENSEX Index Options'!$C:$C,$A226,'BSE - SENSEX Index Options'!$B:$B,B$147,'BSE - SENSEX Index Options'!$H:$H,"Monthly*")+SUMIFS('BSE - Other Index Options'!$L:$L,'BSE - Other Index Options'!$C:$C,$A226,'BSE - Other Index Options'!$B:$B,B$147,'BSE - Other Index Options'!$H:$H,"Monthly*"))</f>
        <v/>
      </c>
      <c r="C226" s="26" t="str">
        <f>IF(SUMIFS('BSE - SENSEX Index Options'!$L:$L,'BSE - SENSEX Index Options'!$C:$C,$A226,'BSE - SENSEX Index Options'!$B:$B,C$147,'BSE - SENSEX Index Options'!$H:$H,"Monthly*")+SUMIFS('BSE - Other Index Options'!$L:$L,'BSE - Other Index Options'!$C:$C,$A226,'BSE - Other Index Options'!$B:$B,C$147,'BSE - Other Index Options'!$H:$H,"Monthly*")=0,"",SUMIFS('BSE - SENSEX Index Options'!$L:$L,'BSE - SENSEX Index Options'!$C:$C,$A226,'BSE - SENSEX Index Options'!$B:$B,C$147,'BSE - SENSEX Index Options'!$H:$H,"Monthly*")+SUMIFS('BSE - Other Index Options'!$L:$L,'BSE - Other Index Options'!$C:$C,$A226,'BSE - Other Index Options'!$B:$B,C$147,'BSE - Other Index Options'!$H:$H,"Monthly*"))</f>
        <v/>
      </c>
      <c r="D226" s="26" t="str">
        <f>IF(SUMIFS('BSE - SENSEX Index Options'!$L:$L,'BSE - SENSEX Index Options'!$C:$C,$A226,'BSE - SENSEX Index Options'!$B:$B,D$147,'BSE - SENSEX Index Options'!$H:$H,"Monthly*")+SUMIFS('BSE - Other Index Options'!$L:$L,'BSE - Other Index Options'!$C:$C,$A226,'BSE - Other Index Options'!$B:$B,D$147,'BSE - Other Index Options'!$H:$H,"Monthly*")=0,"",SUMIFS('BSE - SENSEX Index Options'!$L:$L,'BSE - SENSEX Index Options'!$C:$C,$A226,'BSE - SENSEX Index Options'!$B:$B,D$147,'BSE - SENSEX Index Options'!$H:$H,"Monthly*")+SUMIFS('BSE - Other Index Options'!$L:$L,'BSE - Other Index Options'!$C:$C,$A226,'BSE - Other Index Options'!$B:$B,D$147,'BSE - Other Index Options'!$H:$H,"Monthly*"))</f>
        <v/>
      </c>
      <c r="E226" s="26" t="str">
        <f>IF(SUMIFS('BSE - SENSEX Index Options'!$L:$L,'BSE - SENSEX Index Options'!$C:$C,$A226,'BSE - SENSEX Index Options'!$B:$B,E$147,'BSE - SENSEX Index Options'!$H:$H,"Monthly*")+SUMIFS('BSE - Other Index Options'!$L:$L,'BSE - Other Index Options'!$C:$C,$A226,'BSE - Other Index Options'!$B:$B,E$147,'BSE - Other Index Options'!$H:$H,"Monthly*")=0,"",SUMIFS('BSE - SENSEX Index Options'!$L:$L,'BSE - SENSEX Index Options'!$C:$C,$A226,'BSE - SENSEX Index Options'!$B:$B,E$147,'BSE - SENSEX Index Options'!$H:$H,"Monthly*")+SUMIFS('BSE - Other Index Options'!$L:$L,'BSE - Other Index Options'!$C:$C,$A226,'BSE - Other Index Options'!$B:$B,E$147,'BSE - Other Index Options'!$H:$H,"Monthly*"))</f>
        <v/>
      </c>
      <c r="F226" s="26" t="str">
        <f>IF(SUMIFS('BSE - SENSEX Index Options'!$L:$L,'BSE - SENSEX Index Options'!$C:$C,$A226,'BSE - SENSEX Index Options'!$B:$B,F$147,'BSE - SENSEX Index Options'!$H:$H,"Monthly*")+SUMIFS('BSE - Other Index Options'!$L:$L,'BSE - Other Index Options'!$C:$C,$A226,'BSE - Other Index Options'!$B:$B,F$147,'BSE - Other Index Options'!$H:$H,"Monthly*")=0,"",SUMIFS('BSE - SENSEX Index Options'!$L:$L,'BSE - SENSEX Index Options'!$C:$C,$A226,'BSE - SENSEX Index Options'!$B:$B,F$147,'BSE - SENSEX Index Options'!$H:$H,"Monthly*")+SUMIFS('BSE - Other Index Options'!$L:$L,'BSE - Other Index Options'!$C:$C,$A226,'BSE - Other Index Options'!$B:$B,F$147,'BSE - Other Index Options'!$H:$H,"Monthly*"))</f>
        <v/>
      </c>
      <c r="G226" s="26" t="str">
        <f>IF(SUMIFS('BSE - SENSEX Index Options'!$L:$L,'BSE - SENSEX Index Options'!$C:$C,$A226,'BSE - SENSEX Index Options'!$B:$B,G$147,'BSE - SENSEX Index Options'!$H:$H,"Monthly*")+SUMIFS('BSE - Other Index Options'!$L:$L,'BSE - Other Index Options'!$C:$C,$A226,'BSE - Other Index Options'!$B:$B,G$147,'BSE - Other Index Options'!$H:$H,"Monthly*")=0,"",SUMIFS('BSE - SENSEX Index Options'!$L:$L,'BSE - SENSEX Index Options'!$C:$C,$A226,'BSE - SENSEX Index Options'!$B:$B,G$147,'BSE - SENSEX Index Options'!$H:$H,"Monthly*")+SUMIFS('BSE - Other Index Options'!$L:$L,'BSE - Other Index Options'!$C:$C,$A226,'BSE - Other Index Options'!$B:$B,G$147,'BSE - Other Index Options'!$H:$H,"Monthly*"))</f>
        <v/>
      </c>
      <c r="H226" s="26" t="str">
        <f t="shared" si="8"/>
        <v/>
      </c>
    </row>
    <row r="227" spans="1:8" hidden="1" outlineLevel="1">
      <c r="A227" t="s">
        <v>105</v>
      </c>
      <c r="B227" s="26" t="str">
        <f>IF(SUMIFS('BSE - SENSEX Index Options'!$L:$L,'BSE - SENSEX Index Options'!$C:$C,$A227,'BSE - SENSEX Index Options'!$B:$B,B$147,'BSE - SENSEX Index Options'!$H:$H,"Monthly*")+SUMIFS('BSE - Other Index Options'!$L:$L,'BSE - Other Index Options'!$C:$C,$A227,'BSE - Other Index Options'!$B:$B,B$147,'BSE - Other Index Options'!$H:$H,"Monthly*")=0,"",SUMIFS('BSE - SENSEX Index Options'!$L:$L,'BSE - SENSEX Index Options'!$C:$C,$A227,'BSE - SENSEX Index Options'!$B:$B,B$147,'BSE - SENSEX Index Options'!$H:$H,"Monthly*")+SUMIFS('BSE - Other Index Options'!$L:$L,'BSE - Other Index Options'!$C:$C,$A227,'BSE - Other Index Options'!$B:$B,B$147,'BSE - Other Index Options'!$H:$H,"Monthly*"))</f>
        <v/>
      </c>
      <c r="C227" s="26" t="str">
        <f>IF(SUMIFS('BSE - SENSEX Index Options'!$L:$L,'BSE - SENSEX Index Options'!$C:$C,$A227,'BSE - SENSEX Index Options'!$B:$B,C$147,'BSE - SENSEX Index Options'!$H:$H,"Monthly*")+SUMIFS('BSE - Other Index Options'!$L:$L,'BSE - Other Index Options'!$C:$C,$A227,'BSE - Other Index Options'!$B:$B,C$147,'BSE - Other Index Options'!$H:$H,"Monthly*")=0,"",SUMIFS('BSE - SENSEX Index Options'!$L:$L,'BSE - SENSEX Index Options'!$C:$C,$A227,'BSE - SENSEX Index Options'!$B:$B,C$147,'BSE - SENSEX Index Options'!$H:$H,"Monthly*")+SUMIFS('BSE - Other Index Options'!$L:$L,'BSE - Other Index Options'!$C:$C,$A227,'BSE - Other Index Options'!$B:$B,C$147,'BSE - Other Index Options'!$H:$H,"Monthly*"))</f>
        <v/>
      </c>
      <c r="D227" s="26" t="str">
        <f>IF(SUMIFS('BSE - SENSEX Index Options'!$L:$L,'BSE - SENSEX Index Options'!$C:$C,$A227,'BSE - SENSEX Index Options'!$B:$B,D$147,'BSE - SENSEX Index Options'!$H:$H,"Monthly*")+SUMIFS('BSE - Other Index Options'!$L:$L,'BSE - Other Index Options'!$C:$C,$A227,'BSE - Other Index Options'!$B:$B,D$147,'BSE - Other Index Options'!$H:$H,"Monthly*")=0,"",SUMIFS('BSE - SENSEX Index Options'!$L:$L,'BSE - SENSEX Index Options'!$C:$C,$A227,'BSE - SENSEX Index Options'!$B:$B,D$147,'BSE - SENSEX Index Options'!$H:$H,"Monthly*")+SUMIFS('BSE - Other Index Options'!$L:$L,'BSE - Other Index Options'!$C:$C,$A227,'BSE - Other Index Options'!$B:$B,D$147,'BSE - Other Index Options'!$H:$H,"Monthly*"))</f>
        <v/>
      </c>
      <c r="E227" s="26" t="str">
        <f>IF(SUMIFS('BSE - SENSEX Index Options'!$L:$L,'BSE - SENSEX Index Options'!$C:$C,$A227,'BSE - SENSEX Index Options'!$B:$B,E$147,'BSE - SENSEX Index Options'!$H:$H,"Monthly*")+SUMIFS('BSE - Other Index Options'!$L:$L,'BSE - Other Index Options'!$C:$C,$A227,'BSE - Other Index Options'!$B:$B,E$147,'BSE - Other Index Options'!$H:$H,"Monthly*")=0,"",SUMIFS('BSE - SENSEX Index Options'!$L:$L,'BSE - SENSEX Index Options'!$C:$C,$A227,'BSE - SENSEX Index Options'!$B:$B,E$147,'BSE - SENSEX Index Options'!$H:$H,"Monthly*")+SUMIFS('BSE - Other Index Options'!$L:$L,'BSE - Other Index Options'!$C:$C,$A227,'BSE - Other Index Options'!$B:$B,E$147,'BSE - Other Index Options'!$H:$H,"Monthly*"))</f>
        <v/>
      </c>
      <c r="F227" s="26" t="str">
        <f>IF(SUMIFS('BSE - SENSEX Index Options'!$L:$L,'BSE - SENSEX Index Options'!$C:$C,$A227,'BSE - SENSEX Index Options'!$B:$B,F$147,'BSE - SENSEX Index Options'!$H:$H,"Monthly*")+SUMIFS('BSE - Other Index Options'!$L:$L,'BSE - Other Index Options'!$C:$C,$A227,'BSE - Other Index Options'!$B:$B,F$147,'BSE - Other Index Options'!$H:$H,"Monthly*")=0,"",SUMIFS('BSE - SENSEX Index Options'!$L:$L,'BSE - SENSEX Index Options'!$C:$C,$A227,'BSE - SENSEX Index Options'!$B:$B,F$147,'BSE - SENSEX Index Options'!$H:$H,"Monthly*")+SUMIFS('BSE - Other Index Options'!$L:$L,'BSE - Other Index Options'!$C:$C,$A227,'BSE - Other Index Options'!$B:$B,F$147,'BSE - Other Index Options'!$H:$H,"Monthly*"))</f>
        <v/>
      </c>
      <c r="G227" s="26" t="str">
        <f>IF(SUMIFS('BSE - SENSEX Index Options'!$L:$L,'BSE - SENSEX Index Options'!$C:$C,$A227,'BSE - SENSEX Index Options'!$B:$B,G$147,'BSE - SENSEX Index Options'!$H:$H,"Monthly*")+SUMIFS('BSE - Other Index Options'!$L:$L,'BSE - Other Index Options'!$C:$C,$A227,'BSE - Other Index Options'!$B:$B,G$147,'BSE - Other Index Options'!$H:$H,"Monthly*")=0,"",SUMIFS('BSE - SENSEX Index Options'!$L:$L,'BSE - SENSEX Index Options'!$C:$C,$A227,'BSE - SENSEX Index Options'!$B:$B,G$147,'BSE - SENSEX Index Options'!$H:$H,"Monthly*")+SUMIFS('BSE - Other Index Options'!$L:$L,'BSE - Other Index Options'!$C:$C,$A227,'BSE - Other Index Options'!$B:$B,G$147,'BSE - Other Index Options'!$H:$H,"Monthly*"))</f>
        <v/>
      </c>
      <c r="H227" s="26" t="str">
        <f t="shared" si="8"/>
        <v/>
      </c>
    </row>
    <row r="228" spans="1:8" hidden="1" outlineLevel="1">
      <c r="A228" t="s">
        <v>106</v>
      </c>
      <c r="B228" s="26" t="str">
        <f>IF(SUMIFS('BSE - SENSEX Index Options'!$L:$L,'BSE - SENSEX Index Options'!$C:$C,$A228,'BSE - SENSEX Index Options'!$B:$B,B$147,'BSE - SENSEX Index Options'!$H:$H,"Monthly*")+SUMIFS('BSE - Other Index Options'!$L:$L,'BSE - Other Index Options'!$C:$C,$A228,'BSE - Other Index Options'!$B:$B,B$147,'BSE - Other Index Options'!$H:$H,"Monthly*")=0,"",SUMIFS('BSE - SENSEX Index Options'!$L:$L,'BSE - SENSEX Index Options'!$C:$C,$A228,'BSE - SENSEX Index Options'!$B:$B,B$147,'BSE - SENSEX Index Options'!$H:$H,"Monthly*")+SUMIFS('BSE - Other Index Options'!$L:$L,'BSE - Other Index Options'!$C:$C,$A228,'BSE - Other Index Options'!$B:$B,B$147,'BSE - Other Index Options'!$H:$H,"Monthly*"))</f>
        <v/>
      </c>
      <c r="C228" s="26" t="str">
        <f>IF(SUMIFS('BSE - SENSEX Index Options'!$L:$L,'BSE - SENSEX Index Options'!$C:$C,$A228,'BSE - SENSEX Index Options'!$B:$B,C$147,'BSE - SENSEX Index Options'!$H:$H,"Monthly*")+SUMIFS('BSE - Other Index Options'!$L:$L,'BSE - Other Index Options'!$C:$C,$A228,'BSE - Other Index Options'!$B:$B,C$147,'BSE - Other Index Options'!$H:$H,"Monthly*")=0,"",SUMIFS('BSE - SENSEX Index Options'!$L:$L,'BSE - SENSEX Index Options'!$C:$C,$A228,'BSE - SENSEX Index Options'!$B:$B,C$147,'BSE - SENSEX Index Options'!$H:$H,"Monthly*")+SUMIFS('BSE - Other Index Options'!$L:$L,'BSE - Other Index Options'!$C:$C,$A228,'BSE - Other Index Options'!$B:$B,C$147,'BSE - Other Index Options'!$H:$H,"Monthly*"))</f>
        <v/>
      </c>
      <c r="D228" s="26" t="str">
        <f>IF(SUMIFS('BSE - SENSEX Index Options'!$L:$L,'BSE - SENSEX Index Options'!$C:$C,$A228,'BSE - SENSEX Index Options'!$B:$B,D$147,'BSE - SENSEX Index Options'!$H:$H,"Monthly*")+SUMIFS('BSE - Other Index Options'!$L:$L,'BSE - Other Index Options'!$C:$C,$A228,'BSE - Other Index Options'!$B:$B,D$147,'BSE - Other Index Options'!$H:$H,"Monthly*")=0,"",SUMIFS('BSE - SENSEX Index Options'!$L:$L,'BSE - SENSEX Index Options'!$C:$C,$A228,'BSE - SENSEX Index Options'!$B:$B,D$147,'BSE - SENSEX Index Options'!$H:$H,"Monthly*")+SUMIFS('BSE - Other Index Options'!$L:$L,'BSE - Other Index Options'!$C:$C,$A228,'BSE - Other Index Options'!$B:$B,D$147,'BSE - Other Index Options'!$H:$H,"Monthly*"))</f>
        <v/>
      </c>
      <c r="E228" s="26" t="str">
        <f>IF(SUMIFS('BSE - SENSEX Index Options'!$L:$L,'BSE - SENSEX Index Options'!$C:$C,$A228,'BSE - SENSEX Index Options'!$B:$B,E$147,'BSE - SENSEX Index Options'!$H:$H,"Monthly*")+SUMIFS('BSE - Other Index Options'!$L:$L,'BSE - Other Index Options'!$C:$C,$A228,'BSE - Other Index Options'!$B:$B,E$147,'BSE - Other Index Options'!$H:$H,"Monthly*")=0,"",SUMIFS('BSE - SENSEX Index Options'!$L:$L,'BSE - SENSEX Index Options'!$C:$C,$A228,'BSE - SENSEX Index Options'!$B:$B,E$147,'BSE - SENSEX Index Options'!$H:$H,"Monthly*")+SUMIFS('BSE - Other Index Options'!$L:$L,'BSE - Other Index Options'!$C:$C,$A228,'BSE - Other Index Options'!$B:$B,E$147,'BSE - Other Index Options'!$H:$H,"Monthly*"))</f>
        <v/>
      </c>
      <c r="F228" s="26" t="str">
        <f>IF(SUMIFS('BSE - SENSEX Index Options'!$L:$L,'BSE - SENSEX Index Options'!$C:$C,$A228,'BSE - SENSEX Index Options'!$B:$B,F$147,'BSE - SENSEX Index Options'!$H:$H,"Monthly*")+SUMIFS('BSE - Other Index Options'!$L:$L,'BSE - Other Index Options'!$C:$C,$A228,'BSE - Other Index Options'!$B:$B,F$147,'BSE - Other Index Options'!$H:$H,"Monthly*")=0,"",SUMIFS('BSE - SENSEX Index Options'!$L:$L,'BSE - SENSEX Index Options'!$C:$C,$A228,'BSE - SENSEX Index Options'!$B:$B,F$147,'BSE - SENSEX Index Options'!$H:$H,"Monthly*")+SUMIFS('BSE - Other Index Options'!$L:$L,'BSE - Other Index Options'!$C:$C,$A228,'BSE - Other Index Options'!$B:$B,F$147,'BSE - Other Index Options'!$H:$H,"Monthly*"))</f>
        <v/>
      </c>
      <c r="G228" s="26" t="str">
        <f>IF(SUMIFS('BSE - SENSEX Index Options'!$L:$L,'BSE - SENSEX Index Options'!$C:$C,$A228,'BSE - SENSEX Index Options'!$B:$B,G$147,'BSE - SENSEX Index Options'!$H:$H,"Monthly*")+SUMIFS('BSE - Other Index Options'!$L:$L,'BSE - Other Index Options'!$C:$C,$A228,'BSE - Other Index Options'!$B:$B,G$147,'BSE - Other Index Options'!$H:$H,"Monthly*")=0,"",SUMIFS('BSE - SENSEX Index Options'!$L:$L,'BSE - SENSEX Index Options'!$C:$C,$A228,'BSE - SENSEX Index Options'!$B:$B,G$147,'BSE - SENSEX Index Options'!$H:$H,"Monthly*")+SUMIFS('BSE - Other Index Options'!$L:$L,'BSE - Other Index Options'!$C:$C,$A228,'BSE - Other Index Options'!$B:$B,G$147,'BSE - Other Index Options'!$H:$H,"Monthly*"))</f>
        <v/>
      </c>
      <c r="H228" s="26" t="str">
        <f t="shared" si="8"/>
        <v/>
      </c>
    </row>
    <row r="229" spans="1:8" hidden="1" outlineLevel="1">
      <c r="A229" t="s">
        <v>107</v>
      </c>
      <c r="B229" s="26" t="str">
        <f>IF(SUMIFS('BSE - SENSEX Index Options'!$L:$L,'BSE - SENSEX Index Options'!$C:$C,$A229,'BSE - SENSEX Index Options'!$B:$B,B$147,'BSE - SENSEX Index Options'!$H:$H,"Monthly*")+SUMIFS('BSE - Other Index Options'!$L:$L,'BSE - Other Index Options'!$C:$C,$A229,'BSE - Other Index Options'!$B:$B,B$147,'BSE - Other Index Options'!$H:$H,"Monthly*")=0,"",SUMIFS('BSE - SENSEX Index Options'!$L:$L,'BSE - SENSEX Index Options'!$C:$C,$A229,'BSE - SENSEX Index Options'!$B:$B,B$147,'BSE - SENSEX Index Options'!$H:$H,"Monthly*")+SUMIFS('BSE - Other Index Options'!$L:$L,'BSE - Other Index Options'!$C:$C,$A229,'BSE - Other Index Options'!$B:$B,B$147,'BSE - Other Index Options'!$H:$H,"Monthly*"))</f>
        <v/>
      </c>
      <c r="C229" s="26" t="str">
        <f>IF(SUMIFS('BSE - SENSEX Index Options'!$L:$L,'BSE - SENSEX Index Options'!$C:$C,$A229,'BSE - SENSEX Index Options'!$B:$B,C$147,'BSE - SENSEX Index Options'!$H:$H,"Monthly*")+SUMIFS('BSE - Other Index Options'!$L:$L,'BSE - Other Index Options'!$C:$C,$A229,'BSE - Other Index Options'!$B:$B,C$147,'BSE - Other Index Options'!$H:$H,"Monthly*")=0,"",SUMIFS('BSE - SENSEX Index Options'!$L:$L,'BSE - SENSEX Index Options'!$C:$C,$A229,'BSE - SENSEX Index Options'!$B:$B,C$147,'BSE - SENSEX Index Options'!$H:$H,"Monthly*")+SUMIFS('BSE - Other Index Options'!$L:$L,'BSE - Other Index Options'!$C:$C,$A229,'BSE - Other Index Options'!$B:$B,C$147,'BSE - Other Index Options'!$H:$H,"Monthly*"))</f>
        <v/>
      </c>
      <c r="D229" s="26" t="str">
        <f>IF(SUMIFS('BSE - SENSEX Index Options'!$L:$L,'BSE - SENSEX Index Options'!$C:$C,$A229,'BSE - SENSEX Index Options'!$B:$B,D$147,'BSE - SENSEX Index Options'!$H:$H,"Monthly*")+SUMIFS('BSE - Other Index Options'!$L:$L,'BSE - Other Index Options'!$C:$C,$A229,'BSE - Other Index Options'!$B:$B,D$147,'BSE - Other Index Options'!$H:$H,"Monthly*")=0,"",SUMIFS('BSE - SENSEX Index Options'!$L:$L,'BSE - SENSEX Index Options'!$C:$C,$A229,'BSE - SENSEX Index Options'!$B:$B,D$147,'BSE - SENSEX Index Options'!$H:$H,"Monthly*")+SUMIFS('BSE - Other Index Options'!$L:$L,'BSE - Other Index Options'!$C:$C,$A229,'BSE - Other Index Options'!$B:$B,D$147,'BSE - Other Index Options'!$H:$H,"Monthly*"))</f>
        <v/>
      </c>
      <c r="E229" s="26" t="str">
        <f>IF(SUMIFS('BSE - SENSEX Index Options'!$L:$L,'BSE - SENSEX Index Options'!$C:$C,$A229,'BSE - SENSEX Index Options'!$B:$B,E$147,'BSE - SENSEX Index Options'!$H:$H,"Monthly*")+SUMIFS('BSE - Other Index Options'!$L:$L,'BSE - Other Index Options'!$C:$C,$A229,'BSE - Other Index Options'!$B:$B,E$147,'BSE - Other Index Options'!$H:$H,"Monthly*")=0,"",SUMIFS('BSE - SENSEX Index Options'!$L:$L,'BSE - SENSEX Index Options'!$C:$C,$A229,'BSE - SENSEX Index Options'!$B:$B,E$147,'BSE - SENSEX Index Options'!$H:$H,"Monthly*")+SUMIFS('BSE - Other Index Options'!$L:$L,'BSE - Other Index Options'!$C:$C,$A229,'BSE - Other Index Options'!$B:$B,E$147,'BSE - Other Index Options'!$H:$H,"Monthly*"))</f>
        <v/>
      </c>
      <c r="F229" s="26" t="str">
        <f>IF(SUMIFS('BSE - SENSEX Index Options'!$L:$L,'BSE - SENSEX Index Options'!$C:$C,$A229,'BSE - SENSEX Index Options'!$B:$B,F$147,'BSE - SENSEX Index Options'!$H:$H,"Monthly*")+SUMIFS('BSE - Other Index Options'!$L:$L,'BSE - Other Index Options'!$C:$C,$A229,'BSE - Other Index Options'!$B:$B,F$147,'BSE - Other Index Options'!$H:$H,"Monthly*")=0,"",SUMIFS('BSE - SENSEX Index Options'!$L:$L,'BSE - SENSEX Index Options'!$C:$C,$A229,'BSE - SENSEX Index Options'!$B:$B,F$147,'BSE - SENSEX Index Options'!$H:$H,"Monthly*")+SUMIFS('BSE - Other Index Options'!$L:$L,'BSE - Other Index Options'!$C:$C,$A229,'BSE - Other Index Options'!$B:$B,F$147,'BSE - Other Index Options'!$H:$H,"Monthly*"))</f>
        <v/>
      </c>
      <c r="G229" s="26" t="str">
        <f>IF(SUMIFS('BSE - SENSEX Index Options'!$L:$L,'BSE - SENSEX Index Options'!$C:$C,$A229,'BSE - SENSEX Index Options'!$B:$B,G$147,'BSE - SENSEX Index Options'!$H:$H,"Monthly*")+SUMIFS('BSE - Other Index Options'!$L:$L,'BSE - Other Index Options'!$C:$C,$A229,'BSE - Other Index Options'!$B:$B,G$147,'BSE - Other Index Options'!$H:$H,"Monthly*")=0,"",SUMIFS('BSE - SENSEX Index Options'!$L:$L,'BSE - SENSEX Index Options'!$C:$C,$A229,'BSE - SENSEX Index Options'!$B:$B,G$147,'BSE - SENSEX Index Options'!$H:$H,"Monthly*")+SUMIFS('BSE - Other Index Options'!$L:$L,'BSE - Other Index Options'!$C:$C,$A229,'BSE - Other Index Options'!$B:$B,G$147,'BSE - Other Index Options'!$H:$H,"Monthly*"))</f>
        <v/>
      </c>
      <c r="H229" s="26" t="str">
        <f t="shared" si="8"/>
        <v/>
      </c>
    </row>
    <row r="230" spans="1:8" hidden="1" outlineLevel="1">
      <c r="A230" t="s">
        <v>108</v>
      </c>
      <c r="B230" s="26" t="str">
        <f>IF(SUMIFS('BSE - SENSEX Index Options'!$L:$L,'BSE - SENSEX Index Options'!$C:$C,$A230,'BSE - SENSEX Index Options'!$B:$B,B$147,'BSE - SENSEX Index Options'!$H:$H,"Monthly*")+SUMIFS('BSE - Other Index Options'!$L:$L,'BSE - Other Index Options'!$C:$C,$A230,'BSE - Other Index Options'!$B:$B,B$147,'BSE - Other Index Options'!$H:$H,"Monthly*")=0,"",SUMIFS('BSE - SENSEX Index Options'!$L:$L,'BSE - SENSEX Index Options'!$C:$C,$A230,'BSE - SENSEX Index Options'!$B:$B,B$147,'BSE - SENSEX Index Options'!$H:$H,"Monthly*")+SUMIFS('BSE - Other Index Options'!$L:$L,'BSE - Other Index Options'!$C:$C,$A230,'BSE - Other Index Options'!$B:$B,B$147,'BSE - Other Index Options'!$H:$H,"Monthly*"))</f>
        <v/>
      </c>
      <c r="C230" s="26" t="str">
        <f>IF(SUMIFS('BSE - SENSEX Index Options'!$L:$L,'BSE - SENSEX Index Options'!$C:$C,$A230,'BSE - SENSEX Index Options'!$B:$B,C$147,'BSE - SENSEX Index Options'!$H:$H,"Monthly*")+SUMIFS('BSE - Other Index Options'!$L:$L,'BSE - Other Index Options'!$C:$C,$A230,'BSE - Other Index Options'!$B:$B,C$147,'BSE - Other Index Options'!$H:$H,"Monthly*")=0,"",SUMIFS('BSE - SENSEX Index Options'!$L:$L,'BSE - SENSEX Index Options'!$C:$C,$A230,'BSE - SENSEX Index Options'!$B:$B,C$147,'BSE - SENSEX Index Options'!$H:$H,"Monthly*")+SUMIFS('BSE - Other Index Options'!$L:$L,'BSE - Other Index Options'!$C:$C,$A230,'BSE - Other Index Options'!$B:$B,C$147,'BSE - Other Index Options'!$H:$H,"Monthly*"))</f>
        <v/>
      </c>
      <c r="D230" s="26" t="str">
        <f>IF(SUMIFS('BSE - SENSEX Index Options'!$L:$L,'BSE - SENSEX Index Options'!$C:$C,$A230,'BSE - SENSEX Index Options'!$B:$B,D$147,'BSE - SENSEX Index Options'!$H:$H,"Monthly*")+SUMIFS('BSE - Other Index Options'!$L:$L,'BSE - Other Index Options'!$C:$C,$A230,'BSE - Other Index Options'!$B:$B,D$147,'BSE - Other Index Options'!$H:$H,"Monthly*")=0,"",SUMIFS('BSE - SENSEX Index Options'!$L:$L,'BSE - SENSEX Index Options'!$C:$C,$A230,'BSE - SENSEX Index Options'!$B:$B,D$147,'BSE - SENSEX Index Options'!$H:$H,"Monthly*")+SUMIFS('BSE - Other Index Options'!$L:$L,'BSE - Other Index Options'!$C:$C,$A230,'BSE - Other Index Options'!$B:$B,D$147,'BSE - Other Index Options'!$H:$H,"Monthly*"))</f>
        <v/>
      </c>
      <c r="E230" s="26" t="str">
        <f>IF(SUMIFS('BSE - SENSEX Index Options'!$L:$L,'BSE - SENSEX Index Options'!$C:$C,$A230,'BSE - SENSEX Index Options'!$B:$B,E$147,'BSE - SENSEX Index Options'!$H:$H,"Monthly*")+SUMIFS('BSE - Other Index Options'!$L:$L,'BSE - Other Index Options'!$C:$C,$A230,'BSE - Other Index Options'!$B:$B,E$147,'BSE - Other Index Options'!$H:$H,"Monthly*")=0,"",SUMIFS('BSE - SENSEX Index Options'!$L:$L,'BSE - SENSEX Index Options'!$C:$C,$A230,'BSE - SENSEX Index Options'!$B:$B,E$147,'BSE - SENSEX Index Options'!$H:$H,"Monthly*")+SUMIFS('BSE - Other Index Options'!$L:$L,'BSE - Other Index Options'!$C:$C,$A230,'BSE - Other Index Options'!$B:$B,E$147,'BSE - Other Index Options'!$H:$H,"Monthly*"))</f>
        <v/>
      </c>
      <c r="F230" s="26" t="str">
        <f>IF(SUMIFS('BSE - SENSEX Index Options'!$L:$L,'BSE - SENSEX Index Options'!$C:$C,$A230,'BSE - SENSEX Index Options'!$B:$B,F$147,'BSE - SENSEX Index Options'!$H:$H,"Monthly*")+SUMIFS('BSE - Other Index Options'!$L:$L,'BSE - Other Index Options'!$C:$C,$A230,'BSE - Other Index Options'!$B:$B,F$147,'BSE - Other Index Options'!$H:$H,"Monthly*")=0,"",SUMIFS('BSE - SENSEX Index Options'!$L:$L,'BSE - SENSEX Index Options'!$C:$C,$A230,'BSE - SENSEX Index Options'!$B:$B,F$147,'BSE - SENSEX Index Options'!$H:$H,"Monthly*")+SUMIFS('BSE - Other Index Options'!$L:$L,'BSE - Other Index Options'!$C:$C,$A230,'BSE - Other Index Options'!$B:$B,F$147,'BSE - Other Index Options'!$H:$H,"Monthly*"))</f>
        <v/>
      </c>
      <c r="G230" s="26" t="str">
        <f>IF(SUMIFS('BSE - SENSEX Index Options'!$L:$L,'BSE - SENSEX Index Options'!$C:$C,$A230,'BSE - SENSEX Index Options'!$B:$B,G$147,'BSE - SENSEX Index Options'!$H:$H,"Monthly*")+SUMIFS('BSE - Other Index Options'!$L:$L,'BSE - Other Index Options'!$C:$C,$A230,'BSE - Other Index Options'!$B:$B,G$147,'BSE - Other Index Options'!$H:$H,"Monthly*")=0,"",SUMIFS('BSE - SENSEX Index Options'!$L:$L,'BSE - SENSEX Index Options'!$C:$C,$A230,'BSE - SENSEX Index Options'!$B:$B,G$147,'BSE - SENSEX Index Options'!$H:$H,"Monthly*")+SUMIFS('BSE - Other Index Options'!$L:$L,'BSE - Other Index Options'!$C:$C,$A230,'BSE - Other Index Options'!$B:$B,G$147,'BSE - Other Index Options'!$H:$H,"Monthly*"))</f>
        <v/>
      </c>
      <c r="H230" s="26" t="str">
        <f t="shared" si="8"/>
        <v/>
      </c>
    </row>
    <row r="231" spans="1:8" hidden="1" outlineLevel="1">
      <c r="A231" t="s">
        <v>109</v>
      </c>
      <c r="B231" s="26" t="str">
        <f>IF(SUMIFS('BSE - SENSEX Index Options'!$L:$L,'BSE - SENSEX Index Options'!$C:$C,$A231,'BSE - SENSEX Index Options'!$B:$B,B$147,'BSE - SENSEX Index Options'!$H:$H,"Monthly*")+SUMIFS('BSE - Other Index Options'!$L:$L,'BSE - Other Index Options'!$C:$C,$A231,'BSE - Other Index Options'!$B:$B,B$147,'BSE - Other Index Options'!$H:$H,"Monthly*")=0,"",SUMIFS('BSE - SENSEX Index Options'!$L:$L,'BSE - SENSEX Index Options'!$C:$C,$A231,'BSE - SENSEX Index Options'!$B:$B,B$147,'BSE - SENSEX Index Options'!$H:$H,"Monthly*")+SUMIFS('BSE - Other Index Options'!$L:$L,'BSE - Other Index Options'!$C:$C,$A231,'BSE - Other Index Options'!$B:$B,B$147,'BSE - Other Index Options'!$H:$H,"Monthly*"))</f>
        <v/>
      </c>
      <c r="C231" s="26" t="str">
        <f>IF(SUMIFS('BSE - SENSEX Index Options'!$L:$L,'BSE - SENSEX Index Options'!$C:$C,$A231,'BSE - SENSEX Index Options'!$B:$B,C$147,'BSE - SENSEX Index Options'!$H:$H,"Monthly*")+SUMIFS('BSE - Other Index Options'!$L:$L,'BSE - Other Index Options'!$C:$C,$A231,'BSE - Other Index Options'!$B:$B,C$147,'BSE - Other Index Options'!$H:$H,"Monthly*")=0,"",SUMIFS('BSE - SENSEX Index Options'!$L:$L,'BSE - SENSEX Index Options'!$C:$C,$A231,'BSE - SENSEX Index Options'!$B:$B,C$147,'BSE - SENSEX Index Options'!$H:$H,"Monthly*")+SUMIFS('BSE - Other Index Options'!$L:$L,'BSE - Other Index Options'!$C:$C,$A231,'BSE - Other Index Options'!$B:$B,C$147,'BSE - Other Index Options'!$H:$H,"Monthly*"))</f>
        <v/>
      </c>
      <c r="D231" s="26" t="str">
        <f>IF(SUMIFS('BSE - SENSEX Index Options'!$L:$L,'BSE - SENSEX Index Options'!$C:$C,$A231,'BSE - SENSEX Index Options'!$B:$B,D$147,'BSE - SENSEX Index Options'!$H:$H,"Monthly*")+SUMIFS('BSE - Other Index Options'!$L:$L,'BSE - Other Index Options'!$C:$C,$A231,'BSE - Other Index Options'!$B:$B,D$147,'BSE - Other Index Options'!$H:$H,"Monthly*")=0,"",SUMIFS('BSE - SENSEX Index Options'!$L:$L,'BSE - SENSEX Index Options'!$C:$C,$A231,'BSE - SENSEX Index Options'!$B:$B,D$147,'BSE - SENSEX Index Options'!$H:$H,"Monthly*")+SUMIFS('BSE - Other Index Options'!$L:$L,'BSE - Other Index Options'!$C:$C,$A231,'BSE - Other Index Options'!$B:$B,D$147,'BSE - Other Index Options'!$H:$H,"Monthly*"))</f>
        <v/>
      </c>
      <c r="E231" s="26" t="str">
        <f>IF(SUMIFS('BSE - SENSEX Index Options'!$L:$L,'BSE - SENSEX Index Options'!$C:$C,$A231,'BSE - SENSEX Index Options'!$B:$B,E$147,'BSE - SENSEX Index Options'!$H:$H,"Monthly*")+SUMIFS('BSE - Other Index Options'!$L:$L,'BSE - Other Index Options'!$C:$C,$A231,'BSE - Other Index Options'!$B:$B,E$147,'BSE - Other Index Options'!$H:$H,"Monthly*")=0,"",SUMIFS('BSE - SENSEX Index Options'!$L:$L,'BSE - SENSEX Index Options'!$C:$C,$A231,'BSE - SENSEX Index Options'!$B:$B,E$147,'BSE - SENSEX Index Options'!$H:$H,"Monthly*")+SUMIFS('BSE - Other Index Options'!$L:$L,'BSE - Other Index Options'!$C:$C,$A231,'BSE - Other Index Options'!$B:$B,E$147,'BSE - Other Index Options'!$H:$H,"Monthly*"))</f>
        <v/>
      </c>
      <c r="F231" s="26" t="str">
        <f>IF(SUMIFS('BSE - SENSEX Index Options'!$L:$L,'BSE - SENSEX Index Options'!$C:$C,$A231,'BSE - SENSEX Index Options'!$B:$B,F$147,'BSE - SENSEX Index Options'!$H:$H,"Monthly*")+SUMIFS('BSE - Other Index Options'!$L:$L,'BSE - Other Index Options'!$C:$C,$A231,'BSE - Other Index Options'!$B:$B,F$147,'BSE - Other Index Options'!$H:$H,"Monthly*")=0,"",SUMIFS('BSE - SENSEX Index Options'!$L:$L,'BSE - SENSEX Index Options'!$C:$C,$A231,'BSE - SENSEX Index Options'!$B:$B,F$147,'BSE - SENSEX Index Options'!$H:$H,"Monthly*")+SUMIFS('BSE - Other Index Options'!$L:$L,'BSE - Other Index Options'!$C:$C,$A231,'BSE - Other Index Options'!$B:$B,F$147,'BSE - Other Index Options'!$H:$H,"Monthly*"))</f>
        <v/>
      </c>
      <c r="G231" s="26" t="str">
        <f>IF(SUMIFS('BSE - SENSEX Index Options'!$L:$L,'BSE - SENSEX Index Options'!$C:$C,$A231,'BSE - SENSEX Index Options'!$B:$B,G$147,'BSE - SENSEX Index Options'!$H:$H,"Monthly*")+SUMIFS('BSE - Other Index Options'!$L:$L,'BSE - Other Index Options'!$C:$C,$A231,'BSE - Other Index Options'!$B:$B,G$147,'BSE - Other Index Options'!$H:$H,"Monthly*")=0,"",SUMIFS('BSE - SENSEX Index Options'!$L:$L,'BSE - SENSEX Index Options'!$C:$C,$A231,'BSE - SENSEX Index Options'!$B:$B,G$147,'BSE - SENSEX Index Options'!$H:$H,"Monthly*")+SUMIFS('BSE - Other Index Options'!$L:$L,'BSE - Other Index Options'!$C:$C,$A231,'BSE - Other Index Options'!$B:$B,G$147,'BSE - Other Index Options'!$H:$H,"Monthly*"))</f>
        <v/>
      </c>
      <c r="H231" s="26" t="str">
        <f t="shared" si="8"/>
        <v/>
      </c>
    </row>
    <row r="232" spans="1:8" hidden="1" outlineLevel="1">
      <c r="A232" t="s">
        <v>110</v>
      </c>
      <c r="B232" s="26" t="str">
        <f>IF(SUMIFS('BSE - SENSEX Index Options'!$L:$L,'BSE - SENSEX Index Options'!$C:$C,$A232,'BSE - SENSEX Index Options'!$B:$B,B$147,'BSE - SENSEX Index Options'!$H:$H,"Monthly*")+SUMIFS('BSE - Other Index Options'!$L:$L,'BSE - Other Index Options'!$C:$C,$A232,'BSE - Other Index Options'!$B:$B,B$147,'BSE - Other Index Options'!$H:$H,"Monthly*")=0,"",SUMIFS('BSE - SENSEX Index Options'!$L:$L,'BSE - SENSEX Index Options'!$C:$C,$A232,'BSE - SENSEX Index Options'!$B:$B,B$147,'BSE - SENSEX Index Options'!$H:$H,"Monthly*")+SUMIFS('BSE - Other Index Options'!$L:$L,'BSE - Other Index Options'!$C:$C,$A232,'BSE - Other Index Options'!$B:$B,B$147,'BSE - Other Index Options'!$H:$H,"Monthly*"))</f>
        <v/>
      </c>
      <c r="C232" s="26" t="str">
        <f>IF(SUMIFS('BSE - SENSEX Index Options'!$L:$L,'BSE - SENSEX Index Options'!$C:$C,$A232,'BSE - SENSEX Index Options'!$B:$B,C$147,'BSE - SENSEX Index Options'!$H:$H,"Monthly*")+SUMIFS('BSE - Other Index Options'!$L:$L,'BSE - Other Index Options'!$C:$C,$A232,'BSE - Other Index Options'!$B:$B,C$147,'BSE - Other Index Options'!$H:$H,"Monthly*")=0,"",SUMIFS('BSE - SENSEX Index Options'!$L:$L,'BSE - SENSEX Index Options'!$C:$C,$A232,'BSE - SENSEX Index Options'!$B:$B,C$147,'BSE - SENSEX Index Options'!$H:$H,"Monthly*")+SUMIFS('BSE - Other Index Options'!$L:$L,'BSE - Other Index Options'!$C:$C,$A232,'BSE - Other Index Options'!$B:$B,C$147,'BSE - Other Index Options'!$H:$H,"Monthly*"))</f>
        <v/>
      </c>
      <c r="D232" s="26" t="str">
        <f>IF(SUMIFS('BSE - SENSEX Index Options'!$L:$L,'BSE - SENSEX Index Options'!$C:$C,$A232,'BSE - SENSEX Index Options'!$B:$B,D$147,'BSE - SENSEX Index Options'!$H:$H,"Monthly*")+SUMIFS('BSE - Other Index Options'!$L:$L,'BSE - Other Index Options'!$C:$C,$A232,'BSE - Other Index Options'!$B:$B,D$147,'BSE - Other Index Options'!$H:$H,"Monthly*")=0,"",SUMIFS('BSE - SENSEX Index Options'!$L:$L,'BSE - SENSEX Index Options'!$C:$C,$A232,'BSE - SENSEX Index Options'!$B:$B,D$147,'BSE - SENSEX Index Options'!$H:$H,"Monthly*")+SUMIFS('BSE - Other Index Options'!$L:$L,'BSE - Other Index Options'!$C:$C,$A232,'BSE - Other Index Options'!$B:$B,D$147,'BSE - Other Index Options'!$H:$H,"Monthly*"))</f>
        <v/>
      </c>
      <c r="E232" s="26" t="str">
        <f>IF(SUMIFS('BSE - SENSEX Index Options'!$L:$L,'BSE - SENSEX Index Options'!$C:$C,$A232,'BSE - SENSEX Index Options'!$B:$B,E$147,'BSE - SENSEX Index Options'!$H:$H,"Monthly*")+SUMIFS('BSE - Other Index Options'!$L:$L,'BSE - Other Index Options'!$C:$C,$A232,'BSE - Other Index Options'!$B:$B,E$147,'BSE - Other Index Options'!$H:$H,"Monthly*")=0,"",SUMIFS('BSE - SENSEX Index Options'!$L:$L,'BSE - SENSEX Index Options'!$C:$C,$A232,'BSE - SENSEX Index Options'!$B:$B,E$147,'BSE - SENSEX Index Options'!$H:$H,"Monthly*")+SUMIFS('BSE - Other Index Options'!$L:$L,'BSE - Other Index Options'!$C:$C,$A232,'BSE - Other Index Options'!$B:$B,E$147,'BSE - Other Index Options'!$H:$H,"Monthly*"))</f>
        <v/>
      </c>
      <c r="F232" s="26" t="str">
        <f>IF(SUMIFS('BSE - SENSEX Index Options'!$L:$L,'BSE - SENSEX Index Options'!$C:$C,$A232,'BSE - SENSEX Index Options'!$B:$B,F$147,'BSE - SENSEX Index Options'!$H:$H,"Monthly*")+SUMIFS('BSE - Other Index Options'!$L:$L,'BSE - Other Index Options'!$C:$C,$A232,'BSE - Other Index Options'!$B:$B,F$147,'BSE - Other Index Options'!$H:$H,"Monthly*")=0,"",SUMIFS('BSE - SENSEX Index Options'!$L:$L,'BSE - SENSEX Index Options'!$C:$C,$A232,'BSE - SENSEX Index Options'!$B:$B,F$147,'BSE - SENSEX Index Options'!$H:$H,"Monthly*")+SUMIFS('BSE - Other Index Options'!$L:$L,'BSE - Other Index Options'!$C:$C,$A232,'BSE - Other Index Options'!$B:$B,F$147,'BSE - Other Index Options'!$H:$H,"Monthly*"))</f>
        <v/>
      </c>
      <c r="G232" s="26" t="str">
        <f>IF(SUMIFS('BSE - SENSEX Index Options'!$L:$L,'BSE - SENSEX Index Options'!$C:$C,$A232,'BSE - SENSEX Index Options'!$B:$B,G$147,'BSE - SENSEX Index Options'!$H:$H,"Monthly*")+SUMIFS('BSE - Other Index Options'!$L:$L,'BSE - Other Index Options'!$C:$C,$A232,'BSE - Other Index Options'!$B:$B,G$147,'BSE - Other Index Options'!$H:$H,"Monthly*")=0,"",SUMIFS('BSE - SENSEX Index Options'!$L:$L,'BSE - SENSEX Index Options'!$C:$C,$A232,'BSE - SENSEX Index Options'!$B:$B,G$147,'BSE - SENSEX Index Options'!$H:$H,"Monthly*")+SUMIFS('BSE - Other Index Options'!$L:$L,'BSE - Other Index Options'!$C:$C,$A232,'BSE - Other Index Options'!$B:$B,G$147,'BSE - Other Index Options'!$H:$H,"Monthly*"))</f>
        <v/>
      </c>
      <c r="H232" s="26" t="str">
        <f t="shared" si="8"/>
        <v/>
      </c>
    </row>
    <row r="233" spans="1:8" hidden="1" outlineLevel="1">
      <c r="A233" t="s">
        <v>111</v>
      </c>
      <c r="B233" s="26" t="str">
        <f>IF(SUMIFS('BSE - SENSEX Index Options'!$L:$L,'BSE - SENSEX Index Options'!$C:$C,$A233,'BSE - SENSEX Index Options'!$B:$B,B$147,'BSE - SENSEX Index Options'!$H:$H,"Monthly*")+SUMIFS('BSE - Other Index Options'!$L:$L,'BSE - Other Index Options'!$C:$C,$A233,'BSE - Other Index Options'!$B:$B,B$147,'BSE - Other Index Options'!$H:$H,"Monthly*")=0,"",SUMIFS('BSE - SENSEX Index Options'!$L:$L,'BSE - SENSEX Index Options'!$C:$C,$A233,'BSE - SENSEX Index Options'!$B:$B,B$147,'BSE - SENSEX Index Options'!$H:$H,"Monthly*")+SUMIFS('BSE - Other Index Options'!$L:$L,'BSE - Other Index Options'!$C:$C,$A233,'BSE - Other Index Options'!$B:$B,B$147,'BSE - Other Index Options'!$H:$H,"Monthly*"))</f>
        <v/>
      </c>
      <c r="C233" s="26" t="str">
        <f>IF(SUMIFS('BSE - SENSEX Index Options'!$L:$L,'BSE - SENSEX Index Options'!$C:$C,$A233,'BSE - SENSEX Index Options'!$B:$B,C$147,'BSE - SENSEX Index Options'!$H:$H,"Monthly*")+SUMIFS('BSE - Other Index Options'!$L:$L,'BSE - Other Index Options'!$C:$C,$A233,'BSE - Other Index Options'!$B:$B,C$147,'BSE - Other Index Options'!$H:$H,"Monthly*")=0,"",SUMIFS('BSE - SENSEX Index Options'!$L:$L,'BSE - SENSEX Index Options'!$C:$C,$A233,'BSE - SENSEX Index Options'!$B:$B,C$147,'BSE - SENSEX Index Options'!$H:$H,"Monthly*")+SUMIFS('BSE - Other Index Options'!$L:$L,'BSE - Other Index Options'!$C:$C,$A233,'BSE - Other Index Options'!$B:$B,C$147,'BSE - Other Index Options'!$H:$H,"Monthly*"))</f>
        <v/>
      </c>
      <c r="D233" s="26" t="str">
        <f>IF(SUMIFS('BSE - SENSEX Index Options'!$L:$L,'BSE - SENSEX Index Options'!$C:$C,$A233,'BSE - SENSEX Index Options'!$B:$B,D$147,'BSE - SENSEX Index Options'!$H:$H,"Monthly*")+SUMIFS('BSE - Other Index Options'!$L:$L,'BSE - Other Index Options'!$C:$C,$A233,'BSE - Other Index Options'!$B:$B,D$147,'BSE - Other Index Options'!$H:$H,"Monthly*")=0,"",SUMIFS('BSE - SENSEX Index Options'!$L:$L,'BSE - SENSEX Index Options'!$C:$C,$A233,'BSE - SENSEX Index Options'!$B:$B,D$147,'BSE - SENSEX Index Options'!$H:$H,"Monthly*")+SUMIFS('BSE - Other Index Options'!$L:$L,'BSE - Other Index Options'!$C:$C,$A233,'BSE - Other Index Options'!$B:$B,D$147,'BSE - Other Index Options'!$H:$H,"Monthly*"))</f>
        <v/>
      </c>
      <c r="E233" s="26" t="str">
        <f>IF(SUMIFS('BSE - SENSEX Index Options'!$L:$L,'BSE - SENSEX Index Options'!$C:$C,$A233,'BSE - SENSEX Index Options'!$B:$B,E$147,'BSE - SENSEX Index Options'!$H:$H,"Monthly*")+SUMIFS('BSE - Other Index Options'!$L:$L,'BSE - Other Index Options'!$C:$C,$A233,'BSE - Other Index Options'!$B:$B,E$147,'BSE - Other Index Options'!$H:$H,"Monthly*")=0,"",SUMIFS('BSE - SENSEX Index Options'!$L:$L,'BSE - SENSEX Index Options'!$C:$C,$A233,'BSE - SENSEX Index Options'!$B:$B,E$147,'BSE - SENSEX Index Options'!$H:$H,"Monthly*")+SUMIFS('BSE - Other Index Options'!$L:$L,'BSE - Other Index Options'!$C:$C,$A233,'BSE - Other Index Options'!$B:$B,E$147,'BSE - Other Index Options'!$H:$H,"Monthly*"))</f>
        <v/>
      </c>
      <c r="F233" s="26" t="str">
        <f>IF(SUMIFS('BSE - SENSEX Index Options'!$L:$L,'BSE - SENSEX Index Options'!$C:$C,$A233,'BSE - SENSEX Index Options'!$B:$B,F$147,'BSE - SENSEX Index Options'!$H:$H,"Monthly*")+SUMIFS('BSE - Other Index Options'!$L:$L,'BSE - Other Index Options'!$C:$C,$A233,'BSE - Other Index Options'!$B:$B,F$147,'BSE - Other Index Options'!$H:$H,"Monthly*")=0,"",SUMIFS('BSE - SENSEX Index Options'!$L:$L,'BSE - SENSEX Index Options'!$C:$C,$A233,'BSE - SENSEX Index Options'!$B:$B,F$147,'BSE - SENSEX Index Options'!$H:$H,"Monthly*")+SUMIFS('BSE - Other Index Options'!$L:$L,'BSE - Other Index Options'!$C:$C,$A233,'BSE - Other Index Options'!$B:$B,F$147,'BSE - Other Index Options'!$H:$H,"Monthly*"))</f>
        <v/>
      </c>
      <c r="G233" s="26" t="str">
        <f>IF(SUMIFS('BSE - SENSEX Index Options'!$L:$L,'BSE - SENSEX Index Options'!$C:$C,$A233,'BSE - SENSEX Index Options'!$B:$B,G$147,'BSE - SENSEX Index Options'!$H:$H,"Monthly*")+SUMIFS('BSE - Other Index Options'!$L:$L,'BSE - Other Index Options'!$C:$C,$A233,'BSE - Other Index Options'!$B:$B,G$147,'BSE - Other Index Options'!$H:$H,"Monthly*")=0,"",SUMIFS('BSE - SENSEX Index Options'!$L:$L,'BSE - SENSEX Index Options'!$C:$C,$A233,'BSE - SENSEX Index Options'!$B:$B,G$147,'BSE - SENSEX Index Options'!$H:$H,"Monthly*")+SUMIFS('BSE - Other Index Options'!$L:$L,'BSE - Other Index Options'!$C:$C,$A233,'BSE - Other Index Options'!$B:$B,G$147,'BSE - Other Index Options'!$H:$H,"Monthly*"))</f>
        <v/>
      </c>
      <c r="H233" s="26" t="str">
        <f t="shared" si="8"/>
        <v/>
      </c>
    </row>
    <row r="234" spans="1:8" hidden="1" outlineLevel="1">
      <c r="A234" t="s">
        <v>112</v>
      </c>
      <c r="B234" s="26" t="str">
        <f>IF(SUMIFS('BSE - SENSEX Index Options'!$L:$L,'BSE - SENSEX Index Options'!$C:$C,$A234,'BSE - SENSEX Index Options'!$B:$B,B$147,'BSE - SENSEX Index Options'!$H:$H,"Monthly*")+SUMIFS('BSE - Other Index Options'!$L:$L,'BSE - Other Index Options'!$C:$C,$A234,'BSE - Other Index Options'!$B:$B,B$147,'BSE - Other Index Options'!$H:$H,"Monthly*")=0,"",SUMIFS('BSE - SENSEX Index Options'!$L:$L,'BSE - SENSEX Index Options'!$C:$C,$A234,'BSE - SENSEX Index Options'!$B:$B,B$147,'BSE - SENSEX Index Options'!$H:$H,"Monthly*")+SUMIFS('BSE - Other Index Options'!$L:$L,'BSE - Other Index Options'!$C:$C,$A234,'BSE - Other Index Options'!$B:$B,B$147,'BSE - Other Index Options'!$H:$H,"Monthly*"))</f>
        <v/>
      </c>
      <c r="C234" s="26" t="str">
        <f>IF(SUMIFS('BSE - SENSEX Index Options'!$L:$L,'BSE - SENSEX Index Options'!$C:$C,$A234,'BSE - SENSEX Index Options'!$B:$B,C$147,'BSE - SENSEX Index Options'!$H:$H,"Monthly*")+SUMIFS('BSE - Other Index Options'!$L:$L,'BSE - Other Index Options'!$C:$C,$A234,'BSE - Other Index Options'!$B:$B,C$147,'BSE - Other Index Options'!$H:$H,"Monthly*")=0,"",SUMIFS('BSE - SENSEX Index Options'!$L:$L,'BSE - SENSEX Index Options'!$C:$C,$A234,'BSE - SENSEX Index Options'!$B:$B,C$147,'BSE - SENSEX Index Options'!$H:$H,"Monthly*")+SUMIFS('BSE - Other Index Options'!$L:$L,'BSE - Other Index Options'!$C:$C,$A234,'BSE - Other Index Options'!$B:$B,C$147,'BSE - Other Index Options'!$H:$H,"Monthly*"))</f>
        <v/>
      </c>
      <c r="D234" s="26" t="str">
        <f>IF(SUMIFS('BSE - SENSEX Index Options'!$L:$L,'BSE - SENSEX Index Options'!$C:$C,$A234,'BSE - SENSEX Index Options'!$B:$B,D$147,'BSE - SENSEX Index Options'!$H:$H,"Monthly*")+SUMIFS('BSE - Other Index Options'!$L:$L,'BSE - Other Index Options'!$C:$C,$A234,'BSE - Other Index Options'!$B:$B,D$147,'BSE - Other Index Options'!$H:$H,"Monthly*")=0,"",SUMIFS('BSE - SENSEX Index Options'!$L:$L,'BSE - SENSEX Index Options'!$C:$C,$A234,'BSE - SENSEX Index Options'!$B:$B,D$147,'BSE - SENSEX Index Options'!$H:$H,"Monthly*")+SUMIFS('BSE - Other Index Options'!$L:$L,'BSE - Other Index Options'!$C:$C,$A234,'BSE - Other Index Options'!$B:$B,D$147,'BSE - Other Index Options'!$H:$H,"Monthly*"))</f>
        <v/>
      </c>
      <c r="E234" s="26" t="str">
        <f>IF(SUMIFS('BSE - SENSEX Index Options'!$L:$L,'BSE - SENSEX Index Options'!$C:$C,$A234,'BSE - SENSEX Index Options'!$B:$B,E$147,'BSE - SENSEX Index Options'!$H:$H,"Monthly*")+SUMIFS('BSE - Other Index Options'!$L:$L,'BSE - Other Index Options'!$C:$C,$A234,'BSE - Other Index Options'!$B:$B,E$147,'BSE - Other Index Options'!$H:$H,"Monthly*")=0,"",SUMIFS('BSE - SENSEX Index Options'!$L:$L,'BSE - SENSEX Index Options'!$C:$C,$A234,'BSE - SENSEX Index Options'!$B:$B,E$147,'BSE - SENSEX Index Options'!$H:$H,"Monthly*")+SUMIFS('BSE - Other Index Options'!$L:$L,'BSE - Other Index Options'!$C:$C,$A234,'BSE - Other Index Options'!$B:$B,E$147,'BSE - Other Index Options'!$H:$H,"Monthly*"))</f>
        <v/>
      </c>
      <c r="F234" s="26" t="str">
        <f>IF(SUMIFS('BSE - SENSEX Index Options'!$L:$L,'BSE - SENSEX Index Options'!$C:$C,$A234,'BSE - SENSEX Index Options'!$B:$B,F$147,'BSE - SENSEX Index Options'!$H:$H,"Monthly*")+SUMIFS('BSE - Other Index Options'!$L:$L,'BSE - Other Index Options'!$C:$C,$A234,'BSE - Other Index Options'!$B:$B,F$147,'BSE - Other Index Options'!$H:$H,"Monthly*")=0,"",SUMIFS('BSE - SENSEX Index Options'!$L:$L,'BSE - SENSEX Index Options'!$C:$C,$A234,'BSE - SENSEX Index Options'!$B:$B,F$147,'BSE - SENSEX Index Options'!$H:$H,"Monthly*")+SUMIFS('BSE - Other Index Options'!$L:$L,'BSE - Other Index Options'!$C:$C,$A234,'BSE - Other Index Options'!$B:$B,F$147,'BSE - Other Index Options'!$H:$H,"Monthly*"))</f>
        <v/>
      </c>
      <c r="G234" s="26" t="str">
        <f>IF(SUMIFS('BSE - SENSEX Index Options'!$L:$L,'BSE - SENSEX Index Options'!$C:$C,$A234,'BSE - SENSEX Index Options'!$B:$B,G$147,'BSE - SENSEX Index Options'!$H:$H,"Monthly*")+SUMIFS('BSE - Other Index Options'!$L:$L,'BSE - Other Index Options'!$C:$C,$A234,'BSE - Other Index Options'!$B:$B,G$147,'BSE - Other Index Options'!$H:$H,"Monthly*")=0,"",SUMIFS('BSE - SENSEX Index Options'!$L:$L,'BSE - SENSEX Index Options'!$C:$C,$A234,'BSE - SENSEX Index Options'!$B:$B,G$147,'BSE - SENSEX Index Options'!$H:$H,"Monthly*")+SUMIFS('BSE - Other Index Options'!$L:$L,'BSE - Other Index Options'!$C:$C,$A234,'BSE - Other Index Options'!$B:$B,G$147,'BSE - Other Index Options'!$H:$H,"Monthly*"))</f>
        <v/>
      </c>
      <c r="H234" s="26" t="str">
        <f t="shared" si="8"/>
        <v/>
      </c>
    </row>
    <row r="235" spans="1:8" hidden="1" outlineLevel="1">
      <c r="A235" t="s">
        <v>113</v>
      </c>
      <c r="B235" s="26" t="str">
        <f>IF(SUMIFS('BSE - SENSEX Index Options'!$L:$L,'BSE - SENSEX Index Options'!$C:$C,$A235,'BSE - SENSEX Index Options'!$B:$B,B$147,'BSE - SENSEX Index Options'!$H:$H,"Monthly*")+SUMIFS('BSE - Other Index Options'!$L:$L,'BSE - Other Index Options'!$C:$C,$A235,'BSE - Other Index Options'!$B:$B,B$147,'BSE - Other Index Options'!$H:$H,"Monthly*")=0,"",SUMIFS('BSE - SENSEX Index Options'!$L:$L,'BSE - SENSEX Index Options'!$C:$C,$A235,'BSE - SENSEX Index Options'!$B:$B,B$147,'BSE - SENSEX Index Options'!$H:$H,"Monthly*")+SUMIFS('BSE - Other Index Options'!$L:$L,'BSE - Other Index Options'!$C:$C,$A235,'BSE - Other Index Options'!$B:$B,B$147,'BSE - Other Index Options'!$H:$H,"Monthly*"))</f>
        <v/>
      </c>
      <c r="C235" s="26" t="str">
        <f>IF(SUMIFS('BSE - SENSEX Index Options'!$L:$L,'BSE - SENSEX Index Options'!$C:$C,$A235,'BSE - SENSEX Index Options'!$B:$B,C$147,'BSE - SENSEX Index Options'!$H:$H,"Monthly*")+SUMIFS('BSE - Other Index Options'!$L:$L,'BSE - Other Index Options'!$C:$C,$A235,'BSE - Other Index Options'!$B:$B,C$147,'BSE - Other Index Options'!$H:$H,"Monthly*")=0,"",SUMIFS('BSE - SENSEX Index Options'!$L:$L,'BSE - SENSEX Index Options'!$C:$C,$A235,'BSE - SENSEX Index Options'!$B:$B,C$147,'BSE - SENSEX Index Options'!$H:$H,"Monthly*")+SUMIFS('BSE - Other Index Options'!$L:$L,'BSE - Other Index Options'!$C:$C,$A235,'BSE - Other Index Options'!$B:$B,C$147,'BSE - Other Index Options'!$H:$H,"Monthly*"))</f>
        <v/>
      </c>
      <c r="D235" s="26" t="str">
        <f>IF(SUMIFS('BSE - SENSEX Index Options'!$L:$L,'BSE - SENSEX Index Options'!$C:$C,$A235,'BSE - SENSEX Index Options'!$B:$B,D$147,'BSE - SENSEX Index Options'!$H:$H,"Monthly*")+SUMIFS('BSE - Other Index Options'!$L:$L,'BSE - Other Index Options'!$C:$C,$A235,'BSE - Other Index Options'!$B:$B,D$147,'BSE - Other Index Options'!$H:$H,"Monthly*")=0,"",SUMIFS('BSE - SENSEX Index Options'!$L:$L,'BSE - SENSEX Index Options'!$C:$C,$A235,'BSE - SENSEX Index Options'!$B:$B,D$147,'BSE - SENSEX Index Options'!$H:$H,"Monthly*")+SUMIFS('BSE - Other Index Options'!$L:$L,'BSE - Other Index Options'!$C:$C,$A235,'BSE - Other Index Options'!$B:$B,D$147,'BSE - Other Index Options'!$H:$H,"Monthly*"))</f>
        <v/>
      </c>
      <c r="E235" s="26" t="str">
        <f>IF(SUMIFS('BSE - SENSEX Index Options'!$L:$L,'BSE - SENSEX Index Options'!$C:$C,$A235,'BSE - SENSEX Index Options'!$B:$B,E$147,'BSE - SENSEX Index Options'!$H:$H,"Monthly*")+SUMIFS('BSE - Other Index Options'!$L:$L,'BSE - Other Index Options'!$C:$C,$A235,'BSE - Other Index Options'!$B:$B,E$147,'BSE - Other Index Options'!$H:$H,"Monthly*")=0,"",SUMIFS('BSE - SENSEX Index Options'!$L:$L,'BSE - SENSEX Index Options'!$C:$C,$A235,'BSE - SENSEX Index Options'!$B:$B,E$147,'BSE - SENSEX Index Options'!$H:$H,"Monthly*")+SUMIFS('BSE - Other Index Options'!$L:$L,'BSE - Other Index Options'!$C:$C,$A235,'BSE - Other Index Options'!$B:$B,E$147,'BSE - Other Index Options'!$H:$H,"Monthly*"))</f>
        <v/>
      </c>
      <c r="F235" s="26" t="str">
        <f>IF(SUMIFS('BSE - SENSEX Index Options'!$L:$L,'BSE - SENSEX Index Options'!$C:$C,$A235,'BSE - SENSEX Index Options'!$B:$B,F$147,'BSE - SENSEX Index Options'!$H:$H,"Monthly*")+SUMIFS('BSE - Other Index Options'!$L:$L,'BSE - Other Index Options'!$C:$C,$A235,'BSE - Other Index Options'!$B:$B,F$147,'BSE - Other Index Options'!$H:$H,"Monthly*")=0,"",SUMIFS('BSE - SENSEX Index Options'!$L:$L,'BSE - SENSEX Index Options'!$C:$C,$A235,'BSE - SENSEX Index Options'!$B:$B,F$147,'BSE - SENSEX Index Options'!$H:$H,"Monthly*")+SUMIFS('BSE - Other Index Options'!$L:$L,'BSE - Other Index Options'!$C:$C,$A235,'BSE - Other Index Options'!$B:$B,F$147,'BSE - Other Index Options'!$H:$H,"Monthly*"))</f>
        <v/>
      </c>
      <c r="G235" s="26" t="str">
        <f>IF(SUMIFS('BSE - SENSEX Index Options'!$L:$L,'BSE - SENSEX Index Options'!$C:$C,$A235,'BSE - SENSEX Index Options'!$B:$B,G$147,'BSE - SENSEX Index Options'!$H:$H,"Monthly*")+SUMIFS('BSE - Other Index Options'!$L:$L,'BSE - Other Index Options'!$C:$C,$A235,'BSE - Other Index Options'!$B:$B,G$147,'BSE - Other Index Options'!$H:$H,"Monthly*")=0,"",SUMIFS('BSE - SENSEX Index Options'!$L:$L,'BSE - SENSEX Index Options'!$C:$C,$A235,'BSE - SENSEX Index Options'!$B:$B,G$147,'BSE - SENSEX Index Options'!$H:$H,"Monthly*")+SUMIFS('BSE - Other Index Options'!$L:$L,'BSE - Other Index Options'!$C:$C,$A235,'BSE - Other Index Options'!$B:$B,G$147,'BSE - Other Index Options'!$H:$H,"Monthly*"))</f>
        <v/>
      </c>
      <c r="H235" s="26" t="str">
        <f t="shared" si="8"/>
        <v/>
      </c>
    </row>
    <row r="236" spans="1:8" hidden="1" outlineLevel="1">
      <c r="A236" t="s">
        <v>114</v>
      </c>
      <c r="B236" s="26" t="str">
        <f>IF(SUMIFS('BSE - SENSEX Index Options'!$L:$L,'BSE - SENSEX Index Options'!$C:$C,$A236,'BSE - SENSEX Index Options'!$B:$B,B$147,'BSE - SENSEX Index Options'!$H:$H,"Monthly*")+SUMIFS('BSE - Other Index Options'!$L:$L,'BSE - Other Index Options'!$C:$C,$A236,'BSE - Other Index Options'!$B:$B,B$147,'BSE - Other Index Options'!$H:$H,"Monthly*")=0,"",SUMIFS('BSE - SENSEX Index Options'!$L:$L,'BSE - SENSEX Index Options'!$C:$C,$A236,'BSE - SENSEX Index Options'!$B:$B,B$147,'BSE - SENSEX Index Options'!$H:$H,"Monthly*")+SUMIFS('BSE - Other Index Options'!$L:$L,'BSE - Other Index Options'!$C:$C,$A236,'BSE - Other Index Options'!$B:$B,B$147,'BSE - Other Index Options'!$H:$H,"Monthly*"))</f>
        <v/>
      </c>
      <c r="C236" s="26" t="str">
        <f>IF(SUMIFS('BSE - SENSEX Index Options'!$L:$L,'BSE - SENSEX Index Options'!$C:$C,$A236,'BSE - SENSEX Index Options'!$B:$B,C$147,'BSE - SENSEX Index Options'!$H:$H,"Monthly*")+SUMIFS('BSE - Other Index Options'!$L:$L,'BSE - Other Index Options'!$C:$C,$A236,'BSE - Other Index Options'!$B:$B,C$147,'BSE - Other Index Options'!$H:$H,"Monthly*")=0,"",SUMIFS('BSE - SENSEX Index Options'!$L:$L,'BSE - SENSEX Index Options'!$C:$C,$A236,'BSE - SENSEX Index Options'!$B:$B,C$147,'BSE - SENSEX Index Options'!$H:$H,"Monthly*")+SUMIFS('BSE - Other Index Options'!$L:$L,'BSE - Other Index Options'!$C:$C,$A236,'BSE - Other Index Options'!$B:$B,C$147,'BSE - Other Index Options'!$H:$H,"Monthly*"))</f>
        <v/>
      </c>
      <c r="D236" s="26" t="str">
        <f>IF(SUMIFS('BSE - SENSEX Index Options'!$L:$L,'BSE - SENSEX Index Options'!$C:$C,$A236,'BSE - SENSEX Index Options'!$B:$B,D$147,'BSE - SENSEX Index Options'!$H:$H,"Monthly*")+SUMIFS('BSE - Other Index Options'!$L:$L,'BSE - Other Index Options'!$C:$C,$A236,'BSE - Other Index Options'!$B:$B,D$147,'BSE - Other Index Options'!$H:$H,"Monthly*")=0,"",SUMIFS('BSE - SENSEX Index Options'!$L:$L,'BSE - SENSEX Index Options'!$C:$C,$A236,'BSE - SENSEX Index Options'!$B:$B,D$147,'BSE - SENSEX Index Options'!$H:$H,"Monthly*")+SUMIFS('BSE - Other Index Options'!$L:$L,'BSE - Other Index Options'!$C:$C,$A236,'BSE - Other Index Options'!$B:$B,D$147,'BSE - Other Index Options'!$H:$H,"Monthly*"))</f>
        <v/>
      </c>
      <c r="E236" s="26" t="str">
        <f>IF(SUMIFS('BSE - SENSEX Index Options'!$L:$L,'BSE - SENSEX Index Options'!$C:$C,$A236,'BSE - SENSEX Index Options'!$B:$B,E$147,'BSE - SENSEX Index Options'!$H:$H,"Monthly*")+SUMIFS('BSE - Other Index Options'!$L:$L,'BSE - Other Index Options'!$C:$C,$A236,'BSE - Other Index Options'!$B:$B,E$147,'BSE - Other Index Options'!$H:$H,"Monthly*")=0,"",SUMIFS('BSE - SENSEX Index Options'!$L:$L,'BSE - SENSEX Index Options'!$C:$C,$A236,'BSE - SENSEX Index Options'!$B:$B,E$147,'BSE - SENSEX Index Options'!$H:$H,"Monthly*")+SUMIFS('BSE - Other Index Options'!$L:$L,'BSE - Other Index Options'!$C:$C,$A236,'BSE - Other Index Options'!$B:$B,E$147,'BSE - Other Index Options'!$H:$H,"Monthly*"))</f>
        <v/>
      </c>
      <c r="F236" s="26" t="str">
        <f>IF(SUMIFS('BSE - SENSEX Index Options'!$L:$L,'BSE - SENSEX Index Options'!$C:$C,$A236,'BSE - SENSEX Index Options'!$B:$B,F$147,'BSE - SENSEX Index Options'!$H:$H,"Monthly*")+SUMIFS('BSE - Other Index Options'!$L:$L,'BSE - Other Index Options'!$C:$C,$A236,'BSE - Other Index Options'!$B:$B,F$147,'BSE - Other Index Options'!$H:$H,"Monthly*")=0,"",SUMIFS('BSE - SENSEX Index Options'!$L:$L,'BSE - SENSEX Index Options'!$C:$C,$A236,'BSE - SENSEX Index Options'!$B:$B,F$147,'BSE - SENSEX Index Options'!$H:$H,"Monthly*")+SUMIFS('BSE - Other Index Options'!$L:$L,'BSE - Other Index Options'!$C:$C,$A236,'BSE - Other Index Options'!$B:$B,F$147,'BSE - Other Index Options'!$H:$H,"Monthly*"))</f>
        <v/>
      </c>
      <c r="G236" s="26" t="str">
        <f>IF(SUMIFS('BSE - SENSEX Index Options'!$L:$L,'BSE - SENSEX Index Options'!$C:$C,$A236,'BSE - SENSEX Index Options'!$B:$B,G$147,'BSE - SENSEX Index Options'!$H:$H,"Monthly*")+SUMIFS('BSE - Other Index Options'!$L:$L,'BSE - Other Index Options'!$C:$C,$A236,'BSE - Other Index Options'!$B:$B,G$147,'BSE - Other Index Options'!$H:$H,"Monthly*")=0,"",SUMIFS('BSE - SENSEX Index Options'!$L:$L,'BSE - SENSEX Index Options'!$C:$C,$A236,'BSE - SENSEX Index Options'!$B:$B,G$147,'BSE - SENSEX Index Options'!$H:$H,"Monthly*")+SUMIFS('BSE - Other Index Options'!$L:$L,'BSE - Other Index Options'!$C:$C,$A236,'BSE - Other Index Options'!$B:$B,G$147,'BSE - Other Index Options'!$H:$H,"Monthly*"))</f>
        <v/>
      </c>
      <c r="H236" s="26" t="str">
        <f t="shared" si="8"/>
        <v/>
      </c>
    </row>
    <row r="237" spans="1:8" hidden="1" outlineLevel="1">
      <c r="A237" t="s">
        <v>115</v>
      </c>
      <c r="B237" s="26" t="str">
        <f>IF(SUMIFS('BSE - SENSEX Index Options'!$L:$L,'BSE - SENSEX Index Options'!$C:$C,$A237,'BSE - SENSEX Index Options'!$B:$B,B$147,'BSE - SENSEX Index Options'!$H:$H,"Monthly*")+SUMIFS('BSE - Other Index Options'!$L:$L,'BSE - Other Index Options'!$C:$C,$A237,'BSE - Other Index Options'!$B:$B,B$147,'BSE - Other Index Options'!$H:$H,"Monthly*")=0,"",SUMIFS('BSE - SENSEX Index Options'!$L:$L,'BSE - SENSEX Index Options'!$C:$C,$A237,'BSE - SENSEX Index Options'!$B:$B,B$147,'BSE - SENSEX Index Options'!$H:$H,"Monthly*")+SUMIFS('BSE - Other Index Options'!$L:$L,'BSE - Other Index Options'!$C:$C,$A237,'BSE - Other Index Options'!$B:$B,B$147,'BSE - Other Index Options'!$H:$H,"Monthly*"))</f>
        <v/>
      </c>
      <c r="C237" s="26" t="str">
        <f>IF(SUMIFS('BSE - SENSEX Index Options'!$L:$L,'BSE - SENSEX Index Options'!$C:$C,$A237,'BSE - SENSEX Index Options'!$B:$B,C$147,'BSE - SENSEX Index Options'!$H:$H,"Monthly*")+SUMIFS('BSE - Other Index Options'!$L:$L,'BSE - Other Index Options'!$C:$C,$A237,'BSE - Other Index Options'!$B:$B,C$147,'BSE - Other Index Options'!$H:$H,"Monthly*")=0,"",SUMIFS('BSE - SENSEX Index Options'!$L:$L,'BSE - SENSEX Index Options'!$C:$C,$A237,'BSE - SENSEX Index Options'!$B:$B,C$147,'BSE - SENSEX Index Options'!$H:$H,"Monthly*")+SUMIFS('BSE - Other Index Options'!$L:$L,'BSE - Other Index Options'!$C:$C,$A237,'BSE - Other Index Options'!$B:$B,C$147,'BSE - Other Index Options'!$H:$H,"Monthly*"))</f>
        <v/>
      </c>
      <c r="D237" s="26" t="str">
        <f>IF(SUMIFS('BSE - SENSEX Index Options'!$L:$L,'BSE - SENSEX Index Options'!$C:$C,$A237,'BSE - SENSEX Index Options'!$B:$B,D$147,'BSE - SENSEX Index Options'!$H:$H,"Monthly*")+SUMIFS('BSE - Other Index Options'!$L:$L,'BSE - Other Index Options'!$C:$C,$A237,'BSE - Other Index Options'!$B:$B,D$147,'BSE - Other Index Options'!$H:$H,"Monthly*")=0,"",SUMIFS('BSE - SENSEX Index Options'!$L:$L,'BSE - SENSEX Index Options'!$C:$C,$A237,'BSE - SENSEX Index Options'!$B:$B,D$147,'BSE - SENSEX Index Options'!$H:$H,"Monthly*")+SUMIFS('BSE - Other Index Options'!$L:$L,'BSE - Other Index Options'!$C:$C,$A237,'BSE - Other Index Options'!$B:$B,D$147,'BSE - Other Index Options'!$H:$H,"Monthly*"))</f>
        <v/>
      </c>
      <c r="E237" s="26" t="str">
        <f>IF(SUMIFS('BSE - SENSEX Index Options'!$L:$L,'BSE - SENSEX Index Options'!$C:$C,$A237,'BSE - SENSEX Index Options'!$B:$B,E$147,'BSE - SENSEX Index Options'!$H:$H,"Monthly*")+SUMIFS('BSE - Other Index Options'!$L:$L,'BSE - Other Index Options'!$C:$C,$A237,'BSE - Other Index Options'!$B:$B,E$147,'BSE - Other Index Options'!$H:$H,"Monthly*")=0,"",SUMIFS('BSE - SENSEX Index Options'!$L:$L,'BSE - SENSEX Index Options'!$C:$C,$A237,'BSE - SENSEX Index Options'!$B:$B,E$147,'BSE - SENSEX Index Options'!$H:$H,"Monthly*")+SUMIFS('BSE - Other Index Options'!$L:$L,'BSE - Other Index Options'!$C:$C,$A237,'BSE - Other Index Options'!$B:$B,E$147,'BSE - Other Index Options'!$H:$H,"Monthly*"))</f>
        <v/>
      </c>
      <c r="F237" s="26" t="str">
        <f>IF(SUMIFS('BSE - SENSEX Index Options'!$L:$L,'BSE - SENSEX Index Options'!$C:$C,$A237,'BSE - SENSEX Index Options'!$B:$B,F$147,'BSE - SENSEX Index Options'!$H:$H,"Monthly*")+SUMIFS('BSE - Other Index Options'!$L:$L,'BSE - Other Index Options'!$C:$C,$A237,'BSE - Other Index Options'!$B:$B,F$147,'BSE - Other Index Options'!$H:$H,"Monthly*")=0,"",SUMIFS('BSE - SENSEX Index Options'!$L:$L,'BSE - SENSEX Index Options'!$C:$C,$A237,'BSE - SENSEX Index Options'!$B:$B,F$147,'BSE - SENSEX Index Options'!$H:$H,"Monthly*")+SUMIFS('BSE - Other Index Options'!$L:$L,'BSE - Other Index Options'!$C:$C,$A237,'BSE - Other Index Options'!$B:$B,F$147,'BSE - Other Index Options'!$H:$H,"Monthly*"))</f>
        <v/>
      </c>
      <c r="G237" s="26" t="str">
        <f>IF(SUMIFS('BSE - SENSEX Index Options'!$L:$L,'BSE - SENSEX Index Options'!$C:$C,$A237,'BSE - SENSEX Index Options'!$B:$B,G$147,'BSE - SENSEX Index Options'!$H:$H,"Monthly*")+SUMIFS('BSE - Other Index Options'!$L:$L,'BSE - Other Index Options'!$C:$C,$A237,'BSE - Other Index Options'!$B:$B,G$147,'BSE - Other Index Options'!$H:$H,"Monthly*")=0,"",SUMIFS('BSE - SENSEX Index Options'!$L:$L,'BSE - SENSEX Index Options'!$C:$C,$A237,'BSE - SENSEX Index Options'!$B:$B,G$147,'BSE - SENSEX Index Options'!$H:$H,"Monthly*")+SUMIFS('BSE - Other Index Options'!$L:$L,'BSE - Other Index Options'!$C:$C,$A237,'BSE - Other Index Options'!$B:$B,G$147,'BSE - Other Index Options'!$H:$H,"Monthly*"))</f>
        <v/>
      </c>
      <c r="H237" s="26" t="str">
        <f t="shared" si="8"/>
        <v/>
      </c>
    </row>
    <row r="238" spans="1:8" hidden="1" outlineLevel="1">
      <c r="A238" t="s">
        <v>116</v>
      </c>
      <c r="B238" s="26" t="str">
        <f>IF(SUMIFS('BSE - SENSEX Index Options'!$L:$L,'BSE - SENSEX Index Options'!$C:$C,$A238,'BSE - SENSEX Index Options'!$B:$B,B$147,'BSE - SENSEX Index Options'!$H:$H,"Monthly*")+SUMIFS('BSE - Other Index Options'!$L:$L,'BSE - Other Index Options'!$C:$C,$A238,'BSE - Other Index Options'!$B:$B,B$147,'BSE - Other Index Options'!$H:$H,"Monthly*")=0,"",SUMIFS('BSE - SENSEX Index Options'!$L:$L,'BSE - SENSEX Index Options'!$C:$C,$A238,'BSE - SENSEX Index Options'!$B:$B,B$147,'BSE - SENSEX Index Options'!$H:$H,"Monthly*")+SUMIFS('BSE - Other Index Options'!$L:$L,'BSE - Other Index Options'!$C:$C,$A238,'BSE - Other Index Options'!$B:$B,B$147,'BSE - Other Index Options'!$H:$H,"Monthly*"))</f>
        <v/>
      </c>
      <c r="C238" s="26" t="str">
        <f>IF(SUMIFS('BSE - SENSEX Index Options'!$L:$L,'BSE - SENSEX Index Options'!$C:$C,$A238,'BSE - SENSEX Index Options'!$B:$B,C$147,'BSE - SENSEX Index Options'!$H:$H,"Monthly*")+SUMIFS('BSE - Other Index Options'!$L:$L,'BSE - Other Index Options'!$C:$C,$A238,'BSE - Other Index Options'!$B:$B,C$147,'BSE - Other Index Options'!$H:$H,"Monthly*")=0,"",SUMIFS('BSE - SENSEX Index Options'!$L:$L,'BSE - SENSEX Index Options'!$C:$C,$A238,'BSE - SENSEX Index Options'!$B:$B,C$147,'BSE - SENSEX Index Options'!$H:$H,"Monthly*")+SUMIFS('BSE - Other Index Options'!$L:$L,'BSE - Other Index Options'!$C:$C,$A238,'BSE - Other Index Options'!$B:$B,C$147,'BSE - Other Index Options'!$H:$H,"Monthly*"))</f>
        <v/>
      </c>
      <c r="D238" s="26" t="str">
        <f>IF(SUMIFS('BSE - SENSEX Index Options'!$L:$L,'BSE - SENSEX Index Options'!$C:$C,$A238,'BSE - SENSEX Index Options'!$B:$B,D$147,'BSE - SENSEX Index Options'!$H:$H,"Monthly*")+SUMIFS('BSE - Other Index Options'!$L:$L,'BSE - Other Index Options'!$C:$C,$A238,'BSE - Other Index Options'!$B:$B,D$147,'BSE - Other Index Options'!$H:$H,"Monthly*")=0,"",SUMIFS('BSE - SENSEX Index Options'!$L:$L,'BSE - SENSEX Index Options'!$C:$C,$A238,'BSE - SENSEX Index Options'!$B:$B,D$147,'BSE - SENSEX Index Options'!$H:$H,"Monthly*")+SUMIFS('BSE - Other Index Options'!$L:$L,'BSE - Other Index Options'!$C:$C,$A238,'BSE - Other Index Options'!$B:$B,D$147,'BSE - Other Index Options'!$H:$H,"Monthly*"))</f>
        <v/>
      </c>
      <c r="E238" s="26" t="str">
        <f>IF(SUMIFS('BSE - SENSEX Index Options'!$L:$L,'BSE - SENSEX Index Options'!$C:$C,$A238,'BSE - SENSEX Index Options'!$B:$B,E$147,'BSE - SENSEX Index Options'!$H:$H,"Monthly*")+SUMIFS('BSE - Other Index Options'!$L:$L,'BSE - Other Index Options'!$C:$C,$A238,'BSE - Other Index Options'!$B:$B,E$147,'BSE - Other Index Options'!$H:$H,"Monthly*")=0,"",SUMIFS('BSE - SENSEX Index Options'!$L:$L,'BSE - SENSEX Index Options'!$C:$C,$A238,'BSE - SENSEX Index Options'!$B:$B,E$147,'BSE - SENSEX Index Options'!$H:$H,"Monthly*")+SUMIFS('BSE - Other Index Options'!$L:$L,'BSE - Other Index Options'!$C:$C,$A238,'BSE - Other Index Options'!$B:$B,E$147,'BSE - Other Index Options'!$H:$H,"Monthly*"))</f>
        <v/>
      </c>
      <c r="F238" s="26" t="str">
        <f>IF(SUMIFS('BSE - SENSEX Index Options'!$L:$L,'BSE - SENSEX Index Options'!$C:$C,$A238,'BSE - SENSEX Index Options'!$B:$B,F$147,'BSE - SENSEX Index Options'!$H:$H,"Monthly*")+SUMIFS('BSE - Other Index Options'!$L:$L,'BSE - Other Index Options'!$C:$C,$A238,'BSE - Other Index Options'!$B:$B,F$147,'BSE - Other Index Options'!$H:$H,"Monthly*")=0,"",SUMIFS('BSE - SENSEX Index Options'!$L:$L,'BSE - SENSEX Index Options'!$C:$C,$A238,'BSE - SENSEX Index Options'!$B:$B,F$147,'BSE - SENSEX Index Options'!$H:$H,"Monthly*")+SUMIFS('BSE - Other Index Options'!$L:$L,'BSE - Other Index Options'!$C:$C,$A238,'BSE - Other Index Options'!$B:$B,F$147,'BSE - Other Index Options'!$H:$H,"Monthly*"))</f>
        <v/>
      </c>
      <c r="G238" s="26" t="str">
        <f>IF(SUMIFS('BSE - SENSEX Index Options'!$L:$L,'BSE - SENSEX Index Options'!$C:$C,$A238,'BSE - SENSEX Index Options'!$B:$B,G$147,'BSE - SENSEX Index Options'!$H:$H,"Monthly*")+SUMIFS('BSE - Other Index Options'!$L:$L,'BSE - Other Index Options'!$C:$C,$A238,'BSE - Other Index Options'!$B:$B,G$147,'BSE - Other Index Options'!$H:$H,"Monthly*")=0,"",SUMIFS('BSE - SENSEX Index Options'!$L:$L,'BSE - SENSEX Index Options'!$C:$C,$A238,'BSE - SENSEX Index Options'!$B:$B,G$147,'BSE - SENSEX Index Options'!$H:$H,"Monthly*")+SUMIFS('BSE - Other Index Options'!$L:$L,'BSE - Other Index Options'!$C:$C,$A238,'BSE - Other Index Options'!$B:$B,G$147,'BSE - Other Index Options'!$H:$H,"Monthly*"))</f>
        <v/>
      </c>
      <c r="H238" s="26" t="str">
        <f t="shared" si="8"/>
        <v/>
      </c>
    </row>
    <row r="239" spans="1:8" hidden="1" outlineLevel="1">
      <c r="A239" t="s">
        <v>117</v>
      </c>
      <c r="B239" s="26" t="str">
        <f>IF(SUMIFS('BSE - SENSEX Index Options'!$L:$L,'BSE - SENSEX Index Options'!$C:$C,$A239,'BSE - SENSEX Index Options'!$B:$B,B$147,'BSE - SENSEX Index Options'!$H:$H,"Monthly*")+SUMIFS('BSE - Other Index Options'!$L:$L,'BSE - Other Index Options'!$C:$C,$A239,'BSE - Other Index Options'!$B:$B,B$147,'BSE - Other Index Options'!$H:$H,"Monthly*")=0,"",SUMIFS('BSE - SENSEX Index Options'!$L:$L,'BSE - SENSEX Index Options'!$C:$C,$A239,'BSE - SENSEX Index Options'!$B:$B,B$147,'BSE - SENSEX Index Options'!$H:$H,"Monthly*")+SUMIFS('BSE - Other Index Options'!$L:$L,'BSE - Other Index Options'!$C:$C,$A239,'BSE - Other Index Options'!$B:$B,B$147,'BSE - Other Index Options'!$H:$H,"Monthly*"))</f>
        <v/>
      </c>
      <c r="C239" s="26" t="str">
        <f>IF(SUMIFS('BSE - SENSEX Index Options'!$L:$L,'BSE - SENSEX Index Options'!$C:$C,$A239,'BSE - SENSEX Index Options'!$B:$B,C$147,'BSE - SENSEX Index Options'!$H:$H,"Monthly*")+SUMIFS('BSE - Other Index Options'!$L:$L,'BSE - Other Index Options'!$C:$C,$A239,'BSE - Other Index Options'!$B:$B,C$147,'BSE - Other Index Options'!$H:$H,"Monthly*")=0,"",SUMIFS('BSE - SENSEX Index Options'!$L:$L,'BSE - SENSEX Index Options'!$C:$C,$A239,'BSE - SENSEX Index Options'!$B:$B,C$147,'BSE - SENSEX Index Options'!$H:$H,"Monthly*")+SUMIFS('BSE - Other Index Options'!$L:$L,'BSE - Other Index Options'!$C:$C,$A239,'BSE - Other Index Options'!$B:$B,C$147,'BSE - Other Index Options'!$H:$H,"Monthly*"))</f>
        <v/>
      </c>
      <c r="D239" s="26" t="str">
        <f>IF(SUMIFS('BSE - SENSEX Index Options'!$L:$L,'BSE - SENSEX Index Options'!$C:$C,$A239,'BSE - SENSEX Index Options'!$B:$B,D$147,'BSE - SENSEX Index Options'!$H:$H,"Monthly*")+SUMIFS('BSE - Other Index Options'!$L:$L,'BSE - Other Index Options'!$C:$C,$A239,'BSE - Other Index Options'!$B:$B,D$147,'BSE - Other Index Options'!$H:$H,"Monthly*")=0,"",SUMIFS('BSE - SENSEX Index Options'!$L:$L,'BSE - SENSEX Index Options'!$C:$C,$A239,'BSE - SENSEX Index Options'!$B:$B,D$147,'BSE - SENSEX Index Options'!$H:$H,"Monthly*")+SUMIFS('BSE - Other Index Options'!$L:$L,'BSE - Other Index Options'!$C:$C,$A239,'BSE - Other Index Options'!$B:$B,D$147,'BSE - Other Index Options'!$H:$H,"Monthly*"))</f>
        <v/>
      </c>
      <c r="E239" s="26" t="str">
        <f>IF(SUMIFS('BSE - SENSEX Index Options'!$L:$L,'BSE - SENSEX Index Options'!$C:$C,$A239,'BSE - SENSEX Index Options'!$B:$B,E$147,'BSE - SENSEX Index Options'!$H:$H,"Monthly*")+SUMIFS('BSE - Other Index Options'!$L:$L,'BSE - Other Index Options'!$C:$C,$A239,'BSE - Other Index Options'!$B:$B,E$147,'BSE - Other Index Options'!$H:$H,"Monthly*")=0,"",SUMIFS('BSE - SENSEX Index Options'!$L:$L,'BSE - SENSEX Index Options'!$C:$C,$A239,'BSE - SENSEX Index Options'!$B:$B,E$147,'BSE - SENSEX Index Options'!$H:$H,"Monthly*")+SUMIFS('BSE - Other Index Options'!$L:$L,'BSE - Other Index Options'!$C:$C,$A239,'BSE - Other Index Options'!$B:$B,E$147,'BSE - Other Index Options'!$H:$H,"Monthly*"))</f>
        <v/>
      </c>
      <c r="F239" s="26" t="str">
        <f>IF(SUMIFS('BSE - SENSEX Index Options'!$L:$L,'BSE - SENSEX Index Options'!$C:$C,$A239,'BSE - SENSEX Index Options'!$B:$B,F$147,'BSE - SENSEX Index Options'!$H:$H,"Monthly*")+SUMIFS('BSE - Other Index Options'!$L:$L,'BSE - Other Index Options'!$C:$C,$A239,'BSE - Other Index Options'!$B:$B,F$147,'BSE - Other Index Options'!$H:$H,"Monthly*")=0,"",SUMIFS('BSE - SENSEX Index Options'!$L:$L,'BSE - SENSEX Index Options'!$C:$C,$A239,'BSE - SENSEX Index Options'!$B:$B,F$147,'BSE - SENSEX Index Options'!$H:$H,"Monthly*")+SUMIFS('BSE - Other Index Options'!$L:$L,'BSE - Other Index Options'!$C:$C,$A239,'BSE - Other Index Options'!$B:$B,F$147,'BSE - Other Index Options'!$H:$H,"Monthly*"))</f>
        <v/>
      </c>
      <c r="G239" s="26" t="str">
        <f>IF(SUMIFS('BSE - SENSEX Index Options'!$L:$L,'BSE - SENSEX Index Options'!$C:$C,$A239,'BSE - SENSEX Index Options'!$B:$B,G$147,'BSE - SENSEX Index Options'!$H:$H,"Monthly*")+SUMIFS('BSE - Other Index Options'!$L:$L,'BSE - Other Index Options'!$C:$C,$A239,'BSE - Other Index Options'!$B:$B,G$147,'BSE - Other Index Options'!$H:$H,"Monthly*")=0,"",SUMIFS('BSE - SENSEX Index Options'!$L:$L,'BSE - SENSEX Index Options'!$C:$C,$A239,'BSE - SENSEX Index Options'!$B:$B,G$147,'BSE - SENSEX Index Options'!$H:$H,"Monthly*")+SUMIFS('BSE - Other Index Options'!$L:$L,'BSE - Other Index Options'!$C:$C,$A239,'BSE - Other Index Options'!$B:$B,G$147,'BSE - Other Index Options'!$H:$H,"Monthly*"))</f>
        <v/>
      </c>
      <c r="H239" s="26" t="str">
        <f t="shared" si="8"/>
        <v/>
      </c>
    </row>
    <row r="240" spans="1:8" hidden="1" outlineLevel="1">
      <c r="A240" t="s">
        <v>118</v>
      </c>
      <c r="B240" s="26" t="str">
        <f>IF(SUMIFS('BSE - SENSEX Index Options'!$L:$L,'BSE - SENSEX Index Options'!$C:$C,$A240,'BSE - SENSEX Index Options'!$B:$B,B$147,'BSE - SENSEX Index Options'!$H:$H,"Monthly*")+SUMIFS('BSE - Other Index Options'!$L:$L,'BSE - Other Index Options'!$C:$C,$A240,'BSE - Other Index Options'!$B:$B,B$147,'BSE - Other Index Options'!$H:$H,"Monthly*")=0,"",SUMIFS('BSE - SENSEX Index Options'!$L:$L,'BSE - SENSEX Index Options'!$C:$C,$A240,'BSE - SENSEX Index Options'!$B:$B,B$147,'BSE - SENSEX Index Options'!$H:$H,"Monthly*")+SUMIFS('BSE - Other Index Options'!$L:$L,'BSE - Other Index Options'!$C:$C,$A240,'BSE - Other Index Options'!$B:$B,B$147,'BSE - Other Index Options'!$H:$H,"Monthly*"))</f>
        <v/>
      </c>
      <c r="C240" s="26" t="str">
        <f>IF(SUMIFS('BSE - SENSEX Index Options'!$L:$L,'BSE - SENSEX Index Options'!$C:$C,$A240,'BSE - SENSEX Index Options'!$B:$B,C$147,'BSE - SENSEX Index Options'!$H:$H,"Monthly*")+SUMIFS('BSE - Other Index Options'!$L:$L,'BSE - Other Index Options'!$C:$C,$A240,'BSE - Other Index Options'!$B:$B,C$147,'BSE - Other Index Options'!$H:$H,"Monthly*")=0,"",SUMIFS('BSE - SENSEX Index Options'!$L:$L,'BSE - SENSEX Index Options'!$C:$C,$A240,'BSE - SENSEX Index Options'!$B:$B,C$147,'BSE - SENSEX Index Options'!$H:$H,"Monthly*")+SUMIFS('BSE - Other Index Options'!$L:$L,'BSE - Other Index Options'!$C:$C,$A240,'BSE - Other Index Options'!$B:$B,C$147,'BSE - Other Index Options'!$H:$H,"Monthly*"))</f>
        <v/>
      </c>
      <c r="D240" s="26" t="str">
        <f>IF(SUMIFS('BSE - SENSEX Index Options'!$L:$L,'BSE - SENSEX Index Options'!$C:$C,$A240,'BSE - SENSEX Index Options'!$B:$B,D$147,'BSE - SENSEX Index Options'!$H:$H,"Monthly*")+SUMIFS('BSE - Other Index Options'!$L:$L,'BSE - Other Index Options'!$C:$C,$A240,'BSE - Other Index Options'!$B:$B,D$147,'BSE - Other Index Options'!$H:$H,"Monthly*")=0,"",SUMIFS('BSE - SENSEX Index Options'!$L:$L,'BSE - SENSEX Index Options'!$C:$C,$A240,'BSE - SENSEX Index Options'!$B:$B,D$147,'BSE - SENSEX Index Options'!$H:$H,"Monthly*")+SUMIFS('BSE - Other Index Options'!$L:$L,'BSE - Other Index Options'!$C:$C,$A240,'BSE - Other Index Options'!$B:$B,D$147,'BSE - Other Index Options'!$H:$H,"Monthly*"))</f>
        <v/>
      </c>
      <c r="E240" s="26" t="str">
        <f>IF(SUMIFS('BSE - SENSEX Index Options'!$L:$L,'BSE - SENSEX Index Options'!$C:$C,$A240,'BSE - SENSEX Index Options'!$B:$B,E$147,'BSE - SENSEX Index Options'!$H:$H,"Monthly*")+SUMIFS('BSE - Other Index Options'!$L:$L,'BSE - Other Index Options'!$C:$C,$A240,'BSE - Other Index Options'!$B:$B,E$147,'BSE - Other Index Options'!$H:$H,"Monthly*")=0,"",SUMIFS('BSE - SENSEX Index Options'!$L:$L,'BSE - SENSEX Index Options'!$C:$C,$A240,'BSE - SENSEX Index Options'!$B:$B,E$147,'BSE - SENSEX Index Options'!$H:$H,"Monthly*")+SUMIFS('BSE - Other Index Options'!$L:$L,'BSE - Other Index Options'!$C:$C,$A240,'BSE - Other Index Options'!$B:$B,E$147,'BSE - Other Index Options'!$H:$H,"Monthly*"))</f>
        <v/>
      </c>
      <c r="F240" s="26" t="str">
        <f>IF(SUMIFS('BSE - SENSEX Index Options'!$L:$L,'BSE - SENSEX Index Options'!$C:$C,$A240,'BSE - SENSEX Index Options'!$B:$B,F$147,'BSE - SENSEX Index Options'!$H:$H,"Monthly*")+SUMIFS('BSE - Other Index Options'!$L:$L,'BSE - Other Index Options'!$C:$C,$A240,'BSE - Other Index Options'!$B:$B,F$147,'BSE - Other Index Options'!$H:$H,"Monthly*")=0,"",SUMIFS('BSE - SENSEX Index Options'!$L:$L,'BSE - SENSEX Index Options'!$C:$C,$A240,'BSE - SENSEX Index Options'!$B:$B,F$147,'BSE - SENSEX Index Options'!$H:$H,"Monthly*")+SUMIFS('BSE - Other Index Options'!$L:$L,'BSE - Other Index Options'!$C:$C,$A240,'BSE - Other Index Options'!$B:$B,F$147,'BSE - Other Index Options'!$H:$H,"Monthly*"))</f>
        <v/>
      </c>
      <c r="G240" s="26" t="str">
        <f>IF(SUMIFS('BSE - SENSEX Index Options'!$L:$L,'BSE - SENSEX Index Options'!$C:$C,$A240,'BSE - SENSEX Index Options'!$B:$B,G$147,'BSE - SENSEX Index Options'!$H:$H,"Monthly*")+SUMIFS('BSE - Other Index Options'!$L:$L,'BSE - Other Index Options'!$C:$C,$A240,'BSE - Other Index Options'!$B:$B,G$147,'BSE - Other Index Options'!$H:$H,"Monthly*")=0,"",SUMIFS('BSE - SENSEX Index Options'!$L:$L,'BSE - SENSEX Index Options'!$C:$C,$A240,'BSE - SENSEX Index Options'!$B:$B,G$147,'BSE - SENSEX Index Options'!$H:$H,"Monthly*")+SUMIFS('BSE - Other Index Options'!$L:$L,'BSE - Other Index Options'!$C:$C,$A240,'BSE - Other Index Options'!$B:$B,G$147,'BSE - Other Index Options'!$H:$H,"Monthly*"))</f>
        <v/>
      </c>
      <c r="H240" s="26" t="str">
        <f t="shared" si="8"/>
        <v/>
      </c>
    </row>
    <row r="241" spans="1:8" hidden="1" outlineLevel="1">
      <c r="A241" t="s">
        <v>119</v>
      </c>
      <c r="B241" s="26" t="str">
        <f>IF(SUMIFS('BSE - SENSEX Index Options'!$L:$L,'BSE - SENSEX Index Options'!$C:$C,$A241,'BSE - SENSEX Index Options'!$B:$B,B$147,'BSE - SENSEX Index Options'!$H:$H,"Monthly*")+SUMIFS('BSE - Other Index Options'!$L:$L,'BSE - Other Index Options'!$C:$C,$A241,'BSE - Other Index Options'!$B:$B,B$147,'BSE - Other Index Options'!$H:$H,"Monthly*")=0,"",SUMIFS('BSE - SENSEX Index Options'!$L:$L,'BSE - SENSEX Index Options'!$C:$C,$A241,'BSE - SENSEX Index Options'!$B:$B,B$147,'BSE - SENSEX Index Options'!$H:$H,"Monthly*")+SUMIFS('BSE - Other Index Options'!$L:$L,'BSE - Other Index Options'!$C:$C,$A241,'BSE - Other Index Options'!$B:$B,B$147,'BSE - Other Index Options'!$H:$H,"Monthly*"))</f>
        <v/>
      </c>
      <c r="C241" s="26" t="str">
        <f>IF(SUMIFS('BSE - SENSEX Index Options'!$L:$L,'BSE - SENSEX Index Options'!$C:$C,$A241,'BSE - SENSEX Index Options'!$B:$B,C$147,'BSE - SENSEX Index Options'!$H:$H,"Monthly*")+SUMIFS('BSE - Other Index Options'!$L:$L,'BSE - Other Index Options'!$C:$C,$A241,'BSE - Other Index Options'!$B:$B,C$147,'BSE - Other Index Options'!$H:$H,"Monthly*")=0,"",SUMIFS('BSE - SENSEX Index Options'!$L:$L,'BSE - SENSEX Index Options'!$C:$C,$A241,'BSE - SENSEX Index Options'!$B:$B,C$147,'BSE - SENSEX Index Options'!$H:$H,"Monthly*")+SUMIFS('BSE - Other Index Options'!$L:$L,'BSE - Other Index Options'!$C:$C,$A241,'BSE - Other Index Options'!$B:$B,C$147,'BSE - Other Index Options'!$H:$H,"Monthly*"))</f>
        <v/>
      </c>
      <c r="D241" s="26" t="str">
        <f>IF(SUMIFS('BSE - SENSEX Index Options'!$L:$L,'BSE - SENSEX Index Options'!$C:$C,$A241,'BSE - SENSEX Index Options'!$B:$B,D$147,'BSE - SENSEX Index Options'!$H:$H,"Monthly*")+SUMIFS('BSE - Other Index Options'!$L:$L,'BSE - Other Index Options'!$C:$C,$A241,'BSE - Other Index Options'!$B:$B,D$147,'BSE - Other Index Options'!$H:$H,"Monthly*")=0,"",SUMIFS('BSE - SENSEX Index Options'!$L:$L,'BSE - SENSEX Index Options'!$C:$C,$A241,'BSE - SENSEX Index Options'!$B:$B,D$147,'BSE - SENSEX Index Options'!$H:$H,"Monthly*")+SUMIFS('BSE - Other Index Options'!$L:$L,'BSE - Other Index Options'!$C:$C,$A241,'BSE - Other Index Options'!$B:$B,D$147,'BSE - Other Index Options'!$H:$H,"Monthly*"))</f>
        <v/>
      </c>
      <c r="E241" s="26" t="str">
        <f>IF(SUMIFS('BSE - SENSEX Index Options'!$L:$L,'BSE - SENSEX Index Options'!$C:$C,$A241,'BSE - SENSEX Index Options'!$B:$B,E$147,'BSE - SENSEX Index Options'!$H:$H,"Monthly*")+SUMIFS('BSE - Other Index Options'!$L:$L,'BSE - Other Index Options'!$C:$C,$A241,'BSE - Other Index Options'!$B:$B,E$147,'BSE - Other Index Options'!$H:$H,"Monthly*")=0,"",SUMIFS('BSE - SENSEX Index Options'!$L:$L,'BSE - SENSEX Index Options'!$C:$C,$A241,'BSE - SENSEX Index Options'!$B:$B,E$147,'BSE - SENSEX Index Options'!$H:$H,"Monthly*")+SUMIFS('BSE - Other Index Options'!$L:$L,'BSE - Other Index Options'!$C:$C,$A241,'BSE - Other Index Options'!$B:$B,E$147,'BSE - Other Index Options'!$H:$H,"Monthly*"))</f>
        <v/>
      </c>
      <c r="F241" s="26" t="str">
        <f>IF(SUMIFS('BSE - SENSEX Index Options'!$L:$L,'BSE - SENSEX Index Options'!$C:$C,$A241,'BSE - SENSEX Index Options'!$B:$B,F$147,'BSE - SENSEX Index Options'!$H:$H,"Monthly*")+SUMIFS('BSE - Other Index Options'!$L:$L,'BSE - Other Index Options'!$C:$C,$A241,'BSE - Other Index Options'!$B:$B,F$147,'BSE - Other Index Options'!$H:$H,"Monthly*")=0,"",SUMIFS('BSE - SENSEX Index Options'!$L:$L,'BSE - SENSEX Index Options'!$C:$C,$A241,'BSE - SENSEX Index Options'!$B:$B,F$147,'BSE - SENSEX Index Options'!$H:$H,"Monthly*")+SUMIFS('BSE - Other Index Options'!$L:$L,'BSE - Other Index Options'!$C:$C,$A241,'BSE - Other Index Options'!$B:$B,F$147,'BSE - Other Index Options'!$H:$H,"Monthly*"))</f>
        <v/>
      </c>
      <c r="G241" s="26" t="str">
        <f>IF(SUMIFS('BSE - SENSEX Index Options'!$L:$L,'BSE - SENSEX Index Options'!$C:$C,$A241,'BSE - SENSEX Index Options'!$B:$B,G$147,'BSE - SENSEX Index Options'!$H:$H,"Monthly*")+SUMIFS('BSE - Other Index Options'!$L:$L,'BSE - Other Index Options'!$C:$C,$A241,'BSE - Other Index Options'!$B:$B,G$147,'BSE - Other Index Options'!$H:$H,"Monthly*")=0,"",SUMIFS('BSE - SENSEX Index Options'!$L:$L,'BSE - SENSEX Index Options'!$C:$C,$A241,'BSE - SENSEX Index Options'!$B:$B,G$147,'BSE - SENSEX Index Options'!$H:$H,"Monthly*")+SUMIFS('BSE - Other Index Options'!$L:$L,'BSE - Other Index Options'!$C:$C,$A241,'BSE - Other Index Options'!$B:$B,G$147,'BSE - Other Index Options'!$H:$H,"Monthly*"))</f>
        <v/>
      </c>
      <c r="H241" s="26" t="str">
        <f t="shared" si="8"/>
        <v/>
      </c>
    </row>
    <row r="242" spans="1:8" hidden="1" outlineLevel="1">
      <c r="A242" t="s">
        <v>120</v>
      </c>
      <c r="B242" s="26" t="str">
        <f>IF(SUMIFS('BSE - SENSEX Index Options'!$L:$L,'BSE - SENSEX Index Options'!$C:$C,$A242,'BSE - SENSEX Index Options'!$B:$B,B$147,'BSE - SENSEX Index Options'!$H:$H,"Monthly*")+SUMIFS('BSE - Other Index Options'!$L:$L,'BSE - Other Index Options'!$C:$C,$A242,'BSE - Other Index Options'!$B:$B,B$147,'BSE - Other Index Options'!$H:$H,"Monthly*")=0,"",SUMIFS('BSE - SENSEX Index Options'!$L:$L,'BSE - SENSEX Index Options'!$C:$C,$A242,'BSE - SENSEX Index Options'!$B:$B,B$147,'BSE - SENSEX Index Options'!$H:$H,"Monthly*")+SUMIFS('BSE - Other Index Options'!$L:$L,'BSE - Other Index Options'!$C:$C,$A242,'BSE - Other Index Options'!$B:$B,B$147,'BSE - Other Index Options'!$H:$H,"Monthly*"))</f>
        <v/>
      </c>
      <c r="C242" s="26" t="str">
        <f>IF(SUMIFS('BSE - SENSEX Index Options'!$L:$L,'BSE - SENSEX Index Options'!$C:$C,$A242,'BSE - SENSEX Index Options'!$B:$B,C$147,'BSE - SENSEX Index Options'!$H:$H,"Monthly*")+SUMIFS('BSE - Other Index Options'!$L:$L,'BSE - Other Index Options'!$C:$C,$A242,'BSE - Other Index Options'!$B:$B,C$147,'BSE - Other Index Options'!$H:$H,"Monthly*")=0,"",SUMIFS('BSE - SENSEX Index Options'!$L:$L,'BSE - SENSEX Index Options'!$C:$C,$A242,'BSE - SENSEX Index Options'!$B:$B,C$147,'BSE - SENSEX Index Options'!$H:$H,"Monthly*")+SUMIFS('BSE - Other Index Options'!$L:$L,'BSE - Other Index Options'!$C:$C,$A242,'BSE - Other Index Options'!$B:$B,C$147,'BSE - Other Index Options'!$H:$H,"Monthly*"))</f>
        <v/>
      </c>
      <c r="D242" s="26" t="str">
        <f>IF(SUMIFS('BSE - SENSEX Index Options'!$L:$L,'BSE - SENSEX Index Options'!$C:$C,$A242,'BSE - SENSEX Index Options'!$B:$B,D$147,'BSE - SENSEX Index Options'!$H:$H,"Monthly*")+SUMIFS('BSE - Other Index Options'!$L:$L,'BSE - Other Index Options'!$C:$C,$A242,'BSE - Other Index Options'!$B:$B,D$147,'BSE - Other Index Options'!$H:$H,"Monthly*")=0,"",SUMIFS('BSE - SENSEX Index Options'!$L:$L,'BSE - SENSEX Index Options'!$C:$C,$A242,'BSE - SENSEX Index Options'!$B:$B,D$147,'BSE - SENSEX Index Options'!$H:$H,"Monthly*")+SUMIFS('BSE - Other Index Options'!$L:$L,'BSE - Other Index Options'!$C:$C,$A242,'BSE - Other Index Options'!$B:$B,D$147,'BSE - Other Index Options'!$H:$H,"Monthly*"))</f>
        <v/>
      </c>
      <c r="E242" s="26" t="str">
        <f>IF(SUMIFS('BSE - SENSEX Index Options'!$L:$L,'BSE - SENSEX Index Options'!$C:$C,$A242,'BSE - SENSEX Index Options'!$B:$B,E$147,'BSE - SENSEX Index Options'!$H:$H,"Monthly*")+SUMIFS('BSE - Other Index Options'!$L:$L,'BSE - Other Index Options'!$C:$C,$A242,'BSE - Other Index Options'!$B:$B,E$147,'BSE - Other Index Options'!$H:$H,"Monthly*")=0,"",SUMIFS('BSE - SENSEX Index Options'!$L:$L,'BSE - SENSEX Index Options'!$C:$C,$A242,'BSE - SENSEX Index Options'!$B:$B,E$147,'BSE - SENSEX Index Options'!$H:$H,"Monthly*")+SUMIFS('BSE - Other Index Options'!$L:$L,'BSE - Other Index Options'!$C:$C,$A242,'BSE - Other Index Options'!$B:$B,E$147,'BSE - Other Index Options'!$H:$H,"Monthly*"))</f>
        <v/>
      </c>
      <c r="F242" s="26" t="str">
        <f>IF(SUMIFS('BSE - SENSEX Index Options'!$L:$L,'BSE - SENSEX Index Options'!$C:$C,$A242,'BSE - SENSEX Index Options'!$B:$B,F$147,'BSE - SENSEX Index Options'!$H:$H,"Monthly*")+SUMIFS('BSE - Other Index Options'!$L:$L,'BSE - Other Index Options'!$C:$C,$A242,'BSE - Other Index Options'!$B:$B,F$147,'BSE - Other Index Options'!$H:$H,"Monthly*")=0,"",SUMIFS('BSE - SENSEX Index Options'!$L:$L,'BSE - SENSEX Index Options'!$C:$C,$A242,'BSE - SENSEX Index Options'!$B:$B,F$147,'BSE - SENSEX Index Options'!$H:$H,"Monthly*")+SUMIFS('BSE - Other Index Options'!$L:$L,'BSE - Other Index Options'!$C:$C,$A242,'BSE - Other Index Options'!$B:$B,F$147,'BSE - Other Index Options'!$H:$H,"Monthly*"))</f>
        <v/>
      </c>
      <c r="G242" s="26" t="str">
        <f>IF(SUMIFS('BSE - SENSEX Index Options'!$L:$L,'BSE - SENSEX Index Options'!$C:$C,$A242,'BSE - SENSEX Index Options'!$B:$B,G$147,'BSE - SENSEX Index Options'!$H:$H,"Monthly*")+SUMIFS('BSE - Other Index Options'!$L:$L,'BSE - Other Index Options'!$C:$C,$A242,'BSE - Other Index Options'!$B:$B,G$147,'BSE - Other Index Options'!$H:$H,"Monthly*")=0,"",SUMIFS('BSE - SENSEX Index Options'!$L:$L,'BSE - SENSEX Index Options'!$C:$C,$A242,'BSE - SENSEX Index Options'!$B:$B,G$147,'BSE - SENSEX Index Options'!$H:$H,"Monthly*")+SUMIFS('BSE - Other Index Options'!$L:$L,'BSE - Other Index Options'!$C:$C,$A242,'BSE - Other Index Options'!$B:$B,G$147,'BSE - Other Index Options'!$H:$H,"Monthly*"))</f>
        <v/>
      </c>
      <c r="H242" s="26" t="str">
        <f t="shared" si="8"/>
        <v/>
      </c>
    </row>
    <row r="243" spans="1:8" hidden="1" outlineLevel="1">
      <c r="A243" t="s">
        <v>121</v>
      </c>
      <c r="B243" s="26" t="str">
        <f>IF(SUMIFS('BSE - SENSEX Index Options'!$L:$L,'BSE - SENSEX Index Options'!$C:$C,$A243,'BSE - SENSEX Index Options'!$B:$B,B$147,'BSE - SENSEX Index Options'!$H:$H,"Monthly*")+SUMIFS('BSE - Other Index Options'!$L:$L,'BSE - Other Index Options'!$C:$C,$A243,'BSE - Other Index Options'!$B:$B,B$147,'BSE - Other Index Options'!$H:$H,"Monthly*")=0,"",SUMIFS('BSE - SENSEX Index Options'!$L:$L,'BSE - SENSEX Index Options'!$C:$C,$A243,'BSE - SENSEX Index Options'!$B:$B,B$147,'BSE - SENSEX Index Options'!$H:$H,"Monthly*")+SUMIFS('BSE - Other Index Options'!$L:$L,'BSE - Other Index Options'!$C:$C,$A243,'BSE - Other Index Options'!$B:$B,B$147,'BSE - Other Index Options'!$H:$H,"Monthly*"))</f>
        <v/>
      </c>
      <c r="C243" s="26" t="str">
        <f>IF(SUMIFS('BSE - SENSEX Index Options'!$L:$L,'BSE - SENSEX Index Options'!$C:$C,$A243,'BSE - SENSEX Index Options'!$B:$B,C$147,'BSE - SENSEX Index Options'!$H:$H,"Monthly*")+SUMIFS('BSE - Other Index Options'!$L:$L,'BSE - Other Index Options'!$C:$C,$A243,'BSE - Other Index Options'!$B:$B,C$147,'BSE - Other Index Options'!$H:$H,"Monthly*")=0,"",SUMIFS('BSE - SENSEX Index Options'!$L:$L,'BSE - SENSEX Index Options'!$C:$C,$A243,'BSE - SENSEX Index Options'!$B:$B,C$147,'BSE - SENSEX Index Options'!$H:$H,"Monthly*")+SUMIFS('BSE - Other Index Options'!$L:$L,'BSE - Other Index Options'!$C:$C,$A243,'BSE - Other Index Options'!$B:$B,C$147,'BSE - Other Index Options'!$H:$H,"Monthly*"))</f>
        <v/>
      </c>
      <c r="D243" s="26" t="str">
        <f>IF(SUMIFS('BSE - SENSEX Index Options'!$L:$L,'BSE - SENSEX Index Options'!$C:$C,$A243,'BSE - SENSEX Index Options'!$B:$B,D$147,'BSE - SENSEX Index Options'!$H:$H,"Monthly*")+SUMIFS('BSE - Other Index Options'!$L:$L,'BSE - Other Index Options'!$C:$C,$A243,'BSE - Other Index Options'!$B:$B,D$147,'BSE - Other Index Options'!$H:$H,"Monthly*")=0,"",SUMIFS('BSE - SENSEX Index Options'!$L:$L,'BSE - SENSEX Index Options'!$C:$C,$A243,'BSE - SENSEX Index Options'!$B:$B,D$147,'BSE - SENSEX Index Options'!$H:$H,"Monthly*")+SUMIFS('BSE - Other Index Options'!$L:$L,'BSE - Other Index Options'!$C:$C,$A243,'BSE - Other Index Options'!$B:$B,D$147,'BSE - Other Index Options'!$H:$H,"Monthly*"))</f>
        <v/>
      </c>
      <c r="E243" s="26" t="str">
        <f>IF(SUMIFS('BSE - SENSEX Index Options'!$L:$L,'BSE - SENSEX Index Options'!$C:$C,$A243,'BSE - SENSEX Index Options'!$B:$B,E$147,'BSE - SENSEX Index Options'!$H:$H,"Monthly*")+SUMIFS('BSE - Other Index Options'!$L:$L,'BSE - Other Index Options'!$C:$C,$A243,'BSE - Other Index Options'!$B:$B,E$147,'BSE - Other Index Options'!$H:$H,"Monthly*")=0,"",SUMIFS('BSE - SENSEX Index Options'!$L:$L,'BSE - SENSEX Index Options'!$C:$C,$A243,'BSE - SENSEX Index Options'!$B:$B,E$147,'BSE - SENSEX Index Options'!$H:$H,"Monthly*")+SUMIFS('BSE - Other Index Options'!$L:$L,'BSE - Other Index Options'!$C:$C,$A243,'BSE - Other Index Options'!$B:$B,E$147,'BSE - Other Index Options'!$H:$H,"Monthly*"))</f>
        <v/>
      </c>
      <c r="F243" s="26" t="str">
        <f>IF(SUMIFS('BSE - SENSEX Index Options'!$L:$L,'BSE - SENSEX Index Options'!$C:$C,$A243,'BSE - SENSEX Index Options'!$B:$B,F$147,'BSE - SENSEX Index Options'!$H:$H,"Monthly*")+SUMIFS('BSE - Other Index Options'!$L:$L,'BSE - Other Index Options'!$C:$C,$A243,'BSE - Other Index Options'!$B:$B,F$147,'BSE - Other Index Options'!$H:$H,"Monthly*")=0,"",SUMIFS('BSE - SENSEX Index Options'!$L:$L,'BSE - SENSEX Index Options'!$C:$C,$A243,'BSE - SENSEX Index Options'!$B:$B,F$147,'BSE - SENSEX Index Options'!$H:$H,"Monthly*")+SUMIFS('BSE - Other Index Options'!$L:$L,'BSE - Other Index Options'!$C:$C,$A243,'BSE - Other Index Options'!$B:$B,F$147,'BSE - Other Index Options'!$H:$H,"Monthly*"))</f>
        <v/>
      </c>
      <c r="G243" s="26" t="str">
        <f>IF(SUMIFS('BSE - SENSEX Index Options'!$L:$L,'BSE - SENSEX Index Options'!$C:$C,$A243,'BSE - SENSEX Index Options'!$B:$B,G$147,'BSE - SENSEX Index Options'!$H:$H,"Monthly*")+SUMIFS('BSE - Other Index Options'!$L:$L,'BSE - Other Index Options'!$C:$C,$A243,'BSE - Other Index Options'!$B:$B,G$147,'BSE - Other Index Options'!$H:$H,"Monthly*")=0,"",SUMIFS('BSE - SENSEX Index Options'!$L:$L,'BSE - SENSEX Index Options'!$C:$C,$A243,'BSE - SENSEX Index Options'!$B:$B,G$147,'BSE - SENSEX Index Options'!$H:$H,"Monthly*")+SUMIFS('BSE - Other Index Options'!$L:$L,'BSE - Other Index Options'!$C:$C,$A243,'BSE - Other Index Options'!$B:$B,G$147,'BSE - Other Index Options'!$H:$H,"Monthly*"))</f>
        <v/>
      </c>
      <c r="H243" s="26" t="str">
        <f t="shared" si="8"/>
        <v/>
      </c>
    </row>
    <row r="244" spans="1:8" hidden="1" outlineLevel="1">
      <c r="A244" t="s">
        <v>122</v>
      </c>
      <c r="B244" s="26" t="str">
        <f>IF(SUMIFS('BSE - SENSEX Index Options'!$L:$L,'BSE - SENSEX Index Options'!$C:$C,$A244,'BSE - SENSEX Index Options'!$B:$B,B$147,'BSE - SENSEX Index Options'!$H:$H,"Monthly*")+SUMIFS('BSE - Other Index Options'!$L:$L,'BSE - Other Index Options'!$C:$C,$A244,'BSE - Other Index Options'!$B:$B,B$147,'BSE - Other Index Options'!$H:$H,"Monthly*")=0,"",SUMIFS('BSE - SENSEX Index Options'!$L:$L,'BSE - SENSEX Index Options'!$C:$C,$A244,'BSE - SENSEX Index Options'!$B:$B,B$147,'BSE - SENSEX Index Options'!$H:$H,"Monthly*")+SUMIFS('BSE - Other Index Options'!$L:$L,'BSE - Other Index Options'!$C:$C,$A244,'BSE - Other Index Options'!$B:$B,B$147,'BSE - Other Index Options'!$H:$H,"Monthly*"))</f>
        <v/>
      </c>
      <c r="C244" s="26" t="str">
        <f>IF(SUMIFS('BSE - SENSEX Index Options'!$L:$L,'BSE - SENSEX Index Options'!$C:$C,$A244,'BSE - SENSEX Index Options'!$B:$B,C$147,'BSE - SENSEX Index Options'!$H:$H,"Monthly*")+SUMIFS('BSE - Other Index Options'!$L:$L,'BSE - Other Index Options'!$C:$C,$A244,'BSE - Other Index Options'!$B:$B,C$147,'BSE - Other Index Options'!$H:$H,"Monthly*")=0,"",SUMIFS('BSE - SENSEX Index Options'!$L:$L,'BSE - SENSEX Index Options'!$C:$C,$A244,'BSE - SENSEX Index Options'!$B:$B,C$147,'BSE - SENSEX Index Options'!$H:$H,"Monthly*")+SUMIFS('BSE - Other Index Options'!$L:$L,'BSE - Other Index Options'!$C:$C,$A244,'BSE - Other Index Options'!$B:$B,C$147,'BSE - Other Index Options'!$H:$H,"Monthly*"))</f>
        <v/>
      </c>
      <c r="D244" s="26" t="str">
        <f>IF(SUMIFS('BSE - SENSEX Index Options'!$L:$L,'BSE - SENSEX Index Options'!$C:$C,$A244,'BSE - SENSEX Index Options'!$B:$B,D$147,'BSE - SENSEX Index Options'!$H:$H,"Monthly*")+SUMIFS('BSE - Other Index Options'!$L:$L,'BSE - Other Index Options'!$C:$C,$A244,'BSE - Other Index Options'!$B:$B,D$147,'BSE - Other Index Options'!$H:$H,"Monthly*")=0,"",SUMIFS('BSE - SENSEX Index Options'!$L:$L,'BSE - SENSEX Index Options'!$C:$C,$A244,'BSE - SENSEX Index Options'!$B:$B,D$147,'BSE - SENSEX Index Options'!$H:$H,"Monthly*")+SUMIFS('BSE - Other Index Options'!$L:$L,'BSE - Other Index Options'!$C:$C,$A244,'BSE - Other Index Options'!$B:$B,D$147,'BSE - Other Index Options'!$H:$H,"Monthly*"))</f>
        <v/>
      </c>
      <c r="E244" s="26" t="str">
        <f>IF(SUMIFS('BSE - SENSEX Index Options'!$L:$L,'BSE - SENSEX Index Options'!$C:$C,$A244,'BSE - SENSEX Index Options'!$B:$B,E$147,'BSE - SENSEX Index Options'!$H:$H,"Monthly*")+SUMIFS('BSE - Other Index Options'!$L:$L,'BSE - Other Index Options'!$C:$C,$A244,'BSE - Other Index Options'!$B:$B,E$147,'BSE - Other Index Options'!$H:$H,"Monthly*")=0,"",SUMIFS('BSE - SENSEX Index Options'!$L:$L,'BSE - SENSEX Index Options'!$C:$C,$A244,'BSE - SENSEX Index Options'!$B:$B,E$147,'BSE - SENSEX Index Options'!$H:$H,"Monthly*")+SUMIFS('BSE - Other Index Options'!$L:$L,'BSE - Other Index Options'!$C:$C,$A244,'BSE - Other Index Options'!$B:$B,E$147,'BSE - Other Index Options'!$H:$H,"Monthly*"))</f>
        <v/>
      </c>
      <c r="F244" s="26" t="str">
        <f>IF(SUMIFS('BSE - SENSEX Index Options'!$L:$L,'BSE - SENSEX Index Options'!$C:$C,$A244,'BSE - SENSEX Index Options'!$B:$B,F$147,'BSE - SENSEX Index Options'!$H:$H,"Monthly*")+SUMIFS('BSE - Other Index Options'!$L:$L,'BSE - Other Index Options'!$C:$C,$A244,'BSE - Other Index Options'!$B:$B,F$147,'BSE - Other Index Options'!$H:$H,"Monthly*")=0,"",SUMIFS('BSE - SENSEX Index Options'!$L:$L,'BSE - SENSEX Index Options'!$C:$C,$A244,'BSE - SENSEX Index Options'!$B:$B,F$147,'BSE - SENSEX Index Options'!$H:$H,"Monthly*")+SUMIFS('BSE - Other Index Options'!$L:$L,'BSE - Other Index Options'!$C:$C,$A244,'BSE - Other Index Options'!$B:$B,F$147,'BSE - Other Index Options'!$H:$H,"Monthly*"))</f>
        <v/>
      </c>
      <c r="G244" s="26" t="str">
        <f>IF(SUMIFS('BSE - SENSEX Index Options'!$L:$L,'BSE - SENSEX Index Options'!$C:$C,$A244,'BSE - SENSEX Index Options'!$B:$B,G$147,'BSE - SENSEX Index Options'!$H:$H,"Monthly*")+SUMIFS('BSE - Other Index Options'!$L:$L,'BSE - Other Index Options'!$C:$C,$A244,'BSE - Other Index Options'!$B:$B,G$147,'BSE - Other Index Options'!$H:$H,"Monthly*")=0,"",SUMIFS('BSE - SENSEX Index Options'!$L:$L,'BSE - SENSEX Index Options'!$C:$C,$A244,'BSE - SENSEX Index Options'!$B:$B,G$147,'BSE - SENSEX Index Options'!$H:$H,"Monthly*")+SUMIFS('BSE - Other Index Options'!$L:$L,'BSE - Other Index Options'!$C:$C,$A244,'BSE - Other Index Options'!$B:$B,G$147,'BSE - Other Index Options'!$H:$H,"Monthly*"))</f>
        <v/>
      </c>
      <c r="H244" s="26" t="str">
        <f t="shared" ref="H244:H275" si="9">IF(SUM(B244:G244)=0,"",SUM(B244:G244))</f>
        <v/>
      </c>
    </row>
    <row r="245" spans="1:8" hidden="1" outlineLevel="1">
      <c r="A245" t="s">
        <v>123</v>
      </c>
      <c r="B245" s="26" t="str">
        <f>IF(SUMIFS('BSE - SENSEX Index Options'!$L:$L,'BSE - SENSEX Index Options'!$C:$C,$A245,'BSE - SENSEX Index Options'!$B:$B,B$147,'BSE - SENSEX Index Options'!$H:$H,"Monthly*")+SUMIFS('BSE - Other Index Options'!$L:$L,'BSE - Other Index Options'!$C:$C,$A245,'BSE - Other Index Options'!$B:$B,B$147,'BSE - Other Index Options'!$H:$H,"Monthly*")=0,"",SUMIFS('BSE - SENSEX Index Options'!$L:$L,'BSE - SENSEX Index Options'!$C:$C,$A245,'BSE - SENSEX Index Options'!$B:$B,B$147,'BSE - SENSEX Index Options'!$H:$H,"Monthly*")+SUMIFS('BSE - Other Index Options'!$L:$L,'BSE - Other Index Options'!$C:$C,$A245,'BSE - Other Index Options'!$B:$B,B$147,'BSE - Other Index Options'!$H:$H,"Monthly*"))</f>
        <v/>
      </c>
      <c r="C245" s="26" t="str">
        <f>IF(SUMIFS('BSE - SENSEX Index Options'!$L:$L,'BSE - SENSEX Index Options'!$C:$C,$A245,'BSE - SENSEX Index Options'!$B:$B,C$147,'BSE - SENSEX Index Options'!$H:$H,"Monthly*")+SUMIFS('BSE - Other Index Options'!$L:$L,'BSE - Other Index Options'!$C:$C,$A245,'BSE - Other Index Options'!$B:$B,C$147,'BSE - Other Index Options'!$H:$H,"Monthly*")=0,"",SUMIFS('BSE - SENSEX Index Options'!$L:$L,'BSE - SENSEX Index Options'!$C:$C,$A245,'BSE - SENSEX Index Options'!$B:$B,C$147,'BSE - SENSEX Index Options'!$H:$H,"Monthly*")+SUMIFS('BSE - Other Index Options'!$L:$L,'BSE - Other Index Options'!$C:$C,$A245,'BSE - Other Index Options'!$B:$B,C$147,'BSE - Other Index Options'!$H:$H,"Monthly*"))</f>
        <v/>
      </c>
      <c r="D245" s="26" t="str">
        <f>IF(SUMIFS('BSE - SENSEX Index Options'!$L:$L,'BSE - SENSEX Index Options'!$C:$C,$A245,'BSE - SENSEX Index Options'!$B:$B,D$147,'BSE - SENSEX Index Options'!$H:$H,"Monthly*")+SUMIFS('BSE - Other Index Options'!$L:$L,'BSE - Other Index Options'!$C:$C,$A245,'BSE - Other Index Options'!$B:$B,D$147,'BSE - Other Index Options'!$H:$H,"Monthly*")=0,"",SUMIFS('BSE - SENSEX Index Options'!$L:$L,'BSE - SENSEX Index Options'!$C:$C,$A245,'BSE - SENSEX Index Options'!$B:$B,D$147,'BSE - SENSEX Index Options'!$H:$H,"Monthly*")+SUMIFS('BSE - Other Index Options'!$L:$L,'BSE - Other Index Options'!$C:$C,$A245,'BSE - Other Index Options'!$B:$B,D$147,'BSE - Other Index Options'!$H:$H,"Monthly*"))</f>
        <v/>
      </c>
      <c r="E245" s="26" t="str">
        <f>IF(SUMIFS('BSE - SENSEX Index Options'!$L:$L,'BSE - SENSEX Index Options'!$C:$C,$A245,'BSE - SENSEX Index Options'!$B:$B,E$147,'BSE - SENSEX Index Options'!$H:$H,"Monthly*")+SUMIFS('BSE - Other Index Options'!$L:$L,'BSE - Other Index Options'!$C:$C,$A245,'BSE - Other Index Options'!$B:$B,E$147,'BSE - Other Index Options'!$H:$H,"Monthly*")=0,"",SUMIFS('BSE - SENSEX Index Options'!$L:$L,'BSE - SENSEX Index Options'!$C:$C,$A245,'BSE - SENSEX Index Options'!$B:$B,E$147,'BSE - SENSEX Index Options'!$H:$H,"Monthly*")+SUMIFS('BSE - Other Index Options'!$L:$L,'BSE - Other Index Options'!$C:$C,$A245,'BSE - Other Index Options'!$B:$B,E$147,'BSE - Other Index Options'!$H:$H,"Monthly*"))</f>
        <v/>
      </c>
      <c r="F245" s="26" t="str">
        <f>IF(SUMIFS('BSE - SENSEX Index Options'!$L:$L,'BSE - SENSEX Index Options'!$C:$C,$A245,'BSE - SENSEX Index Options'!$B:$B,F$147,'BSE - SENSEX Index Options'!$H:$H,"Monthly*")+SUMIFS('BSE - Other Index Options'!$L:$L,'BSE - Other Index Options'!$C:$C,$A245,'BSE - Other Index Options'!$B:$B,F$147,'BSE - Other Index Options'!$H:$H,"Monthly*")=0,"",SUMIFS('BSE - SENSEX Index Options'!$L:$L,'BSE - SENSEX Index Options'!$C:$C,$A245,'BSE - SENSEX Index Options'!$B:$B,F$147,'BSE - SENSEX Index Options'!$H:$H,"Monthly*")+SUMIFS('BSE - Other Index Options'!$L:$L,'BSE - Other Index Options'!$C:$C,$A245,'BSE - Other Index Options'!$B:$B,F$147,'BSE - Other Index Options'!$H:$H,"Monthly*"))</f>
        <v/>
      </c>
      <c r="G245" s="26" t="str">
        <f>IF(SUMIFS('BSE - SENSEX Index Options'!$L:$L,'BSE - SENSEX Index Options'!$C:$C,$A245,'BSE - SENSEX Index Options'!$B:$B,G$147,'BSE - SENSEX Index Options'!$H:$H,"Monthly*")+SUMIFS('BSE - Other Index Options'!$L:$L,'BSE - Other Index Options'!$C:$C,$A245,'BSE - Other Index Options'!$B:$B,G$147,'BSE - Other Index Options'!$H:$H,"Monthly*")=0,"",SUMIFS('BSE - SENSEX Index Options'!$L:$L,'BSE - SENSEX Index Options'!$C:$C,$A245,'BSE - SENSEX Index Options'!$B:$B,G$147,'BSE - SENSEX Index Options'!$H:$H,"Monthly*")+SUMIFS('BSE - Other Index Options'!$L:$L,'BSE - Other Index Options'!$C:$C,$A245,'BSE - Other Index Options'!$B:$B,G$147,'BSE - Other Index Options'!$H:$H,"Monthly*"))</f>
        <v/>
      </c>
      <c r="H245" s="26" t="str">
        <f t="shared" si="9"/>
        <v/>
      </c>
    </row>
    <row r="246" spans="1:8" hidden="1" outlineLevel="1">
      <c r="A246" t="s">
        <v>124</v>
      </c>
      <c r="B246" s="26" t="str">
        <f>IF(SUMIFS('BSE - SENSEX Index Options'!$L:$L,'BSE - SENSEX Index Options'!$C:$C,$A246,'BSE - SENSEX Index Options'!$B:$B,B$147,'BSE - SENSEX Index Options'!$H:$H,"Monthly*")+SUMIFS('BSE - Other Index Options'!$L:$L,'BSE - Other Index Options'!$C:$C,$A246,'BSE - Other Index Options'!$B:$B,B$147,'BSE - Other Index Options'!$H:$H,"Monthly*")=0,"",SUMIFS('BSE - SENSEX Index Options'!$L:$L,'BSE - SENSEX Index Options'!$C:$C,$A246,'BSE - SENSEX Index Options'!$B:$B,B$147,'BSE - SENSEX Index Options'!$H:$H,"Monthly*")+SUMIFS('BSE - Other Index Options'!$L:$L,'BSE - Other Index Options'!$C:$C,$A246,'BSE - Other Index Options'!$B:$B,B$147,'BSE - Other Index Options'!$H:$H,"Monthly*"))</f>
        <v/>
      </c>
      <c r="C246" s="26" t="str">
        <f>IF(SUMIFS('BSE - SENSEX Index Options'!$L:$L,'BSE - SENSEX Index Options'!$C:$C,$A246,'BSE - SENSEX Index Options'!$B:$B,C$147,'BSE - SENSEX Index Options'!$H:$H,"Monthly*")+SUMIFS('BSE - Other Index Options'!$L:$L,'BSE - Other Index Options'!$C:$C,$A246,'BSE - Other Index Options'!$B:$B,C$147,'BSE - Other Index Options'!$H:$H,"Monthly*")=0,"",SUMIFS('BSE - SENSEX Index Options'!$L:$L,'BSE - SENSEX Index Options'!$C:$C,$A246,'BSE - SENSEX Index Options'!$B:$B,C$147,'BSE - SENSEX Index Options'!$H:$H,"Monthly*")+SUMIFS('BSE - Other Index Options'!$L:$L,'BSE - Other Index Options'!$C:$C,$A246,'BSE - Other Index Options'!$B:$B,C$147,'BSE - Other Index Options'!$H:$H,"Monthly*"))</f>
        <v/>
      </c>
      <c r="D246" s="26" t="str">
        <f>IF(SUMIFS('BSE - SENSEX Index Options'!$L:$L,'BSE - SENSEX Index Options'!$C:$C,$A246,'BSE - SENSEX Index Options'!$B:$B,D$147,'BSE - SENSEX Index Options'!$H:$H,"Monthly*")+SUMIFS('BSE - Other Index Options'!$L:$L,'BSE - Other Index Options'!$C:$C,$A246,'BSE - Other Index Options'!$B:$B,D$147,'BSE - Other Index Options'!$H:$H,"Monthly*")=0,"",SUMIFS('BSE - SENSEX Index Options'!$L:$L,'BSE - SENSEX Index Options'!$C:$C,$A246,'BSE - SENSEX Index Options'!$B:$B,D$147,'BSE - SENSEX Index Options'!$H:$H,"Monthly*")+SUMIFS('BSE - Other Index Options'!$L:$L,'BSE - Other Index Options'!$C:$C,$A246,'BSE - Other Index Options'!$B:$B,D$147,'BSE - Other Index Options'!$H:$H,"Monthly*"))</f>
        <v/>
      </c>
      <c r="E246" s="26" t="str">
        <f>IF(SUMIFS('BSE - SENSEX Index Options'!$L:$L,'BSE - SENSEX Index Options'!$C:$C,$A246,'BSE - SENSEX Index Options'!$B:$B,E$147,'BSE - SENSEX Index Options'!$H:$H,"Monthly*")+SUMIFS('BSE - Other Index Options'!$L:$L,'BSE - Other Index Options'!$C:$C,$A246,'BSE - Other Index Options'!$B:$B,E$147,'BSE - Other Index Options'!$H:$H,"Monthly*")=0,"",SUMIFS('BSE - SENSEX Index Options'!$L:$L,'BSE - SENSEX Index Options'!$C:$C,$A246,'BSE - SENSEX Index Options'!$B:$B,E$147,'BSE - SENSEX Index Options'!$H:$H,"Monthly*")+SUMIFS('BSE - Other Index Options'!$L:$L,'BSE - Other Index Options'!$C:$C,$A246,'BSE - Other Index Options'!$B:$B,E$147,'BSE - Other Index Options'!$H:$H,"Monthly*"))</f>
        <v/>
      </c>
      <c r="F246" s="26" t="str">
        <f>IF(SUMIFS('BSE - SENSEX Index Options'!$L:$L,'BSE - SENSEX Index Options'!$C:$C,$A246,'BSE - SENSEX Index Options'!$B:$B,F$147,'BSE - SENSEX Index Options'!$H:$H,"Monthly*")+SUMIFS('BSE - Other Index Options'!$L:$L,'BSE - Other Index Options'!$C:$C,$A246,'BSE - Other Index Options'!$B:$B,F$147,'BSE - Other Index Options'!$H:$H,"Monthly*")=0,"",SUMIFS('BSE - SENSEX Index Options'!$L:$L,'BSE - SENSEX Index Options'!$C:$C,$A246,'BSE - SENSEX Index Options'!$B:$B,F$147,'BSE - SENSEX Index Options'!$H:$H,"Monthly*")+SUMIFS('BSE - Other Index Options'!$L:$L,'BSE - Other Index Options'!$C:$C,$A246,'BSE - Other Index Options'!$B:$B,F$147,'BSE - Other Index Options'!$H:$H,"Monthly*"))</f>
        <v/>
      </c>
      <c r="G246" s="26" t="str">
        <f>IF(SUMIFS('BSE - SENSEX Index Options'!$L:$L,'BSE - SENSEX Index Options'!$C:$C,$A246,'BSE - SENSEX Index Options'!$B:$B,G$147,'BSE - SENSEX Index Options'!$H:$H,"Monthly*")+SUMIFS('BSE - Other Index Options'!$L:$L,'BSE - Other Index Options'!$C:$C,$A246,'BSE - Other Index Options'!$B:$B,G$147,'BSE - Other Index Options'!$H:$H,"Monthly*")=0,"",SUMIFS('BSE - SENSEX Index Options'!$L:$L,'BSE - SENSEX Index Options'!$C:$C,$A246,'BSE - SENSEX Index Options'!$B:$B,G$147,'BSE - SENSEX Index Options'!$H:$H,"Monthly*")+SUMIFS('BSE - Other Index Options'!$L:$L,'BSE - Other Index Options'!$C:$C,$A246,'BSE - Other Index Options'!$B:$B,G$147,'BSE - Other Index Options'!$H:$H,"Monthly*"))</f>
        <v/>
      </c>
      <c r="H246" s="26" t="str">
        <f t="shared" si="9"/>
        <v/>
      </c>
    </row>
    <row r="247" spans="1:8" hidden="1" outlineLevel="1">
      <c r="A247" t="s">
        <v>125</v>
      </c>
      <c r="B247" s="26" t="str">
        <f>IF(SUMIFS('BSE - SENSEX Index Options'!$L:$L,'BSE - SENSEX Index Options'!$C:$C,$A247,'BSE - SENSEX Index Options'!$B:$B,B$147,'BSE - SENSEX Index Options'!$H:$H,"Monthly*")+SUMIFS('BSE - Other Index Options'!$L:$L,'BSE - Other Index Options'!$C:$C,$A247,'BSE - Other Index Options'!$B:$B,B$147,'BSE - Other Index Options'!$H:$H,"Monthly*")=0,"",SUMIFS('BSE - SENSEX Index Options'!$L:$L,'BSE - SENSEX Index Options'!$C:$C,$A247,'BSE - SENSEX Index Options'!$B:$B,B$147,'BSE - SENSEX Index Options'!$H:$H,"Monthly*")+SUMIFS('BSE - Other Index Options'!$L:$L,'BSE - Other Index Options'!$C:$C,$A247,'BSE - Other Index Options'!$B:$B,B$147,'BSE - Other Index Options'!$H:$H,"Monthly*"))</f>
        <v/>
      </c>
      <c r="C247" s="26" t="str">
        <f>IF(SUMIFS('BSE - SENSEX Index Options'!$L:$L,'BSE - SENSEX Index Options'!$C:$C,$A247,'BSE - SENSEX Index Options'!$B:$B,C$147,'BSE - SENSEX Index Options'!$H:$H,"Monthly*")+SUMIFS('BSE - Other Index Options'!$L:$L,'BSE - Other Index Options'!$C:$C,$A247,'BSE - Other Index Options'!$B:$B,C$147,'BSE - Other Index Options'!$H:$H,"Monthly*")=0,"",SUMIFS('BSE - SENSEX Index Options'!$L:$L,'BSE - SENSEX Index Options'!$C:$C,$A247,'BSE - SENSEX Index Options'!$B:$B,C$147,'BSE - SENSEX Index Options'!$H:$H,"Monthly*")+SUMIFS('BSE - Other Index Options'!$L:$L,'BSE - Other Index Options'!$C:$C,$A247,'BSE - Other Index Options'!$B:$B,C$147,'BSE - Other Index Options'!$H:$H,"Monthly*"))</f>
        <v/>
      </c>
      <c r="D247" s="26" t="str">
        <f>IF(SUMIFS('BSE - SENSEX Index Options'!$L:$L,'BSE - SENSEX Index Options'!$C:$C,$A247,'BSE - SENSEX Index Options'!$B:$B,D$147,'BSE - SENSEX Index Options'!$H:$H,"Monthly*")+SUMIFS('BSE - Other Index Options'!$L:$L,'BSE - Other Index Options'!$C:$C,$A247,'BSE - Other Index Options'!$B:$B,D$147,'BSE - Other Index Options'!$H:$H,"Monthly*")=0,"",SUMIFS('BSE - SENSEX Index Options'!$L:$L,'BSE - SENSEX Index Options'!$C:$C,$A247,'BSE - SENSEX Index Options'!$B:$B,D$147,'BSE - SENSEX Index Options'!$H:$H,"Monthly*")+SUMIFS('BSE - Other Index Options'!$L:$L,'BSE - Other Index Options'!$C:$C,$A247,'BSE - Other Index Options'!$B:$B,D$147,'BSE - Other Index Options'!$H:$H,"Monthly*"))</f>
        <v/>
      </c>
      <c r="E247" s="26" t="str">
        <f>IF(SUMIFS('BSE - SENSEX Index Options'!$L:$L,'BSE - SENSEX Index Options'!$C:$C,$A247,'BSE - SENSEX Index Options'!$B:$B,E$147,'BSE - SENSEX Index Options'!$H:$H,"Monthly*")+SUMIFS('BSE - Other Index Options'!$L:$L,'BSE - Other Index Options'!$C:$C,$A247,'BSE - Other Index Options'!$B:$B,E$147,'BSE - Other Index Options'!$H:$H,"Monthly*")=0,"",SUMIFS('BSE - SENSEX Index Options'!$L:$L,'BSE - SENSEX Index Options'!$C:$C,$A247,'BSE - SENSEX Index Options'!$B:$B,E$147,'BSE - SENSEX Index Options'!$H:$H,"Monthly*")+SUMIFS('BSE - Other Index Options'!$L:$L,'BSE - Other Index Options'!$C:$C,$A247,'BSE - Other Index Options'!$B:$B,E$147,'BSE - Other Index Options'!$H:$H,"Monthly*"))</f>
        <v/>
      </c>
      <c r="F247" s="26" t="str">
        <f>IF(SUMIFS('BSE - SENSEX Index Options'!$L:$L,'BSE - SENSEX Index Options'!$C:$C,$A247,'BSE - SENSEX Index Options'!$B:$B,F$147,'BSE - SENSEX Index Options'!$H:$H,"Monthly*")+SUMIFS('BSE - Other Index Options'!$L:$L,'BSE - Other Index Options'!$C:$C,$A247,'BSE - Other Index Options'!$B:$B,F$147,'BSE - Other Index Options'!$H:$H,"Monthly*")=0,"",SUMIFS('BSE - SENSEX Index Options'!$L:$L,'BSE - SENSEX Index Options'!$C:$C,$A247,'BSE - SENSEX Index Options'!$B:$B,F$147,'BSE - SENSEX Index Options'!$H:$H,"Monthly*")+SUMIFS('BSE - Other Index Options'!$L:$L,'BSE - Other Index Options'!$C:$C,$A247,'BSE - Other Index Options'!$B:$B,F$147,'BSE - Other Index Options'!$H:$H,"Monthly*"))</f>
        <v/>
      </c>
      <c r="G247" s="26" t="str">
        <f>IF(SUMIFS('BSE - SENSEX Index Options'!$L:$L,'BSE - SENSEX Index Options'!$C:$C,$A247,'BSE - SENSEX Index Options'!$B:$B,G$147,'BSE - SENSEX Index Options'!$H:$H,"Monthly*")+SUMIFS('BSE - Other Index Options'!$L:$L,'BSE - Other Index Options'!$C:$C,$A247,'BSE - Other Index Options'!$B:$B,G$147,'BSE - Other Index Options'!$H:$H,"Monthly*")=0,"",SUMIFS('BSE - SENSEX Index Options'!$L:$L,'BSE - SENSEX Index Options'!$C:$C,$A247,'BSE - SENSEX Index Options'!$B:$B,G$147,'BSE - SENSEX Index Options'!$H:$H,"Monthly*")+SUMIFS('BSE - Other Index Options'!$L:$L,'BSE - Other Index Options'!$C:$C,$A247,'BSE - Other Index Options'!$B:$B,G$147,'BSE - Other Index Options'!$H:$H,"Monthly*"))</f>
        <v/>
      </c>
      <c r="H247" s="26" t="str">
        <f t="shared" si="9"/>
        <v/>
      </c>
    </row>
    <row r="248" spans="1:8" hidden="1" outlineLevel="1">
      <c r="A248" t="s">
        <v>126</v>
      </c>
      <c r="B248" s="26" t="str">
        <f>IF(SUMIFS('BSE - SENSEX Index Options'!$L:$L,'BSE - SENSEX Index Options'!$C:$C,$A248,'BSE - SENSEX Index Options'!$B:$B,B$147,'BSE - SENSEX Index Options'!$H:$H,"Monthly*")+SUMIFS('BSE - Other Index Options'!$L:$L,'BSE - Other Index Options'!$C:$C,$A248,'BSE - Other Index Options'!$B:$B,B$147,'BSE - Other Index Options'!$H:$H,"Monthly*")=0,"",SUMIFS('BSE - SENSEX Index Options'!$L:$L,'BSE - SENSEX Index Options'!$C:$C,$A248,'BSE - SENSEX Index Options'!$B:$B,B$147,'BSE - SENSEX Index Options'!$H:$H,"Monthly*")+SUMIFS('BSE - Other Index Options'!$L:$L,'BSE - Other Index Options'!$C:$C,$A248,'BSE - Other Index Options'!$B:$B,B$147,'BSE - Other Index Options'!$H:$H,"Monthly*"))</f>
        <v/>
      </c>
      <c r="C248" s="26" t="str">
        <f>IF(SUMIFS('BSE - SENSEX Index Options'!$L:$L,'BSE - SENSEX Index Options'!$C:$C,$A248,'BSE - SENSEX Index Options'!$B:$B,C$147,'BSE - SENSEX Index Options'!$H:$H,"Monthly*")+SUMIFS('BSE - Other Index Options'!$L:$L,'BSE - Other Index Options'!$C:$C,$A248,'BSE - Other Index Options'!$B:$B,C$147,'BSE - Other Index Options'!$H:$H,"Monthly*")=0,"",SUMIFS('BSE - SENSEX Index Options'!$L:$L,'BSE - SENSEX Index Options'!$C:$C,$A248,'BSE - SENSEX Index Options'!$B:$B,C$147,'BSE - SENSEX Index Options'!$H:$H,"Monthly*")+SUMIFS('BSE - Other Index Options'!$L:$L,'BSE - Other Index Options'!$C:$C,$A248,'BSE - Other Index Options'!$B:$B,C$147,'BSE - Other Index Options'!$H:$H,"Monthly*"))</f>
        <v/>
      </c>
      <c r="D248" s="26" t="str">
        <f>IF(SUMIFS('BSE - SENSEX Index Options'!$L:$L,'BSE - SENSEX Index Options'!$C:$C,$A248,'BSE - SENSEX Index Options'!$B:$B,D$147,'BSE - SENSEX Index Options'!$H:$H,"Monthly*")+SUMIFS('BSE - Other Index Options'!$L:$L,'BSE - Other Index Options'!$C:$C,$A248,'BSE - Other Index Options'!$B:$B,D$147,'BSE - Other Index Options'!$H:$H,"Monthly*")=0,"",SUMIFS('BSE - SENSEX Index Options'!$L:$L,'BSE - SENSEX Index Options'!$C:$C,$A248,'BSE - SENSEX Index Options'!$B:$B,D$147,'BSE - SENSEX Index Options'!$H:$H,"Monthly*")+SUMIFS('BSE - Other Index Options'!$L:$L,'BSE - Other Index Options'!$C:$C,$A248,'BSE - Other Index Options'!$B:$B,D$147,'BSE - Other Index Options'!$H:$H,"Monthly*"))</f>
        <v/>
      </c>
      <c r="E248" s="26" t="str">
        <f>IF(SUMIFS('BSE - SENSEX Index Options'!$L:$L,'BSE - SENSEX Index Options'!$C:$C,$A248,'BSE - SENSEX Index Options'!$B:$B,E$147,'BSE - SENSEX Index Options'!$H:$H,"Monthly*")+SUMIFS('BSE - Other Index Options'!$L:$L,'BSE - Other Index Options'!$C:$C,$A248,'BSE - Other Index Options'!$B:$B,E$147,'BSE - Other Index Options'!$H:$H,"Monthly*")=0,"",SUMIFS('BSE - SENSEX Index Options'!$L:$L,'BSE - SENSEX Index Options'!$C:$C,$A248,'BSE - SENSEX Index Options'!$B:$B,E$147,'BSE - SENSEX Index Options'!$H:$H,"Monthly*")+SUMIFS('BSE - Other Index Options'!$L:$L,'BSE - Other Index Options'!$C:$C,$A248,'BSE - Other Index Options'!$B:$B,E$147,'BSE - Other Index Options'!$H:$H,"Monthly*"))</f>
        <v/>
      </c>
      <c r="F248" s="26" t="str">
        <f>IF(SUMIFS('BSE - SENSEX Index Options'!$L:$L,'BSE - SENSEX Index Options'!$C:$C,$A248,'BSE - SENSEX Index Options'!$B:$B,F$147,'BSE - SENSEX Index Options'!$H:$H,"Monthly*")+SUMIFS('BSE - Other Index Options'!$L:$L,'BSE - Other Index Options'!$C:$C,$A248,'BSE - Other Index Options'!$B:$B,F$147,'BSE - Other Index Options'!$H:$H,"Monthly*")=0,"",SUMIFS('BSE - SENSEX Index Options'!$L:$L,'BSE - SENSEX Index Options'!$C:$C,$A248,'BSE - SENSEX Index Options'!$B:$B,F$147,'BSE - SENSEX Index Options'!$H:$H,"Monthly*")+SUMIFS('BSE - Other Index Options'!$L:$L,'BSE - Other Index Options'!$C:$C,$A248,'BSE - Other Index Options'!$B:$B,F$147,'BSE - Other Index Options'!$H:$H,"Monthly*"))</f>
        <v/>
      </c>
      <c r="G248" s="26" t="str">
        <f>IF(SUMIFS('BSE - SENSEX Index Options'!$L:$L,'BSE - SENSEX Index Options'!$C:$C,$A248,'BSE - SENSEX Index Options'!$B:$B,G$147,'BSE - SENSEX Index Options'!$H:$H,"Monthly*")+SUMIFS('BSE - Other Index Options'!$L:$L,'BSE - Other Index Options'!$C:$C,$A248,'BSE - Other Index Options'!$B:$B,G$147,'BSE - Other Index Options'!$H:$H,"Monthly*")=0,"",SUMIFS('BSE - SENSEX Index Options'!$L:$L,'BSE - SENSEX Index Options'!$C:$C,$A248,'BSE - SENSEX Index Options'!$B:$B,G$147,'BSE - SENSEX Index Options'!$H:$H,"Monthly*")+SUMIFS('BSE - Other Index Options'!$L:$L,'BSE - Other Index Options'!$C:$C,$A248,'BSE - Other Index Options'!$B:$B,G$147,'BSE - Other Index Options'!$H:$H,"Monthly*"))</f>
        <v/>
      </c>
      <c r="H248" s="26" t="str">
        <f t="shared" si="9"/>
        <v/>
      </c>
    </row>
    <row r="249" spans="1:8" hidden="1" outlineLevel="1">
      <c r="A249" t="s">
        <v>127</v>
      </c>
      <c r="B249" s="26" t="str">
        <f>IF(SUMIFS('BSE - SENSEX Index Options'!$L:$L,'BSE - SENSEX Index Options'!$C:$C,$A249,'BSE - SENSEX Index Options'!$B:$B,B$147,'BSE - SENSEX Index Options'!$H:$H,"Monthly*")+SUMIFS('BSE - Other Index Options'!$L:$L,'BSE - Other Index Options'!$C:$C,$A249,'BSE - Other Index Options'!$B:$B,B$147,'BSE - Other Index Options'!$H:$H,"Monthly*")=0,"",SUMIFS('BSE - SENSEX Index Options'!$L:$L,'BSE - SENSEX Index Options'!$C:$C,$A249,'BSE - SENSEX Index Options'!$B:$B,B$147,'BSE - SENSEX Index Options'!$H:$H,"Monthly*")+SUMIFS('BSE - Other Index Options'!$L:$L,'BSE - Other Index Options'!$C:$C,$A249,'BSE - Other Index Options'!$B:$B,B$147,'BSE - Other Index Options'!$H:$H,"Monthly*"))</f>
        <v/>
      </c>
      <c r="C249" s="26" t="str">
        <f>IF(SUMIFS('BSE - SENSEX Index Options'!$L:$L,'BSE - SENSEX Index Options'!$C:$C,$A249,'BSE - SENSEX Index Options'!$B:$B,C$147,'BSE - SENSEX Index Options'!$H:$H,"Monthly*")+SUMIFS('BSE - Other Index Options'!$L:$L,'BSE - Other Index Options'!$C:$C,$A249,'BSE - Other Index Options'!$B:$B,C$147,'BSE - Other Index Options'!$H:$H,"Monthly*")=0,"",SUMIFS('BSE - SENSEX Index Options'!$L:$L,'BSE - SENSEX Index Options'!$C:$C,$A249,'BSE - SENSEX Index Options'!$B:$B,C$147,'BSE - SENSEX Index Options'!$H:$H,"Monthly*")+SUMIFS('BSE - Other Index Options'!$L:$L,'BSE - Other Index Options'!$C:$C,$A249,'BSE - Other Index Options'!$B:$B,C$147,'BSE - Other Index Options'!$H:$H,"Monthly*"))</f>
        <v/>
      </c>
      <c r="D249" s="26" t="str">
        <f>IF(SUMIFS('BSE - SENSEX Index Options'!$L:$L,'BSE - SENSEX Index Options'!$C:$C,$A249,'BSE - SENSEX Index Options'!$B:$B,D$147,'BSE - SENSEX Index Options'!$H:$H,"Monthly*")+SUMIFS('BSE - Other Index Options'!$L:$L,'BSE - Other Index Options'!$C:$C,$A249,'BSE - Other Index Options'!$B:$B,D$147,'BSE - Other Index Options'!$H:$H,"Monthly*")=0,"",SUMIFS('BSE - SENSEX Index Options'!$L:$L,'BSE - SENSEX Index Options'!$C:$C,$A249,'BSE - SENSEX Index Options'!$B:$B,D$147,'BSE - SENSEX Index Options'!$H:$H,"Monthly*")+SUMIFS('BSE - Other Index Options'!$L:$L,'BSE - Other Index Options'!$C:$C,$A249,'BSE - Other Index Options'!$B:$B,D$147,'BSE - Other Index Options'!$H:$H,"Monthly*"))</f>
        <v/>
      </c>
      <c r="E249" s="26" t="str">
        <f>IF(SUMIFS('BSE - SENSEX Index Options'!$L:$L,'BSE - SENSEX Index Options'!$C:$C,$A249,'BSE - SENSEX Index Options'!$B:$B,E$147,'BSE - SENSEX Index Options'!$H:$H,"Monthly*")+SUMIFS('BSE - Other Index Options'!$L:$L,'BSE - Other Index Options'!$C:$C,$A249,'BSE - Other Index Options'!$B:$B,E$147,'BSE - Other Index Options'!$H:$H,"Monthly*")=0,"",SUMIFS('BSE - SENSEX Index Options'!$L:$L,'BSE - SENSEX Index Options'!$C:$C,$A249,'BSE - SENSEX Index Options'!$B:$B,E$147,'BSE - SENSEX Index Options'!$H:$H,"Monthly*")+SUMIFS('BSE - Other Index Options'!$L:$L,'BSE - Other Index Options'!$C:$C,$A249,'BSE - Other Index Options'!$B:$B,E$147,'BSE - Other Index Options'!$H:$H,"Monthly*"))</f>
        <v/>
      </c>
      <c r="F249" s="26" t="str">
        <f>IF(SUMIFS('BSE - SENSEX Index Options'!$L:$L,'BSE - SENSEX Index Options'!$C:$C,$A249,'BSE - SENSEX Index Options'!$B:$B,F$147,'BSE - SENSEX Index Options'!$H:$H,"Monthly*")+SUMIFS('BSE - Other Index Options'!$L:$L,'BSE - Other Index Options'!$C:$C,$A249,'BSE - Other Index Options'!$B:$B,F$147,'BSE - Other Index Options'!$H:$H,"Monthly*")=0,"",SUMIFS('BSE - SENSEX Index Options'!$L:$L,'BSE - SENSEX Index Options'!$C:$C,$A249,'BSE - SENSEX Index Options'!$B:$B,F$147,'BSE - SENSEX Index Options'!$H:$H,"Monthly*")+SUMIFS('BSE - Other Index Options'!$L:$L,'BSE - Other Index Options'!$C:$C,$A249,'BSE - Other Index Options'!$B:$B,F$147,'BSE - Other Index Options'!$H:$H,"Monthly*"))</f>
        <v/>
      </c>
      <c r="G249" s="26" t="str">
        <f>IF(SUMIFS('BSE - SENSEX Index Options'!$L:$L,'BSE - SENSEX Index Options'!$C:$C,$A249,'BSE - SENSEX Index Options'!$B:$B,G$147,'BSE - SENSEX Index Options'!$H:$H,"Monthly*")+SUMIFS('BSE - Other Index Options'!$L:$L,'BSE - Other Index Options'!$C:$C,$A249,'BSE - Other Index Options'!$B:$B,G$147,'BSE - Other Index Options'!$H:$H,"Monthly*")=0,"",SUMIFS('BSE - SENSEX Index Options'!$L:$L,'BSE - SENSEX Index Options'!$C:$C,$A249,'BSE - SENSEX Index Options'!$B:$B,G$147,'BSE - SENSEX Index Options'!$H:$H,"Monthly*")+SUMIFS('BSE - Other Index Options'!$L:$L,'BSE - Other Index Options'!$C:$C,$A249,'BSE - Other Index Options'!$B:$B,G$147,'BSE - Other Index Options'!$H:$H,"Monthly*"))</f>
        <v/>
      </c>
      <c r="H249" s="26" t="str">
        <f t="shared" si="9"/>
        <v/>
      </c>
    </row>
    <row r="250" spans="1:8" hidden="1" outlineLevel="1">
      <c r="A250" t="s">
        <v>128</v>
      </c>
      <c r="B250" s="26" t="str">
        <f>IF(SUMIFS('BSE - SENSEX Index Options'!$L:$L,'BSE - SENSEX Index Options'!$C:$C,$A250,'BSE - SENSEX Index Options'!$B:$B,B$147,'BSE - SENSEX Index Options'!$H:$H,"Monthly*")+SUMIFS('BSE - Other Index Options'!$L:$L,'BSE - Other Index Options'!$C:$C,$A250,'BSE - Other Index Options'!$B:$B,B$147,'BSE - Other Index Options'!$H:$H,"Monthly*")=0,"",SUMIFS('BSE - SENSEX Index Options'!$L:$L,'BSE - SENSEX Index Options'!$C:$C,$A250,'BSE - SENSEX Index Options'!$B:$B,B$147,'BSE - SENSEX Index Options'!$H:$H,"Monthly*")+SUMIFS('BSE - Other Index Options'!$L:$L,'BSE - Other Index Options'!$C:$C,$A250,'BSE - Other Index Options'!$B:$B,B$147,'BSE - Other Index Options'!$H:$H,"Monthly*"))</f>
        <v/>
      </c>
      <c r="C250" s="26" t="str">
        <f>IF(SUMIFS('BSE - SENSEX Index Options'!$L:$L,'BSE - SENSEX Index Options'!$C:$C,$A250,'BSE - SENSEX Index Options'!$B:$B,C$147,'BSE - SENSEX Index Options'!$H:$H,"Monthly*")+SUMIFS('BSE - Other Index Options'!$L:$L,'BSE - Other Index Options'!$C:$C,$A250,'BSE - Other Index Options'!$B:$B,C$147,'BSE - Other Index Options'!$H:$H,"Monthly*")=0,"",SUMIFS('BSE - SENSEX Index Options'!$L:$L,'BSE - SENSEX Index Options'!$C:$C,$A250,'BSE - SENSEX Index Options'!$B:$B,C$147,'BSE - SENSEX Index Options'!$H:$H,"Monthly*")+SUMIFS('BSE - Other Index Options'!$L:$L,'BSE - Other Index Options'!$C:$C,$A250,'BSE - Other Index Options'!$B:$B,C$147,'BSE - Other Index Options'!$H:$H,"Monthly*"))</f>
        <v/>
      </c>
      <c r="D250" s="26" t="str">
        <f>IF(SUMIFS('BSE - SENSEX Index Options'!$L:$L,'BSE - SENSEX Index Options'!$C:$C,$A250,'BSE - SENSEX Index Options'!$B:$B,D$147,'BSE - SENSEX Index Options'!$H:$H,"Monthly*")+SUMIFS('BSE - Other Index Options'!$L:$L,'BSE - Other Index Options'!$C:$C,$A250,'BSE - Other Index Options'!$B:$B,D$147,'BSE - Other Index Options'!$H:$H,"Monthly*")=0,"",SUMIFS('BSE - SENSEX Index Options'!$L:$L,'BSE - SENSEX Index Options'!$C:$C,$A250,'BSE - SENSEX Index Options'!$B:$B,D$147,'BSE - SENSEX Index Options'!$H:$H,"Monthly*")+SUMIFS('BSE - Other Index Options'!$L:$L,'BSE - Other Index Options'!$C:$C,$A250,'BSE - Other Index Options'!$B:$B,D$147,'BSE - Other Index Options'!$H:$H,"Monthly*"))</f>
        <v/>
      </c>
      <c r="E250" s="26" t="str">
        <f>IF(SUMIFS('BSE - SENSEX Index Options'!$L:$L,'BSE - SENSEX Index Options'!$C:$C,$A250,'BSE - SENSEX Index Options'!$B:$B,E$147,'BSE - SENSEX Index Options'!$H:$H,"Monthly*")+SUMIFS('BSE - Other Index Options'!$L:$L,'BSE - Other Index Options'!$C:$C,$A250,'BSE - Other Index Options'!$B:$B,E$147,'BSE - Other Index Options'!$H:$H,"Monthly*")=0,"",SUMIFS('BSE - SENSEX Index Options'!$L:$L,'BSE - SENSEX Index Options'!$C:$C,$A250,'BSE - SENSEX Index Options'!$B:$B,E$147,'BSE - SENSEX Index Options'!$H:$H,"Monthly*")+SUMIFS('BSE - Other Index Options'!$L:$L,'BSE - Other Index Options'!$C:$C,$A250,'BSE - Other Index Options'!$B:$B,E$147,'BSE - Other Index Options'!$H:$H,"Monthly*"))</f>
        <v/>
      </c>
      <c r="F250" s="26" t="str">
        <f>IF(SUMIFS('BSE - SENSEX Index Options'!$L:$L,'BSE - SENSEX Index Options'!$C:$C,$A250,'BSE - SENSEX Index Options'!$B:$B,F$147,'BSE - SENSEX Index Options'!$H:$H,"Monthly*")+SUMIFS('BSE - Other Index Options'!$L:$L,'BSE - Other Index Options'!$C:$C,$A250,'BSE - Other Index Options'!$B:$B,F$147,'BSE - Other Index Options'!$H:$H,"Monthly*")=0,"",SUMIFS('BSE - SENSEX Index Options'!$L:$L,'BSE - SENSEX Index Options'!$C:$C,$A250,'BSE - SENSEX Index Options'!$B:$B,F$147,'BSE - SENSEX Index Options'!$H:$H,"Monthly*")+SUMIFS('BSE - Other Index Options'!$L:$L,'BSE - Other Index Options'!$C:$C,$A250,'BSE - Other Index Options'!$B:$B,F$147,'BSE - Other Index Options'!$H:$H,"Monthly*"))</f>
        <v/>
      </c>
      <c r="G250" s="26" t="str">
        <f>IF(SUMIFS('BSE - SENSEX Index Options'!$L:$L,'BSE - SENSEX Index Options'!$C:$C,$A250,'BSE - SENSEX Index Options'!$B:$B,G$147,'BSE - SENSEX Index Options'!$H:$H,"Monthly*")+SUMIFS('BSE - Other Index Options'!$L:$L,'BSE - Other Index Options'!$C:$C,$A250,'BSE - Other Index Options'!$B:$B,G$147,'BSE - Other Index Options'!$H:$H,"Monthly*")=0,"",SUMIFS('BSE - SENSEX Index Options'!$L:$L,'BSE - SENSEX Index Options'!$C:$C,$A250,'BSE - SENSEX Index Options'!$B:$B,G$147,'BSE - SENSEX Index Options'!$H:$H,"Monthly*")+SUMIFS('BSE - Other Index Options'!$L:$L,'BSE - Other Index Options'!$C:$C,$A250,'BSE - Other Index Options'!$B:$B,G$147,'BSE - Other Index Options'!$H:$H,"Monthly*"))</f>
        <v/>
      </c>
      <c r="H250" s="26" t="str">
        <f t="shared" si="9"/>
        <v/>
      </c>
    </row>
    <row r="251" spans="1:8" hidden="1" outlineLevel="1">
      <c r="A251" t="s">
        <v>129</v>
      </c>
      <c r="B251" s="26" t="str">
        <f>IF(SUMIFS('BSE - SENSEX Index Options'!$L:$L,'BSE - SENSEX Index Options'!$C:$C,$A251,'BSE - SENSEX Index Options'!$B:$B,B$147,'BSE - SENSEX Index Options'!$H:$H,"Monthly*")+SUMIFS('BSE - Other Index Options'!$L:$L,'BSE - Other Index Options'!$C:$C,$A251,'BSE - Other Index Options'!$B:$B,B$147,'BSE - Other Index Options'!$H:$H,"Monthly*")=0,"",SUMIFS('BSE - SENSEX Index Options'!$L:$L,'BSE - SENSEX Index Options'!$C:$C,$A251,'BSE - SENSEX Index Options'!$B:$B,B$147,'BSE - SENSEX Index Options'!$H:$H,"Monthly*")+SUMIFS('BSE - Other Index Options'!$L:$L,'BSE - Other Index Options'!$C:$C,$A251,'BSE - Other Index Options'!$B:$B,B$147,'BSE - Other Index Options'!$H:$H,"Monthly*"))</f>
        <v/>
      </c>
      <c r="C251" s="26" t="str">
        <f>IF(SUMIFS('BSE - SENSEX Index Options'!$L:$L,'BSE - SENSEX Index Options'!$C:$C,$A251,'BSE - SENSEX Index Options'!$B:$B,C$147,'BSE - SENSEX Index Options'!$H:$H,"Monthly*")+SUMIFS('BSE - Other Index Options'!$L:$L,'BSE - Other Index Options'!$C:$C,$A251,'BSE - Other Index Options'!$B:$B,C$147,'BSE - Other Index Options'!$H:$H,"Monthly*")=0,"",SUMIFS('BSE - SENSEX Index Options'!$L:$L,'BSE - SENSEX Index Options'!$C:$C,$A251,'BSE - SENSEX Index Options'!$B:$B,C$147,'BSE - SENSEX Index Options'!$H:$H,"Monthly*")+SUMIFS('BSE - Other Index Options'!$L:$L,'BSE - Other Index Options'!$C:$C,$A251,'BSE - Other Index Options'!$B:$B,C$147,'BSE - Other Index Options'!$H:$H,"Monthly*"))</f>
        <v/>
      </c>
      <c r="D251" s="26" t="str">
        <f>IF(SUMIFS('BSE - SENSEX Index Options'!$L:$L,'BSE - SENSEX Index Options'!$C:$C,$A251,'BSE - SENSEX Index Options'!$B:$B,D$147,'BSE - SENSEX Index Options'!$H:$H,"Monthly*")+SUMIFS('BSE - Other Index Options'!$L:$L,'BSE - Other Index Options'!$C:$C,$A251,'BSE - Other Index Options'!$B:$B,D$147,'BSE - Other Index Options'!$H:$H,"Monthly*")=0,"",SUMIFS('BSE - SENSEX Index Options'!$L:$L,'BSE - SENSEX Index Options'!$C:$C,$A251,'BSE - SENSEX Index Options'!$B:$B,D$147,'BSE - SENSEX Index Options'!$H:$H,"Monthly*")+SUMIFS('BSE - Other Index Options'!$L:$L,'BSE - Other Index Options'!$C:$C,$A251,'BSE - Other Index Options'!$B:$B,D$147,'BSE - Other Index Options'!$H:$H,"Monthly*"))</f>
        <v/>
      </c>
      <c r="E251" s="26" t="str">
        <f>IF(SUMIFS('BSE - SENSEX Index Options'!$L:$L,'BSE - SENSEX Index Options'!$C:$C,$A251,'BSE - SENSEX Index Options'!$B:$B,E$147,'BSE - SENSEX Index Options'!$H:$H,"Monthly*")+SUMIFS('BSE - Other Index Options'!$L:$L,'BSE - Other Index Options'!$C:$C,$A251,'BSE - Other Index Options'!$B:$B,E$147,'BSE - Other Index Options'!$H:$H,"Monthly*")=0,"",SUMIFS('BSE - SENSEX Index Options'!$L:$L,'BSE - SENSEX Index Options'!$C:$C,$A251,'BSE - SENSEX Index Options'!$B:$B,E$147,'BSE - SENSEX Index Options'!$H:$H,"Monthly*")+SUMIFS('BSE - Other Index Options'!$L:$L,'BSE - Other Index Options'!$C:$C,$A251,'BSE - Other Index Options'!$B:$B,E$147,'BSE - Other Index Options'!$H:$H,"Monthly*"))</f>
        <v/>
      </c>
      <c r="F251" s="26" t="str">
        <f>IF(SUMIFS('BSE - SENSEX Index Options'!$L:$L,'BSE - SENSEX Index Options'!$C:$C,$A251,'BSE - SENSEX Index Options'!$B:$B,F$147,'BSE - SENSEX Index Options'!$H:$H,"Monthly*")+SUMIFS('BSE - Other Index Options'!$L:$L,'BSE - Other Index Options'!$C:$C,$A251,'BSE - Other Index Options'!$B:$B,F$147,'BSE - Other Index Options'!$H:$H,"Monthly*")=0,"",SUMIFS('BSE - SENSEX Index Options'!$L:$L,'BSE - SENSEX Index Options'!$C:$C,$A251,'BSE - SENSEX Index Options'!$B:$B,F$147,'BSE - SENSEX Index Options'!$H:$H,"Monthly*")+SUMIFS('BSE - Other Index Options'!$L:$L,'BSE - Other Index Options'!$C:$C,$A251,'BSE - Other Index Options'!$B:$B,F$147,'BSE - Other Index Options'!$H:$H,"Monthly*"))</f>
        <v/>
      </c>
      <c r="G251" s="26" t="str">
        <f>IF(SUMIFS('BSE - SENSEX Index Options'!$L:$L,'BSE - SENSEX Index Options'!$C:$C,$A251,'BSE - SENSEX Index Options'!$B:$B,G$147,'BSE - SENSEX Index Options'!$H:$H,"Monthly*")+SUMIFS('BSE - Other Index Options'!$L:$L,'BSE - Other Index Options'!$C:$C,$A251,'BSE - Other Index Options'!$B:$B,G$147,'BSE - Other Index Options'!$H:$H,"Monthly*")=0,"",SUMIFS('BSE - SENSEX Index Options'!$L:$L,'BSE - SENSEX Index Options'!$C:$C,$A251,'BSE - SENSEX Index Options'!$B:$B,G$147,'BSE - SENSEX Index Options'!$H:$H,"Monthly*")+SUMIFS('BSE - Other Index Options'!$L:$L,'BSE - Other Index Options'!$C:$C,$A251,'BSE - Other Index Options'!$B:$B,G$147,'BSE - Other Index Options'!$H:$H,"Monthly*"))</f>
        <v/>
      </c>
      <c r="H251" s="26" t="str">
        <f t="shared" si="9"/>
        <v/>
      </c>
    </row>
    <row r="252" spans="1:8" hidden="1" outlineLevel="1">
      <c r="A252" t="s">
        <v>130</v>
      </c>
      <c r="B252" s="26" t="str">
        <f>IF(SUMIFS('BSE - SENSEX Index Options'!$L:$L,'BSE - SENSEX Index Options'!$C:$C,$A252,'BSE - SENSEX Index Options'!$B:$B,B$147,'BSE - SENSEX Index Options'!$H:$H,"Monthly*")+SUMIFS('BSE - Other Index Options'!$L:$L,'BSE - Other Index Options'!$C:$C,$A252,'BSE - Other Index Options'!$B:$B,B$147,'BSE - Other Index Options'!$H:$H,"Monthly*")=0,"",SUMIFS('BSE - SENSEX Index Options'!$L:$L,'BSE - SENSEX Index Options'!$C:$C,$A252,'BSE - SENSEX Index Options'!$B:$B,B$147,'BSE - SENSEX Index Options'!$H:$H,"Monthly*")+SUMIFS('BSE - Other Index Options'!$L:$L,'BSE - Other Index Options'!$C:$C,$A252,'BSE - Other Index Options'!$B:$B,B$147,'BSE - Other Index Options'!$H:$H,"Monthly*"))</f>
        <v/>
      </c>
      <c r="C252" s="26" t="str">
        <f>IF(SUMIFS('BSE - SENSEX Index Options'!$L:$L,'BSE - SENSEX Index Options'!$C:$C,$A252,'BSE - SENSEX Index Options'!$B:$B,C$147,'BSE - SENSEX Index Options'!$H:$H,"Monthly*")+SUMIFS('BSE - Other Index Options'!$L:$L,'BSE - Other Index Options'!$C:$C,$A252,'BSE - Other Index Options'!$B:$B,C$147,'BSE - Other Index Options'!$H:$H,"Monthly*")=0,"",SUMIFS('BSE - SENSEX Index Options'!$L:$L,'BSE - SENSEX Index Options'!$C:$C,$A252,'BSE - SENSEX Index Options'!$B:$B,C$147,'BSE - SENSEX Index Options'!$H:$H,"Monthly*")+SUMIFS('BSE - Other Index Options'!$L:$L,'BSE - Other Index Options'!$C:$C,$A252,'BSE - Other Index Options'!$B:$B,C$147,'BSE - Other Index Options'!$H:$H,"Monthly*"))</f>
        <v/>
      </c>
      <c r="D252" s="26" t="str">
        <f>IF(SUMIFS('BSE - SENSEX Index Options'!$L:$L,'BSE - SENSEX Index Options'!$C:$C,$A252,'BSE - SENSEX Index Options'!$B:$B,D$147,'BSE - SENSEX Index Options'!$H:$H,"Monthly*")+SUMIFS('BSE - Other Index Options'!$L:$L,'BSE - Other Index Options'!$C:$C,$A252,'BSE - Other Index Options'!$B:$B,D$147,'BSE - Other Index Options'!$H:$H,"Monthly*")=0,"",SUMIFS('BSE - SENSEX Index Options'!$L:$L,'BSE - SENSEX Index Options'!$C:$C,$A252,'BSE - SENSEX Index Options'!$B:$B,D$147,'BSE - SENSEX Index Options'!$H:$H,"Monthly*")+SUMIFS('BSE - Other Index Options'!$L:$L,'BSE - Other Index Options'!$C:$C,$A252,'BSE - Other Index Options'!$B:$B,D$147,'BSE - Other Index Options'!$H:$H,"Monthly*"))</f>
        <v/>
      </c>
      <c r="E252" s="26" t="str">
        <f>IF(SUMIFS('BSE - SENSEX Index Options'!$L:$L,'BSE - SENSEX Index Options'!$C:$C,$A252,'BSE - SENSEX Index Options'!$B:$B,E$147,'BSE - SENSEX Index Options'!$H:$H,"Monthly*")+SUMIFS('BSE - Other Index Options'!$L:$L,'BSE - Other Index Options'!$C:$C,$A252,'BSE - Other Index Options'!$B:$B,E$147,'BSE - Other Index Options'!$H:$H,"Monthly*")=0,"",SUMIFS('BSE - SENSEX Index Options'!$L:$L,'BSE - SENSEX Index Options'!$C:$C,$A252,'BSE - SENSEX Index Options'!$B:$B,E$147,'BSE - SENSEX Index Options'!$H:$H,"Monthly*")+SUMIFS('BSE - Other Index Options'!$L:$L,'BSE - Other Index Options'!$C:$C,$A252,'BSE - Other Index Options'!$B:$B,E$147,'BSE - Other Index Options'!$H:$H,"Monthly*"))</f>
        <v/>
      </c>
      <c r="F252" s="26" t="str">
        <f>IF(SUMIFS('BSE - SENSEX Index Options'!$L:$L,'BSE - SENSEX Index Options'!$C:$C,$A252,'BSE - SENSEX Index Options'!$B:$B,F$147,'BSE - SENSEX Index Options'!$H:$H,"Monthly*")+SUMIFS('BSE - Other Index Options'!$L:$L,'BSE - Other Index Options'!$C:$C,$A252,'BSE - Other Index Options'!$B:$B,F$147,'BSE - Other Index Options'!$H:$H,"Monthly*")=0,"",SUMIFS('BSE - SENSEX Index Options'!$L:$L,'BSE - SENSEX Index Options'!$C:$C,$A252,'BSE - SENSEX Index Options'!$B:$B,F$147,'BSE - SENSEX Index Options'!$H:$H,"Monthly*")+SUMIFS('BSE - Other Index Options'!$L:$L,'BSE - Other Index Options'!$C:$C,$A252,'BSE - Other Index Options'!$B:$B,F$147,'BSE - Other Index Options'!$H:$H,"Monthly*"))</f>
        <v/>
      </c>
      <c r="G252" s="26" t="str">
        <f>IF(SUMIFS('BSE - SENSEX Index Options'!$L:$L,'BSE - SENSEX Index Options'!$C:$C,$A252,'BSE - SENSEX Index Options'!$B:$B,G$147,'BSE - SENSEX Index Options'!$H:$H,"Monthly*")+SUMIFS('BSE - Other Index Options'!$L:$L,'BSE - Other Index Options'!$C:$C,$A252,'BSE - Other Index Options'!$B:$B,G$147,'BSE - Other Index Options'!$H:$H,"Monthly*")=0,"",SUMIFS('BSE - SENSEX Index Options'!$L:$L,'BSE - SENSEX Index Options'!$C:$C,$A252,'BSE - SENSEX Index Options'!$B:$B,G$147,'BSE - SENSEX Index Options'!$H:$H,"Monthly*")+SUMIFS('BSE - Other Index Options'!$L:$L,'BSE - Other Index Options'!$C:$C,$A252,'BSE - Other Index Options'!$B:$B,G$147,'BSE - Other Index Options'!$H:$H,"Monthly*"))</f>
        <v/>
      </c>
      <c r="H252" s="26" t="str">
        <f t="shared" si="9"/>
        <v/>
      </c>
    </row>
    <row r="253" spans="1:8" hidden="1" outlineLevel="1">
      <c r="A253" t="s">
        <v>131</v>
      </c>
      <c r="B253" s="26" t="str">
        <f>IF(SUMIFS('BSE - SENSEX Index Options'!$L:$L,'BSE - SENSEX Index Options'!$C:$C,$A253,'BSE - SENSEX Index Options'!$B:$B,B$147,'BSE - SENSEX Index Options'!$H:$H,"Monthly*")+SUMIFS('BSE - Other Index Options'!$L:$L,'BSE - Other Index Options'!$C:$C,$A253,'BSE - Other Index Options'!$B:$B,B$147,'BSE - Other Index Options'!$H:$H,"Monthly*")=0,"",SUMIFS('BSE - SENSEX Index Options'!$L:$L,'BSE - SENSEX Index Options'!$C:$C,$A253,'BSE - SENSEX Index Options'!$B:$B,B$147,'BSE - SENSEX Index Options'!$H:$H,"Monthly*")+SUMIFS('BSE - Other Index Options'!$L:$L,'BSE - Other Index Options'!$C:$C,$A253,'BSE - Other Index Options'!$B:$B,B$147,'BSE - Other Index Options'!$H:$H,"Monthly*"))</f>
        <v/>
      </c>
      <c r="C253" s="26" t="str">
        <f>IF(SUMIFS('BSE - SENSEX Index Options'!$L:$L,'BSE - SENSEX Index Options'!$C:$C,$A253,'BSE - SENSEX Index Options'!$B:$B,C$147,'BSE - SENSEX Index Options'!$H:$H,"Monthly*")+SUMIFS('BSE - Other Index Options'!$L:$L,'BSE - Other Index Options'!$C:$C,$A253,'BSE - Other Index Options'!$B:$B,C$147,'BSE - Other Index Options'!$H:$H,"Monthly*")=0,"",SUMIFS('BSE - SENSEX Index Options'!$L:$L,'BSE - SENSEX Index Options'!$C:$C,$A253,'BSE - SENSEX Index Options'!$B:$B,C$147,'BSE - SENSEX Index Options'!$H:$H,"Monthly*")+SUMIFS('BSE - Other Index Options'!$L:$L,'BSE - Other Index Options'!$C:$C,$A253,'BSE - Other Index Options'!$B:$B,C$147,'BSE - Other Index Options'!$H:$H,"Monthly*"))</f>
        <v/>
      </c>
      <c r="D253" s="26" t="str">
        <f>IF(SUMIFS('BSE - SENSEX Index Options'!$L:$L,'BSE - SENSEX Index Options'!$C:$C,$A253,'BSE - SENSEX Index Options'!$B:$B,D$147,'BSE - SENSEX Index Options'!$H:$H,"Monthly*")+SUMIFS('BSE - Other Index Options'!$L:$L,'BSE - Other Index Options'!$C:$C,$A253,'BSE - Other Index Options'!$B:$B,D$147,'BSE - Other Index Options'!$H:$H,"Monthly*")=0,"",SUMIFS('BSE - SENSEX Index Options'!$L:$L,'BSE - SENSEX Index Options'!$C:$C,$A253,'BSE - SENSEX Index Options'!$B:$B,D$147,'BSE - SENSEX Index Options'!$H:$H,"Monthly*")+SUMIFS('BSE - Other Index Options'!$L:$L,'BSE - Other Index Options'!$C:$C,$A253,'BSE - Other Index Options'!$B:$B,D$147,'BSE - Other Index Options'!$H:$H,"Monthly*"))</f>
        <v/>
      </c>
      <c r="E253" s="26" t="str">
        <f>IF(SUMIFS('BSE - SENSEX Index Options'!$L:$L,'BSE - SENSEX Index Options'!$C:$C,$A253,'BSE - SENSEX Index Options'!$B:$B,E$147,'BSE - SENSEX Index Options'!$H:$H,"Monthly*")+SUMIFS('BSE - Other Index Options'!$L:$L,'BSE - Other Index Options'!$C:$C,$A253,'BSE - Other Index Options'!$B:$B,E$147,'BSE - Other Index Options'!$H:$H,"Monthly*")=0,"",SUMIFS('BSE - SENSEX Index Options'!$L:$L,'BSE - SENSEX Index Options'!$C:$C,$A253,'BSE - SENSEX Index Options'!$B:$B,E$147,'BSE - SENSEX Index Options'!$H:$H,"Monthly*")+SUMIFS('BSE - Other Index Options'!$L:$L,'BSE - Other Index Options'!$C:$C,$A253,'BSE - Other Index Options'!$B:$B,E$147,'BSE - Other Index Options'!$H:$H,"Monthly*"))</f>
        <v/>
      </c>
      <c r="F253" s="26" t="str">
        <f>IF(SUMIFS('BSE - SENSEX Index Options'!$L:$L,'BSE - SENSEX Index Options'!$C:$C,$A253,'BSE - SENSEX Index Options'!$B:$B,F$147,'BSE - SENSEX Index Options'!$H:$H,"Monthly*")+SUMIFS('BSE - Other Index Options'!$L:$L,'BSE - Other Index Options'!$C:$C,$A253,'BSE - Other Index Options'!$B:$B,F$147,'BSE - Other Index Options'!$H:$H,"Monthly*")=0,"",SUMIFS('BSE - SENSEX Index Options'!$L:$L,'BSE - SENSEX Index Options'!$C:$C,$A253,'BSE - SENSEX Index Options'!$B:$B,F$147,'BSE - SENSEX Index Options'!$H:$H,"Monthly*")+SUMIFS('BSE - Other Index Options'!$L:$L,'BSE - Other Index Options'!$C:$C,$A253,'BSE - Other Index Options'!$B:$B,F$147,'BSE - Other Index Options'!$H:$H,"Monthly*"))</f>
        <v/>
      </c>
      <c r="G253" s="26" t="str">
        <f>IF(SUMIFS('BSE - SENSEX Index Options'!$L:$L,'BSE - SENSEX Index Options'!$C:$C,$A253,'BSE - SENSEX Index Options'!$B:$B,G$147,'BSE - SENSEX Index Options'!$H:$H,"Monthly*")+SUMIFS('BSE - Other Index Options'!$L:$L,'BSE - Other Index Options'!$C:$C,$A253,'BSE - Other Index Options'!$B:$B,G$147,'BSE - Other Index Options'!$H:$H,"Monthly*")=0,"",SUMIFS('BSE - SENSEX Index Options'!$L:$L,'BSE - SENSEX Index Options'!$C:$C,$A253,'BSE - SENSEX Index Options'!$B:$B,G$147,'BSE - SENSEX Index Options'!$H:$H,"Monthly*")+SUMIFS('BSE - Other Index Options'!$L:$L,'BSE - Other Index Options'!$C:$C,$A253,'BSE - Other Index Options'!$B:$B,G$147,'BSE - Other Index Options'!$H:$H,"Monthly*"))</f>
        <v/>
      </c>
      <c r="H253" s="26" t="str">
        <f t="shared" si="9"/>
        <v/>
      </c>
    </row>
    <row r="254" spans="1:8" hidden="1" outlineLevel="1">
      <c r="A254" t="s">
        <v>132</v>
      </c>
      <c r="B254" s="26" t="str">
        <f>IF(SUMIFS('BSE - SENSEX Index Options'!$L:$L,'BSE - SENSEX Index Options'!$C:$C,$A254,'BSE - SENSEX Index Options'!$B:$B,B$147,'BSE - SENSEX Index Options'!$H:$H,"Monthly*")+SUMIFS('BSE - Other Index Options'!$L:$L,'BSE - Other Index Options'!$C:$C,$A254,'BSE - Other Index Options'!$B:$B,B$147,'BSE - Other Index Options'!$H:$H,"Monthly*")=0,"",SUMIFS('BSE - SENSEX Index Options'!$L:$L,'BSE - SENSEX Index Options'!$C:$C,$A254,'BSE - SENSEX Index Options'!$B:$B,B$147,'BSE - SENSEX Index Options'!$H:$H,"Monthly*")+SUMIFS('BSE - Other Index Options'!$L:$L,'BSE - Other Index Options'!$C:$C,$A254,'BSE - Other Index Options'!$B:$B,B$147,'BSE - Other Index Options'!$H:$H,"Monthly*"))</f>
        <v/>
      </c>
      <c r="C254" s="26" t="str">
        <f>IF(SUMIFS('BSE - SENSEX Index Options'!$L:$L,'BSE - SENSEX Index Options'!$C:$C,$A254,'BSE - SENSEX Index Options'!$B:$B,C$147,'BSE - SENSEX Index Options'!$H:$H,"Monthly*")+SUMIFS('BSE - Other Index Options'!$L:$L,'BSE - Other Index Options'!$C:$C,$A254,'BSE - Other Index Options'!$B:$B,C$147,'BSE - Other Index Options'!$H:$H,"Monthly*")=0,"",SUMIFS('BSE - SENSEX Index Options'!$L:$L,'BSE - SENSEX Index Options'!$C:$C,$A254,'BSE - SENSEX Index Options'!$B:$B,C$147,'BSE - SENSEX Index Options'!$H:$H,"Monthly*")+SUMIFS('BSE - Other Index Options'!$L:$L,'BSE - Other Index Options'!$C:$C,$A254,'BSE - Other Index Options'!$B:$B,C$147,'BSE - Other Index Options'!$H:$H,"Monthly*"))</f>
        <v/>
      </c>
      <c r="D254" s="26" t="str">
        <f>IF(SUMIFS('BSE - SENSEX Index Options'!$L:$L,'BSE - SENSEX Index Options'!$C:$C,$A254,'BSE - SENSEX Index Options'!$B:$B,D$147,'BSE - SENSEX Index Options'!$H:$H,"Monthly*")+SUMIFS('BSE - Other Index Options'!$L:$L,'BSE - Other Index Options'!$C:$C,$A254,'BSE - Other Index Options'!$B:$B,D$147,'BSE - Other Index Options'!$H:$H,"Monthly*")=0,"",SUMIFS('BSE - SENSEX Index Options'!$L:$L,'BSE - SENSEX Index Options'!$C:$C,$A254,'BSE - SENSEX Index Options'!$B:$B,D$147,'BSE - SENSEX Index Options'!$H:$H,"Monthly*")+SUMIFS('BSE - Other Index Options'!$L:$L,'BSE - Other Index Options'!$C:$C,$A254,'BSE - Other Index Options'!$B:$B,D$147,'BSE - Other Index Options'!$H:$H,"Monthly*"))</f>
        <v/>
      </c>
      <c r="E254" s="26" t="str">
        <f>IF(SUMIFS('BSE - SENSEX Index Options'!$L:$L,'BSE - SENSEX Index Options'!$C:$C,$A254,'BSE - SENSEX Index Options'!$B:$B,E$147,'BSE - SENSEX Index Options'!$H:$H,"Monthly*")+SUMIFS('BSE - Other Index Options'!$L:$L,'BSE - Other Index Options'!$C:$C,$A254,'BSE - Other Index Options'!$B:$B,E$147,'BSE - Other Index Options'!$H:$H,"Monthly*")=0,"",SUMIFS('BSE - SENSEX Index Options'!$L:$L,'BSE - SENSEX Index Options'!$C:$C,$A254,'BSE - SENSEX Index Options'!$B:$B,E$147,'BSE - SENSEX Index Options'!$H:$H,"Monthly*")+SUMIFS('BSE - Other Index Options'!$L:$L,'BSE - Other Index Options'!$C:$C,$A254,'BSE - Other Index Options'!$B:$B,E$147,'BSE - Other Index Options'!$H:$H,"Monthly*"))</f>
        <v/>
      </c>
      <c r="F254" s="26" t="str">
        <f>IF(SUMIFS('BSE - SENSEX Index Options'!$L:$L,'BSE - SENSEX Index Options'!$C:$C,$A254,'BSE - SENSEX Index Options'!$B:$B,F$147,'BSE - SENSEX Index Options'!$H:$H,"Monthly*")+SUMIFS('BSE - Other Index Options'!$L:$L,'BSE - Other Index Options'!$C:$C,$A254,'BSE - Other Index Options'!$B:$B,F$147,'BSE - Other Index Options'!$H:$H,"Monthly*")=0,"",SUMIFS('BSE - SENSEX Index Options'!$L:$L,'BSE - SENSEX Index Options'!$C:$C,$A254,'BSE - SENSEX Index Options'!$B:$B,F$147,'BSE - SENSEX Index Options'!$H:$H,"Monthly*")+SUMIFS('BSE - Other Index Options'!$L:$L,'BSE - Other Index Options'!$C:$C,$A254,'BSE - Other Index Options'!$B:$B,F$147,'BSE - Other Index Options'!$H:$H,"Monthly*"))</f>
        <v/>
      </c>
      <c r="G254" s="26" t="str">
        <f>IF(SUMIFS('BSE - SENSEX Index Options'!$L:$L,'BSE - SENSEX Index Options'!$C:$C,$A254,'BSE - SENSEX Index Options'!$B:$B,G$147,'BSE - SENSEX Index Options'!$H:$H,"Monthly*")+SUMIFS('BSE - Other Index Options'!$L:$L,'BSE - Other Index Options'!$C:$C,$A254,'BSE - Other Index Options'!$B:$B,G$147,'BSE - Other Index Options'!$H:$H,"Monthly*")=0,"",SUMIFS('BSE - SENSEX Index Options'!$L:$L,'BSE - SENSEX Index Options'!$C:$C,$A254,'BSE - SENSEX Index Options'!$B:$B,G$147,'BSE - SENSEX Index Options'!$H:$H,"Monthly*")+SUMIFS('BSE - Other Index Options'!$L:$L,'BSE - Other Index Options'!$C:$C,$A254,'BSE - Other Index Options'!$B:$B,G$147,'BSE - Other Index Options'!$H:$H,"Monthly*"))</f>
        <v/>
      </c>
      <c r="H254" s="26" t="str">
        <f t="shared" si="9"/>
        <v/>
      </c>
    </row>
    <row r="255" spans="1:8" hidden="1" outlineLevel="1">
      <c r="A255" t="s">
        <v>133</v>
      </c>
      <c r="B255" s="26" t="str">
        <f>IF(SUMIFS('BSE - SENSEX Index Options'!$L:$L,'BSE - SENSEX Index Options'!$C:$C,$A255,'BSE - SENSEX Index Options'!$B:$B,B$147,'BSE - SENSEX Index Options'!$H:$H,"Monthly*")+SUMIFS('BSE - Other Index Options'!$L:$L,'BSE - Other Index Options'!$C:$C,$A255,'BSE - Other Index Options'!$B:$B,B$147,'BSE - Other Index Options'!$H:$H,"Monthly*")=0,"",SUMIFS('BSE - SENSEX Index Options'!$L:$L,'BSE - SENSEX Index Options'!$C:$C,$A255,'BSE - SENSEX Index Options'!$B:$B,B$147,'BSE - SENSEX Index Options'!$H:$H,"Monthly*")+SUMIFS('BSE - Other Index Options'!$L:$L,'BSE - Other Index Options'!$C:$C,$A255,'BSE - Other Index Options'!$B:$B,B$147,'BSE - Other Index Options'!$H:$H,"Monthly*"))</f>
        <v/>
      </c>
      <c r="C255" s="26" t="str">
        <f>IF(SUMIFS('BSE - SENSEX Index Options'!$L:$L,'BSE - SENSEX Index Options'!$C:$C,$A255,'BSE - SENSEX Index Options'!$B:$B,C$147,'BSE - SENSEX Index Options'!$H:$H,"Monthly*")+SUMIFS('BSE - Other Index Options'!$L:$L,'BSE - Other Index Options'!$C:$C,$A255,'BSE - Other Index Options'!$B:$B,C$147,'BSE - Other Index Options'!$H:$H,"Monthly*")=0,"",SUMIFS('BSE - SENSEX Index Options'!$L:$L,'BSE - SENSEX Index Options'!$C:$C,$A255,'BSE - SENSEX Index Options'!$B:$B,C$147,'BSE - SENSEX Index Options'!$H:$H,"Monthly*")+SUMIFS('BSE - Other Index Options'!$L:$L,'BSE - Other Index Options'!$C:$C,$A255,'BSE - Other Index Options'!$B:$B,C$147,'BSE - Other Index Options'!$H:$H,"Monthly*"))</f>
        <v/>
      </c>
      <c r="D255" s="26" t="str">
        <f>IF(SUMIFS('BSE - SENSEX Index Options'!$L:$L,'BSE - SENSEX Index Options'!$C:$C,$A255,'BSE - SENSEX Index Options'!$B:$B,D$147,'BSE - SENSEX Index Options'!$H:$H,"Monthly*")+SUMIFS('BSE - Other Index Options'!$L:$L,'BSE - Other Index Options'!$C:$C,$A255,'BSE - Other Index Options'!$B:$B,D$147,'BSE - Other Index Options'!$H:$H,"Monthly*")=0,"",SUMIFS('BSE - SENSEX Index Options'!$L:$L,'BSE - SENSEX Index Options'!$C:$C,$A255,'BSE - SENSEX Index Options'!$B:$B,D$147,'BSE - SENSEX Index Options'!$H:$H,"Monthly*")+SUMIFS('BSE - Other Index Options'!$L:$L,'BSE - Other Index Options'!$C:$C,$A255,'BSE - Other Index Options'!$B:$B,D$147,'BSE - Other Index Options'!$H:$H,"Monthly*"))</f>
        <v/>
      </c>
      <c r="E255" s="26" t="str">
        <f>IF(SUMIFS('BSE - SENSEX Index Options'!$L:$L,'BSE - SENSEX Index Options'!$C:$C,$A255,'BSE - SENSEX Index Options'!$B:$B,E$147,'BSE - SENSEX Index Options'!$H:$H,"Monthly*")+SUMIFS('BSE - Other Index Options'!$L:$L,'BSE - Other Index Options'!$C:$C,$A255,'BSE - Other Index Options'!$B:$B,E$147,'BSE - Other Index Options'!$H:$H,"Monthly*")=0,"",SUMIFS('BSE - SENSEX Index Options'!$L:$L,'BSE - SENSEX Index Options'!$C:$C,$A255,'BSE - SENSEX Index Options'!$B:$B,E$147,'BSE - SENSEX Index Options'!$H:$H,"Monthly*")+SUMIFS('BSE - Other Index Options'!$L:$L,'BSE - Other Index Options'!$C:$C,$A255,'BSE - Other Index Options'!$B:$B,E$147,'BSE - Other Index Options'!$H:$H,"Monthly*"))</f>
        <v/>
      </c>
      <c r="F255" s="26" t="str">
        <f>IF(SUMIFS('BSE - SENSEX Index Options'!$L:$L,'BSE - SENSEX Index Options'!$C:$C,$A255,'BSE - SENSEX Index Options'!$B:$B,F$147,'BSE - SENSEX Index Options'!$H:$H,"Monthly*")+SUMIFS('BSE - Other Index Options'!$L:$L,'BSE - Other Index Options'!$C:$C,$A255,'BSE - Other Index Options'!$B:$B,F$147,'BSE - Other Index Options'!$H:$H,"Monthly*")=0,"",SUMIFS('BSE - SENSEX Index Options'!$L:$L,'BSE - SENSEX Index Options'!$C:$C,$A255,'BSE - SENSEX Index Options'!$B:$B,F$147,'BSE - SENSEX Index Options'!$H:$H,"Monthly*")+SUMIFS('BSE - Other Index Options'!$L:$L,'BSE - Other Index Options'!$C:$C,$A255,'BSE - Other Index Options'!$B:$B,F$147,'BSE - Other Index Options'!$H:$H,"Monthly*"))</f>
        <v/>
      </c>
      <c r="G255" s="26" t="str">
        <f>IF(SUMIFS('BSE - SENSEX Index Options'!$L:$L,'BSE - SENSEX Index Options'!$C:$C,$A255,'BSE - SENSEX Index Options'!$B:$B,G$147,'BSE - SENSEX Index Options'!$H:$H,"Monthly*")+SUMIFS('BSE - Other Index Options'!$L:$L,'BSE - Other Index Options'!$C:$C,$A255,'BSE - Other Index Options'!$B:$B,G$147,'BSE - Other Index Options'!$H:$H,"Monthly*")=0,"",SUMIFS('BSE - SENSEX Index Options'!$L:$L,'BSE - SENSEX Index Options'!$C:$C,$A255,'BSE - SENSEX Index Options'!$B:$B,G$147,'BSE - SENSEX Index Options'!$H:$H,"Monthly*")+SUMIFS('BSE - Other Index Options'!$L:$L,'BSE - Other Index Options'!$C:$C,$A255,'BSE - Other Index Options'!$B:$B,G$147,'BSE - Other Index Options'!$H:$H,"Monthly*"))</f>
        <v/>
      </c>
      <c r="H255" s="26" t="str">
        <f t="shared" si="9"/>
        <v/>
      </c>
    </row>
    <row r="256" spans="1:8" hidden="1" outlineLevel="1">
      <c r="A256" t="s">
        <v>134</v>
      </c>
      <c r="B256" s="26" t="str">
        <f>IF(SUMIFS('BSE - SENSEX Index Options'!$L:$L,'BSE - SENSEX Index Options'!$C:$C,$A256,'BSE - SENSEX Index Options'!$B:$B,B$147,'BSE - SENSEX Index Options'!$H:$H,"Monthly*")+SUMIFS('BSE - Other Index Options'!$L:$L,'BSE - Other Index Options'!$C:$C,$A256,'BSE - Other Index Options'!$B:$B,B$147,'BSE - Other Index Options'!$H:$H,"Monthly*")=0,"",SUMIFS('BSE - SENSEX Index Options'!$L:$L,'BSE - SENSEX Index Options'!$C:$C,$A256,'BSE - SENSEX Index Options'!$B:$B,B$147,'BSE - SENSEX Index Options'!$H:$H,"Monthly*")+SUMIFS('BSE - Other Index Options'!$L:$L,'BSE - Other Index Options'!$C:$C,$A256,'BSE - Other Index Options'!$B:$B,B$147,'BSE - Other Index Options'!$H:$H,"Monthly*"))</f>
        <v/>
      </c>
      <c r="C256" s="26" t="str">
        <f>IF(SUMIFS('BSE - SENSEX Index Options'!$L:$L,'BSE - SENSEX Index Options'!$C:$C,$A256,'BSE - SENSEX Index Options'!$B:$B,C$147,'BSE - SENSEX Index Options'!$H:$H,"Monthly*")+SUMIFS('BSE - Other Index Options'!$L:$L,'BSE - Other Index Options'!$C:$C,$A256,'BSE - Other Index Options'!$B:$B,C$147,'BSE - Other Index Options'!$H:$H,"Monthly*")=0,"",SUMIFS('BSE - SENSEX Index Options'!$L:$L,'BSE - SENSEX Index Options'!$C:$C,$A256,'BSE - SENSEX Index Options'!$B:$B,C$147,'BSE - SENSEX Index Options'!$H:$H,"Monthly*")+SUMIFS('BSE - Other Index Options'!$L:$L,'BSE - Other Index Options'!$C:$C,$A256,'BSE - Other Index Options'!$B:$B,C$147,'BSE - Other Index Options'!$H:$H,"Monthly*"))</f>
        <v/>
      </c>
      <c r="D256" s="26" t="str">
        <f>IF(SUMIFS('BSE - SENSEX Index Options'!$L:$L,'BSE - SENSEX Index Options'!$C:$C,$A256,'BSE - SENSEX Index Options'!$B:$B,D$147,'BSE - SENSEX Index Options'!$H:$H,"Monthly*")+SUMIFS('BSE - Other Index Options'!$L:$L,'BSE - Other Index Options'!$C:$C,$A256,'BSE - Other Index Options'!$B:$B,D$147,'BSE - Other Index Options'!$H:$H,"Monthly*")=0,"",SUMIFS('BSE - SENSEX Index Options'!$L:$L,'BSE - SENSEX Index Options'!$C:$C,$A256,'BSE - SENSEX Index Options'!$B:$B,D$147,'BSE - SENSEX Index Options'!$H:$H,"Monthly*")+SUMIFS('BSE - Other Index Options'!$L:$L,'BSE - Other Index Options'!$C:$C,$A256,'BSE - Other Index Options'!$B:$B,D$147,'BSE - Other Index Options'!$H:$H,"Monthly*"))</f>
        <v/>
      </c>
      <c r="E256" s="26" t="str">
        <f>IF(SUMIFS('BSE - SENSEX Index Options'!$L:$L,'BSE - SENSEX Index Options'!$C:$C,$A256,'BSE - SENSEX Index Options'!$B:$B,E$147,'BSE - SENSEX Index Options'!$H:$H,"Monthly*")+SUMIFS('BSE - Other Index Options'!$L:$L,'BSE - Other Index Options'!$C:$C,$A256,'BSE - Other Index Options'!$B:$B,E$147,'BSE - Other Index Options'!$H:$H,"Monthly*")=0,"",SUMIFS('BSE - SENSEX Index Options'!$L:$L,'BSE - SENSEX Index Options'!$C:$C,$A256,'BSE - SENSEX Index Options'!$B:$B,E$147,'BSE - SENSEX Index Options'!$H:$H,"Monthly*")+SUMIFS('BSE - Other Index Options'!$L:$L,'BSE - Other Index Options'!$C:$C,$A256,'BSE - Other Index Options'!$B:$B,E$147,'BSE - Other Index Options'!$H:$H,"Monthly*"))</f>
        <v/>
      </c>
      <c r="F256" s="26" t="str">
        <f>IF(SUMIFS('BSE - SENSEX Index Options'!$L:$L,'BSE - SENSEX Index Options'!$C:$C,$A256,'BSE - SENSEX Index Options'!$B:$B,F$147,'BSE - SENSEX Index Options'!$H:$H,"Monthly*")+SUMIFS('BSE - Other Index Options'!$L:$L,'BSE - Other Index Options'!$C:$C,$A256,'BSE - Other Index Options'!$B:$B,F$147,'BSE - Other Index Options'!$H:$H,"Monthly*")=0,"",SUMIFS('BSE - SENSEX Index Options'!$L:$L,'BSE - SENSEX Index Options'!$C:$C,$A256,'BSE - SENSEX Index Options'!$B:$B,F$147,'BSE - SENSEX Index Options'!$H:$H,"Monthly*")+SUMIFS('BSE - Other Index Options'!$L:$L,'BSE - Other Index Options'!$C:$C,$A256,'BSE - Other Index Options'!$B:$B,F$147,'BSE - Other Index Options'!$H:$H,"Monthly*"))</f>
        <v/>
      </c>
      <c r="G256" s="26" t="str">
        <f>IF(SUMIFS('BSE - SENSEX Index Options'!$L:$L,'BSE - SENSEX Index Options'!$C:$C,$A256,'BSE - SENSEX Index Options'!$B:$B,G$147,'BSE - SENSEX Index Options'!$H:$H,"Monthly*")+SUMIFS('BSE - Other Index Options'!$L:$L,'BSE - Other Index Options'!$C:$C,$A256,'BSE - Other Index Options'!$B:$B,G$147,'BSE - Other Index Options'!$H:$H,"Monthly*")=0,"",SUMIFS('BSE - SENSEX Index Options'!$L:$L,'BSE - SENSEX Index Options'!$C:$C,$A256,'BSE - SENSEX Index Options'!$B:$B,G$147,'BSE - SENSEX Index Options'!$H:$H,"Monthly*")+SUMIFS('BSE - Other Index Options'!$L:$L,'BSE - Other Index Options'!$C:$C,$A256,'BSE - Other Index Options'!$B:$B,G$147,'BSE - Other Index Options'!$H:$H,"Monthly*"))</f>
        <v/>
      </c>
      <c r="H256" s="26" t="str">
        <f t="shared" si="9"/>
        <v/>
      </c>
    </row>
    <row r="257" spans="1:8" hidden="1" outlineLevel="1">
      <c r="A257" t="s">
        <v>135</v>
      </c>
      <c r="B257" s="26" t="str">
        <f>IF(SUMIFS('BSE - SENSEX Index Options'!$L:$L,'BSE - SENSEX Index Options'!$C:$C,$A257,'BSE - SENSEX Index Options'!$B:$B,B$147,'BSE - SENSEX Index Options'!$H:$H,"Monthly*")+SUMIFS('BSE - Other Index Options'!$L:$L,'BSE - Other Index Options'!$C:$C,$A257,'BSE - Other Index Options'!$B:$B,B$147,'BSE - Other Index Options'!$H:$H,"Monthly*")=0,"",SUMIFS('BSE - SENSEX Index Options'!$L:$L,'BSE - SENSEX Index Options'!$C:$C,$A257,'BSE - SENSEX Index Options'!$B:$B,B$147,'BSE - SENSEX Index Options'!$H:$H,"Monthly*")+SUMIFS('BSE - Other Index Options'!$L:$L,'BSE - Other Index Options'!$C:$C,$A257,'BSE - Other Index Options'!$B:$B,B$147,'BSE - Other Index Options'!$H:$H,"Monthly*"))</f>
        <v/>
      </c>
      <c r="C257" s="26" t="str">
        <f>IF(SUMIFS('BSE - SENSEX Index Options'!$L:$L,'BSE - SENSEX Index Options'!$C:$C,$A257,'BSE - SENSEX Index Options'!$B:$B,C$147,'BSE - SENSEX Index Options'!$H:$H,"Monthly*")+SUMIFS('BSE - Other Index Options'!$L:$L,'BSE - Other Index Options'!$C:$C,$A257,'BSE - Other Index Options'!$B:$B,C$147,'BSE - Other Index Options'!$H:$H,"Monthly*")=0,"",SUMIFS('BSE - SENSEX Index Options'!$L:$L,'BSE - SENSEX Index Options'!$C:$C,$A257,'BSE - SENSEX Index Options'!$B:$B,C$147,'BSE - SENSEX Index Options'!$H:$H,"Monthly*")+SUMIFS('BSE - Other Index Options'!$L:$L,'BSE - Other Index Options'!$C:$C,$A257,'BSE - Other Index Options'!$B:$B,C$147,'BSE - Other Index Options'!$H:$H,"Monthly*"))</f>
        <v/>
      </c>
      <c r="D257" s="26" t="str">
        <f>IF(SUMIFS('BSE - SENSEX Index Options'!$L:$L,'BSE - SENSEX Index Options'!$C:$C,$A257,'BSE - SENSEX Index Options'!$B:$B,D$147,'BSE - SENSEX Index Options'!$H:$H,"Monthly*")+SUMIFS('BSE - Other Index Options'!$L:$L,'BSE - Other Index Options'!$C:$C,$A257,'BSE - Other Index Options'!$B:$B,D$147,'BSE - Other Index Options'!$H:$H,"Monthly*")=0,"",SUMIFS('BSE - SENSEX Index Options'!$L:$L,'BSE - SENSEX Index Options'!$C:$C,$A257,'BSE - SENSEX Index Options'!$B:$B,D$147,'BSE - SENSEX Index Options'!$H:$H,"Monthly*")+SUMIFS('BSE - Other Index Options'!$L:$L,'BSE - Other Index Options'!$C:$C,$A257,'BSE - Other Index Options'!$B:$B,D$147,'BSE - Other Index Options'!$H:$H,"Monthly*"))</f>
        <v/>
      </c>
      <c r="E257" s="26" t="str">
        <f>IF(SUMIFS('BSE - SENSEX Index Options'!$L:$L,'BSE - SENSEX Index Options'!$C:$C,$A257,'BSE - SENSEX Index Options'!$B:$B,E$147,'BSE - SENSEX Index Options'!$H:$H,"Monthly*")+SUMIFS('BSE - Other Index Options'!$L:$L,'BSE - Other Index Options'!$C:$C,$A257,'BSE - Other Index Options'!$B:$B,E$147,'BSE - Other Index Options'!$H:$H,"Monthly*")=0,"",SUMIFS('BSE - SENSEX Index Options'!$L:$L,'BSE - SENSEX Index Options'!$C:$C,$A257,'BSE - SENSEX Index Options'!$B:$B,E$147,'BSE - SENSEX Index Options'!$H:$H,"Monthly*")+SUMIFS('BSE - Other Index Options'!$L:$L,'BSE - Other Index Options'!$C:$C,$A257,'BSE - Other Index Options'!$B:$B,E$147,'BSE - Other Index Options'!$H:$H,"Monthly*"))</f>
        <v/>
      </c>
      <c r="F257" s="26" t="str">
        <f>IF(SUMIFS('BSE - SENSEX Index Options'!$L:$L,'BSE - SENSEX Index Options'!$C:$C,$A257,'BSE - SENSEX Index Options'!$B:$B,F$147,'BSE - SENSEX Index Options'!$H:$H,"Monthly*")+SUMIFS('BSE - Other Index Options'!$L:$L,'BSE - Other Index Options'!$C:$C,$A257,'BSE - Other Index Options'!$B:$B,F$147,'BSE - Other Index Options'!$H:$H,"Monthly*")=0,"",SUMIFS('BSE - SENSEX Index Options'!$L:$L,'BSE - SENSEX Index Options'!$C:$C,$A257,'BSE - SENSEX Index Options'!$B:$B,F$147,'BSE - SENSEX Index Options'!$H:$H,"Monthly*")+SUMIFS('BSE - Other Index Options'!$L:$L,'BSE - Other Index Options'!$C:$C,$A257,'BSE - Other Index Options'!$B:$B,F$147,'BSE - Other Index Options'!$H:$H,"Monthly*"))</f>
        <v/>
      </c>
      <c r="G257" s="26" t="str">
        <f>IF(SUMIFS('BSE - SENSEX Index Options'!$L:$L,'BSE - SENSEX Index Options'!$C:$C,$A257,'BSE - SENSEX Index Options'!$B:$B,G$147,'BSE - SENSEX Index Options'!$H:$H,"Monthly*")+SUMIFS('BSE - Other Index Options'!$L:$L,'BSE - Other Index Options'!$C:$C,$A257,'BSE - Other Index Options'!$B:$B,G$147,'BSE - Other Index Options'!$H:$H,"Monthly*")=0,"",SUMIFS('BSE - SENSEX Index Options'!$L:$L,'BSE - SENSEX Index Options'!$C:$C,$A257,'BSE - SENSEX Index Options'!$B:$B,G$147,'BSE - SENSEX Index Options'!$H:$H,"Monthly*")+SUMIFS('BSE - Other Index Options'!$L:$L,'BSE - Other Index Options'!$C:$C,$A257,'BSE - Other Index Options'!$B:$B,G$147,'BSE - Other Index Options'!$H:$H,"Monthly*"))</f>
        <v/>
      </c>
      <c r="H257" s="26" t="str">
        <f t="shared" si="9"/>
        <v/>
      </c>
    </row>
    <row r="258" spans="1:8" hidden="1" outlineLevel="1">
      <c r="A258" t="s">
        <v>136</v>
      </c>
      <c r="B258" s="26" t="str">
        <f>IF(SUMIFS('BSE - SENSEX Index Options'!$L:$L,'BSE - SENSEX Index Options'!$C:$C,$A258,'BSE - SENSEX Index Options'!$B:$B,B$147,'BSE - SENSEX Index Options'!$H:$H,"Monthly*")+SUMIFS('BSE - Other Index Options'!$L:$L,'BSE - Other Index Options'!$C:$C,$A258,'BSE - Other Index Options'!$B:$B,B$147,'BSE - Other Index Options'!$H:$H,"Monthly*")=0,"",SUMIFS('BSE - SENSEX Index Options'!$L:$L,'BSE - SENSEX Index Options'!$C:$C,$A258,'BSE - SENSEX Index Options'!$B:$B,B$147,'BSE - SENSEX Index Options'!$H:$H,"Monthly*")+SUMIFS('BSE - Other Index Options'!$L:$L,'BSE - Other Index Options'!$C:$C,$A258,'BSE - Other Index Options'!$B:$B,B$147,'BSE - Other Index Options'!$H:$H,"Monthly*"))</f>
        <v/>
      </c>
      <c r="C258" s="26" t="str">
        <f>IF(SUMIFS('BSE - SENSEX Index Options'!$L:$L,'BSE - SENSEX Index Options'!$C:$C,$A258,'BSE - SENSEX Index Options'!$B:$B,C$147,'BSE - SENSEX Index Options'!$H:$H,"Monthly*")+SUMIFS('BSE - Other Index Options'!$L:$L,'BSE - Other Index Options'!$C:$C,$A258,'BSE - Other Index Options'!$B:$B,C$147,'BSE - Other Index Options'!$H:$H,"Monthly*")=0,"",SUMIFS('BSE - SENSEX Index Options'!$L:$L,'BSE - SENSEX Index Options'!$C:$C,$A258,'BSE - SENSEX Index Options'!$B:$B,C$147,'BSE - SENSEX Index Options'!$H:$H,"Monthly*")+SUMIFS('BSE - Other Index Options'!$L:$L,'BSE - Other Index Options'!$C:$C,$A258,'BSE - Other Index Options'!$B:$B,C$147,'BSE - Other Index Options'!$H:$H,"Monthly*"))</f>
        <v/>
      </c>
      <c r="D258" s="26" t="str">
        <f>IF(SUMIFS('BSE - SENSEX Index Options'!$L:$L,'BSE - SENSEX Index Options'!$C:$C,$A258,'BSE - SENSEX Index Options'!$B:$B,D$147,'BSE - SENSEX Index Options'!$H:$H,"Monthly*")+SUMIFS('BSE - Other Index Options'!$L:$L,'BSE - Other Index Options'!$C:$C,$A258,'BSE - Other Index Options'!$B:$B,D$147,'BSE - Other Index Options'!$H:$H,"Monthly*")=0,"",SUMIFS('BSE - SENSEX Index Options'!$L:$L,'BSE - SENSEX Index Options'!$C:$C,$A258,'BSE - SENSEX Index Options'!$B:$B,D$147,'BSE - SENSEX Index Options'!$H:$H,"Monthly*")+SUMIFS('BSE - Other Index Options'!$L:$L,'BSE - Other Index Options'!$C:$C,$A258,'BSE - Other Index Options'!$B:$B,D$147,'BSE - Other Index Options'!$H:$H,"Monthly*"))</f>
        <v/>
      </c>
      <c r="E258" s="26" t="str">
        <f>IF(SUMIFS('BSE - SENSEX Index Options'!$L:$L,'BSE - SENSEX Index Options'!$C:$C,$A258,'BSE - SENSEX Index Options'!$B:$B,E$147,'BSE - SENSEX Index Options'!$H:$H,"Monthly*")+SUMIFS('BSE - Other Index Options'!$L:$L,'BSE - Other Index Options'!$C:$C,$A258,'BSE - Other Index Options'!$B:$B,E$147,'BSE - Other Index Options'!$H:$H,"Monthly*")=0,"",SUMIFS('BSE - SENSEX Index Options'!$L:$L,'BSE - SENSEX Index Options'!$C:$C,$A258,'BSE - SENSEX Index Options'!$B:$B,E$147,'BSE - SENSEX Index Options'!$H:$H,"Monthly*")+SUMIFS('BSE - Other Index Options'!$L:$L,'BSE - Other Index Options'!$C:$C,$A258,'BSE - Other Index Options'!$B:$B,E$147,'BSE - Other Index Options'!$H:$H,"Monthly*"))</f>
        <v/>
      </c>
      <c r="F258" s="26" t="str">
        <f>IF(SUMIFS('BSE - SENSEX Index Options'!$L:$L,'BSE - SENSEX Index Options'!$C:$C,$A258,'BSE - SENSEX Index Options'!$B:$B,F$147,'BSE - SENSEX Index Options'!$H:$H,"Monthly*")+SUMIFS('BSE - Other Index Options'!$L:$L,'BSE - Other Index Options'!$C:$C,$A258,'BSE - Other Index Options'!$B:$B,F$147,'BSE - Other Index Options'!$H:$H,"Monthly*")=0,"",SUMIFS('BSE - SENSEX Index Options'!$L:$L,'BSE - SENSEX Index Options'!$C:$C,$A258,'BSE - SENSEX Index Options'!$B:$B,F$147,'BSE - SENSEX Index Options'!$H:$H,"Monthly*")+SUMIFS('BSE - Other Index Options'!$L:$L,'BSE - Other Index Options'!$C:$C,$A258,'BSE - Other Index Options'!$B:$B,F$147,'BSE - Other Index Options'!$H:$H,"Monthly*"))</f>
        <v/>
      </c>
      <c r="G258" s="26" t="str">
        <f>IF(SUMIFS('BSE - SENSEX Index Options'!$L:$L,'BSE - SENSEX Index Options'!$C:$C,$A258,'BSE - SENSEX Index Options'!$B:$B,G$147,'BSE - SENSEX Index Options'!$H:$H,"Monthly*")+SUMIFS('BSE - Other Index Options'!$L:$L,'BSE - Other Index Options'!$C:$C,$A258,'BSE - Other Index Options'!$B:$B,G$147,'BSE - Other Index Options'!$H:$H,"Monthly*")=0,"",SUMIFS('BSE - SENSEX Index Options'!$L:$L,'BSE - SENSEX Index Options'!$C:$C,$A258,'BSE - SENSEX Index Options'!$B:$B,G$147,'BSE - SENSEX Index Options'!$H:$H,"Monthly*")+SUMIFS('BSE - Other Index Options'!$L:$L,'BSE - Other Index Options'!$C:$C,$A258,'BSE - Other Index Options'!$B:$B,G$147,'BSE - Other Index Options'!$H:$H,"Monthly*"))</f>
        <v/>
      </c>
      <c r="H258" s="26" t="str">
        <f t="shared" si="9"/>
        <v/>
      </c>
    </row>
    <row r="259" spans="1:8" hidden="1" outlineLevel="1">
      <c r="A259" t="s">
        <v>137</v>
      </c>
      <c r="B259" s="26" t="str">
        <f>IF(SUMIFS('BSE - SENSEX Index Options'!$L:$L,'BSE - SENSEX Index Options'!$C:$C,$A259,'BSE - SENSEX Index Options'!$B:$B,B$147,'BSE - SENSEX Index Options'!$H:$H,"Monthly*")+SUMIFS('BSE - Other Index Options'!$L:$L,'BSE - Other Index Options'!$C:$C,$A259,'BSE - Other Index Options'!$B:$B,B$147,'BSE - Other Index Options'!$H:$H,"Monthly*")=0,"",SUMIFS('BSE - SENSEX Index Options'!$L:$L,'BSE - SENSEX Index Options'!$C:$C,$A259,'BSE - SENSEX Index Options'!$B:$B,B$147,'BSE - SENSEX Index Options'!$H:$H,"Monthly*")+SUMIFS('BSE - Other Index Options'!$L:$L,'BSE - Other Index Options'!$C:$C,$A259,'BSE - Other Index Options'!$B:$B,B$147,'BSE - Other Index Options'!$H:$H,"Monthly*"))</f>
        <v/>
      </c>
      <c r="C259" s="26" t="str">
        <f>IF(SUMIFS('BSE - SENSEX Index Options'!$L:$L,'BSE - SENSEX Index Options'!$C:$C,$A259,'BSE - SENSEX Index Options'!$B:$B,C$147,'BSE - SENSEX Index Options'!$H:$H,"Monthly*")+SUMIFS('BSE - Other Index Options'!$L:$L,'BSE - Other Index Options'!$C:$C,$A259,'BSE - Other Index Options'!$B:$B,C$147,'BSE - Other Index Options'!$H:$H,"Monthly*")=0,"",SUMIFS('BSE - SENSEX Index Options'!$L:$L,'BSE - SENSEX Index Options'!$C:$C,$A259,'BSE - SENSEX Index Options'!$B:$B,C$147,'BSE - SENSEX Index Options'!$H:$H,"Monthly*")+SUMIFS('BSE - Other Index Options'!$L:$L,'BSE - Other Index Options'!$C:$C,$A259,'BSE - Other Index Options'!$B:$B,C$147,'BSE - Other Index Options'!$H:$H,"Monthly*"))</f>
        <v/>
      </c>
      <c r="D259" s="26" t="str">
        <f>IF(SUMIFS('BSE - SENSEX Index Options'!$L:$L,'BSE - SENSEX Index Options'!$C:$C,$A259,'BSE - SENSEX Index Options'!$B:$B,D$147,'BSE - SENSEX Index Options'!$H:$H,"Monthly*")+SUMIFS('BSE - Other Index Options'!$L:$L,'BSE - Other Index Options'!$C:$C,$A259,'BSE - Other Index Options'!$B:$B,D$147,'BSE - Other Index Options'!$H:$H,"Monthly*")=0,"",SUMIFS('BSE - SENSEX Index Options'!$L:$L,'BSE - SENSEX Index Options'!$C:$C,$A259,'BSE - SENSEX Index Options'!$B:$B,D$147,'BSE - SENSEX Index Options'!$H:$H,"Monthly*")+SUMIFS('BSE - Other Index Options'!$L:$L,'BSE - Other Index Options'!$C:$C,$A259,'BSE - Other Index Options'!$B:$B,D$147,'BSE - Other Index Options'!$H:$H,"Monthly*"))</f>
        <v/>
      </c>
      <c r="E259" s="26" t="str">
        <f>IF(SUMIFS('BSE - SENSEX Index Options'!$L:$L,'BSE - SENSEX Index Options'!$C:$C,$A259,'BSE - SENSEX Index Options'!$B:$B,E$147,'BSE - SENSEX Index Options'!$H:$H,"Monthly*")+SUMIFS('BSE - Other Index Options'!$L:$L,'BSE - Other Index Options'!$C:$C,$A259,'BSE - Other Index Options'!$B:$B,E$147,'BSE - Other Index Options'!$H:$H,"Monthly*")=0,"",SUMIFS('BSE - SENSEX Index Options'!$L:$L,'BSE - SENSEX Index Options'!$C:$C,$A259,'BSE - SENSEX Index Options'!$B:$B,E$147,'BSE - SENSEX Index Options'!$H:$H,"Monthly*")+SUMIFS('BSE - Other Index Options'!$L:$L,'BSE - Other Index Options'!$C:$C,$A259,'BSE - Other Index Options'!$B:$B,E$147,'BSE - Other Index Options'!$H:$H,"Monthly*"))</f>
        <v/>
      </c>
      <c r="F259" s="26" t="str">
        <f>IF(SUMIFS('BSE - SENSEX Index Options'!$L:$L,'BSE - SENSEX Index Options'!$C:$C,$A259,'BSE - SENSEX Index Options'!$B:$B,F$147,'BSE - SENSEX Index Options'!$H:$H,"Monthly*")+SUMIFS('BSE - Other Index Options'!$L:$L,'BSE - Other Index Options'!$C:$C,$A259,'BSE - Other Index Options'!$B:$B,F$147,'BSE - Other Index Options'!$H:$H,"Monthly*")=0,"",SUMIFS('BSE - SENSEX Index Options'!$L:$L,'BSE - SENSEX Index Options'!$C:$C,$A259,'BSE - SENSEX Index Options'!$B:$B,F$147,'BSE - SENSEX Index Options'!$H:$H,"Monthly*")+SUMIFS('BSE - Other Index Options'!$L:$L,'BSE - Other Index Options'!$C:$C,$A259,'BSE - Other Index Options'!$B:$B,F$147,'BSE - Other Index Options'!$H:$H,"Monthly*"))</f>
        <v/>
      </c>
      <c r="G259" s="26" t="str">
        <f>IF(SUMIFS('BSE - SENSEX Index Options'!$L:$L,'BSE - SENSEX Index Options'!$C:$C,$A259,'BSE - SENSEX Index Options'!$B:$B,G$147,'BSE - SENSEX Index Options'!$H:$H,"Monthly*")+SUMIFS('BSE - Other Index Options'!$L:$L,'BSE - Other Index Options'!$C:$C,$A259,'BSE - Other Index Options'!$B:$B,G$147,'BSE - Other Index Options'!$H:$H,"Monthly*")=0,"",SUMIFS('BSE - SENSEX Index Options'!$L:$L,'BSE - SENSEX Index Options'!$C:$C,$A259,'BSE - SENSEX Index Options'!$B:$B,G$147,'BSE - SENSEX Index Options'!$H:$H,"Monthly*")+SUMIFS('BSE - Other Index Options'!$L:$L,'BSE - Other Index Options'!$C:$C,$A259,'BSE - Other Index Options'!$B:$B,G$147,'BSE - Other Index Options'!$H:$H,"Monthly*"))</f>
        <v/>
      </c>
      <c r="H259" s="26" t="str">
        <f t="shared" si="9"/>
        <v/>
      </c>
    </row>
    <row r="260" spans="1:8" hidden="1" outlineLevel="1">
      <c r="A260" t="s">
        <v>138</v>
      </c>
      <c r="B260" s="26" t="str">
        <f>IF(SUMIFS('BSE - SENSEX Index Options'!$L:$L,'BSE - SENSEX Index Options'!$C:$C,$A260,'BSE - SENSEX Index Options'!$B:$B,B$147,'BSE - SENSEX Index Options'!$H:$H,"Monthly*")+SUMIFS('BSE - Other Index Options'!$L:$L,'BSE - Other Index Options'!$C:$C,$A260,'BSE - Other Index Options'!$B:$B,B$147,'BSE - Other Index Options'!$H:$H,"Monthly*")=0,"",SUMIFS('BSE - SENSEX Index Options'!$L:$L,'BSE - SENSEX Index Options'!$C:$C,$A260,'BSE - SENSEX Index Options'!$B:$B,B$147,'BSE - SENSEX Index Options'!$H:$H,"Monthly*")+SUMIFS('BSE - Other Index Options'!$L:$L,'BSE - Other Index Options'!$C:$C,$A260,'BSE - Other Index Options'!$B:$B,B$147,'BSE - Other Index Options'!$H:$H,"Monthly*"))</f>
        <v/>
      </c>
      <c r="C260" s="26" t="str">
        <f>IF(SUMIFS('BSE - SENSEX Index Options'!$L:$L,'BSE - SENSEX Index Options'!$C:$C,$A260,'BSE - SENSEX Index Options'!$B:$B,C$147,'BSE - SENSEX Index Options'!$H:$H,"Monthly*")+SUMIFS('BSE - Other Index Options'!$L:$L,'BSE - Other Index Options'!$C:$C,$A260,'BSE - Other Index Options'!$B:$B,C$147,'BSE - Other Index Options'!$H:$H,"Monthly*")=0,"",SUMIFS('BSE - SENSEX Index Options'!$L:$L,'BSE - SENSEX Index Options'!$C:$C,$A260,'BSE - SENSEX Index Options'!$B:$B,C$147,'BSE - SENSEX Index Options'!$H:$H,"Monthly*")+SUMIFS('BSE - Other Index Options'!$L:$L,'BSE - Other Index Options'!$C:$C,$A260,'BSE - Other Index Options'!$B:$B,C$147,'BSE - Other Index Options'!$H:$H,"Monthly*"))</f>
        <v/>
      </c>
      <c r="D260" s="26" t="str">
        <f>IF(SUMIFS('BSE - SENSEX Index Options'!$L:$L,'BSE - SENSEX Index Options'!$C:$C,$A260,'BSE - SENSEX Index Options'!$B:$B,D$147,'BSE - SENSEX Index Options'!$H:$H,"Monthly*")+SUMIFS('BSE - Other Index Options'!$L:$L,'BSE - Other Index Options'!$C:$C,$A260,'BSE - Other Index Options'!$B:$B,D$147,'BSE - Other Index Options'!$H:$H,"Monthly*")=0,"",SUMIFS('BSE - SENSEX Index Options'!$L:$L,'BSE - SENSEX Index Options'!$C:$C,$A260,'BSE - SENSEX Index Options'!$B:$B,D$147,'BSE - SENSEX Index Options'!$H:$H,"Monthly*")+SUMIFS('BSE - Other Index Options'!$L:$L,'BSE - Other Index Options'!$C:$C,$A260,'BSE - Other Index Options'!$B:$B,D$147,'BSE - Other Index Options'!$H:$H,"Monthly*"))</f>
        <v/>
      </c>
      <c r="E260" s="26" t="str">
        <f>IF(SUMIFS('BSE - SENSEX Index Options'!$L:$L,'BSE - SENSEX Index Options'!$C:$C,$A260,'BSE - SENSEX Index Options'!$B:$B,E$147,'BSE - SENSEX Index Options'!$H:$H,"Monthly*")+SUMIFS('BSE - Other Index Options'!$L:$L,'BSE - Other Index Options'!$C:$C,$A260,'BSE - Other Index Options'!$B:$B,E$147,'BSE - Other Index Options'!$H:$H,"Monthly*")=0,"",SUMIFS('BSE - SENSEX Index Options'!$L:$L,'BSE - SENSEX Index Options'!$C:$C,$A260,'BSE - SENSEX Index Options'!$B:$B,E$147,'BSE - SENSEX Index Options'!$H:$H,"Monthly*")+SUMIFS('BSE - Other Index Options'!$L:$L,'BSE - Other Index Options'!$C:$C,$A260,'BSE - Other Index Options'!$B:$B,E$147,'BSE - Other Index Options'!$H:$H,"Monthly*"))</f>
        <v/>
      </c>
      <c r="F260" s="26" t="str">
        <f>IF(SUMIFS('BSE - SENSEX Index Options'!$L:$L,'BSE - SENSEX Index Options'!$C:$C,$A260,'BSE - SENSEX Index Options'!$B:$B,F$147,'BSE - SENSEX Index Options'!$H:$H,"Monthly*")+SUMIFS('BSE - Other Index Options'!$L:$L,'BSE - Other Index Options'!$C:$C,$A260,'BSE - Other Index Options'!$B:$B,F$147,'BSE - Other Index Options'!$H:$H,"Monthly*")=0,"",SUMIFS('BSE - SENSEX Index Options'!$L:$L,'BSE - SENSEX Index Options'!$C:$C,$A260,'BSE - SENSEX Index Options'!$B:$B,F$147,'BSE - SENSEX Index Options'!$H:$H,"Monthly*")+SUMIFS('BSE - Other Index Options'!$L:$L,'BSE - Other Index Options'!$C:$C,$A260,'BSE - Other Index Options'!$B:$B,F$147,'BSE - Other Index Options'!$H:$H,"Monthly*"))</f>
        <v/>
      </c>
      <c r="G260" s="26" t="str">
        <f>IF(SUMIFS('BSE - SENSEX Index Options'!$L:$L,'BSE - SENSEX Index Options'!$C:$C,$A260,'BSE - SENSEX Index Options'!$B:$B,G$147,'BSE - SENSEX Index Options'!$H:$H,"Monthly*")+SUMIFS('BSE - Other Index Options'!$L:$L,'BSE - Other Index Options'!$C:$C,$A260,'BSE - Other Index Options'!$B:$B,G$147,'BSE - Other Index Options'!$H:$H,"Monthly*")=0,"",SUMIFS('BSE - SENSEX Index Options'!$L:$L,'BSE - SENSEX Index Options'!$C:$C,$A260,'BSE - SENSEX Index Options'!$B:$B,G$147,'BSE - SENSEX Index Options'!$H:$H,"Monthly*")+SUMIFS('BSE - Other Index Options'!$L:$L,'BSE - Other Index Options'!$C:$C,$A260,'BSE - Other Index Options'!$B:$B,G$147,'BSE - Other Index Options'!$H:$H,"Monthly*"))</f>
        <v/>
      </c>
      <c r="H260" s="26" t="str">
        <f t="shared" si="9"/>
        <v/>
      </c>
    </row>
    <row r="261" spans="1:8" hidden="1" outlineLevel="1">
      <c r="A261" t="s">
        <v>139</v>
      </c>
      <c r="B261" s="26" t="str">
        <f>IF(SUMIFS('BSE - SENSEX Index Options'!$L:$L,'BSE - SENSEX Index Options'!$C:$C,$A261,'BSE - SENSEX Index Options'!$B:$B,B$147,'BSE - SENSEX Index Options'!$H:$H,"Monthly*")+SUMIFS('BSE - Other Index Options'!$L:$L,'BSE - Other Index Options'!$C:$C,$A261,'BSE - Other Index Options'!$B:$B,B$147,'BSE - Other Index Options'!$H:$H,"Monthly*")=0,"",SUMIFS('BSE - SENSEX Index Options'!$L:$L,'BSE - SENSEX Index Options'!$C:$C,$A261,'BSE - SENSEX Index Options'!$B:$B,B$147,'BSE - SENSEX Index Options'!$H:$H,"Monthly*")+SUMIFS('BSE - Other Index Options'!$L:$L,'BSE - Other Index Options'!$C:$C,$A261,'BSE - Other Index Options'!$B:$B,B$147,'BSE - Other Index Options'!$H:$H,"Monthly*"))</f>
        <v/>
      </c>
      <c r="C261" s="26" t="str">
        <f>IF(SUMIFS('BSE - SENSEX Index Options'!$L:$L,'BSE - SENSEX Index Options'!$C:$C,$A261,'BSE - SENSEX Index Options'!$B:$B,C$147,'BSE - SENSEX Index Options'!$H:$H,"Monthly*")+SUMIFS('BSE - Other Index Options'!$L:$L,'BSE - Other Index Options'!$C:$C,$A261,'BSE - Other Index Options'!$B:$B,C$147,'BSE - Other Index Options'!$H:$H,"Monthly*")=0,"",SUMIFS('BSE - SENSEX Index Options'!$L:$L,'BSE - SENSEX Index Options'!$C:$C,$A261,'BSE - SENSEX Index Options'!$B:$B,C$147,'BSE - SENSEX Index Options'!$H:$H,"Monthly*")+SUMIFS('BSE - Other Index Options'!$L:$L,'BSE - Other Index Options'!$C:$C,$A261,'BSE - Other Index Options'!$B:$B,C$147,'BSE - Other Index Options'!$H:$H,"Monthly*"))</f>
        <v/>
      </c>
      <c r="D261" s="26" t="str">
        <f>IF(SUMIFS('BSE - SENSEX Index Options'!$L:$L,'BSE - SENSEX Index Options'!$C:$C,$A261,'BSE - SENSEX Index Options'!$B:$B,D$147,'BSE - SENSEX Index Options'!$H:$H,"Monthly*")+SUMIFS('BSE - Other Index Options'!$L:$L,'BSE - Other Index Options'!$C:$C,$A261,'BSE - Other Index Options'!$B:$B,D$147,'BSE - Other Index Options'!$H:$H,"Monthly*")=0,"",SUMIFS('BSE - SENSEX Index Options'!$L:$L,'BSE - SENSEX Index Options'!$C:$C,$A261,'BSE - SENSEX Index Options'!$B:$B,D$147,'BSE - SENSEX Index Options'!$H:$H,"Monthly*")+SUMIFS('BSE - Other Index Options'!$L:$L,'BSE - Other Index Options'!$C:$C,$A261,'BSE - Other Index Options'!$B:$B,D$147,'BSE - Other Index Options'!$H:$H,"Monthly*"))</f>
        <v/>
      </c>
      <c r="E261" s="26" t="str">
        <f>IF(SUMIFS('BSE - SENSEX Index Options'!$L:$L,'BSE - SENSEX Index Options'!$C:$C,$A261,'BSE - SENSEX Index Options'!$B:$B,E$147,'BSE - SENSEX Index Options'!$H:$H,"Monthly*")+SUMIFS('BSE - Other Index Options'!$L:$L,'BSE - Other Index Options'!$C:$C,$A261,'BSE - Other Index Options'!$B:$B,E$147,'BSE - Other Index Options'!$H:$H,"Monthly*")=0,"",SUMIFS('BSE - SENSEX Index Options'!$L:$L,'BSE - SENSEX Index Options'!$C:$C,$A261,'BSE - SENSEX Index Options'!$B:$B,E$147,'BSE - SENSEX Index Options'!$H:$H,"Monthly*")+SUMIFS('BSE - Other Index Options'!$L:$L,'BSE - Other Index Options'!$C:$C,$A261,'BSE - Other Index Options'!$B:$B,E$147,'BSE - Other Index Options'!$H:$H,"Monthly*"))</f>
        <v/>
      </c>
      <c r="F261" s="26" t="str">
        <f>IF(SUMIFS('BSE - SENSEX Index Options'!$L:$L,'BSE - SENSEX Index Options'!$C:$C,$A261,'BSE - SENSEX Index Options'!$B:$B,F$147,'BSE - SENSEX Index Options'!$H:$H,"Monthly*")+SUMIFS('BSE - Other Index Options'!$L:$L,'BSE - Other Index Options'!$C:$C,$A261,'BSE - Other Index Options'!$B:$B,F$147,'BSE - Other Index Options'!$H:$H,"Monthly*")=0,"",SUMIFS('BSE - SENSEX Index Options'!$L:$L,'BSE - SENSEX Index Options'!$C:$C,$A261,'BSE - SENSEX Index Options'!$B:$B,F$147,'BSE - SENSEX Index Options'!$H:$H,"Monthly*")+SUMIFS('BSE - Other Index Options'!$L:$L,'BSE - Other Index Options'!$C:$C,$A261,'BSE - Other Index Options'!$B:$B,F$147,'BSE - Other Index Options'!$H:$H,"Monthly*"))</f>
        <v/>
      </c>
      <c r="G261" s="26" t="str">
        <f>IF(SUMIFS('BSE - SENSEX Index Options'!$L:$L,'BSE - SENSEX Index Options'!$C:$C,$A261,'BSE - SENSEX Index Options'!$B:$B,G$147,'BSE - SENSEX Index Options'!$H:$H,"Monthly*")+SUMIFS('BSE - Other Index Options'!$L:$L,'BSE - Other Index Options'!$C:$C,$A261,'BSE - Other Index Options'!$B:$B,G$147,'BSE - Other Index Options'!$H:$H,"Monthly*")=0,"",SUMIFS('BSE - SENSEX Index Options'!$L:$L,'BSE - SENSEX Index Options'!$C:$C,$A261,'BSE - SENSEX Index Options'!$B:$B,G$147,'BSE - SENSEX Index Options'!$H:$H,"Monthly*")+SUMIFS('BSE - Other Index Options'!$L:$L,'BSE - Other Index Options'!$C:$C,$A261,'BSE - Other Index Options'!$B:$B,G$147,'BSE - Other Index Options'!$H:$H,"Monthly*"))</f>
        <v/>
      </c>
      <c r="H261" s="26" t="str">
        <f t="shared" si="9"/>
        <v/>
      </c>
    </row>
    <row r="262" spans="1:8" hidden="1" outlineLevel="1">
      <c r="A262" t="s">
        <v>140</v>
      </c>
      <c r="B262" s="26" t="str">
        <f>IF(SUMIFS('BSE - SENSEX Index Options'!$L:$L,'BSE - SENSEX Index Options'!$C:$C,$A262,'BSE - SENSEX Index Options'!$B:$B,B$147,'BSE - SENSEX Index Options'!$H:$H,"Monthly*")+SUMIFS('BSE - Other Index Options'!$L:$L,'BSE - Other Index Options'!$C:$C,$A262,'BSE - Other Index Options'!$B:$B,B$147,'BSE - Other Index Options'!$H:$H,"Monthly*")=0,"",SUMIFS('BSE - SENSEX Index Options'!$L:$L,'BSE - SENSEX Index Options'!$C:$C,$A262,'BSE - SENSEX Index Options'!$B:$B,B$147,'BSE - SENSEX Index Options'!$H:$H,"Monthly*")+SUMIFS('BSE - Other Index Options'!$L:$L,'BSE - Other Index Options'!$C:$C,$A262,'BSE - Other Index Options'!$B:$B,B$147,'BSE - Other Index Options'!$H:$H,"Monthly*"))</f>
        <v/>
      </c>
      <c r="C262" s="26" t="str">
        <f>IF(SUMIFS('BSE - SENSEX Index Options'!$L:$L,'BSE - SENSEX Index Options'!$C:$C,$A262,'BSE - SENSEX Index Options'!$B:$B,C$147,'BSE - SENSEX Index Options'!$H:$H,"Monthly*")+SUMIFS('BSE - Other Index Options'!$L:$L,'BSE - Other Index Options'!$C:$C,$A262,'BSE - Other Index Options'!$B:$B,C$147,'BSE - Other Index Options'!$H:$H,"Monthly*")=0,"",SUMIFS('BSE - SENSEX Index Options'!$L:$L,'BSE - SENSEX Index Options'!$C:$C,$A262,'BSE - SENSEX Index Options'!$B:$B,C$147,'BSE - SENSEX Index Options'!$H:$H,"Monthly*")+SUMIFS('BSE - Other Index Options'!$L:$L,'BSE - Other Index Options'!$C:$C,$A262,'BSE - Other Index Options'!$B:$B,C$147,'BSE - Other Index Options'!$H:$H,"Monthly*"))</f>
        <v/>
      </c>
      <c r="D262" s="26" t="str">
        <f>IF(SUMIFS('BSE - SENSEX Index Options'!$L:$L,'BSE - SENSEX Index Options'!$C:$C,$A262,'BSE - SENSEX Index Options'!$B:$B,D$147,'BSE - SENSEX Index Options'!$H:$H,"Monthly*")+SUMIFS('BSE - Other Index Options'!$L:$L,'BSE - Other Index Options'!$C:$C,$A262,'BSE - Other Index Options'!$B:$B,D$147,'BSE - Other Index Options'!$H:$H,"Monthly*")=0,"",SUMIFS('BSE - SENSEX Index Options'!$L:$L,'BSE - SENSEX Index Options'!$C:$C,$A262,'BSE - SENSEX Index Options'!$B:$B,D$147,'BSE - SENSEX Index Options'!$H:$H,"Monthly*")+SUMIFS('BSE - Other Index Options'!$L:$L,'BSE - Other Index Options'!$C:$C,$A262,'BSE - Other Index Options'!$B:$B,D$147,'BSE - Other Index Options'!$H:$H,"Monthly*"))</f>
        <v/>
      </c>
      <c r="E262" s="26" t="str">
        <f>IF(SUMIFS('BSE - SENSEX Index Options'!$L:$L,'BSE - SENSEX Index Options'!$C:$C,$A262,'BSE - SENSEX Index Options'!$B:$B,E$147,'BSE - SENSEX Index Options'!$H:$H,"Monthly*")+SUMIFS('BSE - Other Index Options'!$L:$L,'BSE - Other Index Options'!$C:$C,$A262,'BSE - Other Index Options'!$B:$B,E$147,'BSE - Other Index Options'!$H:$H,"Monthly*")=0,"",SUMIFS('BSE - SENSEX Index Options'!$L:$L,'BSE - SENSEX Index Options'!$C:$C,$A262,'BSE - SENSEX Index Options'!$B:$B,E$147,'BSE - SENSEX Index Options'!$H:$H,"Monthly*")+SUMIFS('BSE - Other Index Options'!$L:$L,'BSE - Other Index Options'!$C:$C,$A262,'BSE - Other Index Options'!$B:$B,E$147,'BSE - Other Index Options'!$H:$H,"Monthly*"))</f>
        <v/>
      </c>
      <c r="F262" s="26" t="str">
        <f>IF(SUMIFS('BSE - SENSEX Index Options'!$L:$L,'BSE - SENSEX Index Options'!$C:$C,$A262,'BSE - SENSEX Index Options'!$B:$B,F$147,'BSE - SENSEX Index Options'!$H:$H,"Monthly*")+SUMIFS('BSE - Other Index Options'!$L:$L,'BSE - Other Index Options'!$C:$C,$A262,'BSE - Other Index Options'!$B:$B,F$147,'BSE - Other Index Options'!$H:$H,"Monthly*")=0,"",SUMIFS('BSE - SENSEX Index Options'!$L:$L,'BSE - SENSEX Index Options'!$C:$C,$A262,'BSE - SENSEX Index Options'!$B:$B,F$147,'BSE - SENSEX Index Options'!$H:$H,"Monthly*")+SUMIFS('BSE - Other Index Options'!$L:$L,'BSE - Other Index Options'!$C:$C,$A262,'BSE - Other Index Options'!$B:$B,F$147,'BSE - Other Index Options'!$H:$H,"Monthly*"))</f>
        <v/>
      </c>
      <c r="G262" s="26" t="str">
        <f>IF(SUMIFS('BSE - SENSEX Index Options'!$L:$L,'BSE - SENSEX Index Options'!$C:$C,$A262,'BSE - SENSEX Index Options'!$B:$B,G$147,'BSE - SENSEX Index Options'!$H:$H,"Monthly*")+SUMIFS('BSE - Other Index Options'!$L:$L,'BSE - Other Index Options'!$C:$C,$A262,'BSE - Other Index Options'!$B:$B,G$147,'BSE - Other Index Options'!$H:$H,"Monthly*")=0,"",SUMIFS('BSE - SENSEX Index Options'!$L:$L,'BSE - SENSEX Index Options'!$C:$C,$A262,'BSE - SENSEX Index Options'!$B:$B,G$147,'BSE - SENSEX Index Options'!$H:$H,"Monthly*")+SUMIFS('BSE - Other Index Options'!$L:$L,'BSE - Other Index Options'!$C:$C,$A262,'BSE - Other Index Options'!$B:$B,G$147,'BSE - Other Index Options'!$H:$H,"Monthly*"))</f>
        <v/>
      </c>
      <c r="H262" s="26" t="str">
        <f t="shared" si="9"/>
        <v/>
      </c>
    </row>
    <row r="263" spans="1:8" hidden="1" outlineLevel="1">
      <c r="A263" t="s">
        <v>141</v>
      </c>
      <c r="B263" s="26" t="str">
        <f>IF(SUMIFS('BSE - SENSEX Index Options'!$L:$L,'BSE - SENSEX Index Options'!$C:$C,$A263,'BSE - SENSEX Index Options'!$B:$B,B$147,'BSE - SENSEX Index Options'!$H:$H,"Monthly*")+SUMIFS('BSE - Other Index Options'!$L:$L,'BSE - Other Index Options'!$C:$C,$A263,'BSE - Other Index Options'!$B:$B,B$147,'BSE - Other Index Options'!$H:$H,"Monthly*")=0,"",SUMIFS('BSE - SENSEX Index Options'!$L:$L,'BSE - SENSEX Index Options'!$C:$C,$A263,'BSE - SENSEX Index Options'!$B:$B,B$147,'BSE - SENSEX Index Options'!$H:$H,"Monthly*")+SUMIFS('BSE - Other Index Options'!$L:$L,'BSE - Other Index Options'!$C:$C,$A263,'BSE - Other Index Options'!$B:$B,B$147,'BSE - Other Index Options'!$H:$H,"Monthly*"))</f>
        <v/>
      </c>
      <c r="C263" s="26" t="str">
        <f>IF(SUMIFS('BSE - SENSEX Index Options'!$L:$L,'BSE - SENSEX Index Options'!$C:$C,$A263,'BSE - SENSEX Index Options'!$B:$B,C$147,'BSE - SENSEX Index Options'!$H:$H,"Monthly*")+SUMIFS('BSE - Other Index Options'!$L:$L,'BSE - Other Index Options'!$C:$C,$A263,'BSE - Other Index Options'!$B:$B,C$147,'BSE - Other Index Options'!$H:$H,"Monthly*")=0,"",SUMIFS('BSE - SENSEX Index Options'!$L:$L,'BSE - SENSEX Index Options'!$C:$C,$A263,'BSE - SENSEX Index Options'!$B:$B,C$147,'BSE - SENSEX Index Options'!$H:$H,"Monthly*")+SUMIFS('BSE - Other Index Options'!$L:$L,'BSE - Other Index Options'!$C:$C,$A263,'BSE - Other Index Options'!$B:$B,C$147,'BSE - Other Index Options'!$H:$H,"Monthly*"))</f>
        <v/>
      </c>
      <c r="D263" s="26" t="str">
        <f>IF(SUMIFS('BSE - SENSEX Index Options'!$L:$L,'BSE - SENSEX Index Options'!$C:$C,$A263,'BSE - SENSEX Index Options'!$B:$B,D$147,'BSE - SENSEX Index Options'!$H:$H,"Monthly*")+SUMIFS('BSE - Other Index Options'!$L:$L,'BSE - Other Index Options'!$C:$C,$A263,'BSE - Other Index Options'!$B:$B,D$147,'BSE - Other Index Options'!$H:$H,"Monthly*")=0,"",SUMIFS('BSE - SENSEX Index Options'!$L:$L,'BSE - SENSEX Index Options'!$C:$C,$A263,'BSE - SENSEX Index Options'!$B:$B,D$147,'BSE - SENSEX Index Options'!$H:$H,"Monthly*")+SUMIFS('BSE - Other Index Options'!$L:$L,'BSE - Other Index Options'!$C:$C,$A263,'BSE - Other Index Options'!$B:$B,D$147,'BSE - Other Index Options'!$H:$H,"Monthly*"))</f>
        <v/>
      </c>
      <c r="E263" s="26" t="str">
        <f>IF(SUMIFS('BSE - SENSEX Index Options'!$L:$L,'BSE - SENSEX Index Options'!$C:$C,$A263,'BSE - SENSEX Index Options'!$B:$B,E$147,'BSE - SENSEX Index Options'!$H:$H,"Monthly*")+SUMIFS('BSE - Other Index Options'!$L:$L,'BSE - Other Index Options'!$C:$C,$A263,'BSE - Other Index Options'!$B:$B,E$147,'BSE - Other Index Options'!$H:$H,"Monthly*")=0,"",SUMIFS('BSE - SENSEX Index Options'!$L:$L,'BSE - SENSEX Index Options'!$C:$C,$A263,'BSE - SENSEX Index Options'!$B:$B,E$147,'BSE - SENSEX Index Options'!$H:$H,"Monthly*")+SUMIFS('BSE - Other Index Options'!$L:$L,'BSE - Other Index Options'!$C:$C,$A263,'BSE - Other Index Options'!$B:$B,E$147,'BSE - Other Index Options'!$H:$H,"Monthly*"))</f>
        <v/>
      </c>
      <c r="F263" s="26" t="str">
        <f>IF(SUMIFS('BSE - SENSEX Index Options'!$L:$L,'BSE - SENSEX Index Options'!$C:$C,$A263,'BSE - SENSEX Index Options'!$B:$B,F$147,'BSE - SENSEX Index Options'!$H:$H,"Monthly*")+SUMIFS('BSE - Other Index Options'!$L:$L,'BSE - Other Index Options'!$C:$C,$A263,'BSE - Other Index Options'!$B:$B,F$147,'BSE - Other Index Options'!$H:$H,"Monthly*")=0,"",SUMIFS('BSE - SENSEX Index Options'!$L:$L,'BSE - SENSEX Index Options'!$C:$C,$A263,'BSE - SENSEX Index Options'!$B:$B,F$147,'BSE - SENSEX Index Options'!$H:$H,"Monthly*")+SUMIFS('BSE - Other Index Options'!$L:$L,'BSE - Other Index Options'!$C:$C,$A263,'BSE - Other Index Options'!$B:$B,F$147,'BSE - Other Index Options'!$H:$H,"Monthly*"))</f>
        <v/>
      </c>
      <c r="G263" s="26" t="str">
        <f>IF(SUMIFS('BSE - SENSEX Index Options'!$L:$L,'BSE - SENSEX Index Options'!$C:$C,$A263,'BSE - SENSEX Index Options'!$B:$B,G$147,'BSE - SENSEX Index Options'!$H:$H,"Monthly*")+SUMIFS('BSE - Other Index Options'!$L:$L,'BSE - Other Index Options'!$C:$C,$A263,'BSE - Other Index Options'!$B:$B,G$147,'BSE - Other Index Options'!$H:$H,"Monthly*")=0,"",SUMIFS('BSE - SENSEX Index Options'!$L:$L,'BSE - SENSEX Index Options'!$C:$C,$A263,'BSE - SENSEX Index Options'!$B:$B,G$147,'BSE - SENSEX Index Options'!$H:$H,"Monthly*")+SUMIFS('BSE - Other Index Options'!$L:$L,'BSE - Other Index Options'!$C:$C,$A263,'BSE - Other Index Options'!$B:$B,G$147,'BSE - Other Index Options'!$H:$H,"Monthly*"))</f>
        <v/>
      </c>
      <c r="H263" s="26" t="str">
        <f t="shared" si="9"/>
        <v/>
      </c>
    </row>
    <row r="264" spans="1:8" hidden="1" outlineLevel="1">
      <c r="A264" t="s">
        <v>142</v>
      </c>
      <c r="B264" s="26" t="str">
        <f>IF(SUMIFS('BSE - SENSEX Index Options'!$L:$L,'BSE - SENSEX Index Options'!$C:$C,$A264,'BSE - SENSEX Index Options'!$B:$B,B$147,'BSE - SENSEX Index Options'!$H:$H,"Monthly*")+SUMIFS('BSE - Other Index Options'!$L:$L,'BSE - Other Index Options'!$C:$C,$A264,'BSE - Other Index Options'!$B:$B,B$147,'BSE - Other Index Options'!$H:$H,"Monthly*")=0,"",SUMIFS('BSE - SENSEX Index Options'!$L:$L,'BSE - SENSEX Index Options'!$C:$C,$A264,'BSE - SENSEX Index Options'!$B:$B,B$147,'BSE - SENSEX Index Options'!$H:$H,"Monthly*")+SUMIFS('BSE - Other Index Options'!$L:$L,'BSE - Other Index Options'!$C:$C,$A264,'BSE - Other Index Options'!$B:$B,B$147,'BSE - Other Index Options'!$H:$H,"Monthly*"))</f>
        <v/>
      </c>
      <c r="C264" s="26" t="str">
        <f>IF(SUMIFS('BSE - SENSEX Index Options'!$L:$L,'BSE - SENSEX Index Options'!$C:$C,$A264,'BSE - SENSEX Index Options'!$B:$B,C$147,'BSE - SENSEX Index Options'!$H:$H,"Monthly*")+SUMIFS('BSE - Other Index Options'!$L:$L,'BSE - Other Index Options'!$C:$C,$A264,'BSE - Other Index Options'!$B:$B,C$147,'BSE - Other Index Options'!$H:$H,"Monthly*")=0,"",SUMIFS('BSE - SENSEX Index Options'!$L:$L,'BSE - SENSEX Index Options'!$C:$C,$A264,'BSE - SENSEX Index Options'!$B:$B,C$147,'BSE - SENSEX Index Options'!$H:$H,"Monthly*")+SUMIFS('BSE - Other Index Options'!$L:$L,'BSE - Other Index Options'!$C:$C,$A264,'BSE - Other Index Options'!$B:$B,C$147,'BSE - Other Index Options'!$H:$H,"Monthly*"))</f>
        <v/>
      </c>
      <c r="D264" s="26" t="str">
        <f>IF(SUMIFS('BSE - SENSEX Index Options'!$L:$L,'BSE - SENSEX Index Options'!$C:$C,$A264,'BSE - SENSEX Index Options'!$B:$B,D$147,'BSE - SENSEX Index Options'!$H:$H,"Monthly*")+SUMIFS('BSE - Other Index Options'!$L:$L,'BSE - Other Index Options'!$C:$C,$A264,'BSE - Other Index Options'!$B:$B,D$147,'BSE - Other Index Options'!$H:$H,"Monthly*")=0,"",SUMIFS('BSE - SENSEX Index Options'!$L:$L,'BSE - SENSEX Index Options'!$C:$C,$A264,'BSE - SENSEX Index Options'!$B:$B,D$147,'BSE - SENSEX Index Options'!$H:$H,"Monthly*")+SUMIFS('BSE - Other Index Options'!$L:$L,'BSE - Other Index Options'!$C:$C,$A264,'BSE - Other Index Options'!$B:$B,D$147,'BSE - Other Index Options'!$H:$H,"Monthly*"))</f>
        <v/>
      </c>
      <c r="E264" s="26" t="str">
        <f>IF(SUMIFS('BSE - SENSEX Index Options'!$L:$L,'BSE - SENSEX Index Options'!$C:$C,$A264,'BSE - SENSEX Index Options'!$B:$B,E$147,'BSE - SENSEX Index Options'!$H:$H,"Monthly*")+SUMIFS('BSE - Other Index Options'!$L:$L,'BSE - Other Index Options'!$C:$C,$A264,'BSE - Other Index Options'!$B:$B,E$147,'BSE - Other Index Options'!$H:$H,"Monthly*")=0,"",SUMIFS('BSE - SENSEX Index Options'!$L:$L,'BSE - SENSEX Index Options'!$C:$C,$A264,'BSE - SENSEX Index Options'!$B:$B,E$147,'BSE - SENSEX Index Options'!$H:$H,"Monthly*")+SUMIFS('BSE - Other Index Options'!$L:$L,'BSE - Other Index Options'!$C:$C,$A264,'BSE - Other Index Options'!$B:$B,E$147,'BSE - Other Index Options'!$H:$H,"Monthly*"))</f>
        <v/>
      </c>
      <c r="F264" s="26" t="str">
        <f>IF(SUMIFS('BSE - SENSEX Index Options'!$L:$L,'BSE - SENSEX Index Options'!$C:$C,$A264,'BSE - SENSEX Index Options'!$B:$B,F$147,'BSE - SENSEX Index Options'!$H:$H,"Monthly*")+SUMIFS('BSE - Other Index Options'!$L:$L,'BSE - Other Index Options'!$C:$C,$A264,'BSE - Other Index Options'!$B:$B,F$147,'BSE - Other Index Options'!$H:$H,"Monthly*")=0,"",SUMIFS('BSE - SENSEX Index Options'!$L:$L,'BSE - SENSEX Index Options'!$C:$C,$A264,'BSE - SENSEX Index Options'!$B:$B,F$147,'BSE - SENSEX Index Options'!$H:$H,"Monthly*")+SUMIFS('BSE - Other Index Options'!$L:$L,'BSE - Other Index Options'!$C:$C,$A264,'BSE - Other Index Options'!$B:$B,F$147,'BSE - Other Index Options'!$H:$H,"Monthly*"))</f>
        <v/>
      </c>
      <c r="G264" s="26" t="str">
        <f>IF(SUMIFS('BSE - SENSEX Index Options'!$L:$L,'BSE - SENSEX Index Options'!$C:$C,$A264,'BSE - SENSEX Index Options'!$B:$B,G$147,'BSE - SENSEX Index Options'!$H:$H,"Monthly*")+SUMIFS('BSE - Other Index Options'!$L:$L,'BSE - Other Index Options'!$C:$C,$A264,'BSE - Other Index Options'!$B:$B,G$147,'BSE - Other Index Options'!$H:$H,"Monthly*")=0,"",SUMIFS('BSE - SENSEX Index Options'!$L:$L,'BSE - SENSEX Index Options'!$C:$C,$A264,'BSE - SENSEX Index Options'!$B:$B,G$147,'BSE - SENSEX Index Options'!$H:$H,"Monthly*")+SUMIFS('BSE - Other Index Options'!$L:$L,'BSE - Other Index Options'!$C:$C,$A264,'BSE - Other Index Options'!$B:$B,G$147,'BSE - Other Index Options'!$H:$H,"Monthly*"))</f>
        <v/>
      </c>
      <c r="H264" s="26" t="str">
        <f t="shared" si="9"/>
        <v/>
      </c>
    </row>
    <row r="265" spans="1:8" hidden="1" outlineLevel="1">
      <c r="A265" t="s">
        <v>143</v>
      </c>
      <c r="B265" s="26" t="str">
        <f>IF(SUMIFS('BSE - SENSEX Index Options'!$L:$L,'BSE - SENSEX Index Options'!$C:$C,$A265,'BSE - SENSEX Index Options'!$B:$B,B$147,'BSE - SENSEX Index Options'!$H:$H,"Monthly*")+SUMIFS('BSE - Other Index Options'!$L:$L,'BSE - Other Index Options'!$C:$C,$A265,'BSE - Other Index Options'!$B:$B,B$147,'BSE - Other Index Options'!$H:$H,"Monthly*")=0,"",SUMIFS('BSE - SENSEX Index Options'!$L:$L,'BSE - SENSEX Index Options'!$C:$C,$A265,'BSE - SENSEX Index Options'!$B:$B,B$147,'BSE - SENSEX Index Options'!$H:$H,"Monthly*")+SUMIFS('BSE - Other Index Options'!$L:$L,'BSE - Other Index Options'!$C:$C,$A265,'BSE - Other Index Options'!$B:$B,B$147,'BSE - Other Index Options'!$H:$H,"Monthly*"))</f>
        <v/>
      </c>
      <c r="C265" s="26" t="str">
        <f>IF(SUMIFS('BSE - SENSEX Index Options'!$L:$L,'BSE - SENSEX Index Options'!$C:$C,$A265,'BSE - SENSEX Index Options'!$B:$B,C$147,'BSE - SENSEX Index Options'!$H:$H,"Monthly*")+SUMIFS('BSE - Other Index Options'!$L:$L,'BSE - Other Index Options'!$C:$C,$A265,'BSE - Other Index Options'!$B:$B,C$147,'BSE - Other Index Options'!$H:$H,"Monthly*")=0,"",SUMIFS('BSE - SENSEX Index Options'!$L:$L,'BSE - SENSEX Index Options'!$C:$C,$A265,'BSE - SENSEX Index Options'!$B:$B,C$147,'BSE - SENSEX Index Options'!$H:$H,"Monthly*")+SUMIFS('BSE - Other Index Options'!$L:$L,'BSE - Other Index Options'!$C:$C,$A265,'BSE - Other Index Options'!$B:$B,C$147,'BSE - Other Index Options'!$H:$H,"Monthly*"))</f>
        <v/>
      </c>
      <c r="D265" s="26" t="str">
        <f>IF(SUMIFS('BSE - SENSEX Index Options'!$L:$L,'BSE - SENSEX Index Options'!$C:$C,$A265,'BSE - SENSEX Index Options'!$B:$B,D$147,'BSE - SENSEX Index Options'!$H:$H,"Monthly*")+SUMIFS('BSE - Other Index Options'!$L:$L,'BSE - Other Index Options'!$C:$C,$A265,'BSE - Other Index Options'!$B:$B,D$147,'BSE - Other Index Options'!$H:$H,"Monthly*")=0,"",SUMIFS('BSE - SENSEX Index Options'!$L:$L,'BSE - SENSEX Index Options'!$C:$C,$A265,'BSE - SENSEX Index Options'!$B:$B,D$147,'BSE - SENSEX Index Options'!$H:$H,"Monthly*")+SUMIFS('BSE - Other Index Options'!$L:$L,'BSE - Other Index Options'!$C:$C,$A265,'BSE - Other Index Options'!$B:$B,D$147,'BSE - Other Index Options'!$H:$H,"Monthly*"))</f>
        <v/>
      </c>
      <c r="E265" s="26" t="str">
        <f>IF(SUMIFS('BSE - SENSEX Index Options'!$L:$L,'BSE - SENSEX Index Options'!$C:$C,$A265,'BSE - SENSEX Index Options'!$B:$B,E$147,'BSE - SENSEX Index Options'!$H:$H,"Monthly*")+SUMIFS('BSE - Other Index Options'!$L:$L,'BSE - Other Index Options'!$C:$C,$A265,'BSE - Other Index Options'!$B:$B,E$147,'BSE - Other Index Options'!$H:$H,"Monthly*")=0,"",SUMIFS('BSE - SENSEX Index Options'!$L:$L,'BSE - SENSEX Index Options'!$C:$C,$A265,'BSE - SENSEX Index Options'!$B:$B,E$147,'BSE - SENSEX Index Options'!$H:$H,"Monthly*")+SUMIFS('BSE - Other Index Options'!$L:$L,'BSE - Other Index Options'!$C:$C,$A265,'BSE - Other Index Options'!$B:$B,E$147,'BSE - Other Index Options'!$H:$H,"Monthly*"))</f>
        <v/>
      </c>
      <c r="F265" s="26" t="str">
        <f>IF(SUMIFS('BSE - SENSEX Index Options'!$L:$L,'BSE - SENSEX Index Options'!$C:$C,$A265,'BSE - SENSEX Index Options'!$B:$B,F$147,'BSE - SENSEX Index Options'!$H:$H,"Monthly*")+SUMIFS('BSE - Other Index Options'!$L:$L,'BSE - Other Index Options'!$C:$C,$A265,'BSE - Other Index Options'!$B:$B,F$147,'BSE - Other Index Options'!$H:$H,"Monthly*")=0,"",SUMIFS('BSE - SENSEX Index Options'!$L:$L,'BSE - SENSEX Index Options'!$C:$C,$A265,'BSE - SENSEX Index Options'!$B:$B,F$147,'BSE - SENSEX Index Options'!$H:$H,"Monthly*")+SUMIFS('BSE - Other Index Options'!$L:$L,'BSE - Other Index Options'!$C:$C,$A265,'BSE - Other Index Options'!$B:$B,F$147,'BSE - Other Index Options'!$H:$H,"Monthly*"))</f>
        <v/>
      </c>
      <c r="G265" s="26" t="str">
        <f>IF(SUMIFS('BSE - SENSEX Index Options'!$L:$L,'BSE - SENSEX Index Options'!$C:$C,$A265,'BSE - SENSEX Index Options'!$B:$B,G$147,'BSE - SENSEX Index Options'!$H:$H,"Monthly*")+SUMIFS('BSE - Other Index Options'!$L:$L,'BSE - Other Index Options'!$C:$C,$A265,'BSE - Other Index Options'!$B:$B,G$147,'BSE - Other Index Options'!$H:$H,"Monthly*")=0,"",SUMIFS('BSE - SENSEX Index Options'!$L:$L,'BSE - SENSEX Index Options'!$C:$C,$A265,'BSE - SENSEX Index Options'!$B:$B,G$147,'BSE - SENSEX Index Options'!$H:$H,"Monthly*")+SUMIFS('BSE - Other Index Options'!$L:$L,'BSE - Other Index Options'!$C:$C,$A265,'BSE - Other Index Options'!$B:$B,G$147,'BSE - Other Index Options'!$H:$H,"Monthly*"))</f>
        <v/>
      </c>
      <c r="H265" s="26" t="str">
        <f t="shared" si="9"/>
        <v/>
      </c>
    </row>
    <row r="266" spans="1:8" hidden="1" outlineLevel="1">
      <c r="A266" t="s">
        <v>144</v>
      </c>
      <c r="B266" s="26" t="str">
        <f>IF(SUMIFS('BSE - SENSEX Index Options'!$L:$L,'BSE - SENSEX Index Options'!$C:$C,$A266,'BSE - SENSEX Index Options'!$B:$B,B$147,'BSE - SENSEX Index Options'!$H:$H,"Monthly*")+SUMIFS('BSE - Other Index Options'!$L:$L,'BSE - Other Index Options'!$C:$C,$A266,'BSE - Other Index Options'!$B:$B,B$147,'BSE - Other Index Options'!$H:$H,"Monthly*")=0,"",SUMIFS('BSE - SENSEX Index Options'!$L:$L,'BSE - SENSEX Index Options'!$C:$C,$A266,'BSE - SENSEX Index Options'!$B:$B,B$147,'BSE - SENSEX Index Options'!$H:$H,"Monthly*")+SUMIFS('BSE - Other Index Options'!$L:$L,'BSE - Other Index Options'!$C:$C,$A266,'BSE - Other Index Options'!$B:$B,B$147,'BSE - Other Index Options'!$H:$H,"Monthly*"))</f>
        <v/>
      </c>
      <c r="C266" s="26" t="str">
        <f>IF(SUMIFS('BSE - SENSEX Index Options'!$L:$L,'BSE - SENSEX Index Options'!$C:$C,$A266,'BSE - SENSEX Index Options'!$B:$B,C$147,'BSE - SENSEX Index Options'!$H:$H,"Monthly*")+SUMIFS('BSE - Other Index Options'!$L:$L,'BSE - Other Index Options'!$C:$C,$A266,'BSE - Other Index Options'!$B:$B,C$147,'BSE - Other Index Options'!$H:$H,"Monthly*")=0,"",SUMIFS('BSE - SENSEX Index Options'!$L:$L,'BSE - SENSEX Index Options'!$C:$C,$A266,'BSE - SENSEX Index Options'!$B:$B,C$147,'BSE - SENSEX Index Options'!$H:$H,"Monthly*")+SUMIFS('BSE - Other Index Options'!$L:$L,'BSE - Other Index Options'!$C:$C,$A266,'BSE - Other Index Options'!$B:$B,C$147,'BSE - Other Index Options'!$H:$H,"Monthly*"))</f>
        <v/>
      </c>
      <c r="D266" s="26" t="str">
        <f>IF(SUMIFS('BSE - SENSEX Index Options'!$L:$L,'BSE - SENSEX Index Options'!$C:$C,$A266,'BSE - SENSEX Index Options'!$B:$B,D$147,'BSE - SENSEX Index Options'!$H:$H,"Monthly*")+SUMIFS('BSE - Other Index Options'!$L:$L,'BSE - Other Index Options'!$C:$C,$A266,'BSE - Other Index Options'!$B:$B,D$147,'BSE - Other Index Options'!$H:$H,"Monthly*")=0,"",SUMIFS('BSE - SENSEX Index Options'!$L:$L,'BSE - SENSEX Index Options'!$C:$C,$A266,'BSE - SENSEX Index Options'!$B:$B,D$147,'BSE - SENSEX Index Options'!$H:$H,"Monthly*")+SUMIFS('BSE - Other Index Options'!$L:$L,'BSE - Other Index Options'!$C:$C,$A266,'BSE - Other Index Options'!$B:$B,D$147,'BSE - Other Index Options'!$H:$H,"Monthly*"))</f>
        <v/>
      </c>
      <c r="E266" s="26" t="str">
        <f>IF(SUMIFS('BSE - SENSEX Index Options'!$L:$L,'BSE - SENSEX Index Options'!$C:$C,$A266,'BSE - SENSEX Index Options'!$B:$B,E$147,'BSE - SENSEX Index Options'!$H:$H,"Monthly*")+SUMIFS('BSE - Other Index Options'!$L:$L,'BSE - Other Index Options'!$C:$C,$A266,'BSE - Other Index Options'!$B:$B,E$147,'BSE - Other Index Options'!$H:$H,"Monthly*")=0,"",SUMIFS('BSE - SENSEX Index Options'!$L:$L,'BSE - SENSEX Index Options'!$C:$C,$A266,'BSE - SENSEX Index Options'!$B:$B,E$147,'BSE - SENSEX Index Options'!$H:$H,"Monthly*")+SUMIFS('BSE - Other Index Options'!$L:$L,'BSE - Other Index Options'!$C:$C,$A266,'BSE - Other Index Options'!$B:$B,E$147,'BSE - Other Index Options'!$H:$H,"Monthly*"))</f>
        <v/>
      </c>
      <c r="F266" s="26" t="str">
        <f>IF(SUMIFS('BSE - SENSEX Index Options'!$L:$L,'BSE - SENSEX Index Options'!$C:$C,$A266,'BSE - SENSEX Index Options'!$B:$B,F$147,'BSE - SENSEX Index Options'!$H:$H,"Monthly*")+SUMIFS('BSE - Other Index Options'!$L:$L,'BSE - Other Index Options'!$C:$C,$A266,'BSE - Other Index Options'!$B:$B,F$147,'BSE - Other Index Options'!$H:$H,"Monthly*")=0,"",SUMIFS('BSE - SENSEX Index Options'!$L:$L,'BSE - SENSEX Index Options'!$C:$C,$A266,'BSE - SENSEX Index Options'!$B:$B,F$147,'BSE - SENSEX Index Options'!$H:$H,"Monthly*")+SUMIFS('BSE - Other Index Options'!$L:$L,'BSE - Other Index Options'!$C:$C,$A266,'BSE - Other Index Options'!$B:$B,F$147,'BSE - Other Index Options'!$H:$H,"Monthly*"))</f>
        <v/>
      </c>
      <c r="G266" s="26" t="str">
        <f>IF(SUMIFS('BSE - SENSEX Index Options'!$L:$L,'BSE - SENSEX Index Options'!$C:$C,$A266,'BSE - SENSEX Index Options'!$B:$B,G$147,'BSE - SENSEX Index Options'!$H:$H,"Monthly*")+SUMIFS('BSE - Other Index Options'!$L:$L,'BSE - Other Index Options'!$C:$C,$A266,'BSE - Other Index Options'!$B:$B,G$147,'BSE - Other Index Options'!$H:$H,"Monthly*")=0,"",SUMIFS('BSE - SENSEX Index Options'!$L:$L,'BSE - SENSEX Index Options'!$C:$C,$A266,'BSE - SENSEX Index Options'!$B:$B,G$147,'BSE - SENSEX Index Options'!$H:$H,"Monthly*")+SUMIFS('BSE - Other Index Options'!$L:$L,'BSE - Other Index Options'!$C:$C,$A266,'BSE - Other Index Options'!$B:$B,G$147,'BSE - Other Index Options'!$H:$H,"Monthly*"))</f>
        <v/>
      </c>
      <c r="H266" s="26" t="str">
        <f t="shared" si="9"/>
        <v/>
      </c>
    </row>
    <row r="267" spans="1:8" hidden="1" outlineLevel="1">
      <c r="A267" t="s">
        <v>145</v>
      </c>
      <c r="B267" s="26" t="str">
        <f>IF(SUMIFS('BSE - SENSEX Index Options'!$L:$L,'BSE - SENSEX Index Options'!$C:$C,$A267,'BSE - SENSEX Index Options'!$B:$B,B$147,'BSE - SENSEX Index Options'!$H:$H,"Monthly*")+SUMIFS('BSE - Other Index Options'!$L:$L,'BSE - Other Index Options'!$C:$C,$A267,'BSE - Other Index Options'!$B:$B,B$147,'BSE - Other Index Options'!$H:$H,"Monthly*")=0,"",SUMIFS('BSE - SENSEX Index Options'!$L:$L,'BSE - SENSEX Index Options'!$C:$C,$A267,'BSE - SENSEX Index Options'!$B:$B,B$147,'BSE - SENSEX Index Options'!$H:$H,"Monthly*")+SUMIFS('BSE - Other Index Options'!$L:$L,'BSE - Other Index Options'!$C:$C,$A267,'BSE - Other Index Options'!$B:$B,B$147,'BSE - Other Index Options'!$H:$H,"Monthly*"))</f>
        <v/>
      </c>
      <c r="C267" s="26" t="str">
        <f>IF(SUMIFS('BSE - SENSEX Index Options'!$L:$L,'BSE - SENSEX Index Options'!$C:$C,$A267,'BSE - SENSEX Index Options'!$B:$B,C$147,'BSE - SENSEX Index Options'!$H:$H,"Monthly*")+SUMIFS('BSE - Other Index Options'!$L:$L,'BSE - Other Index Options'!$C:$C,$A267,'BSE - Other Index Options'!$B:$B,C$147,'BSE - Other Index Options'!$H:$H,"Monthly*")=0,"",SUMIFS('BSE - SENSEX Index Options'!$L:$L,'BSE - SENSEX Index Options'!$C:$C,$A267,'BSE - SENSEX Index Options'!$B:$B,C$147,'BSE - SENSEX Index Options'!$H:$H,"Monthly*")+SUMIFS('BSE - Other Index Options'!$L:$L,'BSE - Other Index Options'!$C:$C,$A267,'BSE - Other Index Options'!$B:$B,C$147,'BSE - Other Index Options'!$H:$H,"Monthly*"))</f>
        <v/>
      </c>
      <c r="D267" s="26" t="str">
        <f>IF(SUMIFS('BSE - SENSEX Index Options'!$L:$L,'BSE - SENSEX Index Options'!$C:$C,$A267,'BSE - SENSEX Index Options'!$B:$B,D$147,'BSE - SENSEX Index Options'!$H:$H,"Monthly*")+SUMIFS('BSE - Other Index Options'!$L:$L,'BSE - Other Index Options'!$C:$C,$A267,'BSE - Other Index Options'!$B:$B,D$147,'BSE - Other Index Options'!$H:$H,"Monthly*")=0,"",SUMIFS('BSE - SENSEX Index Options'!$L:$L,'BSE - SENSEX Index Options'!$C:$C,$A267,'BSE - SENSEX Index Options'!$B:$B,D$147,'BSE - SENSEX Index Options'!$H:$H,"Monthly*")+SUMIFS('BSE - Other Index Options'!$L:$L,'BSE - Other Index Options'!$C:$C,$A267,'BSE - Other Index Options'!$B:$B,D$147,'BSE - Other Index Options'!$H:$H,"Monthly*"))</f>
        <v/>
      </c>
      <c r="E267" s="26" t="str">
        <f>IF(SUMIFS('BSE - SENSEX Index Options'!$L:$L,'BSE - SENSEX Index Options'!$C:$C,$A267,'BSE - SENSEX Index Options'!$B:$B,E$147,'BSE - SENSEX Index Options'!$H:$H,"Monthly*")+SUMIFS('BSE - Other Index Options'!$L:$L,'BSE - Other Index Options'!$C:$C,$A267,'BSE - Other Index Options'!$B:$B,E$147,'BSE - Other Index Options'!$H:$H,"Monthly*")=0,"",SUMIFS('BSE - SENSEX Index Options'!$L:$L,'BSE - SENSEX Index Options'!$C:$C,$A267,'BSE - SENSEX Index Options'!$B:$B,E$147,'BSE - SENSEX Index Options'!$H:$H,"Monthly*")+SUMIFS('BSE - Other Index Options'!$L:$L,'BSE - Other Index Options'!$C:$C,$A267,'BSE - Other Index Options'!$B:$B,E$147,'BSE - Other Index Options'!$H:$H,"Monthly*"))</f>
        <v/>
      </c>
      <c r="F267" s="26" t="str">
        <f>IF(SUMIFS('BSE - SENSEX Index Options'!$L:$L,'BSE - SENSEX Index Options'!$C:$C,$A267,'BSE - SENSEX Index Options'!$B:$B,F$147,'BSE - SENSEX Index Options'!$H:$H,"Monthly*")+SUMIFS('BSE - Other Index Options'!$L:$L,'BSE - Other Index Options'!$C:$C,$A267,'BSE - Other Index Options'!$B:$B,F$147,'BSE - Other Index Options'!$H:$H,"Monthly*")=0,"",SUMIFS('BSE - SENSEX Index Options'!$L:$L,'BSE - SENSEX Index Options'!$C:$C,$A267,'BSE - SENSEX Index Options'!$B:$B,F$147,'BSE - SENSEX Index Options'!$H:$H,"Monthly*")+SUMIFS('BSE - Other Index Options'!$L:$L,'BSE - Other Index Options'!$C:$C,$A267,'BSE - Other Index Options'!$B:$B,F$147,'BSE - Other Index Options'!$H:$H,"Monthly*"))</f>
        <v/>
      </c>
      <c r="G267" s="26" t="str">
        <f>IF(SUMIFS('BSE - SENSEX Index Options'!$L:$L,'BSE - SENSEX Index Options'!$C:$C,$A267,'BSE - SENSEX Index Options'!$B:$B,G$147,'BSE - SENSEX Index Options'!$H:$H,"Monthly*")+SUMIFS('BSE - Other Index Options'!$L:$L,'BSE - Other Index Options'!$C:$C,$A267,'BSE - Other Index Options'!$B:$B,G$147,'BSE - Other Index Options'!$H:$H,"Monthly*")=0,"",SUMIFS('BSE - SENSEX Index Options'!$L:$L,'BSE - SENSEX Index Options'!$C:$C,$A267,'BSE - SENSEX Index Options'!$B:$B,G$147,'BSE - SENSEX Index Options'!$H:$H,"Monthly*")+SUMIFS('BSE - Other Index Options'!$L:$L,'BSE - Other Index Options'!$C:$C,$A267,'BSE - Other Index Options'!$B:$B,G$147,'BSE - Other Index Options'!$H:$H,"Monthly*"))</f>
        <v/>
      </c>
      <c r="H267" s="26" t="str">
        <f t="shared" si="9"/>
        <v/>
      </c>
    </row>
    <row r="268" spans="1:8" hidden="1" outlineLevel="1">
      <c r="A268" t="s">
        <v>146</v>
      </c>
      <c r="B268" s="26" t="str">
        <f>IF(SUMIFS('BSE - SENSEX Index Options'!$L:$L,'BSE - SENSEX Index Options'!$C:$C,$A268,'BSE - SENSEX Index Options'!$B:$B,B$147,'BSE - SENSEX Index Options'!$H:$H,"Monthly*")+SUMIFS('BSE - Other Index Options'!$L:$L,'BSE - Other Index Options'!$C:$C,$A268,'BSE - Other Index Options'!$B:$B,B$147,'BSE - Other Index Options'!$H:$H,"Monthly*")=0,"",SUMIFS('BSE - SENSEX Index Options'!$L:$L,'BSE - SENSEX Index Options'!$C:$C,$A268,'BSE - SENSEX Index Options'!$B:$B,B$147,'BSE - SENSEX Index Options'!$H:$H,"Monthly*")+SUMIFS('BSE - Other Index Options'!$L:$L,'BSE - Other Index Options'!$C:$C,$A268,'BSE - Other Index Options'!$B:$B,B$147,'BSE - Other Index Options'!$H:$H,"Monthly*"))</f>
        <v/>
      </c>
      <c r="C268" s="26" t="str">
        <f>IF(SUMIFS('BSE - SENSEX Index Options'!$L:$L,'BSE - SENSEX Index Options'!$C:$C,$A268,'BSE - SENSEX Index Options'!$B:$B,C$147,'BSE - SENSEX Index Options'!$H:$H,"Monthly*")+SUMIFS('BSE - Other Index Options'!$L:$L,'BSE - Other Index Options'!$C:$C,$A268,'BSE - Other Index Options'!$B:$B,C$147,'BSE - Other Index Options'!$H:$H,"Monthly*")=0,"",SUMIFS('BSE - SENSEX Index Options'!$L:$L,'BSE - SENSEX Index Options'!$C:$C,$A268,'BSE - SENSEX Index Options'!$B:$B,C$147,'BSE - SENSEX Index Options'!$H:$H,"Monthly*")+SUMIFS('BSE - Other Index Options'!$L:$L,'BSE - Other Index Options'!$C:$C,$A268,'BSE - Other Index Options'!$B:$B,C$147,'BSE - Other Index Options'!$H:$H,"Monthly*"))</f>
        <v/>
      </c>
      <c r="D268" s="26" t="str">
        <f>IF(SUMIFS('BSE - SENSEX Index Options'!$L:$L,'BSE - SENSEX Index Options'!$C:$C,$A268,'BSE - SENSEX Index Options'!$B:$B,D$147,'BSE - SENSEX Index Options'!$H:$H,"Monthly*")+SUMIFS('BSE - Other Index Options'!$L:$L,'BSE - Other Index Options'!$C:$C,$A268,'BSE - Other Index Options'!$B:$B,D$147,'BSE - Other Index Options'!$H:$H,"Monthly*")=0,"",SUMIFS('BSE - SENSEX Index Options'!$L:$L,'BSE - SENSEX Index Options'!$C:$C,$A268,'BSE - SENSEX Index Options'!$B:$B,D$147,'BSE - SENSEX Index Options'!$H:$H,"Monthly*")+SUMIFS('BSE - Other Index Options'!$L:$L,'BSE - Other Index Options'!$C:$C,$A268,'BSE - Other Index Options'!$B:$B,D$147,'BSE - Other Index Options'!$H:$H,"Monthly*"))</f>
        <v/>
      </c>
      <c r="E268" s="26" t="str">
        <f>IF(SUMIFS('BSE - SENSEX Index Options'!$L:$L,'BSE - SENSEX Index Options'!$C:$C,$A268,'BSE - SENSEX Index Options'!$B:$B,E$147,'BSE - SENSEX Index Options'!$H:$H,"Monthly*")+SUMIFS('BSE - Other Index Options'!$L:$L,'BSE - Other Index Options'!$C:$C,$A268,'BSE - Other Index Options'!$B:$B,E$147,'BSE - Other Index Options'!$H:$H,"Monthly*")=0,"",SUMIFS('BSE - SENSEX Index Options'!$L:$L,'BSE - SENSEX Index Options'!$C:$C,$A268,'BSE - SENSEX Index Options'!$B:$B,E$147,'BSE - SENSEX Index Options'!$H:$H,"Monthly*")+SUMIFS('BSE - Other Index Options'!$L:$L,'BSE - Other Index Options'!$C:$C,$A268,'BSE - Other Index Options'!$B:$B,E$147,'BSE - Other Index Options'!$H:$H,"Monthly*"))</f>
        <v/>
      </c>
      <c r="F268" s="26" t="str">
        <f>IF(SUMIFS('BSE - SENSEX Index Options'!$L:$L,'BSE - SENSEX Index Options'!$C:$C,$A268,'BSE - SENSEX Index Options'!$B:$B,F$147,'BSE - SENSEX Index Options'!$H:$H,"Monthly*")+SUMIFS('BSE - Other Index Options'!$L:$L,'BSE - Other Index Options'!$C:$C,$A268,'BSE - Other Index Options'!$B:$B,F$147,'BSE - Other Index Options'!$H:$H,"Monthly*")=0,"",SUMIFS('BSE - SENSEX Index Options'!$L:$L,'BSE - SENSEX Index Options'!$C:$C,$A268,'BSE - SENSEX Index Options'!$B:$B,F$147,'BSE - SENSEX Index Options'!$H:$H,"Monthly*")+SUMIFS('BSE - Other Index Options'!$L:$L,'BSE - Other Index Options'!$C:$C,$A268,'BSE - Other Index Options'!$B:$B,F$147,'BSE - Other Index Options'!$H:$H,"Monthly*"))</f>
        <v/>
      </c>
      <c r="G268" s="26" t="str">
        <f>IF(SUMIFS('BSE - SENSEX Index Options'!$L:$L,'BSE - SENSEX Index Options'!$C:$C,$A268,'BSE - SENSEX Index Options'!$B:$B,G$147,'BSE - SENSEX Index Options'!$H:$H,"Monthly*")+SUMIFS('BSE - Other Index Options'!$L:$L,'BSE - Other Index Options'!$C:$C,$A268,'BSE - Other Index Options'!$B:$B,G$147,'BSE - Other Index Options'!$H:$H,"Monthly*")=0,"",SUMIFS('BSE - SENSEX Index Options'!$L:$L,'BSE - SENSEX Index Options'!$C:$C,$A268,'BSE - SENSEX Index Options'!$B:$B,G$147,'BSE - SENSEX Index Options'!$H:$H,"Monthly*")+SUMIFS('BSE - Other Index Options'!$L:$L,'BSE - Other Index Options'!$C:$C,$A268,'BSE - Other Index Options'!$B:$B,G$147,'BSE - Other Index Options'!$H:$H,"Monthly*"))</f>
        <v/>
      </c>
      <c r="H268" s="26" t="str">
        <f t="shared" si="9"/>
        <v/>
      </c>
    </row>
    <row r="269" spans="1:8" hidden="1" outlineLevel="1">
      <c r="A269" t="s">
        <v>147</v>
      </c>
      <c r="B269" s="26" t="str">
        <f>IF(SUMIFS('BSE - SENSEX Index Options'!$L:$L,'BSE - SENSEX Index Options'!$C:$C,$A269,'BSE - SENSEX Index Options'!$B:$B,B$147,'BSE - SENSEX Index Options'!$H:$H,"Monthly*")+SUMIFS('BSE - Other Index Options'!$L:$L,'BSE - Other Index Options'!$C:$C,$A269,'BSE - Other Index Options'!$B:$B,B$147,'BSE - Other Index Options'!$H:$H,"Monthly*")=0,"",SUMIFS('BSE - SENSEX Index Options'!$L:$L,'BSE - SENSEX Index Options'!$C:$C,$A269,'BSE - SENSEX Index Options'!$B:$B,B$147,'BSE - SENSEX Index Options'!$H:$H,"Monthly*")+SUMIFS('BSE - Other Index Options'!$L:$L,'BSE - Other Index Options'!$C:$C,$A269,'BSE - Other Index Options'!$B:$B,B$147,'BSE - Other Index Options'!$H:$H,"Monthly*"))</f>
        <v/>
      </c>
      <c r="C269" s="26" t="str">
        <f>IF(SUMIFS('BSE - SENSEX Index Options'!$L:$L,'BSE - SENSEX Index Options'!$C:$C,$A269,'BSE - SENSEX Index Options'!$B:$B,C$147,'BSE - SENSEX Index Options'!$H:$H,"Monthly*")+SUMIFS('BSE - Other Index Options'!$L:$L,'BSE - Other Index Options'!$C:$C,$A269,'BSE - Other Index Options'!$B:$B,C$147,'BSE - Other Index Options'!$H:$H,"Monthly*")=0,"",SUMIFS('BSE - SENSEX Index Options'!$L:$L,'BSE - SENSEX Index Options'!$C:$C,$A269,'BSE - SENSEX Index Options'!$B:$B,C$147,'BSE - SENSEX Index Options'!$H:$H,"Monthly*")+SUMIFS('BSE - Other Index Options'!$L:$L,'BSE - Other Index Options'!$C:$C,$A269,'BSE - Other Index Options'!$B:$B,C$147,'BSE - Other Index Options'!$H:$H,"Monthly*"))</f>
        <v/>
      </c>
      <c r="D269" s="26" t="str">
        <f>IF(SUMIFS('BSE - SENSEX Index Options'!$L:$L,'BSE - SENSEX Index Options'!$C:$C,$A269,'BSE - SENSEX Index Options'!$B:$B,D$147,'BSE - SENSEX Index Options'!$H:$H,"Monthly*")+SUMIFS('BSE - Other Index Options'!$L:$L,'BSE - Other Index Options'!$C:$C,$A269,'BSE - Other Index Options'!$B:$B,D$147,'BSE - Other Index Options'!$H:$H,"Monthly*")=0,"",SUMIFS('BSE - SENSEX Index Options'!$L:$L,'BSE - SENSEX Index Options'!$C:$C,$A269,'BSE - SENSEX Index Options'!$B:$B,D$147,'BSE - SENSEX Index Options'!$H:$H,"Monthly*")+SUMIFS('BSE - Other Index Options'!$L:$L,'BSE - Other Index Options'!$C:$C,$A269,'BSE - Other Index Options'!$B:$B,D$147,'BSE - Other Index Options'!$H:$H,"Monthly*"))</f>
        <v/>
      </c>
      <c r="E269" s="26" t="str">
        <f>IF(SUMIFS('BSE - SENSEX Index Options'!$L:$L,'BSE - SENSEX Index Options'!$C:$C,$A269,'BSE - SENSEX Index Options'!$B:$B,E$147,'BSE - SENSEX Index Options'!$H:$H,"Monthly*")+SUMIFS('BSE - Other Index Options'!$L:$L,'BSE - Other Index Options'!$C:$C,$A269,'BSE - Other Index Options'!$B:$B,E$147,'BSE - Other Index Options'!$H:$H,"Monthly*")=0,"",SUMIFS('BSE - SENSEX Index Options'!$L:$L,'BSE - SENSEX Index Options'!$C:$C,$A269,'BSE - SENSEX Index Options'!$B:$B,E$147,'BSE - SENSEX Index Options'!$H:$H,"Monthly*")+SUMIFS('BSE - Other Index Options'!$L:$L,'BSE - Other Index Options'!$C:$C,$A269,'BSE - Other Index Options'!$B:$B,E$147,'BSE - Other Index Options'!$H:$H,"Monthly*"))</f>
        <v/>
      </c>
      <c r="F269" s="26" t="str">
        <f>IF(SUMIFS('BSE - SENSEX Index Options'!$L:$L,'BSE - SENSEX Index Options'!$C:$C,$A269,'BSE - SENSEX Index Options'!$B:$B,F$147,'BSE - SENSEX Index Options'!$H:$H,"Monthly*")+SUMIFS('BSE - Other Index Options'!$L:$L,'BSE - Other Index Options'!$C:$C,$A269,'BSE - Other Index Options'!$B:$B,F$147,'BSE - Other Index Options'!$H:$H,"Monthly*")=0,"",SUMIFS('BSE - SENSEX Index Options'!$L:$L,'BSE - SENSEX Index Options'!$C:$C,$A269,'BSE - SENSEX Index Options'!$B:$B,F$147,'BSE - SENSEX Index Options'!$H:$H,"Monthly*")+SUMIFS('BSE - Other Index Options'!$L:$L,'BSE - Other Index Options'!$C:$C,$A269,'BSE - Other Index Options'!$B:$B,F$147,'BSE - Other Index Options'!$H:$H,"Monthly*"))</f>
        <v/>
      </c>
      <c r="G269" s="26" t="str">
        <f>IF(SUMIFS('BSE - SENSEX Index Options'!$L:$L,'BSE - SENSEX Index Options'!$C:$C,$A269,'BSE - SENSEX Index Options'!$B:$B,G$147,'BSE - SENSEX Index Options'!$H:$H,"Monthly*")+SUMIFS('BSE - Other Index Options'!$L:$L,'BSE - Other Index Options'!$C:$C,$A269,'BSE - Other Index Options'!$B:$B,G$147,'BSE - Other Index Options'!$H:$H,"Monthly*")=0,"",SUMIFS('BSE - SENSEX Index Options'!$L:$L,'BSE - SENSEX Index Options'!$C:$C,$A269,'BSE - SENSEX Index Options'!$B:$B,G$147,'BSE - SENSEX Index Options'!$H:$H,"Monthly*")+SUMIFS('BSE - Other Index Options'!$L:$L,'BSE - Other Index Options'!$C:$C,$A269,'BSE - Other Index Options'!$B:$B,G$147,'BSE - Other Index Options'!$H:$H,"Monthly*"))</f>
        <v/>
      </c>
      <c r="H269" s="26" t="str">
        <f t="shared" si="9"/>
        <v/>
      </c>
    </row>
    <row r="270" spans="1:8" hidden="1" outlineLevel="1">
      <c r="A270" t="s">
        <v>148</v>
      </c>
      <c r="B270" s="26" t="str">
        <f>IF(SUMIFS('BSE - SENSEX Index Options'!$L:$L,'BSE - SENSEX Index Options'!$C:$C,$A270,'BSE - SENSEX Index Options'!$B:$B,B$147,'BSE - SENSEX Index Options'!$H:$H,"Monthly*")+SUMIFS('BSE - Other Index Options'!$L:$L,'BSE - Other Index Options'!$C:$C,$A270,'BSE - Other Index Options'!$B:$B,B$147,'BSE - Other Index Options'!$H:$H,"Monthly*")=0,"",SUMIFS('BSE - SENSEX Index Options'!$L:$L,'BSE - SENSEX Index Options'!$C:$C,$A270,'BSE - SENSEX Index Options'!$B:$B,B$147,'BSE - SENSEX Index Options'!$H:$H,"Monthly*")+SUMIFS('BSE - Other Index Options'!$L:$L,'BSE - Other Index Options'!$C:$C,$A270,'BSE - Other Index Options'!$B:$B,B$147,'BSE - Other Index Options'!$H:$H,"Monthly*"))</f>
        <v/>
      </c>
      <c r="C270" s="26" t="str">
        <f>IF(SUMIFS('BSE - SENSEX Index Options'!$L:$L,'BSE - SENSEX Index Options'!$C:$C,$A270,'BSE - SENSEX Index Options'!$B:$B,C$147,'BSE - SENSEX Index Options'!$H:$H,"Monthly*")+SUMIFS('BSE - Other Index Options'!$L:$L,'BSE - Other Index Options'!$C:$C,$A270,'BSE - Other Index Options'!$B:$B,C$147,'BSE - Other Index Options'!$H:$H,"Monthly*")=0,"",SUMIFS('BSE - SENSEX Index Options'!$L:$L,'BSE - SENSEX Index Options'!$C:$C,$A270,'BSE - SENSEX Index Options'!$B:$B,C$147,'BSE - SENSEX Index Options'!$H:$H,"Monthly*")+SUMIFS('BSE - Other Index Options'!$L:$L,'BSE - Other Index Options'!$C:$C,$A270,'BSE - Other Index Options'!$B:$B,C$147,'BSE - Other Index Options'!$H:$H,"Monthly*"))</f>
        <v/>
      </c>
      <c r="D270" s="26" t="str">
        <f>IF(SUMIFS('BSE - SENSEX Index Options'!$L:$L,'BSE - SENSEX Index Options'!$C:$C,$A270,'BSE - SENSEX Index Options'!$B:$B,D$147,'BSE - SENSEX Index Options'!$H:$H,"Monthly*")+SUMIFS('BSE - Other Index Options'!$L:$L,'BSE - Other Index Options'!$C:$C,$A270,'BSE - Other Index Options'!$B:$B,D$147,'BSE - Other Index Options'!$H:$H,"Monthly*")=0,"",SUMIFS('BSE - SENSEX Index Options'!$L:$L,'BSE - SENSEX Index Options'!$C:$C,$A270,'BSE - SENSEX Index Options'!$B:$B,D$147,'BSE - SENSEX Index Options'!$H:$H,"Monthly*")+SUMIFS('BSE - Other Index Options'!$L:$L,'BSE - Other Index Options'!$C:$C,$A270,'BSE - Other Index Options'!$B:$B,D$147,'BSE - Other Index Options'!$H:$H,"Monthly*"))</f>
        <v/>
      </c>
      <c r="E270" s="26" t="str">
        <f>IF(SUMIFS('BSE - SENSEX Index Options'!$L:$L,'BSE - SENSEX Index Options'!$C:$C,$A270,'BSE - SENSEX Index Options'!$B:$B,E$147,'BSE - SENSEX Index Options'!$H:$H,"Monthly*")+SUMIFS('BSE - Other Index Options'!$L:$L,'BSE - Other Index Options'!$C:$C,$A270,'BSE - Other Index Options'!$B:$B,E$147,'BSE - Other Index Options'!$H:$H,"Monthly*")=0,"",SUMIFS('BSE - SENSEX Index Options'!$L:$L,'BSE - SENSEX Index Options'!$C:$C,$A270,'BSE - SENSEX Index Options'!$B:$B,E$147,'BSE - SENSEX Index Options'!$H:$H,"Monthly*")+SUMIFS('BSE - Other Index Options'!$L:$L,'BSE - Other Index Options'!$C:$C,$A270,'BSE - Other Index Options'!$B:$B,E$147,'BSE - Other Index Options'!$H:$H,"Monthly*"))</f>
        <v/>
      </c>
      <c r="F270" s="26" t="str">
        <f>IF(SUMIFS('BSE - SENSEX Index Options'!$L:$L,'BSE - SENSEX Index Options'!$C:$C,$A270,'BSE - SENSEX Index Options'!$B:$B,F$147,'BSE - SENSEX Index Options'!$H:$H,"Monthly*")+SUMIFS('BSE - Other Index Options'!$L:$L,'BSE - Other Index Options'!$C:$C,$A270,'BSE - Other Index Options'!$B:$B,F$147,'BSE - Other Index Options'!$H:$H,"Monthly*")=0,"",SUMIFS('BSE - SENSEX Index Options'!$L:$L,'BSE - SENSEX Index Options'!$C:$C,$A270,'BSE - SENSEX Index Options'!$B:$B,F$147,'BSE - SENSEX Index Options'!$H:$H,"Monthly*")+SUMIFS('BSE - Other Index Options'!$L:$L,'BSE - Other Index Options'!$C:$C,$A270,'BSE - Other Index Options'!$B:$B,F$147,'BSE - Other Index Options'!$H:$H,"Monthly*"))</f>
        <v/>
      </c>
      <c r="G270" s="26" t="str">
        <f>IF(SUMIFS('BSE - SENSEX Index Options'!$L:$L,'BSE - SENSEX Index Options'!$C:$C,$A270,'BSE - SENSEX Index Options'!$B:$B,G$147,'BSE - SENSEX Index Options'!$H:$H,"Monthly*")+SUMIFS('BSE - Other Index Options'!$L:$L,'BSE - Other Index Options'!$C:$C,$A270,'BSE - Other Index Options'!$B:$B,G$147,'BSE - Other Index Options'!$H:$H,"Monthly*")=0,"",SUMIFS('BSE - SENSEX Index Options'!$L:$L,'BSE - SENSEX Index Options'!$C:$C,$A270,'BSE - SENSEX Index Options'!$B:$B,G$147,'BSE - SENSEX Index Options'!$H:$H,"Monthly*")+SUMIFS('BSE - Other Index Options'!$L:$L,'BSE - Other Index Options'!$C:$C,$A270,'BSE - Other Index Options'!$B:$B,G$147,'BSE - Other Index Options'!$H:$H,"Monthly*"))</f>
        <v/>
      </c>
      <c r="H270" s="26" t="str">
        <f t="shared" si="9"/>
        <v/>
      </c>
    </row>
    <row r="271" spans="1:8" hidden="1" outlineLevel="1">
      <c r="A271" t="s">
        <v>149</v>
      </c>
      <c r="B271" s="26" t="str">
        <f>IF(SUMIFS('BSE - SENSEX Index Options'!$L:$L,'BSE - SENSEX Index Options'!$C:$C,$A271,'BSE - SENSEX Index Options'!$B:$B,B$147,'BSE - SENSEX Index Options'!$H:$H,"Monthly*")+SUMIFS('BSE - Other Index Options'!$L:$L,'BSE - Other Index Options'!$C:$C,$A271,'BSE - Other Index Options'!$B:$B,B$147,'BSE - Other Index Options'!$H:$H,"Monthly*")=0,"",SUMIFS('BSE - SENSEX Index Options'!$L:$L,'BSE - SENSEX Index Options'!$C:$C,$A271,'BSE - SENSEX Index Options'!$B:$B,B$147,'BSE - SENSEX Index Options'!$H:$H,"Monthly*")+SUMIFS('BSE - Other Index Options'!$L:$L,'BSE - Other Index Options'!$C:$C,$A271,'BSE - Other Index Options'!$B:$B,B$147,'BSE - Other Index Options'!$H:$H,"Monthly*"))</f>
        <v/>
      </c>
      <c r="C271" s="26" t="str">
        <f>IF(SUMIFS('BSE - SENSEX Index Options'!$L:$L,'BSE - SENSEX Index Options'!$C:$C,$A271,'BSE - SENSEX Index Options'!$B:$B,C$147,'BSE - SENSEX Index Options'!$H:$H,"Monthly*")+SUMIFS('BSE - Other Index Options'!$L:$L,'BSE - Other Index Options'!$C:$C,$A271,'BSE - Other Index Options'!$B:$B,C$147,'BSE - Other Index Options'!$H:$H,"Monthly*")=0,"",SUMIFS('BSE - SENSEX Index Options'!$L:$L,'BSE - SENSEX Index Options'!$C:$C,$A271,'BSE - SENSEX Index Options'!$B:$B,C$147,'BSE - SENSEX Index Options'!$H:$H,"Monthly*")+SUMIFS('BSE - Other Index Options'!$L:$L,'BSE - Other Index Options'!$C:$C,$A271,'BSE - Other Index Options'!$B:$B,C$147,'BSE - Other Index Options'!$H:$H,"Monthly*"))</f>
        <v/>
      </c>
      <c r="D271" s="26" t="str">
        <f>IF(SUMIFS('BSE - SENSEX Index Options'!$L:$L,'BSE - SENSEX Index Options'!$C:$C,$A271,'BSE - SENSEX Index Options'!$B:$B,D$147,'BSE - SENSEX Index Options'!$H:$H,"Monthly*")+SUMIFS('BSE - Other Index Options'!$L:$L,'BSE - Other Index Options'!$C:$C,$A271,'BSE - Other Index Options'!$B:$B,D$147,'BSE - Other Index Options'!$H:$H,"Monthly*")=0,"",SUMIFS('BSE - SENSEX Index Options'!$L:$L,'BSE - SENSEX Index Options'!$C:$C,$A271,'BSE - SENSEX Index Options'!$B:$B,D$147,'BSE - SENSEX Index Options'!$H:$H,"Monthly*")+SUMIFS('BSE - Other Index Options'!$L:$L,'BSE - Other Index Options'!$C:$C,$A271,'BSE - Other Index Options'!$B:$B,D$147,'BSE - Other Index Options'!$H:$H,"Monthly*"))</f>
        <v/>
      </c>
      <c r="E271" s="26" t="str">
        <f>IF(SUMIFS('BSE - SENSEX Index Options'!$L:$L,'BSE - SENSEX Index Options'!$C:$C,$A271,'BSE - SENSEX Index Options'!$B:$B,E$147,'BSE - SENSEX Index Options'!$H:$H,"Monthly*")+SUMIFS('BSE - Other Index Options'!$L:$L,'BSE - Other Index Options'!$C:$C,$A271,'BSE - Other Index Options'!$B:$B,E$147,'BSE - Other Index Options'!$H:$H,"Monthly*")=0,"",SUMIFS('BSE - SENSEX Index Options'!$L:$L,'BSE - SENSEX Index Options'!$C:$C,$A271,'BSE - SENSEX Index Options'!$B:$B,E$147,'BSE - SENSEX Index Options'!$H:$H,"Monthly*")+SUMIFS('BSE - Other Index Options'!$L:$L,'BSE - Other Index Options'!$C:$C,$A271,'BSE - Other Index Options'!$B:$B,E$147,'BSE - Other Index Options'!$H:$H,"Monthly*"))</f>
        <v/>
      </c>
      <c r="F271" s="26" t="str">
        <f>IF(SUMIFS('BSE - SENSEX Index Options'!$L:$L,'BSE - SENSEX Index Options'!$C:$C,$A271,'BSE - SENSEX Index Options'!$B:$B,F$147,'BSE - SENSEX Index Options'!$H:$H,"Monthly*")+SUMIFS('BSE - Other Index Options'!$L:$L,'BSE - Other Index Options'!$C:$C,$A271,'BSE - Other Index Options'!$B:$B,F$147,'BSE - Other Index Options'!$H:$H,"Monthly*")=0,"",SUMIFS('BSE - SENSEX Index Options'!$L:$L,'BSE - SENSEX Index Options'!$C:$C,$A271,'BSE - SENSEX Index Options'!$B:$B,F$147,'BSE - SENSEX Index Options'!$H:$H,"Monthly*")+SUMIFS('BSE - Other Index Options'!$L:$L,'BSE - Other Index Options'!$C:$C,$A271,'BSE - Other Index Options'!$B:$B,F$147,'BSE - Other Index Options'!$H:$H,"Monthly*"))</f>
        <v/>
      </c>
      <c r="G271" s="26" t="str">
        <f>IF(SUMIFS('BSE - SENSEX Index Options'!$L:$L,'BSE - SENSEX Index Options'!$C:$C,$A271,'BSE - SENSEX Index Options'!$B:$B,G$147,'BSE - SENSEX Index Options'!$H:$H,"Monthly*")+SUMIFS('BSE - Other Index Options'!$L:$L,'BSE - Other Index Options'!$C:$C,$A271,'BSE - Other Index Options'!$B:$B,G$147,'BSE - Other Index Options'!$H:$H,"Monthly*")=0,"",SUMIFS('BSE - SENSEX Index Options'!$L:$L,'BSE - SENSEX Index Options'!$C:$C,$A271,'BSE - SENSEX Index Options'!$B:$B,G$147,'BSE - SENSEX Index Options'!$H:$H,"Monthly*")+SUMIFS('BSE - Other Index Options'!$L:$L,'BSE - Other Index Options'!$C:$C,$A271,'BSE - Other Index Options'!$B:$B,G$147,'BSE - Other Index Options'!$H:$H,"Monthly*"))</f>
        <v/>
      </c>
      <c r="H271" s="26" t="str">
        <f t="shared" si="9"/>
        <v/>
      </c>
    </row>
    <row r="272" spans="1:8" hidden="1" outlineLevel="1">
      <c r="A272" t="s">
        <v>150</v>
      </c>
      <c r="B272" s="26" t="str">
        <f>IF(SUMIFS('BSE - SENSEX Index Options'!$L:$L,'BSE - SENSEX Index Options'!$C:$C,$A272,'BSE - SENSEX Index Options'!$B:$B,B$147,'BSE - SENSEX Index Options'!$H:$H,"Monthly*")+SUMIFS('BSE - Other Index Options'!$L:$L,'BSE - Other Index Options'!$C:$C,$A272,'BSE - Other Index Options'!$B:$B,B$147,'BSE - Other Index Options'!$H:$H,"Monthly*")=0,"",SUMIFS('BSE - SENSEX Index Options'!$L:$L,'BSE - SENSEX Index Options'!$C:$C,$A272,'BSE - SENSEX Index Options'!$B:$B,B$147,'BSE - SENSEX Index Options'!$H:$H,"Monthly*")+SUMIFS('BSE - Other Index Options'!$L:$L,'BSE - Other Index Options'!$C:$C,$A272,'BSE - Other Index Options'!$B:$B,B$147,'BSE - Other Index Options'!$H:$H,"Monthly*"))</f>
        <v/>
      </c>
      <c r="C272" s="26" t="str">
        <f>IF(SUMIFS('BSE - SENSEX Index Options'!$L:$L,'BSE - SENSEX Index Options'!$C:$C,$A272,'BSE - SENSEX Index Options'!$B:$B,C$147,'BSE - SENSEX Index Options'!$H:$H,"Monthly*")+SUMIFS('BSE - Other Index Options'!$L:$L,'BSE - Other Index Options'!$C:$C,$A272,'BSE - Other Index Options'!$B:$B,C$147,'BSE - Other Index Options'!$H:$H,"Monthly*")=0,"",SUMIFS('BSE - SENSEX Index Options'!$L:$L,'BSE - SENSEX Index Options'!$C:$C,$A272,'BSE - SENSEX Index Options'!$B:$B,C$147,'BSE - SENSEX Index Options'!$H:$H,"Monthly*")+SUMIFS('BSE - Other Index Options'!$L:$L,'BSE - Other Index Options'!$C:$C,$A272,'BSE - Other Index Options'!$B:$B,C$147,'BSE - Other Index Options'!$H:$H,"Monthly*"))</f>
        <v/>
      </c>
      <c r="D272" s="26" t="str">
        <f>IF(SUMIFS('BSE - SENSEX Index Options'!$L:$L,'BSE - SENSEX Index Options'!$C:$C,$A272,'BSE - SENSEX Index Options'!$B:$B,D$147,'BSE - SENSEX Index Options'!$H:$H,"Monthly*")+SUMIFS('BSE - Other Index Options'!$L:$L,'BSE - Other Index Options'!$C:$C,$A272,'BSE - Other Index Options'!$B:$B,D$147,'BSE - Other Index Options'!$H:$H,"Monthly*")=0,"",SUMIFS('BSE - SENSEX Index Options'!$L:$L,'BSE - SENSEX Index Options'!$C:$C,$A272,'BSE - SENSEX Index Options'!$B:$B,D$147,'BSE - SENSEX Index Options'!$H:$H,"Monthly*")+SUMIFS('BSE - Other Index Options'!$L:$L,'BSE - Other Index Options'!$C:$C,$A272,'BSE - Other Index Options'!$B:$B,D$147,'BSE - Other Index Options'!$H:$H,"Monthly*"))</f>
        <v/>
      </c>
      <c r="E272" s="26" t="str">
        <f>IF(SUMIFS('BSE - SENSEX Index Options'!$L:$L,'BSE - SENSEX Index Options'!$C:$C,$A272,'BSE - SENSEX Index Options'!$B:$B,E$147,'BSE - SENSEX Index Options'!$H:$H,"Monthly*")+SUMIFS('BSE - Other Index Options'!$L:$L,'BSE - Other Index Options'!$C:$C,$A272,'BSE - Other Index Options'!$B:$B,E$147,'BSE - Other Index Options'!$H:$H,"Monthly*")=0,"",SUMIFS('BSE - SENSEX Index Options'!$L:$L,'BSE - SENSEX Index Options'!$C:$C,$A272,'BSE - SENSEX Index Options'!$B:$B,E$147,'BSE - SENSEX Index Options'!$H:$H,"Monthly*")+SUMIFS('BSE - Other Index Options'!$L:$L,'BSE - Other Index Options'!$C:$C,$A272,'BSE - Other Index Options'!$B:$B,E$147,'BSE - Other Index Options'!$H:$H,"Monthly*"))</f>
        <v/>
      </c>
      <c r="F272" s="26" t="str">
        <f>IF(SUMIFS('BSE - SENSEX Index Options'!$L:$L,'BSE - SENSEX Index Options'!$C:$C,$A272,'BSE - SENSEX Index Options'!$B:$B,F$147,'BSE - SENSEX Index Options'!$H:$H,"Monthly*")+SUMIFS('BSE - Other Index Options'!$L:$L,'BSE - Other Index Options'!$C:$C,$A272,'BSE - Other Index Options'!$B:$B,F$147,'BSE - Other Index Options'!$H:$H,"Monthly*")=0,"",SUMIFS('BSE - SENSEX Index Options'!$L:$L,'BSE - SENSEX Index Options'!$C:$C,$A272,'BSE - SENSEX Index Options'!$B:$B,F$147,'BSE - SENSEX Index Options'!$H:$H,"Monthly*")+SUMIFS('BSE - Other Index Options'!$L:$L,'BSE - Other Index Options'!$C:$C,$A272,'BSE - Other Index Options'!$B:$B,F$147,'BSE - Other Index Options'!$H:$H,"Monthly*"))</f>
        <v/>
      </c>
      <c r="G272" s="26" t="str">
        <f>IF(SUMIFS('BSE - SENSEX Index Options'!$L:$L,'BSE - SENSEX Index Options'!$C:$C,$A272,'BSE - SENSEX Index Options'!$B:$B,G$147,'BSE - SENSEX Index Options'!$H:$H,"Monthly*")+SUMIFS('BSE - Other Index Options'!$L:$L,'BSE - Other Index Options'!$C:$C,$A272,'BSE - Other Index Options'!$B:$B,G$147,'BSE - Other Index Options'!$H:$H,"Monthly*")=0,"",SUMIFS('BSE - SENSEX Index Options'!$L:$L,'BSE - SENSEX Index Options'!$C:$C,$A272,'BSE - SENSEX Index Options'!$B:$B,G$147,'BSE - SENSEX Index Options'!$H:$H,"Monthly*")+SUMIFS('BSE - Other Index Options'!$L:$L,'BSE - Other Index Options'!$C:$C,$A272,'BSE - Other Index Options'!$B:$B,G$147,'BSE - Other Index Options'!$H:$H,"Monthly*"))</f>
        <v/>
      </c>
      <c r="H272" s="26" t="str">
        <f t="shared" si="9"/>
        <v/>
      </c>
    </row>
    <row r="273" spans="1:8" hidden="1" outlineLevel="1">
      <c r="A273" t="s">
        <v>151</v>
      </c>
      <c r="B273" s="26" t="str">
        <f>IF(SUMIFS('BSE - SENSEX Index Options'!$L:$L,'BSE - SENSEX Index Options'!$C:$C,$A273,'BSE - SENSEX Index Options'!$B:$B,B$147,'BSE - SENSEX Index Options'!$H:$H,"Monthly*")+SUMIFS('BSE - Other Index Options'!$L:$L,'BSE - Other Index Options'!$C:$C,$A273,'BSE - Other Index Options'!$B:$B,B$147,'BSE - Other Index Options'!$H:$H,"Monthly*")=0,"",SUMIFS('BSE - SENSEX Index Options'!$L:$L,'BSE - SENSEX Index Options'!$C:$C,$A273,'BSE - SENSEX Index Options'!$B:$B,B$147,'BSE - SENSEX Index Options'!$H:$H,"Monthly*")+SUMIFS('BSE - Other Index Options'!$L:$L,'BSE - Other Index Options'!$C:$C,$A273,'BSE - Other Index Options'!$B:$B,B$147,'BSE - Other Index Options'!$H:$H,"Monthly*"))</f>
        <v/>
      </c>
      <c r="C273" s="26" t="str">
        <f>IF(SUMIFS('BSE - SENSEX Index Options'!$L:$L,'BSE - SENSEX Index Options'!$C:$C,$A273,'BSE - SENSEX Index Options'!$B:$B,C$147,'BSE - SENSEX Index Options'!$H:$H,"Monthly*")+SUMIFS('BSE - Other Index Options'!$L:$L,'BSE - Other Index Options'!$C:$C,$A273,'BSE - Other Index Options'!$B:$B,C$147,'BSE - Other Index Options'!$H:$H,"Monthly*")=0,"",SUMIFS('BSE - SENSEX Index Options'!$L:$L,'BSE - SENSEX Index Options'!$C:$C,$A273,'BSE - SENSEX Index Options'!$B:$B,C$147,'BSE - SENSEX Index Options'!$H:$H,"Monthly*")+SUMIFS('BSE - Other Index Options'!$L:$L,'BSE - Other Index Options'!$C:$C,$A273,'BSE - Other Index Options'!$B:$B,C$147,'BSE - Other Index Options'!$H:$H,"Monthly*"))</f>
        <v/>
      </c>
      <c r="D273" s="26" t="str">
        <f>IF(SUMIFS('BSE - SENSEX Index Options'!$L:$L,'BSE - SENSEX Index Options'!$C:$C,$A273,'BSE - SENSEX Index Options'!$B:$B,D$147,'BSE - SENSEX Index Options'!$H:$H,"Monthly*")+SUMIFS('BSE - Other Index Options'!$L:$L,'BSE - Other Index Options'!$C:$C,$A273,'BSE - Other Index Options'!$B:$B,D$147,'BSE - Other Index Options'!$H:$H,"Monthly*")=0,"",SUMIFS('BSE - SENSEX Index Options'!$L:$L,'BSE - SENSEX Index Options'!$C:$C,$A273,'BSE - SENSEX Index Options'!$B:$B,D$147,'BSE - SENSEX Index Options'!$H:$H,"Monthly*")+SUMIFS('BSE - Other Index Options'!$L:$L,'BSE - Other Index Options'!$C:$C,$A273,'BSE - Other Index Options'!$B:$B,D$147,'BSE - Other Index Options'!$H:$H,"Monthly*"))</f>
        <v/>
      </c>
      <c r="E273" s="26" t="str">
        <f>IF(SUMIFS('BSE - SENSEX Index Options'!$L:$L,'BSE - SENSEX Index Options'!$C:$C,$A273,'BSE - SENSEX Index Options'!$B:$B,E$147,'BSE - SENSEX Index Options'!$H:$H,"Monthly*")+SUMIFS('BSE - Other Index Options'!$L:$L,'BSE - Other Index Options'!$C:$C,$A273,'BSE - Other Index Options'!$B:$B,E$147,'BSE - Other Index Options'!$H:$H,"Monthly*")=0,"",SUMIFS('BSE - SENSEX Index Options'!$L:$L,'BSE - SENSEX Index Options'!$C:$C,$A273,'BSE - SENSEX Index Options'!$B:$B,E$147,'BSE - SENSEX Index Options'!$H:$H,"Monthly*")+SUMIFS('BSE - Other Index Options'!$L:$L,'BSE - Other Index Options'!$C:$C,$A273,'BSE - Other Index Options'!$B:$B,E$147,'BSE - Other Index Options'!$H:$H,"Monthly*"))</f>
        <v/>
      </c>
      <c r="F273" s="26" t="str">
        <f>IF(SUMIFS('BSE - SENSEX Index Options'!$L:$L,'BSE - SENSEX Index Options'!$C:$C,$A273,'BSE - SENSEX Index Options'!$B:$B,F$147,'BSE - SENSEX Index Options'!$H:$H,"Monthly*")+SUMIFS('BSE - Other Index Options'!$L:$L,'BSE - Other Index Options'!$C:$C,$A273,'BSE - Other Index Options'!$B:$B,F$147,'BSE - Other Index Options'!$H:$H,"Monthly*")=0,"",SUMIFS('BSE - SENSEX Index Options'!$L:$L,'BSE - SENSEX Index Options'!$C:$C,$A273,'BSE - SENSEX Index Options'!$B:$B,F$147,'BSE - SENSEX Index Options'!$H:$H,"Monthly*")+SUMIFS('BSE - Other Index Options'!$L:$L,'BSE - Other Index Options'!$C:$C,$A273,'BSE - Other Index Options'!$B:$B,F$147,'BSE - Other Index Options'!$H:$H,"Monthly*"))</f>
        <v/>
      </c>
      <c r="G273" s="26" t="str">
        <f>IF(SUMIFS('BSE - SENSEX Index Options'!$L:$L,'BSE - SENSEX Index Options'!$C:$C,$A273,'BSE - SENSEX Index Options'!$B:$B,G$147,'BSE - SENSEX Index Options'!$H:$H,"Monthly*")+SUMIFS('BSE - Other Index Options'!$L:$L,'BSE - Other Index Options'!$C:$C,$A273,'BSE - Other Index Options'!$B:$B,G$147,'BSE - Other Index Options'!$H:$H,"Monthly*")=0,"",SUMIFS('BSE - SENSEX Index Options'!$L:$L,'BSE - SENSEX Index Options'!$C:$C,$A273,'BSE - SENSEX Index Options'!$B:$B,G$147,'BSE - SENSEX Index Options'!$H:$H,"Monthly*")+SUMIFS('BSE - Other Index Options'!$L:$L,'BSE - Other Index Options'!$C:$C,$A273,'BSE - Other Index Options'!$B:$B,G$147,'BSE - Other Index Options'!$H:$H,"Monthly*"))</f>
        <v/>
      </c>
      <c r="H273" s="26" t="str">
        <f t="shared" si="9"/>
        <v/>
      </c>
    </row>
    <row r="274" spans="1:8" hidden="1" outlineLevel="1">
      <c r="A274" t="s">
        <v>152</v>
      </c>
      <c r="B274" s="26" t="str">
        <f>IF(SUMIFS('BSE - SENSEX Index Options'!$L:$L,'BSE - SENSEX Index Options'!$C:$C,$A274,'BSE - SENSEX Index Options'!$B:$B,B$147,'BSE - SENSEX Index Options'!$H:$H,"Monthly*")+SUMIFS('BSE - Other Index Options'!$L:$L,'BSE - Other Index Options'!$C:$C,$A274,'BSE - Other Index Options'!$B:$B,B$147,'BSE - Other Index Options'!$H:$H,"Monthly*")=0,"",SUMIFS('BSE - SENSEX Index Options'!$L:$L,'BSE - SENSEX Index Options'!$C:$C,$A274,'BSE - SENSEX Index Options'!$B:$B,B$147,'BSE - SENSEX Index Options'!$H:$H,"Monthly*")+SUMIFS('BSE - Other Index Options'!$L:$L,'BSE - Other Index Options'!$C:$C,$A274,'BSE - Other Index Options'!$B:$B,B$147,'BSE - Other Index Options'!$H:$H,"Monthly*"))</f>
        <v/>
      </c>
      <c r="C274" s="26" t="str">
        <f>IF(SUMIFS('BSE - SENSEX Index Options'!$L:$L,'BSE - SENSEX Index Options'!$C:$C,$A274,'BSE - SENSEX Index Options'!$B:$B,C$147,'BSE - SENSEX Index Options'!$H:$H,"Monthly*")+SUMIFS('BSE - Other Index Options'!$L:$L,'BSE - Other Index Options'!$C:$C,$A274,'BSE - Other Index Options'!$B:$B,C$147,'BSE - Other Index Options'!$H:$H,"Monthly*")=0,"",SUMIFS('BSE - SENSEX Index Options'!$L:$L,'BSE - SENSEX Index Options'!$C:$C,$A274,'BSE - SENSEX Index Options'!$B:$B,C$147,'BSE - SENSEX Index Options'!$H:$H,"Monthly*")+SUMIFS('BSE - Other Index Options'!$L:$L,'BSE - Other Index Options'!$C:$C,$A274,'BSE - Other Index Options'!$B:$B,C$147,'BSE - Other Index Options'!$H:$H,"Monthly*"))</f>
        <v/>
      </c>
      <c r="D274" s="26" t="str">
        <f>IF(SUMIFS('BSE - SENSEX Index Options'!$L:$L,'BSE - SENSEX Index Options'!$C:$C,$A274,'BSE - SENSEX Index Options'!$B:$B,D$147,'BSE - SENSEX Index Options'!$H:$H,"Monthly*")+SUMIFS('BSE - Other Index Options'!$L:$L,'BSE - Other Index Options'!$C:$C,$A274,'BSE - Other Index Options'!$B:$B,D$147,'BSE - Other Index Options'!$H:$H,"Monthly*")=0,"",SUMIFS('BSE - SENSEX Index Options'!$L:$L,'BSE - SENSEX Index Options'!$C:$C,$A274,'BSE - SENSEX Index Options'!$B:$B,D$147,'BSE - SENSEX Index Options'!$H:$H,"Monthly*")+SUMIFS('BSE - Other Index Options'!$L:$L,'BSE - Other Index Options'!$C:$C,$A274,'BSE - Other Index Options'!$B:$B,D$147,'BSE - Other Index Options'!$H:$H,"Monthly*"))</f>
        <v/>
      </c>
      <c r="E274" s="26" t="str">
        <f>IF(SUMIFS('BSE - SENSEX Index Options'!$L:$L,'BSE - SENSEX Index Options'!$C:$C,$A274,'BSE - SENSEX Index Options'!$B:$B,E$147,'BSE - SENSEX Index Options'!$H:$H,"Monthly*")+SUMIFS('BSE - Other Index Options'!$L:$L,'BSE - Other Index Options'!$C:$C,$A274,'BSE - Other Index Options'!$B:$B,E$147,'BSE - Other Index Options'!$H:$H,"Monthly*")=0,"",SUMIFS('BSE - SENSEX Index Options'!$L:$L,'BSE - SENSEX Index Options'!$C:$C,$A274,'BSE - SENSEX Index Options'!$B:$B,E$147,'BSE - SENSEX Index Options'!$H:$H,"Monthly*")+SUMIFS('BSE - Other Index Options'!$L:$L,'BSE - Other Index Options'!$C:$C,$A274,'BSE - Other Index Options'!$B:$B,E$147,'BSE - Other Index Options'!$H:$H,"Monthly*"))</f>
        <v/>
      </c>
      <c r="F274" s="26" t="str">
        <f>IF(SUMIFS('BSE - SENSEX Index Options'!$L:$L,'BSE - SENSEX Index Options'!$C:$C,$A274,'BSE - SENSEX Index Options'!$B:$B,F$147,'BSE - SENSEX Index Options'!$H:$H,"Monthly*")+SUMIFS('BSE - Other Index Options'!$L:$L,'BSE - Other Index Options'!$C:$C,$A274,'BSE - Other Index Options'!$B:$B,F$147,'BSE - Other Index Options'!$H:$H,"Monthly*")=0,"",SUMIFS('BSE - SENSEX Index Options'!$L:$L,'BSE - SENSEX Index Options'!$C:$C,$A274,'BSE - SENSEX Index Options'!$B:$B,F$147,'BSE - SENSEX Index Options'!$H:$H,"Monthly*")+SUMIFS('BSE - Other Index Options'!$L:$L,'BSE - Other Index Options'!$C:$C,$A274,'BSE - Other Index Options'!$B:$B,F$147,'BSE - Other Index Options'!$H:$H,"Monthly*"))</f>
        <v/>
      </c>
      <c r="G274" s="26" t="str">
        <f>IF(SUMIFS('BSE - SENSEX Index Options'!$L:$L,'BSE - SENSEX Index Options'!$C:$C,$A274,'BSE - SENSEX Index Options'!$B:$B,G$147,'BSE - SENSEX Index Options'!$H:$H,"Monthly*")+SUMIFS('BSE - Other Index Options'!$L:$L,'BSE - Other Index Options'!$C:$C,$A274,'BSE - Other Index Options'!$B:$B,G$147,'BSE - Other Index Options'!$H:$H,"Monthly*")=0,"",SUMIFS('BSE - SENSEX Index Options'!$L:$L,'BSE - SENSEX Index Options'!$C:$C,$A274,'BSE - SENSEX Index Options'!$B:$B,G$147,'BSE - SENSEX Index Options'!$H:$H,"Monthly*")+SUMIFS('BSE - Other Index Options'!$L:$L,'BSE - Other Index Options'!$C:$C,$A274,'BSE - Other Index Options'!$B:$B,G$147,'BSE - Other Index Options'!$H:$H,"Monthly*"))</f>
        <v/>
      </c>
      <c r="H274" s="26" t="str">
        <f t="shared" si="9"/>
        <v/>
      </c>
    </row>
    <row r="275" spans="1:8" hidden="1" outlineLevel="1">
      <c r="A275" t="s">
        <v>153</v>
      </c>
      <c r="B275" s="26" t="str">
        <f>IF(SUMIFS('BSE - SENSEX Index Options'!$L:$L,'BSE - SENSEX Index Options'!$C:$C,$A275,'BSE - SENSEX Index Options'!$B:$B,B$147,'BSE - SENSEX Index Options'!$H:$H,"Monthly*")+SUMIFS('BSE - Other Index Options'!$L:$L,'BSE - Other Index Options'!$C:$C,$A275,'BSE - Other Index Options'!$B:$B,B$147,'BSE - Other Index Options'!$H:$H,"Monthly*")=0,"",SUMIFS('BSE - SENSEX Index Options'!$L:$L,'BSE - SENSEX Index Options'!$C:$C,$A275,'BSE - SENSEX Index Options'!$B:$B,B$147,'BSE - SENSEX Index Options'!$H:$H,"Monthly*")+SUMIFS('BSE - Other Index Options'!$L:$L,'BSE - Other Index Options'!$C:$C,$A275,'BSE - Other Index Options'!$B:$B,B$147,'BSE - Other Index Options'!$H:$H,"Monthly*"))</f>
        <v/>
      </c>
      <c r="C275" s="26" t="str">
        <f>IF(SUMIFS('BSE - SENSEX Index Options'!$L:$L,'BSE - SENSEX Index Options'!$C:$C,$A275,'BSE - SENSEX Index Options'!$B:$B,C$147,'BSE - SENSEX Index Options'!$H:$H,"Monthly*")+SUMIFS('BSE - Other Index Options'!$L:$L,'BSE - Other Index Options'!$C:$C,$A275,'BSE - Other Index Options'!$B:$B,C$147,'BSE - Other Index Options'!$H:$H,"Monthly*")=0,"",SUMIFS('BSE - SENSEX Index Options'!$L:$L,'BSE - SENSEX Index Options'!$C:$C,$A275,'BSE - SENSEX Index Options'!$B:$B,C$147,'BSE - SENSEX Index Options'!$H:$H,"Monthly*")+SUMIFS('BSE - Other Index Options'!$L:$L,'BSE - Other Index Options'!$C:$C,$A275,'BSE - Other Index Options'!$B:$B,C$147,'BSE - Other Index Options'!$H:$H,"Monthly*"))</f>
        <v/>
      </c>
      <c r="D275" s="26" t="str">
        <f>IF(SUMIFS('BSE - SENSEX Index Options'!$L:$L,'BSE - SENSEX Index Options'!$C:$C,$A275,'BSE - SENSEX Index Options'!$B:$B,D$147,'BSE - SENSEX Index Options'!$H:$H,"Monthly*")+SUMIFS('BSE - Other Index Options'!$L:$L,'BSE - Other Index Options'!$C:$C,$A275,'BSE - Other Index Options'!$B:$B,D$147,'BSE - Other Index Options'!$H:$H,"Monthly*")=0,"",SUMIFS('BSE - SENSEX Index Options'!$L:$L,'BSE - SENSEX Index Options'!$C:$C,$A275,'BSE - SENSEX Index Options'!$B:$B,D$147,'BSE - SENSEX Index Options'!$H:$H,"Monthly*")+SUMIFS('BSE - Other Index Options'!$L:$L,'BSE - Other Index Options'!$C:$C,$A275,'BSE - Other Index Options'!$B:$B,D$147,'BSE - Other Index Options'!$H:$H,"Monthly*"))</f>
        <v/>
      </c>
      <c r="E275" s="26" t="str">
        <f>IF(SUMIFS('BSE - SENSEX Index Options'!$L:$L,'BSE - SENSEX Index Options'!$C:$C,$A275,'BSE - SENSEX Index Options'!$B:$B,E$147,'BSE - SENSEX Index Options'!$H:$H,"Monthly*")+SUMIFS('BSE - Other Index Options'!$L:$L,'BSE - Other Index Options'!$C:$C,$A275,'BSE - Other Index Options'!$B:$B,E$147,'BSE - Other Index Options'!$H:$H,"Monthly*")=0,"",SUMIFS('BSE - SENSEX Index Options'!$L:$L,'BSE - SENSEX Index Options'!$C:$C,$A275,'BSE - SENSEX Index Options'!$B:$B,E$147,'BSE - SENSEX Index Options'!$H:$H,"Monthly*")+SUMIFS('BSE - Other Index Options'!$L:$L,'BSE - Other Index Options'!$C:$C,$A275,'BSE - Other Index Options'!$B:$B,E$147,'BSE - Other Index Options'!$H:$H,"Monthly*"))</f>
        <v/>
      </c>
      <c r="F275" s="26" t="str">
        <f>IF(SUMIFS('BSE - SENSEX Index Options'!$L:$L,'BSE - SENSEX Index Options'!$C:$C,$A275,'BSE - SENSEX Index Options'!$B:$B,F$147,'BSE - SENSEX Index Options'!$H:$H,"Monthly*")+SUMIFS('BSE - Other Index Options'!$L:$L,'BSE - Other Index Options'!$C:$C,$A275,'BSE - Other Index Options'!$B:$B,F$147,'BSE - Other Index Options'!$H:$H,"Monthly*")=0,"",SUMIFS('BSE - SENSEX Index Options'!$L:$L,'BSE - SENSEX Index Options'!$C:$C,$A275,'BSE - SENSEX Index Options'!$B:$B,F$147,'BSE - SENSEX Index Options'!$H:$H,"Monthly*")+SUMIFS('BSE - Other Index Options'!$L:$L,'BSE - Other Index Options'!$C:$C,$A275,'BSE - Other Index Options'!$B:$B,F$147,'BSE - Other Index Options'!$H:$H,"Monthly*"))</f>
        <v/>
      </c>
      <c r="G275" s="26" t="str">
        <f>IF(SUMIFS('BSE - SENSEX Index Options'!$L:$L,'BSE - SENSEX Index Options'!$C:$C,$A275,'BSE - SENSEX Index Options'!$B:$B,G$147,'BSE - SENSEX Index Options'!$H:$H,"Monthly*")+SUMIFS('BSE - Other Index Options'!$L:$L,'BSE - Other Index Options'!$C:$C,$A275,'BSE - Other Index Options'!$B:$B,G$147,'BSE - Other Index Options'!$H:$H,"Monthly*")=0,"",SUMIFS('BSE - SENSEX Index Options'!$L:$L,'BSE - SENSEX Index Options'!$C:$C,$A275,'BSE - SENSEX Index Options'!$B:$B,G$147,'BSE - SENSEX Index Options'!$H:$H,"Monthly*")+SUMIFS('BSE - Other Index Options'!$L:$L,'BSE - Other Index Options'!$C:$C,$A275,'BSE - Other Index Options'!$B:$B,G$147,'BSE - Other Index Options'!$H:$H,"Monthly*"))</f>
        <v/>
      </c>
      <c r="H275" s="26" t="str">
        <f t="shared" si="9"/>
        <v/>
      </c>
    </row>
    <row r="276" spans="1:8" hidden="1" outlineLevel="1">
      <c r="A276" t="s">
        <v>154</v>
      </c>
      <c r="B276" s="26" t="str">
        <f>IF(SUMIFS('BSE - SENSEX Index Options'!$L:$L,'BSE - SENSEX Index Options'!$C:$C,$A276,'BSE - SENSEX Index Options'!$B:$B,B$147,'BSE - SENSEX Index Options'!$H:$H,"Monthly*")+SUMIFS('BSE - Other Index Options'!$L:$L,'BSE - Other Index Options'!$C:$C,$A276,'BSE - Other Index Options'!$B:$B,B$147,'BSE - Other Index Options'!$H:$H,"Monthly*")=0,"",SUMIFS('BSE - SENSEX Index Options'!$L:$L,'BSE - SENSEX Index Options'!$C:$C,$A276,'BSE - SENSEX Index Options'!$B:$B,B$147,'BSE - SENSEX Index Options'!$H:$H,"Monthly*")+SUMIFS('BSE - Other Index Options'!$L:$L,'BSE - Other Index Options'!$C:$C,$A276,'BSE - Other Index Options'!$B:$B,B$147,'BSE - Other Index Options'!$H:$H,"Monthly*"))</f>
        <v/>
      </c>
      <c r="C276" s="26" t="str">
        <f>IF(SUMIFS('BSE - SENSEX Index Options'!$L:$L,'BSE - SENSEX Index Options'!$C:$C,$A276,'BSE - SENSEX Index Options'!$B:$B,C$147,'BSE - SENSEX Index Options'!$H:$H,"Monthly*")+SUMIFS('BSE - Other Index Options'!$L:$L,'BSE - Other Index Options'!$C:$C,$A276,'BSE - Other Index Options'!$B:$B,C$147,'BSE - Other Index Options'!$H:$H,"Monthly*")=0,"",SUMIFS('BSE - SENSEX Index Options'!$L:$L,'BSE - SENSEX Index Options'!$C:$C,$A276,'BSE - SENSEX Index Options'!$B:$B,C$147,'BSE - SENSEX Index Options'!$H:$H,"Monthly*")+SUMIFS('BSE - Other Index Options'!$L:$L,'BSE - Other Index Options'!$C:$C,$A276,'BSE - Other Index Options'!$B:$B,C$147,'BSE - Other Index Options'!$H:$H,"Monthly*"))</f>
        <v/>
      </c>
      <c r="D276" s="26" t="str">
        <f>IF(SUMIFS('BSE - SENSEX Index Options'!$L:$L,'BSE - SENSEX Index Options'!$C:$C,$A276,'BSE - SENSEX Index Options'!$B:$B,D$147,'BSE - SENSEX Index Options'!$H:$H,"Monthly*")+SUMIFS('BSE - Other Index Options'!$L:$L,'BSE - Other Index Options'!$C:$C,$A276,'BSE - Other Index Options'!$B:$B,D$147,'BSE - Other Index Options'!$H:$H,"Monthly*")=0,"",SUMIFS('BSE - SENSEX Index Options'!$L:$L,'BSE - SENSEX Index Options'!$C:$C,$A276,'BSE - SENSEX Index Options'!$B:$B,D$147,'BSE - SENSEX Index Options'!$H:$H,"Monthly*")+SUMIFS('BSE - Other Index Options'!$L:$L,'BSE - Other Index Options'!$C:$C,$A276,'BSE - Other Index Options'!$B:$B,D$147,'BSE - Other Index Options'!$H:$H,"Monthly*"))</f>
        <v/>
      </c>
      <c r="E276" s="26" t="str">
        <f>IF(SUMIFS('BSE - SENSEX Index Options'!$L:$L,'BSE - SENSEX Index Options'!$C:$C,$A276,'BSE - SENSEX Index Options'!$B:$B,E$147,'BSE - SENSEX Index Options'!$H:$H,"Monthly*")+SUMIFS('BSE - Other Index Options'!$L:$L,'BSE - Other Index Options'!$C:$C,$A276,'BSE - Other Index Options'!$B:$B,E$147,'BSE - Other Index Options'!$H:$H,"Monthly*")=0,"",SUMIFS('BSE - SENSEX Index Options'!$L:$L,'BSE - SENSEX Index Options'!$C:$C,$A276,'BSE - SENSEX Index Options'!$B:$B,E$147,'BSE - SENSEX Index Options'!$H:$H,"Monthly*")+SUMIFS('BSE - Other Index Options'!$L:$L,'BSE - Other Index Options'!$C:$C,$A276,'BSE - Other Index Options'!$B:$B,E$147,'BSE - Other Index Options'!$H:$H,"Monthly*"))</f>
        <v/>
      </c>
      <c r="F276" s="26" t="str">
        <f>IF(SUMIFS('BSE - SENSEX Index Options'!$L:$L,'BSE - SENSEX Index Options'!$C:$C,$A276,'BSE - SENSEX Index Options'!$B:$B,F$147,'BSE - SENSEX Index Options'!$H:$H,"Monthly*")+SUMIFS('BSE - Other Index Options'!$L:$L,'BSE - Other Index Options'!$C:$C,$A276,'BSE - Other Index Options'!$B:$B,F$147,'BSE - Other Index Options'!$H:$H,"Monthly*")=0,"",SUMIFS('BSE - SENSEX Index Options'!$L:$L,'BSE - SENSEX Index Options'!$C:$C,$A276,'BSE - SENSEX Index Options'!$B:$B,F$147,'BSE - SENSEX Index Options'!$H:$H,"Monthly*")+SUMIFS('BSE - Other Index Options'!$L:$L,'BSE - Other Index Options'!$C:$C,$A276,'BSE - Other Index Options'!$B:$B,F$147,'BSE - Other Index Options'!$H:$H,"Monthly*"))</f>
        <v/>
      </c>
      <c r="G276" s="26" t="str">
        <f>IF(SUMIFS('BSE - SENSEX Index Options'!$L:$L,'BSE - SENSEX Index Options'!$C:$C,$A276,'BSE - SENSEX Index Options'!$B:$B,G$147,'BSE - SENSEX Index Options'!$H:$H,"Monthly*")+SUMIFS('BSE - Other Index Options'!$L:$L,'BSE - Other Index Options'!$C:$C,$A276,'BSE - Other Index Options'!$B:$B,G$147,'BSE - Other Index Options'!$H:$H,"Monthly*")=0,"",SUMIFS('BSE - SENSEX Index Options'!$L:$L,'BSE - SENSEX Index Options'!$C:$C,$A276,'BSE - SENSEX Index Options'!$B:$B,G$147,'BSE - SENSEX Index Options'!$H:$H,"Monthly*")+SUMIFS('BSE - Other Index Options'!$L:$L,'BSE - Other Index Options'!$C:$C,$A276,'BSE - Other Index Options'!$B:$B,G$147,'BSE - Other Index Options'!$H:$H,"Monthly*"))</f>
        <v/>
      </c>
      <c r="H276" s="26" t="str">
        <f t="shared" ref="H276:H285" si="10">IF(SUM(B276:G276)=0,"",SUM(B276:G276))</f>
        <v/>
      </c>
    </row>
    <row r="277" spans="1:8" hidden="1" outlineLevel="1">
      <c r="A277" t="s">
        <v>155</v>
      </c>
      <c r="B277" s="26" t="str">
        <f>IF(SUMIFS('BSE - SENSEX Index Options'!$L:$L,'BSE - SENSEX Index Options'!$C:$C,$A277,'BSE - SENSEX Index Options'!$B:$B,B$147,'BSE - SENSEX Index Options'!$H:$H,"Monthly*")+SUMIFS('BSE - Other Index Options'!$L:$L,'BSE - Other Index Options'!$C:$C,$A277,'BSE - Other Index Options'!$B:$B,B$147,'BSE - Other Index Options'!$H:$H,"Monthly*")=0,"",SUMIFS('BSE - SENSEX Index Options'!$L:$L,'BSE - SENSEX Index Options'!$C:$C,$A277,'BSE - SENSEX Index Options'!$B:$B,B$147,'BSE - SENSEX Index Options'!$H:$H,"Monthly*")+SUMIFS('BSE - Other Index Options'!$L:$L,'BSE - Other Index Options'!$C:$C,$A277,'BSE - Other Index Options'!$B:$B,B$147,'BSE - Other Index Options'!$H:$H,"Monthly*"))</f>
        <v/>
      </c>
      <c r="C277" s="26" t="str">
        <f>IF(SUMIFS('BSE - SENSEX Index Options'!$L:$L,'BSE - SENSEX Index Options'!$C:$C,$A277,'BSE - SENSEX Index Options'!$B:$B,C$147,'BSE - SENSEX Index Options'!$H:$H,"Monthly*")+SUMIFS('BSE - Other Index Options'!$L:$L,'BSE - Other Index Options'!$C:$C,$A277,'BSE - Other Index Options'!$B:$B,C$147,'BSE - Other Index Options'!$H:$H,"Monthly*")=0,"",SUMIFS('BSE - SENSEX Index Options'!$L:$L,'BSE - SENSEX Index Options'!$C:$C,$A277,'BSE - SENSEX Index Options'!$B:$B,C$147,'BSE - SENSEX Index Options'!$H:$H,"Monthly*")+SUMIFS('BSE - Other Index Options'!$L:$L,'BSE - Other Index Options'!$C:$C,$A277,'BSE - Other Index Options'!$B:$B,C$147,'BSE - Other Index Options'!$H:$H,"Monthly*"))</f>
        <v/>
      </c>
      <c r="D277" s="26" t="str">
        <f>IF(SUMIFS('BSE - SENSEX Index Options'!$L:$L,'BSE - SENSEX Index Options'!$C:$C,$A277,'BSE - SENSEX Index Options'!$B:$B,D$147,'BSE - SENSEX Index Options'!$H:$H,"Monthly*")+SUMIFS('BSE - Other Index Options'!$L:$L,'BSE - Other Index Options'!$C:$C,$A277,'BSE - Other Index Options'!$B:$B,D$147,'BSE - Other Index Options'!$H:$H,"Monthly*")=0,"",SUMIFS('BSE - SENSEX Index Options'!$L:$L,'BSE - SENSEX Index Options'!$C:$C,$A277,'BSE - SENSEX Index Options'!$B:$B,D$147,'BSE - SENSEX Index Options'!$H:$H,"Monthly*")+SUMIFS('BSE - Other Index Options'!$L:$L,'BSE - Other Index Options'!$C:$C,$A277,'BSE - Other Index Options'!$B:$B,D$147,'BSE - Other Index Options'!$H:$H,"Monthly*"))</f>
        <v/>
      </c>
      <c r="E277" s="26" t="str">
        <f>IF(SUMIFS('BSE - SENSEX Index Options'!$L:$L,'BSE - SENSEX Index Options'!$C:$C,$A277,'BSE - SENSEX Index Options'!$B:$B,E$147,'BSE - SENSEX Index Options'!$H:$H,"Monthly*")+SUMIFS('BSE - Other Index Options'!$L:$L,'BSE - Other Index Options'!$C:$C,$A277,'BSE - Other Index Options'!$B:$B,E$147,'BSE - Other Index Options'!$H:$H,"Monthly*")=0,"",SUMIFS('BSE - SENSEX Index Options'!$L:$L,'BSE - SENSEX Index Options'!$C:$C,$A277,'BSE - SENSEX Index Options'!$B:$B,E$147,'BSE - SENSEX Index Options'!$H:$H,"Monthly*")+SUMIFS('BSE - Other Index Options'!$L:$L,'BSE - Other Index Options'!$C:$C,$A277,'BSE - Other Index Options'!$B:$B,E$147,'BSE - Other Index Options'!$H:$H,"Monthly*"))</f>
        <v/>
      </c>
      <c r="F277" s="26" t="str">
        <f>IF(SUMIFS('BSE - SENSEX Index Options'!$L:$L,'BSE - SENSEX Index Options'!$C:$C,$A277,'BSE - SENSEX Index Options'!$B:$B,F$147,'BSE - SENSEX Index Options'!$H:$H,"Monthly*")+SUMIFS('BSE - Other Index Options'!$L:$L,'BSE - Other Index Options'!$C:$C,$A277,'BSE - Other Index Options'!$B:$B,F$147,'BSE - Other Index Options'!$H:$H,"Monthly*")=0,"",SUMIFS('BSE - SENSEX Index Options'!$L:$L,'BSE - SENSEX Index Options'!$C:$C,$A277,'BSE - SENSEX Index Options'!$B:$B,F$147,'BSE - SENSEX Index Options'!$H:$H,"Monthly*")+SUMIFS('BSE - Other Index Options'!$L:$L,'BSE - Other Index Options'!$C:$C,$A277,'BSE - Other Index Options'!$B:$B,F$147,'BSE - Other Index Options'!$H:$H,"Monthly*"))</f>
        <v/>
      </c>
      <c r="G277" s="26" t="str">
        <f>IF(SUMIFS('BSE - SENSEX Index Options'!$L:$L,'BSE - SENSEX Index Options'!$C:$C,$A277,'BSE - SENSEX Index Options'!$B:$B,G$147,'BSE - SENSEX Index Options'!$H:$H,"Monthly*")+SUMIFS('BSE - Other Index Options'!$L:$L,'BSE - Other Index Options'!$C:$C,$A277,'BSE - Other Index Options'!$B:$B,G$147,'BSE - Other Index Options'!$H:$H,"Monthly*")=0,"",SUMIFS('BSE - SENSEX Index Options'!$L:$L,'BSE - SENSEX Index Options'!$C:$C,$A277,'BSE - SENSEX Index Options'!$B:$B,G$147,'BSE - SENSEX Index Options'!$H:$H,"Monthly*")+SUMIFS('BSE - Other Index Options'!$L:$L,'BSE - Other Index Options'!$C:$C,$A277,'BSE - Other Index Options'!$B:$B,G$147,'BSE - Other Index Options'!$H:$H,"Monthly*"))</f>
        <v/>
      </c>
      <c r="H277" s="26" t="str">
        <f t="shared" si="10"/>
        <v/>
      </c>
    </row>
    <row r="278" spans="1:8" hidden="1" outlineLevel="1">
      <c r="A278" t="s">
        <v>156</v>
      </c>
      <c r="B278" s="26" t="str">
        <f>IF(SUMIFS('BSE - SENSEX Index Options'!$L:$L,'BSE - SENSEX Index Options'!$C:$C,$A278,'BSE - SENSEX Index Options'!$B:$B,B$147,'BSE - SENSEX Index Options'!$H:$H,"Monthly*")+SUMIFS('BSE - Other Index Options'!$L:$L,'BSE - Other Index Options'!$C:$C,$A278,'BSE - Other Index Options'!$B:$B,B$147,'BSE - Other Index Options'!$H:$H,"Monthly*")=0,"",SUMIFS('BSE - SENSEX Index Options'!$L:$L,'BSE - SENSEX Index Options'!$C:$C,$A278,'BSE - SENSEX Index Options'!$B:$B,B$147,'BSE - SENSEX Index Options'!$H:$H,"Monthly*")+SUMIFS('BSE - Other Index Options'!$L:$L,'BSE - Other Index Options'!$C:$C,$A278,'BSE - Other Index Options'!$B:$B,B$147,'BSE - Other Index Options'!$H:$H,"Monthly*"))</f>
        <v/>
      </c>
      <c r="C278" s="26" t="str">
        <f>IF(SUMIFS('BSE - SENSEX Index Options'!$L:$L,'BSE - SENSEX Index Options'!$C:$C,$A278,'BSE - SENSEX Index Options'!$B:$B,C$147,'BSE - SENSEX Index Options'!$H:$H,"Monthly*")+SUMIFS('BSE - Other Index Options'!$L:$L,'BSE - Other Index Options'!$C:$C,$A278,'BSE - Other Index Options'!$B:$B,C$147,'BSE - Other Index Options'!$H:$H,"Monthly*")=0,"",SUMIFS('BSE - SENSEX Index Options'!$L:$L,'BSE - SENSEX Index Options'!$C:$C,$A278,'BSE - SENSEX Index Options'!$B:$B,C$147,'BSE - SENSEX Index Options'!$H:$H,"Monthly*")+SUMIFS('BSE - Other Index Options'!$L:$L,'BSE - Other Index Options'!$C:$C,$A278,'BSE - Other Index Options'!$B:$B,C$147,'BSE - Other Index Options'!$H:$H,"Monthly*"))</f>
        <v/>
      </c>
      <c r="D278" s="26" t="str">
        <f>IF(SUMIFS('BSE - SENSEX Index Options'!$L:$L,'BSE - SENSEX Index Options'!$C:$C,$A278,'BSE - SENSEX Index Options'!$B:$B,D$147,'BSE - SENSEX Index Options'!$H:$H,"Monthly*")+SUMIFS('BSE - Other Index Options'!$L:$L,'BSE - Other Index Options'!$C:$C,$A278,'BSE - Other Index Options'!$B:$B,D$147,'BSE - Other Index Options'!$H:$H,"Monthly*")=0,"",SUMIFS('BSE - SENSEX Index Options'!$L:$L,'BSE - SENSEX Index Options'!$C:$C,$A278,'BSE - SENSEX Index Options'!$B:$B,D$147,'BSE - SENSEX Index Options'!$H:$H,"Monthly*")+SUMIFS('BSE - Other Index Options'!$L:$L,'BSE - Other Index Options'!$C:$C,$A278,'BSE - Other Index Options'!$B:$B,D$147,'BSE - Other Index Options'!$H:$H,"Monthly*"))</f>
        <v/>
      </c>
      <c r="E278" s="26" t="str">
        <f>IF(SUMIFS('BSE - SENSEX Index Options'!$L:$L,'BSE - SENSEX Index Options'!$C:$C,$A278,'BSE - SENSEX Index Options'!$B:$B,E$147,'BSE - SENSEX Index Options'!$H:$H,"Monthly*")+SUMIFS('BSE - Other Index Options'!$L:$L,'BSE - Other Index Options'!$C:$C,$A278,'BSE - Other Index Options'!$B:$B,E$147,'BSE - Other Index Options'!$H:$H,"Monthly*")=0,"",SUMIFS('BSE - SENSEX Index Options'!$L:$L,'BSE - SENSEX Index Options'!$C:$C,$A278,'BSE - SENSEX Index Options'!$B:$B,E$147,'BSE - SENSEX Index Options'!$H:$H,"Monthly*")+SUMIFS('BSE - Other Index Options'!$L:$L,'BSE - Other Index Options'!$C:$C,$A278,'BSE - Other Index Options'!$B:$B,E$147,'BSE - Other Index Options'!$H:$H,"Monthly*"))</f>
        <v/>
      </c>
      <c r="F278" s="26" t="str">
        <f>IF(SUMIFS('BSE - SENSEX Index Options'!$L:$L,'BSE - SENSEX Index Options'!$C:$C,$A278,'BSE - SENSEX Index Options'!$B:$B,F$147,'BSE - SENSEX Index Options'!$H:$H,"Monthly*")+SUMIFS('BSE - Other Index Options'!$L:$L,'BSE - Other Index Options'!$C:$C,$A278,'BSE - Other Index Options'!$B:$B,F$147,'BSE - Other Index Options'!$H:$H,"Monthly*")=0,"",SUMIFS('BSE - SENSEX Index Options'!$L:$L,'BSE - SENSEX Index Options'!$C:$C,$A278,'BSE - SENSEX Index Options'!$B:$B,F$147,'BSE - SENSEX Index Options'!$H:$H,"Monthly*")+SUMIFS('BSE - Other Index Options'!$L:$L,'BSE - Other Index Options'!$C:$C,$A278,'BSE - Other Index Options'!$B:$B,F$147,'BSE - Other Index Options'!$H:$H,"Monthly*"))</f>
        <v/>
      </c>
      <c r="G278" s="26" t="str">
        <f>IF(SUMIFS('BSE - SENSEX Index Options'!$L:$L,'BSE - SENSEX Index Options'!$C:$C,$A278,'BSE - SENSEX Index Options'!$B:$B,G$147,'BSE - SENSEX Index Options'!$H:$H,"Monthly*")+SUMIFS('BSE - Other Index Options'!$L:$L,'BSE - Other Index Options'!$C:$C,$A278,'BSE - Other Index Options'!$B:$B,G$147,'BSE - Other Index Options'!$H:$H,"Monthly*")=0,"",SUMIFS('BSE - SENSEX Index Options'!$L:$L,'BSE - SENSEX Index Options'!$C:$C,$A278,'BSE - SENSEX Index Options'!$B:$B,G$147,'BSE - SENSEX Index Options'!$H:$H,"Monthly*")+SUMIFS('BSE - Other Index Options'!$L:$L,'BSE - Other Index Options'!$C:$C,$A278,'BSE - Other Index Options'!$B:$B,G$147,'BSE - Other Index Options'!$H:$H,"Monthly*"))</f>
        <v/>
      </c>
      <c r="H278" s="26" t="str">
        <f t="shared" si="10"/>
        <v/>
      </c>
    </row>
    <row r="279" spans="1:8" hidden="1" outlineLevel="1">
      <c r="A279" t="s">
        <v>157</v>
      </c>
      <c r="B279" s="26" t="str">
        <f>IF(SUMIFS('BSE - SENSEX Index Options'!$L:$L,'BSE - SENSEX Index Options'!$C:$C,$A279,'BSE - SENSEX Index Options'!$B:$B,B$147,'BSE - SENSEX Index Options'!$H:$H,"Monthly*")+SUMIFS('BSE - Other Index Options'!$L:$L,'BSE - Other Index Options'!$C:$C,$A279,'BSE - Other Index Options'!$B:$B,B$147,'BSE - Other Index Options'!$H:$H,"Monthly*")=0,"",SUMIFS('BSE - SENSEX Index Options'!$L:$L,'BSE - SENSEX Index Options'!$C:$C,$A279,'BSE - SENSEX Index Options'!$B:$B,B$147,'BSE - SENSEX Index Options'!$H:$H,"Monthly*")+SUMIFS('BSE - Other Index Options'!$L:$L,'BSE - Other Index Options'!$C:$C,$A279,'BSE - Other Index Options'!$B:$B,B$147,'BSE - Other Index Options'!$H:$H,"Monthly*"))</f>
        <v/>
      </c>
      <c r="C279" s="26" t="str">
        <f>IF(SUMIFS('BSE - SENSEX Index Options'!$L:$L,'BSE - SENSEX Index Options'!$C:$C,$A279,'BSE - SENSEX Index Options'!$B:$B,C$147,'BSE - SENSEX Index Options'!$H:$H,"Monthly*")+SUMIFS('BSE - Other Index Options'!$L:$L,'BSE - Other Index Options'!$C:$C,$A279,'BSE - Other Index Options'!$B:$B,C$147,'BSE - Other Index Options'!$H:$H,"Monthly*")=0,"",SUMIFS('BSE - SENSEX Index Options'!$L:$L,'BSE - SENSEX Index Options'!$C:$C,$A279,'BSE - SENSEX Index Options'!$B:$B,C$147,'BSE - SENSEX Index Options'!$H:$H,"Monthly*")+SUMIFS('BSE - Other Index Options'!$L:$L,'BSE - Other Index Options'!$C:$C,$A279,'BSE - Other Index Options'!$B:$B,C$147,'BSE - Other Index Options'!$H:$H,"Monthly*"))</f>
        <v/>
      </c>
      <c r="D279" s="26" t="str">
        <f>IF(SUMIFS('BSE - SENSEX Index Options'!$L:$L,'BSE - SENSEX Index Options'!$C:$C,$A279,'BSE - SENSEX Index Options'!$B:$B,D$147,'BSE - SENSEX Index Options'!$H:$H,"Monthly*")+SUMIFS('BSE - Other Index Options'!$L:$L,'BSE - Other Index Options'!$C:$C,$A279,'BSE - Other Index Options'!$B:$B,D$147,'BSE - Other Index Options'!$H:$H,"Monthly*")=0,"",SUMIFS('BSE - SENSEX Index Options'!$L:$L,'BSE - SENSEX Index Options'!$C:$C,$A279,'BSE - SENSEX Index Options'!$B:$B,D$147,'BSE - SENSEX Index Options'!$H:$H,"Monthly*")+SUMIFS('BSE - Other Index Options'!$L:$L,'BSE - Other Index Options'!$C:$C,$A279,'BSE - Other Index Options'!$B:$B,D$147,'BSE - Other Index Options'!$H:$H,"Monthly*"))</f>
        <v/>
      </c>
      <c r="E279" s="26" t="str">
        <f>IF(SUMIFS('BSE - SENSEX Index Options'!$L:$L,'BSE - SENSEX Index Options'!$C:$C,$A279,'BSE - SENSEX Index Options'!$B:$B,E$147,'BSE - SENSEX Index Options'!$H:$H,"Monthly*")+SUMIFS('BSE - Other Index Options'!$L:$L,'BSE - Other Index Options'!$C:$C,$A279,'BSE - Other Index Options'!$B:$B,E$147,'BSE - Other Index Options'!$H:$H,"Monthly*")=0,"",SUMIFS('BSE - SENSEX Index Options'!$L:$L,'BSE - SENSEX Index Options'!$C:$C,$A279,'BSE - SENSEX Index Options'!$B:$B,E$147,'BSE - SENSEX Index Options'!$H:$H,"Monthly*")+SUMIFS('BSE - Other Index Options'!$L:$L,'BSE - Other Index Options'!$C:$C,$A279,'BSE - Other Index Options'!$B:$B,E$147,'BSE - Other Index Options'!$H:$H,"Monthly*"))</f>
        <v/>
      </c>
      <c r="F279" s="26" t="str">
        <f>IF(SUMIFS('BSE - SENSEX Index Options'!$L:$L,'BSE - SENSEX Index Options'!$C:$C,$A279,'BSE - SENSEX Index Options'!$B:$B,F$147,'BSE - SENSEX Index Options'!$H:$H,"Monthly*")+SUMIFS('BSE - Other Index Options'!$L:$L,'BSE - Other Index Options'!$C:$C,$A279,'BSE - Other Index Options'!$B:$B,F$147,'BSE - Other Index Options'!$H:$H,"Monthly*")=0,"",SUMIFS('BSE - SENSEX Index Options'!$L:$L,'BSE - SENSEX Index Options'!$C:$C,$A279,'BSE - SENSEX Index Options'!$B:$B,F$147,'BSE - SENSEX Index Options'!$H:$H,"Monthly*")+SUMIFS('BSE - Other Index Options'!$L:$L,'BSE - Other Index Options'!$C:$C,$A279,'BSE - Other Index Options'!$B:$B,F$147,'BSE - Other Index Options'!$H:$H,"Monthly*"))</f>
        <v/>
      </c>
      <c r="G279" s="26" t="str">
        <f>IF(SUMIFS('BSE - SENSEX Index Options'!$L:$L,'BSE - SENSEX Index Options'!$C:$C,$A279,'BSE - SENSEX Index Options'!$B:$B,G$147,'BSE - SENSEX Index Options'!$H:$H,"Monthly*")+SUMIFS('BSE - Other Index Options'!$L:$L,'BSE - Other Index Options'!$C:$C,$A279,'BSE - Other Index Options'!$B:$B,G$147,'BSE - Other Index Options'!$H:$H,"Monthly*")=0,"",SUMIFS('BSE - SENSEX Index Options'!$L:$L,'BSE - SENSEX Index Options'!$C:$C,$A279,'BSE - SENSEX Index Options'!$B:$B,G$147,'BSE - SENSEX Index Options'!$H:$H,"Monthly*")+SUMIFS('BSE - Other Index Options'!$L:$L,'BSE - Other Index Options'!$C:$C,$A279,'BSE - Other Index Options'!$B:$B,G$147,'BSE - Other Index Options'!$H:$H,"Monthly*"))</f>
        <v/>
      </c>
      <c r="H279" s="26" t="str">
        <f t="shared" si="10"/>
        <v/>
      </c>
    </row>
    <row r="280" spans="1:8" hidden="1" outlineLevel="1">
      <c r="A280" t="s">
        <v>158</v>
      </c>
      <c r="B280" s="26" t="str">
        <f>IF(SUMIFS('BSE - SENSEX Index Options'!$L:$L,'BSE - SENSEX Index Options'!$C:$C,$A280,'BSE - SENSEX Index Options'!$B:$B,B$147,'BSE - SENSEX Index Options'!$H:$H,"Monthly*")+SUMIFS('BSE - Other Index Options'!$L:$L,'BSE - Other Index Options'!$C:$C,$A280,'BSE - Other Index Options'!$B:$B,B$147,'BSE - Other Index Options'!$H:$H,"Monthly*")=0,"",SUMIFS('BSE - SENSEX Index Options'!$L:$L,'BSE - SENSEX Index Options'!$C:$C,$A280,'BSE - SENSEX Index Options'!$B:$B,B$147,'BSE - SENSEX Index Options'!$H:$H,"Monthly*")+SUMIFS('BSE - Other Index Options'!$L:$L,'BSE - Other Index Options'!$C:$C,$A280,'BSE - Other Index Options'!$B:$B,B$147,'BSE - Other Index Options'!$H:$H,"Monthly*"))</f>
        <v/>
      </c>
      <c r="C280" s="26" t="str">
        <f>IF(SUMIFS('BSE - SENSEX Index Options'!$L:$L,'BSE - SENSEX Index Options'!$C:$C,$A280,'BSE - SENSEX Index Options'!$B:$B,C$147,'BSE - SENSEX Index Options'!$H:$H,"Monthly*")+SUMIFS('BSE - Other Index Options'!$L:$L,'BSE - Other Index Options'!$C:$C,$A280,'BSE - Other Index Options'!$B:$B,C$147,'BSE - Other Index Options'!$H:$H,"Monthly*")=0,"",SUMIFS('BSE - SENSEX Index Options'!$L:$L,'BSE - SENSEX Index Options'!$C:$C,$A280,'BSE - SENSEX Index Options'!$B:$B,C$147,'BSE - SENSEX Index Options'!$H:$H,"Monthly*")+SUMIFS('BSE - Other Index Options'!$L:$L,'BSE - Other Index Options'!$C:$C,$A280,'BSE - Other Index Options'!$B:$B,C$147,'BSE - Other Index Options'!$H:$H,"Monthly*"))</f>
        <v/>
      </c>
      <c r="D280" s="26" t="str">
        <f>IF(SUMIFS('BSE - SENSEX Index Options'!$L:$L,'BSE - SENSEX Index Options'!$C:$C,$A280,'BSE - SENSEX Index Options'!$B:$B,D$147,'BSE - SENSEX Index Options'!$H:$H,"Monthly*")+SUMIFS('BSE - Other Index Options'!$L:$L,'BSE - Other Index Options'!$C:$C,$A280,'BSE - Other Index Options'!$B:$B,D$147,'BSE - Other Index Options'!$H:$H,"Monthly*")=0,"",SUMIFS('BSE - SENSEX Index Options'!$L:$L,'BSE - SENSEX Index Options'!$C:$C,$A280,'BSE - SENSEX Index Options'!$B:$B,D$147,'BSE - SENSEX Index Options'!$H:$H,"Monthly*")+SUMIFS('BSE - Other Index Options'!$L:$L,'BSE - Other Index Options'!$C:$C,$A280,'BSE - Other Index Options'!$B:$B,D$147,'BSE - Other Index Options'!$H:$H,"Monthly*"))</f>
        <v/>
      </c>
      <c r="E280" s="26" t="str">
        <f>IF(SUMIFS('BSE - SENSEX Index Options'!$L:$L,'BSE - SENSEX Index Options'!$C:$C,$A280,'BSE - SENSEX Index Options'!$B:$B,E$147,'BSE - SENSEX Index Options'!$H:$H,"Monthly*")+SUMIFS('BSE - Other Index Options'!$L:$L,'BSE - Other Index Options'!$C:$C,$A280,'BSE - Other Index Options'!$B:$B,E$147,'BSE - Other Index Options'!$H:$H,"Monthly*")=0,"",SUMIFS('BSE - SENSEX Index Options'!$L:$L,'BSE - SENSEX Index Options'!$C:$C,$A280,'BSE - SENSEX Index Options'!$B:$B,E$147,'BSE - SENSEX Index Options'!$H:$H,"Monthly*")+SUMIFS('BSE - Other Index Options'!$L:$L,'BSE - Other Index Options'!$C:$C,$A280,'BSE - Other Index Options'!$B:$B,E$147,'BSE - Other Index Options'!$H:$H,"Monthly*"))</f>
        <v/>
      </c>
      <c r="F280" s="26" t="str">
        <f>IF(SUMIFS('BSE - SENSEX Index Options'!$L:$L,'BSE - SENSEX Index Options'!$C:$C,$A280,'BSE - SENSEX Index Options'!$B:$B,F$147,'BSE - SENSEX Index Options'!$H:$H,"Monthly*")+SUMIFS('BSE - Other Index Options'!$L:$L,'BSE - Other Index Options'!$C:$C,$A280,'BSE - Other Index Options'!$B:$B,F$147,'BSE - Other Index Options'!$H:$H,"Monthly*")=0,"",SUMIFS('BSE - SENSEX Index Options'!$L:$L,'BSE - SENSEX Index Options'!$C:$C,$A280,'BSE - SENSEX Index Options'!$B:$B,F$147,'BSE - SENSEX Index Options'!$H:$H,"Monthly*")+SUMIFS('BSE - Other Index Options'!$L:$L,'BSE - Other Index Options'!$C:$C,$A280,'BSE - Other Index Options'!$B:$B,F$147,'BSE - Other Index Options'!$H:$H,"Monthly*"))</f>
        <v/>
      </c>
      <c r="G280" s="26" t="str">
        <f>IF(SUMIFS('BSE - SENSEX Index Options'!$L:$L,'BSE - SENSEX Index Options'!$C:$C,$A280,'BSE - SENSEX Index Options'!$B:$B,G$147,'BSE - SENSEX Index Options'!$H:$H,"Monthly*")+SUMIFS('BSE - Other Index Options'!$L:$L,'BSE - Other Index Options'!$C:$C,$A280,'BSE - Other Index Options'!$B:$B,G$147,'BSE - Other Index Options'!$H:$H,"Monthly*")=0,"",SUMIFS('BSE - SENSEX Index Options'!$L:$L,'BSE - SENSEX Index Options'!$C:$C,$A280,'BSE - SENSEX Index Options'!$B:$B,G$147,'BSE - SENSEX Index Options'!$H:$H,"Monthly*")+SUMIFS('BSE - Other Index Options'!$L:$L,'BSE - Other Index Options'!$C:$C,$A280,'BSE - Other Index Options'!$B:$B,G$147,'BSE - Other Index Options'!$H:$H,"Monthly*"))</f>
        <v/>
      </c>
      <c r="H280" s="26" t="str">
        <f t="shared" si="10"/>
        <v/>
      </c>
    </row>
    <row r="281" spans="1:8" hidden="1" outlineLevel="1">
      <c r="A281" t="s">
        <v>159</v>
      </c>
      <c r="B281" s="26" t="str">
        <f>IF(SUMIFS('BSE - SENSEX Index Options'!$L:$L,'BSE - SENSEX Index Options'!$C:$C,$A281,'BSE - SENSEX Index Options'!$B:$B,B$147,'BSE - SENSEX Index Options'!$H:$H,"Monthly*")+SUMIFS('BSE - Other Index Options'!$L:$L,'BSE - Other Index Options'!$C:$C,$A281,'BSE - Other Index Options'!$B:$B,B$147,'BSE - Other Index Options'!$H:$H,"Monthly*")=0,"",SUMIFS('BSE - SENSEX Index Options'!$L:$L,'BSE - SENSEX Index Options'!$C:$C,$A281,'BSE - SENSEX Index Options'!$B:$B,B$147,'BSE - SENSEX Index Options'!$H:$H,"Monthly*")+SUMIFS('BSE - Other Index Options'!$L:$L,'BSE - Other Index Options'!$C:$C,$A281,'BSE - Other Index Options'!$B:$B,B$147,'BSE - Other Index Options'!$H:$H,"Monthly*"))</f>
        <v/>
      </c>
      <c r="C281" s="26" t="str">
        <f>IF(SUMIFS('BSE - SENSEX Index Options'!$L:$L,'BSE - SENSEX Index Options'!$C:$C,$A281,'BSE - SENSEX Index Options'!$B:$B,C$147,'BSE - SENSEX Index Options'!$H:$H,"Monthly*")+SUMIFS('BSE - Other Index Options'!$L:$L,'BSE - Other Index Options'!$C:$C,$A281,'BSE - Other Index Options'!$B:$B,C$147,'BSE - Other Index Options'!$H:$H,"Monthly*")=0,"",SUMIFS('BSE - SENSEX Index Options'!$L:$L,'BSE - SENSEX Index Options'!$C:$C,$A281,'BSE - SENSEX Index Options'!$B:$B,C$147,'BSE - SENSEX Index Options'!$H:$H,"Monthly*")+SUMIFS('BSE - Other Index Options'!$L:$L,'BSE - Other Index Options'!$C:$C,$A281,'BSE - Other Index Options'!$B:$B,C$147,'BSE - Other Index Options'!$H:$H,"Monthly*"))</f>
        <v/>
      </c>
      <c r="D281" s="26" t="str">
        <f>IF(SUMIFS('BSE - SENSEX Index Options'!$L:$L,'BSE - SENSEX Index Options'!$C:$C,$A281,'BSE - SENSEX Index Options'!$B:$B,D$147,'BSE - SENSEX Index Options'!$H:$H,"Monthly*")+SUMIFS('BSE - Other Index Options'!$L:$L,'BSE - Other Index Options'!$C:$C,$A281,'BSE - Other Index Options'!$B:$B,D$147,'BSE - Other Index Options'!$H:$H,"Monthly*")=0,"",SUMIFS('BSE - SENSEX Index Options'!$L:$L,'BSE - SENSEX Index Options'!$C:$C,$A281,'BSE - SENSEX Index Options'!$B:$B,D$147,'BSE - SENSEX Index Options'!$H:$H,"Monthly*")+SUMIFS('BSE - Other Index Options'!$L:$L,'BSE - Other Index Options'!$C:$C,$A281,'BSE - Other Index Options'!$B:$B,D$147,'BSE - Other Index Options'!$H:$H,"Monthly*"))</f>
        <v/>
      </c>
      <c r="E281" s="26" t="str">
        <f>IF(SUMIFS('BSE - SENSEX Index Options'!$L:$L,'BSE - SENSEX Index Options'!$C:$C,$A281,'BSE - SENSEX Index Options'!$B:$B,E$147,'BSE - SENSEX Index Options'!$H:$H,"Monthly*")+SUMIFS('BSE - Other Index Options'!$L:$L,'BSE - Other Index Options'!$C:$C,$A281,'BSE - Other Index Options'!$B:$B,E$147,'BSE - Other Index Options'!$H:$H,"Monthly*")=0,"",SUMIFS('BSE - SENSEX Index Options'!$L:$L,'BSE - SENSEX Index Options'!$C:$C,$A281,'BSE - SENSEX Index Options'!$B:$B,E$147,'BSE - SENSEX Index Options'!$H:$H,"Monthly*")+SUMIFS('BSE - Other Index Options'!$L:$L,'BSE - Other Index Options'!$C:$C,$A281,'BSE - Other Index Options'!$B:$B,E$147,'BSE - Other Index Options'!$H:$H,"Monthly*"))</f>
        <v/>
      </c>
      <c r="F281" s="26" t="str">
        <f>IF(SUMIFS('BSE - SENSEX Index Options'!$L:$L,'BSE - SENSEX Index Options'!$C:$C,$A281,'BSE - SENSEX Index Options'!$B:$B,F$147,'BSE - SENSEX Index Options'!$H:$H,"Monthly*")+SUMIFS('BSE - Other Index Options'!$L:$L,'BSE - Other Index Options'!$C:$C,$A281,'BSE - Other Index Options'!$B:$B,F$147,'BSE - Other Index Options'!$H:$H,"Monthly*")=0,"",SUMIFS('BSE - SENSEX Index Options'!$L:$L,'BSE - SENSEX Index Options'!$C:$C,$A281,'BSE - SENSEX Index Options'!$B:$B,F$147,'BSE - SENSEX Index Options'!$H:$H,"Monthly*")+SUMIFS('BSE - Other Index Options'!$L:$L,'BSE - Other Index Options'!$C:$C,$A281,'BSE - Other Index Options'!$B:$B,F$147,'BSE - Other Index Options'!$H:$H,"Monthly*"))</f>
        <v/>
      </c>
      <c r="G281" s="26" t="str">
        <f>IF(SUMIFS('BSE - SENSEX Index Options'!$L:$L,'BSE - SENSEX Index Options'!$C:$C,$A281,'BSE - SENSEX Index Options'!$B:$B,G$147,'BSE - SENSEX Index Options'!$H:$H,"Monthly*")+SUMIFS('BSE - Other Index Options'!$L:$L,'BSE - Other Index Options'!$C:$C,$A281,'BSE - Other Index Options'!$B:$B,G$147,'BSE - Other Index Options'!$H:$H,"Monthly*")=0,"",SUMIFS('BSE - SENSEX Index Options'!$L:$L,'BSE - SENSEX Index Options'!$C:$C,$A281,'BSE - SENSEX Index Options'!$B:$B,G$147,'BSE - SENSEX Index Options'!$H:$H,"Monthly*")+SUMIFS('BSE - Other Index Options'!$L:$L,'BSE - Other Index Options'!$C:$C,$A281,'BSE - Other Index Options'!$B:$B,G$147,'BSE - Other Index Options'!$H:$H,"Monthly*"))</f>
        <v/>
      </c>
      <c r="H281" s="26" t="str">
        <f t="shared" si="10"/>
        <v/>
      </c>
    </row>
    <row r="282" spans="1:8" hidden="1" outlineLevel="1">
      <c r="A282" t="s">
        <v>160</v>
      </c>
      <c r="B282" s="26" t="str">
        <f>IF(SUMIFS('BSE - SENSEX Index Options'!$L:$L,'BSE - SENSEX Index Options'!$C:$C,$A282,'BSE - SENSEX Index Options'!$B:$B,B$147,'BSE - SENSEX Index Options'!$H:$H,"Monthly*")+SUMIFS('BSE - Other Index Options'!$L:$L,'BSE - Other Index Options'!$C:$C,$A282,'BSE - Other Index Options'!$B:$B,B$147,'BSE - Other Index Options'!$H:$H,"Monthly*")=0,"",SUMIFS('BSE - SENSEX Index Options'!$L:$L,'BSE - SENSEX Index Options'!$C:$C,$A282,'BSE - SENSEX Index Options'!$B:$B,B$147,'BSE - SENSEX Index Options'!$H:$H,"Monthly*")+SUMIFS('BSE - Other Index Options'!$L:$L,'BSE - Other Index Options'!$C:$C,$A282,'BSE - Other Index Options'!$B:$B,B$147,'BSE - Other Index Options'!$H:$H,"Monthly*"))</f>
        <v/>
      </c>
      <c r="C282" s="26" t="str">
        <f>IF(SUMIFS('BSE - SENSEX Index Options'!$L:$L,'BSE - SENSEX Index Options'!$C:$C,$A282,'BSE - SENSEX Index Options'!$B:$B,C$147,'BSE - SENSEX Index Options'!$H:$H,"Monthly*")+SUMIFS('BSE - Other Index Options'!$L:$L,'BSE - Other Index Options'!$C:$C,$A282,'BSE - Other Index Options'!$B:$B,C$147,'BSE - Other Index Options'!$H:$H,"Monthly*")=0,"",SUMIFS('BSE - SENSEX Index Options'!$L:$L,'BSE - SENSEX Index Options'!$C:$C,$A282,'BSE - SENSEX Index Options'!$B:$B,C$147,'BSE - SENSEX Index Options'!$H:$H,"Monthly*")+SUMIFS('BSE - Other Index Options'!$L:$L,'BSE - Other Index Options'!$C:$C,$A282,'BSE - Other Index Options'!$B:$B,C$147,'BSE - Other Index Options'!$H:$H,"Monthly*"))</f>
        <v/>
      </c>
      <c r="D282" s="26" t="str">
        <f>IF(SUMIFS('BSE - SENSEX Index Options'!$L:$L,'BSE - SENSEX Index Options'!$C:$C,$A282,'BSE - SENSEX Index Options'!$B:$B,D$147,'BSE - SENSEX Index Options'!$H:$H,"Monthly*")+SUMIFS('BSE - Other Index Options'!$L:$L,'BSE - Other Index Options'!$C:$C,$A282,'BSE - Other Index Options'!$B:$B,D$147,'BSE - Other Index Options'!$H:$H,"Monthly*")=0,"",SUMIFS('BSE - SENSEX Index Options'!$L:$L,'BSE - SENSEX Index Options'!$C:$C,$A282,'BSE - SENSEX Index Options'!$B:$B,D$147,'BSE - SENSEX Index Options'!$H:$H,"Monthly*")+SUMIFS('BSE - Other Index Options'!$L:$L,'BSE - Other Index Options'!$C:$C,$A282,'BSE - Other Index Options'!$B:$B,D$147,'BSE - Other Index Options'!$H:$H,"Monthly*"))</f>
        <v/>
      </c>
      <c r="E282" s="26" t="str">
        <f>IF(SUMIFS('BSE - SENSEX Index Options'!$L:$L,'BSE - SENSEX Index Options'!$C:$C,$A282,'BSE - SENSEX Index Options'!$B:$B,E$147,'BSE - SENSEX Index Options'!$H:$H,"Monthly*")+SUMIFS('BSE - Other Index Options'!$L:$L,'BSE - Other Index Options'!$C:$C,$A282,'BSE - Other Index Options'!$B:$B,E$147,'BSE - Other Index Options'!$H:$H,"Monthly*")=0,"",SUMIFS('BSE - SENSEX Index Options'!$L:$L,'BSE - SENSEX Index Options'!$C:$C,$A282,'BSE - SENSEX Index Options'!$B:$B,E$147,'BSE - SENSEX Index Options'!$H:$H,"Monthly*")+SUMIFS('BSE - Other Index Options'!$L:$L,'BSE - Other Index Options'!$C:$C,$A282,'BSE - Other Index Options'!$B:$B,E$147,'BSE - Other Index Options'!$H:$H,"Monthly*"))</f>
        <v/>
      </c>
      <c r="F282" s="26" t="str">
        <f>IF(SUMIFS('BSE - SENSEX Index Options'!$L:$L,'BSE - SENSEX Index Options'!$C:$C,$A282,'BSE - SENSEX Index Options'!$B:$B,F$147,'BSE - SENSEX Index Options'!$H:$H,"Monthly*")+SUMIFS('BSE - Other Index Options'!$L:$L,'BSE - Other Index Options'!$C:$C,$A282,'BSE - Other Index Options'!$B:$B,F$147,'BSE - Other Index Options'!$H:$H,"Monthly*")=0,"",SUMIFS('BSE - SENSEX Index Options'!$L:$L,'BSE - SENSEX Index Options'!$C:$C,$A282,'BSE - SENSEX Index Options'!$B:$B,F$147,'BSE - SENSEX Index Options'!$H:$H,"Monthly*")+SUMIFS('BSE - Other Index Options'!$L:$L,'BSE - Other Index Options'!$C:$C,$A282,'BSE - Other Index Options'!$B:$B,F$147,'BSE - Other Index Options'!$H:$H,"Monthly*"))</f>
        <v/>
      </c>
      <c r="G282" s="26" t="str">
        <f>IF(SUMIFS('BSE - SENSEX Index Options'!$L:$L,'BSE - SENSEX Index Options'!$C:$C,$A282,'BSE - SENSEX Index Options'!$B:$B,G$147,'BSE - SENSEX Index Options'!$H:$H,"Monthly*")+SUMIFS('BSE - Other Index Options'!$L:$L,'BSE - Other Index Options'!$C:$C,$A282,'BSE - Other Index Options'!$B:$B,G$147,'BSE - Other Index Options'!$H:$H,"Monthly*")=0,"",SUMIFS('BSE - SENSEX Index Options'!$L:$L,'BSE - SENSEX Index Options'!$C:$C,$A282,'BSE - SENSEX Index Options'!$B:$B,G$147,'BSE - SENSEX Index Options'!$H:$H,"Monthly*")+SUMIFS('BSE - Other Index Options'!$L:$L,'BSE - Other Index Options'!$C:$C,$A282,'BSE - Other Index Options'!$B:$B,G$147,'BSE - Other Index Options'!$H:$H,"Monthly*"))</f>
        <v/>
      </c>
      <c r="H282" s="26" t="str">
        <f t="shared" si="10"/>
        <v/>
      </c>
    </row>
    <row r="283" spans="1:8" hidden="1" outlineLevel="1">
      <c r="A283" t="s">
        <v>161</v>
      </c>
      <c r="B283" s="26" t="str">
        <f>IF(SUMIFS('BSE - SENSEX Index Options'!$L:$L,'BSE - SENSEX Index Options'!$C:$C,$A283,'BSE - SENSEX Index Options'!$B:$B,B$147,'BSE - SENSEX Index Options'!$H:$H,"Monthly*")+SUMIFS('BSE - Other Index Options'!$L:$L,'BSE - Other Index Options'!$C:$C,$A283,'BSE - Other Index Options'!$B:$B,B$147,'BSE - Other Index Options'!$H:$H,"Monthly*")=0,"",SUMIFS('BSE - SENSEX Index Options'!$L:$L,'BSE - SENSEX Index Options'!$C:$C,$A283,'BSE - SENSEX Index Options'!$B:$B,B$147,'BSE - SENSEX Index Options'!$H:$H,"Monthly*")+SUMIFS('BSE - Other Index Options'!$L:$L,'BSE - Other Index Options'!$C:$C,$A283,'BSE - Other Index Options'!$B:$B,B$147,'BSE - Other Index Options'!$H:$H,"Monthly*"))</f>
        <v/>
      </c>
      <c r="C283" s="26" t="str">
        <f>IF(SUMIFS('BSE - SENSEX Index Options'!$L:$L,'BSE - SENSEX Index Options'!$C:$C,$A283,'BSE - SENSEX Index Options'!$B:$B,C$147,'BSE - SENSEX Index Options'!$H:$H,"Monthly*")+SUMIFS('BSE - Other Index Options'!$L:$L,'BSE - Other Index Options'!$C:$C,$A283,'BSE - Other Index Options'!$B:$B,C$147,'BSE - Other Index Options'!$H:$H,"Monthly*")=0,"",SUMIFS('BSE - SENSEX Index Options'!$L:$L,'BSE - SENSEX Index Options'!$C:$C,$A283,'BSE - SENSEX Index Options'!$B:$B,C$147,'BSE - SENSEX Index Options'!$H:$H,"Monthly*")+SUMIFS('BSE - Other Index Options'!$L:$L,'BSE - Other Index Options'!$C:$C,$A283,'BSE - Other Index Options'!$B:$B,C$147,'BSE - Other Index Options'!$H:$H,"Monthly*"))</f>
        <v/>
      </c>
      <c r="D283" s="26" t="str">
        <f>IF(SUMIFS('BSE - SENSEX Index Options'!$L:$L,'BSE - SENSEX Index Options'!$C:$C,$A283,'BSE - SENSEX Index Options'!$B:$B,D$147,'BSE - SENSEX Index Options'!$H:$H,"Monthly*")+SUMIFS('BSE - Other Index Options'!$L:$L,'BSE - Other Index Options'!$C:$C,$A283,'BSE - Other Index Options'!$B:$B,D$147,'BSE - Other Index Options'!$H:$H,"Monthly*")=0,"",SUMIFS('BSE - SENSEX Index Options'!$L:$L,'BSE - SENSEX Index Options'!$C:$C,$A283,'BSE - SENSEX Index Options'!$B:$B,D$147,'BSE - SENSEX Index Options'!$H:$H,"Monthly*")+SUMIFS('BSE - Other Index Options'!$L:$L,'BSE - Other Index Options'!$C:$C,$A283,'BSE - Other Index Options'!$B:$B,D$147,'BSE - Other Index Options'!$H:$H,"Monthly*"))</f>
        <v/>
      </c>
      <c r="E283" s="26" t="str">
        <f>IF(SUMIFS('BSE - SENSEX Index Options'!$L:$L,'BSE - SENSEX Index Options'!$C:$C,$A283,'BSE - SENSEX Index Options'!$B:$B,E$147,'BSE - SENSEX Index Options'!$H:$H,"Monthly*")+SUMIFS('BSE - Other Index Options'!$L:$L,'BSE - Other Index Options'!$C:$C,$A283,'BSE - Other Index Options'!$B:$B,E$147,'BSE - Other Index Options'!$H:$H,"Monthly*")=0,"",SUMIFS('BSE - SENSEX Index Options'!$L:$L,'BSE - SENSEX Index Options'!$C:$C,$A283,'BSE - SENSEX Index Options'!$B:$B,E$147,'BSE - SENSEX Index Options'!$H:$H,"Monthly*")+SUMIFS('BSE - Other Index Options'!$L:$L,'BSE - Other Index Options'!$C:$C,$A283,'BSE - Other Index Options'!$B:$B,E$147,'BSE - Other Index Options'!$H:$H,"Monthly*"))</f>
        <v/>
      </c>
      <c r="F283" s="26" t="str">
        <f>IF(SUMIFS('BSE - SENSEX Index Options'!$L:$L,'BSE - SENSEX Index Options'!$C:$C,$A283,'BSE - SENSEX Index Options'!$B:$B,F$147,'BSE - SENSEX Index Options'!$H:$H,"Monthly*")+SUMIFS('BSE - Other Index Options'!$L:$L,'BSE - Other Index Options'!$C:$C,$A283,'BSE - Other Index Options'!$B:$B,F$147,'BSE - Other Index Options'!$H:$H,"Monthly*")=0,"",SUMIFS('BSE - SENSEX Index Options'!$L:$L,'BSE - SENSEX Index Options'!$C:$C,$A283,'BSE - SENSEX Index Options'!$B:$B,F$147,'BSE - SENSEX Index Options'!$H:$H,"Monthly*")+SUMIFS('BSE - Other Index Options'!$L:$L,'BSE - Other Index Options'!$C:$C,$A283,'BSE - Other Index Options'!$B:$B,F$147,'BSE - Other Index Options'!$H:$H,"Monthly*"))</f>
        <v/>
      </c>
      <c r="G283" s="26" t="str">
        <f>IF(SUMIFS('BSE - SENSEX Index Options'!$L:$L,'BSE - SENSEX Index Options'!$C:$C,$A283,'BSE - SENSEX Index Options'!$B:$B,G$147,'BSE - SENSEX Index Options'!$H:$H,"Monthly*")+SUMIFS('BSE - Other Index Options'!$L:$L,'BSE - Other Index Options'!$C:$C,$A283,'BSE - Other Index Options'!$B:$B,G$147,'BSE - Other Index Options'!$H:$H,"Monthly*")=0,"",SUMIFS('BSE - SENSEX Index Options'!$L:$L,'BSE - SENSEX Index Options'!$C:$C,$A283,'BSE - SENSEX Index Options'!$B:$B,G$147,'BSE - SENSEX Index Options'!$H:$H,"Monthly*")+SUMIFS('BSE - Other Index Options'!$L:$L,'BSE - Other Index Options'!$C:$C,$A283,'BSE - Other Index Options'!$B:$B,G$147,'BSE - Other Index Options'!$H:$H,"Monthly*"))</f>
        <v/>
      </c>
      <c r="H283" s="26" t="str">
        <f t="shared" si="10"/>
        <v/>
      </c>
    </row>
    <row r="284" spans="1:8" hidden="1" outlineLevel="1">
      <c r="A284" t="s">
        <v>162</v>
      </c>
      <c r="B284" s="26" t="str">
        <f>IF(SUMIFS('BSE - SENSEX Index Options'!$L:$L,'BSE - SENSEX Index Options'!$C:$C,$A284,'BSE - SENSEX Index Options'!$B:$B,B$147,'BSE - SENSEX Index Options'!$H:$H,"Monthly*")+SUMIFS('BSE - Other Index Options'!$L:$L,'BSE - Other Index Options'!$C:$C,$A284,'BSE - Other Index Options'!$B:$B,B$147,'BSE - Other Index Options'!$H:$H,"Monthly*")=0,"",SUMIFS('BSE - SENSEX Index Options'!$L:$L,'BSE - SENSEX Index Options'!$C:$C,$A284,'BSE - SENSEX Index Options'!$B:$B,B$147,'BSE - SENSEX Index Options'!$H:$H,"Monthly*")+SUMIFS('BSE - Other Index Options'!$L:$L,'BSE - Other Index Options'!$C:$C,$A284,'BSE - Other Index Options'!$B:$B,B$147,'BSE - Other Index Options'!$H:$H,"Monthly*"))</f>
        <v/>
      </c>
      <c r="C284" s="26" t="str">
        <f>IF(SUMIFS('BSE - SENSEX Index Options'!$L:$L,'BSE - SENSEX Index Options'!$C:$C,$A284,'BSE - SENSEX Index Options'!$B:$B,C$147,'BSE - SENSEX Index Options'!$H:$H,"Monthly*")+SUMIFS('BSE - Other Index Options'!$L:$L,'BSE - Other Index Options'!$C:$C,$A284,'BSE - Other Index Options'!$B:$B,C$147,'BSE - Other Index Options'!$H:$H,"Monthly*")=0,"",SUMIFS('BSE - SENSEX Index Options'!$L:$L,'BSE - SENSEX Index Options'!$C:$C,$A284,'BSE - SENSEX Index Options'!$B:$B,C$147,'BSE - SENSEX Index Options'!$H:$H,"Monthly*")+SUMIFS('BSE - Other Index Options'!$L:$L,'BSE - Other Index Options'!$C:$C,$A284,'BSE - Other Index Options'!$B:$B,C$147,'BSE - Other Index Options'!$H:$H,"Monthly*"))</f>
        <v/>
      </c>
      <c r="D284" s="26" t="str">
        <f>IF(SUMIFS('BSE - SENSEX Index Options'!$L:$L,'BSE - SENSEX Index Options'!$C:$C,$A284,'BSE - SENSEX Index Options'!$B:$B,D$147,'BSE - SENSEX Index Options'!$H:$H,"Monthly*")+SUMIFS('BSE - Other Index Options'!$L:$L,'BSE - Other Index Options'!$C:$C,$A284,'BSE - Other Index Options'!$B:$B,D$147,'BSE - Other Index Options'!$H:$H,"Monthly*")=0,"",SUMIFS('BSE - SENSEX Index Options'!$L:$L,'BSE - SENSEX Index Options'!$C:$C,$A284,'BSE - SENSEX Index Options'!$B:$B,D$147,'BSE - SENSEX Index Options'!$H:$H,"Monthly*")+SUMIFS('BSE - Other Index Options'!$L:$L,'BSE - Other Index Options'!$C:$C,$A284,'BSE - Other Index Options'!$B:$B,D$147,'BSE - Other Index Options'!$H:$H,"Monthly*"))</f>
        <v/>
      </c>
      <c r="E284" s="26" t="str">
        <f>IF(SUMIFS('BSE - SENSEX Index Options'!$L:$L,'BSE - SENSEX Index Options'!$C:$C,$A284,'BSE - SENSEX Index Options'!$B:$B,E$147,'BSE - SENSEX Index Options'!$H:$H,"Monthly*")+SUMIFS('BSE - Other Index Options'!$L:$L,'BSE - Other Index Options'!$C:$C,$A284,'BSE - Other Index Options'!$B:$B,E$147,'BSE - Other Index Options'!$H:$H,"Monthly*")=0,"",SUMIFS('BSE - SENSEX Index Options'!$L:$L,'BSE - SENSEX Index Options'!$C:$C,$A284,'BSE - SENSEX Index Options'!$B:$B,E$147,'BSE - SENSEX Index Options'!$H:$H,"Monthly*")+SUMIFS('BSE - Other Index Options'!$L:$L,'BSE - Other Index Options'!$C:$C,$A284,'BSE - Other Index Options'!$B:$B,E$147,'BSE - Other Index Options'!$H:$H,"Monthly*"))</f>
        <v/>
      </c>
      <c r="F284" s="26" t="str">
        <f>IF(SUMIFS('BSE - SENSEX Index Options'!$L:$L,'BSE - SENSEX Index Options'!$C:$C,$A284,'BSE - SENSEX Index Options'!$B:$B,F$147,'BSE - SENSEX Index Options'!$H:$H,"Monthly*")+SUMIFS('BSE - Other Index Options'!$L:$L,'BSE - Other Index Options'!$C:$C,$A284,'BSE - Other Index Options'!$B:$B,F$147,'BSE - Other Index Options'!$H:$H,"Monthly*")=0,"",SUMIFS('BSE - SENSEX Index Options'!$L:$L,'BSE - SENSEX Index Options'!$C:$C,$A284,'BSE - SENSEX Index Options'!$B:$B,F$147,'BSE - SENSEX Index Options'!$H:$H,"Monthly*")+SUMIFS('BSE - Other Index Options'!$L:$L,'BSE - Other Index Options'!$C:$C,$A284,'BSE - Other Index Options'!$B:$B,F$147,'BSE - Other Index Options'!$H:$H,"Monthly*"))</f>
        <v/>
      </c>
      <c r="G284" s="26" t="str">
        <f>IF(SUMIFS('BSE - SENSEX Index Options'!$L:$L,'BSE - SENSEX Index Options'!$C:$C,$A284,'BSE - SENSEX Index Options'!$B:$B,G$147,'BSE - SENSEX Index Options'!$H:$H,"Monthly*")+SUMIFS('BSE - Other Index Options'!$L:$L,'BSE - Other Index Options'!$C:$C,$A284,'BSE - Other Index Options'!$B:$B,G$147,'BSE - Other Index Options'!$H:$H,"Monthly*")=0,"",SUMIFS('BSE - SENSEX Index Options'!$L:$L,'BSE - SENSEX Index Options'!$C:$C,$A284,'BSE - SENSEX Index Options'!$B:$B,G$147,'BSE - SENSEX Index Options'!$H:$H,"Monthly*")+SUMIFS('BSE - Other Index Options'!$L:$L,'BSE - Other Index Options'!$C:$C,$A284,'BSE - Other Index Options'!$B:$B,G$147,'BSE - Other Index Options'!$H:$H,"Monthly*"))</f>
        <v/>
      </c>
      <c r="H284" s="26" t="str">
        <f t="shared" si="10"/>
        <v/>
      </c>
    </row>
    <row r="285" spans="1:8" hidden="1" outlineLevel="1">
      <c r="A285" t="s">
        <v>163</v>
      </c>
      <c r="B285" s="26" t="str">
        <f>IF(SUMIFS('BSE - SENSEX Index Options'!$L:$L,'BSE - SENSEX Index Options'!$C:$C,$A285,'BSE - SENSEX Index Options'!$B:$B,B$147,'BSE - SENSEX Index Options'!$H:$H,"Monthly*")+SUMIFS('BSE - Other Index Options'!$L:$L,'BSE - Other Index Options'!$C:$C,$A285,'BSE - Other Index Options'!$B:$B,B$147,'BSE - Other Index Options'!$H:$H,"Monthly*")=0,"",SUMIFS('BSE - SENSEX Index Options'!$L:$L,'BSE - SENSEX Index Options'!$C:$C,$A285,'BSE - SENSEX Index Options'!$B:$B,B$147,'BSE - SENSEX Index Options'!$H:$H,"Monthly*")+SUMIFS('BSE - Other Index Options'!$L:$L,'BSE - Other Index Options'!$C:$C,$A285,'BSE - Other Index Options'!$B:$B,B$147,'BSE - Other Index Options'!$H:$H,"Monthly*"))</f>
        <v/>
      </c>
      <c r="C285" s="26" t="str">
        <f>IF(SUMIFS('BSE - SENSEX Index Options'!$L:$L,'BSE - SENSEX Index Options'!$C:$C,$A285,'BSE - SENSEX Index Options'!$B:$B,C$147,'BSE - SENSEX Index Options'!$H:$H,"Monthly*")+SUMIFS('BSE - Other Index Options'!$L:$L,'BSE - Other Index Options'!$C:$C,$A285,'BSE - Other Index Options'!$B:$B,C$147,'BSE - Other Index Options'!$H:$H,"Monthly*")=0,"",SUMIFS('BSE - SENSEX Index Options'!$L:$L,'BSE - SENSEX Index Options'!$C:$C,$A285,'BSE - SENSEX Index Options'!$B:$B,C$147,'BSE - SENSEX Index Options'!$H:$H,"Monthly*")+SUMIFS('BSE - Other Index Options'!$L:$L,'BSE - Other Index Options'!$C:$C,$A285,'BSE - Other Index Options'!$B:$B,C$147,'BSE - Other Index Options'!$H:$H,"Monthly*"))</f>
        <v/>
      </c>
      <c r="D285" s="26" t="str">
        <f>IF(SUMIFS('BSE - SENSEX Index Options'!$L:$L,'BSE - SENSEX Index Options'!$C:$C,$A285,'BSE - SENSEX Index Options'!$B:$B,D$147,'BSE - SENSEX Index Options'!$H:$H,"Monthly*")+SUMIFS('BSE - Other Index Options'!$L:$L,'BSE - Other Index Options'!$C:$C,$A285,'BSE - Other Index Options'!$B:$B,D$147,'BSE - Other Index Options'!$H:$H,"Monthly*")=0,"",SUMIFS('BSE - SENSEX Index Options'!$L:$L,'BSE - SENSEX Index Options'!$C:$C,$A285,'BSE - SENSEX Index Options'!$B:$B,D$147,'BSE - SENSEX Index Options'!$H:$H,"Monthly*")+SUMIFS('BSE - Other Index Options'!$L:$L,'BSE - Other Index Options'!$C:$C,$A285,'BSE - Other Index Options'!$B:$B,D$147,'BSE - Other Index Options'!$H:$H,"Monthly*"))</f>
        <v/>
      </c>
      <c r="E285" s="26" t="str">
        <f>IF(SUMIFS('BSE - SENSEX Index Options'!$L:$L,'BSE - SENSEX Index Options'!$C:$C,$A285,'BSE - SENSEX Index Options'!$B:$B,E$147,'BSE - SENSEX Index Options'!$H:$H,"Monthly*")+SUMIFS('BSE - Other Index Options'!$L:$L,'BSE - Other Index Options'!$C:$C,$A285,'BSE - Other Index Options'!$B:$B,E$147,'BSE - Other Index Options'!$H:$H,"Monthly*")=0,"",SUMIFS('BSE - SENSEX Index Options'!$L:$L,'BSE - SENSEX Index Options'!$C:$C,$A285,'BSE - SENSEX Index Options'!$B:$B,E$147,'BSE - SENSEX Index Options'!$H:$H,"Monthly*")+SUMIFS('BSE - Other Index Options'!$L:$L,'BSE - Other Index Options'!$C:$C,$A285,'BSE - Other Index Options'!$B:$B,E$147,'BSE - Other Index Options'!$H:$H,"Monthly*"))</f>
        <v/>
      </c>
      <c r="F285" s="26" t="str">
        <f>IF(SUMIFS('BSE - SENSEX Index Options'!$L:$L,'BSE - SENSEX Index Options'!$C:$C,$A285,'BSE - SENSEX Index Options'!$B:$B,F$147,'BSE - SENSEX Index Options'!$H:$H,"Monthly*")+SUMIFS('BSE - Other Index Options'!$L:$L,'BSE - Other Index Options'!$C:$C,$A285,'BSE - Other Index Options'!$B:$B,F$147,'BSE - Other Index Options'!$H:$H,"Monthly*")=0,"",SUMIFS('BSE - SENSEX Index Options'!$L:$L,'BSE - SENSEX Index Options'!$C:$C,$A285,'BSE - SENSEX Index Options'!$B:$B,F$147,'BSE - SENSEX Index Options'!$H:$H,"Monthly*")+SUMIFS('BSE - Other Index Options'!$L:$L,'BSE - Other Index Options'!$C:$C,$A285,'BSE - Other Index Options'!$B:$B,F$147,'BSE - Other Index Options'!$H:$H,"Monthly*"))</f>
        <v/>
      </c>
      <c r="G285" s="26" t="str">
        <f>IF(SUMIFS('BSE - SENSEX Index Options'!$L:$L,'BSE - SENSEX Index Options'!$C:$C,$A285,'BSE - SENSEX Index Options'!$B:$B,G$147,'BSE - SENSEX Index Options'!$H:$H,"Monthly*")+SUMIFS('BSE - Other Index Options'!$L:$L,'BSE - Other Index Options'!$C:$C,$A285,'BSE - Other Index Options'!$B:$B,G$147,'BSE - Other Index Options'!$H:$H,"Monthly*")=0,"",SUMIFS('BSE - SENSEX Index Options'!$L:$L,'BSE - SENSEX Index Options'!$C:$C,$A285,'BSE - SENSEX Index Options'!$B:$B,G$147,'BSE - SENSEX Index Options'!$H:$H,"Monthly*")+SUMIFS('BSE - Other Index Options'!$L:$L,'BSE - Other Index Options'!$C:$C,$A285,'BSE - Other Index Options'!$B:$B,G$147,'BSE - Other Index Options'!$H:$H,"Monthly*"))</f>
        <v/>
      </c>
      <c r="H285" s="26" t="str">
        <f t="shared" si="10"/>
        <v/>
      </c>
    </row>
    <row r="286" spans="1:8" collapsed="1">
      <c r="A286" s="32" t="s">
        <v>15</v>
      </c>
      <c r="B286" s="33">
        <f t="shared" ref="B286:H286" si="11">IF(SUM(B148:B285)=0,"",SUM(B148:B285))</f>
        <v>29.076599999999999</v>
      </c>
      <c r="C286" s="33">
        <f t="shared" si="11"/>
        <v>30.769199999999994</v>
      </c>
      <c r="D286" s="33">
        <f t="shared" si="11"/>
        <v>99.559399999999997</v>
      </c>
      <c r="E286" s="33">
        <f t="shared" si="11"/>
        <v>174.72000000000003</v>
      </c>
      <c r="F286" s="33">
        <f t="shared" si="11"/>
        <v>25.731700000000004</v>
      </c>
      <c r="G286" s="33">
        <f t="shared" si="11"/>
        <v>0.5181</v>
      </c>
      <c r="H286" s="33">
        <f t="shared" si="11"/>
        <v>360.375</v>
      </c>
    </row>
    <row r="289" spans="1:8">
      <c r="A289" s="32" t="s">
        <v>259</v>
      </c>
    </row>
    <row r="290" spans="1:8">
      <c r="A290" s="32" t="s">
        <v>8</v>
      </c>
      <c r="B290" s="32" t="s">
        <v>9</v>
      </c>
      <c r="C290" s="32" t="s">
        <v>10</v>
      </c>
      <c r="D290" s="32" t="s">
        <v>11</v>
      </c>
      <c r="E290" s="32" t="s">
        <v>12</v>
      </c>
      <c r="F290" s="32" t="s">
        <v>13</v>
      </c>
      <c r="G290" s="32" t="s">
        <v>14</v>
      </c>
      <c r="H290" s="32" t="s">
        <v>15</v>
      </c>
    </row>
    <row r="291" spans="1:8">
      <c r="A291" t="s">
        <v>17</v>
      </c>
      <c r="B291" s="27">
        <f t="shared" ref="B291:H300" si="12">IF(SUM(B5,B148)=0,"",SUM(B5)/SUM(B5,B148))</f>
        <v>0.99615769067357407</v>
      </c>
      <c r="C291" s="27">
        <f t="shared" si="12"/>
        <v>0.99570182583316358</v>
      </c>
      <c r="D291" s="27">
        <f t="shared" si="12"/>
        <v>0.99560413724068775</v>
      </c>
      <c r="E291" s="27">
        <f t="shared" si="12"/>
        <v>0.99425394007178813</v>
      </c>
      <c r="F291" s="27">
        <f t="shared" si="12"/>
        <v>0.99494330296175648</v>
      </c>
      <c r="G291" s="27" t="str">
        <f t="shared" si="12"/>
        <v/>
      </c>
      <c r="H291" s="27">
        <f t="shared" si="12"/>
        <v>0.99529301210057752</v>
      </c>
    </row>
    <row r="292" spans="1:8">
      <c r="A292" t="s">
        <v>19</v>
      </c>
      <c r="B292" s="27">
        <f t="shared" si="12"/>
        <v>0.9948565068467482</v>
      </c>
      <c r="C292" s="27">
        <f t="shared" si="12"/>
        <v>0.99463569216680925</v>
      </c>
      <c r="D292" s="27">
        <f t="shared" si="12"/>
        <v>0.99356285642457354</v>
      </c>
      <c r="E292" s="27">
        <f t="shared" si="12"/>
        <v>0.99017134009809049</v>
      </c>
      <c r="F292" s="27">
        <f t="shared" si="12"/>
        <v>0.98814144424210093</v>
      </c>
      <c r="G292" s="27" t="str">
        <f t="shared" si="12"/>
        <v/>
      </c>
      <c r="H292" s="27">
        <f t="shared" si="12"/>
        <v>0.99237899300044141</v>
      </c>
    </row>
    <row r="293" spans="1:8">
      <c r="A293" t="s">
        <v>21</v>
      </c>
      <c r="B293" s="27">
        <f t="shared" si="12"/>
        <v>0.98317962112415702</v>
      </c>
      <c r="C293" s="27">
        <f t="shared" si="12"/>
        <v>0.97179355388684818</v>
      </c>
      <c r="D293" s="27">
        <f t="shared" si="12"/>
        <v>0.96355979242473633</v>
      </c>
      <c r="E293" s="27">
        <f t="shared" si="12"/>
        <v>0.89533447406522426</v>
      </c>
      <c r="F293" s="27">
        <f t="shared" si="12"/>
        <v>0.99776512639371218</v>
      </c>
      <c r="G293" s="27" t="str">
        <f t="shared" si="12"/>
        <v/>
      </c>
      <c r="H293" s="27">
        <f t="shared" si="12"/>
        <v>0.95788244590070593</v>
      </c>
    </row>
    <row r="294" spans="1:8">
      <c r="A294" t="s">
        <v>23</v>
      </c>
      <c r="B294" s="27">
        <f t="shared" si="12"/>
        <v>0.99631140023568854</v>
      </c>
      <c r="C294" s="27">
        <f t="shared" si="12"/>
        <v>0.99716606645056027</v>
      </c>
      <c r="D294" s="27">
        <f t="shared" si="12"/>
        <v>0.96085050673382155</v>
      </c>
      <c r="E294" s="27">
        <f t="shared" si="12"/>
        <v>0.88869396448839733</v>
      </c>
      <c r="F294" s="27">
        <f t="shared" si="12"/>
        <v>0.99782596268749491</v>
      </c>
      <c r="G294" s="27" t="str">
        <f t="shared" si="12"/>
        <v/>
      </c>
      <c r="H294" s="27">
        <f t="shared" si="12"/>
        <v>0.9732198689600785</v>
      </c>
    </row>
    <row r="295" spans="1:8">
      <c r="A295" t="s">
        <v>25</v>
      </c>
      <c r="B295" s="27">
        <f t="shared" si="12"/>
        <v>0.99859640195789057</v>
      </c>
      <c r="C295" s="27">
        <f t="shared" si="12"/>
        <v>0.99924894134767595</v>
      </c>
      <c r="D295" s="27" t="str">
        <f t="shared" si="12"/>
        <v/>
      </c>
      <c r="E295" s="27" t="str">
        <f t="shared" si="12"/>
        <v/>
      </c>
      <c r="F295" s="27" t="str">
        <f t="shared" si="12"/>
        <v/>
      </c>
      <c r="G295" s="27" t="str">
        <f t="shared" si="12"/>
        <v/>
      </c>
      <c r="H295" s="27">
        <f t="shared" si="12"/>
        <v>0.99896283697614641</v>
      </c>
    </row>
    <row r="296" spans="1:8">
      <c r="A296" t="s">
        <v>27</v>
      </c>
      <c r="B296" s="27">
        <f t="shared" si="12"/>
        <v>0.99526014869580803</v>
      </c>
      <c r="C296" s="27">
        <f t="shared" si="12"/>
        <v>0.99520251579067232</v>
      </c>
      <c r="D296" s="27">
        <f t="shared" si="12"/>
        <v>0.99517417722468948</v>
      </c>
      <c r="E296" s="27" t="str">
        <f t="shared" si="12"/>
        <v/>
      </c>
      <c r="F296" s="27">
        <f t="shared" si="12"/>
        <v>0.99478728837642805</v>
      </c>
      <c r="G296" s="27" t="str">
        <f t="shared" si="12"/>
        <v/>
      </c>
      <c r="H296" s="27">
        <f t="shared" si="12"/>
        <v>0.99512147076241142</v>
      </c>
    </row>
    <row r="297" spans="1:8">
      <c r="A297" t="s">
        <v>29</v>
      </c>
      <c r="B297" s="27">
        <f t="shared" si="12"/>
        <v>0.99449192987542068</v>
      </c>
      <c r="C297" s="27">
        <f t="shared" si="12"/>
        <v>0.99296214037939767</v>
      </c>
      <c r="D297" s="27">
        <f t="shared" si="12"/>
        <v>0.99600676572317004</v>
      </c>
      <c r="E297" s="27">
        <f t="shared" si="12"/>
        <v>0.99539855058991511</v>
      </c>
      <c r="F297" s="27">
        <f t="shared" si="12"/>
        <v>0.99418918899336761</v>
      </c>
      <c r="G297" s="27" t="str">
        <f t="shared" si="12"/>
        <v/>
      </c>
      <c r="H297" s="27">
        <f t="shared" si="12"/>
        <v>0.99455606832172916</v>
      </c>
    </row>
    <row r="298" spans="1:8">
      <c r="A298" t="s">
        <v>31</v>
      </c>
      <c r="B298" s="27">
        <f t="shared" si="12"/>
        <v>0.98211081401327682</v>
      </c>
      <c r="C298" s="27">
        <f t="shared" si="12"/>
        <v>0.98952530001087657</v>
      </c>
      <c r="D298" s="27">
        <f t="shared" si="12"/>
        <v>0.9917264617441135</v>
      </c>
      <c r="E298" s="27">
        <f t="shared" si="12"/>
        <v>0.98984734220915871</v>
      </c>
      <c r="F298" s="27">
        <f t="shared" si="12"/>
        <v>0.98500090401040763</v>
      </c>
      <c r="G298" s="27" t="str">
        <f t="shared" si="12"/>
        <v/>
      </c>
      <c r="H298" s="27">
        <f t="shared" si="12"/>
        <v>0.98663730171545294</v>
      </c>
    </row>
    <row r="299" spans="1:8">
      <c r="A299" t="s">
        <v>33</v>
      </c>
      <c r="B299" s="27">
        <f t="shared" si="12"/>
        <v>0.99803453792395569</v>
      </c>
      <c r="C299" s="27">
        <f t="shared" si="12"/>
        <v>0.99811916770821729</v>
      </c>
      <c r="D299" s="27" t="str">
        <f t="shared" si="12"/>
        <v/>
      </c>
      <c r="E299" s="27">
        <f t="shared" si="12"/>
        <v>0.86547338513255501</v>
      </c>
      <c r="F299" s="27">
        <f t="shared" si="12"/>
        <v>0.99791873046907276</v>
      </c>
      <c r="G299" s="27" t="str">
        <f t="shared" si="12"/>
        <v/>
      </c>
      <c r="H299" s="27">
        <f t="shared" si="12"/>
        <v>0.97429589303206543</v>
      </c>
    </row>
    <row r="300" spans="1:8">
      <c r="A300" t="s">
        <v>35</v>
      </c>
      <c r="B300" s="27" t="str">
        <f t="shared" si="12"/>
        <v/>
      </c>
      <c r="C300" s="27" t="str">
        <f t="shared" si="12"/>
        <v/>
      </c>
      <c r="D300" s="27">
        <f t="shared" si="12"/>
        <v>0.94674916734081083</v>
      </c>
      <c r="E300" s="27">
        <f t="shared" si="12"/>
        <v>0.89428304675951142</v>
      </c>
      <c r="F300" s="27">
        <f t="shared" si="12"/>
        <v>0.99685970836325677</v>
      </c>
      <c r="G300" s="27" t="str">
        <f t="shared" si="12"/>
        <v/>
      </c>
      <c r="H300" s="27">
        <f t="shared" si="12"/>
        <v>0.94674139314649719</v>
      </c>
    </row>
    <row r="301" spans="1:8">
      <c r="A301" t="s">
        <v>36</v>
      </c>
      <c r="B301" s="27">
        <f t="shared" ref="B301:H310" si="13">IF(SUM(B15,B158)=0,"",SUM(B15)/SUM(B15,B158))</f>
        <v>0.9960989473011953</v>
      </c>
      <c r="C301" s="27">
        <f t="shared" si="13"/>
        <v>0.99438556308898141</v>
      </c>
      <c r="D301" s="27" t="str">
        <f t="shared" si="13"/>
        <v/>
      </c>
      <c r="E301" s="27">
        <f t="shared" si="13"/>
        <v>0.99402068604575855</v>
      </c>
      <c r="F301" s="27">
        <f t="shared" si="13"/>
        <v>0.99543910172292716</v>
      </c>
      <c r="G301" s="27" t="str">
        <f t="shared" si="13"/>
        <v/>
      </c>
      <c r="H301" s="27">
        <f t="shared" si="13"/>
        <v>0.99504006301458403</v>
      </c>
    </row>
    <row r="302" spans="1:8">
      <c r="A302" t="s">
        <v>37</v>
      </c>
      <c r="B302" s="27">
        <f t="shared" si="13"/>
        <v>0.99572087294191991</v>
      </c>
      <c r="C302" s="27">
        <f t="shared" si="13"/>
        <v>0.99540477418180728</v>
      </c>
      <c r="D302" s="27">
        <f t="shared" si="13"/>
        <v>0.99345939895093049</v>
      </c>
      <c r="E302" s="27">
        <f t="shared" si="13"/>
        <v>0.99274135041791844</v>
      </c>
      <c r="F302" s="27">
        <f t="shared" si="13"/>
        <v>0.98810595132869605</v>
      </c>
      <c r="G302" s="27" t="str">
        <f t="shared" si="13"/>
        <v/>
      </c>
      <c r="H302" s="27">
        <f t="shared" si="13"/>
        <v>0.9925507417155226</v>
      </c>
    </row>
    <row r="303" spans="1:8">
      <c r="A303" t="s">
        <v>38</v>
      </c>
      <c r="B303" s="27">
        <f t="shared" si="13"/>
        <v>0.99010205579858246</v>
      </c>
      <c r="C303" s="27">
        <f t="shared" si="13"/>
        <v>0.98566691660142736</v>
      </c>
      <c r="D303" s="27">
        <f t="shared" si="13"/>
        <v>0.94284555333366549</v>
      </c>
      <c r="E303" s="27">
        <f t="shared" si="13"/>
        <v>0.85784436881894799</v>
      </c>
      <c r="F303" s="27">
        <f t="shared" si="13"/>
        <v>0.99929441611248004</v>
      </c>
      <c r="G303" s="27" t="str">
        <f t="shared" si="13"/>
        <v/>
      </c>
      <c r="H303" s="27">
        <f t="shared" si="13"/>
        <v>0.96188909702239156</v>
      </c>
    </row>
    <row r="304" spans="1:8">
      <c r="A304" t="s">
        <v>39</v>
      </c>
      <c r="B304" s="27">
        <f t="shared" si="13"/>
        <v>0.99899429065177225</v>
      </c>
      <c r="C304" s="27">
        <f t="shared" si="13"/>
        <v>0.99897387319153863</v>
      </c>
      <c r="D304" s="27">
        <f t="shared" si="13"/>
        <v>0.95712944899107277</v>
      </c>
      <c r="E304" s="27">
        <f t="shared" si="13"/>
        <v>0.87461249887680825</v>
      </c>
      <c r="F304" s="27">
        <f t="shared" si="13"/>
        <v>0.99895973184198594</v>
      </c>
      <c r="G304" s="27" t="str">
        <f t="shared" si="13"/>
        <v/>
      </c>
      <c r="H304" s="27">
        <f t="shared" si="13"/>
        <v>0.97473542845118888</v>
      </c>
    </row>
    <row r="305" spans="1:8">
      <c r="A305" t="s">
        <v>40</v>
      </c>
      <c r="B305" s="27" t="str">
        <f t="shared" si="13"/>
        <v/>
      </c>
      <c r="C305" s="27" t="str">
        <f t="shared" si="13"/>
        <v/>
      </c>
      <c r="D305" s="27" t="str">
        <f t="shared" si="13"/>
        <v/>
      </c>
      <c r="E305" s="27" t="str">
        <f t="shared" si="13"/>
        <v/>
      </c>
      <c r="F305" s="27" t="str">
        <f t="shared" si="13"/>
        <v/>
      </c>
      <c r="G305" s="27" t="str">
        <f t="shared" si="13"/>
        <v/>
      </c>
      <c r="H305" s="27" t="str">
        <f t="shared" si="13"/>
        <v/>
      </c>
    </row>
    <row r="306" spans="1:8">
      <c r="A306" t="s">
        <v>41</v>
      </c>
      <c r="B306" s="27">
        <f t="shared" si="13"/>
        <v>0.99927716939535216</v>
      </c>
      <c r="C306" s="27">
        <f t="shared" si="13"/>
        <v>0.99956482993364593</v>
      </c>
      <c r="D306" s="27">
        <f t="shared" si="13"/>
        <v>0.99966802306089309</v>
      </c>
      <c r="E306" s="27">
        <f t="shared" si="13"/>
        <v>0.99950603699100227</v>
      </c>
      <c r="F306" s="27">
        <f t="shared" si="13"/>
        <v>0.99940782323452892</v>
      </c>
      <c r="G306" s="27" t="str">
        <f t="shared" si="13"/>
        <v/>
      </c>
      <c r="H306" s="27">
        <f t="shared" si="13"/>
        <v>0.99948112378259046</v>
      </c>
    </row>
    <row r="307" spans="1:8">
      <c r="A307" t="s">
        <v>42</v>
      </c>
      <c r="B307" s="27">
        <f t="shared" si="13"/>
        <v>0.99939115337108775</v>
      </c>
      <c r="C307" s="27">
        <f t="shared" si="13"/>
        <v>0.99949866736154591</v>
      </c>
      <c r="D307" s="27">
        <f t="shared" si="13"/>
        <v>0.99934087137730099</v>
      </c>
      <c r="E307" s="27">
        <f t="shared" si="13"/>
        <v>0.99926837199219609</v>
      </c>
      <c r="F307" s="27">
        <f t="shared" si="13"/>
        <v>0.99929516364789728</v>
      </c>
      <c r="G307" s="27" t="str">
        <f t="shared" si="13"/>
        <v/>
      </c>
      <c r="H307" s="27">
        <f t="shared" si="13"/>
        <v>0.99936224528440221</v>
      </c>
    </row>
    <row r="308" spans="1:8">
      <c r="A308" t="s">
        <v>43</v>
      </c>
      <c r="B308" s="27">
        <f t="shared" si="13"/>
        <v>0.99912173991586395</v>
      </c>
      <c r="C308" s="27">
        <f t="shared" si="13"/>
        <v>0.99843958223849993</v>
      </c>
      <c r="D308" s="27">
        <f t="shared" si="13"/>
        <v>0.99847128976395427</v>
      </c>
      <c r="E308" s="27">
        <f t="shared" si="13"/>
        <v>0.99843420613683309</v>
      </c>
      <c r="F308" s="27">
        <f t="shared" si="13"/>
        <v>0.99829568419962089</v>
      </c>
      <c r="G308" s="27" t="str">
        <f t="shared" si="13"/>
        <v/>
      </c>
      <c r="H308" s="27">
        <f t="shared" si="13"/>
        <v>0.99852837109935644</v>
      </c>
    </row>
    <row r="309" spans="1:8">
      <c r="A309" t="s">
        <v>44</v>
      </c>
      <c r="B309" s="27">
        <f t="shared" si="13"/>
        <v>0.9972897126455178</v>
      </c>
      <c r="C309" s="27">
        <f t="shared" si="13"/>
        <v>0.99646341521481385</v>
      </c>
      <c r="D309" s="27">
        <f t="shared" si="13"/>
        <v>0.88937534218547831</v>
      </c>
      <c r="E309" s="27" t="str">
        <f t="shared" si="13"/>
        <v/>
      </c>
      <c r="F309" s="27">
        <f t="shared" si="13"/>
        <v>0.99807597663048975</v>
      </c>
      <c r="G309" s="27" t="str">
        <f t="shared" si="13"/>
        <v/>
      </c>
      <c r="H309" s="27">
        <f t="shared" si="13"/>
        <v>0.97535005302816735</v>
      </c>
    </row>
    <row r="310" spans="1:8">
      <c r="A310" t="s">
        <v>45</v>
      </c>
      <c r="B310" s="27">
        <f t="shared" si="13"/>
        <v>0.99877329199929632</v>
      </c>
      <c r="C310" s="27">
        <f t="shared" si="13"/>
        <v>0.99940346005417857</v>
      </c>
      <c r="D310" s="27">
        <f t="shared" si="13"/>
        <v>0.99571774911922972</v>
      </c>
      <c r="E310" s="27" t="str">
        <f t="shared" si="13"/>
        <v/>
      </c>
      <c r="F310" s="27" t="str">
        <f t="shared" si="13"/>
        <v/>
      </c>
      <c r="G310" s="27" t="str">
        <f t="shared" si="13"/>
        <v/>
      </c>
      <c r="H310" s="27">
        <f t="shared" si="13"/>
        <v>0.99858218806636601</v>
      </c>
    </row>
    <row r="311" spans="1:8">
      <c r="A311" t="s">
        <v>46</v>
      </c>
      <c r="B311" s="27">
        <f t="shared" ref="B311:H320" si="14">IF(SUM(B25,B168)=0,"",SUM(B25)/SUM(B25,B168))</f>
        <v>0.9940166002054257</v>
      </c>
      <c r="C311" s="27">
        <f t="shared" si="14"/>
        <v>0.99402850635652551</v>
      </c>
      <c r="D311" s="27">
        <f t="shared" si="14"/>
        <v>0.9940746473643477</v>
      </c>
      <c r="E311" s="27">
        <f t="shared" si="14"/>
        <v>0.99268904052360396</v>
      </c>
      <c r="F311" s="27">
        <f t="shared" si="14"/>
        <v>0.99584540945143973</v>
      </c>
      <c r="G311" s="27" t="str">
        <f t="shared" si="14"/>
        <v/>
      </c>
      <c r="H311" s="27">
        <f t="shared" si="14"/>
        <v>0.99427910979097267</v>
      </c>
    </row>
    <row r="312" spans="1:8">
      <c r="A312" t="s">
        <v>47</v>
      </c>
      <c r="B312" s="27">
        <f t="shared" si="14"/>
        <v>0.9897811419923167</v>
      </c>
      <c r="C312" s="27">
        <f t="shared" si="14"/>
        <v>0.98590114502261517</v>
      </c>
      <c r="D312" s="27">
        <f t="shared" si="14"/>
        <v>0.98640381733092719</v>
      </c>
      <c r="E312" s="27">
        <f t="shared" si="14"/>
        <v>0.99166591503562729</v>
      </c>
      <c r="F312" s="27">
        <f t="shared" si="14"/>
        <v>0.9912897042752945</v>
      </c>
      <c r="G312" s="27" t="str">
        <f t="shared" si="14"/>
        <v/>
      </c>
      <c r="H312" s="27">
        <f t="shared" si="14"/>
        <v>0.9890965355643756</v>
      </c>
    </row>
    <row r="313" spans="1:8">
      <c r="A313" t="s">
        <v>48</v>
      </c>
      <c r="B313" s="27">
        <f t="shared" si="14"/>
        <v>0.97727337645114565</v>
      </c>
      <c r="C313" s="27">
        <f t="shared" si="14"/>
        <v>0.97868839991393708</v>
      </c>
      <c r="D313" s="27">
        <f t="shared" si="14"/>
        <v>0.93769252424682026</v>
      </c>
      <c r="E313" s="27" t="str">
        <f t="shared" si="14"/>
        <v/>
      </c>
      <c r="F313" s="27">
        <f t="shared" si="14"/>
        <v>0.97836491159819872</v>
      </c>
      <c r="G313" s="27" t="str">
        <f t="shared" si="14"/>
        <v/>
      </c>
      <c r="H313" s="27">
        <f t="shared" si="14"/>
        <v>0.96671494158580373</v>
      </c>
    </row>
    <row r="314" spans="1:8">
      <c r="A314" t="s">
        <v>49</v>
      </c>
      <c r="B314" s="27" t="str">
        <f t="shared" si="14"/>
        <v/>
      </c>
      <c r="C314" s="27">
        <f t="shared" si="14"/>
        <v>0.99786151516673727</v>
      </c>
      <c r="D314" s="27">
        <f t="shared" si="14"/>
        <v>0.94106169524820582</v>
      </c>
      <c r="E314" s="27">
        <f t="shared" si="14"/>
        <v>0.83610251053829221</v>
      </c>
      <c r="F314" s="27">
        <f t="shared" si="14"/>
        <v>0.99662947972483673</v>
      </c>
      <c r="G314" s="27" t="str">
        <f t="shared" si="14"/>
        <v/>
      </c>
      <c r="H314" s="27">
        <f t="shared" si="14"/>
        <v>0.9588278745479164</v>
      </c>
    </row>
    <row r="315" spans="1:8">
      <c r="A315" t="s">
        <v>50</v>
      </c>
      <c r="B315" s="27" t="str">
        <f t="shared" si="14"/>
        <v/>
      </c>
      <c r="C315" s="27" t="str">
        <f t="shared" si="14"/>
        <v/>
      </c>
      <c r="D315" s="27" t="str">
        <f t="shared" si="14"/>
        <v/>
      </c>
      <c r="E315" s="27">
        <f t="shared" si="14"/>
        <v>0.84343966774301549</v>
      </c>
      <c r="F315" s="27">
        <f t="shared" si="14"/>
        <v>0.99576754354628982</v>
      </c>
      <c r="G315" s="27" t="str">
        <f t="shared" si="14"/>
        <v/>
      </c>
      <c r="H315" s="27">
        <f t="shared" si="14"/>
        <v>0.91837311372346131</v>
      </c>
    </row>
    <row r="316" spans="1:8">
      <c r="A316" t="s">
        <v>51</v>
      </c>
      <c r="B316" s="27">
        <f t="shared" si="14"/>
        <v>0.99620345098471008</v>
      </c>
      <c r="C316" s="27">
        <f t="shared" si="14"/>
        <v>0.99497956667655996</v>
      </c>
      <c r="D316" s="27">
        <f t="shared" si="14"/>
        <v>0.99324416438190155</v>
      </c>
      <c r="E316" s="27">
        <f t="shared" si="14"/>
        <v>0.99370737037954826</v>
      </c>
      <c r="F316" s="27">
        <f t="shared" si="14"/>
        <v>0.9927301507124483</v>
      </c>
      <c r="G316" s="27">
        <f t="shared" si="14"/>
        <v>0.99601087481261275</v>
      </c>
      <c r="H316" s="27">
        <f t="shared" si="14"/>
        <v>0.99484925425269399</v>
      </c>
    </row>
    <row r="317" spans="1:8">
      <c r="A317" t="s">
        <v>52</v>
      </c>
      <c r="B317" s="27">
        <f t="shared" si="14"/>
        <v>0.98941325750626796</v>
      </c>
      <c r="C317" s="27">
        <f t="shared" si="14"/>
        <v>0.99027410701058682</v>
      </c>
      <c r="D317" s="27">
        <f t="shared" si="14"/>
        <v>0.99129583380033282</v>
      </c>
      <c r="E317" s="27">
        <f t="shared" si="14"/>
        <v>0.98871614209360292</v>
      </c>
      <c r="F317" s="27">
        <f t="shared" si="14"/>
        <v>0.98138378061583431</v>
      </c>
      <c r="G317" s="27" t="str">
        <f t="shared" si="14"/>
        <v/>
      </c>
      <c r="H317" s="27">
        <f t="shared" si="14"/>
        <v>0.98737910524493122</v>
      </c>
    </row>
    <row r="318" spans="1:8">
      <c r="A318" t="s">
        <v>53</v>
      </c>
      <c r="B318" s="27">
        <f t="shared" si="14"/>
        <v>0.98354612735230085</v>
      </c>
      <c r="C318" s="27">
        <f t="shared" si="14"/>
        <v>0.98122727189226455</v>
      </c>
      <c r="D318" s="27">
        <f t="shared" si="14"/>
        <v>0.9294252454062869</v>
      </c>
      <c r="E318" s="27">
        <f t="shared" si="14"/>
        <v>0.81308418141546079</v>
      </c>
      <c r="F318" s="27">
        <f t="shared" si="14"/>
        <v>0.99660298252306478</v>
      </c>
      <c r="G318" s="27" t="str">
        <f t="shared" si="14"/>
        <v/>
      </c>
      <c r="H318" s="27">
        <f t="shared" si="14"/>
        <v>0.94630128365006005</v>
      </c>
    </row>
    <row r="319" spans="1:8">
      <c r="A319" t="s">
        <v>54</v>
      </c>
      <c r="B319" s="27">
        <f t="shared" si="14"/>
        <v>0.99602326950086884</v>
      </c>
      <c r="C319" s="27">
        <f t="shared" si="14"/>
        <v>0.99705692443088212</v>
      </c>
      <c r="D319" s="27">
        <f t="shared" si="14"/>
        <v>0.94458702233755654</v>
      </c>
      <c r="E319" s="27">
        <f t="shared" si="14"/>
        <v>0.82722612163267151</v>
      </c>
      <c r="F319" s="27">
        <f t="shared" si="14"/>
        <v>0.98856880432422278</v>
      </c>
      <c r="G319" s="27" t="str">
        <f t="shared" si="14"/>
        <v/>
      </c>
      <c r="H319" s="27">
        <f t="shared" si="14"/>
        <v>0.97123625222136933</v>
      </c>
    </row>
    <row r="320" spans="1:8">
      <c r="A320" t="s">
        <v>55</v>
      </c>
      <c r="B320" s="27">
        <f t="shared" si="14"/>
        <v>0.99307466941823408</v>
      </c>
      <c r="C320" s="27" t="str">
        <f t="shared" si="14"/>
        <v/>
      </c>
      <c r="D320" s="27">
        <f t="shared" si="14"/>
        <v>0.99337870066190492</v>
      </c>
      <c r="E320" s="27">
        <f t="shared" si="14"/>
        <v>0.9915167822389751</v>
      </c>
      <c r="F320" s="27">
        <f t="shared" si="14"/>
        <v>0.99349622058980092</v>
      </c>
      <c r="G320" s="27" t="str">
        <f t="shared" si="14"/>
        <v/>
      </c>
      <c r="H320" s="27">
        <f t="shared" si="14"/>
        <v>0.99291113172200762</v>
      </c>
    </row>
    <row r="321" spans="1:8">
      <c r="A321" t="s">
        <v>56</v>
      </c>
      <c r="B321" s="27">
        <f t="shared" ref="B321:H330" si="15">IF(SUM(B35,B178)=0,"",SUM(B35)/SUM(B35,B178))</f>
        <v>0.99389528248079795</v>
      </c>
      <c r="C321" s="27">
        <f t="shared" si="15"/>
        <v>0.99325634560222043</v>
      </c>
      <c r="D321" s="27">
        <f t="shared" si="15"/>
        <v>0.99044826270449304</v>
      </c>
      <c r="E321" s="27">
        <f t="shared" si="15"/>
        <v>0.98647780333365664</v>
      </c>
      <c r="F321" s="27">
        <f t="shared" si="15"/>
        <v>0.98375591267088147</v>
      </c>
      <c r="G321" s="27" t="str">
        <f t="shared" si="15"/>
        <v/>
      </c>
      <c r="H321" s="27">
        <f t="shared" si="15"/>
        <v>0.98929094873380763</v>
      </c>
    </row>
    <row r="322" spans="1:8">
      <c r="A322" t="s">
        <v>57</v>
      </c>
      <c r="B322" s="27">
        <f t="shared" si="15"/>
        <v>0.97823256201156461</v>
      </c>
      <c r="C322" s="27">
        <f t="shared" si="15"/>
        <v>0.97176529383544996</v>
      </c>
      <c r="D322" s="27">
        <f t="shared" si="15"/>
        <v>0.95381808422145276</v>
      </c>
      <c r="E322" s="27">
        <f t="shared" si="15"/>
        <v>0.99837355569017627</v>
      </c>
      <c r="F322" s="27">
        <f t="shared" si="15"/>
        <v>0.99594624205682558</v>
      </c>
      <c r="G322" s="27" t="str">
        <f t="shared" si="15"/>
        <v/>
      </c>
      <c r="H322" s="27">
        <f t="shared" si="15"/>
        <v>0.98157804076595179</v>
      </c>
    </row>
    <row r="323" spans="1:8">
      <c r="A323" t="s">
        <v>58</v>
      </c>
      <c r="B323" s="27">
        <f t="shared" si="15"/>
        <v>0.99782794708089251</v>
      </c>
      <c r="C323" s="27">
        <f t="shared" si="15"/>
        <v>0.99418793132990591</v>
      </c>
      <c r="D323" s="27">
        <f t="shared" si="15"/>
        <v>0.90557606985557304</v>
      </c>
      <c r="E323" s="27" t="str">
        <f t="shared" si="15"/>
        <v/>
      </c>
      <c r="F323" s="27">
        <f t="shared" si="15"/>
        <v>0.99753735471426486</v>
      </c>
      <c r="G323" s="27" t="str">
        <f t="shared" si="15"/>
        <v/>
      </c>
      <c r="H323" s="27">
        <f t="shared" si="15"/>
        <v>0.97905061949314875</v>
      </c>
    </row>
    <row r="324" spans="1:8">
      <c r="A324" t="s">
        <v>59</v>
      </c>
      <c r="B324" s="27">
        <f t="shared" si="15"/>
        <v>0.99881852510254465</v>
      </c>
      <c r="C324" s="27" t="str">
        <f t="shared" si="15"/>
        <v/>
      </c>
      <c r="D324" s="27" t="str">
        <f t="shared" si="15"/>
        <v/>
      </c>
      <c r="E324" s="27" t="str">
        <f t="shared" si="15"/>
        <v/>
      </c>
      <c r="F324" s="27" t="str">
        <f t="shared" si="15"/>
        <v/>
      </c>
      <c r="G324" s="27" t="str">
        <f t="shared" si="15"/>
        <v/>
      </c>
      <c r="H324" s="27">
        <f t="shared" si="15"/>
        <v>0.99881852510254465</v>
      </c>
    </row>
    <row r="325" spans="1:8">
      <c r="A325" t="s">
        <v>60</v>
      </c>
      <c r="B325" s="27">
        <f t="shared" si="15"/>
        <v>0.99502203478438134</v>
      </c>
      <c r="C325" s="27">
        <f t="shared" si="15"/>
        <v>0.99470228612065115</v>
      </c>
      <c r="D325" s="27">
        <f t="shared" si="15"/>
        <v>0.9962151717782094</v>
      </c>
      <c r="E325" s="27">
        <f t="shared" si="15"/>
        <v>0.99554521302842613</v>
      </c>
      <c r="F325" s="27" t="str">
        <f t="shared" si="15"/>
        <v/>
      </c>
      <c r="G325" s="27" t="str">
        <f t="shared" si="15"/>
        <v/>
      </c>
      <c r="H325" s="27">
        <f t="shared" si="15"/>
        <v>0.99542063139493542</v>
      </c>
    </row>
    <row r="326" spans="1:8">
      <c r="A326" t="s">
        <v>61</v>
      </c>
      <c r="B326" s="27">
        <f t="shared" si="15"/>
        <v>0.99512389696530368</v>
      </c>
      <c r="C326" s="27" t="str">
        <f t="shared" si="15"/>
        <v/>
      </c>
      <c r="D326" s="27">
        <f t="shared" si="15"/>
        <v>0.99374276043364573</v>
      </c>
      <c r="E326" s="27">
        <f t="shared" si="15"/>
        <v>0.99132554809543971</v>
      </c>
      <c r="F326" s="27">
        <f t="shared" si="15"/>
        <v>0.99547616962904595</v>
      </c>
      <c r="G326" s="27" t="str">
        <f t="shared" si="15"/>
        <v/>
      </c>
      <c r="H326" s="27">
        <f t="shared" si="15"/>
        <v>0.99386004254601268</v>
      </c>
    </row>
    <row r="327" spans="1:8">
      <c r="A327" t="s">
        <v>62</v>
      </c>
      <c r="B327" s="27">
        <f t="shared" si="15"/>
        <v>0.98312838333940566</v>
      </c>
      <c r="C327" s="27">
        <f t="shared" si="15"/>
        <v>0.98439107141128823</v>
      </c>
      <c r="D327" s="27">
        <f t="shared" si="15"/>
        <v>0.99388612377666763</v>
      </c>
      <c r="E327" s="27">
        <f t="shared" si="15"/>
        <v>0.99154332010978341</v>
      </c>
      <c r="F327" s="27">
        <f t="shared" si="15"/>
        <v>0.98692186886533173</v>
      </c>
      <c r="G327" s="27" t="str">
        <f t="shared" si="15"/>
        <v/>
      </c>
      <c r="H327" s="27">
        <f t="shared" si="15"/>
        <v>0.9875246525511</v>
      </c>
    </row>
    <row r="328" spans="1:8">
      <c r="A328" t="s">
        <v>63</v>
      </c>
      <c r="B328" s="27">
        <f t="shared" si="15"/>
        <v>0.99788408292500586</v>
      </c>
      <c r="C328" s="27">
        <f t="shared" si="15"/>
        <v>0.99850983847095909</v>
      </c>
      <c r="D328" s="27">
        <f t="shared" si="15"/>
        <v>0.93522606204325975</v>
      </c>
      <c r="E328" s="27">
        <f t="shared" si="15"/>
        <v>0.83101137526298618</v>
      </c>
      <c r="F328" s="27">
        <f t="shared" si="15"/>
        <v>0.99778646740367904</v>
      </c>
      <c r="G328" s="27" t="str">
        <f t="shared" si="15"/>
        <v/>
      </c>
      <c r="H328" s="27">
        <f t="shared" si="15"/>
        <v>0.9680875858650867</v>
      </c>
    </row>
    <row r="329" spans="1:8">
      <c r="A329" t="s">
        <v>64</v>
      </c>
      <c r="B329" s="27" t="str">
        <f t="shared" si="15"/>
        <v/>
      </c>
      <c r="C329" s="27" t="str">
        <f t="shared" si="15"/>
        <v/>
      </c>
      <c r="D329" s="27">
        <f t="shared" si="15"/>
        <v>0.94145088576435776</v>
      </c>
      <c r="E329" s="27">
        <f t="shared" si="15"/>
        <v>0.84782771589898287</v>
      </c>
      <c r="F329" s="27" t="str">
        <f t="shared" si="15"/>
        <v/>
      </c>
      <c r="G329" s="27" t="str">
        <f t="shared" si="15"/>
        <v/>
      </c>
      <c r="H329" s="27">
        <f t="shared" si="15"/>
        <v>0.89141147767490625</v>
      </c>
    </row>
    <row r="330" spans="1:8">
      <c r="A330" t="s">
        <v>65</v>
      </c>
      <c r="B330" s="27">
        <f t="shared" si="15"/>
        <v>0.99349417230685466</v>
      </c>
      <c r="C330" s="27">
        <f t="shared" si="15"/>
        <v>0.99342229973082607</v>
      </c>
      <c r="D330" s="27">
        <f t="shared" si="15"/>
        <v>0.99398508569145538</v>
      </c>
      <c r="E330" s="27">
        <f t="shared" si="15"/>
        <v>0.98628373693536375</v>
      </c>
      <c r="F330" s="27" t="str">
        <f t="shared" si="15"/>
        <v/>
      </c>
      <c r="G330" s="27" t="str">
        <f t="shared" si="15"/>
        <v/>
      </c>
      <c r="H330" s="27">
        <f t="shared" si="15"/>
        <v>0.99196043484346563</v>
      </c>
    </row>
    <row r="331" spans="1:8">
      <c r="A331" t="s">
        <v>66</v>
      </c>
      <c r="B331" s="27">
        <f t="shared" ref="B331:H340" si="16">IF(SUM(B45,B188)=0,"",SUM(B45)/SUM(B45,B188))</f>
        <v>0.99449088145896647</v>
      </c>
      <c r="C331" s="27">
        <f t="shared" si="16"/>
        <v>0.99429724679918419</v>
      </c>
      <c r="D331" s="27">
        <f t="shared" si="16"/>
        <v>0.99018069968794842</v>
      </c>
      <c r="E331" s="27">
        <f t="shared" si="16"/>
        <v>0.99209104095488587</v>
      </c>
      <c r="F331" s="27">
        <f t="shared" si="16"/>
        <v>0.99165542321692368</v>
      </c>
      <c r="G331" s="27" t="str">
        <f t="shared" si="16"/>
        <v/>
      </c>
      <c r="H331" s="27">
        <f t="shared" si="16"/>
        <v>0.99251958331338086</v>
      </c>
    </row>
    <row r="332" spans="1:8">
      <c r="A332" t="s">
        <v>67</v>
      </c>
      <c r="B332" s="27">
        <f t="shared" si="16"/>
        <v>0.98637711438788223</v>
      </c>
      <c r="C332" s="27">
        <f t="shared" si="16"/>
        <v>0.98335710291179435</v>
      </c>
      <c r="D332" s="27">
        <f t="shared" si="16"/>
        <v>0.95407091806878774</v>
      </c>
      <c r="E332" s="27">
        <f t="shared" si="16"/>
        <v>0.99721462395952809</v>
      </c>
      <c r="F332" s="27">
        <f t="shared" si="16"/>
        <v>0.98799583707387606</v>
      </c>
      <c r="G332" s="27" t="str">
        <f t="shared" si="16"/>
        <v/>
      </c>
      <c r="H332" s="27">
        <f t="shared" si="16"/>
        <v>0.98230587070368214</v>
      </c>
    </row>
    <row r="333" spans="1:8">
      <c r="A333" t="s">
        <v>68</v>
      </c>
      <c r="B333" s="27">
        <f t="shared" si="16"/>
        <v>0.99720332794677446</v>
      </c>
      <c r="C333" s="27">
        <f t="shared" si="16"/>
        <v>0.99652318587090993</v>
      </c>
      <c r="D333" s="27">
        <f t="shared" si="16"/>
        <v>0.81969756827408824</v>
      </c>
      <c r="E333" s="27" t="str">
        <f t="shared" si="16"/>
        <v/>
      </c>
      <c r="F333" s="27">
        <f t="shared" si="16"/>
        <v>0.99789109096540007</v>
      </c>
      <c r="G333" s="27" t="str">
        <f t="shared" si="16"/>
        <v/>
      </c>
      <c r="H333" s="27">
        <f t="shared" si="16"/>
        <v>0.97541705783167809</v>
      </c>
    </row>
    <row r="334" spans="1:8">
      <c r="A334" t="s">
        <v>69</v>
      </c>
      <c r="B334" s="27" t="str">
        <f t="shared" si="16"/>
        <v/>
      </c>
      <c r="C334" s="27" t="str">
        <f t="shared" si="16"/>
        <v/>
      </c>
      <c r="D334" s="27" t="str">
        <f t="shared" si="16"/>
        <v/>
      </c>
      <c r="E334" s="27" t="str">
        <f t="shared" si="16"/>
        <v/>
      </c>
      <c r="F334" s="27">
        <f t="shared" si="16"/>
        <v>0.99202585401178878</v>
      </c>
      <c r="G334" s="27" t="str">
        <f t="shared" si="16"/>
        <v/>
      </c>
      <c r="H334" s="27">
        <f t="shared" si="16"/>
        <v>0.99202585401178878</v>
      </c>
    </row>
    <row r="335" spans="1:8">
      <c r="A335" t="s">
        <v>70</v>
      </c>
      <c r="B335" s="27">
        <f t="shared" si="16"/>
        <v>0.99600054846322039</v>
      </c>
      <c r="C335" s="27">
        <f t="shared" si="16"/>
        <v>0.99579236470276167</v>
      </c>
      <c r="D335" s="27">
        <f t="shared" si="16"/>
        <v>0.99071347277147692</v>
      </c>
      <c r="E335" s="27">
        <f t="shared" si="16"/>
        <v>0.98744042297050894</v>
      </c>
      <c r="F335" s="27">
        <f t="shared" si="16"/>
        <v>0.99487448150042834</v>
      </c>
      <c r="G335" s="27" t="str">
        <f t="shared" si="16"/>
        <v/>
      </c>
      <c r="H335" s="27">
        <f t="shared" si="16"/>
        <v>0.9930767638819441</v>
      </c>
    </row>
    <row r="336" spans="1:8">
      <c r="A336" t="s">
        <v>71</v>
      </c>
      <c r="B336" s="27">
        <f t="shared" si="16"/>
        <v>0.99471137463368087</v>
      </c>
      <c r="C336" s="27">
        <f t="shared" si="16"/>
        <v>0.99537736776351493</v>
      </c>
      <c r="D336" s="27">
        <f t="shared" si="16"/>
        <v>0.99303061949880478</v>
      </c>
      <c r="E336" s="27">
        <f t="shared" si="16"/>
        <v>0.98729923750199744</v>
      </c>
      <c r="F336" s="27">
        <f t="shared" si="16"/>
        <v>0.98443281315041764</v>
      </c>
      <c r="G336" s="27" t="str">
        <f t="shared" si="16"/>
        <v/>
      </c>
      <c r="H336" s="27">
        <f t="shared" si="16"/>
        <v>0.99051073737273287</v>
      </c>
    </row>
    <row r="337" spans="1:8">
      <c r="A337" t="s">
        <v>72</v>
      </c>
      <c r="B337" s="27">
        <f t="shared" si="16"/>
        <v>0.97472918275487186</v>
      </c>
      <c r="C337" s="27">
        <f t="shared" si="16"/>
        <v>0.96777891032926</v>
      </c>
      <c r="D337" s="27">
        <f t="shared" si="16"/>
        <v>0.94628451487426724</v>
      </c>
      <c r="E337" s="27">
        <f t="shared" si="16"/>
        <v>0.83974279919077</v>
      </c>
      <c r="F337" s="27">
        <f t="shared" si="16"/>
        <v>0.99697756063735898</v>
      </c>
      <c r="G337" s="27" t="str">
        <f t="shared" si="16"/>
        <v/>
      </c>
      <c r="H337" s="27">
        <f t="shared" si="16"/>
        <v>0.94355207397395824</v>
      </c>
    </row>
    <row r="338" spans="1:8">
      <c r="A338" t="s">
        <v>73</v>
      </c>
      <c r="B338" s="27">
        <f t="shared" si="16"/>
        <v>0.99717173042850571</v>
      </c>
      <c r="C338" s="27">
        <f t="shared" si="16"/>
        <v>0.99737391558293964</v>
      </c>
      <c r="D338" s="27">
        <f t="shared" si="16"/>
        <v>0.96463385170648963</v>
      </c>
      <c r="E338" s="27">
        <f t="shared" si="16"/>
        <v>0.86316733131595635</v>
      </c>
      <c r="F338" s="27" t="str">
        <f t="shared" si="16"/>
        <v/>
      </c>
      <c r="G338" s="27" t="str">
        <f t="shared" si="16"/>
        <v/>
      </c>
      <c r="H338" s="27">
        <f t="shared" si="16"/>
        <v>0.95931062104885911</v>
      </c>
    </row>
    <row r="339" spans="1:8">
      <c r="A339" t="s">
        <v>74</v>
      </c>
      <c r="B339" s="27">
        <f t="shared" si="16"/>
        <v>0.994273193310515</v>
      </c>
      <c r="C339" s="27">
        <f t="shared" si="16"/>
        <v>0.9990807340059521</v>
      </c>
      <c r="D339" s="27" t="str">
        <f t="shared" si="16"/>
        <v/>
      </c>
      <c r="E339" s="27" t="str">
        <f t="shared" si="16"/>
        <v/>
      </c>
      <c r="F339" s="27" t="str">
        <f t="shared" si="16"/>
        <v/>
      </c>
      <c r="G339" s="27" t="str">
        <f t="shared" si="16"/>
        <v/>
      </c>
      <c r="H339" s="27">
        <f t="shared" si="16"/>
        <v>0.99717415573541734</v>
      </c>
    </row>
    <row r="340" spans="1:8">
      <c r="A340" t="s">
        <v>75</v>
      </c>
      <c r="B340" s="27">
        <f t="shared" si="16"/>
        <v>0.99598148857080082</v>
      </c>
      <c r="C340" s="27">
        <f t="shared" si="16"/>
        <v>0.99441685812396552</v>
      </c>
      <c r="D340" s="27">
        <f t="shared" si="16"/>
        <v>0.99429112386155027</v>
      </c>
      <c r="E340" s="27">
        <f t="shared" si="16"/>
        <v>0.99261153363264065</v>
      </c>
      <c r="F340" s="27">
        <f t="shared" si="16"/>
        <v>0.99440973297875335</v>
      </c>
      <c r="G340" s="27" t="str">
        <f t="shared" si="16"/>
        <v/>
      </c>
      <c r="H340" s="27">
        <f t="shared" si="16"/>
        <v>0.99433090456726492</v>
      </c>
    </row>
    <row r="341" spans="1:8">
      <c r="A341" t="s">
        <v>76</v>
      </c>
      <c r="B341" s="27">
        <f t="shared" ref="B341:H350" si="17">IF(SUM(B55,B198)=0,"",SUM(B55)/SUM(B55,B198))</f>
        <v>0.99339644392139048</v>
      </c>
      <c r="C341" s="27">
        <f t="shared" si="17"/>
        <v>0.99165614143054959</v>
      </c>
      <c r="D341" s="27">
        <f t="shared" si="17"/>
        <v>0.99312888416706624</v>
      </c>
      <c r="E341" s="27">
        <f t="shared" si="17"/>
        <v>0.99312952844291891</v>
      </c>
      <c r="F341" s="27">
        <f t="shared" si="17"/>
        <v>0.99328619578244326</v>
      </c>
      <c r="G341" s="27" t="str">
        <f t="shared" si="17"/>
        <v/>
      </c>
      <c r="H341" s="27">
        <f t="shared" si="17"/>
        <v>0.99294324928458766</v>
      </c>
    </row>
    <row r="342" spans="1:8">
      <c r="A342" t="s">
        <v>77</v>
      </c>
      <c r="B342" s="27" t="str">
        <f t="shared" si="17"/>
        <v/>
      </c>
      <c r="C342" s="27" t="str">
        <f t="shared" si="17"/>
        <v/>
      </c>
      <c r="D342" s="27">
        <f t="shared" si="17"/>
        <v>0.99276468983712463</v>
      </c>
      <c r="E342" s="27">
        <f t="shared" si="17"/>
        <v>0.98835315659839251</v>
      </c>
      <c r="F342" s="27">
        <f t="shared" si="17"/>
        <v>0.9839737354915552</v>
      </c>
      <c r="G342" s="27" t="str">
        <f t="shared" si="17"/>
        <v/>
      </c>
      <c r="H342" s="27">
        <f t="shared" si="17"/>
        <v>0.98786488686985996</v>
      </c>
    </row>
    <row r="343" spans="1:8">
      <c r="A343" t="s">
        <v>78</v>
      </c>
      <c r="B343" s="27" t="str">
        <f t="shared" si="17"/>
        <v/>
      </c>
      <c r="C343" s="27" t="str">
        <f t="shared" si="17"/>
        <v/>
      </c>
      <c r="D343" s="27" t="str">
        <f t="shared" si="17"/>
        <v/>
      </c>
      <c r="E343" s="27" t="str">
        <f t="shared" si="17"/>
        <v/>
      </c>
      <c r="F343" s="27" t="str">
        <f t="shared" si="17"/>
        <v/>
      </c>
      <c r="G343" s="27" t="str">
        <f t="shared" si="17"/>
        <v/>
      </c>
      <c r="H343" s="27" t="str">
        <f t="shared" si="17"/>
        <v/>
      </c>
    </row>
    <row r="344" spans="1:8">
      <c r="A344" t="s">
        <v>79</v>
      </c>
      <c r="B344" s="27" t="str">
        <f t="shared" si="17"/>
        <v/>
      </c>
      <c r="C344" s="27" t="str">
        <f t="shared" si="17"/>
        <v/>
      </c>
      <c r="D344" s="27" t="str">
        <f t="shared" si="17"/>
        <v/>
      </c>
      <c r="E344" s="27" t="str">
        <f t="shared" si="17"/>
        <v/>
      </c>
      <c r="F344" s="27" t="str">
        <f t="shared" si="17"/>
        <v/>
      </c>
      <c r="G344" s="27" t="str">
        <f t="shared" si="17"/>
        <v/>
      </c>
      <c r="H344" s="27" t="str">
        <f t="shared" si="17"/>
        <v/>
      </c>
    </row>
    <row r="345" spans="1:8" hidden="1" outlineLevel="1">
      <c r="A345" t="s">
        <v>80</v>
      </c>
      <c r="B345" s="27" t="str">
        <f t="shared" si="17"/>
        <v/>
      </c>
      <c r="C345" s="27" t="str">
        <f t="shared" si="17"/>
        <v/>
      </c>
      <c r="D345" s="27" t="str">
        <f t="shared" si="17"/>
        <v/>
      </c>
      <c r="E345" s="27" t="str">
        <f t="shared" si="17"/>
        <v/>
      </c>
      <c r="F345" s="27" t="str">
        <f t="shared" si="17"/>
        <v/>
      </c>
      <c r="G345" s="27" t="str">
        <f t="shared" si="17"/>
        <v/>
      </c>
      <c r="H345" s="27" t="str">
        <f t="shared" si="17"/>
        <v/>
      </c>
    </row>
    <row r="346" spans="1:8" hidden="1" outlineLevel="1">
      <c r="A346" t="s">
        <v>81</v>
      </c>
      <c r="B346" s="27" t="str">
        <f t="shared" si="17"/>
        <v/>
      </c>
      <c r="C346" s="27" t="str">
        <f t="shared" si="17"/>
        <v/>
      </c>
      <c r="D346" s="27" t="str">
        <f t="shared" si="17"/>
        <v/>
      </c>
      <c r="E346" s="27" t="str">
        <f t="shared" si="17"/>
        <v/>
      </c>
      <c r="F346" s="27" t="str">
        <f t="shared" si="17"/>
        <v/>
      </c>
      <c r="G346" s="27" t="str">
        <f t="shared" si="17"/>
        <v/>
      </c>
      <c r="H346" s="27" t="str">
        <f t="shared" si="17"/>
        <v/>
      </c>
    </row>
    <row r="347" spans="1:8" hidden="1" outlineLevel="1">
      <c r="A347" t="s">
        <v>82</v>
      </c>
      <c r="B347" s="27" t="str">
        <f t="shared" si="17"/>
        <v/>
      </c>
      <c r="C347" s="27" t="str">
        <f t="shared" si="17"/>
        <v/>
      </c>
      <c r="D347" s="27" t="str">
        <f t="shared" si="17"/>
        <v/>
      </c>
      <c r="E347" s="27" t="str">
        <f t="shared" si="17"/>
        <v/>
      </c>
      <c r="F347" s="27" t="str">
        <f t="shared" si="17"/>
        <v/>
      </c>
      <c r="G347" s="27" t="str">
        <f t="shared" si="17"/>
        <v/>
      </c>
      <c r="H347" s="27" t="str">
        <f t="shared" si="17"/>
        <v/>
      </c>
    </row>
    <row r="348" spans="1:8" hidden="1" outlineLevel="1">
      <c r="A348" t="s">
        <v>83</v>
      </c>
      <c r="B348" s="27" t="str">
        <f t="shared" si="17"/>
        <v/>
      </c>
      <c r="C348" s="27" t="str">
        <f t="shared" si="17"/>
        <v/>
      </c>
      <c r="D348" s="27" t="str">
        <f t="shared" si="17"/>
        <v/>
      </c>
      <c r="E348" s="27" t="str">
        <f t="shared" si="17"/>
        <v/>
      </c>
      <c r="F348" s="27" t="str">
        <f t="shared" si="17"/>
        <v/>
      </c>
      <c r="G348" s="27" t="str">
        <f t="shared" si="17"/>
        <v/>
      </c>
      <c r="H348" s="27" t="str">
        <f t="shared" si="17"/>
        <v/>
      </c>
    </row>
    <row r="349" spans="1:8" hidden="1" outlineLevel="1">
      <c r="A349" t="s">
        <v>84</v>
      </c>
      <c r="B349" s="27" t="str">
        <f t="shared" si="17"/>
        <v/>
      </c>
      <c r="C349" s="27" t="str">
        <f t="shared" si="17"/>
        <v/>
      </c>
      <c r="D349" s="27" t="str">
        <f t="shared" si="17"/>
        <v/>
      </c>
      <c r="E349" s="27" t="str">
        <f t="shared" si="17"/>
        <v/>
      </c>
      <c r="F349" s="27" t="str">
        <f t="shared" si="17"/>
        <v/>
      </c>
      <c r="G349" s="27" t="str">
        <f t="shared" si="17"/>
        <v/>
      </c>
      <c r="H349" s="27" t="str">
        <f t="shared" si="17"/>
        <v/>
      </c>
    </row>
    <row r="350" spans="1:8" hidden="1" outlineLevel="1">
      <c r="A350" t="s">
        <v>85</v>
      </c>
      <c r="B350" s="27" t="str">
        <f t="shared" si="17"/>
        <v/>
      </c>
      <c r="C350" s="27" t="str">
        <f t="shared" si="17"/>
        <v/>
      </c>
      <c r="D350" s="27" t="str">
        <f t="shared" si="17"/>
        <v/>
      </c>
      <c r="E350" s="27" t="str">
        <f t="shared" si="17"/>
        <v/>
      </c>
      <c r="F350" s="27" t="str">
        <f t="shared" si="17"/>
        <v/>
      </c>
      <c r="G350" s="27" t="str">
        <f t="shared" si="17"/>
        <v/>
      </c>
      <c r="H350" s="27" t="str">
        <f t="shared" si="17"/>
        <v/>
      </c>
    </row>
    <row r="351" spans="1:8" hidden="1" outlineLevel="1">
      <c r="A351" t="s">
        <v>86</v>
      </c>
      <c r="B351" s="27" t="str">
        <f t="shared" ref="B351:H360" si="18">IF(SUM(B65,B208)=0,"",SUM(B65)/SUM(B65,B208))</f>
        <v/>
      </c>
      <c r="C351" s="27" t="str">
        <f t="shared" si="18"/>
        <v/>
      </c>
      <c r="D351" s="27" t="str">
        <f t="shared" si="18"/>
        <v/>
      </c>
      <c r="E351" s="27" t="str">
        <f t="shared" si="18"/>
        <v/>
      </c>
      <c r="F351" s="27" t="str">
        <f t="shared" si="18"/>
        <v/>
      </c>
      <c r="G351" s="27" t="str">
        <f t="shared" si="18"/>
        <v/>
      </c>
      <c r="H351" s="27" t="str">
        <f t="shared" si="18"/>
        <v/>
      </c>
    </row>
    <row r="352" spans="1:8" hidden="1" outlineLevel="1">
      <c r="A352" t="s">
        <v>87</v>
      </c>
      <c r="B352" s="27" t="str">
        <f t="shared" si="18"/>
        <v/>
      </c>
      <c r="C352" s="27" t="str">
        <f t="shared" si="18"/>
        <v/>
      </c>
      <c r="D352" s="27" t="str">
        <f t="shared" si="18"/>
        <v/>
      </c>
      <c r="E352" s="27" t="str">
        <f t="shared" si="18"/>
        <v/>
      </c>
      <c r="F352" s="27" t="str">
        <f t="shared" si="18"/>
        <v/>
      </c>
      <c r="G352" s="27" t="str">
        <f t="shared" si="18"/>
        <v/>
      </c>
      <c r="H352" s="27" t="str">
        <f t="shared" si="18"/>
        <v/>
      </c>
    </row>
    <row r="353" spans="1:8" hidden="1" outlineLevel="1">
      <c r="A353" t="s">
        <v>88</v>
      </c>
      <c r="B353" s="27" t="str">
        <f t="shared" si="18"/>
        <v/>
      </c>
      <c r="C353" s="27" t="str">
        <f t="shared" si="18"/>
        <v/>
      </c>
      <c r="D353" s="27" t="str">
        <f t="shared" si="18"/>
        <v/>
      </c>
      <c r="E353" s="27" t="str">
        <f t="shared" si="18"/>
        <v/>
      </c>
      <c r="F353" s="27" t="str">
        <f t="shared" si="18"/>
        <v/>
      </c>
      <c r="G353" s="27" t="str">
        <f t="shared" si="18"/>
        <v/>
      </c>
      <c r="H353" s="27" t="str">
        <f t="shared" si="18"/>
        <v/>
      </c>
    </row>
    <row r="354" spans="1:8" hidden="1" outlineLevel="1">
      <c r="A354" t="s">
        <v>89</v>
      </c>
      <c r="B354" s="27" t="str">
        <f t="shared" si="18"/>
        <v/>
      </c>
      <c r="C354" s="27" t="str">
        <f t="shared" si="18"/>
        <v/>
      </c>
      <c r="D354" s="27" t="str">
        <f t="shared" si="18"/>
        <v/>
      </c>
      <c r="E354" s="27" t="str">
        <f t="shared" si="18"/>
        <v/>
      </c>
      <c r="F354" s="27" t="str">
        <f t="shared" si="18"/>
        <v/>
      </c>
      <c r="G354" s="27" t="str">
        <f t="shared" si="18"/>
        <v/>
      </c>
      <c r="H354" s="27" t="str">
        <f t="shared" si="18"/>
        <v/>
      </c>
    </row>
    <row r="355" spans="1:8" hidden="1" outlineLevel="1">
      <c r="A355" t="s">
        <v>90</v>
      </c>
      <c r="B355" s="27" t="str">
        <f t="shared" si="18"/>
        <v/>
      </c>
      <c r="C355" s="27" t="str">
        <f t="shared" si="18"/>
        <v/>
      </c>
      <c r="D355" s="27" t="str">
        <f t="shared" si="18"/>
        <v/>
      </c>
      <c r="E355" s="27" t="str">
        <f t="shared" si="18"/>
        <v/>
      </c>
      <c r="F355" s="27" t="str">
        <f t="shared" si="18"/>
        <v/>
      </c>
      <c r="G355" s="27" t="str">
        <f t="shared" si="18"/>
        <v/>
      </c>
      <c r="H355" s="27" t="str">
        <f t="shared" si="18"/>
        <v/>
      </c>
    </row>
    <row r="356" spans="1:8" hidden="1" outlineLevel="1">
      <c r="A356" t="s">
        <v>91</v>
      </c>
      <c r="B356" s="27" t="str">
        <f t="shared" si="18"/>
        <v/>
      </c>
      <c r="C356" s="27" t="str">
        <f t="shared" si="18"/>
        <v/>
      </c>
      <c r="D356" s="27" t="str">
        <f t="shared" si="18"/>
        <v/>
      </c>
      <c r="E356" s="27" t="str">
        <f t="shared" si="18"/>
        <v/>
      </c>
      <c r="F356" s="27" t="str">
        <f t="shared" si="18"/>
        <v/>
      </c>
      <c r="G356" s="27" t="str">
        <f t="shared" si="18"/>
        <v/>
      </c>
      <c r="H356" s="27" t="str">
        <f t="shared" si="18"/>
        <v/>
      </c>
    </row>
    <row r="357" spans="1:8" hidden="1" outlineLevel="1">
      <c r="A357" t="s">
        <v>92</v>
      </c>
      <c r="B357" s="27" t="str">
        <f t="shared" si="18"/>
        <v/>
      </c>
      <c r="C357" s="27" t="str">
        <f t="shared" si="18"/>
        <v/>
      </c>
      <c r="D357" s="27" t="str">
        <f t="shared" si="18"/>
        <v/>
      </c>
      <c r="E357" s="27" t="str">
        <f t="shared" si="18"/>
        <v/>
      </c>
      <c r="F357" s="27" t="str">
        <f t="shared" si="18"/>
        <v/>
      </c>
      <c r="G357" s="27" t="str">
        <f t="shared" si="18"/>
        <v/>
      </c>
      <c r="H357" s="27" t="str">
        <f t="shared" si="18"/>
        <v/>
      </c>
    </row>
    <row r="358" spans="1:8" hidden="1" outlineLevel="1">
      <c r="A358" t="s">
        <v>93</v>
      </c>
      <c r="B358" s="27" t="str">
        <f t="shared" si="18"/>
        <v/>
      </c>
      <c r="C358" s="27" t="str">
        <f t="shared" si="18"/>
        <v/>
      </c>
      <c r="D358" s="27" t="str">
        <f t="shared" si="18"/>
        <v/>
      </c>
      <c r="E358" s="27" t="str">
        <f t="shared" si="18"/>
        <v/>
      </c>
      <c r="F358" s="27" t="str">
        <f t="shared" si="18"/>
        <v/>
      </c>
      <c r="G358" s="27" t="str">
        <f t="shared" si="18"/>
        <v/>
      </c>
      <c r="H358" s="27" t="str">
        <f t="shared" si="18"/>
        <v/>
      </c>
    </row>
    <row r="359" spans="1:8" hidden="1" outlineLevel="1">
      <c r="A359" t="s">
        <v>94</v>
      </c>
      <c r="B359" s="27" t="str">
        <f t="shared" si="18"/>
        <v/>
      </c>
      <c r="C359" s="27" t="str">
        <f t="shared" si="18"/>
        <v/>
      </c>
      <c r="D359" s="27" t="str">
        <f t="shared" si="18"/>
        <v/>
      </c>
      <c r="E359" s="27" t="str">
        <f t="shared" si="18"/>
        <v/>
      </c>
      <c r="F359" s="27" t="str">
        <f t="shared" si="18"/>
        <v/>
      </c>
      <c r="G359" s="27" t="str">
        <f t="shared" si="18"/>
        <v/>
      </c>
      <c r="H359" s="27" t="str">
        <f t="shared" si="18"/>
        <v/>
      </c>
    </row>
    <row r="360" spans="1:8" hidden="1" outlineLevel="1">
      <c r="A360" t="s">
        <v>95</v>
      </c>
      <c r="B360" s="27" t="str">
        <f t="shared" si="18"/>
        <v/>
      </c>
      <c r="C360" s="27" t="str">
        <f t="shared" si="18"/>
        <v/>
      </c>
      <c r="D360" s="27" t="str">
        <f t="shared" si="18"/>
        <v/>
      </c>
      <c r="E360" s="27" t="str">
        <f t="shared" si="18"/>
        <v/>
      </c>
      <c r="F360" s="27" t="str">
        <f t="shared" si="18"/>
        <v/>
      </c>
      <c r="G360" s="27" t="str">
        <f t="shared" si="18"/>
        <v/>
      </c>
      <c r="H360" s="27" t="str">
        <f t="shared" si="18"/>
        <v/>
      </c>
    </row>
    <row r="361" spans="1:8" hidden="1" outlineLevel="1">
      <c r="A361" t="s">
        <v>96</v>
      </c>
      <c r="B361" s="27" t="str">
        <f t="shared" ref="B361:H370" si="19">IF(SUM(B75,B218)=0,"",SUM(B75)/SUM(B75,B218))</f>
        <v/>
      </c>
      <c r="C361" s="27" t="str">
        <f t="shared" si="19"/>
        <v/>
      </c>
      <c r="D361" s="27" t="str">
        <f t="shared" si="19"/>
        <v/>
      </c>
      <c r="E361" s="27" t="str">
        <f t="shared" si="19"/>
        <v/>
      </c>
      <c r="F361" s="27" t="str">
        <f t="shared" si="19"/>
        <v/>
      </c>
      <c r="G361" s="27" t="str">
        <f t="shared" si="19"/>
        <v/>
      </c>
      <c r="H361" s="27" t="str">
        <f t="shared" si="19"/>
        <v/>
      </c>
    </row>
    <row r="362" spans="1:8" hidden="1" outlineLevel="1">
      <c r="A362" t="s">
        <v>97</v>
      </c>
      <c r="B362" s="27" t="str">
        <f t="shared" si="19"/>
        <v/>
      </c>
      <c r="C362" s="27" t="str">
        <f t="shared" si="19"/>
        <v/>
      </c>
      <c r="D362" s="27" t="str">
        <f t="shared" si="19"/>
        <v/>
      </c>
      <c r="E362" s="27" t="str">
        <f t="shared" si="19"/>
        <v/>
      </c>
      <c r="F362" s="27" t="str">
        <f t="shared" si="19"/>
        <v/>
      </c>
      <c r="G362" s="27" t="str">
        <f t="shared" si="19"/>
        <v/>
      </c>
      <c r="H362" s="27" t="str">
        <f t="shared" si="19"/>
        <v/>
      </c>
    </row>
    <row r="363" spans="1:8" hidden="1" outlineLevel="1">
      <c r="A363" t="s">
        <v>98</v>
      </c>
      <c r="B363" s="27" t="str">
        <f t="shared" si="19"/>
        <v/>
      </c>
      <c r="C363" s="27" t="str">
        <f t="shared" si="19"/>
        <v/>
      </c>
      <c r="D363" s="27" t="str">
        <f t="shared" si="19"/>
        <v/>
      </c>
      <c r="E363" s="27" t="str">
        <f t="shared" si="19"/>
        <v/>
      </c>
      <c r="F363" s="27" t="str">
        <f t="shared" si="19"/>
        <v/>
      </c>
      <c r="G363" s="27" t="str">
        <f t="shared" si="19"/>
        <v/>
      </c>
      <c r="H363" s="27" t="str">
        <f t="shared" si="19"/>
        <v/>
      </c>
    </row>
    <row r="364" spans="1:8" hidden="1" outlineLevel="1">
      <c r="A364" t="s">
        <v>99</v>
      </c>
      <c r="B364" s="27" t="str">
        <f t="shared" si="19"/>
        <v/>
      </c>
      <c r="C364" s="27" t="str">
        <f t="shared" si="19"/>
        <v/>
      </c>
      <c r="D364" s="27" t="str">
        <f t="shared" si="19"/>
        <v/>
      </c>
      <c r="E364" s="27" t="str">
        <f t="shared" si="19"/>
        <v/>
      </c>
      <c r="F364" s="27" t="str">
        <f t="shared" si="19"/>
        <v/>
      </c>
      <c r="G364" s="27" t="str">
        <f t="shared" si="19"/>
        <v/>
      </c>
      <c r="H364" s="27" t="str">
        <f t="shared" si="19"/>
        <v/>
      </c>
    </row>
    <row r="365" spans="1:8" hidden="1" outlineLevel="1">
      <c r="A365" t="s">
        <v>100</v>
      </c>
      <c r="B365" s="27" t="str">
        <f t="shared" si="19"/>
        <v/>
      </c>
      <c r="C365" s="27" t="str">
        <f t="shared" si="19"/>
        <v/>
      </c>
      <c r="D365" s="27" t="str">
        <f t="shared" si="19"/>
        <v/>
      </c>
      <c r="E365" s="27" t="str">
        <f t="shared" si="19"/>
        <v/>
      </c>
      <c r="F365" s="27" t="str">
        <f t="shared" si="19"/>
        <v/>
      </c>
      <c r="G365" s="27" t="str">
        <f t="shared" si="19"/>
        <v/>
      </c>
      <c r="H365" s="27" t="str">
        <f t="shared" si="19"/>
        <v/>
      </c>
    </row>
    <row r="366" spans="1:8" hidden="1" outlineLevel="1">
      <c r="A366" t="s">
        <v>101</v>
      </c>
      <c r="B366" s="27" t="str">
        <f t="shared" si="19"/>
        <v/>
      </c>
      <c r="C366" s="27" t="str">
        <f t="shared" si="19"/>
        <v/>
      </c>
      <c r="D366" s="27" t="str">
        <f t="shared" si="19"/>
        <v/>
      </c>
      <c r="E366" s="27" t="str">
        <f t="shared" si="19"/>
        <v/>
      </c>
      <c r="F366" s="27" t="str">
        <f t="shared" si="19"/>
        <v/>
      </c>
      <c r="G366" s="27" t="str">
        <f t="shared" si="19"/>
        <v/>
      </c>
      <c r="H366" s="27" t="str">
        <f t="shared" si="19"/>
        <v/>
      </c>
    </row>
    <row r="367" spans="1:8" hidden="1" outlineLevel="1">
      <c r="A367" t="s">
        <v>102</v>
      </c>
      <c r="B367" s="27" t="str">
        <f t="shared" si="19"/>
        <v/>
      </c>
      <c r="C367" s="27" t="str">
        <f t="shared" si="19"/>
        <v/>
      </c>
      <c r="D367" s="27" t="str">
        <f t="shared" si="19"/>
        <v/>
      </c>
      <c r="E367" s="27" t="str">
        <f t="shared" si="19"/>
        <v/>
      </c>
      <c r="F367" s="27" t="str">
        <f t="shared" si="19"/>
        <v/>
      </c>
      <c r="G367" s="27" t="str">
        <f t="shared" si="19"/>
        <v/>
      </c>
      <c r="H367" s="27" t="str">
        <f t="shared" si="19"/>
        <v/>
      </c>
    </row>
    <row r="368" spans="1:8" hidden="1" outlineLevel="1">
      <c r="A368" t="s">
        <v>103</v>
      </c>
      <c r="B368" s="27" t="str">
        <f t="shared" si="19"/>
        <v/>
      </c>
      <c r="C368" s="27" t="str">
        <f t="shared" si="19"/>
        <v/>
      </c>
      <c r="D368" s="27" t="str">
        <f t="shared" si="19"/>
        <v/>
      </c>
      <c r="E368" s="27" t="str">
        <f t="shared" si="19"/>
        <v/>
      </c>
      <c r="F368" s="27" t="str">
        <f t="shared" si="19"/>
        <v/>
      </c>
      <c r="G368" s="27" t="str">
        <f t="shared" si="19"/>
        <v/>
      </c>
      <c r="H368" s="27" t="str">
        <f t="shared" si="19"/>
        <v/>
      </c>
    </row>
    <row r="369" spans="1:8" hidden="1" outlineLevel="1">
      <c r="A369" t="s">
        <v>104</v>
      </c>
      <c r="B369" s="27" t="str">
        <f t="shared" si="19"/>
        <v/>
      </c>
      <c r="C369" s="27" t="str">
        <f t="shared" si="19"/>
        <v/>
      </c>
      <c r="D369" s="27" t="str">
        <f t="shared" si="19"/>
        <v/>
      </c>
      <c r="E369" s="27" t="str">
        <f t="shared" si="19"/>
        <v/>
      </c>
      <c r="F369" s="27" t="str">
        <f t="shared" si="19"/>
        <v/>
      </c>
      <c r="G369" s="27" t="str">
        <f t="shared" si="19"/>
        <v/>
      </c>
      <c r="H369" s="27" t="str">
        <f t="shared" si="19"/>
        <v/>
      </c>
    </row>
    <row r="370" spans="1:8" hidden="1" outlineLevel="1">
      <c r="A370" t="s">
        <v>105</v>
      </c>
      <c r="B370" s="27" t="str">
        <f t="shared" si="19"/>
        <v/>
      </c>
      <c r="C370" s="27" t="str">
        <f t="shared" si="19"/>
        <v/>
      </c>
      <c r="D370" s="27" t="str">
        <f t="shared" si="19"/>
        <v/>
      </c>
      <c r="E370" s="27" t="str">
        <f t="shared" si="19"/>
        <v/>
      </c>
      <c r="F370" s="27" t="str">
        <f t="shared" si="19"/>
        <v/>
      </c>
      <c r="G370" s="27" t="str">
        <f t="shared" si="19"/>
        <v/>
      </c>
      <c r="H370" s="27" t="str">
        <f t="shared" si="19"/>
        <v/>
      </c>
    </row>
    <row r="371" spans="1:8" hidden="1" outlineLevel="1">
      <c r="A371" t="s">
        <v>106</v>
      </c>
      <c r="B371" s="27" t="str">
        <f t="shared" ref="B371:H380" si="20">IF(SUM(B85,B228)=0,"",SUM(B85)/SUM(B85,B228))</f>
        <v/>
      </c>
      <c r="C371" s="27" t="str">
        <f t="shared" si="20"/>
        <v/>
      </c>
      <c r="D371" s="27" t="str">
        <f t="shared" si="20"/>
        <v/>
      </c>
      <c r="E371" s="27" t="str">
        <f t="shared" si="20"/>
        <v/>
      </c>
      <c r="F371" s="27" t="str">
        <f t="shared" si="20"/>
        <v/>
      </c>
      <c r="G371" s="27" t="str">
        <f t="shared" si="20"/>
        <v/>
      </c>
      <c r="H371" s="27" t="str">
        <f t="shared" si="20"/>
        <v/>
      </c>
    </row>
    <row r="372" spans="1:8" hidden="1" outlineLevel="1">
      <c r="A372" t="s">
        <v>107</v>
      </c>
      <c r="B372" s="27" t="str">
        <f t="shared" si="20"/>
        <v/>
      </c>
      <c r="C372" s="27" t="str">
        <f t="shared" si="20"/>
        <v/>
      </c>
      <c r="D372" s="27" t="str">
        <f t="shared" si="20"/>
        <v/>
      </c>
      <c r="E372" s="27" t="str">
        <f t="shared" si="20"/>
        <v/>
      </c>
      <c r="F372" s="27" t="str">
        <f t="shared" si="20"/>
        <v/>
      </c>
      <c r="G372" s="27" t="str">
        <f t="shared" si="20"/>
        <v/>
      </c>
      <c r="H372" s="27" t="str">
        <f t="shared" si="20"/>
        <v/>
      </c>
    </row>
    <row r="373" spans="1:8" hidden="1" outlineLevel="1">
      <c r="A373" t="s">
        <v>108</v>
      </c>
      <c r="B373" s="27" t="str">
        <f t="shared" si="20"/>
        <v/>
      </c>
      <c r="C373" s="27" t="str">
        <f t="shared" si="20"/>
        <v/>
      </c>
      <c r="D373" s="27" t="str">
        <f t="shared" si="20"/>
        <v/>
      </c>
      <c r="E373" s="27" t="str">
        <f t="shared" si="20"/>
        <v/>
      </c>
      <c r="F373" s="27" t="str">
        <f t="shared" si="20"/>
        <v/>
      </c>
      <c r="G373" s="27" t="str">
        <f t="shared" si="20"/>
        <v/>
      </c>
      <c r="H373" s="27" t="str">
        <f t="shared" si="20"/>
        <v/>
      </c>
    </row>
    <row r="374" spans="1:8" hidden="1" outlineLevel="1">
      <c r="A374" t="s">
        <v>109</v>
      </c>
      <c r="B374" s="27" t="str">
        <f t="shared" si="20"/>
        <v/>
      </c>
      <c r="C374" s="27" t="str">
        <f t="shared" si="20"/>
        <v/>
      </c>
      <c r="D374" s="27" t="str">
        <f t="shared" si="20"/>
        <v/>
      </c>
      <c r="E374" s="27" t="str">
        <f t="shared" si="20"/>
        <v/>
      </c>
      <c r="F374" s="27" t="str">
        <f t="shared" si="20"/>
        <v/>
      </c>
      <c r="G374" s="27" t="str">
        <f t="shared" si="20"/>
        <v/>
      </c>
      <c r="H374" s="27" t="str">
        <f t="shared" si="20"/>
        <v/>
      </c>
    </row>
    <row r="375" spans="1:8" hidden="1" outlineLevel="1">
      <c r="A375" t="s">
        <v>110</v>
      </c>
      <c r="B375" s="27" t="str">
        <f t="shared" si="20"/>
        <v/>
      </c>
      <c r="C375" s="27" t="str">
        <f t="shared" si="20"/>
        <v/>
      </c>
      <c r="D375" s="27" t="str">
        <f t="shared" si="20"/>
        <v/>
      </c>
      <c r="E375" s="27" t="str">
        <f t="shared" si="20"/>
        <v/>
      </c>
      <c r="F375" s="27" t="str">
        <f t="shared" si="20"/>
        <v/>
      </c>
      <c r="G375" s="27" t="str">
        <f t="shared" si="20"/>
        <v/>
      </c>
      <c r="H375" s="27" t="str">
        <f t="shared" si="20"/>
        <v/>
      </c>
    </row>
    <row r="376" spans="1:8" hidden="1" outlineLevel="1">
      <c r="A376" t="s">
        <v>111</v>
      </c>
      <c r="B376" s="27" t="str">
        <f t="shared" si="20"/>
        <v/>
      </c>
      <c r="C376" s="27" t="str">
        <f t="shared" si="20"/>
        <v/>
      </c>
      <c r="D376" s="27" t="str">
        <f t="shared" si="20"/>
        <v/>
      </c>
      <c r="E376" s="27" t="str">
        <f t="shared" si="20"/>
        <v/>
      </c>
      <c r="F376" s="27" t="str">
        <f t="shared" si="20"/>
        <v/>
      </c>
      <c r="G376" s="27" t="str">
        <f t="shared" si="20"/>
        <v/>
      </c>
      <c r="H376" s="27" t="str">
        <f t="shared" si="20"/>
        <v/>
      </c>
    </row>
    <row r="377" spans="1:8" hidden="1" outlineLevel="1">
      <c r="A377" t="s">
        <v>112</v>
      </c>
      <c r="B377" s="27" t="str">
        <f t="shared" si="20"/>
        <v/>
      </c>
      <c r="C377" s="27" t="str">
        <f t="shared" si="20"/>
        <v/>
      </c>
      <c r="D377" s="27" t="str">
        <f t="shared" si="20"/>
        <v/>
      </c>
      <c r="E377" s="27" t="str">
        <f t="shared" si="20"/>
        <v/>
      </c>
      <c r="F377" s="27" t="str">
        <f t="shared" si="20"/>
        <v/>
      </c>
      <c r="G377" s="27" t="str">
        <f t="shared" si="20"/>
        <v/>
      </c>
      <c r="H377" s="27" t="str">
        <f t="shared" si="20"/>
        <v/>
      </c>
    </row>
    <row r="378" spans="1:8" hidden="1" outlineLevel="1">
      <c r="A378" t="s">
        <v>113</v>
      </c>
      <c r="B378" s="27" t="str">
        <f t="shared" si="20"/>
        <v/>
      </c>
      <c r="C378" s="27" t="str">
        <f t="shared" si="20"/>
        <v/>
      </c>
      <c r="D378" s="27" t="str">
        <f t="shared" si="20"/>
        <v/>
      </c>
      <c r="E378" s="27" t="str">
        <f t="shared" si="20"/>
        <v/>
      </c>
      <c r="F378" s="27" t="str">
        <f t="shared" si="20"/>
        <v/>
      </c>
      <c r="G378" s="27" t="str">
        <f t="shared" si="20"/>
        <v/>
      </c>
      <c r="H378" s="27" t="str">
        <f t="shared" si="20"/>
        <v/>
      </c>
    </row>
    <row r="379" spans="1:8" hidden="1" outlineLevel="1">
      <c r="A379" t="s">
        <v>114</v>
      </c>
      <c r="B379" s="27" t="str">
        <f t="shared" si="20"/>
        <v/>
      </c>
      <c r="C379" s="27" t="str">
        <f t="shared" si="20"/>
        <v/>
      </c>
      <c r="D379" s="27" t="str">
        <f t="shared" si="20"/>
        <v/>
      </c>
      <c r="E379" s="27" t="str">
        <f t="shared" si="20"/>
        <v/>
      </c>
      <c r="F379" s="27" t="str">
        <f t="shared" si="20"/>
        <v/>
      </c>
      <c r="G379" s="27" t="str">
        <f t="shared" si="20"/>
        <v/>
      </c>
      <c r="H379" s="27" t="str">
        <f t="shared" si="20"/>
        <v/>
      </c>
    </row>
    <row r="380" spans="1:8" hidden="1" outlineLevel="1">
      <c r="A380" t="s">
        <v>115</v>
      </c>
      <c r="B380" s="27" t="str">
        <f t="shared" si="20"/>
        <v/>
      </c>
      <c r="C380" s="27" t="str">
        <f t="shared" si="20"/>
        <v/>
      </c>
      <c r="D380" s="27" t="str">
        <f t="shared" si="20"/>
        <v/>
      </c>
      <c r="E380" s="27" t="str">
        <f t="shared" si="20"/>
        <v/>
      </c>
      <c r="F380" s="27" t="str">
        <f t="shared" si="20"/>
        <v/>
      </c>
      <c r="G380" s="27" t="str">
        <f t="shared" si="20"/>
        <v/>
      </c>
      <c r="H380" s="27" t="str">
        <f t="shared" si="20"/>
        <v/>
      </c>
    </row>
    <row r="381" spans="1:8" hidden="1" outlineLevel="1">
      <c r="A381" t="s">
        <v>116</v>
      </c>
      <c r="B381" s="27" t="str">
        <f t="shared" ref="B381:H390" si="21">IF(SUM(B95,B238)=0,"",SUM(B95)/SUM(B95,B238))</f>
        <v/>
      </c>
      <c r="C381" s="27" t="str">
        <f t="shared" si="21"/>
        <v/>
      </c>
      <c r="D381" s="27" t="str">
        <f t="shared" si="21"/>
        <v/>
      </c>
      <c r="E381" s="27" t="str">
        <f t="shared" si="21"/>
        <v/>
      </c>
      <c r="F381" s="27" t="str">
        <f t="shared" si="21"/>
        <v/>
      </c>
      <c r="G381" s="27" t="str">
        <f t="shared" si="21"/>
        <v/>
      </c>
      <c r="H381" s="27" t="str">
        <f t="shared" si="21"/>
        <v/>
      </c>
    </row>
    <row r="382" spans="1:8" hidden="1" outlineLevel="1">
      <c r="A382" t="s">
        <v>117</v>
      </c>
      <c r="B382" s="27" t="str">
        <f t="shared" si="21"/>
        <v/>
      </c>
      <c r="C382" s="27" t="str">
        <f t="shared" si="21"/>
        <v/>
      </c>
      <c r="D382" s="27" t="str">
        <f t="shared" si="21"/>
        <v/>
      </c>
      <c r="E382" s="27" t="str">
        <f t="shared" si="21"/>
        <v/>
      </c>
      <c r="F382" s="27" t="str">
        <f t="shared" si="21"/>
        <v/>
      </c>
      <c r="G382" s="27" t="str">
        <f t="shared" si="21"/>
        <v/>
      </c>
      <c r="H382" s="27" t="str">
        <f t="shared" si="21"/>
        <v/>
      </c>
    </row>
    <row r="383" spans="1:8" hidden="1" outlineLevel="1">
      <c r="A383" t="s">
        <v>118</v>
      </c>
      <c r="B383" s="27" t="str">
        <f t="shared" si="21"/>
        <v/>
      </c>
      <c r="C383" s="27" t="str">
        <f t="shared" si="21"/>
        <v/>
      </c>
      <c r="D383" s="27" t="str">
        <f t="shared" si="21"/>
        <v/>
      </c>
      <c r="E383" s="27" t="str">
        <f t="shared" si="21"/>
        <v/>
      </c>
      <c r="F383" s="27" t="str">
        <f t="shared" si="21"/>
        <v/>
      </c>
      <c r="G383" s="27" t="str">
        <f t="shared" si="21"/>
        <v/>
      </c>
      <c r="H383" s="27" t="str">
        <f t="shared" si="21"/>
        <v/>
      </c>
    </row>
    <row r="384" spans="1:8" hidden="1" outlineLevel="1">
      <c r="A384" t="s">
        <v>119</v>
      </c>
      <c r="B384" s="27" t="str">
        <f t="shared" si="21"/>
        <v/>
      </c>
      <c r="C384" s="27" t="str">
        <f t="shared" si="21"/>
        <v/>
      </c>
      <c r="D384" s="27" t="str">
        <f t="shared" si="21"/>
        <v/>
      </c>
      <c r="E384" s="27" t="str">
        <f t="shared" si="21"/>
        <v/>
      </c>
      <c r="F384" s="27" t="str">
        <f t="shared" si="21"/>
        <v/>
      </c>
      <c r="G384" s="27" t="str">
        <f t="shared" si="21"/>
        <v/>
      </c>
      <c r="H384" s="27" t="str">
        <f t="shared" si="21"/>
        <v/>
      </c>
    </row>
    <row r="385" spans="1:8" hidden="1" outlineLevel="1">
      <c r="A385" t="s">
        <v>120</v>
      </c>
      <c r="B385" s="27" t="str">
        <f t="shared" si="21"/>
        <v/>
      </c>
      <c r="C385" s="27" t="str">
        <f t="shared" si="21"/>
        <v/>
      </c>
      <c r="D385" s="27" t="str">
        <f t="shared" si="21"/>
        <v/>
      </c>
      <c r="E385" s="27" t="str">
        <f t="shared" si="21"/>
        <v/>
      </c>
      <c r="F385" s="27" t="str">
        <f t="shared" si="21"/>
        <v/>
      </c>
      <c r="G385" s="27" t="str">
        <f t="shared" si="21"/>
        <v/>
      </c>
      <c r="H385" s="27" t="str">
        <f t="shared" si="21"/>
        <v/>
      </c>
    </row>
    <row r="386" spans="1:8" hidden="1" outlineLevel="1">
      <c r="A386" t="s">
        <v>121</v>
      </c>
      <c r="B386" s="27" t="str">
        <f t="shared" si="21"/>
        <v/>
      </c>
      <c r="C386" s="27" t="str">
        <f t="shared" si="21"/>
        <v/>
      </c>
      <c r="D386" s="27" t="str">
        <f t="shared" si="21"/>
        <v/>
      </c>
      <c r="E386" s="27" t="str">
        <f t="shared" si="21"/>
        <v/>
      </c>
      <c r="F386" s="27" t="str">
        <f t="shared" si="21"/>
        <v/>
      </c>
      <c r="G386" s="27" t="str">
        <f t="shared" si="21"/>
        <v/>
      </c>
      <c r="H386" s="27" t="str">
        <f t="shared" si="21"/>
        <v/>
      </c>
    </row>
    <row r="387" spans="1:8" hidden="1" outlineLevel="1">
      <c r="A387" t="s">
        <v>122</v>
      </c>
      <c r="B387" s="27" t="str">
        <f t="shared" si="21"/>
        <v/>
      </c>
      <c r="C387" s="27" t="str">
        <f t="shared" si="21"/>
        <v/>
      </c>
      <c r="D387" s="27" t="str">
        <f t="shared" si="21"/>
        <v/>
      </c>
      <c r="E387" s="27" t="str">
        <f t="shared" si="21"/>
        <v/>
      </c>
      <c r="F387" s="27" t="str">
        <f t="shared" si="21"/>
        <v/>
      </c>
      <c r="G387" s="27" t="str">
        <f t="shared" si="21"/>
        <v/>
      </c>
      <c r="H387" s="27" t="str">
        <f t="shared" si="21"/>
        <v/>
      </c>
    </row>
    <row r="388" spans="1:8" hidden="1" outlineLevel="1">
      <c r="A388" t="s">
        <v>123</v>
      </c>
      <c r="B388" s="27" t="str">
        <f t="shared" si="21"/>
        <v/>
      </c>
      <c r="C388" s="27" t="str">
        <f t="shared" si="21"/>
        <v/>
      </c>
      <c r="D388" s="27" t="str">
        <f t="shared" si="21"/>
        <v/>
      </c>
      <c r="E388" s="27" t="str">
        <f t="shared" si="21"/>
        <v/>
      </c>
      <c r="F388" s="27" t="str">
        <f t="shared" si="21"/>
        <v/>
      </c>
      <c r="G388" s="27" t="str">
        <f t="shared" si="21"/>
        <v/>
      </c>
      <c r="H388" s="27" t="str">
        <f t="shared" si="21"/>
        <v/>
      </c>
    </row>
    <row r="389" spans="1:8" hidden="1" outlineLevel="1">
      <c r="A389" t="s">
        <v>124</v>
      </c>
      <c r="B389" s="27" t="str">
        <f t="shared" si="21"/>
        <v/>
      </c>
      <c r="C389" s="27" t="str">
        <f t="shared" si="21"/>
        <v/>
      </c>
      <c r="D389" s="27" t="str">
        <f t="shared" si="21"/>
        <v/>
      </c>
      <c r="E389" s="27" t="str">
        <f t="shared" si="21"/>
        <v/>
      </c>
      <c r="F389" s="27" t="str">
        <f t="shared" si="21"/>
        <v/>
      </c>
      <c r="G389" s="27" t="str">
        <f t="shared" si="21"/>
        <v/>
      </c>
      <c r="H389" s="27" t="str">
        <f t="shared" si="21"/>
        <v/>
      </c>
    </row>
    <row r="390" spans="1:8" hidden="1" outlineLevel="1">
      <c r="A390" t="s">
        <v>125</v>
      </c>
      <c r="B390" s="27" t="str">
        <f t="shared" si="21"/>
        <v/>
      </c>
      <c r="C390" s="27" t="str">
        <f t="shared" si="21"/>
        <v/>
      </c>
      <c r="D390" s="27" t="str">
        <f t="shared" si="21"/>
        <v/>
      </c>
      <c r="E390" s="27" t="str">
        <f t="shared" si="21"/>
        <v/>
      </c>
      <c r="F390" s="27" t="str">
        <f t="shared" si="21"/>
        <v/>
      </c>
      <c r="G390" s="27" t="str">
        <f t="shared" si="21"/>
        <v/>
      </c>
      <c r="H390" s="27" t="str">
        <f t="shared" si="21"/>
        <v/>
      </c>
    </row>
    <row r="391" spans="1:8" hidden="1" outlineLevel="1">
      <c r="A391" t="s">
        <v>126</v>
      </c>
      <c r="B391" s="27" t="str">
        <f t="shared" ref="B391:H400" si="22">IF(SUM(B105,B248)=0,"",SUM(B105)/SUM(B105,B248))</f>
        <v/>
      </c>
      <c r="C391" s="27" t="str">
        <f t="shared" si="22"/>
        <v/>
      </c>
      <c r="D391" s="27" t="str">
        <f t="shared" si="22"/>
        <v/>
      </c>
      <c r="E391" s="27" t="str">
        <f t="shared" si="22"/>
        <v/>
      </c>
      <c r="F391" s="27" t="str">
        <f t="shared" si="22"/>
        <v/>
      </c>
      <c r="G391" s="27" t="str">
        <f t="shared" si="22"/>
        <v/>
      </c>
      <c r="H391" s="27" t="str">
        <f t="shared" si="22"/>
        <v/>
      </c>
    </row>
    <row r="392" spans="1:8" hidden="1" outlineLevel="1">
      <c r="A392" t="s">
        <v>127</v>
      </c>
      <c r="B392" s="27" t="str">
        <f t="shared" si="22"/>
        <v/>
      </c>
      <c r="C392" s="27" t="str">
        <f t="shared" si="22"/>
        <v/>
      </c>
      <c r="D392" s="27" t="str">
        <f t="shared" si="22"/>
        <v/>
      </c>
      <c r="E392" s="27" t="str">
        <f t="shared" si="22"/>
        <v/>
      </c>
      <c r="F392" s="27" t="str">
        <f t="shared" si="22"/>
        <v/>
      </c>
      <c r="G392" s="27" t="str">
        <f t="shared" si="22"/>
        <v/>
      </c>
      <c r="H392" s="27" t="str">
        <f t="shared" si="22"/>
        <v/>
      </c>
    </row>
    <row r="393" spans="1:8" hidden="1" outlineLevel="1">
      <c r="A393" t="s">
        <v>128</v>
      </c>
      <c r="B393" s="27" t="str">
        <f t="shared" si="22"/>
        <v/>
      </c>
      <c r="C393" s="27" t="str">
        <f t="shared" si="22"/>
        <v/>
      </c>
      <c r="D393" s="27" t="str">
        <f t="shared" si="22"/>
        <v/>
      </c>
      <c r="E393" s="27" t="str">
        <f t="shared" si="22"/>
        <v/>
      </c>
      <c r="F393" s="27" t="str">
        <f t="shared" si="22"/>
        <v/>
      </c>
      <c r="G393" s="27" t="str">
        <f t="shared" si="22"/>
        <v/>
      </c>
      <c r="H393" s="27" t="str">
        <f t="shared" si="22"/>
        <v/>
      </c>
    </row>
    <row r="394" spans="1:8" hidden="1" outlineLevel="1">
      <c r="A394" t="s">
        <v>129</v>
      </c>
      <c r="B394" s="27" t="str">
        <f t="shared" si="22"/>
        <v/>
      </c>
      <c r="C394" s="27" t="str">
        <f t="shared" si="22"/>
        <v/>
      </c>
      <c r="D394" s="27" t="str">
        <f t="shared" si="22"/>
        <v/>
      </c>
      <c r="E394" s="27" t="str">
        <f t="shared" si="22"/>
        <v/>
      </c>
      <c r="F394" s="27" t="str">
        <f t="shared" si="22"/>
        <v/>
      </c>
      <c r="G394" s="27" t="str">
        <f t="shared" si="22"/>
        <v/>
      </c>
      <c r="H394" s="27" t="str">
        <f t="shared" si="22"/>
        <v/>
      </c>
    </row>
    <row r="395" spans="1:8" hidden="1" outlineLevel="1">
      <c r="A395" t="s">
        <v>130</v>
      </c>
      <c r="B395" s="27" t="str">
        <f t="shared" si="22"/>
        <v/>
      </c>
      <c r="C395" s="27" t="str">
        <f t="shared" si="22"/>
        <v/>
      </c>
      <c r="D395" s="27" t="str">
        <f t="shared" si="22"/>
        <v/>
      </c>
      <c r="E395" s="27" t="str">
        <f t="shared" si="22"/>
        <v/>
      </c>
      <c r="F395" s="27" t="str">
        <f t="shared" si="22"/>
        <v/>
      </c>
      <c r="G395" s="27" t="str">
        <f t="shared" si="22"/>
        <v/>
      </c>
      <c r="H395" s="27" t="str">
        <f t="shared" si="22"/>
        <v/>
      </c>
    </row>
    <row r="396" spans="1:8" hidden="1" outlineLevel="1">
      <c r="A396" t="s">
        <v>131</v>
      </c>
      <c r="B396" s="27" t="str">
        <f t="shared" si="22"/>
        <v/>
      </c>
      <c r="C396" s="27" t="str">
        <f t="shared" si="22"/>
        <v/>
      </c>
      <c r="D396" s="27" t="str">
        <f t="shared" si="22"/>
        <v/>
      </c>
      <c r="E396" s="27" t="str">
        <f t="shared" si="22"/>
        <v/>
      </c>
      <c r="F396" s="27" t="str">
        <f t="shared" si="22"/>
        <v/>
      </c>
      <c r="G396" s="27" t="str">
        <f t="shared" si="22"/>
        <v/>
      </c>
      <c r="H396" s="27" t="str">
        <f t="shared" si="22"/>
        <v/>
      </c>
    </row>
    <row r="397" spans="1:8" hidden="1" outlineLevel="1">
      <c r="A397" t="s">
        <v>132</v>
      </c>
      <c r="B397" s="27" t="str">
        <f t="shared" si="22"/>
        <v/>
      </c>
      <c r="C397" s="27" t="str">
        <f t="shared" si="22"/>
        <v/>
      </c>
      <c r="D397" s="27" t="str">
        <f t="shared" si="22"/>
        <v/>
      </c>
      <c r="E397" s="27" t="str">
        <f t="shared" si="22"/>
        <v/>
      </c>
      <c r="F397" s="27" t="str">
        <f t="shared" si="22"/>
        <v/>
      </c>
      <c r="G397" s="27" t="str">
        <f t="shared" si="22"/>
        <v/>
      </c>
      <c r="H397" s="27" t="str">
        <f t="shared" si="22"/>
        <v/>
      </c>
    </row>
    <row r="398" spans="1:8" hidden="1" outlineLevel="1">
      <c r="A398" t="s">
        <v>133</v>
      </c>
      <c r="B398" s="27" t="str">
        <f t="shared" si="22"/>
        <v/>
      </c>
      <c r="C398" s="27" t="str">
        <f t="shared" si="22"/>
        <v/>
      </c>
      <c r="D398" s="27" t="str">
        <f t="shared" si="22"/>
        <v/>
      </c>
      <c r="E398" s="27" t="str">
        <f t="shared" si="22"/>
        <v/>
      </c>
      <c r="F398" s="27" t="str">
        <f t="shared" si="22"/>
        <v/>
      </c>
      <c r="G398" s="27" t="str">
        <f t="shared" si="22"/>
        <v/>
      </c>
      <c r="H398" s="27" t="str">
        <f t="shared" si="22"/>
        <v/>
      </c>
    </row>
    <row r="399" spans="1:8" hidden="1" outlineLevel="1">
      <c r="A399" t="s">
        <v>134</v>
      </c>
      <c r="B399" s="27" t="str">
        <f t="shared" si="22"/>
        <v/>
      </c>
      <c r="C399" s="27" t="str">
        <f t="shared" si="22"/>
        <v/>
      </c>
      <c r="D399" s="27" t="str">
        <f t="shared" si="22"/>
        <v/>
      </c>
      <c r="E399" s="27" t="str">
        <f t="shared" si="22"/>
        <v/>
      </c>
      <c r="F399" s="27" t="str">
        <f t="shared" si="22"/>
        <v/>
      </c>
      <c r="G399" s="27" t="str">
        <f t="shared" si="22"/>
        <v/>
      </c>
      <c r="H399" s="27" t="str">
        <f t="shared" si="22"/>
        <v/>
      </c>
    </row>
    <row r="400" spans="1:8" hidden="1" outlineLevel="1">
      <c r="A400" t="s">
        <v>135</v>
      </c>
      <c r="B400" s="27" t="str">
        <f t="shared" si="22"/>
        <v/>
      </c>
      <c r="C400" s="27" t="str">
        <f t="shared" si="22"/>
        <v/>
      </c>
      <c r="D400" s="27" t="str">
        <f t="shared" si="22"/>
        <v/>
      </c>
      <c r="E400" s="27" t="str">
        <f t="shared" si="22"/>
        <v/>
      </c>
      <c r="F400" s="27" t="str">
        <f t="shared" si="22"/>
        <v/>
      </c>
      <c r="G400" s="27" t="str">
        <f t="shared" si="22"/>
        <v/>
      </c>
      <c r="H400" s="27" t="str">
        <f t="shared" si="22"/>
        <v/>
      </c>
    </row>
    <row r="401" spans="1:8" hidden="1" outlineLevel="1">
      <c r="A401" t="s">
        <v>136</v>
      </c>
      <c r="B401" s="27" t="str">
        <f t="shared" ref="B401:H410" si="23">IF(SUM(B115,B258)=0,"",SUM(B115)/SUM(B115,B258))</f>
        <v/>
      </c>
      <c r="C401" s="27" t="str">
        <f t="shared" si="23"/>
        <v/>
      </c>
      <c r="D401" s="27" t="str">
        <f t="shared" si="23"/>
        <v/>
      </c>
      <c r="E401" s="27" t="str">
        <f t="shared" si="23"/>
        <v/>
      </c>
      <c r="F401" s="27" t="str">
        <f t="shared" si="23"/>
        <v/>
      </c>
      <c r="G401" s="27" t="str">
        <f t="shared" si="23"/>
        <v/>
      </c>
      <c r="H401" s="27" t="str">
        <f t="shared" si="23"/>
        <v/>
      </c>
    </row>
    <row r="402" spans="1:8" hidden="1" outlineLevel="1">
      <c r="A402" t="s">
        <v>137</v>
      </c>
      <c r="B402" s="27" t="str">
        <f t="shared" si="23"/>
        <v/>
      </c>
      <c r="C402" s="27" t="str">
        <f t="shared" si="23"/>
        <v/>
      </c>
      <c r="D402" s="27" t="str">
        <f t="shared" si="23"/>
        <v/>
      </c>
      <c r="E402" s="27" t="str">
        <f t="shared" si="23"/>
        <v/>
      </c>
      <c r="F402" s="27" t="str">
        <f t="shared" si="23"/>
        <v/>
      </c>
      <c r="G402" s="27" t="str">
        <f t="shared" si="23"/>
        <v/>
      </c>
      <c r="H402" s="27" t="str">
        <f t="shared" si="23"/>
        <v/>
      </c>
    </row>
    <row r="403" spans="1:8" hidden="1" outlineLevel="1">
      <c r="A403" t="s">
        <v>138</v>
      </c>
      <c r="B403" s="27" t="str">
        <f t="shared" si="23"/>
        <v/>
      </c>
      <c r="C403" s="27" t="str">
        <f t="shared" si="23"/>
        <v/>
      </c>
      <c r="D403" s="27" t="str">
        <f t="shared" si="23"/>
        <v/>
      </c>
      <c r="E403" s="27" t="str">
        <f t="shared" si="23"/>
        <v/>
      </c>
      <c r="F403" s="27" t="str">
        <f t="shared" si="23"/>
        <v/>
      </c>
      <c r="G403" s="27" t="str">
        <f t="shared" si="23"/>
        <v/>
      </c>
      <c r="H403" s="27" t="str">
        <f t="shared" si="23"/>
        <v/>
      </c>
    </row>
    <row r="404" spans="1:8" hidden="1" outlineLevel="1">
      <c r="A404" t="s">
        <v>139</v>
      </c>
      <c r="B404" s="27" t="str">
        <f t="shared" si="23"/>
        <v/>
      </c>
      <c r="C404" s="27" t="str">
        <f t="shared" si="23"/>
        <v/>
      </c>
      <c r="D404" s="27" t="str">
        <f t="shared" si="23"/>
        <v/>
      </c>
      <c r="E404" s="27" t="str">
        <f t="shared" si="23"/>
        <v/>
      </c>
      <c r="F404" s="27" t="str">
        <f t="shared" si="23"/>
        <v/>
      </c>
      <c r="G404" s="27" t="str">
        <f t="shared" si="23"/>
        <v/>
      </c>
      <c r="H404" s="27" t="str">
        <f t="shared" si="23"/>
        <v/>
      </c>
    </row>
    <row r="405" spans="1:8" hidden="1" outlineLevel="1">
      <c r="A405" t="s">
        <v>140</v>
      </c>
      <c r="B405" s="27" t="str">
        <f t="shared" si="23"/>
        <v/>
      </c>
      <c r="C405" s="27" t="str">
        <f t="shared" si="23"/>
        <v/>
      </c>
      <c r="D405" s="27" t="str">
        <f t="shared" si="23"/>
        <v/>
      </c>
      <c r="E405" s="27" t="str">
        <f t="shared" si="23"/>
        <v/>
      </c>
      <c r="F405" s="27" t="str">
        <f t="shared" si="23"/>
        <v/>
      </c>
      <c r="G405" s="27" t="str">
        <f t="shared" si="23"/>
        <v/>
      </c>
      <c r="H405" s="27" t="str">
        <f t="shared" si="23"/>
        <v/>
      </c>
    </row>
    <row r="406" spans="1:8" hidden="1" outlineLevel="1">
      <c r="A406" t="s">
        <v>141</v>
      </c>
      <c r="B406" s="27" t="str">
        <f t="shared" si="23"/>
        <v/>
      </c>
      <c r="C406" s="27" t="str">
        <f t="shared" si="23"/>
        <v/>
      </c>
      <c r="D406" s="27" t="str">
        <f t="shared" si="23"/>
        <v/>
      </c>
      <c r="E406" s="27" t="str">
        <f t="shared" si="23"/>
        <v/>
      </c>
      <c r="F406" s="27" t="str">
        <f t="shared" si="23"/>
        <v/>
      </c>
      <c r="G406" s="27" t="str">
        <f t="shared" si="23"/>
        <v/>
      </c>
      <c r="H406" s="27" t="str">
        <f t="shared" si="23"/>
        <v/>
      </c>
    </row>
    <row r="407" spans="1:8" hidden="1" outlineLevel="1">
      <c r="A407" t="s">
        <v>142</v>
      </c>
      <c r="B407" s="27" t="str">
        <f t="shared" si="23"/>
        <v/>
      </c>
      <c r="C407" s="27" t="str">
        <f t="shared" si="23"/>
        <v/>
      </c>
      <c r="D407" s="27" t="str">
        <f t="shared" si="23"/>
        <v/>
      </c>
      <c r="E407" s="27" t="str">
        <f t="shared" si="23"/>
        <v/>
      </c>
      <c r="F407" s="27" t="str">
        <f t="shared" si="23"/>
        <v/>
      </c>
      <c r="G407" s="27" t="str">
        <f t="shared" si="23"/>
        <v/>
      </c>
      <c r="H407" s="27" t="str">
        <f t="shared" si="23"/>
        <v/>
      </c>
    </row>
    <row r="408" spans="1:8" hidden="1" outlineLevel="1">
      <c r="A408" t="s">
        <v>143</v>
      </c>
      <c r="B408" s="27" t="str">
        <f t="shared" si="23"/>
        <v/>
      </c>
      <c r="C408" s="27" t="str">
        <f t="shared" si="23"/>
        <v/>
      </c>
      <c r="D408" s="27" t="str">
        <f t="shared" si="23"/>
        <v/>
      </c>
      <c r="E408" s="27" t="str">
        <f t="shared" si="23"/>
        <v/>
      </c>
      <c r="F408" s="27" t="str">
        <f t="shared" si="23"/>
        <v/>
      </c>
      <c r="G408" s="27" t="str">
        <f t="shared" si="23"/>
        <v/>
      </c>
      <c r="H408" s="27" t="str">
        <f t="shared" si="23"/>
        <v/>
      </c>
    </row>
    <row r="409" spans="1:8" hidden="1" outlineLevel="1">
      <c r="A409" t="s">
        <v>144</v>
      </c>
      <c r="B409" s="27" t="str">
        <f t="shared" si="23"/>
        <v/>
      </c>
      <c r="C409" s="27" t="str">
        <f t="shared" si="23"/>
        <v/>
      </c>
      <c r="D409" s="27" t="str">
        <f t="shared" si="23"/>
        <v/>
      </c>
      <c r="E409" s="27" t="str">
        <f t="shared" si="23"/>
        <v/>
      </c>
      <c r="F409" s="27" t="str">
        <f t="shared" si="23"/>
        <v/>
      </c>
      <c r="G409" s="27" t="str">
        <f t="shared" si="23"/>
        <v/>
      </c>
      <c r="H409" s="27" t="str">
        <f t="shared" si="23"/>
        <v/>
      </c>
    </row>
    <row r="410" spans="1:8" hidden="1" outlineLevel="1">
      <c r="A410" t="s">
        <v>145</v>
      </c>
      <c r="B410" s="27" t="str">
        <f t="shared" si="23"/>
        <v/>
      </c>
      <c r="C410" s="27" t="str">
        <f t="shared" si="23"/>
        <v/>
      </c>
      <c r="D410" s="27" t="str">
        <f t="shared" si="23"/>
        <v/>
      </c>
      <c r="E410" s="27" t="str">
        <f t="shared" si="23"/>
        <v/>
      </c>
      <c r="F410" s="27" t="str">
        <f t="shared" si="23"/>
        <v/>
      </c>
      <c r="G410" s="27" t="str">
        <f t="shared" si="23"/>
        <v/>
      </c>
      <c r="H410" s="27" t="str">
        <f t="shared" si="23"/>
        <v/>
      </c>
    </row>
    <row r="411" spans="1:8" hidden="1" outlineLevel="1">
      <c r="A411" t="s">
        <v>146</v>
      </c>
      <c r="B411" s="27" t="str">
        <f t="shared" ref="B411:H420" si="24">IF(SUM(B125,B268)=0,"",SUM(B125)/SUM(B125,B268))</f>
        <v/>
      </c>
      <c r="C411" s="27" t="str">
        <f t="shared" si="24"/>
        <v/>
      </c>
      <c r="D411" s="27" t="str">
        <f t="shared" si="24"/>
        <v/>
      </c>
      <c r="E411" s="27" t="str">
        <f t="shared" si="24"/>
        <v/>
      </c>
      <c r="F411" s="27" t="str">
        <f t="shared" si="24"/>
        <v/>
      </c>
      <c r="G411" s="27" t="str">
        <f t="shared" si="24"/>
        <v/>
      </c>
      <c r="H411" s="27" t="str">
        <f t="shared" si="24"/>
        <v/>
      </c>
    </row>
    <row r="412" spans="1:8" hidden="1" outlineLevel="1">
      <c r="A412" t="s">
        <v>147</v>
      </c>
      <c r="B412" s="27" t="str">
        <f t="shared" si="24"/>
        <v/>
      </c>
      <c r="C412" s="27" t="str">
        <f t="shared" si="24"/>
        <v/>
      </c>
      <c r="D412" s="27" t="str">
        <f t="shared" si="24"/>
        <v/>
      </c>
      <c r="E412" s="27" t="str">
        <f t="shared" si="24"/>
        <v/>
      </c>
      <c r="F412" s="27" t="str">
        <f t="shared" si="24"/>
        <v/>
      </c>
      <c r="G412" s="27" t="str">
        <f t="shared" si="24"/>
        <v/>
      </c>
      <c r="H412" s="27" t="str">
        <f t="shared" si="24"/>
        <v/>
      </c>
    </row>
    <row r="413" spans="1:8" hidden="1" outlineLevel="1">
      <c r="A413" t="s">
        <v>148</v>
      </c>
      <c r="B413" s="27" t="str">
        <f t="shared" si="24"/>
        <v/>
      </c>
      <c r="C413" s="27" t="str">
        <f t="shared" si="24"/>
        <v/>
      </c>
      <c r="D413" s="27" t="str">
        <f t="shared" si="24"/>
        <v/>
      </c>
      <c r="E413" s="27" t="str">
        <f t="shared" si="24"/>
        <v/>
      </c>
      <c r="F413" s="27" t="str">
        <f t="shared" si="24"/>
        <v/>
      </c>
      <c r="G413" s="27" t="str">
        <f t="shared" si="24"/>
        <v/>
      </c>
      <c r="H413" s="27" t="str">
        <f t="shared" si="24"/>
        <v/>
      </c>
    </row>
    <row r="414" spans="1:8" hidden="1" outlineLevel="1">
      <c r="A414" t="s">
        <v>149</v>
      </c>
      <c r="B414" s="27" t="str">
        <f t="shared" si="24"/>
        <v/>
      </c>
      <c r="C414" s="27" t="str">
        <f t="shared" si="24"/>
        <v/>
      </c>
      <c r="D414" s="27" t="str">
        <f t="shared" si="24"/>
        <v/>
      </c>
      <c r="E414" s="27" t="str">
        <f t="shared" si="24"/>
        <v/>
      </c>
      <c r="F414" s="27" t="str">
        <f t="shared" si="24"/>
        <v/>
      </c>
      <c r="G414" s="27" t="str">
        <f t="shared" si="24"/>
        <v/>
      </c>
      <c r="H414" s="27" t="str">
        <f t="shared" si="24"/>
        <v/>
      </c>
    </row>
    <row r="415" spans="1:8" hidden="1" outlineLevel="1">
      <c r="A415" t="s">
        <v>150</v>
      </c>
      <c r="B415" s="27" t="str">
        <f t="shared" si="24"/>
        <v/>
      </c>
      <c r="C415" s="27" t="str">
        <f t="shared" si="24"/>
        <v/>
      </c>
      <c r="D415" s="27" t="str">
        <f t="shared" si="24"/>
        <v/>
      </c>
      <c r="E415" s="27" t="str">
        <f t="shared" si="24"/>
        <v/>
      </c>
      <c r="F415" s="27" t="str">
        <f t="shared" si="24"/>
        <v/>
      </c>
      <c r="G415" s="27" t="str">
        <f t="shared" si="24"/>
        <v/>
      </c>
      <c r="H415" s="27" t="str">
        <f t="shared" si="24"/>
        <v/>
      </c>
    </row>
    <row r="416" spans="1:8" hidden="1" outlineLevel="1">
      <c r="A416" t="s">
        <v>151</v>
      </c>
      <c r="B416" s="27" t="str">
        <f t="shared" si="24"/>
        <v/>
      </c>
      <c r="C416" s="27" t="str">
        <f t="shared" si="24"/>
        <v/>
      </c>
      <c r="D416" s="27" t="str">
        <f t="shared" si="24"/>
        <v/>
      </c>
      <c r="E416" s="27" t="str">
        <f t="shared" si="24"/>
        <v/>
      </c>
      <c r="F416" s="27" t="str">
        <f t="shared" si="24"/>
        <v/>
      </c>
      <c r="G416" s="27" t="str">
        <f t="shared" si="24"/>
        <v/>
      </c>
      <c r="H416" s="27" t="str">
        <f t="shared" si="24"/>
        <v/>
      </c>
    </row>
    <row r="417" spans="1:8" hidden="1" outlineLevel="1">
      <c r="A417" t="s">
        <v>152</v>
      </c>
      <c r="B417" s="27" t="str">
        <f t="shared" si="24"/>
        <v/>
      </c>
      <c r="C417" s="27" t="str">
        <f t="shared" si="24"/>
        <v/>
      </c>
      <c r="D417" s="27" t="str">
        <f t="shared" si="24"/>
        <v/>
      </c>
      <c r="E417" s="27" t="str">
        <f t="shared" si="24"/>
        <v/>
      </c>
      <c r="F417" s="27" t="str">
        <f t="shared" si="24"/>
        <v/>
      </c>
      <c r="G417" s="27" t="str">
        <f t="shared" si="24"/>
        <v/>
      </c>
      <c r="H417" s="27" t="str">
        <f t="shared" si="24"/>
        <v/>
      </c>
    </row>
    <row r="418" spans="1:8" hidden="1" outlineLevel="1">
      <c r="A418" t="s">
        <v>153</v>
      </c>
      <c r="B418" s="27" t="str">
        <f t="shared" si="24"/>
        <v/>
      </c>
      <c r="C418" s="27" t="str">
        <f t="shared" si="24"/>
        <v/>
      </c>
      <c r="D418" s="27" t="str">
        <f t="shared" si="24"/>
        <v/>
      </c>
      <c r="E418" s="27" t="str">
        <f t="shared" si="24"/>
        <v/>
      </c>
      <c r="F418" s="27" t="str">
        <f t="shared" si="24"/>
        <v/>
      </c>
      <c r="G418" s="27" t="str">
        <f t="shared" si="24"/>
        <v/>
      </c>
      <c r="H418" s="27" t="str">
        <f t="shared" si="24"/>
        <v/>
      </c>
    </row>
    <row r="419" spans="1:8" hidden="1" outlineLevel="1">
      <c r="A419" t="s">
        <v>154</v>
      </c>
      <c r="B419" s="27" t="str">
        <f t="shared" si="24"/>
        <v/>
      </c>
      <c r="C419" s="27" t="str">
        <f t="shared" si="24"/>
        <v/>
      </c>
      <c r="D419" s="27" t="str">
        <f t="shared" si="24"/>
        <v/>
      </c>
      <c r="E419" s="27" t="str">
        <f t="shared" si="24"/>
        <v/>
      </c>
      <c r="F419" s="27" t="str">
        <f t="shared" si="24"/>
        <v/>
      </c>
      <c r="G419" s="27" t="str">
        <f t="shared" si="24"/>
        <v/>
      </c>
      <c r="H419" s="27" t="str">
        <f t="shared" si="24"/>
        <v/>
      </c>
    </row>
    <row r="420" spans="1:8" hidden="1" outlineLevel="1">
      <c r="A420" t="s">
        <v>155</v>
      </c>
      <c r="B420" s="27" t="str">
        <f t="shared" si="24"/>
        <v/>
      </c>
      <c r="C420" s="27" t="str">
        <f t="shared" si="24"/>
        <v/>
      </c>
      <c r="D420" s="27" t="str">
        <f t="shared" si="24"/>
        <v/>
      </c>
      <c r="E420" s="27" t="str">
        <f t="shared" si="24"/>
        <v/>
      </c>
      <c r="F420" s="27" t="str">
        <f t="shared" si="24"/>
        <v/>
      </c>
      <c r="G420" s="27" t="str">
        <f t="shared" si="24"/>
        <v/>
      </c>
      <c r="H420" s="27" t="str">
        <f t="shared" si="24"/>
        <v/>
      </c>
    </row>
    <row r="421" spans="1:8" hidden="1" outlineLevel="1">
      <c r="A421" t="s">
        <v>156</v>
      </c>
      <c r="B421" s="27" t="str">
        <f t="shared" ref="B421:H429" si="25">IF(SUM(B135,B278)=0,"",SUM(B135)/SUM(B135,B278))</f>
        <v/>
      </c>
      <c r="C421" s="27" t="str">
        <f t="shared" si="25"/>
        <v/>
      </c>
      <c r="D421" s="27" t="str">
        <f t="shared" si="25"/>
        <v/>
      </c>
      <c r="E421" s="27" t="str">
        <f t="shared" si="25"/>
        <v/>
      </c>
      <c r="F421" s="27" t="str">
        <f t="shared" si="25"/>
        <v/>
      </c>
      <c r="G421" s="27" t="str">
        <f t="shared" si="25"/>
        <v/>
      </c>
      <c r="H421" s="27" t="str">
        <f t="shared" si="25"/>
        <v/>
      </c>
    </row>
    <row r="422" spans="1:8" hidden="1" outlineLevel="1">
      <c r="A422" t="s">
        <v>157</v>
      </c>
      <c r="B422" s="27" t="str">
        <f t="shared" si="25"/>
        <v/>
      </c>
      <c r="C422" s="27" t="str">
        <f t="shared" si="25"/>
        <v/>
      </c>
      <c r="D422" s="27" t="str">
        <f t="shared" si="25"/>
        <v/>
      </c>
      <c r="E422" s="27" t="str">
        <f t="shared" si="25"/>
        <v/>
      </c>
      <c r="F422" s="27" t="str">
        <f t="shared" si="25"/>
        <v/>
      </c>
      <c r="G422" s="27" t="str">
        <f t="shared" si="25"/>
        <v/>
      </c>
      <c r="H422" s="27" t="str">
        <f t="shared" si="25"/>
        <v/>
      </c>
    </row>
    <row r="423" spans="1:8" hidden="1" outlineLevel="1">
      <c r="A423" t="s">
        <v>158</v>
      </c>
      <c r="B423" s="27" t="str">
        <f t="shared" si="25"/>
        <v/>
      </c>
      <c r="C423" s="27" t="str">
        <f t="shared" si="25"/>
        <v/>
      </c>
      <c r="D423" s="27" t="str">
        <f t="shared" si="25"/>
        <v/>
      </c>
      <c r="E423" s="27" t="str">
        <f t="shared" si="25"/>
        <v/>
      </c>
      <c r="F423" s="27" t="str">
        <f t="shared" si="25"/>
        <v/>
      </c>
      <c r="G423" s="27" t="str">
        <f t="shared" si="25"/>
        <v/>
      </c>
      <c r="H423" s="27" t="str">
        <f t="shared" si="25"/>
        <v/>
      </c>
    </row>
    <row r="424" spans="1:8" hidden="1" outlineLevel="1">
      <c r="A424" t="s">
        <v>159</v>
      </c>
      <c r="B424" s="27" t="str">
        <f t="shared" si="25"/>
        <v/>
      </c>
      <c r="C424" s="27" t="str">
        <f t="shared" si="25"/>
        <v/>
      </c>
      <c r="D424" s="27" t="str">
        <f t="shared" si="25"/>
        <v/>
      </c>
      <c r="E424" s="27" t="str">
        <f t="shared" si="25"/>
        <v/>
      </c>
      <c r="F424" s="27" t="str">
        <f t="shared" si="25"/>
        <v/>
      </c>
      <c r="G424" s="27" t="str">
        <f t="shared" si="25"/>
        <v/>
      </c>
      <c r="H424" s="27" t="str">
        <f t="shared" si="25"/>
        <v/>
      </c>
    </row>
    <row r="425" spans="1:8" hidden="1" outlineLevel="1">
      <c r="A425" t="s">
        <v>160</v>
      </c>
      <c r="B425" s="27" t="str">
        <f t="shared" si="25"/>
        <v/>
      </c>
      <c r="C425" s="27" t="str">
        <f t="shared" si="25"/>
        <v/>
      </c>
      <c r="D425" s="27" t="str">
        <f t="shared" si="25"/>
        <v/>
      </c>
      <c r="E425" s="27" t="str">
        <f t="shared" si="25"/>
        <v/>
      </c>
      <c r="F425" s="27" t="str">
        <f t="shared" si="25"/>
        <v/>
      </c>
      <c r="G425" s="27" t="str">
        <f t="shared" si="25"/>
        <v/>
      </c>
      <c r="H425" s="27" t="str">
        <f t="shared" si="25"/>
        <v/>
      </c>
    </row>
    <row r="426" spans="1:8" hidden="1" outlineLevel="1">
      <c r="A426" t="s">
        <v>161</v>
      </c>
      <c r="B426" s="27" t="str">
        <f t="shared" si="25"/>
        <v/>
      </c>
      <c r="C426" s="27" t="str">
        <f t="shared" si="25"/>
        <v/>
      </c>
      <c r="D426" s="27" t="str">
        <f t="shared" si="25"/>
        <v/>
      </c>
      <c r="E426" s="27" t="str">
        <f t="shared" si="25"/>
        <v/>
      </c>
      <c r="F426" s="27" t="str">
        <f t="shared" si="25"/>
        <v/>
      </c>
      <c r="G426" s="27" t="str">
        <f t="shared" si="25"/>
        <v/>
      </c>
      <c r="H426" s="27" t="str">
        <f t="shared" si="25"/>
        <v/>
      </c>
    </row>
    <row r="427" spans="1:8" hidden="1" outlineLevel="1">
      <c r="A427" t="s">
        <v>162</v>
      </c>
      <c r="B427" s="27" t="str">
        <f t="shared" si="25"/>
        <v/>
      </c>
      <c r="C427" s="27" t="str">
        <f t="shared" si="25"/>
        <v/>
      </c>
      <c r="D427" s="27" t="str">
        <f t="shared" si="25"/>
        <v/>
      </c>
      <c r="E427" s="27" t="str">
        <f t="shared" si="25"/>
        <v/>
      </c>
      <c r="F427" s="27" t="str">
        <f t="shared" si="25"/>
        <v/>
      </c>
      <c r="G427" s="27" t="str">
        <f t="shared" si="25"/>
        <v/>
      </c>
      <c r="H427" s="27" t="str">
        <f t="shared" si="25"/>
        <v/>
      </c>
    </row>
    <row r="428" spans="1:8" hidden="1" outlineLevel="1">
      <c r="A428" t="s">
        <v>163</v>
      </c>
      <c r="B428" s="27" t="str">
        <f t="shared" si="25"/>
        <v/>
      </c>
      <c r="C428" s="27" t="str">
        <f t="shared" si="25"/>
        <v/>
      </c>
      <c r="D428" s="27" t="str">
        <f t="shared" si="25"/>
        <v/>
      </c>
      <c r="E428" s="27" t="str">
        <f t="shared" si="25"/>
        <v/>
      </c>
      <c r="F428" s="27" t="str">
        <f t="shared" si="25"/>
        <v/>
      </c>
      <c r="G428" s="27" t="str">
        <f t="shared" si="25"/>
        <v/>
      </c>
      <c r="H428" s="27" t="str">
        <f t="shared" si="25"/>
        <v/>
      </c>
    </row>
    <row r="429" spans="1:8" collapsed="1">
      <c r="A429" s="32" t="s">
        <v>15</v>
      </c>
      <c r="B429" s="34">
        <f t="shared" si="25"/>
        <v>0.99313414208334805</v>
      </c>
      <c r="C429" s="34">
        <f t="shared" si="25"/>
        <v>0.9932649582228309</v>
      </c>
      <c r="D429" s="34">
        <f t="shared" si="25"/>
        <v>0.96980639309504801</v>
      </c>
      <c r="E429" s="34">
        <f t="shared" si="25"/>
        <v>0.94206890021029877</v>
      </c>
      <c r="F429" s="34">
        <f t="shared" si="25"/>
        <v>0.99293078445196215</v>
      </c>
      <c r="G429" s="34">
        <f t="shared" si="25"/>
        <v>0.99601087481261275</v>
      </c>
      <c r="H429" s="34">
        <f t="shared" si="25"/>
        <v>0.98091909834833335</v>
      </c>
    </row>
    <row r="432" spans="1:8">
      <c r="A432" s="32" t="s">
        <v>260</v>
      </c>
    </row>
    <row r="433" spans="1:8">
      <c r="A433" s="32" t="s">
        <v>8</v>
      </c>
      <c r="B433" s="32" t="s">
        <v>9</v>
      </c>
      <c r="C433" s="32" t="s">
        <v>10</v>
      </c>
      <c r="D433" s="32" t="s">
        <v>11</v>
      </c>
      <c r="E433" s="32" t="s">
        <v>12</v>
      </c>
      <c r="F433" s="32" t="s">
        <v>13</v>
      </c>
      <c r="G433" s="32" t="s">
        <v>14</v>
      </c>
      <c r="H433" s="32" t="s">
        <v>15</v>
      </c>
    </row>
    <row r="434" spans="1:8">
      <c r="A434" t="s">
        <v>17</v>
      </c>
      <c r="B434" s="27">
        <f t="shared" ref="B434:H443" si="26">IF(SUM(B5,B148)=0,"",SUM(B148)/SUM(B5,B148))</f>
        <v>3.8423093264259339E-3</v>
      </c>
      <c r="C434" s="27">
        <f t="shared" si="26"/>
        <v>4.2981741668363539E-3</v>
      </c>
      <c r="D434" s="27">
        <f t="shared" si="26"/>
        <v>4.3958627593122645E-3</v>
      </c>
      <c r="E434" s="27">
        <f t="shared" si="26"/>
        <v>5.7460599282118672E-3</v>
      </c>
      <c r="F434" s="27">
        <f t="shared" si="26"/>
        <v>5.0566970382435027E-3</v>
      </c>
      <c r="G434" s="27" t="str">
        <f t="shared" si="26"/>
        <v/>
      </c>
      <c r="H434" s="27">
        <f t="shared" si="26"/>
        <v>4.7069878994224958E-3</v>
      </c>
    </row>
    <row r="435" spans="1:8">
      <c r="A435" t="s">
        <v>19</v>
      </c>
      <c r="B435" s="27">
        <f t="shared" si="26"/>
        <v>5.1434931532517367E-3</v>
      </c>
      <c r="C435" s="27">
        <f t="shared" si="26"/>
        <v>5.364307833190753E-3</v>
      </c>
      <c r="D435" s="27">
        <f t="shared" si="26"/>
        <v>6.4371435754263856E-3</v>
      </c>
      <c r="E435" s="27">
        <f t="shared" si="26"/>
        <v>9.8286599019093875E-3</v>
      </c>
      <c r="F435" s="27">
        <f t="shared" si="26"/>
        <v>1.1858555757899061E-2</v>
      </c>
      <c r="G435" s="27" t="str">
        <f t="shared" si="26"/>
        <v/>
      </c>
      <c r="H435" s="27">
        <f t="shared" si="26"/>
        <v>7.6210069995584981E-3</v>
      </c>
    </row>
    <row r="436" spans="1:8">
      <c r="A436" t="s">
        <v>21</v>
      </c>
      <c r="B436" s="27">
        <f t="shared" si="26"/>
        <v>1.6820378875842916E-2</v>
      </c>
      <c r="C436" s="27">
        <f t="shared" si="26"/>
        <v>2.8206446113151727E-2</v>
      </c>
      <c r="D436" s="27">
        <f t="shared" si="26"/>
        <v>3.6440207575263658E-2</v>
      </c>
      <c r="E436" s="27">
        <f t="shared" si="26"/>
        <v>0.10466552593477578</v>
      </c>
      <c r="F436" s="27">
        <f t="shared" si="26"/>
        <v>2.2348736062878321E-3</v>
      </c>
      <c r="G436" s="27" t="str">
        <f t="shared" si="26"/>
        <v/>
      </c>
      <c r="H436" s="27">
        <f t="shared" si="26"/>
        <v>4.2117554099294144E-2</v>
      </c>
    </row>
    <row r="437" spans="1:8">
      <c r="A437" t="s">
        <v>23</v>
      </c>
      <c r="B437" s="27">
        <f t="shared" si="26"/>
        <v>3.688599764311541E-3</v>
      </c>
      <c r="C437" s="27">
        <f t="shared" si="26"/>
        <v>2.8339335494396785E-3</v>
      </c>
      <c r="D437" s="27">
        <f t="shared" si="26"/>
        <v>3.9149493266178538E-2</v>
      </c>
      <c r="E437" s="27">
        <f t="shared" si="26"/>
        <v>0.11130603551160266</v>
      </c>
      <c r="F437" s="27">
        <f t="shared" si="26"/>
        <v>2.1740373125051608E-3</v>
      </c>
      <c r="G437" s="27" t="str">
        <f t="shared" si="26"/>
        <v/>
      </c>
      <c r="H437" s="27">
        <f t="shared" si="26"/>
        <v>2.6780131039921412E-2</v>
      </c>
    </row>
    <row r="438" spans="1:8">
      <c r="A438" t="s">
        <v>25</v>
      </c>
      <c r="B438" s="27">
        <f t="shared" si="26"/>
        <v>1.4035980421093707E-3</v>
      </c>
      <c r="C438" s="27">
        <f t="shared" si="26"/>
        <v>7.5105865232401336E-4</v>
      </c>
      <c r="D438" s="27" t="str">
        <f t="shared" si="26"/>
        <v/>
      </c>
      <c r="E438" s="27" t="str">
        <f t="shared" si="26"/>
        <v/>
      </c>
      <c r="F438" s="27" t="str">
        <f t="shared" si="26"/>
        <v/>
      </c>
      <c r="G438" s="27" t="str">
        <f t="shared" si="26"/>
        <v/>
      </c>
      <c r="H438" s="27">
        <f t="shared" si="26"/>
        <v>1.0371630238534965E-3</v>
      </c>
    </row>
    <row r="439" spans="1:8">
      <c r="A439" t="s">
        <v>27</v>
      </c>
      <c r="B439" s="27">
        <f t="shared" si="26"/>
        <v>4.7398513041918972E-3</v>
      </c>
      <c r="C439" s="27">
        <f t="shared" si="26"/>
        <v>4.7974842093277152E-3</v>
      </c>
      <c r="D439" s="27">
        <f t="shared" si="26"/>
        <v>4.8258227753104422E-3</v>
      </c>
      <c r="E439" s="27" t="str">
        <f t="shared" si="26"/>
        <v/>
      </c>
      <c r="F439" s="27">
        <f t="shared" si="26"/>
        <v>5.2127116235718696E-3</v>
      </c>
      <c r="G439" s="27" t="str">
        <f t="shared" si="26"/>
        <v/>
      </c>
      <c r="H439" s="27">
        <f t="shared" si="26"/>
        <v>4.8785292375886592E-3</v>
      </c>
    </row>
    <row r="440" spans="1:8">
      <c r="A440" t="s">
        <v>29</v>
      </c>
      <c r="B440" s="27">
        <f t="shared" si="26"/>
        <v>5.5080701245792231E-3</v>
      </c>
      <c r="C440" s="27">
        <f t="shared" si="26"/>
        <v>7.0378596206024111E-3</v>
      </c>
      <c r="D440" s="27">
        <f t="shared" si="26"/>
        <v>3.9932342768298273E-3</v>
      </c>
      <c r="E440" s="27">
        <f t="shared" si="26"/>
        <v>4.6014494100848902E-3</v>
      </c>
      <c r="F440" s="27">
        <f t="shared" si="26"/>
        <v>5.8108110066324402E-3</v>
      </c>
      <c r="G440" s="27" t="str">
        <f t="shared" si="26"/>
        <v/>
      </c>
      <c r="H440" s="27">
        <f t="shared" si="26"/>
        <v>5.4439316782709055E-3</v>
      </c>
    </row>
    <row r="441" spans="1:8">
      <c r="A441" t="s">
        <v>31</v>
      </c>
      <c r="B441" s="27">
        <f t="shared" si="26"/>
        <v>1.7889185986723136E-2</v>
      </c>
      <c r="C441" s="27">
        <f t="shared" si="26"/>
        <v>1.0474699989123475E-2</v>
      </c>
      <c r="D441" s="27">
        <f t="shared" si="26"/>
        <v>8.2735382558864583E-3</v>
      </c>
      <c r="E441" s="27">
        <f t="shared" si="26"/>
        <v>1.0152657790841351E-2</v>
      </c>
      <c r="F441" s="27">
        <f t="shared" si="26"/>
        <v>1.4999095989592323E-2</v>
      </c>
      <c r="G441" s="27" t="str">
        <f t="shared" si="26"/>
        <v/>
      </c>
      <c r="H441" s="27">
        <f t="shared" si="26"/>
        <v>1.3362698284546979E-2</v>
      </c>
    </row>
    <row r="442" spans="1:8">
      <c r="A442" t="s">
        <v>33</v>
      </c>
      <c r="B442" s="27">
        <f t="shared" si="26"/>
        <v>1.9654620760443777E-3</v>
      </c>
      <c r="C442" s="27">
        <f t="shared" si="26"/>
        <v>1.8808322917827367E-3</v>
      </c>
      <c r="D442" s="27" t="str">
        <f t="shared" si="26"/>
        <v/>
      </c>
      <c r="E442" s="27">
        <f t="shared" si="26"/>
        <v>0.13452661486744508</v>
      </c>
      <c r="F442" s="27">
        <f t="shared" si="26"/>
        <v>2.0812695309272481E-3</v>
      </c>
      <c r="G442" s="27" t="str">
        <f t="shared" si="26"/>
        <v/>
      </c>
      <c r="H442" s="27">
        <f t="shared" si="26"/>
        <v>2.5704106967934473E-2</v>
      </c>
    </row>
    <row r="443" spans="1:8">
      <c r="A443" t="s">
        <v>35</v>
      </c>
      <c r="B443" s="27" t="str">
        <f t="shared" si="26"/>
        <v/>
      </c>
      <c r="C443" s="27" t="str">
        <f t="shared" si="26"/>
        <v/>
      </c>
      <c r="D443" s="27">
        <f t="shared" si="26"/>
        <v>5.3250832659189132E-2</v>
      </c>
      <c r="E443" s="27">
        <f t="shared" si="26"/>
        <v>0.10571695324048862</v>
      </c>
      <c r="F443" s="27">
        <f t="shared" si="26"/>
        <v>3.1402916367431963E-3</v>
      </c>
      <c r="G443" s="27" t="str">
        <f t="shared" si="26"/>
        <v/>
      </c>
      <c r="H443" s="27">
        <f t="shared" si="26"/>
        <v>5.3258606853502859E-2</v>
      </c>
    </row>
    <row r="444" spans="1:8">
      <c r="A444" t="s">
        <v>36</v>
      </c>
      <c r="B444" s="27">
        <f t="shared" ref="B444:H453" si="27">IF(SUM(B15,B158)=0,"",SUM(B158)/SUM(B15,B158))</f>
        <v>3.9010526988046703E-3</v>
      </c>
      <c r="C444" s="27">
        <f t="shared" si="27"/>
        <v>5.6144369110186117E-3</v>
      </c>
      <c r="D444" s="27" t="str">
        <f t="shared" si="27"/>
        <v/>
      </c>
      <c r="E444" s="27">
        <f t="shared" si="27"/>
        <v>5.9793139542414445E-3</v>
      </c>
      <c r="F444" s="27">
        <f t="shared" si="27"/>
        <v>4.560898277072796E-3</v>
      </c>
      <c r="G444" s="27" t="str">
        <f t="shared" si="27"/>
        <v/>
      </c>
      <c r="H444" s="27">
        <f t="shared" si="27"/>
        <v>4.9599369854159674E-3</v>
      </c>
    </row>
    <row r="445" spans="1:8">
      <c r="A445" t="s">
        <v>37</v>
      </c>
      <c r="B445" s="27">
        <f t="shared" si="27"/>
        <v>4.2791270580801516E-3</v>
      </c>
      <c r="C445" s="27">
        <f t="shared" si="27"/>
        <v>4.5952258181928482E-3</v>
      </c>
      <c r="D445" s="27">
        <f t="shared" si="27"/>
        <v>6.5406010490695211E-3</v>
      </c>
      <c r="E445" s="27">
        <f t="shared" si="27"/>
        <v>7.2586495820816223E-3</v>
      </c>
      <c r="F445" s="27">
        <f t="shared" si="27"/>
        <v>1.1894048671304031E-2</v>
      </c>
      <c r="G445" s="27" t="str">
        <f t="shared" si="27"/>
        <v/>
      </c>
      <c r="H445" s="27">
        <f t="shared" si="27"/>
        <v>7.4492582844773352E-3</v>
      </c>
    </row>
    <row r="446" spans="1:8">
      <c r="A446" t="s">
        <v>38</v>
      </c>
      <c r="B446" s="27">
        <f t="shared" si="27"/>
        <v>9.8979442014174527E-3</v>
      </c>
      <c r="C446" s="27">
        <f t="shared" si="27"/>
        <v>1.4333083398572644E-2</v>
      </c>
      <c r="D446" s="27">
        <f t="shared" si="27"/>
        <v>5.7154446666334575E-2</v>
      </c>
      <c r="E446" s="27">
        <f t="shared" si="27"/>
        <v>0.14215563118105198</v>
      </c>
      <c r="F446" s="27">
        <f t="shared" si="27"/>
        <v>7.0558388752004115E-4</v>
      </c>
      <c r="G446" s="27" t="str">
        <f t="shared" si="27"/>
        <v/>
      </c>
      <c r="H446" s="27">
        <f t="shared" si="27"/>
        <v>3.8110902977608482E-2</v>
      </c>
    </row>
    <row r="447" spans="1:8">
      <c r="A447" t="s">
        <v>39</v>
      </c>
      <c r="B447" s="27">
        <f t="shared" si="27"/>
        <v>1.0057093482277472E-3</v>
      </c>
      <c r="C447" s="27">
        <f t="shared" si="27"/>
        <v>1.0261268084613355E-3</v>
      </c>
      <c r="D447" s="27">
        <f t="shared" si="27"/>
        <v>4.2870551008927275E-2</v>
      </c>
      <c r="E447" s="27">
        <f t="shared" si="27"/>
        <v>0.12538750112319166</v>
      </c>
      <c r="F447" s="27">
        <f t="shared" si="27"/>
        <v>1.0402681580140658E-3</v>
      </c>
      <c r="G447" s="27" t="str">
        <f t="shared" si="27"/>
        <v/>
      </c>
      <c r="H447" s="27">
        <f t="shared" si="27"/>
        <v>2.5264571548811132E-2</v>
      </c>
    </row>
    <row r="448" spans="1:8">
      <c r="A448" t="s">
        <v>40</v>
      </c>
      <c r="B448" s="27" t="str">
        <f t="shared" si="27"/>
        <v/>
      </c>
      <c r="C448" s="27" t="str">
        <f t="shared" si="27"/>
        <v/>
      </c>
      <c r="D448" s="27" t="str">
        <f t="shared" si="27"/>
        <v/>
      </c>
      <c r="E448" s="27" t="str">
        <f t="shared" si="27"/>
        <v/>
      </c>
      <c r="F448" s="27" t="str">
        <f t="shared" si="27"/>
        <v/>
      </c>
      <c r="G448" s="27" t="str">
        <f t="shared" si="27"/>
        <v/>
      </c>
      <c r="H448" s="27" t="str">
        <f t="shared" si="27"/>
        <v/>
      </c>
    </row>
    <row r="449" spans="1:8">
      <c r="A449" t="s">
        <v>41</v>
      </c>
      <c r="B449" s="27">
        <f t="shared" si="27"/>
        <v>7.2283060464780073E-4</v>
      </c>
      <c r="C449" s="27">
        <f t="shared" si="27"/>
        <v>4.351700663539748E-4</v>
      </c>
      <c r="D449" s="27">
        <f t="shared" si="27"/>
        <v>3.319769391068834E-4</v>
      </c>
      <c r="E449" s="27">
        <f t="shared" si="27"/>
        <v>4.9396300899775701E-4</v>
      </c>
      <c r="F449" s="27">
        <f t="shared" si="27"/>
        <v>5.9217676547114809E-4</v>
      </c>
      <c r="G449" s="27" t="str">
        <f t="shared" si="27"/>
        <v/>
      </c>
      <c r="H449" s="27">
        <f t="shared" si="27"/>
        <v>5.1887621740947707E-4</v>
      </c>
    </row>
    <row r="450" spans="1:8">
      <c r="A450" t="s">
        <v>42</v>
      </c>
      <c r="B450" s="27">
        <f t="shared" si="27"/>
        <v>6.0884662891234952E-4</v>
      </c>
      <c r="C450" s="27">
        <f t="shared" si="27"/>
        <v>5.0133263845419604E-4</v>
      </c>
      <c r="D450" s="27">
        <f t="shared" si="27"/>
        <v>6.5912862269903137E-4</v>
      </c>
      <c r="E450" s="27">
        <f t="shared" si="27"/>
        <v>7.3162800780403217E-4</v>
      </c>
      <c r="F450" s="27">
        <f t="shared" si="27"/>
        <v>7.0483635210267788E-4</v>
      </c>
      <c r="G450" s="27" t="str">
        <f t="shared" si="27"/>
        <v/>
      </c>
      <c r="H450" s="27">
        <f t="shared" si="27"/>
        <v>6.377547155977534E-4</v>
      </c>
    </row>
    <row r="451" spans="1:8">
      <c r="A451" t="s">
        <v>43</v>
      </c>
      <c r="B451" s="27">
        <f t="shared" si="27"/>
        <v>8.7826008413616316E-4</v>
      </c>
      <c r="C451" s="27">
        <f t="shared" si="27"/>
        <v>1.5604177615000097E-3</v>
      </c>
      <c r="D451" s="27">
        <f t="shared" si="27"/>
        <v>1.5287102360458274E-3</v>
      </c>
      <c r="E451" s="27">
        <f t="shared" si="27"/>
        <v>1.5657938631669353E-3</v>
      </c>
      <c r="F451" s="27">
        <f t="shared" si="27"/>
        <v>1.7043158003790938E-3</v>
      </c>
      <c r="G451" s="27" t="str">
        <f t="shared" si="27"/>
        <v/>
      </c>
      <c r="H451" s="27">
        <f t="shared" si="27"/>
        <v>1.4716289006434363E-3</v>
      </c>
    </row>
    <row r="452" spans="1:8">
      <c r="A452" t="s">
        <v>44</v>
      </c>
      <c r="B452" s="27">
        <f t="shared" si="27"/>
        <v>2.7102873544821104E-3</v>
      </c>
      <c r="C452" s="27">
        <f t="shared" si="27"/>
        <v>3.5365847851861021E-3</v>
      </c>
      <c r="D452" s="27">
        <f t="shared" si="27"/>
        <v>0.11062465781452176</v>
      </c>
      <c r="E452" s="27" t="str">
        <f t="shared" si="27"/>
        <v/>
      </c>
      <c r="F452" s="27">
        <f t="shared" si="27"/>
        <v>1.9240233695102318E-3</v>
      </c>
      <c r="G452" s="27" t="str">
        <f t="shared" si="27"/>
        <v/>
      </c>
      <c r="H452" s="27">
        <f t="shared" si="27"/>
        <v>2.4649946971832738E-2</v>
      </c>
    </row>
    <row r="453" spans="1:8">
      <c r="A453" t="s">
        <v>45</v>
      </c>
      <c r="B453" s="27">
        <f t="shared" si="27"/>
        <v>1.2267080007036929E-3</v>
      </c>
      <c r="C453" s="27">
        <f t="shared" si="27"/>
        <v>5.9653994582143375E-4</v>
      </c>
      <c r="D453" s="27">
        <f t="shared" si="27"/>
        <v>4.2822508807703096E-3</v>
      </c>
      <c r="E453" s="27" t="str">
        <f t="shared" si="27"/>
        <v/>
      </c>
      <c r="F453" s="27" t="str">
        <f t="shared" si="27"/>
        <v/>
      </c>
      <c r="G453" s="27" t="str">
        <f t="shared" si="27"/>
        <v/>
      </c>
      <c r="H453" s="27">
        <f t="shared" si="27"/>
        <v>1.4178119336339947E-3</v>
      </c>
    </row>
    <row r="454" spans="1:8">
      <c r="A454" t="s">
        <v>46</v>
      </c>
      <c r="B454" s="27">
        <f t="shared" ref="B454:H463" si="28">IF(SUM(B25,B168)=0,"",SUM(B168)/SUM(B25,B168))</f>
        <v>5.9833997945743468E-3</v>
      </c>
      <c r="C454" s="27">
        <f t="shared" si="28"/>
        <v>5.9714936434745276E-3</v>
      </c>
      <c r="D454" s="27">
        <f t="shared" si="28"/>
        <v>5.925352635652326E-3</v>
      </c>
      <c r="E454" s="27">
        <f t="shared" si="28"/>
        <v>7.3109594763960447E-3</v>
      </c>
      <c r="F454" s="27">
        <f t="shared" si="28"/>
        <v>4.1545905485602013E-3</v>
      </c>
      <c r="G454" s="27" t="str">
        <f t="shared" si="28"/>
        <v/>
      </c>
      <c r="H454" s="27">
        <f t="shared" si="28"/>
        <v>5.7208902090273885E-3</v>
      </c>
    </row>
    <row r="455" spans="1:8">
      <c r="A455" t="s">
        <v>47</v>
      </c>
      <c r="B455" s="27">
        <f t="shared" si="28"/>
        <v>1.0218858007683301E-2</v>
      </c>
      <c r="C455" s="27">
        <f t="shared" si="28"/>
        <v>1.4098854977384782E-2</v>
      </c>
      <c r="D455" s="27">
        <f t="shared" si="28"/>
        <v>1.3596182669072889E-2</v>
      </c>
      <c r="E455" s="27">
        <f t="shared" si="28"/>
        <v>8.3340849643726879E-3</v>
      </c>
      <c r="F455" s="27">
        <f t="shared" si="28"/>
        <v>8.7102957247054309E-3</v>
      </c>
      <c r="G455" s="27" t="str">
        <f t="shared" si="28"/>
        <v/>
      </c>
      <c r="H455" s="27">
        <f t="shared" si="28"/>
        <v>1.0903464435624463E-2</v>
      </c>
    </row>
    <row r="456" spans="1:8">
      <c r="A456" t="s">
        <v>48</v>
      </c>
      <c r="B456" s="27">
        <f t="shared" si="28"/>
        <v>2.272662354885439E-2</v>
      </c>
      <c r="C456" s="27">
        <f t="shared" si="28"/>
        <v>2.131160008606283E-2</v>
      </c>
      <c r="D456" s="27">
        <f t="shared" si="28"/>
        <v>6.2307475753179749E-2</v>
      </c>
      <c r="E456" s="27" t="str">
        <f t="shared" si="28"/>
        <v/>
      </c>
      <c r="F456" s="27">
        <f t="shared" si="28"/>
        <v>2.1635088401801287E-2</v>
      </c>
      <c r="G456" s="27" t="str">
        <f t="shared" si="28"/>
        <v/>
      </c>
      <c r="H456" s="27">
        <f t="shared" si="28"/>
        <v>3.3285058414196281E-2</v>
      </c>
    </row>
    <row r="457" spans="1:8">
      <c r="A457" t="s">
        <v>49</v>
      </c>
      <c r="B457" s="27" t="str">
        <f t="shared" si="28"/>
        <v/>
      </c>
      <c r="C457" s="27">
        <f t="shared" si="28"/>
        <v>2.1384848332627682E-3</v>
      </c>
      <c r="D457" s="27">
        <f t="shared" si="28"/>
        <v>5.8938304751794235E-2</v>
      </c>
      <c r="E457" s="27">
        <f t="shared" si="28"/>
        <v>0.16389748946170779</v>
      </c>
      <c r="F457" s="27">
        <f t="shared" si="28"/>
        <v>3.3705202751631923E-3</v>
      </c>
      <c r="G457" s="27" t="str">
        <f t="shared" si="28"/>
        <v/>
      </c>
      <c r="H457" s="27">
        <f t="shared" si="28"/>
        <v>4.1172125452083486E-2</v>
      </c>
    </row>
    <row r="458" spans="1:8">
      <c r="A458" t="s">
        <v>50</v>
      </c>
      <c r="B458" s="27" t="str">
        <f t="shared" si="28"/>
        <v/>
      </c>
      <c r="C458" s="27" t="str">
        <f t="shared" si="28"/>
        <v/>
      </c>
      <c r="D458" s="27" t="str">
        <f t="shared" si="28"/>
        <v/>
      </c>
      <c r="E458" s="27">
        <f t="shared" si="28"/>
        <v>0.15656033225698451</v>
      </c>
      <c r="F458" s="27">
        <f t="shared" si="28"/>
        <v>4.2324564537101856E-3</v>
      </c>
      <c r="G458" s="27" t="str">
        <f t="shared" si="28"/>
        <v/>
      </c>
      <c r="H458" s="27">
        <f t="shared" si="28"/>
        <v>8.1626886276538621E-2</v>
      </c>
    </row>
    <row r="459" spans="1:8">
      <c r="A459" t="s">
        <v>51</v>
      </c>
      <c r="B459" s="27">
        <f t="shared" si="28"/>
        <v>3.7965490152899496E-3</v>
      </c>
      <c r="C459" s="27">
        <f t="shared" si="28"/>
        <v>5.0204333234401041E-3</v>
      </c>
      <c r="D459" s="27">
        <f t="shared" si="28"/>
        <v>6.7558356180983676E-3</v>
      </c>
      <c r="E459" s="27">
        <f t="shared" si="28"/>
        <v>6.2926296204516563E-3</v>
      </c>
      <c r="F459" s="27">
        <f t="shared" si="28"/>
        <v>7.2698492875518349E-3</v>
      </c>
      <c r="G459" s="27">
        <f t="shared" si="28"/>
        <v>3.9891251873872503E-3</v>
      </c>
      <c r="H459" s="27">
        <f t="shared" si="28"/>
        <v>5.150745747306033E-3</v>
      </c>
    </row>
    <row r="460" spans="1:8">
      <c r="A460" t="s">
        <v>52</v>
      </c>
      <c r="B460" s="27">
        <f t="shared" si="28"/>
        <v>1.0586742493732036E-2</v>
      </c>
      <c r="C460" s="27">
        <f t="shared" si="28"/>
        <v>9.7258929894131624E-3</v>
      </c>
      <c r="D460" s="27">
        <f t="shared" si="28"/>
        <v>8.7041661996671415E-3</v>
      </c>
      <c r="E460" s="27">
        <f t="shared" si="28"/>
        <v>1.1283857906397176E-2</v>
      </c>
      <c r="F460" s="27">
        <f t="shared" si="28"/>
        <v>1.8616219384165682E-2</v>
      </c>
      <c r="G460" s="27" t="str">
        <f t="shared" si="28"/>
        <v/>
      </c>
      <c r="H460" s="27">
        <f t="shared" si="28"/>
        <v>1.2620894755068744E-2</v>
      </c>
    </row>
    <row r="461" spans="1:8">
      <c r="A461" t="s">
        <v>53</v>
      </c>
      <c r="B461" s="27">
        <f t="shared" si="28"/>
        <v>1.6453872647699184E-2</v>
      </c>
      <c r="C461" s="27">
        <f t="shared" si="28"/>
        <v>1.8772728107735524E-2</v>
      </c>
      <c r="D461" s="27">
        <f t="shared" si="28"/>
        <v>7.0574754593713054E-2</v>
      </c>
      <c r="E461" s="27">
        <f t="shared" si="28"/>
        <v>0.18691581858453926</v>
      </c>
      <c r="F461" s="27">
        <f t="shared" si="28"/>
        <v>3.3970174769352487E-3</v>
      </c>
      <c r="G461" s="27" t="str">
        <f t="shared" si="28"/>
        <v/>
      </c>
      <c r="H461" s="27">
        <f t="shared" si="28"/>
        <v>5.3698716349939946E-2</v>
      </c>
    </row>
    <row r="462" spans="1:8">
      <c r="A462" t="s">
        <v>54</v>
      </c>
      <c r="B462" s="27">
        <f t="shared" si="28"/>
        <v>3.9767304991312627E-3</v>
      </c>
      <c r="C462" s="27">
        <f t="shared" si="28"/>
        <v>2.943075569117928E-3</v>
      </c>
      <c r="D462" s="27">
        <f t="shared" si="28"/>
        <v>5.5412977662443394E-2</v>
      </c>
      <c r="E462" s="27">
        <f t="shared" si="28"/>
        <v>0.17277387836732852</v>
      </c>
      <c r="F462" s="27">
        <f t="shared" si="28"/>
        <v>1.1431195675777193E-2</v>
      </c>
      <c r="G462" s="27" t="str">
        <f t="shared" si="28"/>
        <v/>
      </c>
      <c r="H462" s="27">
        <f t="shared" si="28"/>
        <v>2.8763747778630791E-2</v>
      </c>
    </row>
    <row r="463" spans="1:8">
      <c r="A463" t="s">
        <v>55</v>
      </c>
      <c r="B463" s="27">
        <f t="shared" si="28"/>
        <v>6.9253305817658928E-3</v>
      </c>
      <c r="C463" s="27" t="str">
        <f t="shared" si="28"/>
        <v/>
      </c>
      <c r="D463" s="27">
        <f t="shared" si="28"/>
        <v>6.6212993380951289E-3</v>
      </c>
      <c r="E463" s="27">
        <f t="shared" si="28"/>
        <v>8.4832177610248242E-3</v>
      </c>
      <c r="F463" s="27">
        <f t="shared" si="28"/>
        <v>6.5037794101990851E-3</v>
      </c>
      <c r="G463" s="27" t="str">
        <f t="shared" si="28"/>
        <v/>
      </c>
      <c r="H463" s="27">
        <f t="shared" si="28"/>
        <v>7.0888682779924788E-3</v>
      </c>
    </row>
    <row r="464" spans="1:8">
      <c r="A464" t="s">
        <v>56</v>
      </c>
      <c r="B464" s="27">
        <f t="shared" ref="B464:H473" si="29">IF(SUM(B35,B178)=0,"",SUM(B178)/SUM(B35,B178))</f>
        <v>6.1047175192020268E-3</v>
      </c>
      <c r="C464" s="27">
        <f t="shared" si="29"/>
        <v>6.7436543977795818E-3</v>
      </c>
      <c r="D464" s="27">
        <f t="shared" si="29"/>
        <v>9.5517372955069933E-3</v>
      </c>
      <c r="E464" s="27">
        <f t="shared" si="29"/>
        <v>1.352219666634337E-2</v>
      </c>
      <c r="F464" s="27">
        <f t="shared" si="29"/>
        <v>1.6244087329118469E-2</v>
      </c>
      <c r="G464" s="27" t="str">
        <f t="shared" si="29"/>
        <v/>
      </c>
      <c r="H464" s="27">
        <f t="shared" si="29"/>
        <v>1.0709051266192399E-2</v>
      </c>
    </row>
    <row r="465" spans="1:8">
      <c r="A465" t="s">
        <v>57</v>
      </c>
      <c r="B465" s="27">
        <f t="shared" si="29"/>
        <v>2.1767437988435372E-2</v>
      </c>
      <c r="C465" s="27">
        <f t="shared" si="29"/>
        <v>2.8234706164549941E-2</v>
      </c>
      <c r="D465" s="27">
        <f t="shared" si="29"/>
        <v>4.6181915778547189E-2</v>
      </c>
      <c r="E465" s="27">
        <f t="shared" si="29"/>
        <v>1.626444309823685E-3</v>
      </c>
      <c r="F465" s="27">
        <f t="shared" si="29"/>
        <v>4.0537579431743475E-3</v>
      </c>
      <c r="G465" s="27" t="str">
        <f t="shared" si="29"/>
        <v/>
      </c>
      <c r="H465" s="27">
        <f t="shared" si="29"/>
        <v>1.8421959234048216E-2</v>
      </c>
    </row>
    <row r="466" spans="1:8">
      <c r="A466" t="s">
        <v>58</v>
      </c>
      <c r="B466" s="27">
        <f t="shared" si="29"/>
        <v>2.1720529191074835E-3</v>
      </c>
      <c r="C466" s="27">
        <f t="shared" si="29"/>
        <v>5.8120686700941114E-3</v>
      </c>
      <c r="D466" s="27">
        <f t="shared" si="29"/>
        <v>9.4423930144426974E-2</v>
      </c>
      <c r="E466" s="27" t="str">
        <f t="shared" si="29"/>
        <v/>
      </c>
      <c r="F466" s="27">
        <f t="shared" si="29"/>
        <v>2.4626452857351377E-3</v>
      </c>
      <c r="G466" s="27" t="str">
        <f t="shared" si="29"/>
        <v/>
      </c>
      <c r="H466" s="27">
        <f t="shared" si="29"/>
        <v>2.0949380506851151E-2</v>
      </c>
    </row>
    <row r="467" spans="1:8">
      <c r="A467" t="s">
        <v>59</v>
      </c>
      <c r="B467" s="27">
        <f t="shared" si="29"/>
        <v>1.1814748974553961E-3</v>
      </c>
      <c r="C467" s="27" t="str">
        <f t="shared" si="29"/>
        <v/>
      </c>
      <c r="D467" s="27" t="str">
        <f t="shared" si="29"/>
        <v/>
      </c>
      <c r="E467" s="27" t="str">
        <f t="shared" si="29"/>
        <v/>
      </c>
      <c r="F467" s="27" t="str">
        <f t="shared" si="29"/>
        <v/>
      </c>
      <c r="G467" s="27" t="str">
        <f t="shared" si="29"/>
        <v/>
      </c>
      <c r="H467" s="27">
        <f t="shared" si="29"/>
        <v>1.1814748974553961E-3</v>
      </c>
    </row>
    <row r="468" spans="1:8">
      <c r="A468" t="s">
        <v>60</v>
      </c>
      <c r="B468" s="27">
        <f t="shared" si="29"/>
        <v>4.9779652156186661E-3</v>
      </c>
      <c r="C468" s="27">
        <f t="shared" si="29"/>
        <v>5.2977138793488393E-3</v>
      </c>
      <c r="D468" s="27">
        <f t="shared" si="29"/>
        <v>3.7848282217905144E-3</v>
      </c>
      <c r="E468" s="27">
        <f t="shared" si="29"/>
        <v>4.4547869715738401E-3</v>
      </c>
      <c r="F468" s="27" t="str">
        <f t="shared" si="29"/>
        <v/>
      </c>
      <c r="G468" s="27" t="str">
        <f t="shared" si="29"/>
        <v/>
      </c>
      <c r="H468" s="27">
        <f t="shared" si="29"/>
        <v>4.5793686050645361E-3</v>
      </c>
    </row>
    <row r="469" spans="1:8">
      <c r="A469" t="s">
        <v>61</v>
      </c>
      <c r="B469" s="27">
        <f t="shared" si="29"/>
        <v>4.8761030346964043E-3</v>
      </c>
      <c r="C469" s="27" t="str">
        <f t="shared" si="29"/>
        <v/>
      </c>
      <c r="D469" s="27">
        <f t="shared" si="29"/>
        <v>6.2572395663543102E-3</v>
      </c>
      <c r="E469" s="27">
        <f t="shared" si="29"/>
        <v>8.674451904560258E-3</v>
      </c>
      <c r="F469" s="27">
        <f t="shared" si="29"/>
        <v>4.5238303709540907E-3</v>
      </c>
      <c r="G469" s="27" t="str">
        <f t="shared" si="29"/>
        <v/>
      </c>
      <c r="H469" s="27">
        <f t="shared" si="29"/>
        <v>6.13995745398735E-3</v>
      </c>
    </row>
    <row r="470" spans="1:8">
      <c r="A470" t="s">
        <v>62</v>
      </c>
      <c r="B470" s="27">
        <f t="shared" si="29"/>
        <v>1.6871616660594304E-2</v>
      </c>
      <c r="C470" s="27">
        <f t="shared" si="29"/>
        <v>1.5608928588711773E-2</v>
      </c>
      <c r="D470" s="27">
        <f t="shared" si="29"/>
        <v>6.1138762233324383E-3</v>
      </c>
      <c r="E470" s="27">
        <f t="shared" si="29"/>
        <v>8.4566798902165723E-3</v>
      </c>
      <c r="F470" s="27">
        <f t="shared" si="29"/>
        <v>1.3078131134668236E-2</v>
      </c>
      <c r="G470" s="27" t="str">
        <f t="shared" si="29"/>
        <v/>
      </c>
      <c r="H470" s="27">
        <f t="shared" si="29"/>
        <v>1.2475347448900038E-2</v>
      </c>
    </row>
    <row r="471" spans="1:8">
      <c r="A471" t="s">
        <v>63</v>
      </c>
      <c r="B471" s="27">
        <f t="shared" si="29"/>
        <v>2.1159170749941222E-3</v>
      </c>
      <c r="C471" s="27">
        <f t="shared" si="29"/>
        <v>1.4901615290408593E-3</v>
      </c>
      <c r="D471" s="27">
        <f t="shared" si="29"/>
        <v>6.4773937956740302E-2</v>
      </c>
      <c r="E471" s="27">
        <f t="shared" si="29"/>
        <v>0.1689886247370139</v>
      </c>
      <c r="F471" s="27">
        <f t="shared" si="29"/>
        <v>2.2135325963208987E-3</v>
      </c>
      <c r="G471" s="27" t="str">
        <f t="shared" si="29"/>
        <v/>
      </c>
      <c r="H471" s="27">
        <f t="shared" si="29"/>
        <v>3.1912414134913247E-2</v>
      </c>
    </row>
    <row r="472" spans="1:8">
      <c r="A472" t="s">
        <v>64</v>
      </c>
      <c r="B472" s="27" t="str">
        <f t="shared" si="29"/>
        <v/>
      </c>
      <c r="C472" s="27" t="str">
        <f t="shared" si="29"/>
        <v/>
      </c>
      <c r="D472" s="27">
        <f t="shared" si="29"/>
        <v>5.8549114235642331E-2</v>
      </c>
      <c r="E472" s="27">
        <f t="shared" si="29"/>
        <v>0.15217228410101716</v>
      </c>
      <c r="F472" s="27" t="str">
        <f t="shared" si="29"/>
        <v/>
      </c>
      <c r="G472" s="27" t="str">
        <f t="shared" si="29"/>
        <v/>
      </c>
      <c r="H472" s="27">
        <f t="shared" si="29"/>
        <v>0.10858852232509379</v>
      </c>
    </row>
    <row r="473" spans="1:8">
      <c r="A473" t="s">
        <v>65</v>
      </c>
      <c r="B473" s="27">
        <f t="shared" si="29"/>
        <v>6.5058276931453472E-3</v>
      </c>
      <c r="C473" s="27">
        <f t="shared" si="29"/>
        <v>6.5777002691739016E-3</v>
      </c>
      <c r="D473" s="27">
        <f t="shared" si="29"/>
        <v>6.0149143085446643E-3</v>
      </c>
      <c r="E473" s="27">
        <f t="shared" si="29"/>
        <v>1.3716263064636247E-2</v>
      </c>
      <c r="F473" s="27" t="str">
        <f t="shared" si="29"/>
        <v/>
      </c>
      <c r="G473" s="27" t="str">
        <f t="shared" si="29"/>
        <v/>
      </c>
      <c r="H473" s="27">
        <f t="shared" si="29"/>
        <v>8.0395651565343153E-3</v>
      </c>
    </row>
    <row r="474" spans="1:8">
      <c r="A474" t="s">
        <v>66</v>
      </c>
      <c r="B474" s="27">
        <f t="shared" ref="B474:H483" si="30">IF(SUM(B45,B188)=0,"",SUM(B188)/SUM(B45,B188))</f>
        <v>5.5091185410334345E-3</v>
      </c>
      <c r="C474" s="27">
        <f t="shared" si="30"/>
        <v>5.7027532008158332E-3</v>
      </c>
      <c r="D474" s="27">
        <f t="shared" si="30"/>
        <v>9.8193003120516705E-3</v>
      </c>
      <c r="E474" s="27">
        <f t="shared" si="30"/>
        <v>7.9089590451141625E-3</v>
      </c>
      <c r="F474" s="27">
        <f t="shared" si="30"/>
        <v>8.3445767830763792E-3</v>
      </c>
      <c r="G474" s="27" t="str">
        <f t="shared" si="30"/>
        <v/>
      </c>
      <c r="H474" s="27">
        <f t="shared" si="30"/>
        <v>7.4804166866191003E-3</v>
      </c>
    </row>
    <row r="475" spans="1:8">
      <c r="A475" t="s">
        <v>67</v>
      </c>
      <c r="B475" s="27">
        <f t="shared" si="30"/>
        <v>1.36228856121178E-2</v>
      </c>
      <c r="C475" s="27">
        <f t="shared" si="30"/>
        <v>1.6642897088205676E-2</v>
      </c>
      <c r="D475" s="27">
        <f t="shared" si="30"/>
        <v>4.5929081931212243E-2</v>
      </c>
      <c r="E475" s="27">
        <f t="shared" si="30"/>
        <v>2.7853760404717783E-3</v>
      </c>
      <c r="F475" s="27">
        <f t="shared" si="30"/>
        <v>1.2004162926123952E-2</v>
      </c>
      <c r="G475" s="27" t="str">
        <f t="shared" si="30"/>
        <v/>
      </c>
      <c r="H475" s="27">
        <f t="shared" si="30"/>
        <v>1.7694129296317876E-2</v>
      </c>
    </row>
    <row r="476" spans="1:8">
      <c r="A476" t="s">
        <v>68</v>
      </c>
      <c r="B476" s="27">
        <f t="shared" si="30"/>
        <v>2.7966720532255122E-3</v>
      </c>
      <c r="C476" s="27">
        <f t="shared" si="30"/>
        <v>3.4768141290900563E-3</v>
      </c>
      <c r="D476" s="27">
        <f t="shared" si="30"/>
        <v>0.18030243172591176</v>
      </c>
      <c r="E476" s="27" t="str">
        <f t="shared" si="30"/>
        <v/>
      </c>
      <c r="F476" s="27">
        <f t="shared" si="30"/>
        <v>2.1089090346000129E-3</v>
      </c>
      <c r="G476" s="27" t="str">
        <f t="shared" si="30"/>
        <v/>
      </c>
      <c r="H476" s="27">
        <f t="shared" si="30"/>
        <v>2.4582942168321929E-2</v>
      </c>
    </row>
    <row r="477" spans="1:8">
      <c r="A477" t="s">
        <v>69</v>
      </c>
      <c r="B477" s="27" t="str">
        <f t="shared" si="30"/>
        <v/>
      </c>
      <c r="C477" s="27" t="str">
        <f t="shared" si="30"/>
        <v/>
      </c>
      <c r="D477" s="27" t="str">
        <f t="shared" si="30"/>
        <v/>
      </c>
      <c r="E477" s="27" t="str">
        <f t="shared" si="30"/>
        <v/>
      </c>
      <c r="F477" s="27">
        <f t="shared" si="30"/>
        <v>7.9741459882111676E-3</v>
      </c>
      <c r="G477" s="27" t="str">
        <f t="shared" si="30"/>
        <v/>
      </c>
      <c r="H477" s="27">
        <f t="shared" si="30"/>
        <v>7.9741459882111676E-3</v>
      </c>
    </row>
    <row r="478" spans="1:8">
      <c r="A478" t="s">
        <v>70</v>
      </c>
      <c r="B478" s="27">
        <f t="shared" si="30"/>
        <v>3.99945153677951E-3</v>
      </c>
      <c r="C478" s="27">
        <f t="shared" si="30"/>
        <v>4.2076352972384382E-3</v>
      </c>
      <c r="D478" s="27">
        <f t="shared" si="30"/>
        <v>9.2865272285229672E-3</v>
      </c>
      <c r="E478" s="27">
        <f t="shared" si="30"/>
        <v>1.2559577029491068E-2</v>
      </c>
      <c r="F478" s="27">
        <f t="shared" si="30"/>
        <v>5.1255184995716409E-3</v>
      </c>
      <c r="G478" s="27" t="str">
        <f t="shared" si="30"/>
        <v/>
      </c>
      <c r="H478" s="27">
        <f t="shared" si="30"/>
        <v>6.9232361180558847E-3</v>
      </c>
    </row>
    <row r="479" spans="1:8">
      <c r="A479" t="s">
        <v>71</v>
      </c>
      <c r="B479" s="27">
        <f t="shared" si="30"/>
        <v>5.2886253663190896E-3</v>
      </c>
      <c r="C479" s="27">
        <f t="shared" si="30"/>
        <v>4.6226322364850336E-3</v>
      </c>
      <c r="D479" s="27">
        <f t="shared" si="30"/>
        <v>6.9693805011951625E-3</v>
      </c>
      <c r="E479" s="27">
        <f t="shared" si="30"/>
        <v>1.2700762498002552E-2</v>
      </c>
      <c r="F479" s="27">
        <f t="shared" si="30"/>
        <v>1.5567186849582373E-2</v>
      </c>
      <c r="G479" s="27" t="str">
        <f t="shared" si="30"/>
        <v/>
      </c>
      <c r="H479" s="27">
        <f t="shared" si="30"/>
        <v>9.4892626272671081E-3</v>
      </c>
    </row>
    <row r="480" spans="1:8">
      <c r="A480" t="s">
        <v>72</v>
      </c>
      <c r="B480" s="27">
        <f t="shared" si="30"/>
        <v>2.527081724512819E-2</v>
      </c>
      <c r="C480" s="27">
        <f t="shared" si="30"/>
        <v>3.2221089670739944E-2</v>
      </c>
      <c r="D480" s="27">
        <f t="shared" si="30"/>
        <v>5.3715485125732751E-2</v>
      </c>
      <c r="E480" s="27">
        <f t="shared" si="30"/>
        <v>0.16025720080923006</v>
      </c>
      <c r="F480" s="27">
        <f t="shared" si="30"/>
        <v>3.0224393626411146E-3</v>
      </c>
      <c r="G480" s="27" t="str">
        <f t="shared" si="30"/>
        <v/>
      </c>
      <c r="H480" s="27">
        <f t="shared" si="30"/>
        <v>5.6447926026041838E-2</v>
      </c>
    </row>
    <row r="481" spans="1:8">
      <c r="A481" t="s">
        <v>73</v>
      </c>
      <c r="B481" s="27">
        <f t="shared" si="30"/>
        <v>2.8282695714941923E-3</v>
      </c>
      <c r="C481" s="27">
        <f t="shared" si="30"/>
        <v>2.6260844170604412E-3</v>
      </c>
      <c r="D481" s="27">
        <f t="shared" si="30"/>
        <v>3.5366148293510306E-2</v>
      </c>
      <c r="E481" s="27">
        <f t="shared" si="30"/>
        <v>0.13683266868404376</v>
      </c>
      <c r="F481" s="27" t="str">
        <f t="shared" si="30"/>
        <v/>
      </c>
      <c r="G481" s="27" t="str">
        <f t="shared" si="30"/>
        <v/>
      </c>
      <c r="H481" s="27">
        <f t="shared" si="30"/>
        <v>4.0689378951140942E-2</v>
      </c>
    </row>
    <row r="482" spans="1:8">
      <c r="A482" t="s">
        <v>74</v>
      </c>
      <c r="B482" s="27">
        <f t="shared" si="30"/>
        <v>5.7268066894849449E-3</v>
      </c>
      <c r="C482" s="27">
        <f t="shared" si="30"/>
        <v>9.1926599404789733E-4</v>
      </c>
      <c r="D482" s="27" t="str">
        <f t="shared" si="30"/>
        <v/>
      </c>
      <c r="E482" s="27" t="str">
        <f t="shared" si="30"/>
        <v/>
      </c>
      <c r="F482" s="27" t="str">
        <f t="shared" si="30"/>
        <v/>
      </c>
      <c r="G482" s="27" t="str">
        <f t="shared" si="30"/>
        <v/>
      </c>
      <c r="H482" s="27">
        <f t="shared" si="30"/>
        <v>2.8258442645827521E-3</v>
      </c>
    </row>
    <row r="483" spans="1:8">
      <c r="A483" t="s">
        <v>75</v>
      </c>
      <c r="B483" s="27">
        <f t="shared" si="30"/>
        <v>4.0185114291992202E-3</v>
      </c>
      <c r="C483" s="27">
        <f t="shared" si="30"/>
        <v>5.5831418760344869E-3</v>
      </c>
      <c r="D483" s="27">
        <f t="shared" si="30"/>
        <v>5.7088761384496683E-3</v>
      </c>
      <c r="E483" s="27">
        <f t="shared" si="30"/>
        <v>7.3884663673592791E-3</v>
      </c>
      <c r="F483" s="27">
        <f t="shared" si="30"/>
        <v>5.5902670212466359E-3</v>
      </c>
      <c r="G483" s="27" t="str">
        <f t="shared" si="30"/>
        <v/>
      </c>
      <c r="H483" s="27">
        <f t="shared" si="30"/>
        <v>5.6690954327350265E-3</v>
      </c>
    </row>
    <row r="484" spans="1:8">
      <c r="A484" t="s">
        <v>76</v>
      </c>
      <c r="B484" s="27">
        <f t="shared" ref="B484:H493" si="31">IF(SUM(B55,B198)=0,"",SUM(B198)/SUM(B55,B198))</f>
        <v>6.6035560786095026E-3</v>
      </c>
      <c r="C484" s="27">
        <f t="shared" si="31"/>
        <v>8.3438585694504581E-3</v>
      </c>
      <c r="D484" s="27">
        <f t="shared" si="31"/>
        <v>6.8711158329338492E-3</v>
      </c>
      <c r="E484" s="27">
        <f t="shared" si="31"/>
        <v>6.8704715570811698E-3</v>
      </c>
      <c r="F484" s="27">
        <f t="shared" si="31"/>
        <v>6.7138042175567325E-3</v>
      </c>
      <c r="G484" s="27" t="str">
        <f t="shared" si="31"/>
        <v/>
      </c>
      <c r="H484" s="27">
        <f t="shared" si="31"/>
        <v>7.0567507154123427E-3</v>
      </c>
    </row>
    <row r="485" spans="1:8">
      <c r="A485" t="s">
        <v>77</v>
      </c>
      <c r="B485" s="27" t="str">
        <f t="shared" si="31"/>
        <v/>
      </c>
      <c r="C485" s="27" t="str">
        <f t="shared" si="31"/>
        <v/>
      </c>
      <c r="D485" s="27">
        <f t="shared" si="31"/>
        <v>7.2353101628753842E-3</v>
      </c>
      <c r="E485" s="27">
        <f t="shared" si="31"/>
        <v>1.1646843401607465E-2</v>
      </c>
      <c r="F485" s="27">
        <f t="shared" si="31"/>
        <v>1.6026264508444847E-2</v>
      </c>
      <c r="G485" s="27" t="str">
        <f t="shared" si="31"/>
        <v/>
      </c>
      <c r="H485" s="27">
        <f t="shared" si="31"/>
        <v>1.2135113130139973E-2</v>
      </c>
    </row>
    <row r="486" spans="1:8">
      <c r="A486" t="s">
        <v>78</v>
      </c>
      <c r="B486" s="27" t="str">
        <f t="shared" si="31"/>
        <v/>
      </c>
      <c r="C486" s="27" t="str">
        <f t="shared" si="31"/>
        <v/>
      </c>
      <c r="D486" s="27" t="str">
        <f t="shared" si="31"/>
        <v/>
      </c>
      <c r="E486" s="27" t="str">
        <f t="shared" si="31"/>
        <v/>
      </c>
      <c r="F486" s="27" t="str">
        <f t="shared" si="31"/>
        <v/>
      </c>
      <c r="G486" s="27" t="str">
        <f t="shared" si="31"/>
        <v/>
      </c>
      <c r="H486" s="27" t="str">
        <f t="shared" si="31"/>
        <v/>
      </c>
    </row>
    <row r="487" spans="1:8">
      <c r="A487" t="s">
        <v>79</v>
      </c>
      <c r="B487" s="27" t="str">
        <f t="shared" si="31"/>
        <v/>
      </c>
      <c r="C487" s="27" t="str">
        <f t="shared" si="31"/>
        <v/>
      </c>
      <c r="D487" s="27" t="str">
        <f t="shared" si="31"/>
        <v/>
      </c>
      <c r="E487" s="27" t="str">
        <f t="shared" si="31"/>
        <v/>
      </c>
      <c r="F487" s="27" t="str">
        <f t="shared" si="31"/>
        <v/>
      </c>
      <c r="G487" s="27" t="str">
        <f t="shared" si="31"/>
        <v/>
      </c>
      <c r="H487" s="27" t="str">
        <f t="shared" si="31"/>
        <v/>
      </c>
    </row>
    <row r="488" spans="1:8" hidden="1" outlineLevel="1">
      <c r="A488" t="s">
        <v>80</v>
      </c>
      <c r="B488" s="27" t="str">
        <f t="shared" si="31"/>
        <v/>
      </c>
      <c r="C488" s="27" t="str">
        <f t="shared" si="31"/>
        <v/>
      </c>
      <c r="D488" s="27" t="str">
        <f t="shared" si="31"/>
        <v/>
      </c>
      <c r="E488" s="27" t="str">
        <f t="shared" si="31"/>
        <v/>
      </c>
      <c r="F488" s="27" t="str">
        <f t="shared" si="31"/>
        <v/>
      </c>
      <c r="G488" s="27" t="str">
        <f t="shared" si="31"/>
        <v/>
      </c>
      <c r="H488" s="27" t="str">
        <f t="shared" si="31"/>
        <v/>
      </c>
    </row>
    <row r="489" spans="1:8" hidden="1" outlineLevel="1">
      <c r="A489" t="s">
        <v>81</v>
      </c>
      <c r="B489" s="27" t="str">
        <f t="shared" si="31"/>
        <v/>
      </c>
      <c r="C489" s="27" t="str">
        <f t="shared" si="31"/>
        <v/>
      </c>
      <c r="D489" s="27" t="str">
        <f t="shared" si="31"/>
        <v/>
      </c>
      <c r="E489" s="27" t="str">
        <f t="shared" si="31"/>
        <v/>
      </c>
      <c r="F489" s="27" t="str">
        <f t="shared" si="31"/>
        <v/>
      </c>
      <c r="G489" s="27" t="str">
        <f t="shared" si="31"/>
        <v/>
      </c>
      <c r="H489" s="27" t="str">
        <f t="shared" si="31"/>
        <v/>
      </c>
    </row>
    <row r="490" spans="1:8" hidden="1" outlineLevel="1">
      <c r="A490" t="s">
        <v>82</v>
      </c>
      <c r="B490" s="27" t="str">
        <f t="shared" si="31"/>
        <v/>
      </c>
      <c r="C490" s="27" t="str">
        <f t="shared" si="31"/>
        <v/>
      </c>
      <c r="D490" s="27" t="str">
        <f t="shared" si="31"/>
        <v/>
      </c>
      <c r="E490" s="27" t="str">
        <f t="shared" si="31"/>
        <v/>
      </c>
      <c r="F490" s="27" t="str">
        <f t="shared" si="31"/>
        <v/>
      </c>
      <c r="G490" s="27" t="str">
        <f t="shared" si="31"/>
        <v/>
      </c>
      <c r="H490" s="27" t="str">
        <f t="shared" si="31"/>
        <v/>
      </c>
    </row>
    <row r="491" spans="1:8" hidden="1" outlineLevel="1">
      <c r="A491" t="s">
        <v>83</v>
      </c>
      <c r="B491" s="27" t="str">
        <f t="shared" si="31"/>
        <v/>
      </c>
      <c r="C491" s="27" t="str">
        <f t="shared" si="31"/>
        <v/>
      </c>
      <c r="D491" s="27" t="str">
        <f t="shared" si="31"/>
        <v/>
      </c>
      <c r="E491" s="27" t="str">
        <f t="shared" si="31"/>
        <v/>
      </c>
      <c r="F491" s="27" t="str">
        <f t="shared" si="31"/>
        <v/>
      </c>
      <c r="G491" s="27" t="str">
        <f t="shared" si="31"/>
        <v/>
      </c>
      <c r="H491" s="27" t="str">
        <f t="shared" si="31"/>
        <v/>
      </c>
    </row>
    <row r="492" spans="1:8" hidden="1" outlineLevel="1">
      <c r="A492" t="s">
        <v>84</v>
      </c>
      <c r="B492" s="27" t="str">
        <f t="shared" si="31"/>
        <v/>
      </c>
      <c r="C492" s="27" t="str">
        <f t="shared" si="31"/>
        <v/>
      </c>
      <c r="D492" s="27" t="str">
        <f t="shared" si="31"/>
        <v/>
      </c>
      <c r="E492" s="27" t="str">
        <f t="shared" si="31"/>
        <v/>
      </c>
      <c r="F492" s="27" t="str">
        <f t="shared" si="31"/>
        <v/>
      </c>
      <c r="G492" s="27" t="str">
        <f t="shared" si="31"/>
        <v/>
      </c>
      <c r="H492" s="27" t="str">
        <f t="shared" si="31"/>
        <v/>
      </c>
    </row>
    <row r="493" spans="1:8" hidden="1" outlineLevel="1">
      <c r="A493" t="s">
        <v>85</v>
      </c>
      <c r="B493" s="27" t="str">
        <f t="shared" si="31"/>
        <v/>
      </c>
      <c r="C493" s="27" t="str">
        <f t="shared" si="31"/>
        <v/>
      </c>
      <c r="D493" s="27" t="str">
        <f t="shared" si="31"/>
        <v/>
      </c>
      <c r="E493" s="27" t="str">
        <f t="shared" si="31"/>
        <v/>
      </c>
      <c r="F493" s="27" t="str">
        <f t="shared" si="31"/>
        <v/>
      </c>
      <c r="G493" s="27" t="str">
        <f t="shared" si="31"/>
        <v/>
      </c>
      <c r="H493" s="27" t="str">
        <f t="shared" si="31"/>
        <v/>
      </c>
    </row>
    <row r="494" spans="1:8" hidden="1" outlineLevel="1">
      <c r="A494" t="s">
        <v>86</v>
      </c>
      <c r="B494" s="27" t="str">
        <f t="shared" ref="B494:H503" si="32">IF(SUM(B65,B208)=0,"",SUM(B208)/SUM(B65,B208))</f>
        <v/>
      </c>
      <c r="C494" s="27" t="str">
        <f t="shared" si="32"/>
        <v/>
      </c>
      <c r="D494" s="27" t="str">
        <f t="shared" si="32"/>
        <v/>
      </c>
      <c r="E494" s="27" t="str">
        <f t="shared" si="32"/>
        <v/>
      </c>
      <c r="F494" s="27" t="str">
        <f t="shared" si="32"/>
        <v/>
      </c>
      <c r="G494" s="27" t="str">
        <f t="shared" si="32"/>
        <v/>
      </c>
      <c r="H494" s="27" t="str">
        <f t="shared" si="32"/>
        <v/>
      </c>
    </row>
    <row r="495" spans="1:8" hidden="1" outlineLevel="1">
      <c r="A495" t="s">
        <v>87</v>
      </c>
      <c r="B495" s="27" t="str">
        <f t="shared" si="32"/>
        <v/>
      </c>
      <c r="C495" s="27" t="str">
        <f t="shared" si="32"/>
        <v/>
      </c>
      <c r="D495" s="27" t="str">
        <f t="shared" si="32"/>
        <v/>
      </c>
      <c r="E495" s="27" t="str">
        <f t="shared" si="32"/>
        <v/>
      </c>
      <c r="F495" s="27" t="str">
        <f t="shared" si="32"/>
        <v/>
      </c>
      <c r="G495" s="27" t="str">
        <f t="shared" si="32"/>
        <v/>
      </c>
      <c r="H495" s="27" t="str">
        <f t="shared" si="32"/>
        <v/>
      </c>
    </row>
    <row r="496" spans="1:8" hidden="1" outlineLevel="1">
      <c r="A496" t="s">
        <v>88</v>
      </c>
      <c r="B496" s="27" t="str">
        <f t="shared" si="32"/>
        <v/>
      </c>
      <c r="C496" s="27" t="str">
        <f t="shared" si="32"/>
        <v/>
      </c>
      <c r="D496" s="27" t="str">
        <f t="shared" si="32"/>
        <v/>
      </c>
      <c r="E496" s="27" t="str">
        <f t="shared" si="32"/>
        <v/>
      </c>
      <c r="F496" s="27" t="str">
        <f t="shared" si="32"/>
        <v/>
      </c>
      <c r="G496" s="27" t="str">
        <f t="shared" si="32"/>
        <v/>
      </c>
      <c r="H496" s="27" t="str">
        <f t="shared" si="32"/>
        <v/>
      </c>
    </row>
    <row r="497" spans="1:8" hidden="1" outlineLevel="1">
      <c r="A497" t="s">
        <v>89</v>
      </c>
      <c r="B497" s="27" t="str">
        <f t="shared" si="32"/>
        <v/>
      </c>
      <c r="C497" s="27" t="str">
        <f t="shared" si="32"/>
        <v/>
      </c>
      <c r="D497" s="27" t="str">
        <f t="shared" si="32"/>
        <v/>
      </c>
      <c r="E497" s="27" t="str">
        <f t="shared" si="32"/>
        <v/>
      </c>
      <c r="F497" s="27" t="str">
        <f t="shared" si="32"/>
        <v/>
      </c>
      <c r="G497" s="27" t="str">
        <f t="shared" si="32"/>
        <v/>
      </c>
      <c r="H497" s="27" t="str">
        <f t="shared" si="32"/>
        <v/>
      </c>
    </row>
    <row r="498" spans="1:8" hidden="1" outlineLevel="1">
      <c r="A498" t="s">
        <v>90</v>
      </c>
      <c r="B498" s="27" t="str">
        <f t="shared" si="32"/>
        <v/>
      </c>
      <c r="C498" s="27" t="str">
        <f t="shared" si="32"/>
        <v/>
      </c>
      <c r="D498" s="27" t="str">
        <f t="shared" si="32"/>
        <v/>
      </c>
      <c r="E498" s="27" t="str">
        <f t="shared" si="32"/>
        <v/>
      </c>
      <c r="F498" s="27" t="str">
        <f t="shared" si="32"/>
        <v/>
      </c>
      <c r="G498" s="27" t="str">
        <f t="shared" si="32"/>
        <v/>
      </c>
      <c r="H498" s="27" t="str">
        <f t="shared" si="32"/>
        <v/>
      </c>
    </row>
    <row r="499" spans="1:8" hidden="1" outlineLevel="1">
      <c r="A499" t="s">
        <v>91</v>
      </c>
      <c r="B499" s="27" t="str">
        <f t="shared" si="32"/>
        <v/>
      </c>
      <c r="C499" s="27" t="str">
        <f t="shared" si="32"/>
        <v/>
      </c>
      <c r="D499" s="27" t="str">
        <f t="shared" si="32"/>
        <v/>
      </c>
      <c r="E499" s="27" t="str">
        <f t="shared" si="32"/>
        <v/>
      </c>
      <c r="F499" s="27" t="str">
        <f t="shared" si="32"/>
        <v/>
      </c>
      <c r="G499" s="27" t="str">
        <f t="shared" si="32"/>
        <v/>
      </c>
      <c r="H499" s="27" t="str">
        <f t="shared" si="32"/>
        <v/>
      </c>
    </row>
    <row r="500" spans="1:8" hidden="1" outlineLevel="1">
      <c r="A500" t="s">
        <v>92</v>
      </c>
      <c r="B500" s="27" t="str">
        <f t="shared" si="32"/>
        <v/>
      </c>
      <c r="C500" s="27" t="str">
        <f t="shared" si="32"/>
        <v/>
      </c>
      <c r="D500" s="27" t="str">
        <f t="shared" si="32"/>
        <v/>
      </c>
      <c r="E500" s="27" t="str">
        <f t="shared" si="32"/>
        <v/>
      </c>
      <c r="F500" s="27" t="str">
        <f t="shared" si="32"/>
        <v/>
      </c>
      <c r="G500" s="27" t="str">
        <f t="shared" si="32"/>
        <v/>
      </c>
      <c r="H500" s="27" t="str">
        <f t="shared" si="32"/>
        <v/>
      </c>
    </row>
    <row r="501" spans="1:8" hidden="1" outlineLevel="1">
      <c r="A501" t="s">
        <v>93</v>
      </c>
      <c r="B501" s="27" t="str">
        <f t="shared" si="32"/>
        <v/>
      </c>
      <c r="C501" s="27" t="str">
        <f t="shared" si="32"/>
        <v/>
      </c>
      <c r="D501" s="27" t="str">
        <f t="shared" si="32"/>
        <v/>
      </c>
      <c r="E501" s="27" t="str">
        <f t="shared" si="32"/>
        <v/>
      </c>
      <c r="F501" s="27" t="str">
        <f t="shared" si="32"/>
        <v/>
      </c>
      <c r="G501" s="27" t="str">
        <f t="shared" si="32"/>
        <v/>
      </c>
      <c r="H501" s="27" t="str">
        <f t="shared" si="32"/>
        <v/>
      </c>
    </row>
    <row r="502" spans="1:8" hidden="1" outlineLevel="1">
      <c r="A502" t="s">
        <v>94</v>
      </c>
      <c r="B502" s="27" t="str">
        <f t="shared" si="32"/>
        <v/>
      </c>
      <c r="C502" s="27" t="str">
        <f t="shared" si="32"/>
        <v/>
      </c>
      <c r="D502" s="27" t="str">
        <f t="shared" si="32"/>
        <v/>
      </c>
      <c r="E502" s="27" t="str">
        <f t="shared" si="32"/>
        <v/>
      </c>
      <c r="F502" s="27" t="str">
        <f t="shared" si="32"/>
        <v/>
      </c>
      <c r="G502" s="27" t="str">
        <f t="shared" si="32"/>
        <v/>
      </c>
      <c r="H502" s="27" t="str">
        <f t="shared" si="32"/>
        <v/>
      </c>
    </row>
    <row r="503" spans="1:8" hidden="1" outlineLevel="1">
      <c r="A503" t="s">
        <v>95</v>
      </c>
      <c r="B503" s="27" t="str">
        <f t="shared" si="32"/>
        <v/>
      </c>
      <c r="C503" s="27" t="str">
        <f t="shared" si="32"/>
        <v/>
      </c>
      <c r="D503" s="27" t="str">
        <f t="shared" si="32"/>
        <v/>
      </c>
      <c r="E503" s="27" t="str">
        <f t="shared" si="32"/>
        <v/>
      </c>
      <c r="F503" s="27" t="str">
        <f t="shared" si="32"/>
        <v/>
      </c>
      <c r="G503" s="27" t="str">
        <f t="shared" si="32"/>
        <v/>
      </c>
      <c r="H503" s="27" t="str">
        <f t="shared" si="32"/>
        <v/>
      </c>
    </row>
    <row r="504" spans="1:8" hidden="1" outlineLevel="1">
      <c r="A504" t="s">
        <v>96</v>
      </c>
      <c r="B504" s="27" t="str">
        <f t="shared" ref="B504:H513" si="33">IF(SUM(B75,B218)=0,"",SUM(B218)/SUM(B75,B218))</f>
        <v/>
      </c>
      <c r="C504" s="27" t="str">
        <f t="shared" si="33"/>
        <v/>
      </c>
      <c r="D504" s="27" t="str">
        <f t="shared" si="33"/>
        <v/>
      </c>
      <c r="E504" s="27" t="str">
        <f t="shared" si="33"/>
        <v/>
      </c>
      <c r="F504" s="27" t="str">
        <f t="shared" si="33"/>
        <v/>
      </c>
      <c r="G504" s="27" t="str">
        <f t="shared" si="33"/>
        <v/>
      </c>
      <c r="H504" s="27" t="str">
        <f t="shared" si="33"/>
        <v/>
      </c>
    </row>
    <row r="505" spans="1:8" hidden="1" outlineLevel="1">
      <c r="A505" t="s">
        <v>97</v>
      </c>
      <c r="B505" s="27" t="str">
        <f t="shared" si="33"/>
        <v/>
      </c>
      <c r="C505" s="27" t="str">
        <f t="shared" si="33"/>
        <v/>
      </c>
      <c r="D505" s="27" t="str">
        <f t="shared" si="33"/>
        <v/>
      </c>
      <c r="E505" s="27" t="str">
        <f t="shared" si="33"/>
        <v/>
      </c>
      <c r="F505" s="27" t="str">
        <f t="shared" si="33"/>
        <v/>
      </c>
      <c r="G505" s="27" t="str">
        <f t="shared" si="33"/>
        <v/>
      </c>
      <c r="H505" s="27" t="str">
        <f t="shared" si="33"/>
        <v/>
      </c>
    </row>
    <row r="506" spans="1:8" hidden="1" outlineLevel="1">
      <c r="A506" t="s">
        <v>98</v>
      </c>
      <c r="B506" s="27" t="str">
        <f t="shared" si="33"/>
        <v/>
      </c>
      <c r="C506" s="27" t="str">
        <f t="shared" si="33"/>
        <v/>
      </c>
      <c r="D506" s="27" t="str">
        <f t="shared" si="33"/>
        <v/>
      </c>
      <c r="E506" s="27" t="str">
        <f t="shared" si="33"/>
        <v/>
      </c>
      <c r="F506" s="27" t="str">
        <f t="shared" si="33"/>
        <v/>
      </c>
      <c r="G506" s="27" t="str">
        <f t="shared" si="33"/>
        <v/>
      </c>
      <c r="H506" s="27" t="str">
        <f t="shared" si="33"/>
        <v/>
      </c>
    </row>
    <row r="507" spans="1:8" hidden="1" outlineLevel="1">
      <c r="A507" t="s">
        <v>99</v>
      </c>
      <c r="B507" s="27" t="str">
        <f t="shared" si="33"/>
        <v/>
      </c>
      <c r="C507" s="27" t="str">
        <f t="shared" si="33"/>
        <v/>
      </c>
      <c r="D507" s="27" t="str">
        <f t="shared" si="33"/>
        <v/>
      </c>
      <c r="E507" s="27" t="str">
        <f t="shared" si="33"/>
        <v/>
      </c>
      <c r="F507" s="27" t="str">
        <f t="shared" si="33"/>
        <v/>
      </c>
      <c r="G507" s="27" t="str">
        <f t="shared" si="33"/>
        <v/>
      </c>
      <c r="H507" s="27" t="str">
        <f t="shared" si="33"/>
        <v/>
      </c>
    </row>
    <row r="508" spans="1:8" hidden="1" outlineLevel="1">
      <c r="A508" t="s">
        <v>100</v>
      </c>
      <c r="B508" s="27" t="str">
        <f t="shared" si="33"/>
        <v/>
      </c>
      <c r="C508" s="27" t="str">
        <f t="shared" si="33"/>
        <v/>
      </c>
      <c r="D508" s="27" t="str">
        <f t="shared" si="33"/>
        <v/>
      </c>
      <c r="E508" s="27" t="str">
        <f t="shared" si="33"/>
        <v/>
      </c>
      <c r="F508" s="27" t="str">
        <f t="shared" si="33"/>
        <v/>
      </c>
      <c r="G508" s="27" t="str">
        <f t="shared" si="33"/>
        <v/>
      </c>
      <c r="H508" s="27" t="str">
        <f t="shared" si="33"/>
        <v/>
      </c>
    </row>
    <row r="509" spans="1:8" hidden="1" outlineLevel="1">
      <c r="A509" t="s">
        <v>101</v>
      </c>
      <c r="B509" s="27" t="str">
        <f t="shared" si="33"/>
        <v/>
      </c>
      <c r="C509" s="27" t="str">
        <f t="shared" si="33"/>
        <v/>
      </c>
      <c r="D509" s="27" t="str">
        <f t="shared" si="33"/>
        <v/>
      </c>
      <c r="E509" s="27" t="str">
        <f t="shared" si="33"/>
        <v/>
      </c>
      <c r="F509" s="27" t="str">
        <f t="shared" si="33"/>
        <v/>
      </c>
      <c r="G509" s="27" t="str">
        <f t="shared" si="33"/>
        <v/>
      </c>
      <c r="H509" s="27" t="str">
        <f t="shared" si="33"/>
        <v/>
      </c>
    </row>
    <row r="510" spans="1:8" hidden="1" outlineLevel="1">
      <c r="A510" t="s">
        <v>102</v>
      </c>
      <c r="B510" s="27" t="str">
        <f t="shared" si="33"/>
        <v/>
      </c>
      <c r="C510" s="27" t="str">
        <f t="shared" si="33"/>
        <v/>
      </c>
      <c r="D510" s="27" t="str">
        <f t="shared" si="33"/>
        <v/>
      </c>
      <c r="E510" s="27" t="str">
        <f t="shared" si="33"/>
        <v/>
      </c>
      <c r="F510" s="27" t="str">
        <f t="shared" si="33"/>
        <v/>
      </c>
      <c r="G510" s="27" t="str">
        <f t="shared" si="33"/>
        <v/>
      </c>
      <c r="H510" s="27" t="str">
        <f t="shared" si="33"/>
        <v/>
      </c>
    </row>
    <row r="511" spans="1:8" hidden="1" outlineLevel="1">
      <c r="A511" t="s">
        <v>103</v>
      </c>
      <c r="B511" s="27" t="str">
        <f t="shared" si="33"/>
        <v/>
      </c>
      <c r="C511" s="27" t="str">
        <f t="shared" si="33"/>
        <v/>
      </c>
      <c r="D511" s="27" t="str">
        <f t="shared" si="33"/>
        <v/>
      </c>
      <c r="E511" s="27" t="str">
        <f t="shared" si="33"/>
        <v/>
      </c>
      <c r="F511" s="27" t="str">
        <f t="shared" si="33"/>
        <v/>
      </c>
      <c r="G511" s="27" t="str">
        <f t="shared" si="33"/>
        <v/>
      </c>
      <c r="H511" s="27" t="str">
        <f t="shared" si="33"/>
        <v/>
      </c>
    </row>
    <row r="512" spans="1:8" hidden="1" outlineLevel="1">
      <c r="A512" t="s">
        <v>104</v>
      </c>
      <c r="B512" s="27" t="str">
        <f t="shared" si="33"/>
        <v/>
      </c>
      <c r="C512" s="27" t="str">
        <f t="shared" si="33"/>
        <v/>
      </c>
      <c r="D512" s="27" t="str">
        <f t="shared" si="33"/>
        <v/>
      </c>
      <c r="E512" s="27" t="str">
        <f t="shared" si="33"/>
        <v/>
      </c>
      <c r="F512" s="27" t="str">
        <f t="shared" si="33"/>
        <v/>
      </c>
      <c r="G512" s="27" t="str">
        <f t="shared" si="33"/>
        <v/>
      </c>
      <c r="H512" s="27" t="str">
        <f t="shared" si="33"/>
        <v/>
      </c>
    </row>
    <row r="513" spans="1:8" hidden="1" outlineLevel="1">
      <c r="A513" t="s">
        <v>105</v>
      </c>
      <c r="B513" s="27" t="str">
        <f t="shared" si="33"/>
        <v/>
      </c>
      <c r="C513" s="27" t="str">
        <f t="shared" si="33"/>
        <v/>
      </c>
      <c r="D513" s="27" t="str">
        <f t="shared" si="33"/>
        <v/>
      </c>
      <c r="E513" s="27" t="str">
        <f t="shared" si="33"/>
        <v/>
      </c>
      <c r="F513" s="27" t="str">
        <f t="shared" si="33"/>
        <v/>
      </c>
      <c r="G513" s="27" t="str">
        <f t="shared" si="33"/>
        <v/>
      </c>
      <c r="H513" s="27" t="str">
        <f t="shared" si="33"/>
        <v/>
      </c>
    </row>
    <row r="514" spans="1:8" hidden="1" outlineLevel="1">
      <c r="A514" t="s">
        <v>106</v>
      </c>
      <c r="B514" s="27" t="str">
        <f t="shared" ref="B514:H523" si="34">IF(SUM(B85,B228)=0,"",SUM(B228)/SUM(B85,B228))</f>
        <v/>
      </c>
      <c r="C514" s="27" t="str">
        <f t="shared" si="34"/>
        <v/>
      </c>
      <c r="D514" s="27" t="str">
        <f t="shared" si="34"/>
        <v/>
      </c>
      <c r="E514" s="27" t="str">
        <f t="shared" si="34"/>
        <v/>
      </c>
      <c r="F514" s="27" t="str">
        <f t="shared" si="34"/>
        <v/>
      </c>
      <c r="G514" s="27" t="str">
        <f t="shared" si="34"/>
        <v/>
      </c>
      <c r="H514" s="27" t="str">
        <f t="shared" si="34"/>
        <v/>
      </c>
    </row>
    <row r="515" spans="1:8" hidden="1" outlineLevel="1">
      <c r="A515" t="s">
        <v>107</v>
      </c>
      <c r="B515" s="27" t="str">
        <f t="shared" si="34"/>
        <v/>
      </c>
      <c r="C515" s="27" t="str">
        <f t="shared" si="34"/>
        <v/>
      </c>
      <c r="D515" s="27" t="str">
        <f t="shared" si="34"/>
        <v/>
      </c>
      <c r="E515" s="27" t="str">
        <f t="shared" si="34"/>
        <v/>
      </c>
      <c r="F515" s="27" t="str">
        <f t="shared" si="34"/>
        <v/>
      </c>
      <c r="G515" s="27" t="str">
        <f t="shared" si="34"/>
        <v/>
      </c>
      <c r="H515" s="27" t="str">
        <f t="shared" si="34"/>
        <v/>
      </c>
    </row>
    <row r="516" spans="1:8" hidden="1" outlineLevel="1">
      <c r="A516" t="s">
        <v>108</v>
      </c>
      <c r="B516" s="27" t="str">
        <f t="shared" si="34"/>
        <v/>
      </c>
      <c r="C516" s="27" t="str">
        <f t="shared" si="34"/>
        <v/>
      </c>
      <c r="D516" s="27" t="str">
        <f t="shared" si="34"/>
        <v/>
      </c>
      <c r="E516" s="27" t="str">
        <f t="shared" si="34"/>
        <v/>
      </c>
      <c r="F516" s="27" t="str">
        <f t="shared" si="34"/>
        <v/>
      </c>
      <c r="G516" s="27" t="str">
        <f t="shared" si="34"/>
        <v/>
      </c>
      <c r="H516" s="27" t="str">
        <f t="shared" si="34"/>
        <v/>
      </c>
    </row>
    <row r="517" spans="1:8" hidden="1" outlineLevel="1">
      <c r="A517" t="s">
        <v>109</v>
      </c>
      <c r="B517" s="27" t="str">
        <f t="shared" si="34"/>
        <v/>
      </c>
      <c r="C517" s="27" t="str">
        <f t="shared" si="34"/>
        <v/>
      </c>
      <c r="D517" s="27" t="str">
        <f t="shared" si="34"/>
        <v/>
      </c>
      <c r="E517" s="27" t="str">
        <f t="shared" si="34"/>
        <v/>
      </c>
      <c r="F517" s="27" t="str">
        <f t="shared" si="34"/>
        <v/>
      </c>
      <c r="G517" s="27" t="str">
        <f t="shared" si="34"/>
        <v/>
      </c>
      <c r="H517" s="27" t="str">
        <f t="shared" si="34"/>
        <v/>
      </c>
    </row>
    <row r="518" spans="1:8" hidden="1" outlineLevel="1">
      <c r="A518" t="s">
        <v>110</v>
      </c>
      <c r="B518" s="27" t="str">
        <f t="shared" si="34"/>
        <v/>
      </c>
      <c r="C518" s="27" t="str">
        <f t="shared" si="34"/>
        <v/>
      </c>
      <c r="D518" s="27" t="str">
        <f t="shared" si="34"/>
        <v/>
      </c>
      <c r="E518" s="27" t="str">
        <f t="shared" si="34"/>
        <v/>
      </c>
      <c r="F518" s="27" t="str">
        <f t="shared" si="34"/>
        <v/>
      </c>
      <c r="G518" s="27" t="str">
        <f t="shared" si="34"/>
        <v/>
      </c>
      <c r="H518" s="27" t="str">
        <f t="shared" si="34"/>
        <v/>
      </c>
    </row>
    <row r="519" spans="1:8" hidden="1" outlineLevel="1">
      <c r="A519" t="s">
        <v>111</v>
      </c>
      <c r="B519" s="27" t="str">
        <f t="shared" si="34"/>
        <v/>
      </c>
      <c r="C519" s="27" t="str">
        <f t="shared" si="34"/>
        <v/>
      </c>
      <c r="D519" s="27" t="str">
        <f t="shared" si="34"/>
        <v/>
      </c>
      <c r="E519" s="27" t="str">
        <f t="shared" si="34"/>
        <v/>
      </c>
      <c r="F519" s="27" t="str">
        <f t="shared" si="34"/>
        <v/>
      </c>
      <c r="G519" s="27" t="str">
        <f t="shared" si="34"/>
        <v/>
      </c>
      <c r="H519" s="27" t="str">
        <f t="shared" si="34"/>
        <v/>
      </c>
    </row>
    <row r="520" spans="1:8" hidden="1" outlineLevel="1">
      <c r="A520" t="s">
        <v>112</v>
      </c>
      <c r="B520" s="27" t="str">
        <f t="shared" si="34"/>
        <v/>
      </c>
      <c r="C520" s="27" t="str">
        <f t="shared" si="34"/>
        <v/>
      </c>
      <c r="D520" s="27" t="str">
        <f t="shared" si="34"/>
        <v/>
      </c>
      <c r="E520" s="27" t="str">
        <f t="shared" si="34"/>
        <v/>
      </c>
      <c r="F520" s="27" t="str">
        <f t="shared" si="34"/>
        <v/>
      </c>
      <c r="G520" s="27" t="str">
        <f t="shared" si="34"/>
        <v/>
      </c>
      <c r="H520" s="27" t="str">
        <f t="shared" si="34"/>
        <v/>
      </c>
    </row>
    <row r="521" spans="1:8" hidden="1" outlineLevel="1">
      <c r="A521" t="s">
        <v>113</v>
      </c>
      <c r="B521" s="27" t="str">
        <f t="shared" si="34"/>
        <v/>
      </c>
      <c r="C521" s="27" t="str">
        <f t="shared" si="34"/>
        <v/>
      </c>
      <c r="D521" s="27" t="str">
        <f t="shared" si="34"/>
        <v/>
      </c>
      <c r="E521" s="27" t="str">
        <f t="shared" si="34"/>
        <v/>
      </c>
      <c r="F521" s="27" t="str">
        <f t="shared" si="34"/>
        <v/>
      </c>
      <c r="G521" s="27" t="str">
        <f t="shared" si="34"/>
        <v/>
      </c>
      <c r="H521" s="27" t="str">
        <f t="shared" si="34"/>
        <v/>
      </c>
    </row>
    <row r="522" spans="1:8" hidden="1" outlineLevel="1">
      <c r="A522" t="s">
        <v>114</v>
      </c>
      <c r="B522" s="27" t="str">
        <f t="shared" si="34"/>
        <v/>
      </c>
      <c r="C522" s="27" t="str">
        <f t="shared" si="34"/>
        <v/>
      </c>
      <c r="D522" s="27" t="str">
        <f t="shared" si="34"/>
        <v/>
      </c>
      <c r="E522" s="27" t="str">
        <f t="shared" si="34"/>
        <v/>
      </c>
      <c r="F522" s="27" t="str">
        <f t="shared" si="34"/>
        <v/>
      </c>
      <c r="G522" s="27" t="str">
        <f t="shared" si="34"/>
        <v/>
      </c>
      <c r="H522" s="27" t="str">
        <f t="shared" si="34"/>
        <v/>
      </c>
    </row>
    <row r="523" spans="1:8" hidden="1" outlineLevel="1">
      <c r="A523" t="s">
        <v>115</v>
      </c>
      <c r="B523" s="27" t="str">
        <f t="shared" si="34"/>
        <v/>
      </c>
      <c r="C523" s="27" t="str">
        <f t="shared" si="34"/>
        <v/>
      </c>
      <c r="D523" s="27" t="str">
        <f t="shared" si="34"/>
        <v/>
      </c>
      <c r="E523" s="27" t="str">
        <f t="shared" si="34"/>
        <v/>
      </c>
      <c r="F523" s="27" t="str">
        <f t="shared" si="34"/>
        <v/>
      </c>
      <c r="G523" s="27" t="str">
        <f t="shared" si="34"/>
        <v/>
      </c>
      <c r="H523" s="27" t="str">
        <f t="shared" si="34"/>
        <v/>
      </c>
    </row>
    <row r="524" spans="1:8" hidden="1" outlineLevel="1">
      <c r="A524" t="s">
        <v>116</v>
      </c>
      <c r="B524" s="27" t="str">
        <f t="shared" ref="B524:H533" si="35">IF(SUM(B95,B238)=0,"",SUM(B238)/SUM(B95,B238))</f>
        <v/>
      </c>
      <c r="C524" s="27" t="str">
        <f t="shared" si="35"/>
        <v/>
      </c>
      <c r="D524" s="27" t="str">
        <f t="shared" si="35"/>
        <v/>
      </c>
      <c r="E524" s="27" t="str">
        <f t="shared" si="35"/>
        <v/>
      </c>
      <c r="F524" s="27" t="str">
        <f t="shared" si="35"/>
        <v/>
      </c>
      <c r="G524" s="27" t="str">
        <f t="shared" si="35"/>
        <v/>
      </c>
      <c r="H524" s="27" t="str">
        <f t="shared" si="35"/>
        <v/>
      </c>
    </row>
    <row r="525" spans="1:8" hidden="1" outlineLevel="1">
      <c r="A525" t="s">
        <v>117</v>
      </c>
      <c r="B525" s="27" t="str">
        <f t="shared" si="35"/>
        <v/>
      </c>
      <c r="C525" s="27" t="str">
        <f t="shared" si="35"/>
        <v/>
      </c>
      <c r="D525" s="27" t="str">
        <f t="shared" si="35"/>
        <v/>
      </c>
      <c r="E525" s="27" t="str">
        <f t="shared" si="35"/>
        <v/>
      </c>
      <c r="F525" s="27" t="str">
        <f t="shared" si="35"/>
        <v/>
      </c>
      <c r="G525" s="27" t="str">
        <f t="shared" si="35"/>
        <v/>
      </c>
      <c r="H525" s="27" t="str">
        <f t="shared" si="35"/>
        <v/>
      </c>
    </row>
    <row r="526" spans="1:8" hidden="1" outlineLevel="1">
      <c r="A526" t="s">
        <v>118</v>
      </c>
      <c r="B526" s="27" t="str">
        <f t="shared" si="35"/>
        <v/>
      </c>
      <c r="C526" s="27" t="str">
        <f t="shared" si="35"/>
        <v/>
      </c>
      <c r="D526" s="27" t="str">
        <f t="shared" si="35"/>
        <v/>
      </c>
      <c r="E526" s="27" t="str">
        <f t="shared" si="35"/>
        <v/>
      </c>
      <c r="F526" s="27" t="str">
        <f t="shared" si="35"/>
        <v/>
      </c>
      <c r="G526" s="27" t="str">
        <f t="shared" si="35"/>
        <v/>
      </c>
      <c r="H526" s="27" t="str">
        <f t="shared" si="35"/>
        <v/>
      </c>
    </row>
    <row r="527" spans="1:8" hidden="1" outlineLevel="1">
      <c r="A527" t="s">
        <v>119</v>
      </c>
      <c r="B527" s="27" t="str">
        <f t="shared" si="35"/>
        <v/>
      </c>
      <c r="C527" s="27" t="str">
        <f t="shared" si="35"/>
        <v/>
      </c>
      <c r="D527" s="27" t="str">
        <f t="shared" si="35"/>
        <v/>
      </c>
      <c r="E527" s="27" t="str">
        <f t="shared" si="35"/>
        <v/>
      </c>
      <c r="F527" s="27" t="str">
        <f t="shared" si="35"/>
        <v/>
      </c>
      <c r="G527" s="27" t="str">
        <f t="shared" si="35"/>
        <v/>
      </c>
      <c r="H527" s="27" t="str">
        <f t="shared" si="35"/>
        <v/>
      </c>
    </row>
    <row r="528" spans="1:8" hidden="1" outlineLevel="1">
      <c r="A528" t="s">
        <v>120</v>
      </c>
      <c r="B528" s="27" t="str">
        <f t="shared" si="35"/>
        <v/>
      </c>
      <c r="C528" s="27" t="str">
        <f t="shared" si="35"/>
        <v/>
      </c>
      <c r="D528" s="27" t="str">
        <f t="shared" si="35"/>
        <v/>
      </c>
      <c r="E528" s="27" t="str">
        <f t="shared" si="35"/>
        <v/>
      </c>
      <c r="F528" s="27" t="str">
        <f t="shared" si="35"/>
        <v/>
      </c>
      <c r="G528" s="27" t="str">
        <f t="shared" si="35"/>
        <v/>
      </c>
      <c r="H528" s="27" t="str">
        <f t="shared" si="35"/>
        <v/>
      </c>
    </row>
    <row r="529" spans="1:8" hidden="1" outlineLevel="1">
      <c r="A529" t="s">
        <v>121</v>
      </c>
      <c r="B529" s="27" t="str">
        <f t="shared" si="35"/>
        <v/>
      </c>
      <c r="C529" s="27" t="str">
        <f t="shared" si="35"/>
        <v/>
      </c>
      <c r="D529" s="27" t="str">
        <f t="shared" si="35"/>
        <v/>
      </c>
      <c r="E529" s="27" t="str">
        <f t="shared" si="35"/>
        <v/>
      </c>
      <c r="F529" s="27" t="str">
        <f t="shared" si="35"/>
        <v/>
      </c>
      <c r="G529" s="27" t="str">
        <f t="shared" si="35"/>
        <v/>
      </c>
      <c r="H529" s="27" t="str">
        <f t="shared" si="35"/>
        <v/>
      </c>
    </row>
    <row r="530" spans="1:8" hidden="1" outlineLevel="1">
      <c r="A530" t="s">
        <v>122</v>
      </c>
      <c r="B530" s="27" t="str">
        <f t="shared" si="35"/>
        <v/>
      </c>
      <c r="C530" s="27" t="str">
        <f t="shared" si="35"/>
        <v/>
      </c>
      <c r="D530" s="27" t="str">
        <f t="shared" si="35"/>
        <v/>
      </c>
      <c r="E530" s="27" t="str">
        <f t="shared" si="35"/>
        <v/>
      </c>
      <c r="F530" s="27" t="str">
        <f t="shared" si="35"/>
        <v/>
      </c>
      <c r="G530" s="27" t="str">
        <f t="shared" si="35"/>
        <v/>
      </c>
      <c r="H530" s="27" t="str">
        <f t="shared" si="35"/>
        <v/>
      </c>
    </row>
    <row r="531" spans="1:8" hidden="1" outlineLevel="1">
      <c r="A531" t="s">
        <v>123</v>
      </c>
      <c r="B531" s="27" t="str">
        <f t="shared" si="35"/>
        <v/>
      </c>
      <c r="C531" s="27" t="str">
        <f t="shared" si="35"/>
        <v/>
      </c>
      <c r="D531" s="27" t="str">
        <f t="shared" si="35"/>
        <v/>
      </c>
      <c r="E531" s="27" t="str">
        <f t="shared" si="35"/>
        <v/>
      </c>
      <c r="F531" s="27" t="str">
        <f t="shared" si="35"/>
        <v/>
      </c>
      <c r="G531" s="27" t="str">
        <f t="shared" si="35"/>
        <v/>
      </c>
      <c r="H531" s="27" t="str">
        <f t="shared" si="35"/>
        <v/>
      </c>
    </row>
    <row r="532" spans="1:8" hidden="1" outlineLevel="1">
      <c r="A532" t="s">
        <v>124</v>
      </c>
      <c r="B532" s="27" t="str">
        <f t="shared" si="35"/>
        <v/>
      </c>
      <c r="C532" s="27" t="str">
        <f t="shared" si="35"/>
        <v/>
      </c>
      <c r="D532" s="27" t="str">
        <f t="shared" si="35"/>
        <v/>
      </c>
      <c r="E532" s="27" t="str">
        <f t="shared" si="35"/>
        <v/>
      </c>
      <c r="F532" s="27" t="str">
        <f t="shared" si="35"/>
        <v/>
      </c>
      <c r="G532" s="27" t="str">
        <f t="shared" si="35"/>
        <v/>
      </c>
      <c r="H532" s="27" t="str">
        <f t="shared" si="35"/>
        <v/>
      </c>
    </row>
    <row r="533" spans="1:8" hidden="1" outlineLevel="1">
      <c r="A533" t="s">
        <v>125</v>
      </c>
      <c r="B533" s="27" t="str">
        <f t="shared" si="35"/>
        <v/>
      </c>
      <c r="C533" s="27" t="str">
        <f t="shared" si="35"/>
        <v/>
      </c>
      <c r="D533" s="27" t="str">
        <f t="shared" si="35"/>
        <v/>
      </c>
      <c r="E533" s="27" t="str">
        <f t="shared" si="35"/>
        <v/>
      </c>
      <c r="F533" s="27" t="str">
        <f t="shared" si="35"/>
        <v/>
      </c>
      <c r="G533" s="27" t="str">
        <f t="shared" si="35"/>
        <v/>
      </c>
      <c r="H533" s="27" t="str">
        <f t="shared" si="35"/>
        <v/>
      </c>
    </row>
    <row r="534" spans="1:8" hidden="1" outlineLevel="1">
      <c r="A534" t="s">
        <v>126</v>
      </c>
      <c r="B534" s="27" t="str">
        <f t="shared" ref="B534:H543" si="36">IF(SUM(B105,B248)=0,"",SUM(B248)/SUM(B105,B248))</f>
        <v/>
      </c>
      <c r="C534" s="27" t="str">
        <f t="shared" si="36"/>
        <v/>
      </c>
      <c r="D534" s="27" t="str">
        <f t="shared" si="36"/>
        <v/>
      </c>
      <c r="E534" s="27" t="str">
        <f t="shared" si="36"/>
        <v/>
      </c>
      <c r="F534" s="27" t="str">
        <f t="shared" si="36"/>
        <v/>
      </c>
      <c r="G534" s="27" t="str">
        <f t="shared" si="36"/>
        <v/>
      </c>
      <c r="H534" s="27" t="str">
        <f t="shared" si="36"/>
        <v/>
      </c>
    </row>
    <row r="535" spans="1:8" hidden="1" outlineLevel="1">
      <c r="A535" t="s">
        <v>127</v>
      </c>
      <c r="B535" s="27" t="str">
        <f t="shared" si="36"/>
        <v/>
      </c>
      <c r="C535" s="27" t="str">
        <f t="shared" si="36"/>
        <v/>
      </c>
      <c r="D535" s="27" t="str">
        <f t="shared" si="36"/>
        <v/>
      </c>
      <c r="E535" s="27" t="str">
        <f t="shared" si="36"/>
        <v/>
      </c>
      <c r="F535" s="27" t="str">
        <f t="shared" si="36"/>
        <v/>
      </c>
      <c r="G535" s="27" t="str">
        <f t="shared" si="36"/>
        <v/>
      </c>
      <c r="H535" s="27" t="str">
        <f t="shared" si="36"/>
        <v/>
      </c>
    </row>
    <row r="536" spans="1:8" hidden="1" outlineLevel="1">
      <c r="A536" t="s">
        <v>128</v>
      </c>
      <c r="B536" s="27" t="str">
        <f t="shared" si="36"/>
        <v/>
      </c>
      <c r="C536" s="27" t="str">
        <f t="shared" si="36"/>
        <v/>
      </c>
      <c r="D536" s="27" t="str">
        <f t="shared" si="36"/>
        <v/>
      </c>
      <c r="E536" s="27" t="str">
        <f t="shared" si="36"/>
        <v/>
      </c>
      <c r="F536" s="27" t="str">
        <f t="shared" si="36"/>
        <v/>
      </c>
      <c r="G536" s="27" t="str">
        <f t="shared" si="36"/>
        <v/>
      </c>
      <c r="H536" s="27" t="str">
        <f t="shared" si="36"/>
        <v/>
      </c>
    </row>
    <row r="537" spans="1:8" hidden="1" outlineLevel="1">
      <c r="A537" t="s">
        <v>129</v>
      </c>
      <c r="B537" s="27" t="str">
        <f t="shared" si="36"/>
        <v/>
      </c>
      <c r="C537" s="27" t="str">
        <f t="shared" si="36"/>
        <v/>
      </c>
      <c r="D537" s="27" t="str">
        <f t="shared" si="36"/>
        <v/>
      </c>
      <c r="E537" s="27" t="str">
        <f t="shared" si="36"/>
        <v/>
      </c>
      <c r="F537" s="27" t="str">
        <f t="shared" si="36"/>
        <v/>
      </c>
      <c r="G537" s="27" t="str">
        <f t="shared" si="36"/>
        <v/>
      </c>
      <c r="H537" s="27" t="str">
        <f t="shared" si="36"/>
        <v/>
      </c>
    </row>
    <row r="538" spans="1:8" hidden="1" outlineLevel="1">
      <c r="A538" t="s">
        <v>130</v>
      </c>
      <c r="B538" s="27" t="str">
        <f t="shared" si="36"/>
        <v/>
      </c>
      <c r="C538" s="27" t="str">
        <f t="shared" si="36"/>
        <v/>
      </c>
      <c r="D538" s="27" t="str">
        <f t="shared" si="36"/>
        <v/>
      </c>
      <c r="E538" s="27" t="str">
        <f t="shared" si="36"/>
        <v/>
      </c>
      <c r="F538" s="27" t="str">
        <f t="shared" si="36"/>
        <v/>
      </c>
      <c r="G538" s="27" t="str">
        <f t="shared" si="36"/>
        <v/>
      </c>
      <c r="H538" s="27" t="str">
        <f t="shared" si="36"/>
        <v/>
      </c>
    </row>
    <row r="539" spans="1:8" hidden="1" outlineLevel="1">
      <c r="A539" t="s">
        <v>131</v>
      </c>
      <c r="B539" s="27" t="str">
        <f t="shared" si="36"/>
        <v/>
      </c>
      <c r="C539" s="27" t="str">
        <f t="shared" si="36"/>
        <v/>
      </c>
      <c r="D539" s="27" t="str">
        <f t="shared" si="36"/>
        <v/>
      </c>
      <c r="E539" s="27" t="str">
        <f t="shared" si="36"/>
        <v/>
      </c>
      <c r="F539" s="27" t="str">
        <f t="shared" si="36"/>
        <v/>
      </c>
      <c r="G539" s="27" t="str">
        <f t="shared" si="36"/>
        <v/>
      </c>
      <c r="H539" s="27" t="str">
        <f t="shared" si="36"/>
        <v/>
      </c>
    </row>
    <row r="540" spans="1:8" hidden="1" outlineLevel="1">
      <c r="A540" t="s">
        <v>132</v>
      </c>
      <c r="B540" s="27" t="str">
        <f t="shared" si="36"/>
        <v/>
      </c>
      <c r="C540" s="27" t="str">
        <f t="shared" si="36"/>
        <v/>
      </c>
      <c r="D540" s="27" t="str">
        <f t="shared" si="36"/>
        <v/>
      </c>
      <c r="E540" s="27" t="str">
        <f t="shared" si="36"/>
        <v/>
      </c>
      <c r="F540" s="27" t="str">
        <f t="shared" si="36"/>
        <v/>
      </c>
      <c r="G540" s="27" t="str">
        <f t="shared" si="36"/>
        <v/>
      </c>
      <c r="H540" s="27" t="str">
        <f t="shared" si="36"/>
        <v/>
      </c>
    </row>
    <row r="541" spans="1:8" hidden="1" outlineLevel="1">
      <c r="A541" t="s">
        <v>133</v>
      </c>
      <c r="B541" s="27" t="str">
        <f t="shared" si="36"/>
        <v/>
      </c>
      <c r="C541" s="27" t="str">
        <f t="shared" si="36"/>
        <v/>
      </c>
      <c r="D541" s="27" t="str">
        <f t="shared" si="36"/>
        <v/>
      </c>
      <c r="E541" s="27" t="str">
        <f t="shared" si="36"/>
        <v/>
      </c>
      <c r="F541" s="27" t="str">
        <f t="shared" si="36"/>
        <v/>
      </c>
      <c r="G541" s="27" t="str">
        <f t="shared" si="36"/>
        <v/>
      </c>
      <c r="H541" s="27" t="str">
        <f t="shared" si="36"/>
        <v/>
      </c>
    </row>
    <row r="542" spans="1:8" hidden="1" outlineLevel="1">
      <c r="A542" t="s">
        <v>134</v>
      </c>
      <c r="B542" s="27" t="str">
        <f t="shared" si="36"/>
        <v/>
      </c>
      <c r="C542" s="27" t="str">
        <f t="shared" si="36"/>
        <v/>
      </c>
      <c r="D542" s="27" t="str">
        <f t="shared" si="36"/>
        <v/>
      </c>
      <c r="E542" s="27" t="str">
        <f t="shared" si="36"/>
        <v/>
      </c>
      <c r="F542" s="27" t="str">
        <f t="shared" si="36"/>
        <v/>
      </c>
      <c r="G542" s="27" t="str">
        <f t="shared" si="36"/>
        <v/>
      </c>
      <c r="H542" s="27" t="str">
        <f t="shared" si="36"/>
        <v/>
      </c>
    </row>
    <row r="543" spans="1:8" hidden="1" outlineLevel="1">
      <c r="A543" t="s">
        <v>135</v>
      </c>
      <c r="B543" s="27" t="str">
        <f t="shared" si="36"/>
        <v/>
      </c>
      <c r="C543" s="27" t="str">
        <f t="shared" si="36"/>
        <v/>
      </c>
      <c r="D543" s="27" t="str">
        <f t="shared" si="36"/>
        <v/>
      </c>
      <c r="E543" s="27" t="str">
        <f t="shared" si="36"/>
        <v/>
      </c>
      <c r="F543" s="27" t="str">
        <f t="shared" si="36"/>
        <v/>
      </c>
      <c r="G543" s="27" t="str">
        <f t="shared" si="36"/>
        <v/>
      </c>
      <c r="H543" s="27" t="str">
        <f t="shared" si="36"/>
        <v/>
      </c>
    </row>
    <row r="544" spans="1:8" hidden="1" outlineLevel="1">
      <c r="A544" t="s">
        <v>136</v>
      </c>
      <c r="B544" s="27" t="str">
        <f t="shared" ref="B544:H553" si="37">IF(SUM(B115,B258)=0,"",SUM(B258)/SUM(B115,B258))</f>
        <v/>
      </c>
      <c r="C544" s="27" t="str">
        <f t="shared" si="37"/>
        <v/>
      </c>
      <c r="D544" s="27" t="str">
        <f t="shared" si="37"/>
        <v/>
      </c>
      <c r="E544" s="27" t="str">
        <f t="shared" si="37"/>
        <v/>
      </c>
      <c r="F544" s="27" t="str">
        <f t="shared" si="37"/>
        <v/>
      </c>
      <c r="G544" s="27" t="str">
        <f t="shared" si="37"/>
        <v/>
      </c>
      <c r="H544" s="27" t="str">
        <f t="shared" si="37"/>
        <v/>
      </c>
    </row>
    <row r="545" spans="1:8" hidden="1" outlineLevel="1">
      <c r="A545" t="s">
        <v>137</v>
      </c>
      <c r="B545" s="27" t="str">
        <f t="shared" si="37"/>
        <v/>
      </c>
      <c r="C545" s="27" t="str">
        <f t="shared" si="37"/>
        <v/>
      </c>
      <c r="D545" s="27" t="str">
        <f t="shared" si="37"/>
        <v/>
      </c>
      <c r="E545" s="27" t="str">
        <f t="shared" si="37"/>
        <v/>
      </c>
      <c r="F545" s="27" t="str">
        <f t="shared" si="37"/>
        <v/>
      </c>
      <c r="G545" s="27" t="str">
        <f t="shared" si="37"/>
        <v/>
      </c>
      <c r="H545" s="27" t="str">
        <f t="shared" si="37"/>
        <v/>
      </c>
    </row>
    <row r="546" spans="1:8" hidden="1" outlineLevel="1">
      <c r="A546" t="s">
        <v>138</v>
      </c>
      <c r="B546" s="27" t="str">
        <f t="shared" si="37"/>
        <v/>
      </c>
      <c r="C546" s="27" t="str">
        <f t="shared" si="37"/>
        <v/>
      </c>
      <c r="D546" s="27" t="str">
        <f t="shared" si="37"/>
        <v/>
      </c>
      <c r="E546" s="27" t="str">
        <f t="shared" si="37"/>
        <v/>
      </c>
      <c r="F546" s="27" t="str">
        <f t="shared" si="37"/>
        <v/>
      </c>
      <c r="G546" s="27" t="str">
        <f t="shared" si="37"/>
        <v/>
      </c>
      <c r="H546" s="27" t="str">
        <f t="shared" si="37"/>
        <v/>
      </c>
    </row>
    <row r="547" spans="1:8" hidden="1" outlineLevel="1">
      <c r="A547" t="s">
        <v>139</v>
      </c>
      <c r="B547" s="27" t="str">
        <f t="shared" si="37"/>
        <v/>
      </c>
      <c r="C547" s="27" t="str">
        <f t="shared" si="37"/>
        <v/>
      </c>
      <c r="D547" s="27" t="str">
        <f t="shared" si="37"/>
        <v/>
      </c>
      <c r="E547" s="27" t="str">
        <f t="shared" si="37"/>
        <v/>
      </c>
      <c r="F547" s="27" t="str">
        <f t="shared" si="37"/>
        <v/>
      </c>
      <c r="G547" s="27" t="str">
        <f t="shared" si="37"/>
        <v/>
      </c>
      <c r="H547" s="27" t="str">
        <f t="shared" si="37"/>
        <v/>
      </c>
    </row>
    <row r="548" spans="1:8" hidden="1" outlineLevel="1">
      <c r="A548" t="s">
        <v>140</v>
      </c>
      <c r="B548" s="27" t="str">
        <f t="shared" si="37"/>
        <v/>
      </c>
      <c r="C548" s="27" t="str">
        <f t="shared" si="37"/>
        <v/>
      </c>
      <c r="D548" s="27" t="str">
        <f t="shared" si="37"/>
        <v/>
      </c>
      <c r="E548" s="27" t="str">
        <f t="shared" si="37"/>
        <v/>
      </c>
      <c r="F548" s="27" t="str">
        <f t="shared" si="37"/>
        <v/>
      </c>
      <c r="G548" s="27" t="str">
        <f t="shared" si="37"/>
        <v/>
      </c>
      <c r="H548" s="27" t="str">
        <f t="shared" si="37"/>
        <v/>
      </c>
    </row>
    <row r="549" spans="1:8" hidden="1" outlineLevel="1">
      <c r="A549" t="s">
        <v>141</v>
      </c>
      <c r="B549" s="27" t="str">
        <f t="shared" si="37"/>
        <v/>
      </c>
      <c r="C549" s="27" t="str">
        <f t="shared" si="37"/>
        <v/>
      </c>
      <c r="D549" s="27" t="str">
        <f t="shared" si="37"/>
        <v/>
      </c>
      <c r="E549" s="27" t="str">
        <f t="shared" si="37"/>
        <v/>
      </c>
      <c r="F549" s="27" t="str">
        <f t="shared" si="37"/>
        <v/>
      </c>
      <c r="G549" s="27" t="str">
        <f t="shared" si="37"/>
        <v/>
      </c>
      <c r="H549" s="27" t="str">
        <f t="shared" si="37"/>
        <v/>
      </c>
    </row>
    <row r="550" spans="1:8" hidden="1" outlineLevel="1">
      <c r="A550" t="s">
        <v>142</v>
      </c>
      <c r="B550" s="27" t="str">
        <f t="shared" si="37"/>
        <v/>
      </c>
      <c r="C550" s="27" t="str">
        <f t="shared" si="37"/>
        <v/>
      </c>
      <c r="D550" s="27" t="str">
        <f t="shared" si="37"/>
        <v/>
      </c>
      <c r="E550" s="27" t="str">
        <f t="shared" si="37"/>
        <v/>
      </c>
      <c r="F550" s="27" t="str">
        <f t="shared" si="37"/>
        <v/>
      </c>
      <c r="G550" s="27" t="str">
        <f t="shared" si="37"/>
        <v/>
      </c>
      <c r="H550" s="27" t="str">
        <f t="shared" si="37"/>
        <v/>
      </c>
    </row>
    <row r="551" spans="1:8" hidden="1" outlineLevel="1">
      <c r="A551" t="s">
        <v>143</v>
      </c>
      <c r="B551" s="27" t="str">
        <f t="shared" si="37"/>
        <v/>
      </c>
      <c r="C551" s="27" t="str">
        <f t="shared" si="37"/>
        <v/>
      </c>
      <c r="D551" s="27" t="str">
        <f t="shared" si="37"/>
        <v/>
      </c>
      <c r="E551" s="27" t="str">
        <f t="shared" si="37"/>
        <v/>
      </c>
      <c r="F551" s="27" t="str">
        <f t="shared" si="37"/>
        <v/>
      </c>
      <c r="G551" s="27" t="str">
        <f t="shared" si="37"/>
        <v/>
      </c>
      <c r="H551" s="27" t="str">
        <f t="shared" si="37"/>
        <v/>
      </c>
    </row>
    <row r="552" spans="1:8" hidden="1" outlineLevel="1">
      <c r="A552" t="s">
        <v>144</v>
      </c>
      <c r="B552" s="27" t="str">
        <f t="shared" si="37"/>
        <v/>
      </c>
      <c r="C552" s="27" t="str">
        <f t="shared" si="37"/>
        <v/>
      </c>
      <c r="D552" s="27" t="str">
        <f t="shared" si="37"/>
        <v/>
      </c>
      <c r="E552" s="27" t="str">
        <f t="shared" si="37"/>
        <v/>
      </c>
      <c r="F552" s="27" t="str">
        <f t="shared" si="37"/>
        <v/>
      </c>
      <c r="G552" s="27" t="str">
        <f t="shared" si="37"/>
        <v/>
      </c>
      <c r="H552" s="27" t="str">
        <f t="shared" si="37"/>
        <v/>
      </c>
    </row>
    <row r="553" spans="1:8" hidden="1" outlineLevel="1">
      <c r="A553" t="s">
        <v>145</v>
      </c>
      <c r="B553" s="27" t="str">
        <f t="shared" si="37"/>
        <v/>
      </c>
      <c r="C553" s="27" t="str">
        <f t="shared" si="37"/>
        <v/>
      </c>
      <c r="D553" s="27" t="str">
        <f t="shared" si="37"/>
        <v/>
      </c>
      <c r="E553" s="27" t="str">
        <f t="shared" si="37"/>
        <v/>
      </c>
      <c r="F553" s="27" t="str">
        <f t="shared" si="37"/>
        <v/>
      </c>
      <c r="G553" s="27" t="str">
        <f t="shared" si="37"/>
        <v/>
      </c>
      <c r="H553" s="27" t="str">
        <f t="shared" si="37"/>
        <v/>
      </c>
    </row>
    <row r="554" spans="1:8" hidden="1" outlineLevel="1">
      <c r="A554" t="s">
        <v>146</v>
      </c>
      <c r="B554" s="27" t="str">
        <f t="shared" ref="B554:H563" si="38">IF(SUM(B125,B268)=0,"",SUM(B268)/SUM(B125,B268))</f>
        <v/>
      </c>
      <c r="C554" s="27" t="str">
        <f t="shared" si="38"/>
        <v/>
      </c>
      <c r="D554" s="27" t="str">
        <f t="shared" si="38"/>
        <v/>
      </c>
      <c r="E554" s="27" t="str">
        <f t="shared" si="38"/>
        <v/>
      </c>
      <c r="F554" s="27" t="str">
        <f t="shared" si="38"/>
        <v/>
      </c>
      <c r="G554" s="27" t="str">
        <f t="shared" si="38"/>
        <v/>
      </c>
      <c r="H554" s="27" t="str">
        <f t="shared" si="38"/>
        <v/>
      </c>
    </row>
    <row r="555" spans="1:8" hidden="1" outlineLevel="1">
      <c r="A555" t="s">
        <v>147</v>
      </c>
      <c r="B555" s="27" t="str">
        <f t="shared" si="38"/>
        <v/>
      </c>
      <c r="C555" s="27" t="str">
        <f t="shared" si="38"/>
        <v/>
      </c>
      <c r="D555" s="27" t="str">
        <f t="shared" si="38"/>
        <v/>
      </c>
      <c r="E555" s="27" t="str">
        <f t="shared" si="38"/>
        <v/>
      </c>
      <c r="F555" s="27" t="str">
        <f t="shared" si="38"/>
        <v/>
      </c>
      <c r="G555" s="27" t="str">
        <f t="shared" si="38"/>
        <v/>
      </c>
      <c r="H555" s="27" t="str">
        <f t="shared" si="38"/>
        <v/>
      </c>
    </row>
    <row r="556" spans="1:8" hidden="1" outlineLevel="1">
      <c r="A556" t="s">
        <v>148</v>
      </c>
      <c r="B556" s="27" t="str">
        <f t="shared" si="38"/>
        <v/>
      </c>
      <c r="C556" s="27" t="str">
        <f t="shared" si="38"/>
        <v/>
      </c>
      <c r="D556" s="27" t="str">
        <f t="shared" si="38"/>
        <v/>
      </c>
      <c r="E556" s="27" t="str">
        <f t="shared" si="38"/>
        <v/>
      </c>
      <c r="F556" s="27" t="str">
        <f t="shared" si="38"/>
        <v/>
      </c>
      <c r="G556" s="27" t="str">
        <f t="shared" si="38"/>
        <v/>
      </c>
      <c r="H556" s="27" t="str">
        <f t="shared" si="38"/>
        <v/>
      </c>
    </row>
    <row r="557" spans="1:8" hidden="1" outlineLevel="1">
      <c r="A557" t="s">
        <v>149</v>
      </c>
      <c r="B557" s="27" t="str">
        <f t="shared" si="38"/>
        <v/>
      </c>
      <c r="C557" s="27" t="str">
        <f t="shared" si="38"/>
        <v/>
      </c>
      <c r="D557" s="27" t="str">
        <f t="shared" si="38"/>
        <v/>
      </c>
      <c r="E557" s="27" t="str">
        <f t="shared" si="38"/>
        <v/>
      </c>
      <c r="F557" s="27" t="str">
        <f t="shared" si="38"/>
        <v/>
      </c>
      <c r="G557" s="27" t="str">
        <f t="shared" si="38"/>
        <v/>
      </c>
      <c r="H557" s="27" t="str">
        <f t="shared" si="38"/>
        <v/>
      </c>
    </row>
    <row r="558" spans="1:8" hidden="1" outlineLevel="1">
      <c r="A558" t="s">
        <v>150</v>
      </c>
      <c r="B558" s="27" t="str">
        <f t="shared" si="38"/>
        <v/>
      </c>
      <c r="C558" s="27" t="str">
        <f t="shared" si="38"/>
        <v/>
      </c>
      <c r="D558" s="27" t="str">
        <f t="shared" si="38"/>
        <v/>
      </c>
      <c r="E558" s="27" t="str">
        <f t="shared" si="38"/>
        <v/>
      </c>
      <c r="F558" s="27" t="str">
        <f t="shared" si="38"/>
        <v/>
      </c>
      <c r="G558" s="27" t="str">
        <f t="shared" si="38"/>
        <v/>
      </c>
      <c r="H558" s="27" t="str">
        <f t="shared" si="38"/>
        <v/>
      </c>
    </row>
    <row r="559" spans="1:8" hidden="1" outlineLevel="1">
      <c r="A559" t="s">
        <v>151</v>
      </c>
      <c r="B559" s="27" t="str">
        <f t="shared" si="38"/>
        <v/>
      </c>
      <c r="C559" s="27" t="str">
        <f t="shared" si="38"/>
        <v/>
      </c>
      <c r="D559" s="27" t="str">
        <f t="shared" si="38"/>
        <v/>
      </c>
      <c r="E559" s="27" t="str">
        <f t="shared" si="38"/>
        <v/>
      </c>
      <c r="F559" s="27" t="str">
        <f t="shared" si="38"/>
        <v/>
      </c>
      <c r="G559" s="27" t="str">
        <f t="shared" si="38"/>
        <v/>
      </c>
      <c r="H559" s="27" t="str">
        <f t="shared" si="38"/>
        <v/>
      </c>
    </row>
    <row r="560" spans="1:8" hidden="1" outlineLevel="1">
      <c r="A560" t="s">
        <v>152</v>
      </c>
      <c r="B560" s="27" t="str">
        <f t="shared" si="38"/>
        <v/>
      </c>
      <c r="C560" s="27" t="str">
        <f t="shared" si="38"/>
        <v/>
      </c>
      <c r="D560" s="27" t="str">
        <f t="shared" si="38"/>
        <v/>
      </c>
      <c r="E560" s="27" t="str">
        <f t="shared" si="38"/>
        <v/>
      </c>
      <c r="F560" s="27" t="str">
        <f t="shared" si="38"/>
        <v/>
      </c>
      <c r="G560" s="27" t="str">
        <f t="shared" si="38"/>
        <v/>
      </c>
      <c r="H560" s="27" t="str">
        <f t="shared" si="38"/>
        <v/>
      </c>
    </row>
    <row r="561" spans="1:8" hidden="1" outlineLevel="1">
      <c r="A561" t="s">
        <v>153</v>
      </c>
      <c r="B561" s="27" t="str">
        <f t="shared" si="38"/>
        <v/>
      </c>
      <c r="C561" s="27" t="str">
        <f t="shared" si="38"/>
        <v/>
      </c>
      <c r="D561" s="27" t="str">
        <f t="shared" si="38"/>
        <v/>
      </c>
      <c r="E561" s="27" t="str">
        <f t="shared" si="38"/>
        <v/>
      </c>
      <c r="F561" s="27" t="str">
        <f t="shared" si="38"/>
        <v/>
      </c>
      <c r="G561" s="27" t="str">
        <f t="shared" si="38"/>
        <v/>
      </c>
      <c r="H561" s="27" t="str">
        <f t="shared" si="38"/>
        <v/>
      </c>
    </row>
    <row r="562" spans="1:8" hidden="1" outlineLevel="1">
      <c r="A562" t="s">
        <v>154</v>
      </c>
      <c r="B562" s="27" t="str">
        <f t="shared" si="38"/>
        <v/>
      </c>
      <c r="C562" s="27" t="str">
        <f t="shared" si="38"/>
        <v/>
      </c>
      <c r="D562" s="27" t="str">
        <f t="shared" si="38"/>
        <v/>
      </c>
      <c r="E562" s="27" t="str">
        <f t="shared" si="38"/>
        <v/>
      </c>
      <c r="F562" s="27" t="str">
        <f t="shared" si="38"/>
        <v/>
      </c>
      <c r="G562" s="27" t="str">
        <f t="shared" si="38"/>
        <v/>
      </c>
      <c r="H562" s="27" t="str">
        <f t="shared" si="38"/>
        <v/>
      </c>
    </row>
    <row r="563" spans="1:8" hidden="1" outlineLevel="1">
      <c r="A563" t="s">
        <v>155</v>
      </c>
      <c r="B563" s="27" t="str">
        <f t="shared" si="38"/>
        <v/>
      </c>
      <c r="C563" s="27" t="str">
        <f t="shared" si="38"/>
        <v/>
      </c>
      <c r="D563" s="27" t="str">
        <f t="shared" si="38"/>
        <v/>
      </c>
      <c r="E563" s="27" t="str">
        <f t="shared" si="38"/>
        <v/>
      </c>
      <c r="F563" s="27" t="str">
        <f t="shared" si="38"/>
        <v/>
      </c>
      <c r="G563" s="27" t="str">
        <f t="shared" si="38"/>
        <v/>
      </c>
      <c r="H563" s="27" t="str">
        <f t="shared" si="38"/>
        <v/>
      </c>
    </row>
    <row r="564" spans="1:8" hidden="1" outlineLevel="1">
      <c r="A564" t="s">
        <v>156</v>
      </c>
      <c r="B564" s="27" t="str">
        <f t="shared" ref="B564:H572" si="39">IF(SUM(B135,B278)=0,"",SUM(B278)/SUM(B135,B278))</f>
        <v/>
      </c>
      <c r="C564" s="27" t="str">
        <f t="shared" si="39"/>
        <v/>
      </c>
      <c r="D564" s="27" t="str">
        <f t="shared" si="39"/>
        <v/>
      </c>
      <c r="E564" s="27" t="str">
        <f t="shared" si="39"/>
        <v/>
      </c>
      <c r="F564" s="27" t="str">
        <f t="shared" si="39"/>
        <v/>
      </c>
      <c r="G564" s="27" t="str">
        <f t="shared" si="39"/>
        <v/>
      </c>
      <c r="H564" s="27" t="str">
        <f t="shared" si="39"/>
        <v/>
      </c>
    </row>
    <row r="565" spans="1:8" hidden="1" outlineLevel="1">
      <c r="A565" t="s">
        <v>157</v>
      </c>
      <c r="B565" s="27" t="str">
        <f t="shared" si="39"/>
        <v/>
      </c>
      <c r="C565" s="27" t="str">
        <f t="shared" si="39"/>
        <v/>
      </c>
      <c r="D565" s="27" t="str">
        <f t="shared" si="39"/>
        <v/>
      </c>
      <c r="E565" s="27" t="str">
        <f t="shared" si="39"/>
        <v/>
      </c>
      <c r="F565" s="27" t="str">
        <f t="shared" si="39"/>
        <v/>
      </c>
      <c r="G565" s="27" t="str">
        <f t="shared" si="39"/>
        <v/>
      </c>
      <c r="H565" s="27" t="str">
        <f t="shared" si="39"/>
        <v/>
      </c>
    </row>
    <row r="566" spans="1:8" hidden="1" outlineLevel="1">
      <c r="A566" t="s">
        <v>158</v>
      </c>
      <c r="B566" s="27" t="str">
        <f t="shared" si="39"/>
        <v/>
      </c>
      <c r="C566" s="27" t="str">
        <f t="shared" si="39"/>
        <v/>
      </c>
      <c r="D566" s="27" t="str">
        <f t="shared" si="39"/>
        <v/>
      </c>
      <c r="E566" s="27" t="str">
        <f t="shared" si="39"/>
        <v/>
      </c>
      <c r="F566" s="27" t="str">
        <f t="shared" si="39"/>
        <v/>
      </c>
      <c r="G566" s="27" t="str">
        <f t="shared" si="39"/>
        <v/>
      </c>
      <c r="H566" s="27" t="str">
        <f t="shared" si="39"/>
        <v/>
      </c>
    </row>
    <row r="567" spans="1:8" hidden="1" outlineLevel="1">
      <c r="A567" t="s">
        <v>159</v>
      </c>
      <c r="B567" s="27" t="str">
        <f t="shared" si="39"/>
        <v/>
      </c>
      <c r="C567" s="27" t="str">
        <f t="shared" si="39"/>
        <v/>
      </c>
      <c r="D567" s="27" t="str">
        <f t="shared" si="39"/>
        <v/>
      </c>
      <c r="E567" s="27" t="str">
        <f t="shared" si="39"/>
        <v/>
      </c>
      <c r="F567" s="27" t="str">
        <f t="shared" si="39"/>
        <v/>
      </c>
      <c r="G567" s="27" t="str">
        <f t="shared" si="39"/>
        <v/>
      </c>
      <c r="H567" s="27" t="str">
        <f t="shared" si="39"/>
        <v/>
      </c>
    </row>
    <row r="568" spans="1:8" hidden="1" outlineLevel="1">
      <c r="A568" t="s">
        <v>160</v>
      </c>
      <c r="B568" s="27" t="str">
        <f t="shared" si="39"/>
        <v/>
      </c>
      <c r="C568" s="27" t="str">
        <f t="shared" si="39"/>
        <v/>
      </c>
      <c r="D568" s="27" t="str">
        <f t="shared" si="39"/>
        <v/>
      </c>
      <c r="E568" s="27" t="str">
        <f t="shared" si="39"/>
        <v/>
      </c>
      <c r="F568" s="27" t="str">
        <f t="shared" si="39"/>
        <v/>
      </c>
      <c r="G568" s="27" t="str">
        <f t="shared" si="39"/>
        <v/>
      </c>
      <c r="H568" s="27" t="str">
        <f t="shared" si="39"/>
        <v/>
      </c>
    </row>
    <row r="569" spans="1:8" hidden="1" outlineLevel="1">
      <c r="A569" t="s">
        <v>161</v>
      </c>
      <c r="B569" s="27" t="str">
        <f t="shared" si="39"/>
        <v/>
      </c>
      <c r="C569" s="27" t="str">
        <f t="shared" si="39"/>
        <v/>
      </c>
      <c r="D569" s="27" t="str">
        <f t="shared" si="39"/>
        <v/>
      </c>
      <c r="E569" s="27" t="str">
        <f t="shared" si="39"/>
        <v/>
      </c>
      <c r="F569" s="27" t="str">
        <f t="shared" si="39"/>
        <v/>
      </c>
      <c r="G569" s="27" t="str">
        <f t="shared" si="39"/>
        <v/>
      </c>
      <c r="H569" s="27" t="str">
        <f t="shared" si="39"/>
        <v/>
      </c>
    </row>
    <row r="570" spans="1:8" hidden="1" outlineLevel="1">
      <c r="A570" t="s">
        <v>162</v>
      </c>
      <c r="B570" s="27" t="str">
        <f t="shared" si="39"/>
        <v/>
      </c>
      <c r="C570" s="27" t="str">
        <f t="shared" si="39"/>
        <v/>
      </c>
      <c r="D570" s="27" t="str">
        <f t="shared" si="39"/>
        <v/>
      </c>
      <c r="E570" s="27" t="str">
        <f t="shared" si="39"/>
        <v/>
      </c>
      <c r="F570" s="27" t="str">
        <f t="shared" si="39"/>
        <v/>
      </c>
      <c r="G570" s="27" t="str">
        <f t="shared" si="39"/>
        <v/>
      </c>
      <c r="H570" s="27" t="str">
        <f t="shared" si="39"/>
        <v/>
      </c>
    </row>
    <row r="571" spans="1:8" hidden="1" outlineLevel="1">
      <c r="A571" t="s">
        <v>163</v>
      </c>
      <c r="B571" s="27" t="str">
        <f t="shared" si="39"/>
        <v/>
      </c>
      <c r="C571" s="27" t="str">
        <f t="shared" si="39"/>
        <v/>
      </c>
      <c r="D571" s="27" t="str">
        <f t="shared" si="39"/>
        <v/>
      </c>
      <c r="E571" s="27" t="str">
        <f t="shared" si="39"/>
        <v/>
      </c>
      <c r="F571" s="27" t="str">
        <f t="shared" si="39"/>
        <v/>
      </c>
      <c r="G571" s="27" t="str">
        <f t="shared" si="39"/>
        <v/>
      </c>
      <c r="H571" s="27" t="str">
        <f t="shared" si="39"/>
        <v/>
      </c>
    </row>
    <row r="572" spans="1:8" collapsed="1">
      <c r="A572" s="32" t="s">
        <v>15</v>
      </c>
      <c r="B572" s="34">
        <f t="shared" si="39"/>
        <v>6.8658579166518208E-3</v>
      </c>
      <c r="C572" s="34">
        <f t="shared" si="39"/>
        <v>6.7350417771691682E-3</v>
      </c>
      <c r="D572" s="34">
        <f t="shared" si="39"/>
        <v>3.0193606904951948E-2</v>
      </c>
      <c r="E572" s="34">
        <f t="shared" si="39"/>
        <v>5.7931099789701353E-2</v>
      </c>
      <c r="F572" s="34">
        <f t="shared" si="39"/>
        <v>7.0692155480379035E-3</v>
      </c>
      <c r="G572" s="34">
        <f t="shared" si="39"/>
        <v>3.9891251873872503E-3</v>
      </c>
      <c r="H572" s="34">
        <f t="shared" si="39"/>
        <v>1.9080901651666676E-2</v>
      </c>
    </row>
  </sheetData>
  <conditionalFormatting sqref="B291:B4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34:B57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91:C4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4:C57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1:D42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34:D57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1:E42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34:E5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91:F42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4:F57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91:G42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4:G57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91:H4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34:H57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9"/>
  <sheetViews>
    <sheetView showGridLines="0" topLeftCell="A12" workbookViewId="0">
      <selection activeCell="O27" sqref="O27"/>
    </sheetView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  <col min="11" max="11" width="22" customWidth="1"/>
    <col min="12" max="12" width="8" customWidth="1"/>
  </cols>
  <sheetData>
    <row r="1" spans="1:12">
      <c r="A1" s="32" t="s">
        <v>278</v>
      </c>
      <c r="K1" s="28" t="s">
        <v>1</v>
      </c>
    </row>
    <row r="2" spans="1:12">
      <c r="A2" s="48" t="s">
        <v>279</v>
      </c>
      <c r="K2" t="s">
        <v>3</v>
      </c>
      <c r="L2" s="57" t="s">
        <v>4</v>
      </c>
    </row>
    <row r="3" spans="1:12">
      <c r="A3" s="32" t="s">
        <v>280</v>
      </c>
      <c r="K3" t="s">
        <v>6</v>
      </c>
      <c r="L3" s="50" t="s">
        <v>7</v>
      </c>
    </row>
    <row r="4" spans="1:12">
      <c r="A4" s="32" t="s">
        <v>190</v>
      </c>
      <c r="B4" s="32" t="s">
        <v>257</v>
      </c>
      <c r="C4" s="32" t="s">
        <v>258</v>
      </c>
      <c r="D4" s="32" t="s">
        <v>259</v>
      </c>
      <c r="E4" s="32" t="s">
        <v>260</v>
      </c>
      <c r="K4" t="s">
        <v>16</v>
      </c>
      <c r="L4" s="50" t="s">
        <v>7</v>
      </c>
    </row>
    <row r="5" spans="1:12">
      <c r="A5" s="24">
        <v>45901</v>
      </c>
      <c r="B5" s="26">
        <f>IF(SUMIFS('NSE - NIFTY Index Options'!$L:$L,'NSE - NIFTY Index Options'!$D:$D,$A5,'NSE - NIFTY Index Options'!$H:$H,"*")+SUMIFS('NSE - Other Index Options'!$L:$L,'NSE - Other Index Options'!$D:$D,$A5,'NSE - Other Index Options'!$H:$H,"*")=0,"",SUMIFS('NSE - NIFTY Index Options'!$L:$L,'NSE - NIFTY Index Options'!$D:$D,$A5,'NSE - NIFTY Index Options'!$H:$H,"*")+SUMIFS('NSE - Other Index Options'!$L:$L,'NSE - Other Index Options'!$D:$D,$A5,'NSE - Other Index Options'!$H:$H,"*"))</f>
        <v>9332.5851000000002</v>
      </c>
      <c r="C5" s="26">
        <f>IF(SUMIFS('BSE - SENSEX Index Options'!$L:$L,'BSE - SENSEX Index Options'!$D:$D,$A5,'BSE - SENSEX Index Options'!$H:$H,"*")+SUMIFS('BSE - Other Index Options'!$L:$L,'BSE - Other Index Options'!$D:$D,$A5,'BSE - Other Index Options'!$H:$H,"*")=0,"",SUMIFS('BSE - SENSEX Index Options'!$L:$L,'BSE - SENSEX Index Options'!$D:$D,$A5,'BSE - SENSEX Index Options'!$H:$H,"*")+SUMIFS('BSE - Other Index Options'!$L:$L,'BSE - Other Index Options'!$D:$D,$A5,'BSE - Other Index Options'!$H:$H,"*"))</f>
        <v>3462.2471999999993</v>
      </c>
      <c r="D5" s="27">
        <f t="shared" ref="D5:D33" si="0">IF(SUM(B5:C5)=0,"",SUM(B5)/SUM(B5:C5))</f>
        <v>0.72940269017828396</v>
      </c>
      <c r="E5" s="27">
        <f t="shared" ref="E5:E33" si="1">IF(SUM(B5:C5)=0,"",SUM(C5)/SUM(B5:C5))</f>
        <v>0.27059730982171604</v>
      </c>
      <c r="K5" t="s">
        <v>18</v>
      </c>
      <c r="L5" s="57" t="s">
        <v>4</v>
      </c>
    </row>
    <row r="6" spans="1:12">
      <c r="A6" s="24">
        <v>45931</v>
      </c>
      <c r="B6" s="26">
        <f>IF(SUMIFS('NSE - NIFTY Index Options'!$L:$L,'NSE - NIFTY Index Options'!$D:$D,$A6,'NSE - NIFTY Index Options'!$H:$H,"*")+SUMIFS('NSE - Other Index Options'!$L:$L,'NSE - Other Index Options'!$D:$D,$A6,'NSE - Other Index Options'!$H:$H,"*")=0,"",SUMIFS('NSE - NIFTY Index Options'!$L:$L,'NSE - NIFTY Index Options'!$D:$D,$A6,'NSE - NIFTY Index Options'!$H:$H,"*")+SUMIFS('NSE - Other Index Options'!$L:$L,'NSE - Other Index Options'!$D:$D,$A6,'NSE - Other Index Options'!$H:$H,"*"))</f>
        <v>10417.990400000004</v>
      </c>
      <c r="C6" s="26">
        <f>IF(SUMIFS('BSE - SENSEX Index Options'!$L:$L,'BSE - SENSEX Index Options'!$D:$D,$A6,'BSE - SENSEX Index Options'!$H:$H,"*")+SUMIFS('BSE - Other Index Options'!$L:$L,'BSE - Other Index Options'!$D:$D,$A6,'BSE - Other Index Options'!$H:$H,"*")=0,"",SUMIFS('BSE - SENSEX Index Options'!$L:$L,'BSE - SENSEX Index Options'!$D:$D,$A6,'BSE - SENSEX Index Options'!$H:$H,"*")+SUMIFS('BSE - Other Index Options'!$L:$L,'BSE - Other Index Options'!$D:$D,$A6,'BSE - Other Index Options'!$H:$H,"*"))</f>
        <v>4304.2739999999994</v>
      </c>
      <c r="D6" s="27">
        <f t="shared" si="0"/>
        <v>0.7076350564659063</v>
      </c>
      <c r="E6" s="27">
        <f t="shared" si="1"/>
        <v>0.29236494353409376</v>
      </c>
      <c r="K6" t="s">
        <v>20</v>
      </c>
      <c r="L6" s="57" t="s">
        <v>4</v>
      </c>
    </row>
    <row r="7" spans="1:12">
      <c r="A7" s="24">
        <v>45962</v>
      </c>
      <c r="B7" s="26">
        <f>IF(SUMIFS('NSE - NIFTY Index Options'!$L:$L,'NSE - NIFTY Index Options'!$D:$D,$A7,'NSE - NIFTY Index Options'!$H:$H,"*")+SUMIFS('NSE - Other Index Options'!$L:$L,'NSE - Other Index Options'!$D:$D,$A7,'NSE - Other Index Options'!$H:$H,"*")=0,"",SUMIFS('NSE - NIFTY Index Options'!$L:$L,'NSE - NIFTY Index Options'!$D:$D,$A7,'NSE - NIFTY Index Options'!$H:$H,"*")+SUMIFS('NSE - Other Index Options'!$L:$L,'NSE - Other Index Options'!$D:$D,$A7,'NSE - Other Index Options'!$H:$H,"*"))</f>
        <v>9132.7732999999989</v>
      </c>
      <c r="C7" s="26">
        <f>IF(SUMIFS('BSE - SENSEX Index Options'!$L:$L,'BSE - SENSEX Index Options'!$D:$D,$A7,'BSE - SENSEX Index Options'!$H:$H,"*")+SUMIFS('BSE - Other Index Options'!$L:$L,'BSE - Other Index Options'!$D:$D,$A7,'BSE - Other Index Options'!$H:$H,"*")=0,"",SUMIFS('BSE - SENSEX Index Options'!$L:$L,'BSE - SENSEX Index Options'!$D:$D,$A7,'BSE - SENSEX Index Options'!$H:$H,"*")+SUMIFS('BSE - Other Index Options'!$L:$L,'BSE - Other Index Options'!$D:$D,$A7,'BSE - Other Index Options'!$H:$H,"*"))</f>
        <v>3631.321100000001</v>
      </c>
      <c r="D7" s="27">
        <f t="shared" si="0"/>
        <v>0.71550499501163189</v>
      </c>
      <c r="E7" s="27">
        <f t="shared" si="1"/>
        <v>0.28449500498836805</v>
      </c>
      <c r="K7" t="s">
        <v>22</v>
      </c>
      <c r="L7" s="57" t="s">
        <v>4</v>
      </c>
    </row>
    <row r="8" spans="1:12">
      <c r="A8" s="24">
        <v>45992</v>
      </c>
      <c r="B8" s="26">
        <f>IF(SUMIFS('NSE - NIFTY Index Options'!$L:$L,'NSE - NIFTY Index Options'!$D:$D,$A8,'NSE - NIFTY Index Options'!$H:$H,"*")+SUMIFS('NSE - Other Index Options'!$L:$L,'NSE - Other Index Options'!$D:$D,$A8,'NSE - Other Index Options'!$H:$H,"*")=0,"",SUMIFS('NSE - NIFTY Index Options'!$L:$L,'NSE - NIFTY Index Options'!$D:$D,$A8,'NSE - NIFTY Index Options'!$H:$H,"*")+SUMIFS('NSE - Other Index Options'!$L:$L,'NSE - Other Index Options'!$D:$D,$A8,'NSE - Other Index Options'!$H:$H,"*"))</f>
        <v>9469.229600000006</v>
      </c>
      <c r="C8" s="26">
        <f>IF(SUMIFS('BSE - SENSEX Index Options'!$L:$L,'BSE - SENSEX Index Options'!$D:$D,$A8,'BSE - SENSEX Index Options'!$H:$H,"*")+SUMIFS('BSE - Other Index Options'!$L:$L,'BSE - Other Index Options'!$D:$D,$A8,'BSE - Other Index Options'!$H:$H,"*")=0,"",SUMIFS('BSE - SENSEX Index Options'!$L:$L,'BSE - SENSEX Index Options'!$D:$D,$A8,'BSE - SENSEX Index Options'!$H:$H,"*")+SUMIFS('BSE - Other Index Options'!$L:$L,'BSE - Other Index Options'!$D:$D,$A8,'BSE - Other Index Options'!$H:$H,"*"))</f>
        <v>4129.0249000000013</v>
      </c>
      <c r="D8" s="27">
        <f t="shared" si="0"/>
        <v>0.69635625660631673</v>
      </c>
      <c r="E8" s="27">
        <f t="shared" si="1"/>
        <v>0.30364374339368333</v>
      </c>
      <c r="K8" t="s">
        <v>24</v>
      </c>
      <c r="L8" s="57" t="s">
        <v>4</v>
      </c>
    </row>
    <row r="9" spans="1:12">
      <c r="A9" s="24">
        <v>46023</v>
      </c>
      <c r="B9" s="26">
        <f>IF(SUMIFS('NSE - NIFTY Index Options'!$L:$L,'NSE - NIFTY Index Options'!$D:$D,$A9,'NSE - NIFTY Index Options'!$H:$H,"*")+SUMIFS('NSE - Other Index Options'!$L:$L,'NSE - Other Index Options'!$D:$D,$A9,'NSE - Other Index Options'!$H:$H,"*")=0,"",SUMIFS('NSE - NIFTY Index Options'!$L:$L,'NSE - NIFTY Index Options'!$D:$D,$A9,'NSE - NIFTY Index Options'!$H:$H,"*")+SUMIFS('NSE - Other Index Options'!$L:$L,'NSE - Other Index Options'!$D:$D,$A9,'NSE - Other Index Options'!$H:$H,"*"))</f>
        <v>11531.539899999996</v>
      </c>
      <c r="C9" s="26">
        <f>IF(SUMIFS('BSE - SENSEX Index Options'!$L:$L,'BSE - SENSEX Index Options'!$D:$D,$A9,'BSE - SENSEX Index Options'!$H:$H,"*")+SUMIFS('BSE - Other Index Options'!$L:$L,'BSE - Other Index Options'!$D:$D,$A9,'BSE - Other Index Options'!$H:$H,"*")=0,"",SUMIFS('BSE - SENSEX Index Options'!$L:$L,'BSE - SENSEX Index Options'!$D:$D,$A9,'BSE - SENSEX Index Options'!$H:$H,"*")+SUMIFS('BSE - Other Index Options'!$L:$L,'BSE - Other Index Options'!$D:$D,$A9,'BSE - Other Index Options'!$H:$H,"*"))</f>
        <v>5753.7783999999992</v>
      </c>
      <c r="D9" s="27">
        <f t="shared" si="0"/>
        <v>0.66712916128365418</v>
      </c>
      <c r="E9" s="27">
        <f t="shared" si="1"/>
        <v>0.33287083871634582</v>
      </c>
      <c r="K9" t="s">
        <v>26</v>
      </c>
      <c r="L9" s="57" t="s">
        <v>4</v>
      </c>
    </row>
    <row r="10" spans="1:12">
      <c r="A10" s="24">
        <v>46054</v>
      </c>
      <c r="B10" s="26">
        <f>IF(SUMIFS('NSE - NIFTY Index Options'!$L:$L,'NSE - NIFTY Index Options'!$D:$D,$A10,'NSE - NIFTY Index Options'!$H:$H,"*")+SUMIFS('NSE - Other Index Options'!$L:$L,'NSE - Other Index Options'!$D:$D,$A10,'NSE - Other Index Options'!$H:$H,"*")=0,"",SUMIFS('NSE - NIFTY Index Options'!$L:$L,'NSE - NIFTY Index Options'!$D:$D,$A10,'NSE - NIFTY Index Options'!$H:$H,"*")+SUMIFS('NSE - Other Index Options'!$L:$L,'NSE - Other Index Options'!$D:$D,$A10,'NSE - Other Index Options'!$H:$H,"*"))</f>
        <v>12839.692800000004</v>
      </c>
      <c r="C10" s="26">
        <f>IF(SUMIFS('BSE - SENSEX Index Options'!$L:$L,'BSE - SENSEX Index Options'!$D:$D,$A10,'BSE - SENSEX Index Options'!$H:$H,"*")+SUMIFS('BSE - Other Index Options'!$L:$L,'BSE - Other Index Options'!$D:$D,$A10,'BSE - Other Index Options'!$H:$H,"*")=0,"",SUMIFS('BSE - SENSEX Index Options'!$L:$L,'BSE - SENSEX Index Options'!$D:$D,$A10,'BSE - SENSEX Index Options'!$H:$H,"*")+SUMIFS('BSE - Other Index Options'!$L:$L,'BSE - Other Index Options'!$D:$D,$A10,'BSE - Other Index Options'!$H:$H,"*"))</f>
        <v>5320.6359000000002</v>
      </c>
      <c r="D10" s="27">
        <f t="shared" si="0"/>
        <v>0.70701874465521108</v>
      </c>
      <c r="E10" s="27">
        <f t="shared" si="1"/>
        <v>0.29298125534478892</v>
      </c>
      <c r="K10" t="s">
        <v>28</v>
      </c>
      <c r="L10" s="58" t="s">
        <v>4</v>
      </c>
    </row>
    <row r="11" spans="1:12">
      <c r="A11" s="24">
        <v>46082</v>
      </c>
      <c r="B11" s="26">
        <f>IF(SUMIFS('NSE - NIFTY Index Options'!$L:$L,'NSE - NIFTY Index Options'!$D:$D,$A11,'NSE - NIFTY Index Options'!$H:$H,"*")+SUMIFS('NSE - Other Index Options'!$L:$L,'NSE - Other Index Options'!$D:$D,$A11,'NSE - Other Index Options'!$H:$H,"*")=0,"",SUMIFS('NSE - NIFTY Index Options'!$L:$L,'NSE - NIFTY Index Options'!$D:$D,$A11,'NSE - NIFTY Index Options'!$H:$H,"*")+SUMIFS('NSE - Other Index Options'!$L:$L,'NSE - Other Index Options'!$D:$D,$A11,'NSE - Other Index Options'!$H:$H,"*"))</f>
        <v>16246.679400000001</v>
      </c>
      <c r="C11" s="26">
        <f>IF(SUMIFS('BSE - SENSEX Index Options'!$L:$L,'BSE - SENSEX Index Options'!$D:$D,$A11,'BSE - SENSEX Index Options'!$H:$H,"*")+SUMIFS('BSE - Other Index Options'!$L:$L,'BSE - Other Index Options'!$D:$D,$A11,'BSE - Other Index Options'!$H:$H,"*")=0,"",SUMIFS('BSE - SENSEX Index Options'!$L:$L,'BSE - SENSEX Index Options'!$D:$D,$A11,'BSE - SENSEX Index Options'!$H:$H,"*")+SUMIFS('BSE - Other Index Options'!$L:$L,'BSE - Other Index Options'!$D:$D,$A11,'BSE - Other Index Options'!$H:$H,"*"))</f>
        <v>6278.0398000000023</v>
      </c>
      <c r="D11" s="27">
        <f t="shared" si="0"/>
        <v>0.72128221691660421</v>
      </c>
      <c r="E11" s="27">
        <f t="shared" si="1"/>
        <v>0.27871778308339584</v>
      </c>
      <c r="K11" t="s">
        <v>30</v>
      </c>
      <c r="L11" s="58" t="s">
        <v>4</v>
      </c>
    </row>
    <row r="12" spans="1:12">
      <c r="A12" s="24">
        <v>46113</v>
      </c>
      <c r="B12" s="26">
        <f>IF(SUMIFS('NSE - NIFTY Index Options'!$L:$L,'NSE - NIFTY Index Options'!$D:$D,$A12,'NSE - NIFTY Index Options'!$H:$H,"*")+SUMIFS('NSE - Other Index Options'!$L:$L,'NSE - Other Index Options'!$D:$D,$A12,'NSE - Other Index Options'!$H:$H,"*")=0,"",SUMIFS('NSE - NIFTY Index Options'!$L:$L,'NSE - NIFTY Index Options'!$D:$D,$A12,'NSE - NIFTY Index Options'!$H:$H,"*")+SUMIFS('NSE - Other Index Options'!$L:$L,'NSE - Other Index Options'!$D:$D,$A12,'NSE - Other Index Options'!$H:$H,"*"))</f>
        <v>11243.914500000003</v>
      </c>
      <c r="C12" s="26">
        <f>IF(SUMIFS('BSE - SENSEX Index Options'!$L:$L,'BSE - SENSEX Index Options'!$D:$D,$A12,'BSE - SENSEX Index Options'!$H:$H,"*")+SUMIFS('BSE - Other Index Options'!$L:$L,'BSE - Other Index Options'!$D:$D,$A12,'BSE - Other Index Options'!$H:$H,"*")=0,"",SUMIFS('BSE - SENSEX Index Options'!$L:$L,'BSE - SENSEX Index Options'!$D:$D,$A12,'BSE - SENSEX Index Options'!$H:$H,"*")+SUMIFS('BSE - Other Index Options'!$L:$L,'BSE - Other Index Options'!$D:$D,$A12,'BSE - Other Index Options'!$H:$H,"*"))</f>
        <v>6628.9961000000003</v>
      </c>
      <c r="D12" s="27">
        <f t="shared" si="0"/>
        <v>0.62910371744376103</v>
      </c>
      <c r="E12" s="27">
        <f t="shared" si="1"/>
        <v>0.37089628255623902</v>
      </c>
      <c r="K12" t="s">
        <v>32</v>
      </c>
      <c r="L12" s="58" t="s">
        <v>4</v>
      </c>
    </row>
    <row r="13" spans="1:12">
      <c r="A13" s="24">
        <v>46143</v>
      </c>
      <c r="B13" s="26">
        <f>IF(SUMIFS('NSE - NIFTY Index Options'!$L:$L,'NSE - NIFTY Index Options'!$D:$D,$A13,'NSE - NIFTY Index Options'!$H:$H,"*")+SUMIFS('NSE - Other Index Options'!$L:$L,'NSE - Other Index Options'!$D:$D,$A13,'NSE - Other Index Options'!$H:$H,"*")=0,"",SUMIFS('NSE - NIFTY Index Options'!$L:$L,'NSE - NIFTY Index Options'!$D:$D,$A13,'NSE - NIFTY Index Options'!$H:$H,"*")+SUMIFS('NSE - Other Index Options'!$L:$L,'NSE - Other Index Options'!$D:$D,$A13,'NSE - Other Index Options'!$H:$H,"*"))</f>
        <v>11128.716299999993</v>
      </c>
      <c r="C13" s="26">
        <f>IF(SUMIFS('BSE - SENSEX Index Options'!$L:$L,'BSE - SENSEX Index Options'!$D:$D,$A13,'BSE - SENSEX Index Options'!$H:$H,"*")+SUMIFS('BSE - Other Index Options'!$L:$L,'BSE - Other Index Options'!$D:$D,$A13,'BSE - Other Index Options'!$H:$H,"*")=0,"",SUMIFS('BSE - SENSEX Index Options'!$L:$L,'BSE - SENSEX Index Options'!$D:$D,$A13,'BSE - SENSEX Index Options'!$H:$H,"*")+SUMIFS('BSE - Other Index Options'!$L:$L,'BSE - Other Index Options'!$D:$D,$A13,'BSE - Other Index Options'!$H:$H,"*"))</f>
        <v>5636.8825999999999</v>
      </c>
      <c r="D13" s="27">
        <f t="shared" si="0"/>
        <v>0.66378280706691584</v>
      </c>
      <c r="E13" s="27">
        <f t="shared" si="1"/>
        <v>0.33621719293308405</v>
      </c>
      <c r="K13" t="s">
        <v>34</v>
      </c>
      <c r="L13" s="58" t="s">
        <v>4</v>
      </c>
    </row>
    <row r="14" spans="1:12">
      <c r="A14" s="24">
        <v>46174</v>
      </c>
      <c r="B14" s="26">
        <f>IF(SUMIFS('NSE - NIFTY Index Options'!$L:$L,'NSE - NIFTY Index Options'!$D:$D,$A14,'NSE - NIFTY Index Options'!$H:$H,"*")+SUMIFS('NSE - Other Index Options'!$L:$L,'NSE - Other Index Options'!$D:$D,$A14,'NSE - Other Index Options'!$H:$H,"*")=0,"",SUMIFS('NSE - NIFTY Index Options'!$L:$L,'NSE - NIFTY Index Options'!$D:$D,$A14,'NSE - NIFTY Index Options'!$H:$H,"*")+SUMIFS('NSE - Other Index Options'!$L:$L,'NSE - Other Index Options'!$D:$D,$A14,'NSE - Other Index Options'!$H:$H,"*"))</f>
        <v>11487.337199999989</v>
      </c>
      <c r="C14" s="26">
        <f>IF(SUMIFS('BSE - SENSEX Index Options'!$L:$L,'BSE - SENSEX Index Options'!$D:$D,$A14,'BSE - SENSEX Index Options'!$H:$H,"*")+SUMIFS('BSE - Other Index Options'!$L:$L,'BSE - Other Index Options'!$D:$D,$A14,'BSE - Other Index Options'!$H:$H,"*")=0,"",SUMIFS('BSE - SENSEX Index Options'!$L:$L,'BSE - SENSEX Index Options'!$D:$D,$A14,'BSE - SENSEX Index Options'!$H:$H,"*")+SUMIFS('BSE - Other Index Options'!$L:$L,'BSE - Other Index Options'!$D:$D,$A14,'BSE - Other Index Options'!$H:$H,"*"))</f>
        <v>5503.3389000000006</v>
      </c>
      <c r="D14" s="27">
        <f t="shared" si="0"/>
        <v>0.67609653273303205</v>
      </c>
      <c r="E14" s="27">
        <f t="shared" si="1"/>
        <v>0.32390346726696789</v>
      </c>
    </row>
    <row r="15" spans="1:12">
      <c r="A15" s="24">
        <v>46204</v>
      </c>
      <c r="B15" s="26">
        <f>IF(SUMIFS('NSE - NIFTY Index Options'!$L:$L,'NSE - NIFTY Index Options'!$D:$D,$A15,'NSE - NIFTY Index Options'!$H:$H,"*")+SUMIFS('NSE - Other Index Options'!$L:$L,'NSE - Other Index Options'!$D:$D,$A15,'NSE - Other Index Options'!$H:$H,"*")=0,"",SUMIFS('NSE - NIFTY Index Options'!$L:$L,'NSE - NIFTY Index Options'!$D:$D,$A15,'NSE - NIFTY Index Options'!$H:$H,"*")+SUMIFS('NSE - Other Index Options'!$L:$L,'NSE - Other Index Options'!$D:$D,$A15,'NSE - Other Index Options'!$H:$H,"*"))</f>
        <v>5520.2669999999998</v>
      </c>
      <c r="C15" s="26">
        <f>IF(SUMIFS('BSE - SENSEX Index Options'!$L:$L,'BSE - SENSEX Index Options'!$D:$D,$A15,'BSE - SENSEX Index Options'!$H:$H,"*")+SUMIFS('BSE - Other Index Options'!$L:$L,'BSE - Other Index Options'!$D:$D,$A15,'BSE - Other Index Options'!$H:$H,"*")=0,"",SUMIFS('BSE - SENSEX Index Options'!$L:$L,'BSE - SENSEX Index Options'!$D:$D,$A15,'BSE - SENSEX Index Options'!$H:$H,"*")+SUMIFS('BSE - Other Index Options'!$L:$L,'BSE - Other Index Options'!$D:$D,$A15,'BSE - Other Index Options'!$H:$H,"*"))</f>
        <v>3715.1727999999998</v>
      </c>
      <c r="D15" s="27">
        <f t="shared" si="0"/>
        <v>0.59772648834763664</v>
      </c>
      <c r="E15" s="27">
        <f t="shared" si="1"/>
        <v>0.4022735116523633</v>
      </c>
    </row>
    <row r="16" spans="1:12" hidden="1" outlineLevel="1">
      <c r="A16" s="24">
        <v>46235</v>
      </c>
      <c r="B16" s="26" t="str">
        <f>IF(SUMIFS('NSE - NIFTY Index Options'!$L:$L,'NSE - NIFTY Index Options'!$D:$D,$A16,'NSE - NIFTY Index Options'!$H:$H,"*")+SUMIFS('NSE - Other Index Options'!$L:$L,'NSE - Other Index Options'!$D:$D,$A16,'NSE - Other Index Options'!$H:$H,"*")=0,"",SUMIFS('NSE - NIFTY Index Options'!$L:$L,'NSE - NIFTY Index Options'!$D:$D,$A16,'NSE - NIFTY Index Options'!$H:$H,"*")+SUMIFS('NSE - Other Index Options'!$L:$L,'NSE - Other Index Options'!$D:$D,$A16,'NSE - Other Index Options'!$H:$H,"*"))</f>
        <v/>
      </c>
      <c r="C16" s="26" t="str">
        <f>IF(SUMIFS('BSE - SENSEX Index Options'!$L:$L,'BSE - SENSEX Index Options'!$D:$D,$A16,'BSE - SENSEX Index Options'!$H:$H,"*")+SUMIFS('BSE - Other Index Options'!$L:$L,'BSE - Other Index Options'!$D:$D,$A16,'BSE - Other Index Options'!$H:$H,"*")=0,"",SUMIFS('BSE - SENSEX Index Options'!$L:$L,'BSE - SENSEX Index Options'!$D:$D,$A16,'BSE - SENSEX Index Options'!$H:$H,"*")+SUMIFS('BSE - Other Index Options'!$L:$L,'BSE - Other Index Options'!$D:$D,$A16,'BSE - Other Index Options'!$H:$H,"*"))</f>
        <v/>
      </c>
      <c r="D16" s="27" t="str">
        <f t="shared" si="0"/>
        <v/>
      </c>
      <c r="E16" s="27" t="str">
        <f t="shared" si="1"/>
        <v/>
      </c>
    </row>
    <row r="17" spans="1:5" hidden="1" outlineLevel="1">
      <c r="A17" s="24">
        <v>46266</v>
      </c>
      <c r="B17" s="26" t="str">
        <f>IF(SUMIFS('NSE - NIFTY Index Options'!$L:$L,'NSE - NIFTY Index Options'!$D:$D,$A17,'NSE - NIFTY Index Options'!$H:$H,"*")+SUMIFS('NSE - Other Index Options'!$L:$L,'NSE - Other Index Options'!$D:$D,$A17,'NSE - Other Index Options'!$H:$H,"*")=0,"",SUMIFS('NSE - NIFTY Index Options'!$L:$L,'NSE - NIFTY Index Options'!$D:$D,$A17,'NSE - NIFTY Index Options'!$H:$H,"*")+SUMIFS('NSE - Other Index Options'!$L:$L,'NSE - Other Index Options'!$D:$D,$A17,'NSE - Other Index Options'!$H:$H,"*"))</f>
        <v/>
      </c>
      <c r="C17" s="26" t="str">
        <f>IF(SUMIFS('BSE - SENSEX Index Options'!$L:$L,'BSE - SENSEX Index Options'!$D:$D,$A17,'BSE - SENSEX Index Options'!$H:$H,"*")+SUMIFS('BSE - Other Index Options'!$L:$L,'BSE - Other Index Options'!$D:$D,$A17,'BSE - Other Index Options'!$H:$H,"*")=0,"",SUMIFS('BSE - SENSEX Index Options'!$L:$L,'BSE - SENSEX Index Options'!$D:$D,$A17,'BSE - SENSEX Index Options'!$H:$H,"*")+SUMIFS('BSE - Other Index Options'!$L:$L,'BSE - Other Index Options'!$D:$D,$A17,'BSE - Other Index Options'!$H:$H,"*"))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Options'!$L:$L,'NSE - NIFTY Index Options'!$D:$D,$A18,'NSE - NIFTY Index Options'!$H:$H,"*")+SUMIFS('NSE - Other Index Options'!$L:$L,'NSE - Other Index Options'!$D:$D,$A18,'NSE - Other Index Options'!$H:$H,"*")=0,"",SUMIFS('NSE - NIFTY Index Options'!$L:$L,'NSE - NIFTY Index Options'!$D:$D,$A18,'NSE - NIFTY Index Options'!$H:$H,"*")+SUMIFS('NSE - Other Index Options'!$L:$L,'NSE - Other Index Options'!$D:$D,$A18,'NSE - Other Index Options'!$H:$H,"*"))</f>
        <v/>
      </c>
      <c r="C18" s="26" t="str">
        <f>IF(SUMIFS('BSE - SENSEX Index Options'!$L:$L,'BSE - SENSEX Index Options'!$D:$D,$A18,'BSE - SENSEX Index Options'!$H:$H,"*")+SUMIFS('BSE - Other Index Options'!$L:$L,'BSE - Other Index Options'!$D:$D,$A18,'BSE - Other Index Options'!$H:$H,"*")=0,"",SUMIFS('BSE - SENSEX Index Options'!$L:$L,'BSE - SENSEX Index Options'!$D:$D,$A18,'BSE - SENSEX Index Options'!$H:$H,"*")+SUMIFS('BSE - Other Index Options'!$L:$L,'BSE - Other Index Options'!$D:$D,$A18,'BSE - Other Index Options'!$H:$H,"*"))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Options'!$L:$L,'NSE - NIFTY Index Options'!$D:$D,$A19,'NSE - NIFTY Index Options'!$H:$H,"*")+SUMIFS('NSE - Other Index Options'!$L:$L,'NSE - Other Index Options'!$D:$D,$A19,'NSE - Other Index Options'!$H:$H,"*")=0,"",SUMIFS('NSE - NIFTY Index Options'!$L:$L,'NSE - NIFTY Index Options'!$D:$D,$A19,'NSE - NIFTY Index Options'!$H:$H,"*")+SUMIFS('NSE - Other Index Options'!$L:$L,'NSE - Other Index Options'!$D:$D,$A19,'NSE - Other Index Options'!$H:$H,"*"))</f>
        <v/>
      </c>
      <c r="C19" s="26" t="str">
        <f>IF(SUMIFS('BSE - SENSEX Index Options'!$L:$L,'BSE - SENSEX Index Options'!$D:$D,$A19,'BSE - SENSEX Index Options'!$H:$H,"*")+SUMIFS('BSE - Other Index Options'!$L:$L,'BSE - Other Index Options'!$D:$D,$A19,'BSE - Other Index Options'!$H:$H,"*")=0,"",SUMIFS('BSE - SENSEX Index Options'!$L:$L,'BSE - SENSEX Index Options'!$D:$D,$A19,'BSE - SENSEX Index Options'!$H:$H,"*")+SUMIFS('BSE - Other Index Options'!$L:$L,'BSE - Other Index Options'!$D:$D,$A19,'BSE - Other Index Options'!$H:$H,"*"))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Options'!$L:$L,'NSE - NIFTY Index Options'!$D:$D,$A20,'NSE - NIFTY Index Options'!$H:$H,"*")+SUMIFS('NSE - Other Index Options'!$L:$L,'NSE - Other Index Options'!$D:$D,$A20,'NSE - Other Index Options'!$H:$H,"*")=0,"",SUMIFS('NSE - NIFTY Index Options'!$L:$L,'NSE - NIFTY Index Options'!$D:$D,$A20,'NSE - NIFTY Index Options'!$H:$H,"*")+SUMIFS('NSE - Other Index Options'!$L:$L,'NSE - Other Index Options'!$D:$D,$A20,'NSE - Other Index Options'!$H:$H,"*"))</f>
        <v/>
      </c>
      <c r="C20" s="26" t="str">
        <f>IF(SUMIFS('BSE - SENSEX Index Options'!$L:$L,'BSE - SENSEX Index Options'!$D:$D,$A20,'BSE - SENSEX Index Options'!$H:$H,"*")+SUMIFS('BSE - Other Index Options'!$L:$L,'BSE - Other Index Options'!$D:$D,$A20,'BSE - Other Index Options'!$H:$H,"*")=0,"",SUMIFS('BSE - SENSEX Index Options'!$L:$L,'BSE - SENSEX Index Options'!$D:$D,$A20,'BSE - SENSEX Index Options'!$H:$H,"*")+SUMIFS('BSE - Other Index Options'!$L:$L,'BSE - Other Index Options'!$D:$D,$A20,'BSE - Other Index Options'!$H:$H,"*"))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Options'!$L:$L,'NSE - NIFTY Index Options'!$D:$D,$A21,'NSE - NIFTY Index Options'!$H:$H,"*")+SUMIFS('NSE - Other Index Options'!$L:$L,'NSE - Other Index Options'!$D:$D,$A21,'NSE - Other Index Options'!$H:$H,"*")=0,"",SUMIFS('NSE - NIFTY Index Options'!$L:$L,'NSE - NIFTY Index Options'!$D:$D,$A21,'NSE - NIFTY Index Options'!$H:$H,"*")+SUMIFS('NSE - Other Index Options'!$L:$L,'NSE - Other Index Options'!$D:$D,$A21,'NSE - Other Index Options'!$H:$H,"*"))</f>
        <v/>
      </c>
      <c r="C21" s="26" t="str">
        <f>IF(SUMIFS('BSE - SENSEX Index Options'!$L:$L,'BSE - SENSEX Index Options'!$D:$D,$A21,'BSE - SENSEX Index Options'!$H:$H,"*")+SUMIFS('BSE - Other Index Options'!$L:$L,'BSE - Other Index Options'!$D:$D,$A21,'BSE - Other Index Options'!$H:$H,"*")=0,"",SUMIFS('BSE - SENSEX Index Options'!$L:$L,'BSE - SENSEX Index Options'!$D:$D,$A21,'BSE - SENSEX Index Options'!$H:$H,"*")+SUMIFS('BSE - Other Index Options'!$L:$L,'BSE - Other Index Options'!$D:$D,$A21,'BSE - Other Index Options'!$H:$H,"*"))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Options'!$L:$L,'NSE - NIFTY Index Options'!$D:$D,$A22,'NSE - NIFTY Index Options'!$H:$H,"*")+SUMIFS('NSE - Other Index Options'!$L:$L,'NSE - Other Index Options'!$D:$D,$A22,'NSE - Other Index Options'!$H:$H,"*")=0,"",SUMIFS('NSE - NIFTY Index Options'!$L:$L,'NSE - NIFTY Index Options'!$D:$D,$A22,'NSE - NIFTY Index Options'!$H:$H,"*")+SUMIFS('NSE - Other Index Options'!$L:$L,'NSE - Other Index Options'!$D:$D,$A22,'NSE - Other Index Options'!$H:$H,"*"))</f>
        <v/>
      </c>
      <c r="C22" s="26" t="str">
        <f>IF(SUMIFS('BSE - SENSEX Index Options'!$L:$L,'BSE - SENSEX Index Options'!$D:$D,$A22,'BSE - SENSEX Index Options'!$H:$H,"*")+SUMIFS('BSE - Other Index Options'!$L:$L,'BSE - Other Index Options'!$D:$D,$A22,'BSE - Other Index Options'!$H:$H,"*")=0,"",SUMIFS('BSE - SENSEX Index Options'!$L:$L,'BSE - SENSEX Index Options'!$D:$D,$A22,'BSE - SENSEX Index Options'!$H:$H,"*")+SUMIFS('BSE - Other Index Options'!$L:$L,'BSE - Other Index Options'!$D:$D,$A22,'BSE - Other Index Options'!$H:$H,"*"))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Options'!$L:$L,'NSE - NIFTY Index Options'!$D:$D,$A23,'NSE - NIFTY Index Options'!$H:$H,"*")+SUMIFS('NSE - Other Index Options'!$L:$L,'NSE - Other Index Options'!$D:$D,$A23,'NSE - Other Index Options'!$H:$H,"*")=0,"",SUMIFS('NSE - NIFTY Index Options'!$L:$L,'NSE - NIFTY Index Options'!$D:$D,$A23,'NSE - NIFTY Index Options'!$H:$H,"*")+SUMIFS('NSE - Other Index Options'!$L:$L,'NSE - Other Index Options'!$D:$D,$A23,'NSE - Other Index Options'!$H:$H,"*"))</f>
        <v/>
      </c>
      <c r="C23" s="26" t="str">
        <f>IF(SUMIFS('BSE - SENSEX Index Options'!$L:$L,'BSE - SENSEX Index Options'!$D:$D,$A23,'BSE - SENSEX Index Options'!$H:$H,"*")+SUMIFS('BSE - Other Index Options'!$L:$L,'BSE - Other Index Options'!$D:$D,$A23,'BSE - Other Index Options'!$H:$H,"*")=0,"",SUMIFS('BSE - SENSEX Index Options'!$L:$L,'BSE - SENSEX Index Options'!$D:$D,$A23,'BSE - SENSEX Index Options'!$H:$H,"*")+SUMIFS('BSE - Other Index Options'!$L:$L,'BSE - Other Index Options'!$D:$D,$A23,'BSE - Other Index Options'!$H:$H,"*"))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Options'!$L:$L,'NSE - NIFTY Index Options'!$D:$D,$A24,'NSE - NIFTY Index Options'!$H:$H,"*")+SUMIFS('NSE - Other Index Options'!$L:$L,'NSE - Other Index Options'!$D:$D,$A24,'NSE - Other Index Options'!$H:$H,"*")=0,"",SUMIFS('NSE - NIFTY Index Options'!$L:$L,'NSE - NIFTY Index Options'!$D:$D,$A24,'NSE - NIFTY Index Options'!$H:$H,"*")+SUMIFS('NSE - Other Index Options'!$L:$L,'NSE - Other Index Options'!$D:$D,$A24,'NSE - Other Index Options'!$H:$H,"*"))</f>
        <v/>
      </c>
      <c r="C24" s="26" t="str">
        <f>IF(SUMIFS('BSE - SENSEX Index Options'!$L:$L,'BSE - SENSEX Index Options'!$D:$D,$A24,'BSE - SENSEX Index Options'!$H:$H,"*")+SUMIFS('BSE - Other Index Options'!$L:$L,'BSE - Other Index Options'!$D:$D,$A24,'BSE - Other Index Options'!$H:$H,"*")=0,"",SUMIFS('BSE - SENSEX Index Options'!$L:$L,'BSE - SENSEX Index Options'!$D:$D,$A24,'BSE - SENSEX Index Options'!$H:$H,"*")+SUMIFS('BSE - Other Index Options'!$L:$L,'BSE - Other Index Options'!$D:$D,$A24,'BSE - Other Index Options'!$H:$H,"*"))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Options'!$L:$L,'NSE - NIFTY Index Options'!$D:$D,$A25,'NSE - NIFTY Index Options'!$H:$H,"*")+SUMIFS('NSE - Other Index Options'!$L:$L,'NSE - Other Index Options'!$D:$D,$A25,'NSE - Other Index Options'!$H:$H,"*")=0,"",SUMIFS('NSE - NIFTY Index Options'!$L:$L,'NSE - NIFTY Index Options'!$D:$D,$A25,'NSE - NIFTY Index Options'!$H:$H,"*")+SUMIFS('NSE - Other Index Options'!$L:$L,'NSE - Other Index Options'!$D:$D,$A25,'NSE - Other Index Options'!$H:$H,"*"))</f>
        <v/>
      </c>
      <c r="C25" s="26" t="str">
        <f>IF(SUMIFS('BSE - SENSEX Index Options'!$L:$L,'BSE - SENSEX Index Options'!$D:$D,$A25,'BSE - SENSEX Index Options'!$H:$H,"*")+SUMIFS('BSE - Other Index Options'!$L:$L,'BSE - Other Index Options'!$D:$D,$A25,'BSE - Other Index Options'!$H:$H,"*")=0,"",SUMIFS('BSE - SENSEX Index Options'!$L:$L,'BSE - SENSEX Index Options'!$D:$D,$A25,'BSE - SENSEX Index Options'!$H:$H,"*")+SUMIFS('BSE - Other Index Options'!$L:$L,'BSE - Other Index Options'!$D:$D,$A25,'BSE - Other Index Options'!$H:$H,"*"))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Options'!$L:$L,'NSE - NIFTY Index Options'!$D:$D,$A26,'NSE - NIFTY Index Options'!$H:$H,"*")+SUMIFS('NSE - Other Index Options'!$L:$L,'NSE - Other Index Options'!$D:$D,$A26,'NSE - Other Index Options'!$H:$H,"*")=0,"",SUMIFS('NSE - NIFTY Index Options'!$L:$L,'NSE - NIFTY Index Options'!$D:$D,$A26,'NSE - NIFTY Index Options'!$H:$H,"*")+SUMIFS('NSE - Other Index Options'!$L:$L,'NSE - Other Index Options'!$D:$D,$A26,'NSE - Other Index Options'!$H:$H,"*"))</f>
        <v/>
      </c>
      <c r="C26" s="26" t="str">
        <f>IF(SUMIFS('BSE - SENSEX Index Options'!$L:$L,'BSE - SENSEX Index Options'!$D:$D,$A26,'BSE - SENSEX Index Options'!$H:$H,"*")+SUMIFS('BSE - Other Index Options'!$L:$L,'BSE - Other Index Options'!$D:$D,$A26,'BSE - Other Index Options'!$H:$H,"*")=0,"",SUMIFS('BSE - SENSEX Index Options'!$L:$L,'BSE - SENSEX Index Options'!$D:$D,$A26,'BSE - SENSEX Index Options'!$H:$H,"*")+SUMIFS('BSE - Other Index Options'!$L:$L,'BSE - Other Index Options'!$D:$D,$A26,'BSE - Other Index Options'!$H:$H,"*"))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Options'!$L:$L,'NSE - NIFTY Index Options'!$D:$D,$A27,'NSE - NIFTY Index Options'!$H:$H,"*")+SUMIFS('NSE - Other Index Options'!$L:$L,'NSE - Other Index Options'!$D:$D,$A27,'NSE - Other Index Options'!$H:$H,"*")=0,"",SUMIFS('NSE - NIFTY Index Options'!$L:$L,'NSE - NIFTY Index Options'!$D:$D,$A27,'NSE - NIFTY Index Options'!$H:$H,"*")+SUMIFS('NSE - Other Index Options'!$L:$L,'NSE - Other Index Options'!$D:$D,$A27,'NSE - Other Index Options'!$H:$H,"*"))</f>
        <v/>
      </c>
      <c r="C27" s="26" t="str">
        <f>IF(SUMIFS('BSE - SENSEX Index Options'!$L:$L,'BSE - SENSEX Index Options'!$D:$D,$A27,'BSE - SENSEX Index Options'!$H:$H,"*")+SUMIFS('BSE - Other Index Options'!$L:$L,'BSE - Other Index Options'!$D:$D,$A27,'BSE - Other Index Options'!$H:$H,"*")=0,"",SUMIFS('BSE - SENSEX Index Options'!$L:$L,'BSE - SENSEX Index Options'!$D:$D,$A27,'BSE - SENSEX Index Options'!$H:$H,"*")+SUMIFS('BSE - Other Index Options'!$L:$L,'BSE - Other Index Options'!$D:$D,$A27,'BSE - Other Index Options'!$H:$H,"*"))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Options'!$L:$L,'NSE - NIFTY Index Options'!$D:$D,$A28,'NSE - NIFTY Index Options'!$H:$H,"*")+SUMIFS('NSE - Other Index Options'!$L:$L,'NSE - Other Index Options'!$D:$D,$A28,'NSE - Other Index Options'!$H:$H,"*")=0,"",SUMIFS('NSE - NIFTY Index Options'!$L:$L,'NSE - NIFTY Index Options'!$D:$D,$A28,'NSE - NIFTY Index Options'!$H:$H,"*")+SUMIFS('NSE - Other Index Options'!$L:$L,'NSE - Other Index Options'!$D:$D,$A28,'NSE - Other Index Options'!$H:$H,"*"))</f>
        <v/>
      </c>
      <c r="C28" s="26" t="str">
        <f>IF(SUMIFS('BSE - SENSEX Index Options'!$L:$L,'BSE - SENSEX Index Options'!$D:$D,$A28,'BSE - SENSEX Index Options'!$H:$H,"*")+SUMIFS('BSE - Other Index Options'!$L:$L,'BSE - Other Index Options'!$D:$D,$A28,'BSE - Other Index Options'!$H:$H,"*")=0,"",SUMIFS('BSE - SENSEX Index Options'!$L:$L,'BSE - SENSEX Index Options'!$D:$D,$A28,'BSE - SENSEX Index Options'!$H:$H,"*")+SUMIFS('BSE - Other Index Options'!$L:$L,'BSE - Other Index Options'!$D:$D,$A28,'BSE - Other Index Options'!$H:$H,"*"))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Options'!$L:$L,'NSE - NIFTY Index Options'!$D:$D,$A29,'NSE - NIFTY Index Options'!$H:$H,"*")+SUMIFS('NSE - Other Index Options'!$L:$L,'NSE - Other Index Options'!$D:$D,$A29,'NSE - Other Index Options'!$H:$H,"*")=0,"",SUMIFS('NSE - NIFTY Index Options'!$L:$L,'NSE - NIFTY Index Options'!$D:$D,$A29,'NSE - NIFTY Index Options'!$H:$H,"*")+SUMIFS('NSE - Other Index Options'!$L:$L,'NSE - Other Index Options'!$D:$D,$A29,'NSE - Other Index Options'!$H:$H,"*"))</f>
        <v/>
      </c>
      <c r="C29" s="26" t="str">
        <f>IF(SUMIFS('BSE - SENSEX Index Options'!$L:$L,'BSE - SENSEX Index Options'!$D:$D,$A29,'BSE - SENSEX Index Options'!$H:$H,"*")+SUMIFS('BSE - Other Index Options'!$L:$L,'BSE - Other Index Options'!$D:$D,$A29,'BSE - Other Index Options'!$H:$H,"*")=0,"",SUMIFS('BSE - SENSEX Index Options'!$L:$L,'BSE - SENSEX Index Options'!$D:$D,$A29,'BSE - SENSEX Index Options'!$H:$H,"*")+SUMIFS('BSE - Other Index Options'!$L:$L,'BSE - Other Index Options'!$D:$D,$A29,'BSE - Other Index Options'!$H:$H,"*"))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Options'!$L:$L,'NSE - NIFTY Index Options'!$D:$D,$A30,'NSE - NIFTY Index Options'!$H:$H,"*")+SUMIFS('NSE - Other Index Options'!$L:$L,'NSE - Other Index Options'!$D:$D,$A30,'NSE - Other Index Options'!$H:$H,"*")=0,"",SUMIFS('NSE - NIFTY Index Options'!$L:$L,'NSE - NIFTY Index Options'!$D:$D,$A30,'NSE - NIFTY Index Options'!$H:$H,"*")+SUMIFS('NSE - Other Index Options'!$L:$L,'NSE - Other Index Options'!$D:$D,$A30,'NSE - Other Index Options'!$H:$H,"*"))</f>
        <v/>
      </c>
      <c r="C30" s="26" t="str">
        <f>IF(SUMIFS('BSE - SENSEX Index Options'!$L:$L,'BSE - SENSEX Index Options'!$D:$D,$A30,'BSE - SENSEX Index Options'!$H:$H,"*")+SUMIFS('BSE - Other Index Options'!$L:$L,'BSE - Other Index Options'!$D:$D,$A30,'BSE - Other Index Options'!$H:$H,"*")=0,"",SUMIFS('BSE - SENSEX Index Options'!$L:$L,'BSE - SENSEX Index Options'!$D:$D,$A30,'BSE - SENSEX Index Options'!$H:$H,"*")+SUMIFS('BSE - Other Index Options'!$L:$L,'BSE - Other Index Options'!$D:$D,$A30,'BSE - Other Index Options'!$H:$H,"*"))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Options'!$L:$L,'NSE - NIFTY Index Options'!$D:$D,$A31,'NSE - NIFTY Index Options'!$H:$H,"*")+SUMIFS('NSE - Other Index Options'!$L:$L,'NSE - Other Index Options'!$D:$D,$A31,'NSE - Other Index Options'!$H:$H,"*")=0,"",SUMIFS('NSE - NIFTY Index Options'!$L:$L,'NSE - NIFTY Index Options'!$D:$D,$A31,'NSE - NIFTY Index Options'!$H:$H,"*")+SUMIFS('NSE - Other Index Options'!$L:$L,'NSE - Other Index Options'!$D:$D,$A31,'NSE - Other Index Options'!$H:$H,"*"))</f>
        <v/>
      </c>
      <c r="C31" s="26" t="str">
        <f>IF(SUMIFS('BSE - SENSEX Index Options'!$L:$L,'BSE - SENSEX Index Options'!$D:$D,$A31,'BSE - SENSEX Index Options'!$H:$H,"*")+SUMIFS('BSE - Other Index Options'!$L:$L,'BSE - Other Index Options'!$D:$D,$A31,'BSE - Other Index Options'!$H:$H,"*")=0,"",SUMIFS('BSE - SENSEX Index Options'!$L:$L,'BSE - SENSEX Index Options'!$D:$D,$A31,'BSE - SENSEX Index Options'!$H:$H,"*")+SUMIFS('BSE - Other Index Options'!$L:$L,'BSE - Other Index Options'!$D:$D,$A31,'BSE - Other Index Options'!$H:$H,"*"))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Options'!$L:$L,'NSE - NIFTY Index Options'!$D:$D,$A32,'NSE - NIFTY Index Options'!$H:$H,"*")+SUMIFS('NSE - Other Index Options'!$L:$L,'NSE - Other Index Options'!$D:$D,$A32,'NSE - Other Index Options'!$H:$H,"*")=0,"",SUMIFS('NSE - NIFTY Index Options'!$L:$L,'NSE - NIFTY Index Options'!$D:$D,$A32,'NSE - NIFTY Index Options'!$H:$H,"*")+SUMIFS('NSE - Other Index Options'!$L:$L,'NSE - Other Index Options'!$D:$D,$A32,'NSE - Other Index Options'!$H:$H,"*"))</f>
        <v/>
      </c>
      <c r="C32" s="26" t="str">
        <f>IF(SUMIFS('BSE - SENSEX Index Options'!$L:$L,'BSE - SENSEX Index Options'!$D:$D,$A32,'BSE - SENSEX Index Options'!$H:$H,"*")+SUMIFS('BSE - Other Index Options'!$L:$L,'BSE - Other Index Options'!$D:$D,$A32,'BSE - Other Index Options'!$H:$H,"*")=0,"",SUMIFS('BSE - SENSEX Index Options'!$L:$L,'BSE - SENSEX Index Options'!$D:$D,$A32,'BSE - SENSEX Index Options'!$H:$H,"*")+SUMIFS('BSE - Other Index Options'!$L:$L,'BSE - Other Index Options'!$D:$D,$A32,'BSE - Other Index Options'!$H:$H,"*"))</f>
        <v/>
      </c>
      <c r="D32" s="27" t="str">
        <f t="shared" si="0"/>
        <v/>
      </c>
      <c r="E32" s="27" t="str">
        <f t="shared" si="1"/>
        <v/>
      </c>
    </row>
    <row r="33" spans="1:5" collapsed="1">
      <c r="A33" s="32" t="s">
        <v>15</v>
      </c>
      <c r="B33" s="33">
        <f>IF(SUM(B5:B32)=0,"",SUM(B5:B32))</f>
        <v>118350.7255</v>
      </c>
      <c r="C33" s="33">
        <f>IF(SUM(C5:C32)=0,"",SUM(C5:C32))</f>
        <v>54363.7117</v>
      </c>
      <c r="D33" s="34">
        <f t="shared" si="0"/>
        <v>0.68523933157337702</v>
      </c>
      <c r="E33" s="34">
        <f t="shared" si="1"/>
        <v>0.31476066842662304</v>
      </c>
    </row>
    <row r="36" spans="1:5">
      <c r="A36" s="32" t="s">
        <v>281</v>
      </c>
    </row>
    <row r="37" spans="1:5">
      <c r="A37" s="32" t="s">
        <v>190</v>
      </c>
      <c r="B37" s="32" t="s">
        <v>257</v>
      </c>
      <c r="C37" s="32" t="s">
        <v>258</v>
      </c>
      <c r="D37" s="32" t="s">
        <v>259</v>
      </c>
      <c r="E37" s="32" t="s">
        <v>260</v>
      </c>
    </row>
    <row r="38" spans="1:5">
      <c r="A38" s="24">
        <v>45901</v>
      </c>
      <c r="B38" s="26">
        <f>IF(SUMIFS('NSE - NIFTY Index Options'!$L:$L,'NSE - NIFTY Index Options'!$D:$D,$A38,'NSE - NIFTY Index Options'!$H:$H,"Weekly*")+SUMIFS('NSE - NIFTY Index Options'!$L:$L,'NSE - NIFTY Index Options'!$D:$D,$A38,'NSE - NIFTY Index Options'!$H:$H,"MDAW*")+SUMIFS('NSE - Other Index Options'!$L:$L,'NSE - Other Index Options'!$D:$D,$A38,'NSE - Other Index Options'!$H:$H,"Weekly*")+SUMIFS('NSE - Other Index Options'!$L:$L,'NSE - Other Index Options'!$D:$D,$A38,'NSE - Other Index Options'!$H:$H,"MDAW*")=0,"",SUMIFS('NSE - NIFTY Index Options'!$L:$L,'NSE - NIFTY Index Options'!$D:$D,$A38,'NSE - NIFTY Index Options'!$H:$H,"Weekly*")+SUMIFS('NSE - NIFTY Index Options'!$L:$L,'NSE - NIFTY Index Options'!$D:$D,$A38,'NSE - NIFTY Index Options'!$H:$H,"MDAW*")+SUMIFS('NSE - Other Index Options'!$L:$L,'NSE - Other Index Options'!$D:$D,$A38,'NSE - Other Index Options'!$H:$H,"Weekly*")+SUMIFS('NSE - Other Index Options'!$L:$L,'NSE - Other Index Options'!$D:$D,$A38,'NSE - Other Index Options'!$H:$H,"MDAW*"))</f>
        <v>7746.2216000000044</v>
      </c>
      <c r="C38" s="26">
        <f>IF(SUMIFS('BSE - SENSEX Index Options'!$L:$L,'BSE - SENSEX Index Options'!$D:$D,$A38,'BSE - SENSEX Index Options'!$H:$H,"Weekly*")+SUMIFS('BSE - SENSEX Index Options'!$L:$L,'BSE - SENSEX Index Options'!$D:$D,$A38,'BSE - SENSEX Index Options'!$H:$H,"MDAW*")+SUMIFS('BSE - Other Index Options'!$L:$L,'BSE - Other Index Options'!$D:$D,$A38,'BSE - Other Index Options'!$H:$H,"Weekly*")+SUMIFS('BSE - Other Index Options'!$L:$L,'BSE - Other Index Options'!$D:$D,$A38,'BSE - Other Index Options'!$H:$H,"MDAW*")=0,"",SUMIFS('BSE - SENSEX Index Options'!$L:$L,'BSE - SENSEX Index Options'!$D:$D,$A38,'BSE - SENSEX Index Options'!$H:$H,"Weekly*")+SUMIFS('BSE - SENSEX Index Options'!$L:$L,'BSE - SENSEX Index Options'!$D:$D,$A38,'BSE - SENSEX Index Options'!$H:$H,"MDAW*")+SUMIFS('BSE - Other Index Options'!$L:$L,'BSE - Other Index Options'!$D:$D,$A38,'BSE - Other Index Options'!$H:$H,"Weekly*")+SUMIFS('BSE - Other Index Options'!$L:$L,'BSE - Other Index Options'!$D:$D,$A38,'BSE - Other Index Options'!$H:$H,"MDAW*"))</f>
        <v>3433.4034000000001</v>
      </c>
      <c r="D38" s="27">
        <f t="shared" ref="D38:D66" si="2">IF(SUM(B38:C38)=0,"",SUM(B38)/SUM(B38:C38))</f>
        <v>0.6928874269038543</v>
      </c>
      <c r="E38" s="27">
        <f t="shared" ref="E38:E66" si="3">IF(SUM(B38:C38)=0,"",SUM(C38)/SUM(B38:C38))</f>
        <v>0.30711257309614581</v>
      </c>
    </row>
    <row r="39" spans="1:5">
      <c r="A39" s="24">
        <v>45931</v>
      </c>
      <c r="B39" s="26">
        <f>IF(SUMIFS('NSE - NIFTY Index Options'!$L:$L,'NSE - NIFTY Index Options'!$D:$D,$A39,'NSE - NIFTY Index Options'!$H:$H,"Weekly*")+SUMIFS('NSE - NIFTY Index Options'!$L:$L,'NSE - NIFTY Index Options'!$D:$D,$A39,'NSE - NIFTY Index Options'!$H:$H,"MDAW*")+SUMIFS('NSE - Other Index Options'!$L:$L,'NSE - Other Index Options'!$D:$D,$A39,'NSE - Other Index Options'!$H:$H,"Weekly*")+SUMIFS('NSE - Other Index Options'!$L:$L,'NSE - Other Index Options'!$D:$D,$A39,'NSE - Other Index Options'!$H:$H,"MDAW*")=0,"",SUMIFS('NSE - NIFTY Index Options'!$L:$L,'NSE - NIFTY Index Options'!$D:$D,$A39,'NSE - NIFTY Index Options'!$H:$H,"Weekly*")+SUMIFS('NSE - NIFTY Index Options'!$L:$L,'NSE - NIFTY Index Options'!$D:$D,$A39,'NSE - NIFTY Index Options'!$H:$H,"MDAW*")+SUMIFS('NSE - Other Index Options'!$L:$L,'NSE - Other Index Options'!$D:$D,$A39,'NSE - Other Index Options'!$H:$H,"Weekly*")+SUMIFS('NSE - Other Index Options'!$L:$L,'NSE - Other Index Options'!$D:$D,$A39,'NSE - Other Index Options'!$H:$H,"MDAW*"))</f>
        <v>8592.0452000000005</v>
      </c>
      <c r="C39" s="26">
        <f>IF(SUMIFS('BSE - SENSEX Index Options'!$L:$L,'BSE - SENSEX Index Options'!$D:$D,$A39,'BSE - SENSEX Index Options'!$H:$H,"Weekly*")+SUMIFS('BSE - SENSEX Index Options'!$L:$L,'BSE - SENSEX Index Options'!$D:$D,$A39,'BSE - SENSEX Index Options'!$H:$H,"MDAW*")+SUMIFS('BSE - Other Index Options'!$L:$L,'BSE - Other Index Options'!$D:$D,$A39,'BSE - Other Index Options'!$H:$H,"Weekly*")+SUMIFS('BSE - Other Index Options'!$L:$L,'BSE - Other Index Options'!$D:$D,$A39,'BSE - Other Index Options'!$H:$H,"MDAW*")=0,"",SUMIFS('BSE - SENSEX Index Options'!$L:$L,'BSE - SENSEX Index Options'!$D:$D,$A39,'BSE - SENSEX Index Options'!$H:$H,"Weekly*")+SUMIFS('BSE - SENSEX Index Options'!$L:$L,'BSE - SENSEX Index Options'!$D:$D,$A39,'BSE - SENSEX Index Options'!$H:$H,"MDAW*")+SUMIFS('BSE - Other Index Options'!$L:$L,'BSE - Other Index Options'!$D:$D,$A39,'BSE - Other Index Options'!$H:$H,"Weekly*")+SUMIFS('BSE - Other Index Options'!$L:$L,'BSE - Other Index Options'!$D:$D,$A39,'BSE - Other Index Options'!$H:$H,"MDAW*"))</f>
        <v>4269.0761000000002</v>
      </c>
      <c r="D39" s="27">
        <f t="shared" si="2"/>
        <v>0.66806346037650699</v>
      </c>
      <c r="E39" s="27">
        <f t="shared" si="3"/>
        <v>0.33193653962349301</v>
      </c>
    </row>
    <row r="40" spans="1:5">
      <c r="A40" s="24">
        <v>45962</v>
      </c>
      <c r="B40" s="26">
        <f>IF(SUMIFS('NSE - NIFTY Index Options'!$L:$L,'NSE - NIFTY Index Options'!$D:$D,$A40,'NSE - NIFTY Index Options'!$H:$H,"Weekly*")+SUMIFS('NSE - NIFTY Index Options'!$L:$L,'NSE - NIFTY Index Options'!$D:$D,$A40,'NSE - NIFTY Index Options'!$H:$H,"MDAW*")+SUMIFS('NSE - Other Index Options'!$L:$L,'NSE - Other Index Options'!$D:$D,$A40,'NSE - Other Index Options'!$H:$H,"Weekly*")+SUMIFS('NSE - Other Index Options'!$L:$L,'NSE - Other Index Options'!$D:$D,$A40,'NSE - Other Index Options'!$H:$H,"MDAW*")=0,"",SUMIFS('NSE - NIFTY Index Options'!$L:$L,'NSE - NIFTY Index Options'!$D:$D,$A40,'NSE - NIFTY Index Options'!$H:$H,"Weekly*")+SUMIFS('NSE - NIFTY Index Options'!$L:$L,'NSE - NIFTY Index Options'!$D:$D,$A40,'NSE - NIFTY Index Options'!$H:$H,"MDAW*")+SUMIFS('NSE - Other Index Options'!$L:$L,'NSE - Other Index Options'!$D:$D,$A40,'NSE - Other Index Options'!$H:$H,"Weekly*")+SUMIFS('NSE - Other Index Options'!$L:$L,'NSE - Other Index Options'!$D:$D,$A40,'NSE - Other Index Options'!$H:$H,"MDAW*"))</f>
        <v>7622.2472000000016</v>
      </c>
      <c r="C40" s="26">
        <f>IF(SUMIFS('BSE - SENSEX Index Options'!$L:$L,'BSE - SENSEX Index Options'!$D:$D,$A40,'BSE - SENSEX Index Options'!$H:$H,"Weekly*")+SUMIFS('BSE - SENSEX Index Options'!$L:$L,'BSE - SENSEX Index Options'!$D:$D,$A40,'BSE - SENSEX Index Options'!$H:$H,"MDAW*")+SUMIFS('BSE - Other Index Options'!$L:$L,'BSE - Other Index Options'!$D:$D,$A40,'BSE - Other Index Options'!$H:$H,"Weekly*")+SUMIFS('BSE - Other Index Options'!$L:$L,'BSE - Other Index Options'!$D:$D,$A40,'BSE - Other Index Options'!$H:$H,"MDAW*")=0,"",SUMIFS('BSE - SENSEX Index Options'!$L:$L,'BSE - SENSEX Index Options'!$D:$D,$A40,'BSE - SENSEX Index Options'!$H:$H,"Weekly*")+SUMIFS('BSE - SENSEX Index Options'!$L:$L,'BSE - SENSEX Index Options'!$D:$D,$A40,'BSE - SENSEX Index Options'!$H:$H,"MDAW*")+SUMIFS('BSE - Other Index Options'!$L:$L,'BSE - Other Index Options'!$D:$D,$A40,'BSE - Other Index Options'!$H:$H,"Weekly*")+SUMIFS('BSE - Other Index Options'!$L:$L,'BSE - Other Index Options'!$D:$D,$A40,'BSE - Other Index Options'!$H:$H,"MDAW*"))</f>
        <v>3598.4435000000012</v>
      </c>
      <c r="D40" s="27">
        <f t="shared" si="2"/>
        <v>0.67930285254186706</v>
      </c>
      <c r="E40" s="27">
        <f t="shared" si="3"/>
        <v>0.32069714745813288</v>
      </c>
    </row>
    <row r="41" spans="1:5">
      <c r="A41" s="24">
        <v>45992</v>
      </c>
      <c r="B41" s="26">
        <f>IF(SUMIFS('NSE - NIFTY Index Options'!$L:$L,'NSE - NIFTY Index Options'!$D:$D,$A41,'NSE - NIFTY Index Options'!$H:$H,"Weekly*")+SUMIFS('NSE - NIFTY Index Options'!$L:$L,'NSE - NIFTY Index Options'!$D:$D,$A41,'NSE - NIFTY Index Options'!$H:$H,"MDAW*")+SUMIFS('NSE - Other Index Options'!$L:$L,'NSE - Other Index Options'!$D:$D,$A41,'NSE - Other Index Options'!$H:$H,"Weekly*")+SUMIFS('NSE - Other Index Options'!$L:$L,'NSE - Other Index Options'!$D:$D,$A41,'NSE - Other Index Options'!$H:$H,"MDAW*")=0,"",SUMIFS('NSE - NIFTY Index Options'!$L:$L,'NSE - NIFTY Index Options'!$D:$D,$A41,'NSE - NIFTY Index Options'!$H:$H,"Weekly*")+SUMIFS('NSE - NIFTY Index Options'!$L:$L,'NSE - NIFTY Index Options'!$D:$D,$A41,'NSE - NIFTY Index Options'!$H:$H,"MDAW*")+SUMIFS('NSE - Other Index Options'!$L:$L,'NSE - Other Index Options'!$D:$D,$A41,'NSE - Other Index Options'!$H:$H,"Weekly*")+SUMIFS('NSE - Other Index Options'!$L:$L,'NSE - Other Index Options'!$D:$D,$A41,'NSE - Other Index Options'!$H:$H,"MDAW*"))</f>
        <v>7988.5514000000057</v>
      </c>
      <c r="C41" s="26">
        <f>IF(SUMIFS('BSE - SENSEX Index Options'!$L:$L,'BSE - SENSEX Index Options'!$D:$D,$A41,'BSE - SENSEX Index Options'!$H:$H,"Weekly*")+SUMIFS('BSE - SENSEX Index Options'!$L:$L,'BSE - SENSEX Index Options'!$D:$D,$A41,'BSE - SENSEX Index Options'!$H:$H,"MDAW*")+SUMIFS('BSE - Other Index Options'!$L:$L,'BSE - Other Index Options'!$D:$D,$A41,'BSE - Other Index Options'!$H:$H,"Weekly*")+SUMIFS('BSE - Other Index Options'!$L:$L,'BSE - Other Index Options'!$D:$D,$A41,'BSE - Other Index Options'!$H:$H,"MDAW*")=0,"",SUMIFS('BSE - SENSEX Index Options'!$L:$L,'BSE - SENSEX Index Options'!$D:$D,$A41,'BSE - SENSEX Index Options'!$H:$H,"Weekly*")+SUMIFS('BSE - SENSEX Index Options'!$L:$L,'BSE - SENSEX Index Options'!$D:$D,$A41,'BSE - SENSEX Index Options'!$H:$H,"MDAW*")+SUMIFS('BSE - Other Index Options'!$L:$L,'BSE - Other Index Options'!$D:$D,$A41,'BSE - Other Index Options'!$H:$H,"Weekly*")+SUMIFS('BSE - Other Index Options'!$L:$L,'BSE - Other Index Options'!$D:$D,$A41,'BSE - Other Index Options'!$H:$H,"MDAW*"))</f>
        <v>4121.3617000000013</v>
      </c>
      <c r="D41" s="27">
        <f t="shared" si="2"/>
        <v>0.65967041497597545</v>
      </c>
      <c r="E41" s="27">
        <f t="shared" si="3"/>
        <v>0.34032958502402455</v>
      </c>
    </row>
    <row r="42" spans="1:5">
      <c r="A42" s="24">
        <v>46023</v>
      </c>
      <c r="B42" s="26">
        <f>IF(SUMIFS('NSE - NIFTY Index Options'!$L:$L,'NSE - NIFTY Index Options'!$D:$D,$A42,'NSE - NIFTY Index Options'!$H:$H,"Weekly*")+SUMIFS('NSE - NIFTY Index Options'!$L:$L,'NSE - NIFTY Index Options'!$D:$D,$A42,'NSE - NIFTY Index Options'!$H:$H,"MDAW*")+SUMIFS('NSE - Other Index Options'!$L:$L,'NSE - Other Index Options'!$D:$D,$A42,'NSE - Other Index Options'!$H:$H,"Weekly*")+SUMIFS('NSE - Other Index Options'!$L:$L,'NSE - Other Index Options'!$D:$D,$A42,'NSE - Other Index Options'!$H:$H,"MDAW*")=0,"",SUMIFS('NSE - NIFTY Index Options'!$L:$L,'NSE - NIFTY Index Options'!$D:$D,$A42,'NSE - NIFTY Index Options'!$H:$H,"Weekly*")+SUMIFS('NSE - NIFTY Index Options'!$L:$L,'NSE - NIFTY Index Options'!$D:$D,$A42,'NSE - NIFTY Index Options'!$H:$H,"MDAW*")+SUMIFS('NSE - Other Index Options'!$L:$L,'NSE - Other Index Options'!$D:$D,$A42,'NSE - Other Index Options'!$H:$H,"Weekly*")+SUMIFS('NSE - Other Index Options'!$L:$L,'NSE - Other Index Options'!$D:$D,$A42,'NSE - Other Index Options'!$H:$H,"MDAW*"))</f>
        <v>9840.7272000000012</v>
      </c>
      <c r="C42" s="26">
        <f>IF(SUMIFS('BSE - SENSEX Index Options'!$L:$L,'BSE - SENSEX Index Options'!$D:$D,$A42,'BSE - SENSEX Index Options'!$H:$H,"Weekly*")+SUMIFS('BSE - SENSEX Index Options'!$L:$L,'BSE - SENSEX Index Options'!$D:$D,$A42,'BSE - SENSEX Index Options'!$H:$H,"MDAW*")+SUMIFS('BSE - Other Index Options'!$L:$L,'BSE - Other Index Options'!$D:$D,$A42,'BSE - Other Index Options'!$H:$H,"Weekly*")+SUMIFS('BSE - Other Index Options'!$L:$L,'BSE - Other Index Options'!$D:$D,$A42,'BSE - Other Index Options'!$H:$H,"MDAW*")=0,"",SUMIFS('BSE - SENSEX Index Options'!$L:$L,'BSE - SENSEX Index Options'!$D:$D,$A42,'BSE - SENSEX Index Options'!$H:$H,"Weekly*")+SUMIFS('BSE - SENSEX Index Options'!$L:$L,'BSE - SENSEX Index Options'!$D:$D,$A42,'BSE - SENSEX Index Options'!$H:$H,"MDAW*")+SUMIFS('BSE - Other Index Options'!$L:$L,'BSE - Other Index Options'!$D:$D,$A42,'BSE - Other Index Options'!$H:$H,"Weekly*")+SUMIFS('BSE - Other Index Options'!$L:$L,'BSE - Other Index Options'!$D:$D,$A42,'BSE - Other Index Options'!$H:$H,"MDAW*"))</f>
        <v>5698.6</v>
      </c>
      <c r="D42" s="27">
        <f t="shared" si="2"/>
        <v>0.63327884620384334</v>
      </c>
      <c r="E42" s="27">
        <f t="shared" si="3"/>
        <v>0.36672115379615661</v>
      </c>
    </row>
    <row r="43" spans="1:5">
      <c r="A43" s="24">
        <v>46054</v>
      </c>
      <c r="B43" s="26">
        <f>IF(SUMIFS('NSE - NIFTY Index Options'!$L:$L,'NSE - NIFTY Index Options'!$D:$D,$A43,'NSE - NIFTY Index Options'!$H:$H,"Weekly*")+SUMIFS('NSE - NIFTY Index Options'!$L:$L,'NSE - NIFTY Index Options'!$D:$D,$A43,'NSE - NIFTY Index Options'!$H:$H,"MDAW*")+SUMIFS('NSE - Other Index Options'!$L:$L,'NSE - Other Index Options'!$D:$D,$A43,'NSE - Other Index Options'!$H:$H,"Weekly*")+SUMIFS('NSE - Other Index Options'!$L:$L,'NSE - Other Index Options'!$D:$D,$A43,'NSE - Other Index Options'!$H:$H,"MDAW*")=0,"",SUMIFS('NSE - NIFTY Index Options'!$L:$L,'NSE - NIFTY Index Options'!$D:$D,$A43,'NSE - NIFTY Index Options'!$H:$H,"Weekly*")+SUMIFS('NSE - NIFTY Index Options'!$L:$L,'NSE - NIFTY Index Options'!$D:$D,$A43,'NSE - NIFTY Index Options'!$H:$H,"MDAW*")+SUMIFS('NSE - Other Index Options'!$L:$L,'NSE - Other Index Options'!$D:$D,$A43,'NSE - Other Index Options'!$H:$H,"Weekly*")+SUMIFS('NSE - Other Index Options'!$L:$L,'NSE - Other Index Options'!$D:$D,$A43,'NSE - Other Index Options'!$H:$H,"MDAW*"))</f>
        <v>11052.055299999996</v>
      </c>
      <c r="C43" s="26">
        <f>IF(SUMIFS('BSE - SENSEX Index Options'!$L:$L,'BSE - SENSEX Index Options'!$D:$D,$A43,'BSE - SENSEX Index Options'!$H:$H,"Weekly*")+SUMIFS('BSE - SENSEX Index Options'!$L:$L,'BSE - SENSEX Index Options'!$D:$D,$A43,'BSE - SENSEX Index Options'!$H:$H,"MDAW*")+SUMIFS('BSE - Other Index Options'!$L:$L,'BSE - Other Index Options'!$D:$D,$A43,'BSE - Other Index Options'!$H:$H,"Weekly*")+SUMIFS('BSE - Other Index Options'!$L:$L,'BSE - Other Index Options'!$D:$D,$A43,'BSE - Other Index Options'!$H:$H,"MDAW*")=0,"",SUMIFS('BSE - SENSEX Index Options'!$L:$L,'BSE - SENSEX Index Options'!$D:$D,$A43,'BSE - SENSEX Index Options'!$H:$H,"Weekly*")+SUMIFS('BSE - SENSEX Index Options'!$L:$L,'BSE - SENSEX Index Options'!$D:$D,$A43,'BSE - SENSEX Index Options'!$H:$H,"MDAW*")+SUMIFS('BSE - Other Index Options'!$L:$L,'BSE - Other Index Options'!$D:$D,$A43,'BSE - Other Index Options'!$H:$H,"Weekly*")+SUMIFS('BSE - Other Index Options'!$L:$L,'BSE - Other Index Options'!$D:$D,$A43,'BSE - Other Index Options'!$H:$H,"MDAW*"))</f>
        <v>5272.7474000000002</v>
      </c>
      <c r="D43" s="27">
        <f t="shared" si="2"/>
        <v>0.67701003822851702</v>
      </c>
      <c r="E43" s="27">
        <f t="shared" si="3"/>
        <v>0.32298996177148293</v>
      </c>
    </row>
    <row r="44" spans="1:5">
      <c r="A44" s="24">
        <v>46082</v>
      </c>
      <c r="B44" s="26">
        <f>IF(SUMIFS('NSE - NIFTY Index Options'!$L:$L,'NSE - NIFTY Index Options'!$D:$D,$A44,'NSE - NIFTY Index Options'!$H:$H,"Weekly*")+SUMIFS('NSE - NIFTY Index Options'!$L:$L,'NSE - NIFTY Index Options'!$D:$D,$A44,'NSE - NIFTY Index Options'!$H:$H,"MDAW*")+SUMIFS('NSE - Other Index Options'!$L:$L,'NSE - Other Index Options'!$D:$D,$A44,'NSE - Other Index Options'!$H:$H,"Weekly*")+SUMIFS('NSE - Other Index Options'!$L:$L,'NSE - Other Index Options'!$D:$D,$A44,'NSE - Other Index Options'!$H:$H,"MDAW*")=0,"",SUMIFS('NSE - NIFTY Index Options'!$L:$L,'NSE - NIFTY Index Options'!$D:$D,$A44,'NSE - NIFTY Index Options'!$H:$H,"Weekly*")+SUMIFS('NSE - NIFTY Index Options'!$L:$L,'NSE - NIFTY Index Options'!$D:$D,$A44,'NSE - NIFTY Index Options'!$H:$H,"MDAW*")+SUMIFS('NSE - Other Index Options'!$L:$L,'NSE - Other Index Options'!$D:$D,$A44,'NSE - Other Index Options'!$H:$H,"Weekly*")+SUMIFS('NSE - Other Index Options'!$L:$L,'NSE - Other Index Options'!$D:$D,$A44,'NSE - Other Index Options'!$H:$H,"MDAW*"))</f>
        <v>13601.9326</v>
      </c>
      <c r="C44" s="26">
        <f>IF(SUMIFS('BSE - SENSEX Index Options'!$L:$L,'BSE - SENSEX Index Options'!$D:$D,$A44,'BSE - SENSEX Index Options'!$H:$H,"Weekly*")+SUMIFS('BSE - SENSEX Index Options'!$L:$L,'BSE - SENSEX Index Options'!$D:$D,$A44,'BSE - SENSEX Index Options'!$H:$H,"MDAW*")+SUMIFS('BSE - Other Index Options'!$L:$L,'BSE - Other Index Options'!$D:$D,$A44,'BSE - Other Index Options'!$H:$H,"Weekly*")+SUMIFS('BSE - Other Index Options'!$L:$L,'BSE - Other Index Options'!$D:$D,$A44,'BSE - Other Index Options'!$H:$H,"MDAW*")=0,"",SUMIFS('BSE - SENSEX Index Options'!$L:$L,'BSE - SENSEX Index Options'!$D:$D,$A44,'BSE - SENSEX Index Options'!$H:$H,"Weekly*")+SUMIFS('BSE - SENSEX Index Options'!$L:$L,'BSE - SENSEX Index Options'!$D:$D,$A44,'BSE - SENSEX Index Options'!$H:$H,"MDAW*")+SUMIFS('BSE - Other Index Options'!$L:$L,'BSE - Other Index Options'!$D:$D,$A44,'BSE - Other Index Options'!$H:$H,"Weekly*")+SUMIFS('BSE - Other Index Options'!$L:$L,'BSE - Other Index Options'!$D:$D,$A44,'BSE - Other Index Options'!$H:$H,"MDAW*"))</f>
        <v>6241.9507000000012</v>
      </c>
      <c r="D44" s="27">
        <f t="shared" si="2"/>
        <v>0.68544711709728701</v>
      </c>
      <c r="E44" s="27">
        <f t="shared" si="3"/>
        <v>0.31455288290271294</v>
      </c>
    </row>
    <row r="45" spans="1:5">
      <c r="A45" s="24">
        <v>46113</v>
      </c>
      <c r="B45" s="26">
        <f>IF(SUMIFS('NSE - NIFTY Index Options'!$L:$L,'NSE - NIFTY Index Options'!$D:$D,$A45,'NSE - NIFTY Index Options'!$H:$H,"Weekly*")+SUMIFS('NSE - NIFTY Index Options'!$L:$L,'NSE - NIFTY Index Options'!$D:$D,$A45,'NSE - NIFTY Index Options'!$H:$H,"MDAW*")+SUMIFS('NSE - Other Index Options'!$L:$L,'NSE - Other Index Options'!$D:$D,$A45,'NSE - Other Index Options'!$H:$H,"Weekly*")+SUMIFS('NSE - Other Index Options'!$L:$L,'NSE - Other Index Options'!$D:$D,$A45,'NSE - Other Index Options'!$H:$H,"MDAW*")=0,"",SUMIFS('NSE - NIFTY Index Options'!$L:$L,'NSE - NIFTY Index Options'!$D:$D,$A45,'NSE - NIFTY Index Options'!$H:$H,"Weekly*")+SUMIFS('NSE - NIFTY Index Options'!$L:$L,'NSE - NIFTY Index Options'!$D:$D,$A45,'NSE - NIFTY Index Options'!$H:$H,"MDAW*")+SUMIFS('NSE - Other Index Options'!$L:$L,'NSE - Other Index Options'!$D:$D,$A45,'NSE - Other Index Options'!$H:$H,"Weekly*")+SUMIFS('NSE - Other Index Options'!$L:$L,'NSE - Other Index Options'!$D:$D,$A45,'NSE - Other Index Options'!$H:$H,"MDAW*"))</f>
        <v>9401.4676999999974</v>
      </c>
      <c r="C45" s="26">
        <f>IF(SUMIFS('BSE - SENSEX Index Options'!$L:$L,'BSE - SENSEX Index Options'!$D:$D,$A45,'BSE - SENSEX Index Options'!$H:$H,"Weekly*")+SUMIFS('BSE - SENSEX Index Options'!$L:$L,'BSE - SENSEX Index Options'!$D:$D,$A45,'BSE - SENSEX Index Options'!$H:$H,"MDAW*")+SUMIFS('BSE - Other Index Options'!$L:$L,'BSE - Other Index Options'!$D:$D,$A45,'BSE - Other Index Options'!$H:$H,"Weekly*")+SUMIFS('BSE - Other Index Options'!$L:$L,'BSE - Other Index Options'!$D:$D,$A45,'BSE - Other Index Options'!$H:$H,"MDAW*")=0,"",SUMIFS('BSE - SENSEX Index Options'!$L:$L,'BSE - SENSEX Index Options'!$D:$D,$A45,'BSE - SENSEX Index Options'!$H:$H,"Weekly*")+SUMIFS('BSE - SENSEX Index Options'!$L:$L,'BSE - SENSEX Index Options'!$D:$D,$A45,'BSE - SENSEX Index Options'!$H:$H,"MDAW*")+SUMIFS('BSE - Other Index Options'!$L:$L,'BSE - Other Index Options'!$D:$D,$A45,'BSE - Other Index Options'!$H:$H,"Weekly*")+SUMIFS('BSE - Other Index Options'!$L:$L,'BSE - Other Index Options'!$D:$D,$A45,'BSE - Other Index Options'!$H:$H,"MDAW*"))</f>
        <v>6585.2601999999997</v>
      </c>
      <c r="D45" s="27">
        <f t="shared" si="2"/>
        <v>0.58807954690965869</v>
      </c>
      <c r="E45" s="27">
        <f t="shared" si="3"/>
        <v>0.41192045309034131</v>
      </c>
    </row>
    <row r="46" spans="1:5">
      <c r="A46" s="24">
        <v>46143</v>
      </c>
      <c r="B46" s="26">
        <f>IF(SUMIFS('NSE - NIFTY Index Options'!$L:$L,'NSE - NIFTY Index Options'!$D:$D,$A46,'NSE - NIFTY Index Options'!$H:$H,"Weekly*")+SUMIFS('NSE - NIFTY Index Options'!$L:$L,'NSE - NIFTY Index Options'!$D:$D,$A46,'NSE - NIFTY Index Options'!$H:$H,"MDAW*")+SUMIFS('NSE - Other Index Options'!$L:$L,'NSE - Other Index Options'!$D:$D,$A46,'NSE - Other Index Options'!$H:$H,"Weekly*")+SUMIFS('NSE - Other Index Options'!$L:$L,'NSE - Other Index Options'!$D:$D,$A46,'NSE - Other Index Options'!$H:$H,"MDAW*")=0,"",SUMIFS('NSE - NIFTY Index Options'!$L:$L,'NSE - NIFTY Index Options'!$D:$D,$A46,'NSE - NIFTY Index Options'!$H:$H,"Weekly*")+SUMIFS('NSE - NIFTY Index Options'!$L:$L,'NSE - NIFTY Index Options'!$D:$D,$A46,'NSE - NIFTY Index Options'!$H:$H,"MDAW*")+SUMIFS('NSE - Other Index Options'!$L:$L,'NSE - Other Index Options'!$D:$D,$A46,'NSE - Other Index Options'!$H:$H,"Weekly*")+SUMIFS('NSE - Other Index Options'!$L:$L,'NSE - Other Index Options'!$D:$D,$A46,'NSE - Other Index Options'!$H:$H,"MDAW*"))</f>
        <v>9449.5233999999982</v>
      </c>
      <c r="C46" s="26">
        <f>IF(SUMIFS('BSE - SENSEX Index Options'!$L:$L,'BSE - SENSEX Index Options'!$D:$D,$A46,'BSE - SENSEX Index Options'!$H:$H,"Weekly*")+SUMIFS('BSE - SENSEX Index Options'!$L:$L,'BSE - SENSEX Index Options'!$D:$D,$A46,'BSE - SENSEX Index Options'!$H:$H,"MDAW*")+SUMIFS('BSE - Other Index Options'!$L:$L,'BSE - Other Index Options'!$D:$D,$A46,'BSE - Other Index Options'!$H:$H,"Weekly*")+SUMIFS('BSE - Other Index Options'!$L:$L,'BSE - Other Index Options'!$D:$D,$A46,'BSE - Other Index Options'!$H:$H,"MDAW*")=0,"",SUMIFS('BSE - SENSEX Index Options'!$L:$L,'BSE - SENSEX Index Options'!$D:$D,$A46,'BSE - SENSEX Index Options'!$H:$H,"Weekly*")+SUMIFS('BSE - SENSEX Index Options'!$L:$L,'BSE - SENSEX Index Options'!$D:$D,$A46,'BSE - SENSEX Index Options'!$H:$H,"MDAW*")+SUMIFS('BSE - Other Index Options'!$L:$L,'BSE - Other Index Options'!$D:$D,$A46,'BSE - Other Index Options'!$H:$H,"Weekly*")+SUMIFS('BSE - Other Index Options'!$L:$L,'BSE - Other Index Options'!$D:$D,$A46,'BSE - Other Index Options'!$H:$H,"MDAW*"))</f>
        <v>5610.7273000000005</v>
      </c>
      <c r="D46" s="27">
        <f t="shared" si="2"/>
        <v>0.62744794812745042</v>
      </c>
      <c r="E46" s="27">
        <f t="shared" si="3"/>
        <v>0.37255205187254958</v>
      </c>
    </row>
    <row r="47" spans="1:5">
      <c r="A47" s="24">
        <v>46174</v>
      </c>
      <c r="B47" s="26">
        <f>IF(SUMIFS('NSE - NIFTY Index Options'!$L:$L,'NSE - NIFTY Index Options'!$D:$D,$A47,'NSE - NIFTY Index Options'!$H:$H,"Weekly*")+SUMIFS('NSE - NIFTY Index Options'!$L:$L,'NSE - NIFTY Index Options'!$D:$D,$A47,'NSE - NIFTY Index Options'!$H:$H,"MDAW*")+SUMIFS('NSE - Other Index Options'!$L:$L,'NSE - Other Index Options'!$D:$D,$A47,'NSE - Other Index Options'!$H:$H,"Weekly*")+SUMIFS('NSE - Other Index Options'!$L:$L,'NSE - Other Index Options'!$D:$D,$A47,'NSE - Other Index Options'!$H:$H,"MDAW*")=0,"",SUMIFS('NSE - NIFTY Index Options'!$L:$L,'NSE - NIFTY Index Options'!$D:$D,$A47,'NSE - NIFTY Index Options'!$H:$H,"Weekly*")+SUMIFS('NSE - NIFTY Index Options'!$L:$L,'NSE - NIFTY Index Options'!$D:$D,$A47,'NSE - NIFTY Index Options'!$H:$H,"MDAW*")+SUMIFS('NSE - Other Index Options'!$L:$L,'NSE - Other Index Options'!$D:$D,$A47,'NSE - Other Index Options'!$H:$H,"Weekly*")+SUMIFS('NSE - Other Index Options'!$L:$L,'NSE - Other Index Options'!$D:$D,$A47,'NSE - Other Index Options'!$H:$H,"MDAW*"))</f>
        <v>9746.4602999999988</v>
      </c>
      <c r="C47" s="26">
        <f>IF(SUMIFS('BSE - SENSEX Index Options'!$L:$L,'BSE - SENSEX Index Options'!$D:$D,$A47,'BSE - SENSEX Index Options'!$H:$H,"Weekly*")+SUMIFS('BSE - SENSEX Index Options'!$L:$L,'BSE - SENSEX Index Options'!$D:$D,$A47,'BSE - SENSEX Index Options'!$H:$H,"MDAW*")+SUMIFS('BSE - Other Index Options'!$L:$L,'BSE - Other Index Options'!$D:$D,$A47,'BSE - Other Index Options'!$H:$H,"Weekly*")+SUMIFS('BSE - Other Index Options'!$L:$L,'BSE - Other Index Options'!$D:$D,$A47,'BSE - Other Index Options'!$H:$H,"MDAW*")=0,"",SUMIFS('BSE - SENSEX Index Options'!$L:$L,'BSE - SENSEX Index Options'!$D:$D,$A47,'BSE - SENSEX Index Options'!$H:$H,"Weekly*")+SUMIFS('BSE - SENSEX Index Options'!$L:$L,'BSE - SENSEX Index Options'!$D:$D,$A47,'BSE - SENSEX Index Options'!$H:$H,"MDAW*")+SUMIFS('BSE - Other Index Options'!$L:$L,'BSE - Other Index Options'!$D:$D,$A47,'BSE - Other Index Options'!$H:$H,"Weekly*")+SUMIFS('BSE - Other Index Options'!$L:$L,'BSE - Other Index Options'!$D:$D,$A47,'BSE - Other Index Options'!$H:$H,"MDAW*"))</f>
        <v>5462.5514000000003</v>
      </c>
      <c r="D47" s="27">
        <f t="shared" si="2"/>
        <v>0.64083455863210359</v>
      </c>
      <c r="E47" s="27">
        <f t="shared" si="3"/>
        <v>0.35916544136789641</v>
      </c>
    </row>
    <row r="48" spans="1:5">
      <c r="A48" s="24">
        <v>46204</v>
      </c>
      <c r="B48" s="26">
        <f>IF(SUMIFS('NSE - NIFTY Index Options'!$L:$L,'NSE - NIFTY Index Options'!$D:$D,$A48,'NSE - NIFTY Index Options'!$H:$H,"Weekly*")+SUMIFS('NSE - NIFTY Index Options'!$L:$L,'NSE - NIFTY Index Options'!$D:$D,$A48,'NSE - NIFTY Index Options'!$H:$H,"MDAW*")+SUMIFS('NSE - Other Index Options'!$L:$L,'NSE - Other Index Options'!$D:$D,$A48,'NSE - Other Index Options'!$H:$H,"Weekly*")+SUMIFS('NSE - Other Index Options'!$L:$L,'NSE - Other Index Options'!$D:$D,$A48,'NSE - Other Index Options'!$H:$H,"MDAW*")=0,"",SUMIFS('NSE - NIFTY Index Options'!$L:$L,'NSE - NIFTY Index Options'!$D:$D,$A48,'NSE - NIFTY Index Options'!$H:$H,"Weekly*")+SUMIFS('NSE - NIFTY Index Options'!$L:$L,'NSE - NIFTY Index Options'!$D:$D,$A48,'NSE - NIFTY Index Options'!$H:$H,"MDAW*")+SUMIFS('NSE - Other Index Options'!$L:$L,'NSE - Other Index Options'!$D:$D,$A48,'NSE - Other Index Options'!$H:$H,"Weekly*")+SUMIFS('NSE - Other Index Options'!$L:$L,'NSE - Other Index Options'!$D:$D,$A48,'NSE - Other Index Options'!$H:$H,"MDAW*"))</f>
        <v>4783.1825000000008</v>
      </c>
      <c r="C48" s="26">
        <f>IF(SUMIFS('BSE - SENSEX Index Options'!$L:$L,'BSE - SENSEX Index Options'!$D:$D,$A48,'BSE - SENSEX Index Options'!$H:$H,"Weekly*")+SUMIFS('BSE - SENSEX Index Options'!$L:$L,'BSE - SENSEX Index Options'!$D:$D,$A48,'BSE - SENSEX Index Options'!$H:$H,"MDAW*")+SUMIFS('BSE - Other Index Options'!$L:$L,'BSE - Other Index Options'!$D:$D,$A48,'BSE - Other Index Options'!$H:$H,"Weekly*")+SUMIFS('BSE - Other Index Options'!$L:$L,'BSE - Other Index Options'!$D:$D,$A48,'BSE - Other Index Options'!$H:$H,"MDAW*")=0,"",SUMIFS('BSE - SENSEX Index Options'!$L:$L,'BSE - SENSEX Index Options'!$D:$D,$A48,'BSE - SENSEX Index Options'!$H:$H,"Weekly*")+SUMIFS('BSE - SENSEX Index Options'!$L:$L,'BSE - SENSEX Index Options'!$D:$D,$A48,'BSE - SENSEX Index Options'!$H:$H,"MDAW*")+SUMIFS('BSE - Other Index Options'!$L:$L,'BSE - Other Index Options'!$D:$D,$A48,'BSE - Other Index Options'!$H:$H,"Weekly*")+SUMIFS('BSE - Other Index Options'!$L:$L,'BSE - Other Index Options'!$D:$D,$A48,'BSE - Other Index Options'!$H:$H,"MDAW*"))</f>
        <v>3709.2150000000001</v>
      </c>
      <c r="D48" s="27">
        <f t="shared" si="2"/>
        <v>0.56323111347531718</v>
      </c>
      <c r="E48" s="27">
        <f t="shared" si="3"/>
        <v>0.43676888652468276</v>
      </c>
    </row>
    <row r="49" spans="1:5" hidden="1" outlineLevel="1">
      <c r="A49" s="24">
        <v>46235</v>
      </c>
      <c r="B49" s="26" t="str">
        <f>IF(SUMIFS('NSE - NIFTY Index Options'!$L:$L,'NSE - NIFTY Index Options'!$D:$D,$A49,'NSE - NIFTY Index Options'!$H:$H,"Weekly*")+SUMIFS('NSE - NIFTY Index Options'!$L:$L,'NSE - NIFTY Index Options'!$D:$D,$A49,'NSE - NIFTY Index Options'!$H:$H,"MDAW*")+SUMIFS('NSE - Other Index Options'!$L:$L,'NSE - Other Index Options'!$D:$D,$A49,'NSE - Other Index Options'!$H:$H,"Weekly*")+SUMIFS('NSE - Other Index Options'!$L:$L,'NSE - Other Index Options'!$D:$D,$A49,'NSE - Other Index Options'!$H:$H,"MDAW*")=0,"",SUMIFS('NSE - NIFTY Index Options'!$L:$L,'NSE - NIFTY Index Options'!$D:$D,$A49,'NSE - NIFTY Index Options'!$H:$H,"Weekly*")+SUMIFS('NSE - NIFTY Index Options'!$L:$L,'NSE - NIFTY Index Options'!$D:$D,$A49,'NSE - NIFTY Index Options'!$H:$H,"MDAW*")+SUMIFS('NSE - Other Index Options'!$L:$L,'NSE - Other Index Options'!$D:$D,$A49,'NSE - Other Index Options'!$H:$H,"Weekly*")+SUMIFS('NSE - Other Index Options'!$L:$L,'NSE - Other Index Options'!$D:$D,$A49,'NSE - Other Index Options'!$H:$H,"MDAW*"))</f>
        <v/>
      </c>
      <c r="C49" s="26" t="str">
        <f>IF(SUMIFS('BSE - SENSEX Index Options'!$L:$L,'BSE - SENSEX Index Options'!$D:$D,$A49,'BSE - SENSEX Index Options'!$H:$H,"Weekly*")+SUMIFS('BSE - SENSEX Index Options'!$L:$L,'BSE - SENSEX Index Options'!$D:$D,$A49,'BSE - SENSEX Index Options'!$H:$H,"MDAW*")+SUMIFS('BSE - Other Index Options'!$L:$L,'BSE - Other Index Options'!$D:$D,$A49,'BSE - Other Index Options'!$H:$H,"Weekly*")+SUMIFS('BSE - Other Index Options'!$L:$L,'BSE - Other Index Options'!$D:$D,$A49,'BSE - Other Index Options'!$H:$H,"MDAW*")=0,"",SUMIFS('BSE - SENSEX Index Options'!$L:$L,'BSE - SENSEX Index Options'!$D:$D,$A49,'BSE - SENSEX Index Options'!$H:$H,"Weekly*")+SUMIFS('BSE - SENSEX Index Options'!$L:$L,'BSE - SENSEX Index Options'!$D:$D,$A49,'BSE - SENSEX Index Options'!$H:$H,"MDAW*")+SUMIFS('BSE - Other Index Options'!$L:$L,'BSE - Other Index Options'!$D:$D,$A49,'BSE - Other Index Options'!$H:$H,"Weekly*")+SUMIFS('BSE - Other Index Options'!$L:$L,'BSE - Other Index Options'!$D:$D,$A49,'BSE - Other Index Options'!$H:$H,"MDAW*"))</f>
        <v/>
      </c>
      <c r="D49" s="27" t="str">
        <f t="shared" si="2"/>
        <v/>
      </c>
      <c r="E49" s="27" t="str">
        <f t="shared" si="3"/>
        <v/>
      </c>
    </row>
    <row r="50" spans="1:5" hidden="1" outlineLevel="1">
      <c r="A50" s="24">
        <v>46266</v>
      </c>
      <c r="B50" s="26" t="str">
        <f>IF(SUMIFS('NSE - NIFTY Index Options'!$L:$L,'NSE - NIFTY Index Options'!$D:$D,$A50,'NSE - NIFTY Index Options'!$H:$H,"Weekly*")+SUMIFS('NSE - NIFTY Index Options'!$L:$L,'NSE - NIFTY Index Options'!$D:$D,$A50,'NSE - NIFTY Index Options'!$H:$H,"MDAW*")+SUMIFS('NSE - Other Index Options'!$L:$L,'NSE - Other Index Options'!$D:$D,$A50,'NSE - Other Index Options'!$H:$H,"Weekly*")+SUMIFS('NSE - Other Index Options'!$L:$L,'NSE - Other Index Options'!$D:$D,$A50,'NSE - Other Index Options'!$H:$H,"MDAW*")=0,"",SUMIFS('NSE - NIFTY Index Options'!$L:$L,'NSE - NIFTY Index Options'!$D:$D,$A50,'NSE - NIFTY Index Options'!$H:$H,"Weekly*")+SUMIFS('NSE - NIFTY Index Options'!$L:$L,'NSE - NIFTY Index Options'!$D:$D,$A50,'NSE - NIFTY Index Options'!$H:$H,"MDAW*")+SUMIFS('NSE - Other Index Options'!$L:$L,'NSE - Other Index Options'!$D:$D,$A50,'NSE - Other Index Options'!$H:$H,"Weekly*")+SUMIFS('NSE - Other Index Options'!$L:$L,'NSE - Other Index Options'!$D:$D,$A50,'NSE - Other Index Options'!$H:$H,"MDAW*"))</f>
        <v/>
      </c>
      <c r="C50" s="26" t="str">
        <f>IF(SUMIFS('BSE - SENSEX Index Options'!$L:$L,'BSE - SENSEX Index Options'!$D:$D,$A50,'BSE - SENSEX Index Options'!$H:$H,"Weekly*")+SUMIFS('BSE - SENSEX Index Options'!$L:$L,'BSE - SENSEX Index Options'!$D:$D,$A50,'BSE - SENSEX Index Options'!$H:$H,"MDAW*")+SUMIFS('BSE - Other Index Options'!$L:$L,'BSE - Other Index Options'!$D:$D,$A50,'BSE - Other Index Options'!$H:$H,"Weekly*")+SUMIFS('BSE - Other Index Options'!$L:$L,'BSE - Other Index Options'!$D:$D,$A50,'BSE - Other Index Options'!$H:$H,"MDAW*")=0,"",SUMIFS('BSE - SENSEX Index Options'!$L:$L,'BSE - SENSEX Index Options'!$D:$D,$A50,'BSE - SENSEX Index Options'!$H:$H,"Weekly*")+SUMIFS('BSE - SENSEX Index Options'!$L:$L,'BSE - SENSEX Index Options'!$D:$D,$A50,'BSE - SENSEX Index Options'!$H:$H,"MDAW*")+SUMIFS('BSE - Other Index Options'!$L:$L,'BSE - Other Index Options'!$D:$D,$A50,'BSE - Other Index Options'!$H:$H,"Weekly*")+SUMIFS('BSE - Other Index Options'!$L:$L,'BSE - Other Index Options'!$D:$D,$A50,'BSE - Other Index Options'!$H:$H,"MDAW*"))</f>
        <v/>
      </c>
      <c r="D50" s="27" t="str">
        <f t="shared" si="2"/>
        <v/>
      </c>
      <c r="E50" s="27" t="str">
        <f t="shared" si="3"/>
        <v/>
      </c>
    </row>
    <row r="51" spans="1:5" hidden="1" outlineLevel="1">
      <c r="A51" s="24">
        <v>46296</v>
      </c>
      <c r="B51" s="26" t="str">
        <f>IF(SUMIFS('NSE - NIFTY Index Options'!$L:$L,'NSE - NIFTY Index Options'!$D:$D,$A51,'NSE - NIFTY Index Options'!$H:$H,"Weekly*")+SUMIFS('NSE - NIFTY Index Options'!$L:$L,'NSE - NIFTY Index Options'!$D:$D,$A51,'NSE - NIFTY Index Options'!$H:$H,"MDAW*")+SUMIFS('NSE - Other Index Options'!$L:$L,'NSE - Other Index Options'!$D:$D,$A51,'NSE - Other Index Options'!$H:$H,"Weekly*")+SUMIFS('NSE - Other Index Options'!$L:$L,'NSE - Other Index Options'!$D:$D,$A51,'NSE - Other Index Options'!$H:$H,"MDAW*")=0,"",SUMIFS('NSE - NIFTY Index Options'!$L:$L,'NSE - NIFTY Index Options'!$D:$D,$A51,'NSE - NIFTY Index Options'!$H:$H,"Weekly*")+SUMIFS('NSE - NIFTY Index Options'!$L:$L,'NSE - NIFTY Index Options'!$D:$D,$A51,'NSE - NIFTY Index Options'!$H:$H,"MDAW*")+SUMIFS('NSE - Other Index Options'!$L:$L,'NSE - Other Index Options'!$D:$D,$A51,'NSE - Other Index Options'!$H:$H,"Weekly*")+SUMIFS('NSE - Other Index Options'!$L:$L,'NSE - Other Index Options'!$D:$D,$A51,'NSE - Other Index Options'!$H:$H,"MDAW*"))</f>
        <v/>
      </c>
      <c r="C51" s="26" t="str">
        <f>IF(SUMIFS('BSE - SENSEX Index Options'!$L:$L,'BSE - SENSEX Index Options'!$D:$D,$A51,'BSE - SENSEX Index Options'!$H:$H,"Weekly*")+SUMIFS('BSE - SENSEX Index Options'!$L:$L,'BSE - SENSEX Index Options'!$D:$D,$A51,'BSE - SENSEX Index Options'!$H:$H,"MDAW*")+SUMIFS('BSE - Other Index Options'!$L:$L,'BSE - Other Index Options'!$D:$D,$A51,'BSE - Other Index Options'!$H:$H,"Weekly*")+SUMIFS('BSE - Other Index Options'!$L:$L,'BSE - Other Index Options'!$D:$D,$A51,'BSE - Other Index Options'!$H:$H,"MDAW*")=0,"",SUMIFS('BSE - SENSEX Index Options'!$L:$L,'BSE - SENSEX Index Options'!$D:$D,$A51,'BSE - SENSEX Index Options'!$H:$H,"Weekly*")+SUMIFS('BSE - SENSEX Index Options'!$L:$L,'BSE - SENSEX Index Options'!$D:$D,$A51,'BSE - SENSEX Index Options'!$H:$H,"MDAW*")+SUMIFS('BSE - Other Index Options'!$L:$L,'BSE - Other Index Options'!$D:$D,$A51,'BSE - Other Index Options'!$H:$H,"Weekly*")+SUMIFS('BSE - Other Index Options'!$L:$L,'BSE - Other Index Options'!$D:$D,$A51,'BSE - Other Index Options'!$H:$H,"MDAW*"))</f>
        <v/>
      </c>
      <c r="D51" s="27" t="str">
        <f t="shared" si="2"/>
        <v/>
      </c>
      <c r="E51" s="27" t="str">
        <f t="shared" si="3"/>
        <v/>
      </c>
    </row>
    <row r="52" spans="1:5" hidden="1" outlineLevel="1">
      <c r="A52" s="24">
        <v>46327</v>
      </c>
      <c r="B52" s="26" t="str">
        <f>IF(SUMIFS('NSE - NIFTY Index Options'!$L:$L,'NSE - NIFTY Index Options'!$D:$D,$A52,'NSE - NIFTY Index Options'!$H:$H,"Weekly*")+SUMIFS('NSE - NIFTY Index Options'!$L:$L,'NSE - NIFTY Index Options'!$D:$D,$A52,'NSE - NIFTY Index Options'!$H:$H,"MDAW*")+SUMIFS('NSE - Other Index Options'!$L:$L,'NSE - Other Index Options'!$D:$D,$A52,'NSE - Other Index Options'!$H:$H,"Weekly*")+SUMIFS('NSE - Other Index Options'!$L:$L,'NSE - Other Index Options'!$D:$D,$A52,'NSE - Other Index Options'!$H:$H,"MDAW*")=0,"",SUMIFS('NSE - NIFTY Index Options'!$L:$L,'NSE - NIFTY Index Options'!$D:$D,$A52,'NSE - NIFTY Index Options'!$H:$H,"Weekly*")+SUMIFS('NSE - NIFTY Index Options'!$L:$L,'NSE - NIFTY Index Options'!$D:$D,$A52,'NSE - NIFTY Index Options'!$H:$H,"MDAW*")+SUMIFS('NSE - Other Index Options'!$L:$L,'NSE - Other Index Options'!$D:$D,$A52,'NSE - Other Index Options'!$H:$H,"Weekly*")+SUMIFS('NSE - Other Index Options'!$L:$L,'NSE - Other Index Options'!$D:$D,$A52,'NSE - Other Index Options'!$H:$H,"MDAW*"))</f>
        <v/>
      </c>
      <c r="C52" s="26" t="str">
        <f>IF(SUMIFS('BSE - SENSEX Index Options'!$L:$L,'BSE - SENSEX Index Options'!$D:$D,$A52,'BSE - SENSEX Index Options'!$H:$H,"Weekly*")+SUMIFS('BSE - SENSEX Index Options'!$L:$L,'BSE - SENSEX Index Options'!$D:$D,$A52,'BSE - SENSEX Index Options'!$H:$H,"MDAW*")+SUMIFS('BSE - Other Index Options'!$L:$L,'BSE - Other Index Options'!$D:$D,$A52,'BSE - Other Index Options'!$H:$H,"Weekly*")+SUMIFS('BSE - Other Index Options'!$L:$L,'BSE - Other Index Options'!$D:$D,$A52,'BSE - Other Index Options'!$H:$H,"MDAW*")=0,"",SUMIFS('BSE - SENSEX Index Options'!$L:$L,'BSE - SENSEX Index Options'!$D:$D,$A52,'BSE - SENSEX Index Options'!$H:$H,"Weekly*")+SUMIFS('BSE - SENSEX Index Options'!$L:$L,'BSE - SENSEX Index Options'!$D:$D,$A52,'BSE - SENSEX Index Options'!$H:$H,"MDAW*")+SUMIFS('BSE - Other Index Options'!$L:$L,'BSE - Other Index Options'!$D:$D,$A52,'BSE - Other Index Options'!$H:$H,"Weekly*")+SUMIFS('BSE - Other Index Options'!$L:$L,'BSE - Other Index Options'!$D:$D,$A52,'BSE - Other Index Options'!$H:$H,"MDAW*"))</f>
        <v/>
      </c>
      <c r="D52" s="27" t="str">
        <f t="shared" si="2"/>
        <v/>
      </c>
      <c r="E52" s="27" t="str">
        <f t="shared" si="3"/>
        <v/>
      </c>
    </row>
    <row r="53" spans="1:5" hidden="1" outlineLevel="1">
      <c r="A53" s="24">
        <v>46357</v>
      </c>
      <c r="B53" s="26" t="str">
        <f>IF(SUMIFS('NSE - NIFTY Index Options'!$L:$L,'NSE - NIFTY Index Options'!$D:$D,$A53,'NSE - NIFTY Index Options'!$H:$H,"Weekly*")+SUMIFS('NSE - NIFTY Index Options'!$L:$L,'NSE - NIFTY Index Options'!$D:$D,$A53,'NSE - NIFTY Index Options'!$H:$H,"MDAW*")+SUMIFS('NSE - Other Index Options'!$L:$L,'NSE - Other Index Options'!$D:$D,$A53,'NSE - Other Index Options'!$H:$H,"Weekly*")+SUMIFS('NSE - Other Index Options'!$L:$L,'NSE - Other Index Options'!$D:$D,$A53,'NSE - Other Index Options'!$H:$H,"MDAW*")=0,"",SUMIFS('NSE - NIFTY Index Options'!$L:$L,'NSE - NIFTY Index Options'!$D:$D,$A53,'NSE - NIFTY Index Options'!$H:$H,"Weekly*")+SUMIFS('NSE - NIFTY Index Options'!$L:$L,'NSE - NIFTY Index Options'!$D:$D,$A53,'NSE - NIFTY Index Options'!$H:$H,"MDAW*")+SUMIFS('NSE - Other Index Options'!$L:$L,'NSE - Other Index Options'!$D:$D,$A53,'NSE - Other Index Options'!$H:$H,"Weekly*")+SUMIFS('NSE - Other Index Options'!$L:$L,'NSE - Other Index Options'!$D:$D,$A53,'NSE - Other Index Options'!$H:$H,"MDAW*"))</f>
        <v/>
      </c>
      <c r="C53" s="26" t="str">
        <f>IF(SUMIFS('BSE - SENSEX Index Options'!$L:$L,'BSE - SENSEX Index Options'!$D:$D,$A53,'BSE - SENSEX Index Options'!$H:$H,"Weekly*")+SUMIFS('BSE - SENSEX Index Options'!$L:$L,'BSE - SENSEX Index Options'!$D:$D,$A53,'BSE - SENSEX Index Options'!$H:$H,"MDAW*")+SUMIFS('BSE - Other Index Options'!$L:$L,'BSE - Other Index Options'!$D:$D,$A53,'BSE - Other Index Options'!$H:$H,"Weekly*")+SUMIFS('BSE - Other Index Options'!$L:$L,'BSE - Other Index Options'!$D:$D,$A53,'BSE - Other Index Options'!$H:$H,"MDAW*")=0,"",SUMIFS('BSE - SENSEX Index Options'!$L:$L,'BSE - SENSEX Index Options'!$D:$D,$A53,'BSE - SENSEX Index Options'!$H:$H,"Weekly*")+SUMIFS('BSE - SENSEX Index Options'!$L:$L,'BSE - SENSEX Index Options'!$D:$D,$A53,'BSE - SENSEX Index Options'!$H:$H,"MDAW*")+SUMIFS('BSE - Other Index Options'!$L:$L,'BSE - Other Index Options'!$D:$D,$A53,'BSE - Other Index Options'!$H:$H,"Weekly*")+SUMIFS('BSE - Other Index Options'!$L:$L,'BSE - Other Index Options'!$D:$D,$A53,'BSE - Other Index Options'!$H:$H,"MDAW*"))</f>
        <v/>
      </c>
      <c r="D53" s="27" t="str">
        <f t="shared" si="2"/>
        <v/>
      </c>
      <c r="E53" s="27" t="str">
        <f t="shared" si="3"/>
        <v/>
      </c>
    </row>
    <row r="54" spans="1:5" hidden="1" outlineLevel="1">
      <c r="A54" s="24">
        <v>46388</v>
      </c>
      <c r="B54" s="26" t="str">
        <f>IF(SUMIFS('NSE - NIFTY Index Options'!$L:$L,'NSE - NIFTY Index Options'!$D:$D,$A54,'NSE - NIFTY Index Options'!$H:$H,"Weekly*")+SUMIFS('NSE - NIFTY Index Options'!$L:$L,'NSE - NIFTY Index Options'!$D:$D,$A54,'NSE - NIFTY Index Options'!$H:$H,"MDAW*")+SUMIFS('NSE - Other Index Options'!$L:$L,'NSE - Other Index Options'!$D:$D,$A54,'NSE - Other Index Options'!$H:$H,"Weekly*")+SUMIFS('NSE - Other Index Options'!$L:$L,'NSE - Other Index Options'!$D:$D,$A54,'NSE - Other Index Options'!$H:$H,"MDAW*")=0,"",SUMIFS('NSE - NIFTY Index Options'!$L:$L,'NSE - NIFTY Index Options'!$D:$D,$A54,'NSE - NIFTY Index Options'!$H:$H,"Weekly*")+SUMIFS('NSE - NIFTY Index Options'!$L:$L,'NSE - NIFTY Index Options'!$D:$D,$A54,'NSE - NIFTY Index Options'!$H:$H,"MDAW*")+SUMIFS('NSE - Other Index Options'!$L:$L,'NSE - Other Index Options'!$D:$D,$A54,'NSE - Other Index Options'!$H:$H,"Weekly*")+SUMIFS('NSE - Other Index Options'!$L:$L,'NSE - Other Index Options'!$D:$D,$A54,'NSE - Other Index Options'!$H:$H,"MDAW*"))</f>
        <v/>
      </c>
      <c r="C54" s="26" t="str">
        <f>IF(SUMIFS('BSE - SENSEX Index Options'!$L:$L,'BSE - SENSEX Index Options'!$D:$D,$A54,'BSE - SENSEX Index Options'!$H:$H,"Weekly*")+SUMIFS('BSE - SENSEX Index Options'!$L:$L,'BSE - SENSEX Index Options'!$D:$D,$A54,'BSE - SENSEX Index Options'!$H:$H,"MDAW*")+SUMIFS('BSE - Other Index Options'!$L:$L,'BSE - Other Index Options'!$D:$D,$A54,'BSE - Other Index Options'!$H:$H,"Weekly*")+SUMIFS('BSE - Other Index Options'!$L:$L,'BSE - Other Index Options'!$D:$D,$A54,'BSE - Other Index Options'!$H:$H,"MDAW*")=0,"",SUMIFS('BSE - SENSEX Index Options'!$L:$L,'BSE - SENSEX Index Options'!$D:$D,$A54,'BSE - SENSEX Index Options'!$H:$H,"Weekly*")+SUMIFS('BSE - SENSEX Index Options'!$L:$L,'BSE - SENSEX Index Options'!$D:$D,$A54,'BSE - SENSEX Index Options'!$H:$H,"MDAW*")+SUMIFS('BSE - Other Index Options'!$L:$L,'BSE - Other Index Options'!$D:$D,$A54,'BSE - Other Index Options'!$H:$H,"Weekly*")+SUMIFS('BSE - Other Index Options'!$L:$L,'BSE - Other Index Options'!$D:$D,$A54,'BSE - Other Index Options'!$H:$H,"MDAW*"))</f>
        <v/>
      </c>
      <c r="D54" s="27" t="str">
        <f t="shared" si="2"/>
        <v/>
      </c>
      <c r="E54" s="27" t="str">
        <f t="shared" si="3"/>
        <v/>
      </c>
    </row>
    <row r="55" spans="1:5" hidden="1" outlineLevel="1">
      <c r="A55" s="24">
        <v>46419</v>
      </c>
      <c r="B55" s="26" t="str">
        <f>IF(SUMIFS('NSE - NIFTY Index Options'!$L:$L,'NSE - NIFTY Index Options'!$D:$D,$A55,'NSE - NIFTY Index Options'!$H:$H,"Weekly*")+SUMIFS('NSE - NIFTY Index Options'!$L:$L,'NSE - NIFTY Index Options'!$D:$D,$A55,'NSE - NIFTY Index Options'!$H:$H,"MDAW*")+SUMIFS('NSE - Other Index Options'!$L:$L,'NSE - Other Index Options'!$D:$D,$A55,'NSE - Other Index Options'!$H:$H,"Weekly*")+SUMIFS('NSE - Other Index Options'!$L:$L,'NSE - Other Index Options'!$D:$D,$A55,'NSE - Other Index Options'!$H:$H,"MDAW*")=0,"",SUMIFS('NSE - NIFTY Index Options'!$L:$L,'NSE - NIFTY Index Options'!$D:$D,$A55,'NSE - NIFTY Index Options'!$H:$H,"Weekly*")+SUMIFS('NSE - NIFTY Index Options'!$L:$L,'NSE - NIFTY Index Options'!$D:$D,$A55,'NSE - NIFTY Index Options'!$H:$H,"MDAW*")+SUMIFS('NSE - Other Index Options'!$L:$L,'NSE - Other Index Options'!$D:$D,$A55,'NSE - Other Index Options'!$H:$H,"Weekly*")+SUMIFS('NSE - Other Index Options'!$L:$L,'NSE - Other Index Options'!$D:$D,$A55,'NSE - Other Index Options'!$H:$H,"MDAW*"))</f>
        <v/>
      </c>
      <c r="C55" s="26" t="str">
        <f>IF(SUMIFS('BSE - SENSEX Index Options'!$L:$L,'BSE - SENSEX Index Options'!$D:$D,$A55,'BSE - SENSEX Index Options'!$H:$H,"Weekly*")+SUMIFS('BSE - SENSEX Index Options'!$L:$L,'BSE - SENSEX Index Options'!$D:$D,$A55,'BSE - SENSEX Index Options'!$H:$H,"MDAW*")+SUMIFS('BSE - Other Index Options'!$L:$L,'BSE - Other Index Options'!$D:$D,$A55,'BSE - Other Index Options'!$H:$H,"Weekly*")+SUMIFS('BSE - Other Index Options'!$L:$L,'BSE - Other Index Options'!$D:$D,$A55,'BSE - Other Index Options'!$H:$H,"MDAW*")=0,"",SUMIFS('BSE - SENSEX Index Options'!$L:$L,'BSE - SENSEX Index Options'!$D:$D,$A55,'BSE - SENSEX Index Options'!$H:$H,"Weekly*")+SUMIFS('BSE - SENSEX Index Options'!$L:$L,'BSE - SENSEX Index Options'!$D:$D,$A55,'BSE - SENSEX Index Options'!$H:$H,"MDAW*")+SUMIFS('BSE - Other Index Options'!$L:$L,'BSE - Other Index Options'!$D:$D,$A55,'BSE - Other Index Options'!$H:$H,"Weekly*")+SUMIFS('BSE - Other Index Options'!$L:$L,'BSE - Other Index Options'!$D:$D,$A55,'BSE - Other Index Options'!$H:$H,"MDAW*"))</f>
        <v/>
      </c>
      <c r="D55" s="27" t="str">
        <f t="shared" si="2"/>
        <v/>
      </c>
      <c r="E55" s="27" t="str">
        <f t="shared" si="3"/>
        <v/>
      </c>
    </row>
    <row r="56" spans="1:5" hidden="1" outlineLevel="1">
      <c r="A56" s="24">
        <v>46447</v>
      </c>
      <c r="B56" s="26" t="str">
        <f>IF(SUMIFS('NSE - NIFTY Index Options'!$L:$L,'NSE - NIFTY Index Options'!$D:$D,$A56,'NSE - NIFTY Index Options'!$H:$H,"Weekly*")+SUMIFS('NSE - NIFTY Index Options'!$L:$L,'NSE - NIFTY Index Options'!$D:$D,$A56,'NSE - NIFTY Index Options'!$H:$H,"MDAW*")+SUMIFS('NSE - Other Index Options'!$L:$L,'NSE - Other Index Options'!$D:$D,$A56,'NSE - Other Index Options'!$H:$H,"Weekly*")+SUMIFS('NSE - Other Index Options'!$L:$L,'NSE - Other Index Options'!$D:$D,$A56,'NSE - Other Index Options'!$H:$H,"MDAW*")=0,"",SUMIFS('NSE - NIFTY Index Options'!$L:$L,'NSE - NIFTY Index Options'!$D:$D,$A56,'NSE - NIFTY Index Options'!$H:$H,"Weekly*")+SUMIFS('NSE - NIFTY Index Options'!$L:$L,'NSE - NIFTY Index Options'!$D:$D,$A56,'NSE - NIFTY Index Options'!$H:$H,"MDAW*")+SUMIFS('NSE - Other Index Options'!$L:$L,'NSE - Other Index Options'!$D:$D,$A56,'NSE - Other Index Options'!$H:$H,"Weekly*")+SUMIFS('NSE - Other Index Options'!$L:$L,'NSE - Other Index Options'!$D:$D,$A56,'NSE - Other Index Options'!$H:$H,"MDAW*"))</f>
        <v/>
      </c>
      <c r="C56" s="26" t="str">
        <f>IF(SUMIFS('BSE - SENSEX Index Options'!$L:$L,'BSE - SENSEX Index Options'!$D:$D,$A56,'BSE - SENSEX Index Options'!$H:$H,"Weekly*")+SUMIFS('BSE - SENSEX Index Options'!$L:$L,'BSE - SENSEX Index Options'!$D:$D,$A56,'BSE - SENSEX Index Options'!$H:$H,"MDAW*")+SUMIFS('BSE - Other Index Options'!$L:$L,'BSE - Other Index Options'!$D:$D,$A56,'BSE - Other Index Options'!$H:$H,"Weekly*")+SUMIFS('BSE - Other Index Options'!$L:$L,'BSE - Other Index Options'!$D:$D,$A56,'BSE - Other Index Options'!$H:$H,"MDAW*")=0,"",SUMIFS('BSE - SENSEX Index Options'!$L:$L,'BSE - SENSEX Index Options'!$D:$D,$A56,'BSE - SENSEX Index Options'!$H:$H,"Weekly*")+SUMIFS('BSE - SENSEX Index Options'!$L:$L,'BSE - SENSEX Index Options'!$D:$D,$A56,'BSE - SENSEX Index Options'!$H:$H,"MDAW*")+SUMIFS('BSE - Other Index Options'!$L:$L,'BSE - Other Index Options'!$D:$D,$A56,'BSE - Other Index Options'!$H:$H,"Weekly*")+SUMIFS('BSE - Other Index Options'!$L:$L,'BSE - Other Index Options'!$D:$D,$A56,'BSE - Other Index Options'!$H:$H,"MDAW*"))</f>
        <v/>
      </c>
      <c r="D56" s="27" t="str">
        <f t="shared" si="2"/>
        <v/>
      </c>
      <c r="E56" s="27" t="str">
        <f t="shared" si="3"/>
        <v/>
      </c>
    </row>
    <row r="57" spans="1:5" hidden="1" outlineLevel="1">
      <c r="A57" s="24">
        <v>46478</v>
      </c>
      <c r="B57" s="26" t="str">
        <f>IF(SUMIFS('NSE - NIFTY Index Options'!$L:$L,'NSE - NIFTY Index Options'!$D:$D,$A57,'NSE - NIFTY Index Options'!$H:$H,"Weekly*")+SUMIFS('NSE - NIFTY Index Options'!$L:$L,'NSE - NIFTY Index Options'!$D:$D,$A57,'NSE - NIFTY Index Options'!$H:$H,"MDAW*")+SUMIFS('NSE - Other Index Options'!$L:$L,'NSE - Other Index Options'!$D:$D,$A57,'NSE - Other Index Options'!$H:$H,"Weekly*")+SUMIFS('NSE - Other Index Options'!$L:$L,'NSE - Other Index Options'!$D:$D,$A57,'NSE - Other Index Options'!$H:$H,"MDAW*")=0,"",SUMIFS('NSE - NIFTY Index Options'!$L:$L,'NSE - NIFTY Index Options'!$D:$D,$A57,'NSE - NIFTY Index Options'!$H:$H,"Weekly*")+SUMIFS('NSE - NIFTY Index Options'!$L:$L,'NSE - NIFTY Index Options'!$D:$D,$A57,'NSE - NIFTY Index Options'!$H:$H,"MDAW*")+SUMIFS('NSE - Other Index Options'!$L:$L,'NSE - Other Index Options'!$D:$D,$A57,'NSE - Other Index Options'!$H:$H,"Weekly*")+SUMIFS('NSE - Other Index Options'!$L:$L,'NSE - Other Index Options'!$D:$D,$A57,'NSE - Other Index Options'!$H:$H,"MDAW*"))</f>
        <v/>
      </c>
      <c r="C57" s="26" t="str">
        <f>IF(SUMIFS('BSE - SENSEX Index Options'!$L:$L,'BSE - SENSEX Index Options'!$D:$D,$A57,'BSE - SENSEX Index Options'!$H:$H,"Weekly*")+SUMIFS('BSE - SENSEX Index Options'!$L:$L,'BSE - SENSEX Index Options'!$D:$D,$A57,'BSE - SENSEX Index Options'!$H:$H,"MDAW*")+SUMIFS('BSE - Other Index Options'!$L:$L,'BSE - Other Index Options'!$D:$D,$A57,'BSE - Other Index Options'!$H:$H,"Weekly*")+SUMIFS('BSE - Other Index Options'!$L:$L,'BSE - Other Index Options'!$D:$D,$A57,'BSE - Other Index Options'!$H:$H,"MDAW*")=0,"",SUMIFS('BSE - SENSEX Index Options'!$L:$L,'BSE - SENSEX Index Options'!$D:$D,$A57,'BSE - SENSEX Index Options'!$H:$H,"Weekly*")+SUMIFS('BSE - SENSEX Index Options'!$L:$L,'BSE - SENSEX Index Options'!$D:$D,$A57,'BSE - SENSEX Index Options'!$H:$H,"MDAW*")+SUMIFS('BSE - Other Index Options'!$L:$L,'BSE - Other Index Options'!$D:$D,$A57,'BSE - Other Index Options'!$H:$H,"Weekly*")+SUMIFS('BSE - Other Index Options'!$L:$L,'BSE - Other Index Options'!$D:$D,$A57,'BSE - Other Index Options'!$H:$H,"MDAW*"))</f>
        <v/>
      </c>
      <c r="D57" s="27" t="str">
        <f t="shared" si="2"/>
        <v/>
      </c>
      <c r="E57" s="27" t="str">
        <f t="shared" si="3"/>
        <v/>
      </c>
    </row>
    <row r="58" spans="1:5" hidden="1" outlineLevel="1">
      <c r="A58" s="24">
        <v>46508</v>
      </c>
      <c r="B58" s="26" t="str">
        <f>IF(SUMIFS('NSE - NIFTY Index Options'!$L:$L,'NSE - NIFTY Index Options'!$D:$D,$A58,'NSE - NIFTY Index Options'!$H:$H,"Weekly*")+SUMIFS('NSE - NIFTY Index Options'!$L:$L,'NSE - NIFTY Index Options'!$D:$D,$A58,'NSE - NIFTY Index Options'!$H:$H,"MDAW*")+SUMIFS('NSE - Other Index Options'!$L:$L,'NSE - Other Index Options'!$D:$D,$A58,'NSE - Other Index Options'!$H:$H,"Weekly*")+SUMIFS('NSE - Other Index Options'!$L:$L,'NSE - Other Index Options'!$D:$D,$A58,'NSE - Other Index Options'!$H:$H,"MDAW*")=0,"",SUMIFS('NSE - NIFTY Index Options'!$L:$L,'NSE - NIFTY Index Options'!$D:$D,$A58,'NSE - NIFTY Index Options'!$H:$H,"Weekly*")+SUMIFS('NSE - NIFTY Index Options'!$L:$L,'NSE - NIFTY Index Options'!$D:$D,$A58,'NSE - NIFTY Index Options'!$H:$H,"MDAW*")+SUMIFS('NSE - Other Index Options'!$L:$L,'NSE - Other Index Options'!$D:$D,$A58,'NSE - Other Index Options'!$H:$H,"Weekly*")+SUMIFS('NSE - Other Index Options'!$L:$L,'NSE - Other Index Options'!$D:$D,$A58,'NSE - Other Index Options'!$H:$H,"MDAW*"))</f>
        <v/>
      </c>
      <c r="C58" s="26" t="str">
        <f>IF(SUMIFS('BSE - SENSEX Index Options'!$L:$L,'BSE - SENSEX Index Options'!$D:$D,$A58,'BSE - SENSEX Index Options'!$H:$H,"Weekly*")+SUMIFS('BSE - SENSEX Index Options'!$L:$L,'BSE - SENSEX Index Options'!$D:$D,$A58,'BSE - SENSEX Index Options'!$H:$H,"MDAW*")+SUMIFS('BSE - Other Index Options'!$L:$L,'BSE - Other Index Options'!$D:$D,$A58,'BSE - Other Index Options'!$H:$H,"Weekly*")+SUMIFS('BSE - Other Index Options'!$L:$L,'BSE - Other Index Options'!$D:$D,$A58,'BSE - Other Index Options'!$H:$H,"MDAW*")=0,"",SUMIFS('BSE - SENSEX Index Options'!$L:$L,'BSE - SENSEX Index Options'!$D:$D,$A58,'BSE - SENSEX Index Options'!$H:$H,"Weekly*")+SUMIFS('BSE - SENSEX Index Options'!$L:$L,'BSE - SENSEX Index Options'!$D:$D,$A58,'BSE - SENSEX Index Options'!$H:$H,"MDAW*")+SUMIFS('BSE - Other Index Options'!$L:$L,'BSE - Other Index Options'!$D:$D,$A58,'BSE - Other Index Options'!$H:$H,"Weekly*")+SUMIFS('BSE - Other Index Options'!$L:$L,'BSE - Other Index Options'!$D:$D,$A58,'BSE - Other Index Options'!$H:$H,"MDAW*"))</f>
        <v/>
      </c>
      <c r="D58" s="27" t="str">
        <f t="shared" si="2"/>
        <v/>
      </c>
      <c r="E58" s="27" t="str">
        <f t="shared" si="3"/>
        <v/>
      </c>
    </row>
    <row r="59" spans="1:5" hidden="1" outlineLevel="1">
      <c r="A59" s="24">
        <v>46539</v>
      </c>
      <c r="B59" s="26" t="str">
        <f>IF(SUMIFS('NSE - NIFTY Index Options'!$L:$L,'NSE - NIFTY Index Options'!$D:$D,$A59,'NSE - NIFTY Index Options'!$H:$H,"Weekly*")+SUMIFS('NSE - NIFTY Index Options'!$L:$L,'NSE - NIFTY Index Options'!$D:$D,$A59,'NSE - NIFTY Index Options'!$H:$H,"MDAW*")+SUMIFS('NSE - Other Index Options'!$L:$L,'NSE - Other Index Options'!$D:$D,$A59,'NSE - Other Index Options'!$H:$H,"Weekly*")+SUMIFS('NSE - Other Index Options'!$L:$L,'NSE - Other Index Options'!$D:$D,$A59,'NSE - Other Index Options'!$H:$H,"MDAW*")=0,"",SUMIFS('NSE - NIFTY Index Options'!$L:$L,'NSE - NIFTY Index Options'!$D:$D,$A59,'NSE - NIFTY Index Options'!$H:$H,"Weekly*")+SUMIFS('NSE - NIFTY Index Options'!$L:$L,'NSE - NIFTY Index Options'!$D:$D,$A59,'NSE - NIFTY Index Options'!$H:$H,"MDAW*")+SUMIFS('NSE - Other Index Options'!$L:$L,'NSE - Other Index Options'!$D:$D,$A59,'NSE - Other Index Options'!$H:$H,"Weekly*")+SUMIFS('NSE - Other Index Options'!$L:$L,'NSE - Other Index Options'!$D:$D,$A59,'NSE - Other Index Options'!$H:$H,"MDAW*"))</f>
        <v/>
      </c>
      <c r="C59" s="26" t="str">
        <f>IF(SUMIFS('BSE - SENSEX Index Options'!$L:$L,'BSE - SENSEX Index Options'!$D:$D,$A59,'BSE - SENSEX Index Options'!$H:$H,"Weekly*")+SUMIFS('BSE - SENSEX Index Options'!$L:$L,'BSE - SENSEX Index Options'!$D:$D,$A59,'BSE - SENSEX Index Options'!$H:$H,"MDAW*")+SUMIFS('BSE - Other Index Options'!$L:$L,'BSE - Other Index Options'!$D:$D,$A59,'BSE - Other Index Options'!$H:$H,"Weekly*")+SUMIFS('BSE - Other Index Options'!$L:$L,'BSE - Other Index Options'!$D:$D,$A59,'BSE - Other Index Options'!$H:$H,"MDAW*")=0,"",SUMIFS('BSE - SENSEX Index Options'!$L:$L,'BSE - SENSEX Index Options'!$D:$D,$A59,'BSE - SENSEX Index Options'!$H:$H,"Weekly*")+SUMIFS('BSE - SENSEX Index Options'!$L:$L,'BSE - SENSEX Index Options'!$D:$D,$A59,'BSE - SENSEX Index Options'!$H:$H,"MDAW*")+SUMIFS('BSE - Other Index Options'!$L:$L,'BSE - Other Index Options'!$D:$D,$A59,'BSE - Other Index Options'!$H:$H,"Weekly*")+SUMIFS('BSE - Other Index Options'!$L:$L,'BSE - Other Index Options'!$D:$D,$A59,'BSE - Other Index Options'!$H:$H,"MDAW*"))</f>
        <v/>
      </c>
      <c r="D59" s="27" t="str">
        <f t="shared" si="2"/>
        <v/>
      </c>
      <c r="E59" s="27" t="str">
        <f t="shared" si="3"/>
        <v/>
      </c>
    </row>
    <row r="60" spans="1:5" hidden="1" outlineLevel="1">
      <c r="A60" s="24">
        <v>46569</v>
      </c>
      <c r="B60" s="26" t="str">
        <f>IF(SUMIFS('NSE - NIFTY Index Options'!$L:$L,'NSE - NIFTY Index Options'!$D:$D,$A60,'NSE - NIFTY Index Options'!$H:$H,"Weekly*")+SUMIFS('NSE - NIFTY Index Options'!$L:$L,'NSE - NIFTY Index Options'!$D:$D,$A60,'NSE - NIFTY Index Options'!$H:$H,"MDAW*")+SUMIFS('NSE - Other Index Options'!$L:$L,'NSE - Other Index Options'!$D:$D,$A60,'NSE - Other Index Options'!$H:$H,"Weekly*")+SUMIFS('NSE - Other Index Options'!$L:$L,'NSE - Other Index Options'!$D:$D,$A60,'NSE - Other Index Options'!$H:$H,"MDAW*")=0,"",SUMIFS('NSE - NIFTY Index Options'!$L:$L,'NSE - NIFTY Index Options'!$D:$D,$A60,'NSE - NIFTY Index Options'!$H:$H,"Weekly*")+SUMIFS('NSE - NIFTY Index Options'!$L:$L,'NSE - NIFTY Index Options'!$D:$D,$A60,'NSE - NIFTY Index Options'!$H:$H,"MDAW*")+SUMIFS('NSE - Other Index Options'!$L:$L,'NSE - Other Index Options'!$D:$D,$A60,'NSE - Other Index Options'!$H:$H,"Weekly*")+SUMIFS('NSE - Other Index Options'!$L:$L,'NSE - Other Index Options'!$D:$D,$A60,'NSE - Other Index Options'!$H:$H,"MDAW*"))</f>
        <v/>
      </c>
      <c r="C60" s="26" t="str">
        <f>IF(SUMIFS('BSE - SENSEX Index Options'!$L:$L,'BSE - SENSEX Index Options'!$D:$D,$A60,'BSE - SENSEX Index Options'!$H:$H,"Weekly*")+SUMIFS('BSE - SENSEX Index Options'!$L:$L,'BSE - SENSEX Index Options'!$D:$D,$A60,'BSE - SENSEX Index Options'!$H:$H,"MDAW*")+SUMIFS('BSE - Other Index Options'!$L:$L,'BSE - Other Index Options'!$D:$D,$A60,'BSE - Other Index Options'!$H:$H,"Weekly*")+SUMIFS('BSE - Other Index Options'!$L:$L,'BSE - Other Index Options'!$D:$D,$A60,'BSE - Other Index Options'!$H:$H,"MDAW*")=0,"",SUMIFS('BSE - SENSEX Index Options'!$L:$L,'BSE - SENSEX Index Options'!$D:$D,$A60,'BSE - SENSEX Index Options'!$H:$H,"Weekly*")+SUMIFS('BSE - SENSEX Index Options'!$L:$L,'BSE - SENSEX Index Options'!$D:$D,$A60,'BSE - SENSEX Index Options'!$H:$H,"MDAW*")+SUMIFS('BSE - Other Index Options'!$L:$L,'BSE - Other Index Options'!$D:$D,$A60,'BSE - Other Index Options'!$H:$H,"Weekly*")+SUMIFS('BSE - Other Index Options'!$L:$L,'BSE - Other Index Options'!$D:$D,$A60,'BSE - Other Index Options'!$H:$H,"MDAW*"))</f>
        <v/>
      </c>
      <c r="D60" s="27" t="str">
        <f t="shared" si="2"/>
        <v/>
      </c>
      <c r="E60" s="27" t="str">
        <f t="shared" si="3"/>
        <v/>
      </c>
    </row>
    <row r="61" spans="1:5" hidden="1" outlineLevel="1">
      <c r="A61" s="24">
        <v>46600</v>
      </c>
      <c r="B61" s="26" t="str">
        <f>IF(SUMIFS('NSE - NIFTY Index Options'!$L:$L,'NSE - NIFTY Index Options'!$D:$D,$A61,'NSE - NIFTY Index Options'!$H:$H,"Weekly*")+SUMIFS('NSE - NIFTY Index Options'!$L:$L,'NSE - NIFTY Index Options'!$D:$D,$A61,'NSE - NIFTY Index Options'!$H:$H,"MDAW*")+SUMIFS('NSE - Other Index Options'!$L:$L,'NSE - Other Index Options'!$D:$D,$A61,'NSE - Other Index Options'!$H:$H,"Weekly*")+SUMIFS('NSE - Other Index Options'!$L:$L,'NSE - Other Index Options'!$D:$D,$A61,'NSE - Other Index Options'!$H:$H,"MDAW*")=0,"",SUMIFS('NSE - NIFTY Index Options'!$L:$L,'NSE - NIFTY Index Options'!$D:$D,$A61,'NSE - NIFTY Index Options'!$H:$H,"Weekly*")+SUMIFS('NSE - NIFTY Index Options'!$L:$L,'NSE - NIFTY Index Options'!$D:$D,$A61,'NSE - NIFTY Index Options'!$H:$H,"MDAW*")+SUMIFS('NSE - Other Index Options'!$L:$L,'NSE - Other Index Options'!$D:$D,$A61,'NSE - Other Index Options'!$H:$H,"Weekly*")+SUMIFS('NSE - Other Index Options'!$L:$L,'NSE - Other Index Options'!$D:$D,$A61,'NSE - Other Index Options'!$H:$H,"MDAW*"))</f>
        <v/>
      </c>
      <c r="C61" s="26" t="str">
        <f>IF(SUMIFS('BSE - SENSEX Index Options'!$L:$L,'BSE - SENSEX Index Options'!$D:$D,$A61,'BSE - SENSEX Index Options'!$H:$H,"Weekly*")+SUMIFS('BSE - SENSEX Index Options'!$L:$L,'BSE - SENSEX Index Options'!$D:$D,$A61,'BSE - SENSEX Index Options'!$H:$H,"MDAW*")+SUMIFS('BSE - Other Index Options'!$L:$L,'BSE - Other Index Options'!$D:$D,$A61,'BSE - Other Index Options'!$H:$H,"Weekly*")+SUMIFS('BSE - Other Index Options'!$L:$L,'BSE - Other Index Options'!$D:$D,$A61,'BSE - Other Index Options'!$H:$H,"MDAW*")=0,"",SUMIFS('BSE - SENSEX Index Options'!$L:$L,'BSE - SENSEX Index Options'!$D:$D,$A61,'BSE - SENSEX Index Options'!$H:$H,"Weekly*")+SUMIFS('BSE - SENSEX Index Options'!$L:$L,'BSE - SENSEX Index Options'!$D:$D,$A61,'BSE - SENSEX Index Options'!$H:$H,"MDAW*")+SUMIFS('BSE - Other Index Options'!$L:$L,'BSE - Other Index Options'!$D:$D,$A61,'BSE - Other Index Options'!$H:$H,"Weekly*")+SUMIFS('BSE - Other Index Options'!$L:$L,'BSE - Other Index Options'!$D:$D,$A61,'BSE - Other Index Options'!$H:$H,"MDAW*"))</f>
        <v/>
      </c>
      <c r="D61" s="27" t="str">
        <f t="shared" si="2"/>
        <v/>
      </c>
      <c r="E61" s="27" t="str">
        <f t="shared" si="3"/>
        <v/>
      </c>
    </row>
    <row r="62" spans="1:5" hidden="1" outlineLevel="1">
      <c r="A62" s="24">
        <v>46631</v>
      </c>
      <c r="B62" s="26" t="str">
        <f>IF(SUMIFS('NSE - NIFTY Index Options'!$L:$L,'NSE - NIFTY Index Options'!$D:$D,$A62,'NSE - NIFTY Index Options'!$H:$H,"Weekly*")+SUMIFS('NSE - NIFTY Index Options'!$L:$L,'NSE - NIFTY Index Options'!$D:$D,$A62,'NSE - NIFTY Index Options'!$H:$H,"MDAW*")+SUMIFS('NSE - Other Index Options'!$L:$L,'NSE - Other Index Options'!$D:$D,$A62,'NSE - Other Index Options'!$H:$H,"Weekly*")+SUMIFS('NSE - Other Index Options'!$L:$L,'NSE - Other Index Options'!$D:$D,$A62,'NSE - Other Index Options'!$H:$H,"MDAW*")=0,"",SUMIFS('NSE - NIFTY Index Options'!$L:$L,'NSE - NIFTY Index Options'!$D:$D,$A62,'NSE - NIFTY Index Options'!$H:$H,"Weekly*")+SUMIFS('NSE - NIFTY Index Options'!$L:$L,'NSE - NIFTY Index Options'!$D:$D,$A62,'NSE - NIFTY Index Options'!$H:$H,"MDAW*")+SUMIFS('NSE - Other Index Options'!$L:$L,'NSE - Other Index Options'!$D:$D,$A62,'NSE - Other Index Options'!$H:$H,"Weekly*")+SUMIFS('NSE - Other Index Options'!$L:$L,'NSE - Other Index Options'!$D:$D,$A62,'NSE - Other Index Options'!$H:$H,"MDAW*"))</f>
        <v/>
      </c>
      <c r="C62" s="26" t="str">
        <f>IF(SUMIFS('BSE - SENSEX Index Options'!$L:$L,'BSE - SENSEX Index Options'!$D:$D,$A62,'BSE - SENSEX Index Options'!$H:$H,"Weekly*")+SUMIFS('BSE - SENSEX Index Options'!$L:$L,'BSE - SENSEX Index Options'!$D:$D,$A62,'BSE - SENSEX Index Options'!$H:$H,"MDAW*")+SUMIFS('BSE - Other Index Options'!$L:$L,'BSE - Other Index Options'!$D:$D,$A62,'BSE - Other Index Options'!$H:$H,"Weekly*")+SUMIFS('BSE - Other Index Options'!$L:$L,'BSE - Other Index Options'!$D:$D,$A62,'BSE - Other Index Options'!$H:$H,"MDAW*")=0,"",SUMIFS('BSE - SENSEX Index Options'!$L:$L,'BSE - SENSEX Index Options'!$D:$D,$A62,'BSE - SENSEX Index Options'!$H:$H,"Weekly*")+SUMIFS('BSE - SENSEX Index Options'!$L:$L,'BSE - SENSEX Index Options'!$D:$D,$A62,'BSE - SENSEX Index Options'!$H:$H,"MDAW*")+SUMIFS('BSE - Other Index Options'!$L:$L,'BSE - Other Index Options'!$D:$D,$A62,'BSE - Other Index Options'!$H:$H,"Weekly*")+SUMIFS('BSE - Other Index Options'!$L:$L,'BSE - Other Index Options'!$D:$D,$A62,'BSE - Other Index Options'!$H:$H,"MDAW*"))</f>
        <v/>
      </c>
      <c r="D62" s="27" t="str">
        <f t="shared" si="2"/>
        <v/>
      </c>
      <c r="E62" s="27" t="str">
        <f t="shared" si="3"/>
        <v/>
      </c>
    </row>
    <row r="63" spans="1:5" hidden="1" outlineLevel="1">
      <c r="A63" s="24">
        <v>46661</v>
      </c>
      <c r="B63" s="26" t="str">
        <f>IF(SUMIFS('NSE - NIFTY Index Options'!$L:$L,'NSE - NIFTY Index Options'!$D:$D,$A63,'NSE - NIFTY Index Options'!$H:$H,"Weekly*")+SUMIFS('NSE - NIFTY Index Options'!$L:$L,'NSE - NIFTY Index Options'!$D:$D,$A63,'NSE - NIFTY Index Options'!$H:$H,"MDAW*")+SUMIFS('NSE - Other Index Options'!$L:$L,'NSE - Other Index Options'!$D:$D,$A63,'NSE - Other Index Options'!$H:$H,"Weekly*")+SUMIFS('NSE - Other Index Options'!$L:$L,'NSE - Other Index Options'!$D:$D,$A63,'NSE - Other Index Options'!$H:$H,"MDAW*")=0,"",SUMIFS('NSE - NIFTY Index Options'!$L:$L,'NSE - NIFTY Index Options'!$D:$D,$A63,'NSE - NIFTY Index Options'!$H:$H,"Weekly*")+SUMIFS('NSE - NIFTY Index Options'!$L:$L,'NSE - NIFTY Index Options'!$D:$D,$A63,'NSE - NIFTY Index Options'!$H:$H,"MDAW*")+SUMIFS('NSE - Other Index Options'!$L:$L,'NSE - Other Index Options'!$D:$D,$A63,'NSE - Other Index Options'!$H:$H,"Weekly*")+SUMIFS('NSE - Other Index Options'!$L:$L,'NSE - Other Index Options'!$D:$D,$A63,'NSE - Other Index Options'!$H:$H,"MDAW*"))</f>
        <v/>
      </c>
      <c r="C63" s="26" t="str">
        <f>IF(SUMIFS('BSE - SENSEX Index Options'!$L:$L,'BSE - SENSEX Index Options'!$D:$D,$A63,'BSE - SENSEX Index Options'!$H:$H,"Weekly*")+SUMIFS('BSE - SENSEX Index Options'!$L:$L,'BSE - SENSEX Index Options'!$D:$D,$A63,'BSE - SENSEX Index Options'!$H:$H,"MDAW*")+SUMIFS('BSE - Other Index Options'!$L:$L,'BSE - Other Index Options'!$D:$D,$A63,'BSE - Other Index Options'!$H:$H,"Weekly*")+SUMIFS('BSE - Other Index Options'!$L:$L,'BSE - Other Index Options'!$D:$D,$A63,'BSE - Other Index Options'!$H:$H,"MDAW*")=0,"",SUMIFS('BSE - SENSEX Index Options'!$L:$L,'BSE - SENSEX Index Options'!$D:$D,$A63,'BSE - SENSEX Index Options'!$H:$H,"Weekly*")+SUMIFS('BSE - SENSEX Index Options'!$L:$L,'BSE - SENSEX Index Options'!$D:$D,$A63,'BSE - SENSEX Index Options'!$H:$H,"MDAW*")+SUMIFS('BSE - Other Index Options'!$L:$L,'BSE - Other Index Options'!$D:$D,$A63,'BSE - Other Index Options'!$H:$H,"Weekly*")+SUMIFS('BSE - Other Index Options'!$L:$L,'BSE - Other Index Options'!$D:$D,$A63,'BSE - Other Index Options'!$H:$H,"MDAW*"))</f>
        <v/>
      </c>
      <c r="D63" s="27" t="str">
        <f t="shared" si="2"/>
        <v/>
      </c>
      <c r="E63" s="27" t="str">
        <f t="shared" si="3"/>
        <v/>
      </c>
    </row>
    <row r="64" spans="1:5" hidden="1" outlineLevel="1">
      <c r="A64" s="24">
        <v>46692</v>
      </c>
      <c r="B64" s="26" t="str">
        <f>IF(SUMIFS('NSE - NIFTY Index Options'!$L:$L,'NSE - NIFTY Index Options'!$D:$D,$A64,'NSE - NIFTY Index Options'!$H:$H,"Weekly*")+SUMIFS('NSE - NIFTY Index Options'!$L:$L,'NSE - NIFTY Index Options'!$D:$D,$A64,'NSE - NIFTY Index Options'!$H:$H,"MDAW*")+SUMIFS('NSE - Other Index Options'!$L:$L,'NSE - Other Index Options'!$D:$D,$A64,'NSE - Other Index Options'!$H:$H,"Weekly*")+SUMIFS('NSE - Other Index Options'!$L:$L,'NSE - Other Index Options'!$D:$D,$A64,'NSE - Other Index Options'!$H:$H,"MDAW*")=0,"",SUMIFS('NSE - NIFTY Index Options'!$L:$L,'NSE - NIFTY Index Options'!$D:$D,$A64,'NSE - NIFTY Index Options'!$H:$H,"Weekly*")+SUMIFS('NSE - NIFTY Index Options'!$L:$L,'NSE - NIFTY Index Options'!$D:$D,$A64,'NSE - NIFTY Index Options'!$H:$H,"MDAW*")+SUMIFS('NSE - Other Index Options'!$L:$L,'NSE - Other Index Options'!$D:$D,$A64,'NSE - Other Index Options'!$H:$H,"Weekly*")+SUMIFS('NSE - Other Index Options'!$L:$L,'NSE - Other Index Options'!$D:$D,$A64,'NSE - Other Index Options'!$H:$H,"MDAW*"))</f>
        <v/>
      </c>
      <c r="C64" s="26" t="str">
        <f>IF(SUMIFS('BSE - SENSEX Index Options'!$L:$L,'BSE - SENSEX Index Options'!$D:$D,$A64,'BSE - SENSEX Index Options'!$H:$H,"Weekly*")+SUMIFS('BSE - SENSEX Index Options'!$L:$L,'BSE - SENSEX Index Options'!$D:$D,$A64,'BSE - SENSEX Index Options'!$H:$H,"MDAW*")+SUMIFS('BSE - Other Index Options'!$L:$L,'BSE - Other Index Options'!$D:$D,$A64,'BSE - Other Index Options'!$H:$H,"Weekly*")+SUMIFS('BSE - Other Index Options'!$L:$L,'BSE - Other Index Options'!$D:$D,$A64,'BSE - Other Index Options'!$H:$H,"MDAW*")=0,"",SUMIFS('BSE - SENSEX Index Options'!$L:$L,'BSE - SENSEX Index Options'!$D:$D,$A64,'BSE - SENSEX Index Options'!$H:$H,"Weekly*")+SUMIFS('BSE - SENSEX Index Options'!$L:$L,'BSE - SENSEX Index Options'!$D:$D,$A64,'BSE - SENSEX Index Options'!$H:$H,"MDAW*")+SUMIFS('BSE - Other Index Options'!$L:$L,'BSE - Other Index Options'!$D:$D,$A64,'BSE - Other Index Options'!$H:$H,"Weekly*")+SUMIFS('BSE - Other Index Options'!$L:$L,'BSE - Other Index Options'!$D:$D,$A64,'BSE - Other Index Options'!$H:$H,"MDAW*"))</f>
        <v/>
      </c>
      <c r="D64" s="27" t="str">
        <f t="shared" si="2"/>
        <v/>
      </c>
      <c r="E64" s="27" t="str">
        <f t="shared" si="3"/>
        <v/>
      </c>
    </row>
    <row r="65" spans="1:5" hidden="1" outlineLevel="1">
      <c r="A65" s="24">
        <v>46722</v>
      </c>
      <c r="B65" s="26" t="str">
        <f>IF(SUMIFS('NSE - NIFTY Index Options'!$L:$L,'NSE - NIFTY Index Options'!$D:$D,$A65,'NSE - NIFTY Index Options'!$H:$H,"Weekly*")+SUMIFS('NSE - NIFTY Index Options'!$L:$L,'NSE - NIFTY Index Options'!$D:$D,$A65,'NSE - NIFTY Index Options'!$H:$H,"MDAW*")+SUMIFS('NSE - Other Index Options'!$L:$L,'NSE - Other Index Options'!$D:$D,$A65,'NSE - Other Index Options'!$H:$H,"Weekly*")+SUMIFS('NSE - Other Index Options'!$L:$L,'NSE - Other Index Options'!$D:$D,$A65,'NSE - Other Index Options'!$H:$H,"MDAW*")=0,"",SUMIFS('NSE - NIFTY Index Options'!$L:$L,'NSE - NIFTY Index Options'!$D:$D,$A65,'NSE - NIFTY Index Options'!$H:$H,"Weekly*")+SUMIFS('NSE - NIFTY Index Options'!$L:$L,'NSE - NIFTY Index Options'!$D:$D,$A65,'NSE - NIFTY Index Options'!$H:$H,"MDAW*")+SUMIFS('NSE - Other Index Options'!$L:$L,'NSE - Other Index Options'!$D:$D,$A65,'NSE - Other Index Options'!$H:$H,"Weekly*")+SUMIFS('NSE - Other Index Options'!$L:$L,'NSE - Other Index Options'!$D:$D,$A65,'NSE - Other Index Options'!$H:$H,"MDAW*"))</f>
        <v/>
      </c>
      <c r="C65" s="26" t="str">
        <f>IF(SUMIFS('BSE - SENSEX Index Options'!$L:$L,'BSE - SENSEX Index Options'!$D:$D,$A65,'BSE - SENSEX Index Options'!$H:$H,"Weekly*")+SUMIFS('BSE - SENSEX Index Options'!$L:$L,'BSE - SENSEX Index Options'!$D:$D,$A65,'BSE - SENSEX Index Options'!$H:$H,"MDAW*")+SUMIFS('BSE - Other Index Options'!$L:$L,'BSE - Other Index Options'!$D:$D,$A65,'BSE - Other Index Options'!$H:$H,"Weekly*")+SUMIFS('BSE - Other Index Options'!$L:$L,'BSE - Other Index Options'!$D:$D,$A65,'BSE - Other Index Options'!$H:$H,"MDAW*")=0,"",SUMIFS('BSE - SENSEX Index Options'!$L:$L,'BSE - SENSEX Index Options'!$D:$D,$A65,'BSE - SENSEX Index Options'!$H:$H,"Weekly*")+SUMIFS('BSE - SENSEX Index Options'!$L:$L,'BSE - SENSEX Index Options'!$D:$D,$A65,'BSE - SENSEX Index Options'!$H:$H,"MDAW*")+SUMIFS('BSE - Other Index Options'!$L:$L,'BSE - Other Index Options'!$D:$D,$A65,'BSE - Other Index Options'!$H:$H,"Weekly*")+SUMIFS('BSE - Other Index Options'!$L:$L,'BSE - Other Index Options'!$D:$D,$A65,'BSE - Other Index Options'!$H:$H,"MDAW*"))</f>
        <v/>
      </c>
      <c r="D65" s="27" t="str">
        <f t="shared" si="2"/>
        <v/>
      </c>
      <c r="E65" s="27" t="str">
        <f t="shared" si="3"/>
        <v/>
      </c>
    </row>
    <row r="66" spans="1:5" collapsed="1">
      <c r="A66" s="32" t="s">
        <v>15</v>
      </c>
      <c r="B66" s="33">
        <f>IF(SUM(B38:B65)=0,"",SUM(B38:B65))</f>
        <v>99824.414400000009</v>
      </c>
      <c r="C66" s="33">
        <f>IF(SUM(C38:C65)=0,"",SUM(C38:C65))</f>
        <v>54003.3367</v>
      </c>
      <c r="D66" s="34">
        <f t="shared" si="2"/>
        <v>0.64893631796714224</v>
      </c>
      <c r="E66" s="34">
        <f t="shared" si="3"/>
        <v>0.35106368203285787</v>
      </c>
    </row>
    <row r="69" spans="1:5">
      <c r="A69" s="32" t="s">
        <v>282</v>
      </c>
    </row>
    <row r="70" spans="1:5">
      <c r="A70" s="32" t="s">
        <v>190</v>
      </c>
      <c r="B70" s="32" t="s">
        <v>257</v>
      </c>
      <c r="C70" s="32" t="s">
        <v>258</v>
      </c>
      <c r="D70" s="32" t="s">
        <v>259</v>
      </c>
      <c r="E70" s="32" t="s">
        <v>260</v>
      </c>
    </row>
    <row r="71" spans="1:5">
      <c r="A71" s="24">
        <v>45901</v>
      </c>
      <c r="B71" s="26">
        <f>IF(SUMIFS('NSE - NIFTY Index Options'!$L:$L,'NSE - NIFTY Index Options'!$D:$D,$A71,'NSE - NIFTY Index Options'!$H:$H,"Monthly*")+SUMIFS('NSE - Other Index Options'!$L:$L,'NSE - Other Index Options'!$D:$D,$A71,'NSE - Other Index Options'!$H:$H,"Monthly*")=0,"",SUMIFS('NSE - NIFTY Index Options'!$L:$L,'NSE - NIFTY Index Options'!$D:$D,$A71,'NSE - NIFTY Index Options'!$H:$H,"Monthly*")+SUMIFS('NSE - Other Index Options'!$L:$L,'NSE - Other Index Options'!$D:$D,$A71,'NSE - Other Index Options'!$H:$H,"Monthly*"))</f>
        <v>1586.3634999999992</v>
      </c>
      <c r="C71" s="26">
        <f>IF(SUMIFS('BSE - SENSEX Index Options'!$L:$L,'BSE - SENSEX Index Options'!$D:$D,$A71,'BSE - SENSEX Index Options'!$H:$H,"Monthly*")+SUMIFS('BSE - Other Index Options'!$L:$L,'BSE - Other Index Options'!$D:$D,$A71,'BSE - Other Index Options'!$H:$H,"Monthly*")=0,"",SUMIFS('BSE - SENSEX Index Options'!$L:$L,'BSE - SENSEX Index Options'!$D:$D,$A71,'BSE - SENSEX Index Options'!$H:$H,"Monthly*")+SUMIFS('BSE - Other Index Options'!$L:$L,'BSE - Other Index Options'!$D:$D,$A71,'BSE - Other Index Options'!$H:$H,"Monthly*"))</f>
        <v>28.843800000000002</v>
      </c>
      <c r="D71" s="27">
        <f t="shared" ref="D71:D99" si="4">IF(SUM(B71:C71)=0,"",SUM(B71)/SUM(B71:C71))</f>
        <v>0.98214235411145057</v>
      </c>
      <c r="E71" s="27">
        <f t="shared" ref="E71:E99" si="5">IF(SUM(B71:C71)=0,"",SUM(C71)/SUM(B71:C71))</f>
        <v>1.7857645888549423E-2</v>
      </c>
    </row>
    <row r="72" spans="1:5">
      <c r="A72" s="24">
        <v>45931</v>
      </c>
      <c r="B72" s="26">
        <f>IF(SUMIFS('NSE - NIFTY Index Options'!$L:$L,'NSE - NIFTY Index Options'!$D:$D,$A72,'NSE - NIFTY Index Options'!$H:$H,"Monthly*")+SUMIFS('NSE - Other Index Options'!$L:$L,'NSE - Other Index Options'!$D:$D,$A72,'NSE - Other Index Options'!$H:$H,"Monthly*")=0,"",SUMIFS('NSE - NIFTY Index Options'!$L:$L,'NSE - NIFTY Index Options'!$D:$D,$A72,'NSE - NIFTY Index Options'!$H:$H,"Monthly*")+SUMIFS('NSE - Other Index Options'!$L:$L,'NSE - Other Index Options'!$D:$D,$A72,'NSE - Other Index Options'!$H:$H,"Monthly*"))</f>
        <v>1825.9451999999999</v>
      </c>
      <c r="C72" s="26">
        <f>IF(SUMIFS('BSE - SENSEX Index Options'!$L:$L,'BSE - SENSEX Index Options'!$D:$D,$A72,'BSE - SENSEX Index Options'!$H:$H,"Monthly*")+SUMIFS('BSE - Other Index Options'!$L:$L,'BSE - Other Index Options'!$D:$D,$A72,'BSE - Other Index Options'!$H:$H,"Monthly*")=0,"",SUMIFS('BSE - SENSEX Index Options'!$L:$L,'BSE - SENSEX Index Options'!$D:$D,$A72,'BSE - SENSEX Index Options'!$H:$H,"Monthly*")+SUMIFS('BSE - Other Index Options'!$L:$L,'BSE - Other Index Options'!$D:$D,$A72,'BSE - Other Index Options'!$H:$H,"Monthly*"))</f>
        <v>35.197900000000004</v>
      </c>
      <c r="D72" s="27">
        <f t="shared" si="4"/>
        <v>0.98108802058261946</v>
      </c>
      <c r="E72" s="27">
        <f t="shared" si="5"/>
        <v>1.8911979417380646E-2</v>
      </c>
    </row>
    <row r="73" spans="1:5">
      <c r="A73" s="24">
        <v>45962</v>
      </c>
      <c r="B73" s="26">
        <f>IF(SUMIFS('NSE - NIFTY Index Options'!$L:$L,'NSE - NIFTY Index Options'!$D:$D,$A73,'NSE - NIFTY Index Options'!$H:$H,"Monthly*")+SUMIFS('NSE - Other Index Options'!$L:$L,'NSE - Other Index Options'!$D:$D,$A73,'NSE - Other Index Options'!$H:$H,"Monthly*")=0,"",SUMIFS('NSE - NIFTY Index Options'!$L:$L,'NSE - NIFTY Index Options'!$D:$D,$A73,'NSE - NIFTY Index Options'!$H:$H,"Monthly*")+SUMIFS('NSE - Other Index Options'!$L:$L,'NSE - Other Index Options'!$D:$D,$A73,'NSE - Other Index Options'!$H:$H,"Monthly*"))</f>
        <v>1510.5261000000005</v>
      </c>
      <c r="C73" s="26">
        <f>IF(SUMIFS('BSE - SENSEX Index Options'!$L:$L,'BSE - SENSEX Index Options'!$D:$D,$A73,'BSE - SENSEX Index Options'!$H:$H,"Monthly*")+SUMIFS('BSE - Other Index Options'!$L:$L,'BSE - Other Index Options'!$D:$D,$A73,'BSE - Other Index Options'!$H:$H,"Monthly*")=0,"",SUMIFS('BSE - SENSEX Index Options'!$L:$L,'BSE - SENSEX Index Options'!$D:$D,$A73,'BSE - SENSEX Index Options'!$H:$H,"Monthly*")+SUMIFS('BSE - Other Index Options'!$L:$L,'BSE - Other Index Options'!$D:$D,$A73,'BSE - Other Index Options'!$H:$H,"Monthly*"))</f>
        <v>32.877600000000001</v>
      </c>
      <c r="D73" s="27">
        <f t="shared" si="4"/>
        <v>0.97869799068124563</v>
      </c>
      <c r="E73" s="27">
        <f t="shared" si="5"/>
        <v>2.1302009318754381E-2</v>
      </c>
    </row>
    <row r="74" spans="1:5">
      <c r="A74" s="24">
        <v>45992</v>
      </c>
      <c r="B74" s="26">
        <f>IF(SUMIFS('NSE - NIFTY Index Options'!$L:$L,'NSE - NIFTY Index Options'!$D:$D,$A74,'NSE - NIFTY Index Options'!$H:$H,"Monthly*")+SUMIFS('NSE - Other Index Options'!$L:$L,'NSE - Other Index Options'!$D:$D,$A74,'NSE - Other Index Options'!$H:$H,"Monthly*")=0,"",SUMIFS('NSE - NIFTY Index Options'!$L:$L,'NSE - NIFTY Index Options'!$D:$D,$A74,'NSE - NIFTY Index Options'!$H:$H,"Monthly*")+SUMIFS('NSE - Other Index Options'!$L:$L,'NSE - Other Index Options'!$D:$D,$A74,'NSE - Other Index Options'!$H:$H,"Monthly*"))</f>
        <v>1480.6781999999998</v>
      </c>
      <c r="C74" s="26">
        <f>IF(SUMIFS('BSE - SENSEX Index Options'!$L:$L,'BSE - SENSEX Index Options'!$D:$D,$A74,'BSE - SENSEX Index Options'!$H:$H,"Monthly*")+SUMIFS('BSE - Other Index Options'!$L:$L,'BSE - Other Index Options'!$D:$D,$A74,'BSE - Other Index Options'!$H:$H,"Monthly*")=0,"",SUMIFS('BSE - SENSEX Index Options'!$L:$L,'BSE - SENSEX Index Options'!$D:$D,$A74,'BSE - SENSEX Index Options'!$H:$H,"Monthly*")+SUMIFS('BSE - Other Index Options'!$L:$L,'BSE - Other Index Options'!$D:$D,$A74,'BSE - Other Index Options'!$H:$H,"Monthly*"))</f>
        <v>7.6631999999999989</v>
      </c>
      <c r="D74" s="27">
        <f t="shared" si="4"/>
        <v>0.9948511813217048</v>
      </c>
      <c r="E74" s="27">
        <f t="shared" si="5"/>
        <v>5.1488186782951816E-3</v>
      </c>
    </row>
    <row r="75" spans="1:5">
      <c r="A75" s="24">
        <v>46023</v>
      </c>
      <c r="B75" s="26">
        <f>IF(SUMIFS('NSE - NIFTY Index Options'!$L:$L,'NSE - NIFTY Index Options'!$D:$D,$A75,'NSE - NIFTY Index Options'!$H:$H,"Monthly*")+SUMIFS('NSE - Other Index Options'!$L:$L,'NSE - Other Index Options'!$D:$D,$A75,'NSE - Other Index Options'!$H:$H,"Monthly*")=0,"",SUMIFS('NSE - NIFTY Index Options'!$L:$L,'NSE - NIFTY Index Options'!$D:$D,$A75,'NSE - NIFTY Index Options'!$H:$H,"Monthly*")+SUMIFS('NSE - Other Index Options'!$L:$L,'NSE - Other Index Options'!$D:$D,$A75,'NSE - Other Index Options'!$H:$H,"Monthly*"))</f>
        <v>1690.8127000000002</v>
      </c>
      <c r="C75" s="26">
        <f>IF(SUMIFS('BSE - SENSEX Index Options'!$L:$L,'BSE - SENSEX Index Options'!$D:$D,$A75,'BSE - SENSEX Index Options'!$H:$H,"Monthly*")+SUMIFS('BSE - Other Index Options'!$L:$L,'BSE - Other Index Options'!$D:$D,$A75,'BSE - Other Index Options'!$H:$H,"Monthly*")=0,"",SUMIFS('BSE - SENSEX Index Options'!$L:$L,'BSE - SENSEX Index Options'!$D:$D,$A75,'BSE - SENSEX Index Options'!$H:$H,"Monthly*")+SUMIFS('BSE - Other Index Options'!$L:$L,'BSE - Other Index Options'!$D:$D,$A75,'BSE - Other Index Options'!$H:$H,"Monthly*"))</f>
        <v>55.178399999999989</v>
      </c>
      <c r="D75" s="27">
        <f t="shared" si="4"/>
        <v>0.96839708976752514</v>
      </c>
      <c r="E75" s="27">
        <f t="shared" si="5"/>
        <v>3.1602910232474829E-2</v>
      </c>
    </row>
    <row r="76" spans="1:5">
      <c r="A76" s="24">
        <v>46054</v>
      </c>
      <c r="B76" s="26">
        <f>IF(SUMIFS('NSE - NIFTY Index Options'!$L:$L,'NSE - NIFTY Index Options'!$D:$D,$A76,'NSE - NIFTY Index Options'!$H:$H,"Monthly*")+SUMIFS('NSE - Other Index Options'!$L:$L,'NSE - Other Index Options'!$D:$D,$A76,'NSE - Other Index Options'!$H:$H,"Monthly*")=0,"",SUMIFS('NSE - NIFTY Index Options'!$L:$L,'NSE - NIFTY Index Options'!$D:$D,$A76,'NSE - NIFTY Index Options'!$H:$H,"Monthly*")+SUMIFS('NSE - Other Index Options'!$L:$L,'NSE - Other Index Options'!$D:$D,$A76,'NSE - Other Index Options'!$H:$H,"Monthly*"))</f>
        <v>1787.6374999999989</v>
      </c>
      <c r="C76" s="26">
        <f>IF(SUMIFS('BSE - SENSEX Index Options'!$L:$L,'BSE - SENSEX Index Options'!$D:$D,$A76,'BSE - SENSEX Index Options'!$H:$H,"Monthly*")+SUMIFS('BSE - Other Index Options'!$L:$L,'BSE - Other Index Options'!$D:$D,$A76,'BSE - Other Index Options'!$H:$H,"Monthly*")=0,"",SUMIFS('BSE - SENSEX Index Options'!$L:$L,'BSE - SENSEX Index Options'!$D:$D,$A76,'BSE - SENSEX Index Options'!$H:$H,"Monthly*")+SUMIFS('BSE - Other Index Options'!$L:$L,'BSE - Other Index Options'!$D:$D,$A76,'BSE - Other Index Options'!$H:$H,"Monthly*"))</f>
        <v>47.888499999999993</v>
      </c>
      <c r="D76" s="27">
        <f t="shared" si="4"/>
        <v>0.97391020339673751</v>
      </c>
      <c r="E76" s="27">
        <f t="shared" si="5"/>
        <v>2.6089796603262511E-2</v>
      </c>
    </row>
    <row r="77" spans="1:5">
      <c r="A77" s="24">
        <v>46082</v>
      </c>
      <c r="B77" s="26">
        <f>IF(SUMIFS('NSE - NIFTY Index Options'!$L:$L,'NSE - NIFTY Index Options'!$D:$D,$A77,'NSE - NIFTY Index Options'!$H:$H,"Monthly*")+SUMIFS('NSE - Other Index Options'!$L:$L,'NSE - Other Index Options'!$D:$D,$A77,'NSE - Other Index Options'!$H:$H,"Monthly*")=0,"",SUMIFS('NSE - NIFTY Index Options'!$L:$L,'NSE - NIFTY Index Options'!$D:$D,$A77,'NSE - NIFTY Index Options'!$H:$H,"Monthly*")+SUMIFS('NSE - Other Index Options'!$L:$L,'NSE - Other Index Options'!$D:$D,$A77,'NSE - Other Index Options'!$H:$H,"Monthly*"))</f>
        <v>2644.7467999999999</v>
      </c>
      <c r="C77" s="26">
        <f>IF(SUMIFS('BSE - SENSEX Index Options'!$L:$L,'BSE - SENSEX Index Options'!$D:$D,$A77,'BSE - SENSEX Index Options'!$H:$H,"Monthly*")+SUMIFS('BSE - Other Index Options'!$L:$L,'BSE - Other Index Options'!$D:$D,$A77,'BSE - Other Index Options'!$H:$H,"Monthly*")=0,"",SUMIFS('BSE - SENSEX Index Options'!$L:$L,'BSE - SENSEX Index Options'!$D:$D,$A77,'BSE - SENSEX Index Options'!$H:$H,"Monthly*")+SUMIFS('BSE - Other Index Options'!$L:$L,'BSE - Other Index Options'!$D:$D,$A77,'BSE - Other Index Options'!$H:$H,"Monthly*"))</f>
        <v>36.089100000000002</v>
      </c>
      <c r="D77" s="27">
        <f t="shared" si="4"/>
        <v>0.98653811671202996</v>
      </c>
      <c r="E77" s="27">
        <f t="shared" si="5"/>
        <v>1.3461883287969996E-2</v>
      </c>
    </row>
    <row r="78" spans="1:5">
      <c r="A78" s="24">
        <v>46113</v>
      </c>
      <c r="B78" s="26">
        <f>IF(SUMIFS('NSE - NIFTY Index Options'!$L:$L,'NSE - NIFTY Index Options'!$D:$D,$A78,'NSE - NIFTY Index Options'!$H:$H,"Monthly*")+SUMIFS('NSE - Other Index Options'!$L:$L,'NSE - Other Index Options'!$D:$D,$A78,'NSE - Other Index Options'!$H:$H,"Monthly*")=0,"",SUMIFS('NSE - NIFTY Index Options'!$L:$L,'NSE - NIFTY Index Options'!$D:$D,$A78,'NSE - NIFTY Index Options'!$H:$H,"Monthly*")+SUMIFS('NSE - Other Index Options'!$L:$L,'NSE - Other Index Options'!$D:$D,$A78,'NSE - Other Index Options'!$H:$H,"Monthly*"))</f>
        <v>1842.4467999999999</v>
      </c>
      <c r="C78" s="26">
        <f>IF(SUMIFS('BSE - SENSEX Index Options'!$L:$L,'BSE - SENSEX Index Options'!$D:$D,$A78,'BSE - SENSEX Index Options'!$H:$H,"Monthly*")+SUMIFS('BSE - Other Index Options'!$L:$L,'BSE - Other Index Options'!$D:$D,$A78,'BSE - Other Index Options'!$H:$H,"Monthly*")=0,"",SUMIFS('BSE - SENSEX Index Options'!$L:$L,'BSE - SENSEX Index Options'!$D:$D,$A78,'BSE - SENSEX Index Options'!$H:$H,"Monthly*")+SUMIFS('BSE - Other Index Options'!$L:$L,'BSE - Other Index Options'!$D:$D,$A78,'BSE - Other Index Options'!$H:$H,"Monthly*"))</f>
        <v>43.735900000000001</v>
      </c>
      <c r="D78" s="27">
        <f t="shared" si="4"/>
        <v>0.97681247951219152</v>
      </c>
      <c r="E78" s="27">
        <f t="shared" si="5"/>
        <v>2.3187520487808526E-2</v>
      </c>
    </row>
    <row r="79" spans="1:5">
      <c r="A79" s="24">
        <v>46143</v>
      </c>
      <c r="B79" s="26">
        <f>IF(SUMIFS('NSE - NIFTY Index Options'!$L:$L,'NSE - NIFTY Index Options'!$D:$D,$A79,'NSE - NIFTY Index Options'!$H:$H,"Monthly*")+SUMIFS('NSE - Other Index Options'!$L:$L,'NSE - Other Index Options'!$D:$D,$A79,'NSE - Other Index Options'!$H:$H,"Monthly*")=0,"",SUMIFS('NSE - NIFTY Index Options'!$L:$L,'NSE - NIFTY Index Options'!$D:$D,$A79,'NSE - NIFTY Index Options'!$H:$H,"Monthly*")+SUMIFS('NSE - Other Index Options'!$L:$L,'NSE - Other Index Options'!$D:$D,$A79,'NSE - Other Index Options'!$H:$H,"Monthly*"))</f>
        <v>1679.1928999999998</v>
      </c>
      <c r="C79" s="26">
        <f>IF(SUMIFS('BSE - SENSEX Index Options'!$L:$L,'BSE - SENSEX Index Options'!$D:$D,$A79,'BSE - SENSEX Index Options'!$H:$H,"Monthly*")+SUMIFS('BSE - Other Index Options'!$L:$L,'BSE - Other Index Options'!$D:$D,$A79,'BSE - Other Index Options'!$H:$H,"Monthly*")=0,"",SUMIFS('BSE - SENSEX Index Options'!$L:$L,'BSE - SENSEX Index Options'!$D:$D,$A79,'BSE - SENSEX Index Options'!$H:$H,"Monthly*")+SUMIFS('BSE - Other Index Options'!$L:$L,'BSE - Other Index Options'!$D:$D,$A79,'BSE - Other Index Options'!$H:$H,"Monthly*"))</f>
        <v>26.155299999999997</v>
      </c>
      <c r="D79" s="27">
        <f t="shared" si="4"/>
        <v>0.98466278030492549</v>
      </c>
      <c r="E79" s="27">
        <f t="shared" si="5"/>
        <v>1.5337219695074591E-2</v>
      </c>
    </row>
    <row r="80" spans="1:5">
      <c r="A80" s="24">
        <v>46174</v>
      </c>
      <c r="B80" s="26">
        <f>IF(SUMIFS('NSE - NIFTY Index Options'!$L:$L,'NSE - NIFTY Index Options'!$D:$D,$A80,'NSE - NIFTY Index Options'!$H:$H,"Monthly*")+SUMIFS('NSE - Other Index Options'!$L:$L,'NSE - Other Index Options'!$D:$D,$A80,'NSE - Other Index Options'!$H:$H,"Monthly*")=0,"",SUMIFS('NSE - NIFTY Index Options'!$L:$L,'NSE - NIFTY Index Options'!$D:$D,$A80,'NSE - NIFTY Index Options'!$H:$H,"Monthly*")+SUMIFS('NSE - Other Index Options'!$L:$L,'NSE - Other Index Options'!$D:$D,$A80,'NSE - Other Index Options'!$H:$H,"Monthly*"))</f>
        <v>1740.8768999999995</v>
      </c>
      <c r="C80" s="26">
        <f>IF(SUMIFS('BSE - SENSEX Index Options'!$L:$L,'BSE - SENSEX Index Options'!$D:$D,$A80,'BSE - SENSEX Index Options'!$H:$H,"Monthly*")+SUMIFS('BSE - Other Index Options'!$L:$L,'BSE - Other Index Options'!$D:$D,$A80,'BSE - Other Index Options'!$H:$H,"Monthly*")=0,"",SUMIFS('BSE - SENSEX Index Options'!$L:$L,'BSE - SENSEX Index Options'!$D:$D,$A80,'BSE - SENSEX Index Options'!$H:$H,"Monthly*")+SUMIFS('BSE - Other Index Options'!$L:$L,'BSE - Other Index Options'!$D:$D,$A80,'BSE - Other Index Options'!$H:$H,"Monthly*"))</f>
        <v>40.787499999999994</v>
      </c>
      <c r="D80" s="27">
        <f t="shared" si="4"/>
        <v>0.97710708032332017</v>
      </c>
      <c r="E80" s="27">
        <f t="shared" si="5"/>
        <v>2.2892919676679856E-2</v>
      </c>
    </row>
    <row r="81" spans="1:5">
      <c r="A81" s="24">
        <v>46204</v>
      </c>
      <c r="B81" s="26">
        <f>IF(SUMIFS('NSE - NIFTY Index Options'!$L:$L,'NSE - NIFTY Index Options'!$D:$D,$A81,'NSE - NIFTY Index Options'!$H:$H,"Monthly*")+SUMIFS('NSE - Other Index Options'!$L:$L,'NSE - Other Index Options'!$D:$D,$A81,'NSE - Other Index Options'!$H:$H,"Monthly*")=0,"",SUMIFS('NSE - NIFTY Index Options'!$L:$L,'NSE - NIFTY Index Options'!$D:$D,$A81,'NSE - NIFTY Index Options'!$H:$H,"Monthly*")+SUMIFS('NSE - Other Index Options'!$L:$L,'NSE - Other Index Options'!$D:$D,$A81,'NSE - Other Index Options'!$H:$H,"Monthly*"))</f>
        <v>737.08450000000016</v>
      </c>
      <c r="C81" s="26">
        <f>IF(SUMIFS('BSE - SENSEX Index Options'!$L:$L,'BSE - SENSEX Index Options'!$D:$D,$A81,'BSE - SENSEX Index Options'!$H:$H,"Monthly*")+SUMIFS('BSE - Other Index Options'!$L:$L,'BSE - Other Index Options'!$D:$D,$A81,'BSE - Other Index Options'!$H:$H,"Monthly*")=0,"",SUMIFS('BSE - SENSEX Index Options'!$L:$L,'BSE - SENSEX Index Options'!$D:$D,$A81,'BSE - SENSEX Index Options'!$H:$H,"Monthly*")+SUMIFS('BSE - Other Index Options'!$L:$L,'BSE - Other Index Options'!$D:$D,$A81,'BSE - Other Index Options'!$H:$H,"Monthly*"))</f>
        <v>5.9578000000000007</v>
      </c>
      <c r="D81" s="27">
        <f t="shared" si="4"/>
        <v>0.99198188313101421</v>
      </c>
      <c r="E81" s="27">
        <f t="shared" si="5"/>
        <v>8.0181168689857883E-3</v>
      </c>
    </row>
    <row r="82" spans="1:5" hidden="1" outlineLevel="1">
      <c r="A82" s="24">
        <v>46235</v>
      </c>
      <c r="B82" s="26" t="str">
        <f>IF(SUMIFS('NSE - NIFTY Index Options'!$L:$L,'NSE - NIFTY Index Options'!$D:$D,$A82,'NSE - NIFTY Index Options'!$H:$H,"Monthly*")+SUMIFS('NSE - Other Index Options'!$L:$L,'NSE - Other Index Options'!$D:$D,$A82,'NSE - Other Index Options'!$H:$H,"Monthly*")=0,"",SUMIFS('NSE - NIFTY Index Options'!$L:$L,'NSE - NIFTY Index Options'!$D:$D,$A82,'NSE - NIFTY Index Options'!$H:$H,"Monthly*")+SUMIFS('NSE - Other Index Options'!$L:$L,'NSE - Other Index Options'!$D:$D,$A82,'NSE - Other Index Options'!$H:$H,"Monthly*"))</f>
        <v/>
      </c>
      <c r="C82" s="26" t="str">
        <f>IF(SUMIFS('BSE - SENSEX Index Options'!$L:$L,'BSE - SENSEX Index Options'!$D:$D,$A82,'BSE - SENSEX Index Options'!$H:$H,"Monthly*")+SUMIFS('BSE - Other Index Options'!$L:$L,'BSE - Other Index Options'!$D:$D,$A82,'BSE - Other Index Options'!$H:$H,"Monthly*")=0,"",SUMIFS('BSE - SENSEX Index Options'!$L:$L,'BSE - SENSEX Index Options'!$D:$D,$A82,'BSE - SENSEX Index Options'!$H:$H,"Monthly*")+SUMIFS('BSE - Other Index Options'!$L:$L,'BSE - Other Index Options'!$D:$D,$A82,'BSE - Other Index Options'!$H:$H,"Monthly*"))</f>
        <v/>
      </c>
      <c r="D82" s="27" t="str">
        <f t="shared" si="4"/>
        <v/>
      </c>
      <c r="E82" s="27" t="str">
        <f t="shared" si="5"/>
        <v/>
      </c>
    </row>
    <row r="83" spans="1:5" hidden="1" outlineLevel="1">
      <c r="A83" s="24">
        <v>46266</v>
      </c>
      <c r="B83" s="26" t="str">
        <f>IF(SUMIFS('NSE - NIFTY Index Options'!$L:$L,'NSE - NIFTY Index Options'!$D:$D,$A83,'NSE - NIFTY Index Options'!$H:$H,"Monthly*")+SUMIFS('NSE - Other Index Options'!$L:$L,'NSE - Other Index Options'!$D:$D,$A83,'NSE - Other Index Options'!$H:$H,"Monthly*")=0,"",SUMIFS('NSE - NIFTY Index Options'!$L:$L,'NSE - NIFTY Index Options'!$D:$D,$A83,'NSE - NIFTY Index Options'!$H:$H,"Monthly*")+SUMIFS('NSE - Other Index Options'!$L:$L,'NSE - Other Index Options'!$D:$D,$A83,'NSE - Other Index Options'!$H:$H,"Monthly*"))</f>
        <v/>
      </c>
      <c r="C83" s="26" t="str">
        <f>IF(SUMIFS('BSE - SENSEX Index Options'!$L:$L,'BSE - SENSEX Index Options'!$D:$D,$A83,'BSE - SENSEX Index Options'!$H:$H,"Monthly*")+SUMIFS('BSE - Other Index Options'!$L:$L,'BSE - Other Index Options'!$D:$D,$A83,'BSE - Other Index Options'!$H:$H,"Monthly*")=0,"",SUMIFS('BSE - SENSEX Index Options'!$L:$L,'BSE - SENSEX Index Options'!$D:$D,$A83,'BSE - SENSEX Index Options'!$H:$H,"Monthly*")+SUMIFS('BSE - Other Index Options'!$L:$L,'BSE - Other Index Options'!$D:$D,$A83,'BSE - Other Index Options'!$H:$H,"Monthly*"))</f>
        <v/>
      </c>
      <c r="D83" s="27" t="str">
        <f t="shared" si="4"/>
        <v/>
      </c>
      <c r="E83" s="27" t="str">
        <f t="shared" si="5"/>
        <v/>
      </c>
    </row>
    <row r="84" spans="1:5" hidden="1" outlineLevel="1">
      <c r="A84" s="24">
        <v>46296</v>
      </c>
      <c r="B84" s="26" t="str">
        <f>IF(SUMIFS('NSE - NIFTY Index Options'!$L:$L,'NSE - NIFTY Index Options'!$D:$D,$A84,'NSE - NIFTY Index Options'!$H:$H,"Monthly*")+SUMIFS('NSE - Other Index Options'!$L:$L,'NSE - Other Index Options'!$D:$D,$A84,'NSE - Other Index Options'!$H:$H,"Monthly*")=0,"",SUMIFS('NSE - NIFTY Index Options'!$L:$L,'NSE - NIFTY Index Options'!$D:$D,$A84,'NSE - NIFTY Index Options'!$H:$H,"Monthly*")+SUMIFS('NSE - Other Index Options'!$L:$L,'NSE - Other Index Options'!$D:$D,$A84,'NSE - Other Index Options'!$H:$H,"Monthly*"))</f>
        <v/>
      </c>
      <c r="C84" s="26" t="str">
        <f>IF(SUMIFS('BSE - SENSEX Index Options'!$L:$L,'BSE - SENSEX Index Options'!$D:$D,$A84,'BSE - SENSEX Index Options'!$H:$H,"Monthly*")+SUMIFS('BSE - Other Index Options'!$L:$L,'BSE - Other Index Options'!$D:$D,$A84,'BSE - Other Index Options'!$H:$H,"Monthly*")=0,"",SUMIFS('BSE - SENSEX Index Options'!$L:$L,'BSE - SENSEX Index Options'!$D:$D,$A84,'BSE - SENSEX Index Options'!$H:$H,"Monthly*")+SUMIFS('BSE - Other Index Options'!$L:$L,'BSE - Other Index Options'!$D:$D,$A84,'BSE - Other Index Options'!$H:$H,"Monthly*"))</f>
        <v/>
      </c>
      <c r="D84" s="27" t="str">
        <f t="shared" si="4"/>
        <v/>
      </c>
      <c r="E84" s="27" t="str">
        <f t="shared" si="5"/>
        <v/>
      </c>
    </row>
    <row r="85" spans="1:5" hidden="1" outlineLevel="1">
      <c r="A85" s="24">
        <v>46327</v>
      </c>
      <c r="B85" s="26" t="str">
        <f>IF(SUMIFS('NSE - NIFTY Index Options'!$L:$L,'NSE - NIFTY Index Options'!$D:$D,$A85,'NSE - NIFTY Index Options'!$H:$H,"Monthly*")+SUMIFS('NSE - Other Index Options'!$L:$L,'NSE - Other Index Options'!$D:$D,$A85,'NSE - Other Index Options'!$H:$H,"Monthly*")=0,"",SUMIFS('NSE - NIFTY Index Options'!$L:$L,'NSE - NIFTY Index Options'!$D:$D,$A85,'NSE - NIFTY Index Options'!$H:$H,"Monthly*")+SUMIFS('NSE - Other Index Options'!$L:$L,'NSE - Other Index Options'!$D:$D,$A85,'NSE - Other Index Options'!$H:$H,"Monthly*"))</f>
        <v/>
      </c>
      <c r="C85" s="26" t="str">
        <f>IF(SUMIFS('BSE - SENSEX Index Options'!$L:$L,'BSE - SENSEX Index Options'!$D:$D,$A85,'BSE - SENSEX Index Options'!$H:$H,"Monthly*")+SUMIFS('BSE - Other Index Options'!$L:$L,'BSE - Other Index Options'!$D:$D,$A85,'BSE - Other Index Options'!$H:$H,"Monthly*")=0,"",SUMIFS('BSE - SENSEX Index Options'!$L:$L,'BSE - SENSEX Index Options'!$D:$D,$A85,'BSE - SENSEX Index Options'!$H:$H,"Monthly*")+SUMIFS('BSE - Other Index Options'!$L:$L,'BSE - Other Index Options'!$D:$D,$A85,'BSE - Other Index Options'!$H:$H,"Monthly*"))</f>
        <v/>
      </c>
      <c r="D85" s="27" t="str">
        <f t="shared" si="4"/>
        <v/>
      </c>
      <c r="E85" s="27" t="str">
        <f t="shared" si="5"/>
        <v/>
      </c>
    </row>
    <row r="86" spans="1:5" hidden="1" outlineLevel="1">
      <c r="A86" s="24">
        <v>46357</v>
      </c>
      <c r="B86" s="26" t="str">
        <f>IF(SUMIFS('NSE - NIFTY Index Options'!$L:$L,'NSE - NIFTY Index Options'!$D:$D,$A86,'NSE - NIFTY Index Options'!$H:$H,"Monthly*")+SUMIFS('NSE - Other Index Options'!$L:$L,'NSE - Other Index Options'!$D:$D,$A86,'NSE - Other Index Options'!$H:$H,"Monthly*")=0,"",SUMIFS('NSE - NIFTY Index Options'!$L:$L,'NSE - NIFTY Index Options'!$D:$D,$A86,'NSE - NIFTY Index Options'!$H:$H,"Monthly*")+SUMIFS('NSE - Other Index Options'!$L:$L,'NSE - Other Index Options'!$D:$D,$A86,'NSE - Other Index Options'!$H:$H,"Monthly*"))</f>
        <v/>
      </c>
      <c r="C86" s="26" t="str">
        <f>IF(SUMIFS('BSE - SENSEX Index Options'!$L:$L,'BSE - SENSEX Index Options'!$D:$D,$A86,'BSE - SENSEX Index Options'!$H:$H,"Monthly*")+SUMIFS('BSE - Other Index Options'!$L:$L,'BSE - Other Index Options'!$D:$D,$A86,'BSE - Other Index Options'!$H:$H,"Monthly*")=0,"",SUMIFS('BSE - SENSEX Index Options'!$L:$L,'BSE - SENSEX Index Options'!$D:$D,$A86,'BSE - SENSEX Index Options'!$H:$H,"Monthly*")+SUMIFS('BSE - Other Index Options'!$L:$L,'BSE - Other Index Options'!$D:$D,$A86,'BSE - Other Index Options'!$H:$H,"Monthly*"))</f>
        <v/>
      </c>
      <c r="D86" s="27" t="str">
        <f t="shared" si="4"/>
        <v/>
      </c>
      <c r="E86" s="27" t="str">
        <f t="shared" si="5"/>
        <v/>
      </c>
    </row>
    <row r="87" spans="1:5" hidden="1" outlineLevel="1">
      <c r="A87" s="24">
        <v>46388</v>
      </c>
      <c r="B87" s="26" t="str">
        <f>IF(SUMIFS('NSE - NIFTY Index Options'!$L:$L,'NSE - NIFTY Index Options'!$D:$D,$A87,'NSE - NIFTY Index Options'!$H:$H,"Monthly*")+SUMIFS('NSE - Other Index Options'!$L:$L,'NSE - Other Index Options'!$D:$D,$A87,'NSE - Other Index Options'!$H:$H,"Monthly*")=0,"",SUMIFS('NSE - NIFTY Index Options'!$L:$L,'NSE - NIFTY Index Options'!$D:$D,$A87,'NSE - NIFTY Index Options'!$H:$H,"Monthly*")+SUMIFS('NSE - Other Index Options'!$L:$L,'NSE - Other Index Options'!$D:$D,$A87,'NSE - Other Index Options'!$H:$H,"Monthly*"))</f>
        <v/>
      </c>
      <c r="C87" s="26" t="str">
        <f>IF(SUMIFS('BSE - SENSEX Index Options'!$L:$L,'BSE - SENSEX Index Options'!$D:$D,$A87,'BSE - SENSEX Index Options'!$H:$H,"Monthly*")+SUMIFS('BSE - Other Index Options'!$L:$L,'BSE - Other Index Options'!$D:$D,$A87,'BSE - Other Index Options'!$H:$H,"Monthly*")=0,"",SUMIFS('BSE - SENSEX Index Options'!$L:$L,'BSE - SENSEX Index Options'!$D:$D,$A87,'BSE - SENSEX Index Options'!$H:$H,"Monthly*")+SUMIFS('BSE - Other Index Options'!$L:$L,'BSE - Other Index Options'!$D:$D,$A87,'BSE - Other Index Options'!$H:$H,"Monthly*"))</f>
        <v/>
      </c>
      <c r="D87" s="27" t="str">
        <f t="shared" si="4"/>
        <v/>
      </c>
      <c r="E87" s="27" t="str">
        <f t="shared" si="5"/>
        <v/>
      </c>
    </row>
    <row r="88" spans="1:5" hidden="1" outlineLevel="1">
      <c r="A88" s="24">
        <v>46419</v>
      </c>
      <c r="B88" s="26" t="str">
        <f>IF(SUMIFS('NSE - NIFTY Index Options'!$L:$L,'NSE - NIFTY Index Options'!$D:$D,$A88,'NSE - NIFTY Index Options'!$H:$H,"Monthly*")+SUMIFS('NSE - Other Index Options'!$L:$L,'NSE - Other Index Options'!$D:$D,$A88,'NSE - Other Index Options'!$H:$H,"Monthly*")=0,"",SUMIFS('NSE - NIFTY Index Options'!$L:$L,'NSE - NIFTY Index Options'!$D:$D,$A88,'NSE - NIFTY Index Options'!$H:$H,"Monthly*")+SUMIFS('NSE - Other Index Options'!$L:$L,'NSE - Other Index Options'!$D:$D,$A88,'NSE - Other Index Options'!$H:$H,"Monthly*"))</f>
        <v/>
      </c>
      <c r="C88" s="26" t="str">
        <f>IF(SUMIFS('BSE - SENSEX Index Options'!$L:$L,'BSE - SENSEX Index Options'!$D:$D,$A88,'BSE - SENSEX Index Options'!$H:$H,"Monthly*")+SUMIFS('BSE - Other Index Options'!$L:$L,'BSE - Other Index Options'!$D:$D,$A88,'BSE - Other Index Options'!$H:$H,"Monthly*")=0,"",SUMIFS('BSE - SENSEX Index Options'!$L:$L,'BSE - SENSEX Index Options'!$D:$D,$A88,'BSE - SENSEX Index Options'!$H:$H,"Monthly*")+SUMIFS('BSE - Other Index Options'!$L:$L,'BSE - Other Index Options'!$D:$D,$A88,'BSE - Other Index Options'!$H:$H,"Monthly*"))</f>
        <v/>
      </c>
      <c r="D88" s="27" t="str">
        <f t="shared" si="4"/>
        <v/>
      </c>
      <c r="E88" s="27" t="str">
        <f t="shared" si="5"/>
        <v/>
      </c>
    </row>
    <row r="89" spans="1:5" hidden="1" outlineLevel="1">
      <c r="A89" s="24">
        <v>46447</v>
      </c>
      <c r="B89" s="26" t="str">
        <f>IF(SUMIFS('NSE - NIFTY Index Options'!$L:$L,'NSE - NIFTY Index Options'!$D:$D,$A89,'NSE - NIFTY Index Options'!$H:$H,"Monthly*")+SUMIFS('NSE - Other Index Options'!$L:$L,'NSE - Other Index Options'!$D:$D,$A89,'NSE - Other Index Options'!$H:$H,"Monthly*")=0,"",SUMIFS('NSE - NIFTY Index Options'!$L:$L,'NSE - NIFTY Index Options'!$D:$D,$A89,'NSE - NIFTY Index Options'!$H:$H,"Monthly*")+SUMIFS('NSE - Other Index Options'!$L:$L,'NSE - Other Index Options'!$D:$D,$A89,'NSE - Other Index Options'!$H:$H,"Monthly*"))</f>
        <v/>
      </c>
      <c r="C89" s="26" t="str">
        <f>IF(SUMIFS('BSE - SENSEX Index Options'!$L:$L,'BSE - SENSEX Index Options'!$D:$D,$A89,'BSE - SENSEX Index Options'!$H:$H,"Monthly*")+SUMIFS('BSE - Other Index Options'!$L:$L,'BSE - Other Index Options'!$D:$D,$A89,'BSE - Other Index Options'!$H:$H,"Monthly*")=0,"",SUMIFS('BSE - SENSEX Index Options'!$L:$L,'BSE - SENSEX Index Options'!$D:$D,$A89,'BSE - SENSEX Index Options'!$H:$H,"Monthly*")+SUMIFS('BSE - Other Index Options'!$L:$L,'BSE - Other Index Options'!$D:$D,$A89,'BSE - Other Index Options'!$H:$H,"Monthly*"))</f>
        <v/>
      </c>
      <c r="D89" s="27" t="str">
        <f t="shared" si="4"/>
        <v/>
      </c>
      <c r="E89" s="27" t="str">
        <f t="shared" si="5"/>
        <v/>
      </c>
    </row>
    <row r="90" spans="1:5" hidden="1" outlineLevel="1">
      <c r="A90" s="24">
        <v>46478</v>
      </c>
      <c r="B90" s="26" t="str">
        <f>IF(SUMIFS('NSE - NIFTY Index Options'!$L:$L,'NSE - NIFTY Index Options'!$D:$D,$A90,'NSE - NIFTY Index Options'!$H:$H,"Monthly*")+SUMIFS('NSE - Other Index Options'!$L:$L,'NSE - Other Index Options'!$D:$D,$A90,'NSE - Other Index Options'!$H:$H,"Monthly*")=0,"",SUMIFS('NSE - NIFTY Index Options'!$L:$L,'NSE - NIFTY Index Options'!$D:$D,$A90,'NSE - NIFTY Index Options'!$H:$H,"Monthly*")+SUMIFS('NSE - Other Index Options'!$L:$L,'NSE - Other Index Options'!$D:$D,$A90,'NSE - Other Index Options'!$H:$H,"Monthly*"))</f>
        <v/>
      </c>
      <c r="C90" s="26" t="str">
        <f>IF(SUMIFS('BSE - SENSEX Index Options'!$L:$L,'BSE - SENSEX Index Options'!$D:$D,$A90,'BSE - SENSEX Index Options'!$H:$H,"Monthly*")+SUMIFS('BSE - Other Index Options'!$L:$L,'BSE - Other Index Options'!$D:$D,$A90,'BSE - Other Index Options'!$H:$H,"Monthly*")=0,"",SUMIFS('BSE - SENSEX Index Options'!$L:$L,'BSE - SENSEX Index Options'!$D:$D,$A90,'BSE - SENSEX Index Options'!$H:$H,"Monthly*")+SUMIFS('BSE - Other Index Options'!$L:$L,'BSE - Other Index Options'!$D:$D,$A90,'BSE - Other Index Options'!$H:$H,"Monthly*"))</f>
        <v/>
      </c>
      <c r="D90" s="27" t="str">
        <f t="shared" si="4"/>
        <v/>
      </c>
      <c r="E90" s="27" t="str">
        <f t="shared" si="5"/>
        <v/>
      </c>
    </row>
    <row r="91" spans="1:5" hidden="1" outlineLevel="1">
      <c r="A91" s="24">
        <v>46508</v>
      </c>
      <c r="B91" s="26" t="str">
        <f>IF(SUMIFS('NSE - NIFTY Index Options'!$L:$L,'NSE - NIFTY Index Options'!$D:$D,$A91,'NSE - NIFTY Index Options'!$H:$H,"Monthly*")+SUMIFS('NSE - Other Index Options'!$L:$L,'NSE - Other Index Options'!$D:$D,$A91,'NSE - Other Index Options'!$H:$H,"Monthly*")=0,"",SUMIFS('NSE - NIFTY Index Options'!$L:$L,'NSE - NIFTY Index Options'!$D:$D,$A91,'NSE - NIFTY Index Options'!$H:$H,"Monthly*")+SUMIFS('NSE - Other Index Options'!$L:$L,'NSE - Other Index Options'!$D:$D,$A91,'NSE - Other Index Options'!$H:$H,"Monthly*"))</f>
        <v/>
      </c>
      <c r="C91" s="26" t="str">
        <f>IF(SUMIFS('BSE - SENSEX Index Options'!$L:$L,'BSE - SENSEX Index Options'!$D:$D,$A91,'BSE - SENSEX Index Options'!$H:$H,"Monthly*")+SUMIFS('BSE - Other Index Options'!$L:$L,'BSE - Other Index Options'!$D:$D,$A91,'BSE - Other Index Options'!$H:$H,"Monthly*")=0,"",SUMIFS('BSE - SENSEX Index Options'!$L:$L,'BSE - SENSEX Index Options'!$D:$D,$A91,'BSE - SENSEX Index Options'!$H:$H,"Monthly*")+SUMIFS('BSE - Other Index Options'!$L:$L,'BSE - Other Index Options'!$D:$D,$A91,'BSE - Other Index Options'!$H:$H,"Monthly*"))</f>
        <v/>
      </c>
      <c r="D91" s="27" t="str">
        <f t="shared" si="4"/>
        <v/>
      </c>
      <c r="E91" s="27" t="str">
        <f t="shared" si="5"/>
        <v/>
      </c>
    </row>
    <row r="92" spans="1:5" hidden="1" outlineLevel="1">
      <c r="A92" s="24">
        <v>46539</v>
      </c>
      <c r="B92" s="26" t="str">
        <f>IF(SUMIFS('NSE - NIFTY Index Options'!$L:$L,'NSE - NIFTY Index Options'!$D:$D,$A92,'NSE - NIFTY Index Options'!$H:$H,"Monthly*")+SUMIFS('NSE - Other Index Options'!$L:$L,'NSE - Other Index Options'!$D:$D,$A92,'NSE - Other Index Options'!$H:$H,"Monthly*")=0,"",SUMIFS('NSE - NIFTY Index Options'!$L:$L,'NSE - NIFTY Index Options'!$D:$D,$A92,'NSE - NIFTY Index Options'!$H:$H,"Monthly*")+SUMIFS('NSE - Other Index Options'!$L:$L,'NSE - Other Index Options'!$D:$D,$A92,'NSE - Other Index Options'!$H:$H,"Monthly*"))</f>
        <v/>
      </c>
      <c r="C92" s="26" t="str">
        <f>IF(SUMIFS('BSE - SENSEX Index Options'!$L:$L,'BSE - SENSEX Index Options'!$D:$D,$A92,'BSE - SENSEX Index Options'!$H:$H,"Monthly*")+SUMIFS('BSE - Other Index Options'!$L:$L,'BSE - Other Index Options'!$D:$D,$A92,'BSE - Other Index Options'!$H:$H,"Monthly*")=0,"",SUMIFS('BSE - SENSEX Index Options'!$L:$L,'BSE - SENSEX Index Options'!$D:$D,$A92,'BSE - SENSEX Index Options'!$H:$H,"Monthly*")+SUMIFS('BSE - Other Index Options'!$L:$L,'BSE - Other Index Options'!$D:$D,$A92,'BSE - Other Index Options'!$H:$H,"Monthly*"))</f>
        <v/>
      </c>
      <c r="D92" s="27" t="str">
        <f t="shared" si="4"/>
        <v/>
      </c>
      <c r="E92" s="27" t="str">
        <f t="shared" si="5"/>
        <v/>
      </c>
    </row>
    <row r="93" spans="1:5" hidden="1" outlineLevel="1">
      <c r="A93" s="24">
        <v>46569</v>
      </c>
      <c r="B93" s="26" t="str">
        <f>IF(SUMIFS('NSE - NIFTY Index Options'!$L:$L,'NSE - NIFTY Index Options'!$D:$D,$A93,'NSE - NIFTY Index Options'!$H:$H,"Monthly*")+SUMIFS('NSE - Other Index Options'!$L:$L,'NSE - Other Index Options'!$D:$D,$A93,'NSE - Other Index Options'!$H:$H,"Monthly*")=0,"",SUMIFS('NSE - NIFTY Index Options'!$L:$L,'NSE - NIFTY Index Options'!$D:$D,$A93,'NSE - NIFTY Index Options'!$H:$H,"Monthly*")+SUMIFS('NSE - Other Index Options'!$L:$L,'NSE - Other Index Options'!$D:$D,$A93,'NSE - Other Index Options'!$H:$H,"Monthly*"))</f>
        <v/>
      </c>
      <c r="C93" s="26" t="str">
        <f>IF(SUMIFS('BSE - SENSEX Index Options'!$L:$L,'BSE - SENSEX Index Options'!$D:$D,$A93,'BSE - SENSEX Index Options'!$H:$H,"Monthly*")+SUMIFS('BSE - Other Index Options'!$L:$L,'BSE - Other Index Options'!$D:$D,$A93,'BSE - Other Index Options'!$H:$H,"Monthly*")=0,"",SUMIFS('BSE - SENSEX Index Options'!$L:$L,'BSE - SENSEX Index Options'!$D:$D,$A93,'BSE - SENSEX Index Options'!$H:$H,"Monthly*")+SUMIFS('BSE - Other Index Options'!$L:$L,'BSE - Other Index Options'!$D:$D,$A93,'BSE - Other Index Options'!$H:$H,"Monthly*"))</f>
        <v/>
      </c>
      <c r="D93" s="27" t="str">
        <f t="shared" si="4"/>
        <v/>
      </c>
      <c r="E93" s="27" t="str">
        <f t="shared" si="5"/>
        <v/>
      </c>
    </row>
    <row r="94" spans="1:5" hidden="1" outlineLevel="1">
      <c r="A94" s="24">
        <v>46600</v>
      </c>
      <c r="B94" s="26" t="str">
        <f>IF(SUMIFS('NSE - NIFTY Index Options'!$L:$L,'NSE - NIFTY Index Options'!$D:$D,$A94,'NSE - NIFTY Index Options'!$H:$H,"Monthly*")+SUMIFS('NSE - Other Index Options'!$L:$L,'NSE - Other Index Options'!$D:$D,$A94,'NSE - Other Index Options'!$H:$H,"Monthly*")=0,"",SUMIFS('NSE - NIFTY Index Options'!$L:$L,'NSE - NIFTY Index Options'!$D:$D,$A94,'NSE - NIFTY Index Options'!$H:$H,"Monthly*")+SUMIFS('NSE - Other Index Options'!$L:$L,'NSE - Other Index Options'!$D:$D,$A94,'NSE - Other Index Options'!$H:$H,"Monthly*"))</f>
        <v/>
      </c>
      <c r="C94" s="26" t="str">
        <f>IF(SUMIFS('BSE - SENSEX Index Options'!$L:$L,'BSE - SENSEX Index Options'!$D:$D,$A94,'BSE - SENSEX Index Options'!$H:$H,"Monthly*")+SUMIFS('BSE - Other Index Options'!$L:$L,'BSE - Other Index Options'!$D:$D,$A94,'BSE - Other Index Options'!$H:$H,"Monthly*")=0,"",SUMIFS('BSE - SENSEX Index Options'!$L:$L,'BSE - SENSEX Index Options'!$D:$D,$A94,'BSE - SENSEX Index Options'!$H:$H,"Monthly*")+SUMIFS('BSE - Other Index Options'!$L:$L,'BSE - Other Index Options'!$D:$D,$A94,'BSE - Other Index Options'!$H:$H,"Monthly*"))</f>
        <v/>
      </c>
      <c r="D94" s="27" t="str">
        <f t="shared" si="4"/>
        <v/>
      </c>
      <c r="E94" s="27" t="str">
        <f t="shared" si="5"/>
        <v/>
      </c>
    </row>
    <row r="95" spans="1:5" hidden="1" outlineLevel="1">
      <c r="A95" s="24">
        <v>46631</v>
      </c>
      <c r="B95" s="26" t="str">
        <f>IF(SUMIFS('NSE - NIFTY Index Options'!$L:$L,'NSE - NIFTY Index Options'!$D:$D,$A95,'NSE - NIFTY Index Options'!$H:$H,"Monthly*")+SUMIFS('NSE - Other Index Options'!$L:$L,'NSE - Other Index Options'!$D:$D,$A95,'NSE - Other Index Options'!$H:$H,"Monthly*")=0,"",SUMIFS('NSE - NIFTY Index Options'!$L:$L,'NSE - NIFTY Index Options'!$D:$D,$A95,'NSE - NIFTY Index Options'!$H:$H,"Monthly*")+SUMIFS('NSE - Other Index Options'!$L:$L,'NSE - Other Index Options'!$D:$D,$A95,'NSE - Other Index Options'!$H:$H,"Monthly*"))</f>
        <v/>
      </c>
      <c r="C95" s="26" t="str">
        <f>IF(SUMIFS('BSE - SENSEX Index Options'!$L:$L,'BSE - SENSEX Index Options'!$D:$D,$A95,'BSE - SENSEX Index Options'!$H:$H,"Monthly*")+SUMIFS('BSE - Other Index Options'!$L:$L,'BSE - Other Index Options'!$D:$D,$A95,'BSE - Other Index Options'!$H:$H,"Monthly*")=0,"",SUMIFS('BSE - SENSEX Index Options'!$L:$L,'BSE - SENSEX Index Options'!$D:$D,$A95,'BSE - SENSEX Index Options'!$H:$H,"Monthly*")+SUMIFS('BSE - Other Index Options'!$L:$L,'BSE - Other Index Options'!$D:$D,$A95,'BSE - Other Index Options'!$H:$H,"Monthly*"))</f>
        <v/>
      </c>
      <c r="D95" s="27" t="str">
        <f t="shared" si="4"/>
        <v/>
      </c>
      <c r="E95" s="27" t="str">
        <f t="shared" si="5"/>
        <v/>
      </c>
    </row>
    <row r="96" spans="1:5" hidden="1" outlineLevel="1">
      <c r="A96" s="24">
        <v>46661</v>
      </c>
      <c r="B96" s="26" t="str">
        <f>IF(SUMIFS('NSE - NIFTY Index Options'!$L:$L,'NSE - NIFTY Index Options'!$D:$D,$A96,'NSE - NIFTY Index Options'!$H:$H,"Monthly*")+SUMIFS('NSE - Other Index Options'!$L:$L,'NSE - Other Index Options'!$D:$D,$A96,'NSE - Other Index Options'!$H:$H,"Monthly*")=0,"",SUMIFS('NSE - NIFTY Index Options'!$L:$L,'NSE - NIFTY Index Options'!$D:$D,$A96,'NSE - NIFTY Index Options'!$H:$H,"Monthly*")+SUMIFS('NSE - Other Index Options'!$L:$L,'NSE - Other Index Options'!$D:$D,$A96,'NSE - Other Index Options'!$H:$H,"Monthly*"))</f>
        <v/>
      </c>
      <c r="C96" s="26" t="str">
        <f>IF(SUMIFS('BSE - SENSEX Index Options'!$L:$L,'BSE - SENSEX Index Options'!$D:$D,$A96,'BSE - SENSEX Index Options'!$H:$H,"Monthly*")+SUMIFS('BSE - Other Index Options'!$L:$L,'BSE - Other Index Options'!$D:$D,$A96,'BSE - Other Index Options'!$H:$H,"Monthly*")=0,"",SUMIFS('BSE - SENSEX Index Options'!$L:$L,'BSE - SENSEX Index Options'!$D:$D,$A96,'BSE - SENSEX Index Options'!$H:$H,"Monthly*")+SUMIFS('BSE - Other Index Options'!$L:$L,'BSE - Other Index Options'!$D:$D,$A96,'BSE - Other Index Options'!$H:$H,"Monthly*"))</f>
        <v/>
      </c>
      <c r="D96" s="27" t="str">
        <f t="shared" si="4"/>
        <v/>
      </c>
      <c r="E96" s="27" t="str">
        <f t="shared" si="5"/>
        <v/>
      </c>
    </row>
    <row r="97" spans="1:5" hidden="1" outlineLevel="1">
      <c r="A97" s="24">
        <v>46692</v>
      </c>
      <c r="B97" s="26" t="str">
        <f>IF(SUMIFS('NSE - NIFTY Index Options'!$L:$L,'NSE - NIFTY Index Options'!$D:$D,$A97,'NSE - NIFTY Index Options'!$H:$H,"Monthly*")+SUMIFS('NSE - Other Index Options'!$L:$L,'NSE - Other Index Options'!$D:$D,$A97,'NSE - Other Index Options'!$H:$H,"Monthly*")=0,"",SUMIFS('NSE - NIFTY Index Options'!$L:$L,'NSE - NIFTY Index Options'!$D:$D,$A97,'NSE - NIFTY Index Options'!$H:$H,"Monthly*")+SUMIFS('NSE - Other Index Options'!$L:$L,'NSE - Other Index Options'!$D:$D,$A97,'NSE - Other Index Options'!$H:$H,"Monthly*"))</f>
        <v/>
      </c>
      <c r="C97" s="26" t="str">
        <f>IF(SUMIFS('BSE - SENSEX Index Options'!$L:$L,'BSE - SENSEX Index Options'!$D:$D,$A97,'BSE - SENSEX Index Options'!$H:$H,"Monthly*")+SUMIFS('BSE - Other Index Options'!$L:$L,'BSE - Other Index Options'!$D:$D,$A97,'BSE - Other Index Options'!$H:$H,"Monthly*")=0,"",SUMIFS('BSE - SENSEX Index Options'!$L:$L,'BSE - SENSEX Index Options'!$D:$D,$A97,'BSE - SENSEX Index Options'!$H:$H,"Monthly*")+SUMIFS('BSE - Other Index Options'!$L:$L,'BSE - Other Index Options'!$D:$D,$A97,'BSE - Other Index Options'!$H:$H,"Monthly*"))</f>
        <v/>
      </c>
      <c r="D97" s="27" t="str">
        <f t="shared" si="4"/>
        <v/>
      </c>
      <c r="E97" s="27" t="str">
        <f t="shared" si="5"/>
        <v/>
      </c>
    </row>
    <row r="98" spans="1:5" hidden="1" outlineLevel="1">
      <c r="A98" s="24">
        <v>46722</v>
      </c>
      <c r="B98" s="26" t="str">
        <f>IF(SUMIFS('NSE - NIFTY Index Options'!$L:$L,'NSE - NIFTY Index Options'!$D:$D,$A98,'NSE - NIFTY Index Options'!$H:$H,"Monthly*")+SUMIFS('NSE - Other Index Options'!$L:$L,'NSE - Other Index Options'!$D:$D,$A98,'NSE - Other Index Options'!$H:$H,"Monthly*")=0,"",SUMIFS('NSE - NIFTY Index Options'!$L:$L,'NSE - NIFTY Index Options'!$D:$D,$A98,'NSE - NIFTY Index Options'!$H:$H,"Monthly*")+SUMIFS('NSE - Other Index Options'!$L:$L,'NSE - Other Index Options'!$D:$D,$A98,'NSE - Other Index Options'!$H:$H,"Monthly*"))</f>
        <v/>
      </c>
      <c r="C98" s="26" t="str">
        <f>IF(SUMIFS('BSE - SENSEX Index Options'!$L:$L,'BSE - SENSEX Index Options'!$D:$D,$A98,'BSE - SENSEX Index Options'!$H:$H,"Monthly*")+SUMIFS('BSE - Other Index Options'!$L:$L,'BSE - Other Index Options'!$D:$D,$A98,'BSE - Other Index Options'!$H:$H,"Monthly*")=0,"",SUMIFS('BSE - SENSEX Index Options'!$L:$L,'BSE - SENSEX Index Options'!$D:$D,$A98,'BSE - SENSEX Index Options'!$H:$H,"Monthly*")+SUMIFS('BSE - Other Index Options'!$L:$L,'BSE - Other Index Options'!$D:$D,$A98,'BSE - Other Index Options'!$H:$H,"Monthly*"))</f>
        <v/>
      </c>
      <c r="D98" s="27" t="str">
        <f t="shared" si="4"/>
        <v/>
      </c>
      <c r="E98" s="27" t="str">
        <f t="shared" si="5"/>
        <v/>
      </c>
    </row>
    <row r="99" spans="1:5" collapsed="1">
      <c r="A99" s="32" t="s">
        <v>15</v>
      </c>
      <c r="B99" s="33">
        <f>IF(SUM(B71:B98)=0,"",SUM(B71:B98))</f>
        <v>18526.311099999999</v>
      </c>
      <c r="C99" s="33">
        <f>IF(SUM(C71:C98)=0,"",SUM(C71:C98))</f>
        <v>360.375</v>
      </c>
      <c r="D99" s="34">
        <f t="shared" si="4"/>
        <v>0.98091909834833335</v>
      </c>
      <c r="E99" s="34">
        <f t="shared" si="5"/>
        <v>1.9080901651666673E-2</v>
      </c>
    </row>
  </sheetData>
  <conditionalFormatting sqref="D5:D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4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4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L132"/>
  <sheetViews>
    <sheetView showGridLines="0" workbookViewId="0">
      <selection activeCell="H71" sqref="H71"/>
    </sheetView>
  </sheetViews>
  <sheetFormatPr baseColWidth="10" defaultColWidth="8.83203125" defaultRowHeight="16" outlineLevelRow="1"/>
  <cols>
    <col min="1" max="1" width="12" customWidth="1"/>
    <col min="2" max="3" width="30" customWidth="1"/>
    <col min="4" max="5" width="16" customWidth="1"/>
    <col min="7" max="8" width="20" customWidth="1"/>
    <col min="9" max="9" width="24" customWidth="1"/>
    <col min="11" max="11" width="22" customWidth="1"/>
    <col min="12" max="12" width="8" customWidth="1"/>
  </cols>
  <sheetData>
    <row r="1" spans="1:12">
      <c r="A1" s="36" t="s">
        <v>283</v>
      </c>
      <c r="K1" s="28" t="s">
        <v>1</v>
      </c>
    </row>
    <row r="2" spans="1:12">
      <c r="A2" s="48" t="s">
        <v>284</v>
      </c>
      <c r="K2" t="s">
        <v>3</v>
      </c>
      <c r="L2" s="57" t="s">
        <v>4</v>
      </c>
    </row>
    <row r="3" spans="1:12">
      <c r="A3" s="36" t="s">
        <v>280</v>
      </c>
      <c r="K3" t="s">
        <v>6</v>
      </c>
      <c r="L3" s="50" t="s">
        <v>7</v>
      </c>
    </row>
    <row r="4" spans="1:12">
      <c r="A4" s="36" t="s">
        <v>190</v>
      </c>
      <c r="B4" s="36" t="s">
        <v>257</v>
      </c>
      <c r="C4" s="36" t="s">
        <v>258</v>
      </c>
      <c r="D4" s="36" t="s">
        <v>259</v>
      </c>
      <c r="E4" s="36" t="s">
        <v>260</v>
      </c>
      <c r="K4" t="s">
        <v>16</v>
      </c>
      <c r="L4" s="50" t="s">
        <v>7</v>
      </c>
    </row>
    <row r="5" spans="1:12">
      <c r="A5" s="24">
        <v>45901</v>
      </c>
      <c r="B5" s="26">
        <f>IF(SUMIFS('NSE - NIFTY Index Options'!$L:$L,'NSE - NIFTY Index Options'!$D:$D,$A5)+SUMIFS('NSE - Other Index Options'!$L:$L,'NSE - Other Index Options'!$D:$D,$A5)=0,"",SUMIFS('NSE - NIFTY Index Options'!$L:$L,'NSE - NIFTY Index Options'!$D:$D,$A5)+SUMIFS('NSE - Other Index Options'!$L:$L,'NSE - Other Index Options'!$D:$D,$A5))</f>
        <v>9332.5851000000002</v>
      </c>
      <c r="C5" s="26">
        <f>IF(SUMIFS('BSE - SENSEX Index Options'!$L:$L,'BSE - SENSEX Index Options'!$D:$D,$A5)+SUMIFS('BSE - Other Index Options'!$L:$L,'BSE - Other Index Options'!$D:$D,$A5)=0,"",SUMIFS('BSE - SENSEX Index Options'!$L:$L,'BSE - SENSEX Index Options'!$D:$D,$A5)+SUMIFS('BSE - Other Index Options'!$L:$L,'BSE - Other Index Options'!$D:$D,$A5))</f>
        <v>3462.2471999999993</v>
      </c>
      <c r="D5" s="27">
        <f t="shared" ref="D5:D33" si="0">IF(SUM(B5:C5)=0,"",SUM(B5)/SUM(B5:C5))</f>
        <v>0.72940269017828396</v>
      </c>
      <c r="E5" s="27">
        <f t="shared" ref="E5:E33" si="1">IF(SUM(B5:C5)=0,"",SUM(C5)/SUM(B5:C5))</f>
        <v>0.27059730982171604</v>
      </c>
      <c r="K5" t="s">
        <v>18</v>
      </c>
      <c r="L5" s="57" t="s">
        <v>4</v>
      </c>
    </row>
    <row r="6" spans="1:12">
      <c r="A6" s="24">
        <v>45931</v>
      </c>
      <c r="B6" s="26">
        <f>IF(SUMIFS('NSE - NIFTY Index Options'!$L:$L,'NSE - NIFTY Index Options'!$D:$D,$A6)+SUMIFS('NSE - Other Index Options'!$L:$L,'NSE - Other Index Options'!$D:$D,$A6)=0,"",SUMIFS('NSE - NIFTY Index Options'!$L:$L,'NSE - NIFTY Index Options'!$D:$D,$A6)+SUMIFS('NSE - Other Index Options'!$L:$L,'NSE - Other Index Options'!$D:$D,$A6))</f>
        <v>10417.990400000004</v>
      </c>
      <c r="C6" s="26">
        <f>IF(SUMIFS('BSE - SENSEX Index Options'!$L:$L,'BSE - SENSEX Index Options'!$D:$D,$A6)+SUMIFS('BSE - Other Index Options'!$L:$L,'BSE - Other Index Options'!$D:$D,$A6)=0,"",SUMIFS('BSE - SENSEX Index Options'!$L:$L,'BSE - SENSEX Index Options'!$D:$D,$A6)+SUMIFS('BSE - Other Index Options'!$L:$L,'BSE - Other Index Options'!$D:$D,$A6))</f>
        <v>4304.2739999999994</v>
      </c>
      <c r="D6" s="27">
        <f t="shared" si="0"/>
        <v>0.7076350564659063</v>
      </c>
      <c r="E6" s="27">
        <f t="shared" si="1"/>
        <v>0.29236494353409376</v>
      </c>
      <c r="K6" t="s">
        <v>20</v>
      </c>
      <c r="L6" s="57" t="s">
        <v>4</v>
      </c>
    </row>
    <row r="7" spans="1:12">
      <c r="A7" s="24">
        <v>45962</v>
      </c>
      <c r="B7" s="26">
        <f>IF(SUMIFS('NSE - NIFTY Index Options'!$L:$L,'NSE - NIFTY Index Options'!$D:$D,$A7)+SUMIFS('NSE - Other Index Options'!$L:$L,'NSE - Other Index Options'!$D:$D,$A7)=0,"",SUMIFS('NSE - NIFTY Index Options'!$L:$L,'NSE - NIFTY Index Options'!$D:$D,$A7)+SUMIFS('NSE - Other Index Options'!$L:$L,'NSE - Other Index Options'!$D:$D,$A7))</f>
        <v>9132.7732999999989</v>
      </c>
      <c r="C7" s="26">
        <f>IF(SUMIFS('BSE - SENSEX Index Options'!$L:$L,'BSE - SENSEX Index Options'!$D:$D,$A7)+SUMIFS('BSE - Other Index Options'!$L:$L,'BSE - Other Index Options'!$D:$D,$A7)=0,"",SUMIFS('BSE - SENSEX Index Options'!$L:$L,'BSE - SENSEX Index Options'!$D:$D,$A7)+SUMIFS('BSE - Other Index Options'!$L:$L,'BSE - Other Index Options'!$D:$D,$A7))</f>
        <v>3631.321100000001</v>
      </c>
      <c r="D7" s="27">
        <f t="shared" si="0"/>
        <v>0.71550499501163189</v>
      </c>
      <c r="E7" s="27">
        <f t="shared" si="1"/>
        <v>0.28449500498836805</v>
      </c>
      <c r="K7" t="s">
        <v>22</v>
      </c>
      <c r="L7" s="57" t="s">
        <v>4</v>
      </c>
    </row>
    <row r="8" spans="1:12">
      <c r="A8" s="24">
        <v>45992</v>
      </c>
      <c r="B8" s="26">
        <f>IF(SUMIFS('NSE - NIFTY Index Options'!$L:$L,'NSE - NIFTY Index Options'!$D:$D,$A8)+SUMIFS('NSE - Other Index Options'!$L:$L,'NSE - Other Index Options'!$D:$D,$A8)=0,"",SUMIFS('NSE - NIFTY Index Options'!$L:$L,'NSE - NIFTY Index Options'!$D:$D,$A8)+SUMIFS('NSE - Other Index Options'!$L:$L,'NSE - Other Index Options'!$D:$D,$A8))</f>
        <v>9469.229600000006</v>
      </c>
      <c r="C8" s="26">
        <f>IF(SUMIFS('BSE - SENSEX Index Options'!$L:$L,'BSE - SENSEX Index Options'!$D:$D,$A8)+SUMIFS('BSE - Other Index Options'!$L:$L,'BSE - Other Index Options'!$D:$D,$A8)=0,"",SUMIFS('BSE - SENSEX Index Options'!$L:$L,'BSE - SENSEX Index Options'!$D:$D,$A8)+SUMIFS('BSE - Other Index Options'!$L:$L,'BSE - Other Index Options'!$D:$D,$A8))</f>
        <v>4129.0249000000013</v>
      </c>
      <c r="D8" s="27">
        <f t="shared" si="0"/>
        <v>0.69635625660631673</v>
      </c>
      <c r="E8" s="27">
        <f t="shared" si="1"/>
        <v>0.30364374339368333</v>
      </c>
      <c r="K8" t="s">
        <v>24</v>
      </c>
      <c r="L8" s="57" t="s">
        <v>4</v>
      </c>
    </row>
    <row r="9" spans="1:12">
      <c r="A9" s="24">
        <v>46023</v>
      </c>
      <c r="B9" s="26">
        <f>IF(SUMIFS('NSE - NIFTY Index Options'!$L:$L,'NSE - NIFTY Index Options'!$D:$D,$A9)+SUMIFS('NSE - Other Index Options'!$L:$L,'NSE - Other Index Options'!$D:$D,$A9)=0,"",SUMIFS('NSE - NIFTY Index Options'!$L:$L,'NSE - NIFTY Index Options'!$D:$D,$A9)+SUMIFS('NSE - Other Index Options'!$L:$L,'NSE - Other Index Options'!$D:$D,$A9))</f>
        <v>11531.539899999996</v>
      </c>
      <c r="C9" s="26">
        <f>IF(SUMIFS('BSE - SENSEX Index Options'!$L:$L,'BSE - SENSEX Index Options'!$D:$D,$A9)+SUMIFS('BSE - Other Index Options'!$L:$L,'BSE - Other Index Options'!$D:$D,$A9)=0,"",SUMIFS('BSE - SENSEX Index Options'!$L:$L,'BSE - SENSEX Index Options'!$D:$D,$A9)+SUMIFS('BSE - Other Index Options'!$L:$L,'BSE - Other Index Options'!$D:$D,$A9))</f>
        <v>5753.7783999999992</v>
      </c>
      <c r="D9" s="27">
        <f t="shared" si="0"/>
        <v>0.66712916128365418</v>
      </c>
      <c r="E9" s="27">
        <f t="shared" si="1"/>
        <v>0.33287083871634582</v>
      </c>
      <c r="K9" t="s">
        <v>26</v>
      </c>
      <c r="L9" s="57" t="s">
        <v>4</v>
      </c>
    </row>
    <row r="10" spans="1:12">
      <c r="A10" s="24">
        <v>46054</v>
      </c>
      <c r="B10" s="26">
        <f>IF(SUMIFS('NSE - NIFTY Index Options'!$L:$L,'NSE - NIFTY Index Options'!$D:$D,$A10)+SUMIFS('NSE - Other Index Options'!$L:$L,'NSE - Other Index Options'!$D:$D,$A10)=0,"",SUMIFS('NSE - NIFTY Index Options'!$L:$L,'NSE - NIFTY Index Options'!$D:$D,$A10)+SUMIFS('NSE - Other Index Options'!$L:$L,'NSE - Other Index Options'!$D:$D,$A10))</f>
        <v>12839.692800000004</v>
      </c>
      <c r="C10" s="26">
        <f>IF(SUMIFS('BSE - SENSEX Index Options'!$L:$L,'BSE - SENSEX Index Options'!$D:$D,$A10)+SUMIFS('BSE - Other Index Options'!$L:$L,'BSE - Other Index Options'!$D:$D,$A10)=0,"",SUMIFS('BSE - SENSEX Index Options'!$L:$L,'BSE - SENSEX Index Options'!$D:$D,$A10)+SUMIFS('BSE - Other Index Options'!$L:$L,'BSE - Other Index Options'!$D:$D,$A10))</f>
        <v>5320.6359000000002</v>
      </c>
      <c r="D10" s="27">
        <f t="shared" si="0"/>
        <v>0.70701874465521108</v>
      </c>
      <c r="E10" s="27">
        <f t="shared" si="1"/>
        <v>0.29298125534478892</v>
      </c>
      <c r="K10" t="s">
        <v>28</v>
      </c>
      <c r="L10" s="58" t="s">
        <v>4</v>
      </c>
    </row>
    <row r="11" spans="1:12">
      <c r="A11" s="24">
        <v>46082</v>
      </c>
      <c r="B11" s="26">
        <f>IF(SUMIFS('NSE - NIFTY Index Options'!$L:$L,'NSE - NIFTY Index Options'!$D:$D,$A11)+SUMIFS('NSE - Other Index Options'!$L:$L,'NSE - Other Index Options'!$D:$D,$A11)=0,"",SUMIFS('NSE - NIFTY Index Options'!$L:$L,'NSE - NIFTY Index Options'!$D:$D,$A11)+SUMIFS('NSE - Other Index Options'!$L:$L,'NSE - Other Index Options'!$D:$D,$A11))</f>
        <v>16246.679400000001</v>
      </c>
      <c r="C11" s="26">
        <f>IF(SUMIFS('BSE - SENSEX Index Options'!$L:$L,'BSE - SENSEX Index Options'!$D:$D,$A11)+SUMIFS('BSE - Other Index Options'!$L:$L,'BSE - Other Index Options'!$D:$D,$A11)=0,"",SUMIFS('BSE - SENSEX Index Options'!$L:$L,'BSE - SENSEX Index Options'!$D:$D,$A11)+SUMIFS('BSE - Other Index Options'!$L:$L,'BSE - Other Index Options'!$D:$D,$A11))</f>
        <v>6278.0398000000023</v>
      </c>
      <c r="D11" s="27">
        <f t="shared" si="0"/>
        <v>0.72128221691660421</v>
      </c>
      <c r="E11" s="27">
        <f t="shared" si="1"/>
        <v>0.27871778308339584</v>
      </c>
      <c r="K11" t="s">
        <v>30</v>
      </c>
      <c r="L11" s="58" t="s">
        <v>4</v>
      </c>
    </row>
    <row r="12" spans="1:12">
      <c r="A12" s="24">
        <v>46113</v>
      </c>
      <c r="B12" s="26">
        <f>IF(SUMIFS('NSE - NIFTY Index Options'!$L:$L,'NSE - NIFTY Index Options'!$D:$D,$A12)+SUMIFS('NSE - Other Index Options'!$L:$L,'NSE - Other Index Options'!$D:$D,$A12)=0,"",SUMIFS('NSE - NIFTY Index Options'!$L:$L,'NSE - NIFTY Index Options'!$D:$D,$A12)+SUMIFS('NSE - Other Index Options'!$L:$L,'NSE - Other Index Options'!$D:$D,$A12))</f>
        <v>11243.914500000003</v>
      </c>
      <c r="C12" s="26">
        <f>IF(SUMIFS('BSE - SENSEX Index Options'!$L:$L,'BSE - SENSEX Index Options'!$D:$D,$A12)+SUMIFS('BSE - Other Index Options'!$L:$L,'BSE - Other Index Options'!$D:$D,$A12)=0,"",SUMIFS('BSE - SENSEX Index Options'!$L:$L,'BSE - SENSEX Index Options'!$D:$D,$A12)+SUMIFS('BSE - Other Index Options'!$L:$L,'BSE - Other Index Options'!$D:$D,$A12))</f>
        <v>6628.9961000000003</v>
      </c>
      <c r="D12" s="27">
        <f t="shared" si="0"/>
        <v>0.62910371744376103</v>
      </c>
      <c r="E12" s="27">
        <f t="shared" si="1"/>
        <v>0.37089628255623902</v>
      </c>
      <c r="K12" t="s">
        <v>32</v>
      </c>
      <c r="L12" s="58" t="s">
        <v>4</v>
      </c>
    </row>
    <row r="13" spans="1:12">
      <c r="A13" s="24">
        <v>46143</v>
      </c>
      <c r="B13" s="26">
        <f>IF(SUMIFS('NSE - NIFTY Index Options'!$L:$L,'NSE - NIFTY Index Options'!$D:$D,$A13)+SUMIFS('NSE - Other Index Options'!$L:$L,'NSE - Other Index Options'!$D:$D,$A13)=0,"",SUMIFS('NSE - NIFTY Index Options'!$L:$L,'NSE - NIFTY Index Options'!$D:$D,$A13)+SUMIFS('NSE - Other Index Options'!$L:$L,'NSE - Other Index Options'!$D:$D,$A13))</f>
        <v>11128.716299999993</v>
      </c>
      <c r="C13" s="26">
        <f>IF(SUMIFS('BSE - SENSEX Index Options'!$L:$L,'BSE - SENSEX Index Options'!$D:$D,$A13)+SUMIFS('BSE - Other Index Options'!$L:$L,'BSE - Other Index Options'!$D:$D,$A13)=0,"",SUMIFS('BSE - SENSEX Index Options'!$L:$L,'BSE - SENSEX Index Options'!$D:$D,$A13)+SUMIFS('BSE - Other Index Options'!$L:$L,'BSE - Other Index Options'!$D:$D,$A13))</f>
        <v>5636.8825999999999</v>
      </c>
      <c r="D13" s="27">
        <f t="shared" si="0"/>
        <v>0.66378280706691584</v>
      </c>
      <c r="E13" s="27">
        <f t="shared" si="1"/>
        <v>0.33621719293308405</v>
      </c>
      <c r="K13" t="s">
        <v>34</v>
      </c>
      <c r="L13" s="58" t="s">
        <v>4</v>
      </c>
    </row>
    <row r="14" spans="1:12">
      <c r="A14" s="24">
        <v>46174</v>
      </c>
      <c r="B14" s="26">
        <f>IF(SUMIFS('NSE - NIFTY Index Options'!$L:$L,'NSE - NIFTY Index Options'!$D:$D,$A14)+SUMIFS('NSE - Other Index Options'!$L:$L,'NSE - Other Index Options'!$D:$D,$A14)=0,"",SUMIFS('NSE - NIFTY Index Options'!$L:$L,'NSE - NIFTY Index Options'!$D:$D,$A14)+SUMIFS('NSE - Other Index Options'!$L:$L,'NSE - Other Index Options'!$D:$D,$A14))</f>
        <v>11487.337199999989</v>
      </c>
      <c r="C14" s="26">
        <f>IF(SUMIFS('BSE - SENSEX Index Options'!$L:$L,'BSE - SENSEX Index Options'!$D:$D,$A14)+SUMIFS('BSE - Other Index Options'!$L:$L,'BSE - Other Index Options'!$D:$D,$A14)=0,"",SUMIFS('BSE - SENSEX Index Options'!$L:$L,'BSE - SENSEX Index Options'!$D:$D,$A14)+SUMIFS('BSE - Other Index Options'!$L:$L,'BSE - Other Index Options'!$D:$D,$A14))</f>
        <v>5503.3389000000006</v>
      </c>
      <c r="D14" s="27">
        <f t="shared" si="0"/>
        <v>0.67609653273303205</v>
      </c>
      <c r="E14" s="27">
        <f t="shared" si="1"/>
        <v>0.32390346726696789</v>
      </c>
    </row>
    <row r="15" spans="1:12">
      <c r="A15" s="24">
        <v>46204</v>
      </c>
      <c r="B15" s="26">
        <f>IF(SUMIFS('NSE - NIFTY Index Options'!$L:$L,'NSE - NIFTY Index Options'!$D:$D,$A15)+SUMIFS('NSE - Other Index Options'!$L:$L,'NSE - Other Index Options'!$D:$D,$A15)=0,"",SUMIFS('NSE - NIFTY Index Options'!$L:$L,'NSE - NIFTY Index Options'!$D:$D,$A15)+SUMIFS('NSE - Other Index Options'!$L:$L,'NSE - Other Index Options'!$D:$D,$A15))</f>
        <v>5520.2669999999998</v>
      </c>
      <c r="C15" s="26">
        <f>IF(SUMIFS('BSE - SENSEX Index Options'!$L:$L,'BSE - SENSEX Index Options'!$D:$D,$A15)+SUMIFS('BSE - Other Index Options'!$L:$L,'BSE - Other Index Options'!$D:$D,$A15)=0,"",SUMIFS('BSE - SENSEX Index Options'!$L:$L,'BSE - SENSEX Index Options'!$D:$D,$A15)+SUMIFS('BSE - Other Index Options'!$L:$L,'BSE - Other Index Options'!$D:$D,$A15))</f>
        <v>3715.1727999999998</v>
      </c>
      <c r="D15" s="27">
        <f t="shared" si="0"/>
        <v>0.59772648834763664</v>
      </c>
      <c r="E15" s="27">
        <f t="shared" si="1"/>
        <v>0.4022735116523633</v>
      </c>
    </row>
    <row r="16" spans="1:12" hidden="1" outlineLevel="1">
      <c r="A16" s="24">
        <v>46235</v>
      </c>
      <c r="B16" s="26" t="str">
        <f>IF(SUMIFS('NSE - NIFTY Index Options'!$L:$L,'NSE - NIFTY Index Options'!$D:$D,$A16)+SUMIFS('NSE - Other Index Options'!$L:$L,'NSE - Other Index Options'!$D:$D,$A16)=0,"",SUMIFS('NSE - NIFTY Index Options'!$L:$L,'NSE - NIFTY Index Options'!$D:$D,$A16)+SUMIFS('NSE - Other Index Options'!$L:$L,'NSE - Other Index Options'!$D:$D,$A16))</f>
        <v/>
      </c>
      <c r="C16" s="26" t="str">
        <f>IF(SUMIFS('BSE - SENSEX Index Options'!$L:$L,'BSE - SENSEX Index Options'!$D:$D,$A16)+SUMIFS('BSE - Other Index Options'!$L:$L,'BSE - Other Index Options'!$D:$D,$A16)=0,"",SUMIFS('BSE - SENSEX Index Options'!$L:$L,'BSE - SENSEX Index Options'!$D:$D,$A16)+SUMIFS('BSE - Other Index Options'!$L:$L,'BSE - Other Index Options'!$D:$D,$A16))</f>
        <v/>
      </c>
      <c r="D16" s="27" t="str">
        <f t="shared" si="0"/>
        <v/>
      </c>
      <c r="E16" s="27" t="str">
        <f t="shared" si="1"/>
        <v/>
      </c>
    </row>
    <row r="17" spans="1:5" hidden="1" outlineLevel="1">
      <c r="A17" s="24">
        <v>46266</v>
      </c>
      <c r="B17" s="26" t="str">
        <f>IF(SUMIFS('NSE - NIFTY Index Options'!$L:$L,'NSE - NIFTY Index Options'!$D:$D,$A17)+SUMIFS('NSE - Other Index Options'!$L:$L,'NSE - Other Index Options'!$D:$D,$A17)=0,"",SUMIFS('NSE - NIFTY Index Options'!$L:$L,'NSE - NIFTY Index Options'!$D:$D,$A17)+SUMIFS('NSE - Other Index Options'!$L:$L,'NSE - Other Index Options'!$D:$D,$A17))</f>
        <v/>
      </c>
      <c r="C17" s="26" t="str">
        <f>IF(SUMIFS('BSE - SENSEX Index Options'!$L:$L,'BSE - SENSEX Index Options'!$D:$D,$A17)+SUMIFS('BSE - Other Index Options'!$L:$L,'BSE - Other Index Options'!$D:$D,$A17)=0,"",SUMIFS('BSE - SENSEX Index Options'!$L:$L,'BSE - SENSEX Index Options'!$D:$D,$A17)+SUMIFS('BSE - Other Index Options'!$L:$L,'BSE - Other Index Options'!$D:$D,$A17))</f>
        <v/>
      </c>
      <c r="D17" s="27" t="str">
        <f t="shared" si="0"/>
        <v/>
      </c>
      <c r="E17" s="27" t="str">
        <f t="shared" si="1"/>
        <v/>
      </c>
    </row>
    <row r="18" spans="1:5" hidden="1" outlineLevel="1">
      <c r="A18" s="24">
        <v>46296</v>
      </c>
      <c r="B18" s="26" t="str">
        <f>IF(SUMIFS('NSE - NIFTY Index Options'!$L:$L,'NSE - NIFTY Index Options'!$D:$D,$A18)+SUMIFS('NSE - Other Index Options'!$L:$L,'NSE - Other Index Options'!$D:$D,$A18)=0,"",SUMIFS('NSE - NIFTY Index Options'!$L:$L,'NSE - NIFTY Index Options'!$D:$D,$A18)+SUMIFS('NSE - Other Index Options'!$L:$L,'NSE - Other Index Options'!$D:$D,$A18))</f>
        <v/>
      </c>
      <c r="C18" s="26" t="str">
        <f>IF(SUMIFS('BSE - SENSEX Index Options'!$L:$L,'BSE - SENSEX Index Options'!$D:$D,$A18)+SUMIFS('BSE - Other Index Options'!$L:$L,'BSE - Other Index Options'!$D:$D,$A18)=0,"",SUMIFS('BSE - SENSEX Index Options'!$L:$L,'BSE - SENSEX Index Options'!$D:$D,$A18)+SUMIFS('BSE - Other Index Options'!$L:$L,'BSE - Other Index Options'!$D:$D,$A18))</f>
        <v/>
      </c>
      <c r="D18" s="27" t="str">
        <f t="shared" si="0"/>
        <v/>
      </c>
      <c r="E18" s="27" t="str">
        <f t="shared" si="1"/>
        <v/>
      </c>
    </row>
    <row r="19" spans="1:5" hidden="1" outlineLevel="1">
      <c r="A19" s="24">
        <v>46327</v>
      </c>
      <c r="B19" s="26" t="str">
        <f>IF(SUMIFS('NSE - NIFTY Index Options'!$L:$L,'NSE - NIFTY Index Options'!$D:$D,$A19)+SUMIFS('NSE - Other Index Options'!$L:$L,'NSE - Other Index Options'!$D:$D,$A19)=0,"",SUMIFS('NSE - NIFTY Index Options'!$L:$L,'NSE - NIFTY Index Options'!$D:$D,$A19)+SUMIFS('NSE - Other Index Options'!$L:$L,'NSE - Other Index Options'!$D:$D,$A19))</f>
        <v/>
      </c>
      <c r="C19" s="26" t="str">
        <f>IF(SUMIFS('BSE - SENSEX Index Options'!$L:$L,'BSE - SENSEX Index Options'!$D:$D,$A19)+SUMIFS('BSE - Other Index Options'!$L:$L,'BSE - Other Index Options'!$D:$D,$A19)=0,"",SUMIFS('BSE - SENSEX Index Options'!$L:$L,'BSE - SENSEX Index Options'!$D:$D,$A19)+SUMIFS('BSE - Other Index Options'!$L:$L,'BSE - Other Index Options'!$D:$D,$A19))</f>
        <v/>
      </c>
      <c r="D19" s="27" t="str">
        <f t="shared" si="0"/>
        <v/>
      </c>
      <c r="E19" s="27" t="str">
        <f t="shared" si="1"/>
        <v/>
      </c>
    </row>
    <row r="20" spans="1:5" hidden="1" outlineLevel="1">
      <c r="A20" s="24">
        <v>46357</v>
      </c>
      <c r="B20" s="26" t="str">
        <f>IF(SUMIFS('NSE - NIFTY Index Options'!$L:$L,'NSE - NIFTY Index Options'!$D:$D,$A20)+SUMIFS('NSE - Other Index Options'!$L:$L,'NSE - Other Index Options'!$D:$D,$A20)=0,"",SUMIFS('NSE - NIFTY Index Options'!$L:$L,'NSE - NIFTY Index Options'!$D:$D,$A20)+SUMIFS('NSE - Other Index Options'!$L:$L,'NSE - Other Index Options'!$D:$D,$A20))</f>
        <v/>
      </c>
      <c r="C20" s="26" t="str">
        <f>IF(SUMIFS('BSE - SENSEX Index Options'!$L:$L,'BSE - SENSEX Index Options'!$D:$D,$A20)+SUMIFS('BSE - Other Index Options'!$L:$L,'BSE - Other Index Options'!$D:$D,$A20)=0,"",SUMIFS('BSE - SENSEX Index Options'!$L:$L,'BSE - SENSEX Index Options'!$D:$D,$A20)+SUMIFS('BSE - Other Index Options'!$L:$L,'BSE - Other Index Options'!$D:$D,$A20))</f>
        <v/>
      </c>
      <c r="D20" s="27" t="str">
        <f t="shared" si="0"/>
        <v/>
      </c>
      <c r="E20" s="27" t="str">
        <f t="shared" si="1"/>
        <v/>
      </c>
    </row>
    <row r="21" spans="1:5" hidden="1" outlineLevel="1">
      <c r="A21" s="24">
        <v>46388</v>
      </c>
      <c r="B21" s="26" t="str">
        <f>IF(SUMIFS('NSE - NIFTY Index Options'!$L:$L,'NSE - NIFTY Index Options'!$D:$D,$A21)+SUMIFS('NSE - Other Index Options'!$L:$L,'NSE - Other Index Options'!$D:$D,$A21)=0,"",SUMIFS('NSE - NIFTY Index Options'!$L:$L,'NSE - NIFTY Index Options'!$D:$D,$A21)+SUMIFS('NSE - Other Index Options'!$L:$L,'NSE - Other Index Options'!$D:$D,$A21))</f>
        <v/>
      </c>
      <c r="C21" s="26" t="str">
        <f>IF(SUMIFS('BSE - SENSEX Index Options'!$L:$L,'BSE - SENSEX Index Options'!$D:$D,$A21)+SUMIFS('BSE - Other Index Options'!$L:$L,'BSE - Other Index Options'!$D:$D,$A21)=0,"",SUMIFS('BSE - SENSEX Index Options'!$L:$L,'BSE - SENSEX Index Options'!$D:$D,$A21)+SUMIFS('BSE - Other Index Options'!$L:$L,'BSE - Other Index Options'!$D:$D,$A21))</f>
        <v/>
      </c>
      <c r="D21" s="27" t="str">
        <f t="shared" si="0"/>
        <v/>
      </c>
      <c r="E21" s="27" t="str">
        <f t="shared" si="1"/>
        <v/>
      </c>
    </row>
    <row r="22" spans="1:5" hidden="1" outlineLevel="1">
      <c r="A22" s="24">
        <v>46419</v>
      </c>
      <c r="B22" s="26" t="str">
        <f>IF(SUMIFS('NSE - NIFTY Index Options'!$L:$L,'NSE - NIFTY Index Options'!$D:$D,$A22)+SUMIFS('NSE - Other Index Options'!$L:$L,'NSE - Other Index Options'!$D:$D,$A22)=0,"",SUMIFS('NSE - NIFTY Index Options'!$L:$L,'NSE - NIFTY Index Options'!$D:$D,$A22)+SUMIFS('NSE - Other Index Options'!$L:$L,'NSE - Other Index Options'!$D:$D,$A22))</f>
        <v/>
      </c>
      <c r="C22" s="26" t="str">
        <f>IF(SUMIFS('BSE - SENSEX Index Options'!$L:$L,'BSE - SENSEX Index Options'!$D:$D,$A22)+SUMIFS('BSE - Other Index Options'!$L:$L,'BSE - Other Index Options'!$D:$D,$A22)=0,"",SUMIFS('BSE - SENSEX Index Options'!$L:$L,'BSE - SENSEX Index Options'!$D:$D,$A22)+SUMIFS('BSE - Other Index Options'!$L:$L,'BSE - Other Index Options'!$D:$D,$A22))</f>
        <v/>
      </c>
      <c r="D22" s="27" t="str">
        <f t="shared" si="0"/>
        <v/>
      </c>
      <c r="E22" s="27" t="str">
        <f t="shared" si="1"/>
        <v/>
      </c>
    </row>
    <row r="23" spans="1:5" hidden="1" outlineLevel="1">
      <c r="A23" s="24">
        <v>46447</v>
      </c>
      <c r="B23" s="26" t="str">
        <f>IF(SUMIFS('NSE - NIFTY Index Options'!$L:$L,'NSE - NIFTY Index Options'!$D:$D,$A23)+SUMIFS('NSE - Other Index Options'!$L:$L,'NSE - Other Index Options'!$D:$D,$A23)=0,"",SUMIFS('NSE - NIFTY Index Options'!$L:$L,'NSE - NIFTY Index Options'!$D:$D,$A23)+SUMIFS('NSE - Other Index Options'!$L:$L,'NSE - Other Index Options'!$D:$D,$A23))</f>
        <v/>
      </c>
      <c r="C23" s="26" t="str">
        <f>IF(SUMIFS('BSE - SENSEX Index Options'!$L:$L,'BSE - SENSEX Index Options'!$D:$D,$A23)+SUMIFS('BSE - Other Index Options'!$L:$L,'BSE - Other Index Options'!$D:$D,$A23)=0,"",SUMIFS('BSE - SENSEX Index Options'!$L:$L,'BSE - SENSEX Index Options'!$D:$D,$A23)+SUMIFS('BSE - Other Index Options'!$L:$L,'BSE - Other Index Options'!$D:$D,$A23))</f>
        <v/>
      </c>
      <c r="D23" s="27" t="str">
        <f t="shared" si="0"/>
        <v/>
      </c>
      <c r="E23" s="27" t="str">
        <f t="shared" si="1"/>
        <v/>
      </c>
    </row>
    <row r="24" spans="1:5" hidden="1" outlineLevel="1">
      <c r="A24" s="24">
        <v>46478</v>
      </c>
      <c r="B24" s="26" t="str">
        <f>IF(SUMIFS('NSE - NIFTY Index Options'!$L:$L,'NSE - NIFTY Index Options'!$D:$D,$A24)+SUMIFS('NSE - Other Index Options'!$L:$L,'NSE - Other Index Options'!$D:$D,$A24)=0,"",SUMIFS('NSE - NIFTY Index Options'!$L:$L,'NSE - NIFTY Index Options'!$D:$D,$A24)+SUMIFS('NSE - Other Index Options'!$L:$L,'NSE - Other Index Options'!$D:$D,$A24))</f>
        <v/>
      </c>
      <c r="C24" s="26" t="str">
        <f>IF(SUMIFS('BSE - SENSEX Index Options'!$L:$L,'BSE - SENSEX Index Options'!$D:$D,$A24)+SUMIFS('BSE - Other Index Options'!$L:$L,'BSE - Other Index Options'!$D:$D,$A24)=0,"",SUMIFS('BSE - SENSEX Index Options'!$L:$L,'BSE - SENSEX Index Options'!$D:$D,$A24)+SUMIFS('BSE - Other Index Options'!$L:$L,'BSE - Other Index Options'!$D:$D,$A24))</f>
        <v/>
      </c>
      <c r="D24" s="27" t="str">
        <f t="shared" si="0"/>
        <v/>
      </c>
      <c r="E24" s="27" t="str">
        <f t="shared" si="1"/>
        <v/>
      </c>
    </row>
    <row r="25" spans="1:5" hidden="1" outlineLevel="1">
      <c r="A25" s="24">
        <v>46508</v>
      </c>
      <c r="B25" s="26" t="str">
        <f>IF(SUMIFS('NSE - NIFTY Index Options'!$L:$L,'NSE - NIFTY Index Options'!$D:$D,$A25)+SUMIFS('NSE - Other Index Options'!$L:$L,'NSE - Other Index Options'!$D:$D,$A25)=0,"",SUMIFS('NSE - NIFTY Index Options'!$L:$L,'NSE - NIFTY Index Options'!$D:$D,$A25)+SUMIFS('NSE - Other Index Options'!$L:$L,'NSE - Other Index Options'!$D:$D,$A25))</f>
        <v/>
      </c>
      <c r="C25" s="26" t="str">
        <f>IF(SUMIFS('BSE - SENSEX Index Options'!$L:$L,'BSE - SENSEX Index Options'!$D:$D,$A25)+SUMIFS('BSE - Other Index Options'!$L:$L,'BSE - Other Index Options'!$D:$D,$A25)=0,"",SUMIFS('BSE - SENSEX Index Options'!$L:$L,'BSE - SENSEX Index Options'!$D:$D,$A25)+SUMIFS('BSE - Other Index Options'!$L:$L,'BSE - Other Index Options'!$D:$D,$A25))</f>
        <v/>
      </c>
      <c r="D25" s="27" t="str">
        <f t="shared" si="0"/>
        <v/>
      </c>
      <c r="E25" s="27" t="str">
        <f t="shared" si="1"/>
        <v/>
      </c>
    </row>
    <row r="26" spans="1:5" hidden="1" outlineLevel="1">
      <c r="A26" s="24">
        <v>46539</v>
      </c>
      <c r="B26" s="26" t="str">
        <f>IF(SUMIFS('NSE - NIFTY Index Options'!$L:$L,'NSE - NIFTY Index Options'!$D:$D,$A26)+SUMIFS('NSE - Other Index Options'!$L:$L,'NSE - Other Index Options'!$D:$D,$A26)=0,"",SUMIFS('NSE - NIFTY Index Options'!$L:$L,'NSE - NIFTY Index Options'!$D:$D,$A26)+SUMIFS('NSE - Other Index Options'!$L:$L,'NSE - Other Index Options'!$D:$D,$A26))</f>
        <v/>
      </c>
      <c r="C26" s="26" t="str">
        <f>IF(SUMIFS('BSE - SENSEX Index Options'!$L:$L,'BSE - SENSEX Index Options'!$D:$D,$A26)+SUMIFS('BSE - Other Index Options'!$L:$L,'BSE - Other Index Options'!$D:$D,$A26)=0,"",SUMIFS('BSE - SENSEX Index Options'!$L:$L,'BSE - SENSEX Index Options'!$D:$D,$A26)+SUMIFS('BSE - Other Index Options'!$L:$L,'BSE - Other Index Options'!$D:$D,$A26))</f>
        <v/>
      </c>
      <c r="D26" s="27" t="str">
        <f t="shared" si="0"/>
        <v/>
      </c>
      <c r="E26" s="27" t="str">
        <f t="shared" si="1"/>
        <v/>
      </c>
    </row>
    <row r="27" spans="1:5" hidden="1" outlineLevel="1">
      <c r="A27" s="24">
        <v>46569</v>
      </c>
      <c r="B27" s="26" t="str">
        <f>IF(SUMIFS('NSE - NIFTY Index Options'!$L:$L,'NSE - NIFTY Index Options'!$D:$D,$A27)+SUMIFS('NSE - Other Index Options'!$L:$L,'NSE - Other Index Options'!$D:$D,$A27)=0,"",SUMIFS('NSE - NIFTY Index Options'!$L:$L,'NSE - NIFTY Index Options'!$D:$D,$A27)+SUMIFS('NSE - Other Index Options'!$L:$L,'NSE - Other Index Options'!$D:$D,$A27))</f>
        <v/>
      </c>
      <c r="C27" s="26" t="str">
        <f>IF(SUMIFS('BSE - SENSEX Index Options'!$L:$L,'BSE - SENSEX Index Options'!$D:$D,$A27)+SUMIFS('BSE - Other Index Options'!$L:$L,'BSE - Other Index Options'!$D:$D,$A27)=0,"",SUMIFS('BSE - SENSEX Index Options'!$L:$L,'BSE - SENSEX Index Options'!$D:$D,$A27)+SUMIFS('BSE - Other Index Options'!$L:$L,'BSE - Other Index Options'!$D:$D,$A27))</f>
        <v/>
      </c>
      <c r="D27" s="27" t="str">
        <f t="shared" si="0"/>
        <v/>
      </c>
      <c r="E27" s="27" t="str">
        <f t="shared" si="1"/>
        <v/>
      </c>
    </row>
    <row r="28" spans="1:5" hidden="1" outlineLevel="1">
      <c r="A28" s="24">
        <v>46600</v>
      </c>
      <c r="B28" s="26" t="str">
        <f>IF(SUMIFS('NSE - NIFTY Index Options'!$L:$L,'NSE - NIFTY Index Options'!$D:$D,$A28)+SUMIFS('NSE - Other Index Options'!$L:$L,'NSE - Other Index Options'!$D:$D,$A28)=0,"",SUMIFS('NSE - NIFTY Index Options'!$L:$L,'NSE - NIFTY Index Options'!$D:$D,$A28)+SUMIFS('NSE - Other Index Options'!$L:$L,'NSE - Other Index Options'!$D:$D,$A28))</f>
        <v/>
      </c>
      <c r="C28" s="26" t="str">
        <f>IF(SUMIFS('BSE - SENSEX Index Options'!$L:$L,'BSE - SENSEX Index Options'!$D:$D,$A28)+SUMIFS('BSE - Other Index Options'!$L:$L,'BSE - Other Index Options'!$D:$D,$A28)=0,"",SUMIFS('BSE - SENSEX Index Options'!$L:$L,'BSE - SENSEX Index Options'!$D:$D,$A28)+SUMIFS('BSE - Other Index Options'!$L:$L,'BSE - Other Index Options'!$D:$D,$A28))</f>
        <v/>
      </c>
      <c r="D28" s="27" t="str">
        <f t="shared" si="0"/>
        <v/>
      </c>
      <c r="E28" s="27" t="str">
        <f t="shared" si="1"/>
        <v/>
      </c>
    </row>
    <row r="29" spans="1:5" hidden="1" outlineLevel="1">
      <c r="A29" s="24">
        <v>46631</v>
      </c>
      <c r="B29" s="26" t="str">
        <f>IF(SUMIFS('NSE - NIFTY Index Options'!$L:$L,'NSE - NIFTY Index Options'!$D:$D,$A29)+SUMIFS('NSE - Other Index Options'!$L:$L,'NSE - Other Index Options'!$D:$D,$A29)=0,"",SUMIFS('NSE - NIFTY Index Options'!$L:$L,'NSE - NIFTY Index Options'!$D:$D,$A29)+SUMIFS('NSE - Other Index Options'!$L:$L,'NSE - Other Index Options'!$D:$D,$A29))</f>
        <v/>
      </c>
      <c r="C29" s="26" t="str">
        <f>IF(SUMIFS('BSE - SENSEX Index Options'!$L:$L,'BSE - SENSEX Index Options'!$D:$D,$A29)+SUMIFS('BSE - Other Index Options'!$L:$L,'BSE - Other Index Options'!$D:$D,$A29)=0,"",SUMIFS('BSE - SENSEX Index Options'!$L:$L,'BSE - SENSEX Index Options'!$D:$D,$A29)+SUMIFS('BSE - Other Index Options'!$L:$L,'BSE - Other Index Options'!$D:$D,$A29))</f>
        <v/>
      </c>
      <c r="D29" s="27" t="str">
        <f t="shared" si="0"/>
        <v/>
      </c>
      <c r="E29" s="27" t="str">
        <f t="shared" si="1"/>
        <v/>
      </c>
    </row>
    <row r="30" spans="1:5" hidden="1" outlineLevel="1">
      <c r="A30" s="24">
        <v>46661</v>
      </c>
      <c r="B30" s="26" t="str">
        <f>IF(SUMIFS('NSE - NIFTY Index Options'!$L:$L,'NSE - NIFTY Index Options'!$D:$D,$A30)+SUMIFS('NSE - Other Index Options'!$L:$L,'NSE - Other Index Options'!$D:$D,$A30)=0,"",SUMIFS('NSE - NIFTY Index Options'!$L:$L,'NSE - NIFTY Index Options'!$D:$D,$A30)+SUMIFS('NSE - Other Index Options'!$L:$L,'NSE - Other Index Options'!$D:$D,$A30))</f>
        <v/>
      </c>
      <c r="C30" s="26" t="str">
        <f>IF(SUMIFS('BSE - SENSEX Index Options'!$L:$L,'BSE - SENSEX Index Options'!$D:$D,$A30)+SUMIFS('BSE - Other Index Options'!$L:$L,'BSE - Other Index Options'!$D:$D,$A30)=0,"",SUMIFS('BSE - SENSEX Index Options'!$L:$L,'BSE - SENSEX Index Options'!$D:$D,$A30)+SUMIFS('BSE - Other Index Options'!$L:$L,'BSE - Other Index Options'!$D:$D,$A30))</f>
        <v/>
      </c>
      <c r="D30" s="27" t="str">
        <f t="shared" si="0"/>
        <v/>
      </c>
      <c r="E30" s="27" t="str">
        <f t="shared" si="1"/>
        <v/>
      </c>
    </row>
    <row r="31" spans="1:5" hidden="1" outlineLevel="1">
      <c r="A31" s="24">
        <v>46692</v>
      </c>
      <c r="B31" s="26" t="str">
        <f>IF(SUMIFS('NSE - NIFTY Index Options'!$L:$L,'NSE - NIFTY Index Options'!$D:$D,$A31)+SUMIFS('NSE - Other Index Options'!$L:$L,'NSE - Other Index Options'!$D:$D,$A31)=0,"",SUMIFS('NSE - NIFTY Index Options'!$L:$L,'NSE - NIFTY Index Options'!$D:$D,$A31)+SUMIFS('NSE - Other Index Options'!$L:$L,'NSE - Other Index Options'!$D:$D,$A31))</f>
        <v/>
      </c>
      <c r="C31" s="26" t="str">
        <f>IF(SUMIFS('BSE - SENSEX Index Options'!$L:$L,'BSE - SENSEX Index Options'!$D:$D,$A31)+SUMIFS('BSE - Other Index Options'!$L:$L,'BSE - Other Index Options'!$D:$D,$A31)=0,"",SUMIFS('BSE - SENSEX Index Options'!$L:$L,'BSE - SENSEX Index Options'!$D:$D,$A31)+SUMIFS('BSE - Other Index Options'!$L:$L,'BSE - Other Index Options'!$D:$D,$A31))</f>
        <v/>
      </c>
      <c r="D31" s="27" t="str">
        <f t="shared" si="0"/>
        <v/>
      </c>
      <c r="E31" s="27" t="str">
        <f t="shared" si="1"/>
        <v/>
      </c>
    </row>
    <row r="32" spans="1:5" hidden="1" outlineLevel="1">
      <c r="A32" s="24">
        <v>46722</v>
      </c>
      <c r="B32" s="26" t="str">
        <f>IF(SUMIFS('NSE - NIFTY Index Options'!$L:$L,'NSE - NIFTY Index Options'!$D:$D,$A32)+SUMIFS('NSE - Other Index Options'!$L:$L,'NSE - Other Index Options'!$D:$D,$A32)=0,"",SUMIFS('NSE - NIFTY Index Options'!$L:$L,'NSE - NIFTY Index Options'!$D:$D,$A32)+SUMIFS('NSE - Other Index Options'!$L:$L,'NSE - Other Index Options'!$D:$D,$A32))</f>
        <v/>
      </c>
      <c r="C32" s="26" t="str">
        <f>IF(SUMIFS('BSE - SENSEX Index Options'!$L:$L,'BSE - SENSEX Index Options'!$D:$D,$A32)+SUMIFS('BSE - Other Index Options'!$L:$L,'BSE - Other Index Options'!$D:$D,$A32)=0,"",SUMIFS('BSE - SENSEX Index Options'!$L:$L,'BSE - SENSEX Index Options'!$D:$D,$A32)+SUMIFS('BSE - Other Index Options'!$L:$L,'BSE - Other Index Options'!$D:$D,$A32))</f>
        <v/>
      </c>
      <c r="D32" s="27" t="str">
        <f t="shared" si="0"/>
        <v/>
      </c>
      <c r="E32" s="27" t="str">
        <f t="shared" si="1"/>
        <v/>
      </c>
    </row>
    <row r="33" spans="1:9" collapsed="1">
      <c r="A33" s="36" t="s">
        <v>15</v>
      </c>
      <c r="B33" s="37">
        <f>IF(SUM(B5:B32)=0,"",SUM(B5:B32))</f>
        <v>118350.7255</v>
      </c>
      <c r="C33" s="37">
        <f>IF(SUM(C5:C32)=0,"",SUM(C5:C32))</f>
        <v>54363.7117</v>
      </c>
      <c r="D33" s="38">
        <f t="shared" si="0"/>
        <v>0.68523933157337702</v>
      </c>
      <c r="E33" s="38">
        <f t="shared" si="1"/>
        <v>0.31476066842662304</v>
      </c>
    </row>
    <row r="36" spans="1:9">
      <c r="A36" s="36" t="s">
        <v>285</v>
      </c>
      <c r="G36" s="41" t="s">
        <v>286</v>
      </c>
    </row>
    <row r="37" spans="1:9">
      <c r="A37" s="36" t="s">
        <v>190</v>
      </c>
      <c r="B37" s="36" t="s">
        <v>257</v>
      </c>
      <c r="C37" s="36" t="s">
        <v>258</v>
      </c>
      <c r="D37" s="36" t="s">
        <v>259</v>
      </c>
      <c r="E37" s="36" t="s">
        <v>260</v>
      </c>
      <c r="G37" s="39" t="s">
        <v>287</v>
      </c>
      <c r="H37" s="39" t="s">
        <v>288</v>
      </c>
      <c r="I37" s="40" t="s">
        <v>289</v>
      </c>
    </row>
    <row r="38" spans="1:9">
      <c r="A38" s="24">
        <v>45901</v>
      </c>
      <c r="B38" s="26">
        <f>IF(SUMIFS('NSE - NIFTY Index Options'!$L:$L,'NSE - NIFTY Index Options'!$D:$D,$A38,'NSE - NIFTY Index Options'!$H:$H,"Weekly*")+SUMIFS('NSE - Other Index Options'!$L:$L,'NSE - Other Index Options'!$D:$D,$A38,'NSE - Other Index Options'!$H:$H,"Weekly*")=0,"",SUMIFS('NSE - NIFTY Index Options'!$L:$L,'NSE - NIFTY Index Options'!$D:$D,$A38,'NSE - NIFTY Index Options'!$H:$H,"Weekly*")+SUMIFS('NSE - Other Index Options'!$L:$L,'NSE - Other Index Options'!$D:$D,$A38,'NSE - Other Index Options'!$H:$H,"Weekly*"))</f>
        <v>5965.1727000000046</v>
      </c>
      <c r="C38" s="26">
        <f>IF(SUMIFS('BSE - SENSEX Index Options'!$L:$L,'BSE - SENSEX Index Options'!$D:$D,$A38,'BSE - SENSEX Index Options'!$H:$H,"Weekly*")+SUMIFS('BSE - Other Index Options'!$L:$L,'BSE - Other Index Options'!$D:$D,$A38,'BSE - Other Index Options'!$H:$H,"Weekly*")=0,"",SUMIFS('BSE - SENSEX Index Options'!$L:$L,'BSE - SENSEX Index Options'!$D:$D,$A38,'BSE - SENSEX Index Options'!$H:$H,"Weekly*")+SUMIFS('BSE - Other Index Options'!$L:$L,'BSE - Other Index Options'!$D:$D,$A38,'BSE - Other Index Options'!$H:$H,"Weekly*"))</f>
        <v>2610.7604000000001</v>
      </c>
      <c r="D38" s="27">
        <f t="shared" ref="D38:D66" si="2">IF(SUM(B38:C38)=0,"",SUM(B38)/SUM(B38:C38))</f>
        <v>0.69557127258840212</v>
      </c>
      <c r="E38" s="27">
        <f t="shared" ref="E38:E66" si="3">IF(SUM(B38:C38)=0,"",SUM(C38)/SUM(B38:C38))</f>
        <v>0.30442872741159777</v>
      </c>
      <c r="G38" s="27">
        <f t="shared" ref="G38:G66" si="4">IF(SUM(B5)=0,"",SUM(B38)/SUM(B5))</f>
        <v>0.6391768878700077</v>
      </c>
      <c r="H38" s="27">
        <f t="shared" ref="H38:H66" si="5">IF(SUM(C5)=0,"",SUM(C38)/SUM(C5))</f>
        <v>0.75406527875883633</v>
      </c>
      <c r="I38" s="27">
        <f t="shared" ref="I38:I66" si="6">IF(SUM(B5:C5)=0,"",SUM(B38:C38)/SUM(B5:C5))</f>
        <v>0.6702653773742705</v>
      </c>
    </row>
    <row r="39" spans="1:9">
      <c r="A39" s="24">
        <v>45931</v>
      </c>
      <c r="B39" s="26">
        <f>IF(SUMIFS('NSE - NIFTY Index Options'!$L:$L,'NSE - NIFTY Index Options'!$D:$D,$A39,'NSE - NIFTY Index Options'!$H:$H,"Weekly*")+SUMIFS('NSE - Other Index Options'!$L:$L,'NSE - Other Index Options'!$D:$D,$A39,'NSE - Other Index Options'!$H:$H,"Weekly*")=0,"",SUMIFS('NSE - NIFTY Index Options'!$L:$L,'NSE - NIFTY Index Options'!$D:$D,$A39,'NSE - NIFTY Index Options'!$H:$H,"Weekly*")+SUMIFS('NSE - Other Index Options'!$L:$L,'NSE - Other Index Options'!$D:$D,$A39,'NSE - Other Index Options'!$H:$H,"Weekly*"))</f>
        <v>6698.9394999999995</v>
      </c>
      <c r="C39" s="26">
        <f>IF(SUMIFS('BSE - SENSEX Index Options'!$L:$L,'BSE - SENSEX Index Options'!$D:$D,$A39,'BSE - SENSEX Index Options'!$H:$H,"Weekly*")+SUMIFS('BSE - Other Index Options'!$L:$L,'BSE - Other Index Options'!$D:$D,$A39,'BSE - Other Index Options'!$H:$H,"Weekly*")=0,"",SUMIFS('BSE - SENSEX Index Options'!$L:$L,'BSE - SENSEX Index Options'!$D:$D,$A39,'BSE - SENSEX Index Options'!$H:$H,"Weekly*")+SUMIFS('BSE - Other Index Options'!$L:$L,'BSE - Other Index Options'!$D:$D,$A39,'BSE - Other Index Options'!$H:$H,"Weekly*"))</f>
        <v>3277.3050000000007</v>
      </c>
      <c r="D39" s="27">
        <f t="shared" si="2"/>
        <v>0.67148910594562905</v>
      </c>
      <c r="E39" s="27">
        <f t="shared" si="3"/>
        <v>0.32851089405437089</v>
      </c>
      <c r="G39" s="27">
        <f t="shared" si="4"/>
        <v>0.64301647849473897</v>
      </c>
      <c r="H39" s="27">
        <f t="shared" si="5"/>
        <v>0.7614071501953642</v>
      </c>
      <c r="I39" s="27">
        <f t="shared" si="6"/>
        <v>0.67762976054145574</v>
      </c>
    </row>
    <row r="40" spans="1:9">
      <c r="A40" s="24">
        <v>45962</v>
      </c>
      <c r="B40" s="26">
        <f>IF(SUMIFS('NSE - NIFTY Index Options'!$L:$L,'NSE - NIFTY Index Options'!$D:$D,$A40,'NSE - NIFTY Index Options'!$H:$H,"Weekly*")+SUMIFS('NSE - Other Index Options'!$L:$L,'NSE - Other Index Options'!$D:$D,$A40,'NSE - Other Index Options'!$H:$H,"Weekly*")=0,"",SUMIFS('NSE - NIFTY Index Options'!$L:$L,'NSE - NIFTY Index Options'!$D:$D,$A40,'NSE - NIFTY Index Options'!$H:$H,"Weekly*")+SUMIFS('NSE - Other Index Options'!$L:$L,'NSE - Other Index Options'!$D:$D,$A40,'NSE - Other Index Options'!$H:$H,"Weekly*"))</f>
        <v>5814.0080000000016</v>
      </c>
      <c r="C40" s="26">
        <f>IF(SUMIFS('BSE - SENSEX Index Options'!$L:$L,'BSE - SENSEX Index Options'!$D:$D,$A40,'BSE - SENSEX Index Options'!$H:$H,"Weekly*")+SUMIFS('BSE - Other Index Options'!$L:$L,'BSE - Other Index Options'!$D:$D,$A40,'BSE - Other Index Options'!$H:$H,"Weekly*")=0,"",SUMIFS('BSE - SENSEX Index Options'!$L:$L,'BSE - SENSEX Index Options'!$D:$D,$A40,'BSE - SENSEX Index Options'!$H:$H,"Weekly*")+SUMIFS('BSE - Other Index Options'!$L:$L,'BSE - Other Index Options'!$D:$D,$A40,'BSE - Other Index Options'!$H:$H,"Weekly*"))</f>
        <v>2632.1773000000012</v>
      </c>
      <c r="D40" s="27">
        <f t="shared" si="2"/>
        <v>0.68835903943523469</v>
      </c>
      <c r="E40" s="27">
        <f t="shared" si="3"/>
        <v>0.31164096056476531</v>
      </c>
      <c r="G40" s="27">
        <f t="shared" si="4"/>
        <v>0.63660925427766857</v>
      </c>
      <c r="H40" s="27">
        <f t="shared" si="5"/>
        <v>0.72485391060570226</v>
      </c>
      <c r="I40" s="27">
        <f t="shared" si="6"/>
        <v>0.66171441821990939</v>
      </c>
    </row>
    <row r="41" spans="1:9">
      <c r="A41" s="24">
        <v>45992</v>
      </c>
      <c r="B41" s="26">
        <f>IF(SUMIFS('NSE - NIFTY Index Options'!$L:$L,'NSE - NIFTY Index Options'!$D:$D,$A41,'NSE - NIFTY Index Options'!$H:$H,"Weekly*")+SUMIFS('NSE - Other Index Options'!$L:$L,'NSE - Other Index Options'!$D:$D,$A41,'NSE - Other Index Options'!$H:$H,"Weekly*")=0,"",SUMIFS('NSE - NIFTY Index Options'!$L:$L,'NSE - NIFTY Index Options'!$D:$D,$A41,'NSE - NIFTY Index Options'!$H:$H,"Weekly*")+SUMIFS('NSE - Other Index Options'!$L:$L,'NSE - Other Index Options'!$D:$D,$A41,'NSE - Other Index Options'!$H:$H,"Weekly*"))</f>
        <v>6956.5615000000053</v>
      </c>
      <c r="C41" s="26">
        <f>IF(SUMIFS('BSE - SENSEX Index Options'!$L:$L,'BSE - SENSEX Index Options'!$D:$D,$A41,'BSE - SENSEX Index Options'!$H:$H,"Weekly*")+SUMIFS('BSE - Other Index Options'!$L:$L,'BSE - Other Index Options'!$D:$D,$A41,'BSE - Other Index Options'!$H:$H,"Weekly*")=0,"",SUMIFS('BSE - SENSEX Index Options'!$L:$L,'BSE - SENSEX Index Options'!$D:$D,$A41,'BSE - SENSEX Index Options'!$H:$H,"Weekly*")+SUMIFS('BSE - Other Index Options'!$L:$L,'BSE - Other Index Options'!$D:$D,$A41,'BSE - Other Index Options'!$H:$H,"Weekly*"))</f>
        <v>4121.3617000000013</v>
      </c>
      <c r="D41" s="27">
        <f t="shared" si="2"/>
        <v>0.62796621482264847</v>
      </c>
      <c r="E41" s="27">
        <f t="shared" si="3"/>
        <v>0.37203378517735153</v>
      </c>
      <c r="G41" s="27">
        <f t="shared" si="4"/>
        <v>0.73464915245058593</v>
      </c>
      <c r="H41" s="27">
        <f t="shared" si="5"/>
        <v>0.99814406544266665</v>
      </c>
      <c r="I41" s="27">
        <f t="shared" si="6"/>
        <v>0.81465773419669429</v>
      </c>
    </row>
    <row r="42" spans="1:9">
      <c r="A42" s="24">
        <v>46023</v>
      </c>
      <c r="B42" s="26">
        <f>IF(SUMIFS('NSE - NIFTY Index Options'!$L:$L,'NSE - NIFTY Index Options'!$D:$D,$A42,'NSE - NIFTY Index Options'!$H:$H,"Weekly*")+SUMIFS('NSE - Other Index Options'!$L:$L,'NSE - Other Index Options'!$D:$D,$A42,'NSE - Other Index Options'!$H:$H,"Weekly*")=0,"",SUMIFS('NSE - NIFTY Index Options'!$L:$L,'NSE - NIFTY Index Options'!$D:$D,$A42,'NSE - NIFTY Index Options'!$H:$H,"Weekly*")+SUMIFS('NSE - Other Index Options'!$L:$L,'NSE - Other Index Options'!$D:$D,$A42,'NSE - Other Index Options'!$H:$H,"Weekly*"))</f>
        <v>7419.3492000000015</v>
      </c>
      <c r="C42" s="26">
        <f>IF(SUMIFS('BSE - SENSEX Index Options'!$L:$L,'BSE - SENSEX Index Options'!$D:$D,$A42,'BSE - SENSEX Index Options'!$H:$H,"Weekly*")+SUMIFS('BSE - Other Index Options'!$L:$L,'BSE - Other Index Options'!$D:$D,$A42,'BSE - Other Index Options'!$H:$H,"Weekly*")=0,"",SUMIFS('BSE - SENSEX Index Options'!$L:$L,'BSE - SENSEX Index Options'!$D:$D,$A42,'BSE - SENSEX Index Options'!$H:$H,"Weekly*")+SUMIFS('BSE - Other Index Options'!$L:$L,'BSE - Other Index Options'!$D:$D,$A42,'BSE - Other Index Options'!$H:$H,"Weekly*"))</f>
        <v>4276.6797000000006</v>
      </c>
      <c r="D42" s="27">
        <f t="shared" si="2"/>
        <v>0.63434771437680026</v>
      </c>
      <c r="E42" s="27">
        <f t="shared" si="3"/>
        <v>0.36565228562319985</v>
      </c>
      <c r="G42" s="27">
        <f t="shared" si="4"/>
        <v>0.64339622152285181</v>
      </c>
      <c r="H42" s="27">
        <f t="shared" si="5"/>
        <v>0.74328196233626254</v>
      </c>
      <c r="I42" s="27">
        <f t="shared" si="6"/>
        <v>0.67664527184321532</v>
      </c>
    </row>
    <row r="43" spans="1:9">
      <c r="A43" s="24">
        <v>46054</v>
      </c>
      <c r="B43" s="26">
        <f>IF(SUMIFS('NSE - NIFTY Index Options'!$L:$L,'NSE - NIFTY Index Options'!$D:$D,$A43,'NSE - NIFTY Index Options'!$H:$H,"Weekly*")+SUMIFS('NSE - Other Index Options'!$L:$L,'NSE - Other Index Options'!$D:$D,$A43,'NSE - Other Index Options'!$H:$H,"Weekly*")=0,"",SUMIFS('NSE - NIFTY Index Options'!$L:$L,'NSE - NIFTY Index Options'!$D:$D,$A43,'NSE - NIFTY Index Options'!$H:$H,"Weekly*")+SUMIFS('NSE - Other Index Options'!$L:$L,'NSE - Other Index Options'!$D:$D,$A43,'NSE - Other Index Options'!$H:$H,"Weekly*"))</f>
        <v>8535.7634999999955</v>
      </c>
      <c r="C43" s="26">
        <f>IF(SUMIFS('BSE - SENSEX Index Options'!$L:$L,'BSE - SENSEX Index Options'!$D:$D,$A43,'BSE - SENSEX Index Options'!$H:$H,"Weekly*")+SUMIFS('BSE - Other Index Options'!$L:$L,'BSE - Other Index Options'!$D:$D,$A43,'BSE - Other Index Options'!$H:$H,"Weekly*")=0,"",SUMIFS('BSE - SENSEX Index Options'!$L:$L,'BSE - SENSEX Index Options'!$D:$D,$A43,'BSE - SENSEX Index Options'!$H:$H,"Weekly*")+SUMIFS('BSE - Other Index Options'!$L:$L,'BSE - Other Index Options'!$D:$D,$A43,'BSE - Other Index Options'!$H:$H,"Weekly*"))</f>
        <v>3852.3425000000002</v>
      </c>
      <c r="D43" s="27">
        <f t="shared" si="2"/>
        <v>0.68902893630390294</v>
      </c>
      <c r="E43" s="27">
        <f t="shared" si="3"/>
        <v>0.31097106369609701</v>
      </c>
      <c r="G43" s="27">
        <f t="shared" si="4"/>
        <v>0.66479499416060739</v>
      </c>
      <c r="H43" s="27">
        <f t="shared" si="5"/>
        <v>0.72403798576031109</v>
      </c>
      <c r="I43" s="27">
        <f t="shared" si="6"/>
        <v>0.68215208020986939</v>
      </c>
    </row>
    <row r="44" spans="1:9">
      <c r="A44" s="24">
        <v>46082</v>
      </c>
      <c r="B44" s="26">
        <f>IF(SUMIFS('NSE - NIFTY Index Options'!$L:$L,'NSE - NIFTY Index Options'!$D:$D,$A44,'NSE - NIFTY Index Options'!$H:$H,"Weekly*")+SUMIFS('NSE - Other Index Options'!$L:$L,'NSE - Other Index Options'!$D:$D,$A44,'NSE - Other Index Options'!$H:$H,"Weekly*")=0,"",SUMIFS('NSE - NIFTY Index Options'!$L:$L,'NSE - NIFTY Index Options'!$D:$D,$A44,'NSE - NIFTY Index Options'!$H:$H,"Weekly*")+SUMIFS('NSE - Other Index Options'!$L:$L,'NSE - Other Index Options'!$D:$D,$A44,'NSE - Other Index Options'!$H:$H,"Weekly*"))</f>
        <v>11651.934300000001</v>
      </c>
      <c r="C44" s="26">
        <f>IF(SUMIFS('BSE - SENSEX Index Options'!$L:$L,'BSE - SENSEX Index Options'!$D:$D,$A44,'BSE - SENSEX Index Options'!$H:$H,"Weekly*")+SUMIFS('BSE - Other Index Options'!$L:$L,'BSE - Other Index Options'!$D:$D,$A44,'BSE - Other Index Options'!$H:$H,"Weekly*")=0,"",SUMIFS('BSE - SENSEX Index Options'!$L:$L,'BSE - SENSEX Index Options'!$D:$D,$A44,'BSE - SENSEX Index Options'!$H:$H,"Weekly*")+SUMIFS('BSE - Other Index Options'!$L:$L,'BSE - Other Index Options'!$D:$D,$A44,'BSE - Other Index Options'!$H:$H,"Weekly*"))</f>
        <v>5016.3718000000017</v>
      </c>
      <c r="D44" s="27">
        <f t="shared" si="2"/>
        <v>0.69904729551372946</v>
      </c>
      <c r="E44" s="27">
        <f t="shared" si="3"/>
        <v>0.30095270448627059</v>
      </c>
      <c r="G44" s="27">
        <f t="shared" si="4"/>
        <v>0.71718866441101803</v>
      </c>
      <c r="H44" s="27">
        <f t="shared" si="5"/>
        <v>0.79903472418253862</v>
      </c>
      <c r="I44" s="27">
        <f t="shared" si="6"/>
        <v>0.74000061674464734</v>
      </c>
    </row>
    <row r="45" spans="1:9">
      <c r="A45" s="24">
        <v>46113</v>
      </c>
      <c r="B45" s="26">
        <f>IF(SUMIFS('NSE - NIFTY Index Options'!$L:$L,'NSE - NIFTY Index Options'!$D:$D,$A45,'NSE - NIFTY Index Options'!$H:$H,"Weekly*")+SUMIFS('NSE - Other Index Options'!$L:$L,'NSE - Other Index Options'!$D:$D,$A45,'NSE - Other Index Options'!$H:$H,"Weekly*")=0,"",SUMIFS('NSE - NIFTY Index Options'!$L:$L,'NSE - NIFTY Index Options'!$D:$D,$A45,'NSE - NIFTY Index Options'!$H:$H,"Weekly*")+SUMIFS('NSE - Other Index Options'!$L:$L,'NSE - Other Index Options'!$D:$D,$A45,'NSE - Other Index Options'!$H:$H,"Weekly*"))</f>
        <v>7422.054299999998</v>
      </c>
      <c r="C45" s="26">
        <f>IF(SUMIFS('BSE - SENSEX Index Options'!$L:$L,'BSE - SENSEX Index Options'!$D:$D,$A45,'BSE - SENSEX Index Options'!$H:$H,"Weekly*")+SUMIFS('BSE - Other Index Options'!$L:$L,'BSE - Other Index Options'!$D:$D,$A45,'BSE - Other Index Options'!$H:$H,"Weekly*")=0,"",SUMIFS('BSE - SENSEX Index Options'!$L:$L,'BSE - SENSEX Index Options'!$D:$D,$A45,'BSE - SENSEX Index Options'!$H:$H,"Weekly*")+SUMIFS('BSE - Other Index Options'!$L:$L,'BSE - Other Index Options'!$D:$D,$A45,'BSE - Other Index Options'!$H:$H,"Weekly*"))</f>
        <v>5252.8306999999995</v>
      </c>
      <c r="D45" s="27">
        <f t="shared" si="2"/>
        <v>0.58557172708075844</v>
      </c>
      <c r="E45" s="27">
        <f t="shared" si="3"/>
        <v>0.4144282729192415</v>
      </c>
      <c r="G45" s="27">
        <f t="shared" si="4"/>
        <v>0.66009522751173499</v>
      </c>
      <c r="H45" s="27">
        <f t="shared" si="5"/>
        <v>0.7924021406499242</v>
      </c>
      <c r="I45" s="27">
        <f t="shared" si="6"/>
        <v>0.70916736975118067</v>
      </c>
    </row>
    <row r="46" spans="1:9">
      <c r="A46" s="24">
        <v>46143</v>
      </c>
      <c r="B46" s="26">
        <f>IF(SUMIFS('NSE - NIFTY Index Options'!$L:$L,'NSE - NIFTY Index Options'!$D:$D,$A46,'NSE - NIFTY Index Options'!$H:$H,"Weekly*")+SUMIFS('NSE - Other Index Options'!$L:$L,'NSE - Other Index Options'!$D:$D,$A46,'NSE - Other Index Options'!$H:$H,"Weekly*")=0,"",SUMIFS('NSE - NIFTY Index Options'!$L:$L,'NSE - NIFTY Index Options'!$D:$D,$A46,'NSE - NIFTY Index Options'!$H:$H,"Weekly*")+SUMIFS('NSE - Other Index Options'!$L:$L,'NSE - Other Index Options'!$D:$D,$A46,'NSE - Other Index Options'!$H:$H,"Weekly*"))</f>
        <v>7543.7322999999978</v>
      </c>
      <c r="C46" s="26">
        <f>IF(SUMIFS('BSE - SENSEX Index Options'!$L:$L,'BSE - SENSEX Index Options'!$D:$D,$A46,'BSE - SENSEX Index Options'!$H:$H,"Weekly*")+SUMIFS('BSE - Other Index Options'!$L:$L,'BSE - Other Index Options'!$D:$D,$A46,'BSE - Other Index Options'!$H:$H,"Weekly*")=0,"",SUMIFS('BSE - SENSEX Index Options'!$L:$L,'BSE - SENSEX Index Options'!$D:$D,$A46,'BSE - SENSEX Index Options'!$H:$H,"Weekly*")+SUMIFS('BSE - Other Index Options'!$L:$L,'BSE - Other Index Options'!$D:$D,$A46,'BSE - Other Index Options'!$H:$H,"Weekly*"))</f>
        <v>4814.8333000000002</v>
      </c>
      <c r="D46" s="27">
        <f t="shared" si="2"/>
        <v>0.61040516708508619</v>
      </c>
      <c r="E46" s="27">
        <f t="shared" si="3"/>
        <v>0.38959483291491376</v>
      </c>
      <c r="G46" s="27">
        <f t="shared" si="4"/>
        <v>0.67786185725661841</v>
      </c>
      <c r="H46" s="27">
        <f t="shared" si="5"/>
        <v>0.85416597109899017</v>
      </c>
      <c r="I46" s="27">
        <f t="shared" si="6"/>
        <v>0.73713833151525554</v>
      </c>
    </row>
    <row r="47" spans="1:9">
      <c r="A47" s="24">
        <v>46174</v>
      </c>
      <c r="B47" s="26">
        <f>IF(SUMIFS('NSE - NIFTY Index Options'!$L:$L,'NSE - NIFTY Index Options'!$D:$D,$A47,'NSE - NIFTY Index Options'!$H:$H,"Weekly*")+SUMIFS('NSE - Other Index Options'!$L:$L,'NSE - Other Index Options'!$D:$D,$A47,'NSE - Other Index Options'!$H:$H,"Weekly*")=0,"",SUMIFS('NSE - NIFTY Index Options'!$L:$L,'NSE - NIFTY Index Options'!$D:$D,$A47,'NSE - NIFTY Index Options'!$H:$H,"Weekly*")+SUMIFS('NSE - Other Index Options'!$L:$L,'NSE - Other Index Options'!$D:$D,$A47,'NSE - Other Index Options'!$H:$H,"Weekly*"))</f>
        <v>8158.5894999999991</v>
      </c>
      <c r="C47" s="26">
        <f>IF(SUMIFS('BSE - SENSEX Index Options'!$L:$L,'BSE - SENSEX Index Options'!$D:$D,$A47,'BSE - SENSEX Index Options'!$H:$H,"Weekly*")+SUMIFS('BSE - Other Index Options'!$L:$L,'BSE - Other Index Options'!$D:$D,$A47,'BSE - Other Index Options'!$H:$H,"Weekly*")=0,"",SUMIFS('BSE - SENSEX Index Options'!$L:$L,'BSE - SENSEX Index Options'!$D:$D,$A47,'BSE - SENSEX Index Options'!$H:$H,"Weekly*")+SUMIFS('BSE - Other Index Options'!$L:$L,'BSE - Other Index Options'!$D:$D,$A47,'BSE - Other Index Options'!$H:$H,"Weekly*"))</f>
        <v>4239.4406000000008</v>
      </c>
      <c r="D47" s="27">
        <f t="shared" si="2"/>
        <v>0.65805530670553858</v>
      </c>
      <c r="E47" s="27">
        <f t="shared" si="3"/>
        <v>0.34194469329446142</v>
      </c>
      <c r="G47" s="27">
        <f t="shared" si="4"/>
        <v>0.7102246027913246</v>
      </c>
      <c r="H47" s="27">
        <f t="shared" si="5"/>
        <v>0.77033972957762065</v>
      </c>
      <c r="I47" s="27">
        <f t="shared" si="6"/>
        <v>0.72969610079259928</v>
      </c>
    </row>
    <row r="48" spans="1:9">
      <c r="A48" s="24">
        <v>46204</v>
      </c>
      <c r="B48" s="26">
        <f>IF(SUMIFS('NSE - NIFTY Index Options'!$L:$L,'NSE - NIFTY Index Options'!$D:$D,$A48,'NSE - NIFTY Index Options'!$H:$H,"Weekly*")+SUMIFS('NSE - Other Index Options'!$L:$L,'NSE - Other Index Options'!$D:$D,$A48,'NSE - Other Index Options'!$H:$H,"Weekly*")=0,"",SUMIFS('NSE - NIFTY Index Options'!$L:$L,'NSE - NIFTY Index Options'!$D:$D,$A48,'NSE - NIFTY Index Options'!$H:$H,"Weekly*")+SUMIFS('NSE - Other Index Options'!$L:$L,'NSE - Other Index Options'!$D:$D,$A48,'NSE - Other Index Options'!$H:$H,"Weekly*"))</f>
        <v>4783.1825000000008</v>
      </c>
      <c r="C48" s="26">
        <f>IF(SUMIFS('BSE - SENSEX Index Options'!$L:$L,'BSE - SENSEX Index Options'!$D:$D,$A48,'BSE - SENSEX Index Options'!$H:$H,"Weekly*")+SUMIFS('BSE - Other Index Options'!$L:$L,'BSE - Other Index Options'!$D:$D,$A48,'BSE - Other Index Options'!$H:$H,"Weekly*")=0,"",SUMIFS('BSE - SENSEX Index Options'!$L:$L,'BSE - SENSEX Index Options'!$D:$D,$A48,'BSE - SENSEX Index Options'!$H:$H,"Weekly*")+SUMIFS('BSE - Other Index Options'!$L:$L,'BSE - Other Index Options'!$D:$D,$A48,'BSE - Other Index Options'!$H:$H,"Weekly*"))</f>
        <v>3709.2150000000001</v>
      </c>
      <c r="D48" s="27">
        <f t="shared" si="2"/>
        <v>0.56323111347531718</v>
      </c>
      <c r="E48" s="27">
        <f t="shared" si="3"/>
        <v>0.43676888652468276</v>
      </c>
      <c r="G48" s="27">
        <f t="shared" si="4"/>
        <v>0.86647665774137395</v>
      </c>
      <c r="H48" s="27">
        <f t="shared" si="5"/>
        <v>0.99839635992167053</v>
      </c>
      <c r="I48" s="27">
        <f t="shared" si="6"/>
        <v>0.91954445959357567</v>
      </c>
    </row>
    <row r="49" spans="1:9" hidden="1" outlineLevel="1">
      <c r="A49" s="24">
        <v>46235</v>
      </c>
      <c r="B49" s="26" t="str">
        <f>IF(SUMIFS('NSE - NIFTY Index Options'!$L:$L,'NSE - NIFTY Index Options'!$D:$D,$A49,'NSE - NIFTY Index Options'!$H:$H,"Weekly*")+SUMIFS('NSE - Other Index Options'!$L:$L,'NSE - Other Index Options'!$D:$D,$A49,'NSE - Other Index Options'!$H:$H,"Weekly*")=0,"",SUMIFS('NSE - NIFTY Index Options'!$L:$L,'NSE - NIFTY Index Options'!$D:$D,$A49,'NSE - NIFTY Index Options'!$H:$H,"Weekly*")+SUMIFS('NSE - Other Index Options'!$L:$L,'NSE - Other Index Options'!$D:$D,$A49,'NSE - Other Index Options'!$H:$H,"Weekly*"))</f>
        <v/>
      </c>
      <c r="C49" s="26" t="str">
        <f>IF(SUMIFS('BSE - SENSEX Index Options'!$L:$L,'BSE - SENSEX Index Options'!$D:$D,$A49,'BSE - SENSEX Index Options'!$H:$H,"Weekly*")+SUMIFS('BSE - Other Index Options'!$L:$L,'BSE - Other Index Options'!$D:$D,$A49,'BSE - Other Index Options'!$H:$H,"Weekly*")=0,"",SUMIFS('BSE - SENSEX Index Options'!$L:$L,'BSE - SENSEX Index Options'!$D:$D,$A49,'BSE - SENSEX Index Options'!$H:$H,"Weekly*")+SUMIFS('BSE - Other Index Options'!$L:$L,'BSE - Other Index Options'!$D:$D,$A49,'BSE - Other Index Options'!$H:$H,"Weekly*"))</f>
        <v/>
      </c>
      <c r="D49" s="27" t="str">
        <f t="shared" si="2"/>
        <v/>
      </c>
      <c r="E49" s="27" t="str">
        <f t="shared" si="3"/>
        <v/>
      </c>
      <c r="G49" s="27" t="str">
        <f t="shared" si="4"/>
        <v/>
      </c>
      <c r="H49" s="27" t="str">
        <f t="shared" si="5"/>
        <v/>
      </c>
      <c r="I49" s="27" t="str">
        <f t="shared" si="6"/>
        <v/>
      </c>
    </row>
    <row r="50" spans="1:9" hidden="1" outlineLevel="1">
      <c r="A50" s="24">
        <v>46266</v>
      </c>
      <c r="B50" s="26" t="str">
        <f>IF(SUMIFS('NSE - NIFTY Index Options'!$L:$L,'NSE - NIFTY Index Options'!$D:$D,$A50,'NSE - NIFTY Index Options'!$H:$H,"Weekly*")+SUMIFS('NSE - Other Index Options'!$L:$L,'NSE - Other Index Options'!$D:$D,$A50,'NSE - Other Index Options'!$H:$H,"Weekly*")=0,"",SUMIFS('NSE - NIFTY Index Options'!$L:$L,'NSE - NIFTY Index Options'!$D:$D,$A50,'NSE - NIFTY Index Options'!$H:$H,"Weekly*")+SUMIFS('NSE - Other Index Options'!$L:$L,'NSE - Other Index Options'!$D:$D,$A50,'NSE - Other Index Options'!$H:$H,"Weekly*"))</f>
        <v/>
      </c>
      <c r="C50" s="26" t="str">
        <f>IF(SUMIFS('BSE - SENSEX Index Options'!$L:$L,'BSE - SENSEX Index Options'!$D:$D,$A50,'BSE - SENSEX Index Options'!$H:$H,"Weekly*")+SUMIFS('BSE - Other Index Options'!$L:$L,'BSE - Other Index Options'!$D:$D,$A50,'BSE - Other Index Options'!$H:$H,"Weekly*")=0,"",SUMIFS('BSE - SENSEX Index Options'!$L:$L,'BSE - SENSEX Index Options'!$D:$D,$A50,'BSE - SENSEX Index Options'!$H:$H,"Weekly*")+SUMIFS('BSE - Other Index Options'!$L:$L,'BSE - Other Index Options'!$D:$D,$A50,'BSE - Other Index Options'!$H:$H,"Weekly*"))</f>
        <v/>
      </c>
      <c r="D50" s="27" t="str">
        <f t="shared" si="2"/>
        <v/>
      </c>
      <c r="E50" s="27" t="str">
        <f t="shared" si="3"/>
        <v/>
      </c>
      <c r="G50" s="27" t="str">
        <f t="shared" si="4"/>
        <v/>
      </c>
      <c r="H50" s="27" t="str">
        <f t="shared" si="5"/>
        <v/>
      </c>
      <c r="I50" s="27" t="str">
        <f t="shared" si="6"/>
        <v/>
      </c>
    </row>
    <row r="51" spans="1:9" hidden="1" outlineLevel="1">
      <c r="A51" s="24">
        <v>46296</v>
      </c>
      <c r="B51" s="26" t="str">
        <f>IF(SUMIFS('NSE - NIFTY Index Options'!$L:$L,'NSE - NIFTY Index Options'!$D:$D,$A51,'NSE - NIFTY Index Options'!$H:$H,"Weekly*")+SUMIFS('NSE - Other Index Options'!$L:$L,'NSE - Other Index Options'!$D:$D,$A51,'NSE - Other Index Options'!$H:$H,"Weekly*")=0,"",SUMIFS('NSE - NIFTY Index Options'!$L:$L,'NSE - NIFTY Index Options'!$D:$D,$A51,'NSE - NIFTY Index Options'!$H:$H,"Weekly*")+SUMIFS('NSE - Other Index Options'!$L:$L,'NSE - Other Index Options'!$D:$D,$A51,'NSE - Other Index Options'!$H:$H,"Weekly*"))</f>
        <v/>
      </c>
      <c r="C51" s="26" t="str">
        <f>IF(SUMIFS('BSE - SENSEX Index Options'!$L:$L,'BSE - SENSEX Index Options'!$D:$D,$A51,'BSE - SENSEX Index Options'!$H:$H,"Weekly*")+SUMIFS('BSE - Other Index Options'!$L:$L,'BSE - Other Index Options'!$D:$D,$A51,'BSE - Other Index Options'!$H:$H,"Weekly*")=0,"",SUMIFS('BSE - SENSEX Index Options'!$L:$L,'BSE - SENSEX Index Options'!$D:$D,$A51,'BSE - SENSEX Index Options'!$H:$H,"Weekly*")+SUMIFS('BSE - Other Index Options'!$L:$L,'BSE - Other Index Options'!$D:$D,$A51,'BSE - Other Index Options'!$H:$H,"Weekly*"))</f>
        <v/>
      </c>
      <c r="D51" s="27" t="str">
        <f t="shared" si="2"/>
        <v/>
      </c>
      <c r="E51" s="27" t="str">
        <f t="shared" si="3"/>
        <v/>
      </c>
      <c r="G51" s="27" t="str">
        <f t="shared" si="4"/>
        <v/>
      </c>
      <c r="H51" s="27" t="str">
        <f t="shared" si="5"/>
        <v/>
      </c>
      <c r="I51" s="27" t="str">
        <f t="shared" si="6"/>
        <v/>
      </c>
    </row>
    <row r="52" spans="1:9" hidden="1" outlineLevel="1">
      <c r="A52" s="24">
        <v>46327</v>
      </c>
      <c r="B52" s="26" t="str">
        <f>IF(SUMIFS('NSE - NIFTY Index Options'!$L:$L,'NSE - NIFTY Index Options'!$D:$D,$A52,'NSE - NIFTY Index Options'!$H:$H,"Weekly*")+SUMIFS('NSE - Other Index Options'!$L:$L,'NSE - Other Index Options'!$D:$D,$A52,'NSE - Other Index Options'!$H:$H,"Weekly*")=0,"",SUMIFS('NSE - NIFTY Index Options'!$L:$L,'NSE - NIFTY Index Options'!$D:$D,$A52,'NSE - NIFTY Index Options'!$H:$H,"Weekly*")+SUMIFS('NSE - Other Index Options'!$L:$L,'NSE - Other Index Options'!$D:$D,$A52,'NSE - Other Index Options'!$H:$H,"Weekly*"))</f>
        <v/>
      </c>
      <c r="C52" s="26" t="str">
        <f>IF(SUMIFS('BSE - SENSEX Index Options'!$L:$L,'BSE - SENSEX Index Options'!$D:$D,$A52,'BSE - SENSEX Index Options'!$H:$H,"Weekly*")+SUMIFS('BSE - Other Index Options'!$L:$L,'BSE - Other Index Options'!$D:$D,$A52,'BSE - Other Index Options'!$H:$H,"Weekly*")=0,"",SUMIFS('BSE - SENSEX Index Options'!$L:$L,'BSE - SENSEX Index Options'!$D:$D,$A52,'BSE - SENSEX Index Options'!$H:$H,"Weekly*")+SUMIFS('BSE - Other Index Options'!$L:$L,'BSE - Other Index Options'!$D:$D,$A52,'BSE - Other Index Options'!$H:$H,"Weekly*"))</f>
        <v/>
      </c>
      <c r="D52" s="27" t="str">
        <f t="shared" si="2"/>
        <v/>
      </c>
      <c r="E52" s="27" t="str">
        <f t="shared" si="3"/>
        <v/>
      </c>
      <c r="G52" s="27" t="str">
        <f t="shared" si="4"/>
        <v/>
      </c>
      <c r="H52" s="27" t="str">
        <f t="shared" si="5"/>
        <v/>
      </c>
      <c r="I52" s="27" t="str">
        <f t="shared" si="6"/>
        <v/>
      </c>
    </row>
    <row r="53" spans="1:9" hidden="1" outlineLevel="1">
      <c r="A53" s="24">
        <v>46357</v>
      </c>
      <c r="B53" s="26" t="str">
        <f>IF(SUMIFS('NSE - NIFTY Index Options'!$L:$L,'NSE - NIFTY Index Options'!$D:$D,$A53,'NSE - NIFTY Index Options'!$H:$H,"Weekly*")+SUMIFS('NSE - Other Index Options'!$L:$L,'NSE - Other Index Options'!$D:$D,$A53,'NSE - Other Index Options'!$H:$H,"Weekly*")=0,"",SUMIFS('NSE - NIFTY Index Options'!$L:$L,'NSE - NIFTY Index Options'!$D:$D,$A53,'NSE - NIFTY Index Options'!$H:$H,"Weekly*")+SUMIFS('NSE - Other Index Options'!$L:$L,'NSE - Other Index Options'!$D:$D,$A53,'NSE - Other Index Options'!$H:$H,"Weekly*"))</f>
        <v/>
      </c>
      <c r="C53" s="26" t="str">
        <f>IF(SUMIFS('BSE - SENSEX Index Options'!$L:$L,'BSE - SENSEX Index Options'!$D:$D,$A53,'BSE - SENSEX Index Options'!$H:$H,"Weekly*")+SUMIFS('BSE - Other Index Options'!$L:$L,'BSE - Other Index Options'!$D:$D,$A53,'BSE - Other Index Options'!$H:$H,"Weekly*")=0,"",SUMIFS('BSE - SENSEX Index Options'!$L:$L,'BSE - SENSEX Index Options'!$D:$D,$A53,'BSE - SENSEX Index Options'!$H:$H,"Weekly*")+SUMIFS('BSE - Other Index Options'!$L:$L,'BSE - Other Index Options'!$D:$D,$A53,'BSE - Other Index Options'!$H:$H,"Weekly*"))</f>
        <v/>
      </c>
      <c r="D53" s="27" t="str">
        <f t="shared" si="2"/>
        <v/>
      </c>
      <c r="E53" s="27" t="str">
        <f t="shared" si="3"/>
        <v/>
      </c>
      <c r="G53" s="27" t="str">
        <f t="shared" si="4"/>
        <v/>
      </c>
      <c r="H53" s="27" t="str">
        <f t="shared" si="5"/>
        <v/>
      </c>
      <c r="I53" s="27" t="str">
        <f t="shared" si="6"/>
        <v/>
      </c>
    </row>
    <row r="54" spans="1:9" hidden="1" outlineLevel="1">
      <c r="A54" s="24">
        <v>46388</v>
      </c>
      <c r="B54" s="26" t="str">
        <f>IF(SUMIFS('NSE - NIFTY Index Options'!$L:$L,'NSE - NIFTY Index Options'!$D:$D,$A54,'NSE - NIFTY Index Options'!$H:$H,"Weekly*")+SUMIFS('NSE - Other Index Options'!$L:$L,'NSE - Other Index Options'!$D:$D,$A54,'NSE - Other Index Options'!$H:$H,"Weekly*")=0,"",SUMIFS('NSE - NIFTY Index Options'!$L:$L,'NSE - NIFTY Index Options'!$D:$D,$A54,'NSE - NIFTY Index Options'!$H:$H,"Weekly*")+SUMIFS('NSE - Other Index Options'!$L:$L,'NSE - Other Index Options'!$D:$D,$A54,'NSE - Other Index Options'!$H:$H,"Weekly*"))</f>
        <v/>
      </c>
      <c r="C54" s="26" t="str">
        <f>IF(SUMIFS('BSE - SENSEX Index Options'!$L:$L,'BSE - SENSEX Index Options'!$D:$D,$A54,'BSE - SENSEX Index Options'!$H:$H,"Weekly*")+SUMIFS('BSE - Other Index Options'!$L:$L,'BSE - Other Index Options'!$D:$D,$A54,'BSE - Other Index Options'!$H:$H,"Weekly*")=0,"",SUMIFS('BSE - SENSEX Index Options'!$L:$L,'BSE - SENSEX Index Options'!$D:$D,$A54,'BSE - SENSEX Index Options'!$H:$H,"Weekly*")+SUMIFS('BSE - Other Index Options'!$L:$L,'BSE - Other Index Options'!$D:$D,$A54,'BSE - Other Index Options'!$H:$H,"Weekly*"))</f>
        <v/>
      </c>
      <c r="D54" s="27" t="str">
        <f t="shared" si="2"/>
        <v/>
      </c>
      <c r="E54" s="27" t="str">
        <f t="shared" si="3"/>
        <v/>
      </c>
      <c r="G54" s="27" t="str">
        <f t="shared" si="4"/>
        <v/>
      </c>
      <c r="H54" s="27" t="str">
        <f t="shared" si="5"/>
        <v/>
      </c>
      <c r="I54" s="27" t="str">
        <f t="shared" si="6"/>
        <v/>
      </c>
    </row>
    <row r="55" spans="1:9" hidden="1" outlineLevel="1">
      <c r="A55" s="24">
        <v>46419</v>
      </c>
      <c r="B55" s="26" t="str">
        <f>IF(SUMIFS('NSE - NIFTY Index Options'!$L:$L,'NSE - NIFTY Index Options'!$D:$D,$A55,'NSE - NIFTY Index Options'!$H:$H,"Weekly*")+SUMIFS('NSE - Other Index Options'!$L:$L,'NSE - Other Index Options'!$D:$D,$A55,'NSE - Other Index Options'!$H:$H,"Weekly*")=0,"",SUMIFS('NSE - NIFTY Index Options'!$L:$L,'NSE - NIFTY Index Options'!$D:$D,$A55,'NSE - NIFTY Index Options'!$H:$H,"Weekly*")+SUMIFS('NSE - Other Index Options'!$L:$L,'NSE - Other Index Options'!$D:$D,$A55,'NSE - Other Index Options'!$H:$H,"Weekly*"))</f>
        <v/>
      </c>
      <c r="C55" s="26" t="str">
        <f>IF(SUMIFS('BSE - SENSEX Index Options'!$L:$L,'BSE - SENSEX Index Options'!$D:$D,$A55,'BSE - SENSEX Index Options'!$H:$H,"Weekly*")+SUMIFS('BSE - Other Index Options'!$L:$L,'BSE - Other Index Options'!$D:$D,$A55,'BSE - Other Index Options'!$H:$H,"Weekly*")=0,"",SUMIFS('BSE - SENSEX Index Options'!$L:$L,'BSE - SENSEX Index Options'!$D:$D,$A55,'BSE - SENSEX Index Options'!$H:$H,"Weekly*")+SUMIFS('BSE - Other Index Options'!$L:$L,'BSE - Other Index Options'!$D:$D,$A55,'BSE - Other Index Options'!$H:$H,"Weekly*"))</f>
        <v/>
      </c>
      <c r="D55" s="27" t="str">
        <f t="shared" si="2"/>
        <v/>
      </c>
      <c r="E55" s="27" t="str">
        <f t="shared" si="3"/>
        <v/>
      </c>
      <c r="G55" s="27" t="str">
        <f t="shared" si="4"/>
        <v/>
      </c>
      <c r="H55" s="27" t="str">
        <f t="shared" si="5"/>
        <v/>
      </c>
      <c r="I55" s="27" t="str">
        <f t="shared" si="6"/>
        <v/>
      </c>
    </row>
    <row r="56" spans="1:9" hidden="1" outlineLevel="1">
      <c r="A56" s="24">
        <v>46447</v>
      </c>
      <c r="B56" s="26" t="str">
        <f>IF(SUMIFS('NSE - NIFTY Index Options'!$L:$L,'NSE - NIFTY Index Options'!$D:$D,$A56,'NSE - NIFTY Index Options'!$H:$H,"Weekly*")+SUMIFS('NSE - Other Index Options'!$L:$L,'NSE - Other Index Options'!$D:$D,$A56,'NSE - Other Index Options'!$H:$H,"Weekly*")=0,"",SUMIFS('NSE - NIFTY Index Options'!$L:$L,'NSE - NIFTY Index Options'!$D:$D,$A56,'NSE - NIFTY Index Options'!$H:$H,"Weekly*")+SUMIFS('NSE - Other Index Options'!$L:$L,'NSE - Other Index Options'!$D:$D,$A56,'NSE - Other Index Options'!$H:$H,"Weekly*"))</f>
        <v/>
      </c>
      <c r="C56" s="26" t="str">
        <f>IF(SUMIFS('BSE - SENSEX Index Options'!$L:$L,'BSE - SENSEX Index Options'!$D:$D,$A56,'BSE - SENSEX Index Options'!$H:$H,"Weekly*")+SUMIFS('BSE - Other Index Options'!$L:$L,'BSE - Other Index Options'!$D:$D,$A56,'BSE - Other Index Options'!$H:$H,"Weekly*")=0,"",SUMIFS('BSE - SENSEX Index Options'!$L:$L,'BSE - SENSEX Index Options'!$D:$D,$A56,'BSE - SENSEX Index Options'!$H:$H,"Weekly*")+SUMIFS('BSE - Other Index Options'!$L:$L,'BSE - Other Index Options'!$D:$D,$A56,'BSE - Other Index Options'!$H:$H,"Weekly*"))</f>
        <v/>
      </c>
      <c r="D56" s="27" t="str">
        <f t="shared" si="2"/>
        <v/>
      </c>
      <c r="E56" s="27" t="str">
        <f t="shared" si="3"/>
        <v/>
      </c>
      <c r="G56" s="27" t="str">
        <f t="shared" si="4"/>
        <v/>
      </c>
      <c r="H56" s="27" t="str">
        <f t="shared" si="5"/>
        <v/>
      </c>
      <c r="I56" s="27" t="str">
        <f t="shared" si="6"/>
        <v/>
      </c>
    </row>
    <row r="57" spans="1:9" hidden="1" outlineLevel="1">
      <c r="A57" s="24">
        <v>46478</v>
      </c>
      <c r="B57" s="26" t="str">
        <f>IF(SUMIFS('NSE - NIFTY Index Options'!$L:$L,'NSE - NIFTY Index Options'!$D:$D,$A57,'NSE - NIFTY Index Options'!$H:$H,"Weekly*")+SUMIFS('NSE - Other Index Options'!$L:$L,'NSE - Other Index Options'!$D:$D,$A57,'NSE - Other Index Options'!$H:$H,"Weekly*")=0,"",SUMIFS('NSE - NIFTY Index Options'!$L:$L,'NSE - NIFTY Index Options'!$D:$D,$A57,'NSE - NIFTY Index Options'!$H:$H,"Weekly*")+SUMIFS('NSE - Other Index Options'!$L:$L,'NSE - Other Index Options'!$D:$D,$A57,'NSE - Other Index Options'!$H:$H,"Weekly*"))</f>
        <v/>
      </c>
      <c r="C57" s="26" t="str">
        <f>IF(SUMIFS('BSE - SENSEX Index Options'!$L:$L,'BSE - SENSEX Index Options'!$D:$D,$A57,'BSE - SENSEX Index Options'!$H:$H,"Weekly*")+SUMIFS('BSE - Other Index Options'!$L:$L,'BSE - Other Index Options'!$D:$D,$A57,'BSE - Other Index Options'!$H:$H,"Weekly*")=0,"",SUMIFS('BSE - SENSEX Index Options'!$L:$L,'BSE - SENSEX Index Options'!$D:$D,$A57,'BSE - SENSEX Index Options'!$H:$H,"Weekly*")+SUMIFS('BSE - Other Index Options'!$L:$L,'BSE - Other Index Options'!$D:$D,$A57,'BSE - Other Index Options'!$H:$H,"Weekly*"))</f>
        <v/>
      </c>
      <c r="D57" s="27" t="str">
        <f t="shared" si="2"/>
        <v/>
      </c>
      <c r="E57" s="27" t="str">
        <f t="shared" si="3"/>
        <v/>
      </c>
      <c r="G57" s="27" t="str">
        <f t="shared" si="4"/>
        <v/>
      </c>
      <c r="H57" s="27" t="str">
        <f t="shared" si="5"/>
        <v/>
      </c>
      <c r="I57" s="27" t="str">
        <f t="shared" si="6"/>
        <v/>
      </c>
    </row>
    <row r="58" spans="1:9" hidden="1" outlineLevel="1">
      <c r="A58" s="24">
        <v>46508</v>
      </c>
      <c r="B58" s="26" t="str">
        <f>IF(SUMIFS('NSE - NIFTY Index Options'!$L:$L,'NSE - NIFTY Index Options'!$D:$D,$A58,'NSE - NIFTY Index Options'!$H:$H,"Weekly*")+SUMIFS('NSE - Other Index Options'!$L:$L,'NSE - Other Index Options'!$D:$D,$A58,'NSE - Other Index Options'!$H:$H,"Weekly*")=0,"",SUMIFS('NSE - NIFTY Index Options'!$L:$L,'NSE - NIFTY Index Options'!$D:$D,$A58,'NSE - NIFTY Index Options'!$H:$H,"Weekly*")+SUMIFS('NSE - Other Index Options'!$L:$L,'NSE - Other Index Options'!$D:$D,$A58,'NSE - Other Index Options'!$H:$H,"Weekly*"))</f>
        <v/>
      </c>
      <c r="C58" s="26" t="str">
        <f>IF(SUMIFS('BSE - SENSEX Index Options'!$L:$L,'BSE - SENSEX Index Options'!$D:$D,$A58,'BSE - SENSEX Index Options'!$H:$H,"Weekly*")+SUMIFS('BSE - Other Index Options'!$L:$L,'BSE - Other Index Options'!$D:$D,$A58,'BSE - Other Index Options'!$H:$H,"Weekly*")=0,"",SUMIFS('BSE - SENSEX Index Options'!$L:$L,'BSE - SENSEX Index Options'!$D:$D,$A58,'BSE - SENSEX Index Options'!$H:$H,"Weekly*")+SUMIFS('BSE - Other Index Options'!$L:$L,'BSE - Other Index Options'!$D:$D,$A58,'BSE - Other Index Options'!$H:$H,"Weekly*"))</f>
        <v/>
      </c>
      <c r="D58" s="27" t="str">
        <f t="shared" si="2"/>
        <v/>
      </c>
      <c r="E58" s="27" t="str">
        <f t="shared" si="3"/>
        <v/>
      </c>
      <c r="G58" s="27" t="str">
        <f t="shared" si="4"/>
        <v/>
      </c>
      <c r="H58" s="27" t="str">
        <f t="shared" si="5"/>
        <v/>
      </c>
      <c r="I58" s="27" t="str">
        <f t="shared" si="6"/>
        <v/>
      </c>
    </row>
    <row r="59" spans="1:9" hidden="1" outlineLevel="1">
      <c r="A59" s="24">
        <v>46539</v>
      </c>
      <c r="B59" s="26" t="str">
        <f>IF(SUMIFS('NSE - NIFTY Index Options'!$L:$L,'NSE - NIFTY Index Options'!$D:$D,$A59,'NSE - NIFTY Index Options'!$H:$H,"Weekly*")+SUMIFS('NSE - Other Index Options'!$L:$L,'NSE - Other Index Options'!$D:$D,$A59,'NSE - Other Index Options'!$H:$H,"Weekly*")=0,"",SUMIFS('NSE - NIFTY Index Options'!$L:$L,'NSE - NIFTY Index Options'!$D:$D,$A59,'NSE - NIFTY Index Options'!$H:$H,"Weekly*")+SUMIFS('NSE - Other Index Options'!$L:$L,'NSE - Other Index Options'!$D:$D,$A59,'NSE - Other Index Options'!$H:$H,"Weekly*"))</f>
        <v/>
      </c>
      <c r="C59" s="26" t="str">
        <f>IF(SUMIFS('BSE - SENSEX Index Options'!$L:$L,'BSE - SENSEX Index Options'!$D:$D,$A59,'BSE - SENSEX Index Options'!$H:$H,"Weekly*")+SUMIFS('BSE - Other Index Options'!$L:$L,'BSE - Other Index Options'!$D:$D,$A59,'BSE - Other Index Options'!$H:$H,"Weekly*")=0,"",SUMIFS('BSE - SENSEX Index Options'!$L:$L,'BSE - SENSEX Index Options'!$D:$D,$A59,'BSE - SENSEX Index Options'!$H:$H,"Weekly*")+SUMIFS('BSE - Other Index Options'!$L:$L,'BSE - Other Index Options'!$D:$D,$A59,'BSE - Other Index Options'!$H:$H,"Weekly*"))</f>
        <v/>
      </c>
      <c r="D59" s="27" t="str">
        <f t="shared" si="2"/>
        <v/>
      </c>
      <c r="E59" s="27" t="str">
        <f t="shared" si="3"/>
        <v/>
      </c>
      <c r="G59" s="27" t="str">
        <f t="shared" si="4"/>
        <v/>
      </c>
      <c r="H59" s="27" t="str">
        <f t="shared" si="5"/>
        <v/>
      </c>
      <c r="I59" s="27" t="str">
        <f t="shared" si="6"/>
        <v/>
      </c>
    </row>
    <row r="60" spans="1:9" hidden="1" outlineLevel="1">
      <c r="A60" s="24">
        <v>46569</v>
      </c>
      <c r="B60" s="26" t="str">
        <f>IF(SUMIFS('NSE - NIFTY Index Options'!$L:$L,'NSE - NIFTY Index Options'!$D:$D,$A60,'NSE - NIFTY Index Options'!$H:$H,"Weekly*")+SUMIFS('NSE - Other Index Options'!$L:$L,'NSE - Other Index Options'!$D:$D,$A60,'NSE - Other Index Options'!$H:$H,"Weekly*")=0,"",SUMIFS('NSE - NIFTY Index Options'!$L:$L,'NSE - NIFTY Index Options'!$D:$D,$A60,'NSE - NIFTY Index Options'!$H:$H,"Weekly*")+SUMIFS('NSE - Other Index Options'!$L:$L,'NSE - Other Index Options'!$D:$D,$A60,'NSE - Other Index Options'!$H:$H,"Weekly*"))</f>
        <v/>
      </c>
      <c r="C60" s="26" t="str">
        <f>IF(SUMIFS('BSE - SENSEX Index Options'!$L:$L,'BSE - SENSEX Index Options'!$D:$D,$A60,'BSE - SENSEX Index Options'!$H:$H,"Weekly*")+SUMIFS('BSE - Other Index Options'!$L:$L,'BSE - Other Index Options'!$D:$D,$A60,'BSE - Other Index Options'!$H:$H,"Weekly*")=0,"",SUMIFS('BSE - SENSEX Index Options'!$L:$L,'BSE - SENSEX Index Options'!$D:$D,$A60,'BSE - SENSEX Index Options'!$H:$H,"Weekly*")+SUMIFS('BSE - Other Index Options'!$L:$L,'BSE - Other Index Options'!$D:$D,$A60,'BSE - Other Index Options'!$H:$H,"Weekly*"))</f>
        <v/>
      </c>
      <c r="D60" s="27" t="str">
        <f t="shared" si="2"/>
        <v/>
      </c>
      <c r="E60" s="27" t="str">
        <f t="shared" si="3"/>
        <v/>
      </c>
      <c r="G60" s="27" t="str">
        <f t="shared" si="4"/>
        <v/>
      </c>
      <c r="H60" s="27" t="str">
        <f t="shared" si="5"/>
        <v/>
      </c>
      <c r="I60" s="27" t="str">
        <f t="shared" si="6"/>
        <v/>
      </c>
    </row>
    <row r="61" spans="1:9" hidden="1" outlineLevel="1">
      <c r="A61" s="24">
        <v>46600</v>
      </c>
      <c r="B61" s="26" t="str">
        <f>IF(SUMIFS('NSE - NIFTY Index Options'!$L:$L,'NSE - NIFTY Index Options'!$D:$D,$A61,'NSE - NIFTY Index Options'!$H:$H,"Weekly*")+SUMIFS('NSE - Other Index Options'!$L:$L,'NSE - Other Index Options'!$D:$D,$A61,'NSE - Other Index Options'!$H:$H,"Weekly*")=0,"",SUMIFS('NSE - NIFTY Index Options'!$L:$L,'NSE - NIFTY Index Options'!$D:$D,$A61,'NSE - NIFTY Index Options'!$H:$H,"Weekly*")+SUMIFS('NSE - Other Index Options'!$L:$L,'NSE - Other Index Options'!$D:$D,$A61,'NSE - Other Index Options'!$H:$H,"Weekly*"))</f>
        <v/>
      </c>
      <c r="C61" s="26" t="str">
        <f>IF(SUMIFS('BSE - SENSEX Index Options'!$L:$L,'BSE - SENSEX Index Options'!$D:$D,$A61,'BSE - SENSEX Index Options'!$H:$H,"Weekly*")+SUMIFS('BSE - Other Index Options'!$L:$L,'BSE - Other Index Options'!$D:$D,$A61,'BSE - Other Index Options'!$H:$H,"Weekly*")=0,"",SUMIFS('BSE - SENSEX Index Options'!$L:$L,'BSE - SENSEX Index Options'!$D:$D,$A61,'BSE - SENSEX Index Options'!$H:$H,"Weekly*")+SUMIFS('BSE - Other Index Options'!$L:$L,'BSE - Other Index Options'!$D:$D,$A61,'BSE - Other Index Options'!$H:$H,"Weekly*"))</f>
        <v/>
      </c>
      <c r="D61" s="27" t="str">
        <f t="shared" si="2"/>
        <v/>
      </c>
      <c r="E61" s="27" t="str">
        <f t="shared" si="3"/>
        <v/>
      </c>
      <c r="G61" s="27" t="str">
        <f t="shared" si="4"/>
        <v/>
      </c>
      <c r="H61" s="27" t="str">
        <f t="shared" si="5"/>
        <v/>
      </c>
      <c r="I61" s="27" t="str">
        <f t="shared" si="6"/>
        <v/>
      </c>
    </row>
    <row r="62" spans="1:9" hidden="1" outlineLevel="1">
      <c r="A62" s="24">
        <v>46631</v>
      </c>
      <c r="B62" s="26" t="str">
        <f>IF(SUMIFS('NSE - NIFTY Index Options'!$L:$L,'NSE - NIFTY Index Options'!$D:$D,$A62,'NSE - NIFTY Index Options'!$H:$H,"Weekly*")+SUMIFS('NSE - Other Index Options'!$L:$L,'NSE - Other Index Options'!$D:$D,$A62,'NSE - Other Index Options'!$H:$H,"Weekly*")=0,"",SUMIFS('NSE - NIFTY Index Options'!$L:$L,'NSE - NIFTY Index Options'!$D:$D,$A62,'NSE - NIFTY Index Options'!$H:$H,"Weekly*")+SUMIFS('NSE - Other Index Options'!$L:$L,'NSE - Other Index Options'!$D:$D,$A62,'NSE - Other Index Options'!$H:$H,"Weekly*"))</f>
        <v/>
      </c>
      <c r="C62" s="26" t="str">
        <f>IF(SUMIFS('BSE - SENSEX Index Options'!$L:$L,'BSE - SENSEX Index Options'!$D:$D,$A62,'BSE - SENSEX Index Options'!$H:$H,"Weekly*")+SUMIFS('BSE - Other Index Options'!$L:$L,'BSE - Other Index Options'!$D:$D,$A62,'BSE - Other Index Options'!$H:$H,"Weekly*")=0,"",SUMIFS('BSE - SENSEX Index Options'!$L:$L,'BSE - SENSEX Index Options'!$D:$D,$A62,'BSE - SENSEX Index Options'!$H:$H,"Weekly*")+SUMIFS('BSE - Other Index Options'!$L:$L,'BSE - Other Index Options'!$D:$D,$A62,'BSE - Other Index Options'!$H:$H,"Weekly*"))</f>
        <v/>
      </c>
      <c r="D62" s="27" t="str">
        <f t="shared" si="2"/>
        <v/>
      </c>
      <c r="E62" s="27" t="str">
        <f t="shared" si="3"/>
        <v/>
      </c>
      <c r="G62" s="27" t="str">
        <f t="shared" si="4"/>
        <v/>
      </c>
      <c r="H62" s="27" t="str">
        <f t="shared" si="5"/>
        <v/>
      </c>
      <c r="I62" s="27" t="str">
        <f t="shared" si="6"/>
        <v/>
      </c>
    </row>
    <row r="63" spans="1:9" hidden="1" outlineLevel="1">
      <c r="A63" s="24">
        <v>46661</v>
      </c>
      <c r="B63" s="26" t="str">
        <f>IF(SUMIFS('NSE - NIFTY Index Options'!$L:$L,'NSE - NIFTY Index Options'!$D:$D,$A63,'NSE - NIFTY Index Options'!$H:$H,"Weekly*")+SUMIFS('NSE - Other Index Options'!$L:$L,'NSE - Other Index Options'!$D:$D,$A63,'NSE - Other Index Options'!$H:$H,"Weekly*")=0,"",SUMIFS('NSE - NIFTY Index Options'!$L:$L,'NSE - NIFTY Index Options'!$D:$D,$A63,'NSE - NIFTY Index Options'!$H:$H,"Weekly*")+SUMIFS('NSE - Other Index Options'!$L:$L,'NSE - Other Index Options'!$D:$D,$A63,'NSE - Other Index Options'!$H:$H,"Weekly*"))</f>
        <v/>
      </c>
      <c r="C63" s="26" t="str">
        <f>IF(SUMIFS('BSE - SENSEX Index Options'!$L:$L,'BSE - SENSEX Index Options'!$D:$D,$A63,'BSE - SENSEX Index Options'!$H:$H,"Weekly*")+SUMIFS('BSE - Other Index Options'!$L:$L,'BSE - Other Index Options'!$D:$D,$A63,'BSE - Other Index Options'!$H:$H,"Weekly*")=0,"",SUMIFS('BSE - SENSEX Index Options'!$L:$L,'BSE - SENSEX Index Options'!$D:$D,$A63,'BSE - SENSEX Index Options'!$H:$H,"Weekly*")+SUMIFS('BSE - Other Index Options'!$L:$L,'BSE - Other Index Options'!$D:$D,$A63,'BSE - Other Index Options'!$H:$H,"Weekly*"))</f>
        <v/>
      </c>
      <c r="D63" s="27" t="str">
        <f t="shared" si="2"/>
        <v/>
      </c>
      <c r="E63" s="27" t="str">
        <f t="shared" si="3"/>
        <v/>
      </c>
      <c r="G63" s="27" t="str">
        <f t="shared" si="4"/>
        <v/>
      </c>
      <c r="H63" s="27" t="str">
        <f t="shared" si="5"/>
        <v/>
      </c>
      <c r="I63" s="27" t="str">
        <f t="shared" si="6"/>
        <v/>
      </c>
    </row>
    <row r="64" spans="1:9" hidden="1" outlineLevel="1">
      <c r="A64" s="24">
        <v>46692</v>
      </c>
      <c r="B64" s="26" t="str">
        <f>IF(SUMIFS('NSE - NIFTY Index Options'!$L:$L,'NSE - NIFTY Index Options'!$D:$D,$A64,'NSE - NIFTY Index Options'!$H:$H,"Weekly*")+SUMIFS('NSE - Other Index Options'!$L:$L,'NSE - Other Index Options'!$D:$D,$A64,'NSE - Other Index Options'!$H:$H,"Weekly*")=0,"",SUMIFS('NSE - NIFTY Index Options'!$L:$L,'NSE - NIFTY Index Options'!$D:$D,$A64,'NSE - NIFTY Index Options'!$H:$H,"Weekly*")+SUMIFS('NSE - Other Index Options'!$L:$L,'NSE - Other Index Options'!$D:$D,$A64,'NSE - Other Index Options'!$H:$H,"Weekly*"))</f>
        <v/>
      </c>
      <c r="C64" s="26" t="str">
        <f>IF(SUMIFS('BSE - SENSEX Index Options'!$L:$L,'BSE - SENSEX Index Options'!$D:$D,$A64,'BSE - SENSEX Index Options'!$H:$H,"Weekly*")+SUMIFS('BSE - Other Index Options'!$L:$L,'BSE - Other Index Options'!$D:$D,$A64,'BSE - Other Index Options'!$H:$H,"Weekly*")=0,"",SUMIFS('BSE - SENSEX Index Options'!$L:$L,'BSE - SENSEX Index Options'!$D:$D,$A64,'BSE - SENSEX Index Options'!$H:$H,"Weekly*")+SUMIFS('BSE - Other Index Options'!$L:$L,'BSE - Other Index Options'!$D:$D,$A64,'BSE - Other Index Options'!$H:$H,"Weekly*"))</f>
        <v/>
      </c>
      <c r="D64" s="27" t="str">
        <f t="shared" si="2"/>
        <v/>
      </c>
      <c r="E64" s="27" t="str">
        <f t="shared" si="3"/>
        <v/>
      </c>
      <c r="G64" s="27" t="str">
        <f t="shared" si="4"/>
        <v/>
      </c>
      <c r="H64" s="27" t="str">
        <f t="shared" si="5"/>
        <v/>
      </c>
      <c r="I64" s="27" t="str">
        <f t="shared" si="6"/>
        <v/>
      </c>
    </row>
    <row r="65" spans="1:9" hidden="1" outlineLevel="1">
      <c r="A65" s="24">
        <v>46722</v>
      </c>
      <c r="B65" s="26" t="str">
        <f>IF(SUMIFS('NSE - NIFTY Index Options'!$L:$L,'NSE - NIFTY Index Options'!$D:$D,$A65,'NSE - NIFTY Index Options'!$H:$H,"Weekly*")+SUMIFS('NSE - Other Index Options'!$L:$L,'NSE - Other Index Options'!$D:$D,$A65,'NSE - Other Index Options'!$H:$H,"Weekly*")=0,"",SUMIFS('NSE - NIFTY Index Options'!$L:$L,'NSE - NIFTY Index Options'!$D:$D,$A65,'NSE - NIFTY Index Options'!$H:$H,"Weekly*")+SUMIFS('NSE - Other Index Options'!$L:$L,'NSE - Other Index Options'!$D:$D,$A65,'NSE - Other Index Options'!$H:$H,"Weekly*"))</f>
        <v/>
      </c>
      <c r="C65" s="26" t="str">
        <f>IF(SUMIFS('BSE - SENSEX Index Options'!$L:$L,'BSE - SENSEX Index Options'!$D:$D,$A65,'BSE - SENSEX Index Options'!$H:$H,"Weekly*")+SUMIFS('BSE - Other Index Options'!$L:$L,'BSE - Other Index Options'!$D:$D,$A65,'BSE - Other Index Options'!$H:$H,"Weekly*")=0,"",SUMIFS('BSE - SENSEX Index Options'!$L:$L,'BSE - SENSEX Index Options'!$D:$D,$A65,'BSE - SENSEX Index Options'!$H:$H,"Weekly*")+SUMIFS('BSE - Other Index Options'!$L:$L,'BSE - Other Index Options'!$D:$D,$A65,'BSE - Other Index Options'!$H:$H,"Weekly*"))</f>
        <v/>
      </c>
      <c r="D65" s="27" t="str">
        <f t="shared" si="2"/>
        <v/>
      </c>
      <c r="E65" s="27" t="str">
        <f t="shared" si="3"/>
        <v/>
      </c>
      <c r="G65" s="27" t="str">
        <f t="shared" si="4"/>
        <v/>
      </c>
      <c r="H65" s="27" t="str">
        <f t="shared" si="5"/>
        <v/>
      </c>
      <c r="I65" s="27" t="str">
        <f t="shared" si="6"/>
        <v/>
      </c>
    </row>
    <row r="66" spans="1:9" collapsed="1">
      <c r="A66" s="36" t="s">
        <v>15</v>
      </c>
      <c r="B66" s="37">
        <f>IF(SUM(B38:B65)=0,"",SUM(B38:B65))</f>
        <v>80949.287299999996</v>
      </c>
      <c r="C66" s="37">
        <f>IF(SUM(C38:C65)=0,"",SUM(C38:C65))</f>
        <v>43803.317999999999</v>
      </c>
      <c r="D66" s="38">
        <f t="shared" si="2"/>
        <v>0.64887853127665307</v>
      </c>
      <c r="E66" s="38">
        <f t="shared" si="3"/>
        <v>0.35112146872334699</v>
      </c>
      <c r="G66" s="27">
        <f t="shared" si="4"/>
        <v>0.68397795584278021</v>
      </c>
      <c r="H66" s="27">
        <f t="shared" si="5"/>
        <v>0.80574553558306794</v>
      </c>
      <c r="I66" s="27">
        <f t="shared" si="6"/>
        <v>0.72230560063452531</v>
      </c>
    </row>
    <row r="69" spans="1:9">
      <c r="A69" s="36" t="s">
        <v>290</v>
      </c>
      <c r="G69" s="41" t="s">
        <v>286</v>
      </c>
    </row>
    <row r="70" spans="1:9">
      <c r="A70" s="36" t="s">
        <v>190</v>
      </c>
      <c r="B70" s="36" t="s">
        <v>257</v>
      </c>
      <c r="C70" s="36" t="s">
        <v>258</v>
      </c>
      <c r="D70" s="36" t="s">
        <v>259</v>
      </c>
      <c r="E70" s="36" t="s">
        <v>260</v>
      </c>
      <c r="G70" s="39" t="s">
        <v>287</v>
      </c>
      <c r="H70" s="39" t="s">
        <v>288</v>
      </c>
      <c r="I70" s="40" t="s">
        <v>289</v>
      </c>
    </row>
    <row r="71" spans="1:9">
      <c r="A71" s="24">
        <v>45901</v>
      </c>
      <c r="B71" s="26">
        <f>IF(SUMIFS('NSE - NIFTY Index Options'!$L:$L,'NSE - NIFTY Index Options'!$D:$D,$A71,'NSE - NIFTY Index Options'!$H:$H,"MDAW*")+SUMIFS('NSE - Other Index Options'!$L:$L,'NSE - Other Index Options'!$D:$D,$A71,'NSE - Other Index Options'!$H:$H,"MDAW*")=0,"",SUMIFS('NSE - NIFTY Index Options'!$L:$L,'NSE - NIFTY Index Options'!$D:$D,$A71,'NSE - NIFTY Index Options'!$H:$H,"MDAW*")+SUMIFS('NSE - Other Index Options'!$L:$L,'NSE - Other Index Options'!$D:$D,$A71,'NSE - Other Index Options'!$H:$H,"MDAW*"))</f>
        <v>1781.0488999999998</v>
      </c>
      <c r="C71" s="26">
        <f>IF(SUMIFS('BSE - SENSEX Index Options'!$L:$L,'BSE - SENSEX Index Options'!$D:$D,$A71,'BSE - SENSEX Index Options'!$H:$H,"MDAW*")+SUMIFS('BSE - Other Index Options'!$L:$L,'BSE - Other Index Options'!$D:$D,$A71,'BSE - Other Index Options'!$H:$H,"MDAW*")=0,"",SUMIFS('BSE - SENSEX Index Options'!$L:$L,'BSE - SENSEX Index Options'!$D:$D,$A71,'BSE - SENSEX Index Options'!$H:$H,"MDAW*")+SUMIFS('BSE - Other Index Options'!$L:$L,'BSE - Other Index Options'!$D:$D,$A71,'BSE - Other Index Options'!$H:$H,"MDAW*"))</f>
        <v>822.64300000000003</v>
      </c>
      <c r="D71" s="27">
        <f t="shared" ref="D71:D99" si="7">IF(SUM(B71:C71)=0,"",SUM(B71)/SUM(B71:C71))</f>
        <v>0.68404748657089565</v>
      </c>
      <c r="E71" s="27">
        <f t="shared" ref="E71:E99" si="8">IF(SUM(B71:C71)=0,"",SUM(C71)/SUM(B71:C71))</f>
        <v>0.3159525134291043</v>
      </c>
      <c r="G71" s="27">
        <f t="shared" ref="G71:G99" si="9">IF(SUM(B5)=0,"",SUM(B71)/SUM(B5))</f>
        <v>0.19084196724871008</v>
      </c>
      <c r="H71" s="27">
        <f t="shared" ref="H71:H99" si="10">IF(SUM(C5)=0,"",SUM(C71)/SUM(C5))</f>
        <v>0.23760377364158175</v>
      </c>
      <c r="I71" s="27">
        <f t="shared" ref="I71:I99" si="11">IF(SUM(B5:C5)=0,"",SUM(B71:C71)/SUM(B5:C5))</f>
        <v>0.20349558626102507</v>
      </c>
    </row>
    <row r="72" spans="1:9">
      <c r="A72" s="24">
        <v>45931</v>
      </c>
      <c r="B72" s="26">
        <f>IF(SUMIFS('NSE - NIFTY Index Options'!$L:$L,'NSE - NIFTY Index Options'!$D:$D,$A72,'NSE - NIFTY Index Options'!$H:$H,"MDAW*")+SUMIFS('NSE - Other Index Options'!$L:$L,'NSE - Other Index Options'!$D:$D,$A72,'NSE - Other Index Options'!$H:$H,"MDAW*")=0,"",SUMIFS('NSE - NIFTY Index Options'!$L:$L,'NSE - NIFTY Index Options'!$D:$D,$A72,'NSE - NIFTY Index Options'!$H:$H,"MDAW*")+SUMIFS('NSE - Other Index Options'!$L:$L,'NSE - Other Index Options'!$D:$D,$A72,'NSE - Other Index Options'!$H:$H,"MDAW*"))</f>
        <v>1893.1057000000001</v>
      </c>
      <c r="C72" s="26">
        <f>IF(SUMIFS('BSE - SENSEX Index Options'!$L:$L,'BSE - SENSEX Index Options'!$D:$D,$A72,'BSE - SENSEX Index Options'!$H:$H,"MDAW*")+SUMIFS('BSE - Other Index Options'!$L:$L,'BSE - Other Index Options'!$D:$D,$A72,'BSE - Other Index Options'!$H:$H,"MDAW*")=0,"",SUMIFS('BSE - SENSEX Index Options'!$L:$L,'BSE - SENSEX Index Options'!$D:$D,$A72,'BSE - SENSEX Index Options'!$H:$H,"MDAW*")+SUMIFS('BSE - Other Index Options'!$L:$L,'BSE - Other Index Options'!$D:$D,$A72,'BSE - Other Index Options'!$H:$H,"MDAW*"))</f>
        <v>991.77109999999993</v>
      </c>
      <c r="D72" s="27">
        <f t="shared" si="7"/>
        <v>0.65621717364152266</v>
      </c>
      <c r="E72" s="27">
        <f t="shared" si="8"/>
        <v>0.3437828263584774</v>
      </c>
      <c r="G72" s="27">
        <f t="shared" si="9"/>
        <v>0.18171505514153663</v>
      </c>
      <c r="H72" s="27">
        <f t="shared" si="10"/>
        <v>0.23041541965032897</v>
      </c>
      <c r="I72" s="27">
        <f t="shared" si="11"/>
        <v>0.1959533344612395</v>
      </c>
    </row>
    <row r="73" spans="1:9">
      <c r="A73" s="24">
        <v>45962</v>
      </c>
      <c r="B73" s="26">
        <f>IF(SUMIFS('NSE - NIFTY Index Options'!$L:$L,'NSE - NIFTY Index Options'!$D:$D,$A73,'NSE - NIFTY Index Options'!$H:$H,"MDAW*")+SUMIFS('NSE - Other Index Options'!$L:$L,'NSE - Other Index Options'!$D:$D,$A73,'NSE - Other Index Options'!$H:$H,"MDAW*")=0,"",SUMIFS('NSE - NIFTY Index Options'!$L:$L,'NSE - NIFTY Index Options'!$D:$D,$A73,'NSE - NIFTY Index Options'!$H:$H,"MDAW*")+SUMIFS('NSE - Other Index Options'!$L:$L,'NSE - Other Index Options'!$D:$D,$A73,'NSE - Other Index Options'!$H:$H,"MDAW*"))</f>
        <v>1808.2392</v>
      </c>
      <c r="C73" s="26">
        <f>IF(SUMIFS('BSE - SENSEX Index Options'!$L:$L,'BSE - SENSEX Index Options'!$D:$D,$A73,'BSE - SENSEX Index Options'!$H:$H,"MDAW*")+SUMIFS('BSE - Other Index Options'!$L:$L,'BSE - Other Index Options'!$D:$D,$A73,'BSE - Other Index Options'!$H:$H,"MDAW*")=0,"",SUMIFS('BSE - SENSEX Index Options'!$L:$L,'BSE - SENSEX Index Options'!$D:$D,$A73,'BSE - SENSEX Index Options'!$H:$H,"MDAW*")+SUMIFS('BSE - Other Index Options'!$L:$L,'BSE - Other Index Options'!$D:$D,$A73,'BSE - Other Index Options'!$H:$H,"MDAW*"))</f>
        <v>966.26620000000003</v>
      </c>
      <c r="D73" s="27">
        <f t="shared" si="7"/>
        <v>0.65173389102072032</v>
      </c>
      <c r="E73" s="27">
        <f t="shared" si="8"/>
        <v>0.34826610897927968</v>
      </c>
      <c r="G73" s="27">
        <f t="shared" si="9"/>
        <v>0.1979945346940781</v>
      </c>
      <c r="H73" s="27">
        <f t="shared" si="10"/>
        <v>0.26609219438071718</v>
      </c>
      <c r="I73" s="27">
        <f t="shared" si="11"/>
        <v>0.21736797872632468</v>
      </c>
    </row>
    <row r="74" spans="1:9">
      <c r="A74" s="24">
        <v>45992</v>
      </c>
      <c r="B74" s="26">
        <f>IF(SUMIFS('NSE - NIFTY Index Options'!$L:$L,'NSE - NIFTY Index Options'!$D:$D,$A74,'NSE - NIFTY Index Options'!$H:$H,"MDAW*")+SUMIFS('NSE - Other Index Options'!$L:$L,'NSE - Other Index Options'!$D:$D,$A74,'NSE - Other Index Options'!$H:$H,"MDAW*")=0,"",SUMIFS('NSE - NIFTY Index Options'!$L:$L,'NSE - NIFTY Index Options'!$D:$D,$A74,'NSE - NIFTY Index Options'!$H:$H,"MDAW*")+SUMIFS('NSE - Other Index Options'!$L:$L,'NSE - Other Index Options'!$D:$D,$A74,'NSE - Other Index Options'!$H:$H,"MDAW*"))</f>
        <v>1031.9899</v>
      </c>
      <c r="C74" s="26" t="str">
        <f>IF(SUMIFS('BSE - SENSEX Index Options'!$L:$L,'BSE - SENSEX Index Options'!$D:$D,$A74,'BSE - SENSEX Index Options'!$H:$H,"MDAW*")+SUMIFS('BSE - Other Index Options'!$L:$L,'BSE - Other Index Options'!$D:$D,$A74,'BSE - Other Index Options'!$H:$H,"MDAW*")=0,"",SUMIFS('BSE - SENSEX Index Options'!$L:$L,'BSE - SENSEX Index Options'!$D:$D,$A74,'BSE - SENSEX Index Options'!$H:$H,"MDAW*")+SUMIFS('BSE - Other Index Options'!$L:$L,'BSE - Other Index Options'!$D:$D,$A74,'BSE - Other Index Options'!$H:$H,"MDAW*"))</f>
        <v/>
      </c>
      <c r="D74" s="27">
        <f t="shared" si="7"/>
        <v>1</v>
      </c>
      <c r="E74" s="27">
        <f t="shared" si="8"/>
        <v>0</v>
      </c>
      <c r="G74" s="27">
        <f t="shared" si="9"/>
        <v>0.108983512238419</v>
      </c>
      <c r="H74" s="27">
        <f t="shared" si="10"/>
        <v>0</v>
      </c>
      <c r="I74" s="27">
        <f t="shared" si="11"/>
        <v>7.5891350614154154E-2</v>
      </c>
    </row>
    <row r="75" spans="1:9">
      <c r="A75" s="24">
        <v>46023</v>
      </c>
      <c r="B75" s="26">
        <f>IF(SUMIFS('NSE - NIFTY Index Options'!$L:$L,'NSE - NIFTY Index Options'!$D:$D,$A75,'NSE - NIFTY Index Options'!$H:$H,"MDAW*")+SUMIFS('NSE - Other Index Options'!$L:$L,'NSE - Other Index Options'!$D:$D,$A75,'NSE - Other Index Options'!$H:$H,"MDAW*")=0,"",SUMIFS('NSE - NIFTY Index Options'!$L:$L,'NSE - NIFTY Index Options'!$D:$D,$A75,'NSE - NIFTY Index Options'!$H:$H,"MDAW*")+SUMIFS('NSE - Other Index Options'!$L:$L,'NSE - Other Index Options'!$D:$D,$A75,'NSE - Other Index Options'!$H:$H,"MDAW*"))</f>
        <v>2421.3779999999997</v>
      </c>
      <c r="C75" s="26">
        <f>IF(SUMIFS('BSE - SENSEX Index Options'!$L:$L,'BSE - SENSEX Index Options'!$D:$D,$A75,'BSE - SENSEX Index Options'!$H:$H,"MDAW*")+SUMIFS('BSE - Other Index Options'!$L:$L,'BSE - Other Index Options'!$D:$D,$A75,'BSE - Other Index Options'!$H:$H,"MDAW*")=0,"",SUMIFS('BSE - SENSEX Index Options'!$L:$L,'BSE - SENSEX Index Options'!$D:$D,$A75,'BSE - SENSEX Index Options'!$H:$H,"MDAW*")+SUMIFS('BSE - Other Index Options'!$L:$L,'BSE - Other Index Options'!$D:$D,$A75,'BSE - Other Index Options'!$H:$H,"MDAW*"))</f>
        <v>1421.9203</v>
      </c>
      <c r="D75" s="27">
        <f t="shared" si="7"/>
        <v>0.63002603779155009</v>
      </c>
      <c r="E75" s="27">
        <f t="shared" si="8"/>
        <v>0.36997396220845002</v>
      </c>
      <c r="G75" s="27">
        <f t="shared" si="9"/>
        <v>0.20997872105528601</v>
      </c>
      <c r="H75" s="27">
        <f t="shared" si="10"/>
        <v>0.24712809586132134</v>
      </c>
      <c r="I75" s="27">
        <f t="shared" si="11"/>
        <v>0.22234466460475885</v>
      </c>
    </row>
    <row r="76" spans="1:9">
      <c r="A76" s="24">
        <v>46054</v>
      </c>
      <c r="B76" s="26">
        <f>IF(SUMIFS('NSE - NIFTY Index Options'!$L:$L,'NSE - NIFTY Index Options'!$D:$D,$A76,'NSE - NIFTY Index Options'!$H:$H,"MDAW*")+SUMIFS('NSE - Other Index Options'!$L:$L,'NSE - Other Index Options'!$D:$D,$A76,'NSE - Other Index Options'!$H:$H,"MDAW*")=0,"",SUMIFS('NSE - NIFTY Index Options'!$L:$L,'NSE - NIFTY Index Options'!$D:$D,$A76,'NSE - NIFTY Index Options'!$H:$H,"MDAW*")+SUMIFS('NSE - Other Index Options'!$L:$L,'NSE - Other Index Options'!$D:$D,$A76,'NSE - Other Index Options'!$H:$H,"MDAW*"))</f>
        <v>2516.2918</v>
      </c>
      <c r="C76" s="26">
        <f>IF(SUMIFS('BSE - SENSEX Index Options'!$L:$L,'BSE - SENSEX Index Options'!$D:$D,$A76,'BSE - SENSEX Index Options'!$H:$H,"MDAW*")+SUMIFS('BSE - Other Index Options'!$L:$L,'BSE - Other Index Options'!$D:$D,$A76,'BSE - Other Index Options'!$H:$H,"MDAW*")=0,"",SUMIFS('BSE - SENSEX Index Options'!$L:$L,'BSE - SENSEX Index Options'!$D:$D,$A76,'BSE - SENSEX Index Options'!$H:$H,"MDAW*")+SUMIFS('BSE - Other Index Options'!$L:$L,'BSE - Other Index Options'!$D:$D,$A76,'BSE - Other Index Options'!$H:$H,"MDAW*"))</f>
        <v>1420.4049</v>
      </c>
      <c r="D76" s="27">
        <f t="shared" si="7"/>
        <v>0.63918863751936994</v>
      </c>
      <c r="E76" s="27">
        <f t="shared" si="8"/>
        <v>0.36081136248063</v>
      </c>
      <c r="G76" s="27">
        <f t="shared" si="9"/>
        <v>0.1959775704290993</v>
      </c>
      <c r="H76" s="27">
        <f t="shared" si="10"/>
        <v>0.26696149232838878</v>
      </c>
      <c r="I76" s="27">
        <f t="shared" si="11"/>
        <v>0.21677452897644958</v>
      </c>
    </row>
    <row r="77" spans="1:9">
      <c r="A77" s="24">
        <v>46082</v>
      </c>
      <c r="B77" s="26">
        <f>IF(SUMIFS('NSE - NIFTY Index Options'!$L:$L,'NSE - NIFTY Index Options'!$D:$D,$A77,'NSE - NIFTY Index Options'!$H:$H,"MDAW*")+SUMIFS('NSE - Other Index Options'!$L:$L,'NSE - Other Index Options'!$D:$D,$A77,'NSE - Other Index Options'!$H:$H,"MDAW*")=0,"",SUMIFS('NSE - NIFTY Index Options'!$L:$L,'NSE - NIFTY Index Options'!$D:$D,$A77,'NSE - NIFTY Index Options'!$H:$H,"MDAW*")+SUMIFS('NSE - Other Index Options'!$L:$L,'NSE - Other Index Options'!$D:$D,$A77,'NSE - Other Index Options'!$H:$H,"MDAW*"))</f>
        <v>1949.9983</v>
      </c>
      <c r="C77" s="26">
        <f>IF(SUMIFS('BSE - SENSEX Index Options'!$L:$L,'BSE - SENSEX Index Options'!$D:$D,$A77,'BSE - SENSEX Index Options'!$H:$H,"MDAW*")+SUMIFS('BSE - Other Index Options'!$L:$L,'BSE - Other Index Options'!$D:$D,$A77,'BSE - Other Index Options'!$H:$H,"MDAW*")=0,"",SUMIFS('BSE - SENSEX Index Options'!$L:$L,'BSE - SENSEX Index Options'!$D:$D,$A77,'BSE - SENSEX Index Options'!$H:$H,"MDAW*")+SUMIFS('BSE - Other Index Options'!$L:$L,'BSE - Other Index Options'!$D:$D,$A77,'BSE - Other Index Options'!$H:$H,"MDAW*"))</f>
        <v>1225.5789</v>
      </c>
      <c r="D77" s="27">
        <f t="shared" si="7"/>
        <v>0.61406105951384216</v>
      </c>
      <c r="E77" s="27">
        <f t="shared" si="8"/>
        <v>0.38593894048615796</v>
      </c>
      <c r="G77" s="27">
        <f t="shared" si="9"/>
        <v>0.12002442172891033</v>
      </c>
      <c r="H77" s="27">
        <f t="shared" si="10"/>
        <v>0.19521680955256121</v>
      </c>
      <c r="I77" s="27">
        <f t="shared" si="11"/>
        <v>0.14098187736786522</v>
      </c>
    </row>
    <row r="78" spans="1:9">
      <c r="A78" s="24">
        <v>46113</v>
      </c>
      <c r="B78" s="26">
        <f>IF(SUMIFS('NSE - NIFTY Index Options'!$L:$L,'NSE - NIFTY Index Options'!$D:$D,$A78,'NSE - NIFTY Index Options'!$H:$H,"MDAW*")+SUMIFS('NSE - Other Index Options'!$L:$L,'NSE - Other Index Options'!$D:$D,$A78,'NSE - Other Index Options'!$H:$H,"MDAW*")=0,"",SUMIFS('NSE - NIFTY Index Options'!$L:$L,'NSE - NIFTY Index Options'!$D:$D,$A78,'NSE - NIFTY Index Options'!$H:$H,"MDAW*")+SUMIFS('NSE - Other Index Options'!$L:$L,'NSE - Other Index Options'!$D:$D,$A78,'NSE - Other Index Options'!$H:$H,"MDAW*"))</f>
        <v>1979.4133999999999</v>
      </c>
      <c r="C78" s="26">
        <f>IF(SUMIFS('BSE - SENSEX Index Options'!$L:$L,'BSE - SENSEX Index Options'!$D:$D,$A78,'BSE - SENSEX Index Options'!$H:$H,"MDAW*")+SUMIFS('BSE - Other Index Options'!$L:$L,'BSE - Other Index Options'!$D:$D,$A78,'BSE - Other Index Options'!$H:$H,"MDAW*")=0,"",SUMIFS('BSE - SENSEX Index Options'!$L:$L,'BSE - SENSEX Index Options'!$D:$D,$A78,'BSE - SENSEX Index Options'!$H:$H,"MDAW*")+SUMIFS('BSE - Other Index Options'!$L:$L,'BSE - Other Index Options'!$D:$D,$A78,'BSE - Other Index Options'!$H:$H,"MDAW*"))</f>
        <v>1332.4295</v>
      </c>
      <c r="D78" s="27">
        <f t="shared" si="7"/>
        <v>0.59767732340202495</v>
      </c>
      <c r="E78" s="27">
        <f t="shared" si="8"/>
        <v>0.40232267659797516</v>
      </c>
      <c r="G78" s="27">
        <f t="shared" si="9"/>
        <v>0.17604308535074678</v>
      </c>
      <c r="H78" s="27">
        <f t="shared" si="10"/>
        <v>0.20100019367940192</v>
      </c>
      <c r="I78" s="27">
        <f t="shared" si="11"/>
        <v>0.18529958405319832</v>
      </c>
    </row>
    <row r="79" spans="1:9">
      <c r="A79" s="24">
        <v>46143</v>
      </c>
      <c r="B79" s="26">
        <f>IF(SUMIFS('NSE - NIFTY Index Options'!$L:$L,'NSE - NIFTY Index Options'!$D:$D,$A79,'NSE - NIFTY Index Options'!$H:$H,"MDAW*")+SUMIFS('NSE - Other Index Options'!$L:$L,'NSE - Other Index Options'!$D:$D,$A79,'NSE - Other Index Options'!$H:$H,"MDAW*")=0,"",SUMIFS('NSE - NIFTY Index Options'!$L:$L,'NSE - NIFTY Index Options'!$D:$D,$A79,'NSE - NIFTY Index Options'!$H:$H,"MDAW*")+SUMIFS('NSE - Other Index Options'!$L:$L,'NSE - Other Index Options'!$D:$D,$A79,'NSE - Other Index Options'!$H:$H,"MDAW*"))</f>
        <v>1905.7910999999999</v>
      </c>
      <c r="C79" s="26">
        <f>IF(SUMIFS('BSE - SENSEX Index Options'!$L:$L,'BSE - SENSEX Index Options'!$D:$D,$A79,'BSE - SENSEX Index Options'!$H:$H,"MDAW*")+SUMIFS('BSE - Other Index Options'!$L:$L,'BSE - Other Index Options'!$D:$D,$A79,'BSE - Other Index Options'!$H:$H,"MDAW*")=0,"",SUMIFS('BSE - SENSEX Index Options'!$L:$L,'BSE - SENSEX Index Options'!$D:$D,$A79,'BSE - SENSEX Index Options'!$H:$H,"MDAW*")+SUMIFS('BSE - Other Index Options'!$L:$L,'BSE - Other Index Options'!$D:$D,$A79,'BSE - Other Index Options'!$H:$H,"MDAW*"))</f>
        <v>795.89400000000001</v>
      </c>
      <c r="D79" s="27">
        <f t="shared" si="7"/>
        <v>0.70540830239616015</v>
      </c>
      <c r="E79" s="27">
        <f t="shared" si="8"/>
        <v>0.29459169760383996</v>
      </c>
      <c r="G79" s="27">
        <f t="shared" si="9"/>
        <v>0.171249859249265</v>
      </c>
      <c r="H79" s="27">
        <f t="shared" si="10"/>
        <v>0.14119399967634594</v>
      </c>
      <c r="I79" s="27">
        <f t="shared" si="11"/>
        <v>0.16114456251246717</v>
      </c>
    </row>
    <row r="80" spans="1:9">
      <c r="A80" s="24">
        <v>46174</v>
      </c>
      <c r="B80" s="26">
        <f>IF(SUMIFS('NSE - NIFTY Index Options'!$L:$L,'NSE - NIFTY Index Options'!$D:$D,$A80,'NSE - NIFTY Index Options'!$H:$H,"MDAW*")+SUMIFS('NSE - Other Index Options'!$L:$L,'NSE - Other Index Options'!$D:$D,$A80,'NSE - Other Index Options'!$H:$H,"MDAW*")=0,"",SUMIFS('NSE - NIFTY Index Options'!$L:$L,'NSE - NIFTY Index Options'!$D:$D,$A80,'NSE - NIFTY Index Options'!$H:$H,"MDAW*")+SUMIFS('NSE - Other Index Options'!$L:$L,'NSE - Other Index Options'!$D:$D,$A80,'NSE - Other Index Options'!$H:$H,"MDAW*"))</f>
        <v>1587.8707999999999</v>
      </c>
      <c r="C80" s="26">
        <f>IF(SUMIFS('BSE - SENSEX Index Options'!$L:$L,'BSE - SENSEX Index Options'!$D:$D,$A80,'BSE - SENSEX Index Options'!$H:$H,"MDAW*")+SUMIFS('BSE - Other Index Options'!$L:$L,'BSE - Other Index Options'!$D:$D,$A80,'BSE - Other Index Options'!$H:$H,"MDAW*")=0,"",SUMIFS('BSE - SENSEX Index Options'!$L:$L,'BSE - SENSEX Index Options'!$D:$D,$A80,'BSE - SENSEX Index Options'!$H:$H,"MDAW*")+SUMIFS('BSE - Other Index Options'!$L:$L,'BSE - Other Index Options'!$D:$D,$A80,'BSE - Other Index Options'!$H:$H,"MDAW*"))</f>
        <v>1223.1107999999999</v>
      </c>
      <c r="D80" s="27">
        <f t="shared" si="7"/>
        <v>0.5648812500231235</v>
      </c>
      <c r="E80" s="27">
        <f t="shared" si="8"/>
        <v>0.43511874997687638</v>
      </c>
      <c r="G80" s="27">
        <f t="shared" si="9"/>
        <v>0.13822792631176539</v>
      </c>
      <c r="H80" s="27">
        <f t="shared" si="10"/>
        <v>0.22224886059624635</v>
      </c>
      <c r="I80" s="27">
        <f t="shared" si="11"/>
        <v>0.16544259824951885</v>
      </c>
    </row>
    <row r="81" spans="1:9">
      <c r="A81" s="24">
        <v>46204</v>
      </c>
      <c r="B81" s="26" t="str">
        <f>IF(SUMIFS('NSE - NIFTY Index Options'!$L:$L,'NSE - NIFTY Index Options'!$D:$D,$A81,'NSE - NIFTY Index Options'!$H:$H,"MDAW*")+SUMIFS('NSE - Other Index Options'!$L:$L,'NSE - Other Index Options'!$D:$D,$A81,'NSE - Other Index Options'!$H:$H,"MDAW*")=0,"",SUMIFS('NSE - NIFTY Index Options'!$L:$L,'NSE - NIFTY Index Options'!$D:$D,$A81,'NSE - NIFTY Index Options'!$H:$H,"MDAW*")+SUMIFS('NSE - Other Index Options'!$L:$L,'NSE - Other Index Options'!$D:$D,$A81,'NSE - Other Index Options'!$H:$H,"MDAW*"))</f>
        <v/>
      </c>
      <c r="C81" s="26" t="str">
        <f>IF(SUMIFS('BSE - SENSEX Index Options'!$L:$L,'BSE - SENSEX Index Options'!$D:$D,$A81,'BSE - SENSEX Index Options'!$H:$H,"MDAW*")+SUMIFS('BSE - Other Index Options'!$L:$L,'BSE - Other Index Options'!$D:$D,$A81,'BSE - Other Index Options'!$H:$H,"MDAW*")=0,"",SUMIFS('BSE - SENSEX Index Options'!$L:$L,'BSE - SENSEX Index Options'!$D:$D,$A81,'BSE - SENSEX Index Options'!$H:$H,"MDAW*")+SUMIFS('BSE - Other Index Options'!$L:$L,'BSE - Other Index Options'!$D:$D,$A81,'BSE - Other Index Options'!$H:$H,"MDAW*"))</f>
        <v/>
      </c>
      <c r="D81" s="27" t="str">
        <f t="shared" si="7"/>
        <v/>
      </c>
      <c r="E81" s="27" t="str">
        <f t="shared" si="8"/>
        <v/>
      </c>
      <c r="G81" s="27">
        <f t="shared" si="9"/>
        <v>0</v>
      </c>
      <c r="H81" s="27">
        <f t="shared" si="10"/>
        <v>0</v>
      </c>
      <c r="I81" s="27">
        <f t="shared" si="11"/>
        <v>0</v>
      </c>
    </row>
    <row r="82" spans="1:9" hidden="1" outlineLevel="1">
      <c r="A82" s="24">
        <v>46235</v>
      </c>
      <c r="B82" s="26" t="str">
        <f>IF(SUMIFS('NSE - NIFTY Index Options'!$L:$L,'NSE - NIFTY Index Options'!$D:$D,$A82,'NSE - NIFTY Index Options'!$H:$H,"MDAW*")+SUMIFS('NSE - Other Index Options'!$L:$L,'NSE - Other Index Options'!$D:$D,$A82,'NSE - Other Index Options'!$H:$H,"MDAW*")=0,"",SUMIFS('NSE - NIFTY Index Options'!$L:$L,'NSE - NIFTY Index Options'!$D:$D,$A82,'NSE - NIFTY Index Options'!$H:$H,"MDAW*")+SUMIFS('NSE - Other Index Options'!$L:$L,'NSE - Other Index Options'!$D:$D,$A82,'NSE - Other Index Options'!$H:$H,"MDAW*"))</f>
        <v/>
      </c>
      <c r="C82" s="26" t="str">
        <f>IF(SUMIFS('BSE - SENSEX Index Options'!$L:$L,'BSE - SENSEX Index Options'!$D:$D,$A82,'BSE - SENSEX Index Options'!$H:$H,"MDAW*")+SUMIFS('BSE - Other Index Options'!$L:$L,'BSE - Other Index Options'!$D:$D,$A82,'BSE - Other Index Options'!$H:$H,"MDAW*")=0,"",SUMIFS('BSE - SENSEX Index Options'!$L:$L,'BSE - SENSEX Index Options'!$D:$D,$A82,'BSE - SENSEX Index Options'!$H:$H,"MDAW*")+SUMIFS('BSE - Other Index Options'!$L:$L,'BSE - Other Index Options'!$D:$D,$A82,'BSE - Other Index Options'!$H:$H,"MDAW*"))</f>
        <v/>
      </c>
      <c r="D82" s="27" t="str">
        <f t="shared" si="7"/>
        <v/>
      </c>
      <c r="E82" s="27" t="str">
        <f t="shared" si="8"/>
        <v/>
      </c>
      <c r="G82" s="27" t="str">
        <f t="shared" si="9"/>
        <v/>
      </c>
      <c r="H82" s="27" t="str">
        <f t="shared" si="10"/>
        <v/>
      </c>
      <c r="I82" s="27" t="str">
        <f t="shared" si="11"/>
        <v/>
      </c>
    </row>
    <row r="83" spans="1:9" hidden="1" outlineLevel="1">
      <c r="A83" s="24">
        <v>46266</v>
      </c>
      <c r="B83" s="26" t="str">
        <f>IF(SUMIFS('NSE - NIFTY Index Options'!$L:$L,'NSE - NIFTY Index Options'!$D:$D,$A83,'NSE - NIFTY Index Options'!$H:$H,"MDAW*")+SUMIFS('NSE - Other Index Options'!$L:$L,'NSE - Other Index Options'!$D:$D,$A83,'NSE - Other Index Options'!$H:$H,"MDAW*")=0,"",SUMIFS('NSE - NIFTY Index Options'!$L:$L,'NSE - NIFTY Index Options'!$D:$D,$A83,'NSE - NIFTY Index Options'!$H:$H,"MDAW*")+SUMIFS('NSE - Other Index Options'!$L:$L,'NSE - Other Index Options'!$D:$D,$A83,'NSE - Other Index Options'!$H:$H,"MDAW*"))</f>
        <v/>
      </c>
      <c r="C83" s="26" t="str">
        <f>IF(SUMIFS('BSE - SENSEX Index Options'!$L:$L,'BSE - SENSEX Index Options'!$D:$D,$A83,'BSE - SENSEX Index Options'!$H:$H,"MDAW*")+SUMIFS('BSE - Other Index Options'!$L:$L,'BSE - Other Index Options'!$D:$D,$A83,'BSE - Other Index Options'!$H:$H,"MDAW*")=0,"",SUMIFS('BSE - SENSEX Index Options'!$L:$L,'BSE - SENSEX Index Options'!$D:$D,$A83,'BSE - SENSEX Index Options'!$H:$H,"MDAW*")+SUMIFS('BSE - Other Index Options'!$L:$L,'BSE - Other Index Options'!$D:$D,$A83,'BSE - Other Index Options'!$H:$H,"MDAW*"))</f>
        <v/>
      </c>
      <c r="D83" s="27" t="str">
        <f t="shared" si="7"/>
        <v/>
      </c>
      <c r="E83" s="27" t="str">
        <f t="shared" si="8"/>
        <v/>
      </c>
      <c r="G83" s="27" t="str">
        <f t="shared" si="9"/>
        <v/>
      </c>
      <c r="H83" s="27" t="str">
        <f t="shared" si="10"/>
        <v/>
      </c>
      <c r="I83" s="27" t="str">
        <f t="shared" si="11"/>
        <v/>
      </c>
    </row>
    <row r="84" spans="1:9" hidden="1" outlineLevel="1">
      <c r="A84" s="24">
        <v>46296</v>
      </c>
      <c r="B84" s="26" t="str">
        <f>IF(SUMIFS('NSE - NIFTY Index Options'!$L:$L,'NSE - NIFTY Index Options'!$D:$D,$A84,'NSE - NIFTY Index Options'!$H:$H,"MDAW*")+SUMIFS('NSE - Other Index Options'!$L:$L,'NSE - Other Index Options'!$D:$D,$A84,'NSE - Other Index Options'!$H:$H,"MDAW*")=0,"",SUMIFS('NSE - NIFTY Index Options'!$L:$L,'NSE - NIFTY Index Options'!$D:$D,$A84,'NSE - NIFTY Index Options'!$H:$H,"MDAW*")+SUMIFS('NSE - Other Index Options'!$L:$L,'NSE - Other Index Options'!$D:$D,$A84,'NSE - Other Index Options'!$H:$H,"MDAW*"))</f>
        <v/>
      </c>
      <c r="C84" s="26" t="str">
        <f>IF(SUMIFS('BSE - SENSEX Index Options'!$L:$L,'BSE - SENSEX Index Options'!$D:$D,$A84,'BSE - SENSEX Index Options'!$H:$H,"MDAW*")+SUMIFS('BSE - Other Index Options'!$L:$L,'BSE - Other Index Options'!$D:$D,$A84,'BSE - Other Index Options'!$H:$H,"MDAW*")=0,"",SUMIFS('BSE - SENSEX Index Options'!$L:$L,'BSE - SENSEX Index Options'!$D:$D,$A84,'BSE - SENSEX Index Options'!$H:$H,"MDAW*")+SUMIFS('BSE - Other Index Options'!$L:$L,'BSE - Other Index Options'!$D:$D,$A84,'BSE - Other Index Options'!$H:$H,"MDAW*"))</f>
        <v/>
      </c>
      <c r="D84" s="27" t="str">
        <f t="shared" si="7"/>
        <v/>
      </c>
      <c r="E84" s="27" t="str">
        <f t="shared" si="8"/>
        <v/>
      </c>
      <c r="G84" s="27" t="str">
        <f t="shared" si="9"/>
        <v/>
      </c>
      <c r="H84" s="27" t="str">
        <f t="shared" si="10"/>
        <v/>
      </c>
      <c r="I84" s="27" t="str">
        <f t="shared" si="11"/>
        <v/>
      </c>
    </row>
    <row r="85" spans="1:9" hidden="1" outlineLevel="1">
      <c r="A85" s="24">
        <v>46327</v>
      </c>
      <c r="B85" s="26" t="str">
        <f>IF(SUMIFS('NSE - NIFTY Index Options'!$L:$L,'NSE - NIFTY Index Options'!$D:$D,$A85,'NSE - NIFTY Index Options'!$H:$H,"MDAW*")+SUMIFS('NSE - Other Index Options'!$L:$L,'NSE - Other Index Options'!$D:$D,$A85,'NSE - Other Index Options'!$H:$H,"MDAW*")=0,"",SUMIFS('NSE - NIFTY Index Options'!$L:$L,'NSE - NIFTY Index Options'!$D:$D,$A85,'NSE - NIFTY Index Options'!$H:$H,"MDAW*")+SUMIFS('NSE - Other Index Options'!$L:$L,'NSE - Other Index Options'!$D:$D,$A85,'NSE - Other Index Options'!$H:$H,"MDAW*"))</f>
        <v/>
      </c>
      <c r="C85" s="26" t="str">
        <f>IF(SUMIFS('BSE - SENSEX Index Options'!$L:$L,'BSE - SENSEX Index Options'!$D:$D,$A85,'BSE - SENSEX Index Options'!$H:$H,"MDAW*")+SUMIFS('BSE - Other Index Options'!$L:$L,'BSE - Other Index Options'!$D:$D,$A85,'BSE - Other Index Options'!$H:$H,"MDAW*")=0,"",SUMIFS('BSE - SENSEX Index Options'!$L:$L,'BSE - SENSEX Index Options'!$D:$D,$A85,'BSE - SENSEX Index Options'!$H:$H,"MDAW*")+SUMIFS('BSE - Other Index Options'!$L:$L,'BSE - Other Index Options'!$D:$D,$A85,'BSE - Other Index Options'!$H:$H,"MDAW*"))</f>
        <v/>
      </c>
      <c r="D85" s="27" t="str">
        <f t="shared" si="7"/>
        <v/>
      </c>
      <c r="E85" s="27" t="str">
        <f t="shared" si="8"/>
        <v/>
      </c>
      <c r="G85" s="27" t="str">
        <f t="shared" si="9"/>
        <v/>
      </c>
      <c r="H85" s="27" t="str">
        <f t="shared" si="10"/>
        <v/>
      </c>
      <c r="I85" s="27" t="str">
        <f t="shared" si="11"/>
        <v/>
      </c>
    </row>
    <row r="86" spans="1:9" hidden="1" outlineLevel="1">
      <c r="A86" s="24">
        <v>46357</v>
      </c>
      <c r="B86" s="26" t="str">
        <f>IF(SUMIFS('NSE - NIFTY Index Options'!$L:$L,'NSE - NIFTY Index Options'!$D:$D,$A86,'NSE - NIFTY Index Options'!$H:$H,"MDAW*")+SUMIFS('NSE - Other Index Options'!$L:$L,'NSE - Other Index Options'!$D:$D,$A86,'NSE - Other Index Options'!$H:$H,"MDAW*")=0,"",SUMIFS('NSE - NIFTY Index Options'!$L:$L,'NSE - NIFTY Index Options'!$D:$D,$A86,'NSE - NIFTY Index Options'!$H:$H,"MDAW*")+SUMIFS('NSE - Other Index Options'!$L:$L,'NSE - Other Index Options'!$D:$D,$A86,'NSE - Other Index Options'!$H:$H,"MDAW*"))</f>
        <v/>
      </c>
      <c r="C86" s="26" t="str">
        <f>IF(SUMIFS('BSE - SENSEX Index Options'!$L:$L,'BSE - SENSEX Index Options'!$D:$D,$A86,'BSE - SENSEX Index Options'!$H:$H,"MDAW*")+SUMIFS('BSE - Other Index Options'!$L:$L,'BSE - Other Index Options'!$D:$D,$A86,'BSE - Other Index Options'!$H:$H,"MDAW*")=0,"",SUMIFS('BSE - SENSEX Index Options'!$L:$L,'BSE - SENSEX Index Options'!$D:$D,$A86,'BSE - SENSEX Index Options'!$H:$H,"MDAW*")+SUMIFS('BSE - Other Index Options'!$L:$L,'BSE - Other Index Options'!$D:$D,$A86,'BSE - Other Index Options'!$H:$H,"MDAW*"))</f>
        <v/>
      </c>
      <c r="D86" s="27" t="str">
        <f t="shared" si="7"/>
        <v/>
      </c>
      <c r="E86" s="27" t="str">
        <f t="shared" si="8"/>
        <v/>
      </c>
      <c r="G86" s="27" t="str">
        <f t="shared" si="9"/>
        <v/>
      </c>
      <c r="H86" s="27" t="str">
        <f t="shared" si="10"/>
        <v/>
      </c>
      <c r="I86" s="27" t="str">
        <f t="shared" si="11"/>
        <v/>
      </c>
    </row>
    <row r="87" spans="1:9" hidden="1" outlineLevel="1">
      <c r="A87" s="24">
        <v>46388</v>
      </c>
      <c r="B87" s="26" t="str">
        <f>IF(SUMIFS('NSE - NIFTY Index Options'!$L:$L,'NSE - NIFTY Index Options'!$D:$D,$A87,'NSE - NIFTY Index Options'!$H:$H,"MDAW*")+SUMIFS('NSE - Other Index Options'!$L:$L,'NSE - Other Index Options'!$D:$D,$A87,'NSE - Other Index Options'!$H:$H,"MDAW*")=0,"",SUMIFS('NSE - NIFTY Index Options'!$L:$L,'NSE - NIFTY Index Options'!$D:$D,$A87,'NSE - NIFTY Index Options'!$H:$H,"MDAW*")+SUMIFS('NSE - Other Index Options'!$L:$L,'NSE - Other Index Options'!$D:$D,$A87,'NSE - Other Index Options'!$H:$H,"MDAW*"))</f>
        <v/>
      </c>
      <c r="C87" s="26" t="str">
        <f>IF(SUMIFS('BSE - SENSEX Index Options'!$L:$L,'BSE - SENSEX Index Options'!$D:$D,$A87,'BSE - SENSEX Index Options'!$H:$H,"MDAW*")+SUMIFS('BSE - Other Index Options'!$L:$L,'BSE - Other Index Options'!$D:$D,$A87,'BSE - Other Index Options'!$H:$H,"MDAW*")=0,"",SUMIFS('BSE - SENSEX Index Options'!$L:$L,'BSE - SENSEX Index Options'!$D:$D,$A87,'BSE - SENSEX Index Options'!$H:$H,"MDAW*")+SUMIFS('BSE - Other Index Options'!$L:$L,'BSE - Other Index Options'!$D:$D,$A87,'BSE - Other Index Options'!$H:$H,"MDAW*"))</f>
        <v/>
      </c>
      <c r="D87" s="27" t="str">
        <f t="shared" si="7"/>
        <v/>
      </c>
      <c r="E87" s="27" t="str">
        <f t="shared" si="8"/>
        <v/>
      </c>
      <c r="G87" s="27" t="str">
        <f t="shared" si="9"/>
        <v/>
      </c>
      <c r="H87" s="27" t="str">
        <f t="shared" si="10"/>
        <v/>
      </c>
      <c r="I87" s="27" t="str">
        <f t="shared" si="11"/>
        <v/>
      </c>
    </row>
    <row r="88" spans="1:9" hidden="1" outlineLevel="1">
      <c r="A88" s="24">
        <v>46419</v>
      </c>
      <c r="B88" s="26" t="str">
        <f>IF(SUMIFS('NSE - NIFTY Index Options'!$L:$L,'NSE - NIFTY Index Options'!$D:$D,$A88,'NSE - NIFTY Index Options'!$H:$H,"MDAW*")+SUMIFS('NSE - Other Index Options'!$L:$L,'NSE - Other Index Options'!$D:$D,$A88,'NSE - Other Index Options'!$H:$H,"MDAW*")=0,"",SUMIFS('NSE - NIFTY Index Options'!$L:$L,'NSE - NIFTY Index Options'!$D:$D,$A88,'NSE - NIFTY Index Options'!$H:$H,"MDAW*")+SUMIFS('NSE - Other Index Options'!$L:$L,'NSE - Other Index Options'!$D:$D,$A88,'NSE - Other Index Options'!$H:$H,"MDAW*"))</f>
        <v/>
      </c>
      <c r="C88" s="26" t="str">
        <f>IF(SUMIFS('BSE - SENSEX Index Options'!$L:$L,'BSE - SENSEX Index Options'!$D:$D,$A88,'BSE - SENSEX Index Options'!$H:$H,"MDAW*")+SUMIFS('BSE - Other Index Options'!$L:$L,'BSE - Other Index Options'!$D:$D,$A88,'BSE - Other Index Options'!$H:$H,"MDAW*")=0,"",SUMIFS('BSE - SENSEX Index Options'!$L:$L,'BSE - SENSEX Index Options'!$D:$D,$A88,'BSE - SENSEX Index Options'!$H:$H,"MDAW*")+SUMIFS('BSE - Other Index Options'!$L:$L,'BSE - Other Index Options'!$D:$D,$A88,'BSE - Other Index Options'!$H:$H,"MDAW*"))</f>
        <v/>
      </c>
      <c r="D88" s="27" t="str">
        <f t="shared" si="7"/>
        <v/>
      </c>
      <c r="E88" s="27" t="str">
        <f t="shared" si="8"/>
        <v/>
      </c>
      <c r="G88" s="27" t="str">
        <f t="shared" si="9"/>
        <v/>
      </c>
      <c r="H88" s="27" t="str">
        <f t="shared" si="10"/>
        <v/>
      </c>
      <c r="I88" s="27" t="str">
        <f t="shared" si="11"/>
        <v/>
      </c>
    </row>
    <row r="89" spans="1:9" hidden="1" outlineLevel="1">
      <c r="A89" s="24">
        <v>46447</v>
      </c>
      <c r="B89" s="26" t="str">
        <f>IF(SUMIFS('NSE - NIFTY Index Options'!$L:$L,'NSE - NIFTY Index Options'!$D:$D,$A89,'NSE - NIFTY Index Options'!$H:$H,"MDAW*")+SUMIFS('NSE - Other Index Options'!$L:$L,'NSE - Other Index Options'!$D:$D,$A89,'NSE - Other Index Options'!$H:$H,"MDAW*")=0,"",SUMIFS('NSE - NIFTY Index Options'!$L:$L,'NSE - NIFTY Index Options'!$D:$D,$A89,'NSE - NIFTY Index Options'!$H:$H,"MDAW*")+SUMIFS('NSE - Other Index Options'!$L:$L,'NSE - Other Index Options'!$D:$D,$A89,'NSE - Other Index Options'!$H:$H,"MDAW*"))</f>
        <v/>
      </c>
      <c r="C89" s="26" t="str">
        <f>IF(SUMIFS('BSE - SENSEX Index Options'!$L:$L,'BSE - SENSEX Index Options'!$D:$D,$A89,'BSE - SENSEX Index Options'!$H:$H,"MDAW*")+SUMIFS('BSE - Other Index Options'!$L:$L,'BSE - Other Index Options'!$D:$D,$A89,'BSE - Other Index Options'!$H:$H,"MDAW*")=0,"",SUMIFS('BSE - SENSEX Index Options'!$L:$L,'BSE - SENSEX Index Options'!$D:$D,$A89,'BSE - SENSEX Index Options'!$H:$H,"MDAW*")+SUMIFS('BSE - Other Index Options'!$L:$L,'BSE - Other Index Options'!$D:$D,$A89,'BSE - Other Index Options'!$H:$H,"MDAW*"))</f>
        <v/>
      </c>
      <c r="D89" s="27" t="str">
        <f t="shared" si="7"/>
        <v/>
      </c>
      <c r="E89" s="27" t="str">
        <f t="shared" si="8"/>
        <v/>
      </c>
      <c r="G89" s="27" t="str">
        <f t="shared" si="9"/>
        <v/>
      </c>
      <c r="H89" s="27" t="str">
        <f t="shared" si="10"/>
        <v/>
      </c>
      <c r="I89" s="27" t="str">
        <f t="shared" si="11"/>
        <v/>
      </c>
    </row>
    <row r="90" spans="1:9" hidden="1" outlineLevel="1">
      <c r="A90" s="24">
        <v>46478</v>
      </c>
      <c r="B90" s="26" t="str">
        <f>IF(SUMIFS('NSE - NIFTY Index Options'!$L:$L,'NSE - NIFTY Index Options'!$D:$D,$A90,'NSE - NIFTY Index Options'!$H:$H,"MDAW*")+SUMIFS('NSE - Other Index Options'!$L:$L,'NSE - Other Index Options'!$D:$D,$A90,'NSE - Other Index Options'!$H:$H,"MDAW*")=0,"",SUMIFS('NSE - NIFTY Index Options'!$L:$L,'NSE - NIFTY Index Options'!$D:$D,$A90,'NSE - NIFTY Index Options'!$H:$H,"MDAW*")+SUMIFS('NSE - Other Index Options'!$L:$L,'NSE - Other Index Options'!$D:$D,$A90,'NSE - Other Index Options'!$H:$H,"MDAW*"))</f>
        <v/>
      </c>
      <c r="C90" s="26" t="str">
        <f>IF(SUMIFS('BSE - SENSEX Index Options'!$L:$L,'BSE - SENSEX Index Options'!$D:$D,$A90,'BSE - SENSEX Index Options'!$H:$H,"MDAW*")+SUMIFS('BSE - Other Index Options'!$L:$L,'BSE - Other Index Options'!$D:$D,$A90,'BSE - Other Index Options'!$H:$H,"MDAW*")=0,"",SUMIFS('BSE - SENSEX Index Options'!$L:$L,'BSE - SENSEX Index Options'!$D:$D,$A90,'BSE - SENSEX Index Options'!$H:$H,"MDAW*")+SUMIFS('BSE - Other Index Options'!$L:$L,'BSE - Other Index Options'!$D:$D,$A90,'BSE - Other Index Options'!$H:$H,"MDAW*"))</f>
        <v/>
      </c>
      <c r="D90" s="27" t="str">
        <f t="shared" si="7"/>
        <v/>
      </c>
      <c r="E90" s="27" t="str">
        <f t="shared" si="8"/>
        <v/>
      </c>
      <c r="G90" s="27" t="str">
        <f t="shared" si="9"/>
        <v/>
      </c>
      <c r="H90" s="27" t="str">
        <f t="shared" si="10"/>
        <v/>
      </c>
      <c r="I90" s="27" t="str">
        <f t="shared" si="11"/>
        <v/>
      </c>
    </row>
    <row r="91" spans="1:9" hidden="1" outlineLevel="1">
      <c r="A91" s="24">
        <v>46508</v>
      </c>
      <c r="B91" s="26" t="str">
        <f>IF(SUMIFS('NSE - NIFTY Index Options'!$L:$L,'NSE - NIFTY Index Options'!$D:$D,$A91,'NSE - NIFTY Index Options'!$H:$H,"MDAW*")+SUMIFS('NSE - Other Index Options'!$L:$L,'NSE - Other Index Options'!$D:$D,$A91,'NSE - Other Index Options'!$H:$H,"MDAW*")=0,"",SUMIFS('NSE - NIFTY Index Options'!$L:$L,'NSE - NIFTY Index Options'!$D:$D,$A91,'NSE - NIFTY Index Options'!$H:$H,"MDAW*")+SUMIFS('NSE - Other Index Options'!$L:$L,'NSE - Other Index Options'!$D:$D,$A91,'NSE - Other Index Options'!$H:$H,"MDAW*"))</f>
        <v/>
      </c>
      <c r="C91" s="26" t="str">
        <f>IF(SUMIFS('BSE - SENSEX Index Options'!$L:$L,'BSE - SENSEX Index Options'!$D:$D,$A91,'BSE - SENSEX Index Options'!$H:$H,"MDAW*")+SUMIFS('BSE - Other Index Options'!$L:$L,'BSE - Other Index Options'!$D:$D,$A91,'BSE - Other Index Options'!$H:$H,"MDAW*")=0,"",SUMIFS('BSE - SENSEX Index Options'!$L:$L,'BSE - SENSEX Index Options'!$D:$D,$A91,'BSE - SENSEX Index Options'!$H:$H,"MDAW*")+SUMIFS('BSE - Other Index Options'!$L:$L,'BSE - Other Index Options'!$D:$D,$A91,'BSE - Other Index Options'!$H:$H,"MDAW*"))</f>
        <v/>
      </c>
      <c r="D91" s="27" t="str">
        <f t="shared" si="7"/>
        <v/>
      </c>
      <c r="E91" s="27" t="str">
        <f t="shared" si="8"/>
        <v/>
      </c>
      <c r="G91" s="27" t="str">
        <f t="shared" si="9"/>
        <v/>
      </c>
      <c r="H91" s="27" t="str">
        <f t="shared" si="10"/>
        <v/>
      </c>
      <c r="I91" s="27" t="str">
        <f t="shared" si="11"/>
        <v/>
      </c>
    </row>
    <row r="92" spans="1:9" hidden="1" outlineLevel="1">
      <c r="A92" s="24">
        <v>46539</v>
      </c>
      <c r="B92" s="26" t="str">
        <f>IF(SUMIFS('NSE - NIFTY Index Options'!$L:$L,'NSE - NIFTY Index Options'!$D:$D,$A92,'NSE - NIFTY Index Options'!$H:$H,"MDAW*")+SUMIFS('NSE - Other Index Options'!$L:$L,'NSE - Other Index Options'!$D:$D,$A92,'NSE - Other Index Options'!$H:$H,"MDAW*")=0,"",SUMIFS('NSE - NIFTY Index Options'!$L:$L,'NSE - NIFTY Index Options'!$D:$D,$A92,'NSE - NIFTY Index Options'!$H:$H,"MDAW*")+SUMIFS('NSE - Other Index Options'!$L:$L,'NSE - Other Index Options'!$D:$D,$A92,'NSE - Other Index Options'!$H:$H,"MDAW*"))</f>
        <v/>
      </c>
      <c r="C92" s="26" t="str">
        <f>IF(SUMIFS('BSE - SENSEX Index Options'!$L:$L,'BSE - SENSEX Index Options'!$D:$D,$A92,'BSE - SENSEX Index Options'!$H:$H,"MDAW*")+SUMIFS('BSE - Other Index Options'!$L:$L,'BSE - Other Index Options'!$D:$D,$A92,'BSE - Other Index Options'!$H:$H,"MDAW*")=0,"",SUMIFS('BSE - SENSEX Index Options'!$L:$L,'BSE - SENSEX Index Options'!$D:$D,$A92,'BSE - SENSEX Index Options'!$H:$H,"MDAW*")+SUMIFS('BSE - Other Index Options'!$L:$L,'BSE - Other Index Options'!$D:$D,$A92,'BSE - Other Index Options'!$H:$H,"MDAW*"))</f>
        <v/>
      </c>
      <c r="D92" s="27" t="str">
        <f t="shared" si="7"/>
        <v/>
      </c>
      <c r="E92" s="27" t="str">
        <f t="shared" si="8"/>
        <v/>
      </c>
      <c r="G92" s="27" t="str">
        <f t="shared" si="9"/>
        <v/>
      </c>
      <c r="H92" s="27" t="str">
        <f t="shared" si="10"/>
        <v/>
      </c>
      <c r="I92" s="27" t="str">
        <f t="shared" si="11"/>
        <v/>
      </c>
    </row>
    <row r="93" spans="1:9" hidden="1" outlineLevel="1">
      <c r="A93" s="24">
        <v>46569</v>
      </c>
      <c r="B93" s="26" t="str">
        <f>IF(SUMIFS('NSE - NIFTY Index Options'!$L:$L,'NSE - NIFTY Index Options'!$D:$D,$A93,'NSE - NIFTY Index Options'!$H:$H,"MDAW*")+SUMIFS('NSE - Other Index Options'!$L:$L,'NSE - Other Index Options'!$D:$D,$A93,'NSE - Other Index Options'!$H:$H,"MDAW*")=0,"",SUMIFS('NSE - NIFTY Index Options'!$L:$L,'NSE - NIFTY Index Options'!$D:$D,$A93,'NSE - NIFTY Index Options'!$H:$H,"MDAW*")+SUMIFS('NSE - Other Index Options'!$L:$L,'NSE - Other Index Options'!$D:$D,$A93,'NSE - Other Index Options'!$H:$H,"MDAW*"))</f>
        <v/>
      </c>
      <c r="C93" s="26" t="str">
        <f>IF(SUMIFS('BSE - SENSEX Index Options'!$L:$L,'BSE - SENSEX Index Options'!$D:$D,$A93,'BSE - SENSEX Index Options'!$H:$H,"MDAW*")+SUMIFS('BSE - Other Index Options'!$L:$L,'BSE - Other Index Options'!$D:$D,$A93,'BSE - Other Index Options'!$H:$H,"MDAW*")=0,"",SUMIFS('BSE - SENSEX Index Options'!$L:$L,'BSE - SENSEX Index Options'!$D:$D,$A93,'BSE - SENSEX Index Options'!$H:$H,"MDAW*")+SUMIFS('BSE - Other Index Options'!$L:$L,'BSE - Other Index Options'!$D:$D,$A93,'BSE - Other Index Options'!$H:$H,"MDAW*"))</f>
        <v/>
      </c>
      <c r="D93" s="27" t="str">
        <f t="shared" si="7"/>
        <v/>
      </c>
      <c r="E93" s="27" t="str">
        <f t="shared" si="8"/>
        <v/>
      </c>
      <c r="G93" s="27" t="str">
        <f t="shared" si="9"/>
        <v/>
      </c>
      <c r="H93" s="27" t="str">
        <f t="shared" si="10"/>
        <v/>
      </c>
      <c r="I93" s="27" t="str">
        <f t="shared" si="11"/>
        <v/>
      </c>
    </row>
    <row r="94" spans="1:9" hidden="1" outlineLevel="1">
      <c r="A94" s="24">
        <v>46600</v>
      </c>
      <c r="B94" s="26" t="str">
        <f>IF(SUMIFS('NSE - NIFTY Index Options'!$L:$L,'NSE - NIFTY Index Options'!$D:$D,$A94,'NSE - NIFTY Index Options'!$H:$H,"MDAW*")+SUMIFS('NSE - Other Index Options'!$L:$L,'NSE - Other Index Options'!$D:$D,$A94,'NSE - Other Index Options'!$H:$H,"MDAW*")=0,"",SUMIFS('NSE - NIFTY Index Options'!$L:$L,'NSE - NIFTY Index Options'!$D:$D,$A94,'NSE - NIFTY Index Options'!$H:$H,"MDAW*")+SUMIFS('NSE - Other Index Options'!$L:$L,'NSE - Other Index Options'!$D:$D,$A94,'NSE - Other Index Options'!$H:$H,"MDAW*"))</f>
        <v/>
      </c>
      <c r="C94" s="26" t="str">
        <f>IF(SUMIFS('BSE - SENSEX Index Options'!$L:$L,'BSE - SENSEX Index Options'!$D:$D,$A94,'BSE - SENSEX Index Options'!$H:$H,"MDAW*")+SUMIFS('BSE - Other Index Options'!$L:$L,'BSE - Other Index Options'!$D:$D,$A94,'BSE - Other Index Options'!$H:$H,"MDAW*")=0,"",SUMIFS('BSE - SENSEX Index Options'!$L:$L,'BSE - SENSEX Index Options'!$D:$D,$A94,'BSE - SENSEX Index Options'!$H:$H,"MDAW*")+SUMIFS('BSE - Other Index Options'!$L:$L,'BSE - Other Index Options'!$D:$D,$A94,'BSE - Other Index Options'!$H:$H,"MDAW*"))</f>
        <v/>
      </c>
      <c r="D94" s="27" t="str">
        <f t="shared" si="7"/>
        <v/>
      </c>
      <c r="E94" s="27" t="str">
        <f t="shared" si="8"/>
        <v/>
      </c>
      <c r="G94" s="27" t="str">
        <f t="shared" si="9"/>
        <v/>
      </c>
      <c r="H94" s="27" t="str">
        <f t="shared" si="10"/>
        <v/>
      </c>
      <c r="I94" s="27" t="str">
        <f t="shared" si="11"/>
        <v/>
      </c>
    </row>
    <row r="95" spans="1:9" hidden="1" outlineLevel="1">
      <c r="A95" s="24">
        <v>46631</v>
      </c>
      <c r="B95" s="26" t="str">
        <f>IF(SUMIFS('NSE - NIFTY Index Options'!$L:$L,'NSE - NIFTY Index Options'!$D:$D,$A95,'NSE - NIFTY Index Options'!$H:$H,"MDAW*")+SUMIFS('NSE - Other Index Options'!$L:$L,'NSE - Other Index Options'!$D:$D,$A95,'NSE - Other Index Options'!$H:$H,"MDAW*")=0,"",SUMIFS('NSE - NIFTY Index Options'!$L:$L,'NSE - NIFTY Index Options'!$D:$D,$A95,'NSE - NIFTY Index Options'!$H:$H,"MDAW*")+SUMIFS('NSE - Other Index Options'!$L:$L,'NSE - Other Index Options'!$D:$D,$A95,'NSE - Other Index Options'!$H:$H,"MDAW*"))</f>
        <v/>
      </c>
      <c r="C95" s="26" t="str">
        <f>IF(SUMIFS('BSE - SENSEX Index Options'!$L:$L,'BSE - SENSEX Index Options'!$D:$D,$A95,'BSE - SENSEX Index Options'!$H:$H,"MDAW*")+SUMIFS('BSE - Other Index Options'!$L:$L,'BSE - Other Index Options'!$D:$D,$A95,'BSE - Other Index Options'!$H:$H,"MDAW*")=0,"",SUMIFS('BSE - SENSEX Index Options'!$L:$L,'BSE - SENSEX Index Options'!$D:$D,$A95,'BSE - SENSEX Index Options'!$H:$H,"MDAW*")+SUMIFS('BSE - Other Index Options'!$L:$L,'BSE - Other Index Options'!$D:$D,$A95,'BSE - Other Index Options'!$H:$H,"MDAW*"))</f>
        <v/>
      </c>
      <c r="D95" s="27" t="str">
        <f t="shared" si="7"/>
        <v/>
      </c>
      <c r="E95" s="27" t="str">
        <f t="shared" si="8"/>
        <v/>
      </c>
      <c r="G95" s="27" t="str">
        <f t="shared" si="9"/>
        <v/>
      </c>
      <c r="H95" s="27" t="str">
        <f t="shared" si="10"/>
        <v/>
      </c>
      <c r="I95" s="27" t="str">
        <f t="shared" si="11"/>
        <v/>
      </c>
    </row>
    <row r="96" spans="1:9" hidden="1" outlineLevel="1">
      <c r="A96" s="24">
        <v>46661</v>
      </c>
      <c r="B96" s="26" t="str">
        <f>IF(SUMIFS('NSE - NIFTY Index Options'!$L:$L,'NSE - NIFTY Index Options'!$D:$D,$A96,'NSE - NIFTY Index Options'!$H:$H,"MDAW*")+SUMIFS('NSE - Other Index Options'!$L:$L,'NSE - Other Index Options'!$D:$D,$A96,'NSE - Other Index Options'!$H:$H,"MDAW*")=0,"",SUMIFS('NSE - NIFTY Index Options'!$L:$L,'NSE - NIFTY Index Options'!$D:$D,$A96,'NSE - NIFTY Index Options'!$H:$H,"MDAW*")+SUMIFS('NSE - Other Index Options'!$L:$L,'NSE - Other Index Options'!$D:$D,$A96,'NSE - Other Index Options'!$H:$H,"MDAW*"))</f>
        <v/>
      </c>
      <c r="C96" s="26" t="str">
        <f>IF(SUMIFS('BSE - SENSEX Index Options'!$L:$L,'BSE - SENSEX Index Options'!$D:$D,$A96,'BSE - SENSEX Index Options'!$H:$H,"MDAW*")+SUMIFS('BSE - Other Index Options'!$L:$L,'BSE - Other Index Options'!$D:$D,$A96,'BSE - Other Index Options'!$H:$H,"MDAW*")=0,"",SUMIFS('BSE - SENSEX Index Options'!$L:$L,'BSE - SENSEX Index Options'!$D:$D,$A96,'BSE - SENSEX Index Options'!$H:$H,"MDAW*")+SUMIFS('BSE - Other Index Options'!$L:$L,'BSE - Other Index Options'!$D:$D,$A96,'BSE - Other Index Options'!$H:$H,"MDAW*"))</f>
        <v/>
      </c>
      <c r="D96" s="27" t="str">
        <f t="shared" si="7"/>
        <v/>
      </c>
      <c r="E96" s="27" t="str">
        <f t="shared" si="8"/>
        <v/>
      </c>
      <c r="G96" s="27" t="str">
        <f t="shared" si="9"/>
        <v/>
      </c>
      <c r="H96" s="27" t="str">
        <f t="shared" si="10"/>
        <v/>
      </c>
      <c r="I96" s="27" t="str">
        <f t="shared" si="11"/>
        <v/>
      </c>
    </row>
    <row r="97" spans="1:9" hidden="1" outlineLevel="1">
      <c r="A97" s="24">
        <v>46692</v>
      </c>
      <c r="B97" s="26" t="str">
        <f>IF(SUMIFS('NSE - NIFTY Index Options'!$L:$L,'NSE - NIFTY Index Options'!$D:$D,$A97,'NSE - NIFTY Index Options'!$H:$H,"MDAW*")+SUMIFS('NSE - Other Index Options'!$L:$L,'NSE - Other Index Options'!$D:$D,$A97,'NSE - Other Index Options'!$H:$H,"MDAW*")=0,"",SUMIFS('NSE - NIFTY Index Options'!$L:$L,'NSE - NIFTY Index Options'!$D:$D,$A97,'NSE - NIFTY Index Options'!$H:$H,"MDAW*")+SUMIFS('NSE - Other Index Options'!$L:$L,'NSE - Other Index Options'!$D:$D,$A97,'NSE - Other Index Options'!$H:$H,"MDAW*"))</f>
        <v/>
      </c>
      <c r="C97" s="26" t="str">
        <f>IF(SUMIFS('BSE - SENSEX Index Options'!$L:$L,'BSE - SENSEX Index Options'!$D:$D,$A97,'BSE - SENSEX Index Options'!$H:$H,"MDAW*")+SUMIFS('BSE - Other Index Options'!$L:$L,'BSE - Other Index Options'!$D:$D,$A97,'BSE - Other Index Options'!$H:$H,"MDAW*")=0,"",SUMIFS('BSE - SENSEX Index Options'!$L:$L,'BSE - SENSEX Index Options'!$D:$D,$A97,'BSE - SENSEX Index Options'!$H:$H,"MDAW*")+SUMIFS('BSE - Other Index Options'!$L:$L,'BSE - Other Index Options'!$D:$D,$A97,'BSE - Other Index Options'!$H:$H,"MDAW*"))</f>
        <v/>
      </c>
      <c r="D97" s="27" t="str">
        <f t="shared" si="7"/>
        <v/>
      </c>
      <c r="E97" s="27" t="str">
        <f t="shared" si="8"/>
        <v/>
      </c>
      <c r="G97" s="27" t="str">
        <f t="shared" si="9"/>
        <v/>
      </c>
      <c r="H97" s="27" t="str">
        <f t="shared" si="10"/>
        <v/>
      </c>
      <c r="I97" s="27" t="str">
        <f t="shared" si="11"/>
        <v/>
      </c>
    </row>
    <row r="98" spans="1:9" hidden="1" outlineLevel="1">
      <c r="A98" s="24">
        <v>46722</v>
      </c>
      <c r="B98" s="26" t="str">
        <f>IF(SUMIFS('NSE - NIFTY Index Options'!$L:$L,'NSE - NIFTY Index Options'!$D:$D,$A98,'NSE - NIFTY Index Options'!$H:$H,"MDAW*")+SUMIFS('NSE - Other Index Options'!$L:$L,'NSE - Other Index Options'!$D:$D,$A98,'NSE - Other Index Options'!$H:$H,"MDAW*")=0,"",SUMIFS('NSE - NIFTY Index Options'!$L:$L,'NSE - NIFTY Index Options'!$D:$D,$A98,'NSE - NIFTY Index Options'!$H:$H,"MDAW*")+SUMIFS('NSE - Other Index Options'!$L:$L,'NSE - Other Index Options'!$D:$D,$A98,'NSE - Other Index Options'!$H:$H,"MDAW*"))</f>
        <v/>
      </c>
      <c r="C98" s="26" t="str">
        <f>IF(SUMIFS('BSE - SENSEX Index Options'!$L:$L,'BSE - SENSEX Index Options'!$D:$D,$A98,'BSE - SENSEX Index Options'!$H:$H,"MDAW*")+SUMIFS('BSE - Other Index Options'!$L:$L,'BSE - Other Index Options'!$D:$D,$A98,'BSE - Other Index Options'!$H:$H,"MDAW*")=0,"",SUMIFS('BSE - SENSEX Index Options'!$L:$L,'BSE - SENSEX Index Options'!$D:$D,$A98,'BSE - SENSEX Index Options'!$H:$H,"MDAW*")+SUMIFS('BSE - Other Index Options'!$L:$L,'BSE - Other Index Options'!$D:$D,$A98,'BSE - Other Index Options'!$H:$H,"MDAW*"))</f>
        <v/>
      </c>
      <c r="D98" s="27" t="str">
        <f t="shared" si="7"/>
        <v/>
      </c>
      <c r="E98" s="27" t="str">
        <f t="shared" si="8"/>
        <v/>
      </c>
      <c r="G98" s="27" t="str">
        <f t="shared" si="9"/>
        <v/>
      </c>
      <c r="H98" s="27" t="str">
        <f t="shared" si="10"/>
        <v/>
      </c>
      <c r="I98" s="27" t="str">
        <f t="shared" si="11"/>
        <v/>
      </c>
    </row>
    <row r="99" spans="1:9" collapsed="1">
      <c r="A99" s="36" t="s">
        <v>15</v>
      </c>
      <c r="B99" s="37">
        <f>IF(SUM(B71:B98)=0,"",SUM(B71:B98))</f>
        <v>18875.127099999998</v>
      </c>
      <c r="C99" s="37">
        <f>IF(SUM(C71:C98)=0,"",SUM(C71:C98))</f>
        <v>10200.018700000001</v>
      </c>
      <c r="D99" s="38">
        <f t="shared" si="7"/>
        <v>0.64918426307599109</v>
      </c>
      <c r="E99" s="38">
        <f t="shared" si="8"/>
        <v>0.35081573692400886</v>
      </c>
      <c r="G99" s="27">
        <f t="shared" si="9"/>
        <v>0.15948467590931664</v>
      </c>
      <c r="H99" s="27">
        <f t="shared" si="10"/>
        <v>0.18762550203134862</v>
      </c>
      <c r="I99" s="27">
        <f t="shared" si="11"/>
        <v>0.16834230114956483</v>
      </c>
    </row>
    <row r="102" spans="1:9">
      <c r="A102" s="36" t="s">
        <v>282</v>
      </c>
      <c r="G102" s="41" t="s">
        <v>286</v>
      </c>
    </row>
    <row r="103" spans="1:9">
      <c r="A103" s="36" t="s">
        <v>190</v>
      </c>
      <c r="B103" s="36" t="s">
        <v>257</v>
      </c>
      <c r="C103" s="36" t="s">
        <v>258</v>
      </c>
      <c r="D103" s="36" t="s">
        <v>259</v>
      </c>
      <c r="E103" s="36" t="s">
        <v>260</v>
      </c>
      <c r="G103" s="39" t="s">
        <v>287</v>
      </c>
      <c r="H103" s="39" t="s">
        <v>288</v>
      </c>
      <c r="I103" s="40" t="s">
        <v>289</v>
      </c>
    </row>
    <row r="104" spans="1:9">
      <c r="A104" s="24">
        <v>45901</v>
      </c>
      <c r="B104" s="26">
        <f>IF(SUMIFS('NSE - NIFTY Index Options'!$L:$L,'NSE - NIFTY Index Options'!$D:$D,$A104,'NSE - NIFTY Index Options'!$H:$H,"Monthly*")+SUMIFS('NSE - Other Index Options'!$L:$L,'NSE - Other Index Options'!$D:$D,$A104,'NSE - Other Index Options'!$H:$H,"Monthly*")=0,"",SUMIFS('NSE - NIFTY Index Options'!$L:$L,'NSE - NIFTY Index Options'!$D:$D,$A104,'NSE - NIFTY Index Options'!$H:$H,"Monthly*")+SUMIFS('NSE - Other Index Options'!$L:$L,'NSE - Other Index Options'!$D:$D,$A104,'NSE - Other Index Options'!$H:$H,"Monthly*"))</f>
        <v>1586.3634999999992</v>
      </c>
      <c r="C104" s="26">
        <f>IF(SUMIFS('BSE - SENSEX Index Options'!$L:$L,'BSE - SENSEX Index Options'!$D:$D,$A104,'BSE - SENSEX Index Options'!$H:$H,"Monthly*")+SUMIFS('BSE - Other Index Options'!$L:$L,'BSE - Other Index Options'!$D:$D,$A104,'BSE - Other Index Options'!$H:$H,"Monthly*")=0,"",SUMIFS('BSE - SENSEX Index Options'!$L:$L,'BSE - SENSEX Index Options'!$D:$D,$A104,'BSE - SENSEX Index Options'!$H:$H,"Monthly*")+SUMIFS('BSE - Other Index Options'!$L:$L,'BSE - Other Index Options'!$D:$D,$A104,'BSE - Other Index Options'!$H:$H,"Monthly*"))</f>
        <v>28.843800000000002</v>
      </c>
      <c r="D104" s="27">
        <f t="shared" ref="D104:D132" si="12">IF(SUM(B104:C104)=0,"",SUM(B104)/SUM(B104:C104))</f>
        <v>0.98214235411145057</v>
      </c>
      <c r="E104" s="27">
        <f t="shared" ref="E104:E132" si="13">IF(SUM(B104:C104)=0,"",SUM(C104)/SUM(B104:C104))</f>
        <v>1.7857645888549423E-2</v>
      </c>
      <c r="G104" s="27">
        <f t="shared" ref="G104:G132" si="14">IF(SUM(B5)=0,"",SUM(B104)/SUM(B5))</f>
        <v>0.1699811448812826</v>
      </c>
      <c r="H104" s="27">
        <f t="shared" ref="H104:H132" si="15">IF(SUM(C5)=0,"",SUM(C104)/SUM(C5))</f>
        <v>8.3309475995821461E-3</v>
      </c>
      <c r="I104" s="27">
        <f t="shared" ref="I104:I132" si="16">IF(SUM(B5:C5)=0,"",SUM(B104:C104)/SUM(B5:C5))</f>
        <v>0.12623903636470479</v>
      </c>
    </row>
    <row r="105" spans="1:9">
      <c r="A105" s="24">
        <v>45931</v>
      </c>
      <c r="B105" s="26">
        <f>IF(SUMIFS('NSE - NIFTY Index Options'!$L:$L,'NSE - NIFTY Index Options'!$D:$D,$A105,'NSE - NIFTY Index Options'!$H:$H,"Monthly*")+SUMIFS('NSE - Other Index Options'!$L:$L,'NSE - Other Index Options'!$D:$D,$A105,'NSE - Other Index Options'!$H:$H,"Monthly*")=0,"",SUMIFS('NSE - NIFTY Index Options'!$L:$L,'NSE - NIFTY Index Options'!$D:$D,$A105,'NSE - NIFTY Index Options'!$H:$H,"Monthly*")+SUMIFS('NSE - Other Index Options'!$L:$L,'NSE - Other Index Options'!$D:$D,$A105,'NSE - Other Index Options'!$H:$H,"Monthly*"))</f>
        <v>1825.9451999999999</v>
      </c>
      <c r="C105" s="26">
        <f>IF(SUMIFS('BSE - SENSEX Index Options'!$L:$L,'BSE - SENSEX Index Options'!$D:$D,$A105,'BSE - SENSEX Index Options'!$H:$H,"Monthly*")+SUMIFS('BSE - Other Index Options'!$L:$L,'BSE - Other Index Options'!$D:$D,$A105,'BSE - Other Index Options'!$H:$H,"Monthly*")=0,"",SUMIFS('BSE - SENSEX Index Options'!$L:$L,'BSE - SENSEX Index Options'!$D:$D,$A105,'BSE - SENSEX Index Options'!$H:$H,"Monthly*")+SUMIFS('BSE - Other Index Options'!$L:$L,'BSE - Other Index Options'!$D:$D,$A105,'BSE - Other Index Options'!$H:$H,"Monthly*"))</f>
        <v>35.197900000000004</v>
      </c>
      <c r="D105" s="27">
        <f t="shared" si="12"/>
        <v>0.98108802058261946</v>
      </c>
      <c r="E105" s="27">
        <f t="shared" si="13"/>
        <v>1.8911979417380646E-2</v>
      </c>
      <c r="G105" s="27">
        <f t="shared" si="14"/>
        <v>0.17526846636372395</v>
      </c>
      <c r="H105" s="27">
        <f t="shared" si="15"/>
        <v>8.1774301543070926E-3</v>
      </c>
      <c r="I105" s="27">
        <f t="shared" si="16"/>
        <v>0.12641690499730457</v>
      </c>
    </row>
    <row r="106" spans="1:9">
      <c r="A106" s="24">
        <v>45962</v>
      </c>
      <c r="B106" s="26">
        <f>IF(SUMIFS('NSE - NIFTY Index Options'!$L:$L,'NSE - NIFTY Index Options'!$D:$D,$A106,'NSE - NIFTY Index Options'!$H:$H,"Monthly*")+SUMIFS('NSE - Other Index Options'!$L:$L,'NSE - Other Index Options'!$D:$D,$A106,'NSE - Other Index Options'!$H:$H,"Monthly*")=0,"",SUMIFS('NSE - NIFTY Index Options'!$L:$L,'NSE - NIFTY Index Options'!$D:$D,$A106,'NSE - NIFTY Index Options'!$H:$H,"Monthly*")+SUMIFS('NSE - Other Index Options'!$L:$L,'NSE - Other Index Options'!$D:$D,$A106,'NSE - Other Index Options'!$H:$H,"Monthly*"))</f>
        <v>1510.5261000000005</v>
      </c>
      <c r="C106" s="26">
        <f>IF(SUMIFS('BSE - SENSEX Index Options'!$L:$L,'BSE - SENSEX Index Options'!$D:$D,$A106,'BSE - SENSEX Index Options'!$H:$H,"Monthly*")+SUMIFS('BSE - Other Index Options'!$L:$L,'BSE - Other Index Options'!$D:$D,$A106,'BSE - Other Index Options'!$H:$H,"Monthly*")=0,"",SUMIFS('BSE - SENSEX Index Options'!$L:$L,'BSE - SENSEX Index Options'!$D:$D,$A106,'BSE - SENSEX Index Options'!$H:$H,"Monthly*")+SUMIFS('BSE - Other Index Options'!$L:$L,'BSE - Other Index Options'!$D:$D,$A106,'BSE - Other Index Options'!$H:$H,"Monthly*"))</f>
        <v>32.877600000000001</v>
      </c>
      <c r="D106" s="27">
        <f t="shared" si="12"/>
        <v>0.97869799068124563</v>
      </c>
      <c r="E106" s="27">
        <f t="shared" si="13"/>
        <v>2.1302009318754381E-2</v>
      </c>
      <c r="G106" s="27">
        <f t="shared" si="14"/>
        <v>0.16539621102825366</v>
      </c>
      <c r="H106" s="27">
        <f t="shared" si="15"/>
        <v>9.0538950135805926E-3</v>
      </c>
      <c r="I106" s="27">
        <f t="shared" si="16"/>
        <v>0.12091760305376624</v>
      </c>
    </row>
    <row r="107" spans="1:9">
      <c r="A107" s="24">
        <v>45992</v>
      </c>
      <c r="B107" s="26">
        <f>IF(SUMIFS('NSE - NIFTY Index Options'!$L:$L,'NSE - NIFTY Index Options'!$D:$D,$A107,'NSE - NIFTY Index Options'!$H:$H,"Monthly*")+SUMIFS('NSE - Other Index Options'!$L:$L,'NSE - Other Index Options'!$D:$D,$A107,'NSE - Other Index Options'!$H:$H,"Monthly*")=0,"",SUMIFS('NSE - NIFTY Index Options'!$L:$L,'NSE - NIFTY Index Options'!$D:$D,$A107,'NSE - NIFTY Index Options'!$H:$H,"Monthly*")+SUMIFS('NSE - Other Index Options'!$L:$L,'NSE - Other Index Options'!$D:$D,$A107,'NSE - Other Index Options'!$H:$H,"Monthly*"))</f>
        <v>1480.6781999999998</v>
      </c>
      <c r="C107" s="26">
        <f>IF(SUMIFS('BSE - SENSEX Index Options'!$L:$L,'BSE - SENSEX Index Options'!$D:$D,$A107,'BSE - SENSEX Index Options'!$H:$H,"Monthly*")+SUMIFS('BSE - Other Index Options'!$L:$L,'BSE - Other Index Options'!$D:$D,$A107,'BSE - Other Index Options'!$H:$H,"Monthly*")=0,"",SUMIFS('BSE - SENSEX Index Options'!$L:$L,'BSE - SENSEX Index Options'!$D:$D,$A107,'BSE - SENSEX Index Options'!$H:$H,"Monthly*")+SUMIFS('BSE - Other Index Options'!$L:$L,'BSE - Other Index Options'!$D:$D,$A107,'BSE - Other Index Options'!$H:$H,"Monthly*"))</f>
        <v>7.6631999999999989</v>
      </c>
      <c r="D107" s="27">
        <f t="shared" si="12"/>
        <v>0.9948511813217048</v>
      </c>
      <c r="E107" s="27">
        <f t="shared" si="13"/>
        <v>5.1488186782951816E-3</v>
      </c>
      <c r="G107" s="27">
        <f t="shared" si="14"/>
        <v>0.15636733531099498</v>
      </c>
      <c r="H107" s="27">
        <f t="shared" si="15"/>
        <v>1.8559345573333783E-3</v>
      </c>
      <c r="I107" s="27">
        <f t="shared" si="16"/>
        <v>0.10945091518915161</v>
      </c>
    </row>
    <row r="108" spans="1:9">
      <c r="A108" s="24">
        <v>46023</v>
      </c>
      <c r="B108" s="26">
        <f>IF(SUMIFS('NSE - NIFTY Index Options'!$L:$L,'NSE - NIFTY Index Options'!$D:$D,$A108,'NSE - NIFTY Index Options'!$H:$H,"Monthly*")+SUMIFS('NSE - Other Index Options'!$L:$L,'NSE - Other Index Options'!$D:$D,$A108,'NSE - Other Index Options'!$H:$H,"Monthly*")=0,"",SUMIFS('NSE - NIFTY Index Options'!$L:$L,'NSE - NIFTY Index Options'!$D:$D,$A108,'NSE - NIFTY Index Options'!$H:$H,"Monthly*")+SUMIFS('NSE - Other Index Options'!$L:$L,'NSE - Other Index Options'!$D:$D,$A108,'NSE - Other Index Options'!$H:$H,"Monthly*"))</f>
        <v>1690.8127000000002</v>
      </c>
      <c r="C108" s="26">
        <f>IF(SUMIFS('BSE - SENSEX Index Options'!$L:$L,'BSE - SENSEX Index Options'!$D:$D,$A108,'BSE - SENSEX Index Options'!$H:$H,"Monthly*")+SUMIFS('BSE - Other Index Options'!$L:$L,'BSE - Other Index Options'!$D:$D,$A108,'BSE - Other Index Options'!$H:$H,"Monthly*")=0,"",SUMIFS('BSE - SENSEX Index Options'!$L:$L,'BSE - SENSEX Index Options'!$D:$D,$A108,'BSE - SENSEX Index Options'!$H:$H,"Monthly*")+SUMIFS('BSE - Other Index Options'!$L:$L,'BSE - Other Index Options'!$D:$D,$A108,'BSE - Other Index Options'!$H:$H,"Monthly*"))</f>
        <v>55.178399999999989</v>
      </c>
      <c r="D108" s="27">
        <f t="shared" si="12"/>
        <v>0.96839708976752514</v>
      </c>
      <c r="E108" s="27">
        <f t="shared" si="13"/>
        <v>3.1602910232474829E-2</v>
      </c>
      <c r="G108" s="27">
        <f t="shared" si="14"/>
        <v>0.14662505742186269</v>
      </c>
      <c r="H108" s="27">
        <f t="shared" si="15"/>
        <v>9.5899418024163029E-3</v>
      </c>
      <c r="I108" s="27">
        <f t="shared" si="16"/>
        <v>0.10101006355202616</v>
      </c>
    </row>
    <row r="109" spans="1:9">
      <c r="A109" s="24">
        <v>46054</v>
      </c>
      <c r="B109" s="26">
        <f>IF(SUMIFS('NSE - NIFTY Index Options'!$L:$L,'NSE - NIFTY Index Options'!$D:$D,$A109,'NSE - NIFTY Index Options'!$H:$H,"Monthly*")+SUMIFS('NSE - Other Index Options'!$L:$L,'NSE - Other Index Options'!$D:$D,$A109,'NSE - Other Index Options'!$H:$H,"Monthly*")=0,"",SUMIFS('NSE - NIFTY Index Options'!$L:$L,'NSE - NIFTY Index Options'!$D:$D,$A109,'NSE - NIFTY Index Options'!$H:$H,"Monthly*")+SUMIFS('NSE - Other Index Options'!$L:$L,'NSE - Other Index Options'!$D:$D,$A109,'NSE - Other Index Options'!$H:$H,"Monthly*"))</f>
        <v>1787.6374999999989</v>
      </c>
      <c r="C109" s="26">
        <f>IF(SUMIFS('BSE - SENSEX Index Options'!$L:$L,'BSE - SENSEX Index Options'!$D:$D,$A109,'BSE - SENSEX Index Options'!$H:$H,"Monthly*")+SUMIFS('BSE - Other Index Options'!$L:$L,'BSE - Other Index Options'!$D:$D,$A109,'BSE - Other Index Options'!$H:$H,"Monthly*")=0,"",SUMIFS('BSE - SENSEX Index Options'!$L:$L,'BSE - SENSEX Index Options'!$D:$D,$A109,'BSE - SENSEX Index Options'!$H:$H,"Monthly*")+SUMIFS('BSE - Other Index Options'!$L:$L,'BSE - Other Index Options'!$D:$D,$A109,'BSE - Other Index Options'!$H:$H,"Monthly*"))</f>
        <v>47.888499999999993</v>
      </c>
      <c r="D109" s="27">
        <f t="shared" si="12"/>
        <v>0.97391020339673751</v>
      </c>
      <c r="E109" s="27">
        <f t="shared" si="13"/>
        <v>2.6089796603262511E-2</v>
      </c>
      <c r="G109" s="27">
        <f t="shared" si="14"/>
        <v>0.13922743541029256</v>
      </c>
      <c r="H109" s="27">
        <f t="shared" si="15"/>
        <v>9.0005219113001127E-3</v>
      </c>
      <c r="I109" s="27">
        <f t="shared" si="16"/>
        <v>0.1010733908136805</v>
      </c>
    </row>
    <row r="110" spans="1:9">
      <c r="A110" s="24">
        <v>46082</v>
      </c>
      <c r="B110" s="26">
        <f>IF(SUMIFS('NSE - NIFTY Index Options'!$L:$L,'NSE - NIFTY Index Options'!$D:$D,$A110,'NSE - NIFTY Index Options'!$H:$H,"Monthly*")+SUMIFS('NSE - Other Index Options'!$L:$L,'NSE - Other Index Options'!$D:$D,$A110,'NSE - Other Index Options'!$H:$H,"Monthly*")=0,"",SUMIFS('NSE - NIFTY Index Options'!$L:$L,'NSE - NIFTY Index Options'!$D:$D,$A110,'NSE - NIFTY Index Options'!$H:$H,"Monthly*")+SUMIFS('NSE - Other Index Options'!$L:$L,'NSE - Other Index Options'!$D:$D,$A110,'NSE - Other Index Options'!$H:$H,"Monthly*"))</f>
        <v>2644.7467999999999</v>
      </c>
      <c r="C110" s="26">
        <f>IF(SUMIFS('BSE - SENSEX Index Options'!$L:$L,'BSE - SENSEX Index Options'!$D:$D,$A110,'BSE - SENSEX Index Options'!$H:$H,"Monthly*")+SUMIFS('BSE - Other Index Options'!$L:$L,'BSE - Other Index Options'!$D:$D,$A110,'BSE - Other Index Options'!$H:$H,"Monthly*")=0,"",SUMIFS('BSE - SENSEX Index Options'!$L:$L,'BSE - SENSEX Index Options'!$D:$D,$A110,'BSE - SENSEX Index Options'!$H:$H,"Monthly*")+SUMIFS('BSE - Other Index Options'!$L:$L,'BSE - Other Index Options'!$D:$D,$A110,'BSE - Other Index Options'!$H:$H,"Monthly*"))</f>
        <v>36.089100000000002</v>
      </c>
      <c r="D110" s="27">
        <f t="shared" si="12"/>
        <v>0.98653811671202996</v>
      </c>
      <c r="E110" s="27">
        <f t="shared" si="13"/>
        <v>1.3461883287969996E-2</v>
      </c>
      <c r="G110" s="27">
        <f t="shared" si="14"/>
        <v>0.1627869138600716</v>
      </c>
      <c r="H110" s="27">
        <f t="shared" si="15"/>
        <v>5.7484662649000713E-3</v>
      </c>
      <c r="I110" s="27">
        <f t="shared" si="16"/>
        <v>0.11901750588748736</v>
      </c>
    </row>
    <row r="111" spans="1:9">
      <c r="A111" s="24">
        <v>46113</v>
      </c>
      <c r="B111" s="26">
        <f>IF(SUMIFS('NSE - NIFTY Index Options'!$L:$L,'NSE - NIFTY Index Options'!$D:$D,$A111,'NSE - NIFTY Index Options'!$H:$H,"Monthly*")+SUMIFS('NSE - Other Index Options'!$L:$L,'NSE - Other Index Options'!$D:$D,$A111,'NSE - Other Index Options'!$H:$H,"Monthly*")=0,"",SUMIFS('NSE - NIFTY Index Options'!$L:$L,'NSE - NIFTY Index Options'!$D:$D,$A111,'NSE - NIFTY Index Options'!$H:$H,"Monthly*")+SUMIFS('NSE - Other Index Options'!$L:$L,'NSE - Other Index Options'!$D:$D,$A111,'NSE - Other Index Options'!$H:$H,"Monthly*"))</f>
        <v>1842.4467999999999</v>
      </c>
      <c r="C111" s="26">
        <f>IF(SUMIFS('BSE - SENSEX Index Options'!$L:$L,'BSE - SENSEX Index Options'!$D:$D,$A111,'BSE - SENSEX Index Options'!$H:$H,"Monthly*")+SUMIFS('BSE - Other Index Options'!$L:$L,'BSE - Other Index Options'!$D:$D,$A111,'BSE - Other Index Options'!$H:$H,"Monthly*")=0,"",SUMIFS('BSE - SENSEX Index Options'!$L:$L,'BSE - SENSEX Index Options'!$D:$D,$A111,'BSE - SENSEX Index Options'!$H:$H,"Monthly*")+SUMIFS('BSE - Other Index Options'!$L:$L,'BSE - Other Index Options'!$D:$D,$A111,'BSE - Other Index Options'!$H:$H,"Monthly*"))</f>
        <v>43.735900000000001</v>
      </c>
      <c r="D111" s="27">
        <f t="shared" si="12"/>
        <v>0.97681247951219152</v>
      </c>
      <c r="E111" s="27">
        <f t="shared" si="13"/>
        <v>2.3187520487808526E-2</v>
      </c>
      <c r="G111" s="27">
        <f t="shared" si="14"/>
        <v>0.16386168713751778</v>
      </c>
      <c r="H111" s="27">
        <f t="shared" si="15"/>
        <v>6.597665670673724E-3</v>
      </c>
      <c r="I111" s="27">
        <f t="shared" si="16"/>
        <v>0.10553304619562073</v>
      </c>
    </row>
    <row r="112" spans="1:9">
      <c r="A112" s="24">
        <v>46143</v>
      </c>
      <c r="B112" s="26">
        <f>IF(SUMIFS('NSE - NIFTY Index Options'!$L:$L,'NSE - NIFTY Index Options'!$D:$D,$A112,'NSE - NIFTY Index Options'!$H:$H,"Monthly*")+SUMIFS('NSE - Other Index Options'!$L:$L,'NSE - Other Index Options'!$D:$D,$A112,'NSE - Other Index Options'!$H:$H,"Monthly*")=0,"",SUMIFS('NSE - NIFTY Index Options'!$L:$L,'NSE - NIFTY Index Options'!$D:$D,$A112,'NSE - NIFTY Index Options'!$H:$H,"Monthly*")+SUMIFS('NSE - Other Index Options'!$L:$L,'NSE - Other Index Options'!$D:$D,$A112,'NSE - Other Index Options'!$H:$H,"Monthly*"))</f>
        <v>1679.1928999999998</v>
      </c>
      <c r="C112" s="26">
        <f>IF(SUMIFS('BSE - SENSEX Index Options'!$L:$L,'BSE - SENSEX Index Options'!$D:$D,$A112,'BSE - SENSEX Index Options'!$H:$H,"Monthly*")+SUMIFS('BSE - Other Index Options'!$L:$L,'BSE - Other Index Options'!$D:$D,$A112,'BSE - Other Index Options'!$H:$H,"Monthly*")=0,"",SUMIFS('BSE - SENSEX Index Options'!$L:$L,'BSE - SENSEX Index Options'!$D:$D,$A112,'BSE - SENSEX Index Options'!$H:$H,"Monthly*")+SUMIFS('BSE - Other Index Options'!$L:$L,'BSE - Other Index Options'!$D:$D,$A112,'BSE - Other Index Options'!$H:$H,"Monthly*"))</f>
        <v>26.155299999999997</v>
      </c>
      <c r="D112" s="27">
        <f t="shared" si="12"/>
        <v>0.98466278030492549</v>
      </c>
      <c r="E112" s="27">
        <f t="shared" si="13"/>
        <v>1.5337219695074591E-2</v>
      </c>
      <c r="G112" s="27">
        <f t="shared" si="14"/>
        <v>0.15088828349411701</v>
      </c>
      <c r="H112" s="27">
        <f t="shared" si="15"/>
        <v>4.6400292246640005E-3</v>
      </c>
      <c r="I112" s="27">
        <f t="shared" si="16"/>
        <v>0.10171710597227758</v>
      </c>
    </row>
    <row r="113" spans="1:9">
      <c r="A113" s="24">
        <v>46174</v>
      </c>
      <c r="B113" s="26">
        <f>IF(SUMIFS('NSE - NIFTY Index Options'!$L:$L,'NSE - NIFTY Index Options'!$D:$D,$A113,'NSE - NIFTY Index Options'!$H:$H,"Monthly*")+SUMIFS('NSE - Other Index Options'!$L:$L,'NSE - Other Index Options'!$D:$D,$A113,'NSE - Other Index Options'!$H:$H,"Monthly*")=0,"",SUMIFS('NSE - NIFTY Index Options'!$L:$L,'NSE - NIFTY Index Options'!$D:$D,$A113,'NSE - NIFTY Index Options'!$H:$H,"Monthly*")+SUMIFS('NSE - Other Index Options'!$L:$L,'NSE - Other Index Options'!$D:$D,$A113,'NSE - Other Index Options'!$H:$H,"Monthly*"))</f>
        <v>1740.8768999999995</v>
      </c>
      <c r="C113" s="26">
        <f>IF(SUMIFS('BSE - SENSEX Index Options'!$L:$L,'BSE - SENSEX Index Options'!$D:$D,$A113,'BSE - SENSEX Index Options'!$H:$H,"Monthly*")+SUMIFS('BSE - Other Index Options'!$L:$L,'BSE - Other Index Options'!$D:$D,$A113,'BSE - Other Index Options'!$H:$H,"Monthly*")=0,"",SUMIFS('BSE - SENSEX Index Options'!$L:$L,'BSE - SENSEX Index Options'!$D:$D,$A113,'BSE - SENSEX Index Options'!$H:$H,"Monthly*")+SUMIFS('BSE - Other Index Options'!$L:$L,'BSE - Other Index Options'!$D:$D,$A113,'BSE - Other Index Options'!$H:$H,"Monthly*"))</f>
        <v>40.787499999999994</v>
      </c>
      <c r="D113" s="27">
        <f t="shared" si="12"/>
        <v>0.97710708032332017</v>
      </c>
      <c r="E113" s="27">
        <f t="shared" si="13"/>
        <v>2.2892919676679856E-2</v>
      </c>
      <c r="G113" s="27">
        <f t="shared" si="14"/>
        <v>0.15154747089691084</v>
      </c>
      <c r="H113" s="27">
        <f t="shared" si="15"/>
        <v>7.4114098261330022E-3</v>
      </c>
      <c r="I113" s="27">
        <f t="shared" si="16"/>
        <v>0.10486130095788246</v>
      </c>
    </row>
    <row r="114" spans="1:9">
      <c r="A114" s="24">
        <v>46204</v>
      </c>
      <c r="B114" s="26">
        <f>IF(SUMIFS('NSE - NIFTY Index Options'!$L:$L,'NSE - NIFTY Index Options'!$D:$D,$A114,'NSE - NIFTY Index Options'!$H:$H,"Monthly*")+SUMIFS('NSE - Other Index Options'!$L:$L,'NSE - Other Index Options'!$D:$D,$A114,'NSE - Other Index Options'!$H:$H,"Monthly*")=0,"",SUMIFS('NSE - NIFTY Index Options'!$L:$L,'NSE - NIFTY Index Options'!$D:$D,$A114,'NSE - NIFTY Index Options'!$H:$H,"Monthly*")+SUMIFS('NSE - Other Index Options'!$L:$L,'NSE - Other Index Options'!$D:$D,$A114,'NSE - Other Index Options'!$H:$H,"Monthly*"))</f>
        <v>737.08450000000016</v>
      </c>
      <c r="C114" s="26">
        <f>IF(SUMIFS('BSE - SENSEX Index Options'!$L:$L,'BSE - SENSEX Index Options'!$D:$D,$A114,'BSE - SENSEX Index Options'!$H:$H,"Monthly*")+SUMIFS('BSE - Other Index Options'!$L:$L,'BSE - Other Index Options'!$D:$D,$A114,'BSE - Other Index Options'!$H:$H,"Monthly*")=0,"",SUMIFS('BSE - SENSEX Index Options'!$L:$L,'BSE - SENSEX Index Options'!$D:$D,$A114,'BSE - SENSEX Index Options'!$H:$H,"Monthly*")+SUMIFS('BSE - Other Index Options'!$L:$L,'BSE - Other Index Options'!$D:$D,$A114,'BSE - Other Index Options'!$H:$H,"Monthly*"))</f>
        <v>5.9578000000000007</v>
      </c>
      <c r="D114" s="27">
        <f t="shared" si="12"/>
        <v>0.99198188313101421</v>
      </c>
      <c r="E114" s="27">
        <f t="shared" si="13"/>
        <v>8.0181168689857883E-3</v>
      </c>
      <c r="G114" s="27">
        <f t="shared" si="14"/>
        <v>0.1335233422586263</v>
      </c>
      <c r="H114" s="27">
        <f t="shared" si="15"/>
        <v>1.6036400783296003E-3</v>
      </c>
      <c r="I114" s="27">
        <f t="shared" si="16"/>
        <v>8.0455540406424414E-2</v>
      </c>
    </row>
    <row r="115" spans="1:9" hidden="1" outlineLevel="1">
      <c r="A115" s="24">
        <v>46235</v>
      </c>
      <c r="B115" s="26" t="str">
        <f>IF(SUMIFS('NSE - NIFTY Index Options'!$L:$L,'NSE - NIFTY Index Options'!$D:$D,$A115,'NSE - NIFTY Index Options'!$H:$H,"Monthly*")+SUMIFS('NSE - Other Index Options'!$L:$L,'NSE - Other Index Options'!$D:$D,$A115,'NSE - Other Index Options'!$H:$H,"Monthly*")=0,"",SUMIFS('NSE - NIFTY Index Options'!$L:$L,'NSE - NIFTY Index Options'!$D:$D,$A115,'NSE - NIFTY Index Options'!$H:$H,"Monthly*")+SUMIFS('NSE - Other Index Options'!$L:$L,'NSE - Other Index Options'!$D:$D,$A115,'NSE - Other Index Options'!$H:$H,"Monthly*"))</f>
        <v/>
      </c>
      <c r="C115" s="26" t="str">
        <f>IF(SUMIFS('BSE - SENSEX Index Options'!$L:$L,'BSE - SENSEX Index Options'!$D:$D,$A115,'BSE - SENSEX Index Options'!$H:$H,"Monthly*")+SUMIFS('BSE - Other Index Options'!$L:$L,'BSE - Other Index Options'!$D:$D,$A115,'BSE - Other Index Options'!$H:$H,"Monthly*")=0,"",SUMIFS('BSE - SENSEX Index Options'!$L:$L,'BSE - SENSEX Index Options'!$D:$D,$A115,'BSE - SENSEX Index Options'!$H:$H,"Monthly*")+SUMIFS('BSE - Other Index Options'!$L:$L,'BSE - Other Index Options'!$D:$D,$A115,'BSE - Other Index Options'!$H:$H,"Monthly*"))</f>
        <v/>
      </c>
      <c r="D115" s="27" t="str">
        <f t="shared" si="12"/>
        <v/>
      </c>
      <c r="E115" s="27" t="str">
        <f t="shared" si="13"/>
        <v/>
      </c>
      <c r="G115" s="27" t="str">
        <f t="shared" si="14"/>
        <v/>
      </c>
      <c r="H115" s="27" t="str">
        <f t="shared" si="15"/>
        <v/>
      </c>
      <c r="I115" s="27" t="str">
        <f t="shared" si="16"/>
        <v/>
      </c>
    </row>
    <row r="116" spans="1:9" hidden="1" outlineLevel="1">
      <c r="A116" s="24">
        <v>46266</v>
      </c>
      <c r="B116" s="26" t="str">
        <f>IF(SUMIFS('NSE - NIFTY Index Options'!$L:$L,'NSE - NIFTY Index Options'!$D:$D,$A116,'NSE - NIFTY Index Options'!$H:$H,"Monthly*")+SUMIFS('NSE - Other Index Options'!$L:$L,'NSE - Other Index Options'!$D:$D,$A116,'NSE - Other Index Options'!$H:$H,"Monthly*")=0,"",SUMIFS('NSE - NIFTY Index Options'!$L:$L,'NSE - NIFTY Index Options'!$D:$D,$A116,'NSE - NIFTY Index Options'!$H:$H,"Monthly*")+SUMIFS('NSE - Other Index Options'!$L:$L,'NSE - Other Index Options'!$D:$D,$A116,'NSE - Other Index Options'!$H:$H,"Monthly*"))</f>
        <v/>
      </c>
      <c r="C116" s="26" t="str">
        <f>IF(SUMIFS('BSE - SENSEX Index Options'!$L:$L,'BSE - SENSEX Index Options'!$D:$D,$A116,'BSE - SENSEX Index Options'!$H:$H,"Monthly*")+SUMIFS('BSE - Other Index Options'!$L:$L,'BSE - Other Index Options'!$D:$D,$A116,'BSE - Other Index Options'!$H:$H,"Monthly*")=0,"",SUMIFS('BSE - SENSEX Index Options'!$L:$L,'BSE - SENSEX Index Options'!$D:$D,$A116,'BSE - SENSEX Index Options'!$H:$H,"Monthly*")+SUMIFS('BSE - Other Index Options'!$L:$L,'BSE - Other Index Options'!$D:$D,$A116,'BSE - Other Index Options'!$H:$H,"Monthly*"))</f>
        <v/>
      </c>
      <c r="D116" s="27" t="str">
        <f t="shared" si="12"/>
        <v/>
      </c>
      <c r="E116" s="27" t="str">
        <f t="shared" si="13"/>
        <v/>
      </c>
      <c r="G116" s="27" t="str">
        <f t="shared" si="14"/>
        <v/>
      </c>
      <c r="H116" s="27" t="str">
        <f t="shared" si="15"/>
        <v/>
      </c>
      <c r="I116" s="27" t="str">
        <f t="shared" si="16"/>
        <v/>
      </c>
    </row>
    <row r="117" spans="1:9" hidden="1" outlineLevel="1">
      <c r="A117" s="24">
        <v>46296</v>
      </c>
      <c r="B117" s="26" t="str">
        <f>IF(SUMIFS('NSE - NIFTY Index Options'!$L:$L,'NSE - NIFTY Index Options'!$D:$D,$A117,'NSE - NIFTY Index Options'!$H:$H,"Monthly*")+SUMIFS('NSE - Other Index Options'!$L:$L,'NSE - Other Index Options'!$D:$D,$A117,'NSE - Other Index Options'!$H:$H,"Monthly*")=0,"",SUMIFS('NSE - NIFTY Index Options'!$L:$L,'NSE - NIFTY Index Options'!$D:$D,$A117,'NSE - NIFTY Index Options'!$H:$H,"Monthly*")+SUMIFS('NSE - Other Index Options'!$L:$L,'NSE - Other Index Options'!$D:$D,$A117,'NSE - Other Index Options'!$H:$H,"Monthly*"))</f>
        <v/>
      </c>
      <c r="C117" s="26" t="str">
        <f>IF(SUMIFS('BSE - SENSEX Index Options'!$L:$L,'BSE - SENSEX Index Options'!$D:$D,$A117,'BSE - SENSEX Index Options'!$H:$H,"Monthly*")+SUMIFS('BSE - Other Index Options'!$L:$L,'BSE - Other Index Options'!$D:$D,$A117,'BSE - Other Index Options'!$H:$H,"Monthly*")=0,"",SUMIFS('BSE - SENSEX Index Options'!$L:$L,'BSE - SENSEX Index Options'!$D:$D,$A117,'BSE - SENSEX Index Options'!$H:$H,"Monthly*")+SUMIFS('BSE - Other Index Options'!$L:$L,'BSE - Other Index Options'!$D:$D,$A117,'BSE - Other Index Options'!$H:$H,"Monthly*"))</f>
        <v/>
      </c>
      <c r="D117" s="27" t="str">
        <f t="shared" si="12"/>
        <v/>
      </c>
      <c r="E117" s="27" t="str">
        <f t="shared" si="13"/>
        <v/>
      </c>
      <c r="G117" s="27" t="str">
        <f t="shared" si="14"/>
        <v/>
      </c>
      <c r="H117" s="27" t="str">
        <f t="shared" si="15"/>
        <v/>
      </c>
      <c r="I117" s="27" t="str">
        <f t="shared" si="16"/>
        <v/>
      </c>
    </row>
    <row r="118" spans="1:9" hidden="1" outlineLevel="1">
      <c r="A118" s="24">
        <v>46327</v>
      </c>
      <c r="B118" s="26" t="str">
        <f>IF(SUMIFS('NSE - NIFTY Index Options'!$L:$L,'NSE - NIFTY Index Options'!$D:$D,$A118,'NSE - NIFTY Index Options'!$H:$H,"Monthly*")+SUMIFS('NSE - Other Index Options'!$L:$L,'NSE - Other Index Options'!$D:$D,$A118,'NSE - Other Index Options'!$H:$H,"Monthly*")=0,"",SUMIFS('NSE - NIFTY Index Options'!$L:$L,'NSE - NIFTY Index Options'!$D:$D,$A118,'NSE - NIFTY Index Options'!$H:$H,"Monthly*")+SUMIFS('NSE - Other Index Options'!$L:$L,'NSE - Other Index Options'!$D:$D,$A118,'NSE - Other Index Options'!$H:$H,"Monthly*"))</f>
        <v/>
      </c>
      <c r="C118" s="26" t="str">
        <f>IF(SUMIFS('BSE - SENSEX Index Options'!$L:$L,'BSE - SENSEX Index Options'!$D:$D,$A118,'BSE - SENSEX Index Options'!$H:$H,"Monthly*")+SUMIFS('BSE - Other Index Options'!$L:$L,'BSE - Other Index Options'!$D:$D,$A118,'BSE - Other Index Options'!$H:$H,"Monthly*")=0,"",SUMIFS('BSE - SENSEX Index Options'!$L:$L,'BSE - SENSEX Index Options'!$D:$D,$A118,'BSE - SENSEX Index Options'!$H:$H,"Monthly*")+SUMIFS('BSE - Other Index Options'!$L:$L,'BSE - Other Index Options'!$D:$D,$A118,'BSE - Other Index Options'!$H:$H,"Monthly*"))</f>
        <v/>
      </c>
      <c r="D118" s="27" t="str">
        <f t="shared" si="12"/>
        <v/>
      </c>
      <c r="E118" s="27" t="str">
        <f t="shared" si="13"/>
        <v/>
      </c>
      <c r="G118" s="27" t="str">
        <f t="shared" si="14"/>
        <v/>
      </c>
      <c r="H118" s="27" t="str">
        <f t="shared" si="15"/>
        <v/>
      </c>
      <c r="I118" s="27" t="str">
        <f t="shared" si="16"/>
        <v/>
      </c>
    </row>
    <row r="119" spans="1:9" hidden="1" outlineLevel="1">
      <c r="A119" s="24">
        <v>46357</v>
      </c>
      <c r="B119" s="26" t="str">
        <f>IF(SUMIFS('NSE - NIFTY Index Options'!$L:$L,'NSE - NIFTY Index Options'!$D:$D,$A119,'NSE - NIFTY Index Options'!$H:$H,"Monthly*")+SUMIFS('NSE - Other Index Options'!$L:$L,'NSE - Other Index Options'!$D:$D,$A119,'NSE - Other Index Options'!$H:$H,"Monthly*")=0,"",SUMIFS('NSE - NIFTY Index Options'!$L:$L,'NSE - NIFTY Index Options'!$D:$D,$A119,'NSE - NIFTY Index Options'!$H:$H,"Monthly*")+SUMIFS('NSE - Other Index Options'!$L:$L,'NSE - Other Index Options'!$D:$D,$A119,'NSE - Other Index Options'!$H:$H,"Monthly*"))</f>
        <v/>
      </c>
      <c r="C119" s="26" t="str">
        <f>IF(SUMIFS('BSE - SENSEX Index Options'!$L:$L,'BSE - SENSEX Index Options'!$D:$D,$A119,'BSE - SENSEX Index Options'!$H:$H,"Monthly*")+SUMIFS('BSE - Other Index Options'!$L:$L,'BSE - Other Index Options'!$D:$D,$A119,'BSE - Other Index Options'!$H:$H,"Monthly*")=0,"",SUMIFS('BSE - SENSEX Index Options'!$L:$L,'BSE - SENSEX Index Options'!$D:$D,$A119,'BSE - SENSEX Index Options'!$H:$H,"Monthly*")+SUMIFS('BSE - Other Index Options'!$L:$L,'BSE - Other Index Options'!$D:$D,$A119,'BSE - Other Index Options'!$H:$H,"Monthly*"))</f>
        <v/>
      </c>
      <c r="D119" s="27" t="str">
        <f t="shared" si="12"/>
        <v/>
      </c>
      <c r="E119" s="27" t="str">
        <f t="shared" si="13"/>
        <v/>
      </c>
      <c r="G119" s="27" t="str">
        <f t="shared" si="14"/>
        <v/>
      </c>
      <c r="H119" s="27" t="str">
        <f t="shared" si="15"/>
        <v/>
      </c>
      <c r="I119" s="27" t="str">
        <f t="shared" si="16"/>
        <v/>
      </c>
    </row>
    <row r="120" spans="1:9" hidden="1" outlineLevel="1">
      <c r="A120" s="24">
        <v>46388</v>
      </c>
      <c r="B120" s="26" t="str">
        <f>IF(SUMIFS('NSE - NIFTY Index Options'!$L:$L,'NSE - NIFTY Index Options'!$D:$D,$A120,'NSE - NIFTY Index Options'!$H:$H,"Monthly*")+SUMIFS('NSE - Other Index Options'!$L:$L,'NSE - Other Index Options'!$D:$D,$A120,'NSE - Other Index Options'!$H:$H,"Monthly*")=0,"",SUMIFS('NSE - NIFTY Index Options'!$L:$L,'NSE - NIFTY Index Options'!$D:$D,$A120,'NSE - NIFTY Index Options'!$H:$H,"Monthly*")+SUMIFS('NSE - Other Index Options'!$L:$L,'NSE - Other Index Options'!$D:$D,$A120,'NSE - Other Index Options'!$H:$H,"Monthly*"))</f>
        <v/>
      </c>
      <c r="C120" s="26" t="str">
        <f>IF(SUMIFS('BSE - SENSEX Index Options'!$L:$L,'BSE - SENSEX Index Options'!$D:$D,$A120,'BSE - SENSEX Index Options'!$H:$H,"Monthly*")+SUMIFS('BSE - Other Index Options'!$L:$L,'BSE - Other Index Options'!$D:$D,$A120,'BSE - Other Index Options'!$H:$H,"Monthly*")=0,"",SUMIFS('BSE - SENSEX Index Options'!$L:$L,'BSE - SENSEX Index Options'!$D:$D,$A120,'BSE - SENSEX Index Options'!$H:$H,"Monthly*")+SUMIFS('BSE - Other Index Options'!$L:$L,'BSE - Other Index Options'!$D:$D,$A120,'BSE - Other Index Options'!$H:$H,"Monthly*"))</f>
        <v/>
      </c>
      <c r="D120" s="27" t="str">
        <f t="shared" si="12"/>
        <v/>
      </c>
      <c r="E120" s="27" t="str">
        <f t="shared" si="13"/>
        <v/>
      </c>
      <c r="G120" s="27" t="str">
        <f t="shared" si="14"/>
        <v/>
      </c>
      <c r="H120" s="27" t="str">
        <f t="shared" si="15"/>
        <v/>
      </c>
      <c r="I120" s="27" t="str">
        <f t="shared" si="16"/>
        <v/>
      </c>
    </row>
    <row r="121" spans="1:9" hidden="1" outlineLevel="1">
      <c r="A121" s="24">
        <v>46419</v>
      </c>
      <c r="B121" s="26" t="str">
        <f>IF(SUMIFS('NSE - NIFTY Index Options'!$L:$L,'NSE - NIFTY Index Options'!$D:$D,$A121,'NSE - NIFTY Index Options'!$H:$H,"Monthly*")+SUMIFS('NSE - Other Index Options'!$L:$L,'NSE - Other Index Options'!$D:$D,$A121,'NSE - Other Index Options'!$H:$H,"Monthly*")=0,"",SUMIFS('NSE - NIFTY Index Options'!$L:$L,'NSE - NIFTY Index Options'!$D:$D,$A121,'NSE - NIFTY Index Options'!$H:$H,"Monthly*")+SUMIFS('NSE - Other Index Options'!$L:$L,'NSE - Other Index Options'!$D:$D,$A121,'NSE - Other Index Options'!$H:$H,"Monthly*"))</f>
        <v/>
      </c>
      <c r="C121" s="26" t="str">
        <f>IF(SUMIFS('BSE - SENSEX Index Options'!$L:$L,'BSE - SENSEX Index Options'!$D:$D,$A121,'BSE - SENSEX Index Options'!$H:$H,"Monthly*")+SUMIFS('BSE - Other Index Options'!$L:$L,'BSE - Other Index Options'!$D:$D,$A121,'BSE - Other Index Options'!$H:$H,"Monthly*")=0,"",SUMIFS('BSE - SENSEX Index Options'!$L:$L,'BSE - SENSEX Index Options'!$D:$D,$A121,'BSE - SENSEX Index Options'!$H:$H,"Monthly*")+SUMIFS('BSE - Other Index Options'!$L:$L,'BSE - Other Index Options'!$D:$D,$A121,'BSE - Other Index Options'!$H:$H,"Monthly*"))</f>
        <v/>
      </c>
      <c r="D121" s="27" t="str">
        <f t="shared" si="12"/>
        <v/>
      </c>
      <c r="E121" s="27" t="str">
        <f t="shared" si="13"/>
        <v/>
      </c>
      <c r="G121" s="27" t="str">
        <f t="shared" si="14"/>
        <v/>
      </c>
      <c r="H121" s="27" t="str">
        <f t="shared" si="15"/>
        <v/>
      </c>
      <c r="I121" s="27" t="str">
        <f t="shared" si="16"/>
        <v/>
      </c>
    </row>
    <row r="122" spans="1:9" hidden="1" outlineLevel="1">
      <c r="A122" s="24">
        <v>46447</v>
      </c>
      <c r="B122" s="26" t="str">
        <f>IF(SUMIFS('NSE - NIFTY Index Options'!$L:$L,'NSE - NIFTY Index Options'!$D:$D,$A122,'NSE - NIFTY Index Options'!$H:$H,"Monthly*")+SUMIFS('NSE - Other Index Options'!$L:$L,'NSE - Other Index Options'!$D:$D,$A122,'NSE - Other Index Options'!$H:$H,"Monthly*")=0,"",SUMIFS('NSE - NIFTY Index Options'!$L:$L,'NSE - NIFTY Index Options'!$D:$D,$A122,'NSE - NIFTY Index Options'!$H:$H,"Monthly*")+SUMIFS('NSE - Other Index Options'!$L:$L,'NSE - Other Index Options'!$D:$D,$A122,'NSE - Other Index Options'!$H:$H,"Monthly*"))</f>
        <v/>
      </c>
      <c r="C122" s="26" t="str">
        <f>IF(SUMIFS('BSE - SENSEX Index Options'!$L:$L,'BSE - SENSEX Index Options'!$D:$D,$A122,'BSE - SENSEX Index Options'!$H:$H,"Monthly*")+SUMIFS('BSE - Other Index Options'!$L:$L,'BSE - Other Index Options'!$D:$D,$A122,'BSE - Other Index Options'!$H:$H,"Monthly*")=0,"",SUMIFS('BSE - SENSEX Index Options'!$L:$L,'BSE - SENSEX Index Options'!$D:$D,$A122,'BSE - SENSEX Index Options'!$H:$H,"Monthly*")+SUMIFS('BSE - Other Index Options'!$L:$L,'BSE - Other Index Options'!$D:$D,$A122,'BSE - Other Index Options'!$H:$H,"Monthly*"))</f>
        <v/>
      </c>
      <c r="D122" s="27" t="str">
        <f t="shared" si="12"/>
        <v/>
      </c>
      <c r="E122" s="27" t="str">
        <f t="shared" si="13"/>
        <v/>
      </c>
      <c r="G122" s="27" t="str">
        <f t="shared" si="14"/>
        <v/>
      </c>
      <c r="H122" s="27" t="str">
        <f t="shared" si="15"/>
        <v/>
      </c>
      <c r="I122" s="27" t="str">
        <f t="shared" si="16"/>
        <v/>
      </c>
    </row>
    <row r="123" spans="1:9" hidden="1" outlineLevel="1">
      <c r="A123" s="24">
        <v>46478</v>
      </c>
      <c r="B123" s="26" t="str">
        <f>IF(SUMIFS('NSE - NIFTY Index Options'!$L:$L,'NSE - NIFTY Index Options'!$D:$D,$A123,'NSE - NIFTY Index Options'!$H:$H,"Monthly*")+SUMIFS('NSE - Other Index Options'!$L:$L,'NSE - Other Index Options'!$D:$D,$A123,'NSE - Other Index Options'!$H:$H,"Monthly*")=0,"",SUMIFS('NSE - NIFTY Index Options'!$L:$L,'NSE - NIFTY Index Options'!$D:$D,$A123,'NSE - NIFTY Index Options'!$H:$H,"Monthly*")+SUMIFS('NSE - Other Index Options'!$L:$L,'NSE - Other Index Options'!$D:$D,$A123,'NSE - Other Index Options'!$H:$H,"Monthly*"))</f>
        <v/>
      </c>
      <c r="C123" s="26" t="str">
        <f>IF(SUMIFS('BSE - SENSEX Index Options'!$L:$L,'BSE - SENSEX Index Options'!$D:$D,$A123,'BSE - SENSEX Index Options'!$H:$H,"Monthly*")+SUMIFS('BSE - Other Index Options'!$L:$L,'BSE - Other Index Options'!$D:$D,$A123,'BSE - Other Index Options'!$H:$H,"Monthly*")=0,"",SUMIFS('BSE - SENSEX Index Options'!$L:$L,'BSE - SENSEX Index Options'!$D:$D,$A123,'BSE - SENSEX Index Options'!$H:$H,"Monthly*")+SUMIFS('BSE - Other Index Options'!$L:$L,'BSE - Other Index Options'!$D:$D,$A123,'BSE - Other Index Options'!$H:$H,"Monthly*"))</f>
        <v/>
      </c>
      <c r="D123" s="27" t="str">
        <f t="shared" si="12"/>
        <v/>
      </c>
      <c r="E123" s="27" t="str">
        <f t="shared" si="13"/>
        <v/>
      </c>
      <c r="G123" s="27" t="str">
        <f t="shared" si="14"/>
        <v/>
      </c>
      <c r="H123" s="27" t="str">
        <f t="shared" si="15"/>
        <v/>
      </c>
      <c r="I123" s="27" t="str">
        <f t="shared" si="16"/>
        <v/>
      </c>
    </row>
    <row r="124" spans="1:9" hidden="1" outlineLevel="1">
      <c r="A124" s="24">
        <v>46508</v>
      </c>
      <c r="B124" s="26" t="str">
        <f>IF(SUMIFS('NSE - NIFTY Index Options'!$L:$L,'NSE - NIFTY Index Options'!$D:$D,$A124,'NSE - NIFTY Index Options'!$H:$H,"Monthly*")+SUMIFS('NSE - Other Index Options'!$L:$L,'NSE - Other Index Options'!$D:$D,$A124,'NSE - Other Index Options'!$H:$H,"Monthly*")=0,"",SUMIFS('NSE - NIFTY Index Options'!$L:$L,'NSE - NIFTY Index Options'!$D:$D,$A124,'NSE - NIFTY Index Options'!$H:$H,"Monthly*")+SUMIFS('NSE - Other Index Options'!$L:$L,'NSE - Other Index Options'!$D:$D,$A124,'NSE - Other Index Options'!$H:$H,"Monthly*"))</f>
        <v/>
      </c>
      <c r="C124" s="26" t="str">
        <f>IF(SUMIFS('BSE - SENSEX Index Options'!$L:$L,'BSE - SENSEX Index Options'!$D:$D,$A124,'BSE - SENSEX Index Options'!$H:$H,"Monthly*")+SUMIFS('BSE - Other Index Options'!$L:$L,'BSE - Other Index Options'!$D:$D,$A124,'BSE - Other Index Options'!$H:$H,"Monthly*")=0,"",SUMIFS('BSE - SENSEX Index Options'!$L:$L,'BSE - SENSEX Index Options'!$D:$D,$A124,'BSE - SENSEX Index Options'!$H:$H,"Monthly*")+SUMIFS('BSE - Other Index Options'!$L:$L,'BSE - Other Index Options'!$D:$D,$A124,'BSE - Other Index Options'!$H:$H,"Monthly*"))</f>
        <v/>
      </c>
      <c r="D124" s="27" t="str">
        <f t="shared" si="12"/>
        <v/>
      </c>
      <c r="E124" s="27" t="str">
        <f t="shared" si="13"/>
        <v/>
      </c>
      <c r="G124" s="27" t="str">
        <f t="shared" si="14"/>
        <v/>
      </c>
      <c r="H124" s="27" t="str">
        <f t="shared" si="15"/>
        <v/>
      </c>
      <c r="I124" s="27" t="str">
        <f t="shared" si="16"/>
        <v/>
      </c>
    </row>
    <row r="125" spans="1:9" hidden="1" outlineLevel="1">
      <c r="A125" s="24">
        <v>46539</v>
      </c>
      <c r="B125" s="26" t="str">
        <f>IF(SUMIFS('NSE - NIFTY Index Options'!$L:$L,'NSE - NIFTY Index Options'!$D:$D,$A125,'NSE - NIFTY Index Options'!$H:$H,"Monthly*")+SUMIFS('NSE - Other Index Options'!$L:$L,'NSE - Other Index Options'!$D:$D,$A125,'NSE - Other Index Options'!$H:$H,"Monthly*")=0,"",SUMIFS('NSE - NIFTY Index Options'!$L:$L,'NSE - NIFTY Index Options'!$D:$D,$A125,'NSE - NIFTY Index Options'!$H:$H,"Monthly*")+SUMIFS('NSE - Other Index Options'!$L:$L,'NSE - Other Index Options'!$D:$D,$A125,'NSE - Other Index Options'!$H:$H,"Monthly*"))</f>
        <v/>
      </c>
      <c r="C125" s="26" t="str">
        <f>IF(SUMIFS('BSE - SENSEX Index Options'!$L:$L,'BSE - SENSEX Index Options'!$D:$D,$A125,'BSE - SENSEX Index Options'!$H:$H,"Monthly*")+SUMIFS('BSE - Other Index Options'!$L:$L,'BSE - Other Index Options'!$D:$D,$A125,'BSE - Other Index Options'!$H:$H,"Monthly*")=0,"",SUMIFS('BSE - SENSEX Index Options'!$L:$L,'BSE - SENSEX Index Options'!$D:$D,$A125,'BSE - SENSEX Index Options'!$H:$H,"Monthly*")+SUMIFS('BSE - Other Index Options'!$L:$L,'BSE - Other Index Options'!$D:$D,$A125,'BSE - Other Index Options'!$H:$H,"Monthly*"))</f>
        <v/>
      </c>
      <c r="D125" s="27" t="str">
        <f t="shared" si="12"/>
        <v/>
      </c>
      <c r="E125" s="27" t="str">
        <f t="shared" si="13"/>
        <v/>
      </c>
      <c r="G125" s="27" t="str">
        <f t="shared" si="14"/>
        <v/>
      </c>
      <c r="H125" s="27" t="str">
        <f t="shared" si="15"/>
        <v/>
      </c>
      <c r="I125" s="27" t="str">
        <f t="shared" si="16"/>
        <v/>
      </c>
    </row>
    <row r="126" spans="1:9" hidden="1" outlineLevel="1">
      <c r="A126" s="24">
        <v>46569</v>
      </c>
      <c r="B126" s="26" t="str">
        <f>IF(SUMIFS('NSE - NIFTY Index Options'!$L:$L,'NSE - NIFTY Index Options'!$D:$D,$A126,'NSE - NIFTY Index Options'!$H:$H,"Monthly*")+SUMIFS('NSE - Other Index Options'!$L:$L,'NSE - Other Index Options'!$D:$D,$A126,'NSE - Other Index Options'!$H:$H,"Monthly*")=0,"",SUMIFS('NSE - NIFTY Index Options'!$L:$L,'NSE - NIFTY Index Options'!$D:$D,$A126,'NSE - NIFTY Index Options'!$H:$H,"Monthly*")+SUMIFS('NSE - Other Index Options'!$L:$L,'NSE - Other Index Options'!$D:$D,$A126,'NSE - Other Index Options'!$H:$H,"Monthly*"))</f>
        <v/>
      </c>
      <c r="C126" s="26" t="str">
        <f>IF(SUMIFS('BSE - SENSEX Index Options'!$L:$L,'BSE - SENSEX Index Options'!$D:$D,$A126,'BSE - SENSEX Index Options'!$H:$H,"Monthly*")+SUMIFS('BSE - Other Index Options'!$L:$L,'BSE - Other Index Options'!$D:$D,$A126,'BSE - Other Index Options'!$H:$H,"Monthly*")=0,"",SUMIFS('BSE - SENSEX Index Options'!$L:$L,'BSE - SENSEX Index Options'!$D:$D,$A126,'BSE - SENSEX Index Options'!$H:$H,"Monthly*")+SUMIFS('BSE - Other Index Options'!$L:$L,'BSE - Other Index Options'!$D:$D,$A126,'BSE - Other Index Options'!$H:$H,"Monthly*"))</f>
        <v/>
      </c>
      <c r="D126" s="27" t="str">
        <f t="shared" si="12"/>
        <v/>
      </c>
      <c r="E126" s="27" t="str">
        <f t="shared" si="13"/>
        <v/>
      </c>
      <c r="G126" s="27" t="str">
        <f t="shared" si="14"/>
        <v/>
      </c>
      <c r="H126" s="27" t="str">
        <f t="shared" si="15"/>
        <v/>
      </c>
      <c r="I126" s="27" t="str">
        <f t="shared" si="16"/>
        <v/>
      </c>
    </row>
    <row r="127" spans="1:9" hidden="1" outlineLevel="1">
      <c r="A127" s="24">
        <v>46600</v>
      </c>
      <c r="B127" s="26" t="str">
        <f>IF(SUMIFS('NSE - NIFTY Index Options'!$L:$L,'NSE - NIFTY Index Options'!$D:$D,$A127,'NSE - NIFTY Index Options'!$H:$H,"Monthly*")+SUMIFS('NSE - Other Index Options'!$L:$L,'NSE - Other Index Options'!$D:$D,$A127,'NSE - Other Index Options'!$H:$H,"Monthly*")=0,"",SUMIFS('NSE - NIFTY Index Options'!$L:$L,'NSE - NIFTY Index Options'!$D:$D,$A127,'NSE - NIFTY Index Options'!$H:$H,"Monthly*")+SUMIFS('NSE - Other Index Options'!$L:$L,'NSE - Other Index Options'!$D:$D,$A127,'NSE - Other Index Options'!$H:$H,"Monthly*"))</f>
        <v/>
      </c>
      <c r="C127" s="26" t="str">
        <f>IF(SUMIFS('BSE - SENSEX Index Options'!$L:$L,'BSE - SENSEX Index Options'!$D:$D,$A127,'BSE - SENSEX Index Options'!$H:$H,"Monthly*")+SUMIFS('BSE - Other Index Options'!$L:$L,'BSE - Other Index Options'!$D:$D,$A127,'BSE - Other Index Options'!$H:$H,"Monthly*")=0,"",SUMIFS('BSE - SENSEX Index Options'!$L:$L,'BSE - SENSEX Index Options'!$D:$D,$A127,'BSE - SENSEX Index Options'!$H:$H,"Monthly*")+SUMIFS('BSE - Other Index Options'!$L:$L,'BSE - Other Index Options'!$D:$D,$A127,'BSE - Other Index Options'!$H:$H,"Monthly*"))</f>
        <v/>
      </c>
      <c r="D127" s="27" t="str">
        <f t="shared" si="12"/>
        <v/>
      </c>
      <c r="E127" s="27" t="str">
        <f t="shared" si="13"/>
        <v/>
      </c>
      <c r="G127" s="27" t="str">
        <f t="shared" si="14"/>
        <v/>
      </c>
      <c r="H127" s="27" t="str">
        <f t="shared" si="15"/>
        <v/>
      </c>
      <c r="I127" s="27" t="str">
        <f t="shared" si="16"/>
        <v/>
      </c>
    </row>
    <row r="128" spans="1:9" hidden="1" outlineLevel="1">
      <c r="A128" s="24">
        <v>46631</v>
      </c>
      <c r="B128" s="26" t="str">
        <f>IF(SUMIFS('NSE - NIFTY Index Options'!$L:$L,'NSE - NIFTY Index Options'!$D:$D,$A128,'NSE - NIFTY Index Options'!$H:$H,"Monthly*")+SUMIFS('NSE - Other Index Options'!$L:$L,'NSE - Other Index Options'!$D:$D,$A128,'NSE - Other Index Options'!$H:$H,"Monthly*")=0,"",SUMIFS('NSE - NIFTY Index Options'!$L:$L,'NSE - NIFTY Index Options'!$D:$D,$A128,'NSE - NIFTY Index Options'!$H:$H,"Monthly*")+SUMIFS('NSE - Other Index Options'!$L:$L,'NSE - Other Index Options'!$D:$D,$A128,'NSE - Other Index Options'!$H:$H,"Monthly*"))</f>
        <v/>
      </c>
      <c r="C128" s="26" t="str">
        <f>IF(SUMIFS('BSE - SENSEX Index Options'!$L:$L,'BSE - SENSEX Index Options'!$D:$D,$A128,'BSE - SENSEX Index Options'!$H:$H,"Monthly*")+SUMIFS('BSE - Other Index Options'!$L:$L,'BSE - Other Index Options'!$D:$D,$A128,'BSE - Other Index Options'!$H:$H,"Monthly*")=0,"",SUMIFS('BSE - SENSEX Index Options'!$L:$L,'BSE - SENSEX Index Options'!$D:$D,$A128,'BSE - SENSEX Index Options'!$H:$H,"Monthly*")+SUMIFS('BSE - Other Index Options'!$L:$L,'BSE - Other Index Options'!$D:$D,$A128,'BSE - Other Index Options'!$H:$H,"Monthly*"))</f>
        <v/>
      </c>
      <c r="D128" s="27" t="str">
        <f t="shared" si="12"/>
        <v/>
      </c>
      <c r="E128" s="27" t="str">
        <f t="shared" si="13"/>
        <v/>
      </c>
      <c r="G128" s="27" t="str">
        <f t="shared" si="14"/>
        <v/>
      </c>
      <c r="H128" s="27" t="str">
        <f t="shared" si="15"/>
        <v/>
      </c>
      <c r="I128" s="27" t="str">
        <f t="shared" si="16"/>
        <v/>
      </c>
    </row>
    <row r="129" spans="1:9" hidden="1" outlineLevel="1">
      <c r="A129" s="24">
        <v>46661</v>
      </c>
      <c r="B129" s="26" t="str">
        <f>IF(SUMIFS('NSE - NIFTY Index Options'!$L:$L,'NSE - NIFTY Index Options'!$D:$D,$A129,'NSE - NIFTY Index Options'!$H:$H,"Monthly*")+SUMIFS('NSE - Other Index Options'!$L:$L,'NSE - Other Index Options'!$D:$D,$A129,'NSE - Other Index Options'!$H:$H,"Monthly*")=0,"",SUMIFS('NSE - NIFTY Index Options'!$L:$L,'NSE - NIFTY Index Options'!$D:$D,$A129,'NSE - NIFTY Index Options'!$H:$H,"Monthly*")+SUMIFS('NSE - Other Index Options'!$L:$L,'NSE - Other Index Options'!$D:$D,$A129,'NSE - Other Index Options'!$H:$H,"Monthly*"))</f>
        <v/>
      </c>
      <c r="C129" s="26" t="str">
        <f>IF(SUMIFS('BSE - SENSEX Index Options'!$L:$L,'BSE - SENSEX Index Options'!$D:$D,$A129,'BSE - SENSEX Index Options'!$H:$H,"Monthly*")+SUMIFS('BSE - Other Index Options'!$L:$L,'BSE - Other Index Options'!$D:$D,$A129,'BSE - Other Index Options'!$H:$H,"Monthly*")=0,"",SUMIFS('BSE - SENSEX Index Options'!$L:$L,'BSE - SENSEX Index Options'!$D:$D,$A129,'BSE - SENSEX Index Options'!$H:$H,"Monthly*")+SUMIFS('BSE - Other Index Options'!$L:$L,'BSE - Other Index Options'!$D:$D,$A129,'BSE - Other Index Options'!$H:$H,"Monthly*"))</f>
        <v/>
      </c>
      <c r="D129" s="27" t="str">
        <f t="shared" si="12"/>
        <v/>
      </c>
      <c r="E129" s="27" t="str">
        <f t="shared" si="13"/>
        <v/>
      </c>
      <c r="G129" s="27" t="str">
        <f t="shared" si="14"/>
        <v/>
      </c>
      <c r="H129" s="27" t="str">
        <f t="shared" si="15"/>
        <v/>
      </c>
      <c r="I129" s="27" t="str">
        <f t="shared" si="16"/>
        <v/>
      </c>
    </row>
    <row r="130" spans="1:9" hidden="1" outlineLevel="1">
      <c r="A130" s="24">
        <v>46692</v>
      </c>
      <c r="B130" s="26" t="str">
        <f>IF(SUMIFS('NSE - NIFTY Index Options'!$L:$L,'NSE - NIFTY Index Options'!$D:$D,$A130,'NSE - NIFTY Index Options'!$H:$H,"Monthly*")+SUMIFS('NSE - Other Index Options'!$L:$L,'NSE - Other Index Options'!$D:$D,$A130,'NSE - Other Index Options'!$H:$H,"Monthly*")=0,"",SUMIFS('NSE - NIFTY Index Options'!$L:$L,'NSE - NIFTY Index Options'!$D:$D,$A130,'NSE - NIFTY Index Options'!$H:$H,"Monthly*")+SUMIFS('NSE - Other Index Options'!$L:$L,'NSE - Other Index Options'!$D:$D,$A130,'NSE - Other Index Options'!$H:$H,"Monthly*"))</f>
        <v/>
      </c>
      <c r="C130" s="26" t="str">
        <f>IF(SUMIFS('BSE - SENSEX Index Options'!$L:$L,'BSE - SENSEX Index Options'!$D:$D,$A130,'BSE - SENSEX Index Options'!$H:$H,"Monthly*")+SUMIFS('BSE - Other Index Options'!$L:$L,'BSE - Other Index Options'!$D:$D,$A130,'BSE - Other Index Options'!$H:$H,"Monthly*")=0,"",SUMIFS('BSE - SENSEX Index Options'!$L:$L,'BSE - SENSEX Index Options'!$D:$D,$A130,'BSE - SENSEX Index Options'!$H:$H,"Monthly*")+SUMIFS('BSE - Other Index Options'!$L:$L,'BSE - Other Index Options'!$D:$D,$A130,'BSE - Other Index Options'!$H:$H,"Monthly*"))</f>
        <v/>
      </c>
      <c r="D130" s="27" t="str">
        <f t="shared" si="12"/>
        <v/>
      </c>
      <c r="E130" s="27" t="str">
        <f t="shared" si="13"/>
        <v/>
      </c>
      <c r="G130" s="27" t="str">
        <f t="shared" si="14"/>
        <v/>
      </c>
      <c r="H130" s="27" t="str">
        <f t="shared" si="15"/>
        <v/>
      </c>
      <c r="I130" s="27" t="str">
        <f t="shared" si="16"/>
        <v/>
      </c>
    </row>
    <row r="131" spans="1:9" hidden="1" outlineLevel="1">
      <c r="A131" s="24">
        <v>46722</v>
      </c>
      <c r="B131" s="26" t="str">
        <f>IF(SUMIFS('NSE - NIFTY Index Options'!$L:$L,'NSE - NIFTY Index Options'!$D:$D,$A131,'NSE - NIFTY Index Options'!$H:$H,"Monthly*")+SUMIFS('NSE - Other Index Options'!$L:$L,'NSE - Other Index Options'!$D:$D,$A131,'NSE - Other Index Options'!$H:$H,"Monthly*")=0,"",SUMIFS('NSE - NIFTY Index Options'!$L:$L,'NSE - NIFTY Index Options'!$D:$D,$A131,'NSE - NIFTY Index Options'!$H:$H,"Monthly*")+SUMIFS('NSE - Other Index Options'!$L:$L,'NSE - Other Index Options'!$D:$D,$A131,'NSE - Other Index Options'!$H:$H,"Monthly*"))</f>
        <v/>
      </c>
      <c r="C131" s="26" t="str">
        <f>IF(SUMIFS('BSE - SENSEX Index Options'!$L:$L,'BSE - SENSEX Index Options'!$D:$D,$A131,'BSE - SENSEX Index Options'!$H:$H,"Monthly*")+SUMIFS('BSE - Other Index Options'!$L:$L,'BSE - Other Index Options'!$D:$D,$A131,'BSE - Other Index Options'!$H:$H,"Monthly*")=0,"",SUMIFS('BSE - SENSEX Index Options'!$L:$L,'BSE - SENSEX Index Options'!$D:$D,$A131,'BSE - SENSEX Index Options'!$H:$H,"Monthly*")+SUMIFS('BSE - Other Index Options'!$L:$L,'BSE - Other Index Options'!$D:$D,$A131,'BSE - Other Index Options'!$H:$H,"Monthly*"))</f>
        <v/>
      </c>
      <c r="D131" s="27" t="str">
        <f t="shared" si="12"/>
        <v/>
      </c>
      <c r="E131" s="27" t="str">
        <f t="shared" si="13"/>
        <v/>
      </c>
      <c r="G131" s="27" t="str">
        <f t="shared" si="14"/>
        <v/>
      </c>
      <c r="H131" s="27" t="str">
        <f t="shared" si="15"/>
        <v/>
      </c>
      <c r="I131" s="27" t="str">
        <f t="shared" si="16"/>
        <v/>
      </c>
    </row>
    <row r="132" spans="1:9" collapsed="1">
      <c r="A132" s="36" t="s">
        <v>15</v>
      </c>
      <c r="B132" s="37">
        <f>IF(SUM(B104:B131)=0,"",SUM(B104:B131))</f>
        <v>18526.311099999999</v>
      </c>
      <c r="C132" s="37">
        <f>IF(SUM(C104:C131)=0,"",SUM(C104:C131))</f>
        <v>360.375</v>
      </c>
      <c r="D132" s="38">
        <f t="shared" si="12"/>
        <v>0.98091909834833335</v>
      </c>
      <c r="E132" s="38">
        <f t="shared" si="13"/>
        <v>1.9080901651666673E-2</v>
      </c>
      <c r="G132" s="27">
        <f t="shared" si="14"/>
        <v>0.15653736824790312</v>
      </c>
      <c r="H132" s="27">
        <f t="shared" si="15"/>
        <v>6.6289623855833963E-3</v>
      </c>
      <c r="I132" s="27">
        <f t="shared" si="16"/>
        <v>0.10935209821590988</v>
      </c>
    </row>
  </sheetData>
  <conditionalFormatting sqref="D5:D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:D6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:D9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04:D1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8:E6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1:E9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04:E1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8:G6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1:G9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04:G1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8:H6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1:H9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04:H13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8:I6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1:I99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4:I13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86"/>
  <sheetViews>
    <sheetView showGridLines="0" workbookViewId="0">
      <selection activeCell="N149" sqref="N149"/>
    </sheetView>
  </sheetViews>
  <sheetFormatPr baseColWidth="10" defaultColWidth="8.83203125" defaultRowHeight="16" outlineLevelRow="1"/>
  <cols>
    <col min="1" max="1" width="20" customWidth="1"/>
    <col min="2" max="12" width="14" customWidth="1"/>
  </cols>
  <sheetData>
    <row r="1" spans="1:12">
      <c r="A1" s="42" t="s">
        <v>0</v>
      </c>
      <c r="K1" s="28" t="s">
        <v>1</v>
      </c>
    </row>
    <row r="2" spans="1:12">
      <c r="A2" s="48" t="s">
        <v>2</v>
      </c>
      <c r="K2" t="s">
        <v>3</v>
      </c>
      <c r="L2" s="57" t="s">
        <v>4</v>
      </c>
    </row>
    <row r="3" spans="1:12">
      <c r="A3" s="42" t="s">
        <v>5</v>
      </c>
      <c r="K3" t="s">
        <v>6</v>
      </c>
      <c r="L3" s="50" t="s">
        <v>7</v>
      </c>
    </row>
    <row r="4" spans="1:12">
      <c r="A4" s="42" t="s">
        <v>8</v>
      </c>
      <c r="B4" s="42" t="s">
        <v>9</v>
      </c>
      <c r="C4" s="42" t="s">
        <v>10</v>
      </c>
      <c r="D4" s="42" t="s">
        <v>11</v>
      </c>
      <c r="E4" s="42" t="s">
        <v>12</v>
      </c>
      <c r="F4" s="42" t="s">
        <v>13</v>
      </c>
      <c r="G4" s="42" t="s">
        <v>14</v>
      </c>
      <c r="H4" s="42" t="s">
        <v>15</v>
      </c>
      <c r="K4" t="s">
        <v>16</v>
      </c>
      <c r="L4" s="50" t="s">
        <v>7</v>
      </c>
    </row>
    <row r="5" spans="1:12">
      <c r="A5" t="s">
        <v>17</v>
      </c>
      <c r="B5" s="26">
        <f>IF(SUMIFS('NSE - NIFTY Index Options'!$L:$L,'NSE - NIFTY Index Options'!$C:$C,$A5,'NSE - NIFTY Index Options'!$B:$B,B$4)+SUMIFS('NSE - Other Index Options'!$L:$L,'NSE - Other Index Options'!$C:$C,$A5,'NSE - Other Index Options'!$B:$B,B$4)+SUMIFS('BSE - SENSEX Index Options'!$L:$L,'BSE - SENSEX Index Options'!$C:$C,$A5,'BSE - SENSEX Index Options'!$B:$B,B$4)+SUMIFS('BSE - Other Index Options'!$L:$L,'BSE - Other Index Options'!$C:$C,$A5,'BSE - Other Index Options'!$B:$B,B$4)=0,"",SUMIFS('NSE - NIFTY Index Options'!$L:$L,'NSE - NIFTY Index Options'!$C:$C,$A5,'NSE - NIFTY Index Options'!$B:$B,B$4)+SUMIFS('NSE - Other Index Options'!$L:$L,'NSE - Other Index Options'!$C:$C,$A5,'NSE - Other Index Options'!$B:$B,B$4)+SUMIFS('BSE - SENSEX Index Options'!$L:$L,'BSE - SENSEX Index Options'!$C:$C,$A5,'BSE - SENSEX Index Options'!$B:$B,B$4)+SUMIFS('BSE - Other Index Options'!$L:$L,'BSE - Other Index Options'!$C:$C,$A5,'BSE - Other Index Options'!$B:$B,B$4))</f>
        <v>468.2783</v>
      </c>
      <c r="C5" s="26">
        <f>IF(SUMIFS('NSE - NIFTY Index Options'!$L:$L,'NSE - NIFTY Index Options'!$C:$C,$A5,'NSE - NIFTY Index Options'!$B:$B,C$4)+SUMIFS('NSE - Other Index Options'!$L:$L,'NSE - Other Index Options'!$C:$C,$A5,'NSE - Other Index Options'!$B:$B,C$4)+SUMIFS('BSE - SENSEX Index Options'!$L:$L,'BSE - SENSEX Index Options'!$C:$C,$A5,'BSE - SENSEX Index Options'!$B:$B,C$4)+SUMIFS('BSE - Other Index Options'!$L:$L,'BSE - Other Index Options'!$C:$C,$A5,'BSE - Other Index Options'!$B:$B,C$4)=0,"",SUMIFS('NSE - NIFTY Index Options'!$L:$L,'NSE - NIFTY Index Options'!$C:$C,$A5,'NSE - NIFTY Index Options'!$B:$B,C$4)+SUMIFS('NSE - Other Index Options'!$L:$L,'NSE - Other Index Options'!$C:$C,$A5,'NSE - Other Index Options'!$B:$B,C$4)+SUMIFS('BSE - SENSEX Index Options'!$L:$L,'BSE - SENSEX Index Options'!$C:$C,$A5,'BSE - SENSEX Index Options'!$B:$B,C$4)+SUMIFS('BSE - Other Index Options'!$L:$L,'BSE - Other Index Options'!$C:$C,$A5,'BSE - Other Index Options'!$B:$B,C$4))</f>
        <v>781.12410000000011</v>
      </c>
      <c r="D5" s="26">
        <f>IF(SUMIFS('NSE - NIFTY Index Options'!$L:$L,'NSE - NIFTY Index Options'!$C:$C,$A5,'NSE - NIFTY Index Options'!$B:$B,D$4)+SUMIFS('NSE - Other Index Options'!$L:$L,'NSE - Other Index Options'!$C:$C,$A5,'NSE - Other Index Options'!$B:$B,D$4)+SUMIFS('BSE - SENSEX Index Options'!$L:$L,'BSE - SENSEX Index Options'!$C:$C,$A5,'BSE - SENSEX Index Options'!$B:$B,D$4)+SUMIFS('BSE - Other Index Options'!$L:$L,'BSE - Other Index Options'!$C:$C,$A5,'BSE - Other Index Options'!$B:$B,D$4)=0,"",SUMIFS('NSE - NIFTY Index Options'!$L:$L,'NSE - NIFTY Index Options'!$C:$C,$A5,'NSE - NIFTY Index Options'!$B:$B,D$4)+SUMIFS('NSE - Other Index Options'!$L:$L,'NSE - Other Index Options'!$C:$C,$A5,'NSE - Other Index Options'!$B:$B,D$4)+SUMIFS('BSE - SENSEX Index Options'!$L:$L,'BSE - SENSEX Index Options'!$C:$C,$A5,'BSE - SENSEX Index Options'!$B:$B,D$4)+SUMIFS('BSE - Other Index Options'!$L:$L,'BSE - Other Index Options'!$C:$C,$A5,'BSE - Other Index Options'!$B:$B,D$4))</f>
        <v>647.28729999999985</v>
      </c>
      <c r="E5" s="26">
        <f>IF(SUMIFS('NSE - NIFTY Index Options'!$L:$L,'NSE - NIFTY Index Options'!$C:$C,$A5,'NSE - NIFTY Index Options'!$B:$B,E$4)+SUMIFS('NSE - Other Index Options'!$L:$L,'NSE - Other Index Options'!$C:$C,$A5,'NSE - Other Index Options'!$B:$B,E$4)+SUMIFS('BSE - SENSEX Index Options'!$L:$L,'BSE - SENSEX Index Options'!$C:$C,$A5,'BSE - SENSEX Index Options'!$B:$B,E$4)+SUMIFS('BSE - Other Index Options'!$L:$L,'BSE - Other Index Options'!$C:$C,$A5,'BSE - Other Index Options'!$B:$B,E$4)=0,"",SUMIFS('NSE - NIFTY Index Options'!$L:$L,'NSE - NIFTY Index Options'!$C:$C,$A5,'NSE - NIFTY Index Options'!$B:$B,E$4)+SUMIFS('NSE - Other Index Options'!$L:$L,'NSE - Other Index Options'!$C:$C,$A5,'NSE - Other Index Options'!$B:$B,E$4)+SUMIFS('BSE - SENSEX Index Options'!$L:$L,'BSE - SENSEX Index Options'!$C:$C,$A5,'BSE - SENSEX Index Options'!$B:$B,E$4)+SUMIFS('BSE - Other Index Options'!$L:$L,'BSE - Other Index Options'!$C:$C,$A5,'BSE - Other Index Options'!$B:$B,E$4))</f>
        <v>880.74099999999987</v>
      </c>
      <c r="F5" s="26">
        <f>IF(SUMIFS('NSE - NIFTY Index Options'!$L:$L,'NSE - NIFTY Index Options'!$C:$C,$A5,'NSE - NIFTY Index Options'!$B:$B,F$4)+SUMIFS('NSE - Other Index Options'!$L:$L,'NSE - Other Index Options'!$C:$C,$A5,'NSE - Other Index Options'!$B:$B,F$4)+SUMIFS('BSE - SENSEX Index Options'!$L:$L,'BSE - SENSEX Index Options'!$C:$C,$A5,'BSE - SENSEX Index Options'!$B:$B,F$4)+SUMIFS('BSE - Other Index Options'!$L:$L,'BSE - Other Index Options'!$C:$C,$A5,'BSE - Other Index Options'!$B:$B,F$4)=0,"",SUMIFS('NSE - NIFTY Index Options'!$L:$L,'NSE - NIFTY Index Options'!$C:$C,$A5,'NSE - NIFTY Index Options'!$B:$B,F$4)+SUMIFS('NSE - Other Index Options'!$L:$L,'NSE - Other Index Options'!$C:$C,$A5,'NSE - Other Index Options'!$B:$B,F$4)+SUMIFS('BSE - SENSEX Index Options'!$L:$L,'BSE - SENSEX Index Options'!$C:$C,$A5,'BSE - SENSEX Index Options'!$B:$B,F$4)+SUMIFS('BSE - Other Index Options'!$L:$L,'BSE - Other Index Options'!$C:$C,$A5,'BSE - Other Index Options'!$B:$B,F$4))</f>
        <v>632.03199999999993</v>
      </c>
      <c r="G5" s="26" t="str">
        <f>IF(SUMIFS('NSE - NIFTY Index Options'!$L:$L,'NSE - NIFTY Index Options'!$C:$C,$A5,'NSE - NIFTY Index Options'!$B:$B,G$4)+SUMIFS('NSE - Other Index Options'!$L:$L,'NSE - Other Index Options'!$C:$C,$A5,'NSE - Other Index Options'!$B:$B,G$4)+SUMIFS('BSE - SENSEX Index Options'!$L:$L,'BSE - SENSEX Index Options'!$C:$C,$A5,'BSE - SENSEX Index Options'!$B:$B,G$4)+SUMIFS('BSE - Other Index Options'!$L:$L,'BSE - Other Index Options'!$C:$C,$A5,'BSE - Other Index Options'!$B:$B,G$4)=0,"",SUMIFS('NSE - NIFTY Index Options'!$L:$L,'NSE - NIFTY Index Options'!$C:$C,$A5,'NSE - NIFTY Index Options'!$B:$B,G$4)+SUMIFS('NSE - Other Index Options'!$L:$L,'NSE - Other Index Options'!$C:$C,$A5,'NSE - Other Index Options'!$B:$B,G$4)+SUMIFS('BSE - SENSEX Index Options'!$L:$L,'BSE - SENSEX Index Options'!$C:$C,$A5,'BSE - SENSEX Index Options'!$B:$B,G$4)+SUMIFS('BSE - Other Index Options'!$L:$L,'BSE - Other Index Options'!$C:$C,$A5,'BSE - Other Index Options'!$B:$B,G$4))</f>
        <v/>
      </c>
      <c r="H5" s="26">
        <f t="shared" ref="H5:H36" si="0">IF(SUM(B5:G5)=0,"",SUM(B5:G5))</f>
        <v>3409.4627</v>
      </c>
      <c r="K5" t="s">
        <v>18</v>
      </c>
      <c r="L5" s="57" t="s">
        <v>4</v>
      </c>
    </row>
    <row r="6" spans="1:12">
      <c r="A6" t="s">
        <v>19</v>
      </c>
      <c r="B6" s="26">
        <f>IF(SUMIFS('NSE - NIFTY Index Options'!$L:$L,'NSE - NIFTY Index Options'!$C:$C,$A6,'NSE - NIFTY Index Options'!$B:$B,B$4)+SUMIFS('NSE - Other Index Options'!$L:$L,'NSE - Other Index Options'!$C:$C,$A6,'NSE - Other Index Options'!$B:$B,B$4)+SUMIFS('BSE - SENSEX Index Options'!$L:$L,'BSE - SENSEX Index Options'!$C:$C,$A6,'BSE - SENSEX Index Options'!$B:$B,B$4)+SUMIFS('BSE - Other Index Options'!$L:$L,'BSE - Other Index Options'!$C:$C,$A6,'BSE - Other Index Options'!$B:$B,B$4)=0,"",SUMIFS('NSE - NIFTY Index Options'!$L:$L,'NSE - NIFTY Index Options'!$C:$C,$A6,'NSE - NIFTY Index Options'!$B:$B,B$4)+SUMIFS('NSE - Other Index Options'!$L:$L,'NSE - Other Index Options'!$C:$C,$A6,'NSE - Other Index Options'!$B:$B,B$4)+SUMIFS('BSE - SENSEX Index Options'!$L:$L,'BSE - SENSEX Index Options'!$C:$C,$A6,'BSE - SENSEX Index Options'!$B:$B,B$4)+SUMIFS('BSE - Other Index Options'!$L:$L,'BSE - Other Index Options'!$C:$C,$A6,'BSE - Other Index Options'!$B:$B,B$4))</f>
        <v>556.35209999999995</v>
      </c>
      <c r="C6" s="26">
        <f>IF(SUMIFS('NSE - NIFTY Index Options'!$L:$L,'NSE - NIFTY Index Options'!$C:$C,$A6,'NSE - NIFTY Index Options'!$B:$B,C$4)+SUMIFS('NSE - Other Index Options'!$L:$L,'NSE - Other Index Options'!$C:$C,$A6,'NSE - Other Index Options'!$B:$B,C$4)+SUMIFS('BSE - SENSEX Index Options'!$L:$L,'BSE - SENSEX Index Options'!$C:$C,$A6,'BSE - SENSEX Index Options'!$B:$B,C$4)+SUMIFS('BSE - Other Index Options'!$L:$L,'BSE - Other Index Options'!$C:$C,$A6,'BSE - Other Index Options'!$B:$B,C$4)=0,"",SUMIFS('NSE - NIFTY Index Options'!$L:$L,'NSE - NIFTY Index Options'!$C:$C,$A6,'NSE - NIFTY Index Options'!$B:$B,C$4)+SUMIFS('NSE - Other Index Options'!$L:$L,'NSE - Other Index Options'!$C:$C,$A6,'NSE - Other Index Options'!$B:$B,C$4)+SUMIFS('BSE - SENSEX Index Options'!$L:$L,'BSE - SENSEX Index Options'!$C:$C,$A6,'BSE - SENSEX Index Options'!$B:$B,C$4)+SUMIFS('BSE - Other Index Options'!$L:$L,'BSE - Other Index Options'!$C:$C,$A6,'BSE - Other Index Options'!$B:$B,C$4))</f>
        <v>590.08619999999996</v>
      </c>
      <c r="D6" s="26">
        <f>IF(SUMIFS('NSE - NIFTY Index Options'!$L:$L,'NSE - NIFTY Index Options'!$C:$C,$A6,'NSE - NIFTY Index Options'!$B:$B,D$4)+SUMIFS('NSE - Other Index Options'!$L:$L,'NSE - Other Index Options'!$C:$C,$A6,'NSE - Other Index Options'!$B:$B,D$4)+SUMIFS('BSE - SENSEX Index Options'!$L:$L,'BSE - SENSEX Index Options'!$C:$C,$A6,'BSE - SENSEX Index Options'!$B:$B,D$4)+SUMIFS('BSE - Other Index Options'!$L:$L,'BSE - Other Index Options'!$C:$C,$A6,'BSE - Other Index Options'!$B:$B,D$4)=0,"",SUMIFS('NSE - NIFTY Index Options'!$L:$L,'NSE - NIFTY Index Options'!$C:$C,$A6,'NSE - NIFTY Index Options'!$B:$B,D$4)+SUMIFS('NSE - Other Index Options'!$L:$L,'NSE - Other Index Options'!$C:$C,$A6,'NSE - Other Index Options'!$B:$B,D$4)+SUMIFS('BSE - SENSEX Index Options'!$L:$L,'BSE - SENSEX Index Options'!$C:$C,$A6,'BSE - SENSEX Index Options'!$B:$B,D$4)+SUMIFS('BSE - Other Index Options'!$L:$L,'BSE - Other Index Options'!$C:$C,$A6,'BSE - Other Index Options'!$B:$B,D$4))</f>
        <v>535.53499999999997</v>
      </c>
      <c r="E6" s="26">
        <f>IF(SUMIFS('NSE - NIFTY Index Options'!$L:$L,'NSE - NIFTY Index Options'!$C:$C,$A6,'NSE - NIFTY Index Options'!$B:$B,E$4)+SUMIFS('NSE - Other Index Options'!$L:$L,'NSE - Other Index Options'!$C:$C,$A6,'NSE - Other Index Options'!$B:$B,E$4)+SUMIFS('BSE - SENSEX Index Options'!$L:$L,'BSE - SENSEX Index Options'!$C:$C,$A6,'BSE - SENSEX Index Options'!$B:$B,E$4)+SUMIFS('BSE - Other Index Options'!$L:$L,'BSE - Other Index Options'!$C:$C,$A6,'BSE - Other Index Options'!$B:$B,E$4)=0,"",SUMIFS('NSE - NIFTY Index Options'!$L:$L,'NSE - NIFTY Index Options'!$C:$C,$A6,'NSE - NIFTY Index Options'!$B:$B,E$4)+SUMIFS('NSE - Other Index Options'!$L:$L,'NSE - Other Index Options'!$C:$C,$A6,'NSE - Other Index Options'!$B:$B,E$4)+SUMIFS('BSE - SENSEX Index Options'!$L:$L,'BSE - SENSEX Index Options'!$C:$C,$A6,'BSE - SENSEX Index Options'!$B:$B,E$4)+SUMIFS('BSE - Other Index Options'!$L:$L,'BSE - Other Index Options'!$C:$C,$A6,'BSE - Other Index Options'!$B:$B,E$4))</f>
        <v>496.64369999999997</v>
      </c>
      <c r="F6" s="26">
        <f>IF(SUMIFS('NSE - NIFTY Index Options'!$L:$L,'NSE - NIFTY Index Options'!$C:$C,$A6,'NSE - NIFTY Index Options'!$B:$B,F$4)+SUMIFS('NSE - Other Index Options'!$L:$L,'NSE - Other Index Options'!$C:$C,$A6,'NSE - Other Index Options'!$B:$B,F$4)+SUMIFS('BSE - SENSEX Index Options'!$L:$L,'BSE - SENSEX Index Options'!$C:$C,$A6,'BSE - SENSEX Index Options'!$B:$B,F$4)+SUMIFS('BSE - Other Index Options'!$L:$L,'BSE - Other Index Options'!$C:$C,$A6,'BSE - Other Index Options'!$B:$B,F$4)=0,"",SUMIFS('NSE - NIFTY Index Options'!$L:$L,'NSE - NIFTY Index Options'!$C:$C,$A6,'NSE - NIFTY Index Options'!$B:$B,F$4)+SUMIFS('NSE - Other Index Options'!$L:$L,'NSE - Other Index Options'!$C:$C,$A6,'NSE - Other Index Options'!$B:$B,F$4)+SUMIFS('BSE - SENSEX Index Options'!$L:$L,'BSE - SENSEX Index Options'!$C:$C,$A6,'BSE - SENSEX Index Options'!$B:$B,F$4)+SUMIFS('BSE - Other Index Options'!$L:$L,'BSE - Other Index Options'!$C:$C,$A6,'BSE - Other Index Options'!$B:$B,F$4))</f>
        <v>344.27490000000006</v>
      </c>
      <c r="G6" s="26" t="str">
        <f>IF(SUMIFS('NSE - NIFTY Index Options'!$L:$L,'NSE - NIFTY Index Options'!$C:$C,$A6,'NSE - NIFTY Index Options'!$B:$B,G$4)+SUMIFS('NSE - Other Index Options'!$L:$L,'NSE - Other Index Options'!$C:$C,$A6,'NSE - Other Index Options'!$B:$B,G$4)+SUMIFS('BSE - SENSEX Index Options'!$L:$L,'BSE - SENSEX Index Options'!$C:$C,$A6,'BSE - SENSEX Index Options'!$B:$B,G$4)+SUMIFS('BSE - Other Index Options'!$L:$L,'BSE - Other Index Options'!$C:$C,$A6,'BSE - Other Index Options'!$B:$B,G$4)=0,"",SUMIFS('NSE - NIFTY Index Options'!$L:$L,'NSE - NIFTY Index Options'!$C:$C,$A6,'NSE - NIFTY Index Options'!$B:$B,G$4)+SUMIFS('NSE - Other Index Options'!$L:$L,'NSE - Other Index Options'!$C:$C,$A6,'NSE - Other Index Options'!$B:$B,G$4)+SUMIFS('BSE - SENSEX Index Options'!$L:$L,'BSE - SENSEX Index Options'!$C:$C,$A6,'BSE - SENSEX Index Options'!$B:$B,G$4)+SUMIFS('BSE - Other Index Options'!$L:$L,'BSE - Other Index Options'!$C:$C,$A6,'BSE - Other Index Options'!$B:$B,G$4))</f>
        <v/>
      </c>
      <c r="H6" s="26">
        <f t="shared" si="0"/>
        <v>2522.8918999999996</v>
      </c>
      <c r="K6" t="s">
        <v>20</v>
      </c>
      <c r="L6" s="57" t="s">
        <v>4</v>
      </c>
    </row>
    <row r="7" spans="1:12">
      <c r="A7" t="s">
        <v>21</v>
      </c>
      <c r="B7" s="26">
        <f>IF(SUMIFS('NSE - NIFTY Index Options'!$L:$L,'NSE - NIFTY Index Options'!$C:$C,$A7,'NSE - NIFTY Index Options'!$B:$B,B$4)+SUMIFS('NSE - Other Index Options'!$L:$L,'NSE - Other Index Options'!$C:$C,$A7,'NSE - Other Index Options'!$B:$B,B$4)+SUMIFS('BSE - SENSEX Index Options'!$L:$L,'BSE - SENSEX Index Options'!$C:$C,$A7,'BSE - SENSEX Index Options'!$B:$B,B$4)+SUMIFS('BSE - Other Index Options'!$L:$L,'BSE - Other Index Options'!$C:$C,$A7,'BSE - Other Index Options'!$B:$B,B$4)=0,"",SUMIFS('NSE - NIFTY Index Options'!$L:$L,'NSE - NIFTY Index Options'!$C:$C,$A7,'NSE - NIFTY Index Options'!$B:$B,B$4)+SUMIFS('NSE - Other Index Options'!$L:$L,'NSE - Other Index Options'!$C:$C,$A7,'NSE - Other Index Options'!$B:$B,B$4)+SUMIFS('BSE - SENSEX Index Options'!$L:$L,'BSE - SENSEX Index Options'!$C:$C,$A7,'BSE - SENSEX Index Options'!$B:$B,B$4)+SUMIFS('BSE - Other Index Options'!$L:$L,'BSE - Other Index Options'!$C:$C,$A7,'BSE - Other Index Options'!$B:$B,B$4))</f>
        <v>352.24189999999993</v>
      </c>
      <c r="C7" s="26">
        <f>IF(SUMIFS('NSE - NIFTY Index Options'!$L:$L,'NSE - NIFTY Index Options'!$C:$C,$A7,'NSE - NIFTY Index Options'!$B:$B,C$4)+SUMIFS('NSE - Other Index Options'!$L:$L,'NSE - Other Index Options'!$C:$C,$A7,'NSE - Other Index Options'!$B:$B,C$4)+SUMIFS('BSE - SENSEX Index Options'!$L:$L,'BSE - SENSEX Index Options'!$C:$C,$A7,'BSE - SENSEX Index Options'!$B:$B,C$4)+SUMIFS('BSE - Other Index Options'!$L:$L,'BSE - Other Index Options'!$C:$C,$A7,'BSE - Other Index Options'!$B:$B,C$4)=0,"",SUMIFS('NSE - NIFTY Index Options'!$L:$L,'NSE - NIFTY Index Options'!$C:$C,$A7,'NSE - NIFTY Index Options'!$B:$B,C$4)+SUMIFS('NSE - Other Index Options'!$L:$L,'NSE - Other Index Options'!$C:$C,$A7,'NSE - Other Index Options'!$B:$B,C$4)+SUMIFS('BSE - SENSEX Index Options'!$L:$L,'BSE - SENSEX Index Options'!$C:$C,$A7,'BSE - SENSEX Index Options'!$B:$B,C$4)+SUMIFS('BSE - Other Index Options'!$L:$L,'BSE - Other Index Options'!$C:$C,$A7,'BSE - Other Index Options'!$B:$B,C$4))</f>
        <v>510.29150000000004</v>
      </c>
      <c r="D7" s="26">
        <f>IF(SUMIFS('NSE - NIFTY Index Options'!$L:$L,'NSE - NIFTY Index Options'!$C:$C,$A7,'NSE - NIFTY Index Options'!$B:$B,D$4)+SUMIFS('NSE - Other Index Options'!$L:$L,'NSE - Other Index Options'!$C:$C,$A7,'NSE - Other Index Options'!$B:$B,D$4)+SUMIFS('BSE - SENSEX Index Options'!$L:$L,'BSE - SENSEX Index Options'!$C:$C,$A7,'BSE - SENSEX Index Options'!$B:$B,D$4)+SUMIFS('BSE - Other Index Options'!$L:$L,'BSE - Other Index Options'!$C:$C,$A7,'BSE - Other Index Options'!$B:$B,D$4)=0,"",SUMIFS('NSE - NIFTY Index Options'!$L:$L,'NSE - NIFTY Index Options'!$C:$C,$A7,'NSE - NIFTY Index Options'!$B:$B,D$4)+SUMIFS('NSE - Other Index Options'!$L:$L,'NSE - Other Index Options'!$C:$C,$A7,'NSE - Other Index Options'!$B:$B,D$4)+SUMIFS('BSE - SENSEX Index Options'!$L:$L,'BSE - SENSEX Index Options'!$C:$C,$A7,'BSE - SENSEX Index Options'!$B:$B,D$4)+SUMIFS('BSE - Other Index Options'!$L:$L,'BSE - Other Index Options'!$C:$C,$A7,'BSE - Other Index Options'!$B:$B,D$4))</f>
        <v>426.65830000000005</v>
      </c>
      <c r="E7" s="26">
        <f>IF(SUMIFS('NSE - NIFTY Index Options'!$L:$L,'NSE - NIFTY Index Options'!$C:$C,$A7,'NSE - NIFTY Index Options'!$B:$B,E$4)+SUMIFS('NSE - Other Index Options'!$L:$L,'NSE - Other Index Options'!$C:$C,$A7,'NSE - Other Index Options'!$B:$B,E$4)+SUMIFS('BSE - SENSEX Index Options'!$L:$L,'BSE - SENSEX Index Options'!$C:$C,$A7,'BSE - SENSEX Index Options'!$B:$B,E$4)+SUMIFS('BSE - Other Index Options'!$L:$L,'BSE - Other Index Options'!$C:$C,$A7,'BSE - Other Index Options'!$B:$B,E$4)=0,"",SUMIFS('NSE - NIFTY Index Options'!$L:$L,'NSE - NIFTY Index Options'!$C:$C,$A7,'NSE - NIFTY Index Options'!$B:$B,E$4)+SUMIFS('NSE - Other Index Options'!$L:$L,'NSE - Other Index Options'!$C:$C,$A7,'NSE - Other Index Options'!$B:$B,E$4)+SUMIFS('BSE - SENSEX Index Options'!$L:$L,'BSE - SENSEX Index Options'!$C:$C,$A7,'BSE - SENSEX Index Options'!$B:$B,E$4)+SUMIFS('BSE - Other Index Options'!$L:$L,'BSE - Other Index Options'!$C:$C,$A7,'BSE - Other Index Options'!$B:$B,E$4))</f>
        <v>562.32719999999995</v>
      </c>
      <c r="F7" s="26">
        <f>IF(SUMIFS('NSE - NIFTY Index Options'!$L:$L,'NSE - NIFTY Index Options'!$C:$C,$A7,'NSE - NIFTY Index Options'!$B:$B,F$4)+SUMIFS('NSE - Other Index Options'!$L:$L,'NSE - Other Index Options'!$C:$C,$A7,'NSE - Other Index Options'!$B:$B,F$4)+SUMIFS('BSE - SENSEX Index Options'!$L:$L,'BSE - SENSEX Index Options'!$C:$C,$A7,'BSE - SENSEX Index Options'!$B:$B,F$4)+SUMIFS('BSE - Other Index Options'!$L:$L,'BSE - Other Index Options'!$C:$C,$A7,'BSE - Other Index Options'!$B:$B,F$4)=0,"",SUMIFS('NSE - NIFTY Index Options'!$L:$L,'NSE - NIFTY Index Options'!$C:$C,$A7,'NSE - NIFTY Index Options'!$B:$B,F$4)+SUMIFS('NSE - Other Index Options'!$L:$L,'NSE - Other Index Options'!$C:$C,$A7,'NSE - Other Index Options'!$B:$B,F$4)+SUMIFS('BSE - SENSEX Index Options'!$L:$L,'BSE - SENSEX Index Options'!$C:$C,$A7,'BSE - SENSEX Index Options'!$B:$B,F$4)+SUMIFS('BSE - Other Index Options'!$L:$L,'BSE - Other Index Options'!$C:$C,$A7,'BSE - Other Index Options'!$B:$B,F$4))</f>
        <v>445.40179999999981</v>
      </c>
      <c r="G7" s="26" t="str">
        <f>IF(SUMIFS('NSE - NIFTY Index Options'!$L:$L,'NSE - NIFTY Index Options'!$C:$C,$A7,'NSE - NIFTY Index Options'!$B:$B,G$4)+SUMIFS('NSE - Other Index Options'!$L:$L,'NSE - Other Index Options'!$C:$C,$A7,'NSE - Other Index Options'!$B:$B,G$4)+SUMIFS('BSE - SENSEX Index Options'!$L:$L,'BSE - SENSEX Index Options'!$C:$C,$A7,'BSE - SENSEX Index Options'!$B:$B,G$4)+SUMIFS('BSE - Other Index Options'!$L:$L,'BSE - Other Index Options'!$C:$C,$A7,'BSE - Other Index Options'!$B:$B,G$4)=0,"",SUMIFS('NSE - NIFTY Index Options'!$L:$L,'NSE - NIFTY Index Options'!$C:$C,$A7,'NSE - NIFTY Index Options'!$B:$B,G$4)+SUMIFS('NSE - Other Index Options'!$L:$L,'NSE - Other Index Options'!$C:$C,$A7,'NSE - Other Index Options'!$B:$B,G$4)+SUMIFS('BSE - SENSEX Index Options'!$L:$L,'BSE - SENSEX Index Options'!$C:$C,$A7,'BSE - SENSEX Index Options'!$B:$B,G$4)+SUMIFS('BSE - Other Index Options'!$L:$L,'BSE - Other Index Options'!$C:$C,$A7,'BSE - Other Index Options'!$B:$B,G$4))</f>
        <v/>
      </c>
      <c r="H7" s="26">
        <f t="shared" si="0"/>
        <v>2296.9206999999997</v>
      </c>
      <c r="K7" t="s">
        <v>22</v>
      </c>
      <c r="L7" s="57" t="s">
        <v>4</v>
      </c>
    </row>
    <row r="8" spans="1:12">
      <c r="A8" t="s">
        <v>23</v>
      </c>
      <c r="B8" s="26">
        <f>IF(SUMIFS('NSE - NIFTY Index Options'!$L:$L,'NSE - NIFTY Index Options'!$C:$C,$A8,'NSE - NIFTY Index Options'!$B:$B,B$4)+SUMIFS('NSE - Other Index Options'!$L:$L,'NSE - Other Index Options'!$C:$C,$A8,'NSE - Other Index Options'!$B:$B,B$4)+SUMIFS('BSE - SENSEX Index Options'!$L:$L,'BSE - SENSEX Index Options'!$C:$C,$A8,'BSE - SENSEX Index Options'!$B:$B,B$4)+SUMIFS('BSE - Other Index Options'!$L:$L,'BSE - Other Index Options'!$C:$C,$A8,'BSE - Other Index Options'!$B:$B,B$4)=0,"",SUMIFS('NSE - NIFTY Index Options'!$L:$L,'NSE - NIFTY Index Options'!$C:$C,$A8,'NSE - NIFTY Index Options'!$B:$B,B$4)+SUMIFS('NSE - Other Index Options'!$L:$L,'NSE - Other Index Options'!$C:$C,$A8,'NSE - Other Index Options'!$B:$B,B$4)+SUMIFS('BSE - SENSEX Index Options'!$L:$L,'BSE - SENSEX Index Options'!$C:$C,$A8,'BSE - SENSEX Index Options'!$B:$B,B$4)+SUMIFS('BSE - Other Index Options'!$L:$L,'BSE - Other Index Options'!$C:$C,$A8,'BSE - Other Index Options'!$B:$B,B$4))</f>
        <v>486.28750000000002</v>
      </c>
      <c r="C8" s="26">
        <f>IF(SUMIFS('NSE - NIFTY Index Options'!$L:$L,'NSE - NIFTY Index Options'!$C:$C,$A8,'NSE - NIFTY Index Options'!$B:$B,C$4)+SUMIFS('NSE - Other Index Options'!$L:$L,'NSE - Other Index Options'!$C:$C,$A8,'NSE - Other Index Options'!$B:$B,C$4)+SUMIFS('BSE - SENSEX Index Options'!$L:$L,'BSE - SENSEX Index Options'!$C:$C,$A8,'BSE - SENSEX Index Options'!$B:$B,C$4)+SUMIFS('BSE - Other Index Options'!$L:$L,'BSE - Other Index Options'!$C:$C,$A8,'BSE - Other Index Options'!$B:$B,C$4)=0,"",SUMIFS('NSE - NIFTY Index Options'!$L:$L,'NSE - NIFTY Index Options'!$C:$C,$A8,'NSE - NIFTY Index Options'!$B:$B,C$4)+SUMIFS('NSE - Other Index Options'!$L:$L,'NSE - Other Index Options'!$C:$C,$A8,'NSE - Other Index Options'!$B:$B,C$4)+SUMIFS('BSE - SENSEX Index Options'!$L:$L,'BSE - SENSEX Index Options'!$C:$C,$A8,'BSE - SENSEX Index Options'!$B:$B,C$4)+SUMIFS('BSE - Other Index Options'!$L:$L,'BSE - Other Index Options'!$C:$C,$A8,'BSE - Other Index Options'!$B:$B,C$4))</f>
        <v>712.76890000000014</v>
      </c>
      <c r="D8" s="26">
        <f>IF(SUMIFS('NSE - NIFTY Index Options'!$L:$L,'NSE - NIFTY Index Options'!$C:$C,$A8,'NSE - NIFTY Index Options'!$B:$B,D$4)+SUMIFS('NSE - Other Index Options'!$L:$L,'NSE - Other Index Options'!$C:$C,$A8,'NSE - Other Index Options'!$B:$B,D$4)+SUMIFS('BSE - SENSEX Index Options'!$L:$L,'BSE - SENSEX Index Options'!$C:$C,$A8,'BSE - SENSEX Index Options'!$B:$B,D$4)+SUMIFS('BSE - Other Index Options'!$L:$L,'BSE - Other Index Options'!$C:$C,$A8,'BSE - Other Index Options'!$B:$B,D$4)=0,"",SUMIFS('NSE - NIFTY Index Options'!$L:$L,'NSE - NIFTY Index Options'!$C:$C,$A8,'NSE - NIFTY Index Options'!$B:$B,D$4)+SUMIFS('NSE - Other Index Options'!$L:$L,'NSE - Other Index Options'!$C:$C,$A8,'NSE - Other Index Options'!$B:$B,D$4)+SUMIFS('BSE - SENSEX Index Options'!$L:$L,'BSE - SENSEX Index Options'!$C:$C,$A8,'BSE - SENSEX Index Options'!$B:$B,D$4)+SUMIFS('BSE - Other Index Options'!$L:$L,'BSE - Other Index Options'!$C:$C,$A8,'BSE - Other Index Options'!$B:$B,D$4))</f>
        <v>574.0779</v>
      </c>
      <c r="E8" s="26">
        <f>IF(SUMIFS('NSE - NIFTY Index Options'!$L:$L,'NSE - NIFTY Index Options'!$C:$C,$A8,'NSE - NIFTY Index Options'!$B:$B,E$4)+SUMIFS('NSE - Other Index Options'!$L:$L,'NSE - Other Index Options'!$C:$C,$A8,'NSE - Other Index Options'!$B:$B,E$4)+SUMIFS('BSE - SENSEX Index Options'!$L:$L,'BSE - SENSEX Index Options'!$C:$C,$A8,'BSE - SENSEX Index Options'!$B:$B,E$4)+SUMIFS('BSE - Other Index Options'!$L:$L,'BSE - Other Index Options'!$C:$C,$A8,'BSE - Other Index Options'!$B:$B,E$4)=0,"",SUMIFS('NSE - NIFTY Index Options'!$L:$L,'NSE - NIFTY Index Options'!$C:$C,$A8,'NSE - NIFTY Index Options'!$B:$B,E$4)+SUMIFS('NSE - Other Index Options'!$L:$L,'NSE - Other Index Options'!$C:$C,$A8,'NSE - Other Index Options'!$B:$B,E$4)+SUMIFS('BSE - SENSEX Index Options'!$L:$L,'BSE - SENSEX Index Options'!$C:$C,$A8,'BSE - SENSEX Index Options'!$B:$B,E$4)+SUMIFS('BSE - Other Index Options'!$L:$L,'BSE - Other Index Options'!$C:$C,$A8,'BSE - Other Index Options'!$B:$B,E$4))</f>
        <v>682.48200000000008</v>
      </c>
      <c r="F8" s="26">
        <f>IF(SUMIFS('NSE - NIFTY Index Options'!$L:$L,'NSE - NIFTY Index Options'!$C:$C,$A8,'NSE - NIFTY Index Options'!$B:$B,F$4)+SUMIFS('NSE - Other Index Options'!$L:$L,'NSE - Other Index Options'!$C:$C,$A8,'NSE - Other Index Options'!$B:$B,F$4)+SUMIFS('BSE - SENSEX Index Options'!$L:$L,'BSE - SENSEX Index Options'!$C:$C,$A8,'BSE - SENSEX Index Options'!$B:$B,F$4)+SUMIFS('BSE - Other Index Options'!$L:$L,'BSE - Other Index Options'!$C:$C,$A8,'BSE - Other Index Options'!$B:$B,F$4)=0,"",SUMIFS('NSE - NIFTY Index Options'!$L:$L,'NSE - NIFTY Index Options'!$C:$C,$A8,'NSE - NIFTY Index Options'!$B:$B,F$4)+SUMIFS('NSE - Other Index Options'!$L:$L,'NSE - Other Index Options'!$C:$C,$A8,'NSE - Other Index Options'!$B:$B,F$4)+SUMIFS('BSE - SENSEX Index Options'!$L:$L,'BSE - SENSEX Index Options'!$C:$C,$A8,'BSE - SENSEX Index Options'!$B:$B,F$4)+SUMIFS('BSE - Other Index Options'!$L:$L,'BSE - Other Index Options'!$C:$C,$A8,'BSE - Other Index Options'!$B:$B,F$4))</f>
        <v>611.86199999999985</v>
      </c>
      <c r="G8" s="26" t="str">
        <f>IF(SUMIFS('NSE - NIFTY Index Options'!$L:$L,'NSE - NIFTY Index Options'!$C:$C,$A8,'NSE - NIFTY Index Options'!$B:$B,G$4)+SUMIFS('NSE - Other Index Options'!$L:$L,'NSE - Other Index Options'!$C:$C,$A8,'NSE - Other Index Options'!$B:$B,G$4)+SUMIFS('BSE - SENSEX Index Options'!$L:$L,'BSE - SENSEX Index Options'!$C:$C,$A8,'BSE - SENSEX Index Options'!$B:$B,G$4)+SUMIFS('BSE - Other Index Options'!$L:$L,'BSE - Other Index Options'!$C:$C,$A8,'BSE - Other Index Options'!$B:$B,G$4)=0,"",SUMIFS('NSE - NIFTY Index Options'!$L:$L,'NSE - NIFTY Index Options'!$C:$C,$A8,'NSE - NIFTY Index Options'!$B:$B,G$4)+SUMIFS('NSE - Other Index Options'!$L:$L,'NSE - Other Index Options'!$C:$C,$A8,'NSE - Other Index Options'!$B:$B,G$4)+SUMIFS('BSE - SENSEX Index Options'!$L:$L,'BSE - SENSEX Index Options'!$C:$C,$A8,'BSE - SENSEX Index Options'!$B:$B,G$4)+SUMIFS('BSE - Other Index Options'!$L:$L,'BSE - Other Index Options'!$C:$C,$A8,'BSE - Other Index Options'!$B:$B,G$4))</f>
        <v/>
      </c>
      <c r="H8" s="26">
        <f t="shared" si="0"/>
        <v>3067.4782999999998</v>
      </c>
      <c r="K8" t="s">
        <v>24</v>
      </c>
      <c r="L8" s="57" t="s">
        <v>4</v>
      </c>
    </row>
    <row r="9" spans="1:12">
      <c r="A9" t="s">
        <v>25</v>
      </c>
      <c r="B9" s="26">
        <f>IF(SUMIFS('NSE - NIFTY Index Options'!$L:$L,'NSE - NIFTY Index Options'!$C:$C,$A9,'NSE - NIFTY Index Options'!$B:$B,B$4)+SUMIFS('NSE - Other Index Options'!$L:$L,'NSE - Other Index Options'!$C:$C,$A9,'NSE - Other Index Options'!$B:$B,B$4)+SUMIFS('BSE - SENSEX Index Options'!$L:$L,'BSE - SENSEX Index Options'!$C:$C,$A9,'BSE - SENSEX Index Options'!$B:$B,B$4)+SUMIFS('BSE - Other Index Options'!$L:$L,'BSE - Other Index Options'!$C:$C,$A9,'BSE - Other Index Options'!$B:$B,B$4)=0,"",SUMIFS('NSE - NIFTY Index Options'!$L:$L,'NSE - NIFTY Index Options'!$C:$C,$A9,'NSE - NIFTY Index Options'!$B:$B,B$4)+SUMIFS('NSE - Other Index Options'!$L:$L,'NSE - Other Index Options'!$C:$C,$A9,'NSE - Other Index Options'!$B:$B,B$4)+SUMIFS('BSE - SENSEX Index Options'!$L:$L,'BSE - SENSEX Index Options'!$C:$C,$A9,'BSE - SENSEX Index Options'!$B:$B,B$4)+SUMIFS('BSE - Other Index Options'!$L:$L,'BSE - Other Index Options'!$C:$C,$A9,'BSE - Other Index Options'!$B:$B,B$4))</f>
        <v>725.18079999999998</v>
      </c>
      <c r="C9" s="26">
        <f>IF(SUMIFS('NSE - NIFTY Index Options'!$L:$L,'NSE - NIFTY Index Options'!$C:$C,$A9,'NSE - NIFTY Index Options'!$B:$B,C$4)+SUMIFS('NSE - Other Index Options'!$L:$L,'NSE - Other Index Options'!$C:$C,$A9,'NSE - Other Index Options'!$B:$B,C$4)+SUMIFS('BSE - SENSEX Index Options'!$L:$L,'BSE - SENSEX Index Options'!$C:$C,$A9,'BSE - SENSEX Index Options'!$B:$B,C$4)+SUMIFS('BSE - Other Index Options'!$L:$L,'BSE - Other Index Options'!$C:$C,$A9,'BSE - Other Index Options'!$B:$B,C$4)=0,"",SUMIFS('NSE - NIFTY Index Options'!$L:$L,'NSE - NIFTY Index Options'!$C:$C,$A9,'NSE - NIFTY Index Options'!$B:$B,C$4)+SUMIFS('NSE - Other Index Options'!$L:$L,'NSE - Other Index Options'!$C:$C,$A9,'NSE - Other Index Options'!$B:$B,C$4)+SUMIFS('BSE - SENSEX Index Options'!$L:$L,'BSE - SENSEX Index Options'!$C:$C,$A9,'BSE - SENSEX Index Options'!$B:$B,C$4)+SUMIFS('BSE - Other Index Options'!$L:$L,'BSE - Other Index Options'!$C:$C,$A9,'BSE - Other Index Options'!$B:$B,C$4))</f>
        <v>772.89789999999971</v>
      </c>
      <c r="D9" s="26" t="str">
        <f>IF(SUMIFS('NSE - NIFTY Index Options'!$L:$L,'NSE - NIFTY Index Options'!$C:$C,$A9,'NSE - NIFTY Index Options'!$B:$B,D$4)+SUMIFS('NSE - Other Index Options'!$L:$L,'NSE - Other Index Options'!$C:$C,$A9,'NSE - Other Index Options'!$B:$B,D$4)+SUMIFS('BSE - SENSEX Index Options'!$L:$L,'BSE - SENSEX Index Options'!$C:$C,$A9,'BSE - SENSEX Index Options'!$B:$B,D$4)+SUMIFS('BSE - Other Index Options'!$L:$L,'BSE - Other Index Options'!$C:$C,$A9,'BSE - Other Index Options'!$B:$B,D$4)=0,"",SUMIFS('NSE - NIFTY Index Options'!$L:$L,'NSE - NIFTY Index Options'!$C:$C,$A9,'NSE - NIFTY Index Options'!$B:$B,D$4)+SUMIFS('NSE - Other Index Options'!$L:$L,'NSE - Other Index Options'!$C:$C,$A9,'NSE - Other Index Options'!$B:$B,D$4)+SUMIFS('BSE - SENSEX Index Options'!$L:$L,'BSE - SENSEX Index Options'!$C:$C,$A9,'BSE - SENSEX Index Options'!$B:$B,D$4)+SUMIFS('BSE - Other Index Options'!$L:$L,'BSE - Other Index Options'!$C:$C,$A9,'BSE - Other Index Options'!$B:$B,D$4))</f>
        <v/>
      </c>
      <c r="E9" s="26" t="str">
        <f>IF(SUMIFS('NSE - NIFTY Index Options'!$L:$L,'NSE - NIFTY Index Options'!$C:$C,$A9,'NSE - NIFTY Index Options'!$B:$B,E$4)+SUMIFS('NSE - Other Index Options'!$L:$L,'NSE - Other Index Options'!$C:$C,$A9,'NSE - Other Index Options'!$B:$B,E$4)+SUMIFS('BSE - SENSEX Index Options'!$L:$L,'BSE - SENSEX Index Options'!$C:$C,$A9,'BSE - SENSEX Index Options'!$B:$B,E$4)+SUMIFS('BSE - Other Index Options'!$L:$L,'BSE - Other Index Options'!$C:$C,$A9,'BSE - Other Index Options'!$B:$B,E$4)=0,"",SUMIFS('NSE - NIFTY Index Options'!$L:$L,'NSE - NIFTY Index Options'!$C:$C,$A9,'NSE - NIFTY Index Options'!$B:$B,E$4)+SUMIFS('NSE - Other Index Options'!$L:$L,'NSE - Other Index Options'!$C:$C,$A9,'NSE - Other Index Options'!$B:$B,E$4)+SUMIFS('BSE - SENSEX Index Options'!$L:$L,'BSE - SENSEX Index Options'!$C:$C,$A9,'BSE - SENSEX Index Options'!$B:$B,E$4)+SUMIFS('BSE - Other Index Options'!$L:$L,'BSE - Other Index Options'!$C:$C,$A9,'BSE - Other Index Options'!$B:$B,E$4))</f>
        <v/>
      </c>
      <c r="F9" s="26" t="str">
        <f>IF(SUMIFS('NSE - NIFTY Index Options'!$L:$L,'NSE - NIFTY Index Options'!$C:$C,$A9,'NSE - NIFTY Index Options'!$B:$B,F$4)+SUMIFS('NSE - Other Index Options'!$L:$L,'NSE - Other Index Options'!$C:$C,$A9,'NSE - Other Index Options'!$B:$B,F$4)+SUMIFS('BSE - SENSEX Index Options'!$L:$L,'BSE - SENSEX Index Options'!$C:$C,$A9,'BSE - SENSEX Index Options'!$B:$B,F$4)+SUMIFS('BSE - Other Index Options'!$L:$L,'BSE - Other Index Options'!$C:$C,$A9,'BSE - Other Index Options'!$B:$B,F$4)=0,"",SUMIFS('NSE - NIFTY Index Options'!$L:$L,'NSE - NIFTY Index Options'!$C:$C,$A9,'NSE - NIFTY Index Options'!$B:$B,F$4)+SUMIFS('NSE - Other Index Options'!$L:$L,'NSE - Other Index Options'!$C:$C,$A9,'NSE - Other Index Options'!$B:$B,F$4)+SUMIFS('BSE - SENSEX Index Options'!$L:$L,'BSE - SENSEX Index Options'!$C:$C,$A9,'BSE - SENSEX Index Options'!$B:$B,F$4)+SUMIFS('BSE - Other Index Options'!$L:$L,'BSE - Other Index Options'!$C:$C,$A9,'BSE - Other Index Options'!$B:$B,F$4))</f>
        <v/>
      </c>
      <c r="G9" s="26" t="str">
        <f>IF(SUMIFS('NSE - NIFTY Index Options'!$L:$L,'NSE - NIFTY Index Options'!$C:$C,$A9,'NSE - NIFTY Index Options'!$B:$B,G$4)+SUMIFS('NSE - Other Index Options'!$L:$L,'NSE - Other Index Options'!$C:$C,$A9,'NSE - Other Index Options'!$B:$B,G$4)+SUMIFS('BSE - SENSEX Index Options'!$L:$L,'BSE - SENSEX Index Options'!$C:$C,$A9,'BSE - SENSEX Index Options'!$B:$B,G$4)+SUMIFS('BSE - Other Index Options'!$L:$L,'BSE - Other Index Options'!$C:$C,$A9,'BSE - Other Index Options'!$B:$B,G$4)=0,"",SUMIFS('NSE - NIFTY Index Options'!$L:$L,'NSE - NIFTY Index Options'!$C:$C,$A9,'NSE - NIFTY Index Options'!$B:$B,G$4)+SUMIFS('NSE - Other Index Options'!$L:$L,'NSE - Other Index Options'!$C:$C,$A9,'NSE - Other Index Options'!$B:$B,G$4)+SUMIFS('BSE - SENSEX Index Options'!$L:$L,'BSE - SENSEX Index Options'!$C:$C,$A9,'BSE - SENSEX Index Options'!$B:$B,G$4)+SUMIFS('BSE - Other Index Options'!$L:$L,'BSE - Other Index Options'!$C:$C,$A9,'BSE - Other Index Options'!$B:$B,G$4))</f>
        <v/>
      </c>
      <c r="H9" s="26">
        <f t="shared" si="0"/>
        <v>1498.0786999999996</v>
      </c>
      <c r="K9" t="s">
        <v>26</v>
      </c>
      <c r="L9" s="57" t="s">
        <v>4</v>
      </c>
    </row>
    <row r="10" spans="1:12">
      <c r="A10" t="s">
        <v>27</v>
      </c>
      <c r="B10" s="26">
        <f>IF(SUMIFS('NSE - NIFTY Index Options'!$L:$L,'NSE - NIFTY Index Options'!$C:$C,$A10,'NSE - NIFTY Index Options'!$B:$B,B$4)+SUMIFS('NSE - Other Index Options'!$L:$L,'NSE - Other Index Options'!$C:$C,$A10,'NSE - Other Index Options'!$B:$B,B$4)+SUMIFS('BSE - SENSEX Index Options'!$L:$L,'BSE - SENSEX Index Options'!$C:$C,$A10,'BSE - SENSEX Index Options'!$B:$B,B$4)+SUMIFS('BSE - Other Index Options'!$L:$L,'BSE - Other Index Options'!$C:$C,$A10,'BSE - Other Index Options'!$B:$B,B$4)=0,"",SUMIFS('NSE - NIFTY Index Options'!$L:$L,'NSE - NIFTY Index Options'!$C:$C,$A10,'NSE - NIFTY Index Options'!$B:$B,B$4)+SUMIFS('NSE - Other Index Options'!$L:$L,'NSE - Other Index Options'!$C:$C,$A10,'NSE - Other Index Options'!$B:$B,B$4)+SUMIFS('BSE - SENSEX Index Options'!$L:$L,'BSE - SENSEX Index Options'!$C:$C,$A10,'BSE - SENSEX Index Options'!$B:$B,B$4)+SUMIFS('BSE - Other Index Options'!$L:$L,'BSE - Other Index Options'!$C:$C,$A10,'BSE - Other Index Options'!$B:$B,B$4))</f>
        <v>539.40110000000004</v>
      </c>
      <c r="C10" s="26">
        <f>IF(SUMIFS('NSE - NIFTY Index Options'!$L:$L,'NSE - NIFTY Index Options'!$C:$C,$A10,'NSE - NIFTY Index Options'!$B:$B,C$4)+SUMIFS('NSE - Other Index Options'!$L:$L,'NSE - Other Index Options'!$C:$C,$A10,'NSE - Other Index Options'!$B:$B,C$4)+SUMIFS('BSE - SENSEX Index Options'!$L:$L,'BSE - SENSEX Index Options'!$C:$C,$A10,'BSE - SENSEX Index Options'!$B:$B,C$4)+SUMIFS('BSE - Other Index Options'!$L:$L,'BSE - Other Index Options'!$C:$C,$A10,'BSE - Other Index Options'!$B:$B,C$4)=0,"",SUMIFS('NSE - NIFTY Index Options'!$L:$L,'NSE - NIFTY Index Options'!$C:$C,$A10,'NSE - NIFTY Index Options'!$B:$B,C$4)+SUMIFS('NSE - Other Index Options'!$L:$L,'NSE - Other Index Options'!$C:$C,$A10,'NSE - Other Index Options'!$B:$B,C$4)+SUMIFS('BSE - SENSEX Index Options'!$L:$L,'BSE - SENSEX Index Options'!$C:$C,$A10,'BSE - SENSEX Index Options'!$B:$B,C$4)+SUMIFS('BSE - Other Index Options'!$L:$L,'BSE - Other Index Options'!$C:$C,$A10,'BSE - Other Index Options'!$B:$B,C$4))</f>
        <v>749.00170000000014</v>
      </c>
      <c r="D10" s="26">
        <f>IF(SUMIFS('NSE - NIFTY Index Options'!$L:$L,'NSE - NIFTY Index Options'!$C:$C,$A10,'NSE - NIFTY Index Options'!$B:$B,D$4)+SUMIFS('NSE - Other Index Options'!$L:$L,'NSE - Other Index Options'!$C:$C,$A10,'NSE - Other Index Options'!$B:$B,D$4)+SUMIFS('BSE - SENSEX Index Options'!$L:$L,'BSE - SENSEX Index Options'!$C:$C,$A10,'BSE - SENSEX Index Options'!$B:$B,D$4)+SUMIFS('BSE - Other Index Options'!$L:$L,'BSE - Other Index Options'!$C:$C,$A10,'BSE - Other Index Options'!$B:$B,D$4)=0,"",SUMIFS('NSE - NIFTY Index Options'!$L:$L,'NSE - NIFTY Index Options'!$C:$C,$A10,'NSE - NIFTY Index Options'!$B:$B,D$4)+SUMIFS('NSE - Other Index Options'!$L:$L,'NSE - Other Index Options'!$C:$C,$A10,'NSE - Other Index Options'!$B:$B,D$4)+SUMIFS('BSE - SENSEX Index Options'!$L:$L,'BSE - SENSEX Index Options'!$C:$C,$A10,'BSE - SENSEX Index Options'!$B:$B,D$4)+SUMIFS('BSE - Other Index Options'!$L:$L,'BSE - Other Index Options'!$C:$C,$A10,'BSE - Other Index Options'!$B:$B,D$4))</f>
        <v>776.47670000000005</v>
      </c>
      <c r="E10" s="26" t="str">
        <f>IF(SUMIFS('NSE - NIFTY Index Options'!$L:$L,'NSE - NIFTY Index Options'!$C:$C,$A10,'NSE - NIFTY Index Options'!$B:$B,E$4)+SUMIFS('NSE - Other Index Options'!$L:$L,'NSE - Other Index Options'!$C:$C,$A10,'NSE - Other Index Options'!$B:$B,E$4)+SUMIFS('BSE - SENSEX Index Options'!$L:$L,'BSE - SENSEX Index Options'!$C:$C,$A10,'BSE - SENSEX Index Options'!$B:$B,E$4)+SUMIFS('BSE - Other Index Options'!$L:$L,'BSE - Other Index Options'!$C:$C,$A10,'BSE - Other Index Options'!$B:$B,E$4)=0,"",SUMIFS('NSE - NIFTY Index Options'!$L:$L,'NSE - NIFTY Index Options'!$C:$C,$A10,'NSE - NIFTY Index Options'!$B:$B,E$4)+SUMIFS('NSE - Other Index Options'!$L:$L,'NSE - Other Index Options'!$C:$C,$A10,'NSE - Other Index Options'!$B:$B,E$4)+SUMIFS('BSE - SENSEX Index Options'!$L:$L,'BSE - SENSEX Index Options'!$C:$C,$A10,'BSE - SENSEX Index Options'!$B:$B,E$4)+SUMIFS('BSE - Other Index Options'!$L:$L,'BSE - Other Index Options'!$C:$C,$A10,'BSE - Other Index Options'!$B:$B,E$4))</f>
        <v/>
      </c>
      <c r="F10" s="26">
        <f>IF(SUMIFS('NSE - NIFTY Index Options'!$L:$L,'NSE - NIFTY Index Options'!$C:$C,$A10,'NSE - NIFTY Index Options'!$B:$B,F$4)+SUMIFS('NSE - Other Index Options'!$L:$L,'NSE - Other Index Options'!$C:$C,$A10,'NSE - Other Index Options'!$B:$B,F$4)+SUMIFS('BSE - SENSEX Index Options'!$L:$L,'BSE - SENSEX Index Options'!$C:$C,$A10,'BSE - SENSEX Index Options'!$B:$B,F$4)+SUMIFS('BSE - Other Index Options'!$L:$L,'BSE - Other Index Options'!$C:$C,$A10,'BSE - Other Index Options'!$B:$B,F$4)=0,"",SUMIFS('NSE - NIFTY Index Options'!$L:$L,'NSE - NIFTY Index Options'!$C:$C,$A10,'NSE - NIFTY Index Options'!$B:$B,F$4)+SUMIFS('NSE - Other Index Options'!$L:$L,'NSE - Other Index Options'!$C:$C,$A10,'NSE - Other Index Options'!$B:$B,F$4)+SUMIFS('BSE - SENSEX Index Options'!$L:$L,'BSE - SENSEX Index Options'!$C:$C,$A10,'BSE - SENSEX Index Options'!$B:$B,F$4)+SUMIFS('BSE - Other Index Options'!$L:$L,'BSE - Other Index Options'!$C:$C,$A10,'BSE - Other Index Options'!$B:$B,F$4))</f>
        <v>509.65219999999988</v>
      </c>
      <c r="G10" s="26" t="str">
        <f>IF(SUMIFS('NSE - NIFTY Index Options'!$L:$L,'NSE - NIFTY Index Options'!$C:$C,$A10,'NSE - NIFTY Index Options'!$B:$B,G$4)+SUMIFS('NSE - Other Index Options'!$L:$L,'NSE - Other Index Options'!$C:$C,$A10,'NSE - Other Index Options'!$B:$B,G$4)+SUMIFS('BSE - SENSEX Index Options'!$L:$L,'BSE - SENSEX Index Options'!$C:$C,$A10,'BSE - SENSEX Index Options'!$B:$B,G$4)+SUMIFS('BSE - Other Index Options'!$L:$L,'BSE - Other Index Options'!$C:$C,$A10,'BSE - Other Index Options'!$B:$B,G$4)=0,"",SUMIFS('NSE - NIFTY Index Options'!$L:$L,'NSE - NIFTY Index Options'!$C:$C,$A10,'NSE - NIFTY Index Options'!$B:$B,G$4)+SUMIFS('NSE - Other Index Options'!$L:$L,'NSE - Other Index Options'!$C:$C,$A10,'NSE - Other Index Options'!$B:$B,G$4)+SUMIFS('BSE - SENSEX Index Options'!$L:$L,'BSE - SENSEX Index Options'!$C:$C,$A10,'BSE - SENSEX Index Options'!$B:$B,G$4)+SUMIFS('BSE - Other Index Options'!$L:$L,'BSE - Other Index Options'!$C:$C,$A10,'BSE - Other Index Options'!$B:$B,G$4))</f>
        <v/>
      </c>
      <c r="H10" s="26">
        <f t="shared" si="0"/>
        <v>2574.5317000000005</v>
      </c>
      <c r="K10" t="s">
        <v>28</v>
      </c>
      <c r="L10" s="58" t="s">
        <v>4</v>
      </c>
    </row>
    <row r="11" spans="1:12">
      <c r="A11" t="s">
        <v>29</v>
      </c>
      <c r="B11" s="26">
        <f>IF(SUMIFS('NSE - NIFTY Index Options'!$L:$L,'NSE - NIFTY Index Options'!$C:$C,$A11,'NSE - NIFTY Index Options'!$B:$B,B$4)+SUMIFS('NSE - Other Index Options'!$L:$L,'NSE - Other Index Options'!$C:$C,$A11,'NSE - Other Index Options'!$B:$B,B$4)+SUMIFS('BSE - SENSEX Index Options'!$L:$L,'BSE - SENSEX Index Options'!$C:$C,$A11,'BSE - SENSEX Index Options'!$B:$B,B$4)+SUMIFS('BSE - Other Index Options'!$L:$L,'BSE - Other Index Options'!$C:$C,$A11,'BSE - Other Index Options'!$B:$B,B$4)=0,"",SUMIFS('NSE - NIFTY Index Options'!$L:$L,'NSE - NIFTY Index Options'!$C:$C,$A11,'NSE - NIFTY Index Options'!$B:$B,B$4)+SUMIFS('NSE - Other Index Options'!$L:$L,'NSE - Other Index Options'!$C:$C,$A11,'NSE - Other Index Options'!$B:$B,B$4)+SUMIFS('BSE - SENSEX Index Options'!$L:$L,'BSE - SENSEX Index Options'!$C:$C,$A11,'BSE - SENSEX Index Options'!$B:$B,B$4)+SUMIFS('BSE - Other Index Options'!$L:$L,'BSE - Other Index Options'!$C:$C,$A11,'BSE - Other Index Options'!$B:$B,B$4))</f>
        <v>596.26750000000004</v>
      </c>
      <c r="C11" s="26">
        <f>IF(SUMIFS('NSE - NIFTY Index Options'!$L:$L,'NSE - NIFTY Index Options'!$C:$C,$A11,'NSE - NIFTY Index Options'!$B:$B,C$4)+SUMIFS('NSE - Other Index Options'!$L:$L,'NSE - Other Index Options'!$C:$C,$A11,'NSE - Other Index Options'!$B:$B,C$4)+SUMIFS('BSE - SENSEX Index Options'!$L:$L,'BSE - SENSEX Index Options'!$C:$C,$A11,'BSE - SENSEX Index Options'!$B:$B,C$4)+SUMIFS('BSE - Other Index Options'!$L:$L,'BSE - Other Index Options'!$C:$C,$A11,'BSE - Other Index Options'!$B:$B,C$4)=0,"",SUMIFS('NSE - NIFTY Index Options'!$L:$L,'NSE - NIFTY Index Options'!$C:$C,$A11,'NSE - NIFTY Index Options'!$B:$B,C$4)+SUMIFS('NSE - Other Index Options'!$L:$L,'NSE - Other Index Options'!$C:$C,$A11,'NSE - Other Index Options'!$B:$B,C$4)+SUMIFS('BSE - SENSEX Index Options'!$L:$L,'BSE - SENSEX Index Options'!$C:$C,$A11,'BSE - SENSEX Index Options'!$B:$B,C$4)+SUMIFS('BSE - Other Index Options'!$L:$L,'BSE - Other Index Options'!$C:$C,$A11,'BSE - Other Index Options'!$B:$B,C$4))</f>
        <v>844.20040000000006</v>
      </c>
      <c r="D11" s="26">
        <f>IF(SUMIFS('NSE - NIFTY Index Options'!$L:$L,'NSE - NIFTY Index Options'!$C:$C,$A11,'NSE - NIFTY Index Options'!$B:$B,D$4)+SUMIFS('NSE - Other Index Options'!$L:$L,'NSE - Other Index Options'!$C:$C,$A11,'NSE - Other Index Options'!$B:$B,D$4)+SUMIFS('BSE - SENSEX Index Options'!$L:$L,'BSE - SENSEX Index Options'!$C:$C,$A11,'BSE - SENSEX Index Options'!$B:$B,D$4)+SUMIFS('BSE - Other Index Options'!$L:$L,'BSE - Other Index Options'!$C:$C,$A11,'BSE - Other Index Options'!$B:$B,D$4)=0,"",SUMIFS('NSE - NIFTY Index Options'!$L:$L,'NSE - NIFTY Index Options'!$C:$C,$A11,'NSE - NIFTY Index Options'!$B:$B,D$4)+SUMIFS('NSE - Other Index Options'!$L:$L,'NSE - Other Index Options'!$C:$C,$A11,'NSE - Other Index Options'!$B:$B,D$4)+SUMIFS('BSE - SENSEX Index Options'!$L:$L,'BSE - SENSEX Index Options'!$C:$C,$A11,'BSE - SENSEX Index Options'!$B:$B,D$4)+SUMIFS('BSE - Other Index Options'!$L:$L,'BSE - Other Index Options'!$C:$C,$A11,'BSE - Other Index Options'!$B:$B,D$4))</f>
        <v>745.27059999999994</v>
      </c>
      <c r="E11" s="26">
        <f>IF(SUMIFS('NSE - NIFTY Index Options'!$L:$L,'NSE - NIFTY Index Options'!$C:$C,$A11,'NSE - NIFTY Index Options'!$B:$B,E$4)+SUMIFS('NSE - Other Index Options'!$L:$L,'NSE - Other Index Options'!$C:$C,$A11,'NSE - Other Index Options'!$B:$B,E$4)+SUMIFS('BSE - SENSEX Index Options'!$L:$L,'BSE - SENSEX Index Options'!$C:$C,$A11,'BSE - SENSEX Index Options'!$B:$B,E$4)+SUMIFS('BSE - Other Index Options'!$L:$L,'BSE - Other Index Options'!$C:$C,$A11,'BSE - Other Index Options'!$B:$B,E$4)=0,"",SUMIFS('NSE - NIFTY Index Options'!$L:$L,'NSE - NIFTY Index Options'!$C:$C,$A11,'NSE - NIFTY Index Options'!$B:$B,E$4)+SUMIFS('NSE - Other Index Options'!$L:$L,'NSE - Other Index Options'!$C:$C,$A11,'NSE - Other Index Options'!$B:$B,E$4)+SUMIFS('BSE - SENSEX Index Options'!$L:$L,'BSE - SENSEX Index Options'!$C:$C,$A11,'BSE - SENSEX Index Options'!$B:$B,E$4)+SUMIFS('BSE - Other Index Options'!$L:$L,'BSE - Other Index Options'!$C:$C,$A11,'BSE - Other Index Options'!$B:$B,E$4))</f>
        <v>785.79520000000002</v>
      </c>
      <c r="F11" s="26">
        <f>IF(SUMIFS('NSE - NIFTY Index Options'!$L:$L,'NSE - NIFTY Index Options'!$C:$C,$A11,'NSE - NIFTY Index Options'!$B:$B,F$4)+SUMIFS('NSE - Other Index Options'!$L:$L,'NSE - Other Index Options'!$C:$C,$A11,'NSE - Other Index Options'!$B:$B,F$4)+SUMIFS('BSE - SENSEX Index Options'!$L:$L,'BSE - SENSEX Index Options'!$C:$C,$A11,'BSE - SENSEX Index Options'!$B:$B,F$4)+SUMIFS('BSE - Other Index Options'!$L:$L,'BSE - Other Index Options'!$C:$C,$A11,'BSE - Other Index Options'!$B:$B,F$4)=0,"",SUMIFS('NSE - NIFTY Index Options'!$L:$L,'NSE - NIFTY Index Options'!$C:$C,$A11,'NSE - NIFTY Index Options'!$B:$B,F$4)+SUMIFS('NSE - Other Index Options'!$L:$L,'NSE - Other Index Options'!$C:$C,$A11,'NSE - Other Index Options'!$B:$B,F$4)+SUMIFS('BSE - SENSEX Index Options'!$L:$L,'BSE - SENSEX Index Options'!$C:$C,$A11,'BSE - SENSEX Index Options'!$B:$B,F$4)+SUMIFS('BSE - Other Index Options'!$L:$L,'BSE - Other Index Options'!$C:$C,$A11,'BSE - Other Index Options'!$B:$B,F$4))</f>
        <v>540.45670000000007</v>
      </c>
      <c r="G11" s="26" t="str">
        <f>IF(SUMIFS('NSE - NIFTY Index Options'!$L:$L,'NSE - NIFTY Index Options'!$C:$C,$A11,'NSE - NIFTY Index Options'!$B:$B,G$4)+SUMIFS('NSE - Other Index Options'!$L:$L,'NSE - Other Index Options'!$C:$C,$A11,'NSE - Other Index Options'!$B:$B,G$4)+SUMIFS('BSE - SENSEX Index Options'!$L:$L,'BSE - SENSEX Index Options'!$C:$C,$A11,'BSE - SENSEX Index Options'!$B:$B,G$4)+SUMIFS('BSE - Other Index Options'!$L:$L,'BSE - Other Index Options'!$C:$C,$A11,'BSE - Other Index Options'!$B:$B,G$4)=0,"",SUMIFS('NSE - NIFTY Index Options'!$L:$L,'NSE - NIFTY Index Options'!$C:$C,$A11,'NSE - NIFTY Index Options'!$B:$B,G$4)+SUMIFS('NSE - Other Index Options'!$L:$L,'NSE - Other Index Options'!$C:$C,$A11,'NSE - Other Index Options'!$B:$B,G$4)+SUMIFS('BSE - SENSEX Index Options'!$L:$L,'BSE - SENSEX Index Options'!$C:$C,$A11,'BSE - SENSEX Index Options'!$B:$B,G$4)+SUMIFS('BSE - Other Index Options'!$L:$L,'BSE - Other Index Options'!$C:$C,$A11,'BSE - Other Index Options'!$B:$B,G$4))</f>
        <v/>
      </c>
      <c r="H11" s="26">
        <f t="shared" si="0"/>
        <v>3511.9904000000001</v>
      </c>
      <c r="K11" t="s">
        <v>30</v>
      </c>
      <c r="L11" s="58" t="s">
        <v>4</v>
      </c>
    </row>
    <row r="12" spans="1:12">
      <c r="A12" t="s">
        <v>31</v>
      </c>
      <c r="B12" s="26">
        <f>IF(SUMIFS('NSE - NIFTY Index Options'!$L:$L,'NSE - NIFTY Index Options'!$C:$C,$A12,'NSE - NIFTY Index Options'!$B:$B,B$4)+SUMIFS('NSE - Other Index Options'!$L:$L,'NSE - Other Index Options'!$C:$C,$A12,'NSE - Other Index Options'!$B:$B,B$4)+SUMIFS('BSE - SENSEX Index Options'!$L:$L,'BSE - SENSEX Index Options'!$C:$C,$A12,'BSE - SENSEX Index Options'!$B:$B,B$4)+SUMIFS('BSE - Other Index Options'!$L:$L,'BSE - Other Index Options'!$C:$C,$A12,'BSE - Other Index Options'!$B:$B,B$4)=0,"",SUMIFS('NSE - NIFTY Index Options'!$L:$L,'NSE - NIFTY Index Options'!$C:$C,$A12,'NSE - NIFTY Index Options'!$B:$B,B$4)+SUMIFS('NSE - Other Index Options'!$L:$L,'NSE - Other Index Options'!$C:$C,$A12,'NSE - Other Index Options'!$B:$B,B$4)+SUMIFS('BSE - SENSEX Index Options'!$L:$L,'BSE - SENSEX Index Options'!$C:$C,$A12,'BSE - SENSEX Index Options'!$B:$B,B$4)+SUMIFS('BSE - Other Index Options'!$L:$L,'BSE - Other Index Options'!$C:$C,$A12,'BSE - Other Index Options'!$B:$B,B$4))</f>
        <v>788.22989999999993</v>
      </c>
      <c r="C12" s="26">
        <f>IF(SUMIFS('NSE - NIFTY Index Options'!$L:$L,'NSE - NIFTY Index Options'!$C:$C,$A12,'NSE - NIFTY Index Options'!$B:$B,C$4)+SUMIFS('NSE - Other Index Options'!$L:$L,'NSE - Other Index Options'!$C:$C,$A12,'NSE - Other Index Options'!$B:$B,C$4)+SUMIFS('BSE - SENSEX Index Options'!$L:$L,'BSE - SENSEX Index Options'!$C:$C,$A12,'BSE - SENSEX Index Options'!$B:$B,C$4)+SUMIFS('BSE - Other Index Options'!$L:$L,'BSE - Other Index Options'!$C:$C,$A12,'BSE - Other Index Options'!$B:$B,C$4)=0,"",SUMIFS('NSE - NIFTY Index Options'!$L:$L,'NSE - NIFTY Index Options'!$C:$C,$A12,'NSE - NIFTY Index Options'!$B:$B,C$4)+SUMIFS('NSE - Other Index Options'!$L:$L,'NSE - Other Index Options'!$C:$C,$A12,'NSE - Other Index Options'!$B:$B,C$4)+SUMIFS('BSE - SENSEX Index Options'!$L:$L,'BSE - SENSEX Index Options'!$C:$C,$A12,'BSE - SENSEX Index Options'!$B:$B,C$4)+SUMIFS('BSE - Other Index Options'!$L:$L,'BSE - Other Index Options'!$C:$C,$A12,'BSE - Other Index Options'!$B:$B,C$4))</f>
        <v>101.3678</v>
      </c>
      <c r="D12" s="26">
        <f>IF(SUMIFS('NSE - NIFTY Index Options'!$L:$L,'NSE - NIFTY Index Options'!$C:$C,$A12,'NSE - NIFTY Index Options'!$B:$B,D$4)+SUMIFS('NSE - Other Index Options'!$L:$L,'NSE - Other Index Options'!$C:$C,$A12,'NSE - Other Index Options'!$B:$B,D$4)+SUMIFS('BSE - SENSEX Index Options'!$L:$L,'BSE - SENSEX Index Options'!$C:$C,$A12,'BSE - SENSEX Index Options'!$B:$B,D$4)+SUMIFS('BSE - Other Index Options'!$L:$L,'BSE - Other Index Options'!$C:$C,$A12,'BSE - Other Index Options'!$B:$B,D$4)=0,"",SUMIFS('NSE - NIFTY Index Options'!$L:$L,'NSE - NIFTY Index Options'!$C:$C,$A12,'NSE - NIFTY Index Options'!$B:$B,D$4)+SUMIFS('NSE - Other Index Options'!$L:$L,'NSE - Other Index Options'!$C:$C,$A12,'NSE - Other Index Options'!$B:$B,D$4)+SUMIFS('BSE - SENSEX Index Options'!$L:$L,'BSE - SENSEX Index Options'!$C:$C,$A12,'BSE - SENSEX Index Options'!$B:$B,D$4)+SUMIFS('BSE - Other Index Options'!$L:$L,'BSE - Other Index Options'!$C:$C,$A12,'BSE - Other Index Options'!$B:$B,D$4))</f>
        <v>608.95569999999998</v>
      </c>
      <c r="E12" s="26">
        <f>IF(SUMIFS('NSE - NIFTY Index Options'!$L:$L,'NSE - NIFTY Index Options'!$C:$C,$A12,'NSE - NIFTY Index Options'!$B:$B,E$4)+SUMIFS('NSE - Other Index Options'!$L:$L,'NSE - Other Index Options'!$C:$C,$A12,'NSE - Other Index Options'!$B:$B,E$4)+SUMIFS('BSE - SENSEX Index Options'!$L:$L,'BSE - SENSEX Index Options'!$C:$C,$A12,'BSE - SENSEX Index Options'!$B:$B,E$4)+SUMIFS('BSE - Other Index Options'!$L:$L,'BSE - Other Index Options'!$C:$C,$A12,'BSE - Other Index Options'!$B:$B,E$4)=0,"",SUMIFS('NSE - NIFTY Index Options'!$L:$L,'NSE - NIFTY Index Options'!$C:$C,$A12,'NSE - NIFTY Index Options'!$B:$B,E$4)+SUMIFS('NSE - Other Index Options'!$L:$L,'NSE - Other Index Options'!$C:$C,$A12,'NSE - Other Index Options'!$B:$B,E$4)+SUMIFS('BSE - SENSEX Index Options'!$L:$L,'BSE - SENSEX Index Options'!$C:$C,$A12,'BSE - SENSEX Index Options'!$B:$B,E$4)+SUMIFS('BSE - Other Index Options'!$L:$L,'BSE - Other Index Options'!$C:$C,$A12,'BSE - Other Index Options'!$B:$B,E$4))</f>
        <v>751.70740000000001</v>
      </c>
      <c r="F12" s="26">
        <f>IF(SUMIFS('NSE - NIFTY Index Options'!$L:$L,'NSE - NIFTY Index Options'!$C:$C,$A12,'NSE - NIFTY Index Options'!$B:$B,F$4)+SUMIFS('NSE - Other Index Options'!$L:$L,'NSE - Other Index Options'!$C:$C,$A12,'NSE - Other Index Options'!$B:$B,F$4)+SUMIFS('BSE - SENSEX Index Options'!$L:$L,'BSE - SENSEX Index Options'!$C:$C,$A12,'BSE - SENSEX Index Options'!$B:$B,F$4)+SUMIFS('BSE - Other Index Options'!$L:$L,'BSE - Other Index Options'!$C:$C,$A12,'BSE - Other Index Options'!$B:$B,F$4)=0,"",SUMIFS('NSE - NIFTY Index Options'!$L:$L,'NSE - NIFTY Index Options'!$C:$C,$A12,'NSE - NIFTY Index Options'!$B:$B,F$4)+SUMIFS('NSE - Other Index Options'!$L:$L,'NSE - Other Index Options'!$C:$C,$A12,'NSE - Other Index Options'!$B:$B,F$4)+SUMIFS('BSE - SENSEX Index Options'!$L:$L,'BSE - SENSEX Index Options'!$C:$C,$A12,'BSE - SENSEX Index Options'!$B:$B,F$4)+SUMIFS('BSE - Other Index Options'!$L:$L,'BSE - Other Index Options'!$C:$C,$A12,'BSE - Other Index Options'!$B:$B,F$4))</f>
        <v>871.5059</v>
      </c>
      <c r="G12" s="26" t="str">
        <f>IF(SUMIFS('NSE - NIFTY Index Options'!$L:$L,'NSE - NIFTY Index Options'!$C:$C,$A12,'NSE - NIFTY Index Options'!$B:$B,G$4)+SUMIFS('NSE - Other Index Options'!$L:$L,'NSE - Other Index Options'!$C:$C,$A12,'NSE - Other Index Options'!$B:$B,G$4)+SUMIFS('BSE - SENSEX Index Options'!$L:$L,'BSE - SENSEX Index Options'!$C:$C,$A12,'BSE - SENSEX Index Options'!$B:$B,G$4)+SUMIFS('BSE - Other Index Options'!$L:$L,'BSE - Other Index Options'!$C:$C,$A12,'BSE - Other Index Options'!$B:$B,G$4)=0,"",SUMIFS('NSE - NIFTY Index Options'!$L:$L,'NSE - NIFTY Index Options'!$C:$C,$A12,'NSE - NIFTY Index Options'!$B:$B,G$4)+SUMIFS('NSE - Other Index Options'!$L:$L,'NSE - Other Index Options'!$C:$C,$A12,'NSE - Other Index Options'!$B:$B,G$4)+SUMIFS('BSE - SENSEX Index Options'!$L:$L,'BSE - SENSEX Index Options'!$C:$C,$A12,'BSE - SENSEX Index Options'!$B:$B,G$4)+SUMIFS('BSE - Other Index Options'!$L:$L,'BSE - Other Index Options'!$C:$C,$A12,'BSE - Other Index Options'!$B:$B,G$4))</f>
        <v/>
      </c>
      <c r="H12" s="26">
        <f t="shared" si="0"/>
        <v>3121.7667000000001</v>
      </c>
      <c r="K12" t="s">
        <v>32</v>
      </c>
      <c r="L12" s="58" t="s">
        <v>4</v>
      </c>
    </row>
    <row r="13" spans="1:12">
      <c r="A13" t="s">
        <v>33</v>
      </c>
      <c r="B13" s="26">
        <f>IF(SUMIFS('NSE - NIFTY Index Options'!$L:$L,'NSE - NIFTY Index Options'!$C:$C,$A13,'NSE - NIFTY Index Options'!$B:$B,B$4)+SUMIFS('NSE - Other Index Options'!$L:$L,'NSE - Other Index Options'!$C:$C,$A13,'NSE - Other Index Options'!$B:$B,B$4)+SUMIFS('BSE - SENSEX Index Options'!$L:$L,'BSE - SENSEX Index Options'!$C:$C,$A13,'BSE - SENSEX Index Options'!$B:$B,B$4)+SUMIFS('BSE - Other Index Options'!$L:$L,'BSE - Other Index Options'!$C:$C,$A13,'BSE - Other Index Options'!$B:$B,B$4)=0,"",SUMIFS('NSE - NIFTY Index Options'!$L:$L,'NSE - NIFTY Index Options'!$C:$C,$A13,'NSE - NIFTY Index Options'!$B:$B,B$4)+SUMIFS('NSE - Other Index Options'!$L:$L,'NSE - Other Index Options'!$C:$C,$A13,'NSE - Other Index Options'!$B:$B,B$4)+SUMIFS('BSE - SENSEX Index Options'!$L:$L,'BSE - SENSEX Index Options'!$C:$C,$A13,'BSE - SENSEX Index Options'!$B:$B,B$4)+SUMIFS('BSE - Other Index Options'!$L:$L,'BSE - Other Index Options'!$C:$C,$A13,'BSE - Other Index Options'!$B:$B,B$4))</f>
        <v>714.21839999999997</v>
      </c>
      <c r="C13" s="26">
        <f>IF(SUMIFS('NSE - NIFTY Index Options'!$L:$L,'NSE - NIFTY Index Options'!$C:$C,$A13,'NSE - NIFTY Index Options'!$B:$B,C$4)+SUMIFS('NSE - Other Index Options'!$L:$L,'NSE - Other Index Options'!$C:$C,$A13,'NSE - Other Index Options'!$B:$B,C$4)+SUMIFS('BSE - SENSEX Index Options'!$L:$L,'BSE - SENSEX Index Options'!$C:$C,$A13,'BSE - SENSEX Index Options'!$B:$B,C$4)+SUMIFS('BSE - Other Index Options'!$L:$L,'BSE - Other Index Options'!$C:$C,$A13,'BSE - Other Index Options'!$B:$B,C$4)=0,"",SUMIFS('NSE - NIFTY Index Options'!$L:$L,'NSE - NIFTY Index Options'!$C:$C,$A13,'NSE - NIFTY Index Options'!$B:$B,C$4)+SUMIFS('NSE - Other Index Options'!$L:$L,'NSE - Other Index Options'!$C:$C,$A13,'NSE - Other Index Options'!$B:$B,C$4)+SUMIFS('BSE - SENSEX Index Options'!$L:$L,'BSE - SENSEX Index Options'!$C:$C,$A13,'BSE - SENSEX Index Options'!$B:$B,C$4)+SUMIFS('BSE - Other Index Options'!$L:$L,'BSE - Other Index Options'!$C:$C,$A13,'BSE - Other Index Options'!$B:$B,C$4))</f>
        <v>1024.8794999999998</v>
      </c>
      <c r="D13" s="26" t="str">
        <f>IF(SUMIFS('NSE - NIFTY Index Options'!$L:$L,'NSE - NIFTY Index Options'!$C:$C,$A13,'NSE - NIFTY Index Options'!$B:$B,D$4)+SUMIFS('NSE - Other Index Options'!$L:$L,'NSE - Other Index Options'!$C:$C,$A13,'NSE - Other Index Options'!$B:$B,D$4)+SUMIFS('BSE - SENSEX Index Options'!$L:$L,'BSE - SENSEX Index Options'!$C:$C,$A13,'BSE - SENSEX Index Options'!$B:$B,D$4)+SUMIFS('BSE - Other Index Options'!$L:$L,'BSE - Other Index Options'!$C:$C,$A13,'BSE - Other Index Options'!$B:$B,D$4)=0,"",SUMIFS('NSE - NIFTY Index Options'!$L:$L,'NSE - NIFTY Index Options'!$C:$C,$A13,'NSE - NIFTY Index Options'!$B:$B,D$4)+SUMIFS('NSE - Other Index Options'!$L:$L,'NSE - Other Index Options'!$C:$C,$A13,'NSE - Other Index Options'!$B:$B,D$4)+SUMIFS('BSE - SENSEX Index Options'!$L:$L,'BSE - SENSEX Index Options'!$C:$C,$A13,'BSE - SENSEX Index Options'!$B:$B,D$4)+SUMIFS('BSE - Other Index Options'!$L:$L,'BSE - Other Index Options'!$C:$C,$A13,'BSE - Other Index Options'!$B:$B,D$4))</f>
        <v/>
      </c>
      <c r="E13" s="26">
        <f>IF(SUMIFS('NSE - NIFTY Index Options'!$L:$L,'NSE - NIFTY Index Options'!$C:$C,$A13,'NSE - NIFTY Index Options'!$B:$B,E$4)+SUMIFS('NSE - Other Index Options'!$L:$L,'NSE - Other Index Options'!$C:$C,$A13,'NSE - Other Index Options'!$B:$B,E$4)+SUMIFS('BSE - SENSEX Index Options'!$L:$L,'BSE - SENSEX Index Options'!$C:$C,$A13,'BSE - SENSEX Index Options'!$B:$B,E$4)+SUMIFS('BSE - Other Index Options'!$L:$L,'BSE - Other Index Options'!$C:$C,$A13,'BSE - Other Index Options'!$B:$B,E$4)=0,"",SUMIFS('NSE - NIFTY Index Options'!$L:$L,'NSE - NIFTY Index Options'!$C:$C,$A13,'NSE - NIFTY Index Options'!$B:$B,E$4)+SUMIFS('NSE - Other Index Options'!$L:$L,'NSE - Other Index Options'!$C:$C,$A13,'NSE - Other Index Options'!$B:$B,E$4)+SUMIFS('BSE - SENSEX Index Options'!$L:$L,'BSE - SENSEX Index Options'!$C:$C,$A13,'BSE - SENSEX Index Options'!$B:$B,E$4)+SUMIFS('BSE - Other Index Options'!$L:$L,'BSE - Other Index Options'!$C:$C,$A13,'BSE - Other Index Options'!$B:$B,E$4))</f>
        <v>907.11909999999989</v>
      </c>
      <c r="F13" s="26">
        <f>IF(SUMIFS('NSE - NIFTY Index Options'!$L:$L,'NSE - NIFTY Index Options'!$C:$C,$A13,'NSE - NIFTY Index Options'!$B:$B,F$4)+SUMIFS('NSE - Other Index Options'!$L:$L,'NSE - Other Index Options'!$C:$C,$A13,'NSE - Other Index Options'!$B:$B,F$4)+SUMIFS('BSE - SENSEX Index Options'!$L:$L,'BSE - SENSEX Index Options'!$C:$C,$A13,'BSE - SENSEX Index Options'!$B:$B,F$4)+SUMIFS('BSE - Other Index Options'!$L:$L,'BSE - Other Index Options'!$C:$C,$A13,'BSE - Other Index Options'!$B:$B,F$4)=0,"",SUMIFS('NSE - NIFTY Index Options'!$L:$L,'NSE - NIFTY Index Options'!$C:$C,$A13,'NSE - NIFTY Index Options'!$B:$B,F$4)+SUMIFS('NSE - Other Index Options'!$L:$L,'NSE - Other Index Options'!$C:$C,$A13,'NSE - Other Index Options'!$B:$B,F$4)+SUMIFS('BSE - SENSEX Index Options'!$L:$L,'BSE - SENSEX Index Options'!$C:$C,$A13,'BSE - SENSEX Index Options'!$B:$B,F$4)+SUMIFS('BSE - Other Index Options'!$L:$L,'BSE - Other Index Options'!$C:$C,$A13,'BSE - Other Index Options'!$B:$B,F$4))</f>
        <v>761.34460000000024</v>
      </c>
      <c r="G13" s="26" t="str">
        <f>IF(SUMIFS('NSE - NIFTY Index Options'!$L:$L,'NSE - NIFTY Index Options'!$C:$C,$A13,'NSE - NIFTY Index Options'!$B:$B,G$4)+SUMIFS('NSE - Other Index Options'!$L:$L,'NSE - Other Index Options'!$C:$C,$A13,'NSE - Other Index Options'!$B:$B,G$4)+SUMIFS('BSE - SENSEX Index Options'!$L:$L,'BSE - SENSEX Index Options'!$C:$C,$A13,'BSE - SENSEX Index Options'!$B:$B,G$4)+SUMIFS('BSE - Other Index Options'!$L:$L,'BSE - Other Index Options'!$C:$C,$A13,'BSE - Other Index Options'!$B:$B,G$4)=0,"",SUMIFS('NSE - NIFTY Index Options'!$L:$L,'NSE - NIFTY Index Options'!$C:$C,$A13,'NSE - NIFTY Index Options'!$B:$B,G$4)+SUMIFS('NSE - Other Index Options'!$L:$L,'NSE - Other Index Options'!$C:$C,$A13,'NSE - Other Index Options'!$B:$B,G$4)+SUMIFS('BSE - SENSEX Index Options'!$L:$L,'BSE - SENSEX Index Options'!$C:$C,$A13,'BSE - SENSEX Index Options'!$B:$B,G$4)+SUMIFS('BSE - Other Index Options'!$L:$L,'BSE - Other Index Options'!$C:$C,$A13,'BSE - Other Index Options'!$B:$B,G$4))</f>
        <v/>
      </c>
      <c r="H13" s="26">
        <f t="shared" si="0"/>
        <v>3407.5616</v>
      </c>
      <c r="K13" t="s">
        <v>34</v>
      </c>
      <c r="L13" s="58" t="s">
        <v>4</v>
      </c>
    </row>
    <row r="14" spans="1:12">
      <c r="A14" t="s">
        <v>35</v>
      </c>
      <c r="B14" s="26" t="str">
        <f>IF(SUMIFS('NSE - NIFTY Index Options'!$L:$L,'NSE - NIFTY Index Options'!$C:$C,$A14,'NSE - NIFTY Index Options'!$B:$B,B$4)+SUMIFS('NSE - Other Index Options'!$L:$L,'NSE - Other Index Options'!$C:$C,$A14,'NSE - Other Index Options'!$B:$B,B$4)+SUMIFS('BSE - SENSEX Index Options'!$L:$L,'BSE - SENSEX Index Options'!$C:$C,$A14,'BSE - SENSEX Index Options'!$B:$B,B$4)+SUMIFS('BSE - Other Index Options'!$L:$L,'BSE - Other Index Options'!$C:$C,$A14,'BSE - Other Index Options'!$B:$B,B$4)=0,"",SUMIFS('NSE - NIFTY Index Options'!$L:$L,'NSE - NIFTY Index Options'!$C:$C,$A14,'NSE - NIFTY Index Options'!$B:$B,B$4)+SUMIFS('NSE - Other Index Options'!$L:$L,'NSE - Other Index Options'!$C:$C,$A14,'NSE - Other Index Options'!$B:$B,B$4)+SUMIFS('BSE - SENSEX Index Options'!$L:$L,'BSE - SENSEX Index Options'!$C:$C,$A14,'BSE - SENSEX Index Options'!$B:$B,B$4)+SUMIFS('BSE - Other Index Options'!$L:$L,'BSE - Other Index Options'!$C:$C,$A14,'BSE - Other Index Options'!$B:$B,B$4))</f>
        <v/>
      </c>
      <c r="C14" s="26" t="str">
        <f>IF(SUMIFS('NSE - NIFTY Index Options'!$L:$L,'NSE - NIFTY Index Options'!$C:$C,$A14,'NSE - NIFTY Index Options'!$B:$B,C$4)+SUMIFS('NSE - Other Index Options'!$L:$L,'NSE - Other Index Options'!$C:$C,$A14,'NSE - Other Index Options'!$B:$B,C$4)+SUMIFS('BSE - SENSEX Index Options'!$L:$L,'BSE - SENSEX Index Options'!$C:$C,$A14,'BSE - SENSEX Index Options'!$B:$B,C$4)+SUMIFS('BSE - Other Index Options'!$L:$L,'BSE - Other Index Options'!$C:$C,$A14,'BSE - Other Index Options'!$B:$B,C$4)=0,"",SUMIFS('NSE - NIFTY Index Options'!$L:$L,'NSE - NIFTY Index Options'!$C:$C,$A14,'NSE - NIFTY Index Options'!$B:$B,C$4)+SUMIFS('NSE - Other Index Options'!$L:$L,'NSE - Other Index Options'!$C:$C,$A14,'NSE - Other Index Options'!$B:$B,C$4)+SUMIFS('BSE - SENSEX Index Options'!$L:$L,'BSE - SENSEX Index Options'!$C:$C,$A14,'BSE - SENSEX Index Options'!$B:$B,C$4)+SUMIFS('BSE - Other Index Options'!$L:$L,'BSE - Other Index Options'!$C:$C,$A14,'BSE - Other Index Options'!$B:$B,C$4))</f>
        <v/>
      </c>
      <c r="D14" s="26">
        <f>IF(SUMIFS('NSE - NIFTY Index Options'!$L:$L,'NSE - NIFTY Index Options'!$C:$C,$A14,'NSE - NIFTY Index Options'!$B:$B,D$4)+SUMIFS('NSE - Other Index Options'!$L:$L,'NSE - Other Index Options'!$C:$C,$A14,'NSE - Other Index Options'!$B:$B,D$4)+SUMIFS('BSE - SENSEX Index Options'!$L:$L,'BSE - SENSEX Index Options'!$C:$C,$A14,'BSE - SENSEX Index Options'!$B:$B,D$4)+SUMIFS('BSE - Other Index Options'!$L:$L,'BSE - Other Index Options'!$C:$C,$A14,'BSE - Other Index Options'!$B:$B,D$4)=0,"",SUMIFS('NSE - NIFTY Index Options'!$L:$L,'NSE - NIFTY Index Options'!$C:$C,$A14,'NSE - NIFTY Index Options'!$B:$B,D$4)+SUMIFS('NSE - Other Index Options'!$L:$L,'NSE - Other Index Options'!$C:$C,$A14,'NSE - Other Index Options'!$B:$B,D$4)+SUMIFS('BSE - SENSEX Index Options'!$L:$L,'BSE - SENSEX Index Options'!$C:$C,$A14,'BSE - SENSEX Index Options'!$B:$B,D$4)+SUMIFS('BSE - Other Index Options'!$L:$L,'BSE - Other Index Options'!$C:$C,$A14,'BSE - Other Index Options'!$B:$B,D$4))</f>
        <v>672.31119999999976</v>
      </c>
      <c r="E14" s="26">
        <f>IF(SUMIFS('NSE - NIFTY Index Options'!$L:$L,'NSE - NIFTY Index Options'!$C:$C,$A14,'NSE - NIFTY Index Options'!$B:$B,E$4)+SUMIFS('NSE - Other Index Options'!$L:$L,'NSE - Other Index Options'!$C:$C,$A14,'NSE - Other Index Options'!$B:$B,E$4)+SUMIFS('BSE - SENSEX Index Options'!$L:$L,'BSE - SENSEX Index Options'!$C:$C,$A14,'BSE - SENSEX Index Options'!$B:$B,E$4)+SUMIFS('BSE - Other Index Options'!$L:$L,'BSE - Other Index Options'!$C:$C,$A14,'BSE - Other Index Options'!$B:$B,E$4)=0,"",SUMIFS('NSE - NIFTY Index Options'!$L:$L,'NSE - NIFTY Index Options'!$C:$C,$A14,'NSE - NIFTY Index Options'!$B:$B,E$4)+SUMIFS('NSE - Other Index Options'!$L:$L,'NSE - Other Index Options'!$C:$C,$A14,'NSE - Other Index Options'!$B:$B,E$4)+SUMIFS('BSE - SENSEX Index Options'!$L:$L,'BSE - SENSEX Index Options'!$C:$C,$A14,'BSE - SENSEX Index Options'!$B:$B,E$4)+SUMIFS('BSE - Other Index Options'!$L:$L,'BSE - Other Index Options'!$C:$C,$A14,'BSE - Other Index Options'!$B:$B,E$4))</f>
        <v>798.64049999999997</v>
      </c>
      <c r="F14" s="26">
        <f>IF(SUMIFS('NSE - NIFTY Index Options'!$L:$L,'NSE - NIFTY Index Options'!$C:$C,$A14,'NSE - NIFTY Index Options'!$B:$B,F$4)+SUMIFS('NSE - Other Index Options'!$L:$L,'NSE - Other Index Options'!$C:$C,$A14,'NSE - Other Index Options'!$B:$B,F$4)+SUMIFS('BSE - SENSEX Index Options'!$L:$L,'BSE - SENSEX Index Options'!$C:$C,$A14,'BSE - SENSEX Index Options'!$B:$B,F$4)+SUMIFS('BSE - Other Index Options'!$L:$L,'BSE - Other Index Options'!$C:$C,$A14,'BSE - Other Index Options'!$B:$B,F$4)=0,"",SUMIFS('NSE - NIFTY Index Options'!$L:$L,'NSE - NIFTY Index Options'!$C:$C,$A14,'NSE - NIFTY Index Options'!$B:$B,F$4)+SUMIFS('NSE - Other Index Options'!$L:$L,'NSE - Other Index Options'!$C:$C,$A14,'NSE - Other Index Options'!$B:$B,F$4)+SUMIFS('BSE - SENSEX Index Options'!$L:$L,'BSE - SENSEX Index Options'!$C:$C,$A14,'BSE - SENSEX Index Options'!$B:$B,F$4)+SUMIFS('BSE - Other Index Options'!$L:$L,'BSE - Other Index Options'!$C:$C,$A14,'BSE - Other Index Options'!$B:$B,F$4))</f>
        <v>635.46230000000003</v>
      </c>
      <c r="G14" s="26" t="str">
        <f>IF(SUMIFS('NSE - NIFTY Index Options'!$L:$L,'NSE - NIFTY Index Options'!$C:$C,$A14,'NSE - NIFTY Index Options'!$B:$B,G$4)+SUMIFS('NSE - Other Index Options'!$L:$L,'NSE - Other Index Options'!$C:$C,$A14,'NSE - Other Index Options'!$B:$B,G$4)+SUMIFS('BSE - SENSEX Index Options'!$L:$L,'BSE - SENSEX Index Options'!$C:$C,$A14,'BSE - SENSEX Index Options'!$B:$B,G$4)+SUMIFS('BSE - Other Index Options'!$L:$L,'BSE - Other Index Options'!$C:$C,$A14,'BSE - Other Index Options'!$B:$B,G$4)=0,"",SUMIFS('NSE - NIFTY Index Options'!$L:$L,'NSE - NIFTY Index Options'!$C:$C,$A14,'NSE - NIFTY Index Options'!$B:$B,G$4)+SUMIFS('NSE - Other Index Options'!$L:$L,'NSE - Other Index Options'!$C:$C,$A14,'NSE - Other Index Options'!$B:$B,G$4)+SUMIFS('BSE - SENSEX Index Options'!$L:$L,'BSE - SENSEX Index Options'!$C:$C,$A14,'BSE - SENSEX Index Options'!$B:$B,G$4)+SUMIFS('BSE - Other Index Options'!$L:$L,'BSE - Other Index Options'!$C:$C,$A14,'BSE - Other Index Options'!$B:$B,G$4))</f>
        <v/>
      </c>
      <c r="H14" s="26">
        <f t="shared" si="0"/>
        <v>2106.4139999999998</v>
      </c>
    </row>
    <row r="15" spans="1:12">
      <c r="A15" t="s">
        <v>36</v>
      </c>
      <c r="B15" s="26">
        <f>IF(SUMIFS('NSE - NIFTY Index Options'!$L:$L,'NSE - NIFTY Index Options'!$C:$C,$A15,'NSE - NIFTY Index Options'!$B:$B,B$4)+SUMIFS('NSE - Other Index Options'!$L:$L,'NSE - Other Index Options'!$C:$C,$A15,'NSE - Other Index Options'!$B:$B,B$4)+SUMIFS('BSE - SENSEX Index Options'!$L:$L,'BSE - SENSEX Index Options'!$C:$C,$A15,'BSE - SENSEX Index Options'!$B:$B,B$4)+SUMIFS('BSE - Other Index Options'!$L:$L,'BSE - Other Index Options'!$C:$C,$A15,'BSE - Other Index Options'!$B:$B,B$4)=0,"",SUMIFS('NSE - NIFTY Index Options'!$L:$L,'NSE - NIFTY Index Options'!$C:$C,$A15,'NSE - NIFTY Index Options'!$B:$B,B$4)+SUMIFS('NSE - Other Index Options'!$L:$L,'NSE - Other Index Options'!$C:$C,$A15,'NSE - Other Index Options'!$B:$B,B$4)+SUMIFS('BSE - SENSEX Index Options'!$L:$L,'BSE - SENSEX Index Options'!$C:$C,$A15,'BSE - SENSEX Index Options'!$B:$B,B$4)+SUMIFS('BSE - Other Index Options'!$L:$L,'BSE - Other Index Options'!$C:$C,$A15,'BSE - Other Index Options'!$B:$B,B$4))</f>
        <v>615.57589999999993</v>
      </c>
      <c r="C15" s="26">
        <f>IF(SUMIFS('NSE - NIFTY Index Options'!$L:$L,'NSE - NIFTY Index Options'!$C:$C,$A15,'NSE - NIFTY Index Options'!$B:$B,C$4)+SUMIFS('NSE - Other Index Options'!$L:$L,'NSE - Other Index Options'!$C:$C,$A15,'NSE - Other Index Options'!$B:$B,C$4)+SUMIFS('BSE - SENSEX Index Options'!$L:$L,'BSE - SENSEX Index Options'!$C:$C,$A15,'BSE - SENSEX Index Options'!$B:$B,C$4)+SUMIFS('BSE - Other Index Options'!$L:$L,'BSE - Other Index Options'!$C:$C,$A15,'BSE - Other Index Options'!$B:$B,C$4)=0,"",SUMIFS('NSE - NIFTY Index Options'!$L:$L,'NSE - NIFTY Index Options'!$C:$C,$A15,'NSE - NIFTY Index Options'!$B:$B,C$4)+SUMIFS('NSE - Other Index Options'!$L:$L,'NSE - Other Index Options'!$C:$C,$A15,'NSE - Other Index Options'!$B:$B,C$4)+SUMIFS('BSE - SENSEX Index Options'!$L:$L,'BSE - SENSEX Index Options'!$C:$C,$A15,'BSE - SENSEX Index Options'!$B:$B,C$4)+SUMIFS('BSE - Other Index Options'!$L:$L,'BSE - Other Index Options'!$C:$C,$A15,'BSE - Other Index Options'!$B:$B,C$4))</f>
        <v>656.33639999999991</v>
      </c>
      <c r="D15" s="26" t="str">
        <f>IF(SUMIFS('NSE - NIFTY Index Options'!$L:$L,'NSE - NIFTY Index Options'!$C:$C,$A15,'NSE - NIFTY Index Options'!$B:$B,D$4)+SUMIFS('NSE - Other Index Options'!$L:$L,'NSE - Other Index Options'!$C:$C,$A15,'NSE - Other Index Options'!$B:$B,D$4)+SUMIFS('BSE - SENSEX Index Options'!$L:$L,'BSE - SENSEX Index Options'!$C:$C,$A15,'BSE - SENSEX Index Options'!$B:$B,D$4)+SUMIFS('BSE - Other Index Options'!$L:$L,'BSE - Other Index Options'!$C:$C,$A15,'BSE - Other Index Options'!$B:$B,D$4)=0,"",SUMIFS('NSE - NIFTY Index Options'!$L:$L,'NSE - NIFTY Index Options'!$C:$C,$A15,'NSE - NIFTY Index Options'!$B:$B,D$4)+SUMIFS('NSE - Other Index Options'!$L:$L,'NSE - Other Index Options'!$C:$C,$A15,'NSE - Other Index Options'!$B:$B,D$4)+SUMIFS('BSE - SENSEX Index Options'!$L:$L,'BSE - SENSEX Index Options'!$C:$C,$A15,'BSE - SENSEX Index Options'!$B:$B,D$4)+SUMIFS('BSE - Other Index Options'!$L:$L,'BSE - Other Index Options'!$C:$C,$A15,'BSE - Other Index Options'!$B:$B,D$4))</f>
        <v/>
      </c>
      <c r="E15" s="26">
        <f>IF(SUMIFS('NSE - NIFTY Index Options'!$L:$L,'NSE - NIFTY Index Options'!$C:$C,$A15,'NSE - NIFTY Index Options'!$B:$B,E$4)+SUMIFS('NSE - Other Index Options'!$L:$L,'NSE - Other Index Options'!$C:$C,$A15,'NSE - Other Index Options'!$B:$B,E$4)+SUMIFS('BSE - SENSEX Index Options'!$L:$L,'BSE - SENSEX Index Options'!$C:$C,$A15,'BSE - SENSEX Index Options'!$B:$B,E$4)+SUMIFS('BSE - Other Index Options'!$L:$L,'BSE - Other Index Options'!$C:$C,$A15,'BSE - Other Index Options'!$B:$B,E$4)=0,"",SUMIFS('NSE - NIFTY Index Options'!$L:$L,'NSE - NIFTY Index Options'!$C:$C,$A15,'NSE - NIFTY Index Options'!$B:$B,E$4)+SUMIFS('NSE - Other Index Options'!$L:$L,'NSE - Other Index Options'!$C:$C,$A15,'NSE - Other Index Options'!$B:$B,E$4)+SUMIFS('BSE - SENSEX Index Options'!$L:$L,'BSE - SENSEX Index Options'!$C:$C,$A15,'BSE - SENSEX Index Options'!$B:$B,E$4)+SUMIFS('BSE - Other Index Options'!$L:$L,'BSE - Other Index Options'!$C:$C,$A15,'BSE - Other Index Options'!$B:$B,E$4))</f>
        <v>761.28019999999992</v>
      </c>
      <c r="F15" s="26">
        <f>IF(SUMIFS('NSE - NIFTY Index Options'!$L:$L,'NSE - NIFTY Index Options'!$C:$C,$A15,'NSE - NIFTY Index Options'!$B:$B,F$4)+SUMIFS('NSE - Other Index Options'!$L:$L,'NSE - Other Index Options'!$C:$C,$A15,'NSE - Other Index Options'!$B:$B,F$4)+SUMIFS('BSE - SENSEX Index Options'!$L:$L,'BSE - SENSEX Index Options'!$C:$C,$A15,'BSE - SENSEX Index Options'!$B:$B,F$4)+SUMIFS('BSE - Other Index Options'!$L:$L,'BSE - Other Index Options'!$C:$C,$A15,'BSE - Other Index Options'!$B:$B,F$4)=0,"",SUMIFS('NSE - NIFTY Index Options'!$L:$L,'NSE - NIFTY Index Options'!$C:$C,$A15,'NSE - NIFTY Index Options'!$B:$B,F$4)+SUMIFS('NSE - Other Index Options'!$L:$L,'NSE - Other Index Options'!$C:$C,$A15,'NSE - Other Index Options'!$B:$B,F$4)+SUMIFS('BSE - SENSEX Index Options'!$L:$L,'BSE - SENSEX Index Options'!$C:$C,$A15,'BSE - SENSEX Index Options'!$B:$B,F$4)+SUMIFS('BSE - Other Index Options'!$L:$L,'BSE - Other Index Options'!$C:$C,$A15,'BSE - Other Index Options'!$B:$B,F$4))</f>
        <v>659.9117</v>
      </c>
      <c r="G15" s="26" t="str">
        <f>IF(SUMIFS('NSE - NIFTY Index Options'!$L:$L,'NSE - NIFTY Index Options'!$C:$C,$A15,'NSE - NIFTY Index Options'!$B:$B,G$4)+SUMIFS('NSE - Other Index Options'!$L:$L,'NSE - Other Index Options'!$C:$C,$A15,'NSE - Other Index Options'!$B:$B,G$4)+SUMIFS('BSE - SENSEX Index Options'!$L:$L,'BSE - SENSEX Index Options'!$C:$C,$A15,'BSE - SENSEX Index Options'!$B:$B,G$4)+SUMIFS('BSE - Other Index Options'!$L:$L,'BSE - Other Index Options'!$C:$C,$A15,'BSE - Other Index Options'!$B:$B,G$4)=0,"",SUMIFS('NSE - NIFTY Index Options'!$L:$L,'NSE - NIFTY Index Options'!$C:$C,$A15,'NSE - NIFTY Index Options'!$B:$B,G$4)+SUMIFS('NSE - Other Index Options'!$L:$L,'NSE - Other Index Options'!$C:$C,$A15,'NSE - Other Index Options'!$B:$B,G$4)+SUMIFS('BSE - SENSEX Index Options'!$L:$L,'BSE - SENSEX Index Options'!$C:$C,$A15,'BSE - SENSEX Index Options'!$B:$B,G$4)+SUMIFS('BSE - Other Index Options'!$L:$L,'BSE - Other Index Options'!$C:$C,$A15,'BSE - Other Index Options'!$B:$B,G$4))</f>
        <v/>
      </c>
      <c r="H15" s="26">
        <f t="shared" si="0"/>
        <v>2693.1041999999998</v>
      </c>
    </row>
    <row r="16" spans="1:12">
      <c r="A16" t="s">
        <v>37</v>
      </c>
      <c r="B16" s="26">
        <f>IF(SUMIFS('NSE - NIFTY Index Options'!$L:$L,'NSE - NIFTY Index Options'!$C:$C,$A16,'NSE - NIFTY Index Options'!$B:$B,B$4)+SUMIFS('NSE - Other Index Options'!$L:$L,'NSE - Other Index Options'!$C:$C,$A16,'NSE - Other Index Options'!$B:$B,B$4)+SUMIFS('BSE - SENSEX Index Options'!$L:$L,'BSE - SENSEX Index Options'!$C:$C,$A16,'BSE - SENSEX Index Options'!$B:$B,B$4)+SUMIFS('BSE - Other Index Options'!$L:$L,'BSE - Other Index Options'!$C:$C,$A16,'BSE - Other Index Options'!$B:$B,B$4)=0,"",SUMIFS('NSE - NIFTY Index Options'!$L:$L,'NSE - NIFTY Index Options'!$C:$C,$A16,'NSE - NIFTY Index Options'!$B:$B,B$4)+SUMIFS('NSE - Other Index Options'!$L:$L,'NSE - Other Index Options'!$C:$C,$A16,'NSE - Other Index Options'!$B:$B,B$4)+SUMIFS('BSE - SENSEX Index Options'!$L:$L,'BSE - SENSEX Index Options'!$C:$C,$A16,'BSE - SENSEX Index Options'!$B:$B,B$4)+SUMIFS('BSE - Other Index Options'!$L:$L,'BSE - Other Index Options'!$C:$C,$A16,'BSE - Other Index Options'!$B:$B,B$4))</f>
        <v>533.33659999999998</v>
      </c>
      <c r="C16" s="26">
        <f>IF(SUMIFS('NSE - NIFTY Index Options'!$L:$L,'NSE - NIFTY Index Options'!$C:$C,$A16,'NSE - NIFTY Index Options'!$B:$B,C$4)+SUMIFS('NSE - Other Index Options'!$L:$L,'NSE - Other Index Options'!$C:$C,$A16,'NSE - Other Index Options'!$B:$B,C$4)+SUMIFS('BSE - SENSEX Index Options'!$L:$L,'BSE - SENSEX Index Options'!$C:$C,$A16,'BSE - SENSEX Index Options'!$B:$B,C$4)+SUMIFS('BSE - Other Index Options'!$L:$L,'BSE - Other Index Options'!$C:$C,$A16,'BSE - Other Index Options'!$B:$B,C$4)=0,"",SUMIFS('NSE - NIFTY Index Options'!$L:$L,'NSE - NIFTY Index Options'!$C:$C,$A16,'NSE - NIFTY Index Options'!$B:$B,C$4)+SUMIFS('NSE - Other Index Options'!$L:$L,'NSE - Other Index Options'!$C:$C,$A16,'NSE - Other Index Options'!$B:$B,C$4)+SUMIFS('BSE - SENSEX Index Options'!$L:$L,'BSE - SENSEX Index Options'!$C:$C,$A16,'BSE - SENSEX Index Options'!$B:$B,C$4)+SUMIFS('BSE - Other Index Options'!$L:$L,'BSE - Other Index Options'!$C:$C,$A16,'BSE - Other Index Options'!$B:$B,C$4))</f>
        <v>812.02930000000015</v>
      </c>
      <c r="D16" s="26">
        <f>IF(SUMIFS('NSE - NIFTY Index Options'!$L:$L,'NSE - NIFTY Index Options'!$C:$C,$A16,'NSE - NIFTY Index Options'!$B:$B,D$4)+SUMIFS('NSE - Other Index Options'!$L:$L,'NSE - Other Index Options'!$C:$C,$A16,'NSE - Other Index Options'!$B:$B,D$4)+SUMIFS('BSE - SENSEX Index Options'!$L:$L,'BSE - SENSEX Index Options'!$C:$C,$A16,'BSE - SENSEX Index Options'!$B:$B,D$4)+SUMIFS('BSE - Other Index Options'!$L:$L,'BSE - Other Index Options'!$C:$C,$A16,'BSE - Other Index Options'!$B:$B,D$4)=0,"",SUMIFS('NSE - NIFTY Index Options'!$L:$L,'NSE - NIFTY Index Options'!$C:$C,$A16,'NSE - NIFTY Index Options'!$B:$B,D$4)+SUMIFS('NSE - Other Index Options'!$L:$L,'NSE - Other Index Options'!$C:$C,$A16,'NSE - Other Index Options'!$B:$B,D$4)+SUMIFS('BSE - SENSEX Index Options'!$L:$L,'BSE - SENSEX Index Options'!$C:$C,$A16,'BSE - SENSEX Index Options'!$B:$B,D$4)+SUMIFS('BSE - Other Index Options'!$L:$L,'BSE - Other Index Options'!$C:$C,$A16,'BSE - Other Index Options'!$B:$B,D$4))</f>
        <v>548.36339999999996</v>
      </c>
      <c r="E16" s="26">
        <f>IF(SUMIFS('NSE - NIFTY Index Options'!$L:$L,'NSE - NIFTY Index Options'!$C:$C,$A16,'NSE - NIFTY Index Options'!$B:$B,E$4)+SUMIFS('NSE - Other Index Options'!$L:$L,'NSE - Other Index Options'!$C:$C,$A16,'NSE - Other Index Options'!$B:$B,E$4)+SUMIFS('BSE - SENSEX Index Options'!$L:$L,'BSE - SENSEX Index Options'!$C:$C,$A16,'BSE - SENSEX Index Options'!$B:$B,E$4)+SUMIFS('BSE - Other Index Options'!$L:$L,'BSE - Other Index Options'!$C:$C,$A16,'BSE - Other Index Options'!$B:$B,E$4)=0,"",SUMIFS('NSE - NIFTY Index Options'!$L:$L,'NSE - NIFTY Index Options'!$C:$C,$A16,'NSE - NIFTY Index Options'!$B:$B,E$4)+SUMIFS('NSE - Other Index Options'!$L:$L,'NSE - Other Index Options'!$C:$C,$A16,'NSE - Other Index Options'!$B:$B,E$4)+SUMIFS('BSE - SENSEX Index Options'!$L:$L,'BSE - SENSEX Index Options'!$C:$C,$A16,'BSE - SENSEX Index Options'!$B:$B,E$4)+SUMIFS('BSE - Other Index Options'!$L:$L,'BSE - Other Index Options'!$C:$C,$A16,'BSE - Other Index Options'!$B:$B,E$4))</f>
        <v>846.48479999999995</v>
      </c>
      <c r="F16" s="26">
        <f>IF(SUMIFS('NSE - NIFTY Index Options'!$L:$L,'NSE - NIFTY Index Options'!$C:$C,$A16,'NSE - NIFTY Index Options'!$B:$B,F$4)+SUMIFS('NSE - Other Index Options'!$L:$L,'NSE - Other Index Options'!$C:$C,$A16,'NSE - Other Index Options'!$B:$B,F$4)+SUMIFS('BSE - SENSEX Index Options'!$L:$L,'BSE - SENSEX Index Options'!$C:$C,$A16,'BSE - SENSEX Index Options'!$B:$B,F$4)+SUMIFS('BSE - Other Index Options'!$L:$L,'BSE - Other Index Options'!$C:$C,$A16,'BSE - Other Index Options'!$B:$B,F$4)=0,"",SUMIFS('NSE - NIFTY Index Options'!$L:$L,'NSE - NIFTY Index Options'!$C:$C,$A16,'NSE - NIFTY Index Options'!$B:$B,F$4)+SUMIFS('NSE - Other Index Options'!$L:$L,'NSE - Other Index Options'!$C:$C,$A16,'NSE - Other Index Options'!$B:$B,F$4)+SUMIFS('BSE - SENSEX Index Options'!$L:$L,'BSE - SENSEX Index Options'!$C:$C,$A16,'BSE - SENSEX Index Options'!$B:$B,F$4)+SUMIFS('BSE - Other Index Options'!$L:$L,'BSE - Other Index Options'!$C:$C,$A16,'BSE - Other Index Options'!$B:$B,F$4))</f>
        <v>768.07860000000016</v>
      </c>
      <c r="G16" s="26" t="str">
        <f>IF(SUMIFS('NSE - NIFTY Index Options'!$L:$L,'NSE - NIFTY Index Options'!$C:$C,$A16,'NSE - NIFTY Index Options'!$B:$B,G$4)+SUMIFS('NSE - Other Index Options'!$L:$L,'NSE - Other Index Options'!$C:$C,$A16,'NSE - Other Index Options'!$B:$B,G$4)+SUMIFS('BSE - SENSEX Index Options'!$L:$L,'BSE - SENSEX Index Options'!$C:$C,$A16,'BSE - SENSEX Index Options'!$B:$B,G$4)+SUMIFS('BSE - Other Index Options'!$L:$L,'BSE - Other Index Options'!$C:$C,$A16,'BSE - Other Index Options'!$B:$B,G$4)=0,"",SUMIFS('NSE - NIFTY Index Options'!$L:$L,'NSE - NIFTY Index Options'!$C:$C,$A16,'NSE - NIFTY Index Options'!$B:$B,G$4)+SUMIFS('NSE - Other Index Options'!$L:$L,'NSE - Other Index Options'!$C:$C,$A16,'NSE - Other Index Options'!$B:$B,G$4)+SUMIFS('BSE - SENSEX Index Options'!$L:$L,'BSE - SENSEX Index Options'!$C:$C,$A16,'BSE - SENSEX Index Options'!$B:$B,G$4)+SUMIFS('BSE - Other Index Options'!$L:$L,'BSE - Other Index Options'!$C:$C,$A16,'BSE - Other Index Options'!$B:$B,G$4))</f>
        <v/>
      </c>
      <c r="H16" s="26">
        <f t="shared" si="0"/>
        <v>3508.2927000000004</v>
      </c>
    </row>
    <row r="17" spans="1:8">
      <c r="A17" t="s">
        <v>38</v>
      </c>
      <c r="B17" s="26">
        <f>IF(SUMIFS('NSE - NIFTY Index Options'!$L:$L,'NSE - NIFTY Index Options'!$C:$C,$A17,'NSE - NIFTY Index Options'!$B:$B,B$4)+SUMIFS('NSE - Other Index Options'!$L:$L,'NSE - Other Index Options'!$C:$C,$A17,'NSE - Other Index Options'!$B:$B,B$4)+SUMIFS('BSE - SENSEX Index Options'!$L:$L,'BSE - SENSEX Index Options'!$C:$C,$A17,'BSE - SENSEX Index Options'!$B:$B,B$4)+SUMIFS('BSE - Other Index Options'!$L:$L,'BSE - Other Index Options'!$C:$C,$A17,'BSE - Other Index Options'!$B:$B,B$4)=0,"",SUMIFS('NSE - NIFTY Index Options'!$L:$L,'NSE - NIFTY Index Options'!$C:$C,$A17,'NSE - NIFTY Index Options'!$B:$B,B$4)+SUMIFS('NSE - Other Index Options'!$L:$L,'NSE - Other Index Options'!$C:$C,$A17,'NSE - Other Index Options'!$B:$B,B$4)+SUMIFS('BSE - SENSEX Index Options'!$L:$L,'BSE - SENSEX Index Options'!$C:$C,$A17,'BSE - SENSEX Index Options'!$B:$B,B$4)+SUMIFS('BSE - Other Index Options'!$L:$L,'BSE - Other Index Options'!$C:$C,$A17,'BSE - Other Index Options'!$B:$B,B$4))</f>
        <v>543.67450000000008</v>
      </c>
      <c r="C17" s="26">
        <f>IF(SUMIFS('NSE - NIFTY Index Options'!$L:$L,'NSE - NIFTY Index Options'!$C:$C,$A17,'NSE - NIFTY Index Options'!$B:$B,C$4)+SUMIFS('NSE - Other Index Options'!$L:$L,'NSE - Other Index Options'!$C:$C,$A17,'NSE - Other Index Options'!$B:$B,C$4)+SUMIFS('BSE - SENSEX Index Options'!$L:$L,'BSE - SENSEX Index Options'!$C:$C,$A17,'BSE - SENSEX Index Options'!$B:$B,C$4)+SUMIFS('BSE - Other Index Options'!$L:$L,'BSE - Other Index Options'!$C:$C,$A17,'BSE - Other Index Options'!$B:$B,C$4)=0,"",SUMIFS('NSE - NIFTY Index Options'!$L:$L,'NSE - NIFTY Index Options'!$C:$C,$A17,'NSE - NIFTY Index Options'!$B:$B,C$4)+SUMIFS('NSE - Other Index Options'!$L:$L,'NSE - Other Index Options'!$C:$C,$A17,'NSE - Other Index Options'!$B:$B,C$4)+SUMIFS('BSE - SENSEX Index Options'!$L:$L,'BSE - SENSEX Index Options'!$C:$C,$A17,'BSE - SENSEX Index Options'!$B:$B,C$4)+SUMIFS('BSE - Other Index Options'!$L:$L,'BSE - Other Index Options'!$C:$C,$A17,'BSE - Other Index Options'!$B:$B,C$4))</f>
        <v>702.91669999999999</v>
      </c>
      <c r="D17" s="26">
        <f>IF(SUMIFS('NSE - NIFTY Index Options'!$L:$L,'NSE - NIFTY Index Options'!$C:$C,$A17,'NSE - NIFTY Index Options'!$B:$B,D$4)+SUMIFS('NSE - Other Index Options'!$L:$L,'NSE - Other Index Options'!$C:$C,$A17,'NSE - Other Index Options'!$B:$B,D$4)+SUMIFS('BSE - SENSEX Index Options'!$L:$L,'BSE - SENSEX Index Options'!$C:$C,$A17,'BSE - SENSEX Index Options'!$B:$B,D$4)+SUMIFS('BSE - Other Index Options'!$L:$L,'BSE - Other Index Options'!$C:$C,$A17,'BSE - Other Index Options'!$B:$B,D$4)=0,"",SUMIFS('NSE - NIFTY Index Options'!$L:$L,'NSE - NIFTY Index Options'!$C:$C,$A17,'NSE - NIFTY Index Options'!$B:$B,D$4)+SUMIFS('NSE - Other Index Options'!$L:$L,'NSE - Other Index Options'!$C:$C,$A17,'NSE - Other Index Options'!$B:$B,D$4)+SUMIFS('BSE - SENSEX Index Options'!$L:$L,'BSE - SENSEX Index Options'!$C:$C,$A17,'BSE - SENSEX Index Options'!$B:$B,D$4)+SUMIFS('BSE - Other Index Options'!$L:$L,'BSE - Other Index Options'!$C:$C,$A17,'BSE - Other Index Options'!$B:$B,D$4))</f>
        <v>606.49209999999994</v>
      </c>
      <c r="E17" s="26">
        <f>IF(SUMIFS('NSE - NIFTY Index Options'!$L:$L,'NSE - NIFTY Index Options'!$C:$C,$A17,'NSE - NIFTY Index Options'!$B:$B,E$4)+SUMIFS('NSE - Other Index Options'!$L:$L,'NSE - Other Index Options'!$C:$C,$A17,'NSE - Other Index Options'!$B:$B,E$4)+SUMIFS('BSE - SENSEX Index Options'!$L:$L,'BSE - SENSEX Index Options'!$C:$C,$A17,'BSE - SENSEX Index Options'!$B:$B,E$4)+SUMIFS('BSE - Other Index Options'!$L:$L,'BSE - Other Index Options'!$C:$C,$A17,'BSE - Other Index Options'!$B:$B,E$4)=0,"",SUMIFS('NSE - NIFTY Index Options'!$L:$L,'NSE - NIFTY Index Options'!$C:$C,$A17,'NSE - NIFTY Index Options'!$B:$B,E$4)+SUMIFS('NSE - Other Index Options'!$L:$L,'NSE - Other Index Options'!$C:$C,$A17,'NSE - Other Index Options'!$B:$B,E$4)+SUMIFS('BSE - SENSEX Index Options'!$L:$L,'BSE - SENSEX Index Options'!$C:$C,$A17,'BSE - SENSEX Index Options'!$B:$B,E$4)+SUMIFS('BSE - Other Index Options'!$L:$L,'BSE - Other Index Options'!$C:$C,$A17,'BSE - Other Index Options'!$B:$B,E$4))</f>
        <v>711.18889999999988</v>
      </c>
      <c r="F17" s="26">
        <f>IF(SUMIFS('NSE - NIFTY Index Options'!$L:$L,'NSE - NIFTY Index Options'!$C:$C,$A17,'NSE - NIFTY Index Options'!$B:$B,F$4)+SUMIFS('NSE - Other Index Options'!$L:$L,'NSE - Other Index Options'!$C:$C,$A17,'NSE - Other Index Options'!$B:$B,F$4)+SUMIFS('BSE - SENSEX Index Options'!$L:$L,'BSE - SENSEX Index Options'!$C:$C,$A17,'BSE - SENSEX Index Options'!$B:$B,F$4)+SUMIFS('BSE - Other Index Options'!$L:$L,'BSE - Other Index Options'!$C:$C,$A17,'BSE - Other Index Options'!$B:$B,F$4)=0,"",SUMIFS('NSE - NIFTY Index Options'!$L:$L,'NSE - NIFTY Index Options'!$C:$C,$A17,'NSE - NIFTY Index Options'!$B:$B,F$4)+SUMIFS('NSE - Other Index Options'!$L:$L,'NSE - Other Index Options'!$C:$C,$A17,'NSE - Other Index Options'!$B:$B,F$4)+SUMIFS('BSE - SENSEX Index Options'!$L:$L,'BSE - SENSEX Index Options'!$C:$C,$A17,'BSE - SENSEX Index Options'!$B:$B,F$4)+SUMIFS('BSE - Other Index Options'!$L:$L,'BSE - Other Index Options'!$C:$C,$A17,'BSE - Other Index Options'!$B:$B,F$4))</f>
        <v>633.56320000000017</v>
      </c>
      <c r="G17" s="26" t="str">
        <f>IF(SUMIFS('NSE - NIFTY Index Options'!$L:$L,'NSE - NIFTY Index Options'!$C:$C,$A17,'NSE - NIFTY Index Options'!$B:$B,G$4)+SUMIFS('NSE - Other Index Options'!$L:$L,'NSE - Other Index Options'!$C:$C,$A17,'NSE - Other Index Options'!$B:$B,G$4)+SUMIFS('BSE - SENSEX Index Options'!$L:$L,'BSE - SENSEX Index Options'!$C:$C,$A17,'BSE - SENSEX Index Options'!$B:$B,G$4)+SUMIFS('BSE - Other Index Options'!$L:$L,'BSE - Other Index Options'!$C:$C,$A17,'BSE - Other Index Options'!$B:$B,G$4)=0,"",SUMIFS('NSE - NIFTY Index Options'!$L:$L,'NSE - NIFTY Index Options'!$C:$C,$A17,'NSE - NIFTY Index Options'!$B:$B,G$4)+SUMIFS('NSE - Other Index Options'!$L:$L,'NSE - Other Index Options'!$C:$C,$A17,'NSE - Other Index Options'!$B:$B,G$4)+SUMIFS('BSE - SENSEX Index Options'!$L:$L,'BSE - SENSEX Index Options'!$C:$C,$A17,'BSE - SENSEX Index Options'!$B:$B,G$4)+SUMIFS('BSE - Other Index Options'!$L:$L,'BSE - Other Index Options'!$C:$C,$A17,'BSE - Other Index Options'!$B:$B,G$4))</f>
        <v/>
      </c>
      <c r="H17" s="26">
        <f t="shared" si="0"/>
        <v>3197.8353999999999</v>
      </c>
    </row>
    <row r="18" spans="1:8">
      <c r="A18" t="s">
        <v>39</v>
      </c>
      <c r="B18" s="26">
        <f>IF(SUMIFS('NSE - NIFTY Index Options'!$L:$L,'NSE - NIFTY Index Options'!$C:$C,$A18,'NSE - NIFTY Index Options'!$B:$B,B$4)+SUMIFS('NSE - Other Index Options'!$L:$L,'NSE - Other Index Options'!$C:$C,$A18,'NSE - Other Index Options'!$B:$B,B$4)+SUMIFS('BSE - SENSEX Index Options'!$L:$L,'BSE - SENSEX Index Options'!$C:$C,$A18,'BSE - SENSEX Index Options'!$B:$B,B$4)+SUMIFS('BSE - Other Index Options'!$L:$L,'BSE - Other Index Options'!$C:$C,$A18,'BSE - Other Index Options'!$B:$B,B$4)=0,"",SUMIFS('NSE - NIFTY Index Options'!$L:$L,'NSE - NIFTY Index Options'!$C:$C,$A18,'NSE - NIFTY Index Options'!$B:$B,B$4)+SUMIFS('NSE - Other Index Options'!$L:$L,'NSE - Other Index Options'!$C:$C,$A18,'NSE - Other Index Options'!$B:$B,B$4)+SUMIFS('BSE - SENSEX Index Options'!$L:$L,'BSE - SENSEX Index Options'!$C:$C,$A18,'BSE - SENSEX Index Options'!$B:$B,B$4)+SUMIFS('BSE - Other Index Options'!$L:$L,'BSE - Other Index Options'!$C:$C,$A18,'BSE - Other Index Options'!$B:$B,B$4))</f>
        <v>623.19769999999994</v>
      </c>
      <c r="C18" s="26">
        <f>IF(SUMIFS('NSE - NIFTY Index Options'!$L:$L,'NSE - NIFTY Index Options'!$C:$C,$A18,'NSE - NIFTY Index Options'!$B:$B,C$4)+SUMIFS('NSE - Other Index Options'!$L:$L,'NSE - Other Index Options'!$C:$C,$A18,'NSE - Other Index Options'!$B:$B,C$4)+SUMIFS('BSE - SENSEX Index Options'!$L:$L,'BSE - SENSEX Index Options'!$C:$C,$A18,'BSE - SENSEX Index Options'!$B:$B,C$4)+SUMIFS('BSE - Other Index Options'!$L:$L,'BSE - Other Index Options'!$C:$C,$A18,'BSE - Other Index Options'!$B:$B,C$4)=0,"",SUMIFS('NSE - NIFTY Index Options'!$L:$L,'NSE - NIFTY Index Options'!$C:$C,$A18,'NSE - NIFTY Index Options'!$B:$B,C$4)+SUMIFS('NSE - Other Index Options'!$L:$L,'NSE - Other Index Options'!$C:$C,$A18,'NSE - Other Index Options'!$B:$B,C$4)+SUMIFS('BSE - SENSEX Index Options'!$L:$L,'BSE - SENSEX Index Options'!$C:$C,$A18,'BSE - SENSEX Index Options'!$B:$B,C$4)+SUMIFS('BSE - Other Index Options'!$L:$L,'BSE - Other Index Options'!$C:$C,$A18,'BSE - Other Index Options'!$B:$B,C$4))</f>
        <v>790.76399999999978</v>
      </c>
      <c r="D18" s="26">
        <f>IF(SUMIFS('NSE - NIFTY Index Options'!$L:$L,'NSE - NIFTY Index Options'!$C:$C,$A18,'NSE - NIFTY Index Options'!$B:$B,D$4)+SUMIFS('NSE - Other Index Options'!$L:$L,'NSE - Other Index Options'!$C:$C,$A18,'NSE - Other Index Options'!$B:$B,D$4)+SUMIFS('BSE - SENSEX Index Options'!$L:$L,'BSE - SENSEX Index Options'!$C:$C,$A18,'BSE - SENSEX Index Options'!$B:$B,D$4)+SUMIFS('BSE - Other Index Options'!$L:$L,'BSE - Other Index Options'!$C:$C,$A18,'BSE - Other Index Options'!$B:$B,D$4)=0,"",SUMIFS('NSE - NIFTY Index Options'!$L:$L,'NSE - NIFTY Index Options'!$C:$C,$A18,'NSE - NIFTY Index Options'!$B:$B,D$4)+SUMIFS('NSE - Other Index Options'!$L:$L,'NSE - Other Index Options'!$C:$C,$A18,'NSE - Other Index Options'!$B:$B,D$4)+SUMIFS('BSE - SENSEX Index Options'!$L:$L,'BSE - SENSEX Index Options'!$C:$C,$A18,'BSE - SENSEX Index Options'!$B:$B,D$4)+SUMIFS('BSE - Other Index Options'!$L:$L,'BSE - Other Index Options'!$C:$C,$A18,'BSE - Other Index Options'!$B:$B,D$4))</f>
        <v>602.70680000000004</v>
      </c>
      <c r="E18" s="26">
        <f>IF(SUMIFS('NSE - NIFTY Index Options'!$L:$L,'NSE - NIFTY Index Options'!$C:$C,$A18,'NSE - NIFTY Index Options'!$B:$B,E$4)+SUMIFS('NSE - Other Index Options'!$L:$L,'NSE - Other Index Options'!$C:$C,$A18,'NSE - Other Index Options'!$B:$B,E$4)+SUMIFS('BSE - SENSEX Index Options'!$L:$L,'BSE - SENSEX Index Options'!$C:$C,$A18,'BSE - SENSEX Index Options'!$B:$B,E$4)+SUMIFS('BSE - Other Index Options'!$L:$L,'BSE - Other Index Options'!$C:$C,$A18,'BSE - Other Index Options'!$B:$B,E$4)=0,"",SUMIFS('NSE - NIFTY Index Options'!$L:$L,'NSE - NIFTY Index Options'!$C:$C,$A18,'NSE - NIFTY Index Options'!$B:$B,E$4)+SUMIFS('NSE - Other Index Options'!$L:$L,'NSE - Other Index Options'!$C:$C,$A18,'NSE - Other Index Options'!$B:$B,E$4)+SUMIFS('BSE - SENSEX Index Options'!$L:$L,'BSE - SENSEX Index Options'!$C:$C,$A18,'BSE - SENSEX Index Options'!$B:$B,E$4)+SUMIFS('BSE - Other Index Options'!$L:$L,'BSE - Other Index Options'!$C:$C,$A18,'BSE - Other Index Options'!$B:$B,E$4))</f>
        <v>856.54389999999978</v>
      </c>
      <c r="F18" s="26">
        <f>IF(SUMIFS('NSE - NIFTY Index Options'!$L:$L,'NSE - NIFTY Index Options'!$C:$C,$A18,'NSE - NIFTY Index Options'!$B:$B,F$4)+SUMIFS('NSE - Other Index Options'!$L:$L,'NSE - Other Index Options'!$C:$C,$A18,'NSE - Other Index Options'!$B:$B,F$4)+SUMIFS('BSE - SENSEX Index Options'!$L:$L,'BSE - SENSEX Index Options'!$C:$C,$A18,'BSE - SENSEX Index Options'!$B:$B,F$4)+SUMIFS('BSE - Other Index Options'!$L:$L,'BSE - Other Index Options'!$C:$C,$A18,'BSE - Other Index Options'!$B:$B,F$4)=0,"",SUMIFS('NSE - NIFTY Index Options'!$L:$L,'NSE - NIFTY Index Options'!$C:$C,$A18,'NSE - NIFTY Index Options'!$B:$B,F$4)+SUMIFS('NSE - Other Index Options'!$L:$L,'NSE - Other Index Options'!$C:$C,$A18,'NSE - Other Index Options'!$B:$B,F$4)+SUMIFS('BSE - SENSEX Index Options'!$L:$L,'BSE - SENSEX Index Options'!$C:$C,$A18,'BSE - SENSEX Index Options'!$B:$B,F$4)+SUMIFS('BSE - Other Index Options'!$L:$L,'BSE - Other Index Options'!$C:$C,$A18,'BSE - Other Index Options'!$B:$B,F$4))</f>
        <v>491.64970000000005</v>
      </c>
      <c r="G18" s="26" t="str">
        <f>IF(SUMIFS('NSE - NIFTY Index Options'!$L:$L,'NSE - NIFTY Index Options'!$C:$C,$A18,'NSE - NIFTY Index Options'!$B:$B,G$4)+SUMIFS('NSE - Other Index Options'!$L:$L,'NSE - Other Index Options'!$C:$C,$A18,'NSE - Other Index Options'!$B:$B,G$4)+SUMIFS('BSE - SENSEX Index Options'!$L:$L,'BSE - SENSEX Index Options'!$C:$C,$A18,'BSE - SENSEX Index Options'!$B:$B,G$4)+SUMIFS('BSE - Other Index Options'!$L:$L,'BSE - Other Index Options'!$C:$C,$A18,'BSE - Other Index Options'!$B:$B,G$4)=0,"",SUMIFS('NSE - NIFTY Index Options'!$L:$L,'NSE - NIFTY Index Options'!$C:$C,$A18,'NSE - NIFTY Index Options'!$B:$B,G$4)+SUMIFS('NSE - Other Index Options'!$L:$L,'NSE - Other Index Options'!$C:$C,$A18,'NSE - Other Index Options'!$B:$B,G$4)+SUMIFS('BSE - SENSEX Index Options'!$L:$L,'BSE - SENSEX Index Options'!$C:$C,$A18,'BSE - SENSEX Index Options'!$B:$B,G$4)+SUMIFS('BSE - Other Index Options'!$L:$L,'BSE - Other Index Options'!$C:$C,$A18,'BSE - Other Index Options'!$B:$B,G$4))</f>
        <v/>
      </c>
      <c r="H18" s="26">
        <f t="shared" si="0"/>
        <v>3364.8620999999994</v>
      </c>
    </row>
    <row r="19" spans="1:8">
      <c r="A19" t="s">
        <v>40</v>
      </c>
      <c r="B19" s="26" t="str">
        <f>IF(SUMIFS('NSE - NIFTY Index Options'!$L:$L,'NSE - NIFTY Index Options'!$C:$C,$A19,'NSE - NIFTY Index Options'!$B:$B,B$4)+SUMIFS('NSE - Other Index Options'!$L:$L,'NSE - Other Index Options'!$C:$C,$A19,'NSE - Other Index Options'!$B:$B,B$4)+SUMIFS('BSE - SENSEX Index Options'!$L:$L,'BSE - SENSEX Index Options'!$C:$C,$A19,'BSE - SENSEX Index Options'!$B:$B,B$4)+SUMIFS('BSE - Other Index Options'!$L:$L,'BSE - Other Index Options'!$C:$C,$A19,'BSE - Other Index Options'!$B:$B,B$4)=0,"",SUMIFS('NSE - NIFTY Index Options'!$L:$L,'NSE - NIFTY Index Options'!$C:$C,$A19,'NSE - NIFTY Index Options'!$B:$B,B$4)+SUMIFS('NSE - Other Index Options'!$L:$L,'NSE - Other Index Options'!$C:$C,$A19,'NSE - Other Index Options'!$B:$B,B$4)+SUMIFS('BSE - SENSEX Index Options'!$L:$L,'BSE - SENSEX Index Options'!$C:$C,$A19,'BSE - SENSEX Index Options'!$B:$B,B$4)+SUMIFS('BSE - Other Index Options'!$L:$L,'BSE - Other Index Options'!$C:$C,$A19,'BSE - Other Index Options'!$B:$B,B$4))</f>
        <v/>
      </c>
      <c r="C19" s="26" t="str">
        <f>IF(SUMIFS('NSE - NIFTY Index Options'!$L:$L,'NSE - NIFTY Index Options'!$C:$C,$A19,'NSE - NIFTY Index Options'!$B:$B,C$4)+SUMIFS('NSE - Other Index Options'!$L:$L,'NSE - Other Index Options'!$C:$C,$A19,'NSE - Other Index Options'!$B:$B,C$4)+SUMIFS('BSE - SENSEX Index Options'!$L:$L,'BSE - SENSEX Index Options'!$C:$C,$A19,'BSE - SENSEX Index Options'!$B:$B,C$4)+SUMIFS('BSE - Other Index Options'!$L:$L,'BSE - Other Index Options'!$C:$C,$A19,'BSE - Other Index Options'!$B:$B,C$4)=0,"",SUMIFS('NSE - NIFTY Index Options'!$L:$L,'NSE - NIFTY Index Options'!$C:$C,$A19,'NSE - NIFTY Index Options'!$B:$B,C$4)+SUMIFS('NSE - Other Index Options'!$L:$L,'NSE - Other Index Options'!$C:$C,$A19,'NSE - Other Index Options'!$B:$B,C$4)+SUMIFS('BSE - SENSEX Index Options'!$L:$L,'BSE - SENSEX Index Options'!$C:$C,$A19,'BSE - SENSEX Index Options'!$B:$B,C$4)+SUMIFS('BSE - Other Index Options'!$L:$L,'BSE - Other Index Options'!$C:$C,$A19,'BSE - Other Index Options'!$B:$B,C$4))</f>
        <v/>
      </c>
      <c r="D19" s="26" t="str">
        <f>IF(SUMIFS('NSE - NIFTY Index Options'!$L:$L,'NSE - NIFTY Index Options'!$C:$C,$A19,'NSE - NIFTY Index Options'!$B:$B,D$4)+SUMIFS('NSE - Other Index Options'!$L:$L,'NSE - Other Index Options'!$C:$C,$A19,'NSE - Other Index Options'!$B:$B,D$4)+SUMIFS('BSE - SENSEX Index Options'!$L:$L,'BSE - SENSEX Index Options'!$C:$C,$A19,'BSE - SENSEX Index Options'!$B:$B,D$4)+SUMIFS('BSE - Other Index Options'!$L:$L,'BSE - Other Index Options'!$C:$C,$A19,'BSE - Other Index Options'!$B:$B,D$4)=0,"",SUMIFS('NSE - NIFTY Index Options'!$L:$L,'NSE - NIFTY Index Options'!$C:$C,$A19,'NSE - NIFTY Index Options'!$B:$B,D$4)+SUMIFS('NSE - Other Index Options'!$L:$L,'NSE - Other Index Options'!$C:$C,$A19,'NSE - Other Index Options'!$B:$B,D$4)+SUMIFS('BSE - SENSEX Index Options'!$L:$L,'BSE - SENSEX Index Options'!$C:$C,$A19,'BSE - SENSEX Index Options'!$B:$B,D$4)+SUMIFS('BSE - Other Index Options'!$L:$L,'BSE - Other Index Options'!$C:$C,$A19,'BSE - Other Index Options'!$B:$B,D$4))</f>
        <v/>
      </c>
      <c r="E19" s="26" t="str">
        <f>IF(SUMIFS('NSE - NIFTY Index Options'!$L:$L,'NSE - NIFTY Index Options'!$C:$C,$A19,'NSE - NIFTY Index Options'!$B:$B,E$4)+SUMIFS('NSE - Other Index Options'!$L:$L,'NSE - Other Index Options'!$C:$C,$A19,'NSE - Other Index Options'!$B:$B,E$4)+SUMIFS('BSE - SENSEX Index Options'!$L:$L,'BSE - SENSEX Index Options'!$C:$C,$A19,'BSE - SENSEX Index Options'!$B:$B,E$4)+SUMIFS('BSE - Other Index Options'!$L:$L,'BSE - Other Index Options'!$C:$C,$A19,'BSE - Other Index Options'!$B:$B,E$4)=0,"",SUMIFS('NSE - NIFTY Index Options'!$L:$L,'NSE - NIFTY Index Options'!$C:$C,$A19,'NSE - NIFTY Index Options'!$B:$B,E$4)+SUMIFS('NSE - Other Index Options'!$L:$L,'NSE - Other Index Options'!$C:$C,$A19,'NSE - Other Index Options'!$B:$B,E$4)+SUMIFS('BSE - SENSEX Index Options'!$L:$L,'BSE - SENSEX Index Options'!$C:$C,$A19,'BSE - SENSEX Index Options'!$B:$B,E$4)+SUMIFS('BSE - Other Index Options'!$L:$L,'BSE - Other Index Options'!$C:$C,$A19,'BSE - Other Index Options'!$B:$B,E$4))</f>
        <v/>
      </c>
      <c r="F19" s="26" t="str">
        <f>IF(SUMIFS('NSE - NIFTY Index Options'!$L:$L,'NSE - NIFTY Index Options'!$C:$C,$A19,'NSE - NIFTY Index Options'!$B:$B,F$4)+SUMIFS('NSE - Other Index Options'!$L:$L,'NSE - Other Index Options'!$C:$C,$A19,'NSE - Other Index Options'!$B:$B,F$4)+SUMIFS('BSE - SENSEX Index Options'!$L:$L,'BSE - SENSEX Index Options'!$C:$C,$A19,'BSE - SENSEX Index Options'!$B:$B,F$4)+SUMIFS('BSE - Other Index Options'!$L:$L,'BSE - Other Index Options'!$C:$C,$A19,'BSE - Other Index Options'!$B:$B,F$4)=0,"",SUMIFS('NSE - NIFTY Index Options'!$L:$L,'NSE - NIFTY Index Options'!$C:$C,$A19,'NSE - NIFTY Index Options'!$B:$B,F$4)+SUMIFS('NSE - Other Index Options'!$L:$L,'NSE - Other Index Options'!$C:$C,$A19,'NSE - Other Index Options'!$B:$B,F$4)+SUMIFS('BSE - SENSEX Index Options'!$L:$L,'BSE - SENSEX Index Options'!$C:$C,$A19,'BSE - SENSEX Index Options'!$B:$B,F$4)+SUMIFS('BSE - Other Index Options'!$L:$L,'BSE - Other Index Options'!$C:$C,$A19,'BSE - Other Index Options'!$B:$B,F$4))</f>
        <v/>
      </c>
      <c r="G19" s="26" t="str">
        <f>IF(SUMIFS('NSE - NIFTY Index Options'!$L:$L,'NSE - NIFTY Index Options'!$C:$C,$A19,'NSE - NIFTY Index Options'!$B:$B,G$4)+SUMIFS('NSE - Other Index Options'!$L:$L,'NSE - Other Index Options'!$C:$C,$A19,'NSE - Other Index Options'!$B:$B,G$4)+SUMIFS('BSE - SENSEX Index Options'!$L:$L,'BSE - SENSEX Index Options'!$C:$C,$A19,'BSE - SENSEX Index Options'!$B:$B,G$4)+SUMIFS('BSE - Other Index Options'!$L:$L,'BSE - Other Index Options'!$C:$C,$A19,'BSE - Other Index Options'!$B:$B,G$4)=0,"",SUMIFS('NSE - NIFTY Index Options'!$L:$L,'NSE - NIFTY Index Options'!$C:$C,$A19,'NSE - NIFTY Index Options'!$B:$B,G$4)+SUMIFS('NSE - Other Index Options'!$L:$L,'NSE - Other Index Options'!$C:$C,$A19,'NSE - Other Index Options'!$B:$B,G$4)+SUMIFS('BSE - SENSEX Index Options'!$L:$L,'BSE - SENSEX Index Options'!$C:$C,$A19,'BSE - SENSEX Index Options'!$B:$B,G$4)+SUMIFS('BSE - Other Index Options'!$L:$L,'BSE - Other Index Options'!$C:$C,$A19,'BSE - Other Index Options'!$B:$B,G$4))</f>
        <v/>
      </c>
      <c r="H19" s="26" t="str">
        <f t="shared" si="0"/>
        <v/>
      </c>
    </row>
    <row r="20" spans="1:8">
      <c r="A20" t="s">
        <v>41</v>
      </c>
      <c r="B20" s="26">
        <f>IF(SUMIFS('NSE - NIFTY Index Options'!$L:$L,'NSE - NIFTY Index Options'!$C:$C,$A20,'NSE - NIFTY Index Options'!$B:$B,B$4)+SUMIFS('NSE - Other Index Options'!$L:$L,'NSE - Other Index Options'!$C:$C,$A20,'NSE - Other Index Options'!$B:$B,B$4)+SUMIFS('BSE - SENSEX Index Options'!$L:$L,'BSE - SENSEX Index Options'!$C:$C,$A20,'BSE - SENSEX Index Options'!$B:$B,B$4)+SUMIFS('BSE - Other Index Options'!$L:$L,'BSE - Other Index Options'!$C:$C,$A20,'BSE - Other Index Options'!$B:$B,B$4)=0,"",SUMIFS('NSE - NIFTY Index Options'!$L:$L,'NSE - NIFTY Index Options'!$C:$C,$A20,'NSE - NIFTY Index Options'!$B:$B,B$4)+SUMIFS('NSE - Other Index Options'!$L:$L,'NSE - Other Index Options'!$C:$C,$A20,'NSE - Other Index Options'!$B:$B,B$4)+SUMIFS('BSE - SENSEX Index Options'!$L:$L,'BSE - SENSEX Index Options'!$C:$C,$A20,'BSE - SENSEX Index Options'!$B:$B,B$4)+SUMIFS('BSE - Other Index Options'!$L:$L,'BSE - Other Index Options'!$C:$C,$A20,'BSE - Other Index Options'!$B:$B,B$4))</f>
        <v>628.6585</v>
      </c>
      <c r="C20" s="26">
        <f>IF(SUMIFS('NSE - NIFTY Index Options'!$L:$L,'NSE - NIFTY Index Options'!$C:$C,$A20,'NSE - NIFTY Index Options'!$B:$B,C$4)+SUMIFS('NSE - Other Index Options'!$L:$L,'NSE - Other Index Options'!$C:$C,$A20,'NSE - Other Index Options'!$B:$B,C$4)+SUMIFS('BSE - SENSEX Index Options'!$L:$L,'BSE - SENSEX Index Options'!$C:$C,$A20,'BSE - SENSEX Index Options'!$B:$B,C$4)+SUMIFS('BSE - Other Index Options'!$L:$L,'BSE - Other Index Options'!$C:$C,$A20,'BSE - Other Index Options'!$B:$B,C$4)=0,"",SUMIFS('NSE - NIFTY Index Options'!$L:$L,'NSE - NIFTY Index Options'!$C:$C,$A20,'NSE - NIFTY Index Options'!$B:$B,C$4)+SUMIFS('NSE - Other Index Options'!$L:$L,'NSE - Other Index Options'!$C:$C,$A20,'NSE - Other Index Options'!$B:$B,C$4)+SUMIFS('BSE - SENSEX Index Options'!$L:$L,'BSE - SENSEX Index Options'!$C:$C,$A20,'BSE - SENSEX Index Options'!$B:$B,C$4)+SUMIFS('BSE - Other Index Options'!$L:$L,'BSE - Other Index Options'!$C:$C,$A20,'BSE - Other Index Options'!$B:$B,C$4))</f>
        <v>675.62049999999977</v>
      </c>
      <c r="D20" s="26">
        <f>IF(SUMIFS('NSE - NIFTY Index Options'!$L:$L,'NSE - NIFTY Index Options'!$C:$C,$A20,'NSE - NIFTY Index Options'!$B:$B,D$4)+SUMIFS('NSE - Other Index Options'!$L:$L,'NSE - Other Index Options'!$C:$C,$A20,'NSE - Other Index Options'!$B:$B,D$4)+SUMIFS('BSE - SENSEX Index Options'!$L:$L,'BSE - SENSEX Index Options'!$C:$C,$A20,'BSE - SENSEX Index Options'!$B:$B,D$4)+SUMIFS('BSE - Other Index Options'!$L:$L,'BSE - Other Index Options'!$C:$C,$A20,'BSE - Other Index Options'!$B:$B,D$4)=0,"",SUMIFS('NSE - NIFTY Index Options'!$L:$L,'NSE - NIFTY Index Options'!$C:$C,$A20,'NSE - NIFTY Index Options'!$B:$B,D$4)+SUMIFS('NSE - Other Index Options'!$L:$L,'NSE - Other Index Options'!$C:$C,$A20,'NSE - Other Index Options'!$B:$B,D$4)+SUMIFS('BSE - SENSEX Index Options'!$L:$L,'BSE - SENSEX Index Options'!$C:$C,$A20,'BSE - SENSEX Index Options'!$B:$B,D$4)+SUMIFS('BSE - Other Index Options'!$L:$L,'BSE - Other Index Options'!$C:$C,$A20,'BSE - Other Index Options'!$B:$B,D$4))</f>
        <v>597.99299999999994</v>
      </c>
      <c r="E20" s="26">
        <f>IF(SUMIFS('NSE - NIFTY Index Options'!$L:$L,'NSE - NIFTY Index Options'!$C:$C,$A20,'NSE - NIFTY Index Options'!$B:$B,E$4)+SUMIFS('NSE - Other Index Options'!$L:$L,'NSE - Other Index Options'!$C:$C,$A20,'NSE - Other Index Options'!$B:$B,E$4)+SUMIFS('BSE - SENSEX Index Options'!$L:$L,'BSE - SENSEX Index Options'!$C:$C,$A20,'BSE - SENSEX Index Options'!$B:$B,E$4)+SUMIFS('BSE - Other Index Options'!$L:$L,'BSE - Other Index Options'!$C:$C,$A20,'BSE - Other Index Options'!$B:$B,E$4)=0,"",SUMIFS('NSE - NIFTY Index Options'!$L:$L,'NSE - NIFTY Index Options'!$C:$C,$A20,'NSE - NIFTY Index Options'!$B:$B,E$4)+SUMIFS('NSE - Other Index Options'!$L:$L,'NSE - Other Index Options'!$C:$C,$A20,'NSE - Other Index Options'!$B:$B,E$4)+SUMIFS('BSE - SENSEX Index Options'!$L:$L,'BSE - SENSEX Index Options'!$C:$C,$A20,'BSE - SENSEX Index Options'!$B:$B,E$4)+SUMIFS('BSE - Other Index Options'!$L:$L,'BSE - Other Index Options'!$C:$C,$A20,'BSE - Other Index Options'!$B:$B,E$4))</f>
        <v>785.40839999999992</v>
      </c>
      <c r="F20" s="26">
        <f>IF(SUMIFS('NSE - NIFTY Index Options'!$L:$L,'NSE - NIFTY Index Options'!$C:$C,$A20,'NSE - NIFTY Index Options'!$B:$B,F$4)+SUMIFS('NSE - Other Index Options'!$L:$L,'NSE - Other Index Options'!$C:$C,$A20,'NSE - Other Index Options'!$B:$B,F$4)+SUMIFS('BSE - SENSEX Index Options'!$L:$L,'BSE - SENSEX Index Options'!$C:$C,$A20,'BSE - SENSEX Index Options'!$B:$B,F$4)+SUMIFS('BSE - Other Index Options'!$L:$L,'BSE - Other Index Options'!$C:$C,$A20,'BSE - Other Index Options'!$B:$B,F$4)=0,"",SUMIFS('NSE - NIFTY Index Options'!$L:$L,'NSE - NIFTY Index Options'!$C:$C,$A20,'NSE - NIFTY Index Options'!$B:$B,F$4)+SUMIFS('NSE - Other Index Options'!$L:$L,'NSE - Other Index Options'!$C:$C,$A20,'NSE - Other Index Options'!$B:$B,F$4)+SUMIFS('BSE - SENSEX Index Options'!$L:$L,'BSE - SENSEX Index Options'!$C:$C,$A20,'BSE - SENSEX Index Options'!$B:$B,F$4)+SUMIFS('BSE - Other Index Options'!$L:$L,'BSE - Other Index Options'!$C:$C,$A20,'BSE - Other Index Options'!$B:$B,F$4))</f>
        <v>611.35679999999991</v>
      </c>
      <c r="G20" s="26" t="str">
        <f>IF(SUMIFS('NSE - NIFTY Index Options'!$L:$L,'NSE - NIFTY Index Options'!$C:$C,$A20,'NSE - NIFTY Index Options'!$B:$B,G$4)+SUMIFS('NSE - Other Index Options'!$L:$L,'NSE - Other Index Options'!$C:$C,$A20,'NSE - Other Index Options'!$B:$B,G$4)+SUMIFS('BSE - SENSEX Index Options'!$L:$L,'BSE - SENSEX Index Options'!$C:$C,$A20,'BSE - SENSEX Index Options'!$B:$B,G$4)+SUMIFS('BSE - Other Index Options'!$L:$L,'BSE - Other Index Options'!$C:$C,$A20,'BSE - Other Index Options'!$B:$B,G$4)=0,"",SUMIFS('NSE - NIFTY Index Options'!$L:$L,'NSE - NIFTY Index Options'!$C:$C,$A20,'NSE - NIFTY Index Options'!$B:$B,G$4)+SUMIFS('NSE - Other Index Options'!$L:$L,'NSE - Other Index Options'!$C:$C,$A20,'NSE - Other Index Options'!$B:$B,G$4)+SUMIFS('BSE - SENSEX Index Options'!$L:$L,'BSE - SENSEX Index Options'!$C:$C,$A20,'BSE - SENSEX Index Options'!$B:$B,G$4)+SUMIFS('BSE - Other Index Options'!$L:$L,'BSE - Other Index Options'!$C:$C,$A20,'BSE - Other Index Options'!$B:$B,G$4))</f>
        <v/>
      </c>
      <c r="H20" s="26">
        <f t="shared" si="0"/>
        <v>3299.0371999999998</v>
      </c>
    </row>
    <row r="21" spans="1:8">
      <c r="A21" t="s">
        <v>42</v>
      </c>
      <c r="B21" s="26">
        <f>IF(SUMIFS('NSE - NIFTY Index Options'!$L:$L,'NSE - NIFTY Index Options'!$C:$C,$A21,'NSE - NIFTY Index Options'!$B:$B,B$4)+SUMIFS('NSE - Other Index Options'!$L:$L,'NSE - Other Index Options'!$C:$C,$A21,'NSE - Other Index Options'!$B:$B,B$4)+SUMIFS('BSE - SENSEX Index Options'!$L:$L,'BSE - SENSEX Index Options'!$C:$C,$A21,'BSE - SENSEX Index Options'!$B:$B,B$4)+SUMIFS('BSE - Other Index Options'!$L:$L,'BSE - Other Index Options'!$C:$C,$A21,'BSE - Other Index Options'!$B:$B,B$4)=0,"",SUMIFS('NSE - NIFTY Index Options'!$L:$L,'NSE - NIFTY Index Options'!$C:$C,$A21,'NSE - NIFTY Index Options'!$B:$B,B$4)+SUMIFS('NSE - Other Index Options'!$L:$L,'NSE - Other Index Options'!$C:$C,$A21,'NSE - Other Index Options'!$B:$B,B$4)+SUMIFS('BSE - SENSEX Index Options'!$L:$L,'BSE - SENSEX Index Options'!$C:$C,$A21,'BSE - SENSEX Index Options'!$B:$B,B$4)+SUMIFS('BSE - Other Index Options'!$L:$L,'BSE - Other Index Options'!$C:$C,$A21,'BSE - Other Index Options'!$B:$B,B$4))</f>
        <v>667.87339999999995</v>
      </c>
      <c r="C21" s="26">
        <f>IF(SUMIFS('NSE - NIFTY Index Options'!$L:$L,'NSE - NIFTY Index Options'!$C:$C,$A21,'NSE - NIFTY Index Options'!$B:$B,C$4)+SUMIFS('NSE - Other Index Options'!$L:$L,'NSE - Other Index Options'!$C:$C,$A21,'NSE - Other Index Options'!$B:$B,C$4)+SUMIFS('BSE - SENSEX Index Options'!$L:$L,'BSE - SENSEX Index Options'!$C:$C,$A21,'BSE - SENSEX Index Options'!$B:$B,C$4)+SUMIFS('BSE - Other Index Options'!$L:$L,'BSE - Other Index Options'!$C:$C,$A21,'BSE - Other Index Options'!$B:$B,C$4)=0,"",SUMIFS('NSE - NIFTY Index Options'!$L:$L,'NSE - NIFTY Index Options'!$C:$C,$A21,'NSE - NIFTY Index Options'!$B:$B,C$4)+SUMIFS('NSE - Other Index Options'!$L:$L,'NSE - Other Index Options'!$C:$C,$A21,'NSE - Other Index Options'!$B:$B,C$4)+SUMIFS('BSE - SENSEX Index Options'!$L:$L,'BSE - SENSEX Index Options'!$C:$C,$A21,'BSE - SENSEX Index Options'!$B:$B,C$4)+SUMIFS('BSE - Other Index Options'!$L:$L,'BSE - Other Index Options'!$C:$C,$A21,'BSE - Other Index Options'!$B:$B,C$4))</f>
        <v>888.73140000000035</v>
      </c>
      <c r="D21" s="26">
        <f>IF(SUMIFS('NSE - NIFTY Index Options'!$L:$L,'NSE - NIFTY Index Options'!$C:$C,$A21,'NSE - NIFTY Index Options'!$B:$B,D$4)+SUMIFS('NSE - Other Index Options'!$L:$L,'NSE - Other Index Options'!$C:$C,$A21,'NSE - Other Index Options'!$B:$B,D$4)+SUMIFS('BSE - SENSEX Index Options'!$L:$L,'BSE - SENSEX Index Options'!$C:$C,$A21,'BSE - SENSEX Index Options'!$B:$B,D$4)+SUMIFS('BSE - Other Index Options'!$L:$L,'BSE - Other Index Options'!$C:$C,$A21,'BSE - Other Index Options'!$B:$B,D$4)=0,"",SUMIFS('NSE - NIFTY Index Options'!$L:$L,'NSE - NIFTY Index Options'!$C:$C,$A21,'NSE - NIFTY Index Options'!$B:$B,D$4)+SUMIFS('NSE - Other Index Options'!$L:$L,'NSE - Other Index Options'!$C:$C,$A21,'NSE - Other Index Options'!$B:$B,D$4)+SUMIFS('BSE - SENSEX Index Options'!$L:$L,'BSE - SENSEX Index Options'!$C:$C,$A21,'BSE - SENSEX Index Options'!$B:$B,D$4)+SUMIFS('BSE - Other Index Options'!$L:$L,'BSE - Other Index Options'!$C:$C,$A21,'BSE - Other Index Options'!$B:$B,D$4))</f>
        <v>759.1998000000001</v>
      </c>
      <c r="E21" s="26">
        <f>IF(SUMIFS('NSE - NIFTY Index Options'!$L:$L,'NSE - NIFTY Index Options'!$C:$C,$A21,'NSE - NIFTY Index Options'!$B:$B,E$4)+SUMIFS('NSE - Other Index Options'!$L:$L,'NSE - Other Index Options'!$C:$C,$A21,'NSE - Other Index Options'!$B:$B,E$4)+SUMIFS('BSE - SENSEX Index Options'!$L:$L,'BSE - SENSEX Index Options'!$C:$C,$A21,'BSE - SENSEX Index Options'!$B:$B,E$4)+SUMIFS('BSE - Other Index Options'!$L:$L,'BSE - Other Index Options'!$C:$C,$A21,'BSE - Other Index Options'!$B:$B,E$4)=0,"",SUMIFS('NSE - NIFTY Index Options'!$L:$L,'NSE - NIFTY Index Options'!$C:$C,$A21,'NSE - NIFTY Index Options'!$B:$B,E$4)+SUMIFS('NSE - Other Index Options'!$L:$L,'NSE - Other Index Options'!$C:$C,$A21,'NSE - Other Index Options'!$B:$B,E$4)+SUMIFS('BSE - SENSEX Index Options'!$L:$L,'BSE - SENSEX Index Options'!$C:$C,$A21,'BSE - SENSEX Index Options'!$B:$B,E$4)+SUMIFS('BSE - Other Index Options'!$L:$L,'BSE - Other Index Options'!$C:$C,$A21,'BSE - Other Index Options'!$B:$B,E$4))</f>
        <v>931.76779999999997</v>
      </c>
      <c r="F21" s="26">
        <f>IF(SUMIFS('NSE - NIFTY Index Options'!$L:$L,'NSE - NIFTY Index Options'!$C:$C,$A21,'NSE - NIFTY Index Options'!$B:$B,F$4)+SUMIFS('NSE - Other Index Options'!$L:$L,'NSE - Other Index Options'!$C:$C,$A21,'NSE - Other Index Options'!$B:$B,F$4)+SUMIFS('BSE - SENSEX Index Options'!$L:$L,'BSE - SENSEX Index Options'!$C:$C,$A21,'BSE - SENSEX Index Options'!$B:$B,F$4)+SUMIFS('BSE - Other Index Options'!$L:$L,'BSE - Other Index Options'!$C:$C,$A21,'BSE - Other Index Options'!$B:$B,F$4)=0,"",SUMIFS('NSE - NIFTY Index Options'!$L:$L,'NSE - NIFTY Index Options'!$C:$C,$A21,'NSE - NIFTY Index Options'!$B:$B,F$4)+SUMIFS('NSE - Other Index Options'!$L:$L,'NSE - Other Index Options'!$C:$C,$A21,'NSE - Other Index Options'!$B:$B,F$4)+SUMIFS('BSE - SENSEX Index Options'!$L:$L,'BSE - SENSEX Index Options'!$C:$C,$A21,'BSE - SENSEX Index Options'!$B:$B,F$4)+SUMIFS('BSE - Other Index Options'!$L:$L,'BSE - Other Index Options'!$C:$C,$A21,'BSE - Other Index Options'!$B:$B,F$4))</f>
        <v>577.69650000000001</v>
      </c>
      <c r="G21" s="26" t="str">
        <f>IF(SUMIFS('NSE - NIFTY Index Options'!$L:$L,'NSE - NIFTY Index Options'!$C:$C,$A21,'NSE - NIFTY Index Options'!$B:$B,G$4)+SUMIFS('NSE - Other Index Options'!$L:$L,'NSE - Other Index Options'!$C:$C,$A21,'NSE - Other Index Options'!$B:$B,G$4)+SUMIFS('BSE - SENSEX Index Options'!$L:$L,'BSE - SENSEX Index Options'!$C:$C,$A21,'BSE - SENSEX Index Options'!$B:$B,G$4)+SUMIFS('BSE - Other Index Options'!$L:$L,'BSE - Other Index Options'!$C:$C,$A21,'BSE - Other Index Options'!$B:$B,G$4)=0,"",SUMIFS('NSE - NIFTY Index Options'!$L:$L,'NSE - NIFTY Index Options'!$C:$C,$A21,'NSE - NIFTY Index Options'!$B:$B,G$4)+SUMIFS('NSE - Other Index Options'!$L:$L,'NSE - Other Index Options'!$C:$C,$A21,'NSE - Other Index Options'!$B:$B,G$4)+SUMIFS('BSE - SENSEX Index Options'!$L:$L,'BSE - SENSEX Index Options'!$C:$C,$A21,'BSE - SENSEX Index Options'!$B:$B,G$4)+SUMIFS('BSE - Other Index Options'!$L:$L,'BSE - Other Index Options'!$C:$C,$A21,'BSE - Other Index Options'!$B:$B,G$4))</f>
        <v/>
      </c>
      <c r="H21" s="26">
        <f t="shared" si="0"/>
        <v>3825.2689000000005</v>
      </c>
    </row>
    <row r="22" spans="1:8">
      <c r="A22" t="s">
        <v>43</v>
      </c>
      <c r="B22" s="26">
        <f>IF(SUMIFS('NSE - NIFTY Index Options'!$L:$L,'NSE - NIFTY Index Options'!$C:$C,$A22,'NSE - NIFTY Index Options'!$B:$B,B$4)+SUMIFS('NSE - Other Index Options'!$L:$L,'NSE - Other Index Options'!$C:$C,$A22,'NSE - Other Index Options'!$B:$B,B$4)+SUMIFS('BSE - SENSEX Index Options'!$L:$L,'BSE - SENSEX Index Options'!$C:$C,$A22,'BSE - SENSEX Index Options'!$B:$B,B$4)+SUMIFS('BSE - Other Index Options'!$L:$L,'BSE - Other Index Options'!$C:$C,$A22,'BSE - Other Index Options'!$B:$B,B$4)=0,"",SUMIFS('NSE - NIFTY Index Options'!$L:$L,'NSE - NIFTY Index Options'!$C:$C,$A22,'NSE - NIFTY Index Options'!$B:$B,B$4)+SUMIFS('NSE - Other Index Options'!$L:$L,'NSE - Other Index Options'!$C:$C,$A22,'NSE - Other Index Options'!$B:$B,B$4)+SUMIFS('BSE - SENSEX Index Options'!$L:$L,'BSE - SENSEX Index Options'!$C:$C,$A22,'BSE - SENSEX Index Options'!$B:$B,B$4)+SUMIFS('BSE - Other Index Options'!$L:$L,'BSE - Other Index Options'!$C:$C,$A22,'BSE - Other Index Options'!$B:$B,B$4))</f>
        <v>579.90030000000002</v>
      </c>
      <c r="C22" s="26">
        <f>IF(SUMIFS('NSE - NIFTY Index Options'!$L:$L,'NSE - NIFTY Index Options'!$C:$C,$A22,'NSE - NIFTY Index Options'!$B:$B,C$4)+SUMIFS('NSE - Other Index Options'!$L:$L,'NSE - Other Index Options'!$C:$C,$A22,'NSE - Other Index Options'!$B:$B,C$4)+SUMIFS('BSE - SENSEX Index Options'!$L:$L,'BSE - SENSEX Index Options'!$C:$C,$A22,'BSE - SENSEX Index Options'!$B:$B,C$4)+SUMIFS('BSE - Other Index Options'!$L:$L,'BSE - Other Index Options'!$C:$C,$A22,'BSE - Other Index Options'!$B:$B,C$4)=0,"",SUMIFS('NSE - NIFTY Index Options'!$L:$L,'NSE - NIFTY Index Options'!$C:$C,$A22,'NSE - NIFTY Index Options'!$B:$B,C$4)+SUMIFS('NSE - Other Index Options'!$L:$L,'NSE - Other Index Options'!$C:$C,$A22,'NSE - Other Index Options'!$B:$B,C$4)+SUMIFS('BSE - SENSEX Index Options'!$L:$L,'BSE - SENSEX Index Options'!$C:$C,$A22,'BSE - SENSEX Index Options'!$B:$B,C$4)+SUMIFS('BSE - Other Index Options'!$L:$L,'BSE - Other Index Options'!$C:$C,$A22,'BSE - Other Index Options'!$B:$B,C$4))</f>
        <v>622.41499999999996</v>
      </c>
      <c r="D22" s="26">
        <f>IF(SUMIFS('NSE - NIFTY Index Options'!$L:$L,'NSE - NIFTY Index Options'!$C:$C,$A22,'NSE - NIFTY Index Options'!$B:$B,D$4)+SUMIFS('NSE - Other Index Options'!$L:$L,'NSE - Other Index Options'!$C:$C,$A22,'NSE - Other Index Options'!$B:$B,D$4)+SUMIFS('BSE - SENSEX Index Options'!$L:$L,'BSE - SENSEX Index Options'!$C:$C,$A22,'BSE - SENSEX Index Options'!$B:$B,D$4)+SUMIFS('BSE - Other Index Options'!$L:$L,'BSE - Other Index Options'!$C:$C,$A22,'BSE - Other Index Options'!$B:$B,D$4)=0,"",SUMIFS('NSE - NIFTY Index Options'!$L:$L,'NSE - NIFTY Index Options'!$C:$C,$A22,'NSE - NIFTY Index Options'!$B:$B,D$4)+SUMIFS('NSE - Other Index Options'!$L:$L,'NSE - Other Index Options'!$C:$C,$A22,'NSE - Other Index Options'!$B:$B,D$4)+SUMIFS('BSE - SENSEX Index Options'!$L:$L,'BSE - SENSEX Index Options'!$C:$C,$A22,'BSE - SENSEX Index Options'!$B:$B,D$4)+SUMIFS('BSE - Other Index Options'!$L:$L,'BSE - Other Index Options'!$C:$C,$A22,'BSE - Other Index Options'!$B:$B,D$4))</f>
        <v>569.10050000000012</v>
      </c>
      <c r="E22" s="26">
        <f>IF(SUMIFS('NSE - NIFTY Index Options'!$L:$L,'NSE - NIFTY Index Options'!$C:$C,$A22,'NSE - NIFTY Index Options'!$B:$B,E$4)+SUMIFS('NSE - Other Index Options'!$L:$L,'NSE - Other Index Options'!$C:$C,$A22,'NSE - Other Index Options'!$B:$B,E$4)+SUMIFS('BSE - SENSEX Index Options'!$L:$L,'BSE - SENSEX Index Options'!$C:$C,$A22,'BSE - SENSEX Index Options'!$B:$B,E$4)+SUMIFS('BSE - Other Index Options'!$L:$L,'BSE - Other Index Options'!$C:$C,$A22,'BSE - Other Index Options'!$B:$B,E$4)=0,"",SUMIFS('NSE - NIFTY Index Options'!$L:$L,'NSE - NIFTY Index Options'!$C:$C,$A22,'NSE - NIFTY Index Options'!$B:$B,E$4)+SUMIFS('NSE - Other Index Options'!$L:$L,'NSE - Other Index Options'!$C:$C,$A22,'NSE - Other Index Options'!$B:$B,E$4)+SUMIFS('BSE - SENSEX Index Options'!$L:$L,'BSE - SENSEX Index Options'!$C:$C,$A22,'BSE - SENSEX Index Options'!$B:$B,E$4)+SUMIFS('BSE - Other Index Options'!$L:$L,'BSE - Other Index Options'!$C:$C,$A22,'BSE - Other Index Options'!$B:$B,E$4))</f>
        <v>765.35649999999987</v>
      </c>
      <c r="F22" s="26">
        <f>IF(SUMIFS('NSE - NIFTY Index Options'!$L:$L,'NSE - NIFTY Index Options'!$C:$C,$A22,'NSE - NIFTY Index Options'!$B:$B,F$4)+SUMIFS('NSE - Other Index Options'!$L:$L,'NSE - Other Index Options'!$C:$C,$A22,'NSE - Other Index Options'!$B:$B,F$4)+SUMIFS('BSE - SENSEX Index Options'!$L:$L,'BSE - SENSEX Index Options'!$C:$C,$A22,'BSE - SENSEX Index Options'!$B:$B,F$4)+SUMIFS('BSE - Other Index Options'!$L:$L,'BSE - Other Index Options'!$C:$C,$A22,'BSE - Other Index Options'!$B:$B,F$4)=0,"",SUMIFS('NSE - NIFTY Index Options'!$L:$L,'NSE - NIFTY Index Options'!$C:$C,$A22,'NSE - NIFTY Index Options'!$B:$B,F$4)+SUMIFS('NSE - Other Index Options'!$L:$L,'NSE - Other Index Options'!$C:$C,$A22,'NSE - Other Index Options'!$B:$B,F$4)+SUMIFS('BSE - SENSEX Index Options'!$L:$L,'BSE - SENSEX Index Options'!$C:$C,$A22,'BSE - SENSEX Index Options'!$B:$B,F$4)+SUMIFS('BSE - Other Index Options'!$L:$L,'BSE - Other Index Options'!$C:$C,$A22,'BSE - Other Index Options'!$B:$B,F$4))</f>
        <v>484.44929999999994</v>
      </c>
      <c r="G22" s="26" t="str">
        <f>IF(SUMIFS('NSE - NIFTY Index Options'!$L:$L,'NSE - NIFTY Index Options'!$C:$C,$A22,'NSE - NIFTY Index Options'!$B:$B,G$4)+SUMIFS('NSE - Other Index Options'!$L:$L,'NSE - Other Index Options'!$C:$C,$A22,'NSE - Other Index Options'!$B:$B,G$4)+SUMIFS('BSE - SENSEX Index Options'!$L:$L,'BSE - SENSEX Index Options'!$C:$C,$A22,'BSE - SENSEX Index Options'!$B:$B,G$4)+SUMIFS('BSE - Other Index Options'!$L:$L,'BSE - Other Index Options'!$C:$C,$A22,'BSE - Other Index Options'!$B:$B,G$4)=0,"",SUMIFS('NSE - NIFTY Index Options'!$L:$L,'NSE - NIFTY Index Options'!$C:$C,$A22,'NSE - NIFTY Index Options'!$B:$B,G$4)+SUMIFS('NSE - Other Index Options'!$L:$L,'NSE - Other Index Options'!$C:$C,$A22,'NSE - Other Index Options'!$B:$B,G$4)+SUMIFS('BSE - SENSEX Index Options'!$L:$L,'BSE - SENSEX Index Options'!$C:$C,$A22,'BSE - SENSEX Index Options'!$B:$B,G$4)+SUMIFS('BSE - Other Index Options'!$L:$L,'BSE - Other Index Options'!$C:$C,$A22,'BSE - Other Index Options'!$B:$B,G$4))</f>
        <v/>
      </c>
      <c r="H22" s="26">
        <f t="shared" si="0"/>
        <v>3021.2215999999999</v>
      </c>
    </row>
    <row r="23" spans="1:8">
      <c r="A23" t="s">
        <v>44</v>
      </c>
      <c r="B23" s="26">
        <f>IF(SUMIFS('NSE - NIFTY Index Options'!$L:$L,'NSE - NIFTY Index Options'!$C:$C,$A23,'NSE - NIFTY Index Options'!$B:$B,B$4)+SUMIFS('NSE - Other Index Options'!$L:$L,'NSE - Other Index Options'!$C:$C,$A23,'NSE - Other Index Options'!$B:$B,B$4)+SUMIFS('BSE - SENSEX Index Options'!$L:$L,'BSE - SENSEX Index Options'!$C:$C,$A23,'BSE - SENSEX Index Options'!$B:$B,B$4)+SUMIFS('BSE - Other Index Options'!$L:$L,'BSE - Other Index Options'!$C:$C,$A23,'BSE - Other Index Options'!$B:$B,B$4)=0,"",SUMIFS('NSE - NIFTY Index Options'!$L:$L,'NSE - NIFTY Index Options'!$C:$C,$A23,'NSE - NIFTY Index Options'!$B:$B,B$4)+SUMIFS('NSE - Other Index Options'!$L:$L,'NSE - Other Index Options'!$C:$C,$A23,'NSE - Other Index Options'!$B:$B,B$4)+SUMIFS('BSE - SENSEX Index Options'!$L:$L,'BSE - SENSEX Index Options'!$C:$C,$A23,'BSE - SENSEX Index Options'!$B:$B,B$4)+SUMIFS('BSE - Other Index Options'!$L:$L,'BSE - Other Index Options'!$C:$C,$A23,'BSE - Other Index Options'!$B:$B,B$4))</f>
        <v>367.56259999999992</v>
      </c>
      <c r="C23" s="26">
        <f>IF(SUMIFS('NSE - NIFTY Index Options'!$L:$L,'NSE - NIFTY Index Options'!$C:$C,$A23,'NSE - NIFTY Index Options'!$B:$B,C$4)+SUMIFS('NSE - Other Index Options'!$L:$L,'NSE - Other Index Options'!$C:$C,$A23,'NSE - Other Index Options'!$B:$B,C$4)+SUMIFS('BSE - SENSEX Index Options'!$L:$L,'BSE - SENSEX Index Options'!$C:$C,$A23,'BSE - SENSEX Index Options'!$B:$B,C$4)+SUMIFS('BSE - Other Index Options'!$L:$L,'BSE - Other Index Options'!$C:$C,$A23,'BSE - Other Index Options'!$B:$B,C$4)=0,"",SUMIFS('NSE - NIFTY Index Options'!$L:$L,'NSE - NIFTY Index Options'!$C:$C,$A23,'NSE - NIFTY Index Options'!$B:$B,C$4)+SUMIFS('NSE - Other Index Options'!$L:$L,'NSE - Other Index Options'!$C:$C,$A23,'NSE - Other Index Options'!$B:$B,C$4)+SUMIFS('BSE - SENSEX Index Options'!$L:$L,'BSE - SENSEX Index Options'!$C:$C,$A23,'BSE - SENSEX Index Options'!$B:$B,C$4)+SUMIFS('BSE - Other Index Options'!$L:$L,'BSE - Other Index Options'!$C:$C,$A23,'BSE - Other Index Options'!$B:$B,C$4))</f>
        <v>540.42440000000011</v>
      </c>
      <c r="D23" s="26">
        <f>IF(SUMIFS('NSE - NIFTY Index Options'!$L:$L,'NSE - NIFTY Index Options'!$C:$C,$A23,'NSE - NIFTY Index Options'!$B:$B,D$4)+SUMIFS('NSE - Other Index Options'!$L:$L,'NSE - Other Index Options'!$C:$C,$A23,'NSE - Other Index Options'!$B:$B,D$4)+SUMIFS('BSE - SENSEX Index Options'!$L:$L,'BSE - SENSEX Index Options'!$C:$C,$A23,'BSE - SENSEX Index Options'!$B:$B,D$4)+SUMIFS('BSE - Other Index Options'!$L:$L,'BSE - Other Index Options'!$C:$C,$A23,'BSE - Other Index Options'!$B:$B,D$4)=0,"",SUMIFS('NSE - NIFTY Index Options'!$L:$L,'NSE - NIFTY Index Options'!$C:$C,$A23,'NSE - NIFTY Index Options'!$B:$B,D$4)+SUMIFS('NSE - Other Index Options'!$L:$L,'NSE - Other Index Options'!$C:$C,$A23,'NSE - Other Index Options'!$B:$B,D$4)+SUMIFS('BSE - SENSEX Index Options'!$L:$L,'BSE - SENSEX Index Options'!$C:$C,$A23,'BSE - SENSEX Index Options'!$B:$B,D$4)+SUMIFS('BSE - Other Index Options'!$L:$L,'BSE - Other Index Options'!$C:$C,$A23,'BSE - Other Index Options'!$B:$B,D$4))</f>
        <v>557.83639999999991</v>
      </c>
      <c r="E23" s="26" t="str">
        <f>IF(SUMIFS('NSE - NIFTY Index Options'!$L:$L,'NSE - NIFTY Index Options'!$C:$C,$A23,'NSE - NIFTY Index Options'!$B:$B,E$4)+SUMIFS('NSE - Other Index Options'!$L:$L,'NSE - Other Index Options'!$C:$C,$A23,'NSE - Other Index Options'!$B:$B,E$4)+SUMIFS('BSE - SENSEX Index Options'!$L:$L,'BSE - SENSEX Index Options'!$C:$C,$A23,'BSE - SENSEX Index Options'!$B:$B,E$4)+SUMIFS('BSE - Other Index Options'!$L:$L,'BSE - Other Index Options'!$C:$C,$A23,'BSE - Other Index Options'!$B:$B,E$4)=0,"",SUMIFS('NSE - NIFTY Index Options'!$L:$L,'NSE - NIFTY Index Options'!$C:$C,$A23,'NSE - NIFTY Index Options'!$B:$B,E$4)+SUMIFS('NSE - Other Index Options'!$L:$L,'NSE - Other Index Options'!$C:$C,$A23,'NSE - Other Index Options'!$B:$B,E$4)+SUMIFS('BSE - SENSEX Index Options'!$L:$L,'BSE - SENSEX Index Options'!$C:$C,$A23,'BSE - SENSEX Index Options'!$B:$B,E$4)+SUMIFS('BSE - Other Index Options'!$L:$L,'BSE - Other Index Options'!$C:$C,$A23,'BSE - Other Index Options'!$B:$B,E$4))</f>
        <v/>
      </c>
      <c r="F23" s="26">
        <f>IF(SUMIFS('NSE - NIFTY Index Options'!$L:$L,'NSE - NIFTY Index Options'!$C:$C,$A23,'NSE - NIFTY Index Options'!$B:$B,F$4)+SUMIFS('NSE - Other Index Options'!$L:$L,'NSE - Other Index Options'!$C:$C,$A23,'NSE - Other Index Options'!$B:$B,F$4)+SUMIFS('BSE - SENSEX Index Options'!$L:$L,'BSE - SENSEX Index Options'!$C:$C,$A23,'BSE - SENSEX Index Options'!$B:$B,F$4)+SUMIFS('BSE - Other Index Options'!$L:$L,'BSE - Other Index Options'!$C:$C,$A23,'BSE - Other Index Options'!$B:$B,F$4)=0,"",SUMIFS('NSE - NIFTY Index Options'!$L:$L,'NSE - NIFTY Index Options'!$C:$C,$A23,'NSE - NIFTY Index Options'!$B:$B,F$4)+SUMIFS('NSE - Other Index Options'!$L:$L,'NSE - Other Index Options'!$C:$C,$A23,'NSE - Other Index Options'!$B:$B,F$4)+SUMIFS('BSE - SENSEX Index Options'!$L:$L,'BSE - SENSEX Index Options'!$C:$C,$A23,'BSE - SENSEX Index Options'!$B:$B,F$4)+SUMIFS('BSE - Other Index Options'!$L:$L,'BSE - Other Index Options'!$C:$C,$A23,'BSE - Other Index Options'!$B:$B,F$4))</f>
        <v>339.83069999999998</v>
      </c>
      <c r="G23" s="26" t="str">
        <f>IF(SUMIFS('NSE - NIFTY Index Options'!$L:$L,'NSE - NIFTY Index Options'!$C:$C,$A23,'NSE - NIFTY Index Options'!$B:$B,G$4)+SUMIFS('NSE - Other Index Options'!$L:$L,'NSE - Other Index Options'!$C:$C,$A23,'NSE - Other Index Options'!$B:$B,G$4)+SUMIFS('BSE - SENSEX Index Options'!$L:$L,'BSE - SENSEX Index Options'!$C:$C,$A23,'BSE - SENSEX Index Options'!$B:$B,G$4)+SUMIFS('BSE - Other Index Options'!$L:$L,'BSE - Other Index Options'!$C:$C,$A23,'BSE - Other Index Options'!$B:$B,G$4)=0,"",SUMIFS('NSE - NIFTY Index Options'!$L:$L,'NSE - NIFTY Index Options'!$C:$C,$A23,'NSE - NIFTY Index Options'!$B:$B,G$4)+SUMIFS('NSE - Other Index Options'!$L:$L,'NSE - Other Index Options'!$C:$C,$A23,'NSE - Other Index Options'!$B:$B,G$4)+SUMIFS('BSE - SENSEX Index Options'!$L:$L,'BSE - SENSEX Index Options'!$C:$C,$A23,'BSE - SENSEX Index Options'!$B:$B,G$4)+SUMIFS('BSE - Other Index Options'!$L:$L,'BSE - Other Index Options'!$C:$C,$A23,'BSE - Other Index Options'!$B:$B,G$4))</f>
        <v/>
      </c>
      <c r="H23" s="26">
        <f t="shared" si="0"/>
        <v>1805.6541</v>
      </c>
    </row>
    <row r="24" spans="1:8">
      <c r="A24" t="s">
        <v>45</v>
      </c>
      <c r="B24" s="26">
        <f>IF(SUMIFS('NSE - NIFTY Index Options'!$L:$L,'NSE - NIFTY Index Options'!$C:$C,$A24,'NSE - NIFTY Index Options'!$B:$B,B$4)+SUMIFS('NSE - Other Index Options'!$L:$L,'NSE - Other Index Options'!$C:$C,$A24,'NSE - Other Index Options'!$B:$B,B$4)+SUMIFS('BSE - SENSEX Index Options'!$L:$L,'BSE - SENSEX Index Options'!$C:$C,$A24,'BSE - SENSEX Index Options'!$B:$B,B$4)+SUMIFS('BSE - Other Index Options'!$L:$L,'BSE - Other Index Options'!$C:$C,$A24,'BSE - Other Index Options'!$B:$B,B$4)=0,"",SUMIFS('NSE - NIFTY Index Options'!$L:$L,'NSE - NIFTY Index Options'!$C:$C,$A24,'NSE - NIFTY Index Options'!$B:$B,B$4)+SUMIFS('NSE - Other Index Options'!$L:$L,'NSE - Other Index Options'!$C:$C,$A24,'NSE - Other Index Options'!$B:$B,B$4)+SUMIFS('BSE - SENSEX Index Options'!$L:$L,'BSE - SENSEX Index Options'!$C:$C,$A24,'BSE - SENSEX Index Options'!$B:$B,B$4)+SUMIFS('BSE - Other Index Options'!$L:$L,'BSE - Other Index Options'!$C:$C,$A24,'BSE - Other Index Options'!$B:$B,B$4))</f>
        <v>446.83059999999995</v>
      </c>
      <c r="C24" s="26">
        <f>IF(SUMIFS('NSE - NIFTY Index Options'!$L:$L,'NSE - NIFTY Index Options'!$C:$C,$A24,'NSE - NIFTY Index Options'!$B:$B,C$4)+SUMIFS('NSE - Other Index Options'!$L:$L,'NSE - Other Index Options'!$C:$C,$A24,'NSE - Other Index Options'!$B:$B,C$4)+SUMIFS('BSE - SENSEX Index Options'!$L:$L,'BSE - SENSEX Index Options'!$C:$C,$A24,'BSE - SENSEX Index Options'!$B:$B,C$4)+SUMIFS('BSE - Other Index Options'!$L:$L,'BSE - Other Index Options'!$C:$C,$A24,'BSE - Other Index Options'!$B:$B,C$4)=0,"",SUMIFS('NSE - NIFTY Index Options'!$L:$L,'NSE - NIFTY Index Options'!$C:$C,$A24,'NSE - NIFTY Index Options'!$B:$B,C$4)+SUMIFS('NSE - Other Index Options'!$L:$L,'NSE - Other Index Options'!$C:$C,$A24,'NSE - Other Index Options'!$B:$B,C$4)+SUMIFS('BSE - SENSEX Index Options'!$L:$L,'BSE - SENSEX Index Options'!$C:$C,$A24,'BSE - SENSEX Index Options'!$B:$B,C$4)+SUMIFS('BSE - Other Index Options'!$L:$L,'BSE - Other Index Options'!$C:$C,$A24,'BSE - Other Index Options'!$B:$B,C$4))</f>
        <v>663.61149999999998</v>
      </c>
      <c r="D24" s="26">
        <f>IF(SUMIFS('NSE - NIFTY Index Options'!$L:$L,'NSE - NIFTY Index Options'!$C:$C,$A24,'NSE - NIFTY Index Options'!$B:$B,D$4)+SUMIFS('NSE - Other Index Options'!$L:$L,'NSE - Other Index Options'!$C:$C,$A24,'NSE - Other Index Options'!$B:$B,D$4)+SUMIFS('BSE - SENSEX Index Options'!$L:$L,'BSE - SENSEX Index Options'!$C:$C,$A24,'BSE - SENSEX Index Options'!$B:$B,D$4)+SUMIFS('BSE - Other Index Options'!$L:$L,'BSE - Other Index Options'!$C:$C,$A24,'BSE - Other Index Options'!$B:$B,D$4)=0,"",SUMIFS('NSE - NIFTY Index Options'!$L:$L,'NSE - NIFTY Index Options'!$C:$C,$A24,'NSE - NIFTY Index Options'!$B:$B,D$4)+SUMIFS('NSE - Other Index Options'!$L:$L,'NSE - Other Index Options'!$C:$C,$A24,'NSE - Other Index Options'!$B:$B,D$4)+SUMIFS('BSE - SENSEX Index Options'!$L:$L,'BSE - SENSEX Index Options'!$C:$C,$A24,'BSE - SENSEX Index Options'!$B:$B,D$4)+SUMIFS('BSE - Other Index Options'!$L:$L,'BSE - Other Index Options'!$C:$C,$A24,'BSE - Other Index Options'!$B:$B,D$4))</f>
        <v>536.63059999999996</v>
      </c>
      <c r="E24" s="26" t="str">
        <f>IF(SUMIFS('NSE - NIFTY Index Options'!$L:$L,'NSE - NIFTY Index Options'!$C:$C,$A24,'NSE - NIFTY Index Options'!$B:$B,E$4)+SUMIFS('NSE - Other Index Options'!$L:$L,'NSE - Other Index Options'!$C:$C,$A24,'NSE - Other Index Options'!$B:$B,E$4)+SUMIFS('BSE - SENSEX Index Options'!$L:$L,'BSE - SENSEX Index Options'!$C:$C,$A24,'BSE - SENSEX Index Options'!$B:$B,E$4)+SUMIFS('BSE - Other Index Options'!$L:$L,'BSE - Other Index Options'!$C:$C,$A24,'BSE - Other Index Options'!$B:$B,E$4)=0,"",SUMIFS('NSE - NIFTY Index Options'!$L:$L,'NSE - NIFTY Index Options'!$C:$C,$A24,'NSE - NIFTY Index Options'!$B:$B,E$4)+SUMIFS('NSE - Other Index Options'!$L:$L,'NSE - Other Index Options'!$C:$C,$A24,'NSE - Other Index Options'!$B:$B,E$4)+SUMIFS('BSE - SENSEX Index Options'!$L:$L,'BSE - SENSEX Index Options'!$C:$C,$A24,'BSE - SENSEX Index Options'!$B:$B,E$4)+SUMIFS('BSE - Other Index Options'!$L:$L,'BSE - Other Index Options'!$C:$C,$A24,'BSE - Other Index Options'!$B:$B,E$4))</f>
        <v/>
      </c>
      <c r="F24" s="26" t="str">
        <f>IF(SUMIFS('NSE - NIFTY Index Options'!$L:$L,'NSE - NIFTY Index Options'!$C:$C,$A24,'NSE - NIFTY Index Options'!$B:$B,F$4)+SUMIFS('NSE - Other Index Options'!$L:$L,'NSE - Other Index Options'!$C:$C,$A24,'NSE - Other Index Options'!$B:$B,F$4)+SUMIFS('BSE - SENSEX Index Options'!$L:$L,'BSE - SENSEX Index Options'!$C:$C,$A24,'BSE - SENSEX Index Options'!$B:$B,F$4)+SUMIFS('BSE - Other Index Options'!$L:$L,'BSE - Other Index Options'!$C:$C,$A24,'BSE - Other Index Options'!$B:$B,F$4)=0,"",SUMIFS('NSE - NIFTY Index Options'!$L:$L,'NSE - NIFTY Index Options'!$C:$C,$A24,'NSE - NIFTY Index Options'!$B:$B,F$4)+SUMIFS('NSE - Other Index Options'!$L:$L,'NSE - Other Index Options'!$C:$C,$A24,'NSE - Other Index Options'!$B:$B,F$4)+SUMIFS('BSE - SENSEX Index Options'!$L:$L,'BSE - SENSEX Index Options'!$C:$C,$A24,'BSE - SENSEX Index Options'!$B:$B,F$4)+SUMIFS('BSE - Other Index Options'!$L:$L,'BSE - Other Index Options'!$C:$C,$A24,'BSE - Other Index Options'!$B:$B,F$4))</f>
        <v/>
      </c>
      <c r="G24" s="26" t="str">
        <f>IF(SUMIFS('NSE - NIFTY Index Options'!$L:$L,'NSE - NIFTY Index Options'!$C:$C,$A24,'NSE - NIFTY Index Options'!$B:$B,G$4)+SUMIFS('NSE - Other Index Options'!$L:$L,'NSE - Other Index Options'!$C:$C,$A24,'NSE - Other Index Options'!$B:$B,G$4)+SUMIFS('BSE - SENSEX Index Options'!$L:$L,'BSE - SENSEX Index Options'!$C:$C,$A24,'BSE - SENSEX Index Options'!$B:$B,G$4)+SUMIFS('BSE - Other Index Options'!$L:$L,'BSE - Other Index Options'!$C:$C,$A24,'BSE - Other Index Options'!$B:$B,G$4)=0,"",SUMIFS('NSE - NIFTY Index Options'!$L:$L,'NSE - NIFTY Index Options'!$C:$C,$A24,'NSE - NIFTY Index Options'!$B:$B,G$4)+SUMIFS('NSE - Other Index Options'!$L:$L,'NSE - Other Index Options'!$C:$C,$A24,'NSE - Other Index Options'!$B:$B,G$4)+SUMIFS('BSE - SENSEX Index Options'!$L:$L,'BSE - SENSEX Index Options'!$C:$C,$A24,'BSE - SENSEX Index Options'!$B:$B,G$4)+SUMIFS('BSE - Other Index Options'!$L:$L,'BSE - Other Index Options'!$C:$C,$A24,'BSE - Other Index Options'!$B:$B,G$4))</f>
        <v/>
      </c>
      <c r="H24" s="26">
        <f t="shared" si="0"/>
        <v>1647.0726999999999</v>
      </c>
    </row>
    <row r="25" spans="1:8">
      <c r="A25" t="s">
        <v>46</v>
      </c>
      <c r="B25" s="26">
        <f>IF(SUMIFS('NSE - NIFTY Index Options'!$L:$L,'NSE - NIFTY Index Options'!$C:$C,$A25,'NSE - NIFTY Index Options'!$B:$B,B$4)+SUMIFS('NSE - Other Index Options'!$L:$L,'NSE - Other Index Options'!$C:$C,$A25,'NSE - Other Index Options'!$B:$B,B$4)+SUMIFS('BSE - SENSEX Index Options'!$L:$L,'BSE - SENSEX Index Options'!$C:$C,$A25,'BSE - SENSEX Index Options'!$B:$B,B$4)+SUMIFS('BSE - Other Index Options'!$L:$L,'BSE - Other Index Options'!$C:$C,$A25,'BSE - Other Index Options'!$B:$B,B$4)=0,"",SUMIFS('NSE - NIFTY Index Options'!$L:$L,'NSE - NIFTY Index Options'!$C:$C,$A25,'NSE - NIFTY Index Options'!$B:$B,B$4)+SUMIFS('NSE - Other Index Options'!$L:$L,'NSE - Other Index Options'!$C:$C,$A25,'NSE - Other Index Options'!$B:$B,B$4)+SUMIFS('BSE - SENSEX Index Options'!$L:$L,'BSE - SENSEX Index Options'!$C:$C,$A25,'BSE - SENSEX Index Options'!$B:$B,B$4)+SUMIFS('BSE - Other Index Options'!$L:$L,'BSE - Other Index Options'!$C:$C,$A25,'BSE - Other Index Options'!$B:$B,B$4))</f>
        <v>604.81050000000005</v>
      </c>
      <c r="C25" s="26">
        <f>IF(SUMIFS('NSE - NIFTY Index Options'!$L:$L,'NSE - NIFTY Index Options'!$C:$C,$A25,'NSE - NIFTY Index Options'!$B:$B,C$4)+SUMIFS('NSE - Other Index Options'!$L:$L,'NSE - Other Index Options'!$C:$C,$A25,'NSE - Other Index Options'!$B:$B,C$4)+SUMIFS('BSE - SENSEX Index Options'!$L:$L,'BSE - SENSEX Index Options'!$C:$C,$A25,'BSE - SENSEX Index Options'!$B:$B,C$4)+SUMIFS('BSE - Other Index Options'!$L:$L,'BSE - Other Index Options'!$C:$C,$A25,'BSE - Other Index Options'!$B:$B,C$4)=0,"",SUMIFS('NSE - NIFTY Index Options'!$L:$L,'NSE - NIFTY Index Options'!$C:$C,$A25,'NSE - NIFTY Index Options'!$B:$B,C$4)+SUMIFS('NSE - Other Index Options'!$L:$L,'NSE - Other Index Options'!$C:$C,$A25,'NSE - Other Index Options'!$B:$B,C$4)+SUMIFS('BSE - SENSEX Index Options'!$L:$L,'BSE - SENSEX Index Options'!$C:$C,$A25,'BSE - SENSEX Index Options'!$B:$B,C$4)+SUMIFS('BSE - Other Index Options'!$L:$L,'BSE - Other Index Options'!$C:$C,$A25,'BSE - Other Index Options'!$B:$B,C$4))</f>
        <v>653.64790000000005</v>
      </c>
      <c r="D25" s="26">
        <f>IF(SUMIFS('NSE - NIFTY Index Options'!$L:$L,'NSE - NIFTY Index Options'!$C:$C,$A25,'NSE - NIFTY Index Options'!$B:$B,D$4)+SUMIFS('NSE - Other Index Options'!$L:$L,'NSE - Other Index Options'!$C:$C,$A25,'NSE - Other Index Options'!$B:$B,D$4)+SUMIFS('BSE - SENSEX Index Options'!$L:$L,'BSE - SENSEX Index Options'!$C:$C,$A25,'BSE - SENSEX Index Options'!$B:$B,D$4)+SUMIFS('BSE - Other Index Options'!$L:$L,'BSE - Other Index Options'!$C:$C,$A25,'BSE - Other Index Options'!$B:$B,D$4)=0,"",SUMIFS('NSE - NIFTY Index Options'!$L:$L,'NSE - NIFTY Index Options'!$C:$C,$A25,'NSE - NIFTY Index Options'!$B:$B,D$4)+SUMIFS('NSE - Other Index Options'!$L:$L,'NSE - Other Index Options'!$C:$C,$A25,'NSE - Other Index Options'!$B:$B,D$4)+SUMIFS('BSE - SENSEX Index Options'!$L:$L,'BSE - SENSEX Index Options'!$C:$C,$A25,'BSE - SENSEX Index Options'!$B:$B,D$4)+SUMIFS('BSE - Other Index Options'!$L:$L,'BSE - Other Index Options'!$C:$C,$A25,'BSE - Other Index Options'!$B:$B,D$4))</f>
        <v>598.84309999999982</v>
      </c>
      <c r="E25" s="26">
        <f>IF(SUMIFS('NSE - NIFTY Index Options'!$L:$L,'NSE - NIFTY Index Options'!$C:$C,$A25,'NSE - NIFTY Index Options'!$B:$B,E$4)+SUMIFS('NSE - Other Index Options'!$L:$L,'NSE - Other Index Options'!$C:$C,$A25,'NSE - Other Index Options'!$B:$B,E$4)+SUMIFS('BSE - SENSEX Index Options'!$L:$L,'BSE - SENSEX Index Options'!$C:$C,$A25,'BSE - SENSEX Index Options'!$B:$B,E$4)+SUMIFS('BSE - Other Index Options'!$L:$L,'BSE - Other Index Options'!$C:$C,$A25,'BSE - Other Index Options'!$B:$B,E$4)=0,"",SUMIFS('NSE - NIFTY Index Options'!$L:$L,'NSE - NIFTY Index Options'!$C:$C,$A25,'NSE - NIFTY Index Options'!$B:$B,E$4)+SUMIFS('NSE - Other Index Options'!$L:$L,'NSE - Other Index Options'!$C:$C,$A25,'NSE - Other Index Options'!$B:$B,E$4)+SUMIFS('BSE - SENSEX Index Options'!$L:$L,'BSE - SENSEX Index Options'!$C:$C,$A25,'BSE - SENSEX Index Options'!$B:$B,E$4)+SUMIFS('BSE - Other Index Options'!$L:$L,'BSE - Other Index Options'!$C:$C,$A25,'BSE - Other Index Options'!$B:$B,E$4))</f>
        <v>565.34890000000007</v>
      </c>
      <c r="F25" s="26">
        <f>IF(SUMIFS('NSE - NIFTY Index Options'!$L:$L,'NSE - NIFTY Index Options'!$C:$C,$A25,'NSE - NIFTY Index Options'!$B:$B,F$4)+SUMIFS('NSE - Other Index Options'!$L:$L,'NSE - Other Index Options'!$C:$C,$A25,'NSE - Other Index Options'!$B:$B,F$4)+SUMIFS('BSE - SENSEX Index Options'!$L:$L,'BSE - SENSEX Index Options'!$C:$C,$A25,'BSE - SENSEX Index Options'!$B:$B,F$4)+SUMIFS('BSE - Other Index Options'!$L:$L,'BSE - Other Index Options'!$C:$C,$A25,'BSE - Other Index Options'!$B:$B,F$4)=0,"",SUMIFS('NSE - NIFTY Index Options'!$L:$L,'NSE - NIFTY Index Options'!$C:$C,$A25,'NSE - NIFTY Index Options'!$B:$B,F$4)+SUMIFS('NSE - Other Index Options'!$L:$L,'NSE - Other Index Options'!$C:$C,$A25,'NSE - Other Index Options'!$B:$B,F$4)+SUMIFS('BSE - SENSEX Index Options'!$L:$L,'BSE - SENSEX Index Options'!$C:$C,$A25,'BSE - SENSEX Index Options'!$B:$B,F$4)+SUMIFS('BSE - Other Index Options'!$L:$L,'BSE - Other Index Options'!$C:$C,$A25,'BSE - Other Index Options'!$B:$B,F$4))</f>
        <v>389.0052</v>
      </c>
      <c r="G25" s="26" t="str">
        <f>IF(SUMIFS('NSE - NIFTY Index Options'!$L:$L,'NSE - NIFTY Index Options'!$C:$C,$A25,'NSE - NIFTY Index Options'!$B:$B,G$4)+SUMIFS('NSE - Other Index Options'!$L:$L,'NSE - Other Index Options'!$C:$C,$A25,'NSE - Other Index Options'!$B:$B,G$4)+SUMIFS('BSE - SENSEX Index Options'!$L:$L,'BSE - SENSEX Index Options'!$C:$C,$A25,'BSE - SENSEX Index Options'!$B:$B,G$4)+SUMIFS('BSE - Other Index Options'!$L:$L,'BSE - Other Index Options'!$C:$C,$A25,'BSE - Other Index Options'!$B:$B,G$4)=0,"",SUMIFS('NSE - NIFTY Index Options'!$L:$L,'NSE - NIFTY Index Options'!$C:$C,$A25,'NSE - NIFTY Index Options'!$B:$B,G$4)+SUMIFS('NSE - Other Index Options'!$L:$L,'NSE - Other Index Options'!$C:$C,$A25,'NSE - Other Index Options'!$B:$B,G$4)+SUMIFS('BSE - SENSEX Index Options'!$L:$L,'BSE - SENSEX Index Options'!$C:$C,$A25,'BSE - SENSEX Index Options'!$B:$B,G$4)+SUMIFS('BSE - Other Index Options'!$L:$L,'BSE - Other Index Options'!$C:$C,$A25,'BSE - Other Index Options'!$B:$B,G$4))</f>
        <v/>
      </c>
      <c r="H25" s="26">
        <f t="shared" si="0"/>
        <v>2811.6556</v>
      </c>
    </row>
    <row r="26" spans="1:8">
      <c r="A26" t="s">
        <v>47</v>
      </c>
      <c r="B26" s="26">
        <f>IF(SUMIFS('NSE - NIFTY Index Options'!$L:$L,'NSE - NIFTY Index Options'!$C:$C,$A26,'NSE - NIFTY Index Options'!$B:$B,B$4)+SUMIFS('NSE - Other Index Options'!$L:$L,'NSE - Other Index Options'!$C:$C,$A26,'NSE - Other Index Options'!$B:$B,B$4)+SUMIFS('BSE - SENSEX Index Options'!$L:$L,'BSE - SENSEX Index Options'!$C:$C,$A26,'BSE - SENSEX Index Options'!$B:$B,B$4)+SUMIFS('BSE - Other Index Options'!$L:$L,'BSE - Other Index Options'!$C:$C,$A26,'BSE - Other Index Options'!$B:$B,B$4)=0,"",SUMIFS('NSE - NIFTY Index Options'!$L:$L,'NSE - NIFTY Index Options'!$C:$C,$A26,'NSE - NIFTY Index Options'!$B:$B,B$4)+SUMIFS('NSE - Other Index Options'!$L:$L,'NSE - Other Index Options'!$C:$C,$A26,'NSE - Other Index Options'!$B:$B,B$4)+SUMIFS('BSE - SENSEX Index Options'!$L:$L,'BSE - SENSEX Index Options'!$C:$C,$A26,'BSE - SENSEX Index Options'!$B:$B,B$4)+SUMIFS('BSE - Other Index Options'!$L:$L,'BSE - Other Index Options'!$C:$C,$A26,'BSE - Other Index Options'!$B:$B,B$4))</f>
        <v>933.11839999999995</v>
      </c>
      <c r="C26" s="26">
        <f>IF(SUMIFS('NSE - NIFTY Index Options'!$L:$L,'NSE - NIFTY Index Options'!$C:$C,$A26,'NSE - NIFTY Index Options'!$B:$B,C$4)+SUMIFS('NSE - Other Index Options'!$L:$L,'NSE - Other Index Options'!$C:$C,$A26,'NSE - Other Index Options'!$B:$B,C$4)+SUMIFS('BSE - SENSEX Index Options'!$L:$L,'BSE - SENSEX Index Options'!$C:$C,$A26,'BSE - SENSEX Index Options'!$B:$B,C$4)+SUMIFS('BSE - Other Index Options'!$L:$L,'BSE - Other Index Options'!$C:$C,$A26,'BSE - Other Index Options'!$B:$B,C$4)=0,"",SUMIFS('NSE - NIFTY Index Options'!$L:$L,'NSE - NIFTY Index Options'!$C:$C,$A26,'NSE - NIFTY Index Options'!$B:$B,C$4)+SUMIFS('NSE - Other Index Options'!$L:$L,'NSE - Other Index Options'!$C:$C,$A26,'NSE - Other Index Options'!$B:$B,C$4)+SUMIFS('BSE - SENSEX Index Options'!$L:$L,'BSE - SENSEX Index Options'!$C:$C,$A26,'BSE - SENSEX Index Options'!$B:$B,C$4)+SUMIFS('BSE - Other Index Options'!$L:$L,'BSE - Other Index Options'!$C:$C,$A26,'BSE - Other Index Options'!$B:$B,C$4))</f>
        <v>1032.9830999999999</v>
      </c>
      <c r="D26" s="26">
        <f>IF(SUMIFS('NSE - NIFTY Index Options'!$L:$L,'NSE - NIFTY Index Options'!$C:$C,$A26,'NSE - NIFTY Index Options'!$B:$B,D$4)+SUMIFS('NSE - Other Index Options'!$L:$L,'NSE - Other Index Options'!$C:$C,$A26,'NSE - Other Index Options'!$B:$B,D$4)+SUMIFS('BSE - SENSEX Index Options'!$L:$L,'BSE - SENSEX Index Options'!$C:$C,$A26,'BSE - SENSEX Index Options'!$B:$B,D$4)+SUMIFS('BSE - Other Index Options'!$L:$L,'BSE - Other Index Options'!$C:$C,$A26,'BSE - Other Index Options'!$B:$B,D$4)=0,"",SUMIFS('NSE - NIFTY Index Options'!$L:$L,'NSE - NIFTY Index Options'!$C:$C,$A26,'NSE - NIFTY Index Options'!$B:$B,D$4)+SUMIFS('NSE - Other Index Options'!$L:$L,'NSE - Other Index Options'!$C:$C,$A26,'NSE - Other Index Options'!$B:$B,D$4)+SUMIFS('BSE - SENSEX Index Options'!$L:$L,'BSE - SENSEX Index Options'!$C:$C,$A26,'BSE - SENSEX Index Options'!$B:$B,D$4)+SUMIFS('BSE - Other Index Options'!$L:$L,'BSE - Other Index Options'!$C:$C,$A26,'BSE - Other Index Options'!$B:$B,D$4))</f>
        <v>968.95510000000013</v>
      </c>
      <c r="E26" s="26">
        <f>IF(SUMIFS('NSE - NIFTY Index Options'!$L:$L,'NSE - NIFTY Index Options'!$C:$C,$A26,'NSE - NIFTY Index Options'!$B:$B,E$4)+SUMIFS('NSE - Other Index Options'!$L:$L,'NSE - Other Index Options'!$C:$C,$A26,'NSE - Other Index Options'!$B:$B,E$4)+SUMIFS('BSE - SENSEX Index Options'!$L:$L,'BSE - SENSEX Index Options'!$C:$C,$A26,'BSE - SENSEX Index Options'!$B:$B,E$4)+SUMIFS('BSE - Other Index Options'!$L:$L,'BSE - Other Index Options'!$C:$C,$A26,'BSE - Other Index Options'!$B:$B,E$4)=0,"",SUMIFS('NSE - NIFTY Index Options'!$L:$L,'NSE - NIFTY Index Options'!$C:$C,$A26,'NSE - NIFTY Index Options'!$B:$B,E$4)+SUMIFS('NSE - Other Index Options'!$L:$L,'NSE - Other Index Options'!$C:$C,$A26,'NSE - Other Index Options'!$B:$B,E$4)+SUMIFS('BSE - SENSEX Index Options'!$L:$L,'BSE - SENSEX Index Options'!$C:$C,$A26,'BSE - SENSEX Index Options'!$B:$B,E$4)+SUMIFS('BSE - Other Index Options'!$L:$L,'BSE - Other Index Options'!$C:$C,$A26,'BSE - Other Index Options'!$B:$B,E$4))</f>
        <v>795.97869999999989</v>
      </c>
      <c r="F26" s="26">
        <f>IF(SUMIFS('NSE - NIFTY Index Options'!$L:$L,'NSE - NIFTY Index Options'!$C:$C,$A26,'NSE - NIFTY Index Options'!$B:$B,F$4)+SUMIFS('NSE - Other Index Options'!$L:$L,'NSE - Other Index Options'!$C:$C,$A26,'NSE - Other Index Options'!$B:$B,F$4)+SUMIFS('BSE - SENSEX Index Options'!$L:$L,'BSE - SENSEX Index Options'!$C:$C,$A26,'BSE - SENSEX Index Options'!$B:$B,F$4)+SUMIFS('BSE - Other Index Options'!$L:$L,'BSE - Other Index Options'!$C:$C,$A26,'BSE - Other Index Options'!$B:$B,F$4)=0,"",SUMIFS('NSE - NIFTY Index Options'!$L:$L,'NSE - NIFTY Index Options'!$C:$C,$A26,'NSE - NIFTY Index Options'!$B:$B,F$4)+SUMIFS('NSE - Other Index Options'!$L:$L,'NSE - Other Index Options'!$C:$C,$A26,'NSE - Other Index Options'!$B:$B,F$4)+SUMIFS('BSE - SENSEX Index Options'!$L:$L,'BSE - SENSEX Index Options'!$C:$C,$A26,'BSE - SENSEX Index Options'!$B:$B,F$4)+SUMIFS('BSE - Other Index Options'!$L:$L,'BSE - Other Index Options'!$C:$C,$A26,'BSE - Other Index Options'!$B:$B,F$4))</f>
        <v>713.75340000000017</v>
      </c>
      <c r="G26" s="26" t="str">
        <f>IF(SUMIFS('NSE - NIFTY Index Options'!$L:$L,'NSE - NIFTY Index Options'!$C:$C,$A26,'NSE - NIFTY Index Options'!$B:$B,G$4)+SUMIFS('NSE - Other Index Options'!$L:$L,'NSE - Other Index Options'!$C:$C,$A26,'NSE - Other Index Options'!$B:$B,G$4)+SUMIFS('BSE - SENSEX Index Options'!$L:$L,'BSE - SENSEX Index Options'!$C:$C,$A26,'BSE - SENSEX Index Options'!$B:$B,G$4)+SUMIFS('BSE - Other Index Options'!$L:$L,'BSE - Other Index Options'!$C:$C,$A26,'BSE - Other Index Options'!$B:$B,G$4)=0,"",SUMIFS('NSE - NIFTY Index Options'!$L:$L,'NSE - NIFTY Index Options'!$C:$C,$A26,'NSE - NIFTY Index Options'!$B:$B,G$4)+SUMIFS('NSE - Other Index Options'!$L:$L,'NSE - Other Index Options'!$C:$C,$A26,'NSE - Other Index Options'!$B:$B,G$4)+SUMIFS('BSE - SENSEX Index Options'!$L:$L,'BSE - SENSEX Index Options'!$C:$C,$A26,'BSE - SENSEX Index Options'!$B:$B,G$4)+SUMIFS('BSE - Other Index Options'!$L:$L,'BSE - Other Index Options'!$C:$C,$A26,'BSE - Other Index Options'!$B:$B,G$4))</f>
        <v/>
      </c>
      <c r="H26" s="26">
        <f t="shared" si="0"/>
        <v>4444.7887000000001</v>
      </c>
    </row>
    <row r="27" spans="1:8">
      <c r="A27" t="s">
        <v>48</v>
      </c>
      <c r="B27" s="26">
        <f>IF(SUMIFS('NSE - NIFTY Index Options'!$L:$L,'NSE - NIFTY Index Options'!$C:$C,$A27,'NSE - NIFTY Index Options'!$B:$B,B$4)+SUMIFS('NSE - Other Index Options'!$L:$L,'NSE - Other Index Options'!$C:$C,$A27,'NSE - Other Index Options'!$B:$B,B$4)+SUMIFS('BSE - SENSEX Index Options'!$L:$L,'BSE - SENSEX Index Options'!$C:$C,$A27,'BSE - SENSEX Index Options'!$B:$B,B$4)+SUMIFS('BSE - Other Index Options'!$L:$L,'BSE - Other Index Options'!$C:$C,$A27,'BSE - Other Index Options'!$B:$B,B$4)=0,"",SUMIFS('NSE - NIFTY Index Options'!$L:$L,'NSE - NIFTY Index Options'!$C:$C,$A27,'NSE - NIFTY Index Options'!$B:$B,B$4)+SUMIFS('NSE - Other Index Options'!$L:$L,'NSE - Other Index Options'!$C:$C,$A27,'NSE - Other Index Options'!$B:$B,B$4)+SUMIFS('BSE - SENSEX Index Options'!$L:$L,'BSE - SENSEX Index Options'!$C:$C,$A27,'BSE - SENSEX Index Options'!$B:$B,B$4)+SUMIFS('BSE - Other Index Options'!$L:$L,'BSE - Other Index Options'!$C:$C,$A27,'BSE - Other Index Options'!$B:$B,B$4))</f>
        <v>755.16800000000012</v>
      </c>
      <c r="C27" s="26">
        <f>IF(SUMIFS('NSE - NIFTY Index Options'!$L:$L,'NSE - NIFTY Index Options'!$C:$C,$A27,'NSE - NIFTY Index Options'!$B:$B,C$4)+SUMIFS('NSE - Other Index Options'!$L:$L,'NSE - Other Index Options'!$C:$C,$A27,'NSE - Other Index Options'!$B:$B,C$4)+SUMIFS('BSE - SENSEX Index Options'!$L:$L,'BSE - SENSEX Index Options'!$C:$C,$A27,'BSE - SENSEX Index Options'!$B:$B,C$4)+SUMIFS('BSE - Other Index Options'!$L:$L,'BSE - Other Index Options'!$C:$C,$A27,'BSE - Other Index Options'!$B:$B,C$4)=0,"",SUMIFS('NSE - NIFTY Index Options'!$L:$L,'NSE - NIFTY Index Options'!$C:$C,$A27,'NSE - NIFTY Index Options'!$B:$B,C$4)+SUMIFS('NSE - Other Index Options'!$L:$L,'NSE - Other Index Options'!$C:$C,$A27,'NSE - Other Index Options'!$B:$B,C$4)+SUMIFS('BSE - SENSEX Index Options'!$L:$L,'BSE - SENSEX Index Options'!$C:$C,$A27,'BSE - SENSEX Index Options'!$B:$B,C$4)+SUMIFS('BSE - Other Index Options'!$L:$L,'BSE - Other Index Options'!$C:$C,$A27,'BSE - Other Index Options'!$B:$B,C$4))</f>
        <v>868.96590000000015</v>
      </c>
      <c r="D27" s="26">
        <f>IF(SUMIFS('NSE - NIFTY Index Options'!$L:$L,'NSE - NIFTY Index Options'!$C:$C,$A27,'NSE - NIFTY Index Options'!$B:$B,D$4)+SUMIFS('NSE - Other Index Options'!$L:$L,'NSE - Other Index Options'!$C:$C,$A27,'NSE - Other Index Options'!$B:$B,D$4)+SUMIFS('BSE - SENSEX Index Options'!$L:$L,'BSE - SENSEX Index Options'!$C:$C,$A27,'BSE - SENSEX Index Options'!$B:$B,D$4)+SUMIFS('BSE - Other Index Options'!$L:$L,'BSE - Other Index Options'!$C:$C,$A27,'BSE - Other Index Options'!$B:$B,D$4)=0,"",SUMIFS('NSE - NIFTY Index Options'!$L:$L,'NSE - NIFTY Index Options'!$C:$C,$A27,'NSE - NIFTY Index Options'!$B:$B,D$4)+SUMIFS('NSE - Other Index Options'!$L:$L,'NSE - Other Index Options'!$C:$C,$A27,'NSE - Other Index Options'!$B:$B,D$4)+SUMIFS('BSE - SENSEX Index Options'!$L:$L,'BSE - SENSEX Index Options'!$C:$C,$A27,'BSE - SENSEX Index Options'!$B:$B,D$4)+SUMIFS('BSE - Other Index Options'!$L:$L,'BSE - Other Index Options'!$C:$C,$A27,'BSE - Other Index Options'!$B:$B,D$4))</f>
        <v>1292.7357</v>
      </c>
      <c r="E27" s="26" t="str">
        <f>IF(SUMIFS('NSE - NIFTY Index Options'!$L:$L,'NSE - NIFTY Index Options'!$C:$C,$A27,'NSE - NIFTY Index Options'!$B:$B,E$4)+SUMIFS('NSE - Other Index Options'!$L:$L,'NSE - Other Index Options'!$C:$C,$A27,'NSE - Other Index Options'!$B:$B,E$4)+SUMIFS('BSE - SENSEX Index Options'!$L:$L,'BSE - SENSEX Index Options'!$C:$C,$A27,'BSE - SENSEX Index Options'!$B:$B,E$4)+SUMIFS('BSE - Other Index Options'!$L:$L,'BSE - Other Index Options'!$C:$C,$A27,'BSE - Other Index Options'!$B:$B,E$4)=0,"",SUMIFS('NSE - NIFTY Index Options'!$L:$L,'NSE - NIFTY Index Options'!$C:$C,$A27,'NSE - NIFTY Index Options'!$B:$B,E$4)+SUMIFS('NSE - Other Index Options'!$L:$L,'NSE - Other Index Options'!$C:$C,$A27,'NSE - Other Index Options'!$B:$B,E$4)+SUMIFS('BSE - SENSEX Index Options'!$L:$L,'BSE - SENSEX Index Options'!$C:$C,$A27,'BSE - SENSEX Index Options'!$B:$B,E$4)+SUMIFS('BSE - Other Index Options'!$L:$L,'BSE - Other Index Options'!$C:$C,$A27,'BSE - Other Index Options'!$B:$B,E$4))</f>
        <v/>
      </c>
      <c r="F27" s="26">
        <f>IF(SUMIFS('NSE - NIFTY Index Options'!$L:$L,'NSE - NIFTY Index Options'!$C:$C,$A27,'NSE - NIFTY Index Options'!$B:$B,F$4)+SUMIFS('NSE - Other Index Options'!$L:$L,'NSE - Other Index Options'!$C:$C,$A27,'NSE - Other Index Options'!$B:$B,F$4)+SUMIFS('BSE - SENSEX Index Options'!$L:$L,'BSE - SENSEX Index Options'!$C:$C,$A27,'BSE - SENSEX Index Options'!$B:$B,F$4)+SUMIFS('BSE - Other Index Options'!$L:$L,'BSE - Other Index Options'!$C:$C,$A27,'BSE - Other Index Options'!$B:$B,F$4)=0,"",SUMIFS('NSE - NIFTY Index Options'!$L:$L,'NSE - NIFTY Index Options'!$C:$C,$A27,'NSE - NIFTY Index Options'!$B:$B,F$4)+SUMIFS('NSE - Other Index Options'!$L:$L,'NSE - Other Index Options'!$C:$C,$A27,'NSE - Other Index Options'!$B:$B,F$4)+SUMIFS('BSE - SENSEX Index Options'!$L:$L,'BSE - SENSEX Index Options'!$C:$C,$A27,'BSE - SENSEX Index Options'!$B:$B,F$4)+SUMIFS('BSE - Other Index Options'!$L:$L,'BSE - Other Index Options'!$C:$C,$A27,'BSE - Other Index Options'!$B:$B,F$4))</f>
        <v>793.12239999999986</v>
      </c>
      <c r="G27" s="26" t="str">
        <f>IF(SUMIFS('NSE - NIFTY Index Options'!$L:$L,'NSE - NIFTY Index Options'!$C:$C,$A27,'NSE - NIFTY Index Options'!$B:$B,G$4)+SUMIFS('NSE - Other Index Options'!$L:$L,'NSE - Other Index Options'!$C:$C,$A27,'NSE - Other Index Options'!$B:$B,G$4)+SUMIFS('BSE - SENSEX Index Options'!$L:$L,'BSE - SENSEX Index Options'!$C:$C,$A27,'BSE - SENSEX Index Options'!$B:$B,G$4)+SUMIFS('BSE - Other Index Options'!$L:$L,'BSE - Other Index Options'!$C:$C,$A27,'BSE - Other Index Options'!$B:$B,G$4)=0,"",SUMIFS('NSE - NIFTY Index Options'!$L:$L,'NSE - NIFTY Index Options'!$C:$C,$A27,'NSE - NIFTY Index Options'!$B:$B,G$4)+SUMIFS('NSE - Other Index Options'!$L:$L,'NSE - Other Index Options'!$C:$C,$A27,'NSE - Other Index Options'!$B:$B,G$4)+SUMIFS('BSE - SENSEX Index Options'!$L:$L,'BSE - SENSEX Index Options'!$C:$C,$A27,'BSE - SENSEX Index Options'!$B:$B,G$4)+SUMIFS('BSE - Other Index Options'!$L:$L,'BSE - Other Index Options'!$C:$C,$A27,'BSE - Other Index Options'!$B:$B,G$4))</f>
        <v/>
      </c>
      <c r="H27" s="26">
        <f t="shared" si="0"/>
        <v>3709.9919999999997</v>
      </c>
    </row>
    <row r="28" spans="1:8">
      <c r="A28" t="s">
        <v>49</v>
      </c>
      <c r="B28" s="26" t="str">
        <f>IF(SUMIFS('NSE - NIFTY Index Options'!$L:$L,'NSE - NIFTY Index Options'!$C:$C,$A28,'NSE - NIFTY Index Options'!$B:$B,B$4)+SUMIFS('NSE - Other Index Options'!$L:$L,'NSE - Other Index Options'!$C:$C,$A28,'NSE - Other Index Options'!$B:$B,B$4)+SUMIFS('BSE - SENSEX Index Options'!$L:$L,'BSE - SENSEX Index Options'!$C:$C,$A28,'BSE - SENSEX Index Options'!$B:$B,B$4)+SUMIFS('BSE - Other Index Options'!$L:$L,'BSE - Other Index Options'!$C:$C,$A28,'BSE - Other Index Options'!$B:$B,B$4)=0,"",SUMIFS('NSE - NIFTY Index Options'!$L:$L,'NSE - NIFTY Index Options'!$C:$C,$A28,'NSE - NIFTY Index Options'!$B:$B,B$4)+SUMIFS('NSE - Other Index Options'!$L:$L,'NSE - Other Index Options'!$C:$C,$A28,'NSE - Other Index Options'!$B:$B,B$4)+SUMIFS('BSE - SENSEX Index Options'!$L:$L,'BSE - SENSEX Index Options'!$C:$C,$A28,'BSE - SENSEX Index Options'!$B:$B,B$4)+SUMIFS('BSE - Other Index Options'!$L:$L,'BSE - Other Index Options'!$C:$C,$A28,'BSE - Other Index Options'!$B:$B,B$4))</f>
        <v/>
      </c>
      <c r="C28" s="26">
        <f>IF(SUMIFS('NSE - NIFTY Index Options'!$L:$L,'NSE - NIFTY Index Options'!$C:$C,$A28,'NSE - NIFTY Index Options'!$B:$B,C$4)+SUMIFS('NSE - Other Index Options'!$L:$L,'NSE - Other Index Options'!$C:$C,$A28,'NSE - Other Index Options'!$B:$B,C$4)+SUMIFS('BSE - SENSEX Index Options'!$L:$L,'BSE - SENSEX Index Options'!$C:$C,$A28,'BSE - SENSEX Index Options'!$B:$B,C$4)+SUMIFS('BSE - Other Index Options'!$L:$L,'BSE - Other Index Options'!$C:$C,$A28,'BSE - Other Index Options'!$B:$B,C$4)=0,"",SUMIFS('NSE - NIFTY Index Options'!$L:$L,'NSE - NIFTY Index Options'!$C:$C,$A28,'NSE - NIFTY Index Options'!$B:$B,C$4)+SUMIFS('NSE - Other Index Options'!$L:$L,'NSE - Other Index Options'!$C:$C,$A28,'NSE - Other Index Options'!$B:$B,C$4)+SUMIFS('BSE - SENSEX Index Options'!$L:$L,'BSE - SENSEX Index Options'!$C:$C,$A28,'BSE - SENSEX Index Options'!$B:$B,C$4)+SUMIFS('BSE - Other Index Options'!$L:$L,'BSE - Other Index Options'!$C:$C,$A28,'BSE - Other Index Options'!$B:$B,C$4))</f>
        <v>1270.0030000000002</v>
      </c>
      <c r="D28" s="26">
        <f>IF(SUMIFS('NSE - NIFTY Index Options'!$L:$L,'NSE - NIFTY Index Options'!$C:$C,$A28,'NSE - NIFTY Index Options'!$B:$B,D$4)+SUMIFS('NSE - Other Index Options'!$L:$L,'NSE - Other Index Options'!$C:$C,$A28,'NSE - Other Index Options'!$B:$B,D$4)+SUMIFS('BSE - SENSEX Index Options'!$L:$L,'BSE - SENSEX Index Options'!$C:$C,$A28,'BSE - SENSEX Index Options'!$B:$B,D$4)+SUMIFS('BSE - Other Index Options'!$L:$L,'BSE - Other Index Options'!$C:$C,$A28,'BSE - Other Index Options'!$B:$B,D$4)=0,"",SUMIFS('NSE - NIFTY Index Options'!$L:$L,'NSE - NIFTY Index Options'!$C:$C,$A28,'NSE - NIFTY Index Options'!$B:$B,D$4)+SUMIFS('NSE - Other Index Options'!$L:$L,'NSE - Other Index Options'!$C:$C,$A28,'NSE - Other Index Options'!$B:$B,D$4)+SUMIFS('BSE - SENSEX Index Options'!$L:$L,'BSE - SENSEX Index Options'!$C:$C,$A28,'BSE - SENSEX Index Options'!$B:$B,D$4)+SUMIFS('BSE - Other Index Options'!$L:$L,'BSE - Other Index Options'!$C:$C,$A28,'BSE - Other Index Options'!$B:$B,D$4))</f>
        <v>934.01490000000001</v>
      </c>
      <c r="E28" s="26">
        <f>IF(SUMIFS('NSE - NIFTY Index Options'!$L:$L,'NSE - NIFTY Index Options'!$C:$C,$A28,'NSE - NIFTY Index Options'!$B:$B,E$4)+SUMIFS('NSE - Other Index Options'!$L:$L,'NSE - Other Index Options'!$C:$C,$A28,'NSE - Other Index Options'!$B:$B,E$4)+SUMIFS('BSE - SENSEX Index Options'!$L:$L,'BSE - SENSEX Index Options'!$C:$C,$A28,'BSE - SENSEX Index Options'!$B:$B,E$4)+SUMIFS('BSE - Other Index Options'!$L:$L,'BSE - Other Index Options'!$C:$C,$A28,'BSE - Other Index Options'!$B:$B,E$4)=0,"",SUMIFS('NSE - NIFTY Index Options'!$L:$L,'NSE - NIFTY Index Options'!$C:$C,$A28,'NSE - NIFTY Index Options'!$B:$B,E$4)+SUMIFS('NSE - Other Index Options'!$L:$L,'NSE - Other Index Options'!$C:$C,$A28,'NSE - Other Index Options'!$B:$B,E$4)+SUMIFS('BSE - SENSEX Index Options'!$L:$L,'BSE - SENSEX Index Options'!$C:$C,$A28,'BSE - SENSEX Index Options'!$B:$B,E$4)+SUMIFS('BSE - Other Index Options'!$L:$L,'BSE - Other Index Options'!$C:$C,$A28,'BSE - Other Index Options'!$B:$B,E$4))</f>
        <v>1309.7531000000001</v>
      </c>
      <c r="F28" s="26">
        <f>IF(SUMIFS('NSE - NIFTY Index Options'!$L:$L,'NSE - NIFTY Index Options'!$C:$C,$A28,'NSE - NIFTY Index Options'!$B:$B,F$4)+SUMIFS('NSE - Other Index Options'!$L:$L,'NSE - Other Index Options'!$C:$C,$A28,'NSE - Other Index Options'!$B:$B,F$4)+SUMIFS('BSE - SENSEX Index Options'!$L:$L,'BSE - SENSEX Index Options'!$C:$C,$A28,'BSE - SENSEX Index Options'!$B:$B,F$4)+SUMIFS('BSE - Other Index Options'!$L:$L,'BSE - Other Index Options'!$C:$C,$A28,'BSE - Other Index Options'!$B:$B,F$4)=0,"",SUMIFS('NSE - NIFTY Index Options'!$L:$L,'NSE - NIFTY Index Options'!$C:$C,$A28,'NSE - NIFTY Index Options'!$B:$B,F$4)+SUMIFS('NSE - Other Index Options'!$L:$L,'NSE - Other Index Options'!$C:$C,$A28,'NSE - Other Index Options'!$B:$B,F$4)+SUMIFS('BSE - SENSEX Index Options'!$L:$L,'BSE - SENSEX Index Options'!$C:$C,$A28,'BSE - SENSEX Index Options'!$B:$B,F$4)+SUMIFS('BSE - Other Index Options'!$L:$L,'BSE - Other Index Options'!$C:$C,$A28,'BSE - Other Index Options'!$B:$B,F$4))</f>
        <v>933.23690000000011</v>
      </c>
      <c r="G28" s="26" t="str">
        <f>IF(SUMIFS('NSE - NIFTY Index Options'!$L:$L,'NSE - NIFTY Index Options'!$C:$C,$A28,'NSE - NIFTY Index Options'!$B:$B,G$4)+SUMIFS('NSE - Other Index Options'!$L:$L,'NSE - Other Index Options'!$C:$C,$A28,'NSE - Other Index Options'!$B:$B,G$4)+SUMIFS('BSE - SENSEX Index Options'!$L:$L,'BSE - SENSEX Index Options'!$C:$C,$A28,'BSE - SENSEX Index Options'!$B:$B,G$4)+SUMIFS('BSE - Other Index Options'!$L:$L,'BSE - Other Index Options'!$C:$C,$A28,'BSE - Other Index Options'!$B:$B,G$4)=0,"",SUMIFS('NSE - NIFTY Index Options'!$L:$L,'NSE - NIFTY Index Options'!$C:$C,$A28,'NSE - NIFTY Index Options'!$B:$B,G$4)+SUMIFS('NSE - Other Index Options'!$L:$L,'NSE - Other Index Options'!$C:$C,$A28,'NSE - Other Index Options'!$B:$B,G$4)+SUMIFS('BSE - SENSEX Index Options'!$L:$L,'BSE - SENSEX Index Options'!$C:$C,$A28,'BSE - SENSEX Index Options'!$B:$B,G$4)+SUMIFS('BSE - Other Index Options'!$L:$L,'BSE - Other Index Options'!$C:$C,$A28,'BSE - Other Index Options'!$B:$B,G$4))</f>
        <v/>
      </c>
      <c r="H28" s="26">
        <f t="shared" si="0"/>
        <v>4447.0079000000005</v>
      </c>
    </row>
    <row r="29" spans="1:8">
      <c r="A29" t="s">
        <v>50</v>
      </c>
      <c r="B29" s="26" t="str">
        <f>IF(SUMIFS('NSE - NIFTY Index Options'!$L:$L,'NSE - NIFTY Index Options'!$C:$C,$A29,'NSE - NIFTY Index Options'!$B:$B,B$4)+SUMIFS('NSE - Other Index Options'!$L:$L,'NSE - Other Index Options'!$C:$C,$A29,'NSE - Other Index Options'!$B:$B,B$4)+SUMIFS('BSE - SENSEX Index Options'!$L:$L,'BSE - SENSEX Index Options'!$C:$C,$A29,'BSE - SENSEX Index Options'!$B:$B,B$4)+SUMIFS('BSE - Other Index Options'!$L:$L,'BSE - Other Index Options'!$C:$C,$A29,'BSE - Other Index Options'!$B:$B,B$4)=0,"",SUMIFS('NSE - NIFTY Index Options'!$L:$L,'NSE - NIFTY Index Options'!$C:$C,$A29,'NSE - NIFTY Index Options'!$B:$B,B$4)+SUMIFS('NSE - Other Index Options'!$L:$L,'NSE - Other Index Options'!$C:$C,$A29,'NSE - Other Index Options'!$B:$B,B$4)+SUMIFS('BSE - SENSEX Index Options'!$L:$L,'BSE - SENSEX Index Options'!$C:$C,$A29,'BSE - SENSEX Index Options'!$B:$B,B$4)+SUMIFS('BSE - Other Index Options'!$L:$L,'BSE - Other Index Options'!$C:$C,$A29,'BSE - Other Index Options'!$B:$B,B$4))</f>
        <v/>
      </c>
      <c r="C29" s="26" t="str">
        <f>IF(SUMIFS('NSE - NIFTY Index Options'!$L:$L,'NSE - NIFTY Index Options'!$C:$C,$A29,'NSE - NIFTY Index Options'!$B:$B,C$4)+SUMIFS('NSE - Other Index Options'!$L:$L,'NSE - Other Index Options'!$C:$C,$A29,'NSE - Other Index Options'!$B:$B,C$4)+SUMIFS('BSE - SENSEX Index Options'!$L:$L,'BSE - SENSEX Index Options'!$C:$C,$A29,'BSE - SENSEX Index Options'!$B:$B,C$4)+SUMIFS('BSE - Other Index Options'!$L:$L,'BSE - Other Index Options'!$C:$C,$A29,'BSE - Other Index Options'!$B:$B,C$4)=0,"",SUMIFS('NSE - NIFTY Index Options'!$L:$L,'NSE - NIFTY Index Options'!$C:$C,$A29,'NSE - NIFTY Index Options'!$B:$B,C$4)+SUMIFS('NSE - Other Index Options'!$L:$L,'NSE - Other Index Options'!$C:$C,$A29,'NSE - Other Index Options'!$B:$B,C$4)+SUMIFS('BSE - SENSEX Index Options'!$L:$L,'BSE - SENSEX Index Options'!$C:$C,$A29,'BSE - SENSEX Index Options'!$B:$B,C$4)+SUMIFS('BSE - Other Index Options'!$L:$L,'BSE - Other Index Options'!$C:$C,$A29,'BSE - Other Index Options'!$B:$B,C$4))</f>
        <v/>
      </c>
      <c r="D29" s="26" t="str">
        <f>IF(SUMIFS('NSE - NIFTY Index Options'!$L:$L,'NSE - NIFTY Index Options'!$C:$C,$A29,'NSE - NIFTY Index Options'!$B:$B,D$4)+SUMIFS('NSE - Other Index Options'!$L:$L,'NSE - Other Index Options'!$C:$C,$A29,'NSE - Other Index Options'!$B:$B,D$4)+SUMIFS('BSE - SENSEX Index Options'!$L:$L,'BSE - SENSEX Index Options'!$C:$C,$A29,'BSE - SENSEX Index Options'!$B:$B,D$4)+SUMIFS('BSE - Other Index Options'!$L:$L,'BSE - Other Index Options'!$C:$C,$A29,'BSE - Other Index Options'!$B:$B,D$4)=0,"",SUMIFS('NSE - NIFTY Index Options'!$L:$L,'NSE - NIFTY Index Options'!$C:$C,$A29,'NSE - NIFTY Index Options'!$B:$B,D$4)+SUMIFS('NSE - Other Index Options'!$L:$L,'NSE - Other Index Options'!$C:$C,$A29,'NSE - Other Index Options'!$B:$B,D$4)+SUMIFS('BSE - SENSEX Index Options'!$L:$L,'BSE - SENSEX Index Options'!$C:$C,$A29,'BSE - SENSEX Index Options'!$B:$B,D$4)+SUMIFS('BSE - Other Index Options'!$L:$L,'BSE - Other Index Options'!$C:$C,$A29,'BSE - Other Index Options'!$B:$B,D$4))</f>
        <v/>
      </c>
      <c r="E29" s="26">
        <f>IF(SUMIFS('NSE - NIFTY Index Options'!$L:$L,'NSE - NIFTY Index Options'!$C:$C,$A29,'NSE - NIFTY Index Options'!$B:$B,E$4)+SUMIFS('NSE - Other Index Options'!$L:$L,'NSE - Other Index Options'!$C:$C,$A29,'NSE - Other Index Options'!$B:$B,E$4)+SUMIFS('BSE - SENSEX Index Options'!$L:$L,'BSE - SENSEX Index Options'!$C:$C,$A29,'BSE - SENSEX Index Options'!$B:$B,E$4)+SUMIFS('BSE - Other Index Options'!$L:$L,'BSE - Other Index Options'!$C:$C,$A29,'BSE - Other Index Options'!$B:$B,E$4)=0,"",SUMIFS('NSE - NIFTY Index Options'!$L:$L,'NSE - NIFTY Index Options'!$C:$C,$A29,'NSE - NIFTY Index Options'!$B:$B,E$4)+SUMIFS('NSE - Other Index Options'!$L:$L,'NSE - Other Index Options'!$C:$C,$A29,'NSE - Other Index Options'!$B:$B,E$4)+SUMIFS('BSE - SENSEX Index Options'!$L:$L,'BSE - SENSEX Index Options'!$C:$C,$A29,'BSE - SENSEX Index Options'!$B:$B,E$4)+SUMIFS('BSE - Other Index Options'!$L:$L,'BSE - Other Index Options'!$C:$C,$A29,'BSE - Other Index Options'!$B:$B,E$4))</f>
        <v>1083.0671</v>
      </c>
      <c r="F29" s="26">
        <f>IF(SUMIFS('NSE - NIFTY Index Options'!$L:$L,'NSE - NIFTY Index Options'!$C:$C,$A29,'NSE - NIFTY Index Options'!$B:$B,F$4)+SUMIFS('NSE - Other Index Options'!$L:$L,'NSE - Other Index Options'!$C:$C,$A29,'NSE - Other Index Options'!$B:$B,F$4)+SUMIFS('BSE - SENSEX Index Options'!$L:$L,'BSE - SENSEX Index Options'!$C:$C,$A29,'BSE - SENSEX Index Options'!$B:$B,F$4)+SUMIFS('BSE - Other Index Options'!$L:$L,'BSE - Other Index Options'!$C:$C,$A29,'BSE - Other Index Options'!$B:$B,F$4)=0,"",SUMIFS('NSE - NIFTY Index Options'!$L:$L,'NSE - NIFTY Index Options'!$C:$C,$A29,'NSE - NIFTY Index Options'!$B:$B,F$4)+SUMIFS('NSE - Other Index Options'!$L:$L,'NSE - Other Index Options'!$C:$C,$A29,'NSE - Other Index Options'!$B:$B,F$4)+SUMIFS('BSE - SENSEX Index Options'!$L:$L,'BSE - SENSEX Index Options'!$C:$C,$A29,'BSE - SENSEX Index Options'!$B:$B,F$4)+SUMIFS('BSE - Other Index Options'!$L:$L,'BSE - Other Index Options'!$C:$C,$A29,'BSE - Other Index Options'!$B:$B,F$4))</f>
        <v>788.80700000000002</v>
      </c>
      <c r="G29" s="26" t="str">
        <f>IF(SUMIFS('NSE - NIFTY Index Options'!$L:$L,'NSE - NIFTY Index Options'!$C:$C,$A29,'NSE - NIFTY Index Options'!$B:$B,G$4)+SUMIFS('NSE - Other Index Options'!$L:$L,'NSE - Other Index Options'!$C:$C,$A29,'NSE - Other Index Options'!$B:$B,G$4)+SUMIFS('BSE - SENSEX Index Options'!$L:$L,'BSE - SENSEX Index Options'!$C:$C,$A29,'BSE - SENSEX Index Options'!$B:$B,G$4)+SUMIFS('BSE - Other Index Options'!$L:$L,'BSE - Other Index Options'!$C:$C,$A29,'BSE - Other Index Options'!$B:$B,G$4)=0,"",SUMIFS('NSE - NIFTY Index Options'!$L:$L,'NSE - NIFTY Index Options'!$C:$C,$A29,'NSE - NIFTY Index Options'!$B:$B,G$4)+SUMIFS('NSE - Other Index Options'!$L:$L,'NSE - Other Index Options'!$C:$C,$A29,'NSE - Other Index Options'!$B:$B,G$4)+SUMIFS('BSE - SENSEX Index Options'!$L:$L,'BSE - SENSEX Index Options'!$C:$C,$A29,'BSE - SENSEX Index Options'!$B:$B,G$4)+SUMIFS('BSE - Other Index Options'!$L:$L,'BSE - Other Index Options'!$C:$C,$A29,'BSE - Other Index Options'!$B:$B,G$4))</f>
        <v/>
      </c>
      <c r="H29" s="26">
        <f t="shared" si="0"/>
        <v>1871.8741</v>
      </c>
    </row>
    <row r="30" spans="1:8">
      <c r="A30" t="s">
        <v>51</v>
      </c>
      <c r="B30" s="26">
        <f>IF(SUMIFS('NSE - NIFTY Index Options'!$L:$L,'NSE - NIFTY Index Options'!$C:$C,$A30,'NSE - NIFTY Index Options'!$B:$B,B$4)+SUMIFS('NSE - Other Index Options'!$L:$L,'NSE - Other Index Options'!$C:$C,$A30,'NSE - Other Index Options'!$B:$B,B$4)+SUMIFS('BSE - SENSEX Index Options'!$L:$L,'BSE - SENSEX Index Options'!$C:$C,$A30,'BSE - SENSEX Index Options'!$B:$B,B$4)+SUMIFS('BSE - Other Index Options'!$L:$L,'BSE - Other Index Options'!$C:$C,$A30,'BSE - Other Index Options'!$B:$B,B$4)=0,"",SUMIFS('NSE - NIFTY Index Options'!$L:$L,'NSE - NIFTY Index Options'!$C:$C,$A30,'NSE - NIFTY Index Options'!$B:$B,B$4)+SUMIFS('NSE - Other Index Options'!$L:$L,'NSE - Other Index Options'!$C:$C,$A30,'NSE - Other Index Options'!$B:$B,B$4)+SUMIFS('BSE - SENSEX Index Options'!$L:$L,'BSE - SENSEX Index Options'!$C:$C,$A30,'BSE - SENSEX Index Options'!$B:$B,B$4)+SUMIFS('BSE - Other Index Options'!$L:$L,'BSE - Other Index Options'!$C:$C,$A30,'BSE - Other Index Options'!$B:$B,B$4))</f>
        <v>1112.8664000000001</v>
      </c>
      <c r="C30" s="26">
        <f>IF(SUMIFS('NSE - NIFTY Index Options'!$L:$L,'NSE - NIFTY Index Options'!$C:$C,$A30,'NSE - NIFTY Index Options'!$B:$B,C$4)+SUMIFS('NSE - Other Index Options'!$L:$L,'NSE - Other Index Options'!$C:$C,$A30,'NSE - Other Index Options'!$B:$B,C$4)+SUMIFS('BSE - SENSEX Index Options'!$L:$L,'BSE - SENSEX Index Options'!$C:$C,$A30,'BSE - SENSEX Index Options'!$B:$B,C$4)+SUMIFS('BSE - Other Index Options'!$L:$L,'BSE - Other Index Options'!$C:$C,$A30,'BSE - Other Index Options'!$B:$B,C$4)=0,"",SUMIFS('NSE - NIFTY Index Options'!$L:$L,'NSE - NIFTY Index Options'!$C:$C,$A30,'NSE - NIFTY Index Options'!$B:$B,C$4)+SUMIFS('NSE - Other Index Options'!$L:$L,'NSE - Other Index Options'!$C:$C,$A30,'NSE - Other Index Options'!$B:$B,C$4)+SUMIFS('BSE - SENSEX Index Options'!$L:$L,'BSE - SENSEX Index Options'!$C:$C,$A30,'BSE - SENSEX Index Options'!$B:$B,C$4)+SUMIFS('BSE - Other Index Options'!$L:$L,'BSE - Other Index Options'!$C:$C,$A30,'BSE - Other Index Options'!$B:$B,C$4))</f>
        <v>1385.3818000000001</v>
      </c>
      <c r="D30" s="26">
        <f>IF(SUMIFS('NSE - NIFTY Index Options'!$L:$L,'NSE - NIFTY Index Options'!$C:$C,$A30,'NSE - NIFTY Index Options'!$B:$B,D$4)+SUMIFS('NSE - Other Index Options'!$L:$L,'NSE - Other Index Options'!$C:$C,$A30,'NSE - Other Index Options'!$B:$B,D$4)+SUMIFS('BSE - SENSEX Index Options'!$L:$L,'BSE - SENSEX Index Options'!$C:$C,$A30,'BSE - SENSEX Index Options'!$B:$B,D$4)+SUMIFS('BSE - Other Index Options'!$L:$L,'BSE - Other Index Options'!$C:$C,$A30,'BSE - Other Index Options'!$B:$B,D$4)=0,"",SUMIFS('NSE - NIFTY Index Options'!$L:$L,'NSE - NIFTY Index Options'!$C:$C,$A30,'NSE - NIFTY Index Options'!$B:$B,D$4)+SUMIFS('NSE - Other Index Options'!$L:$L,'NSE - Other Index Options'!$C:$C,$A30,'NSE - Other Index Options'!$B:$B,D$4)+SUMIFS('BSE - SENSEX Index Options'!$L:$L,'BSE - SENSEX Index Options'!$C:$C,$A30,'BSE - SENSEX Index Options'!$B:$B,D$4)+SUMIFS('BSE - Other Index Options'!$L:$L,'BSE - Other Index Options'!$C:$C,$A30,'BSE - Other Index Options'!$B:$B,D$4))</f>
        <v>775.85530000000006</v>
      </c>
      <c r="E30" s="26">
        <f>IF(SUMIFS('NSE - NIFTY Index Options'!$L:$L,'NSE - NIFTY Index Options'!$C:$C,$A30,'NSE - NIFTY Index Options'!$B:$B,E$4)+SUMIFS('NSE - Other Index Options'!$L:$L,'NSE - Other Index Options'!$C:$C,$A30,'NSE - Other Index Options'!$B:$B,E$4)+SUMIFS('BSE - SENSEX Index Options'!$L:$L,'BSE - SENSEX Index Options'!$C:$C,$A30,'BSE - SENSEX Index Options'!$B:$B,E$4)+SUMIFS('BSE - Other Index Options'!$L:$L,'BSE - Other Index Options'!$C:$C,$A30,'BSE - Other Index Options'!$B:$B,E$4)=0,"",SUMIFS('NSE - NIFTY Index Options'!$L:$L,'NSE - NIFTY Index Options'!$C:$C,$A30,'NSE - NIFTY Index Options'!$B:$B,E$4)+SUMIFS('NSE - Other Index Options'!$L:$L,'NSE - Other Index Options'!$C:$C,$A30,'NSE - Other Index Options'!$B:$B,E$4)+SUMIFS('BSE - SENSEX Index Options'!$L:$L,'BSE - SENSEX Index Options'!$C:$C,$A30,'BSE - SENSEX Index Options'!$B:$B,E$4)+SUMIFS('BSE - Other Index Options'!$L:$L,'BSE - Other Index Options'!$C:$C,$A30,'BSE - Other Index Options'!$B:$B,E$4))</f>
        <v>837.12300000000016</v>
      </c>
      <c r="F30" s="26">
        <f>IF(SUMIFS('NSE - NIFTY Index Options'!$L:$L,'NSE - NIFTY Index Options'!$C:$C,$A30,'NSE - NIFTY Index Options'!$B:$B,F$4)+SUMIFS('NSE - Other Index Options'!$L:$L,'NSE - Other Index Options'!$C:$C,$A30,'NSE - Other Index Options'!$B:$B,F$4)+SUMIFS('BSE - SENSEX Index Options'!$L:$L,'BSE - SENSEX Index Options'!$C:$C,$A30,'BSE - SENSEX Index Options'!$B:$B,F$4)+SUMIFS('BSE - Other Index Options'!$L:$L,'BSE - Other Index Options'!$C:$C,$A30,'BSE - Other Index Options'!$B:$B,F$4)=0,"",SUMIFS('NSE - NIFTY Index Options'!$L:$L,'NSE - NIFTY Index Options'!$C:$C,$A30,'NSE - NIFTY Index Options'!$B:$B,F$4)+SUMIFS('NSE - Other Index Options'!$L:$L,'NSE - Other Index Options'!$C:$C,$A30,'NSE - Other Index Options'!$B:$B,F$4)+SUMIFS('BSE - SENSEX Index Options'!$L:$L,'BSE - SENSEX Index Options'!$C:$C,$A30,'BSE - SENSEX Index Options'!$B:$B,F$4)+SUMIFS('BSE - Other Index Options'!$L:$L,'BSE - Other Index Options'!$C:$C,$A30,'BSE - Other Index Options'!$B:$B,F$4))</f>
        <v>735.7188000000001</v>
      </c>
      <c r="G30" s="26">
        <f>IF(SUMIFS('NSE - NIFTY Index Options'!$L:$L,'NSE - NIFTY Index Options'!$C:$C,$A30,'NSE - NIFTY Index Options'!$B:$B,G$4)+SUMIFS('NSE - Other Index Options'!$L:$L,'NSE - Other Index Options'!$C:$C,$A30,'NSE - Other Index Options'!$B:$B,G$4)+SUMIFS('BSE - SENSEX Index Options'!$L:$L,'BSE - SENSEX Index Options'!$C:$C,$A30,'BSE - SENSEX Index Options'!$B:$B,G$4)+SUMIFS('BSE - Other Index Options'!$L:$L,'BSE - Other Index Options'!$C:$C,$A30,'BSE - Other Index Options'!$B:$B,G$4)=0,"",SUMIFS('NSE - NIFTY Index Options'!$L:$L,'NSE - NIFTY Index Options'!$C:$C,$A30,'NSE - NIFTY Index Options'!$B:$B,G$4)+SUMIFS('NSE - Other Index Options'!$L:$L,'NSE - Other Index Options'!$C:$C,$A30,'NSE - Other Index Options'!$B:$B,G$4)+SUMIFS('BSE - SENSEX Index Options'!$L:$L,'BSE - SENSEX Index Options'!$C:$C,$A30,'BSE - SENSEX Index Options'!$B:$B,G$4)+SUMIFS('BSE - Other Index Options'!$L:$L,'BSE - Other Index Options'!$C:$C,$A30,'BSE - Other Index Options'!$B:$B,G$4))</f>
        <v>1367.1792</v>
      </c>
      <c r="H30" s="26">
        <f t="shared" si="0"/>
        <v>6214.1245000000017</v>
      </c>
    </row>
    <row r="31" spans="1:8">
      <c r="A31" t="s">
        <v>52</v>
      </c>
      <c r="B31" s="26">
        <f>IF(SUMIFS('NSE - NIFTY Index Options'!$L:$L,'NSE - NIFTY Index Options'!$C:$C,$A31,'NSE - NIFTY Index Options'!$B:$B,B$4)+SUMIFS('NSE - Other Index Options'!$L:$L,'NSE - Other Index Options'!$C:$C,$A31,'NSE - Other Index Options'!$B:$B,B$4)+SUMIFS('BSE - SENSEX Index Options'!$L:$L,'BSE - SENSEX Index Options'!$C:$C,$A31,'BSE - SENSEX Index Options'!$B:$B,B$4)+SUMIFS('BSE - Other Index Options'!$L:$L,'BSE - Other Index Options'!$C:$C,$A31,'BSE - Other Index Options'!$B:$B,B$4)=0,"",SUMIFS('NSE - NIFTY Index Options'!$L:$L,'NSE - NIFTY Index Options'!$C:$C,$A31,'NSE - NIFTY Index Options'!$B:$B,B$4)+SUMIFS('NSE - Other Index Options'!$L:$L,'NSE - Other Index Options'!$C:$C,$A31,'NSE - Other Index Options'!$B:$B,B$4)+SUMIFS('BSE - SENSEX Index Options'!$L:$L,'BSE - SENSEX Index Options'!$C:$C,$A31,'BSE - SENSEX Index Options'!$B:$B,B$4)+SUMIFS('BSE - Other Index Options'!$L:$L,'BSE - Other Index Options'!$C:$C,$A31,'BSE - Other Index Options'!$B:$B,B$4))</f>
        <v>542.1028</v>
      </c>
      <c r="C31" s="26">
        <f>IF(SUMIFS('NSE - NIFTY Index Options'!$L:$L,'NSE - NIFTY Index Options'!$C:$C,$A31,'NSE - NIFTY Index Options'!$B:$B,C$4)+SUMIFS('NSE - Other Index Options'!$L:$L,'NSE - Other Index Options'!$C:$C,$A31,'NSE - Other Index Options'!$B:$B,C$4)+SUMIFS('BSE - SENSEX Index Options'!$L:$L,'BSE - SENSEX Index Options'!$C:$C,$A31,'BSE - SENSEX Index Options'!$B:$B,C$4)+SUMIFS('BSE - Other Index Options'!$L:$L,'BSE - Other Index Options'!$C:$C,$A31,'BSE - Other Index Options'!$B:$B,C$4)=0,"",SUMIFS('NSE - NIFTY Index Options'!$L:$L,'NSE - NIFTY Index Options'!$C:$C,$A31,'NSE - NIFTY Index Options'!$B:$B,C$4)+SUMIFS('NSE - Other Index Options'!$L:$L,'NSE - Other Index Options'!$C:$C,$A31,'NSE - Other Index Options'!$B:$B,C$4)+SUMIFS('BSE - SENSEX Index Options'!$L:$L,'BSE - SENSEX Index Options'!$C:$C,$A31,'BSE - SENSEX Index Options'!$B:$B,C$4)+SUMIFS('BSE - Other Index Options'!$L:$L,'BSE - Other Index Options'!$C:$C,$A31,'BSE - Other Index Options'!$B:$B,C$4))</f>
        <v>654.52899999999977</v>
      </c>
      <c r="D31" s="26">
        <f>IF(SUMIFS('NSE - NIFTY Index Options'!$L:$L,'NSE - NIFTY Index Options'!$C:$C,$A31,'NSE - NIFTY Index Options'!$B:$B,D$4)+SUMIFS('NSE - Other Index Options'!$L:$L,'NSE - Other Index Options'!$C:$C,$A31,'NSE - Other Index Options'!$B:$B,D$4)+SUMIFS('BSE - SENSEX Index Options'!$L:$L,'BSE - SENSEX Index Options'!$C:$C,$A31,'BSE - SENSEX Index Options'!$B:$B,D$4)+SUMIFS('BSE - Other Index Options'!$L:$L,'BSE - Other Index Options'!$C:$C,$A31,'BSE - Other Index Options'!$B:$B,D$4)=0,"",SUMIFS('NSE - NIFTY Index Options'!$L:$L,'NSE - NIFTY Index Options'!$C:$C,$A31,'NSE - NIFTY Index Options'!$B:$B,D$4)+SUMIFS('NSE - Other Index Options'!$L:$L,'NSE - Other Index Options'!$C:$C,$A31,'NSE - Other Index Options'!$B:$B,D$4)+SUMIFS('BSE - SENSEX Index Options'!$L:$L,'BSE - SENSEX Index Options'!$C:$C,$A31,'BSE - SENSEX Index Options'!$B:$B,D$4)+SUMIFS('BSE - Other Index Options'!$L:$L,'BSE - Other Index Options'!$C:$C,$A31,'BSE - Other Index Options'!$B:$B,D$4))</f>
        <v>559.20260000000007</v>
      </c>
      <c r="E31" s="26">
        <f>IF(SUMIFS('NSE - NIFTY Index Options'!$L:$L,'NSE - NIFTY Index Options'!$C:$C,$A31,'NSE - NIFTY Index Options'!$B:$B,E$4)+SUMIFS('NSE - Other Index Options'!$L:$L,'NSE - Other Index Options'!$C:$C,$A31,'NSE - Other Index Options'!$B:$B,E$4)+SUMIFS('BSE - SENSEX Index Options'!$L:$L,'BSE - SENSEX Index Options'!$C:$C,$A31,'BSE - SENSEX Index Options'!$B:$B,E$4)+SUMIFS('BSE - Other Index Options'!$L:$L,'BSE - Other Index Options'!$C:$C,$A31,'BSE - Other Index Options'!$B:$B,E$4)=0,"",SUMIFS('NSE - NIFTY Index Options'!$L:$L,'NSE - NIFTY Index Options'!$C:$C,$A31,'NSE - NIFTY Index Options'!$B:$B,E$4)+SUMIFS('NSE - Other Index Options'!$L:$L,'NSE - Other Index Options'!$C:$C,$A31,'NSE - Other Index Options'!$B:$B,E$4)+SUMIFS('BSE - SENSEX Index Options'!$L:$L,'BSE - SENSEX Index Options'!$C:$C,$A31,'BSE - SENSEX Index Options'!$B:$B,E$4)+SUMIFS('BSE - Other Index Options'!$L:$L,'BSE - Other Index Options'!$C:$C,$A31,'BSE - Other Index Options'!$B:$B,E$4))</f>
        <v>698.0463000000002</v>
      </c>
      <c r="F31" s="26">
        <f>IF(SUMIFS('NSE - NIFTY Index Options'!$L:$L,'NSE - NIFTY Index Options'!$C:$C,$A31,'NSE - NIFTY Index Options'!$B:$B,F$4)+SUMIFS('NSE - Other Index Options'!$L:$L,'NSE - Other Index Options'!$C:$C,$A31,'NSE - Other Index Options'!$B:$B,F$4)+SUMIFS('BSE - SENSEX Index Options'!$L:$L,'BSE - SENSEX Index Options'!$C:$C,$A31,'BSE - SENSEX Index Options'!$B:$B,F$4)+SUMIFS('BSE - Other Index Options'!$L:$L,'BSE - Other Index Options'!$C:$C,$A31,'BSE - Other Index Options'!$B:$B,F$4)=0,"",SUMIFS('NSE - NIFTY Index Options'!$L:$L,'NSE - NIFTY Index Options'!$C:$C,$A31,'NSE - NIFTY Index Options'!$B:$B,F$4)+SUMIFS('NSE - Other Index Options'!$L:$L,'NSE - Other Index Options'!$C:$C,$A31,'NSE - Other Index Options'!$B:$B,F$4)+SUMIFS('BSE - SENSEX Index Options'!$L:$L,'BSE - SENSEX Index Options'!$C:$C,$A31,'BSE - SENSEX Index Options'!$B:$B,F$4)+SUMIFS('BSE - Other Index Options'!$L:$L,'BSE - Other Index Options'!$C:$C,$A31,'BSE - Other Index Options'!$B:$B,F$4))</f>
        <v>600.2340999999999</v>
      </c>
      <c r="G31" s="26" t="str">
        <f>IF(SUMIFS('NSE - NIFTY Index Options'!$L:$L,'NSE - NIFTY Index Options'!$C:$C,$A31,'NSE - NIFTY Index Options'!$B:$B,G$4)+SUMIFS('NSE - Other Index Options'!$L:$L,'NSE - Other Index Options'!$C:$C,$A31,'NSE - Other Index Options'!$B:$B,G$4)+SUMIFS('BSE - SENSEX Index Options'!$L:$L,'BSE - SENSEX Index Options'!$C:$C,$A31,'BSE - SENSEX Index Options'!$B:$B,G$4)+SUMIFS('BSE - Other Index Options'!$L:$L,'BSE - Other Index Options'!$C:$C,$A31,'BSE - Other Index Options'!$B:$B,G$4)=0,"",SUMIFS('NSE - NIFTY Index Options'!$L:$L,'NSE - NIFTY Index Options'!$C:$C,$A31,'NSE - NIFTY Index Options'!$B:$B,G$4)+SUMIFS('NSE - Other Index Options'!$L:$L,'NSE - Other Index Options'!$C:$C,$A31,'NSE - Other Index Options'!$B:$B,G$4)+SUMIFS('BSE - SENSEX Index Options'!$L:$L,'BSE - SENSEX Index Options'!$C:$C,$A31,'BSE - SENSEX Index Options'!$B:$B,G$4)+SUMIFS('BSE - Other Index Options'!$L:$L,'BSE - Other Index Options'!$C:$C,$A31,'BSE - Other Index Options'!$B:$B,G$4))</f>
        <v/>
      </c>
      <c r="H31" s="26">
        <f t="shared" si="0"/>
        <v>3054.1147999999994</v>
      </c>
    </row>
    <row r="32" spans="1:8">
      <c r="A32" t="s">
        <v>53</v>
      </c>
      <c r="B32" s="26">
        <f>IF(SUMIFS('NSE - NIFTY Index Options'!$L:$L,'NSE - NIFTY Index Options'!$C:$C,$A32,'NSE - NIFTY Index Options'!$B:$B,B$4)+SUMIFS('NSE - Other Index Options'!$L:$L,'NSE - Other Index Options'!$C:$C,$A32,'NSE - Other Index Options'!$B:$B,B$4)+SUMIFS('BSE - SENSEX Index Options'!$L:$L,'BSE - SENSEX Index Options'!$C:$C,$A32,'BSE - SENSEX Index Options'!$B:$B,B$4)+SUMIFS('BSE - Other Index Options'!$L:$L,'BSE - Other Index Options'!$C:$C,$A32,'BSE - Other Index Options'!$B:$B,B$4)=0,"",SUMIFS('NSE - NIFTY Index Options'!$L:$L,'NSE - NIFTY Index Options'!$C:$C,$A32,'NSE - NIFTY Index Options'!$B:$B,B$4)+SUMIFS('NSE - Other Index Options'!$L:$L,'NSE - Other Index Options'!$C:$C,$A32,'NSE - Other Index Options'!$B:$B,B$4)+SUMIFS('BSE - SENSEX Index Options'!$L:$L,'BSE - SENSEX Index Options'!$C:$C,$A32,'BSE - SENSEX Index Options'!$B:$B,B$4)+SUMIFS('BSE - Other Index Options'!$L:$L,'BSE - Other Index Options'!$C:$C,$A32,'BSE - Other Index Options'!$B:$B,B$4))</f>
        <v>701.12309999999991</v>
      </c>
      <c r="C32" s="26">
        <f>IF(SUMIFS('NSE - NIFTY Index Options'!$L:$L,'NSE - NIFTY Index Options'!$C:$C,$A32,'NSE - NIFTY Index Options'!$B:$B,C$4)+SUMIFS('NSE - Other Index Options'!$L:$L,'NSE - Other Index Options'!$C:$C,$A32,'NSE - Other Index Options'!$B:$B,C$4)+SUMIFS('BSE - SENSEX Index Options'!$L:$L,'BSE - SENSEX Index Options'!$C:$C,$A32,'BSE - SENSEX Index Options'!$B:$B,C$4)+SUMIFS('BSE - Other Index Options'!$L:$L,'BSE - Other Index Options'!$C:$C,$A32,'BSE - Other Index Options'!$B:$B,C$4)=0,"",SUMIFS('NSE - NIFTY Index Options'!$L:$L,'NSE - NIFTY Index Options'!$C:$C,$A32,'NSE - NIFTY Index Options'!$B:$B,C$4)+SUMIFS('NSE - Other Index Options'!$L:$L,'NSE - Other Index Options'!$C:$C,$A32,'NSE - Other Index Options'!$B:$B,C$4)+SUMIFS('BSE - SENSEX Index Options'!$L:$L,'BSE - SENSEX Index Options'!$C:$C,$A32,'BSE - SENSEX Index Options'!$B:$B,C$4)+SUMIFS('BSE - Other Index Options'!$L:$L,'BSE - Other Index Options'!$C:$C,$A32,'BSE - Other Index Options'!$B:$B,C$4))</f>
        <v>858.5139999999999</v>
      </c>
      <c r="D32" s="26">
        <f>IF(SUMIFS('NSE - NIFTY Index Options'!$L:$L,'NSE - NIFTY Index Options'!$C:$C,$A32,'NSE - NIFTY Index Options'!$B:$B,D$4)+SUMIFS('NSE - Other Index Options'!$L:$L,'NSE - Other Index Options'!$C:$C,$A32,'NSE - Other Index Options'!$B:$B,D$4)+SUMIFS('BSE - SENSEX Index Options'!$L:$L,'BSE - SENSEX Index Options'!$C:$C,$A32,'BSE - SENSEX Index Options'!$B:$B,D$4)+SUMIFS('BSE - Other Index Options'!$L:$L,'BSE - Other Index Options'!$C:$C,$A32,'BSE - Other Index Options'!$B:$B,D$4)=0,"",SUMIFS('NSE - NIFTY Index Options'!$L:$L,'NSE - NIFTY Index Options'!$C:$C,$A32,'NSE - NIFTY Index Options'!$B:$B,D$4)+SUMIFS('NSE - Other Index Options'!$L:$L,'NSE - Other Index Options'!$C:$C,$A32,'NSE - Other Index Options'!$B:$B,D$4)+SUMIFS('BSE - SENSEX Index Options'!$L:$L,'BSE - SENSEX Index Options'!$C:$C,$A32,'BSE - SENSEX Index Options'!$B:$B,D$4)+SUMIFS('BSE - Other Index Options'!$L:$L,'BSE - Other Index Options'!$C:$C,$A32,'BSE - Other Index Options'!$B:$B,D$4))</f>
        <v>692.87869999999998</v>
      </c>
      <c r="E32" s="26">
        <f>IF(SUMIFS('NSE - NIFTY Index Options'!$L:$L,'NSE - NIFTY Index Options'!$C:$C,$A32,'NSE - NIFTY Index Options'!$B:$B,E$4)+SUMIFS('NSE - Other Index Options'!$L:$L,'NSE - Other Index Options'!$C:$C,$A32,'NSE - Other Index Options'!$B:$B,E$4)+SUMIFS('BSE - SENSEX Index Options'!$L:$L,'BSE - SENSEX Index Options'!$C:$C,$A32,'BSE - SENSEX Index Options'!$B:$B,E$4)+SUMIFS('BSE - Other Index Options'!$L:$L,'BSE - Other Index Options'!$C:$C,$A32,'BSE - Other Index Options'!$B:$B,E$4)=0,"",SUMIFS('NSE - NIFTY Index Options'!$L:$L,'NSE - NIFTY Index Options'!$C:$C,$A32,'NSE - NIFTY Index Options'!$B:$B,E$4)+SUMIFS('NSE - Other Index Options'!$L:$L,'NSE - Other Index Options'!$C:$C,$A32,'NSE - Other Index Options'!$B:$B,E$4)+SUMIFS('BSE - SENSEX Index Options'!$L:$L,'BSE - SENSEX Index Options'!$C:$C,$A32,'BSE - SENSEX Index Options'!$B:$B,E$4)+SUMIFS('BSE - Other Index Options'!$L:$L,'BSE - Other Index Options'!$C:$C,$A32,'BSE - Other Index Options'!$B:$B,E$4))</f>
        <v>1033.6776</v>
      </c>
      <c r="F32" s="26">
        <f>IF(SUMIFS('NSE - NIFTY Index Options'!$L:$L,'NSE - NIFTY Index Options'!$C:$C,$A32,'NSE - NIFTY Index Options'!$B:$B,F$4)+SUMIFS('NSE - Other Index Options'!$L:$L,'NSE - Other Index Options'!$C:$C,$A32,'NSE - Other Index Options'!$B:$B,F$4)+SUMIFS('BSE - SENSEX Index Options'!$L:$L,'BSE - SENSEX Index Options'!$C:$C,$A32,'BSE - SENSEX Index Options'!$B:$B,F$4)+SUMIFS('BSE - Other Index Options'!$L:$L,'BSE - Other Index Options'!$C:$C,$A32,'BSE - Other Index Options'!$B:$B,F$4)=0,"",SUMIFS('NSE - NIFTY Index Options'!$L:$L,'NSE - NIFTY Index Options'!$C:$C,$A32,'NSE - NIFTY Index Options'!$B:$B,F$4)+SUMIFS('NSE - Other Index Options'!$L:$L,'NSE - Other Index Options'!$C:$C,$A32,'NSE - Other Index Options'!$B:$B,F$4)+SUMIFS('BSE - SENSEX Index Options'!$L:$L,'BSE - SENSEX Index Options'!$C:$C,$A32,'BSE - SENSEX Index Options'!$B:$B,F$4)+SUMIFS('BSE - Other Index Options'!$L:$L,'BSE - Other Index Options'!$C:$C,$A32,'BSE - Other Index Options'!$B:$B,F$4))</f>
        <v>929.87059999999997</v>
      </c>
      <c r="G32" s="26" t="str">
        <f>IF(SUMIFS('NSE - NIFTY Index Options'!$L:$L,'NSE - NIFTY Index Options'!$C:$C,$A32,'NSE - NIFTY Index Options'!$B:$B,G$4)+SUMIFS('NSE - Other Index Options'!$L:$L,'NSE - Other Index Options'!$C:$C,$A32,'NSE - Other Index Options'!$B:$B,G$4)+SUMIFS('BSE - SENSEX Index Options'!$L:$L,'BSE - SENSEX Index Options'!$C:$C,$A32,'BSE - SENSEX Index Options'!$B:$B,G$4)+SUMIFS('BSE - Other Index Options'!$L:$L,'BSE - Other Index Options'!$C:$C,$A32,'BSE - Other Index Options'!$B:$B,G$4)=0,"",SUMIFS('NSE - NIFTY Index Options'!$L:$L,'NSE - NIFTY Index Options'!$C:$C,$A32,'NSE - NIFTY Index Options'!$B:$B,G$4)+SUMIFS('NSE - Other Index Options'!$L:$L,'NSE - Other Index Options'!$C:$C,$A32,'NSE - Other Index Options'!$B:$B,G$4)+SUMIFS('BSE - SENSEX Index Options'!$L:$L,'BSE - SENSEX Index Options'!$C:$C,$A32,'BSE - SENSEX Index Options'!$B:$B,G$4)+SUMIFS('BSE - Other Index Options'!$L:$L,'BSE - Other Index Options'!$C:$C,$A32,'BSE - Other Index Options'!$B:$B,G$4))</f>
        <v/>
      </c>
      <c r="H32" s="26">
        <f t="shared" si="0"/>
        <v>4216.0640000000003</v>
      </c>
    </row>
    <row r="33" spans="1:8">
      <c r="A33" t="s">
        <v>54</v>
      </c>
      <c r="B33" s="26">
        <f>IF(SUMIFS('NSE - NIFTY Index Options'!$L:$L,'NSE - NIFTY Index Options'!$C:$C,$A33,'NSE - NIFTY Index Options'!$B:$B,B$4)+SUMIFS('NSE - Other Index Options'!$L:$L,'NSE - Other Index Options'!$C:$C,$A33,'NSE - Other Index Options'!$B:$B,B$4)+SUMIFS('BSE - SENSEX Index Options'!$L:$L,'BSE - SENSEX Index Options'!$C:$C,$A33,'BSE - SENSEX Index Options'!$B:$B,B$4)+SUMIFS('BSE - Other Index Options'!$L:$L,'BSE - Other Index Options'!$C:$C,$A33,'BSE - Other Index Options'!$B:$B,B$4)=0,"",SUMIFS('NSE - NIFTY Index Options'!$L:$L,'NSE - NIFTY Index Options'!$C:$C,$A33,'NSE - NIFTY Index Options'!$B:$B,B$4)+SUMIFS('NSE - Other Index Options'!$L:$L,'NSE - Other Index Options'!$C:$C,$A33,'NSE - Other Index Options'!$B:$B,B$4)+SUMIFS('BSE - SENSEX Index Options'!$L:$L,'BSE - SENSEX Index Options'!$C:$C,$A33,'BSE - SENSEX Index Options'!$B:$B,B$4)+SUMIFS('BSE - Other Index Options'!$L:$L,'BSE - Other Index Options'!$C:$C,$A33,'BSE - Other Index Options'!$B:$B,B$4))</f>
        <v>875.15989999999988</v>
      </c>
      <c r="C33" s="26">
        <f>IF(SUMIFS('NSE - NIFTY Index Options'!$L:$L,'NSE - NIFTY Index Options'!$C:$C,$A33,'NSE - NIFTY Index Options'!$B:$B,C$4)+SUMIFS('NSE - Other Index Options'!$L:$L,'NSE - Other Index Options'!$C:$C,$A33,'NSE - Other Index Options'!$B:$B,C$4)+SUMIFS('BSE - SENSEX Index Options'!$L:$L,'BSE - SENSEX Index Options'!$C:$C,$A33,'BSE - SENSEX Index Options'!$B:$B,C$4)+SUMIFS('BSE - Other Index Options'!$L:$L,'BSE - Other Index Options'!$C:$C,$A33,'BSE - Other Index Options'!$B:$B,C$4)=0,"",SUMIFS('NSE - NIFTY Index Options'!$L:$L,'NSE - NIFTY Index Options'!$C:$C,$A33,'NSE - NIFTY Index Options'!$B:$B,C$4)+SUMIFS('NSE - Other Index Options'!$L:$L,'NSE - Other Index Options'!$C:$C,$A33,'NSE - Other Index Options'!$B:$B,C$4)+SUMIFS('BSE - SENSEX Index Options'!$L:$L,'BSE - SENSEX Index Options'!$C:$C,$A33,'BSE - SENSEX Index Options'!$B:$B,C$4)+SUMIFS('BSE - Other Index Options'!$L:$L,'BSE - Other Index Options'!$C:$C,$A33,'BSE - Other Index Options'!$B:$B,C$4))</f>
        <v>1071.7976999999996</v>
      </c>
      <c r="D33" s="26">
        <f>IF(SUMIFS('NSE - NIFTY Index Options'!$L:$L,'NSE - NIFTY Index Options'!$C:$C,$A33,'NSE - NIFTY Index Options'!$B:$B,D$4)+SUMIFS('NSE - Other Index Options'!$L:$L,'NSE - Other Index Options'!$C:$C,$A33,'NSE - Other Index Options'!$B:$B,D$4)+SUMIFS('BSE - SENSEX Index Options'!$L:$L,'BSE - SENSEX Index Options'!$C:$C,$A33,'BSE - SENSEX Index Options'!$B:$B,D$4)+SUMIFS('BSE - Other Index Options'!$L:$L,'BSE - Other Index Options'!$C:$C,$A33,'BSE - Other Index Options'!$B:$B,D$4)=0,"",SUMIFS('NSE - NIFTY Index Options'!$L:$L,'NSE - NIFTY Index Options'!$C:$C,$A33,'NSE - NIFTY Index Options'!$B:$B,D$4)+SUMIFS('NSE - Other Index Options'!$L:$L,'NSE - Other Index Options'!$C:$C,$A33,'NSE - Other Index Options'!$B:$B,D$4)+SUMIFS('BSE - SENSEX Index Options'!$L:$L,'BSE - SENSEX Index Options'!$C:$C,$A33,'BSE - SENSEX Index Options'!$B:$B,D$4)+SUMIFS('BSE - Other Index Options'!$L:$L,'BSE - Other Index Options'!$C:$C,$A33,'BSE - Other Index Options'!$B:$B,D$4))</f>
        <v>875.93139999999994</v>
      </c>
      <c r="E33" s="26">
        <f>IF(SUMIFS('NSE - NIFTY Index Options'!$L:$L,'NSE - NIFTY Index Options'!$C:$C,$A33,'NSE - NIFTY Index Options'!$B:$B,E$4)+SUMIFS('NSE - Other Index Options'!$L:$L,'NSE - Other Index Options'!$C:$C,$A33,'NSE - Other Index Options'!$B:$B,E$4)+SUMIFS('BSE - SENSEX Index Options'!$L:$L,'BSE - SENSEX Index Options'!$C:$C,$A33,'BSE - SENSEX Index Options'!$B:$B,E$4)+SUMIFS('BSE - Other Index Options'!$L:$L,'BSE - Other Index Options'!$C:$C,$A33,'BSE - Other Index Options'!$B:$B,E$4)=0,"",SUMIFS('NSE - NIFTY Index Options'!$L:$L,'NSE - NIFTY Index Options'!$C:$C,$A33,'NSE - NIFTY Index Options'!$B:$B,E$4)+SUMIFS('NSE - Other Index Options'!$L:$L,'NSE - Other Index Options'!$C:$C,$A33,'NSE - Other Index Options'!$B:$B,E$4)+SUMIFS('BSE - SENSEX Index Options'!$L:$L,'BSE - SENSEX Index Options'!$C:$C,$A33,'BSE - SENSEX Index Options'!$B:$B,E$4)+SUMIFS('BSE - Other Index Options'!$L:$L,'BSE - Other Index Options'!$C:$C,$A33,'BSE - Other Index Options'!$B:$B,E$4))</f>
        <v>1062.1581000000001</v>
      </c>
      <c r="F33" s="26">
        <f>IF(SUMIFS('NSE - NIFTY Index Options'!$L:$L,'NSE - NIFTY Index Options'!$C:$C,$A33,'NSE - NIFTY Index Options'!$B:$B,F$4)+SUMIFS('NSE - Other Index Options'!$L:$L,'NSE - Other Index Options'!$C:$C,$A33,'NSE - Other Index Options'!$B:$B,F$4)+SUMIFS('BSE - SENSEX Index Options'!$L:$L,'BSE - SENSEX Index Options'!$C:$C,$A33,'BSE - SENSEX Index Options'!$B:$B,F$4)+SUMIFS('BSE - Other Index Options'!$L:$L,'BSE - Other Index Options'!$C:$C,$A33,'BSE - Other Index Options'!$B:$B,F$4)=0,"",SUMIFS('NSE - NIFTY Index Options'!$L:$L,'NSE - NIFTY Index Options'!$C:$C,$A33,'NSE - NIFTY Index Options'!$B:$B,F$4)+SUMIFS('NSE - Other Index Options'!$L:$L,'NSE - Other Index Options'!$C:$C,$A33,'NSE - Other Index Options'!$B:$B,F$4)+SUMIFS('BSE - SENSEX Index Options'!$L:$L,'BSE - SENSEX Index Options'!$C:$C,$A33,'BSE - SENSEX Index Options'!$B:$B,F$4)+SUMIFS('BSE - Other Index Options'!$L:$L,'BSE - Other Index Options'!$C:$C,$A33,'BSE - Other Index Options'!$B:$B,F$4))</f>
        <v>790.9783000000001</v>
      </c>
      <c r="G33" s="26" t="str">
        <f>IF(SUMIFS('NSE - NIFTY Index Options'!$L:$L,'NSE - NIFTY Index Options'!$C:$C,$A33,'NSE - NIFTY Index Options'!$B:$B,G$4)+SUMIFS('NSE - Other Index Options'!$L:$L,'NSE - Other Index Options'!$C:$C,$A33,'NSE - Other Index Options'!$B:$B,G$4)+SUMIFS('BSE - SENSEX Index Options'!$L:$L,'BSE - SENSEX Index Options'!$C:$C,$A33,'BSE - SENSEX Index Options'!$B:$B,G$4)+SUMIFS('BSE - Other Index Options'!$L:$L,'BSE - Other Index Options'!$C:$C,$A33,'BSE - Other Index Options'!$B:$B,G$4)=0,"",SUMIFS('NSE - NIFTY Index Options'!$L:$L,'NSE - NIFTY Index Options'!$C:$C,$A33,'NSE - NIFTY Index Options'!$B:$B,G$4)+SUMIFS('NSE - Other Index Options'!$L:$L,'NSE - Other Index Options'!$C:$C,$A33,'NSE - Other Index Options'!$B:$B,G$4)+SUMIFS('BSE - SENSEX Index Options'!$L:$L,'BSE - SENSEX Index Options'!$C:$C,$A33,'BSE - SENSEX Index Options'!$B:$B,G$4)+SUMIFS('BSE - Other Index Options'!$L:$L,'BSE - Other Index Options'!$C:$C,$A33,'BSE - Other Index Options'!$B:$B,G$4))</f>
        <v/>
      </c>
      <c r="H33" s="26">
        <f t="shared" si="0"/>
        <v>4676.0253999999995</v>
      </c>
    </row>
    <row r="34" spans="1:8">
      <c r="A34" t="s">
        <v>55</v>
      </c>
      <c r="B34" s="26">
        <f>IF(SUMIFS('NSE - NIFTY Index Options'!$L:$L,'NSE - NIFTY Index Options'!$C:$C,$A34,'NSE - NIFTY Index Options'!$B:$B,B$4)+SUMIFS('NSE - Other Index Options'!$L:$L,'NSE - Other Index Options'!$C:$C,$A34,'NSE - Other Index Options'!$B:$B,B$4)+SUMIFS('BSE - SENSEX Index Options'!$L:$L,'BSE - SENSEX Index Options'!$C:$C,$A34,'BSE - SENSEX Index Options'!$B:$B,B$4)+SUMIFS('BSE - Other Index Options'!$L:$L,'BSE - Other Index Options'!$C:$C,$A34,'BSE - Other Index Options'!$B:$B,B$4)=0,"",SUMIFS('NSE - NIFTY Index Options'!$L:$L,'NSE - NIFTY Index Options'!$C:$C,$A34,'NSE - NIFTY Index Options'!$B:$B,B$4)+SUMIFS('NSE - Other Index Options'!$L:$L,'NSE - Other Index Options'!$C:$C,$A34,'NSE - Other Index Options'!$B:$B,B$4)+SUMIFS('BSE - SENSEX Index Options'!$L:$L,'BSE - SENSEX Index Options'!$C:$C,$A34,'BSE - SENSEX Index Options'!$B:$B,B$4)+SUMIFS('BSE - Other Index Options'!$L:$L,'BSE - Other Index Options'!$C:$C,$A34,'BSE - Other Index Options'!$B:$B,B$4))</f>
        <v>1340.6652000000001</v>
      </c>
      <c r="C34" s="26" t="str">
        <f>IF(SUMIFS('NSE - NIFTY Index Options'!$L:$L,'NSE - NIFTY Index Options'!$C:$C,$A34,'NSE - NIFTY Index Options'!$B:$B,C$4)+SUMIFS('NSE - Other Index Options'!$L:$L,'NSE - Other Index Options'!$C:$C,$A34,'NSE - Other Index Options'!$B:$B,C$4)+SUMIFS('BSE - SENSEX Index Options'!$L:$L,'BSE - SENSEX Index Options'!$C:$C,$A34,'BSE - SENSEX Index Options'!$B:$B,C$4)+SUMIFS('BSE - Other Index Options'!$L:$L,'BSE - Other Index Options'!$C:$C,$A34,'BSE - Other Index Options'!$B:$B,C$4)=0,"",SUMIFS('NSE - NIFTY Index Options'!$L:$L,'NSE - NIFTY Index Options'!$C:$C,$A34,'NSE - NIFTY Index Options'!$B:$B,C$4)+SUMIFS('NSE - Other Index Options'!$L:$L,'NSE - Other Index Options'!$C:$C,$A34,'NSE - Other Index Options'!$B:$B,C$4)+SUMIFS('BSE - SENSEX Index Options'!$L:$L,'BSE - SENSEX Index Options'!$C:$C,$A34,'BSE - SENSEX Index Options'!$B:$B,C$4)+SUMIFS('BSE - Other Index Options'!$L:$L,'BSE - Other Index Options'!$C:$C,$A34,'BSE - Other Index Options'!$B:$B,C$4))</f>
        <v/>
      </c>
      <c r="D34" s="26">
        <f>IF(SUMIFS('NSE - NIFTY Index Options'!$L:$L,'NSE - NIFTY Index Options'!$C:$C,$A34,'NSE - NIFTY Index Options'!$B:$B,D$4)+SUMIFS('NSE - Other Index Options'!$L:$L,'NSE - Other Index Options'!$C:$C,$A34,'NSE - Other Index Options'!$B:$B,D$4)+SUMIFS('BSE - SENSEX Index Options'!$L:$L,'BSE - SENSEX Index Options'!$C:$C,$A34,'BSE - SENSEX Index Options'!$B:$B,D$4)+SUMIFS('BSE - Other Index Options'!$L:$L,'BSE - Other Index Options'!$C:$C,$A34,'BSE - Other Index Options'!$B:$B,D$4)=0,"",SUMIFS('NSE - NIFTY Index Options'!$L:$L,'NSE - NIFTY Index Options'!$C:$C,$A34,'NSE - NIFTY Index Options'!$B:$B,D$4)+SUMIFS('NSE - Other Index Options'!$L:$L,'NSE - Other Index Options'!$C:$C,$A34,'NSE - Other Index Options'!$B:$B,D$4)+SUMIFS('BSE - SENSEX Index Options'!$L:$L,'BSE - SENSEX Index Options'!$C:$C,$A34,'BSE - SENSEX Index Options'!$B:$B,D$4)+SUMIFS('BSE - Other Index Options'!$L:$L,'BSE - Other Index Options'!$C:$C,$A34,'BSE - Other Index Options'!$B:$B,D$4))</f>
        <v>1233.4814000000001</v>
      </c>
      <c r="E34" s="26">
        <f>IF(SUMIFS('NSE - NIFTY Index Options'!$L:$L,'NSE - NIFTY Index Options'!$C:$C,$A34,'NSE - NIFTY Index Options'!$B:$B,E$4)+SUMIFS('NSE - Other Index Options'!$L:$L,'NSE - Other Index Options'!$C:$C,$A34,'NSE - Other Index Options'!$B:$B,E$4)+SUMIFS('BSE - SENSEX Index Options'!$L:$L,'BSE - SENSEX Index Options'!$C:$C,$A34,'BSE - SENSEX Index Options'!$B:$B,E$4)+SUMIFS('BSE - Other Index Options'!$L:$L,'BSE - Other Index Options'!$C:$C,$A34,'BSE - Other Index Options'!$B:$B,E$4)=0,"",SUMIFS('NSE - NIFTY Index Options'!$L:$L,'NSE - NIFTY Index Options'!$C:$C,$A34,'NSE - NIFTY Index Options'!$B:$B,E$4)+SUMIFS('NSE - Other Index Options'!$L:$L,'NSE - Other Index Options'!$C:$C,$A34,'NSE - Other Index Options'!$B:$B,E$4)+SUMIFS('BSE - SENSEX Index Options'!$L:$L,'BSE - SENSEX Index Options'!$C:$C,$A34,'BSE - SENSEX Index Options'!$B:$B,E$4)+SUMIFS('BSE - Other Index Options'!$L:$L,'BSE - Other Index Options'!$C:$C,$A34,'BSE - Other Index Options'!$B:$B,E$4))</f>
        <v>1418.2775999999999</v>
      </c>
      <c r="F34" s="26">
        <f>IF(SUMIFS('NSE - NIFTY Index Options'!$L:$L,'NSE - NIFTY Index Options'!$C:$C,$A34,'NSE - NIFTY Index Options'!$B:$B,F$4)+SUMIFS('NSE - Other Index Options'!$L:$L,'NSE - Other Index Options'!$C:$C,$A34,'NSE - Other Index Options'!$B:$B,F$4)+SUMIFS('BSE - SENSEX Index Options'!$L:$L,'BSE - SENSEX Index Options'!$C:$C,$A34,'BSE - SENSEX Index Options'!$B:$B,F$4)+SUMIFS('BSE - Other Index Options'!$L:$L,'BSE - Other Index Options'!$C:$C,$A34,'BSE - Other Index Options'!$B:$B,F$4)=0,"",SUMIFS('NSE - NIFTY Index Options'!$L:$L,'NSE - NIFTY Index Options'!$C:$C,$A34,'NSE - NIFTY Index Options'!$B:$B,F$4)+SUMIFS('NSE - Other Index Options'!$L:$L,'NSE - Other Index Options'!$C:$C,$A34,'NSE - Other Index Options'!$B:$B,F$4)+SUMIFS('BSE - SENSEX Index Options'!$L:$L,'BSE - SENSEX Index Options'!$C:$C,$A34,'BSE - SENSEX Index Options'!$B:$B,F$4)+SUMIFS('BSE - Other Index Options'!$L:$L,'BSE - Other Index Options'!$C:$C,$A34,'BSE - Other Index Options'!$B:$B,F$4))</f>
        <v>905.04690000000005</v>
      </c>
      <c r="G34" s="26" t="str">
        <f>IF(SUMIFS('NSE - NIFTY Index Options'!$L:$L,'NSE - NIFTY Index Options'!$C:$C,$A34,'NSE - NIFTY Index Options'!$B:$B,G$4)+SUMIFS('NSE - Other Index Options'!$L:$L,'NSE - Other Index Options'!$C:$C,$A34,'NSE - Other Index Options'!$B:$B,G$4)+SUMIFS('BSE - SENSEX Index Options'!$L:$L,'BSE - SENSEX Index Options'!$C:$C,$A34,'BSE - SENSEX Index Options'!$B:$B,G$4)+SUMIFS('BSE - Other Index Options'!$L:$L,'BSE - Other Index Options'!$C:$C,$A34,'BSE - Other Index Options'!$B:$B,G$4)=0,"",SUMIFS('NSE - NIFTY Index Options'!$L:$L,'NSE - NIFTY Index Options'!$C:$C,$A34,'NSE - NIFTY Index Options'!$B:$B,G$4)+SUMIFS('NSE - Other Index Options'!$L:$L,'NSE - Other Index Options'!$C:$C,$A34,'NSE - Other Index Options'!$B:$B,G$4)+SUMIFS('BSE - SENSEX Index Options'!$L:$L,'BSE - SENSEX Index Options'!$C:$C,$A34,'BSE - SENSEX Index Options'!$B:$B,G$4)+SUMIFS('BSE - Other Index Options'!$L:$L,'BSE - Other Index Options'!$C:$C,$A34,'BSE - Other Index Options'!$B:$B,G$4))</f>
        <v/>
      </c>
      <c r="H34" s="26">
        <f t="shared" si="0"/>
        <v>4897.4710999999998</v>
      </c>
    </row>
    <row r="35" spans="1:8">
      <c r="A35" t="s">
        <v>56</v>
      </c>
      <c r="B35" s="26">
        <f>IF(SUMIFS('NSE - NIFTY Index Options'!$L:$L,'NSE - NIFTY Index Options'!$C:$C,$A35,'NSE - NIFTY Index Options'!$B:$B,B$4)+SUMIFS('NSE - Other Index Options'!$L:$L,'NSE - Other Index Options'!$C:$C,$A35,'NSE - Other Index Options'!$B:$B,B$4)+SUMIFS('BSE - SENSEX Index Options'!$L:$L,'BSE - SENSEX Index Options'!$C:$C,$A35,'BSE - SENSEX Index Options'!$B:$B,B$4)+SUMIFS('BSE - Other Index Options'!$L:$L,'BSE - Other Index Options'!$C:$C,$A35,'BSE - Other Index Options'!$B:$B,B$4)=0,"",SUMIFS('NSE - NIFTY Index Options'!$L:$L,'NSE - NIFTY Index Options'!$C:$C,$A35,'NSE - NIFTY Index Options'!$B:$B,B$4)+SUMIFS('NSE - Other Index Options'!$L:$L,'NSE - Other Index Options'!$C:$C,$A35,'NSE - Other Index Options'!$B:$B,B$4)+SUMIFS('BSE - SENSEX Index Options'!$L:$L,'BSE - SENSEX Index Options'!$C:$C,$A35,'BSE - SENSEX Index Options'!$B:$B,B$4)+SUMIFS('BSE - Other Index Options'!$L:$L,'BSE - Other Index Options'!$C:$C,$A35,'BSE - Other Index Options'!$B:$B,B$4))</f>
        <v>1195.5994999999998</v>
      </c>
      <c r="C35" s="26">
        <f>IF(SUMIFS('NSE - NIFTY Index Options'!$L:$L,'NSE - NIFTY Index Options'!$C:$C,$A35,'NSE - NIFTY Index Options'!$B:$B,C$4)+SUMIFS('NSE - Other Index Options'!$L:$L,'NSE - Other Index Options'!$C:$C,$A35,'NSE - Other Index Options'!$B:$B,C$4)+SUMIFS('BSE - SENSEX Index Options'!$L:$L,'BSE - SENSEX Index Options'!$C:$C,$A35,'BSE - SENSEX Index Options'!$B:$B,C$4)+SUMIFS('BSE - Other Index Options'!$L:$L,'BSE - Other Index Options'!$C:$C,$A35,'BSE - Other Index Options'!$B:$B,C$4)=0,"",SUMIFS('NSE - NIFTY Index Options'!$L:$L,'NSE - NIFTY Index Options'!$C:$C,$A35,'NSE - NIFTY Index Options'!$B:$B,C$4)+SUMIFS('NSE - Other Index Options'!$L:$L,'NSE - Other Index Options'!$C:$C,$A35,'NSE - Other Index Options'!$B:$B,C$4)+SUMIFS('BSE - SENSEX Index Options'!$L:$L,'BSE - SENSEX Index Options'!$C:$C,$A35,'BSE - SENSEX Index Options'!$B:$B,C$4)+SUMIFS('BSE - Other Index Options'!$L:$L,'BSE - Other Index Options'!$C:$C,$A35,'BSE - Other Index Options'!$B:$B,C$4))</f>
        <v>1096.0361</v>
      </c>
      <c r="D35" s="26">
        <f>IF(SUMIFS('NSE - NIFTY Index Options'!$L:$L,'NSE - NIFTY Index Options'!$C:$C,$A35,'NSE - NIFTY Index Options'!$B:$B,D$4)+SUMIFS('NSE - Other Index Options'!$L:$L,'NSE - Other Index Options'!$C:$C,$A35,'NSE - Other Index Options'!$B:$B,D$4)+SUMIFS('BSE - SENSEX Index Options'!$L:$L,'BSE - SENSEX Index Options'!$C:$C,$A35,'BSE - SENSEX Index Options'!$B:$B,D$4)+SUMIFS('BSE - Other Index Options'!$L:$L,'BSE - Other Index Options'!$C:$C,$A35,'BSE - Other Index Options'!$B:$B,D$4)=0,"",SUMIFS('NSE - NIFTY Index Options'!$L:$L,'NSE - NIFTY Index Options'!$C:$C,$A35,'NSE - NIFTY Index Options'!$B:$B,D$4)+SUMIFS('NSE - Other Index Options'!$L:$L,'NSE - Other Index Options'!$C:$C,$A35,'NSE - Other Index Options'!$B:$B,D$4)+SUMIFS('BSE - SENSEX Index Options'!$L:$L,'BSE - SENSEX Index Options'!$C:$C,$A35,'BSE - SENSEX Index Options'!$B:$B,D$4)+SUMIFS('BSE - Other Index Options'!$L:$L,'BSE - Other Index Options'!$C:$C,$A35,'BSE - Other Index Options'!$B:$B,D$4))</f>
        <v>1045.3692000000001</v>
      </c>
      <c r="E35" s="26">
        <f>IF(SUMIFS('NSE - NIFTY Index Options'!$L:$L,'NSE - NIFTY Index Options'!$C:$C,$A35,'NSE - NIFTY Index Options'!$B:$B,E$4)+SUMIFS('NSE - Other Index Options'!$L:$L,'NSE - Other Index Options'!$C:$C,$A35,'NSE - Other Index Options'!$B:$B,E$4)+SUMIFS('BSE - SENSEX Index Options'!$L:$L,'BSE - SENSEX Index Options'!$C:$C,$A35,'BSE - SENSEX Index Options'!$B:$B,E$4)+SUMIFS('BSE - Other Index Options'!$L:$L,'BSE - Other Index Options'!$C:$C,$A35,'BSE - Other Index Options'!$B:$B,E$4)=0,"",SUMIFS('NSE - NIFTY Index Options'!$L:$L,'NSE - NIFTY Index Options'!$C:$C,$A35,'NSE - NIFTY Index Options'!$B:$B,E$4)+SUMIFS('NSE - Other Index Options'!$L:$L,'NSE - Other Index Options'!$C:$C,$A35,'NSE - Other Index Options'!$B:$B,E$4)+SUMIFS('BSE - SENSEX Index Options'!$L:$L,'BSE - SENSEX Index Options'!$C:$C,$A35,'BSE - SENSEX Index Options'!$B:$B,E$4)+SUMIFS('BSE - Other Index Options'!$L:$L,'BSE - Other Index Options'!$C:$C,$A35,'BSE - Other Index Options'!$B:$B,E$4))</f>
        <v>1300.9417000000001</v>
      </c>
      <c r="F35" s="26">
        <f>IF(SUMIFS('NSE - NIFTY Index Options'!$L:$L,'NSE - NIFTY Index Options'!$C:$C,$A35,'NSE - NIFTY Index Options'!$B:$B,F$4)+SUMIFS('NSE - Other Index Options'!$L:$L,'NSE - Other Index Options'!$C:$C,$A35,'NSE - Other Index Options'!$B:$B,F$4)+SUMIFS('BSE - SENSEX Index Options'!$L:$L,'BSE - SENSEX Index Options'!$C:$C,$A35,'BSE - SENSEX Index Options'!$B:$B,F$4)+SUMIFS('BSE - Other Index Options'!$L:$L,'BSE - Other Index Options'!$C:$C,$A35,'BSE - Other Index Options'!$B:$B,F$4)=0,"",SUMIFS('NSE - NIFTY Index Options'!$L:$L,'NSE - NIFTY Index Options'!$C:$C,$A35,'NSE - NIFTY Index Options'!$B:$B,F$4)+SUMIFS('NSE - Other Index Options'!$L:$L,'NSE - Other Index Options'!$C:$C,$A35,'NSE - Other Index Options'!$B:$B,F$4)+SUMIFS('BSE - SENSEX Index Options'!$L:$L,'BSE - SENSEX Index Options'!$C:$C,$A35,'BSE - SENSEX Index Options'!$B:$B,F$4)+SUMIFS('BSE - Other Index Options'!$L:$L,'BSE - Other Index Options'!$C:$C,$A35,'BSE - Other Index Options'!$B:$B,F$4))</f>
        <v>1057.5728000000001</v>
      </c>
      <c r="G35" s="26" t="str">
        <f>IF(SUMIFS('NSE - NIFTY Index Options'!$L:$L,'NSE - NIFTY Index Options'!$C:$C,$A35,'NSE - NIFTY Index Options'!$B:$B,G$4)+SUMIFS('NSE - Other Index Options'!$L:$L,'NSE - Other Index Options'!$C:$C,$A35,'NSE - Other Index Options'!$B:$B,G$4)+SUMIFS('BSE - SENSEX Index Options'!$L:$L,'BSE - SENSEX Index Options'!$C:$C,$A35,'BSE - SENSEX Index Options'!$B:$B,G$4)+SUMIFS('BSE - Other Index Options'!$L:$L,'BSE - Other Index Options'!$C:$C,$A35,'BSE - Other Index Options'!$B:$B,G$4)=0,"",SUMIFS('NSE - NIFTY Index Options'!$L:$L,'NSE - NIFTY Index Options'!$C:$C,$A35,'NSE - NIFTY Index Options'!$B:$B,G$4)+SUMIFS('NSE - Other Index Options'!$L:$L,'NSE - Other Index Options'!$C:$C,$A35,'NSE - Other Index Options'!$B:$B,G$4)+SUMIFS('BSE - SENSEX Index Options'!$L:$L,'BSE - SENSEX Index Options'!$C:$C,$A35,'BSE - SENSEX Index Options'!$B:$B,G$4)+SUMIFS('BSE - Other Index Options'!$L:$L,'BSE - Other Index Options'!$C:$C,$A35,'BSE - Other Index Options'!$B:$B,G$4))</f>
        <v/>
      </c>
      <c r="H35" s="26">
        <f t="shared" si="0"/>
        <v>5695.5192999999999</v>
      </c>
    </row>
    <row r="36" spans="1:8">
      <c r="A36" t="s">
        <v>57</v>
      </c>
      <c r="B36" s="26">
        <f>IF(SUMIFS('NSE - NIFTY Index Options'!$L:$L,'NSE - NIFTY Index Options'!$C:$C,$A36,'NSE - NIFTY Index Options'!$B:$B,B$4)+SUMIFS('NSE - Other Index Options'!$L:$L,'NSE - Other Index Options'!$C:$C,$A36,'NSE - Other Index Options'!$B:$B,B$4)+SUMIFS('BSE - SENSEX Index Options'!$L:$L,'BSE - SENSEX Index Options'!$C:$C,$A36,'BSE - SENSEX Index Options'!$B:$B,B$4)+SUMIFS('BSE - Other Index Options'!$L:$L,'BSE - Other Index Options'!$C:$C,$A36,'BSE - Other Index Options'!$B:$B,B$4)=0,"",SUMIFS('NSE - NIFTY Index Options'!$L:$L,'NSE - NIFTY Index Options'!$C:$C,$A36,'NSE - NIFTY Index Options'!$B:$B,B$4)+SUMIFS('NSE - Other Index Options'!$L:$L,'NSE - Other Index Options'!$C:$C,$A36,'NSE - Other Index Options'!$B:$B,B$4)+SUMIFS('BSE - SENSEX Index Options'!$L:$L,'BSE - SENSEX Index Options'!$C:$C,$A36,'BSE - SENSEX Index Options'!$B:$B,B$4)+SUMIFS('BSE - Other Index Options'!$L:$L,'BSE - Other Index Options'!$C:$C,$A36,'BSE - Other Index Options'!$B:$B,B$4))</f>
        <v>1279.8503000000001</v>
      </c>
      <c r="C36" s="26">
        <f>IF(SUMIFS('NSE - NIFTY Index Options'!$L:$L,'NSE - NIFTY Index Options'!$C:$C,$A36,'NSE - NIFTY Index Options'!$B:$B,C$4)+SUMIFS('NSE - Other Index Options'!$L:$L,'NSE - Other Index Options'!$C:$C,$A36,'NSE - Other Index Options'!$B:$B,C$4)+SUMIFS('BSE - SENSEX Index Options'!$L:$L,'BSE - SENSEX Index Options'!$C:$C,$A36,'BSE - SENSEX Index Options'!$B:$B,C$4)+SUMIFS('BSE - Other Index Options'!$L:$L,'BSE - Other Index Options'!$C:$C,$A36,'BSE - Other Index Options'!$B:$B,C$4)=0,"",SUMIFS('NSE - NIFTY Index Options'!$L:$L,'NSE - NIFTY Index Options'!$C:$C,$A36,'NSE - NIFTY Index Options'!$B:$B,C$4)+SUMIFS('NSE - Other Index Options'!$L:$L,'NSE - Other Index Options'!$C:$C,$A36,'NSE - Other Index Options'!$B:$B,C$4)+SUMIFS('BSE - SENSEX Index Options'!$L:$L,'BSE - SENSEX Index Options'!$C:$C,$A36,'BSE - SENSEX Index Options'!$B:$B,C$4)+SUMIFS('BSE - Other Index Options'!$L:$L,'BSE - Other Index Options'!$C:$C,$A36,'BSE - Other Index Options'!$B:$B,C$4))</f>
        <v>1261.8035</v>
      </c>
      <c r="D36" s="26">
        <f>IF(SUMIFS('NSE - NIFTY Index Options'!$L:$L,'NSE - NIFTY Index Options'!$C:$C,$A36,'NSE - NIFTY Index Options'!$B:$B,D$4)+SUMIFS('NSE - Other Index Options'!$L:$L,'NSE - Other Index Options'!$C:$C,$A36,'NSE - Other Index Options'!$B:$B,D$4)+SUMIFS('BSE - SENSEX Index Options'!$L:$L,'BSE - SENSEX Index Options'!$C:$C,$A36,'BSE - SENSEX Index Options'!$B:$B,D$4)+SUMIFS('BSE - Other Index Options'!$L:$L,'BSE - Other Index Options'!$C:$C,$A36,'BSE - Other Index Options'!$B:$B,D$4)=0,"",SUMIFS('NSE - NIFTY Index Options'!$L:$L,'NSE - NIFTY Index Options'!$C:$C,$A36,'NSE - NIFTY Index Options'!$B:$B,D$4)+SUMIFS('NSE - Other Index Options'!$L:$L,'NSE - Other Index Options'!$C:$C,$A36,'NSE - Other Index Options'!$B:$B,D$4)+SUMIFS('BSE - SENSEX Index Options'!$L:$L,'BSE - SENSEX Index Options'!$C:$C,$A36,'BSE - SENSEX Index Options'!$B:$B,D$4)+SUMIFS('BSE - Other Index Options'!$L:$L,'BSE - Other Index Options'!$C:$C,$A36,'BSE - Other Index Options'!$B:$B,D$4))</f>
        <v>940.80869999999993</v>
      </c>
      <c r="E36" s="26">
        <f>IF(SUMIFS('NSE - NIFTY Index Options'!$L:$L,'NSE - NIFTY Index Options'!$C:$C,$A36,'NSE - NIFTY Index Options'!$B:$B,E$4)+SUMIFS('NSE - Other Index Options'!$L:$L,'NSE - Other Index Options'!$C:$C,$A36,'NSE - Other Index Options'!$B:$B,E$4)+SUMIFS('BSE - SENSEX Index Options'!$L:$L,'BSE - SENSEX Index Options'!$C:$C,$A36,'BSE - SENSEX Index Options'!$B:$B,E$4)+SUMIFS('BSE - Other Index Options'!$L:$L,'BSE - Other Index Options'!$C:$C,$A36,'BSE - Other Index Options'!$B:$B,E$4)=0,"",SUMIFS('NSE - NIFTY Index Options'!$L:$L,'NSE - NIFTY Index Options'!$C:$C,$A36,'NSE - NIFTY Index Options'!$B:$B,E$4)+SUMIFS('NSE - Other Index Options'!$L:$L,'NSE - Other Index Options'!$C:$C,$A36,'NSE - Other Index Options'!$B:$B,E$4)+SUMIFS('BSE - SENSEX Index Options'!$L:$L,'BSE - SENSEX Index Options'!$C:$C,$A36,'BSE - SENSEX Index Options'!$B:$B,E$4)+SUMIFS('BSE - Other Index Options'!$L:$L,'BSE - Other Index Options'!$C:$C,$A36,'BSE - Other Index Options'!$B:$B,E$4))</f>
        <v>1244.9667999999999</v>
      </c>
      <c r="F36" s="26">
        <f>IF(SUMIFS('NSE - NIFTY Index Options'!$L:$L,'NSE - NIFTY Index Options'!$C:$C,$A36,'NSE - NIFTY Index Options'!$B:$B,F$4)+SUMIFS('NSE - Other Index Options'!$L:$L,'NSE - Other Index Options'!$C:$C,$A36,'NSE - Other Index Options'!$B:$B,F$4)+SUMIFS('BSE - SENSEX Index Options'!$L:$L,'BSE - SENSEX Index Options'!$C:$C,$A36,'BSE - SENSEX Index Options'!$B:$B,F$4)+SUMIFS('BSE - Other Index Options'!$L:$L,'BSE - Other Index Options'!$C:$C,$A36,'BSE - Other Index Options'!$B:$B,F$4)=0,"",SUMIFS('NSE - NIFTY Index Options'!$L:$L,'NSE - NIFTY Index Options'!$C:$C,$A36,'NSE - NIFTY Index Options'!$B:$B,F$4)+SUMIFS('NSE - Other Index Options'!$L:$L,'NSE - Other Index Options'!$C:$C,$A36,'NSE - Other Index Options'!$B:$B,F$4)+SUMIFS('BSE - SENSEX Index Options'!$L:$L,'BSE - SENSEX Index Options'!$C:$C,$A36,'BSE - SENSEX Index Options'!$B:$B,F$4)+SUMIFS('BSE - Other Index Options'!$L:$L,'BSE - Other Index Options'!$C:$C,$A36,'BSE - Other Index Options'!$B:$B,F$4))</f>
        <v>1061.5394999999996</v>
      </c>
      <c r="G36" s="26" t="str">
        <f>IF(SUMIFS('NSE - NIFTY Index Options'!$L:$L,'NSE - NIFTY Index Options'!$C:$C,$A36,'NSE - NIFTY Index Options'!$B:$B,G$4)+SUMIFS('NSE - Other Index Options'!$L:$L,'NSE - Other Index Options'!$C:$C,$A36,'NSE - Other Index Options'!$B:$B,G$4)+SUMIFS('BSE - SENSEX Index Options'!$L:$L,'BSE - SENSEX Index Options'!$C:$C,$A36,'BSE - SENSEX Index Options'!$B:$B,G$4)+SUMIFS('BSE - Other Index Options'!$L:$L,'BSE - Other Index Options'!$C:$C,$A36,'BSE - Other Index Options'!$B:$B,G$4)=0,"",SUMIFS('NSE - NIFTY Index Options'!$L:$L,'NSE - NIFTY Index Options'!$C:$C,$A36,'NSE - NIFTY Index Options'!$B:$B,G$4)+SUMIFS('NSE - Other Index Options'!$L:$L,'NSE - Other Index Options'!$C:$C,$A36,'NSE - Other Index Options'!$B:$B,G$4)+SUMIFS('BSE - SENSEX Index Options'!$L:$L,'BSE - SENSEX Index Options'!$C:$C,$A36,'BSE - SENSEX Index Options'!$B:$B,G$4)+SUMIFS('BSE - Other Index Options'!$L:$L,'BSE - Other Index Options'!$C:$C,$A36,'BSE - Other Index Options'!$B:$B,G$4))</f>
        <v/>
      </c>
      <c r="H36" s="26">
        <f t="shared" si="0"/>
        <v>5788.9687999999996</v>
      </c>
    </row>
    <row r="37" spans="1:8">
      <c r="A37" t="s">
        <v>58</v>
      </c>
      <c r="B37" s="26">
        <f>IF(SUMIFS('NSE - NIFTY Index Options'!$L:$L,'NSE - NIFTY Index Options'!$C:$C,$A37,'NSE - NIFTY Index Options'!$B:$B,B$4)+SUMIFS('NSE - Other Index Options'!$L:$L,'NSE - Other Index Options'!$C:$C,$A37,'NSE - Other Index Options'!$B:$B,B$4)+SUMIFS('BSE - SENSEX Index Options'!$L:$L,'BSE - SENSEX Index Options'!$C:$C,$A37,'BSE - SENSEX Index Options'!$B:$B,B$4)+SUMIFS('BSE - Other Index Options'!$L:$L,'BSE - Other Index Options'!$C:$C,$A37,'BSE - Other Index Options'!$B:$B,B$4)=0,"",SUMIFS('NSE - NIFTY Index Options'!$L:$L,'NSE - NIFTY Index Options'!$C:$C,$A37,'NSE - NIFTY Index Options'!$B:$B,B$4)+SUMIFS('NSE - Other Index Options'!$L:$L,'NSE - Other Index Options'!$C:$C,$A37,'NSE - Other Index Options'!$B:$B,B$4)+SUMIFS('BSE - SENSEX Index Options'!$L:$L,'BSE - SENSEX Index Options'!$C:$C,$A37,'BSE - SENSEX Index Options'!$B:$B,B$4)+SUMIFS('BSE - Other Index Options'!$L:$L,'BSE - Other Index Options'!$C:$C,$A37,'BSE - Other Index Options'!$B:$B,B$4))</f>
        <v>1188.3498</v>
      </c>
      <c r="C37" s="26">
        <f>IF(SUMIFS('NSE - NIFTY Index Options'!$L:$L,'NSE - NIFTY Index Options'!$C:$C,$A37,'NSE - NIFTY Index Options'!$B:$B,C$4)+SUMIFS('NSE - Other Index Options'!$L:$L,'NSE - Other Index Options'!$C:$C,$A37,'NSE - Other Index Options'!$B:$B,C$4)+SUMIFS('BSE - SENSEX Index Options'!$L:$L,'BSE - SENSEX Index Options'!$C:$C,$A37,'BSE - SENSEX Index Options'!$B:$B,C$4)+SUMIFS('BSE - Other Index Options'!$L:$L,'BSE - Other Index Options'!$C:$C,$A37,'BSE - Other Index Options'!$B:$B,C$4)=0,"",SUMIFS('NSE - NIFTY Index Options'!$L:$L,'NSE - NIFTY Index Options'!$C:$C,$A37,'NSE - NIFTY Index Options'!$B:$B,C$4)+SUMIFS('NSE - Other Index Options'!$L:$L,'NSE - Other Index Options'!$C:$C,$A37,'NSE - Other Index Options'!$B:$B,C$4)+SUMIFS('BSE - SENSEX Index Options'!$L:$L,'BSE - SENSEX Index Options'!$C:$C,$A37,'BSE - SENSEX Index Options'!$B:$B,C$4)+SUMIFS('BSE - Other Index Options'!$L:$L,'BSE - Other Index Options'!$C:$C,$A37,'BSE - Other Index Options'!$B:$B,C$4))</f>
        <v>1470.3836999999999</v>
      </c>
      <c r="D37" s="26">
        <f>IF(SUMIFS('NSE - NIFTY Index Options'!$L:$L,'NSE - NIFTY Index Options'!$C:$C,$A37,'NSE - NIFTY Index Options'!$B:$B,D$4)+SUMIFS('NSE - Other Index Options'!$L:$L,'NSE - Other Index Options'!$C:$C,$A37,'NSE - Other Index Options'!$B:$B,D$4)+SUMIFS('BSE - SENSEX Index Options'!$L:$L,'BSE - SENSEX Index Options'!$C:$C,$A37,'BSE - SENSEX Index Options'!$B:$B,D$4)+SUMIFS('BSE - Other Index Options'!$L:$L,'BSE - Other Index Options'!$C:$C,$A37,'BSE - Other Index Options'!$B:$B,D$4)=0,"",SUMIFS('NSE - NIFTY Index Options'!$L:$L,'NSE - NIFTY Index Options'!$C:$C,$A37,'NSE - NIFTY Index Options'!$B:$B,D$4)+SUMIFS('NSE - Other Index Options'!$L:$L,'NSE - Other Index Options'!$C:$C,$A37,'NSE - Other Index Options'!$B:$B,D$4)+SUMIFS('BSE - SENSEX Index Options'!$L:$L,'BSE - SENSEX Index Options'!$C:$C,$A37,'BSE - SENSEX Index Options'!$B:$B,D$4)+SUMIFS('BSE - Other Index Options'!$L:$L,'BSE - Other Index Options'!$C:$C,$A37,'BSE - Other Index Options'!$B:$B,D$4))</f>
        <v>1248.2709999999997</v>
      </c>
      <c r="E37" s="26" t="str">
        <f>IF(SUMIFS('NSE - NIFTY Index Options'!$L:$L,'NSE - NIFTY Index Options'!$C:$C,$A37,'NSE - NIFTY Index Options'!$B:$B,E$4)+SUMIFS('NSE - Other Index Options'!$L:$L,'NSE - Other Index Options'!$C:$C,$A37,'NSE - Other Index Options'!$B:$B,E$4)+SUMIFS('BSE - SENSEX Index Options'!$L:$L,'BSE - SENSEX Index Options'!$C:$C,$A37,'BSE - SENSEX Index Options'!$B:$B,E$4)+SUMIFS('BSE - Other Index Options'!$L:$L,'BSE - Other Index Options'!$C:$C,$A37,'BSE - Other Index Options'!$B:$B,E$4)=0,"",SUMIFS('NSE - NIFTY Index Options'!$L:$L,'NSE - NIFTY Index Options'!$C:$C,$A37,'NSE - NIFTY Index Options'!$B:$B,E$4)+SUMIFS('NSE - Other Index Options'!$L:$L,'NSE - Other Index Options'!$C:$C,$A37,'NSE - Other Index Options'!$B:$B,E$4)+SUMIFS('BSE - SENSEX Index Options'!$L:$L,'BSE - SENSEX Index Options'!$C:$C,$A37,'BSE - SENSEX Index Options'!$B:$B,E$4)+SUMIFS('BSE - Other Index Options'!$L:$L,'BSE - Other Index Options'!$C:$C,$A37,'BSE - Other Index Options'!$B:$B,E$4))</f>
        <v/>
      </c>
      <c r="F37" s="26">
        <f>IF(SUMIFS('NSE - NIFTY Index Options'!$L:$L,'NSE - NIFTY Index Options'!$C:$C,$A37,'NSE - NIFTY Index Options'!$B:$B,F$4)+SUMIFS('NSE - Other Index Options'!$L:$L,'NSE - Other Index Options'!$C:$C,$A37,'NSE - Other Index Options'!$B:$B,F$4)+SUMIFS('BSE - SENSEX Index Options'!$L:$L,'BSE - SENSEX Index Options'!$C:$C,$A37,'BSE - SENSEX Index Options'!$B:$B,F$4)+SUMIFS('BSE - Other Index Options'!$L:$L,'BSE - Other Index Options'!$C:$C,$A37,'BSE - Other Index Options'!$B:$B,F$4)=0,"",SUMIFS('NSE - NIFTY Index Options'!$L:$L,'NSE - NIFTY Index Options'!$C:$C,$A37,'NSE - NIFTY Index Options'!$B:$B,F$4)+SUMIFS('NSE - Other Index Options'!$L:$L,'NSE - Other Index Options'!$C:$C,$A37,'NSE - Other Index Options'!$B:$B,F$4)+SUMIFS('BSE - SENSEX Index Options'!$L:$L,'BSE - SENSEX Index Options'!$C:$C,$A37,'BSE - SENSEX Index Options'!$B:$B,F$4)+SUMIFS('BSE - Other Index Options'!$L:$L,'BSE - Other Index Options'!$C:$C,$A37,'BSE - Other Index Options'!$B:$B,F$4))</f>
        <v>929.52019999999993</v>
      </c>
      <c r="G37" s="26" t="str">
        <f>IF(SUMIFS('NSE - NIFTY Index Options'!$L:$L,'NSE - NIFTY Index Options'!$C:$C,$A37,'NSE - NIFTY Index Options'!$B:$B,G$4)+SUMIFS('NSE - Other Index Options'!$L:$L,'NSE - Other Index Options'!$C:$C,$A37,'NSE - Other Index Options'!$B:$B,G$4)+SUMIFS('BSE - SENSEX Index Options'!$L:$L,'BSE - SENSEX Index Options'!$C:$C,$A37,'BSE - SENSEX Index Options'!$B:$B,G$4)+SUMIFS('BSE - Other Index Options'!$L:$L,'BSE - Other Index Options'!$C:$C,$A37,'BSE - Other Index Options'!$B:$B,G$4)=0,"",SUMIFS('NSE - NIFTY Index Options'!$L:$L,'NSE - NIFTY Index Options'!$C:$C,$A37,'NSE - NIFTY Index Options'!$B:$B,G$4)+SUMIFS('NSE - Other Index Options'!$L:$L,'NSE - Other Index Options'!$C:$C,$A37,'NSE - Other Index Options'!$B:$B,G$4)+SUMIFS('BSE - SENSEX Index Options'!$L:$L,'BSE - SENSEX Index Options'!$C:$C,$A37,'BSE - SENSEX Index Options'!$B:$B,G$4)+SUMIFS('BSE - Other Index Options'!$L:$L,'BSE - Other Index Options'!$C:$C,$A37,'BSE - Other Index Options'!$B:$B,G$4))</f>
        <v/>
      </c>
      <c r="H37" s="26">
        <f t="shared" ref="H37:H68" si="1">IF(SUM(B37:G37)=0,"",SUM(B37:G37))</f>
        <v>4836.5246999999999</v>
      </c>
    </row>
    <row r="38" spans="1:8">
      <c r="A38" t="s">
        <v>59</v>
      </c>
      <c r="B38" s="26">
        <f>IF(SUMIFS('NSE - NIFTY Index Options'!$L:$L,'NSE - NIFTY Index Options'!$C:$C,$A38,'NSE - NIFTY Index Options'!$B:$B,B$4)+SUMIFS('NSE - Other Index Options'!$L:$L,'NSE - Other Index Options'!$C:$C,$A38,'NSE - Other Index Options'!$B:$B,B$4)+SUMIFS('BSE - SENSEX Index Options'!$L:$L,'BSE - SENSEX Index Options'!$C:$C,$A38,'BSE - SENSEX Index Options'!$B:$B,B$4)+SUMIFS('BSE - Other Index Options'!$L:$L,'BSE - Other Index Options'!$C:$C,$A38,'BSE - Other Index Options'!$B:$B,B$4)=0,"",SUMIFS('NSE - NIFTY Index Options'!$L:$L,'NSE - NIFTY Index Options'!$C:$C,$A38,'NSE - NIFTY Index Options'!$B:$B,B$4)+SUMIFS('NSE - Other Index Options'!$L:$L,'NSE - Other Index Options'!$C:$C,$A38,'NSE - Other Index Options'!$B:$B,B$4)+SUMIFS('BSE - SENSEX Index Options'!$L:$L,'BSE - SENSEX Index Options'!$C:$C,$A38,'BSE - SENSEX Index Options'!$B:$B,B$4)+SUMIFS('BSE - Other Index Options'!$L:$L,'BSE - Other Index Options'!$C:$C,$A38,'BSE - Other Index Options'!$B:$B,B$4))</f>
        <v>1306.2352999999998</v>
      </c>
      <c r="C38" s="26" t="str">
        <f>IF(SUMIFS('NSE - NIFTY Index Options'!$L:$L,'NSE - NIFTY Index Options'!$C:$C,$A38,'NSE - NIFTY Index Options'!$B:$B,C$4)+SUMIFS('NSE - Other Index Options'!$L:$L,'NSE - Other Index Options'!$C:$C,$A38,'NSE - Other Index Options'!$B:$B,C$4)+SUMIFS('BSE - SENSEX Index Options'!$L:$L,'BSE - SENSEX Index Options'!$C:$C,$A38,'BSE - SENSEX Index Options'!$B:$B,C$4)+SUMIFS('BSE - Other Index Options'!$L:$L,'BSE - Other Index Options'!$C:$C,$A38,'BSE - Other Index Options'!$B:$B,C$4)=0,"",SUMIFS('NSE - NIFTY Index Options'!$L:$L,'NSE - NIFTY Index Options'!$C:$C,$A38,'NSE - NIFTY Index Options'!$B:$B,C$4)+SUMIFS('NSE - Other Index Options'!$L:$L,'NSE - Other Index Options'!$C:$C,$A38,'NSE - Other Index Options'!$B:$B,C$4)+SUMIFS('BSE - SENSEX Index Options'!$L:$L,'BSE - SENSEX Index Options'!$C:$C,$A38,'BSE - SENSEX Index Options'!$B:$B,C$4)+SUMIFS('BSE - Other Index Options'!$L:$L,'BSE - Other Index Options'!$C:$C,$A38,'BSE - Other Index Options'!$B:$B,C$4))</f>
        <v/>
      </c>
      <c r="D38" s="26" t="str">
        <f>IF(SUMIFS('NSE - NIFTY Index Options'!$L:$L,'NSE - NIFTY Index Options'!$C:$C,$A38,'NSE - NIFTY Index Options'!$B:$B,D$4)+SUMIFS('NSE - Other Index Options'!$L:$L,'NSE - Other Index Options'!$C:$C,$A38,'NSE - Other Index Options'!$B:$B,D$4)+SUMIFS('BSE - SENSEX Index Options'!$L:$L,'BSE - SENSEX Index Options'!$C:$C,$A38,'BSE - SENSEX Index Options'!$B:$B,D$4)+SUMIFS('BSE - Other Index Options'!$L:$L,'BSE - Other Index Options'!$C:$C,$A38,'BSE - Other Index Options'!$B:$B,D$4)=0,"",SUMIFS('NSE - NIFTY Index Options'!$L:$L,'NSE - NIFTY Index Options'!$C:$C,$A38,'NSE - NIFTY Index Options'!$B:$B,D$4)+SUMIFS('NSE - Other Index Options'!$L:$L,'NSE - Other Index Options'!$C:$C,$A38,'NSE - Other Index Options'!$B:$B,D$4)+SUMIFS('BSE - SENSEX Index Options'!$L:$L,'BSE - SENSEX Index Options'!$C:$C,$A38,'BSE - SENSEX Index Options'!$B:$B,D$4)+SUMIFS('BSE - Other Index Options'!$L:$L,'BSE - Other Index Options'!$C:$C,$A38,'BSE - Other Index Options'!$B:$B,D$4))</f>
        <v/>
      </c>
      <c r="E38" s="26" t="str">
        <f>IF(SUMIFS('NSE - NIFTY Index Options'!$L:$L,'NSE - NIFTY Index Options'!$C:$C,$A38,'NSE - NIFTY Index Options'!$B:$B,E$4)+SUMIFS('NSE - Other Index Options'!$L:$L,'NSE - Other Index Options'!$C:$C,$A38,'NSE - Other Index Options'!$B:$B,E$4)+SUMIFS('BSE - SENSEX Index Options'!$L:$L,'BSE - SENSEX Index Options'!$C:$C,$A38,'BSE - SENSEX Index Options'!$B:$B,E$4)+SUMIFS('BSE - Other Index Options'!$L:$L,'BSE - Other Index Options'!$C:$C,$A38,'BSE - Other Index Options'!$B:$B,E$4)=0,"",SUMIFS('NSE - NIFTY Index Options'!$L:$L,'NSE - NIFTY Index Options'!$C:$C,$A38,'NSE - NIFTY Index Options'!$B:$B,E$4)+SUMIFS('NSE - Other Index Options'!$L:$L,'NSE - Other Index Options'!$C:$C,$A38,'NSE - Other Index Options'!$B:$B,E$4)+SUMIFS('BSE - SENSEX Index Options'!$L:$L,'BSE - SENSEX Index Options'!$C:$C,$A38,'BSE - SENSEX Index Options'!$B:$B,E$4)+SUMIFS('BSE - Other Index Options'!$L:$L,'BSE - Other Index Options'!$C:$C,$A38,'BSE - Other Index Options'!$B:$B,E$4))</f>
        <v/>
      </c>
      <c r="F38" s="26" t="str">
        <f>IF(SUMIFS('NSE - NIFTY Index Options'!$L:$L,'NSE - NIFTY Index Options'!$C:$C,$A38,'NSE - NIFTY Index Options'!$B:$B,F$4)+SUMIFS('NSE - Other Index Options'!$L:$L,'NSE - Other Index Options'!$C:$C,$A38,'NSE - Other Index Options'!$B:$B,F$4)+SUMIFS('BSE - SENSEX Index Options'!$L:$L,'BSE - SENSEX Index Options'!$C:$C,$A38,'BSE - SENSEX Index Options'!$B:$B,F$4)+SUMIFS('BSE - Other Index Options'!$L:$L,'BSE - Other Index Options'!$C:$C,$A38,'BSE - Other Index Options'!$B:$B,F$4)=0,"",SUMIFS('NSE - NIFTY Index Options'!$L:$L,'NSE - NIFTY Index Options'!$C:$C,$A38,'NSE - NIFTY Index Options'!$B:$B,F$4)+SUMIFS('NSE - Other Index Options'!$L:$L,'NSE - Other Index Options'!$C:$C,$A38,'NSE - Other Index Options'!$B:$B,F$4)+SUMIFS('BSE - SENSEX Index Options'!$L:$L,'BSE - SENSEX Index Options'!$C:$C,$A38,'BSE - SENSEX Index Options'!$B:$B,F$4)+SUMIFS('BSE - Other Index Options'!$L:$L,'BSE - Other Index Options'!$C:$C,$A38,'BSE - Other Index Options'!$B:$B,F$4))</f>
        <v/>
      </c>
      <c r="G38" s="26" t="str">
        <f>IF(SUMIFS('NSE - NIFTY Index Options'!$L:$L,'NSE - NIFTY Index Options'!$C:$C,$A38,'NSE - NIFTY Index Options'!$B:$B,G$4)+SUMIFS('NSE - Other Index Options'!$L:$L,'NSE - Other Index Options'!$C:$C,$A38,'NSE - Other Index Options'!$B:$B,G$4)+SUMIFS('BSE - SENSEX Index Options'!$L:$L,'BSE - SENSEX Index Options'!$C:$C,$A38,'BSE - SENSEX Index Options'!$B:$B,G$4)+SUMIFS('BSE - Other Index Options'!$L:$L,'BSE - Other Index Options'!$C:$C,$A38,'BSE - Other Index Options'!$B:$B,G$4)=0,"",SUMIFS('NSE - NIFTY Index Options'!$L:$L,'NSE - NIFTY Index Options'!$C:$C,$A38,'NSE - NIFTY Index Options'!$B:$B,G$4)+SUMIFS('NSE - Other Index Options'!$L:$L,'NSE - Other Index Options'!$C:$C,$A38,'NSE - Other Index Options'!$B:$B,G$4)+SUMIFS('BSE - SENSEX Index Options'!$L:$L,'BSE - SENSEX Index Options'!$C:$C,$A38,'BSE - SENSEX Index Options'!$B:$B,G$4)+SUMIFS('BSE - Other Index Options'!$L:$L,'BSE - Other Index Options'!$C:$C,$A38,'BSE - Other Index Options'!$B:$B,G$4))</f>
        <v/>
      </c>
      <c r="H38" s="26">
        <f t="shared" si="1"/>
        <v>1306.2352999999998</v>
      </c>
    </row>
    <row r="39" spans="1:8">
      <c r="A39" t="s">
        <v>60</v>
      </c>
      <c r="B39" s="26">
        <f>IF(SUMIFS('NSE - NIFTY Index Options'!$L:$L,'NSE - NIFTY Index Options'!$C:$C,$A39,'NSE - NIFTY Index Options'!$B:$B,B$4)+SUMIFS('NSE - Other Index Options'!$L:$L,'NSE - Other Index Options'!$C:$C,$A39,'NSE - Other Index Options'!$B:$B,B$4)+SUMIFS('BSE - SENSEX Index Options'!$L:$L,'BSE - SENSEX Index Options'!$C:$C,$A39,'BSE - SENSEX Index Options'!$B:$B,B$4)+SUMIFS('BSE - Other Index Options'!$L:$L,'BSE - Other Index Options'!$C:$C,$A39,'BSE - Other Index Options'!$B:$B,B$4)=0,"",SUMIFS('NSE - NIFTY Index Options'!$L:$L,'NSE - NIFTY Index Options'!$C:$C,$A39,'NSE - NIFTY Index Options'!$B:$B,B$4)+SUMIFS('NSE - Other Index Options'!$L:$L,'NSE - Other Index Options'!$C:$C,$A39,'NSE - Other Index Options'!$B:$B,B$4)+SUMIFS('BSE - SENSEX Index Options'!$L:$L,'BSE - SENSEX Index Options'!$C:$C,$A39,'BSE - SENSEX Index Options'!$B:$B,B$4)+SUMIFS('BSE - Other Index Options'!$L:$L,'BSE - Other Index Options'!$C:$C,$A39,'BSE - Other Index Options'!$B:$B,B$4))</f>
        <v>1105.8736000000001</v>
      </c>
      <c r="C39" s="26">
        <f>IF(SUMIFS('NSE - NIFTY Index Options'!$L:$L,'NSE - NIFTY Index Options'!$C:$C,$A39,'NSE - NIFTY Index Options'!$B:$B,C$4)+SUMIFS('NSE - Other Index Options'!$L:$L,'NSE - Other Index Options'!$C:$C,$A39,'NSE - Other Index Options'!$B:$B,C$4)+SUMIFS('BSE - SENSEX Index Options'!$L:$L,'BSE - SENSEX Index Options'!$C:$C,$A39,'BSE - SENSEX Index Options'!$B:$B,C$4)+SUMIFS('BSE - Other Index Options'!$L:$L,'BSE - Other Index Options'!$C:$C,$A39,'BSE - Other Index Options'!$B:$B,C$4)=0,"",SUMIFS('NSE - NIFTY Index Options'!$L:$L,'NSE - NIFTY Index Options'!$C:$C,$A39,'NSE - NIFTY Index Options'!$B:$B,C$4)+SUMIFS('NSE - Other Index Options'!$L:$L,'NSE - Other Index Options'!$C:$C,$A39,'NSE - Other Index Options'!$B:$B,C$4)+SUMIFS('BSE - SENSEX Index Options'!$L:$L,'BSE - SENSEX Index Options'!$C:$C,$A39,'BSE - SENSEX Index Options'!$B:$B,C$4)+SUMIFS('BSE - Other Index Options'!$L:$L,'BSE - Other Index Options'!$C:$C,$A39,'BSE - Other Index Options'!$B:$B,C$4))</f>
        <v>1149.3400000000001</v>
      </c>
      <c r="D39" s="26">
        <f>IF(SUMIFS('NSE - NIFTY Index Options'!$L:$L,'NSE - NIFTY Index Options'!$C:$C,$A39,'NSE - NIFTY Index Options'!$B:$B,D$4)+SUMIFS('NSE - Other Index Options'!$L:$L,'NSE - Other Index Options'!$C:$C,$A39,'NSE - Other Index Options'!$B:$B,D$4)+SUMIFS('BSE - SENSEX Index Options'!$L:$L,'BSE - SENSEX Index Options'!$C:$C,$A39,'BSE - SENSEX Index Options'!$B:$B,D$4)+SUMIFS('BSE - Other Index Options'!$L:$L,'BSE - Other Index Options'!$C:$C,$A39,'BSE - Other Index Options'!$B:$B,D$4)=0,"",SUMIFS('NSE - NIFTY Index Options'!$L:$L,'NSE - NIFTY Index Options'!$C:$C,$A39,'NSE - NIFTY Index Options'!$B:$B,D$4)+SUMIFS('NSE - Other Index Options'!$L:$L,'NSE - Other Index Options'!$C:$C,$A39,'NSE - Other Index Options'!$B:$B,D$4)+SUMIFS('BSE - SENSEX Index Options'!$L:$L,'BSE - SENSEX Index Options'!$C:$C,$A39,'BSE - SENSEX Index Options'!$B:$B,D$4)+SUMIFS('BSE - Other Index Options'!$L:$L,'BSE - Other Index Options'!$C:$C,$A39,'BSE - Other Index Options'!$B:$B,D$4))</f>
        <v>962.27949999999987</v>
      </c>
      <c r="E39" s="26">
        <f>IF(SUMIFS('NSE - NIFTY Index Options'!$L:$L,'NSE - NIFTY Index Options'!$C:$C,$A39,'NSE - NIFTY Index Options'!$B:$B,E$4)+SUMIFS('NSE - Other Index Options'!$L:$L,'NSE - Other Index Options'!$C:$C,$A39,'NSE - Other Index Options'!$B:$B,E$4)+SUMIFS('BSE - SENSEX Index Options'!$L:$L,'BSE - SENSEX Index Options'!$C:$C,$A39,'BSE - SENSEX Index Options'!$B:$B,E$4)+SUMIFS('BSE - Other Index Options'!$L:$L,'BSE - Other Index Options'!$C:$C,$A39,'BSE - Other Index Options'!$B:$B,E$4)=0,"",SUMIFS('NSE - NIFTY Index Options'!$L:$L,'NSE - NIFTY Index Options'!$C:$C,$A39,'NSE - NIFTY Index Options'!$B:$B,E$4)+SUMIFS('NSE - Other Index Options'!$L:$L,'NSE - Other Index Options'!$C:$C,$A39,'NSE - Other Index Options'!$B:$B,E$4)+SUMIFS('BSE - SENSEX Index Options'!$L:$L,'BSE - SENSEX Index Options'!$C:$C,$A39,'BSE - SENSEX Index Options'!$B:$B,E$4)+SUMIFS('BSE - Other Index Options'!$L:$L,'BSE - Other Index Options'!$C:$C,$A39,'BSE - Other Index Options'!$B:$B,E$4))</f>
        <v>1381.1629</v>
      </c>
      <c r="F39" s="26" t="str">
        <f>IF(SUMIFS('NSE - NIFTY Index Options'!$L:$L,'NSE - NIFTY Index Options'!$C:$C,$A39,'NSE - NIFTY Index Options'!$B:$B,F$4)+SUMIFS('NSE - Other Index Options'!$L:$L,'NSE - Other Index Options'!$C:$C,$A39,'NSE - Other Index Options'!$B:$B,F$4)+SUMIFS('BSE - SENSEX Index Options'!$L:$L,'BSE - SENSEX Index Options'!$C:$C,$A39,'BSE - SENSEX Index Options'!$B:$B,F$4)+SUMIFS('BSE - Other Index Options'!$L:$L,'BSE - Other Index Options'!$C:$C,$A39,'BSE - Other Index Options'!$B:$B,F$4)=0,"",SUMIFS('NSE - NIFTY Index Options'!$L:$L,'NSE - NIFTY Index Options'!$C:$C,$A39,'NSE - NIFTY Index Options'!$B:$B,F$4)+SUMIFS('NSE - Other Index Options'!$L:$L,'NSE - Other Index Options'!$C:$C,$A39,'NSE - Other Index Options'!$B:$B,F$4)+SUMIFS('BSE - SENSEX Index Options'!$L:$L,'BSE - SENSEX Index Options'!$C:$C,$A39,'BSE - SENSEX Index Options'!$B:$B,F$4)+SUMIFS('BSE - Other Index Options'!$L:$L,'BSE - Other Index Options'!$C:$C,$A39,'BSE - Other Index Options'!$B:$B,F$4))</f>
        <v/>
      </c>
      <c r="G39" s="26" t="str">
        <f>IF(SUMIFS('NSE - NIFTY Index Options'!$L:$L,'NSE - NIFTY Index Options'!$C:$C,$A39,'NSE - NIFTY Index Options'!$B:$B,G$4)+SUMIFS('NSE - Other Index Options'!$L:$L,'NSE - Other Index Options'!$C:$C,$A39,'NSE - Other Index Options'!$B:$B,G$4)+SUMIFS('BSE - SENSEX Index Options'!$L:$L,'BSE - SENSEX Index Options'!$C:$C,$A39,'BSE - SENSEX Index Options'!$B:$B,G$4)+SUMIFS('BSE - Other Index Options'!$L:$L,'BSE - Other Index Options'!$C:$C,$A39,'BSE - Other Index Options'!$B:$B,G$4)=0,"",SUMIFS('NSE - NIFTY Index Options'!$L:$L,'NSE - NIFTY Index Options'!$C:$C,$A39,'NSE - NIFTY Index Options'!$B:$B,G$4)+SUMIFS('NSE - Other Index Options'!$L:$L,'NSE - Other Index Options'!$C:$C,$A39,'NSE - Other Index Options'!$B:$B,G$4)+SUMIFS('BSE - SENSEX Index Options'!$L:$L,'BSE - SENSEX Index Options'!$C:$C,$A39,'BSE - SENSEX Index Options'!$B:$B,G$4)+SUMIFS('BSE - Other Index Options'!$L:$L,'BSE - Other Index Options'!$C:$C,$A39,'BSE - Other Index Options'!$B:$B,G$4))</f>
        <v/>
      </c>
      <c r="H39" s="26">
        <f t="shared" si="1"/>
        <v>4598.6559999999999</v>
      </c>
    </row>
    <row r="40" spans="1:8">
      <c r="A40" t="s">
        <v>61</v>
      </c>
      <c r="B40" s="26">
        <f>IF(SUMIFS('NSE - NIFTY Index Options'!$L:$L,'NSE - NIFTY Index Options'!$C:$C,$A40,'NSE - NIFTY Index Options'!$B:$B,B$4)+SUMIFS('NSE - Other Index Options'!$L:$L,'NSE - Other Index Options'!$C:$C,$A40,'NSE - Other Index Options'!$B:$B,B$4)+SUMIFS('BSE - SENSEX Index Options'!$L:$L,'BSE - SENSEX Index Options'!$C:$C,$A40,'BSE - SENSEX Index Options'!$B:$B,B$4)+SUMIFS('BSE - Other Index Options'!$L:$L,'BSE - Other Index Options'!$C:$C,$A40,'BSE - Other Index Options'!$B:$B,B$4)=0,"",SUMIFS('NSE - NIFTY Index Options'!$L:$L,'NSE - NIFTY Index Options'!$C:$C,$A40,'NSE - NIFTY Index Options'!$B:$B,B$4)+SUMIFS('NSE - Other Index Options'!$L:$L,'NSE - Other Index Options'!$C:$C,$A40,'NSE - Other Index Options'!$B:$B,B$4)+SUMIFS('BSE - SENSEX Index Options'!$L:$L,'BSE - SENSEX Index Options'!$C:$C,$A40,'BSE - SENSEX Index Options'!$B:$B,B$4)+SUMIFS('BSE - Other Index Options'!$L:$L,'BSE - Other Index Options'!$C:$C,$A40,'BSE - Other Index Options'!$B:$B,B$4))</f>
        <v>945.71319999999992</v>
      </c>
      <c r="C40" s="26" t="str">
        <f>IF(SUMIFS('NSE - NIFTY Index Options'!$L:$L,'NSE - NIFTY Index Options'!$C:$C,$A40,'NSE - NIFTY Index Options'!$B:$B,C$4)+SUMIFS('NSE - Other Index Options'!$L:$L,'NSE - Other Index Options'!$C:$C,$A40,'NSE - Other Index Options'!$B:$B,C$4)+SUMIFS('BSE - SENSEX Index Options'!$L:$L,'BSE - SENSEX Index Options'!$C:$C,$A40,'BSE - SENSEX Index Options'!$B:$B,C$4)+SUMIFS('BSE - Other Index Options'!$L:$L,'BSE - Other Index Options'!$C:$C,$A40,'BSE - Other Index Options'!$B:$B,C$4)=0,"",SUMIFS('NSE - NIFTY Index Options'!$L:$L,'NSE - NIFTY Index Options'!$C:$C,$A40,'NSE - NIFTY Index Options'!$B:$B,C$4)+SUMIFS('NSE - Other Index Options'!$L:$L,'NSE - Other Index Options'!$C:$C,$A40,'NSE - Other Index Options'!$B:$B,C$4)+SUMIFS('BSE - SENSEX Index Options'!$L:$L,'BSE - SENSEX Index Options'!$C:$C,$A40,'BSE - SENSEX Index Options'!$B:$B,C$4)+SUMIFS('BSE - Other Index Options'!$L:$L,'BSE - Other Index Options'!$C:$C,$A40,'BSE - Other Index Options'!$B:$B,C$4))</f>
        <v/>
      </c>
      <c r="D40" s="26">
        <f>IF(SUMIFS('NSE - NIFTY Index Options'!$L:$L,'NSE - NIFTY Index Options'!$C:$C,$A40,'NSE - NIFTY Index Options'!$B:$B,D$4)+SUMIFS('NSE - Other Index Options'!$L:$L,'NSE - Other Index Options'!$C:$C,$A40,'NSE - Other Index Options'!$B:$B,D$4)+SUMIFS('BSE - SENSEX Index Options'!$L:$L,'BSE - SENSEX Index Options'!$C:$C,$A40,'BSE - SENSEX Index Options'!$B:$B,D$4)+SUMIFS('BSE - Other Index Options'!$L:$L,'BSE - Other Index Options'!$C:$C,$A40,'BSE - Other Index Options'!$B:$B,D$4)=0,"",SUMIFS('NSE - NIFTY Index Options'!$L:$L,'NSE - NIFTY Index Options'!$C:$C,$A40,'NSE - NIFTY Index Options'!$B:$B,D$4)+SUMIFS('NSE - Other Index Options'!$L:$L,'NSE - Other Index Options'!$C:$C,$A40,'NSE - Other Index Options'!$B:$B,D$4)+SUMIFS('BSE - SENSEX Index Options'!$L:$L,'BSE - SENSEX Index Options'!$C:$C,$A40,'BSE - SENSEX Index Options'!$B:$B,D$4)+SUMIFS('BSE - Other Index Options'!$L:$L,'BSE - Other Index Options'!$C:$C,$A40,'BSE - Other Index Options'!$B:$B,D$4))</f>
        <v>890.05689999999993</v>
      </c>
      <c r="E40" s="26">
        <f>IF(SUMIFS('NSE - NIFTY Index Options'!$L:$L,'NSE - NIFTY Index Options'!$C:$C,$A40,'NSE - NIFTY Index Options'!$B:$B,E$4)+SUMIFS('NSE - Other Index Options'!$L:$L,'NSE - Other Index Options'!$C:$C,$A40,'NSE - Other Index Options'!$B:$B,E$4)+SUMIFS('BSE - SENSEX Index Options'!$L:$L,'BSE - SENSEX Index Options'!$C:$C,$A40,'BSE - SENSEX Index Options'!$B:$B,E$4)+SUMIFS('BSE - Other Index Options'!$L:$L,'BSE - Other Index Options'!$C:$C,$A40,'BSE - Other Index Options'!$B:$B,E$4)=0,"",SUMIFS('NSE - NIFTY Index Options'!$L:$L,'NSE - NIFTY Index Options'!$C:$C,$A40,'NSE - NIFTY Index Options'!$B:$B,E$4)+SUMIFS('NSE - Other Index Options'!$L:$L,'NSE - Other Index Options'!$C:$C,$A40,'NSE - Other Index Options'!$B:$B,E$4)+SUMIFS('BSE - SENSEX Index Options'!$L:$L,'BSE - SENSEX Index Options'!$C:$C,$A40,'BSE - SENSEX Index Options'!$B:$B,E$4)+SUMIFS('BSE - Other Index Options'!$L:$L,'BSE - Other Index Options'!$C:$C,$A40,'BSE - Other Index Options'!$B:$B,E$4))</f>
        <v>1202.9738000000002</v>
      </c>
      <c r="F40" s="26">
        <f>IF(SUMIFS('NSE - NIFTY Index Options'!$L:$L,'NSE - NIFTY Index Options'!$C:$C,$A40,'NSE - NIFTY Index Options'!$B:$B,F$4)+SUMIFS('NSE - Other Index Options'!$L:$L,'NSE - Other Index Options'!$C:$C,$A40,'NSE - Other Index Options'!$B:$B,F$4)+SUMIFS('BSE - SENSEX Index Options'!$L:$L,'BSE - SENSEX Index Options'!$C:$C,$A40,'BSE - SENSEX Index Options'!$B:$B,F$4)+SUMIFS('BSE - Other Index Options'!$L:$L,'BSE - Other Index Options'!$C:$C,$A40,'BSE - Other Index Options'!$B:$B,F$4)=0,"",SUMIFS('NSE - NIFTY Index Options'!$L:$L,'NSE - NIFTY Index Options'!$C:$C,$A40,'NSE - NIFTY Index Options'!$B:$B,F$4)+SUMIFS('NSE - Other Index Options'!$L:$L,'NSE - Other Index Options'!$C:$C,$A40,'NSE - Other Index Options'!$B:$B,F$4)+SUMIFS('BSE - SENSEX Index Options'!$L:$L,'BSE - SENSEX Index Options'!$C:$C,$A40,'BSE - SENSEX Index Options'!$B:$B,F$4)+SUMIFS('BSE - Other Index Options'!$L:$L,'BSE - Other Index Options'!$C:$C,$A40,'BSE - Other Index Options'!$B:$B,F$4))</f>
        <v>700.33479999999997</v>
      </c>
      <c r="G40" s="26" t="str">
        <f>IF(SUMIFS('NSE - NIFTY Index Options'!$L:$L,'NSE - NIFTY Index Options'!$C:$C,$A40,'NSE - NIFTY Index Options'!$B:$B,G$4)+SUMIFS('NSE - Other Index Options'!$L:$L,'NSE - Other Index Options'!$C:$C,$A40,'NSE - Other Index Options'!$B:$B,G$4)+SUMIFS('BSE - SENSEX Index Options'!$L:$L,'BSE - SENSEX Index Options'!$C:$C,$A40,'BSE - SENSEX Index Options'!$B:$B,G$4)+SUMIFS('BSE - Other Index Options'!$L:$L,'BSE - Other Index Options'!$C:$C,$A40,'BSE - Other Index Options'!$B:$B,G$4)=0,"",SUMIFS('NSE - NIFTY Index Options'!$L:$L,'NSE - NIFTY Index Options'!$C:$C,$A40,'NSE - NIFTY Index Options'!$B:$B,G$4)+SUMIFS('NSE - Other Index Options'!$L:$L,'NSE - Other Index Options'!$C:$C,$A40,'NSE - Other Index Options'!$B:$B,G$4)+SUMIFS('BSE - SENSEX Index Options'!$L:$L,'BSE - SENSEX Index Options'!$C:$C,$A40,'BSE - SENSEX Index Options'!$B:$B,G$4)+SUMIFS('BSE - Other Index Options'!$L:$L,'BSE - Other Index Options'!$C:$C,$A40,'BSE - Other Index Options'!$B:$B,G$4))</f>
        <v/>
      </c>
      <c r="H40" s="26">
        <f t="shared" si="1"/>
        <v>3739.0787</v>
      </c>
    </row>
    <row r="41" spans="1:8">
      <c r="A41" t="s">
        <v>62</v>
      </c>
      <c r="B41" s="26">
        <f>IF(SUMIFS('NSE - NIFTY Index Options'!$L:$L,'NSE - NIFTY Index Options'!$C:$C,$A41,'NSE - NIFTY Index Options'!$B:$B,B$4)+SUMIFS('NSE - Other Index Options'!$L:$L,'NSE - Other Index Options'!$C:$C,$A41,'NSE - Other Index Options'!$B:$B,B$4)+SUMIFS('BSE - SENSEX Index Options'!$L:$L,'BSE - SENSEX Index Options'!$C:$C,$A41,'BSE - SENSEX Index Options'!$B:$B,B$4)+SUMIFS('BSE - Other Index Options'!$L:$L,'BSE - Other Index Options'!$C:$C,$A41,'BSE - Other Index Options'!$B:$B,B$4)=0,"",SUMIFS('NSE - NIFTY Index Options'!$L:$L,'NSE - NIFTY Index Options'!$C:$C,$A41,'NSE - NIFTY Index Options'!$B:$B,B$4)+SUMIFS('NSE - Other Index Options'!$L:$L,'NSE - Other Index Options'!$C:$C,$A41,'NSE - Other Index Options'!$B:$B,B$4)+SUMIFS('BSE - SENSEX Index Options'!$L:$L,'BSE - SENSEX Index Options'!$C:$C,$A41,'BSE - SENSEX Index Options'!$B:$B,B$4)+SUMIFS('BSE - Other Index Options'!$L:$L,'BSE - Other Index Options'!$C:$C,$A41,'BSE - Other Index Options'!$B:$B,B$4))</f>
        <v>749.89579999999967</v>
      </c>
      <c r="C41" s="26">
        <f>IF(SUMIFS('NSE - NIFTY Index Options'!$L:$L,'NSE - NIFTY Index Options'!$C:$C,$A41,'NSE - NIFTY Index Options'!$B:$B,C$4)+SUMIFS('NSE - Other Index Options'!$L:$L,'NSE - Other Index Options'!$C:$C,$A41,'NSE - Other Index Options'!$B:$B,C$4)+SUMIFS('BSE - SENSEX Index Options'!$L:$L,'BSE - SENSEX Index Options'!$C:$C,$A41,'BSE - SENSEX Index Options'!$B:$B,C$4)+SUMIFS('BSE - Other Index Options'!$L:$L,'BSE - Other Index Options'!$C:$C,$A41,'BSE - Other Index Options'!$B:$B,C$4)=0,"",SUMIFS('NSE - NIFTY Index Options'!$L:$L,'NSE - NIFTY Index Options'!$C:$C,$A41,'NSE - NIFTY Index Options'!$B:$B,C$4)+SUMIFS('NSE - Other Index Options'!$L:$L,'NSE - Other Index Options'!$C:$C,$A41,'NSE - Other Index Options'!$B:$B,C$4)+SUMIFS('BSE - SENSEX Index Options'!$L:$L,'BSE - SENSEX Index Options'!$C:$C,$A41,'BSE - SENSEX Index Options'!$B:$B,C$4)+SUMIFS('BSE - Other Index Options'!$L:$L,'BSE - Other Index Options'!$C:$C,$A41,'BSE - Other Index Options'!$B:$B,C$4))</f>
        <v>743.87030000000004</v>
      </c>
      <c r="D41" s="26">
        <f>IF(SUMIFS('NSE - NIFTY Index Options'!$L:$L,'NSE - NIFTY Index Options'!$C:$C,$A41,'NSE - NIFTY Index Options'!$B:$B,D$4)+SUMIFS('NSE - Other Index Options'!$L:$L,'NSE - Other Index Options'!$C:$C,$A41,'NSE - Other Index Options'!$B:$B,D$4)+SUMIFS('BSE - SENSEX Index Options'!$L:$L,'BSE - SENSEX Index Options'!$C:$C,$A41,'BSE - SENSEX Index Options'!$B:$B,D$4)+SUMIFS('BSE - Other Index Options'!$L:$L,'BSE - Other Index Options'!$C:$C,$A41,'BSE - Other Index Options'!$B:$B,D$4)=0,"",SUMIFS('NSE - NIFTY Index Options'!$L:$L,'NSE - NIFTY Index Options'!$C:$C,$A41,'NSE - NIFTY Index Options'!$B:$B,D$4)+SUMIFS('NSE - Other Index Options'!$L:$L,'NSE - Other Index Options'!$C:$C,$A41,'NSE - Other Index Options'!$B:$B,D$4)+SUMIFS('BSE - SENSEX Index Options'!$L:$L,'BSE - SENSEX Index Options'!$C:$C,$A41,'BSE - SENSEX Index Options'!$B:$B,D$4)+SUMIFS('BSE - Other Index Options'!$L:$L,'BSE - Other Index Options'!$C:$C,$A41,'BSE - Other Index Options'!$B:$B,D$4))</f>
        <v>715.44190000000003</v>
      </c>
      <c r="E41" s="26">
        <f>IF(SUMIFS('NSE - NIFTY Index Options'!$L:$L,'NSE - NIFTY Index Options'!$C:$C,$A41,'NSE - NIFTY Index Options'!$B:$B,E$4)+SUMIFS('NSE - Other Index Options'!$L:$L,'NSE - Other Index Options'!$C:$C,$A41,'NSE - Other Index Options'!$B:$B,E$4)+SUMIFS('BSE - SENSEX Index Options'!$L:$L,'BSE - SENSEX Index Options'!$C:$C,$A41,'BSE - SENSEX Index Options'!$B:$B,E$4)+SUMIFS('BSE - Other Index Options'!$L:$L,'BSE - Other Index Options'!$C:$C,$A41,'BSE - Other Index Options'!$B:$B,E$4)=0,"",SUMIFS('NSE - NIFTY Index Options'!$L:$L,'NSE - NIFTY Index Options'!$C:$C,$A41,'NSE - NIFTY Index Options'!$B:$B,E$4)+SUMIFS('NSE - Other Index Options'!$L:$L,'NSE - Other Index Options'!$C:$C,$A41,'NSE - Other Index Options'!$B:$B,E$4)+SUMIFS('BSE - SENSEX Index Options'!$L:$L,'BSE - SENSEX Index Options'!$C:$C,$A41,'BSE - SENSEX Index Options'!$B:$B,E$4)+SUMIFS('BSE - Other Index Options'!$L:$L,'BSE - Other Index Options'!$C:$C,$A41,'BSE - Other Index Options'!$B:$B,E$4))</f>
        <v>1063.6518000000001</v>
      </c>
      <c r="F41" s="26">
        <f>IF(SUMIFS('NSE - NIFTY Index Options'!$L:$L,'NSE - NIFTY Index Options'!$C:$C,$A41,'NSE - NIFTY Index Options'!$B:$B,F$4)+SUMIFS('NSE - Other Index Options'!$L:$L,'NSE - Other Index Options'!$C:$C,$A41,'NSE - Other Index Options'!$B:$B,F$4)+SUMIFS('BSE - SENSEX Index Options'!$L:$L,'BSE - SENSEX Index Options'!$C:$C,$A41,'BSE - SENSEX Index Options'!$B:$B,F$4)+SUMIFS('BSE - Other Index Options'!$L:$L,'BSE - Other Index Options'!$C:$C,$A41,'BSE - Other Index Options'!$B:$B,F$4)=0,"",SUMIFS('NSE - NIFTY Index Options'!$L:$L,'NSE - NIFTY Index Options'!$C:$C,$A41,'NSE - NIFTY Index Options'!$B:$B,F$4)+SUMIFS('NSE - Other Index Options'!$L:$L,'NSE - Other Index Options'!$C:$C,$A41,'NSE - Other Index Options'!$B:$B,F$4)+SUMIFS('BSE - SENSEX Index Options'!$L:$L,'BSE - SENSEX Index Options'!$C:$C,$A41,'BSE - SENSEX Index Options'!$B:$B,F$4)+SUMIFS('BSE - Other Index Options'!$L:$L,'BSE - Other Index Options'!$C:$C,$A41,'BSE - Other Index Options'!$B:$B,F$4))</f>
        <v>573.73739999999998</v>
      </c>
      <c r="G41" s="26" t="str">
        <f>IF(SUMIFS('NSE - NIFTY Index Options'!$L:$L,'NSE - NIFTY Index Options'!$C:$C,$A41,'NSE - NIFTY Index Options'!$B:$B,G$4)+SUMIFS('NSE - Other Index Options'!$L:$L,'NSE - Other Index Options'!$C:$C,$A41,'NSE - Other Index Options'!$B:$B,G$4)+SUMIFS('BSE - SENSEX Index Options'!$L:$L,'BSE - SENSEX Index Options'!$C:$C,$A41,'BSE - SENSEX Index Options'!$B:$B,G$4)+SUMIFS('BSE - Other Index Options'!$L:$L,'BSE - Other Index Options'!$C:$C,$A41,'BSE - Other Index Options'!$B:$B,G$4)=0,"",SUMIFS('NSE - NIFTY Index Options'!$L:$L,'NSE - NIFTY Index Options'!$C:$C,$A41,'NSE - NIFTY Index Options'!$B:$B,G$4)+SUMIFS('NSE - Other Index Options'!$L:$L,'NSE - Other Index Options'!$C:$C,$A41,'NSE - Other Index Options'!$B:$B,G$4)+SUMIFS('BSE - SENSEX Index Options'!$L:$L,'BSE - SENSEX Index Options'!$C:$C,$A41,'BSE - SENSEX Index Options'!$B:$B,G$4)+SUMIFS('BSE - Other Index Options'!$L:$L,'BSE - Other Index Options'!$C:$C,$A41,'BSE - Other Index Options'!$B:$B,G$4))</f>
        <v/>
      </c>
      <c r="H41" s="26">
        <f t="shared" si="1"/>
        <v>3846.5971999999997</v>
      </c>
    </row>
    <row r="42" spans="1:8">
      <c r="A42" t="s">
        <v>63</v>
      </c>
      <c r="B42" s="26">
        <f>IF(SUMIFS('NSE - NIFTY Index Options'!$L:$L,'NSE - NIFTY Index Options'!$C:$C,$A42,'NSE - NIFTY Index Options'!$B:$B,B$4)+SUMIFS('NSE - Other Index Options'!$L:$L,'NSE - Other Index Options'!$C:$C,$A42,'NSE - Other Index Options'!$B:$B,B$4)+SUMIFS('BSE - SENSEX Index Options'!$L:$L,'BSE - SENSEX Index Options'!$C:$C,$A42,'BSE - SENSEX Index Options'!$B:$B,B$4)+SUMIFS('BSE - Other Index Options'!$L:$L,'BSE - Other Index Options'!$C:$C,$A42,'BSE - Other Index Options'!$B:$B,B$4)=0,"",SUMIFS('NSE - NIFTY Index Options'!$L:$L,'NSE - NIFTY Index Options'!$C:$C,$A42,'NSE - NIFTY Index Options'!$B:$B,B$4)+SUMIFS('NSE - Other Index Options'!$L:$L,'NSE - Other Index Options'!$C:$C,$A42,'NSE - Other Index Options'!$B:$B,B$4)+SUMIFS('BSE - SENSEX Index Options'!$L:$L,'BSE - SENSEX Index Options'!$C:$C,$A42,'BSE - SENSEX Index Options'!$B:$B,B$4)+SUMIFS('BSE - Other Index Options'!$L:$L,'BSE - Other Index Options'!$C:$C,$A42,'BSE - Other Index Options'!$B:$B,B$4))</f>
        <v>698.41669999999999</v>
      </c>
      <c r="C42" s="26">
        <f>IF(SUMIFS('NSE - NIFTY Index Options'!$L:$L,'NSE - NIFTY Index Options'!$C:$C,$A42,'NSE - NIFTY Index Options'!$B:$B,C$4)+SUMIFS('NSE - Other Index Options'!$L:$L,'NSE - Other Index Options'!$C:$C,$A42,'NSE - Other Index Options'!$B:$B,C$4)+SUMIFS('BSE - SENSEX Index Options'!$L:$L,'BSE - SENSEX Index Options'!$C:$C,$A42,'BSE - SENSEX Index Options'!$B:$B,C$4)+SUMIFS('BSE - Other Index Options'!$L:$L,'BSE - Other Index Options'!$C:$C,$A42,'BSE - Other Index Options'!$B:$B,C$4)=0,"",SUMIFS('NSE - NIFTY Index Options'!$L:$L,'NSE - NIFTY Index Options'!$C:$C,$A42,'NSE - NIFTY Index Options'!$B:$B,C$4)+SUMIFS('NSE - Other Index Options'!$L:$L,'NSE - Other Index Options'!$C:$C,$A42,'NSE - Other Index Options'!$B:$B,C$4)+SUMIFS('BSE - SENSEX Index Options'!$L:$L,'BSE - SENSEX Index Options'!$C:$C,$A42,'BSE - SENSEX Index Options'!$B:$B,C$4)+SUMIFS('BSE - Other Index Options'!$L:$L,'BSE - Other Index Options'!$C:$C,$A42,'BSE - Other Index Options'!$B:$B,C$4))</f>
        <v>884.92340000000002</v>
      </c>
      <c r="D42" s="26">
        <f>IF(SUMIFS('NSE - NIFTY Index Options'!$L:$L,'NSE - NIFTY Index Options'!$C:$C,$A42,'NSE - NIFTY Index Options'!$B:$B,D$4)+SUMIFS('NSE - Other Index Options'!$L:$L,'NSE - Other Index Options'!$C:$C,$A42,'NSE - Other Index Options'!$B:$B,D$4)+SUMIFS('BSE - SENSEX Index Options'!$L:$L,'BSE - SENSEX Index Options'!$C:$C,$A42,'BSE - SENSEX Index Options'!$B:$B,D$4)+SUMIFS('BSE - Other Index Options'!$L:$L,'BSE - Other Index Options'!$C:$C,$A42,'BSE - Other Index Options'!$B:$B,D$4)=0,"",SUMIFS('NSE - NIFTY Index Options'!$L:$L,'NSE - NIFTY Index Options'!$C:$C,$A42,'NSE - NIFTY Index Options'!$B:$B,D$4)+SUMIFS('NSE - Other Index Options'!$L:$L,'NSE - Other Index Options'!$C:$C,$A42,'NSE - Other Index Options'!$B:$B,D$4)+SUMIFS('BSE - SENSEX Index Options'!$L:$L,'BSE - SENSEX Index Options'!$C:$C,$A42,'BSE - SENSEX Index Options'!$B:$B,D$4)+SUMIFS('BSE - Other Index Options'!$L:$L,'BSE - Other Index Options'!$C:$C,$A42,'BSE - Other Index Options'!$B:$B,D$4))</f>
        <v>682.88279999999997</v>
      </c>
      <c r="E42" s="26">
        <f>IF(SUMIFS('NSE - NIFTY Index Options'!$L:$L,'NSE - NIFTY Index Options'!$C:$C,$A42,'NSE - NIFTY Index Options'!$B:$B,E$4)+SUMIFS('NSE - Other Index Options'!$L:$L,'NSE - Other Index Options'!$C:$C,$A42,'NSE - Other Index Options'!$B:$B,E$4)+SUMIFS('BSE - SENSEX Index Options'!$L:$L,'BSE - SENSEX Index Options'!$C:$C,$A42,'BSE - SENSEX Index Options'!$B:$B,E$4)+SUMIFS('BSE - Other Index Options'!$L:$L,'BSE - Other Index Options'!$C:$C,$A42,'BSE - Other Index Options'!$B:$B,E$4)=0,"",SUMIFS('NSE - NIFTY Index Options'!$L:$L,'NSE - NIFTY Index Options'!$C:$C,$A42,'NSE - NIFTY Index Options'!$B:$B,E$4)+SUMIFS('NSE - Other Index Options'!$L:$L,'NSE - Other Index Options'!$C:$C,$A42,'NSE - Other Index Options'!$B:$B,E$4)+SUMIFS('BSE - SENSEX Index Options'!$L:$L,'BSE - SENSEX Index Options'!$C:$C,$A42,'BSE - SENSEX Index Options'!$B:$B,E$4)+SUMIFS('BSE - Other Index Options'!$L:$L,'BSE - Other Index Options'!$C:$C,$A42,'BSE - Other Index Options'!$B:$B,E$4))</f>
        <v>888.50830000000008</v>
      </c>
      <c r="F42" s="26">
        <f>IF(SUMIFS('NSE - NIFTY Index Options'!$L:$L,'NSE - NIFTY Index Options'!$C:$C,$A42,'NSE - NIFTY Index Options'!$B:$B,F$4)+SUMIFS('NSE - Other Index Options'!$L:$L,'NSE - Other Index Options'!$C:$C,$A42,'NSE - Other Index Options'!$B:$B,F$4)+SUMIFS('BSE - SENSEX Index Options'!$L:$L,'BSE - SENSEX Index Options'!$C:$C,$A42,'BSE - SENSEX Index Options'!$B:$B,F$4)+SUMIFS('BSE - Other Index Options'!$L:$L,'BSE - Other Index Options'!$C:$C,$A42,'BSE - Other Index Options'!$B:$B,F$4)=0,"",SUMIFS('NSE - NIFTY Index Options'!$L:$L,'NSE - NIFTY Index Options'!$C:$C,$A42,'NSE - NIFTY Index Options'!$B:$B,F$4)+SUMIFS('NSE - Other Index Options'!$L:$L,'NSE - Other Index Options'!$C:$C,$A42,'NSE - Other Index Options'!$B:$B,F$4)+SUMIFS('BSE - SENSEX Index Options'!$L:$L,'BSE - SENSEX Index Options'!$C:$C,$A42,'BSE - SENSEX Index Options'!$B:$B,F$4)+SUMIFS('BSE - Other Index Options'!$L:$L,'BSE - Other Index Options'!$C:$C,$A42,'BSE - Other Index Options'!$B:$B,F$4))</f>
        <v>659.9994999999999</v>
      </c>
      <c r="G42" s="26" t="str">
        <f>IF(SUMIFS('NSE - NIFTY Index Options'!$L:$L,'NSE - NIFTY Index Options'!$C:$C,$A42,'NSE - NIFTY Index Options'!$B:$B,G$4)+SUMIFS('NSE - Other Index Options'!$L:$L,'NSE - Other Index Options'!$C:$C,$A42,'NSE - Other Index Options'!$B:$B,G$4)+SUMIFS('BSE - SENSEX Index Options'!$L:$L,'BSE - SENSEX Index Options'!$C:$C,$A42,'BSE - SENSEX Index Options'!$B:$B,G$4)+SUMIFS('BSE - Other Index Options'!$L:$L,'BSE - Other Index Options'!$C:$C,$A42,'BSE - Other Index Options'!$B:$B,G$4)=0,"",SUMIFS('NSE - NIFTY Index Options'!$L:$L,'NSE - NIFTY Index Options'!$C:$C,$A42,'NSE - NIFTY Index Options'!$B:$B,G$4)+SUMIFS('NSE - Other Index Options'!$L:$L,'NSE - Other Index Options'!$C:$C,$A42,'NSE - Other Index Options'!$B:$B,G$4)+SUMIFS('BSE - SENSEX Index Options'!$L:$L,'BSE - SENSEX Index Options'!$C:$C,$A42,'BSE - SENSEX Index Options'!$B:$B,G$4)+SUMIFS('BSE - Other Index Options'!$L:$L,'BSE - Other Index Options'!$C:$C,$A42,'BSE - Other Index Options'!$B:$B,G$4))</f>
        <v/>
      </c>
      <c r="H42" s="26">
        <f t="shared" si="1"/>
        <v>3814.7306999999996</v>
      </c>
    </row>
    <row r="43" spans="1:8">
      <c r="A43" t="s">
        <v>64</v>
      </c>
      <c r="B43" s="26" t="str">
        <f>IF(SUMIFS('NSE - NIFTY Index Options'!$L:$L,'NSE - NIFTY Index Options'!$C:$C,$A43,'NSE - NIFTY Index Options'!$B:$B,B$4)+SUMIFS('NSE - Other Index Options'!$L:$L,'NSE - Other Index Options'!$C:$C,$A43,'NSE - Other Index Options'!$B:$B,B$4)+SUMIFS('BSE - SENSEX Index Options'!$L:$L,'BSE - SENSEX Index Options'!$C:$C,$A43,'BSE - SENSEX Index Options'!$B:$B,B$4)+SUMIFS('BSE - Other Index Options'!$L:$L,'BSE - Other Index Options'!$C:$C,$A43,'BSE - Other Index Options'!$B:$B,B$4)=0,"",SUMIFS('NSE - NIFTY Index Options'!$L:$L,'NSE - NIFTY Index Options'!$C:$C,$A43,'NSE - NIFTY Index Options'!$B:$B,B$4)+SUMIFS('NSE - Other Index Options'!$L:$L,'NSE - Other Index Options'!$C:$C,$A43,'NSE - Other Index Options'!$B:$B,B$4)+SUMIFS('BSE - SENSEX Index Options'!$L:$L,'BSE - SENSEX Index Options'!$C:$C,$A43,'BSE - SENSEX Index Options'!$B:$B,B$4)+SUMIFS('BSE - Other Index Options'!$L:$L,'BSE - Other Index Options'!$C:$C,$A43,'BSE - Other Index Options'!$B:$B,B$4))</f>
        <v/>
      </c>
      <c r="C43" s="26" t="str">
        <f>IF(SUMIFS('NSE - NIFTY Index Options'!$L:$L,'NSE - NIFTY Index Options'!$C:$C,$A43,'NSE - NIFTY Index Options'!$B:$B,C$4)+SUMIFS('NSE - Other Index Options'!$L:$L,'NSE - Other Index Options'!$C:$C,$A43,'NSE - Other Index Options'!$B:$B,C$4)+SUMIFS('BSE - SENSEX Index Options'!$L:$L,'BSE - SENSEX Index Options'!$C:$C,$A43,'BSE - SENSEX Index Options'!$B:$B,C$4)+SUMIFS('BSE - Other Index Options'!$L:$L,'BSE - Other Index Options'!$C:$C,$A43,'BSE - Other Index Options'!$B:$B,C$4)=0,"",SUMIFS('NSE - NIFTY Index Options'!$L:$L,'NSE - NIFTY Index Options'!$C:$C,$A43,'NSE - NIFTY Index Options'!$B:$B,C$4)+SUMIFS('NSE - Other Index Options'!$L:$L,'NSE - Other Index Options'!$C:$C,$A43,'NSE - Other Index Options'!$B:$B,C$4)+SUMIFS('BSE - SENSEX Index Options'!$L:$L,'BSE - SENSEX Index Options'!$C:$C,$A43,'BSE - SENSEX Index Options'!$B:$B,C$4)+SUMIFS('BSE - Other Index Options'!$L:$L,'BSE - Other Index Options'!$C:$C,$A43,'BSE - Other Index Options'!$B:$B,C$4))</f>
        <v/>
      </c>
      <c r="D43" s="26">
        <f>IF(SUMIFS('NSE - NIFTY Index Options'!$L:$L,'NSE - NIFTY Index Options'!$C:$C,$A43,'NSE - NIFTY Index Options'!$B:$B,D$4)+SUMIFS('NSE - Other Index Options'!$L:$L,'NSE - Other Index Options'!$C:$C,$A43,'NSE - Other Index Options'!$B:$B,D$4)+SUMIFS('BSE - SENSEX Index Options'!$L:$L,'BSE - SENSEX Index Options'!$C:$C,$A43,'BSE - SENSEX Index Options'!$B:$B,D$4)+SUMIFS('BSE - Other Index Options'!$L:$L,'BSE - Other Index Options'!$C:$C,$A43,'BSE - Other Index Options'!$B:$B,D$4)=0,"",SUMIFS('NSE - NIFTY Index Options'!$L:$L,'NSE - NIFTY Index Options'!$C:$C,$A43,'NSE - NIFTY Index Options'!$B:$B,D$4)+SUMIFS('NSE - Other Index Options'!$L:$L,'NSE - Other Index Options'!$C:$C,$A43,'NSE - Other Index Options'!$B:$B,D$4)+SUMIFS('BSE - SENSEX Index Options'!$L:$L,'BSE - SENSEX Index Options'!$C:$C,$A43,'BSE - SENSEX Index Options'!$B:$B,D$4)+SUMIFS('BSE - Other Index Options'!$L:$L,'BSE - Other Index Options'!$C:$C,$A43,'BSE - Other Index Options'!$B:$B,D$4))</f>
        <v>761.51199999999994</v>
      </c>
      <c r="E43" s="26">
        <f>IF(SUMIFS('NSE - NIFTY Index Options'!$L:$L,'NSE - NIFTY Index Options'!$C:$C,$A43,'NSE - NIFTY Index Options'!$B:$B,E$4)+SUMIFS('NSE - Other Index Options'!$L:$L,'NSE - Other Index Options'!$C:$C,$A43,'NSE - Other Index Options'!$B:$B,E$4)+SUMIFS('BSE - SENSEX Index Options'!$L:$L,'BSE - SENSEX Index Options'!$C:$C,$A43,'BSE - SENSEX Index Options'!$B:$B,E$4)+SUMIFS('BSE - Other Index Options'!$L:$L,'BSE - Other Index Options'!$C:$C,$A43,'BSE - Other Index Options'!$B:$B,E$4)=0,"",SUMIFS('NSE - NIFTY Index Options'!$L:$L,'NSE - NIFTY Index Options'!$C:$C,$A43,'NSE - NIFTY Index Options'!$B:$B,E$4)+SUMIFS('NSE - Other Index Options'!$L:$L,'NSE - Other Index Options'!$C:$C,$A43,'NSE - Other Index Options'!$B:$B,E$4)+SUMIFS('BSE - SENSEX Index Options'!$L:$L,'BSE - SENSEX Index Options'!$C:$C,$A43,'BSE - SENSEX Index Options'!$B:$B,E$4)+SUMIFS('BSE - Other Index Options'!$L:$L,'BSE - Other Index Options'!$C:$C,$A43,'BSE - Other Index Options'!$B:$B,E$4))</f>
        <v>1112.336</v>
      </c>
      <c r="F43" s="26" t="str">
        <f>IF(SUMIFS('NSE - NIFTY Index Options'!$L:$L,'NSE - NIFTY Index Options'!$C:$C,$A43,'NSE - NIFTY Index Options'!$B:$B,F$4)+SUMIFS('NSE - Other Index Options'!$L:$L,'NSE - Other Index Options'!$C:$C,$A43,'NSE - Other Index Options'!$B:$B,F$4)+SUMIFS('BSE - SENSEX Index Options'!$L:$L,'BSE - SENSEX Index Options'!$C:$C,$A43,'BSE - SENSEX Index Options'!$B:$B,F$4)+SUMIFS('BSE - Other Index Options'!$L:$L,'BSE - Other Index Options'!$C:$C,$A43,'BSE - Other Index Options'!$B:$B,F$4)=0,"",SUMIFS('NSE - NIFTY Index Options'!$L:$L,'NSE - NIFTY Index Options'!$C:$C,$A43,'NSE - NIFTY Index Options'!$B:$B,F$4)+SUMIFS('NSE - Other Index Options'!$L:$L,'NSE - Other Index Options'!$C:$C,$A43,'NSE - Other Index Options'!$B:$B,F$4)+SUMIFS('BSE - SENSEX Index Options'!$L:$L,'BSE - SENSEX Index Options'!$C:$C,$A43,'BSE - SENSEX Index Options'!$B:$B,F$4)+SUMIFS('BSE - Other Index Options'!$L:$L,'BSE - Other Index Options'!$C:$C,$A43,'BSE - Other Index Options'!$B:$B,F$4))</f>
        <v/>
      </c>
      <c r="G43" s="26" t="str">
        <f>IF(SUMIFS('NSE - NIFTY Index Options'!$L:$L,'NSE - NIFTY Index Options'!$C:$C,$A43,'NSE - NIFTY Index Options'!$B:$B,G$4)+SUMIFS('NSE - Other Index Options'!$L:$L,'NSE - Other Index Options'!$C:$C,$A43,'NSE - Other Index Options'!$B:$B,G$4)+SUMIFS('BSE - SENSEX Index Options'!$L:$L,'BSE - SENSEX Index Options'!$C:$C,$A43,'BSE - SENSEX Index Options'!$B:$B,G$4)+SUMIFS('BSE - Other Index Options'!$L:$L,'BSE - Other Index Options'!$C:$C,$A43,'BSE - Other Index Options'!$B:$B,G$4)=0,"",SUMIFS('NSE - NIFTY Index Options'!$L:$L,'NSE - NIFTY Index Options'!$C:$C,$A43,'NSE - NIFTY Index Options'!$B:$B,G$4)+SUMIFS('NSE - Other Index Options'!$L:$L,'NSE - Other Index Options'!$C:$C,$A43,'NSE - Other Index Options'!$B:$B,G$4)+SUMIFS('BSE - SENSEX Index Options'!$L:$L,'BSE - SENSEX Index Options'!$C:$C,$A43,'BSE - SENSEX Index Options'!$B:$B,G$4)+SUMIFS('BSE - Other Index Options'!$L:$L,'BSE - Other Index Options'!$C:$C,$A43,'BSE - Other Index Options'!$B:$B,G$4))</f>
        <v/>
      </c>
      <c r="H43" s="26">
        <f t="shared" si="1"/>
        <v>1873.848</v>
      </c>
    </row>
    <row r="44" spans="1:8">
      <c r="A44" t="s">
        <v>65</v>
      </c>
      <c r="B44" s="26">
        <f>IF(SUMIFS('NSE - NIFTY Index Options'!$L:$L,'NSE - NIFTY Index Options'!$C:$C,$A44,'NSE - NIFTY Index Options'!$B:$B,B$4)+SUMIFS('NSE - Other Index Options'!$L:$L,'NSE - Other Index Options'!$C:$C,$A44,'NSE - Other Index Options'!$B:$B,B$4)+SUMIFS('BSE - SENSEX Index Options'!$L:$L,'BSE - SENSEX Index Options'!$C:$C,$A44,'BSE - SENSEX Index Options'!$B:$B,B$4)+SUMIFS('BSE - Other Index Options'!$L:$L,'BSE - Other Index Options'!$C:$C,$A44,'BSE - Other Index Options'!$B:$B,B$4)=0,"",SUMIFS('NSE - NIFTY Index Options'!$L:$L,'NSE - NIFTY Index Options'!$C:$C,$A44,'NSE - NIFTY Index Options'!$B:$B,B$4)+SUMIFS('NSE - Other Index Options'!$L:$L,'NSE - Other Index Options'!$C:$C,$A44,'NSE - Other Index Options'!$B:$B,B$4)+SUMIFS('BSE - SENSEX Index Options'!$L:$L,'BSE - SENSEX Index Options'!$C:$C,$A44,'BSE - SENSEX Index Options'!$B:$B,B$4)+SUMIFS('BSE - Other Index Options'!$L:$L,'BSE - Other Index Options'!$C:$C,$A44,'BSE - Other Index Options'!$B:$B,B$4))</f>
        <v>944.19450000000006</v>
      </c>
      <c r="C44" s="26">
        <f>IF(SUMIFS('NSE - NIFTY Index Options'!$L:$L,'NSE - NIFTY Index Options'!$C:$C,$A44,'NSE - NIFTY Index Options'!$B:$B,C$4)+SUMIFS('NSE - Other Index Options'!$L:$L,'NSE - Other Index Options'!$C:$C,$A44,'NSE - Other Index Options'!$B:$B,C$4)+SUMIFS('BSE - SENSEX Index Options'!$L:$L,'BSE - SENSEX Index Options'!$C:$C,$A44,'BSE - SENSEX Index Options'!$B:$B,C$4)+SUMIFS('BSE - Other Index Options'!$L:$L,'BSE - Other Index Options'!$C:$C,$A44,'BSE - Other Index Options'!$B:$B,C$4)=0,"",SUMIFS('NSE - NIFTY Index Options'!$L:$L,'NSE - NIFTY Index Options'!$C:$C,$A44,'NSE - NIFTY Index Options'!$B:$B,C$4)+SUMIFS('NSE - Other Index Options'!$L:$L,'NSE - Other Index Options'!$C:$C,$A44,'NSE - Other Index Options'!$B:$B,C$4)+SUMIFS('BSE - SENSEX Index Options'!$L:$L,'BSE - SENSEX Index Options'!$C:$C,$A44,'BSE - SENSEX Index Options'!$B:$B,C$4)+SUMIFS('BSE - Other Index Options'!$L:$L,'BSE - Other Index Options'!$C:$C,$A44,'BSE - Other Index Options'!$B:$B,C$4))</f>
        <v>971.61349999999993</v>
      </c>
      <c r="D44" s="26">
        <f>IF(SUMIFS('NSE - NIFTY Index Options'!$L:$L,'NSE - NIFTY Index Options'!$C:$C,$A44,'NSE - NIFTY Index Options'!$B:$B,D$4)+SUMIFS('NSE - Other Index Options'!$L:$L,'NSE - Other Index Options'!$C:$C,$A44,'NSE - Other Index Options'!$B:$B,D$4)+SUMIFS('BSE - SENSEX Index Options'!$L:$L,'BSE - SENSEX Index Options'!$C:$C,$A44,'BSE - SENSEX Index Options'!$B:$B,D$4)+SUMIFS('BSE - Other Index Options'!$L:$L,'BSE - Other Index Options'!$C:$C,$A44,'BSE - Other Index Options'!$B:$B,D$4)=0,"",SUMIFS('NSE - NIFTY Index Options'!$L:$L,'NSE - NIFTY Index Options'!$C:$C,$A44,'NSE - NIFTY Index Options'!$B:$B,D$4)+SUMIFS('NSE - Other Index Options'!$L:$L,'NSE - Other Index Options'!$C:$C,$A44,'NSE - Other Index Options'!$B:$B,D$4)+SUMIFS('BSE - SENSEX Index Options'!$L:$L,'BSE - SENSEX Index Options'!$C:$C,$A44,'BSE - SENSEX Index Options'!$B:$B,D$4)+SUMIFS('BSE - Other Index Options'!$L:$L,'BSE - Other Index Options'!$C:$C,$A44,'BSE - Other Index Options'!$B:$B,D$4))</f>
        <v>1004.2719</v>
      </c>
      <c r="E44" s="26">
        <f>IF(SUMIFS('NSE - NIFTY Index Options'!$L:$L,'NSE - NIFTY Index Options'!$C:$C,$A44,'NSE - NIFTY Index Options'!$B:$B,E$4)+SUMIFS('NSE - Other Index Options'!$L:$L,'NSE - Other Index Options'!$C:$C,$A44,'NSE - Other Index Options'!$B:$B,E$4)+SUMIFS('BSE - SENSEX Index Options'!$L:$L,'BSE - SENSEX Index Options'!$C:$C,$A44,'BSE - SENSEX Index Options'!$B:$B,E$4)+SUMIFS('BSE - Other Index Options'!$L:$L,'BSE - Other Index Options'!$C:$C,$A44,'BSE - Other Index Options'!$B:$B,E$4)=0,"",SUMIFS('NSE - NIFTY Index Options'!$L:$L,'NSE - NIFTY Index Options'!$C:$C,$A44,'NSE - NIFTY Index Options'!$B:$B,E$4)+SUMIFS('NSE - Other Index Options'!$L:$L,'NSE - Other Index Options'!$C:$C,$A44,'NSE - Other Index Options'!$B:$B,E$4)+SUMIFS('BSE - SENSEX Index Options'!$L:$L,'BSE - SENSEX Index Options'!$C:$C,$A44,'BSE - SENSEX Index Options'!$B:$B,E$4)+SUMIFS('BSE - Other Index Options'!$L:$L,'BSE - Other Index Options'!$C:$C,$A44,'BSE - Other Index Options'!$B:$B,E$4))</f>
        <v>1146.5328999999999</v>
      </c>
      <c r="F44" s="26" t="str">
        <f>IF(SUMIFS('NSE - NIFTY Index Options'!$L:$L,'NSE - NIFTY Index Options'!$C:$C,$A44,'NSE - NIFTY Index Options'!$B:$B,F$4)+SUMIFS('NSE - Other Index Options'!$L:$L,'NSE - Other Index Options'!$C:$C,$A44,'NSE - Other Index Options'!$B:$B,F$4)+SUMIFS('BSE - SENSEX Index Options'!$L:$L,'BSE - SENSEX Index Options'!$C:$C,$A44,'BSE - SENSEX Index Options'!$B:$B,F$4)+SUMIFS('BSE - Other Index Options'!$L:$L,'BSE - Other Index Options'!$C:$C,$A44,'BSE - Other Index Options'!$B:$B,F$4)=0,"",SUMIFS('NSE - NIFTY Index Options'!$L:$L,'NSE - NIFTY Index Options'!$C:$C,$A44,'NSE - NIFTY Index Options'!$B:$B,F$4)+SUMIFS('NSE - Other Index Options'!$L:$L,'NSE - Other Index Options'!$C:$C,$A44,'NSE - Other Index Options'!$B:$B,F$4)+SUMIFS('BSE - SENSEX Index Options'!$L:$L,'BSE - SENSEX Index Options'!$C:$C,$A44,'BSE - SENSEX Index Options'!$B:$B,F$4)+SUMIFS('BSE - Other Index Options'!$L:$L,'BSE - Other Index Options'!$C:$C,$A44,'BSE - Other Index Options'!$B:$B,F$4))</f>
        <v/>
      </c>
      <c r="G44" s="26" t="str">
        <f>IF(SUMIFS('NSE - NIFTY Index Options'!$L:$L,'NSE - NIFTY Index Options'!$C:$C,$A44,'NSE - NIFTY Index Options'!$B:$B,G$4)+SUMIFS('NSE - Other Index Options'!$L:$L,'NSE - Other Index Options'!$C:$C,$A44,'NSE - Other Index Options'!$B:$B,G$4)+SUMIFS('BSE - SENSEX Index Options'!$L:$L,'BSE - SENSEX Index Options'!$C:$C,$A44,'BSE - SENSEX Index Options'!$B:$B,G$4)+SUMIFS('BSE - Other Index Options'!$L:$L,'BSE - Other Index Options'!$C:$C,$A44,'BSE - Other Index Options'!$B:$B,G$4)=0,"",SUMIFS('NSE - NIFTY Index Options'!$L:$L,'NSE - NIFTY Index Options'!$C:$C,$A44,'NSE - NIFTY Index Options'!$B:$B,G$4)+SUMIFS('NSE - Other Index Options'!$L:$L,'NSE - Other Index Options'!$C:$C,$A44,'NSE - Other Index Options'!$B:$B,G$4)+SUMIFS('BSE - SENSEX Index Options'!$L:$L,'BSE - SENSEX Index Options'!$C:$C,$A44,'BSE - SENSEX Index Options'!$B:$B,G$4)+SUMIFS('BSE - Other Index Options'!$L:$L,'BSE - Other Index Options'!$C:$C,$A44,'BSE - Other Index Options'!$B:$B,G$4))</f>
        <v/>
      </c>
      <c r="H44" s="26">
        <f t="shared" si="1"/>
        <v>4066.6127999999999</v>
      </c>
    </row>
    <row r="45" spans="1:8">
      <c r="A45" t="s">
        <v>66</v>
      </c>
      <c r="B45" s="26">
        <f>IF(SUMIFS('NSE - NIFTY Index Options'!$L:$L,'NSE - NIFTY Index Options'!$C:$C,$A45,'NSE - NIFTY Index Options'!$B:$B,B$4)+SUMIFS('NSE - Other Index Options'!$L:$L,'NSE - Other Index Options'!$C:$C,$A45,'NSE - Other Index Options'!$B:$B,B$4)+SUMIFS('BSE - SENSEX Index Options'!$L:$L,'BSE - SENSEX Index Options'!$C:$C,$A45,'BSE - SENSEX Index Options'!$B:$B,B$4)+SUMIFS('BSE - Other Index Options'!$L:$L,'BSE - Other Index Options'!$C:$C,$A45,'BSE - Other Index Options'!$B:$B,B$4)=0,"",SUMIFS('NSE - NIFTY Index Options'!$L:$L,'NSE - NIFTY Index Options'!$C:$C,$A45,'NSE - NIFTY Index Options'!$B:$B,B$4)+SUMIFS('NSE - Other Index Options'!$L:$L,'NSE - Other Index Options'!$C:$C,$A45,'NSE - Other Index Options'!$B:$B,B$4)+SUMIFS('BSE - SENSEX Index Options'!$L:$L,'BSE - SENSEX Index Options'!$C:$C,$A45,'BSE - SENSEX Index Options'!$B:$B,B$4)+SUMIFS('BSE - Other Index Options'!$L:$L,'BSE - Other Index Options'!$C:$C,$A45,'BSE - Other Index Options'!$B:$B,B$4))</f>
        <v>758.0059</v>
      </c>
      <c r="C45" s="26">
        <f>IF(SUMIFS('NSE - NIFTY Index Options'!$L:$L,'NSE - NIFTY Index Options'!$C:$C,$A45,'NSE - NIFTY Index Options'!$B:$B,C$4)+SUMIFS('NSE - Other Index Options'!$L:$L,'NSE - Other Index Options'!$C:$C,$A45,'NSE - Other Index Options'!$B:$B,C$4)+SUMIFS('BSE - SENSEX Index Options'!$L:$L,'BSE - SENSEX Index Options'!$C:$C,$A45,'BSE - SENSEX Index Options'!$B:$B,C$4)+SUMIFS('BSE - Other Index Options'!$L:$L,'BSE - Other Index Options'!$C:$C,$A45,'BSE - Other Index Options'!$B:$B,C$4)=0,"",SUMIFS('NSE - NIFTY Index Options'!$L:$L,'NSE - NIFTY Index Options'!$C:$C,$A45,'NSE - NIFTY Index Options'!$B:$B,C$4)+SUMIFS('NSE - Other Index Options'!$L:$L,'NSE - Other Index Options'!$C:$C,$A45,'NSE - Other Index Options'!$B:$B,C$4)+SUMIFS('BSE - SENSEX Index Options'!$L:$L,'BSE - SENSEX Index Options'!$C:$C,$A45,'BSE - SENSEX Index Options'!$B:$B,C$4)+SUMIFS('BSE - Other Index Options'!$L:$L,'BSE - Other Index Options'!$C:$C,$A45,'BSE - Other Index Options'!$B:$B,C$4))</f>
        <v>930.90840000000003</v>
      </c>
      <c r="D45" s="26">
        <f>IF(SUMIFS('NSE - NIFTY Index Options'!$L:$L,'NSE - NIFTY Index Options'!$C:$C,$A45,'NSE - NIFTY Index Options'!$B:$B,D$4)+SUMIFS('NSE - Other Index Options'!$L:$L,'NSE - Other Index Options'!$C:$C,$A45,'NSE - Other Index Options'!$B:$B,D$4)+SUMIFS('BSE - SENSEX Index Options'!$L:$L,'BSE - SENSEX Index Options'!$C:$C,$A45,'BSE - SENSEX Index Options'!$B:$B,D$4)+SUMIFS('BSE - Other Index Options'!$L:$L,'BSE - Other Index Options'!$C:$C,$A45,'BSE - Other Index Options'!$B:$B,D$4)=0,"",SUMIFS('NSE - NIFTY Index Options'!$L:$L,'NSE - NIFTY Index Options'!$C:$C,$A45,'NSE - NIFTY Index Options'!$B:$B,D$4)+SUMIFS('NSE - Other Index Options'!$L:$L,'NSE - Other Index Options'!$C:$C,$A45,'NSE - Other Index Options'!$B:$B,D$4)+SUMIFS('BSE - SENSEX Index Options'!$L:$L,'BSE - SENSEX Index Options'!$C:$C,$A45,'BSE - SENSEX Index Options'!$B:$B,D$4)+SUMIFS('BSE - Other Index Options'!$L:$L,'BSE - Other Index Options'!$C:$C,$A45,'BSE - Other Index Options'!$B:$B,D$4))</f>
        <v>1023.4197999999999</v>
      </c>
      <c r="E45" s="26">
        <f>IF(SUMIFS('NSE - NIFTY Index Options'!$L:$L,'NSE - NIFTY Index Options'!$C:$C,$A45,'NSE - NIFTY Index Options'!$B:$B,E$4)+SUMIFS('NSE - Other Index Options'!$L:$L,'NSE - Other Index Options'!$C:$C,$A45,'NSE - Other Index Options'!$B:$B,E$4)+SUMIFS('BSE - SENSEX Index Options'!$L:$L,'BSE - SENSEX Index Options'!$C:$C,$A45,'BSE - SENSEX Index Options'!$B:$B,E$4)+SUMIFS('BSE - Other Index Options'!$L:$L,'BSE - Other Index Options'!$C:$C,$A45,'BSE - Other Index Options'!$B:$B,E$4)=0,"",SUMIFS('NSE - NIFTY Index Options'!$L:$L,'NSE - NIFTY Index Options'!$C:$C,$A45,'NSE - NIFTY Index Options'!$B:$B,E$4)+SUMIFS('NSE - Other Index Options'!$L:$L,'NSE - Other Index Options'!$C:$C,$A45,'NSE - Other Index Options'!$B:$B,E$4)+SUMIFS('BSE - SENSEX Index Options'!$L:$L,'BSE - SENSEX Index Options'!$C:$C,$A45,'BSE - SENSEX Index Options'!$B:$B,E$4)+SUMIFS('BSE - Other Index Options'!$L:$L,'BSE - Other Index Options'!$C:$C,$A45,'BSE - Other Index Options'!$B:$B,E$4))</f>
        <v>1194.547</v>
      </c>
      <c r="F45" s="26">
        <f>IF(SUMIFS('NSE - NIFTY Index Options'!$L:$L,'NSE - NIFTY Index Options'!$C:$C,$A45,'NSE - NIFTY Index Options'!$B:$B,F$4)+SUMIFS('NSE - Other Index Options'!$L:$L,'NSE - Other Index Options'!$C:$C,$A45,'NSE - Other Index Options'!$B:$B,F$4)+SUMIFS('BSE - SENSEX Index Options'!$L:$L,'BSE - SENSEX Index Options'!$C:$C,$A45,'BSE - SENSEX Index Options'!$B:$B,F$4)+SUMIFS('BSE - Other Index Options'!$L:$L,'BSE - Other Index Options'!$C:$C,$A45,'BSE - Other Index Options'!$B:$B,F$4)=0,"",SUMIFS('NSE - NIFTY Index Options'!$L:$L,'NSE - NIFTY Index Options'!$C:$C,$A45,'NSE - NIFTY Index Options'!$B:$B,F$4)+SUMIFS('NSE - Other Index Options'!$L:$L,'NSE - Other Index Options'!$C:$C,$A45,'NSE - Other Index Options'!$B:$B,F$4)+SUMIFS('BSE - SENSEX Index Options'!$L:$L,'BSE - SENSEX Index Options'!$C:$C,$A45,'BSE - SENSEX Index Options'!$B:$B,F$4)+SUMIFS('BSE - Other Index Options'!$L:$L,'BSE - Other Index Options'!$C:$C,$A45,'BSE - Other Index Options'!$B:$B,F$4))</f>
        <v>659.70649999999989</v>
      </c>
      <c r="G45" s="26" t="str">
        <f>IF(SUMIFS('NSE - NIFTY Index Options'!$L:$L,'NSE - NIFTY Index Options'!$C:$C,$A45,'NSE - NIFTY Index Options'!$B:$B,G$4)+SUMIFS('NSE - Other Index Options'!$L:$L,'NSE - Other Index Options'!$C:$C,$A45,'NSE - Other Index Options'!$B:$B,G$4)+SUMIFS('BSE - SENSEX Index Options'!$L:$L,'BSE - SENSEX Index Options'!$C:$C,$A45,'BSE - SENSEX Index Options'!$B:$B,G$4)+SUMIFS('BSE - Other Index Options'!$L:$L,'BSE - Other Index Options'!$C:$C,$A45,'BSE - Other Index Options'!$B:$B,G$4)=0,"",SUMIFS('NSE - NIFTY Index Options'!$L:$L,'NSE - NIFTY Index Options'!$C:$C,$A45,'NSE - NIFTY Index Options'!$B:$B,G$4)+SUMIFS('NSE - Other Index Options'!$L:$L,'NSE - Other Index Options'!$C:$C,$A45,'NSE - Other Index Options'!$B:$B,G$4)+SUMIFS('BSE - SENSEX Index Options'!$L:$L,'BSE - SENSEX Index Options'!$C:$C,$A45,'BSE - SENSEX Index Options'!$B:$B,G$4)+SUMIFS('BSE - Other Index Options'!$L:$L,'BSE - Other Index Options'!$C:$C,$A45,'BSE - Other Index Options'!$B:$B,G$4))</f>
        <v/>
      </c>
      <c r="H45" s="26">
        <f t="shared" si="1"/>
        <v>4566.5875999999998</v>
      </c>
    </row>
    <row r="46" spans="1:8">
      <c r="A46" t="s">
        <v>67</v>
      </c>
      <c r="B46" s="26">
        <f>IF(SUMIFS('NSE - NIFTY Index Options'!$L:$L,'NSE - NIFTY Index Options'!$C:$C,$A46,'NSE - NIFTY Index Options'!$B:$B,B$4)+SUMIFS('NSE - Other Index Options'!$L:$L,'NSE - Other Index Options'!$C:$C,$A46,'NSE - Other Index Options'!$B:$B,B$4)+SUMIFS('BSE - SENSEX Index Options'!$L:$L,'BSE - SENSEX Index Options'!$C:$C,$A46,'BSE - SENSEX Index Options'!$B:$B,B$4)+SUMIFS('BSE - Other Index Options'!$L:$L,'BSE - Other Index Options'!$C:$C,$A46,'BSE - Other Index Options'!$B:$B,B$4)=0,"",SUMIFS('NSE - NIFTY Index Options'!$L:$L,'NSE - NIFTY Index Options'!$C:$C,$A46,'NSE - NIFTY Index Options'!$B:$B,B$4)+SUMIFS('NSE - Other Index Options'!$L:$L,'NSE - Other Index Options'!$C:$C,$A46,'NSE - Other Index Options'!$B:$B,B$4)+SUMIFS('BSE - SENSEX Index Options'!$L:$L,'BSE - SENSEX Index Options'!$C:$C,$A46,'BSE - SENSEX Index Options'!$B:$B,B$4)+SUMIFS('BSE - Other Index Options'!$L:$L,'BSE - Other Index Options'!$C:$C,$A46,'BSE - Other Index Options'!$B:$B,B$4))</f>
        <v>965.56809999999984</v>
      </c>
      <c r="C46" s="26">
        <f>IF(SUMIFS('NSE - NIFTY Index Options'!$L:$L,'NSE - NIFTY Index Options'!$C:$C,$A46,'NSE - NIFTY Index Options'!$B:$B,C$4)+SUMIFS('NSE - Other Index Options'!$L:$L,'NSE - Other Index Options'!$C:$C,$A46,'NSE - Other Index Options'!$B:$B,C$4)+SUMIFS('BSE - SENSEX Index Options'!$L:$L,'BSE - SENSEX Index Options'!$C:$C,$A46,'BSE - SENSEX Index Options'!$B:$B,C$4)+SUMIFS('BSE - Other Index Options'!$L:$L,'BSE - Other Index Options'!$C:$C,$A46,'BSE - Other Index Options'!$B:$B,C$4)=0,"",SUMIFS('NSE - NIFTY Index Options'!$L:$L,'NSE - NIFTY Index Options'!$C:$C,$A46,'NSE - NIFTY Index Options'!$B:$B,C$4)+SUMIFS('NSE - Other Index Options'!$L:$L,'NSE - Other Index Options'!$C:$C,$A46,'NSE - Other Index Options'!$B:$B,C$4)+SUMIFS('BSE - SENSEX Index Options'!$L:$L,'BSE - SENSEX Index Options'!$C:$C,$A46,'BSE - SENSEX Index Options'!$B:$B,C$4)+SUMIFS('BSE - Other Index Options'!$L:$L,'BSE - Other Index Options'!$C:$C,$A46,'BSE - Other Index Options'!$B:$B,C$4))</f>
        <v>891.37859999999989</v>
      </c>
      <c r="D46" s="26">
        <f>IF(SUMIFS('NSE - NIFTY Index Options'!$L:$L,'NSE - NIFTY Index Options'!$C:$C,$A46,'NSE - NIFTY Index Options'!$B:$B,D$4)+SUMIFS('NSE - Other Index Options'!$L:$L,'NSE - Other Index Options'!$C:$C,$A46,'NSE - Other Index Options'!$B:$B,D$4)+SUMIFS('BSE - SENSEX Index Options'!$L:$L,'BSE - SENSEX Index Options'!$C:$C,$A46,'BSE - SENSEX Index Options'!$B:$B,D$4)+SUMIFS('BSE - Other Index Options'!$L:$L,'BSE - Other Index Options'!$C:$C,$A46,'BSE - Other Index Options'!$B:$B,D$4)=0,"",SUMIFS('NSE - NIFTY Index Options'!$L:$L,'NSE - NIFTY Index Options'!$C:$C,$A46,'NSE - NIFTY Index Options'!$B:$B,D$4)+SUMIFS('NSE - Other Index Options'!$L:$L,'NSE - Other Index Options'!$C:$C,$A46,'NSE - Other Index Options'!$B:$B,D$4)+SUMIFS('BSE - SENSEX Index Options'!$L:$L,'BSE - SENSEX Index Options'!$C:$C,$A46,'BSE - SENSEX Index Options'!$B:$B,D$4)+SUMIFS('BSE - Other Index Options'!$L:$L,'BSE - Other Index Options'!$C:$C,$A46,'BSE - Other Index Options'!$B:$B,D$4))</f>
        <v>848.62869999999998</v>
      </c>
      <c r="E46" s="26">
        <f>IF(SUMIFS('NSE - NIFTY Index Options'!$L:$L,'NSE - NIFTY Index Options'!$C:$C,$A46,'NSE - NIFTY Index Options'!$B:$B,E$4)+SUMIFS('NSE - Other Index Options'!$L:$L,'NSE - Other Index Options'!$C:$C,$A46,'NSE - Other Index Options'!$B:$B,E$4)+SUMIFS('BSE - SENSEX Index Options'!$L:$L,'BSE - SENSEX Index Options'!$C:$C,$A46,'BSE - SENSEX Index Options'!$B:$B,E$4)+SUMIFS('BSE - Other Index Options'!$L:$L,'BSE - Other Index Options'!$C:$C,$A46,'BSE - Other Index Options'!$B:$B,E$4)=0,"",SUMIFS('NSE - NIFTY Index Options'!$L:$L,'NSE - NIFTY Index Options'!$C:$C,$A46,'NSE - NIFTY Index Options'!$B:$B,E$4)+SUMIFS('NSE - Other Index Options'!$L:$L,'NSE - Other Index Options'!$C:$C,$A46,'NSE - Other Index Options'!$B:$B,E$4)+SUMIFS('BSE - SENSEX Index Options'!$L:$L,'BSE - SENSEX Index Options'!$C:$C,$A46,'BSE - SENSEX Index Options'!$B:$B,E$4)+SUMIFS('BSE - Other Index Options'!$L:$L,'BSE - Other Index Options'!$C:$C,$A46,'BSE - Other Index Options'!$B:$B,E$4))</f>
        <v>1036.24</v>
      </c>
      <c r="F46" s="26">
        <f>IF(SUMIFS('NSE - NIFTY Index Options'!$L:$L,'NSE - NIFTY Index Options'!$C:$C,$A46,'NSE - NIFTY Index Options'!$B:$B,F$4)+SUMIFS('NSE - Other Index Options'!$L:$L,'NSE - Other Index Options'!$C:$C,$A46,'NSE - Other Index Options'!$B:$B,F$4)+SUMIFS('BSE - SENSEX Index Options'!$L:$L,'BSE - SENSEX Index Options'!$C:$C,$A46,'BSE - SENSEX Index Options'!$B:$B,F$4)+SUMIFS('BSE - Other Index Options'!$L:$L,'BSE - Other Index Options'!$C:$C,$A46,'BSE - Other Index Options'!$B:$B,F$4)=0,"",SUMIFS('NSE - NIFTY Index Options'!$L:$L,'NSE - NIFTY Index Options'!$C:$C,$A46,'NSE - NIFTY Index Options'!$B:$B,F$4)+SUMIFS('NSE - Other Index Options'!$L:$L,'NSE - Other Index Options'!$C:$C,$A46,'NSE - Other Index Options'!$B:$B,F$4)+SUMIFS('BSE - SENSEX Index Options'!$L:$L,'BSE - SENSEX Index Options'!$C:$C,$A46,'BSE - SENSEX Index Options'!$B:$B,F$4)+SUMIFS('BSE - Other Index Options'!$L:$L,'BSE - Other Index Options'!$C:$C,$A46,'BSE - Other Index Options'!$B:$B,F$4))</f>
        <v>787.53329999999983</v>
      </c>
      <c r="G46" s="26" t="str">
        <f>IF(SUMIFS('NSE - NIFTY Index Options'!$L:$L,'NSE - NIFTY Index Options'!$C:$C,$A46,'NSE - NIFTY Index Options'!$B:$B,G$4)+SUMIFS('NSE - Other Index Options'!$L:$L,'NSE - Other Index Options'!$C:$C,$A46,'NSE - Other Index Options'!$B:$B,G$4)+SUMIFS('BSE - SENSEX Index Options'!$L:$L,'BSE - SENSEX Index Options'!$C:$C,$A46,'BSE - SENSEX Index Options'!$B:$B,G$4)+SUMIFS('BSE - Other Index Options'!$L:$L,'BSE - Other Index Options'!$C:$C,$A46,'BSE - Other Index Options'!$B:$B,G$4)=0,"",SUMIFS('NSE - NIFTY Index Options'!$L:$L,'NSE - NIFTY Index Options'!$C:$C,$A46,'NSE - NIFTY Index Options'!$B:$B,G$4)+SUMIFS('NSE - Other Index Options'!$L:$L,'NSE - Other Index Options'!$C:$C,$A46,'NSE - Other Index Options'!$B:$B,G$4)+SUMIFS('BSE - SENSEX Index Options'!$L:$L,'BSE - SENSEX Index Options'!$C:$C,$A46,'BSE - SENSEX Index Options'!$B:$B,G$4)+SUMIFS('BSE - Other Index Options'!$L:$L,'BSE - Other Index Options'!$C:$C,$A46,'BSE - Other Index Options'!$B:$B,G$4))</f>
        <v/>
      </c>
      <c r="H46" s="26">
        <f t="shared" si="1"/>
        <v>4529.3486999999996</v>
      </c>
    </row>
    <row r="47" spans="1:8">
      <c r="A47" t="s">
        <v>68</v>
      </c>
      <c r="B47" s="26">
        <f>IF(SUMIFS('NSE - NIFTY Index Options'!$L:$L,'NSE - NIFTY Index Options'!$C:$C,$A47,'NSE - NIFTY Index Options'!$B:$B,B$4)+SUMIFS('NSE - Other Index Options'!$L:$L,'NSE - Other Index Options'!$C:$C,$A47,'NSE - Other Index Options'!$B:$B,B$4)+SUMIFS('BSE - SENSEX Index Options'!$L:$L,'BSE - SENSEX Index Options'!$C:$C,$A47,'BSE - SENSEX Index Options'!$B:$B,B$4)+SUMIFS('BSE - Other Index Options'!$L:$L,'BSE - Other Index Options'!$C:$C,$A47,'BSE - Other Index Options'!$B:$B,B$4)=0,"",SUMIFS('NSE - NIFTY Index Options'!$L:$L,'NSE - NIFTY Index Options'!$C:$C,$A47,'NSE - NIFTY Index Options'!$B:$B,B$4)+SUMIFS('NSE - Other Index Options'!$L:$L,'NSE - Other Index Options'!$C:$C,$A47,'NSE - Other Index Options'!$B:$B,B$4)+SUMIFS('BSE - SENSEX Index Options'!$L:$L,'BSE - SENSEX Index Options'!$C:$C,$A47,'BSE - SENSEX Index Options'!$B:$B,B$4)+SUMIFS('BSE - Other Index Options'!$L:$L,'BSE - Other Index Options'!$C:$C,$A47,'BSE - Other Index Options'!$B:$B,B$4))</f>
        <v>610.01219999999989</v>
      </c>
      <c r="C47" s="26">
        <f>IF(SUMIFS('NSE - NIFTY Index Options'!$L:$L,'NSE - NIFTY Index Options'!$C:$C,$A47,'NSE - NIFTY Index Options'!$B:$B,C$4)+SUMIFS('NSE - Other Index Options'!$L:$L,'NSE - Other Index Options'!$C:$C,$A47,'NSE - Other Index Options'!$B:$B,C$4)+SUMIFS('BSE - SENSEX Index Options'!$L:$L,'BSE - SENSEX Index Options'!$C:$C,$A47,'BSE - SENSEX Index Options'!$B:$B,C$4)+SUMIFS('BSE - Other Index Options'!$L:$L,'BSE - Other Index Options'!$C:$C,$A47,'BSE - Other Index Options'!$B:$B,C$4)=0,"",SUMIFS('NSE - NIFTY Index Options'!$L:$L,'NSE - NIFTY Index Options'!$C:$C,$A47,'NSE - NIFTY Index Options'!$B:$B,C$4)+SUMIFS('NSE - Other Index Options'!$L:$L,'NSE - Other Index Options'!$C:$C,$A47,'NSE - Other Index Options'!$B:$B,C$4)+SUMIFS('BSE - SENSEX Index Options'!$L:$L,'BSE - SENSEX Index Options'!$C:$C,$A47,'BSE - SENSEX Index Options'!$B:$B,C$4)+SUMIFS('BSE - Other Index Options'!$L:$L,'BSE - Other Index Options'!$C:$C,$A47,'BSE - Other Index Options'!$B:$B,C$4))</f>
        <v>862.6871000000001</v>
      </c>
      <c r="D47" s="26">
        <f>IF(SUMIFS('NSE - NIFTY Index Options'!$L:$L,'NSE - NIFTY Index Options'!$C:$C,$A47,'NSE - NIFTY Index Options'!$B:$B,D$4)+SUMIFS('NSE - Other Index Options'!$L:$L,'NSE - Other Index Options'!$C:$C,$A47,'NSE - Other Index Options'!$B:$B,D$4)+SUMIFS('BSE - SENSEX Index Options'!$L:$L,'BSE - SENSEX Index Options'!$C:$C,$A47,'BSE - SENSEX Index Options'!$B:$B,D$4)+SUMIFS('BSE - Other Index Options'!$L:$L,'BSE - Other Index Options'!$C:$C,$A47,'BSE - Other Index Options'!$B:$B,D$4)=0,"",SUMIFS('NSE - NIFTY Index Options'!$L:$L,'NSE - NIFTY Index Options'!$C:$C,$A47,'NSE - NIFTY Index Options'!$B:$B,D$4)+SUMIFS('NSE - Other Index Options'!$L:$L,'NSE - Other Index Options'!$C:$C,$A47,'NSE - Other Index Options'!$B:$B,D$4)+SUMIFS('BSE - SENSEX Index Options'!$L:$L,'BSE - SENSEX Index Options'!$C:$C,$A47,'BSE - SENSEX Index Options'!$B:$B,D$4)+SUMIFS('BSE - Other Index Options'!$L:$L,'BSE - Other Index Options'!$C:$C,$A47,'BSE - Other Index Options'!$B:$B,D$4))</f>
        <v>787.91639999999995</v>
      </c>
      <c r="E47" s="26" t="str">
        <f>IF(SUMIFS('NSE - NIFTY Index Options'!$L:$L,'NSE - NIFTY Index Options'!$C:$C,$A47,'NSE - NIFTY Index Options'!$B:$B,E$4)+SUMIFS('NSE - Other Index Options'!$L:$L,'NSE - Other Index Options'!$C:$C,$A47,'NSE - Other Index Options'!$B:$B,E$4)+SUMIFS('BSE - SENSEX Index Options'!$L:$L,'BSE - SENSEX Index Options'!$C:$C,$A47,'BSE - SENSEX Index Options'!$B:$B,E$4)+SUMIFS('BSE - Other Index Options'!$L:$L,'BSE - Other Index Options'!$C:$C,$A47,'BSE - Other Index Options'!$B:$B,E$4)=0,"",SUMIFS('NSE - NIFTY Index Options'!$L:$L,'NSE - NIFTY Index Options'!$C:$C,$A47,'NSE - NIFTY Index Options'!$B:$B,E$4)+SUMIFS('NSE - Other Index Options'!$L:$L,'NSE - Other Index Options'!$C:$C,$A47,'NSE - Other Index Options'!$B:$B,E$4)+SUMIFS('BSE - SENSEX Index Options'!$L:$L,'BSE - SENSEX Index Options'!$C:$C,$A47,'BSE - SENSEX Index Options'!$B:$B,E$4)+SUMIFS('BSE - Other Index Options'!$L:$L,'BSE - Other Index Options'!$C:$C,$A47,'BSE - Other Index Options'!$B:$B,E$4))</f>
        <v/>
      </c>
      <c r="F47" s="26">
        <f>IF(SUMIFS('NSE - NIFTY Index Options'!$L:$L,'NSE - NIFTY Index Options'!$C:$C,$A47,'NSE - NIFTY Index Options'!$B:$B,F$4)+SUMIFS('NSE - Other Index Options'!$L:$L,'NSE - Other Index Options'!$C:$C,$A47,'NSE - Other Index Options'!$B:$B,F$4)+SUMIFS('BSE - SENSEX Index Options'!$L:$L,'BSE - SENSEX Index Options'!$C:$C,$A47,'BSE - SENSEX Index Options'!$B:$B,F$4)+SUMIFS('BSE - Other Index Options'!$L:$L,'BSE - Other Index Options'!$C:$C,$A47,'BSE - Other Index Options'!$B:$B,F$4)=0,"",SUMIFS('NSE - NIFTY Index Options'!$L:$L,'NSE - NIFTY Index Options'!$C:$C,$A47,'NSE - NIFTY Index Options'!$B:$B,F$4)+SUMIFS('NSE - Other Index Options'!$L:$L,'NSE - Other Index Options'!$C:$C,$A47,'NSE - Other Index Options'!$B:$B,F$4)+SUMIFS('BSE - SENSEX Index Options'!$L:$L,'BSE - SENSEX Index Options'!$C:$C,$A47,'BSE - SENSEX Index Options'!$B:$B,F$4)+SUMIFS('BSE - Other Index Options'!$L:$L,'BSE - Other Index Options'!$C:$C,$A47,'BSE - Other Index Options'!$B:$B,F$4))</f>
        <v>634.61819999999989</v>
      </c>
      <c r="G47" s="26" t="str">
        <f>IF(SUMIFS('NSE - NIFTY Index Options'!$L:$L,'NSE - NIFTY Index Options'!$C:$C,$A47,'NSE - NIFTY Index Options'!$B:$B,G$4)+SUMIFS('NSE - Other Index Options'!$L:$L,'NSE - Other Index Options'!$C:$C,$A47,'NSE - Other Index Options'!$B:$B,G$4)+SUMIFS('BSE - SENSEX Index Options'!$L:$L,'BSE - SENSEX Index Options'!$C:$C,$A47,'BSE - SENSEX Index Options'!$B:$B,G$4)+SUMIFS('BSE - Other Index Options'!$L:$L,'BSE - Other Index Options'!$C:$C,$A47,'BSE - Other Index Options'!$B:$B,G$4)=0,"",SUMIFS('NSE - NIFTY Index Options'!$L:$L,'NSE - NIFTY Index Options'!$C:$C,$A47,'NSE - NIFTY Index Options'!$B:$B,G$4)+SUMIFS('NSE - Other Index Options'!$L:$L,'NSE - Other Index Options'!$C:$C,$A47,'NSE - Other Index Options'!$B:$B,G$4)+SUMIFS('BSE - SENSEX Index Options'!$L:$L,'BSE - SENSEX Index Options'!$C:$C,$A47,'BSE - SENSEX Index Options'!$B:$B,G$4)+SUMIFS('BSE - Other Index Options'!$L:$L,'BSE - Other Index Options'!$C:$C,$A47,'BSE - Other Index Options'!$B:$B,G$4))</f>
        <v/>
      </c>
      <c r="H47" s="26">
        <f t="shared" si="1"/>
        <v>2895.2338999999997</v>
      </c>
    </row>
    <row r="48" spans="1:8">
      <c r="A48" t="s">
        <v>69</v>
      </c>
      <c r="B48" s="26" t="str">
        <f>IF(SUMIFS('NSE - NIFTY Index Options'!$L:$L,'NSE - NIFTY Index Options'!$C:$C,$A48,'NSE - NIFTY Index Options'!$B:$B,B$4)+SUMIFS('NSE - Other Index Options'!$L:$L,'NSE - Other Index Options'!$C:$C,$A48,'NSE - Other Index Options'!$B:$B,B$4)+SUMIFS('BSE - SENSEX Index Options'!$L:$L,'BSE - SENSEX Index Options'!$C:$C,$A48,'BSE - SENSEX Index Options'!$B:$B,B$4)+SUMIFS('BSE - Other Index Options'!$L:$L,'BSE - Other Index Options'!$C:$C,$A48,'BSE - Other Index Options'!$B:$B,B$4)=0,"",SUMIFS('NSE - NIFTY Index Options'!$L:$L,'NSE - NIFTY Index Options'!$C:$C,$A48,'NSE - NIFTY Index Options'!$B:$B,B$4)+SUMIFS('NSE - Other Index Options'!$L:$L,'NSE - Other Index Options'!$C:$C,$A48,'NSE - Other Index Options'!$B:$B,B$4)+SUMIFS('BSE - SENSEX Index Options'!$L:$L,'BSE - SENSEX Index Options'!$C:$C,$A48,'BSE - SENSEX Index Options'!$B:$B,B$4)+SUMIFS('BSE - Other Index Options'!$L:$L,'BSE - Other Index Options'!$C:$C,$A48,'BSE - Other Index Options'!$B:$B,B$4))</f>
        <v/>
      </c>
      <c r="C48" s="26" t="str">
        <f>IF(SUMIFS('NSE - NIFTY Index Options'!$L:$L,'NSE - NIFTY Index Options'!$C:$C,$A48,'NSE - NIFTY Index Options'!$B:$B,C$4)+SUMIFS('NSE - Other Index Options'!$L:$L,'NSE - Other Index Options'!$C:$C,$A48,'NSE - Other Index Options'!$B:$B,C$4)+SUMIFS('BSE - SENSEX Index Options'!$L:$L,'BSE - SENSEX Index Options'!$C:$C,$A48,'BSE - SENSEX Index Options'!$B:$B,C$4)+SUMIFS('BSE - Other Index Options'!$L:$L,'BSE - Other Index Options'!$C:$C,$A48,'BSE - Other Index Options'!$B:$B,C$4)=0,"",SUMIFS('NSE - NIFTY Index Options'!$L:$L,'NSE - NIFTY Index Options'!$C:$C,$A48,'NSE - NIFTY Index Options'!$B:$B,C$4)+SUMIFS('NSE - Other Index Options'!$L:$L,'NSE - Other Index Options'!$C:$C,$A48,'NSE - Other Index Options'!$B:$B,C$4)+SUMIFS('BSE - SENSEX Index Options'!$L:$L,'BSE - SENSEX Index Options'!$C:$C,$A48,'BSE - SENSEX Index Options'!$B:$B,C$4)+SUMIFS('BSE - Other Index Options'!$L:$L,'BSE - Other Index Options'!$C:$C,$A48,'BSE - Other Index Options'!$B:$B,C$4))</f>
        <v/>
      </c>
      <c r="D48" s="26" t="str">
        <f>IF(SUMIFS('NSE - NIFTY Index Options'!$L:$L,'NSE - NIFTY Index Options'!$C:$C,$A48,'NSE - NIFTY Index Options'!$B:$B,D$4)+SUMIFS('NSE - Other Index Options'!$L:$L,'NSE - Other Index Options'!$C:$C,$A48,'NSE - Other Index Options'!$B:$B,D$4)+SUMIFS('BSE - SENSEX Index Options'!$L:$L,'BSE - SENSEX Index Options'!$C:$C,$A48,'BSE - SENSEX Index Options'!$B:$B,D$4)+SUMIFS('BSE - Other Index Options'!$L:$L,'BSE - Other Index Options'!$C:$C,$A48,'BSE - Other Index Options'!$B:$B,D$4)=0,"",SUMIFS('NSE - NIFTY Index Options'!$L:$L,'NSE - NIFTY Index Options'!$C:$C,$A48,'NSE - NIFTY Index Options'!$B:$B,D$4)+SUMIFS('NSE - Other Index Options'!$L:$L,'NSE - Other Index Options'!$C:$C,$A48,'NSE - Other Index Options'!$B:$B,D$4)+SUMIFS('BSE - SENSEX Index Options'!$L:$L,'BSE - SENSEX Index Options'!$C:$C,$A48,'BSE - SENSEX Index Options'!$B:$B,D$4)+SUMIFS('BSE - Other Index Options'!$L:$L,'BSE - Other Index Options'!$C:$C,$A48,'BSE - Other Index Options'!$B:$B,D$4))</f>
        <v/>
      </c>
      <c r="E48" s="26" t="str">
        <f>IF(SUMIFS('NSE - NIFTY Index Options'!$L:$L,'NSE - NIFTY Index Options'!$C:$C,$A48,'NSE - NIFTY Index Options'!$B:$B,E$4)+SUMIFS('NSE - Other Index Options'!$L:$L,'NSE - Other Index Options'!$C:$C,$A48,'NSE - Other Index Options'!$B:$B,E$4)+SUMIFS('BSE - SENSEX Index Options'!$L:$L,'BSE - SENSEX Index Options'!$C:$C,$A48,'BSE - SENSEX Index Options'!$B:$B,E$4)+SUMIFS('BSE - Other Index Options'!$L:$L,'BSE - Other Index Options'!$C:$C,$A48,'BSE - Other Index Options'!$B:$B,E$4)=0,"",SUMIFS('NSE - NIFTY Index Options'!$L:$L,'NSE - NIFTY Index Options'!$C:$C,$A48,'NSE - NIFTY Index Options'!$B:$B,E$4)+SUMIFS('NSE - Other Index Options'!$L:$L,'NSE - Other Index Options'!$C:$C,$A48,'NSE - Other Index Options'!$B:$B,E$4)+SUMIFS('BSE - SENSEX Index Options'!$L:$L,'BSE - SENSEX Index Options'!$C:$C,$A48,'BSE - SENSEX Index Options'!$B:$B,E$4)+SUMIFS('BSE - Other Index Options'!$L:$L,'BSE - Other Index Options'!$C:$C,$A48,'BSE - Other Index Options'!$B:$B,E$4))</f>
        <v/>
      </c>
      <c r="F48" s="26">
        <f>IF(SUMIFS('NSE - NIFTY Index Options'!$L:$L,'NSE - NIFTY Index Options'!$C:$C,$A48,'NSE - NIFTY Index Options'!$B:$B,F$4)+SUMIFS('NSE - Other Index Options'!$L:$L,'NSE - Other Index Options'!$C:$C,$A48,'NSE - Other Index Options'!$B:$B,F$4)+SUMIFS('BSE - SENSEX Index Options'!$L:$L,'BSE - SENSEX Index Options'!$C:$C,$A48,'BSE - SENSEX Index Options'!$B:$B,F$4)+SUMIFS('BSE - Other Index Options'!$L:$L,'BSE - Other Index Options'!$C:$C,$A48,'BSE - Other Index Options'!$B:$B,F$4)=0,"",SUMIFS('NSE - NIFTY Index Options'!$L:$L,'NSE - NIFTY Index Options'!$C:$C,$A48,'NSE - NIFTY Index Options'!$B:$B,F$4)+SUMIFS('NSE - Other Index Options'!$L:$L,'NSE - Other Index Options'!$C:$C,$A48,'NSE - Other Index Options'!$B:$B,F$4)+SUMIFS('BSE - SENSEX Index Options'!$L:$L,'BSE - SENSEX Index Options'!$C:$C,$A48,'BSE - SENSEX Index Options'!$B:$B,F$4)+SUMIFS('BSE - Other Index Options'!$L:$L,'BSE - Other Index Options'!$C:$C,$A48,'BSE - Other Index Options'!$B:$B,F$4))</f>
        <v>707.81589999999994</v>
      </c>
      <c r="G48" s="26" t="str">
        <f>IF(SUMIFS('NSE - NIFTY Index Options'!$L:$L,'NSE - NIFTY Index Options'!$C:$C,$A48,'NSE - NIFTY Index Options'!$B:$B,G$4)+SUMIFS('NSE - Other Index Options'!$L:$L,'NSE - Other Index Options'!$C:$C,$A48,'NSE - Other Index Options'!$B:$B,G$4)+SUMIFS('BSE - SENSEX Index Options'!$L:$L,'BSE - SENSEX Index Options'!$C:$C,$A48,'BSE - SENSEX Index Options'!$B:$B,G$4)+SUMIFS('BSE - Other Index Options'!$L:$L,'BSE - Other Index Options'!$C:$C,$A48,'BSE - Other Index Options'!$B:$B,G$4)=0,"",SUMIFS('NSE - NIFTY Index Options'!$L:$L,'NSE - NIFTY Index Options'!$C:$C,$A48,'NSE - NIFTY Index Options'!$B:$B,G$4)+SUMIFS('NSE - Other Index Options'!$L:$L,'NSE - Other Index Options'!$C:$C,$A48,'NSE - Other Index Options'!$B:$B,G$4)+SUMIFS('BSE - SENSEX Index Options'!$L:$L,'BSE - SENSEX Index Options'!$C:$C,$A48,'BSE - SENSEX Index Options'!$B:$B,G$4)+SUMIFS('BSE - Other Index Options'!$L:$L,'BSE - Other Index Options'!$C:$C,$A48,'BSE - Other Index Options'!$B:$B,G$4))</f>
        <v/>
      </c>
      <c r="H48" s="26">
        <f t="shared" si="1"/>
        <v>707.81589999999994</v>
      </c>
    </row>
    <row r="49" spans="1:8">
      <c r="A49" t="s">
        <v>70</v>
      </c>
      <c r="B49" s="26">
        <f>IF(SUMIFS('NSE - NIFTY Index Options'!$L:$L,'NSE - NIFTY Index Options'!$C:$C,$A49,'NSE - NIFTY Index Options'!$B:$B,B$4)+SUMIFS('NSE - Other Index Options'!$L:$L,'NSE - Other Index Options'!$C:$C,$A49,'NSE - Other Index Options'!$B:$B,B$4)+SUMIFS('BSE - SENSEX Index Options'!$L:$L,'BSE - SENSEX Index Options'!$C:$C,$A49,'BSE - SENSEX Index Options'!$B:$B,B$4)+SUMIFS('BSE - Other Index Options'!$L:$L,'BSE - Other Index Options'!$C:$C,$A49,'BSE - Other Index Options'!$B:$B,B$4)=0,"",SUMIFS('NSE - NIFTY Index Options'!$L:$L,'NSE - NIFTY Index Options'!$C:$C,$A49,'NSE - NIFTY Index Options'!$B:$B,B$4)+SUMIFS('NSE - Other Index Options'!$L:$L,'NSE - Other Index Options'!$C:$C,$A49,'NSE - Other Index Options'!$B:$B,B$4)+SUMIFS('BSE - SENSEX Index Options'!$L:$L,'BSE - SENSEX Index Options'!$C:$C,$A49,'BSE - SENSEX Index Options'!$B:$B,B$4)+SUMIFS('BSE - Other Index Options'!$L:$L,'BSE - Other Index Options'!$C:$C,$A49,'BSE - Other Index Options'!$B:$B,B$4))</f>
        <v>782.21780000000012</v>
      </c>
      <c r="C49" s="26">
        <f>IF(SUMIFS('NSE - NIFTY Index Options'!$L:$L,'NSE - NIFTY Index Options'!$C:$C,$A49,'NSE - NIFTY Index Options'!$B:$B,C$4)+SUMIFS('NSE - Other Index Options'!$L:$L,'NSE - Other Index Options'!$C:$C,$A49,'NSE - Other Index Options'!$B:$B,C$4)+SUMIFS('BSE - SENSEX Index Options'!$L:$L,'BSE - SENSEX Index Options'!$C:$C,$A49,'BSE - SENSEX Index Options'!$B:$B,C$4)+SUMIFS('BSE - Other Index Options'!$L:$L,'BSE - Other Index Options'!$C:$C,$A49,'BSE - Other Index Options'!$B:$B,C$4)=0,"",SUMIFS('NSE - NIFTY Index Options'!$L:$L,'NSE - NIFTY Index Options'!$C:$C,$A49,'NSE - NIFTY Index Options'!$B:$B,C$4)+SUMIFS('NSE - Other Index Options'!$L:$L,'NSE - Other Index Options'!$C:$C,$A49,'NSE - Other Index Options'!$B:$B,C$4)+SUMIFS('BSE - SENSEX Index Options'!$L:$L,'BSE - SENSEX Index Options'!$C:$C,$A49,'BSE - SENSEX Index Options'!$B:$B,C$4)+SUMIFS('BSE - Other Index Options'!$L:$L,'BSE - Other Index Options'!$C:$C,$A49,'BSE - Other Index Options'!$B:$B,C$4))</f>
        <v>1059.2490000000003</v>
      </c>
      <c r="D49" s="26">
        <f>IF(SUMIFS('NSE - NIFTY Index Options'!$L:$L,'NSE - NIFTY Index Options'!$C:$C,$A49,'NSE - NIFTY Index Options'!$B:$B,D$4)+SUMIFS('NSE - Other Index Options'!$L:$L,'NSE - Other Index Options'!$C:$C,$A49,'NSE - Other Index Options'!$B:$B,D$4)+SUMIFS('BSE - SENSEX Index Options'!$L:$L,'BSE - SENSEX Index Options'!$C:$C,$A49,'BSE - SENSEX Index Options'!$B:$B,D$4)+SUMIFS('BSE - Other Index Options'!$L:$L,'BSE - Other Index Options'!$C:$C,$A49,'BSE - Other Index Options'!$B:$B,D$4)=0,"",SUMIFS('NSE - NIFTY Index Options'!$L:$L,'NSE - NIFTY Index Options'!$C:$C,$A49,'NSE - NIFTY Index Options'!$B:$B,D$4)+SUMIFS('NSE - Other Index Options'!$L:$L,'NSE - Other Index Options'!$C:$C,$A49,'NSE - Other Index Options'!$B:$B,D$4)+SUMIFS('BSE - SENSEX Index Options'!$L:$L,'BSE - SENSEX Index Options'!$C:$C,$A49,'BSE - SENSEX Index Options'!$B:$B,D$4)+SUMIFS('BSE - Other Index Options'!$L:$L,'BSE - Other Index Options'!$C:$C,$A49,'BSE - Other Index Options'!$B:$B,D$4))</f>
        <v>1092.0687999999998</v>
      </c>
      <c r="E49" s="26">
        <f>IF(SUMIFS('NSE - NIFTY Index Options'!$L:$L,'NSE - NIFTY Index Options'!$C:$C,$A49,'NSE - NIFTY Index Options'!$B:$B,E$4)+SUMIFS('NSE - Other Index Options'!$L:$L,'NSE - Other Index Options'!$C:$C,$A49,'NSE - Other Index Options'!$B:$B,E$4)+SUMIFS('BSE - SENSEX Index Options'!$L:$L,'BSE - SENSEX Index Options'!$C:$C,$A49,'BSE - SENSEX Index Options'!$B:$B,E$4)+SUMIFS('BSE - Other Index Options'!$L:$L,'BSE - Other Index Options'!$C:$C,$A49,'BSE - Other Index Options'!$B:$B,E$4)=0,"",SUMIFS('NSE - NIFTY Index Options'!$L:$L,'NSE - NIFTY Index Options'!$C:$C,$A49,'NSE - NIFTY Index Options'!$B:$B,E$4)+SUMIFS('NSE - Other Index Options'!$L:$L,'NSE - Other Index Options'!$C:$C,$A49,'NSE - Other Index Options'!$B:$B,E$4)+SUMIFS('BSE - SENSEX Index Options'!$L:$L,'BSE - SENSEX Index Options'!$C:$C,$A49,'BSE - SENSEX Index Options'!$B:$B,E$4)+SUMIFS('BSE - Other Index Options'!$L:$L,'BSE - Other Index Options'!$C:$C,$A49,'BSE - Other Index Options'!$B:$B,E$4))</f>
        <v>1083.9221</v>
      </c>
      <c r="F49" s="26">
        <f>IF(SUMIFS('NSE - NIFTY Index Options'!$L:$L,'NSE - NIFTY Index Options'!$C:$C,$A49,'NSE - NIFTY Index Options'!$B:$B,F$4)+SUMIFS('NSE - Other Index Options'!$L:$L,'NSE - Other Index Options'!$C:$C,$A49,'NSE - Other Index Options'!$B:$B,F$4)+SUMIFS('BSE - SENSEX Index Options'!$L:$L,'BSE - SENSEX Index Options'!$C:$C,$A49,'BSE - SENSEX Index Options'!$B:$B,F$4)+SUMIFS('BSE - Other Index Options'!$L:$L,'BSE - Other Index Options'!$C:$C,$A49,'BSE - Other Index Options'!$B:$B,F$4)=0,"",SUMIFS('NSE - NIFTY Index Options'!$L:$L,'NSE - NIFTY Index Options'!$C:$C,$A49,'NSE - NIFTY Index Options'!$B:$B,F$4)+SUMIFS('NSE - Other Index Options'!$L:$L,'NSE - Other Index Options'!$C:$C,$A49,'NSE - Other Index Options'!$B:$B,F$4)+SUMIFS('BSE - SENSEX Index Options'!$L:$L,'BSE - SENSEX Index Options'!$C:$C,$A49,'BSE - SENSEX Index Options'!$B:$B,F$4)+SUMIFS('BSE - Other Index Options'!$L:$L,'BSE - Other Index Options'!$C:$C,$A49,'BSE - Other Index Options'!$B:$B,F$4))</f>
        <v>856.45479999999986</v>
      </c>
      <c r="G49" s="26" t="str">
        <f>IF(SUMIFS('NSE - NIFTY Index Options'!$L:$L,'NSE - NIFTY Index Options'!$C:$C,$A49,'NSE - NIFTY Index Options'!$B:$B,G$4)+SUMIFS('NSE - Other Index Options'!$L:$L,'NSE - Other Index Options'!$C:$C,$A49,'NSE - Other Index Options'!$B:$B,G$4)+SUMIFS('BSE - SENSEX Index Options'!$L:$L,'BSE - SENSEX Index Options'!$C:$C,$A49,'BSE - SENSEX Index Options'!$B:$B,G$4)+SUMIFS('BSE - Other Index Options'!$L:$L,'BSE - Other Index Options'!$C:$C,$A49,'BSE - Other Index Options'!$B:$B,G$4)=0,"",SUMIFS('NSE - NIFTY Index Options'!$L:$L,'NSE - NIFTY Index Options'!$C:$C,$A49,'NSE - NIFTY Index Options'!$B:$B,G$4)+SUMIFS('NSE - Other Index Options'!$L:$L,'NSE - Other Index Options'!$C:$C,$A49,'NSE - Other Index Options'!$B:$B,G$4)+SUMIFS('BSE - SENSEX Index Options'!$L:$L,'BSE - SENSEX Index Options'!$C:$C,$A49,'BSE - SENSEX Index Options'!$B:$B,G$4)+SUMIFS('BSE - Other Index Options'!$L:$L,'BSE - Other Index Options'!$C:$C,$A49,'BSE - Other Index Options'!$B:$B,G$4))</f>
        <v/>
      </c>
      <c r="H49" s="26">
        <f t="shared" si="1"/>
        <v>4873.9124999999995</v>
      </c>
    </row>
    <row r="50" spans="1:8">
      <c r="A50" t="s">
        <v>71</v>
      </c>
      <c r="B50" s="26">
        <f>IF(SUMIFS('NSE - NIFTY Index Options'!$L:$L,'NSE - NIFTY Index Options'!$C:$C,$A50,'NSE - NIFTY Index Options'!$B:$B,B$4)+SUMIFS('NSE - Other Index Options'!$L:$L,'NSE - Other Index Options'!$C:$C,$A50,'NSE - Other Index Options'!$B:$B,B$4)+SUMIFS('BSE - SENSEX Index Options'!$L:$L,'BSE - SENSEX Index Options'!$C:$C,$A50,'BSE - SENSEX Index Options'!$B:$B,B$4)+SUMIFS('BSE - Other Index Options'!$L:$L,'BSE - Other Index Options'!$C:$C,$A50,'BSE - Other Index Options'!$B:$B,B$4)=0,"",SUMIFS('NSE - NIFTY Index Options'!$L:$L,'NSE - NIFTY Index Options'!$C:$C,$A50,'NSE - NIFTY Index Options'!$B:$B,B$4)+SUMIFS('NSE - Other Index Options'!$L:$L,'NSE - Other Index Options'!$C:$C,$A50,'NSE - Other Index Options'!$B:$B,B$4)+SUMIFS('BSE - SENSEX Index Options'!$L:$L,'BSE - SENSEX Index Options'!$C:$C,$A50,'BSE - SENSEX Index Options'!$B:$B,B$4)+SUMIFS('BSE - Other Index Options'!$L:$L,'BSE - Other Index Options'!$C:$C,$A50,'BSE - Other Index Options'!$B:$B,B$4))</f>
        <v>758.99580000000014</v>
      </c>
      <c r="C50" s="26">
        <f>IF(SUMIFS('NSE - NIFTY Index Options'!$L:$L,'NSE - NIFTY Index Options'!$C:$C,$A50,'NSE - NIFTY Index Options'!$B:$B,C$4)+SUMIFS('NSE - Other Index Options'!$L:$L,'NSE - Other Index Options'!$C:$C,$A50,'NSE - Other Index Options'!$B:$B,C$4)+SUMIFS('BSE - SENSEX Index Options'!$L:$L,'BSE - SENSEX Index Options'!$C:$C,$A50,'BSE - SENSEX Index Options'!$B:$B,C$4)+SUMIFS('BSE - Other Index Options'!$L:$L,'BSE - Other Index Options'!$C:$C,$A50,'BSE - Other Index Options'!$B:$B,C$4)=0,"",SUMIFS('NSE - NIFTY Index Options'!$L:$L,'NSE - NIFTY Index Options'!$C:$C,$A50,'NSE - NIFTY Index Options'!$B:$B,C$4)+SUMIFS('NSE - Other Index Options'!$L:$L,'NSE - Other Index Options'!$C:$C,$A50,'NSE - Other Index Options'!$B:$B,C$4)+SUMIFS('BSE - SENSEX Index Options'!$L:$L,'BSE - SENSEX Index Options'!$C:$C,$A50,'BSE - SENSEX Index Options'!$B:$B,C$4)+SUMIFS('BSE - Other Index Options'!$L:$L,'BSE - Other Index Options'!$C:$C,$A50,'BSE - Other Index Options'!$B:$B,C$4))</f>
        <v>860.61130000000014</v>
      </c>
      <c r="D50" s="26">
        <f>IF(SUMIFS('NSE - NIFTY Index Options'!$L:$L,'NSE - NIFTY Index Options'!$C:$C,$A50,'NSE - NIFTY Index Options'!$B:$B,D$4)+SUMIFS('NSE - Other Index Options'!$L:$L,'NSE - Other Index Options'!$C:$C,$A50,'NSE - Other Index Options'!$B:$B,D$4)+SUMIFS('BSE - SENSEX Index Options'!$L:$L,'BSE - SENSEX Index Options'!$C:$C,$A50,'BSE - SENSEX Index Options'!$B:$B,D$4)+SUMIFS('BSE - Other Index Options'!$L:$L,'BSE - Other Index Options'!$C:$C,$A50,'BSE - Other Index Options'!$B:$B,D$4)=0,"",SUMIFS('NSE - NIFTY Index Options'!$L:$L,'NSE - NIFTY Index Options'!$C:$C,$A50,'NSE - NIFTY Index Options'!$B:$B,D$4)+SUMIFS('NSE - Other Index Options'!$L:$L,'NSE - Other Index Options'!$C:$C,$A50,'NSE - Other Index Options'!$B:$B,D$4)+SUMIFS('BSE - SENSEX Index Options'!$L:$L,'BSE - SENSEX Index Options'!$C:$C,$A50,'BSE - SENSEX Index Options'!$B:$B,D$4)+SUMIFS('BSE - Other Index Options'!$L:$L,'BSE - Other Index Options'!$C:$C,$A50,'BSE - Other Index Options'!$B:$B,D$4))</f>
        <v>763.15359999999998</v>
      </c>
      <c r="E50" s="26">
        <f>IF(SUMIFS('NSE - NIFTY Index Options'!$L:$L,'NSE - NIFTY Index Options'!$C:$C,$A50,'NSE - NIFTY Index Options'!$B:$B,E$4)+SUMIFS('NSE - Other Index Options'!$L:$L,'NSE - Other Index Options'!$C:$C,$A50,'NSE - Other Index Options'!$B:$B,E$4)+SUMIFS('BSE - SENSEX Index Options'!$L:$L,'BSE - SENSEX Index Options'!$C:$C,$A50,'BSE - SENSEX Index Options'!$B:$B,E$4)+SUMIFS('BSE - Other Index Options'!$L:$L,'BSE - Other Index Options'!$C:$C,$A50,'BSE - Other Index Options'!$B:$B,E$4)=0,"",SUMIFS('NSE - NIFTY Index Options'!$L:$L,'NSE - NIFTY Index Options'!$C:$C,$A50,'NSE - NIFTY Index Options'!$B:$B,E$4)+SUMIFS('NSE - Other Index Options'!$L:$L,'NSE - Other Index Options'!$C:$C,$A50,'NSE - Other Index Options'!$B:$B,E$4)+SUMIFS('BSE - SENSEX Index Options'!$L:$L,'BSE - SENSEX Index Options'!$C:$C,$A50,'BSE - SENSEX Index Options'!$B:$B,E$4)+SUMIFS('BSE - Other Index Options'!$L:$L,'BSE - Other Index Options'!$C:$C,$A50,'BSE - Other Index Options'!$B:$B,E$4))</f>
        <v>1007.1222999999998</v>
      </c>
      <c r="F50" s="26">
        <f>IF(SUMIFS('NSE - NIFTY Index Options'!$L:$L,'NSE - NIFTY Index Options'!$C:$C,$A50,'NSE - NIFTY Index Options'!$B:$B,F$4)+SUMIFS('NSE - Other Index Options'!$L:$L,'NSE - Other Index Options'!$C:$C,$A50,'NSE - Other Index Options'!$B:$B,F$4)+SUMIFS('BSE - SENSEX Index Options'!$L:$L,'BSE - SENSEX Index Options'!$C:$C,$A50,'BSE - SENSEX Index Options'!$B:$B,F$4)+SUMIFS('BSE - Other Index Options'!$L:$L,'BSE - Other Index Options'!$C:$C,$A50,'BSE - Other Index Options'!$B:$B,F$4)=0,"",SUMIFS('NSE - NIFTY Index Options'!$L:$L,'NSE - NIFTY Index Options'!$C:$C,$A50,'NSE - NIFTY Index Options'!$B:$B,F$4)+SUMIFS('NSE - Other Index Options'!$L:$L,'NSE - Other Index Options'!$C:$C,$A50,'NSE - Other Index Options'!$B:$B,F$4)+SUMIFS('BSE - SENSEX Index Options'!$L:$L,'BSE - SENSEX Index Options'!$C:$C,$A50,'BSE - SENSEX Index Options'!$B:$B,F$4)+SUMIFS('BSE - Other Index Options'!$L:$L,'BSE - Other Index Options'!$C:$C,$A50,'BSE - Other Index Options'!$B:$B,F$4))</f>
        <v>784.76549999999975</v>
      </c>
      <c r="G50" s="26" t="str">
        <f>IF(SUMIFS('NSE - NIFTY Index Options'!$L:$L,'NSE - NIFTY Index Options'!$C:$C,$A50,'NSE - NIFTY Index Options'!$B:$B,G$4)+SUMIFS('NSE - Other Index Options'!$L:$L,'NSE - Other Index Options'!$C:$C,$A50,'NSE - Other Index Options'!$B:$B,G$4)+SUMIFS('BSE - SENSEX Index Options'!$L:$L,'BSE - SENSEX Index Options'!$C:$C,$A50,'BSE - SENSEX Index Options'!$B:$B,G$4)+SUMIFS('BSE - Other Index Options'!$L:$L,'BSE - Other Index Options'!$C:$C,$A50,'BSE - Other Index Options'!$B:$B,G$4)=0,"",SUMIFS('NSE - NIFTY Index Options'!$L:$L,'NSE - NIFTY Index Options'!$C:$C,$A50,'NSE - NIFTY Index Options'!$B:$B,G$4)+SUMIFS('NSE - Other Index Options'!$L:$L,'NSE - Other Index Options'!$C:$C,$A50,'NSE - Other Index Options'!$B:$B,G$4)+SUMIFS('BSE - SENSEX Index Options'!$L:$L,'BSE - SENSEX Index Options'!$C:$C,$A50,'BSE - SENSEX Index Options'!$B:$B,G$4)+SUMIFS('BSE - Other Index Options'!$L:$L,'BSE - Other Index Options'!$C:$C,$A50,'BSE - Other Index Options'!$B:$B,G$4))</f>
        <v/>
      </c>
      <c r="H50" s="26">
        <f t="shared" si="1"/>
        <v>4174.6484999999993</v>
      </c>
    </row>
    <row r="51" spans="1:8">
      <c r="A51" t="s">
        <v>72</v>
      </c>
      <c r="B51" s="26">
        <f>IF(SUMIFS('NSE - NIFTY Index Options'!$L:$L,'NSE - NIFTY Index Options'!$C:$C,$A51,'NSE - NIFTY Index Options'!$B:$B,B$4)+SUMIFS('NSE - Other Index Options'!$L:$L,'NSE - Other Index Options'!$C:$C,$A51,'NSE - Other Index Options'!$B:$B,B$4)+SUMIFS('BSE - SENSEX Index Options'!$L:$L,'BSE - SENSEX Index Options'!$C:$C,$A51,'BSE - SENSEX Index Options'!$B:$B,B$4)+SUMIFS('BSE - Other Index Options'!$L:$L,'BSE - Other Index Options'!$C:$C,$A51,'BSE - Other Index Options'!$B:$B,B$4)=0,"",SUMIFS('NSE - NIFTY Index Options'!$L:$L,'NSE - NIFTY Index Options'!$C:$C,$A51,'NSE - NIFTY Index Options'!$B:$B,B$4)+SUMIFS('NSE - Other Index Options'!$L:$L,'NSE - Other Index Options'!$C:$C,$A51,'NSE - Other Index Options'!$B:$B,B$4)+SUMIFS('BSE - SENSEX Index Options'!$L:$L,'BSE - SENSEX Index Options'!$C:$C,$A51,'BSE - SENSEX Index Options'!$B:$B,B$4)+SUMIFS('BSE - Other Index Options'!$L:$L,'BSE - Other Index Options'!$C:$C,$A51,'BSE - Other Index Options'!$B:$B,B$4))</f>
        <v>739.30259999999987</v>
      </c>
      <c r="C51" s="26">
        <f>IF(SUMIFS('NSE - NIFTY Index Options'!$L:$L,'NSE - NIFTY Index Options'!$C:$C,$A51,'NSE - NIFTY Index Options'!$B:$B,C$4)+SUMIFS('NSE - Other Index Options'!$L:$L,'NSE - Other Index Options'!$C:$C,$A51,'NSE - Other Index Options'!$B:$B,C$4)+SUMIFS('BSE - SENSEX Index Options'!$L:$L,'BSE - SENSEX Index Options'!$C:$C,$A51,'BSE - SENSEX Index Options'!$B:$B,C$4)+SUMIFS('BSE - Other Index Options'!$L:$L,'BSE - Other Index Options'!$C:$C,$A51,'BSE - Other Index Options'!$B:$B,C$4)=0,"",SUMIFS('NSE - NIFTY Index Options'!$L:$L,'NSE - NIFTY Index Options'!$C:$C,$A51,'NSE - NIFTY Index Options'!$B:$B,C$4)+SUMIFS('NSE - Other Index Options'!$L:$L,'NSE - Other Index Options'!$C:$C,$A51,'NSE - Other Index Options'!$B:$B,C$4)+SUMIFS('BSE - SENSEX Index Options'!$L:$L,'BSE - SENSEX Index Options'!$C:$C,$A51,'BSE - SENSEX Index Options'!$B:$B,C$4)+SUMIFS('BSE - Other Index Options'!$L:$L,'BSE - Other Index Options'!$C:$C,$A51,'BSE - Other Index Options'!$B:$B,C$4))</f>
        <v>697.00370000000009</v>
      </c>
      <c r="D51" s="26">
        <f>IF(SUMIFS('NSE - NIFTY Index Options'!$L:$L,'NSE - NIFTY Index Options'!$C:$C,$A51,'NSE - NIFTY Index Options'!$B:$B,D$4)+SUMIFS('NSE - Other Index Options'!$L:$L,'NSE - Other Index Options'!$C:$C,$A51,'NSE - Other Index Options'!$B:$B,D$4)+SUMIFS('BSE - SENSEX Index Options'!$L:$L,'BSE - SENSEX Index Options'!$C:$C,$A51,'BSE - SENSEX Index Options'!$B:$B,D$4)+SUMIFS('BSE - Other Index Options'!$L:$L,'BSE - Other Index Options'!$C:$C,$A51,'BSE - Other Index Options'!$B:$B,D$4)=0,"",SUMIFS('NSE - NIFTY Index Options'!$L:$L,'NSE - NIFTY Index Options'!$C:$C,$A51,'NSE - NIFTY Index Options'!$B:$B,D$4)+SUMIFS('NSE - Other Index Options'!$L:$L,'NSE - Other Index Options'!$C:$C,$A51,'NSE - Other Index Options'!$B:$B,D$4)+SUMIFS('BSE - SENSEX Index Options'!$L:$L,'BSE - SENSEX Index Options'!$C:$C,$A51,'BSE - SENSEX Index Options'!$B:$B,D$4)+SUMIFS('BSE - Other Index Options'!$L:$L,'BSE - Other Index Options'!$C:$C,$A51,'BSE - Other Index Options'!$B:$B,D$4))</f>
        <v>546.29520000000002</v>
      </c>
      <c r="E51" s="26">
        <f>IF(SUMIFS('NSE - NIFTY Index Options'!$L:$L,'NSE - NIFTY Index Options'!$C:$C,$A51,'NSE - NIFTY Index Options'!$B:$B,E$4)+SUMIFS('NSE - Other Index Options'!$L:$L,'NSE - Other Index Options'!$C:$C,$A51,'NSE - Other Index Options'!$B:$B,E$4)+SUMIFS('BSE - SENSEX Index Options'!$L:$L,'BSE - SENSEX Index Options'!$C:$C,$A51,'BSE - SENSEX Index Options'!$B:$B,E$4)+SUMIFS('BSE - Other Index Options'!$L:$L,'BSE - Other Index Options'!$C:$C,$A51,'BSE - Other Index Options'!$B:$B,E$4)=0,"",SUMIFS('NSE - NIFTY Index Options'!$L:$L,'NSE - NIFTY Index Options'!$C:$C,$A51,'NSE - NIFTY Index Options'!$B:$B,E$4)+SUMIFS('NSE - Other Index Options'!$L:$L,'NSE - Other Index Options'!$C:$C,$A51,'NSE - Other Index Options'!$B:$B,E$4)+SUMIFS('BSE - SENSEX Index Options'!$L:$L,'BSE - SENSEX Index Options'!$C:$C,$A51,'BSE - SENSEX Index Options'!$B:$B,E$4)+SUMIFS('BSE - Other Index Options'!$L:$L,'BSE - Other Index Options'!$C:$C,$A51,'BSE - Other Index Options'!$B:$B,E$4))</f>
        <v>749.72699999999998</v>
      </c>
      <c r="F51" s="26">
        <f>IF(SUMIFS('NSE - NIFTY Index Options'!$L:$L,'NSE - NIFTY Index Options'!$C:$C,$A51,'NSE - NIFTY Index Options'!$B:$B,F$4)+SUMIFS('NSE - Other Index Options'!$L:$L,'NSE - Other Index Options'!$C:$C,$A51,'NSE - Other Index Options'!$B:$B,F$4)+SUMIFS('BSE - SENSEX Index Options'!$L:$L,'BSE - SENSEX Index Options'!$C:$C,$A51,'BSE - SENSEX Index Options'!$B:$B,F$4)+SUMIFS('BSE - Other Index Options'!$L:$L,'BSE - Other Index Options'!$C:$C,$A51,'BSE - Other Index Options'!$B:$B,F$4)=0,"",SUMIFS('NSE - NIFTY Index Options'!$L:$L,'NSE - NIFTY Index Options'!$C:$C,$A51,'NSE - NIFTY Index Options'!$B:$B,F$4)+SUMIFS('NSE - Other Index Options'!$L:$L,'NSE - Other Index Options'!$C:$C,$A51,'NSE - Other Index Options'!$B:$B,F$4)+SUMIFS('BSE - SENSEX Index Options'!$L:$L,'BSE - SENSEX Index Options'!$C:$C,$A51,'BSE - SENSEX Index Options'!$B:$B,F$4)+SUMIFS('BSE - Other Index Options'!$L:$L,'BSE - Other Index Options'!$C:$C,$A51,'BSE - Other Index Options'!$B:$B,F$4))</f>
        <v>552.08300000000008</v>
      </c>
      <c r="G51" s="26" t="str">
        <f>IF(SUMIFS('NSE - NIFTY Index Options'!$L:$L,'NSE - NIFTY Index Options'!$C:$C,$A51,'NSE - NIFTY Index Options'!$B:$B,G$4)+SUMIFS('NSE - Other Index Options'!$L:$L,'NSE - Other Index Options'!$C:$C,$A51,'NSE - Other Index Options'!$B:$B,G$4)+SUMIFS('BSE - SENSEX Index Options'!$L:$L,'BSE - SENSEX Index Options'!$C:$C,$A51,'BSE - SENSEX Index Options'!$B:$B,G$4)+SUMIFS('BSE - Other Index Options'!$L:$L,'BSE - Other Index Options'!$C:$C,$A51,'BSE - Other Index Options'!$B:$B,G$4)=0,"",SUMIFS('NSE - NIFTY Index Options'!$L:$L,'NSE - NIFTY Index Options'!$C:$C,$A51,'NSE - NIFTY Index Options'!$B:$B,G$4)+SUMIFS('NSE - Other Index Options'!$L:$L,'NSE - Other Index Options'!$C:$C,$A51,'NSE - Other Index Options'!$B:$B,G$4)+SUMIFS('BSE - SENSEX Index Options'!$L:$L,'BSE - SENSEX Index Options'!$C:$C,$A51,'BSE - SENSEX Index Options'!$B:$B,G$4)+SUMIFS('BSE - Other Index Options'!$L:$L,'BSE - Other Index Options'!$C:$C,$A51,'BSE - Other Index Options'!$B:$B,G$4))</f>
        <v/>
      </c>
      <c r="H51" s="26">
        <f t="shared" si="1"/>
        <v>3284.4115000000002</v>
      </c>
    </row>
    <row r="52" spans="1:8">
      <c r="A52" t="s">
        <v>73</v>
      </c>
      <c r="B52" s="26">
        <f>IF(SUMIFS('NSE - NIFTY Index Options'!$L:$L,'NSE - NIFTY Index Options'!$C:$C,$A52,'NSE - NIFTY Index Options'!$B:$B,B$4)+SUMIFS('NSE - Other Index Options'!$L:$L,'NSE - Other Index Options'!$C:$C,$A52,'NSE - Other Index Options'!$B:$B,B$4)+SUMIFS('BSE - SENSEX Index Options'!$L:$L,'BSE - SENSEX Index Options'!$C:$C,$A52,'BSE - SENSEX Index Options'!$B:$B,B$4)+SUMIFS('BSE - Other Index Options'!$L:$L,'BSE - Other Index Options'!$C:$C,$A52,'BSE - Other Index Options'!$B:$B,B$4)=0,"",SUMIFS('NSE - NIFTY Index Options'!$L:$L,'NSE - NIFTY Index Options'!$C:$C,$A52,'NSE - NIFTY Index Options'!$B:$B,B$4)+SUMIFS('NSE - Other Index Options'!$L:$L,'NSE - Other Index Options'!$C:$C,$A52,'NSE - Other Index Options'!$B:$B,B$4)+SUMIFS('BSE - SENSEX Index Options'!$L:$L,'BSE - SENSEX Index Options'!$C:$C,$A52,'BSE - SENSEX Index Options'!$B:$B,B$4)+SUMIFS('BSE - Other Index Options'!$L:$L,'BSE - Other Index Options'!$C:$C,$A52,'BSE - Other Index Options'!$B:$B,B$4))</f>
        <v>414.30779999999999</v>
      </c>
      <c r="C52" s="26">
        <f>IF(SUMIFS('NSE - NIFTY Index Options'!$L:$L,'NSE - NIFTY Index Options'!$C:$C,$A52,'NSE - NIFTY Index Options'!$B:$B,C$4)+SUMIFS('NSE - Other Index Options'!$L:$L,'NSE - Other Index Options'!$C:$C,$A52,'NSE - Other Index Options'!$B:$B,C$4)+SUMIFS('BSE - SENSEX Index Options'!$L:$L,'BSE - SENSEX Index Options'!$C:$C,$A52,'BSE - SENSEX Index Options'!$B:$B,C$4)+SUMIFS('BSE - Other Index Options'!$L:$L,'BSE - Other Index Options'!$C:$C,$A52,'BSE - Other Index Options'!$B:$B,C$4)=0,"",SUMIFS('NSE - NIFTY Index Options'!$L:$L,'NSE - NIFTY Index Options'!$C:$C,$A52,'NSE - NIFTY Index Options'!$B:$B,C$4)+SUMIFS('NSE - Other Index Options'!$L:$L,'NSE - Other Index Options'!$C:$C,$A52,'NSE - Other Index Options'!$B:$B,C$4)+SUMIFS('BSE - SENSEX Index Options'!$L:$L,'BSE - SENSEX Index Options'!$C:$C,$A52,'BSE - SENSEX Index Options'!$B:$B,C$4)+SUMIFS('BSE - Other Index Options'!$L:$L,'BSE - Other Index Options'!$C:$C,$A52,'BSE - Other Index Options'!$B:$B,C$4))</f>
        <v>846.56310000000019</v>
      </c>
      <c r="D52" s="26">
        <f>IF(SUMIFS('NSE - NIFTY Index Options'!$L:$L,'NSE - NIFTY Index Options'!$C:$C,$A52,'NSE - NIFTY Index Options'!$B:$B,D$4)+SUMIFS('NSE - Other Index Options'!$L:$L,'NSE - Other Index Options'!$C:$C,$A52,'NSE - Other Index Options'!$B:$B,D$4)+SUMIFS('BSE - SENSEX Index Options'!$L:$L,'BSE - SENSEX Index Options'!$C:$C,$A52,'BSE - SENSEX Index Options'!$B:$B,D$4)+SUMIFS('BSE - Other Index Options'!$L:$L,'BSE - Other Index Options'!$C:$C,$A52,'BSE - Other Index Options'!$B:$B,D$4)=0,"",SUMIFS('NSE - NIFTY Index Options'!$L:$L,'NSE - NIFTY Index Options'!$C:$C,$A52,'NSE - NIFTY Index Options'!$B:$B,D$4)+SUMIFS('NSE - Other Index Options'!$L:$L,'NSE - Other Index Options'!$C:$C,$A52,'NSE - Other Index Options'!$B:$B,D$4)+SUMIFS('BSE - SENSEX Index Options'!$L:$L,'BSE - SENSEX Index Options'!$C:$C,$A52,'BSE - SENSEX Index Options'!$B:$B,D$4)+SUMIFS('BSE - Other Index Options'!$L:$L,'BSE - Other Index Options'!$C:$C,$A52,'BSE - Other Index Options'!$B:$B,D$4))</f>
        <v>767.04140000000007</v>
      </c>
      <c r="E52" s="26">
        <f>IF(SUMIFS('NSE - NIFTY Index Options'!$L:$L,'NSE - NIFTY Index Options'!$C:$C,$A52,'NSE - NIFTY Index Options'!$B:$B,E$4)+SUMIFS('NSE - Other Index Options'!$L:$L,'NSE - Other Index Options'!$C:$C,$A52,'NSE - Other Index Options'!$B:$B,E$4)+SUMIFS('BSE - SENSEX Index Options'!$L:$L,'BSE - SENSEX Index Options'!$C:$C,$A52,'BSE - SENSEX Index Options'!$B:$B,E$4)+SUMIFS('BSE - Other Index Options'!$L:$L,'BSE - Other Index Options'!$C:$C,$A52,'BSE - Other Index Options'!$B:$B,E$4)=0,"",SUMIFS('NSE - NIFTY Index Options'!$L:$L,'NSE - NIFTY Index Options'!$C:$C,$A52,'NSE - NIFTY Index Options'!$B:$B,E$4)+SUMIFS('NSE - Other Index Options'!$L:$L,'NSE - Other Index Options'!$C:$C,$A52,'NSE - Other Index Options'!$B:$B,E$4)+SUMIFS('BSE - SENSEX Index Options'!$L:$L,'BSE - SENSEX Index Options'!$C:$C,$A52,'BSE - SENSEX Index Options'!$B:$B,E$4)+SUMIFS('BSE - Other Index Options'!$L:$L,'BSE - Other Index Options'!$C:$C,$A52,'BSE - Other Index Options'!$B:$B,E$4))</f>
        <v>922.49939999999981</v>
      </c>
      <c r="F52" s="26" t="str">
        <f>IF(SUMIFS('NSE - NIFTY Index Options'!$L:$L,'NSE - NIFTY Index Options'!$C:$C,$A52,'NSE - NIFTY Index Options'!$B:$B,F$4)+SUMIFS('NSE - Other Index Options'!$L:$L,'NSE - Other Index Options'!$C:$C,$A52,'NSE - Other Index Options'!$B:$B,F$4)+SUMIFS('BSE - SENSEX Index Options'!$L:$L,'BSE - SENSEX Index Options'!$C:$C,$A52,'BSE - SENSEX Index Options'!$B:$B,F$4)+SUMIFS('BSE - Other Index Options'!$L:$L,'BSE - Other Index Options'!$C:$C,$A52,'BSE - Other Index Options'!$B:$B,F$4)=0,"",SUMIFS('NSE - NIFTY Index Options'!$L:$L,'NSE - NIFTY Index Options'!$C:$C,$A52,'NSE - NIFTY Index Options'!$B:$B,F$4)+SUMIFS('NSE - Other Index Options'!$L:$L,'NSE - Other Index Options'!$C:$C,$A52,'NSE - Other Index Options'!$B:$B,F$4)+SUMIFS('BSE - SENSEX Index Options'!$L:$L,'BSE - SENSEX Index Options'!$C:$C,$A52,'BSE - SENSEX Index Options'!$B:$B,F$4)+SUMIFS('BSE - Other Index Options'!$L:$L,'BSE - Other Index Options'!$C:$C,$A52,'BSE - Other Index Options'!$B:$B,F$4))</f>
        <v/>
      </c>
      <c r="G52" s="26" t="str">
        <f>IF(SUMIFS('NSE - NIFTY Index Options'!$L:$L,'NSE - NIFTY Index Options'!$C:$C,$A52,'NSE - NIFTY Index Options'!$B:$B,G$4)+SUMIFS('NSE - Other Index Options'!$L:$L,'NSE - Other Index Options'!$C:$C,$A52,'NSE - Other Index Options'!$B:$B,G$4)+SUMIFS('BSE - SENSEX Index Options'!$L:$L,'BSE - SENSEX Index Options'!$C:$C,$A52,'BSE - SENSEX Index Options'!$B:$B,G$4)+SUMIFS('BSE - Other Index Options'!$L:$L,'BSE - Other Index Options'!$C:$C,$A52,'BSE - Other Index Options'!$B:$B,G$4)=0,"",SUMIFS('NSE - NIFTY Index Options'!$L:$L,'NSE - NIFTY Index Options'!$C:$C,$A52,'NSE - NIFTY Index Options'!$B:$B,G$4)+SUMIFS('NSE - Other Index Options'!$L:$L,'NSE - Other Index Options'!$C:$C,$A52,'NSE - Other Index Options'!$B:$B,G$4)+SUMIFS('BSE - SENSEX Index Options'!$L:$L,'BSE - SENSEX Index Options'!$C:$C,$A52,'BSE - SENSEX Index Options'!$B:$B,G$4)+SUMIFS('BSE - Other Index Options'!$L:$L,'BSE - Other Index Options'!$C:$C,$A52,'BSE - Other Index Options'!$B:$B,G$4))</f>
        <v/>
      </c>
      <c r="H52" s="26">
        <f t="shared" si="1"/>
        <v>2950.4117000000001</v>
      </c>
    </row>
    <row r="53" spans="1:8">
      <c r="A53" t="s">
        <v>74</v>
      </c>
      <c r="B53" s="26">
        <f>IF(SUMIFS('NSE - NIFTY Index Options'!$L:$L,'NSE - NIFTY Index Options'!$C:$C,$A53,'NSE - NIFTY Index Options'!$B:$B,B$4)+SUMIFS('NSE - Other Index Options'!$L:$L,'NSE - Other Index Options'!$C:$C,$A53,'NSE - Other Index Options'!$B:$B,B$4)+SUMIFS('BSE - SENSEX Index Options'!$L:$L,'BSE - SENSEX Index Options'!$C:$C,$A53,'BSE - SENSEX Index Options'!$B:$B,B$4)+SUMIFS('BSE - Other Index Options'!$L:$L,'BSE - Other Index Options'!$C:$C,$A53,'BSE - Other Index Options'!$B:$B,B$4)=0,"",SUMIFS('NSE - NIFTY Index Options'!$L:$L,'NSE - NIFTY Index Options'!$C:$C,$A53,'NSE - NIFTY Index Options'!$B:$B,B$4)+SUMIFS('NSE - Other Index Options'!$L:$L,'NSE - Other Index Options'!$C:$C,$A53,'NSE - Other Index Options'!$B:$B,B$4)+SUMIFS('BSE - SENSEX Index Options'!$L:$L,'BSE - SENSEX Index Options'!$C:$C,$A53,'BSE - SENSEX Index Options'!$B:$B,B$4)+SUMIFS('BSE - Other Index Options'!$L:$L,'BSE - Other Index Options'!$C:$C,$A53,'BSE - Other Index Options'!$B:$B,B$4))</f>
        <v>751.71249999999986</v>
      </c>
      <c r="C53" s="26">
        <f>IF(SUMIFS('NSE - NIFTY Index Options'!$L:$L,'NSE - NIFTY Index Options'!$C:$C,$A53,'NSE - NIFTY Index Options'!$B:$B,C$4)+SUMIFS('NSE - Other Index Options'!$L:$L,'NSE - Other Index Options'!$C:$C,$A53,'NSE - Other Index Options'!$B:$B,C$4)+SUMIFS('BSE - SENSEX Index Options'!$L:$L,'BSE - SENSEX Index Options'!$C:$C,$A53,'BSE - SENSEX Index Options'!$B:$B,C$4)+SUMIFS('BSE - Other Index Options'!$L:$L,'BSE - Other Index Options'!$C:$C,$A53,'BSE - Other Index Options'!$B:$B,C$4)=0,"",SUMIFS('NSE - NIFTY Index Options'!$L:$L,'NSE - NIFTY Index Options'!$C:$C,$A53,'NSE - NIFTY Index Options'!$B:$B,C$4)+SUMIFS('NSE - Other Index Options'!$L:$L,'NSE - Other Index Options'!$C:$C,$A53,'NSE - Other Index Options'!$B:$B,C$4)+SUMIFS('BSE - SENSEX Index Options'!$L:$L,'BSE - SENSEX Index Options'!$C:$C,$A53,'BSE - SENSEX Index Options'!$B:$B,C$4)+SUMIFS('BSE - Other Index Options'!$L:$L,'BSE - Other Index Options'!$C:$C,$A53,'BSE - Other Index Options'!$B:$B,C$4))</f>
        <v>955.57940000000008</v>
      </c>
      <c r="D53" s="26" t="str">
        <f>IF(SUMIFS('NSE - NIFTY Index Options'!$L:$L,'NSE - NIFTY Index Options'!$C:$C,$A53,'NSE - NIFTY Index Options'!$B:$B,D$4)+SUMIFS('NSE - Other Index Options'!$L:$L,'NSE - Other Index Options'!$C:$C,$A53,'NSE - Other Index Options'!$B:$B,D$4)+SUMIFS('BSE - SENSEX Index Options'!$L:$L,'BSE - SENSEX Index Options'!$C:$C,$A53,'BSE - SENSEX Index Options'!$B:$B,D$4)+SUMIFS('BSE - Other Index Options'!$L:$L,'BSE - Other Index Options'!$C:$C,$A53,'BSE - Other Index Options'!$B:$B,D$4)=0,"",SUMIFS('NSE - NIFTY Index Options'!$L:$L,'NSE - NIFTY Index Options'!$C:$C,$A53,'NSE - NIFTY Index Options'!$B:$B,D$4)+SUMIFS('NSE - Other Index Options'!$L:$L,'NSE - Other Index Options'!$C:$C,$A53,'NSE - Other Index Options'!$B:$B,D$4)+SUMIFS('BSE - SENSEX Index Options'!$L:$L,'BSE - SENSEX Index Options'!$C:$C,$A53,'BSE - SENSEX Index Options'!$B:$B,D$4)+SUMIFS('BSE - Other Index Options'!$L:$L,'BSE - Other Index Options'!$C:$C,$A53,'BSE - Other Index Options'!$B:$B,D$4))</f>
        <v/>
      </c>
      <c r="E53" s="26" t="str">
        <f>IF(SUMIFS('NSE - NIFTY Index Options'!$L:$L,'NSE - NIFTY Index Options'!$C:$C,$A53,'NSE - NIFTY Index Options'!$B:$B,E$4)+SUMIFS('NSE - Other Index Options'!$L:$L,'NSE - Other Index Options'!$C:$C,$A53,'NSE - Other Index Options'!$B:$B,E$4)+SUMIFS('BSE - SENSEX Index Options'!$L:$L,'BSE - SENSEX Index Options'!$C:$C,$A53,'BSE - SENSEX Index Options'!$B:$B,E$4)+SUMIFS('BSE - Other Index Options'!$L:$L,'BSE - Other Index Options'!$C:$C,$A53,'BSE - Other Index Options'!$B:$B,E$4)=0,"",SUMIFS('NSE - NIFTY Index Options'!$L:$L,'NSE - NIFTY Index Options'!$C:$C,$A53,'NSE - NIFTY Index Options'!$B:$B,E$4)+SUMIFS('NSE - Other Index Options'!$L:$L,'NSE - Other Index Options'!$C:$C,$A53,'NSE - Other Index Options'!$B:$B,E$4)+SUMIFS('BSE - SENSEX Index Options'!$L:$L,'BSE - SENSEX Index Options'!$C:$C,$A53,'BSE - SENSEX Index Options'!$B:$B,E$4)+SUMIFS('BSE - Other Index Options'!$L:$L,'BSE - Other Index Options'!$C:$C,$A53,'BSE - Other Index Options'!$B:$B,E$4))</f>
        <v/>
      </c>
      <c r="F53" s="26" t="str">
        <f>IF(SUMIFS('NSE - NIFTY Index Options'!$L:$L,'NSE - NIFTY Index Options'!$C:$C,$A53,'NSE - NIFTY Index Options'!$B:$B,F$4)+SUMIFS('NSE - Other Index Options'!$L:$L,'NSE - Other Index Options'!$C:$C,$A53,'NSE - Other Index Options'!$B:$B,F$4)+SUMIFS('BSE - SENSEX Index Options'!$L:$L,'BSE - SENSEX Index Options'!$C:$C,$A53,'BSE - SENSEX Index Options'!$B:$B,F$4)+SUMIFS('BSE - Other Index Options'!$L:$L,'BSE - Other Index Options'!$C:$C,$A53,'BSE - Other Index Options'!$B:$B,F$4)=0,"",SUMIFS('NSE - NIFTY Index Options'!$L:$L,'NSE - NIFTY Index Options'!$C:$C,$A53,'NSE - NIFTY Index Options'!$B:$B,F$4)+SUMIFS('NSE - Other Index Options'!$L:$L,'NSE - Other Index Options'!$C:$C,$A53,'NSE - Other Index Options'!$B:$B,F$4)+SUMIFS('BSE - SENSEX Index Options'!$L:$L,'BSE - SENSEX Index Options'!$C:$C,$A53,'BSE - SENSEX Index Options'!$B:$B,F$4)+SUMIFS('BSE - Other Index Options'!$L:$L,'BSE - Other Index Options'!$C:$C,$A53,'BSE - Other Index Options'!$B:$B,F$4))</f>
        <v/>
      </c>
      <c r="G53" s="26" t="str">
        <f>IF(SUMIFS('NSE - NIFTY Index Options'!$L:$L,'NSE - NIFTY Index Options'!$C:$C,$A53,'NSE - NIFTY Index Options'!$B:$B,G$4)+SUMIFS('NSE - Other Index Options'!$L:$L,'NSE - Other Index Options'!$C:$C,$A53,'NSE - Other Index Options'!$B:$B,G$4)+SUMIFS('BSE - SENSEX Index Options'!$L:$L,'BSE - SENSEX Index Options'!$C:$C,$A53,'BSE - SENSEX Index Options'!$B:$B,G$4)+SUMIFS('BSE - Other Index Options'!$L:$L,'BSE - Other Index Options'!$C:$C,$A53,'BSE - Other Index Options'!$B:$B,G$4)=0,"",SUMIFS('NSE - NIFTY Index Options'!$L:$L,'NSE - NIFTY Index Options'!$C:$C,$A53,'NSE - NIFTY Index Options'!$B:$B,G$4)+SUMIFS('NSE - Other Index Options'!$L:$L,'NSE - Other Index Options'!$C:$C,$A53,'NSE - Other Index Options'!$B:$B,G$4)+SUMIFS('BSE - SENSEX Index Options'!$L:$L,'BSE - SENSEX Index Options'!$C:$C,$A53,'BSE - SENSEX Index Options'!$B:$B,G$4)+SUMIFS('BSE - Other Index Options'!$L:$L,'BSE - Other Index Options'!$C:$C,$A53,'BSE - Other Index Options'!$B:$B,G$4))</f>
        <v/>
      </c>
      <c r="H53" s="26">
        <f t="shared" si="1"/>
        <v>1707.2918999999999</v>
      </c>
    </row>
    <row r="54" spans="1:8">
      <c r="A54" t="s">
        <v>75</v>
      </c>
      <c r="B54" s="26">
        <f>IF(SUMIFS('NSE - NIFTY Index Options'!$L:$L,'NSE - NIFTY Index Options'!$C:$C,$A54,'NSE - NIFTY Index Options'!$B:$B,B$4)+SUMIFS('NSE - Other Index Options'!$L:$L,'NSE - Other Index Options'!$C:$C,$A54,'NSE - Other Index Options'!$B:$B,B$4)+SUMIFS('BSE - SENSEX Index Options'!$L:$L,'BSE - SENSEX Index Options'!$C:$C,$A54,'BSE - SENSEX Index Options'!$B:$B,B$4)+SUMIFS('BSE - Other Index Options'!$L:$L,'BSE - Other Index Options'!$C:$C,$A54,'BSE - Other Index Options'!$B:$B,B$4)=0,"",SUMIFS('NSE - NIFTY Index Options'!$L:$L,'NSE - NIFTY Index Options'!$C:$C,$A54,'NSE - NIFTY Index Options'!$B:$B,B$4)+SUMIFS('NSE - Other Index Options'!$L:$L,'NSE - Other Index Options'!$C:$C,$A54,'NSE - Other Index Options'!$B:$B,B$4)+SUMIFS('BSE - SENSEX Index Options'!$L:$L,'BSE - SENSEX Index Options'!$C:$C,$A54,'BSE - SENSEX Index Options'!$B:$B,B$4)+SUMIFS('BSE - Other Index Options'!$L:$L,'BSE - Other Index Options'!$C:$C,$A54,'BSE - Other Index Options'!$B:$B,B$4))</f>
        <v>475.5206</v>
      </c>
      <c r="C54" s="26">
        <f>IF(SUMIFS('NSE - NIFTY Index Options'!$L:$L,'NSE - NIFTY Index Options'!$C:$C,$A54,'NSE - NIFTY Index Options'!$B:$B,C$4)+SUMIFS('NSE - Other Index Options'!$L:$L,'NSE - Other Index Options'!$C:$C,$A54,'NSE - Other Index Options'!$B:$B,C$4)+SUMIFS('BSE - SENSEX Index Options'!$L:$L,'BSE - SENSEX Index Options'!$C:$C,$A54,'BSE - SENSEX Index Options'!$B:$B,C$4)+SUMIFS('BSE - Other Index Options'!$L:$L,'BSE - Other Index Options'!$C:$C,$A54,'BSE - Other Index Options'!$B:$B,C$4)=0,"",SUMIFS('NSE - NIFTY Index Options'!$L:$L,'NSE - NIFTY Index Options'!$C:$C,$A54,'NSE - NIFTY Index Options'!$B:$B,C$4)+SUMIFS('NSE - Other Index Options'!$L:$L,'NSE - Other Index Options'!$C:$C,$A54,'NSE - Other Index Options'!$B:$B,C$4)+SUMIFS('BSE - SENSEX Index Options'!$L:$L,'BSE - SENSEX Index Options'!$C:$C,$A54,'BSE - SENSEX Index Options'!$B:$B,C$4)+SUMIFS('BSE - Other Index Options'!$L:$L,'BSE - Other Index Options'!$C:$C,$A54,'BSE - Other Index Options'!$B:$B,C$4))</f>
        <v>700.2974999999999</v>
      </c>
      <c r="D54" s="26">
        <f>IF(SUMIFS('NSE - NIFTY Index Options'!$L:$L,'NSE - NIFTY Index Options'!$C:$C,$A54,'NSE - NIFTY Index Options'!$B:$B,D$4)+SUMIFS('NSE - Other Index Options'!$L:$L,'NSE - Other Index Options'!$C:$C,$A54,'NSE - Other Index Options'!$B:$B,D$4)+SUMIFS('BSE - SENSEX Index Options'!$L:$L,'BSE - SENSEX Index Options'!$C:$C,$A54,'BSE - SENSEX Index Options'!$B:$B,D$4)+SUMIFS('BSE - Other Index Options'!$L:$L,'BSE - Other Index Options'!$C:$C,$A54,'BSE - Other Index Options'!$B:$B,D$4)=0,"",SUMIFS('NSE - NIFTY Index Options'!$L:$L,'NSE - NIFTY Index Options'!$C:$C,$A54,'NSE - NIFTY Index Options'!$B:$B,D$4)+SUMIFS('NSE - Other Index Options'!$L:$L,'NSE - Other Index Options'!$C:$C,$A54,'NSE - Other Index Options'!$B:$B,D$4)+SUMIFS('BSE - SENSEX Index Options'!$L:$L,'BSE - SENSEX Index Options'!$C:$C,$A54,'BSE - SENSEX Index Options'!$B:$B,D$4)+SUMIFS('BSE - Other Index Options'!$L:$L,'BSE - Other Index Options'!$C:$C,$A54,'BSE - Other Index Options'!$B:$B,D$4))</f>
        <v>667.57169999999996</v>
      </c>
      <c r="E54" s="26">
        <f>IF(SUMIFS('NSE - NIFTY Index Options'!$L:$L,'NSE - NIFTY Index Options'!$C:$C,$A54,'NSE - NIFTY Index Options'!$B:$B,E$4)+SUMIFS('NSE - Other Index Options'!$L:$L,'NSE - Other Index Options'!$C:$C,$A54,'NSE - Other Index Options'!$B:$B,E$4)+SUMIFS('BSE - SENSEX Index Options'!$L:$L,'BSE - SENSEX Index Options'!$C:$C,$A54,'BSE - SENSEX Index Options'!$B:$B,E$4)+SUMIFS('BSE - Other Index Options'!$L:$L,'BSE - Other Index Options'!$C:$C,$A54,'BSE - Other Index Options'!$B:$B,E$4)=0,"",SUMIFS('NSE - NIFTY Index Options'!$L:$L,'NSE - NIFTY Index Options'!$C:$C,$A54,'NSE - NIFTY Index Options'!$B:$B,E$4)+SUMIFS('NSE - Other Index Options'!$L:$L,'NSE - Other Index Options'!$C:$C,$A54,'NSE - Other Index Options'!$B:$B,E$4)+SUMIFS('BSE - SENSEX Index Options'!$L:$L,'BSE - SENSEX Index Options'!$C:$C,$A54,'BSE - SENSEX Index Options'!$B:$B,E$4)+SUMIFS('BSE - Other Index Options'!$L:$L,'BSE - Other Index Options'!$C:$C,$A54,'BSE - Other Index Options'!$B:$B,E$4))</f>
        <v>806.68540000000007</v>
      </c>
      <c r="F54" s="26">
        <f>IF(SUMIFS('NSE - NIFTY Index Options'!$L:$L,'NSE - NIFTY Index Options'!$C:$C,$A54,'NSE - NIFTY Index Options'!$B:$B,F$4)+SUMIFS('NSE - Other Index Options'!$L:$L,'NSE - Other Index Options'!$C:$C,$A54,'NSE - Other Index Options'!$B:$B,F$4)+SUMIFS('BSE - SENSEX Index Options'!$L:$L,'BSE - SENSEX Index Options'!$C:$C,$A54,'BSE - SENSEX Index Options'!$B:$B,F$4)+SUMIFS('BSE - Other Index Options'!$L:$L,'BSE - Other Index Options'!$C:$C,$A54,'BSE - Other Index Options'!$B:$B,F$4)=0,"",SUMIFS('NSE - NIFTY Index Options'!$L:$L,'NSE - NIFTY Index Options'!$C:$C,$A54,'NSE - NIFTY Index Options'!$B:$B,F$4)+SUMIFS('NSE - Other Index Options'!$L:$L,'NSE - Other Index Options'!$C:$C,$A54,'NSE - Other Index Options'!$B:$B,F$4)+SUMIFS('BSE - SENSEX Index Options'!$L:$L,'BSE - SENSEX Index Options'!$C:$C,$A54,'BSE - SENSEX Index Options'!$B:$B,F$4)+SUMIFS('BSE - Other Index Options'!$L:$L,'BSE - Other Index Options'!$C:$C,$A54,'BSE - Other Index Options'!$B:$B,F$4))</f>
        <v>493.07990000000001</v>
      </c>
      <c r="G54" s="26" t="str">
        <f>IF(SUMIFS('NSE - NIFTY Index Options'!$L:$L,'NSE - NIFTY Index Options'!$C:$C,$A54,'NSE - NIFTY Index Options'!$B:$B,G$4)+SUMIFS('NSE - Other Index Options'!$L:$L,'NSE - Other Index Options'!$C:$C,$A54,'NSE - Other Index Options'!$B:$B,G$4)+SUMIFS('BSE - SENSEX Index Options'!$L:$L,'BSE - SENSEX Index Options'!$C:$C,$A54,'BSE - SENSEX Index Options'!$B:$B,G$4)+SUMIFS('BSE - Other Index Options'!$L:$L,'BSE - Other Index Options'!$C:$C,$A54,'BSE - Other Index Options'!$B:$B,G$4)=0,"",SUMIFS('NSE - NIFTY Index Options'!$L:$L,'NSE - NIFTY Index Options'!$C:$C,$A54,'NSE - NIFTY Index Options'!$B:$B,G$4)+SUMIFS('NSE - Other Index Options'!$L:$L,'NSE - Other Index Options'!$C:$C,$A54,'NSE - Other Index Options'!$B:$B,G$4)+SUMIFS('BSE - SENSEX Index Options'!$L:$L,'BSE - SENSEX Index Options'!$C:$C,$A54,'BSE - SENSEX Index Options'!$B:$B,G$4)+SUMIFS('BSE - Other Index Options'!$L:$L,'BSE - Other Index Options'!$C:$C,$A54,'BSE - Other Index Options'!$B:$B,G$4))</f>
        <v/>
      </c>
      <c r="H54" s="26">
        <f t="shared" si="1"/>
        <v>3143.1551000000004</v>
      </c>
    </row>
    <row r="55" spans="1:8">
      <c r="A55" t="s">
        <v>76</v>
      </c>
      <c r="B55" s="26">
        <f>IF(SUMIFS('NSE - NIFTY Index Options'!$L:$L,'NSE - NIFTY Index Options'!$C:$C,$A55,'NSE - NIFTY Index Options'!$B:$B,B$4)+SUMIFS('NSE - Other Index Options'!$L:$L,'NSE - Other Index Options'!$C:$C,$A55,'NSE - Other Index Options'!$B:$B,B$4)+SUMIFS('BSE - SENSEX Index Options'!$L:$L,'BSE - SENSEX Index Options'!$C:$C,$A55,'BSE - SENSEX Index Options'!$B:$B,B$4)+SUMIFS('BSE - Other Index Options'!$L:$L,'BSE - Other Index Options'!$C:$C,$A55,'BSE - Other Index Options'!$B:$B,B$4)=0,"",SUMIFS('NSE - NIFTY Index Options'!$L:$L,'NSE - NIFTY Index Options'!$C:$C,$A55,'NSE - NIFTY Index Options'!$B:$B,B$4)+SUMIFS('NSE - Other Index Options'!$L:$L,'NSE - Other Index Options'!$C:$C,$A55,'NSE - Other Index Options'!$B:$B,B$4)+SUMIFS('BSE - SENSEX Index Options'!$L:$L,'BSE - SENSEX Index Options'!$C:$C,$A55,'BSE - SENSEX Index Options'!$B:$B,B$4)+SUMIFS('BSE - Other Index Options'!$L:$L,'BSE - Other Index Options'!$C:$C,$A55,'BSE - Other Index Options'!$B:$B,B$4))</f>
        <v>733.43739999999968</v>
      </c>
      <c r="C55" s="26">
        <f>IF(SUMIFS('NSE - NIFTY Index Options'!$L:$L,'NSE - NIFTY Index Options'!$C:$C,$A55,'NSE - NIFTY Index Options'!$B:$B,C$4)+SUMIFS('NSE - Other Index Options'!$L:$L,'NSE - Other Index Options'!$C:$C,$A55,'NSE - Other Index Options'!$B:$B,C$4)+SUMIFS('BSE - SENSEX Index Options'!$L:$L,'BSE - SENSEX Index Options'!$C:$C,$A55,'BSE - SENSEX Index Options'!$B:$B,C$4)+SUMIFS('BSE - Other Index Options'!$L:$L,'BSE - Other Index Options'!$C:$C,$A55,'BSE - Other Index Options'!$B:$B,C$4)=0,"",SUMIFS('NSE - NIFTY Index Options'!$L:$L,'NSE - NIFTY Index Options'!$C:$C,$A55,'NSE - NIFTY Index Options'!$B:$B,C$4)+SUMIFS('NSE - Other Index Options'!$L:$L,'NSE - Other Index Options'!$C:$C,$A55,'NSE - Other Index Options'!$B:$B,C$4)+SUMIFS('BSE - SENSEX Index Options'!$L:$L,'BSE - SENSEX Index Options'!$C:$C,$A55,'BSE - SENSEX Index Options'!$B:$B,C$4)+SUMIFS('BSE - Other Index Options'!$L:$L,'BSE - Other Index Options'!$C:$C,$A55,'BSE - Other Index Options'!$B:$B,C$4))</f>
        <v>817.89179999999999</v>
      </c>
      <c r="D55" s="26">
        <f>IF(SUMIFS('NSE - NIFTY Index Options'!$L:$L,'NSE - NIFTY Index Options'!$C:$C,$A55,'NSE - NIFTY Index Options'!$B:$B,D$4)+SUMIFS('NSE - Other Index Options'!$L:$L,'NSE - Other Index Options'!$C:$C,$A55,'NSE - Other Index Options'!$B:$B,D$4)+SUMIFS('BSE - SENSEX Index Options'!$L:$L,'BSE - SENSEX Index Options'!$C:$C,$A55,'BSE - SENSEX Index Options'!$B:$B,D$4)+SUMIFS('BSE - Other Index Options'!$L:$L,'BSE - Other Index Options'!$C:$C,$A55,'BSE - Other Index Options'!$B:$B,D$4)=0,"",SUMIFS('NSE - NIFTY Index Options'!$L:$L,'NSE - NIFTY Index Options'!$C:$C,$A55,'NSE - NIFTY Index Options'!$B:$B,D$4)+SUMIFS('NSE - Other Index Options'!$L:$L,'NSE - Other Index Options'!$C:$C,$A55,'NSE - Other Index Options'!$B:$B,D$4)+SUMIFS('BSE - SENSEX Index Options'!$L:$L,'BSE - SENSEX Index Options'!$C:$C,$A55,'BSE - SENSEX Index Options'!$B:$B,D$4)+SUMIFS('BSE - Other Index Options'!$L:$L,'BSE - Other Index Options'!$C:$C,$A55,'BSE - Other Index Options'!$B:$B,D$4))</f>
        <v>966.9248</v>
      </c>
      <c r="E55" s="26">
        <f>IF(SUMIFS('NSE - NIFTY Index Options'!$L:$L,'NSE - NIFTY Index Options'!$C:$C,$A55,'NSE - NIFTY Index Options'!$B:$B,E$4)+SUMIFS('NSE - Other Index Options'!$L:$L,'NSE - Other Index Options'!$C:$C,$A55,'NSE - Other Index Options'!$B:$B,E$4)+SUMIFS('BSE - SENSEX Index Options'!$L:$L,'BSE - SENSEX Index Options'!$C:$C,$A55,'BSE - SENSEX Index Options'!$B:$B,E$4)+SUMIFS('BSE - Other Index Options'!$L:$L,'BSE - Other Index Options'!$C:$C,$A55,'BSE - Other Index Options'!$B:$B,E$4)=0,"",SUMIFS('NSE - NIFTY Index Options'!$L:$L,'NSE - NIFTY Index Options'!$C:$C,$A55,'NSE - NIFTY Index Options'!$B:$B,E$4)+SUMIFS('NSE - Other Index Options'!$L:$L,'NSE - Other Index Options'!$C:$C,$A55,'NSE - Other Index Options'!$B:$B,E$4)+SUMIFS('BSE - SENSEX Index Options'!$L:$L,'BSE - SENSEX Index Options'!$C:$C,$A55,'BSE - SENSEX Index Options'!$B:$B,E$4)+SUMIFS('BSE - Other Index Options'!$L:$L,'BSE - Other Index Options'!$C:$C,$A55,'BSE - Other Index Options'!$B:$B,E$4))</f>
        <v>988.22730000000013</v>
      </c>
      <c r="F55" s="26">
        <f>IF(SUMIFS('NSE - NIFTY Index Options'!$L:$L,'NSE - NIFTY Index Options'!$C:$C,$A55,'NSE - NIFTY Index Options'!$B:$B,F$4)+SUMIFS('NSE - Other Index Options'!$L:$L,'NSE - Other Index Options'!$C:$C,$A55,'NSE - Other Index Options'!$B:$B,F$4)+SUMIFS('BSE - SENSEX Index Options'!$L:$L,'BSE - SENSEX Index Options'!$C:$C,$A55,'BSE - SENSEX Index Options'!$B:$B,F$4)+SUMIFS('BSE - Other Index Options'!$L:$L,'BSE - Other Index Options'!$C:$C,$A55,'BSE - Other Index Options'!$B:$B,F$4)=0,"",SUMIFS('NSE - NIFTY Index Options'!$L:$L,'NSE - NIFTY Index Options'!$C:$C,$A55,'NSE - NIFTY Index Options'!$B:$B,F$4)+SUMIFS('NSE - Other Index Options'!$L:$L,'NSE - Other Index Options'!$C:$C,$A55,'NSE - Other Index Options'!$B:$B,F$4)+SUMIFS('BSE - SENSEX Index Options'!$L:$L,'BSE - SENSEX Index Options'!$C:$C,$A55,'BSE - SENSEX Index Options'!$B:$B,F$4)+SUMIFS('BSE - Other Index Options'!$L:$L,'BSE - Other Index Options'!$C:$C,$A55,'BSE - Other Index Options'!$B:$B,F$4))</f>
        <v>515.43690000000004</v>
      </c>
      <c r="G55" s="26" t="str">
        <f>IF(SUMIFS('NSE - NIFTY Index Options'!$L:$L,'NSE - NIFTY Index Options'!$C:$C,$A55,'NSE - NIFTY Index Options'!$B:$B,G$4)+SUMIFS('NSE - Other Index Options'!$L:$L,'NSE - Other Index Options'!$C:$C,$A55,'NSE - Other Index Options'!$B:$B,G$4)+SUMIFS('BSE - SENSEX Index Options'!$L:$L,'BSE - SENSEX Index Options'!$C:$C,$A55,'BSE - SENSEX Index Options'!$B:$B,G$4)+SUMIFS('BSE - Other Index Options'!$L:$L,'BSE - Other Index Options'!$C:$C,$A55,'BSE - Other Index Options'!$B:$B,G$4)=0,"",SUMIFS('NSE - NIFTY Index Options'!$L:$L,'NSE - NIFTY Index Options'!$C:$C,$A55,'NSE - NIFTY Index Options'!$B:$B,G$4)+SUMIFS('NSE - Other Index Options'!$L:$L,'NSE - Other Index Options'!$C:$C,$A55,'NSE - Other Index Options'!$B:$B,G$4)+SUMIFS('BSE - SENSEX Index Options'!$L:$L,'BSE - SENSEX Index Options'!$C:$C,$A55,'BSE - SENSEX Index Options'!$B:$B,G$4)+SUMIFS('BSE - Other Index Options'!$L:$L,'BSE - Other Index Options'!$C:$C,$A55,'BSE - Other Index Options'!$B:$B,G$4))</f>
        <v/>
      </c>
      <c r="H55" s="26">
        <f t="shared" si="1"/>
        <v>4021.9182000000001</v>
      </c>
    </row>
    <row r="56" spans="1:8">
      <c r="A56" t="s">
        <v>77</v>
      </c>
      <c r="B56" s="26" t="str">
        <f>IF(SUMIFS('NSE - NIFTY Index Options'!$L:$L,'NSE - NIFTY Index Options'!$C:$C,$A56,'NSE - NIFTY Index Options'!$B:$B,B$4)+SUMIFS('NSE - Other Index Options'!$L:$L,'NSE - Other Index Options'!$C:$C,$A56,'NSE - Other Index Options'!$B:$B,B$4)+SUMIFS('BSE - SENSEX Index Options'!$L:$L,'BSE - SENSEX Index Options'!$C:$C,$A56,'BSE - SENSEX Index Options'!$B:$B,B$4)+SUMIFS('BSE - Other Index Options'!$L:$L,'BSE - Other Index Options'!$C:$C,$A56,'BSE - Other Index Options'!$B:$B,B$4)=0,"",SUMIFS('NSE - NIFTY Index Options'!$L:$L,'NSE - NIFTY Index Options'!$C:$C,$A56,'NSE - NIFTY Index Options'!$B:$B,B$4)+SUMIFS('NSE - Other Index Options'!$L:$L,'NSE - Other Index Options'!$C:$C,$A56,'NSE - Other Index Options'!$B:$B,B$4)+SUMIFS('BSE - SENSEX Index Options'!$L:$L,'BSE - SENSEX Index Options'!$C:$C,$A56,'BSE - SENSEX Index Options'!$B:$B,B$4)+SUMIFS('BSE - Other Index Options'!$L:$L,'BSE - Other Index Options'!$C:$C,$A56,'BSE - Other Index Options'!$B:$B,B$4))</f>
        <v/>
      </c>
      <c r="C56" s="26" t="str">
        <f>IF(SUMIFS('NSE - NIFTY Index Options'!$L:$L,'NSE - NIFTY Index Options'!$C:$C,$A56,'NSE - NIFTY Index Options'!$B:$B,C$4)+SUMIFS('NSE - Other Index Options'!$L:$L,'NSE - Other Index Options'!$C:$C,$A56,'NSE - Other Index Options'!$B:$B,C$4)+SUMIFS('BSE - SENSEX Index Options'!$L:$L,'BSE - SENSEX Index Options'!$C:$C,$A56,'BSE - SENSEX Index Options'!$B:$B,C$4)+SUMIFS('BSE - Other Index Options'!$L:$L,'BSE - Other Index Options'!$C:$C,$A56,'BSE - Other Index Options'!$B:$B,C$4)=0,"",SUMIFS('NSE - NIFTY Index Options'!$L:$L,'NSE - NIFTY Index Options'!$C:$C,$A56,'NSE - NIFTY Index Options'!$B:$B,C$4)+SUMIFS('NSE - Other Index Options'!$L:$L,'NSE - Other Index Options'!$C:$C,$A56,'NSE - Other Index Options'!$B:$B,C$4)+SUMIFS('BSE - SENSEX Index Options'!$L:$L,'BSE - SENSEX Index Options'!$C:$C,$A56,'BSE - SENSEX Index Options'!$B:$B,C$4)+SUMIFS('BSE - Other Index Options'!$L:$L,'BSE - Other Index Options'!$C:$C,$A56,'BSE - Other Index Options'!$B:$B,C$4))</f>
        <v/>
      </c>
      <c r="D56" s="26">
        <f>IF(SUMIFS('NSE - NIFTY Index Options'!$L:$L,'NSE - NIFTY Index Options'!$C:$C,$A56,'NSE - NIFTY Index Options'!$B:$B,D$4)+SUMIFS('NSE - Other Index Options'!$L:$L,'NSE - Other Index Options'!$C:$C,$A56,'NSE - Other Index Options'!$B:$B,D$4)+SUMIFS('BSE - SENSEX Index Options'!$L:$L,'BSE - SENSEX Index Options'!$C:$C,$A56,'BSE - SENSEX Index Options'!$B:$B,D$4)+SUMIFS('BSE - Other Index Options'!$L:$L,'BSE - Other Index Options'!$C:$C,$A56,'BSE - Other Index Options'!$B:$B,D$4)=0,"",SUMIFS('NSE - NIFTY Index Options'!$L:$L,'NSE - NIFTY Index Options'!$C:$C,$A56,'NSE - NIFTY Index Options'!$B:$B,D$4)+SUMIFS('NSE - Other Index Options'!$L:$L,'NSE - Other Index Options'!$C:$C,$A56,'NSE - Other Index Options'!$B:$B,D$4)+SUMIFS('BSE - SENSEX Index Options'!$L:$L,'BSE - SENSEX Index Options'!$C:$C,$A56,'BSE - SENSEX Index Options'!$B:$B,D$4)+SUMIFS('BSE - Other Index Options'!$L:$L,'BSE - Other Index Options'!$C:$C,$A56,'BSE - Other Index Options'!$B:$B,D$4))</f>
        <v>699.29769999999996</v>
      </c>
      <c r="E56" s="26">
        <f>IF(SUMIFS('NSE - NIFTY Index Options'!$L:$L,'NSE - NIFTY Index Options'!$C:$C,$A56,'NSE - NIFTY Index Options'!$B:$B,E$4)+SUMIFS('NSE - Other Index Options'!$L:$L,'NSE - Other Index Options'!$C:$C,$A56,'NSE - Other Index Options'!$B:$B,E$4)+SUMIFS('BSE - SENSEX Index Options'!$L:$L,'BSE - SENSEX Index Options'!$C:$C,$A56,'BSE - SENSEX Index Options'!$B:$B,E$4)+SUMIFS('BSE - Other Index Options'!$L:$L,'BSE - Other Index Options'!$C:$C,$A56,'BSE - Other Index Options'!$B:$B,E$4)=0,"",SUMIFS('NSE - NIFTY Index Options'!$L:$L,'NSE - NIFTY Index Options'!$C:$C,$A56,'NSE - NIFTY Index Options'!$B:$B,E$4)+SUMIFS('NSE - Other Index Options'!$L:$L,'NSE - Other Index Options'!$C:$C,$A56,'NSE - Other Index Options'!$B:$B,E$4)+SUMIFS('BSE - SENSEX Index Options'!$L:$L,'BSE - SENSEX Index Options'!$C:$C,$A56,'BSE - SENSEX Index Options'!$B:$B,E$4)+SUMIFS('BSE - Other Index Options'!$L:$L,'BSE - Other Index Options'!$C:$C,$A56,'BSE - Other Index Options'!$B:$B,E$4))</f>
        <v>756.92820000000006</v>
      </c>
      <c r="F56" s="26">
        <f>IF(SUMIFS('NSE - NIFTY Index Options'!$L:$L,'NSE - NIFTY Index Options'!$C:$C,$A56,'NSE - NIFTY Index Options'!$B:$B,F$4)+SUMIFS('NSE - Other Index Options'!$L:$L,'NSE - Other Index Options'!$C:$C,$A56,'NSE - Other Index Options'!$B:$B,F$4)+SUMIFS('BSE - SENSEX Index Options'!$L:$L,'BSE - SENSEX Index Options'!$C:$C,$A56,'BSE - SENSEX Index Options'!$B:$B,F$4)+SUMIFS('BSE - Other Index Options'!$L:$L,'BSE - Other Index Options'!$C:$C,$A56,'BSE - Other Index Options'!$B:$B,F$4)=0,"",SUMIFS('NSE - NIFTY Index Options'!$L:$L,'NSE - NIFTY Index Options'!$C:$C,$A56,'NSE - NIFTY Index Options'!$B:$B,F$4)+SUMIFS('NSE - Other Index Options'!$L:$L,'NSE - Other Index Options'!$C:$C,$A56,'NSE - Other Index Options'!$B:$B,F$4)+SUMIFS('BSE - SENSEX Index Options'!$L:$L,'BSE - SENSEX Index Options'!$C:$C,$A56,'BSE - SENSEX Index Options'!$B:$B,F$4)+SUMIFS('BSE - Other Index Options'!$L:$L,'BSE - Other Index Options'!$C:$C,$A56,'BSE - Other Index Options'!$B:$B,F$4))</f>
        <v>614.14059999999995</v>
      </c>
      <c r="G56" s="26" t="str">
        <f>IF(SUMIFS('NSE - NIFTY Index Options'!$L:$L,'NSE - NIFTY Index Options'!$C:$C,$A56,'NSE - NIFTY Index Options'!$B:$B,G$4)+SUMIFS('NSE - Other Index Options'!$L:$L,'NSE - Other Index Options'!$C:$C,$A56,'NSE - Other Index Options'!$B:$B,G$4)+SUMIFS('BSE - SENSEX Index Options'!$L:$L,'BSE - SENSEX Index Options'!$C:$C,$A56,'BSE - SENSEX Index Options'!$B:$B,G$4)+SUMIFS('BSE - Other Index Options'!$L:$L,'BSE - Other Index Options'!$C:$C,$A56,'BSE - Other Index Options'!$B:$B,G$4)=0,"",SUMIFS('NSE - NIFTY Index Options'!$L:$L,'NSE - NIFTY Index Options'!$C:$C,$A56,'NSE - NIFTY Index Options'!$B:$B,G$4)+SUMIFS('NSE - Other Index Options'!$L:$L,'NSE - Other Index Options'!$C:$C,$A56,'NSE - Other Index Options'!$B:$B,G$4)+SUMIFS('BSE - SENSEX Index Options'!$L:$L,'BSE - SENSEX Index Options'!$C:$C,$A56,'BSE - SENSEX Index Options'!$B:$B,G$4)+SUMIFS('BSE - Other Index Options'!$L:$L,'BSE - Other Index Options'!$C:$C,$A56,'BSE - Other Index Options'!$B:$B,G$4))</f>
        <v/>
      </c>
      <c r="H56" s="26">
        <f t="shared" si="1"/>
        <v>2070.3665000000001</v>
      </c>
    </row>
    <row r="57" spans="1:8">
      <c r="A57" t="s">
        <v>78</v>
      </c>
      <c r="B57" s="26" t="str">
        <f>IF(SUMIFS('NSE - NIFTY Index Options'!$L:$L,'NSE - NIFTY Index Options'!$C:$C,$A57,'NSE - NIFTY Index Options'!$B:$B,B$4)+SUMIFS('NSE - Other Index Options'!$L:$L,'NSE - Other Index Options'!$C:$C,$A57,'NSE - Other Index Options'!$B:$B,B$4)+SUMIFS('BSE - SENSEX Index Options'!$L:$L,'BSE - SENSEX Index Options'!$C:$C,$A57,'BSE - SENSEX Index Options'!$B:$B,B$4)+SUMIFS('BSE - Other Index Options'!$L:$L,'BSE - Other Index Options'!$C:$C,$A57,'BSE - Other Index Options'!$B:$B,B$4)=0,"",SUMIFS('NSE - NIFTY Index Options'!$L:$L,'NSE - NIFTY Index Options'!$C:$C,$A57,'NSE - NIFTY Index Options'!$B:$B,B$4)+SUMIFS('NSE - Other Index Options'!$L:$L,'NSE - Other Index Options'!$C:$C,$A57,'NSE - Other Index Options'!$B:$B,B$4)+SUMIFS('BSE - SENSEX Index Options'!$L:$L,'BSE - SENSEX Index Options'!$C:$C,$A57,'BSE - SENSEX Index Options'!$B:$B,B$4)+SUMIFS('BSE - Other Index Options'!$L:$L,'BSE - Other Index Options'!$C:$C,$A57,'BSE - Other Index Options'!$B:$B,B$4))</f>
        <v/>
      </c>
      <c r="C57" s="26" t="str">
        <f>IF(SUMIFS('NSE - NIFTY Index Options'!$L:$L,'NSE - NIFTY Index Options'!$C:$C,$A57,'NSE - NIFTY Index Options'!$B:$B,C$4)+SUMIFS('NSE - Other Index Options'!$L:$L,'NSE - Other Index Options'!$C:$C,$A57,'NSE - Other Index Options'!$B:$B,C$4)+SUMIFS('BSE - SENSEX Index Options'!$L:$L,'BSE - SENSEX Index Options'!$C:$C,$A57,'BSE - SENSEX Index Options'!$B:$B,C$4)+SUMIFS('BSE - Other Index Options'!$L:$L,'BSE - Other Index Options'!$C:$C,$A57,'BSE - Other Index Options'!$B:$B,C$4)=0,"",SUMIFS('NSE - NIFTY Index Options'!$L:$L,'NSE - NIFTY Index Options'!$C:$C,$A57,'NSE - NIFTY Index Options'!$B:$B,C$4)+SUMIFS('NSE - Other Index Options'!$L:$L,'NSE - Other Index Options'!$C:$C,$A57,'NSE - Other Index Options'!$B:$B,C$4)+SUMIFS('BSE - SENSEX Index Options'!$L:$L,'BSE - SENSEX Index Options'!$C:$C,$A57,'BSE - SENSEX Index Options'!$B:$B,C$4)+SUMIFS('BSE - Other Index Options'!$L:$L,'BSE - Other Index Options'!$C:$C,$A57,'BSE - Other Index Options'!$B:$B,C$4))</f>
        <v/>
      </c>
      <c r="D57" s="26" t="str">
        <f>IF(SUMIFS('NSE - NIFTY Index Options'!$L:$L,'NSE - NIFTY Index Options'!$C:$C,$A57,'NSE - NIFTY Index Options'!$B:$B,D$4)+SUMIFS('NSE - Other Index Options'!$L:$L,'NSE - Other Index Options'!$C:$C,$A57,'NSE - Other Index Options'!$B:$B,D$4)+SUMIFS('BSE - SENSEX Index Options'!$L:$L,'BSE - SENSEX Index Options'!$C:$C,$A57,'BSE - SENSEX Index Options'!$B:$B,D$4)+SUMIFS('BSE - Other Index Options'!$L:$L,'BSE - Other Index Options'!$C:$C,$A57,'BSE - Other Index Options'!$B:$B,D$4)=0,"",SUMIFS('NSE - NIFTY Index Options'!$L:$L,'NSE - NIFTY Index Options'!$C:$C,$A57,'NSE - NIFTY Index Options'!$B:$B,D$4)+SUMIFS('NSE - Other Index Options'!$L:$L,'NSE - Other Index Options'!$C:$C,$A57,'NSE - Other Index Options'!$B:$B,D$4)+SUMIFS('BSE - SENSEX Index Options'!$L:$L,'BSE - SENSEX Index Options'!$C:$C,$A57,'BSE - SENSEX Index Options'!$B:$B,D$4)+SUMIFS('BSE - Other Index Options'!$L:$L,'BSE - Other Index Options'!$C:$C,$A57,'BSE - Other Index Options'!$B:$B,D$4))</f>
        <v/>
      </c>
      <c r="E57" s="26" t="str">
        <f>IF(SUMIFS('NSE - NIFTY Index Options'!$L:$L,'NSE - NIFTY Index Options'!$C:$C,$A57,'NSE - NIFTY Index Options'!$B:$B,E$4)+SUMIFS('NSE - Other Index Options'!$L:$L,'NSE - Other Index Options'!$C:$C,$A57,'NSE - Other Index Options'!$B:$B,E$4)+SUMIFS('BSE - SENSEX Index Options'!$L:$L,'BSE - SENSEX Index Options'!$C:$C,$A57,'BSE - SENSEX Index Options'!$B:$B,E$4)+SUMIFS('BSE - Other Index Options'!$L:$L,'BSE - Other Index Options'!$C:$C,$A57,'BSE - Other Index Options'!$B:$B,E$4)=0,"",SUMIFS('NSE - NIFTY Index Options'!$L:$L,'NSE - NIFTY Index Options'!$C:$C,$A57,'NSE - NIFTY Index Options'!$B:$B,E$4)+SUMIFS('NSE - Other Index Options'!$L:$L,'NSE - Other Index Options'!$C:$C,$A57,'NSE - Other Index Options'!$B:$B,E$4)+SUMIFS('BSE - SENSEX Index Options'!$L:$L,'BSE - SENSEX Index Options'!$C:$C,$A57,'BSE - SENSEX Index Options'!$B:$B,E$4)+SUMIFS('BSE - Other Index Options'!$L:$L,'BSE - Other Index Options'!$C:$C,$A57,'BSE - Other Index Options'!$B:$B,E$4))</f>
        <v/>
      </c>
      <c r="F57" s="26" t="str">
        <f>IF(SUMIFS('NSE - NIFTY Index Options'!$L:$L,'NSE - NIFTY Index Options'!$C:$C,$A57,'NSE - NIFTY Index Options'!$B:$B,F$4)+SUMIFS('NSE - Other Index Options'!$L:$L,'NSE - Other Index Options'!$C:$C,$A57,'NSE - Other Index Options'!$B:$B,F$4)+SUMIFS('BSE - SENSEX Index Options'!$L:$L,'BSE - SENSEX Index Options'!$C:$C,$A57,'BSE - SENSEX Index Options'!$B:$B,F$4)+SUMIFS('BSE - Other Index Options'!$L:$L,'BSE - Other Index Options'!$C:$C,$A57,'BSE - Other Index Options'!$B:$B,F$4)=0,"",SUMIFS('NSE - NIFTY Index Options'!$L:$L,'NSE - NIFTY Index Options'!$C:$C,$A57,'NSE - NIFTY Index Options'!$B:$B,F$4)+SUMIFS('NSE - Other Index Options'!$L:$L,'NSE - Other Index Options'!$C:$C,$A57,'NSE - Other Index Options'!$B:$B,F$4)+SUMIFS('BSE - SENSEX Index Options'!$L:$L,'BSE - SENSEX Index Options'!$C:$C,$A57,'BSE - SENSEX Index Options'!$B:$B,F$4)+SUMIFS('BSE - Other Index Options'!$L:$L,'BSE - Other Index Options'!$C:$C,$A57,'BSE - Other Index Options'!$B:$B,F$4))</f>
        <v/>
      </c>
      <c r="G57" s="26" t="str">
        <f>IF(SUMIFS('NSE - NIFTY Index Options'!$L:$L,'NSE - NIFTY Index Options'!$C:$C,$A57,'NSE - NIFTY Index Options'!$B:$B,G$4)+SUMIFS('NSE - Other Index Options'!$L:$L,'NSE - Other Index Options'!$C:$C,$A57,'NSE - Other Index Options'!$B:$B,G$4)+SUMIFS('BSE - SENSEX Index Options'!$L:$L,'BSE - SENSEX Index Options'!$C:$C,$A57,'BSE - SENSEX Index Options'!$B:$B,G$4)+SUMIFS('BSE - Other Index Options'!$L:$L,'BSE - Other Index Options'!$C:$C,$A57,'BSE - Other Index Options'!$B:$B,G$4)=0,"",SUMIFS('NSE - NIFTY Index Options'!$L:$L,'NSE - NIFTY Index Options'!$C:$C,$A57,'NSE - NIFTY Index Options'!$B:$B,G$4)+SUMIFS('NSE - Other Index Options'!$L:$L,'NSE - Other Index Options'!$C:$C,$A57,'NSE - Other Index Options'!$B:$B,G$4)+SUMIFS('BSE - SENSEX Index Options'!$L:$L,'BSE - SENSEX Index Options'!$C:$C,$A57,'BSE - SENSEX Index Options'!$B:$B,G$4)+SUMIFS('BSE - Other Index Options'!$L:$L,'BSE - Other Index Options'!$C:$C,$A57,'BSE - Other Index Options'!$B:$B,G$4))</f>
        <v/>
      </c>
      <c r="H57" s="26" t="str">
        <f t="shared" si="1"/>
        <v/>
      </c>
    </row>
    <row r="58" spans="1:8">
      <c r="A58" t="s">
        <v>79</v>
      </c>
      <c r="B58" s="26" t="str">
        <f>IF(SUMIFS('NSE - NIFTY Index Options'!$L:$L,'NSE - NIFTY Index Options'!$C:$C,$A58,'NSE - NIFTY Index Options'!$B:$B,B$4)+SUMIFS('NSE - Other Index Options'!$L:$L,'NSE - Other Index Options'!$C:$C,$A58,'NSE - Other Index Options'!$B:$B,B$4)+SUMIFS('BSE - SENSEX Index Options'!$L:$L,'BSE - SENSEX Index Options'!$C:$C,$A58,'BSE - SENSEX Index Options'!$B:$B,B$4)+SUMIFS('BSE - Other Index Options'!$L:$L,'BSE - Other Index Options'!$C:$C,$A58,'BSE - Other Index Options'!$B:$B,B$4)=0,"",SUMIFS('NSE - NIFTY Index Options'!$L:$L,'NSE - NIFTY Index Options'!$C:$C,$A58,'NSE - NIFTY Index Options'!$B:$B,B$4)+SUMIFS('NSE - Other Index Options'!$L:$L,'NSE - Other Index Options'!$C:$C,$A58,'NSE - Other Index Options'!$B:$B,B$4)+SUMIFS('BSE - SENSEX Index Options'!$L:$L,'BSE - SENSEX Index Options'!$C:$C,$A58,'BSE - SENSEX Index Options'!$B:$B,B$4)+SUMIFS('BSE - Other Index Options'!$L:$L,'BSE - Other Index Options'!$C:$C,$A58,'BSE - Other Index Options'!$B:$B,B$4))</f>
        <v/>
      </c>
      <c r="C58" s="26" t="str">
        <f>IF(SUMIFS('NSE - NIFTY Index Options'!$L:$L,'NSE - NIFTY Index Options'!$C:$C,$A58,'NSE - NIFTY Index Options'!$B:$B,C$4)+SUMIFS('NSE - Other Index Options'!$L:$L,'NSE - Other Index Options'!$C:$C,$A58,'NSE - Other Index Options'!$B:$B,C$4)+SUMIFS('BSE - SENSEX Index Options'!$L:$L,'BSE - SENSEX Index Options'!$C:$C,$A58,'BSE - SENSEX Index Options'!$B:$B,C$4)+SUMIFS('BSE - Other Index Options'!$L:$L,'BSE - Other Index Options'!$C:$C,$A58,'BSE - Other Index Options'!$B:$B,C$4)=0,"",SUMIFS('NSE - NIFTY Index Options'!$L:$L,'NSE - NIFTY Index Options'!$C:$C,$A58,'NSE - NIFTY Index Options'!$B:$B,C$4)+SUMIFS('NSE - Other Index Options'!$L:$L,'NSE - Other Index Options'!$C:$C,$A58,'NSE - Other Index Options'!$B:$B,C$4)+SUMIFS('BSE - SENSEX Index Options'!$L:$L,'BSE - SENSEX Index Options'!$C:$C,$A58,'BSE - SENSEX Index Options'!$B:$B,C$4)+SUMIFS('BSE - Other Index Options'!$L:$L,'BSE - Other Index Options'!$C:$C,$A58,'BSE - Other Index Options'!$B:$B,C$4))</f>
        <v/>
      </c>
      <c r="D58" s="26" t="str">
        <f>IF(SUMIFS('NSE - NIFTY Index Options'!$L:$L,'NSE - NIFTY Index Options'!$C:$C,$A58,'NSE - NIFTY Index Options'!$B:$B,D$4)+SUMIFS('NSE - Other Index Options'!$L:$L,'NSE - Other Index Options'!$C:$C,$A58,'NSE - Other Index Options'!$B:$B,D$4)+SUMIFS('BSE - SENSEX Index Options'!$L:$L,'BSE - SENSEX Index Options'!$C:$C,$A58,'BSE - SENSEX Index Options'!$B:$B,D$4)+SUMIFS('BSE - Other Index Options'!$L:$L,'BSE - Other Index Options'!$C:$C,$A58,'BSE - Other Index Options'!$B:$B,D$4)=0,"",SUMIFS('NSE - NIFTY Index Options'!$L:$L,'NSE - NIFTY Index Options'!$C:$C,$A58,'NSE - NIFTY Index Options'!$B:$B,D$4)+SUMIFS('NSE - Other Index Options'!$L:$L,'NSE - Other Index Options'!$C:$C,$A58,'NSE - Other Index Options'!$B:$B,D$4)+SUMIFS('BSE - SENSEX Index Options'!$L:$L,'BSE - SENSEX Index Options'!$C:$C,$A58,'BSE - SENSEX Index Options'!$B:$B,D$4)+SUMIFS('BSE - Other Index Options'!$L:$L,'BSE - Other Index Options'!$C:$C,$A58,'BSE - Other Index Options'!$B:$B,D$4))</f>
        <v/>
      </c>
      <c r="E58" s="26" t="str">
        <f>IF(SUMIFS('NSE - NIFTY Index Options'!$L:$L,'NSE - NIFTY Index Options'!$C:$C,$A58,'NSE - NIFTY Index Options'!$B:$B,E$4)+SUMIFS('NSE - Other Index Options'!$L:$L,'NSE - Other Index Options'!$C:$C,$A58,'NSE - Other Index Options'!$B:$B,E$4)+SUMIFS('BSE - SENSEX Index Options'!$L:$L,'BSE - SENSEX Index Options'!$C:$C,$A58,'BSE - SENSEX Index Options'!$B:$B,E$4)+SUMIFS('BSE - Other Index Options'!$L:$L,'BSE - Other Index Options'!$C:$C,$A58,'BSE - Other Index Options'!$B:$B,E$4)=0,"",SUMIFS('NSE - NIFTY Index Options'!$L:$L,'NSE - NIFTY Index Options'!$C:$C,$A58,'NSE - NIFTY Index Options'!$B:$B,E$4)+SUMIFS('NSE - Other Index Options'!$L:$L,'NSE - Other Index Options'!$C:$C,$A58,'NSE - Other Index Options'!$B:$B,E$4)+SUMIFS('BSE - SENSEX Index Options'!$L:$L,'BSE - SENSEX Index Options'!$C:$C,$A58,'BSE - SENSEX Index Options'!$B:$B,E$4)+SUMIFS('BSE - Other Index Options'!$L:$L,'BSE - Other Index Options'!$C:$C,$A58,'BSE - Other Index Options'!$B:$B,E$4))</f>
        <v/>
      </c>
      <c r="F58" s="26" t="str">
        <f>IF(SUMIFS('NSE - NIFTY Index Options'!$L:$L,'NSE - NIFTY Index Options'!$C:$C,$A58,'NSE - NIFTY Index Options'!$B:$B,F$4)+SUMIFS('NSE - Other Index Options'!$L:$L,'NSE - Other Index Options'!$C:$C,$A58,'NSE - Other Index Options'!$B:$B,F$4)+SUMIFS('BSE - SENSEX Index Options'!$L:$L,'BSE - SENSEX Index Options'!$C:$C,$A58,'BSE - SENSEX Index Options'!$B:$B,F$4)+SUMIFS('BSE - Other Index Options'!$L:$L,'BSE - Other Index Options'!$C:$C,$A58,'BSE - Other Index Options'!$B:$B,F$4)=0,"",SUMIFS('NSE - NIFTY Index Options'!$L:$L,'NSE - NIFTY Index Options'!$C:$C,$A58,'NSE - NIFTY Index Options'!$B:$B,F$4)+SUMIFS('NSE - Other Index Options'!$L:$L,'NSE - Other Index Options'!$C:$C,$A58,'NSE - Other Index Options'!$B:$B,F$4)+SUMIFS('BSE - SENSEX Index Options'!$L:$L,'BSE - SENSEX Index Options'!$C:$C,$A58,'BSE - SENSEX Index Options'!$B:$B,F$4)+SUMIFS('BSE - Other Index Options'!$L:$L,'BSE - Other Index Options'!$C:$C,$A58,'BSE - Other Index Options'!$B:$B,F$4))</f>
        <v/>
      </c>
      <c r="G58" s="26" t="str">
        <f>IF(SUMIFS('NSE - NIFTY Index Options'!$L:$L,'NSE - NIFTY Index Options'!$C:$C,$A58,'NSE - NIFTY Index Options'!$B:$B,G$4)+SUMIFS('NSE - Other Index Options'!$L:$L,'NSE - Other Index Options'!$C:$C,$A58,'NSE - Other Index Options'!$B:$B,G$4)+SUMIFS('BSE - SENSEX Index Options'!$L:$L,'BSE - SENSEX Index Options'!$C:$C,$A58,'BSE - SENSEX Index Options'!$B:$B,G$4)+SUMIFS('BSE - Other Index Options'!$L:$L,'BSE - Other Index Options'!$C:$C,$A58,'BSE - Other Index Options'!$B:$B,G$4)=0,"",SUMIFS('NSE - NIFTY Index Options'!$L:$L,'NSE - NIFTY Index Options'!$C:$C,$A58,'NSE - NIFTY Index Options'!$B:$B,G$4)+SUMIFS('NSE - Other Index Options'!$L:$L,'NSE - Other Index Options'!$C:$C,$A58,'NSE - Other Index Options'!$B:$B,G$4)+SUMIFS('BSE - SENSEX Index Options'!$L:$L,'BSE - SENSEX Index Options'!$C:$C,$A58,'BSE - SENSEX Index Options'!$B:$B,G$4)+SUMIFS('BSE - Other Index Options'!$L:$L,'BSE - Other Index Options'!$C:$C,$A58,'BSE - Other Index Options'!$B:$B,G$4))</f>
        <v/>
      </c>
      <c r="H58" s="26" t="str">
        <f t="shared" si="1"/>
        <v/>
      </c>
    </row>
    <row r="59" spans="1:8" hidden="1" outlineLevel="1">
      <c r="A59" t="s">
        <v>80</v>
      </c>
      <c r="B59" s="26" t="str">
        <f>IF(SUMIFS('NSE - NIFTY Index Options'!$L:$L,'NSE - NIFTY Index Options'!$C:$C,$A59,'NSE - NIFTY Index Options'!$B:$B,B$4)+SUMIFS('NSE - Other Index Options'!$L:$L,'NSE - Other Index Options'!$C:$C,$A59,'NSE - Other Index Options'!$B:$B,B$4)+SUMIFS('BSE - SENSEX Index Options'!$L:$L,'BSE - SENSEX Index Options'!$C:$C,$A59,'BSE - SENSEX Index Options'!$B:$B,B$4)+SUMIFS('BSE - Other Index Options'!$L:$L,'BSE - Other Index Options'!$C:$C,$A59,'BSE - Other Index Options'!$B:$B,B$4)=0,"",SUMIFS('NSE - NIFTY Index Options'!$L:$L,'NSE - NIFTY Index Options'!$C:$C,$A59,'NSE - NIFTY Index Options'!$B:$B,B$4)+SUMIFS('NSE - Other Index Options'!$L:$L,'NSE - Other Index Options'!$C:$C,$A59,'NSE - Other Index Options'!$B:$B,B$4)+SUMIFS('BSE - SENSEX Index Options'!$L:$L,'BSE - SENSEX Index Options'!$C:$C,$A59,'BSE - SENSEX Index Options'!$B:$B,B$4)+SUMIFS('BSE - Other Index Options'!$L:$L,'BSE - Other Index Options'!$C:$C,$A59,'BSE - Other Index Options'!$B:$B,B$4))</f>
        <v/>
      </c>
      <c r="C59" s="26" t="str">
        <f>IF(SUMIFS('NSE - NIFTY Index Options'!$L:$L,'NSE - NIFTY Index Options'!$C:$C,$A59,'NSE - NIFTY Index Options'!$B:$B,C$4)+SUMIFS('NSE - Other Index Options'!$L:$L,'NSE - Other Index Options'!$C:$C,$A59,'NSE - Other Index Options'!$B:$B,C$4)+SUMIFS('BSE - SENSEX Index Options'!$L:$L,'BSE - SENSEX Index Options'!$C:$C,$A59,'BSE - SENSEX Index Options'!$B:$B,C$4)+SUMIFS('BSE - Other Index Options'!$L:$L,'BSE - Other Index Options'!$C:$C,$A59,'BSE - Other Index Options'!$B:$B,C$4)=0,"",SUMIFS('NSE - NIFTY Index Options'!$L:$L,'NSE - NIFTY Index Options'!$C:$C,$A59,'NSE - NIFTY Index Options'!$B:$B,C$4)+SUMIFS('NSE - Other Index Options'!$L:$L,'NSE - Other Index Options'!$C:$C,$A59,'NSE - Other Index Options'!$B:$B,C$4)+SUMIFS('BSE - SENSEX Index Options'!$L:$L,'BSE - SENSEX Index Options'!$C:$C,$A59,'BSE - SENSEX Index Options'!$B:$B,C$4)+SUMIFS('BSE - Other Index Options'!$L:$L,'BSE - Other Index Options'!$C:$C,$A59,'BSE - Other Index Options'!$B:$B,C$4))</f>
        <v/>
      </c>
      <c r="D59" s="26" t="str">
        <f>IF(SUMIFS('NSE - NIFTY Index Options'!$L:$L,'NSE - NIFTY Index Options'!$C:$C,$A59,'NSE - NIFTY Index Options'!$B:$B,D$4)+SUMIFS('NSE - Other Index Options'!$L:$L,'NSE - Other Index Options'!$C:$C,$A59,'NSE - Other Index Options'!$B:$B,D$4)+SUMIFS('BSE - SENSEX Index Options'!$L:$L,'BSE - SENSEX Index Options'!$C:$C,$A59,'BSE - SENSEX Index Options'!$B:$B,D$4)+SUMIFS('BSE - Other Index Options'!$L:$L,'BSE - Other Index Options'!$C:$C,$A59,'BSE - Other Index Options'!$B:$B,D$4)=0,"",SUMIFS('NSE - NIFTY Index Options'!$L:$L,'NSE - NIFTY Index Options'!$C:$C,$A59,'NSE - NIFTY Index Options'!$B:$B,D$4)+SUMIFS('NSE - Other Index Options'!$L:$L,'NSE - Other Index Options'!$C:$C,$A59,'NSE - Other Index Options'!$B:$B,D$4)+SUMIFS('BSE - SENSEX Index Options'!$L:$L,'BSE - SENSEX Index Options'!$C:$C,$A59,'BSE - SENSEX Index Options'!$B:$B,D$4)+SUMIFS('BSE - Other Index Options'!$L:$L,'BSE - Other Index Options'!$C:$C,$A59,'BSE - Other Index Options'!$B:$B,D$4))</f>
        <v/>
      </c>
      <c r="E59" s="26" t="str">
        <f>IF(SUMIFS('NSE - NIFTY Index Options'!$L:$L,'NSE - NIFTY Index Options'!$C:$C,$A59,'NSE - NIFTY Index Options'!$B:$B,E$4)+SUMIFS('NSE - Other Index Options'!$L:$L,'NSE - Other Index Options'!$C:$C,$A59,'NSE - Other Index Options'!$B:$B,E$4)+SUMIFS('BSE - SENSEX Index Options'!$L:$L,'BSE - SENSEX Index Options'!$C:$C,$A59,'BSE - SENSEX Index Options'!$B:$B,E$4)+SUMIFS('BSE - Other Index Options'!$L:$L,'BSE - Other Index Options'!$C:$C,$A59,'BSE - Other Index Options'!$B:$B,E$4)=0,"",SUMIFS('NSE - NIFTY Index Options'!$L:$L,'NSE - NIFTY Index Options'!$C:$C,$A59,'NSE - NIFTY Index Options'!$B:$B,E$4)+SUMIFS('NSE - Other Index Options'!$L:$L,'NSE - Other Index Options'!$C:$C,$A59,'NSE - Other Index Options'!$B:$B,E$4)+SUMIFS('BSE - SENSEX Index Options'!$L:$L,'BSE - SENSEX Index Options'!$C:$C,$A59,'BSE - SENSEX Index Options'!$B:$B,E$4)+SUMIFS('BSE - Other Index Options'!$L:$L,'BSE - Other Index Options'!$C:$C,$A59,'BSE - Other Index Options'!$B:$B,E$4))</f>
        <v/>
      </c>
      <c r="F59" s="26" t="str">
        <f>IF(SUMIFS('NSE - NIFTY Index Options'!$L:$L,'NSE - NIFTY Index Options'!$C:$C,$A59,'NSE - NIFTY Index Options'!$B:$B,F$4)+SUMIFS('NSE - Other Index Options'!$L:$L,'NSE - Other Index Options'!$C:$C,$A59,'NSE - Other Index Options'!$B:$B,F$4)+SUMIFS('BSE - SENSEX Index Options'!$L:$L,'BSE - SENSEX Index Options'!$C:$C,$A59,'BSE - SENSEX Index Options'!$B:$B,F$4)+SUMIFS('BSE - Other Index Options'!$L:$L,'BSE - Other Index Options'!$C:$C,$A59,'BSE - Other Index Options'!$B:$B,F$4)=0,"",SUMIFS('NSE - NIFTY Index Options'!$L:$L,'NSE - NIFTY Index Options'!$C:$C,$A59,'NSE - NIFTY Index Options'!$B:$B,F$4)+SUMIFS('NSE - Other Index Options'!$L:$L,'NSE - Other Index Options'!$C:$C,$A59,'NSE - Other Index Options'!$B:$B,F$4)+SUMIFS('BSE - SENSEX Index Options'!$L:$L,'BSE - SENSEX Index Options'!$C:$C,$A59,'BSE - SENSEX Index Options'!$B:$B,F$4)+SUMIFS('BSE - Other Index Options'!$L:$L,'BSE - Other Index Options'!$C:$C,$A59,'BSE - Other Index Options'!$B:$B,F$4))</f>
        <v/>
      </c>
      <c r="G59" s="26" t="str">
        <f>IF(SUMIFS('NSE - NIFTY Index Options'!$L:$L,'NSE - NIFTY Index Options'!$C:$C,$A59,'NSE - NIFTY Index Options'!$B:$B,G$4)+SUMIFS('NSE - Other Index Options'!$L:$L,'NSE - Other Index Options'!$C:$C,$A59,'NSE - Other Index Options'!$B:$B,G$4)+SUMIFS('BSE - SENSEX Index Options'!$L:$L,'BSE - SENSEX Index Options'!$C:$C,$A59,'BSE - SENSEX Index Options'!$B:$B,G$4)+SUMIFS('BSE - Other Index Options'!$L:$L,'BSE - Other Index Options'!$C:$C,$A59,'BSE - Other Index Options'!$B:$B,G$4)=0,"",SUMIFS('NSE - NIFTY Index Options'!$L:$L,'NSE - NIFTY Index Options'!$C:$C,$A59,'NSE - NIFTY Index Options'!$B:$B,G$4)+SUMIFS('NSE - Other Index Options'!$L:$L,'NSE - Other Index Options'!$C:$C,$A59,'NSE - Other Index Options'!$B:$B,G$4)+SUMIFS('BSE - SENSEX Index Options'!$L:$L,'BSE - SENSEX Index Options'!$C:$C,$A59,'BSE - SENSEX Index Options'!$B:$B,G$4)+SUMIFS('BSE - Other Index Options'!$L:$L,'BSE - Other Index Options'!$C:$C,$A59,'BSE - Other Index Options'!$B:$B,G$4))</f>
        <v/>
      </c>
      <c r="H59" s="26" t="str">
        <f t="shared" si="1"/>
        <v/>
      </c>
    </row>
    <row r="60" spans="1:8" hidden="1" outlineLevel="1">
      <c r="A60" t="s">
        <v>81</v>
      </c>
      <c r="B60" s="26" t="str">
        <f>IF(SUMIFS('NSE - NIFTY Index Options'!$L:$L,'NSE - NIFTY Index Options'!$C:$C,$A60,'NSE - NIFTY Index Options'!$B:$B,B$4)+SUMIFS('NSE - Other Index Options'!$L:$L,'NSE - Other Index Options'!$C:$C,$A60,'NSE - Other Index Options'!$B:$B,B$4)+SUMIFS('BSE - SENSEX Index Options'!$L:$L,'BSE - SENSEX Index Options'!$C:$C,$A60,'BSE - SENSEX Index Options'!$B:$B,B$4)+SUMIFS('BSE - Other Index Options'!$L:$L,'BSE - Other Index Options'!$C:$C,$A60,'BSE - Other Index Options'!$B:$B,B$4)=0,"",SUMIFS('NSE - NIFTY Index Options'!$L:$L,'NSE - NIFTY Index Options'!$C:$C,$A60,'NSE - NIFTY Index Options'!$B:$B,B$4)+SUMIFS('NSE - Other Index Options'!$L:$L,'NSE - Other Index Options'!$C:$C,$A60,'NSE - Other Index Options'!$B:$B,B$4)+SUMIFS('BSE - SENSEX Index Options'!$L:$L,'BSE - SENSEX Index Options'!$C:$C,$A60,'BSE - SENSEX Index Options'!$B:$B,B$4)+SUMIFS('BSE - Other Index Options'!$L:$L,'BSE - Other Index Options'!$C:$C,$A60,'BSE - Other Index Options'!$B:$B,B$4))</f>
        <v/>
      </c>
      <c r="C60" s="26" t="str">
        <f>IF(SUMIFS('NSE - NIFTY Index Options'!$L:$L,'NSE - NIFTY Index Options'!$C:$C,$A60,'NSE - NIFTY Index Options'!$B:$B,C$4)+SUMIFS('NSE - Other Index Options'!$L:$L,'NSE - Other Index Options'!$C:$C,$A60,'NSE - Other Index Options'!$B:$B,C$4)+SUMIFS('BSE - SENSEX Index Options'!$L:$L,'BSE - SENSEX Index Options'!$C:$C,$A60,'BSE - SENSEX Index Options'!$B:$B,C$4)+SUMIFS('BSE - Other Index Options'!$L:$L,'BSE - Other Index Options'!$C:$C,$A60,'BSE - Other Index Options'!$B:$B,C$4)=0,"",SUMIFS('NSE - NIFTY Index Options'!$L:$L,'NSE - NIFTY Index Options'!$C:$C,$A60,'NSE - NIFTY Index Options'!$B:$B,C$4)+SUMIFS('NSE - Other Index Options'!$L:$L,'NSE - Other Index Options'!$C:$C,$A60,'NSE - Other Index Options'!$B:$B,C$4)+SUMIFS('BSE - SENSEX Index Options'!$L:$L,'BSE - SENSEX Index Options'!$C:$C,$A60,'BSE - SENSEX Index Options'!$B:$B,C$4)+SUMIFS('BSE - Other Index Options'!$L:$L,'BSE - Other Index Options'!$C:$C,$A60,'BSE - Other Index Options'!$B:$B,C$4))</f>
        <v/>
      </c>
      <c r="D60" s="26" t="str">
        <f>IF(SUMIFS('NSE - NIFTY Index Options'!$L:$L,'NSE - NIFTY Index Options'!$C:$C,$A60,'NSE - NIFTY Index Options'!$B:$B,D$4)+SUMIFS('NSE - Other Index Options'!$L:$L,'NSE - Other Index Options'!$C:$C,$A60,'NSE - Other Index Options'!$B:$B,D$4)+SUMIFS('BSE - SENSEX Index Options'!$L:$L,'BSE - SENSEX Index Options'!$C:$C,$A60,'BSE - SENSEX Index Options'!$B:$B,D$4)+SUMIFS('BSE - Other Index Options'!$L:$L,'BSE - Other Index Options'!$C:$C,$A60,'BSE - Other Index Options'!$B:$B,D$4)=0,"",SUMIFS('NSE - NIFTY Index Options'!$L:$L,'NSE - NIFTY Index Options'!$C:$C,$A60,'NSE - NIFTY Index Options'!$B:$B,D$4)+SUMIFS('NSE - Other Index Options'!$L:$L,'NSE - Other Index Options'!$C:$C,$A60,'NSE - Other Index Options'!$B:$B,D$4)+SUMIFS('BSE - SENSEX Index Options'!$L:$L,'BSE - SENSEX Index Options'!$C:$C,$A60,'BSE - SENSEX Index Options'!$B:$B,D$4)+SUMIFS('BSE - Other Index Options'!$L:$L,'BSE - Other Index Options'!$C:$C,$A60,'BSE - Other Index Options'!$B:$B,D$4))</f>
        <v/>
      </c>
      <c r="E60" s="26" t="str">
        <f>IF(SUMIFS('NSE - NIFTY Index Options'!$L:$L,'NSE - NIFTY Index Options'!$C:$C,$A60,'NSE - NIFTY Index Options'!$B:$B,E$4)+SUMIFS('NSE - Other Index Options'!$L:$L,'NSE - Other Index Options'!$C:$C,$A60,'NSE - Other Index Options'!$B:$B,E$4)+SUMIFS('BSE - SENSEX Index Options'!$L:$L,'BSE - SENSEX Index Options'!$C:$C,$A60,'BSE - SENSEX Index Options'!$B:$B,E$4)+SUMIFS('BSE - Other Index Options'!$L:$L,'BSE - Other Index Options'!$C:$C,$A60,'BSE - Other Index Options'!$B:$B,E$4)=0,"",SUMIFS('NSE - NIFTY Index Options'!$L:$L,'NSE - NIFTY Index Options'!$C:$C,$A60,'NSE - NIFTY Index Options'!$B:$B,E$4)+SUMIFS('NSE - Other Index Options'!$L:$L,'NSE - Other Index Options'!$C:$C,$A60,'NSE - Other Index Options'!$B:$B,E$4)+SUMIFS('BSE - SENSEX Index Options'!$L:$L,'BSE - SENSEX Index Options'!$C:$C,$A60,'BSE - SENSEX Index Options'!$B:$B,E$4)+SUMIFS('BSE - Other Index Options'!$L:$L,'BSE - Other Index Options'!$C:$C,$A60,'BSE - Other Index Options'!$B:$B,E$4))</f>
        <v/>
      </c>
      <c r="F60" s="26" t="str">
        <f>IF(SUMIFS('NSE - NIFTY Index Options'!$L:$L,'NSE - NIFTY Index Options'!$C:$C,$A60,'NSE - NIFTY Index Options'!$B:$B,F$4)+SUMIFS('NSE - Other Index Options'!$L:$L,'NSE - Other Index Options'!$C:$C,$A60,'NSE - Other Index Options'!$B:$B,F$4)+SUMIFS('BSE - SENSEX Index Options'!$L:$L,'BSE - SENSEX Index Options'!$C:$C,$A60,'BSE - SENSEX Index Options'!$B:$B,F$4)+SUMIFS('BSE - Other Index Options'!$L:$L,'BSE - Other Index Options'!$C:$C,$A60,'BSE - Other Index Options'!$B:$B,F$4)=0,"",SUMIFS('NSE - NIFTY Index Options'!$L:$L,'NSE - NIFTY Index Options'!$C:$C,$A60,'NSE - NIFTY Index Options'!$B:$B,F$4)+SUMIFS('NSE - Other Index Options'!$L:$L,'NSE - Other Index Options'!$C:$C,$A60,'NSE - Other Index Options'!$B:$B,F$4)+SUMIFS('BSE - SENSEX Index Options'!$L:$L,'BSE - SENSEX Index Options'!$C:$C,$A60,'BSE - SENSEX Index Options'!$B:$B,F$4)+SUMIFS('BSE - Other Index Options'!$L:$L,'BSE - Other Index Options'!$C:$C,$A60,'BSE - Other Index Options'!$B:$B,F$4))</f>
        <v/>
      </c>
      <c r="G60" s="26" t="str">
        <f>IF(SUMIFS('NSE - NIFTY Index Options'!$L:$L,'NSE - NIFTY Index Options'!$C:$C,$A60,'NSE - NIFTY Index Options'!$B:$B,G$4)+SUMIFS('NSE - Other Index Options'!$L:$L,'NSE - Other Index Options'!$C:$C,$A60,'NSE - Other Index Options'!$B:$B,G$4)+SUMIFS('BSE - SENSEX Index Options'!$L:$L,'BSE - SENSEX Index Options'!$C:$C,$A60,'BSE - SENSEX Index Options'!$B:$B,G$4)+SUMIFS('BSE - Other Index Options'!$L:$L,'BSE - Other Index Options'!$C:$C,$A60,'BSE - Other Index Options'!$B:$B,G$4)=0,"",SUMIFS('NSE - NIFTY Index Options'!$L:$L,'NSE - NIFTY Index Options'!$C:$C,$A60,'NSE - NIFTY Index Options'!$B:$B,G$4)+SUMIFS('NSE - Other Index Options'!$L:$L,'NSE - Other Index Options'!$C:$C,$A60,'NSE - Other Index Options'!$B:$B,G$4)+SUMIFS('BSE - SENSEX Index Options'!$L:$L,'BSE - SENSEX Index Options'!$C:$C,$A60,'BSE - SENSEX Index Options'!$B:$B,G$4)+SUMIFS('BSE - Other Index Options'!$L:$L,'BSE - Other Index Options'!$C:$C,$A60,'BSE - Other Index Options'!$B:$B,G$4))</f>
        <v/>
      </c>
      <c r="H60" s="26" t="str">
        <f t="shared" si="1"/>
        <v/>
      </c>
    </row>
    <row r="61" spans="1:8" hidden="1" outlineLevel="1">
      <c r="A61" t="s">
        <v>82</v>
      </c>
      <c r="B61" s="26" t="str">
        <f>IF(SUMIFS('NSE - NIFTY Index Options'!$L:$L,'NSE - NIFTY Index Options'!$C:$C,$A61,'NSE - NIFTY Index Options'!$B:$B,B$4)+SUMIFS('NSE - Other Index Options'!$L:$L,'NSE - Other Index Options'!$C:$C,$A61,'NSE - Other Index Options'!$B:$B,B$4)+SUMIFS('BSE - SENSEX Index Options'!$L:$L,'BSE - SENSEX Index Options'!$C:$C,$A61,'BSE - SENSEX Index Options'!$B:$B,B$4)+SUMIFS('BSE - Other Index Options'!$L:$L,'BSE - Other Index Options'!$C:$C,$A61,'BSE - Other Index Options'!$B:$B,B$4)=0,"",SUMIFS('NSE - NIFTY Index Options'!$L:$L,'NSE - NIFTY Index Options'!$C:$C,$A61,'NSE - NIFTY Index Options'!$B:$B,B$4)+SUMIFS('NSE - Other Index Options'!$L:$L,'NSE - Other Index Options'!$C:$C,$A61,'NSE - Other Index Options'!$B:$B,B$4)+SUMIFS('BSE - SENSEX Index Options'!$L:$L,'BSE - SENSEX Index Options'!$C:$C,$A61,'BSE - SENSEX Index Options'!$B:$B,B$4)+SUMIFS('BSE - Other Index Options'!$L:$L,'BSE - Other Index Options'!$C:$C,$A61,'BSE - Other Index Options'!$B:$B,B$4))</f>
        <v/>
      </c>
      <c r="C61" s="26" t="str">
        <f>IF(SUMIFS('NSE - NIFTY Index Options'!$L:$L,'NSE - NIFTY Index Options'!$C:$C,$A61,'NSE - NIFTY Index Options'!$B:$B,C$4)+SUMIFS('NSE - Other Index Options'!$L:$L,'NSE - Other Index Options'!$C:$C,$A61,'NSE - Other Index Options'!$B:$B,C$4)+SUMIFS('BSE - SENSEX Index Options'!$L:$L,'BSE - SENSEX Index Options'!$C:$C,$A61,'BSE - SENSEX Index Options'!$B:$B,C$4)+SUMIFS('BSE - Other Index Options'!$L:$L,'BSE - Other Index Options'!$C:$C,$A61,'BSE - Other Index Options'!$B:$B,C$4)=0,"",SUMIFS('NSE - NIFTY Index Options'!$L:$L,'NSE - NIFTY Index Options'!$C:$C,$A61,'NSE - NIFTY Index Options'!$B:$B,C$4)+SUMIFS('NSE - Other Index Options'!$L:$L,'NSE - Other Index Options'!$C:$C,$A61,'NSE - Other Index Options'!$B:$B,C$4)+SUMIFS('BSE - SENSEX Index Options'!$L:$L,'BSE - SENSEX Index Options'!$C:$C,$A61,'BSE - SENSEX Index Options'!$B:$B,C$4)+SUMIFS('BSE - Other Index Options'!$L:$L,'BSE - Other Index Options'!$C:$C,$A61,'BSE - Other Index Options'!$B:$B,C$4))</f>
        <v/>
      </c>
      <c r="D61" s="26" t="str">
        <f>IF(SUMIFS('NSE - NIFTY Index Options'!$L:$L,'NSE - NIFTY Index Options'!$C:$C,$A61,'NSE - NIFTY Index Options'!$B:$B,D$4)+SUMIFS('NSE - Other Index Options'!$L:$L,'NSE - Other Index Options'!$C:$C,$A61,'NSE - Other Index Options'!$B:$B,D$4)+SUMIFS('BSE - SENSEX Index Options'!$L:$L,'BSE - SENSEX Index Options'!$C:$C,$A61,'BSE - SENSEX Index Options'!$B:$B,D$4)+SUMIFS('BSE - Other Index Options'!$L:$L,'BSE - Other Index Options'!$C:$C,$A61,'BSE - Other Index Options'!$B:$B,D$4)=0,"",SUMIFS('NSE - NIFTY Index Options'!$L:$L,'NSE - NIFTY Index Options'!$C:$C,$A61,'NSE - NIFTY Index Options'!$B:$B,D$4)+SUMIFS('NSE - Other Index Options'!$L:$L,'NSE - Other Index Options'!$C:$C,$A61,'NSE - Other Index Options'!$B:$B,D$4)+SUMIFS('BSE - SENSEX Index Options'!$L:$L,'BSE - SENSEX Index Options'!$C:$C,$A61,'BSE - SENSEX Index Options'!$B:$B,D$4)+SUMIFS('BSE - Other Index Options'!$L:$L,'BSE - Other Index Options'!$C:$C,$A61,'BSE - Other Index Options'!$B:$B,D$4))</f>
        <v/>
      </c>
      <c r="E61" s="26" t="str">
        <f>IF(SUMIFS('NSE - NIFTY Index Options'!$L:$L,'NSE - NIFTY Index Options'!$C:$C,$A61,'NSE - NIFTY Index Options'!$B:$B,E$4)+SUMIFS('NSE - Other Index Options'!$L:$L,'NSE - Other Index Options'!$C:$C,$A61,'NSE - Other Index Options'!$B:$B,E$4)+SUMIFS('BSE - SENSEX Index Options'!$L:$L,'BSE - SENSEX Index Options'!$C:$C,$A61,'BSE - SENSEX Index Options'!$B:$B,E$4)+SUMIFS('BSE - Other Index Options'!$L:$L,'BSE - Other Index Options'!$C:$C,$A61,'BSE - Other Index Options'!$B:$B,E$4)=0,"",SUMIFS('NSE - NIFTY Index Options'!$L:$L,'NSE - NIFTY Index Options'!$C:$C,$A61,'NSE - NIFTY Index Options'!$B:$B,E$4)+SUMIFS('NSE - Other Index Options'!$L:$L,'NSE - Other Index Options'!$C:$C,$A61,'NSE - Other Index Options'!$B:$B,E$4)+SUMIFS('BSE - SENSEX Index Options'!$L:$L,'BSE - SENSEX Index Options'!$C:$C,$A61,'BSE - SENSEX Index Options'!$B:$B,E$4)+SUMIFS('BSE - Other Index Options'!$L:$L,'BSE - Other Index Options'!$C:$C,$A61,'BSE - Other Index Options'!$B:$B,E$4))</f>
        <v/>
      </c>
      <c r="F61" s="26" t="str">
        <f>IF(SUMIFS('NSE - NIFTY Index Options'!$L:$L,'NSE - NIFTY Index Options'!$C:$C,$A61,'NSE - NIFTY Index Options'!$B:$B,F$4)+SUMIFS('NSE - Other Index Options'!$L:$L,'NSE - Other Index Options'!$C:$C,$A61,'NSE - Other Index Options'!$B:$B,F$4)+SUMIFS('BSE - SENSEX Index Options'!$L:$L,'BSE - SENSEX Index Options'!$C:$C,$A61,'BSE - SENSEX Index Options'!$B:$B,F$4)+SUMIFS('BSE - Other Index Options'!$L:$L,'BSE - Other Index Options'!$C:$C,$A61,'BSE - Other Index Options'!$B:$B,F$4)=0,"",SUMIFS('NSE - NIFTY Index Options'!$L:$L,'NSE - NIFTY Index Options'!$C:$C,$A61,'NSE - NIFTY Index Options'!$B:$B,F$4)+SUMIFS('NSE - Other Index Options'!$L:$L,'NSE - Other Index Options'!$C:$C,$A61,'NSE - Other Index Options'!$B:$B,F$4)+SUMIFS('BSE - SENSEX Index Options'!$L:$L,'BSE - SENSEX Index Options'!$C:$C,$A61,'BSE - SENSEX Index Options'!$B:$B,F$4)+SUMIFS('BSE - Other Index Options'!$L:$L,'BSE - Other Index Options'!$C:$C,$A61,'BSE - Other Index Options'!$B:$B,F$4))</f>
        <v/>
      </c>
      <c r="G61" s="26" t="str">
        <f>IF(SUMIFS('NSE - NIFTY Index Options'!$L:$L,'NSE - NIFTY Index Options'!$C:$C,$A61,'NSE - NIFTY Index Options'!$B:$B,G$4)+SUMIFS('NSE - Other Index Options'!$L:$L,'NSE - Other Index Options'!$C:$C,$A61,'NSE - Other Index Options'!$B:$B,G$4)+SUMIFS('BSE - SENSEX Index Options'!$L:$L,'BSE - SENSEX Index Options'!$C:$C,$A61,'BSE - SENSEX Index Options'!$B:$B,G$4)+SUMIFS('BSE - Other Index Options'!$L:$L,'BSE - Other Index Options'!$C:$C,$A61,'BSE - Other Index Options'!$B:$B,G$4)=0,"",SUMIFS('NSE - NIFTY Index Options'!$L:$L,'NSE - NIFTY Index Options'!$C:$C,$A61,'NSE - NIFTY Index Options'!$B:$B,G$4)+SUMIFS('NSE - Other Index Options'!$L:$L,'NSE - Other Index Options'!$C:$C,$A61,'NSE - Other Index Options'!$B:$B,G$4)+SUMIFS('BSE - SENSEX Index Options'!$L:$L,'BSE - SENSEX Index Options'!$C:$C,$A61,'BSE - SENSEX Index Options'!$B:$B,G$4)+SUMIFS('BSE - Other Index Options'!$L:$L,'BSE - Other Index Options'!$C:$C,$A61,'BSE - Other Index Options'!$B:$B,G$4))</f>
        <v/>
      </c>
      <c r="H61" s="26" t="str">
        <f t="shared" si="1"/>
        <v/>
      </c>
    </row>
    <row r="62" spans="1:8" hidden="1" outlineLevel="1">
      <c r="A62" t="s">
        <v>83</v>
      </c>
      <c r="B62" s="26" t="str">
        <f>IF(SUMIFS('NSE - NIFTY Index Options'!$L:$L,'NSE - NIFTY Index Options'!$C:$C,$A62,'NSE - NIFTY Index Options'!$B:$B,B$4)+SUMIFS('NSE - Other Index Options'!$L:$L,'NSE - Other Index Options'!$C:$C,$A62,'NSE - Other Index Options'!$B:$B,B$4)+SUMIFS('BSE - SENSEX Index Options'!$L:$L,'BSE - SENSEX Index Options'!$C:$C,$A62,'BSE - SENSEX Index Options'!$B:$B,B$4)+SUMIFS('BSE - Other Index Options'!$L:$L,'BSE - Other Index Options'!$C:$C,$A62,'BSE - Other Index Options'!$B:$B,B$4)=0,"",SUMIFS('NSE - NIFTY Index Options'!$L:$L,'NSE - NIFTY Index Options'!$C:$C,$A62,'NSE - NIFTY Index Options'!$B:$B,B$4)+SUMIFS('NSE - Other Index Options'!$L:$L,'NSE - Other Index Options'!$C:$C,$A62,'NSE - Other Index Options'!$B:$B,B$4)+SUMIFS('BSE - SENSEX Index Options'!$L:$L,'BSE - SENSEX Index Options'!$C:$C,$A62,'BSE - SENSEX Index Options'!$B:$B,B$4)+SUMIFS('BSE - Other Index Options'!$L:$L,'BSE - Other Index Options'!$C:$C,$A62,'BSE - Other Index Options'!$B:$B,B$4))</f>
        <v/>
      </c>
      <c r="C62" s="26" t="str">
        <f>IF(SUMIFS('NSE - NIFTY Index Options'!$L:$L,'NSE - NIFTY Index Options'!$C:$C,$A62,'NSE - NIFTY Index Options'!$B:$B,C$4)+SUMIFS('NSE - Other Index Options'!$L:$L,'NSE - Other Index Options'!$C:$C,$A62,'NSE - Other Index Options'!$B:$B,C$4)+SUMIFS('BSE - SENSEX Index Options'!$L:$L,'BSE - SENSEX Index Options'!$C:$C,$A62,'BSE - SENSEX Index Options'!$B:$B,C$4)+SUMIFS('BSE - Other Index Options'!$L:$L,'BSE - Other Index Options'!$C:$C,$A62,'BSE - Other Index Options'!$B:$B,C$4)=0,"",SUMIFS('NSE - NIFTY Index Options'!$L:$L,'NSE - NIFTY Index Options'!$C:$C,$A62,'NSE - NIFTY Index Options'!$B:$B,C$4)+SUMIFS('NSE - Other Index Options'!$L:$L,'NSE - Other Index Options'!$C:$C,$A62,'NSE - Other Index Options'!$B:$B,C$4)+SUMIFS('BSE - SENSEX Index Options'!$L:$L,'BSE - SENSEX Index Options'!$C:$C,$A62,'BSE - SENSEX Index Options'!$B:$B,C$4)+SUMIFS('BSE - Other Index Options'!$L:$L,'BSE - Other Index Options'!$C:$C,$A62,'BSE - Other Index Options'!$B:$B,C$4))</f>
        <v/>
      </c>
      <c r="D62" s="26" t="str">
        <f>IF(SUMIFS('NSE - NIFTY Index Options'!$L:$L,'NSE - NIFTY Index Options'!$C:$C,$A62,'NSE - NIFTY Index Options'!$B:$B,D$4)+SUMIFS('NSE - Other Index Options'!$L:$L,'NSE - Other Index Options'!$C:$C,$A62,'NSE - Other Index Options'!$B:$B,D$4)+SUMIFS('BSE - SENSEX Index Options'!$L:$L,'BSE - SENSEX Index Options'!$C:$C,$A62,'BSE - SENSEX Index Options'!$B:$B,D$4)+SUMIFS('BSE - Other Index Options'!$L:$L,'BSE - Other Index Options'!$C:$C,$A62,'BSE - Other Index Options'!$B:$B,D$4)=0,"",SUMIFS('NSE - NIFTY Index Options'!$L:$L,'NSE - NIFTY Index Options'!$C:$C,$A62,'NSE - NIFTY Index Options'!$B:$B,D$4)+SUMIFS('NSE - Other Index Options'!$L:$L,'NSE - Other Index Options'!$C:$C,$A62,'NSE - Other Index Options'!$B:$B,D$4)+SUMIFS('BSE - SENSEX Index Options'!$L:$L,'BSE - SENSEX Index Options'!$C:$C,$A62,'BSE - SENSEX Index Options'!$B:$B,D$4)+SUMIFS('BSE - Other Index Options'!$L:$L,'BSE - Other Index Options'!$C:$C,$A62,'BSE - Other Index Options'!$B:$B,D$4))</f>
        <v/>
      </c>
      <c r="E62" s="26" t="str">
        <f>IF(SUMIFS('NSE - NIFTY Index Options'!$L:$L,'NSE - NIFTY Index Options'!$C:$C,$A62,'NSE - NIFTY Index Options'!$B:$B,E$4)+SUMIFS('NSE - Other Index Options'!$L:$L,'NSE - Other Index Options'!$C:$C,$A62,'NSE - Other Index Options'!$B:$B,E$4)+SUMIFS('BSE - SENSEX Index Options'!$L:$L,'BSE - SENSEX Index Options'!$C:$C,$A62,'BSE - SENSEX Index Options'!$B:$B,E$4)+SUMIFS('BSE - Other Index Options'!$L:$L,'BSE - Other Index Options'!$C:$C,$A62,'BSE - Other Index Options'!$B:$B,E$4)=0,"",SUMIFS('NSE - NIFTY Index Options'!$L:$L,'NSE - NIFTY Index Options'!$C:$C,$A62,'NSE - NIFTY Index Options'!$B:$B,E$4)+SUMIFS('NSE - Other Index Options'!$L:$L,'NSE - Other Index Options'!$C:$C,$A62,'NSE - Other Index Options'!$B:$B,E$4)+SUMIFS('BSE - SENSEX Index Options'!$L:$L,'BSE - SENSEX Index Options'!$C:$C,$A62,'BSE - SENSEX Index Options'!$B:$B,E$4)+SUMIFS('BSE - Other Index Options'!$L:$L,'BSE - Other Index Options'!$C:$C,$A62,'BSE - Other Index Options'!$B:$B,E$4))</f>
        <v/>
      </c>
      <c r="F62" s="26" t="str">
        <f>IF(SUMIFS('NSE - NIFTY Index Options'!$L:$L,'NSE - NIFTY Index Options'!$C:$C,$A62,'NSE - NIFTY Index Options'!$B:$B,F$4)+SUMIFS('NSE - Other Index Options'!$L:$L,'NSE - Other Index Options'!$C:$C,$A62,'NSE - Other Index Options'!$B:$B,F$4)+SUMIFS('BSE - SENSEX Index Options'!$L:$L,'BSE - SENSEX Index Options'!$C:$C,$A62,'BSE - SENSEX Index Options'!$B:$B,F$4)+SUMIFS('BSE - Other Index Options'!$L:$L,'BSE - Other Index Options'!$C:$C,$A62,'BSE - Other Index Options'!$B:$B,F$4)=0,"",SUMIFS('NSE - NIFTY Index Options'!$L:$L,'NSE - NIFTY Index Options'!$C:$C,$A62,'NSE - NIFTY Index Options'!$B:$B,F$4)+SUMIFS('NSE - Other Index Options'!$L:$L,'NSE - Other Index Options'!$C:$C,$A62,'NSE - Other Index Options'!$B:$B,F$4)+SUMIFS('BSE - SENSEX Index Options'!$L:$L,'BSE - SENSEX Index Options'!$C:$C,$A62,'BSE - SENSEX Index Options'!$B:$B,F$4)+SUMIFS('BSE - Other Index Options'!$L:$L,'BSE - Other Index Options'!$C:$C,$A62,'BSE - Other Index Options'!$B:$B,F$4))</f>
        <v/>
      </c>
      <c r="G62" s="26" t="str">
        <f>IF(SUMIFS('NSE - NIFTY Index Options'!$L:$L,'NSE - NIFTY Index Options'!$C:$C,$A62,'NSE - NIFTY Index Options'!$B:$B,G$4)+SUMIFS('NSE - Other Index Options'!$L:$L,'NSE - Other Index Options'!$C:$C,$A62,'NSE - Other Index Options'!$B:$B,G$4)+SUMIFS('BSE - SENSEX Index Options'!$L:$L,'BSE - SENSEX Index Options'!$C:$C,$A62,'BSE - SENSEX Index Options'!$B:$B,G$4)+SUMIFS('BSE - Other Index Options'!$L:$L,'BSE - Other Index Options'!$C:$C,$A62,'BSE - Other Index Options'!$B:$B,G$4)=0,"",SUMIFS('NSE - NIFTY Index Options'!$L:$L,'NSE - NIFTY Index Options'!$C:$C,$A62,'NSE - NIFTY Index Options'!$B:$B,G$4)+SUMIFS('NSE - Other Index Options'!$L:$L,'NSE - Other Index Options'!$C:$C,$A62,'NSE - Other Index Options'!$B:$B,G$4)+SUMIFS('BSE - SENSEX Index Options'!$L:$L,'BSE - SENSEX Index Options'!$C:$C,$A62,'BSE - SENSEX Index Options'!$B:$B,G$4)+SUMIFS('BSE - Other Index Options'!$L:$L,'BSE - Other Index Options'!$C:$C,$A62,'BSE - Other Index Options'!$B:$B,G$4))</f>
        <v/>
      </c>
      <c r="H62" s="26" t="str">
        <f t="shared" si="1"/>
        <v/>
      </c>
    </row>
    <row r="63" spans="1:8" hidden="1" outlineLevel="1">
      <c r="A63" t="s">
        <v>84</v>
      </c>
      <c r="B63" s="26" t="str">
        <f>IF(SUMIFS('NSE - NIFTY Index Options'!$L:$L,'NSE - NIFTY Index Options'!$C:$C,$A63,'NSE - NIFTY Index Options'!$B:$B,B$4)+SUMIFS('NSE - Other Index Options'!$L:$L,'NSE - Other Index Options'!$C:$C,$A63,'NSE - Other Index Options'!$B:$B,B$4)+SUMIFS('BSE - SENSEX Index Options'!$L:$L,'BSE - SENSEX Index Options'!$C:$C,$A63,'BSE - SENSEX Index Options'!$B:$B,B$4)+SUMIFS('BSE - Other Index Options'!$L:$L,'BSE - Other Index Options'!$C:$C,$A63,'BSE - Other Index Options'!$B:$B,B$4)=0,"",SUMIFS('NSE - NIFTY Index Options'!$L:$L,'NSE - NIFTY Index Options'!$C:$C,$A63,'NSE - NIFTY Index Options'!$B:$B,B$4)+SUMIFS('NSE - Other Index Options'!$L:$L,'NSE - Other Index Options'!$C:$C,$A63,'NSE - Other Index Options'!$B:$B,B$4)+SUMIFS('BSE - SENSEX Index Options'!$L:$L,'BSE - SENSEX Index Options'!$C:$C,$A63,'BSE - SENSEX Index Options'!$B:$B,B$4)+SUMIFS('BSE - Other Index Options'!$L:$L,'BSE - Other Index Options'!$C:$C,$A63,'BSE - Other Index Options'!$B:$B,B$4))</f>
        <v/>
      </c>
      <c r="C63" s="26" t="str">
        <f>IF(SUMIFS('NSE - NIFTY Index Options'!$L:$L,'NSE - NIFTY Index Options'!$C:$C,$A63,'NSE - NIFTY Index Options'!$B:$B,C$4)+SUMIFS('NSE - Other Index Options'!$L:$L,'NSE - Other Index Options'!$C:$C,$A63,'NSE - Other Index Options'!$B:$B,C$4)+SUMIFS('BSE - SENSEX Index Options'!$L:$L,'BSE - SENSEX Index Options'!$C:$C,$A63,'BSE - SENSEX Index Options'!$B:$B,C$4)+SUMIFS('BSE - Other Index Options'!$L:$L,'BSE - Other Index Options'!$C:$C,$A63,'BSE - Other Index Options'!$B:$B,C$4)=0,"",SUMIFS('NSE - NIFTY Index Options'!$L:$L,'NSE - NIFTY Index Options'!$C:$C,$A63,'NSE - NIFTY Index Options'!$B:$B,C$4)+SUMIFS('NSE - Other Index Options'!$L:$L,'NSE - Other Index Options'!$C:$C,$A63,'NSE - Other Index Options'!$B:$B,C$4)+SUMIFS('BSE - SENSEX Index Options'!$L:$L,'BSE - SENSEX Index Options'!$C:$C,$A63,'BSE - SENSEX Index Options'!$B:$B,C$4)+SUMIFS('BSE - Other Index Options'!$L:$L,'BSE - Other Index Options'!$C:$C,$A63,'BSE - Other Index Options'!$B:$B,C$4))</f>
        <v/>
      </c>
      <c r="D63" s="26" t="str">
        <f>IF(SUMIFS('NSE - NIFTY Index Options'!$L:$L,'NSE - NIFTY Index Options'!$C:$C,$A63,'NSE - NIFTY Index Options'!$B:$B,D$4)+SUMIFS('NSE - Other Index Options'!$L:$L,'NSE - Other Index Options'!$C:$C,$A63,'NSE - Other Index Options'!$B:$B,D$4)+SUMIFS('BSE - SENSEX Index Options'!$L:$L,'BSE - SENSEX Index Options'!$C:$C,$A63,'BSE - SENSEX Index Options'!$B:$B,D$4)+SUMIFS('BSE - Other Index Options'!$L:$L,'BSE - Other Index Options'!$C:$C,$A63,'BSE - Other Index Options'!$B:$B,D$4)=0,"",SUMIFS('NSE - NIFTY Index Options'!$L:$L,'NSE - NIFTY Index Options'!$C:$C,$A63,'NSE - NIFTY Index Options'!$B:$B,D$4)+SUMIFS('NSE - Other Index Options'!$L:$L,'NSE - Other Index Options'!$C:$C,$A63,'NSE - Other Index Options'!$B:$B,D$4)+SUMIFS('BSE - SENSEX Index Options'!$L:$L,'BSE - SENSEX Index Options'!$C:$C,$A63,'BSE - SENSEX Index Options'!$B:$B,D$4)+SUMIFS('BSE - Other Index Options'!$L:$L,'BSE - Other Index Options'!$C:$C,$A63,'BSE - Other Index Options'!$B:$B,D$4))</f>
        <v/>
      </c>
      <c r="E63" s="26" t="str">
        <f>IF(SUMIFS('NSE - NIFTY Index Options'!$L:$L,'NSE - NIFTY Index Options'!$C:$C,$A63,'NSE - NIFTY Index Options'!$B:$B,E$4)+SUMIFS('NSE - Other Index Options'!$L:$L,'NSE - Other Index Options'!$C:$C,$A63,'NSE - Other Index Options'!$B:$B,E$4)+SUMIFS('BSE - SENSEX Index Options'!$L:$L,'BSE - SENSEX Index Options'!$C:$C,$A63,'BSE - SENSEX Index Options'!$B:$B,E$4)+SUMIFS('BSE - Other Index Options'!$L:$L,'BSE - Other Index Options'!$C:$C,$A63,'BSE - Other Index Options'!$B:$B,E$4)=0,"",SUMIFS('NSE - NIFTY Index Options'!$L:$L,'NSE - NIFTY Index Options'!$C:$C,$A63,'NSE - NIFTY Index Options'!$B:$B,E$4)+SUMIFS('NSE - Other Index Options'!$L:$L,'NSE - Other Index Options'!$C:$C,$A63,'NSE - Other Index Options'!$B:$B,E$4)+SUMIFS('BSE - SENSEX Index Options'!$L:$L,'BSE - SENSEX Index Options'!$C:$C,$A63,'BSE - SENSEX Index Options'!$B:$B,E$4)+SUMIFS('BSE - Other Index Options'!$L:$L,'BSE - Other Index Options'!$C:$C,$A63,'BSE - Other Index Options'!$B:$B,E$4))</f>
        <v/>
      </c>
      <c r="F63" s="26" t="str">
        <f>IF(SUMIFS('NSE - NIFTY Index Options'!$L:$L,'NSE - NIFTY Index Options'!$C:$C,$A63,'NSE - NIFTY Index Options'!$B:$B,F$4)+SUMIFS('NSE - Other Index Options'!$L:$L,'NSE - Other Index Options'!$C:$C,$A63,'NSE - Other Index Options'!$B:$B,F$4)+SUMIFS('BSE - SENSEX Index Options'!$L:$L,'BSE - SENSEX Index Options'!$C:$C,$A63,'BSE - SENSEX Index Options'!$B:$B,F$4)+SUMIFS('BSE - Other Index Options'!$L:$L,'BSE - Other Index Options'!$C:$C,$A63,'BSE - Other Index Options'!$B:$B,F$4)=0,"",SUMIFS('NSE - NIFTY Index Options'!$L:$L,'NSE - NIFTY Index Options'!$C:$C,$A63,'NSE - NIFTY Index Options'!$B:$B,F$4)+SUMIFS('NSE - Other Index Options'!$L:$L,'NSE - Other Index Options'!$C:$C,$A63,'NSE - Other Index Options'!$B:$B,F$4)+SUMIFS('BSE - SENSEX Index Options'!$L:$L,'BSE - SENSEX Index Options'!$C:$C,$A63,'BSE - SENSEX Index Options'!$B:$B,F$4)+SUMIFS('BSE - Other Index Options'!$L:$L,'BSE - Other Index Options'!$C:$C,$A63,'BSE - Other Index Options'!$B:$B,F$4))</f>
        <v/>
      </c>
      <c r="G63" s="26" t="str">
        <f>IF(SUMIFS('NSE - NIFTY Index Options'!$L:$L,'NSE - NIFTY Index Options'!$C:$C,$A63,'NSE - NIFTY Index Options'!$B:$B,G$4)+SUMIFS('NSE - Other Index Options'!$L:$L,'NSE - Other Index Options'!$C:$C,$A63,'NSE - Other Index Options'!$B:$B,G$4)+SUMIFS('BSE - SENSEX Index Options'!$L:$L,'BSE - SENSEX Index Options'!$C:$C,$A63,'BSE - SENSEX Index Options'!$B:$B,G$4)+SUMIFS('BSE - Other Index Options'!$L:$L,'BSE - Other Index Options'!$C:$C,$A63,'BSE - Other Index Options'!$B:$B,G$4)=0,"",SUMIFS('NSE - NIFTY Index Options'!$L:$L,'NSE - NIFTY Index Options'!$C:$C,$A63,'NSE - NIFTY Index Options'!$B:$B,G$4)+SUMIFS('NSE - Other Index Options'!$L:$L,'NSE - Other Index Options'!$C:$C,$A63,'NSE - Other Index Options'!$B:$B,G$4)+SUMIFS('BSE - SENSEX Index Options'!$L:$L,'BSE - SENSEX Index Options'!$C:$C,$A63,'BSE - SENSEX Index Options'!$B:$B,G$4)+SUMIFS('BSE - Other Index Options'!$L:$L,'BSE - Other Index Options'!$C:$C,$A63,'BSE - Other Index Options'!$B:$B,G$4))</f>
        <v/>
      </c>
      <c r="H63" s="26" t="str">
        <f t="shared" si="1"/>
        <v/>
      </c>
    </row>
    <row r="64" spans="1:8" hidden="1" outlineLevel="1">
      <c r="A64" t="s">
        <v>85</v>
      </c>
      <c r="B64" s="26" t="str">
        <f>IF(SUMIFS('NSE - NIFTY Index Options'!$L:$L,'NSE - NIFTY Index Options'!$C:$C,$A64,'NSE - NIFTY Index Options'!$B:$B,B$4)+SUMIFS('NSE - Other Index Options'!$L:$L,'NSE - Other Index Options'!$C:$C,$A64,'NSE - Other Index Options'!$B:$B,B$4)+SUMIFS('BSE - SENSEX Index Options'!$L:$L,'BSE - SENSEX Index Options'!$C:$C,$A64,'BSE - SENSEX Index Options'!$B:$B,B$4)+SUMIFS('BSE - Other Index Options'!$L:$L,'BSE - Other Index Options'!$C:$C,$A64,'BSE - Other Index Options'!$B:$B,B$4)=0,"",SUMIFS('NSE - NIFTY Index Options'!$L:$L,'NSE - NIFTY Index Options'!$C:$C,$A64,'NSE - NIFTY Index Options'!$B:$B,B$4)+SUMIFS('NSE - Other Index Options'!$L:$L,'NSE - Other Index Options'!$C:$C,$A64,'NSE - Other Index Options'!$B:$B,B$4)+SUMIFS('BSE - SENSEX Index Options'!$L:$L,'BSE - SENSEX Index Options'!$C:$C,$A64,'BSE - SENSEX Index Options'!$B:$B,B$4)+SUMIFS('BSE - Other Index Options'!$L:$L,'BSE - Other Index Options'!$C:$C,$A64,'BSE - Other Index Options'!$B:$B,B$4))</f>
        <v/>
      </c>
      <c r="C64" s="26" t="str">
        <f>IF(SUMIFS('NSE - NIFTY Index Options'!$L:$L,'NSE - NIFTY Index Options'!$C:$C,$A64,'NSE - NIFTY Index Options'!$B:$B,C$4)+SUMIFS('NSE - Other Index Options'!$L:$L,'NSE - Other Index Options'!$C:$C,$A64,'NSE - Other Index Options'!$B:$B,C$4)+SUMIFS('BSE - SENSEX Index Options'!$L:$L,'BSE - SENSEX Index Options'!$C:$C,$A64,'BSE - SENSEX Index Options'!$B:$B,C$4)+SUMIFS('BSE - Other Index Options'!$L:$L,'BSE - Other Index Options'!$C:$C,$A64,'BSE - Other Index Options'!$B:$B,C$4)=0,"",SUMIFS('NSE - NIFTY Index Options'!$L:$L,'NSE - NIFTY Index Options'!$C:$C,$A64,'NSE - NIFTY Index Options'!$B:$B,C$4)+SUMIFS('NSE - Other Index Options'!$L:$L,'NSE - Other Index Options'!$C:$C,$A64,'NSE - Other Index Options'!$B:$B,C$4)+SUMIFS('BSE - SENSEX Index Options'!$L:$L,'BSE - SENSEX Index Options'!$C:$C,$A64,'BSE - SENSEX Index Options'!$B:$B,C$4)+SUMIFS('BSE - Other Index Options'!$L:$L,'BSE - Other Index Options'!$C:$C,$A64,'BSE - Other Index Options'!$B:$B,C$4))</f>
        <v/>
      </c>
      <c r="D64" s="26" t="str">
        <f>IF(SUMIFS('NSE - NIFTY Index Options'!$L:$L,'NSE - NIFTY Index Options'!$C:$C,$A64,'NSE - NIFTY Index Options'!$B:$B,D$4)+SUMIFS('NSE - Other Index Options'!$L:$L,'NSE - Other Index Options'!$C:$C,$A64,'NSE - Other Index Options'!$B:$B,D$4)+SUMIFS('BSE - SENSEX Index Options'!$L:$L,'BSE - SENSEX Index Options'!$C:$C,$A64,'BSE - SENSEX Index Options'!$B:$B,D$4)+SUMIFS('BSE - Other Index Options'!$L:$L,'BSE - Other Index Options'!$C:$C,$A64,'BSE - Other Index Options'!$B:$B,D$4)=0,"",SUMIFS('NSE - NIFTY Index Options'!$L:$L,'NSE - NIFTY Index Options'!$C:$C,$A64,'NSE - NIFTY Index Options'!$B:$B,D$4)+SUMIFS('NSE - Other Index Options'!$L:$L,'NSE - Other Index Options'!$C:$C,$A64,'NSE - Other Index Options'!$B:$B,D$4)+SUMIFS('BSE - SENSEX Index Options'!$L:$L,'BSE - SENSEX Index Options'!$C:$C,$A64,'BSE - SENSEX Index Options'!$B:$B,D$4)+SUMIFS('BSE - Other Index Options'!$L:$L,'BSE - Other Index Options'!$C:$C,$A64,'BSE - Other Index Options'!$B:$B,D$4))</f>
        <v/>
      </c>
      <c r="E64" s="26" t="str">
        <f>IF(SUMIFS('NSE - NIFTY Index Options'!$L:$L,'NSE - NIFTY Index Options'!$C:$C,$A64,'NSE - NIFTY Index Options'!$B:$B,E$4)+SUMIFS('NSE - Other Index Options'!$L:$L,'NSE - Other Index Options'!$C:$C,$A64,'NSE - Other Index Options'!$B:$B,E$4)+SUMIFS('BSE - SENSEX Index Options'!$L:$L,'BSE - SENSEX Index Options'!$C:$C,$A64,'BSE - SENSEX Index Options'!$B:$B,E$4)+SUMIFS('BSE - Other Index Options'!$L:$L,'BSE - Other Index Options'!$C:$C,$A64,'BSE - Other Index Options'!$B:$B,E$4)=0,"",SUMIFS('NSE - NIFTY Index Options'!$L:$L,'NSE - NIFTY Index Options'!$C:$C,$A64,'NSE - NIFTY Index Options'!$B:$B,E$4)+SUMIFS('NSE - Other Index Options'!$L:$L,'NSE - Other Index Options'!$C:$C,$A64,'NSE - Other Index Options'!$B:$B,E$4)+SUMIFS('BSE - SENSEX Index Options'!$L:$L,'BSE - SENSEX Index Options'!$C:$C,$A64,'BSE - SENSEX Index Options'!$B:$B,E$4)+SUMIFS('BSE - Other Index Options'!$L:$L,'BSE - Other Index Options'!$C:$C,$A64,'BSE - Other Index Options'!$B:$B,E$4))</f>
        <v/>
      </c>
      <c r="F64" s="26" t="str">
        <f>IF(SUMIFS('NSE - NIFTY Index Options'!$L:$L,'NSE - NIFTY Index Options'!$C:$C,$A64,'NSE - NIFTY Index Options'!$B:$B,F$4)+SUMIFS('NSE - Other Index Options'!$L:$L,'NSE - Other Index Options'!$C:$C,$A64,'NSE - Other Index Options'!$B:$B,F$4)+SUMIFS('BSE - SENSEX Index Options'!$L:$L,'BSE - SENSEX Index Options'!$C:$C,$A64,'BSE - SENSEX Index Options'!$B:$B,F$4)+SUMIFS('BSE - Other Index Options'!$L:$L,'BSE - Other Index Options'!$C:$C,$A64,'BSE - Other Index Options'!$B:$B,F$4)=0,"",SUMIFS('NSE - NIFTY Index Options'!$L:$L,'NSE - NIFTY Index Options'!$C:$C,$A64,'NSE - NIFTY Index Options'!$B:$B,F$4)+SUMIFS('NSE - Other Index Options'!$L:$L,'NSE - Other Index Options'!$C:$C,$A64,'NSE - Other Index Options'!$B:$B,F$4)+SUMIFS('BSE - SENSEX Index Options'!$L:$L,'BSE - SENSEX Index Options'!$C:$C,$A64,'BSE - SENSEX Index Options'!$B:$B,F$4)+SUMIFS('BSE - Other Index Options'!$L:$L,'BSE - Other Index Options'!$C:$C,$A64,'BSE - Other Index Options'!$B:$B,F$4))</f>
        <v/>
      </c>
      <c r="G64" s="26" t="str">
        <f>IF(SUMIFS('NSE - NIFTY Index Options'!$L:$L,'NSE - NIFTY Index Options'!$C:$C,$A64,'NSE - NIFTY Index Options'!$B:$B,G$4)+SUMIFS('NSE - Other Index Options'!$L:$L,'NSE - Other Index Options'!$C:$C,$A64,'NSE - Other Index Options'!$B:$B,G$4)+SUMIFS('BSE - SENSEX Index Options'!$L:$L,'BSE - SENSEX Index Options'!$C:$C,$A64,'BSE - SENSEX Index Options'!$B:$B,G$4)+SUMIFS('BSE - Other Index Options'!$L:$L,'BSE - Other Index Options'!$C:$C,$A64,'BSE - Other Index Options'!$B:$B,G$4)=0,"",SUMIFS('NSE - NIFTY Index Options'!$L:$L,'NSE - NIFTY Index Options'!$C:$C,$A64,'NSE - NIFTY Index Options'!$B:$B,G$4)+SUMIFS('NSE - Other Index Options'!$L:$L,'NSE - Other Index Options'!$C:$C,$A64,'NSE - Other Index Options'!$B:$B,G$4)+SUMIFS('BSE - SENSEX Index Options'!$L:$L,'BSE - SENSEX Index Options'!$C:$C,$A64,'BSE - SENSEX Index Options'!$B:$B,G$4)+SUMIFS('BSE - Other Index Options'!$L:$L,'BSE - Other Index Options'!$C:$C,$A64,'BSE - Other Index Options'!$B:$B,G$4))</f>
        <v/>
      </c>
      <c r="H64" s="26" t="str">
        <f t="shared" si="1"/>
        <v/>
      </c>
    </row>
    <row r="65" spans="1:8" hidden="1" outlineLevel="1">
      <c r="A65" t="s">
        <v>86</v>
      </c>
      <c r="B65" s="26" t="str">
        <f>IF(SUMIFS('NSE - NIFTY Index Options'!$L:$L,'NSE - NIFTY Index Options'!$C:$C,$A65,'NSE - NIFTY Index Options'!$B:$B,B$4)+SUMIFS('NSE - Other Index Options'!$L:$L,'NSE - Other Index Options'!$C:$C,$A65,'NSE - Other Index Options'!$B:$B,B$4)+SUMIFS('BSE - SENSEX Index Options'!$L:$L,'BSE - SENSEX Index Options'!$C:$C,$A65,'BSE - SENSEX Index Options'!$B:$B,B$4)+SUMIFS('BSE - Other Index Options'!$L:$L,'BSE - Other Index Options'!$C:$C,$A65,'BSE - Other Index Options'!$B:$B,B$4)=0,"",SUMIFS('NSE - NIFTY Index Options'!$L:$L,'NSE - NIFTY Index Options'!$C:$C,$A65,'NSE - NIFTY Index Options'!$B:$B,B$4)+SUMIFS('NSE - Other Index Options'!$L:$L,'NSE - Other Index Options'!$C:$C,$A65,'NSE - Other Index Options'!$B:$B,B$4)+SUMIFS('BSE - SENSEX Index Options'!$L:$L,'BSE - SENSEX Index Options'!$C:$C,$A65,'BSE - SENSEX Index Options'!$B:$B,B$4)+SUMIFS('BSE - Other Index Options'!$L:$L,'BSE - Other Index Options'!$C:$C,$A65,'BSE - Other Index Options'!$B:$B,B$4))</f>
        <v/>
      </c>
      <c r="C65" s="26" t="str">
        <f>IF(SUMIFS('NSE - NIFTY Index Options'!$L:$L,'NSE - NIFTY Index Options'!$C:$C,$A65,'NSE - NIFTY Index Options'!$B:$B,C$4)+SUMIFS('NSE - Other Index Options'!$L:$L,'NSE - Other Index Options'!$C:$C,$A65,'NSE - Other Index Options'!$B:$B,C$4)+SUMIFS('BSE - SENSEX Index Options'!$L:$L,'BSE - SENSEX Index Options'!$C:$C,$A65,'BSE - SENSEX Index Options'!$B:$B,C$4)+SUMIFS('BSE - Other Index Options'!$L:$L,'BSE - Other Index Options'!$C:$C,$A65,'BSE - Other Index Options'!$B:$B,C$4)=0,"",SUMIFS('NSE - NIFTY Index Options'!$L:$L,'NSE - NIFTY Index Options'!$C:$C,$A65,'NSE - NIFTY Index Options'!$B:$B,C$4)+SUMIFS('NSE - Other Index Options'!$L:$L,'NSE - Other Index Options'!$C:$C,$A65,'NSE - Other Index Options'!$B:$B,C$4)+SUMIFS('BSE - SENSEX Index Options'!$L:$L,'BSE - SENSEX Index Options'!$C:$C,$A65,'BSE - SENSEX Index Options'!$B:$B,C$4)+SUMIFS('BSE - Other Index Options'!$L:$L,'BSE - Other Index Options'!$C:$C,$A65,'BSE - Other Index Options'!$B:$B,C$4))</f>
        <v/>
      </c>
      <c r="D65" s="26" t="str">
        <f>IF(SUMIFS('NSE - NIFTY Index Options'!$L:$L,'NSE - NIFTY Index Options'!$C:$C,$A65,'NSE - NIFTY Index Options'!$B:$B,D$4)+SUMIFS('NSE - Other Index Options'!$L:$L,'NSE - Other Index Options'!$C:$C,$A65,'NSE - Other Index Options'!$B:$B,D$4)+SUMIFS('BSE - SENSEX Index Options'!$L:$L,'BSE - SENSEX Index Options'!$C:$C,$A65,'BSE - SENSEX Index Options'!$B:$B,D$4)+SUMIFS('BSE - Other Index Options'!$L:$L,'BSE - Other Index Options'!$C:$C,$A65,'BSE - Other Index Options'!$B:$B,D$4)=0,"",SUMIFS('NSE - NIFTY Index Options'!$L:$L,'NSE - NIFTY Index Options'!$C:$C,$A65,'NSE - NIFTY Index Options'!$B:$B,D$4)+SUMIFS('NSE - Other Index Options'!$L:$L,'NSE - Other Index Options'!$C:$C,$A65,'NSE - Other Index Options'!$B:$B,D$4)+SUMIFS('BSE - SENSEX Index Options'!$L:$L,'BSE - SENSEX Index Options'!$C:$C,$A65,'BSE - SENSEX Index Options'!$B:$B,D$4)+SUMIFS('BSE - Other Index Options'!$L:$L,'BSE - Other Index Options'!$C:$C,$A65,'BSE - Other Index Options'!$B:$B,D$4))</f>
        <v/>
      </c>
      <c r="E65" s="26" t="str">
        <f>IF(SUMIFS('NSE - NIFTY Index Options'!$L:$L,'NSE - NIFTY Index Options'!$C:$C,$A65,'NSE - NIFTY Index Options'!$B:$B,E$4)+SUMIFS('NSE - Other Index Options'!$L:$L,'NSE - Other Index Options'!$C:$C,$A65,'NSE - Other Index Options'!$B:$B,E$4)+SUMIFS('BSE - SENSEX Index Options'!$L:$L,'BSE - SENSEX Index Options'!$C:$C,$A65,'BSE - SENSEX Index Options'!$B:$B,E$4)+SUMIFS('BSE - Other Index Options'!$L:$L,'BSE - Other Index Options'!$C:$C,$A65,'BSE - Other Index Options'!$B:$B,E$4)=0,"",SUMIFS('NSE - NIFTY Index Options'!$L:$L,'NSE - NIFTY Index Options'!$C:$C,$A65,'NSE - NIFTY Index Options'!$B:$B,E$4)+SUMIFS('NSE - Other Index Options'!$L:$L,'NSE - Other Index Options'!$C:$C,$A65,'NSE - Other Index Options'!$B:$B,E$4)+SUMIFS('BSE - SENSEX Index Options'!$L:$L,'BSE - SENSEX Index Options'!$C:$C,$A65,'BSE - SENSEX Index Options'!$B:$B,E$4)+SUMIFS('BSE - Other Index Options'!$L:$L,'BSE - Other Index Options'!$C:$C,$A65,'BSE - Other Index Options'!$B:$B,E$4))</f>
        <v/>
      </c>
      <c r="F65" s="26" t="str">
        <f>IF(SUMIFS('NSE - NIFTY Index Options'!$L:$L,'NSE - NIFTY Index Options'!$C:$C,$A65,'NSE - NIFTY Index Options'!$B:$B,F$4)+SUMIFS('NSE - Other Index Options'!$L:$L,'NSE - Other Index Options'!$C:$C,$A65,'NSE - Other Index Options'!$B:$B,F$4)+SUMIFS('BSE - SENSEX Index Options'!$L:$L,'BSE - SENSEX Index Options'!$C:$C,$A65,'BSE - SENSEX Index Options'!$B:$B,F$4)+SUMIFS('BSE - Other Index Options'!$L:$L,'BSE - Other Index Options'!$C:$C,$A65,'BSE - Other Index Options'!$B:$B,F$4)=0,"",SUMIFS('NSE - NIFTY Index Options'!$L:$L,'NSE - NIFTY Index Options'!$C:$C,$A65,'NSE - NIFTY Index Options'!$B:$B,F$4)+SUMIFS('NSE - Other Index Options'!$L:$L,'NSE - Other Index Options'!$C:$C,$A65,'NSE - Other Index Options'!$B:$B,F$4)+SUMIFS('BSE - SENSEX Index Options'!$L:$L,'BSE - SENSEX Index Options'!$C:$C,$A65,'BSE - SENSEX Index Options'!$B:$B,F$4)+SUMIFS('BSE - Other Index Options'!$L:$L,'BSE - Other Index Options'!$C:$C,$A65,'BSE - Other Index Options'!$B:$B,F$4))</f>
        <v/>
      </c>
      <c r="G65" s="26" t="str">
        <f>IF(SUMIFS('NSE - NIFTY Index Options'!$L:$L,'NSE - NIFTY Index Options'!$C:$C,$A65,'NSE - NIFTY Index Options'!$B:$B,G$4)+SUMIFS('NSE - Other Index Options'!$L:$L,'NSE - Other Index Options'!$C:$C,$A65,'NSE - Other Index Options'!$B:$B,G$4)+SUMIFS('BSE - SENSEX Index Options'!$L:$L,'BSE - SENSEX Index Options'!$C:$C,$A65,'BSE - SENSEX Index Options'!$B:$B,G$4)+SUMIFS('BSE - Other Index Options'!$L:$L,'BSE - Other Index Options'!$C:$C,$A65,'BSE - Other Index Options'!$B:$B,G$4)=0,"",SUMIFS('NSE - NIFTY Index Options'!$L:$L,'NSE - NIFTY Index Options'!$C:$C,$A65,'NSE - NIFTY Index Options'!$B:$B,G$4)+SUMIFS('NSE - Other Index Options'!$L:$L,'NSE - Other Index Options'!$C:$C,$A65,'NSE - Other Index Options'!$B:$B,G$4)+SUMIFS('BSE - SENSEX Index Options'!$L:$L,'BSE - SENSEX Index Options'!$C:$C,$A65,'BSE - SENSEX Index Options'!$B:$B,G$4)+SUMIFS('BSE - Other Index Options'!$L:$L,'BSE - Other Index Options'!$C:$C,$A65,'BSE - Other Index Options'!$B:$B,G$4))</f>
        <v/>
      </c>
      <c r="H65" s="26" t="str">
        <f t="shared" si="1"/>
        <v/>
      </c>
    </row>
    <row r="66" spans="1:8" hidden="1" outlineLevel="1">
      <c r="A66" t="s">
        <v>87</v>
      </c>
      <c r="B66" s="26" t="str">
        <f>IF(SUMIFS('NSE - NIFTY Index Options'!$L:$L,'NSE - NIFTY Index Options'!$C:$C,$A66,'NSE - NIFTY Index Options'!$B:$B,B$4)+SUMIFS('NSE - Other Index Options'!$L:$L,'NSE - Other Index Options'!$C:$C,$A66,'NSE - Other Index Options'!$B:$B,B$4)+SUMIFS('BSE - SENSEX Index Options'!$L:$L,'BSE - SENSEX Index Options'!$C:$C,$A66,'BSE - SENSEX Index Options'!$B:$B,B$4)+SUMIFS('BSE - Other Index Options'!$L:$L,'BSE - Other Index Options'!$C:$C,$A66,'BSE - Other Index Options'!$B:$B,B$4)=0,"",SUMIFS('NSE - NIFTY Index Options'!$L:$L,'NSE - NIFTY Index Options'!$C:$C,$A66,'NSE - NIFTY Index Options'!$B:$B,B$4)+SUMIFS('NSE - Other Index Options'!$L:$L,'NSE - Other Index Options'!$C:$C,$A66,'NSE - Other Index Options'!$B:$B,B$4)+SUMIFS('BSE - SENSEX Index Options'!$L:$L,'BSE - SENSEX Index Options'!$C:$C,$A66,'BSE - SENSEX Index Options'!$B:$B,B$4)+SUMIFS('BSE - Other Index Options'!$L:$L,'BSE - Other Index Options'!$C:$C,$A66,'BSE - Other Index Options'!$B:$B,B$4))</f>
        <v/>
      </c>
      <c r="C66" s="26" t="str">
        <f>IF(SUMIFS('NSE - NIFTY Index Options'!$L:$L,'NSE - NIFTY Index Options'!$C:$C,$A66,'NSE - NIFTY Index Options'!$B:$B,C$4)+SUMIFS('NSE - Other Index Options'!$L:$L,'NSE - Other Index Options'!$C:$C,$A66,'NSE - Other Index Options'!$B:$B,C$4)+SUMIFS('BSE - SENSEX Index Options'!$L:$L,'BSE - SENSEX Index Options'!$C:$C,$A66,'BSE - SENSEX Index Options'!$B:$B,C$4)+SUMIFS('BSE - Other Index Options'!$L:$L,'BSE - Other Index Options'!$C:$C,$A66,'BSE - Other Index Options'!$B:$B,C$4)=0,"",SUMIFS('NSE - NIFTY Index Options'!$L:$L,'NSE - NIFTY Index Options'!$C:$C,$A66,'NSE - NIFTY Index Options'!$B:$B,C$4)+SUMIFS('NSE - Other Index Options'!$L:$L,'NSE - Other Index Options'!$C:$C,$A66,'NSE - Other Index Options'!$B:$B,C$4)+SUMIFS('BSE - SENSEX Index Options'!$L:$L,'BSE - SENSEX Index Options'!$C:$C,$A66,'BSE - SENSEX Index Options'!$B:$B,C$4)+SUMIFS('BSE - Other Index Options'!$L:$L,'BSE - Other Index Options'!$C:$C,$A66,'BSE - Other Index Options'!$B:$B,C$4))</f>
        <v/>
      </c>
      <c r="D66" s="26" t="str">
        <f>IF(SUMIFS('NSE - NIFTY Index Options'!$L:$L,'NSE - NIFTY Index Options'!$C:$C,$A66,'NSE - NIFTY Index Options'!$B:$B,D$4)+SUMIFS('NSE - Other Index Options'!$L:$L,'NSE - Other Index Options'!$C:$C,$A66,'NSE - Other Index Options'!$B:$B,D$4)+SUMIFS('BSE - SENSEX Index Options'!$L:$L,'BSE - SENSEX Index Options'!$C:$C,$A66,'BSE - SENSEX Index Options'!$B:$B,D$4)+SUMIFS('BSE - Other Index Options'!$L:$L,'BSE - Other Index Options'!$C:$C,$A66,'BSE - Other Index Options'!$B:$B,D$4)=0,"",SUMIFS('NSE - NIFTY Index Options'!$L:$L,'NSE - NIFTY Index Options'!$C:$C,$A66,'NSE - NIFTY Index Options'!$B:$B,D$4)+SUMIFS('NSE - Other Index Options'!$L:$L,'NSE - Other Index Options'!$C:$C,$A66,'NSE - Other Index Options'!$B:$B,D$4)+SUMIFS('BSE - SENSEX Index Options'!$L:$L,'BSE - SENSEX Index Options'!$C:$C,$A66,'BSE - SENSEX Index Options'!$B:$B,D$4)+SUMIFS('BSE - Other Index Options'!$L:$L,'BSE - Other Index Options'!$C:$C,$A66,'BSE - Other Index Options'!$B:$B,D$4))</f>
        <v/>
      </c>
      <c r="E66" s="26" t="str">
        <f>IF(SUMIFS('NSE - NIFTY Index Options'!$L:$L,'NSE - NIFTY Index Options'!$C:$C,$A66,'NSE - NIFTY Index Options'!$B:$B,E$4)+SUMIFS('NSE - Other Index Options'!$L:$L,'NSE - Other Index Options'!$C:$C,$A66,'NSE - Other Index Options'!$B:$B,E$4)+SUMIFS('BSE - SENSEX Index Options'!$L:$L,'BSE - SENSEX Index Options'!$C:$C,$A66,'BSE - SENSEX Index Options'!$B:$B,E$4)+SUMIFS('BSE - Other Index Options'!$L:$L,'BSE - Other Index Options'!$C:$C,$A66,'BSE - Other Index Options'!$B:$B,E$4)=0,"",SUMIFS('NSE - NIFTY Index Options'!$L:$L,'NSE - NIFTY Index Options'!$C:$C,$A66,'NSE - NIFTY Index Options'!$B:$B,E$4)+SUMIFS('NSE - Other Index Options'!$L:$L,'NSE - Other Index Options'!$C:$C,$A66,'NSE - Other Index Options'!$B:$B,E$4)+SUMIFS('BSE - SENSEX Index Options'!$L:$L,'BSE - SENSEX Index Options'!$C:$C,$A66,'BSE - SENSEX Index Options'!$B:$B,E$4)+SUMIFS('BSE - Other Index Options'!$L:$L,'BSE - Other Index Options'!$C:$C,$A66,'BSE - Other Index Options'!$B:$B,E$4))</f>
        <v/>
      </c>
      <c r="F66" s="26" t="str">
        <f>IF(SUMIFS('NSE - NIFTY Index Options'!$L:$L,'NSE - NIFTY Index Options'!$C:$C,$A66,'NSE - NIFTY Index Options'!$B:$B,F$4)+SUMIFS('NSE - Other Index Options'!$L:$L,'NSE - Other Index Options'!$C:$C,$A66,'NSE - Other Index Options'!$B:$B,F$4)+SUMIFS('BSE - SENSEX Index Options'!$L:$L,'BSE - SENSEX Index Options'!$C:$C,$A66,'BSE - SENSEX Index Options'!$B:$B,F$4)+SUMIFS('BSE - Other Index Options'!$L:$L,'BSE - Other Index Options'!$C:$C,$A66,'BSE - Other Index Options'!$B:$B,F$4)=0,"",SUMIFS('NSE - NIFTY Index Options'!$L:$L,'NSE - NIFTY Index Options'!$C:$C,$A66,'NSE - NIFTY Index Options'!$B:$B,F$4)+SUMIFS('NSE - Other Index Options'!$L:$L,'NSE - Other Index Options'!$C:$C,$A66,'NSE - Other Index Options'!$B:$B,F$4)+SUMIFS('BSE - SENSEX Index Options'!$L:$L,'BSE - SENSEX Index Options'!$C:$C,$A66,'BSE - SENSEX Index Options'!$B:$B,F$4)+SUMIFS('BSE - Other Index Options'!$L:$L,'BSE - Other Index Options'!$C:$C,$A66,'BSE - Other Index Options'!$B:$B,F$4))</f>
        <v/>
      </c>
      <c r="G66" s="26" t="str">
        <f>IF(SUMIFS('NSE - NIFTY Index Options'!$L:$L,'NSE - NIFTY Index Options'!$C:$C,$A66,'NSE - NIFTY Index Options'!$B:$B,G$4)+SUMIFS('NSE - Other Index Options'!$L:$L,'NSE - Other Index Options'!$C:$C,$A66,'NSE - Other Index Options'!$B:$B,G$4)+SUMIFS('BSE - SENSEX Index Options'!$L:$L,'BSE - SENSEX Index Options'!$C:$C,$A66,'BSE - SENSEX Index Options'!$B:$B,G$4)+SUMIFS('BSE - Other Index Options'!$L:$L,'BSE - Other Index Options'!$C:$C,$A66,'BSE - Other Index Options'!$B:$B,G$4)=0,"",SUMIFS('NSE - NIFTY Index Options'!$L:$L,'NSE - NIFTY Index Options'!$C:$C,$A66,'NSE - NIFTY Index Options'!$B:$B,G$4)+SUMIFS('NSE - Other Index Options'!$L:$L,'NSE - Other Index Options'!$C:$C,$A66,'NSE - Other Index Options'!$B:$B,G$4)+SUMIFS('BSE - SENSEX Index Options'!$L:$L,'BSE - SENSEX Index Options'!$C:$C,$A66,'BSE - SENSEX Index Options'!$B:$B,G$4)+SUMIFS('BSE - Other Index Options'!$L:$L,'BSE - Other Index Options'!$C:$C,$A66,'BSE - Other Index Options'!$B:$B,G$4))</f>
        <v/>
      </c>
      <c r="H66" s="26" t="str">
        <f t="shared" si="1"/>
        <v/>
      </c>
    </row>
    <row r="67" spans="1:8" hidden="1" outlineLevel="1">
      <c r="A67" t="s">
        <v>88</v>
      </c>
      <c r="B67" s="26" t="str">
        <f>IF(SUMIFS('NSE - NIFTY Index Options'!$L:$L,'NSE - NIFTY Index Options'!$C:$C,$A67,'NSE - NIFTY Index Options'!$B:$B,B$4)+SUMIFS('NSE - Other Index Options'!$L:$L,'NSE - Other Index Options'!$C:$C,$A67,'NSE - Other Index Options'!$B:$B,B$4)+SUMIFS('BSE - SENSEX Index Options'!$L:$L,'BSE - SENSEX Index Options'!$C:$C,$A67,'BSE - SENSEX Index Options'!$B:$B,B$4)+SUMIFS('BSE - Other Index Options'!$L:$L,'BSE - Other Index Options'!$C:$C,$A67,'BSE - Other Index Options'!$B:$B,B$4)=0,"",SUMIFS('NSE - NIFTY Index Options'!$L:$L,'NSE - NIFTY Index Options'!$C:$C,$A67,'NSE - NIFTY Index Options'!$B:$B,B$4)+SUMIFS('NSE - Other Index Options'!$L:$L,'NSE - Other Index Options'!$C:$C,$A67,'NSE - Other Index Options'!$B:$B,B$4)+SUMIFS('BSE - SENSEX Index Options'!$L:$L,'BSE - SENSEX Index Options'!$C:$C,$A67,'BSE - SENSEX Index Options'!$B:$B,B$4)+SUMIFS('BSE - Other Index Options'!$L:$L,'BSE - Other Index Options'!$C:$C,$A67,'BSE - Other Index Options'!$B:$B,B$4))</f>
        <v/>
      </c>
      <c r="C67" s="26" t="str">
        <f>IF(SUMIFS('NSE - NIFTY Index Options'!$L:$L,'NSE - NIFTY Index Options'!$C:$C,$A67,'NSE - NIFTY Index Options'!$B:$B,C$4)+SUMIFS('NSE - Other Index Options'!$L:$L,'NSE - Other Index Options'!$C:$C,$A67,'NSE - Other Index Options'!$B:$B,C$4)+SUMIFS('BSE - SENSEX Index Options'!$L:$L,'BSE - SENSEX Index Options'!$C:$C,$A67,'BSE - SENSEX Index Options'!$B:$B,C$4)+SUMIFS('BSE - Other Index Options'!$L:$L,'BSE - Other Index Options'!$C:$C,$A67,'BSE - Other Index Options'!$B:$B,C$4)=0,"",SUMIFS('NSE - NIFTY Index Options'!$L:$L,'NSE - NIFTY Index Options'!$C:$C,$A67,'NSE - NIFTY Index Options'!$B:$B,C$4)+SUMIFS('NSE - Other Index Options'!$L:$L,'NSE - Other Index Options'!$C:$C,$A67,'NSE - Other Index Options'!$B:$B,C$4)+SUMIFS('BSE - SENSEX Index Options'!$L:$L,'BSE - SENSEX Index Options'!$C:$C,$A67,'BSE - SENSEX Index Options'!$B:$B,C$4)+SUMIFS('BSE - Other Index Options'!$L:$L,'BSE - Other Index Options'!$C:$C,$A67,'BSE - Other Index Options'!$B:$B,C$4))</f>
        <v/>
      </c>
      <c r="D67" s="26" t="str">
        <f>IF(SUMIFS('NSE - NIFTY Index Options'!$L:$L,'NSE - NIFTY Index Options'!$C:$C,$A67,'NSE - NIFTY Index Options'!$B:$B,D$4)+SUMIFS('NSE - Other Index Options'!$L:$L,'NSE - Other Index Options'!$C:$C,$A67,'NSE - Other Index Options'!$B:$B,D$4)+SUMIFS('BSE - SENSEX Index Options'!$L:$L,'BSE - SENSEX Index Options'!$C:$C,$A67,'BSE - SENSEX Index Options'!$B:$B,D$4)+SUMIFS('BSE - Other Index Options'!$L:$L,'BSE - Other Index Options'!$C:$C,$A67,'BSE - Other Index Options'!$B:$B,D$4)=0,"",SUMIFS('NSE - NIFTY Index Options'!$L:$L,'NSE - NIFTY Index Options'!$C:$C,$A67,'NSE - NIFTY Index Options'!$B:$B,D$4)+SUMIFS('NSE - Other Index Options'!$L:$L,'NSE - Other Index Options'!$C:$C,$A67,'NSE - Other Index Options'!$B:$B,D$4)+SUMIFS('BSE - SENSEX Index Options'!$L:$L,'BSE - SENSEX Index Options'!$C:$C,$A67,'BSE - SENSEX Index Options'!$B:$B,D$4)+SUMIFS('BSE - Other Index Options'!$L:$L,'BSE - Other Index Options'!$C:$C,$A67,'BSE - Other Index Options'!$B:$B,D$4))</f>
        <v/>
      </c>
      <c r="E67" s="26" t="str">
        <f>IF(SUMIFS('NSE - NIFTY Index Options'!$L:$L,'NSE - NIFTY Index Options'!$C:$C,$A67,'NSE - NIFTY Index Options'!$B:$B,E$4)+SUMIFS('NSE - Other Index Options'!$L:$L,'NSE - Other Index Options'!$C:$C,$A67,'NSE - Other Index Options'!$B:$B,E$4)+SUMIFS('BSE - SENSEX Index Options'!$L:$L,'BSE - SENSEX Index Options'!$C:$C,$A67,'BSE - SENSEX Index Options'!$B:$B,E$4)+SUMIFS('BSE - Other Index Options'!$L:$L,'BSE - Other Index Options'!$C:$C,$A67,'BSE - Other Index Options'!$B:$B,E$4)=0,"",SUMIFS('NSE - NIFTY Index Options'!$L:$L,'NSE - NIFTY Index Options'!$C:$C,$A67,'NSE - NIFTY Index Options'!$B:$B,E$4)+SUMIFS('NSE - Other Index Options'!$L:$L,'NSE - Other Index Options'!$C:$C,$A67,'NSE - Other Index Options'!$B:$B,E$4)+SUMIFS('BSE - SENSEX Index Options'!$L:$L,'BSE - SENSEX Index Options'!$C:$C,$A67,'BSE - SENSEX Index Options'!$B:$B,E$4)+SUMIFS('BSE - Other Index Options'!$L:$L,'BSE - Other Index Options'!$C:$C,$A67,'BSE - Other Index Options'!$B:$B,E$4))</f>
        <v/>
      </c>
      <c r="F67" s="26" t="str">
        <f>IF(SUMIFS('NSE - NIFTY Index Options'!$L:$L,'NSE - NIFTY Index Options'!$C:$C,$A67,'NSE - NIFTY Index Options'!$B:$B,F$4)+SUMIFS('NSE - Other Index Options'!$L:$L,'NSE - Other Index Options'!$C:$C,$A67,'NSE - Other Index Options'!$B:$B,F$4)+SUMIFS('BSE - SENSEX Index Options'!$L:$L,'BSE - SENSEX Index Options'!$C:$C,$A67,'BSE - SENSEX Index Options'!$B:$B,F$4)+SUMIFS('BSE - Other Index Options'!$L:$L,'BSE - Other Index Options'!$C:$C,$A67,'BSE - Other Index Options'!$B:$B,F$4)=0,"",SUMIFS('NSE - NIFTY Index Options'!$L:$L,'NSE - NIFTY Index Options'!$C:$C,$A67,'NSE - NIFTY Index Options'!$B:$B,F$4)+SUMIFS('NSE - Other Index Options'!$L:$L,'NSE - Other Index Options'!$C:$C,$A67,'NSE - Other Index Options'!$B:$B,F$4)+SUMIFS('BSE - SENSEX Index Options'!$L:$L,'BSE - SENSEX Index Options'!$C:$C,$A67,'BSE - SENSEX Index Options'!$B:$B,F$4)+SUMIFS('BSE - Other Index Options'!$L:$L,'BSE - Other Index Options'!$C:$C,$A67,'BSE - Other Index Options'!$B:$B,F$4))</f>
        <v/>
      </c>
      <c r="G67" s="26" t="str">
        <f>IF(SUMIFS('NSE - NIFTY Index Options'!$L:$L,'NSE - NIFTY Index Options'!$C:$C,$A67,'NSE - NIFTY Index Options'!$B:$B,G$4)+SUMIFS('NSE - Other Index Options'!$L:$L,'NSE - Other Index Options'!$C:$C,$A67,'NSE - Other Index Options'!$B:$B,G$4)+SUMIFS('BSE - SENSEX Index Options'!$L:$L,'BSE - SENSEX Index Options'!$C:$C,$A67,'BSE - SENSEX Index Options'!$B:$B,G$4)+SUMIFS('BSE - Other Index Options'!$L:$L,'BSE - Other Index Options'!$C:$C,$A67,'BSE - Other Index Options'!$B:$B,G$4)=0,"",SUMIFS('NSE - NIFTY Index Options'!$L:$L,'NSE - NIFTY Index Options'!$C:$C,$A67,'NSE - NIFTY Index Options'!$B:$B,G$4)+SUMIFS('NSE - Other Index Options'!$L:$L,'NSE - Other Index Options'!$C:$C,$A67,'NSE - Other Index Options'!$B:$B,G$4)+SUMIFS('BSE - SENSEX Index Options'!$L:$L,'BSE - SENSEX Index Options'!$C:$C,$A67,'BSE - SENSEX Index Options'!$B:$B,G$4)+SUMIFS('BSE - Other Index Options'!$L:$L,'BSE - Other Index Options'!$C:$C,$A67,'BSE - Other Index Options'!$B:$B,G$4))</f>
        <v/>
      </c>
      <c r="H67" s="26" t="str">
        <f t="shared" si="1"/>
        <v/>
      </c>
    </row>
    <row r="68" spans="1:8" hidden="1" outlineLevel="1">
      <c r="A68" t="s">
        <v>89</v>
      </c>
      <c r="B68" s="26" t="str">
        <f>IF(SUMIFS('NSE - NIFTY Index Options'!$L:$L,'NSE - NIFTY Index Options'!$C:$C,$A68,'NSE - NIFTY Index Options'!$B:$B,B$4)+SUMIFS('NSE - Other Index Options'!$L:$L,'NSE - Other Index Options'!$C:$C,$A68,'NSE - Other Index Options'!$B:$B,B$4)+SUMIFS('BSE - SENSEX Index Options'!$L:$L,'BSE - SENSEX Index Options'!$C:$C,$A68,'BSE - SENSEX Index Options'!$B:$B,B$4)+SUMIFS('BSE - Other Index Options'!$L:$L,'BSE - Other Index Options'!$C:$C,$A68,'BSE - Other Index Options'!$B:$B,B$4)=0,"",SUMIFS('NSE - NIFTY Index Options'!$L:$L,'NSE - NIFTY Index Options'!$C:$C,$A68,'NSE - NIFTY Index Options'!$B:$B,B$4)+SUMIFS('NSE - Other Index Options'!$L:$L,'NSE - Other Index Options'!$C:$C,$A68,'NSE - Other Index Options'!$B:$B,B$4)+SUMIFS('BSE - SENSEX Index Options'!$L:$L,'BSE - SENSEX Index Options'!$C:$C,$A68,'BSE - SENSEX Index Options'!$B:$B,B$4)+SUMIFS('BSE - Other Index Options'!$L:$L,'BSE - Other Index Options'!$C:$C,$A68,'BSE - Other Index Options'!$B:$B,B$4))</f>
        <v/>
      </c>
      <c r="C68" s="26" t="str">
        <f>IF(SUMIFS('NSE - NIFTY Index Options'!$L:$L,'NSE - NIFTY Index Options'!$C:$C,$A68,'NSE - NIFTY Index Options'!$B:$B,C$4)+SUMIFS('NSE - Other Index Options'!$L:$L,'NSE - Other Index Options'!$C:$C,$A68,'NSE - Other Index Options'!$B:$B,C$4)+SUMIFS('BSE - SENSEX Index Options'!$L:$L,'BSE - SENSEX Index Options'!$C:$C,$A68,'BSE - SENSEX Index Options'!$B:$B,C$4)+SUMIFS('BSE - Other Index Options'!$L:$L,'BSE - Other Index Options'!$C:$C,$A68,'BSE - Other Index Options'!$B:$B,C$4)=0,"",SUMIFS('NSE - NIFTY Index Options'!$L:$L,'NSE - NIFTY Index Options'!$C:$C,$A68,'NSE - NIFTY Index Options'!$B:$B,C$4)+SUMIFS('NSE - Other Index Options'!$L:$L,'NSE - Other Index Options'!$C:$C,$A68,'NSE - Other Index Options'!$B:$B,C$4)+SUMIFS('BSE - SENSEX Index Options'!$L:$L,'BSE - SENSEX Index Options'!$C:$C,$A68,'BSE - SENSEX Index Options'!$B:$B,C$4)+SUMIFS('BSE - Other Index Options'!$L:$L,'BSE - Other Index Options'!$C:$C,$A68,'BSE - Other Index Options'!$B:$B,C$4))</f>
        <v/>
      </c>
      <c r="D68" s="26" t="str">
        <f>IF(SUMIFS('NSE - NIFTY Index Options'!$L:$L,'NSE - NIFTY Index Options'!$C:$C,$A68,'NSE - NIFTY Index Options'!$B:$B,D$4)+SUMIFS('NSE - Other Index Options'!$L:$L,'NSE - Other Index Options'!$C:$C,$A68,'NSE - Other Index Options'!$B:$B,D$4)+SUMIFS('BSE - SENSEX Index Options'!$L:$L,'BSE - SENSEX Index Options'!$C:$C,$A68,'BSE - SENSEX Index Options'!$B:$B,D$4)+SUMIFS('BSE - Other Index Options'!$L:$L,'BSE - Other Index Options'!$C:$C,$A68,'BSE - Other Index Options'!$B:$B,D$4)=0,"",SUMIFS('NSE - NIFTY Index Options'!$L:$L,'NSE - NIFTY Index Options'!$C:$C,$A68,'NSE - NIFTY Index Options'!$B:$B,D$4)+SUMIFS('NSE - Other Index Options'!$L:$L,'NSE - Other Index Options'!$C:$C,$A68,'NSE - Other Index Options'!$B:$B,D$4)+SUMIFS('BSE - SENSEX Index Options'!$L:$L,'BSE - SENSEX Index Options'!$C:$C,$A68,'BSE - SENSEX Index Options'!$B:$B,D$4)+SUMIFS('BSE - Other Index Options'!$L:$L,'BSE - Other Index Options'!$C:$C,$A68,'BSE - Other Index Options'!$B:$B,D$4))</f>
        <v/>
      </c>
      <c r="E68" s="26" t="str">
        <f>IF(SUMIFS('NSE - NIFTY Index Options'!$L:$L,'NSE - NIFTY Index Options'!$C:$C,$A68,'NSE - NIFTY Index Options'!$B:$B,E$4)+SUMIFS('NSE - Other Index Options'!$L:$L,'NSE - Other Index Options'!$C:$C,$A68,'NSE - Other Index Options'!$B:$B,E$4)+SUMIFS('BSE - SENSEX Index Options'!$L:$L,'BSE - SENSEX Index Options'!$C:$C,$A68,'BSE - SENSEX Index Options'!$B:$B,E$4)+SUMIFS('BSE - Other Index Options'!$L:$L,'BSE - Other Index Options'!$C:$C,$A68,'BSE - Other Index Options'!$B:$B,E$4)=0,"",SUMIFS('NSE - NIFTY Index Options'!$L:$L,'NSE - NIFTY Index Options'!$C:$C,$A68,'NSE - NIFTY Index Options'!$B:$B,E$4)+SUMIFS('NSE - Other Index Options'!$L:$L,'NSE - Other Index Options'!$C:$C,$A68,'NSE - Other Index Options'!$B:$B,E$4)+SUMIFS('BSE - SENSEX Index Options'!$L:$L,'BSE - SENSEX Index Options'!$C:$C,$A68,'BSE - SENSEX Index Options'!$B:$B,E$4)+SUMIFS('BSE - Other Index Options'!$L:$L,'BSE - Other Index Options'!$C:$C,$A68,'BSE - Other Index Options'!$B:$B,E$4))</f>
        <v/>
      </c>
      <c r="F68" s="26" t="str">
        <f>IF(SUMIFS('NSE - NIFTY Index Options'!$L:$L,'NSE - NIFTY Index Options'!$C:$C,$A68,'NSE - NIFTY Index Options'!$B:$B,F$4)+SUMIFS('NSE - Other Index Options'!$L:$L,'NSE - Other Index Options'!$C:$C,$A68,'NSE - Other Index Options'!$B:$B,F$4)+SUMIFS('BSE - SENSEX Index Options'!$L:$L,'BSE - SENSEX Index Options'!$C:$C,$A68,'BSE - SENSEX Index Options'!$B:$B,F$4)+SUMIFS('BSE - Other Index Options'!$L:$L,'BSE - Other Index Options'!$C:$C,$A68,'BSE - Other Index Options'!$B:$B,F$4)=0,"",SUMIFS('NSE - NIFTY Index Options'!$L:$L,'NSE - NIFTY Index Options'!$C:$C,$A68,'NSE - NIFTY Index Options'!$B:$B,F$4)+SUMIFS('NSE - Other Index Options'!$L:$L,'NSE - Other Index Options'!$C:$C,$A68,'NSE - Other Index Options'!$B:$B,F$4)+SUMIFS('BSE - SENSEX Index Options'!$L:$L,'BSE - SENSEX Index Options'!$C:$C,$A68,'BSE - SENSEX Index Options'!$B:$B,F$4)+SUMIFS('BSE - Other Index Options'!$L:$L,'BSE - Other Index Options'!$C:$C,$A68,'BSE - Other Index Options'!$B:$B,F$4))</f>
        <v/>
      </c>
      <c r="G68" s="26" t="str">
        <f>IF(SUMIFS('NSE - NIFTY Index Options'!$L:$L,'NSE - NIFTY Index Options'!$C:$C,$A68,'NSE - NIFTY Index Options'!$B:$B,G$4)+SUMIFS('NSE - Other Index Options'!$L:$L,'NSE - Other Index Options'!$C:$C,$A68,'NSE - Other Index Options'!$B:$B,G$4)+SUMIFS('BSE - SENSEX Index Options'!$L:$L,'BSE - SENSEX Index Options'!$C:$C,$A68,'BSE - SENSEX Index Options'!$B:$B,G$4)+SUMIFS('BSE - Other Index Options'!$L:$L,'BSE - Other Index Options'!$C:$C,$A68,'BSE - Other Index Options'!$B:$B,G$4)=0,"",SUMIFS('NSE - NIFTY Index Options'!$L:$L,'NSE - NIFTY Index Options'!$C:$C,$A68,'NSE - NIFTY Index Options'!$B:$B,G$4)+SUMIFS('NSE - Other Index Options'!$L:$L,'NSE - Other Index Options'!$C:$C,$A68,'NSE - Other Index Options'!$B:$B,G$4)+SUMIFS('BSE - SENSEX Index Options'!$L:$L,'BSE - SENSEX Index Options'!$C:$C,$A68,'BSE - SENSEX Index Options'!$B:$B,G$4)+SUMIFS('BSE - Other Index Options'!$L:$L,'BSE - Other Index Options'!$C:$C,$A68,'BSE - Other Index Options'!$B:$B,G$4))</f>
        <v/>
      </c>
      <c r="H68" s="26" t="str">
        <f t="shared" si="1"/>
        <v/>
      </c>
    </row>
    <row r="69" spans="1:8" hidden="1" outlineLevel="1">
      <c r="A69" t="s">
        <v>90</v>
      </c>
      <c r="B69" s="26" t="str">
        <f>IF(SUMIFS('NSE - NIFTY Index Options'!$L:$L,'NSE - NIFTY Index Options'!$C:$C,$A69,'NSE - NIFTY Index Options'!$B:$B,B$4)+SUMIFS('NSE - Other Index Options'!$L:$L,'NSE - Other Index Options'!$C:$C,$A69,'NSE - Other Index Options'!$B:$B,B$4)+SUMIFS('BSE - SENSEX Index Options'!$L:$L,'BSE - SENSEX Index Options'!$C:$C,$A69,'BSE - SENSEX Index Options'!$B:$B,B$4)+SUMIFS('BSE - Other Index Options'!$L:$L,'BSE - Other Index Options'!$C:$C,$A69,'BSE - Other Index Options'!$B:$B,B$4)=0,"",SUMIFS('NSE - NIFTY Index Options'!$L:$L,'NSE - NIFTY Index Options'!$C:$C,$A69,'NSE - NIFTY Index Options'!$B:$B,B$4)+SUMIFS('NSE - Other Index Options'!$L:$L,'NSE - Other Index Options'!$C:$C,$A69,'NSE - Other Index Options'!$B:$B,B$4)+SUMIFS('BSE - SENSEX Index Options'!$L:$L,'BSE - SENSEX Index Options'!$C:$C,$A69,'BSE - SENSEX Index Options'!$B:$B,B$4)+SUMIFS('BSE - Other Index Options'!$L:$L,'BSE - Other Index Options'!$C:$C,$A69,'BSE - Other Index Options'!$B:$B,B$4))</f>
        <v/>
      </c>
      <c r="C69" s="26" t="str">
        <f>IF(SUMIFS('NSE - NIFTY Index Options'!$L:$L,'NSE - NIFTY Index Options'!$C:$C,$A69,'NSE - NIFTY Index Options'!$B:$B,C$4)+SUMIFS('NSE - Other Index Options'!$L:$L,'NSE - Other Index Options'!$C:$C,$A69,'NSE - Other Index Options'!$B:$B,C$4)+SUMIFS('BSE - SENSEX Index Options'!$L:$L,'BSE - SENSEX Index Options'!$C:$C,$A69,'BSE - SENSEX Index Options'!$B:$B,C$4)+SUMIFS('BSE - Other Index Options'!$L:$L,'BSE - Other Index Options'!$C:$C,$A69,'BSE - Other Index Options'!$B:$B,C$4)=0,"",SUMIFS('NSE - NIFTY Index Options'!$L:$L,'NSE - NIFTY Index Options'!$C:$C,$A69,'NSE - NIFTY Index Options'!$B:$B,C$4)+SUMIFS('NSE - Other Index Options'!$L:$L,'NSE - Other Index Options'!$C:$C,$A69,'NSE - Other Index Options'!$B:$B,C$4)+SUMIFS('BSE - SENSEX Index Options'!$L:$L,'BSE - SENSEX Index Options'!$C:$C,$A69,'BSE - SENSEX Index Options'!$B:$B,C$4)+SUMIFS('BSE - Other Index Options'!$L:$L,'BSE - Other Index Options'!$C:$C,$A69,'BSE - Other Index Options'!$B:$B,C$4))</f>
        <v/>
      </c>
      <c r="D69" s="26" t="str">
        <f>IF(SUMIFS('NSE - NIFTY Index Options'!$L:$L,'NSE - NIFTY Index Options'!$C:$C,$A69,'NSE - NIFTY Index Options'!$B:$B,D$4)+SUMIFS('NSE - Other Index Options'!$L:$L,'NSE - Other Index Options'!$C:$C,$A69,'NSE - Other Index Options'!$B:$B,D$4)+SUMIFS('BSE - SENSEX Index Options'!$L:$L,'BSE - SENSEX Index Options'!$C:$C,$A69,'BSE - SENSEX Index Options'!$B:$B,D$4)+SUMIFS('BSE - Other Index Options'!$L:$L,'BSE - Other Index Options'!$C:$C,$A69,'BSE - Other Index Options'!$B:$B,D$4)=0,"",SUMIFS('NSE - NIFTY Index Options'!$L:$L,'NSE - NIFTY Index Options'!$C:$C,$A69,'NSE - NIFTY Index Options'!$B:$B,D$4)+SUMIFS('NSE - Other Index Options'!$L:$L,'NSE - Other Index Options'!$C:$C,$A69,'NSE - Other Index Options'!$B:$B,D$4)+SUMIFS('BSE - SENSEX Index Options'!$L:$L,'BSE - SENSEX Index Options'!$C:$C,$A69,'BSE - SENSEX Index Options'!$B:$B,D$4)+SUMIFS('BSE - Other Index Options'!$L:$L,'BSE - Other Index Options'!$C:$C,$A69,'BSE - Other Index Options'!$B:$B,D$4))</f>
        <v/>
      </c>
      <c r="E69" s="26" t="str">
        <f>IF(SUMIFS('NSE - NIFTY Index Options'!$L:$L,'NSE - NIFTY Index Options'!$C:$C,$A69,'NSE - NIFTY Index Options'!$B:$B,E$4)+SUMIFS('NSE - Other Index Options'!$L:$L,'NSE - Other Index Options'!$C:$C,$A69,'NSE - Other Index Options'!$B:$B,E$4)+SUMIFS('BSE - SENSEX Index Options'!$L:$L,'BSE - SENSEX Index Options'!$C:$C,$A69,'BSE - SENSEX Index Options'!$B:$B,E$4)+SUMIFS('BSE - Other Index Options'!$L:$L,'BSE - Other Index Options'!$C:$C,$A69,'BSE - Other Index Options'!$B:$B,E$4)=0,"",SUMIFS('NSE - NIFTY Index Options'!$L:$L,'NSE - NIFTY Index Options'!$C:$C,$A69,'NSE - NIFTY Index Options'!$B:$B,E$4)+SUMIFS('NSE - Other Index Options'!$L:$L,'NSE - Other Index Options'!$C:$C,$A69,'NSE - Other Index Options'!$B:$B,E$4)+SUMIFS('BSE - SENSEX Index Options'!$L:$L,'BSE - SENSEX Index Options'!$C:$C,$A69,'BSE - SENSEX Index Options'!$B:$B,E$4)+SUMIFS('BSE - Other Index Options'!$L:$L,'BSE - Other Index Options'!$C:$C,$A69,'BSE - Other Index Options'!$B:$B,E$4))</f>
        <v/>
      </c>
      <c r="F69" s="26" t="str">
        <f>IF(SUMIFS('NSE - NIFTY Index Options'!$L:$L,'NSE - NIFTY Index Options'!$C:$C,$A69,'NSE - NIFTY Index Options'!$B:$B,F$4)+SUMIFS('NSE - Other Index Options'!$L:$L,'NSE - Other Index Options'!$C:$C,$A69,'NSE - Other Index Options'!$B:$B,F$4)+SUMIFS('BSE - SENSEX Index Options'!$L:$L,'BSE - SENSEX Index Options'!$C:$C,$A69,'BSE - SENSEX Index Options'!$B:$B,F$4)+SUMIFS('BSE - Other Index Options'!$L:$L,'BSE - Other Index Options'!$C:$C,$A69,'BSE - Other Index Options'!$B:$B,F$4)=0,"",SUMIFS('NSE - NIFTY Index Options'!$L:$L,'NSE - NIFTY Index Options'!$C:$C,$A69,'NSE - NIFTY Index Options'!$B:$B,F$4)+SUMIFS('NSE - Other Index Options'!$L:$L,'NSE - Other Index Options'!$C:$C,$A69,'NSE - Other Index Options'!$B:$B,F$4)+SUMIFS('BSE - SENSEX Index Options'!$L:$L,'BSE - SENSEX Index Options'!$C:$C,$A69,'BSE - SENSEX Index Options'!$B:$B,F$4)+SUMIFS('BSE - Other Index Options'!$L:$L,'BSE - Other Index Options'!$C:$C,$A69,'BSE - Other Index Options'!$B:$B,F$4))</f>
        <v/>
      </c>
      <c r="G69" s="26" t="str">
        <f>IF(SUMIFS('NSE - NIFTY Index Options'!$L:$L,'NSE - NIFTY Index Options'!$C:$C,$A69,'NSE - NIFTY Index Options'!$B:$B,G$4)+SUMIFS('NSE - Other Index Options'!$L:$L,'NSE - Other Index Options'!$C:$C,$A69,'NSE - Other Index Options'!$B:$B,G$4)+SUMIFS('BSE - SENSEX Index Options'!$L:$L,'BSE - SENSEX Index Options'!$C:$C,$A69,'BSE - SENSEX Index Options'!$B:$B,G$4)+SUMIFS('BSE - Other Index Options'!$L:$L,'BSE - Other Index Options'!$C:$C,$A69,'BSE - Other Index Options'!$B:$B,G$4)=0,"",SUMIFS('NSE - NIFTY Index Options'!$L:$L,'NSE - NIFTY Index Options'!$C:$C,$A69,'NSE - NIFTY Index Options'!$B:$B,G$4)+SUMIFS('NSE - Other Index Options'!$L:$L,'NSE - Other Index Options'!$C:$C,$A69,'NSE - Other Index Options'!$B:$B,G$4)+SUMIFS('BSE - SENSEX Index Options'!$L:$L,'BSE - SENSEX Index Options'!$C:$C,$A69,'BSE - SENSEX Index Options'!$B:$B,G$4)+SUMIFS('BSE - Other Index Options'!$L:$L,'BSE - Other Index Options'!$C:$C,$A69,'BSE - Other Index Options'!$B:$B,G$4))</f>
        <v/>
      </c>
      <c r="H69" s="26" t="str">
        <f t="shared" ref="H69:H100" si="2">IF(SUM(B69:G69)=0,"",SUM(B69:G69))</f>
        <v/>
      </c>
    </row>
    <row r="70" spans="1:8" hidden="1" outlineLevel="1">
      <c r="A70" t="s">
        <v>91</v>
      </c>
      <c r="B70" s="26" t="str">
        <f>IF(SUMIFS('NSE - NIFTY Index Options'!$L:$L,'NSE - NIFTY Index Options'!$C:$C,$A70,'NSE - NIFTY Index Options'!$B:$B,B$4)+SUMIFS('NSE - Other Index Options'!$L:$L,'NSE - Other Index Options'!$C:$C,$A70,'NSE - Other Index Options'!$B:$B,B$4)+SUMIFS('BSE - SENSEX Index Options'!$L:$L,'BSE - SENSEX Index Options'!$C:$C,$A70,'BSE - SENSEX Index Options'!$B:$B,B$4)+SUMIFS('BSE - Other Index Options'!$L:$L,'BSE - Other Index Options'!$C:$C,$A70,'BSE - Other Index Options'!$B:$B,B$4)=0,"",SUMIFS('NSE - NIFTY Index Options'!$L:$L,'NSE - NIFTY Index Options'!$C:$C,$A70,'NSE - NIFTY Index Options'!$B:$B,B$4)+SUMIFS('NSE - Other Index Options'!$L:$L,'NSE - Other Index Options'!$C:$C,$A70,'NSE - Other Index Options'!$B:$B,B$4)+SUMIFS('BSE - SENSEX Index Options'!$L:$L,'BSE - SENSEX Index Options'!$C:$C,$A70,'BSE - SENSEX Index Options'!$B:$B,B$4)+SUMIFS('BSE - Other Index Options'!$L:$L,'BSE - Other Index Options'!$C:$C,$A70,'BSE - Other Index Options'!$B:$B,B$4))</f>
        <v/>
      </c>
      <c r="C70" s="26" t="str">
        <f>IF(SUMIFS('NSE - NIFTY Index Options'!$L:$L,'NSE - NIFTY Index Options'!$C:$C,$A70,'NSE - NIFTY Index Options'!$B:$B,C$4)+SUMIFS('NSE - Other Index Options'!$L:$L,'NSE - Other Index Options'!$C:$C,$A70,'NSE - Other Index Options'!$B:$B,C$4)+SUMIFS('BSE - SENSEX Index Options'!$L:$L,'BSE - SENSEX Index Options'!$C:$C,$A70,'BSE - SENSEX Index Options'!$B:$B,C$4)+SUMIFS('BSE - Other Index Options'!$L:$L,'BSE - Other Index Options'!$C:$C,$A70,'BSE - Other Index Options'!$B:$B,C$4)=0,"",SUMIFS('NSE - NIFTY Index Options'!$L:$L,'NSE - NIFTY Index Options'!$C:$C,$A70,'NSE - NIFTY Index Options'!$B:$B,C$4)+SUMIFS('NSE - Other Index Options'!$L:$L,'NSE - Other Index Options'!$C:$C,$A70,'NSE - Other Index Options'!$B:$B,C$4)+SUMIFS('BSE - SENSEX Index Options'!$L:$L,'BSE - SENSEX Index Options'!$C:$C,$A70,'BSE - SENSEX Index Options'!$B:$B,C$4)+SUMIFS('BSE - Other Index Options'!$L:$L,'BSE - Other Index Options'!$C:$C,$A70,'BSE - Other Index Options'!$B:$B,C$4))</f>
        <v/>
      </c>
      <c r="D70" s="26" t="str">
        <f>IF(SUMIFS('NSE - NIFTY Index Options'!$L:$L,'NSE - NIFTY Index Options'!$C:$C,$A70,'NSE - NIFTY Index Options'!$B:$B,D$4)+SUMIFS('NSE - Other Index Options'!$L:$L,'NSE - Other Index Options'!$C:$C,$A70,'NSE - Other Index Options'!$B:$B,D$4)+SUMIFS('BSE - SENSEX Index Options'!$L:$L,'BSE - SENSEX Index Options'!$C:$C,$A70,'BSE - SENSEX Index Options'!$B:$B,D$4)+SUMIFS('BSE - Other Index Options'!$L:$L,'BSE - Other Index Options'!$C:$C,$A70,'BSE - Other Index Options'!$B:$B,D$4)=0,"",SUMIFS('NSE - NIFTY Index Options'!$L:$L,'NSE - NIFTY Index Options'!$C:$C,$A70,'NSE - NIFTY Index Options'!$B:$B,D$4)+SUMIFS('NSE - Other Index Options'!$L:$L,'NSE - Other Index Options'!$C:$C,$A70,'NSE - Other Index Options'!$B:$B,D$4)+SUMIFS('BSE - SENSEX Index Options'!$L:$L,'BSE - SENSEX Index Options'!$C:$C,$A70,'BSE - SENSEX Index Options'!$B:$B,D$4)+SUMIFS('BSE - Other Index Options'!$L:$L,'BSE - Other Index Options'!$C:$C,$A70,'BSE - Other Index Options'!$B:$B,D$4))</f>
        <v/>
      </c>
      <c r="E70" s="26" t="str">
        <f>IF(SUMIFS('NSE - NIFTY Index Options'!$L:$L,'NSE - NIFTY Index Options'!$C:$C,$A70,'NSE - NIFTY Index Options'!$B:$B,E$4)+SUMIFS('NSE - Other Index Options'!$L:$L,'NSE - Other Index Options'!$C:$C,$A70,'NSE - Other Index Options'!$B:$B,E$4)+SUMIFS('BSE - SENSEX Index Options'!$L:$L,'BSE - SENSEX Index Options'!$C:$C,$A70,'BSE - SENSEX Index Options'!$B:$B,E$4)+SUMIFS('BSE - Other Index Options'!$L:$L,'BSE - Other Index Options'!$C:$C,$A70,'BSE - Other Index Options'!$B:$B,E$4)=0,"",SUMIFS('NSE - NIFTY Index Options'!$L:$L,'NSE - NIFTY Index Options'!$C:$C,$A70,'NSE - NIFTY Index Options'!$B:$B,E$4)+SUMIFS('NSE - Other Index Options'!$L:$L,'NSE - Other Index Options'!$C:$C,$A70,'NSE - Other Index Options'!$B:$B,E$4)+SUMIFS('BSE - SENSEX Index Options'!$L:$L,'BSE - SENSEX Index Options'!$C:$C,$A70,'BSE - SENSEX Index Options'!$B:$B,E$4)+SUMIFS('BSE - Other Index Options'!$L:$L,'BSE - Other Index Options'!$C:$C,$A70,'BSE - Other Index Options'!$B:$B,E$4))</f>
        <v/>
      </c>
      <c r="F70" s="26" t="str">
        <f>IF(SUMIFS('NSE - NIFTY Index Options'!$L:$L,'NSE - NIFTY Index Options'!$C:$C,$A70,'NSE - NIFTY Index Options'!$B:$B,F$4)+SUMIFS('NSE - Other Index Options'!$L:$L,'NSE - Other Index Options'!$C:$C,$A70,'NSE - Other Index Options'!$B:$B,F$4)+SUMIFS('BSE - SENSEX Index Options'!$L:$L,'BSE - SENSEX Index Options'!$C:$C,$A70,'BSE - SENSEX Index Options'!$B:$B,F$4)+SUMIFS('BSE - Other Index Options'!$L:$L,'BSE - Other Index Options'!$C:$C,$A70,'BSE - Other Index Options'!$B:$B,F$4)=0,"",SUMIFS('NSE - NIFTY Index Options'!$L:$L,'NSE - NIFTY Index Options'!$C:$C,$A70,'NSE - NIFTY Index Options'!$B:$B,F$4)+SUMIFS('NSE - Other Index Options'!$L:$L,'NSE - Other Index Options'!$C:$C,$A70,'NSE - Other Index Options'!$B:$B,F$4)+SUMIFS('BSE - SENSEX Index Options'!$L:$L,'BSE - SENSEX Index Options'!$C:$C,$A70,'BSE - SENSEX Index Options'!$B:$B,F$4)+SUMIFS('BSE - Other Index Options'!$L:$L,'BSE - Other Index Options'!$C:$C,$A70,'BSE - Other Index Options'!$B:$B,F$4))</f>
        <v/>
      </c>
      <c r="G70" s="26" t="str">
        <f>IF(SUMIFS('NSE - NIFTY Index Options'!$L:$L,'NSE - NIFTY Index Options'!$C:$C,$A70,'NSE - NIFTY Index Options'!$B:$B,G$4)+SUMIFS('NSE - Other Index Options'!$L:$L,'NSE - Other Index Options'!$C:$C,$A70,'NSE - Other Index Options'!$B:$B,G$4)+SUMIFS('BSE - SENSEX Index Options'!$L:$L,'BSE - SENSEX Index Options'!$C:$C,$A70,'BSE - SENSEX Index Options'!$B:$B,G$4)+SUMIFS('BSE - Other Index Options'!$L:$L,'BSE - Other Index Options'!$C:$C,$A70,'BSE - Other Index Options'!$B:$B,G$4)=0,"",SUMIFS('NSE - NIFTY Index Options'!$L:$L,'NSE - NIFTY Index Options'!$C:$C,$A70,'NSE - NIFTY Index Options'!$B:$B,G$4)+SUMIFS('NSE - Other Index Options'!$L:$L,'NSE - Other Index Options'!$C:$C,$A70,'NSE - Other Index Options'!$B:$B,G$4)+SUMIFS('BSE - SENSEX Index Options'!$L:$L,'BSE - SENSEX Index Options'!$C:$C,$A70,'BSE - SENSEX Index Options'!$B:$B,G$4)+SUMIFS('BSE - Other Index Options'!$L:$L,'BSE - Other Index Options'!$C:$C,$A70,'BSE - Other Index Options'!$B:$B,G$4))</f>
        <v/>
      </c>
      <c r="H70" s="26" t="str">
        <f t="shared" si="2"/>
        <v/>
      </c>
    </row>
    <row r="71" spans="1:8" hidden="1" outlineLevel="1">
      <c r="A71" t="s">
        <v>92</v>
      </c>
      <c r="B71" s="26" t="str">
        <f>IF(SUMIFS('NSE - NIFTY Index Options'!$L:$L,'NSE - NIFTY Index Options'!$C:$C,$A71,'NSE - NIFTY Index Options'!$B:$B,B$4)+SUMIFS('NSE - Other Index Options'!$L:$L,'NSE - Other Index Options'!$C:$C,$A71,'NSE - Other Index Options'!$B:$B,B$4)+SUMIFS('BSE - SENSEX Index Options'!$L:$L,'BSE - SENSEX Index Options'!$C:$C,$A71,'BSE - SENSEX Index Options'!$B:$B,B$4)+SUMIFS('BSE - Other Index Options'!$L:$L,'BSE - Other Index Options'!$C:$C,$A71,'BSE - Other Index Options'!$B:$B,B$4)=0,"",SUMIFS('NSE - NIFTY Index Options'!$L:$L,'NSE - NIFTY Index Options'!$C:$C,$A71,'NSE - NIFTY Index Options'!$B:$B,B$4)+SUMIFS('NSE - Other Index Options'!$L:$L,'NSE - Other Index Options'!$C:$C,$A71,'NSE - Other Index Options'!$B:$B,B$4)+SUMIFS('BSE - SENSEX Index Options'!$L:$L,'BSE - SENSEX Index Options'!$C:$C,$A71,'BSE - SENSEX Index Options'!$B:$B,B$4)+SUMIFS('BSE - Other Index Options'!$L:$L,'BSE - Other Index Options'!$C:$C,$A71,'BSE - Other Index Options'!$B:$B,B$4))</f>
        <v/>
      </c>
      <c r="C71" s="26" t="str">
        <f>IF(SUMIFS('NSE - NIFTY Index Options'!$L:$L,'NSE - NIFTY Index Options'!$C:$C,$A71,'NSE - NIFTY Index Options'!$B:$B,C$4)+SUMIFS('NSE - Other Index Options'!$L:$L,'NSE - Other Index Options'!$C:$C,$A71,'NSE - Other Index Options'!$B:$B,C$4)+SUMIFS('BSE - SENSEX Index Options'!$L:$L,'BSE - SENSEX Index Options'!$C:$C,$A71,'BSE - SENSEX Index Options'!$B:$B,C$4)+SUMIFS('BSE - Other Index Options'!$L:$L,'BSE - Other Index Options'!$C:$C,$A71,'BSE - Other Index Options'!$B:$B,C$4)=0,"",SUMIFS('NSE - NIFTY Index Options'!$L:$L,'NSE - NIFTY Index Options'!$C:$C,$A71,'NSE - NIFTY Index Options'!$B:$B,C$4)+SUMIFS('NSE - Other Index Options'!$L:$L,'NSE - Other Index Options'!$C:$C,$A71,'NSE - Other Index Options'!$B:$B,C$4)+SUMIFS('BSE - SENSEX Index Options'!$L:$L,'BSE - SENSEX Index Options'!$C:$C,$A71,'BSE - SENSEX Index Options'!$B:$B,C$4)+SUMIFS('BSE - Other Index Options'!$L:$L,'BSE - Other Index Options'!$C:$C,$A71,'BSE - Other Index Options'!$B:$B,C$4))</f>
        <v/>
      </c>
      <c r="D71" s="26" t="str">
        <f>IF(SUMIFS('NSE - NIFTY Index Options'!$L:$L,'NSE - NIFTY Index Options'!$C:$C,$A71,'NSE - NIFTY Index Options'!$B:$B,D$4)+SUMIFS('NSE - Other Index Options'!$L:$L,'NSE - Other Index Options'!$C:$C,$A71,'NSE - Other Index Options'!$B:$B,D$4)+SUMIFS('BSE - SENSEX Index Options'!$L:$L,'BSE - SENSEX Index Options'!$C:$C,$A71,'BSE - SENSEX Index Options'!$B:$B,D$4)+SUMIFS('BSE - Other Index Options'!$L:$L,'BSE - Other Index Options'!$C:$C,$A71,'BSE - Other Index Options'!$B:$B,D$4)=0,"",SUMIFS('NSE - NIFTY Index Options'!$L:$L,'NSE - NIFTY Index Options'!$C:$C,$A71,'NSE - NIFTY Index Options'!$B:$B,D$4)+SUMIFS('NSE - Other Index Options'!$L:$L,'NSE - Other Index Options'!$C:$C,$A71,'NSE - Other Index Options'!$B:$B,D$4)+SUMIFS('BSE - SENSEX Index Options'!$L:$L,'BSE - SENSEX Index Options'!$C:$C,$A71,'BSE - SENSEX Index Options'!$B:$B,D$4)+SUMIFS('BSE - Other Index Options'!$L:$L,'BSE - Other Index Options'!$C:$C,$A71,'BSE - Other Index Options'!$B:$B,D$4))</f>
        <v/>
      </c>
      <c r="E71" s="26" t="str">
        <f>IF(SUMIFS('NSE - NIFTY Index Options'!$L:$L,'NSE - NIFTY Index Options'!$C:$C,$A71,'NSE - NIFTY Index Options'!$B:$B,E$4)+SUMIFS('NSE - Other Index Options'!$L:$L,'NSE - Other Index Options'!$C:$C,$A71,'NSE - Other Index Options'!$B:$B,E$4)+SUMIFS('BSE - SENSEX Index Options'!$L:$L,'BSE - SENSEX Index Options'!$C:$C,$A71,'BSE - SENSEX Index Options'!$B:$B,E$4)+SUMIFS('BSE - Other Index Options'!$L:$L,'BSE - Other Index Options'!$C:$C,$A71,'BSE - Other Index Options'!$B:$B,E$4)=0,"",SUMIFS('NSE - NIFTY Index Options'!$L:$L,'NSE - NIFTY Index Options'!$C:$C,$A71,'NSE - NIFTY Index Options'!$B:$B,E$4)+SUMIFS('NSE - Other Index Options'!$L:$L,'NSE - Other Index Options'!$C:$C,$A71,'NSE - Other Index Options'!$B:$B,E$4)+SUMIFS('BSE - SENSEX Index Options'!$L:$L,'BSE - SENSEX Index Options'!$C:$C,$A71,'BSE - SENSEX Index Options'!$B:$B,E$4)+SUMIFS('BSE - Other Index Options'!$L:$L,'BSE - Other Index Options'!$C:$C,$A71,'BSE - Other Index Options'!$B:$B,E$4))</f>
        <v/>
      </c>
      <c r="F71" s="26" t="str">
        <f>IF(SUMIFS('NSE - NIFTY Index Options'!$L:$L,'NSE - NIFTY Index Options'!$C:$C,$A71,'NSE - NIFTY Index Options'!$B:$B,F$4)+SUMIFS('NSE - Other Index Options'!$L:$L,'NSE - Other Index Options'!$C:$C,$A71,'NSE - Other Index Options'!$B:$B,F$4)+SUMIFS('BSE - SENSEX Index Options'!$L:$L,'BSE - SENSEX Index Options'!$C:$C,$A71,'BSE - SENSEX Index Options'!$B:$B,F$4)+SUMIFS('BSE - Other Index Options'!$L:$L,'BSE - Other Index Options'!$C:$C,$A71,'BSE - Other Index Options'!$B:$B,F$4)=0,"",SUMIFS('NSE - NIFTY Index Options'!$L:$L,'NSE - NIFTY Index Options'!$C:$C,$A71,'NSE - NIFTY Index Options'!$B:$B,F$4)+SUMIFS('NSE - Other Index Options'!$L:$L,'NSE - Other Index Options'!$C:$C,$A71,'NSE - Other Index Options'!$B:$B,F$4)+SUMIFS('BSE - SENSEX Index Options'!$L:$L,'BSE - SENSEX Index Options'!$C:$C,$A71,'BSE - SENSEX Index Options'!$B:$B,F$4)+SUMIFS('BSE - Other Index Options'!$L:$L,'BSE - Other Index Options'!$C:$C,$A71,'BSE - Other Index Options'!$B:$B,F$4))</f>
        <v/>
      </c>
      <c r="G71" s="26" t="str">
        <f>IF(SUMIFS('NSE - NIFTY Index Options'!$L:$L,'NSE - NIFTY Index Options'!$C:$C,$A71,'NSE - NIFTY Index Options'!$B:$B,G$4)+SUMIFS('NSE - Other Index Options'!$L:$L,'NSE - Other Index Options'!$C:$C,$A71,'NSE - Other Index Options'!$B:$B,G$4)+SUMIFS('BSE - SENSEX Index Options'!$L:$L,'BSE - SENSEX Index Options'!$C:$C,$A71,'BSE - SENSEX Index Options'!$B:$B,G$4)+SUMIFS('BSE - Other Index Options'!$L:$L,'BSE - Other Index Options'!$C:$C,$A71,'BSE - Other Index Options'!$B:$B,G$4)=0,"",SUMIFS('NSE - NIFTY Index Options'!$L:$L,'NSE - NIFTY Index Options'!$C:$C,$A71,'NSE - NIFTY Index Options'!$B:$B,G$4)+SUMIFS('NSE - Other Index Options'!$L:$L,'NSE - Other Index Options'!$C:$C,$A71,'NSE - Other Index Options'!$B:$B,G$4)+SUMIFS('BSE - SENSEX Index Options'!$L:$L,'BSE - SENSEX Index Options'!$C:$C,$A71,'BSE - SENSEX Index Options'!$B:$B,G$4)+SUMIFS('BSE - Other Index Options'!$L:$L,'BSE - Other Index Options'!$C:$C,$A71,'BSE - Other Index Options'!$B:$B,G$4))</f>
        <v/>
      </c>
      <c r="H71" s="26" t="str">
        <f t="shared" si="2"/>
        <v/>
      </c>
    </row>
    <row r="72" spans="1:8" hidden="1" outlineLevel="1">
      <c r="A72" t="s">
        <v>93</v>
      </c>
      <c r="B72" s="26" t="str">
        <f>IF(SUMIFS('NSE - NIFTY Index Options'!$L:$L,'NSE - NIFTY Index Options'!$C:$C,$A72,'NSE - NIFTY Index Options'!$B:$B,B$4)+SUMIFS('NSE - Other Index Options'!$L:$L,'NSE - Other Index Options'!$C:$C,$A72,'NSE - Other Index Options'!$B:$B,B$4)+SUMIFS('BSE - SENSEX Index Options'!$L:$L,'BSE - SENSEX Index Options'!$C:$C,$A72,'BSE - SENSEX Index Options'!$B:$B,B$4)+SUMIFS('BSE - Other Index Options'!$L:$L,'BSE - Other Index Options'!$C:$C,$A72,'BSE - Other Index Options'!$B:$B,B$4)=0,"",SUMIFS('NSE - NIFTY Index Options'!$L:$L,'NSE - NIFTY Index Options'!$C:$C,$A72,'NSE - NIFTY Index Options'!$B:$B,B$4)+SUMIFS('NSE - Other Index Options'!$L:$L,'NSE - Other Index Options'!$C:$C,$A72,'NSE - Other Index Options'!$B:$B,B$4)+SUMIFS('BSE - SENSEX Index Options'!$L:$L,'BSE - SENSEX Index Options'!$C:$C,$A72,'BSE - SENSEX Index Options'!$B:$B,B$4)+SUMIFS('BSE - Other Index Options'!$L:$L,'BSE - Other Index Options'!$C:$C,$A72,'BSE - Other Index Options'!$B:$B,B$4))</f>
        <v/>
      </c>
      <c r="C72" s="26" t="str">
        <f>IF(SUMIFS('NSE - NIFTY Index Options'!$L:$L,'NSE - NIFTY Index Options'!$C:$C,$A72,'NSE - NIFTY Index Options'!$B:$B,C$4)+SUMIFS('NSE - Other Index Options'!$L:$L,'NSE - Other Index Options'!$C:$C,$A72,'NSE - Other Index Options'!$B:$B,C$4)+SUMIFS('BSE - SENSEX Index Options'!$L:$L,'BSE - SENSEX Index Options'!$C:$C,$A72,'BSE - SENSEX Index Options'!$B:$B,C$4)+SUMIFS('BSE - Other Index Options'!$L:$L,'BSE - Other Index Options'!$C:$C,$A72,'BSE - Other Index Options'!$B:$B,C$4)=0,"",SUMIFS('NSE - NIFTY Index Options'!$L:$L,'NSE - NIFTY Index Options'!$C:$C,$A72,'NSE - NIFTY Index Options'!$B:$B,C$4)+SUMIFS('NSE - Other Index Options'!$L:$L,'NSE - Other Index Options'!$C:$C,$A72,'NSE - Other Index Options'!$B:$B,C$4)+SUMIFS('BSE - SENSEX Index Options'!$L:$L,'BSE - SENSEX Index Options'!$C:$C,$A72,'BSE - SENSEX Index Options'!$B:$B,C$4)+SUMIFS('BSE - Other Index Options'!$L:$L,'BSE - Other Index Options'!$C:$C,$A72,'BSE - Other Index Options'!$B:$B,C$4))</f>
        <v/>
      </c>
      <c r="D72" s="26" t="str">
        <f>IF(SUMIFS('NSE - NIFTY Index Options'!$L:$L,'NSE - NIFTY Index Options'!$C:$C,$A72,'NSE - NIFTY Index Options'!$B:$B,D$4)+SUMIFS('NSE - Other Index Options'!$L:$L,'NSE - Other Index Options'!$C:$C,$A72,'NSE - Other Index Options'!$B:$B,D$4)+SUMIFS('BSE - SENSEX Index Options'!$L:$L,'BSE - SENSEX Index Options'!$C:$C,$A72,'BSE - SENSEX Index Options'!$B:$B,D$4)+SUMIFS('BSE - Other Index Options'!$L:$L,'BSE - Other Index Options'!$C:$C,$A72,'BSE - Other Index Options'!$B:$B,D$4)=0,"",SUMIFS('NSE - NIFTY Index Options'!$L:$L,'NSE - NIFTY Index Options'!$C:$C,$A72,'NSE - NIFTY Index Options'!$B:$B,D$4)+SUMIFS('NSE - Other Index Options'!$L:$L,'NSE - Other Index Options'!$C:$C,$A72,'NSE - Other Index Options'!$B:$B,D$4)+SUMIFS('BSE - SENSEX Index Options'!$L:$L,'BSE - SENSEX Index Options'!$C:$C,$A72,'BSE - SENSEX Index Options'!$B:$B,D$4)+SUMIFS('BSE - Other Index Options'!$L:$L,'BSE - Other Index Options'!$C:$C,$A72,'BSE - Other Index Options'!$B:$B,D$4))</f>
        <v/>
      </c>
      <c r="E72" s="26" t="str">
        <f>IF(SUMIFS('NSE - NIFTY Index Options'!$L:$L,'NSE - NIFTY Index Options'!$C:$C,$A72,'NSE - NIFTY Index Options'!$B:$B,E$4)+SUMIFS('NSE - Other Index Options'!$L:$L,'NSE - Other Index Options'!$C:$C,$A72,'NSE - Other Index Options'!$B:$B,E$4)+SUMIFS('BSE - SENSEX Index Options'!$L:$L,'BSE - SENSEX Index Options'!$C:$C,$A72,'BSE - SENSEX Index Options'!$B:$B,E$4)+SUMIFS('BSE - Other Index Options'!$L:$L,'BSE - Other Index Options'!$C:$C,$A72,'BSE - Other Index Options'!$B:$B,E$4)=0,"",SUMIFS('NSE - NIFTY Index Options'!$L:$L,'NSE - NIFTY Index Options'!$C:$C,$A72,'NSE - NIFTY Index Options'!$B:$B,E$4)+SUMIFS('NSE - Other Index Options'!$L:$L,'NSE - Other Index Options'!$C:$C,$A72,'NSE - Other Index Options'!$B:$B,E$4)+SUMIFS('BSE - SENSEX Index Options'!$L:$L,'BSE - SENSEX Index Options'!$C:$C,$A72,'BSE - SENSEX Index Options'!$B:$B,E$4)+SUMIFS('BSE - Other Index Options'!$L:$L,'BSE - Other Index Options'!$C:$C,$A72,'BSE - Other Index Options'!$B:$B,E$4))</f>
        <v/>
      </c>
      <c r="F72" s="26" t="str">
        <f>IF(SUMIFS('NSE - NIFTY Index Options'!$L:$L,'NSE - NIFTY Index Options'!$C:$C,$A72,'NSE - NIFTY Index Options'!$B:$B,F$4)+SUMIFS('NSE - Other Index Options'!$L:$L,'NSE - Other Index Options'!$C:$C,$A72,'NSE - Other Index Options'!$B:$B,F$4)+SUMIFS('BSE - SENSEX Index Options'!$L:$L,'BSE - SENSEX Index Options'!$C:$C,$A72,'BSE - SENSEX Index Options'!$B:$B,F$4)+SUMIFS('BSE - Other Index Options'!$L:$L,'BSE - Other Index Options'!$C:$C,$A72,'BSE - Other Index Options'!$B:$B,F$4)=0,"",SUMIFS('NSE - NIFTY Index Options'!$L:$L,'NSE - NIFTY Index Options'!$C:$C,$A72,'NSE - NIFTY Index Options'!$B:$B,F$4)+SUMIFS('NSE - Other Index Options'!$L:$L,'NSE - Other Index Options'!$C:$C,$A72,'NSE - Other Index Options'!$B:$B,F$4)+SUMIFS('BSE - SENSEX Index Options'!$L:$L,'BSE - SENSEX Index Options'!$C:$C,$A72,'BSE - SENSEX Index Options'!$B:$B,F$4)+SUMIFS('BSE - Other Index Options'!$L:$L,'BSE - Other Index Options'!$C:$C,$A72,'BSE - Other Index Options'!$B:$B,F$4))</f>
        <v/>
      </c>
      <c r="G72" s="26" t="str">
        <f>IF(SUMIFS('NSE - NIFTY Index Options'!$L:$L,'NSE - NIFTY Index Options'!$C:$C,$A72,'NSE - NIFTY Index Options'!$B:$B,G$4)+SUMIFS('NSE - Other Index Options'!$L:$L,'NSE - Other Index Options'!$C:$C,$A72,'NSE - Other Index Options'!$B:$B,G$4)+SUMIFS('BSE - SENSEX Index Options'!$L:$L,'BSE - SENSEX Index Options'!$C:$C,$A72,'BSE - SENSEX Index Options'!$B:$B,G$4)+SUMIFS('BSE - Other Index Options'!$L:$L,'BSE - Other Index Options'!$C:$C,$A72,'BSE - Other Index Options'!$B:$B,G$4)=0,"",SUMIFS('NSE - NIFTY Index Options'!$L:$L,'NSE - NIFTY Index Options'!$C:$C,$A72,'NSE - NIFTY Index Options'!$B:$B,G$4)+SUMIFS('NSE - Other Index Options'!$L:$L,'NSE - Other Index Options'!$C:$C,$A72,'NSE - Other Index Options'!$B:$B,G$4)+SUMIFS('BSE - SENSEX Index Options'!$L:$L,'BSE - SENSEX Index Options'!$C:$C,$A72,'BSE - SENSEX Index Options'!$B:$B,G$4)+SUMIFS('BSE - Other Index Options'!$L:$L,'BSE - Other Index Options'!$C:$C,$A72,'BSE - Other Index Options'!$B:$B,G$4))</f>
        <v/>
      </c>
      <c r="H72" s="26" t="str">
        <f t="shared" si="2"/>
        <v/>
      </c>
    </row>
    <row r="73" spans="1:8" hidden="1" outlineLevel="1">
      <c r="A73" t="s">
        <v>94</v>
      </c>
      <c r="B73" s="26" t="str">
        <f>IF(SUMIFS('NSE - NIFTY Index Options'!$L:$L,'NSE - NIFTY Index Options'!$C:$C,$A73,'NSE - NIFTY Index Options'!$B:$B,B$4)+SUMIFS('NSE - Other Index Options'!$L:$L,'NSE - Other Index Options'!$C:$C,$A73,'NSE - Other Index Options'!$B:$B,B$4)+SUMIFS('BSE - SENSEX Index Options'!$L:$L,'BSE - SENSEX Index Options'!$C:$C,$A73,'BSE - SENSEX Index Options'!$B:$B,B$4)+SUMIFS('BSE - Other Index Options'!$L:$L,'BSE - Other Index Options'!$C:$C,$A73,'BSE - Other Index Options'!$B:$B,B$4)=0,"",SUMIFS('NSE - NIFTY Index Options'!$L:$L,'NSE - NIFTY Index Options'!$C:$C,$A73,'NSE - NIFTY Index Options'!$B:$B,B$4)+SUMIFS('NSE - Other Index Options'!$L:$L,'NSE - Other Index Options'!$C:$C,$A73,'NSE - Other Index Options'!$B:$B,B$4)+SUMIFS('BSE - SENSEX Index Options'!$L:$L,'BSE - SENSEX Index Options'!$C:$C,$A73,'BSE - SENSEX Index Options'!$B:$B,B$4)+SUMIFS('BSE - Other Index Options'!$L:$L,'BSE - Other Index Options'!$C:$C,$A73,'BSE - Other Index Options'!$B:$B,B$4))</f>
        <v/>
      </c>
      <c r="C73" s="26" t="str">
        <f>IF(SUMIFS('NSE - NIFTY Index Options'!$L:$L,'NSE - NIFTY Index Options'!$C:$C,$A73,'NSE - NIFTY Index Options'!$B:$B,C$4)+SUMIFS('NSE - Other Index Options'!$L:$L,'NSE - Other Index Options'!$C:$C,$A73,'NSE - Other Index Options'!$B:$B,C$4)+SUMIFS('BSE - SENSEX Index Options'!$L:$L,'BSE - SENSEX Index Options'!$C:$C,$A73,'BSE - SENSEX Index Options'!$B:$B,C$4)+SUMIFS('BSE - Other Index Options'!$L:$L,'BSE - Other Index Options'!$C:$C,$A73,'BSE - Other Index Options'!$B:$B,C$4)=0,"",SUMIFS('NSE - NIFTY Index Options'!$L:$L,'NSE - NIFTY Index Options'!$C:$C,$A73,'NSE - NIFTY Index Options'!$B:$B,C$4)+SUMIFS('NSE - Other Index Options'!$L:$L,'NSE - Other Index Options'!$C:$C,$A73,'NSE - Other Index Options'!$B:$B,C$4)+SUMIFS('BSE - SENSEX Index Options'!$L:$L,'BSE - SENSEX Index Options'!$C:$C,$A73,'BSE - SENSEX Index Options'!$B:$B,C$4)+SUMIFS('BSE - Other Index Options'!$L:$L,'BSE - Other Index Options'!$C:$C,$A73,'BSE - Other Index Options'!$B:$B,C$4))</f>
        <v/>
      </c>
      <c r="D73" s="26" t="str">
        <f>IF(SUMIFS('NSE - NIFTY Index Options'!$L:$L,'NSE - NIFTY Index Options'!$C:$C,$A73,'NSE - NIFTY Index Options'!$B:$B,D$4)+SUMIFS('NSE - Other Index Options'!$L:$L,'NSE - Other Index Options'!$C:$C,$A73,'NSE - Other Index Options'!$B:$B,D$4)+SUMIFS('BSE - SENSEX Index Options'!$L:$L,'BSE - SENSEX Index Options'!$C:$C,$A73,'BSE - SENSEX Index Options'!$B:$B,D$4)+SUMIFS('BSE - Other Index Options'!$L:$L,'BSE - Other Index Options'!$C:$C,$A73,'BSE - Other Index Options'!$B:$B,D$4)=0,"",SUMIFS('NSE - NIFTY Index Options'!$L:$L,'NSE - NIFTY Index Options'!$C:$C,$A73,'NSE - NIFTY Index Options'!$B:$B,D$4)+SUMIFS('NSE - Other Index Options'!$L:$L,'NSE - Other Index Options'!$C:$C,$A73,'NSE - Other Index Options'!$B:$B,D$4)+SUMIFS('BSE - SENSEX Index Options'!$L:$L,'BSE - SENSEX Index Options'!$C:$C,$A73,'BSE - SENSEX Index Options'!$B:$B,D$4)+SUMIFS('BSE - Other Index Options'!$L:$L,'BSE - Other Index Options'!$C:$C,$A73,'BSE - Other Index Options'!$B:$B,D$4))</f>
        <v/>
      </c>
      <c r="E73" s="26" t="str">
        <f>IF(SUMIFS('NSE - NIFTY Index Options'!$L:$L,'NSE - NIFTY Index Options'!$C:$C,$A73,'NSE - NIFTY Index Options'!$B:$B,E$4)+SUMIFS('NSE - Other Index Options'!$L:$L,'NSE - Other Index Options'!$C:$C,$A73,'NSE - Other Index Options'!$B:$B,E$4)+SUMIFS('BSE - SENSEX Index Options'!$L:$L,'BSE - SENSEX Index Options'!$C:$C,$A73,'BSE - SENSEX Index Options'!$B:$B,E$4)+SUMIFS('BSE - Other Index Options'!$L:$L,'BSE - Other Index Options'!$C:$C,$A73,'BSE - Other Index Options'!$B:$B,E$4)=0,"",SUMIFS('NSE - NIFTY Index Options'!$L:$L,'NSE - NIFTY Index Options'!$C:$C,$A73,'NSE - NIFTY Index Options'!$B:$B,E$4)+SUMIFS('NSE - Other Index Options'!$L:$L,'NSE - Other Index Options'!$C:$C,$A73,'NSE - Other Index Options'!$B:$B,E$4)+SUMIFS('BSE - SENSEX Index Options'!$L:$L,'BSE - SENSEX Index Options'!$C:$C,$A73,'BSE - SENSEX Index Options'!$B:$B,E$4)+SUMIFS('BSE - Other Index Options'!$L:$L,'BSE - Other Index Options'!$C:$C,$A73,'BSE - Other Index Options'!$B:$B,E$4))</f>
        <v/>
      </c>
      <c r="F73" s="26" t="str">
        <f>IF(SUMIFS('NSE - NIFTY Index Options'!$L:$L,'NSE - NIFTY Index Options'!$C:$C,$A73,'NSE - NIFTY Index Options'!$B:$B,F$4)+SUMIFS('NSE - Other Index Options'!$L:$L,'NSE - Other Index Options'!$C:$C,$A73,'NSE - Other Index Options'!$B:$B,F$4)+SUMIFS('BSE - SENSEX Index Options'!$L:$L,'BSE - SENSEX Index Options'!$C:$C,$A73,'BSE - SENSEX Index Options'!$B:$B,F$4)+SUMIFS('BSE - Other Index Options'!$L:$L,'BSE - Other Index Options'!$C:$C,$A73,'BSE - Other Index Options'!$B:$B,F$4)=0,"",SUMIFS('NSE - NIFTY Index Options'!$L:$L,'NSE - NIFTY Index Options'!$C:$C,$A73,'NSE - NIFTY Index Options'!$B:$B,F$4)+SUMIFS('NSE - Other Index Options'!$L:$L,'NSE - Other Index Options'!$C:$C,$A73,'NSE - Other Index Options'!$B:$B,F$4)+SUMIFS('BSE - SENSEX Index Options'!$L:$L,'BSE - SENSEX Index Options'!$C:$C,$A73,'BSE - SENSEX Index Options'!$B:$B,F$4)+SUMIFS('BSE - Other Index Options'!$L:$L,'BSE - Other Index Options'!$C:$C,$A73,'BSE - Other Index Options'!$B:$B,F$4))</f>
        <v/>
      </c>
      <c r="G73" s="26" t="str">
        <f>IF(SUMIFS('NSE - NIFTY Index Options'!$L:$L,'NSE - NIFTY Index Options'!$C:$C,$A73,'NSE - NIFTY Index Options'!$B:$B,G$4)+SUMIFS('NSE - Other Index Options'!$L:$L,'NSE - Other Index Options'!$C:$C,$A73,'NSE - Other Index Options'!$B:$B,G$4)+SUMIFS('BSE - SENSEX Index Options'!$L:$L,'BSE - SENSEX Index Options'!$C:$C,$A73,'BSE - SENSEX Index Options'!$B:$B,G$4)+SUMIFS('BSE - Other Index Options'!$L:$L,'BSE - Other Index Options'!$C:$C,$A73,'BSE - Other Index Options'!$B:$B,G$4)=0,"",SUMIFS('NSE - NIFTY Index Options'!$L:$L,'NSE - NIFTY Index Options'!$C:$C,$A73,'NSE - NIFTY Index Options'!$B:$B,G$4)+SUMIFS('NSE - Other Index Options'!$L:$L,'NSE - Other Index Options'!$C:$C,$A73,'NSE - Other Index Options'!$B:$B,G$4)+SUMIFS('BSE - SENSEX Index Options'!$L:$L,'BSE - SENSEX Index Options'!$C:$C,$A73,'BSE - SENSEX Index Options'!$B:$B,G$4)+SUMIFS('BSE - Other Index Options'!$L:$L,'BSE - Other Index Options'!$C:$C,$A73,'BSE - Other Index Options'!$B:$B,G$4))</f>
        <v/>
      </c>
      <c r="H73" s="26" t="str">
        <f t="shared" si="2"/>
        <v/>
      </c>
    </row>
    <row r="74" spans="1:8" hidden="1" outlineLevel="1">
      <c r="A74" t="s">
        <v>95</v>
      </c>
      <c r="B74" s="26" t="str">
        <f>IF(SUMIFS('NSE - NIFTY Index Options'!$L:$L,'NSE - NIFTY Index Options'!$C:$C,$A74,'NSE - NIFTY Index Options'!$B:$B,B$4)+SUMIFS('NSE - Other Index Options'!$L:$L,'NSE - Other Index Options'!$C:$C,$A74,'NSE - Other Index Options'!$B:$B,B$4)+SUMIFS('BSE - SENSEX Index Options'!$L:$L,'BSE - SENSEX Index Options'!$C:$C,$A74,'BSE - SENSEX Index Options'!$B:$B,B$4)+SUMIFS('BSE - Other Index Options'!$L:$L,'BSE - Other Index Options'!$C:$C,$A74,'BSE - Other Index Options'!$B:$B,B$4)=0,"",SUMIFS('NSE - NIFTY Index Options'!$L:$L,'NSE - NIFTY Index Options'!$C:$C,$A74,'NSE - NIFTY Index Options'!$B:$B,B$4)+SUMIFS('NSE - Other Index Options'!$L:$L,'NSE - Other Index Options'!$C:$C,$A74,'NSE - Other Index Options'!$B:$B,B$4)+SUMIFS('BSE - SENSEX Index Options'!$L:$L,'BSE - SENSEX Index Options'!$C:$C,$A74,'BSE - SENSEX Index Options'!$B:$B,B$4)+SUMIFS('BSE - Other Index Options'!$L:$L,'BSE - Other Index Options'!$C:$C,$A74,'BSE - Other Index Options'!$B:$B,B$4))</f>
        <v/>
      </c>
      <c r="C74" s="26" t="str">
        <f>IF(SUMIFS('NSE - NIFTY Index Options'!$L:$L,'NSE - NIFTY Index Options'!$C:$C,$A74,'NSE - NIFTY Index Options'!$B:$B,C$4)+SUMIFS('NSE - Other Index Options'!$L:$L,'NSE - Other Index Options'!$C:$C,$A74,'NSE - Other Index Options'!$B:$B,C$4)+SUMIFS('BSE - SENSEX Index Options'!$L:$L,'BSE - SENSEX Index Options'!$C:$C,$A74,'BSE - SENSEX Index Options'!$B:$B,C$4)+SUMIFS('BSE - Other Index Options'!$L:$L,'BSE - Other Index Options'!$C:$C,$A74,'BSE - Other Index Options'!$B:$B,C$4)=0,"",SUMIFS('NSE - NIFTY Index Options'!$L:$L,'NSE - NIFTY Index Options'!$C:$C,$A74,'NSE - NIFTY Index Options'!$B:$B,C$4)+SUMIFS('NSE - Other Index Options'!$L:$L,'NSE - Other Index Options'!$C:$C,$A74,'NSE - Other Index Options'!$B:$B,C$4)+SUMIFS('BSE - SENSEX Index Options'!$L:$L,'BSE - SENSEX Index Options'!$C:$C,$A74,'BSE - SENSEX Index Options'!$B:$B,C$4)+SUMIFS('BSE - Other Index Options'!$L:$L,'BSE - Other Index Options'!$C:$C,$A74,'BSE - Other Index Options'!$B:$B,C$4))</f>
        <v/>
      </c>
      <c r="D74" s="26" t="str">
        <f>IF(SUMIFS('NSE - NIFTY Index Options'!$L:$L,'NSE - NIFTY Index Options'!$C:$C,$A74,'NSE - NIFTY Index Options'!$B:$B,D$4)+SUMIFS('NSE - Other Index Options'!$L:$L,'NSE - Other Index Options'!$C:$C,$A74,'NSE - Other Index Options'!$B:$B,D$4)+SUMIFS('BSE - SENSEX Index Options'!$L:$L,'BSE - SENSEX Index Options'!$C:$C,$A74,'BSE - SENSEX Index Options'!$B:$B,D$4)+SUMIFS('BSE - Other Index Options'!$L:$L,'BSE - Other Index Options'!$C:$C,$A74,'BSE - Other Index Options'!$B:$B,D$4)=0,"",SUMIFS('NSE - NIFTY Index Options'!$L:$L,'NSE - NIFTY Index Options'!$C:$C,$A74,'NSE - NIFTY Index Options'!$B:$B,D$4)+SUMIFS('NSE - Other Index Options'!$L:$L,'NSE - Other Index Options'!$C:$C,$A74,'NSE - Other Index Options'!$B:$B,D$4)+SUMIFS('BSE - SENSEX Index Options'!$L:$L,'BSE - SENSEX Index Options'!$C:$C,$A74,'BSE - SENSEX Index Options'!$B:$B,D$4)+SUMIFS('BSE - Other Index Options'!$L:$L,'BSE - Other Index Options'!$C:$C,$A74,'BSE - Other Index Options'!$B:$B,D$4))</f>
        <v/>
      </c>
      <c r="E74" s="26" t="str">
        <f>IF(SUMIFS('NSE - NIFTY Index Options'!$L:$L,'NSE - NIFTY Index Options'!$C:$C,$A74,'NSE - NIFTY Index Options'!$B:$B,E$4)+SUMIFS('NSE - Other Index Options'!$L:$L,'NSE - Other Index Options'!$C:$C,$A74,'NSE - Other Index Options'!$B:$B,E$4)+SUMIFS('BSE - SENSEX Index Options'!$L:$L,'BSE - SENSEX Index Options'!$C:$C,$A74,'BSE - SENSEX Index Options'!$B:$B,E$4)+SUMIFS('BSE - Other Index Options'!$L:$L,'BSE - Other Index Options'!$C:$C,$A74,'BSE - Other Index Options'!$B:$B,E$4)=0,"",SUMIFS('NSE - NIFTY Index Options'!$L:$L,'NSE - NIFTY Index Options'!$C:$C,$A74,'NSE - NIFTY Index Options'!$B:$B,E$4)+SUMIFS('NSE - Other Index Options'!$L:$L,'NSE - Other Index Options'!$C:$C,$A74,'NSE - Other Index Options'!$B:$B,E$4)+SUMIFS('BSE - SENSEX Index Options'!$L:$L,'BSE - SENSEX Index Options'!$C:$C,$A74,'BSE - SENSEX Index Options'!$B:$B,E$4)+SUMIFS('BSE - Other Index Options'!$L:$L,'BSE - Other Index Options'!$C:$C,$A74,'BSE - Other Index Options'!$B:$B,E$4))</f>
        <v/>
      </c>
      <c r="F74" s="26" t="str">
        <f>IF(SUMIFS('NSE - NIFTY Index Options'!$L:$L,'NSE - NIFTY Index Options'!$C:$C,$A74,'NSE - NIFTY Index Options'!$B:$B,F$4)+SUMIFS('NSE - Other Index Options'!$L:$L,'NSE - Other Index Options'!$C:$C,$A74,'NSE - Other Index Options'!$B:$B,F$4)+SUMIFS('BSE - SENSEX Index Options'!$L:$L,'BSE - SENSEX Index Options'!$C:$C,$A74,'BSE - SENSEX Index Options'!$B:$B,F$4)+SUMIFS('BSE - Other Index Options'!$L:$L,'BSE - Other Index Options'!$C:$C,$A74,'BSE - Other Index Options'!$B:$B,F$4)=0,"",SUMIFS('NSE - NIFTY Index Options'!$L:$L,'NSE - NIFTY Index Options'!$C:$C,$A74,'NSE - NIFTY Index Options'!$B:$B,F$4)+SUMIFS('NSE - Other Index Options'!$L:$L,'NSE - Other Index Options'!$C:$C,$A74,'NSE - Other Index Options'!$B:$B,F$4)+SUMIFS('BSE - SENSEX Index Options'!$L:$L,'BSE - SENSEX Index Options'!$C:$C,$A74,'BSE - SENSEX Index Options'!$B:$B,F$4)+SUMIFS('BSE - Other Index Options'!$L:$L,'BSE - Other Index Options'!$C:$C,$A74,'BSE - Other Index Options'!$B:$B,F$4))</f>
        <v/>
      </c>
      <c r="G74" s="26" t="str">
        <f>IF(SUMIFS('NSE - NIFTY Index Options'!$L:$L,'NSE - NIFTY Index Options'!$C:$C,$A74,'NSE - NIFTY Index Options'!$B:$B,G$4)+SUMIFS('NSE - Other Index Options'!$L:$L,'NSE - Other Index Options'!$C:$C,$A74,'NSE - Other Index Options'!$B:$B,G$4)+SUMIFS('BSE - SENSEX Index Options'!$L:$L,'BSE - SENSEX Index Options'!$C:$C,$A74,'BSE - SENSEX Index Options'!$B:$B,G$4)+SUMIFS('BSE - Other Index Options'!$L:$L,'BSE - Other Index Options'!$C:$C,$A74,'BSE - Other Index Options'!$B:$B,G$4)=0,"",SUMIFS('NSE - NIFTY Index Options'!$L:$L,'NSE - NIFTY Index Options'!$C:$C,$A74,'NSE - NIFTY Index Options'!$B:$B,G$4)+SUMIFS('NSE - Other Index Options'!$L:$L,'NSE - Other Index Options'!$C:$C,$A74,'NSE - Other Index Options'!$B:$B,G$4)+SUMIFS('BSE - SENSEX Index Options'!$L:$L,'BSE - SENSEX Index Options'!$C:$C,$A74,'BSE - SENSEX Index Options'!$B:$B,G$4)+SUMIFS('BSE - Other Index Options'!$L:$L,'BSE - Other Index Options'!$C:$C,$A74,'BSE - Other Index Options'!$B:$B,G$4))</f>
        <v/>
      </c>
      <c r="H74" s="26" t="str">
        <f t="shared" si="2"/>
        <v/>
      </c>
    </row>
    <row r="75" spans="1:8" hidden="1" outlineLevel="1">
      <c r="A75" t="s">
        <v>96</v>
      </c>
      <c r="B75" s="26" t="str">
        <f>IF(SUMIFS('NSE - NIFTY Index Options'!$L:$L,'NSE - NIFTY Index Options'!$C:$C,$A75,'NSE - NIFTY Index Options'!$B:$B,B$4)+SUMIFS('NSE - Other Index Options'!$L:$L,'NSE - Other Index Options'!$C:$C,$A75,'NSE - Other Index Options'!$B:$B,B$4)+SUMIFS('BSE - SENSEX Index Options'!$L:$L,'BSE - SENSEX Index Options'!$C:$C,$A75,'BSE - SENSEX Index Options'!$B:$B,B$4)+SUMIFS('BSE - Other Index Options'!$L:$L,'BSE - Other Index Options'!$C:$C,$A75,'BSE - Other Index Options'!$B:$B,B$4)=0,"",SUMIFS('NSE - NIFTY Index Options'!$L:$L,'NSE - NIFTY Index Options'!$C:$C,$A75,'NSE - NIFTY Index Options'!$B:$B,B$4)+SUMIFS('NSE - Other Index Options'!$L:$L,'NSE - Other Index Options'!$C:$C,$A75,'NSE - Other Index Options'!$B:$B,B$4)+SUMIFS('BSE - SENSEX Index Options'!$L:$L,'BSE - SENSEX Index Options'!$C:$C,$A75,'BSE - SENSEX Index Options'!$B:$B,B$4)+SUMIFS('BSE - Other Index Options'!$L:$L,'BSE - Other Index Options'!$C:$C,$A75,'BSE - Other Index Options'!$B:$B,B$4))</f>
        <v/>
      </c>
      <c r="C75" s="26" t="str">
        <f>IF(SUMIFS('NSE - NIFTY Index Options'!$L:$L,'NSE - NIFTY Index Options'!$C:$C,$A75,'NSE - NIFTY Index Options'!$B:$B,C$4)+SUMIFS('NSE - Other Index Options'!$L:$L,'NSE - Other Index Options'!$C:$C,$A75,'NSE - Other Index Options'!$B:$B,C$4)+SUMIFS('BSE - SENSEX Index Options'!$L:$L,'BSE - SENSEX Index Options'!$C:$C,$A75,'BSE - SENSEX Index Options'!$B:$B,C$4)+SUMIFS('BSE - Other Index Options'!$L:$L,'BSE - Other Index Options'!$C:$C,$A75,'BSE - Other Index Options'!$B:$B,C$4)=0,"",SUMIFS('NSE - NIFTY Index Options'!$L:$L,'NSE - NIFTY Index Options'!$C:$C,$A75,'NSE - NIFTY Index Options'!$B:$B,C$4)+SUMIFS('NSE - Other Index Options'!$L:$L,'NSE - Other Index Options'!$C:$C,$A75,'NSE - Other Index Options'!$B:$B,C$4)+SUMIFS('BSE - SENSEX Index Options'!$L:$L,'BSE - SENSEX Index Options'!$C:$C,$A75,'BSE - SENSEX Index Options'!$B:$B,C$4)+SUMIFS('BSE - Other Index Options'!$L:$L,'BSE - Other Index Options'!$C:$C,$A75,'BSE - Other Index Options'!$B:$B,C$4))</f>
        <v/>
      </c>
      <c r="D75" s="26" t="str">
        <f>IF(SUMIFS('NSE - NIFTY Index Options'!$L:$L,'NSE - NIFTY Index Options'!$C:$C,$A75,'NSE - NIFTY Index Options'!$B:$B,D$4)+SUMIFS('NSE - Other Index Options'!$L:$L,'NSE - Other Index Options'!$C:$C,$A75,'NSE - Other Index Options'!$B:$B,D$4)+SUMIFS('BSE - SENSEX Index Options'!$L:$L,'BSE - SENSEX Index Options'!$C:$C,$A75,'BSE - SENSEX Index Options'!$B:$B,D$4)+SUMIFS('BSE - Other Index Options'!$L:$L,'BSE - Other Index Options'!$C:$C,$A75,'BSE - Other Index Options'!$B:$B,D$4)=0,"",SUMIFS('NSE - NIFTY Index Options'!$L:$L,'NSE - NIFTY Index Options'!$C:$C,$A75,'NSE - NIFTY Index Options'!$B:$B,D$4)+SUMIFS('NSE - Other Index Options'!$L:$L,'NSE - Other Index Options'!$C:$C,$A75,'NSE - Other Index Options'!$B:$B,D$4)+SUMIFS('BSE - SENSEX Index Options'!$L:$L,'BSE - SENSEX Index Options'!$C:$C,$A75,'BSE - SENSEX Index Options'!$B:$B,D$4)+SUMIFS('BSE - Other Index Options'!$L:$L,'BSE - Other Index Options'!$C:$C,$A75,'BSE - Other Index Options'!$B:$B,D$4))</f>
        <v/>
      </c>
      <c r="E75" s="26" t="str">
        <f>IF(SUMIFS('NSE - NIFTY Index Options'!$L:$L,'NSE - NIFTY Index Options'!$C:$C,$A75,'NSE - NIFTY Index Options'!$B:$B,E$4)+SUMIFS('NSE - Other Index Options'!$L:$L,'NSE - Other Index Options'!$C:$C,$A75,'NSE - Other Index Options'!$B:$B,E$4)+SUMIFS('BSE - SENSEX Index Options'!$L:$L,'BSE - SENSEX Index Options'!$C:$C,$A75,'BSE - SENSEX Index Options'!$B:$B,E$4)+SUMIFS('BSE - Other Index Options'!$L:$L,'BSE - Other Index Options'!$C:$C,$A75,'BSE - Other Index Options'!$B:$B,E$4)=0,"",SUMIFS('NSE - NIFTY Index Options'!$L:$L,'NSE - NIFTY Index Options'!$C:$C,$A75,'NSE - NIFTY Index Options'!$B:$B,E$4)+SUMIFS('NSE - Other Index Options'!$L:$L,'NSE - Other Index Options'!$C:$C,$A75,'NSE - Other Index Options'!$B:$B,E$4)+SUMIFS('BSE - SENSEX Index Options'!$L:$L,'BSE - SENSEX Index Options'!$C:$C,$A75,'BSE - SENSEX Index Options'!$B:$B,E$4)+SUMIFS('BSE - Other Index Options'!$L:$L,'BSE - Other Index Options'!$C:$C,$A75,'BSE - Other Index Options'!$B:$B,E$4))</f>
        <v/>
      </c>
      <c r="F75" s="26" t="str">
        <f>IF(SUMIFS('NSE - NIFTY Index Options'!$L:$L,'NSE - NIFTY Index Options'!$C:$C,$A75,'NSE - NIFTY Index Options'!$B:$B,F$4)+SUMIFS('NSE - Other Index Options'!$L:$L,'NSE - Other Index Options'!$C:$C,$A75,'NSE - Other Index Options'!$B:$B,F$4)+SUMIFS('BSE - SENSEX Index Options'!$L:$L,'BSE - SENSEX Index Options'!$C:$C,$A75,'BSE - SENSEX Index Options'!$B:$B,F$4)+SUMIFS('BSE - Other Index Options'!$L:$L,'BSE - Other Index Options'!$C:$C,$A75,'BSE - Other Index Options'!$B:$B,F$4)=0,"",SUMIFS('NSE - NIFTY Index Options'!$L:$L,'NSE - NIFTY Index Options'!$C:$C,$A75,'NSE - NIFTY Index Options'!$B:$B,F$4)+SUMIFS('NSE - Other Index Options'!$L:$L,'NSE - Other Index Options'!$C:$C,$A75,'NSE - Other Index Options'!$B:$B,F$4)+SUMIFS('BSE - SENSEX Index Options'!$L:$L,'BSE - SENSEX Index Options'!$C:$C,$A75,'BSE - SENSEX Index Options'!$B:$B,F$4)+SUMIFS('BSE - Other Index Options'!$L:$L,'BSE - Other Index Options'!$C:$C,$A75,'BSE - Other Index Options'!$B:$B,F$4))</f>
        <v/>
      </c>
      <c r="G75" s="26" t="str">
        <f>IF(SUMIFS('NSE - NIFTY Index Options'!$L:$L,'NSE - NIFTY Index Options'!$C:$C,$A75,'NSE - NIFTY Index Options'!$B:$B,G$4)+SUMIFS('NSE - Other Index Options'!$L:$L,'NSE - Other Index Options'!$C:$C,$A75,'NSE - Other Index Options'!$B:$B,G$4)+SUMIFS('BSE - SENSEX Index Options'!$L:$L,'BSE - SENSEX Index Options'!$C:$C,$A75,'BSE - SENSEX Index Options'!$B:$B,G$4)+SUMIFS('BSE - Other Index Options'!$L:$L,'BSE - Other Index Options'!$C:$C,$A75,'BSE - Other Index Options'!$B:$B,G$4)=0,"",SUMIFS('NSE - NIFTY Index Options'!$L:$L,'NSE - NIFTY Index Options'!$C:$C,$A75,'NSE - NIFTY Index Options'!$B:$B,G$4)+SUMIFS('NSE - Other Index Options'!$L:$L,'NSE - Other Index Options'!$C:$C,$A75,'NSE - Other Index Options'!$B:$B,G$4)+SUMIFS('BSE - SENSEX Index Options'!$L:$L,'BSE - SENSEX Index Options'!$C:$C,$A75,'BSE - SENSEX Index Options'!$B:$B,G$4)+SUMIFS('BSE - Other Index Options'!$L:$L,'BSE - Other Index Options'!$C:$C,$A75,'BSE - Other Index Options'!$B:$B,G$4))</f>
        <v/>
      </c>
      <c r="H75" s="26" t="str">
        <f t="shared" si="2"/>
        <v/>
      </c>
    </row>
    <row r="76" spans="1:8" hidden="1" outlineLevel="1">
      <c r="A76" t="s">
        <v>97</v>
      </c>
      <c r="B76" s="26" t="str">
        <f>IF(SUMIFS('NSE - NIFTY Index Options'!$L:$L,'NSE - NIFTY Index Options'!$C:$C,$A76,'NSE - NIFTY Index Options'!$B:$B,B$4)+SUMIFS('NSE - Other Index Options'!$L:$L,'NSE - Other Index Options'!$C:$C,$A76,'NSE - Other Index Options'!$B:$B,B$4)+SUMIFS('BSE - SENSEX Index Options'!$L:$L,'BSE - SENSEX Index Options'!$C:$C,$A76,'BSE - SENSEX Index Options'!$B:$B,B$4)+SUMIFS('BSE - Other Index Options'!$L:$L,'BSE - Other Index Options'!$C:$C,$A76,'BSE - Other Index Options'!$B:$B,B$4)=0,"",SUMIFS('NSE - NIFTY Index Options'!$L:$L,'NSE - NIFTY Index Options'!$C:$C,$A76,'NSE - NIFTY Index Options'!$B:$B,B$4)+SUMIFS('NSE - Other Index Options'!$L:$L,'NSE - Other Index Options'!$C:$C,$A76,'NSE - Other Index Options'!$B:$B,B$4)+SUMIFS('BSE - SENSEX Index Options'!$L:$L,'BSE - SENSEX Index Options'!$C:$C,$A76,'BSE - SENSEX Index Options'!$B:$B,B$4)+SUMIFS('BSE - Other Index Options'!$L:$L,'BSE - Other Index Options'!$C:$C,$A76,'BSE - Other Index Options'!$B:$B,B$4))</f>
        <v/>
      </c>
      <c r="C76" s="26" t="str">
        <f>IF(SUMIFS('NSE - NIFTY Index Options'!$L:$L,'NSE - NIFTY Index Options'!$C:$C,$A76,'NSE - NIFTY Index Options'!$B:$B,C$4)+SUMIFS('NSE - Other Index Options'!$L:$L,'NSE - Other Index Options'!$C:$C,$A76,'NSE - Other Index Options'!$B:$B,C$4)+SUMIFS('BSE - SENSEX Index Options'!$L:$L,'BSE - SENSEX Index Options'!$C:$C,$A76,'BSE - SENSEX Index Options'!$B:$B,C$4)+SUMIFS('BSE - Other Index Options'!$L:$L,'BSE - Other Index Options'!$C:$C,$A76,'BSE - Other Index Options'!$B:$B,C$4)=0,"",SUMIFS('NSE - NIFTY Index Options'!$L:$L,'NSE - NIFTY Index Options'!$C:$C,$A76,'NSE - NIFTY Index Options'!$B:$B,C$4)+SUMIFS('NSE - Other Index Options'!$L:$L,'NSE - Other Index Options'!$C:$C,$A76,'NSE - Other Index Options'!$B:$B,C$4)+SUMIFS('BSE - SENSEX Index Options'!$L:$L,'BSE - SENSEX Index Options'!$C:$C,$A76,'BSE - SENSEX Index Options'!$B:$B,C$4)+SUMIFS('BSE - Other Index Options'!$L:$L,'BSE - Other Index Options'!$C:$C,$A76,'BSE - Other Index Options'!$B:$B,C$4))</f>
        <v/>
      </c>
      <c r="D76" s="26" t="str">
        <f>IF(SUMIFS('NSE - NIFTY Index Options'!$L:$L,'NSE - NIFTY Index Options'!$C:$C,$A76,'NSE - NIFTY Index Options'!$B:$B,D$4)+SUMIFS('NSE - Other Index Options'!$L:$L,'NSE - Other Index Options'!$C:$C,$A76,'NSE - Other Index Options'!$B:$B,D$4)+SUMIFS('BSE - SENSEX Index Options'!$L:$L,'BSE - SENSEX Index Options'!$C:$C,$A76,'BSE - SENSEX Index Options'!$B:$B,D$4)+SUMIFS('BSE - Other Index Options'!$L:$L,'BSE - Other Index Options'!$C:$C,$A76,'BSE - Other Index Options'!$B:$B,D$4)=0,"",SUMIFS('NSE - NIFTY Index Options'!$L:$L,'NSE - NIFTY Index Options'!$C:$C,$A76,'NSE - NIFTY Index Options'!$B:$B,D$4)+SUMIFS('NSE - Other Index Options'!$L:$L,'NSE - Other Index Options'!$C:$C,$A76,'NSE - Other Index Options'!$B:$B,D$4)+SUMIFS('BSE - SENSEX Index Options'!$L:$L,'BSE - SENSEX Index Options'!$C:$C,$A76,'BSE - SENSEX Index Options'!$B:$B,D$4)+SUMIFS('BSE - Other Index Options'!$L:$L,'BSE - Other Index Options'!$C:$C,$A76,'BSE - Other Index Options'!$B:$B,D$4))</f>
        <v/>
      </c>
      <c r="E76" s="26" t="str">
        <f>IF(SUMIFS('NSE - NIFTY Index Options'!$L:$L,'NSE - NIFTY Index Options'!$C:$C,$A76,'NSE - NIFTY Index Options'!$B:$B,E$4)+SUMIFS('NSE - Other Index Options'!$L:$L,'NSE - Other Index Options'!$C:$C,$A76,'NSE - Other Index Options'!$B:$B,E$4)+SUMIFS('BSE - SENSEX Index Options'!$L:$L,'BSE - SENSEX Index Options'!$C:$C,$A76,'BSE - SENSEX Index Options'!$B:$B,E$4)+SUMIFS('BSE - Other Index Options'!$L:$L,'BSE - Other Index Options'!$C:$C,$A76,'BSE - Other Index Options'!$B:$B,E$4)=0,"",SUMIFS('NSE - NIFTY Index Options'!$L:$L,'NSE - NIFTY Index Options'!$C:$C,$A76,'NSE - NIFTY Index Options'!$B:$B,E$4)+SUMIFS('NSE - Other Index Options'!$L:$L,'NSE - Other Index Options'!$C:$C,$A76,'NSE - Other Index Options'!$B:$B,E$4)+SUMIFS('BSE - SENSEX Index Options'!$L:$L,'BSE - SENSEX Index Options'!$C:$C,$A76,'BSE - SENSEX Index Options'!$B:$B,E$4)+SUMIFS('BSE - Other Index Options'!$L:$L,'BSE - Other Index Options'!$C:$C,$A76,'BSE - Other Index Options'!$B:$B,E$4))</f>
        <v/>
      </c>
      <c r="F76" s="26" t="str">
        <f>IF(SUMIFS('NSE - NIFTY Index Options'!$L:$L,'NSE - NIFTY Index Options'!$C:$C,$A76,'NSE - NIFTY Index Options'!$B:$B,F$4)+SUMIFS('NSE - Other Index Options'!$L:$L,'NSE - Other Index Options'!$C:$C,$A76,'NSE - Other Index Options'!$B:$B,F$4)+SUMIFS('BSE - SENSEX Index Options'!$L:$L,'BSE - SENSEX Index Options'!$C:$C,$A76,'BSE - SENSEX Index Options'!$B:$B,F$4)+SUMIFS('BSE - Other Index Options'!$L:$L,'BSE - Other Index Options'!$C:$C,$A76,'BSE - Other Index Options'!$B:$B,F$4)=0,"",SUMIFS('NSE - NIFTY Index Options'!$L:$L,'NSE - NIFTY Index Options'!$C:$C,$A76,'NSE - NIFTY Index Options'!$B:$B,F$4)+SUMIFS('NSE - Other Index Options'!$L:$L,'NSE - Other Index Options'!$C:$C,$A76,'NSE - Other Index Options'!$B:$B,F$4)+SUMIFS('BSE - SENSEX Index Options'!$L:$L,'BSE - SENSEX Index Options'!$C:$C,$A76,'BSE - SENSEX Index Options'!$B:$B,F$4)+SUMIFS('BSE - Other Index Options'!$L:$L,'BSE - Other Index Options'!$C:$C,$A76,'BSE - Other Index Options'!$B:$B,F$4))</f>
        <v/>
      </c>
      <c r="G76" s="26" t="str">
        <f>IF(SUMIFS('NSE - NIFTY Index Options'!$L:$L,'NSE - NIFTY Index Options'!$C:$C,$A76,'NSE - NIFTY Index Options'!$B:$B,G$4)+SUMIFS('NSE - Other Index Options'!$L:$L,'NSE - Other Index Options'!$C:$C,$A76,'NSE - Other Index Options'!$B:$B,G$4)+SUMIFS('BSE - SENSEX Index Options'!$L:$L,'BSE - SENSEX Index Options'!$C:$C,$A76,'BSE - SENSEX Index Options'!$B:$B,G$4)+SUMIFS('BSE - Other Index Options'!$L:$L,'BSE - Other Index Options'!$C:$C,$A76,'BSE - Other Index Options'!$B:$B,G$4)=0,"",SUMIFS('NSE - NIFTY Index Options'!$L:$L,'NSE - NIFTY Index Options'!$C:$C,$A76,'NSE - NIFTY Index Options'!$B:$B,G$4)+SUMIFS('NSE - Other Index Options'!$L:$L,'NSE - Other Index Options'!$C:$C,$A76,'NSE - Other Index Options'!$B:$B,G$4)+SUMIFS('BSE - SENSEX Index Options'!$L:$L,'BSE - SENSEX Index Options'!$C:$C,$A76,'BSE - SENSEX Index Options'!$B:$B,G$4)+SUMIFS('BSE - Other Index Options'!$L:$L,'BSE - Other Index Options'!$C:$C,$A76,'BSE - Other Index Options'!$B:$B,G$4))</f>
        <v/>
      </c>
      <c r="H76" s="26" t="str">
        <f t="shared" si="2"/>
        <v/>
      </c>
    </row>
    <row r="77" spans="1:8" hidden="1" outlineLevel="1">
      <c r="A77" t="s">
        <v>98</v>
      </c>
      <c r="B77" s="26" t="str">
        <f>IF(SUMIFS('NSE - NIFTY Index Options'!$L:$L,'NSE - NIFTY Index Options'!$C:$C,$A77,'NSE - NIFTY Index Options'!$B:$B,B$4)+SUMIFS('NSE - Other Index Options'!$L:$L,'NSE - Other Index Options'!$C:$C,$A77,'NSE - Other Index Options'!$B:$B,B$4)+SUMIFS('BSE - SENSEX Index Options'!$L:$L,'BSE - SENSEX Index Options'!$C:$C,$A77,'BSE - SENSEX Index Options'!$B:$B,B$4)+SUMIFS('BSE - Other Index Options'!$L:$L,'BSE - Other Index Options'!$C:$C,$A77,'BSE - Other Index Options'!$B:$B,B$4)=0,"",SUMIFS('NSE - NIFTY Index Options'!$L:$L,'NSE - NIFTY Index Options'!$C:$C,$A77,'NSE - NIFTY Index Options'!$B:$B,B$4)+SUMIFS('NSE - Other Index Options'!$L:$L,'NSE - Other Index Options'!$C:$C,$A77,'NSE - Other Index Options'!$B:$B,B$4)+SUMIFS('BSE - SENSEX Index Options'!$L:$L,'BSE - SENSEX Index Options'!$C:$C,$A77,'BSE - SENSEX Index Options'!$B:$B,B$4)+SUMIFS('BSE - Other Index Options'!$L:$L,'BSE - Other Index Options'!$C:$C,$A77,'BSE - Other Index Options'!$B:$B,B$4))</f>
        <v/>
      </c>
      <c r="C77" s="26" t="str">
        <f>IF(SUMIFS('NSE - NIFTY Index Options'!$L:$L,'NSE - NIFTY Index Options'!$C:$C,$A77,'NSE - NIFTY Index Options'!$B:$B,C$4)+SUMIFS('NSE - Other Index Options'!$L:$L,'NSE - Other Index Options'!$C:$C,$A77,'NSE - Other Index Options'!$B:$B,C$4)+SUMIFS('BSE - SENSEX Index Options'!$L:$L,'BSE - SENSEX Index Options'!$C:$C,$A77,'BSE - SENSEX Index Options'!$B:$B,C$4)+SUMIFS('BSE - Other Index Options'!$L:$L,'BSE - Other Index Options'!$C:$C,$A77,'BSE - Other Index Options'!$B:$B,C$4)=0,"",SUMIFS('NSE - NIFTY Index Options'!$L:$L,'NSE - NIFTY Index Options'!$C:$C,$A77,'NSE - NIFTY Index Options'!$B:$B,C$4)+SUMIFS('NSE - Other Index Options'!$L:$L,'NSE - Other Index Options'!$C:$C,$A77,'NSE - Other Index Options'!$B:$B,C$4)+SUMIFS('BSE - SENSEX Index Options'!$L:$L,'BSE - SENSEX Index Options'!$C:$C,$A77,'BSE - SENSEX Index Options'!$B:$B,C$4)+SUMIFS('BSE - Other Index Options'!$L:$L,'BSE - Other Index Options'!$C:$C,$A77,'BSE - Other Index Options'!$B:$B,C$4))</f>
        <v/>
      </c>
      <c r="D77" s="26" t="str">
        <f>IF(SUMIFS('NSE - NIFTY Index Options'!$L:$L,'NSE - NIFTY Index Options'!$C:$C,$A77,'NSE - NIFTY Index Options'!$B:$B,D$4)+SUMIFS('NSE - Other Index Options'!$L:$L,'NSE - Other Index Options'!$C:$C,$A77,'NSE - Other Index Options'!$B:$B,D$4)+SUMIFS('BSE - SENSEX Index Options'!$L:$L,'BSE - SENSEX Index Options'!$C:$C,$A77,'BSE - SENSEX Index Options'!$B:$B,D$4)+SUMIFS('BSE - Other Index Options'!$L:$L,'BSE - Other Index Options'!$C:$C,$A77,'BSE - Other Index Options'!$B:$B,D$4)=0,"",SUMIFS('NSE - NIFTY Index Options'!$L:$L,'NSE - NIFTY Index Options'!$C:$C,$A77,'NSE - NIFTY Index Options'!$B:$B,D$4)+SUMIFS('NSE - Other Index Options'!$L:$L,'NSE - Other Index Options'!$C:$C,$A77,'NSE - Other Index Options'!$B:$B,D$4)+SUMIFS('BSE - SENSEX Index Options'!$L:$L,'BSE - SENSEX Index Options'!$C:$C,$A77,'BSE - SENSEX Index Options'!$B:$B,D$4)+SUMIFS('BSE - Other Index Options'!$L:$L,'BSE - Other Index Options'!$C:$C,$A77,'BSE - Other Index Options'!$B:$B,D$4))</f>
        <v/>
      </c>
      <c r="E77" s="26" t="str">
        <f>IF(SUMIFS('NSE - NIFTY Index Options'!$L:$L,'NSE - NIFTY Index Options'!$C:$C,$A77,'NSE - NIFTY Index Options'!$B:$B,E$4)+SUMIFS('NSE - Other Index Options'!$L:$L,'NSE - Other Index Options'!$C:$C,$A77,'NSE - Other Index Options'!$B:$B,E$4)+SUMIFS('BSE - SENSEX Index Options'!$L:$L,'BSE - SENSEX Index Options'!$C:$C,$A77,'BSE - SENSEX Index Options'!$B:$B,E$4)+SUMIFS('BSE - Other Index Options'!$L:$L,'BSE - Other Index Options'!$C:$C,$A77,'BSE - Other Index Options'!$B:$B,E$4)=0,"",SUMIFS('NSE - NIFTY Index Options'!$L:$L,'NSE - NIFTY Index Options'!$C:$C,$A77,'NSE - NIFTY Index Options'!$B:$B,E$4)+SUMIFS('NSE - Other Index Options'!$L:$L,'NSE - Other Index Options'!$C:$C,$A77,'NSE - Other Index Options'!$B:$B,E$4)+SUMIFS('BSE - SENSEX Index Options'!$L:$L,'BSE - SENSEX Index Options'!$C:$C,$A77,'BSE - SENSEX Index Options'!$B:$B,E$4)+SUMIFS('BSE - Other Index Options'!$L:$L,'BSE - Other Index Options'!$C:$C,$A77,'BSE - Other Index Options'!$B:$B,E$4))</f>
        <v/>
      </c>
      <c r="F77" s="26" t="str">
        <f>IF(SUMIFS('NSE - NIFTY Index Options'!$L:$L,'NSE - NIFTY Index Options'!$C:$C,$A77,'NSE - NIFTY Index Options'!$B:$B,F$4)+SUMIFS('NSE - Other Index Options'!$L:$L,'NSE - Other Index Options'!$C:$C,$A77,'NSE - Other Index Options'!$B:$B,F$4)+SUMIFS('BSE - SENSEX Index Options'!$L:$L,'BSE - SENSEX Index Options'!$C:$C,$A77,'BSE - SENSEX Index Options'!$B:$B,F$4)+SUMIFS('BSE - Other Index Options'!$L:$L,'BSE - Other Index Options'!$C:$C,$A77,'BSE - Other Index Options'!$B:$B,F$4)=0,"",SUMIFS('NSE - NIFTY Index Options'!$L:$L,'NSE - NIFTY Index Options'!$C:$C,$A77,'NSE - NIFTY Index Options'!$B:$B,F$4)+SUMIFS('NSE - Other Index Options'!$L:$L,'NSE - Other Index Options'!$C:$C,$A77,'NSE - Other Index Options'!$B:$B,F$4)+SUMIFS('BSE - SENSEX Index Options'!$L:$L,'BSE - SENSEX Index Options'!$C:$C,$A77,'BSE - SENSEX Index Options'!$B:$B,F$4)+SUMIFS('BSE - Other Index Options'!$L:$L,'BSE - Other Index Options'!$C:$C,$A77,'BSE - Other Index Options'!$B:$B,F$4))</f>
        <v/>
      </c>
      <c r="G77" s="26" t="str">
        <f>IF(SUMIFS('NSE - NIFTY Index Options'!$L:$L,'NSE - NIFTY Index Options'!$C:$C,$A77,'NSE - NIFTY Index Options'!$B:$B,G$4)+SUMIFS('NSE - Other Index Options'!$L:$L,'NSE - Other Index Options'!$C:$C,$A77,'NSE - Other Index Options'!$B:$B,G$4)+SUMIFS('BSE - SENSEX Index Options'!$L:$L,'BSE - SENSEX Index Options'!$C:$C,$A77,'BSE - SENSEX Index Options'!$B:$B,G$4)+SUMIFS('BSE - Other Index Options'!$L:$L,'BSE - Other Index Options'!$C:$C,$A77,'BSE - Other Index Options'!$B:$B,G$4)=0,"",SUMIFS('NSE - NIFTY Index Options'!$L:$L,'NSE - NIFTY Index Options'!$C:$C,$A77,'NSE - NIFTY Index Options'!$B:$B,G$4)+SUMIFS('NSE - Other Index Options'!$L:$L,'NSE - Other Index Options'!$C:$C,$A77,'NSE - Other Index Options'!$B:$B,G$4)+SUMIFS('BSE - SENSEX Index Options'!$L:$L,'BSE - SENSEX Index Options'!$C:$C,$A77,'BSE - SENSEX Index Options'!$B:$B,G$4)+SUMIFS('BSE - Other Index Options'!$L:$L,'BSE - Other Index Options'!$C:$C,$A77,'BSE - Other Index Options'!$B:$B,G$4))</f>
        <v/>
      </c>
      <c r="H77" s="26" t="str">
        <f t="shared" si="2"/>
        <v/>
      </c>
    </row>
    <row r="78" spans="1:8" hidden="1" outlineLevel="1">
      <c r="A78" t="s">
        <v>99</v>
      </c>
      <c r="B78" s="26" t="str">
        <f>IF(SUMIFS('NSE - NIFTY Index Options'!$L:$L,'NSE - NIFTY Index Options'!$C:$C,$A78,'NSE - NIFTY Index Options'!$B:$B,B$4)+SUMIFS('NSE - Other Index Options'!$L:$L,'NSE - Other Index Options'!$C:$C,$A78,'NSE - Other Index Options'!$B:$B,B$4)+SUMIFS('BSE - SENSEX Index Options'!$L:$L,'BSE - SENSEX Index Options'!$C:$C,$A78,'BSE - SENSEX Index Options'!$B:$B,B$4)+SUMIFS('BSE - Other Index Options'!$L:$L,'BSE - Other Index Options'!$C:$C,$A78,'BSE - Other Index Options'!$B:$B,B$4)=0,"",SUMIFS('NSE - NIFTY Index Options'!$L:$L,'NSE - NIFTY Index Options'!$C:$C,$A78,'NSE - NIFTY Index Options'!$B:$B,B$4)+SUMIFS('NSE - Other Index Options'!$L:$L,'NSE - Other Index Options'!$C:$C,$A78,'NSE - Other Index Options'!$B:$B,B$4)+SUMIFS('BSE - SENSEX Index Options'!$L:$L,'BSE - SENSEX Index Options'!$C:$C,$A78,'BSE - SENSEX Index Options'!$B:$B,B$4)+SUMIFS('BSE - Other Index Options'!$L:$L,'BSE - Other Index Options'!$C:$C,$A78,'BSE - Other Index Options'!$B:$B,B$4))</f>
        <v/>
      </c>
      <c r="C78" s="26" t="str">
        <f>IF(SUMIFS('NSE - NIFTY Index Options'!$L:$L,'NSE - NIFTY Index Options'!$C:$C,$A78,'NSE - NIFTY Index Options'!$B:$B,C$4)+SUMIFS('NSE - Other Index Options'!$L:$L,'NSE - Other Index Options'!$C:$C,$A78,'NSE - Other Index Options'!$B:$B,C$4)+SUMIFS('BSE - SENSEX Index Options'!$L:$L,'BSE - SENSEX Index Options'!$C:$C,$A78,'BSE - SENSEX Index Options'!$B:$B,C$4)+SUMIFS('BSE - Other Index Options'!$L:$L,'BSE - Other Index Options'!$C:$C,$A78,'BSE - Other Index Options'!$B:$B,C$4)=0,"",SUMIFS('NSE - NIFTY Index Options'!$L:$L,'NSE - NIFTY Index Options'!$C:$C,$A78,'NSE - NIFTY Index Options'!$B:$B,C$4)+SUMIFS('NSE - Other Index Options'!$L:$L,'NSE - Other Index Options'!$C:$C,$A78,'NSE - Other Index Options'!$B:$B,C$4)+SUMIFS('BSE - SENSEX Index Options'!$L:$L,'BSE - SENSEX Index Options'!$C:$C,$A78,'BSE - SENSEX Index Options'!$B:$B,C$4)+SUMIFS('BSE - Other Index Options'!$L:$L,'BSE - Other Index Options'!$C:$C,$A78,'BSE - Other Index Options'!$B:$B,C$4))</f>
        <v/>
      </c>
      <c r="D78" s="26" t="str">
        <f>IF(SUMIFS('NSE - NIFTY Index Options'!$L:$L,'NSE - NIFTY Index Options'!$C:$C,$A78,'NSE - NIFTY Index Options'!$B:$B,D$4)+SUMIFS('NSE - Other Index Options'!$L:$L,'NSE - Other Index Options'!$C:$C,$A78,'NSE - Other Index Options'!$B:$B,D$4)+SUMIFS('BSE - SENSEX Index Options'!$L:$L,'BSE - SENSEX Index Options'!$C:$C,$A78,'BSE - SENSEX Index Options'!$B:$B,D$4)+SUMIFS('BSE - Other Index Options'!$L:$L,'BSE - Other Index Options'!$C:$C,$A78,'BSE - Other Index Options'!$B:$B,D$4)=0,"",SUMIFS('NSE - NIFTY Index Options'!$L:$L,'NSE - NIFTY Index Options'!$C:$C,$A78,'NSE - NIFTY Index Options'!$B:$B,D$4)+SUMIFS('NSE - Other Index Options'!$L:$L,'NSE - Other Index Options'!$C:$C,$A78,'NSE - Other Index Options'!$B:$B,D$4)+SUMIFS('BSE - SENSEX Index Options'!$L:$L,'BSE - SENSEX Index Options'!$C:$C,$A78,'BSE - SENSEX Index Options'!$B:$B,D$4)+SUMIFS('BSE - Other Index Options'!$L:$L,'BSE - Other Index Options'!$C:$C,$A78,'BSE - Other Index Options'!$B:$B,D$4))</f>
        <v/>
      </c>
      <c r="E78" s="26" t="str">
        <f>IF(SUMIFS('NSE - NIFTY Index Options'!$L:$L,'NSE - NIFTY Index Options'!$C:$C,$A78,'NSE - NIFTY Index Options'!$B:$B,E$4)+SUMIFS('NSE - Other Index Options'!$L:$L,'NSE - Other Index Options'!$C:$C,$A78,'NSE - Other Index Options'!$B:$B,E$4)+SUMIFS('BSE - SENSEX Index Options'!$L:$L,'BSE - SENSEX Index Options'!$C:$C,$A78,'BSE - SENSEX Index Options'!$B:$B,E$4)+SUMIFS('BSE - Other Index Options'!$L:$L,'BSE - Other Index Options'!$C:$C,$A78,'BSE - Other Index Options'!$B:$B,E$4)=0,"",SUMIFS('NSE - NIFTY Index Options'!$L:$L,'NSE - NIFTY Index Options'!$C:$C,$A78,'NSE - NIFTY Index Options'!$B:$B,E$4)+SUMIFS('NSE - Other Index Options'!$L:$L,'NSE - Other Index Options'!$C:$C,$A78,'NSE - Other Index Options'!$B:$B,E$4)+SUMIFS('BSE - SENSEX Index Options'!$L:$L,'BSE - SENSEX Index Options'!$C:$C,$A78,'BSE - SENSEX Index Options'!$B:$B,E$4)+SUMIFS('BSE - Other Index Options'!$L:$L,'BSE - Other Index Options'!$C:$C,$A78,'BSE - Other Index Options'!$B:$B,E$4))</f>
        <v/>
      </c>
      <c r="F78" s="26" t="str">
        <f>IF(SUMIFS('NSE - NIFTY Index Options'!$L:$L,'NSE - NIFTY Index Options'!$C:$C,$A78,'NSE - NIFTY Index Options'!$B:$B,F$4)+SUMIFS('NSE - Other Index Options'!$L:$L,'NSE - Other Index Options'!$C:$C,$A78,'NSE - Other Index Options'!$B:$B,F$4)+SUMIFS('BSE - SENSEX Index Options'!$L:$L,'BSE - SENSEX Index Options'!$C:$C,$A78,'BSE - SENSEX Index Options'!$B:$B,F$4)+SUMIFS('BSE - Other Index Options'!$L:$L,'BSE - Other Index Options'!$C:$C,$A78,'BSE - Other Index Options'!$B:$B,F$4)=0,"",SUMIFS('NSE - NIFTY Index Options'!$L:$L,'NSE - NIFTY Index Options'!$C:$C,$A78,'NSE - NIFTY Index Options'!$B:$B,F$4)+SUMIFS('NSE - Other Index Options'!$L:$L,'NSE - Other Index Options'!$C:$C,$A78,'NSE - Other Index Options'!$B:$B,F$4)+SUMIFS('BSE - SENSEX Index Options'!$L:$L,'BSE - SENSEX Index Options'!$C:$C,$A78,'BSE - SENSEX Index Options'!$B:$B,F$4)+SUMIFS('BSE - Other Index Options'!$L:$L,'BSE - Other Index Options'!$C:$C,$A78,'BSE - Other Index Options'!$B:$B,F$4))</f>
        <v/>
      </c>
      <c r="G78" s="26" t="str">
        <f>IF(SUMIFS('NSE - NIFTY Index Options'!$L:$L,'NSE - NIFTY Index Options'!$C:$C,$A78,'NSE - NIFTY Index Options'!$B:$B,G$4)+SUMIFS('NSE - Other Index Options'!$L:$L,'NSE - Other Index Options'!$C:$C,$A78,'NSE - Other Index Options'!$B:$B,G$4)+SUMIFS('BSE - SENSEX Index Options'!$L:$L,'BSE - SENSEX Index Options'!$C:$C,$A78,'BSE - SENSEX Index Options'!$B:$B,G$4)+SUMIFS('BSE - Other Index Options'!$L:$L,'BSE - Other Index Options'!$C:$C,$A78,'BSE - Other Index Options'!$B:$B,G$4)=0,"",SUMIFS('NSE - NIFTY Index Options'!$L:$L,'NSE - NIFTY Index Options'!$C:$C,$A78,'NSE - NIFTY Index Options'!$B:$B,G$4)+SUMIFS('NSE - Other Index Options'!$L:$L,'NSE - Other Index Options'!$C:$C,$A78,'NSE - Other Index Options'!$B:$B,G$4)+SUMIFS('BSE - SENSEX Index Options'!$L:$L,'BSE - SENSEX Index Options'!$C:$C,$A78,'BSE - SENSEX Index Options'!$B:$B,G$4)+SUMIFS('BSE - Other Index Options'!$L:$L,'BSE - Other Index Options'!$C:$C,$A78,'BSE - Other Index Options'!$B:$B,G$4))</f>
        <v/>
      </c>
      <c r="H78" s="26" t="str">
        <f t="shared" si="2"/>
        <v/>
      </c>
    </row>
    <row r="79" spans="1:8" hidden="1" outlineLevel="1">
      <c r="A79" t="s">
        <v>100</v>
      </c>
      <c r="B79" s="26" t="str">
        <f>IF(SUMIFS('NSE - NIFTY Index Options'!$L:$L,'NSE - NIFTY Index Options'!$C:$C,$A79,'NSE - NIFTY Index Options'!$B:$B,B$4)+SUMIFS('NSE - Other Index Options'!$L:$L,'NSE - Other Index Options'!$C:$C,$A79,'NSE - Other Index Options'!$B:$B,B$4)+SUMIFS('BSE - SENSEX Index Options'!$L:$L,'BSE - SENSEX Index Options'!$C:$C,$A79,'BSE - SENSEX Index Options'!$B:$B,B$4)+SUMIFS('BSE - Other Index Options'!$L:$L,'BSE - Other Index Options'!$C:$C,$A79,'BSE - Other Index Options'!$B:$B,B$4)=0,"",SUMIFS('NSE - NIFTY Index Options'!$L:$L,'NSE - NIFTY Index Options'!$C:$C,$A79,'NSE - NIFTY Index Options'!$B:$B,B$4)+SUMIFS('NSE - Other Index Options'!$L:$L,'NSE - Other Index Options'!$C:$C,$A79,'NSE - Other Index Options'!$B:$B,B$4)+SUMIFS('BSE - SENSEX Index Options'!$L:$L,'BSE - SENSEX Index Options'!$C:$C,$A79,'BSE - SENSEX Index Options'!$B:$B,B$4)+SUMIFS('BSE - Other Index Options'!$L:$L,'BSE - Other Index Options'!$C:$C,$A79,'BSE - Other Index Options'!$B:$B,B$4))</f>
        <v/>
      </c>
      <c r="C79" s="26" t="str">
        <f>IF(SUMIFS('NSE - NIFTY Index Options'!$L:$L,'NSE - NIFTY Index Options'!$C:$C,$A79,'NSE - NIFTY Index Options'!$B:$B,C$4)+SUMIFS('NSE - Other Index Options'!$L:$L,'NSE - Other Index Options'!$C:$C,$A79,'NSE - Other Index Options'!$B:$B,C$4)+SUMIFS('BSE - SENSEX Index Options'!$L:$L,'BSE - SENSEX Index Options'!$C:$C,$A79,'BSE - SENSEX Index Options'!$B:$B,C$4)+SUMIFS('BSE - Other Index Options'!$L:$L,'BSE - Other Index Options'!$C:$C,$A79,'BSE - Other Index Options'!$B:$B,C$4)=0,"",SUMIFS('NSE - NIFTY Index Options'!$L:$L,'NSE - NIFTY Index Options'!$C:$C,$A79,'NSE - NIFTY Index Options'!$B:$B,C$4)+SUMIFS('NSE - Other Index Options'!$L:$L,'NSE - Other Index Options'!$C:$C,$A79,'NSE - Other Index Options'!$B:$B,C$4)+SUMIFS('BSE - SENSEX Index Options'!$L:$L,'BSE - SENSEX Index Options'!$C:$C,$A79,'BSE - SENSEX Index Options'!$B:$B,C$4)+SUMIFS('BSE - Other Index Options'!$L:$L,'BSE - Other Index Options'!$C:$C,$A79,'BSE - Other Index Options'!$B:$B,C$4))</f>
        <v/>
      </c>
      <c r="D79" s="26" t="str">
        <f>IF(SUMIFS('NSE - NIFTY Index Options'!$L:$L,'NSE - NIFTY Index Options'!$C:$C,$A79,'NSE - NIFTY Index Options'!$B:$B,D$4)+SUMIFS('NSE - Other Index Options'!$L:$L,'NSE - Other Index Options'!$C:$C,$A79,'NSE - Other Index Options'!$B:$B,D$4)+SUMIFS('BSE - SENSEX Index Options'!$L:$L,'BSE - SENSEX Index Options'!$C:$C,$A79,'BSE - SENSEX Index Options'!$B:$B,D$4)+SUMIFS('BSE - Other Index Options'!$L:$L,'BSE - Other Index Options'!$C:$C,$A79,'BSE - Other Index Options'!$B:$B,D$4)=0,"",SUMIFS('NSE - NIFTY Index Options'!$L:$L,'NSE - NIFTY Index Options'!$C:$C,$A79,'NSE - NIFTY Index Options'!$B:$B,D$4)+SUMIFS('NSE - Other Index Options'!$L:$L,'NSE - Other Index Options'!$C:$C,$A79,'NSE - Other Index Options'!$B:$B,D$4)+SUMIFS('BSE - SENSEX Index Options'!$L:$L,'BSE - SENSEX Index Options'!$C:$C,$A79,'BSE - SENSEX Index Options'!$B:$B,D$4)+SUMIFS('BSE - Other Index Options'!$L:$L,'BSE - Other Index Options'!$C:$C,$A79,'BSE - Other Index Options'!$B:$B,D$4))</f>
        <v/>
      </c>
      <c r="E79" s="26" t="str">
        <f>IF(SUMIFS('NSE - NIFTY Index Options'!$L:$L,'NSE - NIFTY Index Options'!$C:$C,$A79,'NSE - NIFTY Index Options'!$B:$B,E$4)+SUMIFS('NSE - Other Index Options'!$L:$L,'NSE - Other Index Options'!$C:$C,$A79,'NSE - Other Index Options'!$B:$B,E$4)+SUMIFS('BSE - SENSEX Index Options'!$L:$L,'BSE - SENSEX Index Options'!$C:$C,$A79,'BSE - SENSEX Index Options'!$B:$B,E$4)+SUMIFS('BSE - Other Index Options'!$L:$L,'BSE - Other Index Options'!$C:$C,$A79,'BSE - Other Index Options'!$B:$B,E$4)=0,"",SUMIFS('NSE - NIFTY Index Options'!$L:$L,'NSE - NIFTY Index Options'!$C:$C,$A79,'NSE - NIFTY Index Options'!$B:$B,E$4)+SUMIFS('NSE - Other Index Options'!$L:$L,'NSE - Other Index Options'!$C:$C,$A79,'NSE - Other Index Options'!$B:$B,E$4)+SUMIFS('BSE - SENSEX Index Options'!$L:$L,'BSE - SENSEX Index Options'!$C:$C,$A79,'BSE - SENSEX Index Options'!$B:$B,E$4)+SUMIFS('BSE - Other Index Options'!$L:$L,'BSE - Other Index Options'!$C:$C,$A79,'BSE - Other Index Options'!$B:$B,E$4))</f>
        <v/>
      </c>
      <c r="F79" s="26" t="str">
        <f>IF(SUMIFS('NSE - NIFTY Index Options'!$L:$L,'NSE - NIFTY Index Options'!$C:$C,$A79,'NSE - NIFTY Index Options'!$B:$B,F$4)+SUMIFS('NSE - Other Index Options'!$L:$L,'NSE - Other Index Options'!$C:$C,$A79,'NSE - Other Index Options'!$B:$B,F$4)+SUMIFS('BSE - SENSEX Index Options'!$L:$L,'BSE - SENSEX Index Options'!$C:$C,$A79,'BSE - SENSEX Index Options'!$B:$B,F$4)+SUMIFS('BSE - Other Index Options'!$L:$L,'BSE - Other Index Options'!$C:$C,$A79,'BSE - Other Index Options'!$B:$B,F$4)=0,"",SUMIFS('NSE - NIFTY Index Options'!$L:$L,'NSE - NIFTY Index Options'!$C:$C,$A79,'NSE - NIFTY Index Options'!$B:$B,F$4)+SUMIFS('NSE - Other Index Options'!$L:$L,'NSE - Other Index Options'!$C:$C,$A79,'NSE - Other Index Options'!$B:$B,F$4)+SUMIFS('BSE - SENSEX Index Options'!$L:$L,'BSE - SENSEX Index Options'!$C:$C,$A79,'BSE - SENSEX Index Options'!$B:$B,F$4)+SUMIFS('BSE - Other Index Options'!$L:$L,'BSE - Other Index Options'!$C:$C,$A79,'BSE - Other Index Options'!$B:$B,F$4))</f>
        <v/>
      </c>
      <c r="G79" s="26" t="str">
        <f>IF(SUMIFS('NSE - NIFTY Index Options'!$L:$L,'NSE - NIFTY Index Options'!$C:$C,$A79,'NSE - NIFTY Index Options'!$B:$B,G$4)+SUMIFS('NSE - Other Index Options'!$L:$L,'NSE - Other Index Options'!$C:$C,$A79,'NSE - Other Index Options'!$B:$B,G$4)+SUMIFS('BSE - SENSEX Index Options'!$L:$L,'BSE - SENSEX Index Options'!$C:$C,$A79,'BSE - SENSEX Index Options'!$B:$B,G$4)+SUMIFS('BSE - Other Index Options'!$L:$L,'BSE - Other Index Options'!$C:$C,$A79,'BSE - Other Index Options'!$B:$B,G$4)=0,"",SUMIFS('NSE - NIFTY Index Options'!$L:$L,'NSE - NIFTY Index Options'!$C:$C,$A79,'NSE - NIFTY Index Options'!$B:$B,G$4)+SUMIFS('NSE - Other Index Options'!$L:$L,'NSE - Other Index Options'!$C:$C,$A79,'NSE - Other Index Options'!$B:$B,G$4)+SUMIFS('BSE - SENSEX Index Options'!$L:$L,'BSE - SENSEX Index Options'!$C:$C,$A79,'BSE - SENSEX Index Options'!$B:$B,G$4)+SUMIFS('BSE - Other Index Options'!$L:$L,'BSE - Other Index Options'!$C:$C,$A79,'BSE - Other Index Options'!$B:$B,G$4))</f>
        <v/>
      </c>
      <c r="H79" s="26" t="str">
        <f t="shared" si="2"/>
        <v/>
      </c>
    </row>
    <row r="80" spans="1:8" hidden="1" outlineLevel="1">
      <c r="A80" t="s">
        <v>101</v>
      </c>
      <c r="B80" s="26" t="str">
        <f>IF(SUMIFS('NSE - NIFTY Index Options'!$L:$L,'NSE - NIFTY Index Options'!$C:$C,$A80,'NSE - NIFTY Index Options'!$B:$B,B$4)+SUMIFS('NSE - Other Index Options'!$L:$L,'NSE - Other Index Options'!$C:$C,$A80,'NSE - Other Index Options'!$B:$B,B$4)+SUMIFS('BSE - SENSEX Index Options'!$L:$L,'BSE - SENSEX Index Options'!$C:$C,$A80,'BSE - SENSEX Index Options'!$B:$B,B$4)+SUMIFS('BSE - Other Index Options'!$L:$L,'BSE - Other Index Options'!$C:$C,$A80,'BSE - Other Index Options'!$B:$B,B$4)=0,"",SUMIFS('NSE - NIFTY Index Options'!$L:$L,'NSE - NIFTY Index Options'!$C:$C,$A80,'NSE - NIFTY Index Options'!$B:$B,B$4)+SUMIFS('NSE - Other Index Options'!$L:$L,'NSE - Other Index Options'!$C:$C,$A80,'NSE - Other Index Options'!$B:$B,B$4)+SUMIFS('BSE - SENSEX Index Options'!$L:$L,'BSE - SENSEX Index Options'!$C:$C,$A80,'BSE - SENSEX Index Options'!$B:$B,B$4)+SUMIFS('BSE - Other Index Options'!$L:$L,'BSE - Other Index Options'!$C:$C,$A80,'BSE - Other Index Options'!$B:$B,B$4))</f>
        <v/>
      </c>
      <c r="C80" s="26" t="str">
        <f>IF(SUMIFS('NSE - NIFTY Index Options'!$L:$L,'NSE - NIFTY Index Options'!$C:$C,$A80,'NSE - NIFTY Index Options'!$B:$B,C$4)+SUMIFS('NSE - Other Index Options'!$L:$L,'NSE - Other Index Options'!$C:$C,$A80,'NSE - Other Index Options'!$B:$B,C$4)+SUMIFS('BSE - SENSEX Index Options'!$L:$L,'BSE - SENSEX Index Options'!$C:$C,$A80,'BSE - SENSEX Index Options'!$B:$B,C$4)+SUMIFS('BSE - Other Index Options'!$L:$L,'BSE - Other Index Options'!$C:$C,$A80,'BSE - Other Index Options'!$B:$B,C$4)=0,"",SUMIFS('NSE - NIFTY Index Options'!$L:$L,'NSE - NIFTY Index Options'!$C:$C,$A80,'NSE - NIFTY Index Options'!$B:$B,C$4)+SUMIFS('NSE - Other Index Options'!$L:$L,'NSE - Other Index Options'!$C:$C,$A80,'NSE - Other Index Options'!$B:$B,C$4)+SUMIFS('BSE - SENSEX Index Options'!$L:$L,'BSE - SENSEX Index Options'!$C:$C,$A80,'BSE - SENSEX Index Options'!$B:$B,C$4)+SUMIFS('BSE - Other Index Options'!$L:$L,'BSE - Other Index Options'!$C:$C,$A80,'BSE - Other Index Options'!$B:$B,C$4))</f>
        <v/>
      </c>
      <c r="D80" s="26" t="str">
        <f>IF(SUMIFS('NSE - NIFTY Index Options'!$L:$L,'NSE - NIFTY Index Options'!$C:$C,$A80,'NSE - NIFTY Index Options'!$B:$B,D$4)+SUMIFS('NSE - Other Index Options'!$L:$L,'NSE - Other Index Options'!$C:$C,$A80,'NSE - Other Index Options'!$B:$B,D$4)+SUMIFS('BSE - SENSEX Index Options'!$L:$L,'BSE - SENSEX Index Options'!$C:$C,$A80,'BSE - SENSEX Index Options'!$B:$B,D$4)+SUMIFS('BSE - Other Index Options'!$L:$L,'BSE - Other Index Options'!$C:$C,$A80,'BSE - Other Index Options'!$B:$B,D$4)=0,"",SUMIFS('NSE - NIFTY Index Options'!$L:$L,'NSE - NIFTY Index Options'!$C:$C,$A80,'NSE - NIFTY Index Options'!$B:$B,D$4)+SUMIFS('NSE - Other Index Options'!$L:$L,'NSE - Other Index Options'!$C:$C,$A80,'NSE - Other Index Options'!$B:$B,D$4)+SUMIFS('BSE - SENSEX Index Options'!$L:$L,'BSE - SENSEX Index Options'!$C:$C,$A80,'BSE - SENSEX Index Options'!$B:$B,D$4)+SUMIFS('BSE - Other Index Options'!$L:$L,'BSE - Other Index Options'!$C:$C,$A80,'BSE - Other Index Options'!$B:$B,D$4))</f>
        <v/>
      </c>
      <c r="E80" s="26" t="str">
        <f>IF(SUMIFS('NSE - NIFTY Index Options'!$L:$L,'NSE - NIFTY Index Options'!$C:$C,$A80,'NSE - NIFTY Index Options'!$B:$B,E$4)+SUMIFS('NSE - Other Index Options'!$L:$L,'NSE - Other Index Options'!$C:$C,$A80,'NSE - Other Index Options'!$B:$B,E$4)+SUMIFS('BSE - SENSEX Index Options'!$L:$L,'BSE - SENSEX Index Options'!$C:$C,$A80,'BSE - SENSEX Index Options'!$B:$B,E$4)+SUMIFS('BSE - Other Index Options'!$L:$L,'BSE - Other Index Options'!$C:$C,$A80,'BSE - Other Index Options'!$B:$B,E$4)=0,"",SUMIFS('NSE - NIFTY Index Options'!$L:$L,'NSE - NIFTY Index Options'!$C:$C,$A80,'NSE - NIFTY Index Options'!$B:$B,E$4)+SUMIFS('NSE - Other Index Options'!$L:$L,'NSE - Other Index Options'!$C:$C,$A80,'NSE - Other Index Options'!$B:$B,E$4)+SUMIFS('BSE - SENSEX Index Options'!$L:$L,'BSE - SENSEX Index Options'!$C:$C,$A80,'BSE - SENSEX Index Options'!$B:$B,E$4)+SUMIFS('BSE - Other Index Options'!$L:$L,'BSE - Other Index Options'!$C:$C,$A80,'BSE - Other Index Options'!$B:$B,E$4))</f>
        <v/>
      </c>
      <c r="F80" s="26" t="str">
        <f>IF(SUMIFS('NSE - NIFTY Index Options'!$L:$L,'NSE - NIFTY Index Options'!$C:$C,$A80,'NSE - NIFTY Index Options'!$B:$B,F$4)+SUMIFS('NSE - Other Index Options'!$L:$L,'NSE - Other Index Options'!$C:$C,$A80,'NSE - Other Index Options'!$B:$B,F$4)+SUMIFS('BSE - SENSEX Index Options'!$L:$L,'BSE - SENSEX Index Options'!$C:$C,$A80,'BSE - SENSEX Index Options'!$B:$B,F$4)+SUMIFS('BSE - Other Index Options'!$L:$L,'BSE - Other Index Options'!$C:$C,$A80,'BSE - Other Index Options'!$B:$B,F$4)=0,"",SUMIFS('NSE - NIFTY Index Options'!$L:$L,'NSE - NIFTY Index Options'!$C:$C,$A80,'NSE - NIFTY Index Options'!$B:$B,F$4)+SUMIFS('NSE - Other Index Options'!$L:$L,'NSE - Other Index Options'!$C:$C,$A80,'NSE - Other Index Options'!$B:$B,F$4)+SUMIFS('BSE - SENSEX Index Options'!$L:$L,'BSE - SENSEX Index Options'!$C:$C,$A80,'BSE - SENSEX Index Options'!$B:$B,F$4)+SUMIFS('BSE - Other Index Options'!$L:$L,'BSE - Other Index Options'!$C:$C,$A80,'BSE - Other Index Options'!$B:$B,F$4))</f>
        <v/>
      </c>
      <c r="G80" s="26" t="str">
        <f>IF(SUMIFS('NSE - NIFTY Index Options'!$L:$L,'NSE - NIFTY Index Options'!$C:$C,$A80,'NSE - NIFTY Index Options'!$B:$B,G$4)+SUMIFS('NSE - Other Index Options'!$L:$L,'NSE - Other Index Options'!$C:$C,$A80,'NSE - Other Index Options'!$B:$B,G$4)+SUMIFS('BSE - SENSEX Index Options'!$L:$L,'BSE - SENSEX Index Options'!$C:$C,$A80,'BSE - SENSEX Index Options'!$B:$B,G$4)+SUMIFS('BSE - Other Index Options'!$L:$L,'BSE - Other Index Options'!$C:$C,$A80,'BSE - Other Index Options'!$B:$B,G$4)=0,"",SUMIFS('NSE - NIFTY Index Options'!$L:$L,'NSE - NIFTY Index Options'!$C:$C,$A80,'NSE - NIFTY Index Options'!$B:$B,G$4)+SUMIFS('NSE - Other Index Options'!$L:$L,'NSE - Other Index Options'!$C:$C,$A80,'NSE - Other Index Options'!$B:$B,G$4)+SUMIFS('BSE - SENSEX Index Options'!$L:$L,'BSE - SENSEX Index Options'!$C:$C,$A80,'BSE - SENSEX Index Options'!$B:$B,G$4)+SUMIFS('BSE - Other Index Options'!$L:$L,'BSE - Other Index Options'!$C:$C,$A80,'BSE - Other Index Options'!$B:$B,G$4))</f>
        <v/>
      </c>
      <c r="H80" s="26" t="str">
        <f t="shared" si="2"/>
        <v/>
      </c>
    </row>
    <row r="81" spans="1:8" hidden="1" outlineLevel="1">
      <c r="A81" t="s">
        <v>102</v>
      </c>
      <c r="B81" s="26" t="str">
        <f>IF(SUMIFS('NSE - NIFTY Index Options'!$L:$L,'NSE - NIFTY Index Options'!$C:$C,$A81,'NSE - NIFTY Index Options'!$B:$B,B$4)+SUMIFS('NSE - Other Index Options'!$L:$L,'NSE - Other Index Options'!$C:$C,$A81,'NSE - Other Index Options'!$B:$B,B$4)+SUMIFS('BSE - SENSEX Index Options'!$L:$L,'BSE - SENSEX Index Options'!$C:$C,$A81,'BSE - SENSEX Index Options'!$B:$B,B$4)+SUMIFS('BSE - Other Index Options'!$L:$L,'BSE - Other Index Options'!$C:$C,$A81,'BSE - Other Index Options'!$B:$B,B$4)=0,"",SUMIFS('NSE - NIFTY Index Options'!$L:$L,'NSE - NIFTY Index Options'!$C:$C,$A81,'NSE - NIFTY Index Options'!$B:$B,B$4)+SUMIFS('NSE - Other Index Options'!$L:$L,'NSE - Other Index Options'!$C:$C,$A81,'NSE - Other Index Options'!$B:$B,B$4)+SUMIFS('BSE - SENSEX Index Options'!$L:$L,'BSE - SENSEX Index Options'!$C:$C,$A81,'BSE - SENSEX Index Options'!$B:$B,B$4)+SUMIFS('BSE - Other Index Options'!$L:$L,'BSE - Other Index Options'!$C:$C,$A81,'BSE - Other Index Options'!$B:$B,B$4))</f>
        <v/>
      </c>
      <c r="C81" s="26" t="str">
        <f>IF(SUMIFS('NSE - NIFTY Index Options'!$L:$L,'NSE - NIFTY Index Options'!$C:$C,$A81,'NSE - NIFTY Index Options'!$B:$B,C$4)+SUMIFS('NSE - Other Index Options'!$L:$L,'NSE - Other Index Options'!$C:$C,$A81,'NSE - Other Index Options'!$B:$B,C$4)+SUMIFS('BSE - SENSEX Index Options'!$L:$L,'BSE - SENSEX Index Options'!$C:$C,$A81,'BSE - SENSEX Index Options'!$B:$B,C$4)+SUMIFS('BSE - Other Index Options'!$L:$L,'BSE - Other Index Options'!$C:$C,$A81,'BSE - Other Index Options'!$B:$B,C$4)=0,"",SUMIFS('NSE - NIFTY Index Options'!$L:$L,'NSE - NIFTY Index Options'!$C:$C,$A81,'NSE - NIFTY Index Options'!$B:$B,C$4)+SUMIFS('NSE - Other Index Options'!$L:$L,'NSE - Other Index Options'!$C:$C,$A81,'NSE - Other Index Options'!$B:$B,C$4)+SUMIFS('BSE - SENSEX Index Options'!$L:$L,'BSE - SENSEX Index Options'!$C:$C,$A81,'BSE - SENSEX Index Options'!$B:$B,C$4)+SUMIFS('BSE - Other Index Options'!$L:$L,'BSE - Other Index Options'!$C:$C,$A81,'BSE - Other Index Options'!$B:$B,C$4))</f>
        <v/>
      </c>
      <c r="D81" s="26" t="str">
        <f>IF(SUMIFS('NSE - NIFTY Index Options'!$L:$L,'NSE - NIFTY Index Options'!$C:$C,$A81,'NSE - NIFTY Index Options'!$B:$B,D$4)+SUMIFS('NSE - Other Index Options'!$L:$L,'NSE - Other Index Options'!$C:$C,$A81,'NSE - Other Index Options'!$B:$B,D$4)+SUMIFS('BSE - SENSEX Index Options'!$L:$L,'BSE - SENSEX Index Options'!$C:$C,$A81,'BSE - SENSEX Index Options'!$B:$B,D$4)+SUMIFS('BSE - Other Index Options'!$L:$L,'BSE - Other Index Options'!$C:$C,$A81,'BSE - Other Index Options'!$B:$B,D$4)=0,"",SUMIFS('NSE - NIFTY Index Options'!$L:$L,'NSE - NIFTY Index Options'!$C:$C,$A81,'NSE - NIFTY Index Options'!$B:$B,D$4)+SUMIFS('NSE - Other Index Options'!$L:$L,'NSE - Other Index Options'!$C:$C,$A81,'NSE - Other Index Options'!$B:$B,D$4)+SUMIFS('BSE - SENSEX Index Options'!$L:$L,'BSE - SENSEX Index Options'!$C:$C,$A81,'BSE - SENSEX Index Options'!$B:$B,D$4)+SUMIFS('BSE - Other Index Options'!$L:$L,'BSE - Other Index Options'!$C:$C,$A81,'BSE - Other Index Options'!$B:$B,D$4))</f>
        <v/>
      </c>
      <c r="E81" s="26" t="str">
        <f>IF(SUMIFS('NSE - NIFTY Index Options'!$L:$L,'NSE - NIFTY Index Options'!$C:$C,$A81,'NSE - NIFTY Index Options'!$B:$B,E$4)+SUMIFS('NSE - Other Index Options'!$L:$L,'NSE - Other Index Options'!$C:$C,$A81,'NSE - Other Index Options'!$B:$B,E$4)+SUMIFS('BSE - SENSEX Index Options'!$L:$L,'BSE - SENSEX Index Options'!$C:$C,$A81,'BSE - SENSEX Index Options'!$B:$B,E$4)+SUMIFS('BSE - Other Index Options'!$L:$L,'BSE - Other Index Options'!$C:$C,$A81,'BSE - Other Index Options'!$B:$B,E$4)=0,"",SUMIFS('NSE - NIFTY Index Options'!$L:$L,'NSE - NIFTY Index Options'!$C:$C,$A81,'NSE - NIFTY Index Options'!$B:$B,E$4)+SUMIFS('NSE - Other Index Options'!$L:$L,'NSE - Other Index Options'!$C:$C,$A81,'NSE - Other Index Options'!$B:$B,E$4)+SUMIFS('BSE - SENSEX Index Options'!$L:$L,'BSE - SENSEX Index Options'!$C:$C,$A81,'BSE - SENSEX Index Options'!$B:$B,E$4)+SUMIFS('BSE - Other Index Options'!$L:$L,'BSE - Other Index Options'!$C:$C,$A81,'BSE - Other Index Options'!$B:$B,E$4))</f>
        <v/>
      </c>
      <c r="F81" s="26" t="str">
        <f>IF(SUMIFS('NSE - NIFTY Index Options'!$L:$L,'NSE - NIFTY Index Options'!$C:$C,$A81,'NSE - NIFTY Index Options'!$B:$B,F$4)+SUMIFS('NSE - Other Index Options'!$L:$L,'NSE - Other Index Options'!$C:$C,$A81,'NSE - Other Index Options'!$B:$B,F$4)+SUMIFS('BSE - SENSEX Index Options'!$L:$L,'BSE - SENSEX Index Options'!$C:$C,$A81,'BSE - SENSEX Index Options'!$B:$B,F$4)+SUMIFS('BSE - Other Index Options'!$L:$L,'BSE - Other Index Options'!$C:$C,$A81,'BSE - Other Index Options'!$B:$B,F$4)=0,"",SUMIFS('NSE - NIFTY Index Options'!$L:$L,'NSE - NIFTY Index Options'!$C:$C,$A81,'NSE - NIFTY Index Options'!$B:$B,F$4)+SUMIFS('NSE - Other Index Options'!$L:$L,'NSE - Other Index Options'!$C:$C,$A81,'NSE - Other Index Options'!$B:$B,F$4)+SUMIFS('BSE - SENSEX Index Options'!$L:$L,'BSE - SENSEX Index Options'!$C:$C,$A81,'BSE - SENSEX Index Options'!$B:$B,F$4)+SUMIFS('BSE - Other Index Options'!$L:$L,'BSE - Other Index Options'!$C:$C,$A81,'BSE - Other Index Options'!$B:$B,F$4))</f>
        <v/>
      </c>
      <c r="G81" s="26" t="str">
        <f>IF(SUMIFS('NSE - NIFTY Index Options'!$L:$L,'NSE - NIFTY Index Options'!$C:$C,$A81,'NSE - NIFTY Index Options'!$B:$B,G$4)+SUMIFS('NSE - Other Index Options'!$L:$L,'NSE - Other Index Options'!$C:$C,$A81,'NSE - Other Index Options'!$B:$B,G$4)+SUMIFS('BSE - SENSEX Index Options'!$L:$L,'BSE - SENSEX Index Options'!$C:$C,$A81,'BSE - SENSEX Index Options'!$B:$B,G$4)+SUMIFS('BSE - Other Index Options'!$L:$L,'BSE - Other Index Options'!$C:$C,$A81,'BSE - Other Index Options'!$B:$B,G$4)=0,"",SUMIFS('NSE - NIFTY Index Options'!$L:$L,'NSE - NIFTY Index Options'!$C:$C,$A81,'NSE - NIFTY Index Options'!$B:$B,G$4)+SUMIFS('NSE - Other Index Options'!$L:$L,'NSE - Other Index Options'!$C:$C,$A81,'NSE - Other Index Options'!$B:$B,G$4)+SUMIFS('BSE - SENSEX Index Options'!$L:$L,'BSE - SENSEX Index Options'!$C:$C,$A81,'BSE - SENSEX Index Options'!$B:$B,G$4)+SUMIFS('BSE - Other Index Options'!$L:$L,'BSE - Other Index Options'!$C:$C,$A81,'BSE - Other Index Options'!$B:$B,G$4))</f>
        <v/>
      </c>
      <c r="H81" s="26" t="str">
        <f t="shared" si="2"/>
        <v/>
      </c>
    </row>
    <row r="82" spans="1:8" hidden="1" outlineLevel="1">
      <c r="A82" t="s">
        <v>103</v>
      </c>
      <c r="B82" s="26" t="str">
        <f>IF(SUMIFS('NSE - NIFTY Index Options'!$L:$L,'NSE - NIFTY Index Options'!$C:$C,$A82,'NSE - NIFTY Index Options'!$B:$B,B$4)+SUMIFS('NSE - Other Index Options'!$L:$L,'NSE - Other Index Options'!$C:$C,$A82,'NSE - Other Index Options'!$B:$B,B$4)+SUMIFS('BSE - SENSEX Index Options'!$L:$L,'BSE - SENSEX Index Options'!$C:$C,$A82,'BSE - SENSEX Index Options'!$B:$B,B$4)+SUMIFS('BSE - Other Index Options'!$L:$L,'BSE - Other Index Options'!$C:$C,$A82,'BSE - Other Index Options'!$B:$B,B$4)=0,"",SUMIFS('NSE - NIFTY Index Options'!$L:$L,'NSE - NIFTY Index Options'!$C:$C,$A82,'NSE - NIFTY Index Options'!$B:$B,B$4)+SUMIFS('NSE - Other Index Options'!$L:$L,'NSE - Other Index Options'!$C:$C,$A82,'NSE - Other Index Options'!$B:$B,B$4)+SUMIFS('BSE - SENSEX Index Options'!$L:$L,'BSE - SENSEX Index Options'!$C:$C,$A82,'BSE - SENSEX Index Options'!$B:$B,B$4)+SUMIFS('BSE - Other Index Options'!$L:$L,'BSE - Other Index Options'!$C:$C,$A82,'BSE - Other Index Options'!$B:$B,B$4))</f>
        <v/>
      </c>
      <c r="C82" s="26" t="str">
        <f>IF(SUMIFS('NSE - NIFTY Index Options'!$L:$L,'NSE - NIFTY Index Options'!$C:$C,$A82,'NSE - NIFTY Index Options'!$B:$B,C$4)+SUMIFS('NSE - Other Index Options'!$L:$L,'NSE - Other Index Options'!$C:$C,$A82,'NSE - Other Index Options'!$B:$B,C$4)+SUMIFS('BSE - SENSEX Index Options'!$L:$L,'BSE - SENSEX Index Options'!$C:$C,$A82,'BSE - SENSEX Index Options'!$B:$B,C$4)+SUMIFS('BSE - Other Index Options'!$L:$L,'BSE - Other Index Options'!$C:$C,$A82,'BSE - Other Index Options'!$B:$B,C$4)=0,"",SUMIFS('NSE - NIFTY Index Options'!$L:$L,'NSE - NIFTY Index Options'!$C:$C,$A82,'NSE - NIFTY Index Options'!$B:$B,C$4)+SUMIFS('NSE - Other Index Options'!$L:$L,'NSE - Other Index Options'!$C:$C,$A82,'NSE - Other Index Options'!$B:$B,C$4)+SUMIFS('BSE - SENSEX Index Options'!$L:$L,'BSE - SENSEX Index Options'!$C:$C,$A82,'BSE - SENSEX Index Options'!$B:$B,C$4)+SUMIFS('BSE - Other Index Options'!$L:$L,'BSE - Other Index Options'!$C:$C,$A82,'BSE - Other Index Options'!$B:$B,C$4))</f>
        <v/>
      </c>
      <c r="D82" s="26" t="str">
        <f>IF(SUMIFS('NSE - NIFTY Index Options'!$L:$L,'NSE - NIFTY Index Options'!$C:$C,$A82,'NSE - NIFTY Index Options'!$B:$B,D$4)+SUMIFS('NSE - Other Index Options'!$L:$L,'NSE - Other Index Options'!$C:$C,$A82,'NSE - Other Index Options'!$B:$B,D$4)+SUMIFS('BSE - SENSEX Index Options'!$L:$L,'BSE - SENSEX Index Options'!$C:$C,$A82,'BSE - SENSEX Index Options'!$B:$B,D$4)+SUMIFS('BSE - Other Index Options'!$L:$L,'BSE - Other Index Options'!$C:$C,$A82,'BSE - Other Index Options'!$B:$B,D$4)=0,"",SUMIFS('NSE - NIFTY Index Options'!$L:$L,'NSE - NIFTY Index Options'!$C:$C,$A82,'NSE - NIFTY Index Options'!$B:$B,D$4)+SUMIFS('NSE - Other Index Options'!$L:$L,'NSE - Other Index Options'!$C:$C,$A82,'NSE - Other Index Options'!$B:$B,D$4)+SUMIFS('BSE - SENSEX Index Options'!$L:$L,'BSE - SENSEX Index Options'!$C:$C,$A82,'BSE - SENSEX Index Options'!$B:$B,D$4)+SUMIFS('BSE - Other Index Options'!$L:$L,'BSE - Other Index Options'!$C:$C,$A82,'BSE - Other Index Options'!$B:$B,D$4))</f>
        <v/>
      </c>
      <c r="E82" s="26" t="str">
        <f>IF(SUMIFS('NSE - NIFTY Index Options'!$L:$L,'NSE - NIFTY Index Options'!$C:$C,$A82,'NSE - NIFTY Index Options'!$B:$B,E$4)+SUMIFS('NSE - Other Index Options'!$L:$L,'NSE - Other Index Options'!$C:$C,$A82,'NSE - Other Index Options'!$B:$B,E$4)+SUMIFS('BSE - SENSEX Index Options'!$L:$L,'BSE - SENSEX Index Options'!$C:$C,$A82,'BSE - SENSEX Index Options'!$B:$B,E$4)+SUMIFS('BSE - Other Index Options'!$L:$L,'BSE - Other Index Options'!$C:$C,$A82,'BSE - Other Index Options'!$B:$B,E$4)=0,"",SUMIFS('NSE - NIFTY Index Options'!$L:$L,'NSE - NIFTY Index Options'!$C:$C,$A82,'NSE - NIFTY Index Options'!$B:$B,E$4)+SUMIFS('NSE - Other Index Options'!$L:$L,'NSE - Other Index Options'!$C:$C,$A82,'NSE - Other Index Options'!$B:$B,E$4)+SUMIFS('BSE - SENSEX Index Options'!$L:$L,'BSE - SENSEX Index Options'!$C:$C,$A82,'BSE - SENSEX Index Options'!$B:$B,E$4)+SUMIFS('BSE - Other Index Options'!$L:$L,'BSE - Other Index Options'!$C:$C,$A82,'BSE - Other Index Options'!$B:$B,E$4))</f>
        <v/>
      </c>
      <c r="F82" s="26" t="str">
        <f>IF(SUMIFS('NSE - NIFTY Index Options'!$L:$L,'NSE - NIFTY Index Options'!$C:$C,$A82,'NSE - NIFTY Index Options'!$B:$B,F$4)+SUMIFS('NSE - Other Index Options'!$L:$L,'NSE - Other Index Options'!$C:$C,$A82,'NSE - Other Index Options'!$B:$B,F$4)+SUMIFS('BSE - SENSEX Index Options'!$L:$L,'BSE - SENSEX Index Options'!$C:$C,$A82,'BSE - SENSEX Index Options'!$B:$B,F$4)+SUMIFS('BSE - Other Index Options'!$L:$L,'BSE - Other Index Options'!$C:$C,$A82,'BSE - Other Index Options'!$B:$B,F$4)=0,"",SUMIFS('NSE - NIFTY Index Options'!$L:$L,'NSE - NIFTY Index Options'!$C:$C,$A82,'NSE - NIFTY Index Options'!$B:$B,F$4)+SUMIFS('NSE - Other Index Options'!$L:$L,'NSE - Other Index Options'!$C:$C,$A82,'NSE - Other Index Options'!$B:$B,F$4)+SUMIFS('BSE - SENSEX Index Options'!$L:$L,'BSE - SENSEX Index Options'!$C:$C,$A82,'BSE - SENSEX Index Options'!$B:$B,F$4)+SUMIFS('BSE - Other Index Options'!$L:$L,'BSE - Other Index Options'!$C:$C,$A82,'BSE - Other Index Options'!$B:$B,F$4))</f>
        <v/>
      </c>
      <c r="G82" s="26" t="str">
        <f>IF(SUMIFS('NSE - NIFTY Index Options'!$L:$L,'NSE - NIFTY Index Options'!$C:$C,$A82,'NSE - NIFTY Index Options'!$B:$B,G$4)+SUMIFS('NSE - Other Index Options'!$L:$L,'NSE - Other Index Options'!$C:$C,$A82,'NSE - Other Index Options'!$B:$B,G$4)+SUMIFS('BSE - SENSEX Index Options'!$L:$L,'BSE - SENSEX Index Options'!$C:$C,$A82,'BSE - SENSEX Index Options'!$B:$B,G$4)+SUMIFS('BSE - Other Index Options'!$L:$L,'BSE - Other Index Options'!$C:$C,$A82,'BSE - Other Index Options'!$B:$B,G$4)=0,"",SUMIFS('NSE - NIFTY Index Options'!$L:$L,'NSE - NIFTY Index Options'!$C:$C,$A82,'NSE - NIFTY Index Options'!$B:$B,G$4)+SUMIFS('NSE - Other Index Options'!$L:$L,'NSE - Other Index Options'!$C:$C,$A82,'NSE - Other Index Options'!$B:$B,G$4)+SUMIFS('BSE - SENSEX Index Options'!$L:$L,'BSE - SENSEX Index Options'!$C:$C,$A82,'BSE - SENSEX Index Options'!$B:$B,G$4)+SUMIFS('BSE - Other Index Options'!$L:$L,'BSE - Other Index Options'!$C:$C,$A82,'BSE - Other Index Options'!$B:$B,G$4))</f>
        <v/>
      </c>
      <c r="H82" s="26" t="str">
        <f t="shared" si="2"/>
        <v/>
      </c>
    </row>
    <row r="83" spans="1:8" hidden="1" outlineLevel="1">
      <c r="A83" t="s">
        <v>104</v>
      </c>
      <c r="B83" s="26" t="str">
        <f>IF(SUMIFS('NSE - NIFTY Index Options'!$L:$L,'NSE - NIFTY Index Options'!$C:$C,$A83,'NSE - NIFTY Index Options'!$B:$B,B$4)+SUMIFS('NSE - Other Index Options'!$L:$L,'NSE - Other Index Options'!$C:$C,$A83,'NSE - Other Index Options'!$B:$B,B$4)+SUMIFS('BSE - SENSEX Index Options'!$L:$L,'BSE - SENSEX Index Options'!$C:$C,$A83,'BSE - SENSEX Index Options'!$B:$B,B$4)+SUMIFS('BSE - Other Index Options'!$L:$L,'BSE - Other Index Options'!$C:$C,$A83,'BSE - Other Index Options'!$B:$B,B$4)=0,"",SUMIFS('NSE - NIFTY Index Options'!$L:$L,'NSE - NIFTY Index Options'!$C:$C,$A83,'NSE - NIFTY Index Options'!$B:$B,B$4)+SUMIFS('NSE - Other Index Options'!$L:$L,'NSE - Other Index Options'!$C:$C,$A83,'NSE - Other Index Options'!$B:$B,B$4)+SUMIFS('BSE - SENSEX Index Options'!$L:$L,'BSE - SENSEX Index Options'!$C:$C,$A83,'BSE - SENSEX Index Options'!$B:$B,B$4)+SUMIFS('BSE - Other Index Options'!$L:$L,'BSE - Other Index Options'!$C:$C,$A83,'BSE - Other Index Options'!$B:$B,B$4))</f>
        <v/>
      </c>
      <c r="C83" s="26" t="str">
        <f>IF(SUMIFS('NSE - NIFTY Index Options'!$L:$L,'NSE - NIFTY Index Options'!$C:$C,$A83,'NSE - NIFTY Index Options'!$B:$B,C$4)+SUMIFS('NSE - Other Index Options'!$L:$L,'NSE - Other Index Options'!$C:$C,$A83,'NSE - Other Index Options'!$B:$B,C$4)+SUMIFS('BSE - SENSEX Index Options'!$L:$L,'BSE - SENSEX Index Options'!$C:$C,$A83,'BSE - SENSEX Index Options'!$B:$B,C$4)+SUMIFS('BSE - Other Index Options'!$L:$L,'BSE - Other Index Options'!$C:$C,$A83,'BSE - Other Index Options'!$B:$B,C$4)=0,"",SUMIFS('NSE - NIFTY Index Options'!$L:$L,'NSE - NIFTY Index Options'!$C:$C,$A83,'NSE - NIFTY Index Options'!$B:$B,C$4)+SUMIFS('NSE - Other Index Options'!$L:$L,'NSE - Other Index Options'!$C:$C,$A83,'NSE - Other Index Options'!$B:$B,C$4)+SUMIFS('BSE - SENSEX Index Options'!$L:$L,'BSE - SENSEX Index Options'!$C:$C,$A83,'BSE - SENSEX Index Options'!$B:$B,C$4)+SUMIFS('BSE - Other Index Options'!$L:$L,'BSE - Other Index Options'!$C:$C,$A83,'BSE - Other Index Options'!$B:$B,C$4))</f>
        <v/>
      </c>
      <c r="D83" s="26" t="str">
        <f>IF(SUMIFS('NSE - NIFTY Index Options'!$L:$L,'NSE - NIFTY Index Options'!$C:$C,$A83,'NSE - NIFTY Index Options'!$B:$B,D$4)+SUMIFS('NSE - Other Index Options'!$L:$L,'NSE - Other Index Options'!$C:$C,$A83,'NSE - Other Index Options'!$B:$B,D$4)+SUMIFS('BSE - SENSEX Index Options'!$L:$L,'BSE - SENSEX Index Options'!$C:$C,$A83,'BSE - SENSEX Index Options'!$B:$B,D$4)+SUMIFS('BSE - Other Index Options'!$L:$L,'BSE - Other Index Options'!$C:$C,$A83,'BSE - Other Index Options'!$B:$B,D$4)=0,"",SUMIFS('NSE - NIFTY Index Options'!$L:$L,'NSE - NIFTY Index Options'!$C:$C,$A83,'NSE - NIFTY Index Options'!$B:$B,D$4)+SUMIFS('NSE - Other Index Options'!$L:$L,'NSE - Other Index Options'!$C:$C,$A83,'NSE - Other Index Options'!$B:$B,D$4)+SUMIFS('BSE - SENSEX Index Options'!$L:$L,'BSE - SENSEX Index Options'!$C:$C,$A83,'BSE - SENSEX Index Options'!$B:$B,D$4)+SUMIFS('BSE - Other Index Options'!$L:$L,'BSE - Other Index Options'!$C:$C,$A83,'BSE - Other Index Options'!$B:$B,D$4))</f>
        <v/>
      </c>
      <c r="E83" s="26" t="str">
        <f>IF(SUMIFS('NSE - NIFTY Index Options'!$L:$L,'NSE - NIFTY Index Options'!$C:$C,$A83,'NSE - NIFTY Index Options'!$B:$B,E$4)+SUMIFS('NSE - Other Index Options'!$L:$L,'NSE - Other Index Options'!$C:$C,$A83,'NSE - Other Index Options'!$B:$B,E$4)+SUMIFS('BSE - SENSEX Index Options'!$L:$L,'BSE - SENSEX Index Options'!$C:$C,$A83,'BSE - SENSEX Index Options'!$B:$B,E$4)+SUMIFS('BSE - Other Index Options'!$L:$L,'BSE - Other Index Options'!$C:$C,$A83,'BSE - Other Index Options'!$B:$B,E$4)=0,"",SUMIFS('NSE - NIFTY Index Options'!$L:$L,'NSE - NIFTY Index Options'!$C:$C,$A83,'NSE - NIFTY Index Options'!$B:$B,E$4)+SUMIFS('NSE - Other Index Options'!$L:$L,'NSE - Other Index Options'!$C:$C,$A83,'NSE - Other Index Options'!$B:$B,E$4)+SUMIFS('BSE - SENSEX Index Options'!$L:$L,'BSE - SENSEX Index Options'!$C:$C,$A83,'BSE - SENSEX Index Options'!$B:$B,E$4)+SUMIFS('BSE - Other Index Options'!$L:$L,'BSE - Other Index Options'!$C:$C,$A83,'BSE - Other Index Options'!$B:$B,E$4))</f>
        <v/>
      </c>
      <c r="F83" s="26" t="str">
        <f>IF(SUMIFS('NSE - NIFTY Index Options'!$L:$L,'NSE - NIFTY Index Options'!$C:$C,$A83,'NSE - NIFTY Index Options'!$B:$B,F$4)+SUMIFS('NSE - Other Index Options'!$L:$L,'NSE - Other Index Options'!$C:$C,$A83,'NSE - Other Index Options'!$B:$B,F$4)+SUMIFS('BSE - SENSEX Index Options'!$L:$L,'BSE - SENSEX Index Options'!$C:$C,$A83,'BSE - SENSEX Index Options'!$B:$B,F$4)+SUMIFS('BSE - Other Index Options'!$L:$L,'BSE - Other Index Options'!$C:$C,$A83,'BSE - Other Index Options'!$B:$B,F$4)=0,"",SUMIFS('NSE - NIFTY Index Options'!$L:$L,'NSE - NIFTY Index Options'!$C:$C,$A83,'NSE - NIFTY Index Options'!$B:$B,F$4)+SUMIFS('NSE - Other Index Options'!$L:$L,'NSE - Other Index Options'!$C:$C,$A83,'NSE - Other Index Options'!$B:$B,F$4)+SUMIFS('BSE - SENSEX Index Options'!$L:$L,'BSE - SENSEX Index Options'!$C:$C,$A83,'BSE - SENSEX Index Options'!$B:$B,F$4)+SUMIFS('BSE - Other Index Options'!$L:$L,'BSE - Other Index Options'!$C:$C,$A83,'BSE - Other Index Options'!$B:$B,F$4))</f>
        <v/>
      </c>
      <c r="G83" s="26" t="str">
        <f>IF(SUMIFS('NSE - NIFTY Index Options'!$L:$L,'NSE - NIFTY Index Options'!$C:$C,$A83,'NSE - NIFTY Index Options'!$B:$B,G$4)+SUMIFS('NSE - Other Index Options'!$L:$L,'NSE - Other Index Options'!$C:$C,$A83,'NSE - Other Index Options'!$B:$B,G$4)+SUMIFS('BSE - SENSEX Index Options'!$L:$L,'BSE - SENSEX Index Options'!$C:$C,$A83,'BSE - SENSEX Index Options'!$B:$B,G$4)+SUMIFS('BSE - Other Index Options'!$L:$L,'BSE - Other Index Options'!$C:$C,$A83,'BSE - Other Index Options'!$B:$B,G$4)=0,"",SUMIFS('NSE - NIFTY Index Options'!$L:$L,'NSE - NIFTY Index Options'!$C:$C,$A83,'NSE - NIFTY Index Options'!$B:$B,G$4)+SUMIFS('NSE - Other Index Options'!$L:$L,'NSE - Other Index Options'!$C:$C,$A83,'NSE - Other Index Options'!$B:$B,G$4)+SUMIFS('BSE - SENSEX Index Options'!$L:$L,'BSE - SENSEX Index Options'!$C:$C,$A83,'BSE - SENSEX Index Options'!$B:$B,G$4)+SUMIFS('BSE - Other Index Options'!$L:$L,'BSE - Other Index Options'!$C:$C,$A83,'BSE - Other Index Options'!$B:$B,G$4))</f>
        <v/>
      </c>
      <c r="H83" s="26" t="str">
        <f t="shared" si="2"/>
        <v/>
      </c>
    </row>
    <row r="84" spans="1:8" hidden="1" outlineLevel="1">
      <c r="A84" t="s">
        <v>105</v>
      </c>
      <c r="B84" s="26" t="str">
        <f>IF(SUMIFS('NSE - NIFTY Index Options'!$L:$L,'NSE - NIFTY Index Options'!$C:$C,$A84,'NSE - NIFTY Index Options'!$B:$B,B$4)+SUMIFS('NSE - Other Index Options'!$L:$L,'NSE - Other Index Options'!$C:$C,$A84,'NSE - Other Index Options'!$B:$B,B$4)+SUMIFS('BSE - SENSEX Index Options'!$L:$L,'BSE - SENSEX Index Options'!$C:$C,$A84,'BSE - SENSEX Index Options'!$B:$B,B$4)+SUMIFS('BSE - Other Index Options'!$L:$L,'BSE - Other Index Options'!$C:$C,$A84,'BSE - Other Index Options'!$B:$B,B$4)=0,"",SUMIFS('NSE - NIFTY Index Options'!$L:$L,'NSE - NIFTY Index Options'!$C:$C,$A84,'NSE - NIFTY Index Options'!$B:$B,B$4)+SUMIFS('NSE - Other Index Options'!$L:$L,'NSE - Other Index Options'!$C:$C,$A84,'NSE - Other Index Options'!$B:$B,B$4)+SUMIFS('BSE - SENSEX Index Options'!$L:$L,'BSE - SENSEX Index Options'!$C:$C,$A84,'BSE - SENSEX Index Options'!$B:$B,B$4)+SUMIFS('BSE - Other Index Options'!$L:$L,'BSE - Other Index Options'!$C:$C,$A84,'BSE - Other Index Options'!$B:$B,B$4))</f>
        <v/>
      </c>
      <c r="C84" s="26" t="str">
        <f>IF(SUMIFS('NSE - NIFTY Index Options'!$L:$L,'NSE - NIFTY Index Options'!$C:$C,$A84,'NSE - NIFTY Index Options'!$B:$B,C$4)+SUMIFS('NSE - Other Index Options'!$L:$L,'NSE - Other Index Options'!$C:$C,$A84,'NSE - Other Index Options'!$B:$B,C$4)+SUMIFS('BSE - SENSEX Index Options'!$L:$L,'BSE - SENSEX Index Options'!$C:$C,$A84,'BSE - SENSEX Index Options'!$B:$B,C$4)+SUMIFS('BSE - Other Index Options'!$L:$L,'BSE - Other Index Options'!$C:$C,$A84,'BSE - Other Index Options'!$B:$B,C$4)=0,"",SUMIFS('NSE - NIFTY Index Options'!$L:$L,'NSE - NIFTY Index Options'!$C:$C,$A84,'NSE - NIFTY Index Options'!$B:$B,C$4)+SUMIFS('NSE - Other Index Options'!$L:$L,'NSE - Other Index Options'!$C:$C,$A84,'NSE - Other Index Options'!$B:$B,C$4)+SUMIFS('BSE - SENSEX Index Options'!$L:$L,'BSE - SENSEX Index Options'!$C:$C,$A84,'BSE - SENSEX Index Options'!$B:$B,C$4)+SUMIFS('BSE - Other Index Options'!$L:$L,'BSE - Other Index Options'!$C:$C,$A84,'BSE - Other Index Options'!$B:$B,C$4))</f>
        <v/>
      </c>
      <c r="D84" s="26" t="str">
        <f>IF(SUMIFS('NSE - NIFTY Index Options'!$L:$L,'NSE - NIFTY Index Options'!$C:$C,$A84,'NSE - NIFTY Index Options'!$B:$B,D$4)+SUMIFS('NSE - Other Index Options'!$L:$L,'NSE - Other Index Options'!$C:$C,$A84,'NSE - Other Index Options'!$B:$B,D$4)+SUMIFS('BSE - SENSEX Index Options'!$L:$L,'BSE - SENSEX Index Options'!$C:$C,$A84,'BSE - SENSEX Index Options'!$B:$B,D$4)+SUMIFS('BSE - Other Index Options'!$L:$L,'BSE - Other Index Options'!$C:$C,$A84,'BSE - Other Index Options'!$B:$B,D$4)=0,"",SUMIFS('NSE - NIFTY Index Options'!$L:$L,'NSE - NIFTY Index Options'!$C:$C,$A84,'NSE - NIFTY Index Options'!$B:$B,D$4)+SUMIFS('NSE - Other Index Options'!$L:$L,'NSE - Other Index Options'!$C:$C,$A84,'NSE - Other Index Options'!$B:$B,D$4)+SUMIFS('BSE - SENSEX Index Options'!$L:$L,'BSE - SENSEX Index Options'!$C:$C,$A84,'BSE - SENSEX Index Options'!$B:$B,D$4)+SUMIFS('BSE - Other Index Options'!$L:$L,'BSE - Other Index Options'!$C:$C,$A84,'BSE - Other Index Options'!$B:$B,D$4))</f>
        <v/>
      </c>
      <c r="E84" s="26" t="str">
        <f>IF(SUMIFS('NSE - NIFTY Index Options'!$L:$L,'NSE - NIFTY Index Options'!$C:$C,$A84,'NSE - NIFTY Index Options'!$B:$B,E$4)+SUMIFS('NSE - Other Index Options'!$L:$L,'NSE - Other Index Options'!$C:$C,$A84,'NSE - Other Index Options'!$B:$B,E$4)+SUMIFS('BSE - SENSEX Index Options'!$L:$L,'BSE - SENSEX Index Options'!$C:$C,$A84,'BSE - SENSEX Index Options'!$B:$B,E$4)+SUMIFS('BSE - Other Index Options'!$L:$L,'BSE - Other Index Options'!$C:$C,$A84,'BSE - Other Index Options'!$B:$B,E$4)=0,"",SUMIFS('NSE - NIFTY Index Options'!$L:$L,'NSE - NIFTY Index Options'!$C:$C,$A84,'NSE - NIFTY Index Options'!$B:$B,E$4)+SUMIFS('NSE - Other Index Options'!$L:$L,'NSE - Other Index Options'!$C:$C,$A84,'NSE - Other Index Options'!$B:$B,E$4)+SUMIFS('BSE - SENSEX Index Options'!$L:$L,'BSE - SENSEX Index Options'!$C:$C,$A84,'BSE - SENSEX Index Options'!$B:$B,E$4)+SUMIFS('BSE - Other Index Options'!$L:$L,'BSE - Other Index Options'!$C:$C,$A84,'BSE - Other Index Options'!$B:$B,E$4))</f>
        <v/>
      </c>
      <c r="F84" s="26" t="str">
        <f>IF(SUMIFS('NSE - NIFTY Index Options'!$L:$L,'NSE - NIFTY Index Options'!$C:$C,$A84,'NSE - NIFTY Index Options'!$B:$B,F$4)+SUMIFS('NSE - Other Index Options'!$L:$L,'NSE - Other Index Options'!$C:$C,$A84,'NSE - Other Index Options'!$B:$B,F$4)+SUMIFS('BSE - SENSEX Index Options'!$L:$L,'BSE - SENSEX Index Options'!$C:$C,$A84,'BSE - SENSEX Index Options'!$B:$B,F$4)+SUMIFS('BSE - Other Index Options'!$L:$L,'BSE - Other Index Options'!$C:$C,$A84,'BSE - Other Index Options'!$B:$B,F$4)=0,"",SUMIFS('NSE - NIFTY Index Options'!$L:$L,'NSE - NIFTY Index Options'!$C:$C,$A84,'NSE - NIFTY Index Options'!$B:$B,F$4)+SUMIFS('NSE - Other Index Options'!$L:$L,'NSE - Other Index Options'!$C:$C,$A84,'NSE - Other Index Options'!$B:$B,F$4)+SUMIFS('BSE - SENSEX Index Options'!$L:$L,'BSE - SENSEX Index Options'!$C:$C,$A84,'BSE - SENSEX Index Options'!$B:$B,F$4)+SUMIFS('BSE - Other Index Options'!$L:$L,'BSE - Other Index Options'!$C:$C,$A84,'BSE - Other Index Options'!$B:$B,F$4))</f>
        <v/>
      </c>
      <c r="G84" s="26" t="str">
        <f>IF(SUMIFS('NSE - NIFTY Index Options'!$L:$L,'NSE - NIFTY Index Options'!$C:$C,$A84,'NSE - NIFTY Index Options'!$B:$B,G$4)+SUMIFS('NSE - Other Index Options'!$L:$L,'NSE - Other Index Options'!$C:$C,$A84,'NSE - Other Index Options'!$B:$B,G$4)+SUMIFS('BSE - SENSEX Index Options'!$L:$L,'BSE - SENSEX Index Options'!$C:$C,$A84,'BSE - SENSEX Index Options'!$B:$B,G$4)+SUMIFS('BSE - Other Index Options'!$L:$L,'BSE - Other Index Options'!$C:$C,$A84,'BSE - Other Index Options'!$B:$B,G$4)=0,"",SUMIFS('NSE - NIFTY Index Options'!$L:$L,'NSE - NIFTY Index Options'!$C:$C,$A84,'NSE - NIFTY Index Options'!$B:$B,G$4)+SUMIFS('NSE - Other Index Options'!$L:$L,'NSE - Other Index Options'!$C:$C,$A84,'NSE - Other Index Options'!$B:$B,G$4)+SUMIFS('BSE - SENSEX Index Options'!$L:$L,'BSE - SENSEX Index Options'!$C:$C,$A84,'BSE - SENSEX Index Options'!$B:$B,G$4)+SUMIFS('BSE - Other Index Options'!$L:$L,'BSE - Other Index Options'!$C:$C,$A84,'BSE - Other Index Options'!$B:$B,G$4))</f>
        <v/>
      </c>
      <c r="H84" s="26" t="str">
        <f t="shared" si="2"/>
        <v/>
      </c>
    </row>
    <row r="85" spans="1:8" hidden="1" outlineLevel="1">
      <c r="A85" t="s">
        <v>106</v>
      </c>
      <c r="B85" s="26" t="str">
        <f>IF(SUMIFS('NSE - NIFTY Index Options'!$L:$L,'NSE - NIFTY Index Options'!$C:$C,$A85,'NSE - NIFTY Index Options'!$B:$B,B$4)+SUMIFS('NSE - Other Index Options'!$L:$L,'NSE - Other Index Options'!$C:$C,$A85,'NSE - Other Index Options'!$B:$B,B$4)+SUMIFS('BSE - SENSEX Index Options'!$L:$L,'BSE - SENSEX Index Options'!$C:$C,$A85,'BSE - SENSEX Index Options'!$B:$B,B$4)+SUMIFS('BSE - Other Index Options'!$L:$L,'BSE - Other Index Options'!$C:$C,$A85,'BSE - Other Index Options'!$B:$B,B$4)=0,"",SUMIFS('NSE - NIFTY Index Options'!$L:$L,'NSE - NIFTY Index Options'!$C:$C,$A85,'NSE - NIFTY Index Options'!$B:$B,B$4)+SUMIFS('NSE - Other Index Options'!$L:$L,'NSE - Other Index Options'!$C:$C,$A85,'NSE - Other Index Options'!$B:$B,B$4)+SUMIFS('BSE - SENSEX Index Options'!$L:$L,'BSE - SENSEX Index Options'!$C:$C,$A85,'BSE - SENSEX Index Options'!$B:$B,B$4)+SUMIFS('BSE - Other Index Options'!$L:$L,'BSE - Other Index Options'!$C:$C,$A85,'BSE - Other Index Options'!$B:$B,B$4))</f>
        <v/>
      </c>
      <c r="C85" s="26" t="str">
        <f>IF(SUMIFS('NSE - NIFTY Index Options'!$L:$L,'NSE - NIFTY Index Options'!$C:$C,$A85,'NSE - NIFTY Index Options'!$B:$B,C$4)+SUMIFS('NSE - Other Index Options'!$L:$L,'NSE - Other Index Options'!$C:$C,$A85,'NSE - Other Index Options'!$B:$B,C$4)+SUMIFS('BSE - SENSEX Index Options'!$L:$L,'BSE - SENSEX Index Options'!$C:$C,$A85,'BSE - SENSEX Index Options'!$B:$B,C$4)+SUMIFS('BSE - Other Index Options'!$L:$L,'BSE - Other Index Options'!$C:$C,$A85,'BSE - Other Index Options'!$B:$B,C$4)=0,"",SUMIFS('NSE - NIFTY Index Options'!$L:$L,'NSE - NIFTY Index Options'!$C:$C,$A85,'NSE - NIFTY Index Options'!$B:$B,C$4)+SUMIFS('NSE - Other Index Options'!$L:$L,'NSE - Other Index Options'!$C:$C,$A85,'NSE - Other Index Options'!$B:$B,C$4)+SUMIFS('BSE - SENSEX Index Options'!$L:$L,'BSE - SENSEX Index Options'!$C:$C,$A85,'BSE - SENSEX Index Options'!$B:$B,C$4)+SUMIFS('BSE - Other Index Options'!$L:$L,'BSE - Other Index Options'!$C:$C,$A85,'BSE - Other Index Options'!$B:$B,C$4))</f>
        <v/>
      </c>
      <c r="D85" s="26" t="str">
        <f>IF(SUMIFS('NSE - NIFTY Index Options'!$L:$L,'NSE - NIFTY Index Options'!$C:$C,$A85,'NSE - NIFTY Index Options'!$B:$B,D$4)+SUMIFS('NSE - Other Index Options'!$L:$L,'NSE - Other Index Options'!$C:$C,$A85,'NSE - Other Index Options'!$B:$B,D$4)+SUMIFS('BSE - SENSEX Index Options'!$L:$L,'BSE - SENSEX Index Options'!$C:$C,$A85,'BSE - SENSEX Index Options'!$B:$B,D$4)+SUMIFS('BSE - Other Index Options'!$L:$L,'BSE - Other Index Options'!$C:$C,$A85,'BSE - Other Index Options'!$B:$B,D$4)=0,"",SUMIFS('NSE - NIFTY Index Options'!$L:$L,'NSE - NIFTY Index Options'!$C:$C,$A85,'NSE - NIFTY Index Options'!$B:$B,D$4)+SUMIFS('NSE - Other Index Options'!$L:$L,'NSE - Other Index Options'!$C:$C,$A85,'NSE - Other Index Options'!$B:$B,D$4)+SUMIFS('BSE - SENSEX Index Options'!$L:$L,'BSE - SENSEX Index Options'!$C:$C,$A85,'BSE - SENSEX Index Options'!$B:$B,D$4)+SUMIFS('BSE - Other Index Options'!$L:$L,'BSE - Other Index Options'!$C:$C,$A85,'BSE - Other Index Options'!$B:$B,D$4))</f>
        <v/>
      </c>
      <c r="E85" s="26" t="str">
        <f>IF(SUMIFS('NSE - NIFTY Index Options'!$L:$L,'NSE - NIFTY Index Options'!$C:$C,$A85,'NSE - NIFTY Index Options'!$B:$B,E$4)+SUMIFS('NSE - Other Index Options'!$L:$L,'NSE - Other Index Options'!$C:$C,$A85,'NSE - Other Index Options'!$B:$B,E$4)+SUMIFS('BSE - SENSEX Index Options'!$L:$L,'BSE - SENSEX Index Options'!$C:$C,$A85,'BSE - SENSEX Index Options'!$B:$B,E$4)+SUMIFS('BSE - Other Index Options'!$L:$L,'BSE - Other Index Options'!$C:$C,$A85,'BSE - Other Index Options'!$B:$B,E$4)=0,"",SUMIFS('NSE - NIFTY Index Options'!$L:$L,'NSE - NIFTY Index Options'!$C:$C,$A85,'NSE - NIFTY Index Options'!$B:$B,E$4)+SUMIFS('NSE - Other Index Options'!$L:$L,'NSE - Other Index Options'!$C:$C,$A85,'NSE - Other Index Options'!$B:$B,E$4)+SUMIFS('BSE - SENSEX Index Options'!$L:$L,'BSE - SENSEX Index Options'!$C:$C,$A85,'BSE - SENSEX Index Options'!$B:$B,E$4)+SUMIFS('BSE - Other Index Options'!$L:$L,'BSE - Other Index Options'!$C:$C,$A85,'BSE - Other Index Options'!$B:$B,E$4))</f>
        <v/>
      </c>
      <c r="F85" s="26" t="str">
        <f>IF(SUMIFS('NSE - NIFTY Index Options'!$L:$L,'NSE - NIFTY Index Options'!$C:$C,$A85,'NSE - NIFTY Index Options'!$B:$B,F$4)+SUMIFS('NSE - Other Index Options'!$L:$L,'NSE - Other Index Options'!$C:$C,$A85,'NSE - Other Index Options'!$B:$B,F$4)+SUMIFS('BSE - SENSEX Index Options'!$L:$L,'BSE - SENSEX Index Options'!$C:$C,$A85,'BSE - SENSEX Index Options'!$B:$B,F$4)+SUMIFS('BSE - Other Index Options'!$L:$L,'BSE - Other Index Options'!$C:$C,$A85,'BSE - Other Index Options'!$B:$B,F$4)=0,"",SUMIFS('NSE - NIFTY Index Options'!$L:$L,'NSE - NIFTY Index Options'!$C:$C,$A85,'NSE - NIFTY Index Options'!$B:$B,F$4)+SUMIFS('NSE - Other Index Options'!$L:$L,'NSE - Other Index Options'!$C:$C,$A85,'NSE - Other Index Options'!$B:$B,F$4)+SUMIFS('BSE - SENSEX Index Options'!$L:$L,'BSE - SENSEX Index Options'!$C:$C,$A85,'BSE - SENSEX Index Options'!$B:$B,F$4)+SUMIFS('BSE - Other Index Options'!$L:$L,'BSE - Other Index Options'!$C:$C,$A85,'BSE - Other Index Options'!$B:$B,F$4))</f>
        <v/>
      </c>
      <c r="G85" s="26" t="str">
        <f>IF(SUMIFS('NSE - NIFTY Index Options'!$L:$L,'NSE - NIFTY Index Options'!$C:$C,$A85,'NSE - NIFTY Index Options'!$B:$B,G$4)+SUMIFS('NSE - Other Index Options'!$L:$L,'NSE - Other Index Options'!$C:$C,$A85,'NSE - Other Index Options'!$B:$B,G$4)+SUMIFS('BSE - SENSEX Index Options'!$L:$L,'BSE - SENSEX Index Options'!$C:$C,$A85,'BSE - SENSEX Index Options'!$B:$B,G$4)+SUMIFS('BSE - Other Index Options'!$L:$L,'BSE - Other Index Options'!$C:$C,$A85,'BSE - Other Index Options'!$B:$B,G$4)=0,"",SUMIFS('NSE - NIFTY Index Options'!$L:$L,'NSE - NIFTY Index Options'!$C:$C,$A85,'NSE - NIFTY Index Options'!$B:$B,G$4)+SUMIFS('NSE - Other Index Options'!$L:$L,'NSE - Other Index Options'!$C:$C,$A85,'NSE - Other Index Options'!$B:$B,G$4)+SUMIFS('BSE - SENSEX Index Options'!$L:$L,'BSE - SENSEX Index Options'!$C:$C,$A85,'BSE - SENSEX Index Options'!$B:$B,G$4)+SUMIFS('BSE - Other Index Options'!$L:$L,'BSE - Other Index Options'!$C:$C,$A85,'BSE - Other Index Options'!$B:$B,G$4))</f>
        <v/>
      </c>
      <c r="H85" s="26" t="str">
        <f t="shared" si="2"/>
        <v/>
      </c>
    </row>
    <row r="86" spans="1:8" hidden="1" outlineLevel="1">
      <c r="A86" t="s">
        <v>107</v>
      </c>
      <c r="B86" s="26" t="str">
        <f>IF(SUMIFS('NSE - NIFTY Index Options'!$L:$L,'NSE - NIFTY Index Options'!$C:$C,$A86,'NSE - NIFTY Index Options'!$B:$B,B$4)+SUMIFS('NSE - Other Index Options'!$L:$L,'NSE - Other Index Options'!$C:$C,$A86,'NSE - Other Index Options'!$B:$B,B$4)+SUMIFS('BSE - SENSEX Index Options'!$L:$L,'BSE - SENSEX Index Options'!$C:$C,$A86,'BSE - SENSEX Index Options'!$B:$B,B$4)+SUMIFS('BSE - Other Index Options'!$L:$L,'BSE - Other Index Options'!$C:$C,$A86,'BSE - Other Index Options'!$B:$B,B$4)=0,"",SUMIFS('NSE - NIFTY Index Options'!$L:$L,'NSE - NIFTY Index Options'!$C:$C,$A86,'NSE - NIFTY Index Options'!$B:$B,B$4)+SUMIFS('NSE - Other Index Options'!$L:$L,'NSE - Other Index Options'!$C:$C,$A86,'NSE - Other Index Options'!$B:$B,B$4)+SUMIFS('BSE - SENSEX Index Options'!$L:$L,'BSE - SENSEX Index Options'!$C:$C,$A86,'BSE - SENSEX Index Options'!$B:$B,B$4)+SUMIFS('BSE - Other Index Options'!$L:$L,'BSE - Other Index Options'!$C:$C,$A86,'BSE - Other Index Options'!$B:$B,B$4))</f>
        <v/>
      </c>
      <c r="C86" s="26" t="str">
        <f>IF(SUMIFS('NSE - NIFTY Index Options'!$L:$L,'NSE - NIFTY Index Options'!$C:$C,$A86,'NSE - NIFTY Index Options'!$B:$B,C$4)+SUMIFS('NSE - Other Index Options'!$L:$L,'NSE - Other Index Options'!$C:$C,$A86,'NSE - Other Index Options'!$B:$B,C$4)+SUMIFS('BSE - SENSEX Index Options'!$L:$L,'BSE - SENSEX Index Options'!$C:$C,$A86,'BSE - SENSEX Index Options'!$B:$B,C$4)+SUMIFS('BSE - Other Index Options'!$L:$L,'BSE - Other Index Options'!$C:$C,$A86,'BSE - Other Index Options'!$B:$B,C$4)=0,"",SUMIFS('NSE - NIFTY Index Options'!$L:$L,'NSE - NIFTY Index Options'!$C:$C,$A86,'NSE - NIFTY Index Options'!$B:$B,C$4)+SUMIFS('NSE - Other Index Options'!$L:$L,'NSE - Other Index Options'!$C:$C,$A86,'NSE - Other Index Options'!$B:$B,C$4)+SUMIFS('BSE - SENSEX Index Options'!$L:$L,'BSE - SENSEX Index Options'!$C:$C,$A86,'BSE - SENSEX Index Options'!$B:$B,C$4)+SUMIFS('BSE - Other Index Options'!$L:$L,'BSE - Other Index Options'!$C:$C,$A86,'BSE - Other Index Options'!$B:$B,C$4))</f>
        <v/>
      </c>
      <c r="D86" s="26" t="str">
        <f>IF(SUMIFS('NSE - NIFTY Index Options'!$L:$L,'NSE - NIFTY Index Options'!$C:$C,$A86,'NSE - NIFTY Index Options'!$B:$B,D$4)+SUMIFS('NSE - Other Index Options'!$L:$L,'NSE - Other Index Options'!$C:$C,$A86,'NSE - Other Index Options'!$B:$B,D$4)+SUMIFS('BSE - SENSEX Index Options'!$L:$L,'BSE - SENSEX Index Options'!$C:$C,$A86,'BSE - SENSEX Index Options'!$B:$B,D$4)+SUMIFS('BSE - Other Index Options'!$L:$L,'BSE - Other Index Options'!$C:$C,$A86,'BSE - Other Index Options'!$B:$B,D$4)=0,"",SUMIFS('NSE - NIFTY Index Options'!$L:$L,'NSE - NIFTY Index Options'!$C:$C,$A86,'NSE - NIFTY Index Options'!$B:$B,D$4)+SUMIFS('NSE - Other Index Options'!$L:$L,'NSE - Other Index Options'!$C:$C,$A86,'NSE - Other Index Options'!$B:$B,D$4)+SUMIFS('BSE - SENSEX Index Options'!$L:$L,'BSE - SENSEX Index Options'!$C:$C,$A86,'BSE - SENSEX Index Options'!$B:$B,D$4)+SUMIFS('BSE - Other Index Options'!$L:$L,'BSE - Other Index Options'!$C:$C,$A86,'BSE - Other Index Options'!$B:$B,D$4))</f>
        <v/>
      </c>
      <c r="E86" s="26" t="str">
        <f>IF(SUMIFS('NSE - NIFTY Index Options'!$L:$L,'NSE - NIFTY Index Options'!$C:$C,$A86,'NSE - NIFTY Index Options'!$B:$B,E$4)+SUMIFS('NSE - Other Index Options'!$L:$L,'NSE - Other Index Options'!$C:$C,$A86,'NSE - Other Index Options'!$B:$B,E$4)+SUMIFS('BSE - SENSEX Index Options'!$L:$L,'BSE - SENSEX Index Options'!$C:$C,$A86,'BSE - SENSEX Index Options'!$B:$B,E$4)+SUMIFS('BSE - Other Index Options'!$L:$L,'BSE - Other Index Options'!$C:$C,$A86,'BSE - Other Index Options'!$B:$B,E$4)=0,"",SUMIFS('NSE - NIFTY Index Options'!$L:$L,'NSE - NIFTY Index Options'!$C:$C,$A86,'NSE - NIFTY Index Options'!$B:$B,E$4)+SUMIFS('NSE - Other Index Options'!$L:$L,'NSE - Other Index Options'!$C:$C,$A86,'NSE - Other Index Options'!$B:$B,E$4)+SUMIFS('BSE - SENSEX Index Options'!$L:$L,'BSE - SENSEX Index Options'!$C:$C,$A86,'BSE - SENSEX Index Options'!$B:$B,E$4)+SUMIFS('BSE - Other Index Options'!$L:$L,'BSE - Other Index Options'!$C:$C,$A86,'BSE - Other Index Options'!$B:$B,E$4))</f>
        <v/>
      </c>
      <c r="F86" s="26" t="str">
        <f>IF(SUMIFS('NSE - NIFTY Index Options'!$L:$L,'NSE - NIFTY Index Options'!$C:$C,$A86,'NSE - NIFTY Index Options'!$B:$B,F$4)+SUMIFS('NSE - Other Index Options'!$L:$L,'NSE - Other Index Options'!$C:$C,$A86,'NSE - Other Index Options'!$B:$B,F$4)+SUMIFS('BSE - SENSEX Index Options'!$L:$L,'BSE - SENSEX Index Options'!$C:$C,$A86,'BSE - SENSEX Index Options'!$B:$B,F$4)+SUMIFS('BSE - Other Index Options'!$L:$L,'BSE - Other Index Options'!$C:$C,$A86,'BSE - Other Index Options'!$B:$B,F$4)=0,"",SUMIFS('NSE - NIFTY Index Options'!$L:$L,'NSE - NIFTY Index Options'!$C:$C,$A86,'NSE - NIFTY Index Options'!$B:$B,F$4)+SUMIFS('NSE - Other Index Options'!$L:$L,'NSE - Other Index Options'!$C:$C,$A86,'NSE - Other Index Options'!$B:$B,F$4)+SUMIFS('BSE - SENSEX Index Options'!$L:$L,'BSE - SENSEX Index Options'!$C:$C,$A86,'BSE - SENSEX Index Options'!$B:$B,F$4)+SUMIFS('BSE - Other Index Options'!$L:$L,'BSE - Other Index Options'!$C:$C,$A86,'BSE - Other Index Options'!$B:$B,F$4))</f>
        <v/>
      </c>
      <c r="G86" s="26" t="str">
        <f>IF(SUMIFS('NSE - NIFTY Index Options'!$L:$L,'NSE - NIFTY Index Options'!$C:$C,$A86,'NSE - NIFTY Index Options'!$B:$B,G$4)+SUMIFS('NSE - Other Index Options'!$L:$L,'NSE - Other Index Options'!$C:$C,$A86,'NSE - Other Index Options'!$B:$B,G$4)+SUMIFS('BSE - SENSEX Index Options'!$L:$L,'BSE - SENSEX Index Options'!$C:$C,$A86,'BSE - SENSEX Index Options'!$B:$B,G$4)+SUMIFS('BSE - Other Index Options'!$L:$L,'BSE - Other Index Options'!$C:$C,$A86,'BSE - Other Index Options'!$B:$B,G$4)=0,"",SUMIFS('NSE - NIFTY Index Options'!$L:$L,'NSE - NIFTY Index Options'!$C:$C,$A86,'NSE - NIFTY Index Options'!$B:$B,G$4)+SUMIFS('NSE - Other Index Options'!$L:$L,'NSE - Other Index Options'!$C:$C,$A86,'NSE - Other Index Options'!$B:$B,G$4)+SUMIFS('BSE - SENSEX Index Options'!$L:$L,'BSE - SENSEX Index Options'!$C:$C,$A86,'BSE - SENSEX Index Options'!$B:$B,G$4)+SUMIFS('BSE - Other Index Options'!$L:$L,'BSE - Other Index Options'!$C:$C,$A86,'BSE - Other Index Options'!$B:$B,G$4))</f>
        <v/>
      </c>
      <c r="H86" s="26" t="str">
        <f t="shared" si="2"/>
        <v/>
      </c>
    </row>
    <row r="87" spans="1:8" hidden="1" outlineLevel="1">
      <c r="A87" t="s">
        <v>108</v>
      </c>
      <c r="B87" s="26" t="str">
        <f>IF(SUMIFS('NSE - NIFTY Index Options'!$L:$L,'NSE - NIFTY Index Options'!$C:$C,$A87,'NSE - NIFTY Index Options'!$B:$B,B$4)+SUMIFS('NSE - Other Index Options'!$L:$L,'NSE - Other Index Options'!$C:$C,$A87,'NSE - Other Index Options'!$B:$B,B$4)+SUMIFS('BSE - SENSEX Index Options'!$L:$L,'BSE - SENSEX Index Options'!$C:$C,$A87,'BSE - SENSEX Index Options'!$B:$B,B$4)+SUMIFS('BSE - Other Index Options'!$L:$L,'BSE - Other Index Options'!$C:$C,$A87,'BSE - Other Index Options'!$B:$B,B$4)=0,"",SUMIFS('NSE - NIFTY Index Options'!$L:$L,'NSE - NIFTY Index Options'!$C:$C,$A87,'NSE - NIFTY Index Options'!$B:$B,B$4)+SUMIFS('NSE - Other Index Options'!$L:$L,'NSE - Other Index Options'!$C:$C,$A87,'NSE - Other Index Options'!$B:$B,B$4)+SUMIFS('BSE - SENSEX Index Options'!$L:$L,'BSE - SENSEX Index Options'!$C:$C,$A87,'BSE - SENSEX Index Options'!$B:$B,B$4)+SUMIFS('BSE - Other Index Options'!$L:$L,'BSE - Other Index Options'!$C:$C,$A87,'BSE - Other Index Options'!$B:$B,B$4))</f>
        <v/>
      </c>
      <c r="C87" s="26" t="str">
        <f>IF(SUMIFS('NSE - NIFTY Index Options'!$L:$L,'NSE - NIFTY Index Options'!$C:$C,$A87,'NSE - NIFTY Index Options'!$B:$B,C$4)+SUMIFS('NSE - Other Index Options'!$L:$L,'NSE - Other Index Options'!$C:$C,$A87,'NSE - Other Index Options'!$B:$B,C$4)+SUMIFS('BSE - SENSEX Index Options'!$L:$L,'BSE - SENSEX Index Options'!$C:$C,$A87,'BSE - SENSEX Index Options'!$B:$B,C$4)+SUMIFS('BSE - Other Index Options'!$L:$L,'BSE - Other Index Options'!$C:$C,$A87,'BSE - Other Index Options'!$B:$B,C$4)=0,"",SUMIFS('NSE - NIFTY Index Options'!$L:$L,'NSE - NIFTY Index Options'!$C:$C,$A87,'NSE - NIFTY Index Options'!$B:$B,C$4)+SUMIFS('NSE - Other Index Options'!$L:$L,'NSE - Other Index Options'!$C:$C,$A87,'NSE - Other Index Options'!$B:$B,C$4)+SUMIFS('BSE - SENSEX Index Options'!$L:$L,'BSE - SENSEX Index Options'!$C:$C,$A87,'BSE - SENSEX Index Options'!$B:$B,C$4)+SUMIFS('BSE - Other Index Options'!$L:$L,'BSE - Other Index Options'!$C:$C,$A87,'BSE - Other Index Options'!$B:$B,C$4))</f>
        <v/>
      </c>
      <c r="D87" s="26" t="str">
        <f>IF(SUMIFS('NSE - NIFTY Index Options'!$L:$L,'NSE - NIFTY Index Options'!$C:$C,$A87,'NSE - NIFTY Index Options'!$B:$B,D$4)+SUMIFS('NSE - Other Index Options'!$L:$L,'NSE - Other Index Options'!$C:$C,$A87,'NSE - Other Index Options'!$B:$B,D$4)+SUMIFS('BSE - SENSEX Index Options'!$L:$L,'BSE - SENSEX Index Options'!$C:$C,$A87,'BSE - SENSEX Index Options'!$B:$B,D$4)+SUMIFS('BSE - Other Index Options'!$L:$L,'BSE - Other Index Options'!$C:$C,$A87,'BSE - Other Index Options'!$B:$B,D$4)=0,"",SUMIFS('NSE - NIFTY Index Options'!$L:$L,'NSE - NIFTY Index Options'!$C:$C,$A87,'NSE - NIFTY Index Options'!$B:$B,D$4)+SUMIFS('NSE - Other Index Options'!$L:$L,'NSE - Other Index Options'!$C:$C,$A87,'NSE - Other Index Options'!$B:$B,D$4)+SUMIFS('BSE - SENSEX Index Options'!$L:$L,'BSE - SENSEX Index Options'!$C:$C,$A87,'BSE - SENSEX Index Options'!$B:$B,D$4)+SUMIFS('BSE - Other Index Options'!$L:$L,'BSE - Other Index Options'!$C:$C,$A87,'BSE - Other Index Options'!$B:$B,D$4))</f>
        <v/>
      </c>
      <c r="E87" s="26" t="str">
        <f>IF(SUMIFS('NSE - NIFTY Index Options'!$L:$L,'NSE - NIFTY Index Options'!$C:$C,$A87,'NSE - NIFTY Index Options'!$B:$B,E$4)+SUMIFS('NSE - Other Index Options'!$L:$L,'NSE - Other Index Options'!$C:$C,$A87,'NSE - Other Index Options'!$B:$B,E$4)+SUMIFS('BSE - SENSEX Index Options'!$L:$L,'BSE - SENSEX Index Options'!$C:$C,$A87,'BSE - SENSEX Index Options'!$B:$B,E$4)+SUMIFS('BSE - Other Index Options'!$L:$L,'BSE - Other Index Options'!$C:$C,$A87,'BSE - Other Index Options'!$B:$B,E$4)=0,"",SUMIFS('NSE - NIFTY Index Options'!$L:$L,'NSE - NIFTY Index Options'!$C:$C,$A87,'NSE - NIFTY Index Options'!$B:$B,E$4)+SUMIFS('NSE - Other Index Options'!$L:$L,'NSE - Other Index Options'!$C:$C,$A87,'NSE - Other Index Options'!$B:$B,E$4)+SUMIFS('BSE - SENSEX Index Options'!$L:$L,'BSE - SENSEX Index Options'!$C:$C,$A87,'BSE - SENSEX Index Options'!$B:$B,E$4)+SUMIFS('BSE - Other Index Options'!$L:$L,'BSE - Other Index Options'!$C:$C,$A87,'BSE - Other Index Options'!$B:$B,E$4))</f>
        <v/>
      </c>
      <c r="F87" s="26" t="str">
        <f>IF(SUMIFS('NSE - NIFTY Index Options'!$L:$L,'NSE - NIFTY Index Options'!$C:$C,$A87,'NSE - NIFTY Index Options'!$B:$B,F$4)+SUMIFS('NSE - Other Index Options'!$L:$L,'NSE - Other Index Options'!$C:$C,$A87,'NSE - Other Index Options'!$B:$B,F$4)+SUMIFS('BSE - SENSEX Index Options'!$L:$L,'BSE - SENSEX Index Options'!$C:$C,$A87,'BSE - SENSEX Index Options'!$B:$B,F$4)+SUMIFS('BSE - Other Index Options'!$L:$L,'BSE - Other Index Options'!$C:$C,$A87,'BSE - Other Index Options'!$B:$B,F$4)=0,"",SUMIFS('NSE - NIFTY Index Options'!$L:$L,'NSE - NIFTY Index Options'!$C:$C,$A87,'NSE - NIFTY Index Options'!$B:$B,F$4)+SUMIFS('NSE - Other Index Options'!$L:$L,'NSE - Other Index Options'!$C:$C,$A87,'NSE - Other Index Options'!$B:$B,F$4)+SUMIFS('BSE - SENSEX Index Options'!$L:$L,'BSE - SENSEX Index Options'!$C:$C,$A87,'BSE - SENSEX Index Options'!$B:$B,F$4)+SUMIFS('BSE - Other Index Options'!$L:$L,'BSE - Other Index Options'!$C:$C,$A87,'BSE - Other Index Options'!$B:$B,F$4))</f>
        <v/>
      </c>
      <c r="G87" s="26" t="str">
        <f>IF(SUMIFS('NSE - NIFTY Index Options'!$L:$L,'NSE - NIFTY Index Options'!$C:$C,$A87,'NSE - NIFTY Index Options'!$B:$B,G$4)+SUMIFS('NSE - Other Index Options'!$L:$L,'NSE - Other Index Options'!$C:$C,$A87,'NSE - Other Index Options'!$B:$B,G$4)+SUMIFS('BSE - SENSEX Index Options'!$L:$L,'BSE - SENSEX Index Options'!$C:$C,$A87,'BSE - SENSEX Index Options'!$B:$B,G$4)+SUMIFS('BSE - Other Index Options'!$L:$L,'BSE - Other Index Options'!$C:$C,$A87,'BSE - Other Index Options'!$B:$B,G$4)=0,"",SUMIFS('NSE - NIFTY Index Options'!$L:$L,'NSE - NIFTY Index Options'!$C:$C,$A87,'NSE - NIFTY Index Options'!$B:$B,G$4)+SUMIFS('NSE - Other Index Options'!$L:$L,'NSE - Other Index Options'!$C:$C,$A87,'NSE - Other Index Options'!$B:$B,G$4)+SUMIFS('BSE - SENSEX Index Options'!$L:$L,'BSE - SENSEX Index Options'!$C:$C,$A87,'BSE - SENSEX Index Options'!$B:$B,G$4)+SUMIFS('BSE - Other Index Options'!$L:$L,'BSE - Other Index Options'!$C:$C,$A87,'BSE - Other Index Options'!$B:$B,G$4))</f>
        <v/>
      </c>
      <c r="H87" s="26" t="str">
        <f t="shared" si="2"/>
        <v/>
      </c>
    </row>
    <row r="88" spans="1:8" hidden="1" outlineLevel="1">
      <c r="A88" t="s">
        <v>109</v>
      </c>
      <c r="B88" s="26" t="str">
        <f>IF(SUMIFS('NSE - NIFTY Index Options'!$L:$L,'NSE - NIFTY Index Options'!$C:$C,$A88,'NSE - NIFTY Index Options'!$B:$B,B$4)+SUMIFS('NSE - Other Index Options'!$L:$L,'NSE - Other Index Options'!$C:$C,$A88,'NSE - Other Index Options'!$B:$B,B$4)+SUMIFS('BSE - SENSEX Index Options'!$L:$L,'BSE - SENSEX Index Options'!$C:$C,$A88,'BSE - SENSEX Index Options'!$B:$B,B$4)+SUMIFS('BSE - Other Index Options'!$L:$L,'BSE - Other Index Options'!$C:$C,$A88,'BSE - Other Index Options'!$B:$B,B$4)=0,"",SUMIFS('NSE - NIFTY Index Options'!$L:$L,'NSE - NIFTY Index Options'!$C:$C,$A88,'NSE - NIFTY Index Options'!$B:$B,B$4)+SUMIFS('NSE - Other Index Options'!$L:$L,'NSE - Other Index Options'!$C:$C,$A88,'NSE - Other Index Options'!$B:$B,B$4)+SUMIFS('BSE - SENSEX Index Options'!$L:$L,'BSE - SENSEX Index Options'!$C:$C,$A88,'BSE - SENSEX Index Options'!$B:$B,B$4)+SUMIFS('BSE - Other Index Options'!$L:$L,'BSE - Other Index Options'!$C:$C,$A88,'BSE - Other Index Options'!$B:$B,B$4))</f>
        <v/>
      </c>
      <c r="C88" s="26" t="str">
        <f>IF(SUMIFS('NSE - NIFTY Index Options'!$L:$L,'NSE - NIFTY Index Options'!$C:$C,$A88,'NSE - NIFTY Index Options'!$B:$B,C$4)+SUMIFS('NSE - Other Index Options'!$L:$L,'NSE - Other Index Options'!$C:$C,$A88,'NSE - Other Index Options'!$B:$B,C$4)+SUMIFS('BSE - SENSEX Index Options'!$L:$L,'BSE - SENSEX Index Options'!$C:$C,$A88,'BSE - SENSEX Index Options'!$B:$B,C$4)+SUMIFS('BSE - Other Index Options'!$L:$L,'BSE - Other Index Options'!$C:$C,$A88,'BSE - Other Index Options'!$B:$B,C$4)=0,"",SUMIFS('NSE - NIFTY Index Options'!$L:$L,'NSE - NIFTY Index Options'!$C:$C,$A88,'NSE - NIFTY Index Options'!$B:$B,C$4)+SUMIFS('NSE - Other Index Options'!$L:$L,'NSE - Other Index Options'!$C:$C,$A88,'NSE - Other Index Options'!$B:$B,C$4)+SUMIFS('BSE - SENSEX Index Options'!$L:$L,'BSE - SENSEX Index Options'!$C:$C,$A88,'BSE - SENSEX Index Options'!$B:$B,C$4)+SUMIFS('BSE - Other Index Options'!$L:$L,'BSE - Other Index Options'!$C:$C,$A88,'BSE - Other Index Options'!$B:$B,C$4))</f>
        <v/>
      </c>
      <c r="D88" s="26" t="str">
        <f>IF(SUMIFS('NSE - NIFTY Index Options'!$L:$L,'NSE - NIFTY Index Options'!$C:$C,$A88,'NSE - NIFTY Index Options'!$B:$B,D$4)+SUMIFS('NSE - Other Index Options'!$L:$L,'NSE - Other Index Options'!$C:$C,$A88,'NSE - Other Index Options'!$B:$B,D$4)+SUMIFS('BSE - SENSEX Index Options'!$L:$L,'BSE - SENSEX Index Options'!$C:$C,$A88,'BSE - SENSEX Index Options'!$B:$B,D$4)+SUMIFS('BSE - Other Index Options'!$L:$L,'BSE - Other Index Options'!$C:$C,$A88,'BSE - Other Index Options'!$B:$B,D$4)=0,"",SUMIFS('NSE - NIFTY Index Options'!$L:$L,'NSE - NIFTY Index Options'!$C:$C,$A88,'NSE - NIFTY Index Options'!$B:$B,D$4)+SUMIFS('NSE - Other Index Options'!$L:$L,'NSE - Other Index Options'!$C:$C,$A88,'NSE - Other Index Options'!$B:$B,D$4)+SUMIFS('BSE - SENSEX Index Options'!$L:$L,'BSE - SENSEX Index Options'!$C:$C,$A88,'BSE - SENSEX Index Options'!$B:$B,D$4)+SUMIFS('BSE - Other Index Options'!$L:$L,'BSE - Other Index Options'!$C:$C,$A88,'BSE - Other Index Options'!$B:$B,D$4))</f>
        <v/>
      </c>
      <c r="E88" s="26" t="str">
        <f>IF(SUMIFS('NSE - NIFTY Index Options'!$L:$L,'NSE - NIFTY Index Options'!$C:$C,$A88,'NSE - NIFTY Index Options'!$B:$B,E$4)+SUMIFS('NSE - Other Index Options'!$L:$L,'NSE - Other Index Options'!$C:$C,$A88,'NSE - Other Index Options'!$B:$B,E$4)+SUMIFS('BSE - SENSEX Index Options'!$L:$L,'BSE - SENSEX Index Options'!$C:$C,$A88,'BSE - SENSEX Index Options'!$B:$B,E$4)+SUMIFS('BSE - Other Index Options'!$L:$L,'BSE - Other Index Options'!$C:$C,$A88,'BSE - Other Index Options'!$B:$B,E$4)=0,"",SUMIFS('NSE - NIFTY Index Options'!$L:$L,'NSE - NIFTY Index Options'!$C:$C,$A88,'NSE - NIFTY Index Options'!$B:$B,E$4)+SUMIFS('NSE - Other Index Options'!$L:$L,'NSE - Other Index Options'!$C:$C,$A88,'NSE - Other Index Options'!$B:$B,E$4)+SUMIFS('BSE - SENSEX Index Options'!$L:$L,'BSE - SENSEX Index Options'!$C:$C,$A88,'BSE - SENSEX Index Options'!$B:$B,E$4)+SUMIFS('BSE - Other Index Options'!$L:$L,'BSE - Other Index Options'!$C:$C,$A88,'BSE - Other Index Options'!$B:$B,E$4))</f>
        <v/>
      </c>
      <c r="F88" s="26" t="str">
        <f>IF(SUMIFS('NSE - NIFTY Index Options'!$L:$L,'NSE - NIFTY Index Options'!$C:$C,$A88,'NSE - NIFTY Index Options'!$B:$B,F$4)+SUMIFS('NSE - Other Index Options'!$L:$L,'NSE - Other Index Options'!$C:$C,$A88,'NSE - Other Index Options'!$B:$B,F$4)+SUMIFS('BSE - SENSEX Index Options'!$L:$L,'BSE - SENSEX Index Options'!$C:$C,$A88,'BSE - SENSEX Index Options'!$B:$B,F$4)+SUMIFS('BSE - Other Index Options'!$L:$L,'BSE - Other Index Options'!$C:$C,$A88,'BSE - Other Index Options'!$B:$B,F$4)=0,"",SUMIFS('NSE - NIFTY Index Options'!$L:$L,'NSE - NIFTY Index Options'!$C:$C,$A88,'NSE - NIFTY Index Options'!$B:$B,F$4)+SUMIFS('NSE - Other Index Options'!$L:$L,'NSE - Other Index Options'!$C:$C,$A88,'NSE - Other Index Options'!$B:$B,F$4)+SUMIFS('BSE - SENSEX Index Options'!$L:$L,'BSE - SENSEX Index Options'!$C:$C,$A88,'BSE - SENSEX Index Options'!$B:$B,F$4)+SUMIFS('BSE - Other Index Options'!$L:$L,'BSE - Other Index Options'!$C:$C,$A88,'BSE - Other Index Options'!$B:$B,F$4))</f>
        <v/>
      </c>
      <c r="G88" s="26" t="str">
        <f>IF(SUMIFS('NSE - NIFTY Index Options'!$L:$L,'NSE - NIFTY Index Options'!$C:$C,$A88,'NSE - NIFTY Index Options'!$B:$B,G$4)+SUMIFS('NSE - Other Index Options'!$L:$L,'NSE - Other Index Options'!$C:$C,$A88,'NSE - Other Index Options'!$B:$B,G$4)+SUMIFS('BSE - SENSEX Index Options'!$L:$L,'BSE - SENSEX Index Options'!$C:$C,$A88,'BSE - SENSEX Index Options'!$B:$B,G$4)+SUMIFS('BSE - Other Index Options'!$L:$L,'BSE - Other Index Options'!$C:$C,$A88,'BSE - Other Index Options'!$B:$B,G$4)=0,"",SUMIFS('NSE - NIFTY Index Options'!$L:$L,'NSE - NIFTY Index Options'!$C:$C,$A88,'NSE - NIFTY Index Options'!$B:$B,G$4)+SUMIFS('NSE - Other Index Options'!$L:$L,'NSE - Other Index Options'!$C:$C,$A88,'NSE - Other Index Options'!$B:$B,G$4)+SUMIFS('BSE - SENSEX Index Options'!$L:$L,'BSE - SENSEX Index Options'!$C:$C,$A88,'BSE - SENSEX Index Options'!$B:$B,G$4)+SUMIFS('BSE - Other Index Options'!$L:$L,'BSE - Other Index Options'!$C:$C,$A88,'BSE - Other Index Options'!$B:$B,G$4))</f>
        <v/>
      </c>
      <c r="H88" s="26" t="str">
        <f t="shared" si="2"/>
        <v/>
      </c>
    </row>
    <row r="89" spans="1:8" hidden="1" outlineLevel="1">
      <c r="A89" t="s">
        <v>110</v>
      </c>
      <c r="B89" s="26" t="str">
        <f>IF(SUMIFS('NSE - NIFTY Index Options'!$L:$L,'NSE - NIFTY Index Options'!$C:$C,$A89,'NSE - NIFTY Index Options'!$B:$B,B$4)+SUMIFS('NSE - Other Index Options'!$L:$L,'NSE - Other Index Options'!$C:$C,$A89,'NSE - Other Index Options'!$B:$B,B$4)+SUMIFS('BSE - SENSEX Index Options'!$L:$L,'BSE - SENSEX Index Options'!$C:$C,$A89,'BSE - SENSEX Index Options'!$B:$B,B$4)+SUMIFS('BSE - Other Index Options'!$L:$L,'BSE - Other Index Options'!$C:$C,$A89,'BSE - Other Index Options'!$B:$B,B$4)=0,"",SUMIFS('NSE - NIFTY Index Options'!$L:$L,'NSE - NIFTY Index Options'!$C:$C,$A89,'NSE - NIFTY Index Options'!$B:$B,B$4)+SUMIFS('NSE - Other Index Options'!$L:$L,'NSE - Other Index Options'!$C:$C,$A89,'NSE - Other Index Options'!$B:$B,B$4)+SUMIFS('BSE - SENSEX Index Options'!$L:$L,'BSE - SENSEX Index Options'!$C:$C,$A89,'BSE - SENSEX Index Options'!$B:$B,B$4)+SUMIFS('BSE - Other Index Options'!$L:$L,'BSE - Other Index Options'!$C:$C,$A89,'BSE - Other Index Options'!$B:$B,B$4))</f>
        <v/>
      </c>
      <c r="C89" s="26" t="str">
        <f>IF(SUMIFS('NSE - NIFTY Index Options'!$L:$L,'NSE - NIFTY Index Options'!$C:$C,$A89,'NSE - NIFTY Index Options'!$B:$B,C$4)+SUMIFS('NSE - Other Index Options'!$L:$L,'NSE - Other Index Options'!$C:$C,$A89,'NSE - Other Index Options'!$B:$B,C$4)+SUMIFS('BSE - SENSEX Index Options'!$L:$L,'BSE - SENSEX Index Options'!$C:$C,$A89,'BSE - SENSEX Index Options'!$B:$B,C$4)+SUMIFS('BSE - Other Index Options'!$L:$L,'BSE - Other Index Options'!$C:$C,$A89,'BSE - Other Index Options'!$B:$B,C$4)=0,"",SUMIFS('NSE - NIFTY Index Options'!$L:$L,'NSE - NIFTY Index Options'!$C:$C,$A89,'NSE - NIFTY Index Options'!$B:$B,C$4)+SUMIFS('NSE - Other Index Options'!$L:$L,'NSE - Other Index Options'!$C:$C,$A89,'NSE - Other Index Options'!$B:$B,C$4)+SUMIFS('BSE - SENSEX Index Options'!$L:$L,'BSE - SENSEX Index Options'!$C:$C,$A89,'BSE - SENSEX Index Options'!$B:$B,C$4)+SUMIFS('BSE - Other Index Options'!$L:$L,'BSE - Other Index Options'!$C:$C,$A89,'BSE - Other Index Options'!$B:$B,C$4))</f>
        <v/>
      </c>
      <c r="D89" s="26" t="str">
        <f>IF(SUMIFS('NSE - NIFTY Index Options'!$L:$L,'NSE - NIFTY Index Options'!$C:$C,$A89,'NSE - NIFTY Index Options'!$B:$B,D$4)+SUMIFS('NSE - Other Index Options'!$L:$L,'NSE - Other Index Options'!$C:$C,$A89,'NSE - Other Index Options'!$B:$B,D$4)+SUMIFS('BSE - SENSEX Index Options'!$L:$L,'BSE - SENSEX Index Options'!$C:$C,$A89,'BSE - SENSEX Index Options'!$B:$B,D$4)+SUMIFS('BSE - Other Index Options'!$L:$L,'BSE - Other Index Options'!$C:$C,$A89,'BSE - Other Index Options'!$B:$B,D$4)=0,"",SUMIFS('NSE - NIFTY Index Options'!$L:$L,'NSE - NIFTY Index Options'!$C:$C,$A89,'NSE - NIFTY Index Options'!$B:$B,D$4)+SUMIFS('NSE - Other Index Options'!$L:$L,'NSE - Other Index Options'!$C:$C,$A89,'NSE - Other Index Options'!$B:$B,D$4)+SUMIFS('BSE - SENSEX Index Options'!$L:$L,'BSE - SENSEX Index Options'!$C:$C,$A89,'BSE - SENSEX Index Options'!$B:$B,D$4)+SUMIFS('BSE - Other Index Options'!$L:$L,'BSE - Other Index Options'!$C:$C,$A89,'BSE - Other Index Options'!$B:$B,D$4))</f>
        <v/>
      </c>
      <c r="E89" s="26" t="str">
        <f>IF(SUMIFS('NSE - NIFTY Index Options'!$L:$L,'NSE - NIFTY Index Options'!$C:$C,$A89,'NSE - NIFTY Index Options'!$B:$B,E$4)+SUMIFS('NSE - Other Index Options'!$L:$L,'NSE - Other Index Options'!$C:$C,$A89,'NSE - Other Index Options'!$B:$B,E$4)+SUMIFS('BSE - SENSEX Index Options'!$L:$L,'BSE - SENSEX Index Options'!$C:$C,$A89,'BSE - SENSEX Index Options'!$B:$B,E$4)+SUMIFS('BSE - Other Index Options'!$L:$L,'BSE - Other Index Options'!$C:$C,$A89,'BSE - Other Index Options'!$B:$B,E$4)=0,"",SUMIFS('NSE - NIFTY Index Options'!$L:$L,'NSE - NIFTY Index Options'!$C:$C,$A89,'NSE - NIFTY Index Options'!$B:$B,E$4)+SUMIFS('NSE - Other Index Options'!$L:$L,'NSE - Other Index Options'!$C:$C,$A89,'NSE - Other Index Options'!$B:$B,E$4)+SUMIFS('BSE - SENSEX Index Options'!$L:$L,'BSE - SENSEX Index Options'!$C:$C,$A89,'BSE - SENSEX Index Options'!$B:$B,E$4)+SUMIFS('BSE - Other Index Options'!$L:$L,'BSE - Other Index Options'!$C:$C,$A89,'BSE - Other Index Options'!$B:$B,E$4))</f>
        <v/>
      </c>
      <c r="F89" s="26" t="str">
        <f>IF(SUMIFS('NSE - NIFTY Index Options'!$L:$L,'NSE - NIFTY Index Options'!$C:$C,$A89,'NSE - NIFTY Index Options'!$B:$B,F$4)+SUMIFS('NSE - Other Index Options'!$L:$L,'NSE - Other Index Options'!$C:$C,$A89,'NSE - Other Index Options'!$B:$B,F$4)+SUMIFS('BSE - SENSEX Index Options'!$L:$L,'BSE - SENSEX Index Options'!$C:$C,$A89,'BSE - SENSEX Index Options'!$B:$B,F$4)+SUMIFS('BSE - Other Index Options'!$L:$L,'BSE - Other Index Options'!$C:$C,$A89,'BSE - Other Index Options'!$B:$B,F$4)=0,"",SUMIFS('NSE - NIFTY Index Options'!$L:$L,'NSE - NIFTY Index Options'!$C:$C,$A89,'NSE - NIFTY Index Options'!$B:$B,F$4)+SUMIFS('NSE - Other Index Options'!$L:$L,'NSE - Other Index Options'!$C:$C,$A89,'NSE - Other Index Options'!$B:$B,F$4)+SUMIFS('BSE - SENSEX Index Options'!$L:$L,'BSE - SENSEX Index Options'!$C:$C,$A89,'BSE - SENSEX Index Options'!$B:$B,F$4)+SUMIFS('BSE - Other Index Options'!$L:$L,'BSE - Other Index Options'!$C:$C,$A89,'BSE - Other Index Options'!$B:$B,F$4))</f>
        <v/>
      </c>
      <c r="G89" s="26" t="str">
        <f>IF(SUMIFS('NSE - NIFTY Index Options'!$L:$L,'NSE - NIFTY Index Options'!$C:$C,$A89,'NSE - NIFTY Index Options'!$B:$B,G$4)+SUMIFS('NSE - Other Index Options'!$L:$L,'NSE - Other Index Options'!$C:$C,$A89,'NSE - Other Index Options'!$B:$B,G$4)+SUMIFS('BSE - SENSEX Index Options'!$L:$L,'BSE - SENSEX Index Options'!$C:$C,$A89,'BSE - SENSEX Index Options'!$B:$B,G$4)+SUMIFS('BSE - Other Index Options'!$L:$L,'BSE - Other Index Options'!$C:$C,$A89,'BSE - Other Index Options'!$B:$B,G$4)=0,"",SUMIFS('NSE - NIFTY Index Options'!$L:$L,'NSE - NIFTY Index Options'!$C:$C,$A89,'NSE - NIFTY Index Options'!$B:$B,G$4)+SUMIFS('NSE - Other Index Options'!$L:$L,'NSE - Other Index Options'!$C:$C,$A89,'NSE - Other Index Options'!$B:$B,G$4)+SUMIFS('BSE - SENSEX Index Options'!$L:$L,'BSE - SENSEX Index Options'!$C:$C,$A89,'BSE - SENSEX Index Options'!$B:$B,G$4)+SUMIFS('BSE - Other Index Options'!$L:$L,'BSE - Other Index Options'!$C:$C,$A89,'BSE - Other Index Options'!$B:$B,G$4))</f>
        <v/>
      </c>
      <c r="H89" s="26" t="str">
        <f t="shared" si="2"/>
        <v/>
      </c>
    </row>
    <row r="90" spans="1:8" hidden="1" outlineLevel="1">
      <c r="A90" t="s">
        <v>111</v>
      </c>
      <c r="B90" s="26" t="str">
        <f>IF(SUMIFS('NSE - NIFTY Index Options'!$L:$L,'NSE - NIFTY Index Options'!$C:$C,$A90,'NSE - NIFTY Index Options'!$B:$B,B$4)+SUMIFS('NSE - Other Index Options'!$L:$L,'NSE - Other Index Options'!$C:$C,$A90,'NSE - Other Index Options'!$B:$B,B$4)+SUMIFS('BSE - SENSEX Index Options'!$L:$L,'BSE - SENSEX Index Options'!$C:$C,$A90,'BSE - SENSEX Index Options'!$B:$B,B$4)+SUMIFS('BSE - Other Index Options'!$L:$L,'BSE - Other Index Options'!$C:$C,$A90,'BSE - Other Index Options'!$B:$B,B$4)=0,"",SUMIFS('NSE - NIFTY Index Options'!$L:$L,'NSE - NIFTY Index Options'!$C:$C,$A90,'NSE - NIFTY Index Options'!$B:$B,B$4)+SUMIFS('NSE - Other Index Options'!$L:$L,'NSE - Other Index Options'!$C:$C,$A90,'NSE - Other Index Options'!$B:$B,B$4)+SUMIFS('BSE - SENSEX Index Options'!$L:$L,'BSE - SENSEX Index Options'!$C:$C,$A90,'BSE - SENSEX Index Options'!$B:$B,B$4)+SUMIFS('BSE - Other Index Options'!$L:$L,'BSE - Other Index Options'!$C:$C,$A90,'BSE - Other Index Options'!$B:$B,B$4))</f>
        <v/>
      </c>
      <c r="C90" s="26" t="str">
        <f>IF(SUMIFS('NSE - NIFTY Index Options'!$L:$L,'NSE - NIFTY Index Options'!$C:$C,$A90,'NSE - NIFTY Index Options'!$B:$B,C$4)+SUMIFS('NSE - Other Index Options'!$L:$L,'NSE - Other Index Options'!$C:$C,$A90,'NSE - Other Index Options'!$B:$B,C$4)+SUMIFS('BSE - SENSEX Index Options'!$L:$L,'BSE - SENSEX Index Options'!$C:$C,$A90,'BSE - SENSEX Index Options'!$B:$B,C$4)+SUMIFS('BSE - Other Index Options'!$L:$L,'BSE - Other Index Options'!$C:$C,$A90,'BSE - Other Index Options'!$B:$B,C$4)=0,"",SUMIFS('NSE - NIFTY Index Options'!$L:$L,'NSE - NIFTY Index Options'!$C:$C,$A90,'NSE - NIFTY Index Options'!$B:$B,C$4)+SUMIFS('NSE - Other Index Options'!$L:$L,'NSE - Other Index Options'!$C:$C,$A90,'NSE - Other Index Options'!$B:$B,C$4)+SUMIFS('BSE - SENSEX Index Options'!$L:$L,'BSE - SENSEX Index Options'!$C:$C,$A90,'BSE - SENSEX Index Options'!$B:$B,C$4)+SUMIFS('BSE - Other Index Options'!$L:$L,'BSE - Other Index Options'!$C:$C,$A90,'BSE - Other Index Options'!$B:$B,C$4))</f>
        <v/>
      </c>
      <c r="D90" s="26" t="str">
        <f>IF(SUMIFS('NSE - NIFTY Index Options'!$L:$L,'NSE - NIFTY Index Options'!$C:$C,$A90,'NSE - NIFTY Index Options'!$B:$B,D$4)+SUMIFS('NSE - Other Index Options'!$L:$L,'NSE - Other Index Options'!$C:$C,$A90,'NSE - Other Index Options'!$B:$B,D$4)+SUMIFS('BSE - SENSEX Index Options'!$L:$L,'BSE - SENSEX Index Options'!$C:$C,$A90,'BSE - SENSEX Index Options'!$B:$B,D$4)+SUMIFS('BSE - Other Index Options'!$L:$L,'BSE - Other Index Options'!$C:$C,$A90,'BSE - Other Index Options'!$B:$B,D$4)=0,"",SUMIFS('NSE - NIFTY Index Options'!$L:$L,'NSE - NIFTY Index Options'!$C:$C,$A90,'NSE - NIFTY Index Options'!$B:$B,D$4)+SUMIFS('NSE - Other Index Options'!$L:$L,'NSE - Other Index Options'!$C:$C,$A90,'NSE - Other Index Options'!$B:$B,D$4)+SUMIFS('BSE - SENSEX Index Options'!$L:$L,'BSE - SENSEX Index Options'!$C:$C,$A90,'BSE - SENSEX Index Options'!$B:$B,D$4)+SUMIFS('BSE - Other Index Options'!$L:$L,'BSE - Other Index Options'!$C:$C,$A90,'BSE - Other Index Options'!$B:$B,D$4))</f>
        <v/>
      </c>
      <c r="E90" s="26" t="str">
        <f>IF(SUMIFS('NSE - NIFTY Index Options'!$L:$L,'NSE - NIFTY Index Options'!$C:$C,$A90,'NSE - NIFTY Index Options'!$B:$B,E$4)+SUMIFS('NSE - Other Index Options'!$L:$L,'NSE - Other Index Options'!$C:$C,$A90,'NSE - Other Index Options'!$B:$B,E$4)+SUMIFS('BSE - SENSEX Index Options'!$L:$L,'BSE - SENSEX Index Options'!$C:$C,$A90,'BSE - SENSEX Index Options'!$B:$B,E$4)+SUMIFS('BSE - Other Index Options'!$L:$L,'BSE - Other Index Options'!$C:$C,$A90,'BSE - Other Index Options'!$B:$B,E$4)=0,"",SUMIFS('NSE - NIFTY Index Options'!$L:$L,'NSE - NIFTY Index Options'!$C:$C,$A90,'NSE - NIFTY Index Options'!$B:$B,E$4)+SUMIFS('NSE - Other Index Options'!$L:$L,'NSE - Other Index Options'!$C:$C,$A90,'NSE - Other Index Options'!$B:$B,E$4)+SUMIFS('BSE - SENSEX Index Options'!$L:$L,'BSE - SENSEX Index Options'!$C:$C,$A90,'BSE - SENSEX Index Options'!$B:$B,E$4)+SUMIFS('BSE - Other Index Options'!$L:$L,'BSE - Other Index Options'!$C:$C,$A90,'BSE - Other Index Options'!$B:$B,E$4))</f>
        <v/>
      </c>
      <c r="F90" s="26" t="str">
        <f>IF(SUMIFS('NSE - NIFTY Index Options'!$L:$L,'NSE - NIFTY Index Options'!$C:$C,$A90,'NSE - NIFTY Index Options'!$B:$B,F$4)+SUMIFS('NSE - Other Index Options'!$L:$L,'NSE - Other Index Options'!$C:$C,$A90,'NSE - Other Index Options'!$B:$B,F$4)+SUMIFS('BSE - SENSEX Index Options'!$L:$L,'BSE - SENSEX Index Options'!$C:$C,$A90,'BSE - SENSEX Index Options'!$B:$B,F$4)+SUMIFS('BSE - Other Index Options'!$L:$L,'BSE - Other Index Options'!$C:$C,$A90,'BSE - Other Index Options'!$B:$B,F$4)=0,"",SUMIFS('NSE - NIFTY Index Options'!$L:$L,'NSE - NIFTY Index Options'!$C:$C,$A90,'NSE - NIFTY Index Options'!$B:$B,F$4)+SUMIFS('NSE - Other Index Options'!$L:$L,'NSE - Other Index Options'!$C:$C,$A90,'NSE - Other Index Options'!$B:$B,F$4)+SUMIFS('BSE - SENSEX Index Options'!$L:$L,'BSE - SENSEX Index Options'!$C:$C,$A90,'BSE - SENSEX Index Options'!$B:$B,F$4)+SUMIFS('BSE - Other Index Options'!$L:$L,'BSE - Other Index Options'!$C:$C,$A90,'BSE - Other Index Options'!$B:$B,F$4))</f>
        <v/>
      </c>
      <c r="G90" s="26" t="str">
        <f>IF(SUMIFS('NSE - NIFTY Index Options'!$L:$L,'NSE - NIFTY Index Options'!$C:$C,$A90,'NSE - NIFTY Index Options'!$B:$B,G$4)+SUMIFS('NSE - Other Index Options'!$L:$L,'NSE - Other Index Options'!$C:$C,$A90,'NSE - Other Index Options'!$B:$B,G$4)+SUMIFS('BSE - SENSEX Index Options'!$L:$L,'BSE - SENSEX Index Options'!$C:$C,$A90,'BSE - SENSEX Index Options'!$B:$B,G$4)+SUMIFS('BSE - Other Index Options'!$L:$L,'BSE - Other Index Options'!$C:$C,$A90,'BSE - Other Index Options'!$B:$B,G$4)=0,"",SUMIFS('NSE - NIFTY Index Options'!$L:$L,'NSE - NIFTY Index Options'!$C:$C,$A90,'NSE - NIFTY Index Options'!$B:$B,G$4)+SUMIFS('NSE - Other Index Options'!$L:$L,'NSE - Other Index Options'!$C:$C,$A90,'NSE - Other Index Options'!$B:$B,G$4)+SUMIFS('BSE - SENSEX Index Options'!$L:$L,'BSE - SENSEX Index Options'!$C:$C,$A90,'BSE - SENSEX Index Options'!$B:$B,G$4)+SUMIFS('BSE - Other Index Options'!$L:$L,'BSE - Other Index Options'!$C:$C,$A90,'BSE - Other Index Options'!$B:$B,G$4))</f>
        <v/>
      </c>
      <c r="H90" s="26" t="str">
        <f t="shared" si="2"/>
        <v/>
      </c>
    </row>
    <row r="91" spans="1:8" hidden="1" outlineLevel="1">
      <c r="A91" t="s">
        <v>112</v>
      </c>
      <c r="B91" s="26" t="str">
        <f>IF(SUMIFS('NSE - NIFTY Index Options'!$L:$L,'NSE - NIFTY Index Options'!$C:$C,$A91,'NSE - NIFTY Index Options'!$B:$B,B$4)+SUMIFS('NSE - Other Index Options'!$L:$L,'NSE - Other Index Options'!$C:$C,$A91,'NSE - Other Index Options'!$B:$B,B$4)+SUMIFS('BSE - SENSEX Index Options'!$L:$L,'BSE - SENSEX Index Options'!$C:$C,$A91,'BSE - SENSEX Index Options'!$B:$B,B$4)+SUMIFS('BSE - Other Index Options'!$L:$L,'BSE - Other Index Options'!$C:$C,$A91,'BSE - Other Index Options'!$B:$B,B$4)=0,"",SUMIFS('NSE - NIFTY Index Options'!$L:$L,'NSE - NIFTY Index Options'!$C:$C,$A91,'NSE - NIFTY Index Options'!$B:$B,B$4)+SUMIFS('NSE - Other Index Options'!$L:$L,'NSE - Other Index Options'!$C:$C,$A91,'NSE - Other Index Options'!$B:$B,B$4)+SUMIFS('BSE - SENSEX Index Options'!$L:$L,'BSE - SENSEX Index Options'!$C:$C,$A91,'BSE - SENSEX Index Options'!$B:$B,B$4)+SUMIFS('BSE - Other Index Options'!$L:$L,'BSE - Other Index Options'!$C:$C,$A91,'BSE - Other Index Options'!$B:$B,B$4))</f>
        <v/>
      </c>
      <c r="C91" s="26" t="str">
        <f>IF(SUMIFS('NSE - NIFTY Index Options'!$L:$L,'NSE - NIFTY Index Options'!$C:$C,$A91,'NSE - NIFTY Index Options'!$B:$B,C$4)+SUMIFS('NSE - Other Index Options'!$L:$L,'NSE - Other Index Options'!$C:$C,$A91,'NSE - Other Index Options'!$B:$B,C$4)+SUMIFS('BSE - SENSEX Index Options'!$L:$L,'BSE - SENSEX Index Options'!$C:$C,$A91,'BSE - SENSEX Index Options'!$B:$B,C$4)+SUMIFS('BSE - Other Index Options'!$L:$L,'BSE - Other Index Options'!$C:$C,$A91,'BSE - Other Index Options'!$B:$B,C$4)=0,"",SUMIFS('NSE - NIFTY Index Options'!$L:$L,'NSE - NIFTY Index Options'!$C:$C,$A91,'NSE - NIFTY Index Options'!$B:$B,C$4)+SUMIFS('NSE - Other Index Options'!$L:$L,'NSE - Other Index Options'!$C:$C,$A91,'NSE - Other Index Options'!$B:$B,C$4)+SUMIFS('BSE - SENSEX Index Options'!$L:$L,'BSE - SENSEX Index Options'!$C:$C,$A91,'BSE - SENSEX Index Options'!$B:$B,C$4)+SUMIFS('BSE - Other Index Options'!$L:$L,'BSE - Other Index Options'!$C:$C,$A91,'BSE - Other Index Options'!$B:$B,C$4))</f>
        <v/>
      </c>
      <c r="D91" s="26" t="str">
        <f>IF(SUMIFS('NSE - NIFTY Index Options'!$L:$L,'NSE - NIFTY Index Options'!$C:$C,$A91,'NSE - NIFTY Index Options'!$B:$B,D$4)+SUMIFS('NSE - Other Index Options'!$L:$L,'NSE - Other Index Options'!$C:$C,$A91,'NSE - Other Index Options'!$B:$B,D$4)+SUMIFS('BSE - SENSEX Index Options'!$L:$L,'BSE - SENSEX Index Options'!$C:$C,$A91,'BSE - SENSEX Index Options'!$B:$B,D$4)+SUMIFS('BSE - Other Index Options'!$L:$L,'BSE - Other Index Options'!$C:$C,$A91,'BSE - Other Index Options'!$B:$B,D$4)=0,"",SUMIFS('NSE - NIFTY Index Options'!$L:$L,'NSE - NIFTY Index Options'!$C:$C,$A91,'NSE - NIFTY Index Options'!$B:$B,D$4)+SUMIFS('NSE - Other Index Options'!$L:$L,'NSE - Other Index Options'!$C:$C,$A91,'NSE - Other Index Options'!$B:$B,D$4)+SUMIFS('BSE - SENSEX Index Options'!$L:$L,'BSE - SENSEX Index Options'!$C:$C,$A91,'BSE - SENSEX Index Options'!$B:$B,D$4)+SUMIFS('BSE - Other Index Options'!$L:$L,'BSE - Other Index Options'!$C:$C,$A91,'BSE - Other Index Options'!$B:$B,D$4))</f>
        <v/>
      </c>
      <c r="E91" s="26" t="str">
        <f>IF(SUMIFS('NSE - NIFTY Index Options'!$L:$L,'NSE - NIFTY Index Options'!$C:$C,$A91,'NSE - NIFTY Index Options'!$B:$B,E$4)+SUMIFS('NSE - Other Index Options'!$L:$L,'NSE - Other Index Options'!$C:$C,$A91,'NSE - Other Index Options'!$B:$B,E$4)+SUMIFS('BSE - SENSEX Index Options'!$L:$L,'BSE - SENSEX Index Options'!$C:$C,$A91,'BSE - SENSEX Index Options'!$B:$B,E$4)+SUMIFS('BSE - Other Index Options'!$L:$L,'BSE - Other Index Options'!$C:$C,$A91,'BSE - Other Index Options'!$B:$B,E$4)=0,"",SUMIFS('NSE - NIFTY Index Options'!$L:$L,'NSE - NIFTY Index Options'!$C:$C,$A91,'NSE - NIFTY Index Options'!$B:$B,E$4)+SUMIFS('NSE - Other Index Options'!$L:$L,'NSE - Other Index Options'!$C:$C,$A91,'NSE - Other Index Options'!$B:$B,E$4)+SUMIFS('BSE - SENSEX Index Options'!$L:$L,'BSE - SENSEX Index Options'!$C:$C,$A91,'BSE - SENSEX Index Options'!$B:$B,E$4)+SUMIFS('BSE - Other Index Options'!$L:$L,'BSE - Other Index Options'!$C:$C,$A91,'BSE - Other Index Options'!$B:$B,E$4))</f>
        <v/>
      </c>
      <c r="F91" s="26" t="str">
        <f>IF(SUMIFS('NSE - NIFTY Index Options'!$L:$L,'NSE - NIFTY Index Options'!$C:$C,$A91,'NSE - NIFTY Index Options'!$B:$B,F$4)+SUMIFS('NSE - Other Index Options'!$L:$L,'NSE - Other Index Options'!$C:$C,$A91,'NSE - Other Index Options'!$B:$B,F$4)+SUMIFS('BSE - SENSEX Index Options'!$L:$L,'BSE - SENSEX Index Options'!$C:$C,$A91,'BSE - SENSEX Index Options'!$B:$B,F$4)+SUMIFS('BSE - Other Index Options'!$L:$L,'BSE - Other Index Options'!$C:$C,$A91,'BSE - Other Index Options'!$B:$B,F$4)=0,"",SUMIFS('NSE - NIFTY Index Options'!$L:$L,'NSE - NIFTY Index Options'!$C:$C,$A91,'NSE - NIFTY Index Options'!$B:$B,F$4)+SUMIFS('NSE - Other Index Options'!$L:$L,'NSE - Other Index Options'!$C:$C,$A91,'NSE - Other Index Options'!$B:$B,F$4)+SUMIFS('BSE - SENSEX Index Options'!$L:$L,'BSE - SENSEX Index Options'!$C:$C,$A91,'BSE - SENSEX Index Options'!$B:$B,F$4)+SUMIFS('BSE - Other Index Options'!$L:$L,'BSE - Other Index Options'!$C:$C,$A91,'BSE - Other Index Options'!$B:$B,F$4))</f>
        <v/>
      </c>
      <c r="G91" s="26" t="str">
        <f>IF(SUMIFS('NSE - NIFTY Index Options'!$L:$L,'NSE - NIFTY Index Options'!$C:$C,$A91,'NSE - NIFTY Index Options'!$B:$B,G$4)+SUMIFS('NSE - Other Index Options'!$L:$L,'NSE - Other Index Options'!$C:$C,$A91,'NSE - Other Index Options'!$B:$B,G$4)+SUMIFS('BSE - SENSEX Index Options'!$L:$L,'BSE - SENSEX Index Options'!$C:$C,$A91,'BSE - SENSEX Index Options'!$B:$B,G$4)+SUMIFS('BSE - Other Index Options'!$L:$L,'BSE - Other Index Options'!$C:$C,$A91,'BSE - Other Index Options'!$B:$B,G$4)=0,"",SUMIFS('NSE - NIFTY Index Options'!$L:$L,'NSE - NIFTY Index Options'!$C:$C,$A91,'NSE - NIFTY Index Options'!$B:$B,G$4)+SUMIFS('NSE - Other Index Options'!$L:$L,'NSE - Other Index Options'!$C:$C,$A91,'NSE - Other Index Options'!$B:$B,G$4)+SUMIFS('BSE - SENSEX Index Options'!$L:$L,'BSE - SENSEX Index Options'!$C:$C,$A91,'BSE - SENSEX Index Options'!$B:$B,G$4)+SUMIFS('BSE - Other Index Options'!$L:$L,'BSE - Other Index Options'!$C:$C,$A91,'BSE - Other Index Options'!$B:$B,G$4))</f>
        <v/>
      </c>
      <c r="H91" s="26" t="str">
        <f t="shared" si="2"/>
        <v/>
      </c>
    </row>
    <row r="92" spans="1:8" hidden="1" outlineLevel="1">
      <c r="A92" t="s">
        <v>113</v>
      </c>
      <c r="B92" s="26" t="str">
        <f>IF(SUMIFS('NSE - NIFTY Index Options'!$L:$L,'NSE - NIFTY Index Options'!$C:$C,$A92,'NSE - NIFTY Index Options'!$B:$B,B$4)+SUMIFS('NSE - Other Index Options'!$L:$L,'NSE - Other Index Options'!$C:$C,$A92,'NSE - Other Index Options'!$B:$B,B$4)+SUMIFS('BSE - SENSEX Index Options'!$L:$L,'BSE - SENSEX Index Options'!$C:$C,$A92,'BSE - SENSEX Index Options'!$B:$B,B$4)+SUMIFS('BSE - Other Index Options'!$L:$L,'BSE - Other Index Options'!$C:$C,$A92,'BSE - Other Index Options'!$B:$B,B$4)=0,"",SUMIFS('NSE - NIFTY Index Options'!$L:$L,'NSE - NIFTY Index Options'!$C:$C,$A92,'NSE - NIFTY Index Options'!$B:$B,B$4)+SUMIFS('NSE - Other Index Options'!$L:$L,'NSE - Other Index Options'!$C:$C,$A92,'NSE - Other Index Options'!$B:$B,B$4)+SUMIFS('BSE - SENSEX Index Options'!$L:$L,'BSE - SENSEX Index Options'!$C:$C,$A92,'BSE - SENSEX Index Options'!$B:$B,B$4)+SUMIFS('BSE - Other Index Options'!$L:$L,'BSE - Other Index Options'!$C:$C,$A92,'BSE - Other Index Options'!$B:$B,B$4))</f>
        <v/>
      </c>
      <c r="C92" s="26" t="str">
        <f>IF(SUMIFS('NSE - NIFTY Index Options'!$L:$L,'NSE - NIFTY Index Options'!$C:$C,$A92,'NSE - NIFTY Index Options'!$B:$B,C$4)+SUMIFS('NSE - Other Index Options'!$L:$L,'NSE - Other Index Options'!$C:$C,$A92,'NSE - Other Index Options'!$B:$B,C$4)+SUMIFS('BSE - SENSEX Index Options'!$L:$L,'BSE - SENSEX Index Options'!$C:$C,$A92,'BSE - SENSEX Index Options'!$B:$B,C$4)+SUMIFS('BSE - Other Index Options'!$L:$L,'BSE - Other Index Options'!$C:$C,$A92,'BSE - Other Index Options'!$B:$B,C$4)=0,"",SUMIFS('NSE - NIFTY Index Options'!$L:$L,'NSE - NIFTY Index Options'!$C:$C,$A92,'NSE - NIFTY Index Options'!$B:$B,C$4)+SUMIFS('NSE - Other Index Options'!$L:$L,'NSE - Other Index Options'!$C:$C,$A92,'NSE - Other Index Options'!$B:$B,C$4)+SUMIFS('BSE - SENSEX Index Options'!$L:$L,'BSE - SENSEX Index Options'!$C:$C,$A92,'BSE - SENSEX Index Options'!$B:$B,C$4)+SUMIFS('BSE - Other Index Options'!$L:$L,'BSE - Other Index Options'!$C:$C,$A92,'BSE - Other Index Options'!$B:$B,C$4))</f>
        <v/>
      </c>
      <c r="D92" s="26" t="str">
        <f>IF(SUMIFS('NSE - NIFTY Index Options'!$L:$L,'NSE - NIFTY Index Options'!$C:$C,$A92,'NSE - NIFTY Index Options'!$B:$B,D$4)+SUMIFS('NSE - Other Index Options'!$L:$L,'NSE - Other Index Options'!$C:$C,$A92,'NSE - Other Index Options'!$B:$B,D$4)+SUMIFS('BSE - SENSEX Index Options'!$L:$L,'BSE - SENSEX Index Options'!$C:$C,$A92,'BSE - SENSEX Index Options'!$B:$B,D$4)+SUMIFS('BSE - Other Index Options'!$L:$L,'BSE - Other Index Options'!$C:$C,$A92,'BSE - Other Index Options'!$B:$B,D$4)=0,"",SUMIFS('NSE - NIFTY Index Options'!$L:$L,'NSE - NIFTY Index Options'!$C:$C,$A92,'NSE - NIFTY Index Options'!$B:$B,D$4)+SUMIFS('NSE - Other Index Options'!$L:$L,'NSE - Other Index Options'!$C:$C,$A92,'NSE - Other Index Options'!$B:$B,D$4)+SUMIFS('BSE - SENSEX Index Options'!$L:$L,'BSE - SENSEX Index Options'!$C:$C,$A92,'BSE - SENSEX Index Options'!$B:$B,D$4)+SUMIFS('BSE - Other Index Options'!$L:$L,'BSE - Other Index Options'!$C:$C,$A92,'BSE - Other Index Options'!$B:$B,D$4))</f>
        <v/>
      </c>
      <c r="E92" s="26" t="str">
        <f>IF(SUMIFS('NSE - NIFTY Index Options'!$L:$L,'NSE - NIFTY Index Options'!$C:$C,$A92,'NSE - NIFTY Index Options'!$B:$B,E$4)+SUMIFS('NSE - Other Index Options'!$L:$L,'NSE - Other Index Options'!$C:$C,$A92,'NSE - Other Index Options'!$B:$B,E$4)+SUMIFS('BSE - SENSEX Index Options'!$L:$L,'BSE - SENSEX Index Options'!$C:$C,$A92,'BSE - SENSEX Index Options'!$B:$B,E$4)+SUMIFS('BSE - Other Index Options'!$L:$L,'BSE - Other Index Options'!$C:$C,$A92,'BSE - Other Index Options'!$B:$B,E$4)=0,"",SUMIFS('NSE - NIFTY Index Options'!$L:$L,'NSE - NIFTY Index Options'!$C:$C,$A92,'NSE - NIFTY Index Options'!$B:$B,E$4)+SUMIFS('NSE - Other Index Options'!$L:$L,'NSE - Other Index Options'!$C:$C,$A92,'NSE - Other Index Options'!$B:$B,E$4)+SUMIFS('BSE - SENSEX Index Options'!$L:$L,'BSE - SENSEX Index Options'!$C:$C,$A92,'BSE - SENSEX Index Options'!$B:$B,E$4)+SUMIFS('BSE - Other Index Options'!$L:$L,'BSE - Other Index Options'!$C:$C,$A92,'BSE - Other Index Options'!$B:$B,E$4))</f>
        <v/>
      </c>
      <c r="F92" s="26" t="str">
        <f>IF(SUMIFS('NSE - NIFTY Index Options'!$L:$L,'NSE - NIFTY Index Options'!$C:$C,$A92,'NSE - NIFTY Index Options'!$B:$B,F$4)+SUMIFS('NSE - Other Index Options'!$L:$L,'NSE - Other Index Options'!$C:$C,$A92,'NSE - Other Index Options'!$B:$B,F$4)+SUMIFS('BSE - SENSEX Index Options'!$L:$L,'BSE - SENSEX Index Options'!$C:$C,$A92,'BSE - SENSEX Index Options'!$B:$B,F$4)+SUMIFS('BSE - Other Index Options'!$L:$L,'BSE - Other Index Options'!$C:$C,$A92,'BSE - Other Index Options'!$B:$B,F$4)=0,"",SUMIFS('NSE - NIFTY Index Options'!$L:$L,'NSE - NIFTY Index Options'!$C:$C,$A92,'NSE - NIFTY Index Options'!$B:$B,F$4)+SUMIFS('NSE - Other Index Options'!$L:$L,'NSE - Other Index Options'!$C:$C,$A92,'NSE - Other Index Options'!$B:$B,F$4)+SUMIFS('BSE - SENSEX Index Options'!$L:$L,'BSE - SENSEX Index Options'!$C:$C,$A92,'BSE - SENSEX Index Options'!$B:$B,F$4)+SUMIFS('BSE - Other Index Options'!$L:$L,'BSE - Other Index Options'!$C:$C,$A92,'BSE - Other Index Options'!$B:$B,F$4))</f>
        <v/>
      </c>
      <c r="G92" s="26" t="str">
        <f>IF(SUMIFS('NSE - NIFTY Index Options'!$L:$L,'NSE - NIFTY Index Options'!$C:$C,$A92,'NSE - NIFTY Index Options'!$B:$B,G$4)+SUMIFS('NSE - Other Index Options'!$L:$L,'NSE - Other Index Options'!$C:$C,$A92,'NSE - Other Index Options'!$B:$B,G$4)+SUMIFS('BSE - SENSEX Index Options'!$L:$L,'BSE - SENSEX Index Options'!$C:$C,$A92,'BSE - SENSEX Index Options'!$B:$B,G$4)+SUMIFS('BSE - Other Index Options'!$L:$L,'BSE - Other Index Options'!$C:$C,$A92,'BSE - Other Index Options'!$B:$B,G$4)=0,"",SUMIFS('NSE - NIFTY Index Options'!$L:$L,'NSE - NIFTY Index Options'!$C:$C,$A92,'NSE - NIFTY Index Options'!$B:$B,G$4)+SUMIFS('NSE - Other Index Options'!$L:$L,'NSE - Other Index Options'!$C:$C,$A92,'NSE - Other Index Options'!$B:$B,G$4)+SUMIFS('BSE - SENSEX Index Options'!$L:$L,'BSE - SENSEX Index Options'!$C:$C,$A92,'BSE - SENSEX Index Options'!$B:$B,G$4)+SUMIFS('BSE - Other Index Options'!$L:$L,'BSE - Other Index Options'!$C:$C,$A92,'BSE - Other Index Options'!$B:$B,G$4))</f>
        <v/>
      </c>
      <c r="H92" s="26" t="str">
        <f t="shared" si="2"/>
        <v/>
      </c>
    </row>
    <row r="93" spans="1:8" hidden="1" outlineLevel="1">
      <c r="A93" t="s">
        <v>114</v>
      </c>
      <c r="B93" s="26" t="str">
        <f>IF(SUMIFS('NSE - NIFTY Index Options'!$L:$L,'NSE - NIFTY Index Options'!$C:$C,$A93,'NSE - NIFTY Index Options'!$B:$B,B$4)+SUMIFS('NSE - Other Index Options'!$L:$L,'NSE - Other Index Options'!$C:$C,$A93,'NSE - Other Index Options'!$B:$B,B$4)+SUMIFS('BSE - SENSEX Index Options'!$L:$L,'BSE - SENSEX Index Options'!$C:$C,$A93,'BSE - SENSEX Index Options'!$B:$B,B$4)+SUMIFS('BSE - Other Index Options'!$L:$L,'BSE - Other Index Options'!$C:$C,$A93,'BSE - Other Index Options'!$B:$B,B$4)=0,"",SUMIFS('NSE - NIFTY Index Options'!$L:$L,'NSE - NIFTY Index Options'!$C:$C,$A93,'NSE - NIFTY Index Options'!$B:$B,B$4)+SUMIFS('NSE - Other Index Options'!$L:$L,'NSE - Other Index Options'!$C:$C,$A93,'NSE - Other Index Options'!$B:$B,B$4)+SUMIFS('BSE - SENSEX Index Options'!$L:$L,'BSE - SENSEX Index Options'!$C:$C,$A93,'BSE - SENSEX Index Options'!$B:$B,B$4)+SUMIFS('BSE - Other Index Options'!$L:$L,'BSE - Other Index Options'!$C:$C,$A93,'BSE - Other Index Options'!$B:$B,B$4))</f>
        <v/>
      </c>
      <c r="C93" s="26" t="str">
        <f>IF(SUMIFS('NSE - NIFTY Index Options'!$L:$L,'NSE - NIFTY Index Options'!$C:$C,$A93,'NSE - NIFTY Index Options'!$B:$B,C$4)+SUMIFS('NSE - Other Index Options'!$L:$L,'NSE - Other Index Options'!$C:$C,$A93,'NSE - Other Index Options'!$B:$B,C$4)+SUMIFS('BSE - SENSEX Index Options'!$L:$L,'BSE - SENSEX Index Options'!$C:$C,$A93,'BSE - SENSEX Index Options'!$B:$B,C$4)+SUMIFS('BSE - Other Index Options'!$L:$L,'BSE - Other Index Options'!$C:$C,$A93,'BSE - Other Index Options'!$B:$B,C$4)=0,"",SUMIFS('NSE - NIFTY Index Options'!$L:$L,'NSE - NIFTY Index Options'!$C:$C,$A93,'NSE - NIFTY Index Options'!$B:$B,C$4)+SUMIFS('NSE - Other Index Options'!$L:$L,'NSE - Other Index Options'!$C:$C,$A93,'NSE - Other Index Options'!$B:$B,C$4)+SUMIFS('BSE - SENSEX Index Options'!$L:$L,'BSE - SENSEX Index Options'!$C:$C,$A93,'BSE - SENSEX Index Options'!$B:$B,C$4)+SUMIFS('BSE - Other Index Options'!$L:$L,'BSE - Other Index Options'!$C:$C,$A93,'BSE - Other Index Options'!$B:$B,C$4))</f>
        <v/>
      </c>
      <c r="D93" s="26" t="str">
        <f>IF(SUMIFS('NSE - NIFTY Index Options'!$L:$L,'NSE - NIFTY Index Options'!$C:$C,$A93,'NSE - NIFTY Index Options'!$B:$B,D$4)+SUMIFS('NSE - Other Index Options'!$L:$L,'NSE - Other Index Options'!$C:$C,$A93,'NSE - Other Index Options'!$B:$B,D$4)+SUMIFS('BSE - SENSEX Index Options'!$L:$L,'BSE - SENSEX Index Options'!$C:$C,$A93,'BSE - SENSEX Index Options'!$B:$B,D$4)+SUMIFS('BSE - Other Index Options'!$L:$L,'BSE - Other Index Options'!$C:$C,$A93,'BSE - Other Index Options'!$B:$B,D$4)=0,"",SUMIFS('NSE - NIFTY Index Options'!$L:$L,'NSE - NIFTY Index Options'!$C:$C,$A93,'NSE - NIFTY Index Options'!$B:$B,D$4)+SUMIFS('NSE - Other Index Options'!$L:$L,'NSE - Other Index Options'!$C:$C,$A93,'NSE - Other Index Options'!$B:$B,D$4)+SUMIFS('BSE - SENSEX Index Options'!$L:$L,'BSE - SENSEX Index Options'!$C:$C,$A93,'BSE - SENSEX Index Options'!$B:$B,D$4)+SUMIFS('BSE - Other Index Options'!$L:$L,'BSE - Other Index Options'!$C:$C,$A93,'BSE - Other Index Options'!$B:$B,D$4))</f>
        <v/>
      </c>
      <c r="E93" s="26" t="str">
        <f>IF(SUMIFS('NSE - NIFTY Index Options'!$L:$L,'NSE - NIFTY Index Options'!$C:$C,$A93,'NSE - NIFTY Index Options'!$B:$B,E$4)+SUMIFS('NSE - Other Index Options'!$L:$L,'NSE - Other Index Options'!$C:$C,$A93,'NSE - Other Index Options'!$B:$B,E$4)+SUMIFS('BSE - SENSEX Index Options'!$L:$L,'BSE - SENSEX Index Options'!$C:$C,$A93,'BSE - SENSEX Index Options'!$B:$B,E$4)+SUMIFS('BSE - Other Index Options'!$L:$L,'BSE - Other Index Options'!$C:$C,$A93,'BSE - Other Index Options'!$B:$B,E$4)=0,"",SUMIFS('NSE - NIFTY Index Options'!$L:$L,'NSE - NIFTY Index Options'!$C:$C,$A93,'NSE - NIFTY Index Options'!$B:$B,E$4)+SUMIFS('NSE - Other Index Options'!$L:$L,'NSE - Other Index Options'!$C:$C,$A93,'NSE - Other Index Options'!$B:$B,E$4)+SUMIFS('BSE - SENSEX Index Options'!$L:$L,'BSE - SENSEX Index Options'!$C:$C,$A93,'BSE - SENSEX Index Options'!$B:$B,E$4)+SUMIFS('BSE - Other Index Options'!$L:$L,'BSE - Other Index Options'!$C:$C,$A93,'BSE - Other Index Options'!$B:$B,E$4))</f>
        <v/>
      </c>
      <c r="F93" s="26" t="str">
        <f>IF(SUMIFS('NSE - NIFTY Index Options'!$L:$L,'NSE - NIFTY Index Options'!$C:$C,$A93,'NSE - NIFTY Index Options'!$B:$B,F$4)+SUMIFS('NSE - Other Index Options'!$L:$L,'NSE - Other Index Options'!$C:$C,$A93,'NSE - Other Index Options'!$B:$B,F$4)+SUMIFS('BSE - SENSEX Index Options'!$L:$L,'BSE - SENSEX Index Options'!$C:$C,$A93,'BSE - SENSEX Index Options'!$B:$B,F$4)+SUMIFS('BSE - Other Index Options'!$L:$L,'BSE - Other Index Options'!$C:$C,$A93,'BSE - Other Index Options'!$B:$B,F$4)=0,"",SUMIFS('NSE - NIFTY Index Options'!$L:$L,'NSE - NIFTY Index Options'!$C:$C,$A93,'NSE - NIFTY Index Options'!$B:$B,F$4)+SUMIFS('NSE - Other Index Options'!$L:$L,'NSE - Other Index Options'!$C:$C,$A93,'NSE - Other Index Options'!$B:$B,F$4)+SUMIFS('BSE - SENSEX Index Options'!$L:$L,'BSE - SENSEX Index Options'!$C:$C,$A93,'BSE - SENSEX Index Options'!$B:$B,F$4)+SUMIFS('BSE - Other Index Options'!$L:$L,'BSE - Other Index Options'!$C:$C,$A93,'BSE - Other Index Options'!$B:$B,F$4))</f>
        <v/>
      </c>
      <c r="G93" s="26" t="str">
        <f>IF(SUMIFS('NSE - NIFTY Index Options'!$L:$L,'NSE - NIFTY Index Options'!$C:$C,$A93,'NSE - NIFTY Index Options'!$B:$B,G$4)+SUMIFS('NSE - Other Index Options'!$L:$L,'NSE - Other Index Options'!$C:$C,$A93,'NSE - Other Index Options'!$B:$B,G$4)+SUMIFS('BSE - SENSEX Index Options'!$L:$L,'BSE - SENSEX Index Options'!$C:$C,$A93,'BSE - SENSEX Index Options'!$B:$B,G$4)+SUMIFS('BSE - Other Index Options'!$L:$L,'BSE - Other Index Options'!$C:$C,$A93,'BSE - Other Index Options'!$B:$B,G$4)=0,"",SUMIFS('NSE - NIFTY Index Options'!$L:$L,'NSE - NIFTY Index Options'!$C:$C,$A93,'NSE - NIFTY Index Options'!$B:$B,G$4)+SUMIFS('NSE - Other Index Options'!$L:$L,'NSE - Other Index Options'!$C:$C,$A93,'NSE - Other Index Options'!$B:$B,G$4)+SUMIFS('BSE - SENSEX Index Options'!$L:$L,'BSE - SENSEX Index Options'!$C:$C,$A93,'BSE - SENSEX Index Options'!$B:$B,G$4)+SUMIFS('BSE - Other Index Options'!$L:$L,'BSE - Other Index Options'!$C:$C,$A93,'BSE - Other Index Options'!$B:$B,G$4))</f>
        <v/>
      </c>
      <c r="H93" s="26" t="str">
        <f t="shared" si="2"/>
        <v/>
      </c>
    </row>
    <row r="94" spans="1:8" hidden="1" outlineLevel="1">
      <c r="A94" t="s">
        <v>115</v>
      </c>
      <c r="B94" s="26" t="str">
        <f>IF(SUMIFS('NSE - NIFTY Index Options'!$L:$L,'NSE - NIFTY Index Options'!$C:$C,$A94,'NSE - NIFTY Index Options'!$B:$B,B$4)+SUMIFS('NSE - Other Index Options'!$L:$L,'NSE - Other Index Options'!$C:$C,$A94,'NSE - Other Index Options'!$B:$B,B$4)+SUMIFS('BSE - SENSEX Index Options'!$L:$L,'BSE - SENSEX Index Options'!$C:$C,$A94,'BSE - SENSEX Index Options'!$B:$B,B$4)+SUMIFS('BSE - Other Index Options'!$L:$L,'BSE - Other Index Options'!$C:$C,$A94,'BSE - Other Index Options'!$B:$B,B$4)=0,"",SUMIFS('NSE - NIFTY Index Options'!$L:$L,'NSE - NIFTY Index Options'!$C:$C,$A94,'NSE - NIFTY Index Options'!$B:$B,B$4)+SUMIFS('NSE - Other Index Options'!$L:$L,'NSE - Other Index Options'!$C:$C,$A94,'NSE - Other Index Options'!$B:$B,B$4)+SUMIFS('BSE - SENSEX Index Options'!$L:$L,'BSE - SENSEX Index Options'!$C:$C,$A94,'BSE - SENSEX Index Options'!$B:$B,B$4)+SUMIFS('BSE - Other Index Options'!$L:$L,'BSE - Other Index Options'!$C:$C,$A94,'BSE - Other Index Options'!$B:$B,B$4))</f>
        <v/>
      </c>
      <c r="C94" s="26" t="str">
        <f>IF(SUMIFS('NSE - NIFTY Index Options'!$L:$L,'NSE - NIFTY Index Options'!$C:$C,$A94,'NSE - NIFTY Index Options'!$B:$B,C$4)+SUMIFS('NSE - Other Index Options'!$L:$L,'NSE - Other Index Options'!$C:$C,$A94,'NSE - Other Index Options'!$B:$B,C$4)+SUMIFS('BSE - SENSEX Index Options'!$L:$L,'BSE - SENSEX Index Options'!$C:$C,$A94,'BSE - SENSEX Index Options'!$B:$B,C$4)+SUMIFS('BSE - Other Index Options'!$L:$L,'BSE - Other Index Options'!$C:$C,$A94,'BSE - Other Index Options'!$B:$B,C$4)=0,"",SUMIFS('NSE - NIFTY Index Options'!$L:$L,'NSE - NIFTY Index Options'!$C:$C,$A94,'NSE - NIFTY Index Options'!$B:$B,C$4)+SUMIFS('NSE - Other Index Options'!$L:$L,'NSE - Other Index Options'!$C:$C,$A94,'NSE - Other Index Options'!$B:$B,C$4)+SUMIFS('BSE - SENSEX Index Options'!$L:$L,'BSE - SENSEX Index Options'!$C:$C,$A94,'BSE - SENSEX Index Options'!$B:$B,C$4)+SUMIFS('BSE - Other Index Options'!$L:$L,'BSE - Other Index Options'!$C:$C,$A94,'BSE - Other Index Options'!$B:$B,C$4))</f>
        <v/>
      </c>
      <c r="D94" s="26" t="str">
        <f>IF(SUMIFS('NSE - NIFTY Index Options'!$L:$L,'NSE - NIFTY Index Options'!$C:$C,$A94,'NSE - NIFTY Index Options'!$B:$B,D$4)+SUMIFS('NSE - Other Index Options'!$L:$L,'NSE - Other Index Options'!$C:$C,$A94,'NSE - Other Index Options'!$B:$B,D$4)+SUMIFS('BSE - SENSEX Index Options'!$L:$L,'BSE - SENSEX Index Options'!$C:$C,$A94,'BSE - SENSEX Index Options'!$B:$B,D$4)+SUMIFS('BSE - Other Index Options'!$L:$L,'BSE - Other Index Options'!$C:$C,$A94,'BSE - Other Index Options'!$B:$B,D$4)=0,"",SUMIFS('NSE - NIFTY Index Options'!$L:$L,'NSE - NIFTY Index Options'!$C:$C,$A94,'NSE - NIFTY Index Options'!$B:$B,D$4)+SUMIFS('NSE - Other Index Options'!$L:$L,'NSE - Other Index Options'!$C:$C,$A94,'NSE - Other Index Options'!$B:$B,D$4)+SUMIFS('BSE - SENSEX Index Options'!$L:$L,'BSE - SENSEX Index Options'!$C:$C,$A94,'BSE - SENSEX Index Options'!$B:$B,D$4)+SUMIFS('BSE - Other Index Options'!$L:$L,'BSE - Other Index Options'!$C:$C,$A94,'BSE - Other Index Options'!$B:$B,D$4))</f>
        <v/>
      </c>
      <c r="E94" s="26" t="str">
        <f>IF(SUMIFS('NSE - NIFTY Index Options'!$L:$L,'NSE - NIFTY Index Options'!$C:$C,$A94,'NSE - NIFTY Index Options'!$B:$B,E$4)+SUMIFS('NSE - Other Index Options'!$L:$L,'NSE - Other Index Options'!$C:$C,$A94,'NSE - Other Index Options'!$B:$B,E$4)+SUMIFS('BSE - SENSEX Index Options'!$L:$L,'BSE - SENSEX Index Options'!$C:$C,$A94,'BSE - SENSEX Index Options'!$B:$B,E$4)+SUMIFS('BSE - Other Index Options'!$L:$L,'BSE - Other Index Options'!$C:$C,$A94,'BSE - Other Index Options'!$B:$B,E$4)=0,"",SUMIFS('NSE - NIFTY Index Options'!$L:$L,'NSE - NIFTY Index Options'!$C:$C,$A94,'NSE - NIFTY Index Options'!$B:$B,E$4)+SUMIFS('NSE - Other Index Options'!$L:$L,'NSE - Other Index Options'!$C:$C,$A94,'NSE - Other Index Options'!$B:$B,E$4)+SUMIFS('BSE - SENSEX Index Options'!$L:$L,'BSE - SENSEX Index Options'!$C:$C,$A94,'BSE - SENSEX Index Options'!$B:$B,E$4)+SUMIFS('BSE - Other Index Options'!$L:$L,'BSE - Other Index Options'!$C:$C,$A94,'BSE - Other Index Options'!$B:$B,E$4))</f>
        <v/>
      </c>
      <c r="F94" s="26" t="str">
        <f>IF(SUMIFS('NSE - NIFTY Index Options'!$L:$L,'NSE - NIFTY Index Options'!$C:$C,$A94,'NSE - NIFTY Index Options'!$B:$B,F$4)+SUMIFS('NSE - Other Index Options'!$L:$L,'NSE - Other Index Options'!$C:$C,$A94,'NSE - Other Index Options'!$B:$B,F$4)+SUMIFS('BSE - SENSEX Index Options'!$L:$L,'BSE - SENSEX Index Options'!$C:$C,$A94,'BSE - SENSEX Index Options'!$B:$B,F$4)+SUMIFS('BSE - Other Index Options'!$L:$L,'BSE - Other Index Options'!$C:$C,$A94,'BSE - Other Index Options'!$B:$B,F$4)=0,"",SUMIFS('NSE - NIFTY Index Options'!$L:$L,'NSE - NIFTY Index Options'!$C:$C,$A94,'NSE - NIFTY Index Options'!$B:$B,F$4)+SUMIFS('NSE - Other Index Options'!$L:$L,'NSE - Other Index Options'!$C:$C,$A94,'NSE - Other Index Options'!$B:$B,F$4)+SUMIFS('BSE - SENSEX Index Options'!$L:$L,'BSE - SENSEX Index Options'!$C:$C,$A94,'BSE - SENSEX Index Options'!$B:$B,F$4)+SUMIFS('BSE - Other Index Options'!$L:$L,'BSE - Other Index Options'!$C:$C,$A94,'BSE - Other Index Options'!$B:$B,F$4))</f>
        <v/>
      </c>
      <c r="G94" s="26" t="str">
        <f>IF(SUMIFS('NSE - NIFTY Index Options'!$L:$L,'NSE - NIFTY Index Options'!$C:$C,$A94,'NSE - NIFTY Index Options'!$B:$B,G$4)+SUMIFS('NSE - Other Index Options'!$L:$L,'NSE - Other Index Options'!$C:$C,$A94,'NSE - Other Index Options'!$B:$B,G$4)+SUMIFS('BSE - SENSEX Index Options'!$L:$L,'BSE - SENSEX Index Options'!$C:$C,$A94,'BSE - SENSEX Index Options'!$B:$B,G$4)+SUMIFS('BSE - Other Index Options'!$L:$L,'BSE - Other Index Options'!$C:$C,$A94,'BSE - Other Index Options'!$B:$B,G$4)=0,"",SUMIFS('NSE - NIFTY Index Options'!$L:$L,'NSE - NIFTY Index Options'!$C:$C,$A94,'NSE - NIFTY Index Options'!$B:$B,G$4)+SUMIFS('NSE - Other Index Options'!$L:$L,'NSE - Other Index Options'!$C:$C,$A94,'NSE - Other Index Options'!$B:$B,G$4)+SUMIFS('BSE - SENSEX Index Options'!$L:$L,'BSE - SENSEX Index Options'!$C:$C,$A94,'BSE - SENSEX Index Options'!$B:$B,G$4)+SUMIFS('BSE - Other Index Options'!$L:$L,'BSE - Other Index Options'!$C:$C,$A94,'BSE - Other Index Options'!$B:$B,G$4))</f>
        <v/>
      </c>
      <c r="H94" s="26" t="str">
        <f t="shared" si="2"/>
        <v/>
      </c>
    </row>
    <row r="95" spans="1:8" hidden="1" outlineLevel="1">
      <c r="A95" t="s">
        <v>116</v>
      </c>
      <c r="B95" s="26" t="str">
        <f>IF(SUMIFS('NSE - NIFTY Index Options'!$L:$L,'NSE - NIFTY Index Options'!$C:$C,$A95,'NSE - NIFTY Index Options'!$B:$B,B$4)+SUMIFS('NSE - Other Index Options'!$L:$L,'NSE - Other Index Options'!$C:$C,$A95,'NSE - Other Index Options'!$B:$B,B$4)+SUMIFS('BSE - SENSEX Index Options'!$L:$L,'BSE - SENSEX Index Options'!$C:$C,$A95,'BSE - SENSEX Index Options'!$B:$B,B$4)+SUMIFS('BSE - Other Index Options'!$L:$L,'BSE - Other Index Options'!$C:$C,$A95,'BSE - Other Index Options'!$B:$B,B$4)=0,"",SUMIFS('NSE - NIFTY Index Options'!$L:$L,'NSE - NIFTY Index Options'!$C:$C,$A95,'NSE - NIFTY Index Options'!$B:$B,B$4)+SUMIFS('NSE - Other Index Options'!$L:$L,'NSE - Other Index Options'!$C:$C,$A95,'NSE - Other Index Options'!$B:$B,B$4)+SUMIFS('BSE - SENSEX Index Options'!$L:$L,'BSE - SENSEX Index Options'!$C:$C,$A95,'BSE - SENSEX Index Options'!$B:$B,B$4)+SUMIFS('BSE - Other Index Options'!$L:$L,'BSE - Other Index Options'!$C:$C,$A95,'BSE - Other Index Options'!$B:$B,B$4))</f>
        <v/>
      </c>
      <c r="C95" s="26" t="str">
        <f>IF(SUMIFS('NSE - NIFTY Index Options'!$L:$L,'NSE - NIFTY Index Options'!$C:$C,$A95,'NSE - NIFTY Index Options'!$B:$B,C$4)+SUMIFS('NSE - Other Index Options'!$L:$L,'NSE - Other Index Options'!$C:$C,$A95,'NSE - Other Index Options'!$B:$B,C$4)+SUMIFS('BSE - SENSEX Index Options'!$L:$L,'BSE - SENSEX Index Options'!$C:$C,$A95,'BSE - SENSEX Index Options'!$B:$B,C$4)+SUMIFS('BSE - Other Index Options'!$L:$L,'BSE - Other Index Options'!$C:$C,$A95,'BSE - Other Index Options'!$B:$B,C$4)=0,"",SUMIFS('NSE - NIFTY Index Options'!$L:$L,'NSE - NIFTY Index Options'!$C:$C,$A95,'NSE - NIFTY Index Options'!$B:$B,C$4)+SUMIFS('NSE - Other Index Options'!$L:$L,'NSE - Other Index Options'!$C:$C,$A95,'NSE - Other Index Options'!$B:$B,C$4)+SUMIFS('BSE - SENSEX Index Options'!$L:$L,'BSE - SENSEX Index Options'!$C:$C,$A95,'BSE - SENSEX Index Options'!$B:$B,C$4)+SUMIFS('BSE - Other Index Options'!$L:$L,'BSE - Other Index Options'!$C:$C,$A95,'BSE - Other Index Options'!$B:$B,C$4))</f>
        <v/>
      </c>
      <c r="D95" s="26" t="str">
        <f>IF(SUMIFS('NSE - NIFTY Index Options'!$L:$L,'NSE - NIFTY Index Options'!$C:$C,$A95,'NSE - NIFTY Index Options'!$B:$B,D$4)+SUMIFS('NSE - Other Index Options'!$L:$L,'NSE - Other Index Options'!$C:$C,$A95,'NSE - Other Index Options'!$B:$B,D$4)+SUMIFS('BSE - SENSEX Index Options'!$L:$L,'BSE - SENSEX Index Options'!$C:$C,$A95,'BSE - SENSEX Index Options'!$B:$B,D$4)+SUMIFS('BSE - Other Index Options'!$L:$L,'BSE - Other Index Options'!$C:$C,$A95,'BSE - Other Index Options'!$B:$B,D$4)=0,"",SUMIFS('NSE - NIFTY Index Options'!$L:$L,'NSE - NIFTY Index Options'!$C:$C,$A95,'NSE - NIFTY Index Options'!$B:$B,D$4)+SUMIFS('NSE - Other Index Options'!$L:$L,'NSE - Other Index Options'!$C:$C,$A95,'NSE - Other Index Options'!$B:$B,D$4)+SUMIFS('BSE - SENSEX Index Options'!$L:$L,'BSE - SENSEX Index Options'!$C:$C,$A95,'BSE - SENSEX Index Options'!$B:$B,D$4)+SUMIFS('BSE - Other Index Options'!$L:$L,'BSE - Other Index Options'!$C:$C,$A95,'BSE - Other Index Options'!$B:$B,D$4))</f>
        <v/>
      </c>
      <c r="E95" s="26" t="str">
        <f>IF(SUMIFS('NSE - NIFTY Index Options'!$L:$L,'NSE - NIFTY Index Options'!$C:$C,$A95,'NSE - NIFTY Index Options'!$B:$B,E$4)+SUMIFS('NSE - Other Index Options'!$L:$L,'NSE - Other Index Options'!$C:$C,$A95,'NSE - Other Index Options'!$B:$B,E$4)+SUMIFS('BSE - SENSEX Index Options'!$L:$L,'BSE - SENSEX Index Options'!$C:$C,$A95,'BSE - SENSEX Index Options'!$B:$B,E$4)+SUMIFS('BSE - Other Index Options'!$L:$L,'BSE - Other Index Options'!$C:$C,$A95,'BSE - Other Index Options'!$B:$B,E$4)=0,"",SUMIFS('NSE - NIFTY Index Options'!$L:$L,'NSE - NIFTY Index Options'!$C:$C,$A95,'NSE - NIFTY Index Options'!$B:$B,E$4)+SUMIFS('NSE - Other Index Options'!$L:$L,'NSE - Other Index Options'!$C:$C,$A95,'NSE - Other Index Options'!$B:$B,E$4)+SUMIFS('BSE - SENSEX Index Options'!$L:$L,'BSE - SENSEX Index Options'!$C:$C,$A95,'BSE - SENSEX Index Options'!$B:$B,E$4)+SUMIFS('BSE - Other Index Options'!$L:$L,'BSE - Other Index Options'!$C:$C,$A95,'BSE - Other Index Options'!$B:$B,E$4))</f>
        <v/>
      </c>
      <c r="F95" s="26" t="str">
        <f>IF(SUMIFS('NSE - NIFTY Index Options'!$L:$L,'NSE - NIFTY Index Options'!$C:$C,$A95,'NSE - NIFTY Index Options'!$B:$B,F$4)+SUMIFS('NSE - Other Index Options'!$L:$L,'NSE - Other Index Options'!$C:$C,$A95,'NSE - Other Index Options'!$B:$B,F$4)+SUMIFS('BSE - SENSEX Index Options'!$L:$L,'BSE - SENSEX Index Options'!$C:$C,$A95,'BSE - SENSEX Index Options'!$B:$B,F$4)+SUMIFS('BSE - Other Index Options'!$L:$L,'BSE - Other Index Options'!$C:$C,$A95,'BSE - Other Index Options'!$B:$B,F$4)=0,"",SUMIFS('NSE - NIFTY Index Options'!$L:$L,'NSE - NIFTY Index Options'!$C:$C,$A95,'NSE - NIFTY Index Options'!$B:$B,F$4)+SUMIFS('NSE - Other Index Options'!$L:$L,'NSE - Other Index Options'!$C:$C,$A95,'NSE - Other Index Options'!$B:$B,F$4)+SUMIFS('BSE - SENSEX Index Options'!$L:$L,'BSE - SENSEX Index Options'!$C:$C,$A95,'BSE - SENSEX Index Options'!$B:$B,F$4)+SUMIFS('BSE - Other Index Options'!$L:$L,'BSE - Other Index Options'!$C:$C,$A95,'BSE - Other Index Options'!$B:$B,F$4))</f>
        <v/>
      </c>
      <c r="G95" s="26" t="str">
        <f>IF(SUMIFS('NSE - NIFTY Index Options'!$L:$L,'NSE - NIFTY Index Options'!$C:$C,$A95,'NSE - NIFTY Index Options'!$B:$B,G$4)+SUMIFS('NSE - Other Index Options'!$L:$L,'NSE - Other Index Options'!$C:$C,$A95,'NSE - Other Index Options'!$B:$B,G$4)+SUMIFS('BSE - SENSEX Index Options'!$L:$L,'BSE - SENSEX Index Options'!$C:$C,$A95,'BSE - SENSEX Index Options'!$B:$B,G$4)+SUMIFS('BSE - Other Index Options'!$L:$L,'BSE - Other Index Options'!$C:$C,$A95,'BSE - Other Index Options'!$B:$B,G$4)=0,"",SUMIFS('NSE - NIFTY Index Options'!$L:$L,'NSE - NIFTY Index Options'!$C:$C,$A95,'NSE - NIFTY Index Options'!$B:$B,G$4)+SUMIFS('NSE - Other Index Options'!$L:$L,'NSE - Other Index Options'!$C:$C,$A95,'NSE - Other Index Options'!$B:$B,G$4)+SUMIFS('BSE - SENSEX Index Options'!$L:$L,'BSE - SENSEX Index Options'!$C:$C,$A95,'BSE - SENSEX Index Options'!$B:$B,G$4)+SUMIFS('BSE - Other Index Options'!$L:$L,'BSE - Other Index Options'!$C:$C,$A95,'BSE - Other Index Options'!$B:$B,G$4))</f>
        <v/>
      </c>
      <c r="H95" s="26" t="str">
        <f t="shared" si="2"/>
        <v/>
      </c>
    </row>
    <row r="96" spans="1:8" hidden="1" outlineLevel="1">
      <c r="A96" t="s">
        <v>117</v>
      </c>
      <c r="B96" s="26" t="str">
        <f>IF(SUMIFS('NSE - NIFTY Index Options'!$L:$L,'NSE - NIFTY Index Options'!$C:$C,$A96,'NSE - NIFTY Index Options'!$B:$B,B$4)+SUMIFS('NSE - Other Index Options'!$L:$L,'NSE - Other Index Options'!$C:$C,$A96,'NSE - Other Index Options'!$B:$B,B$4)+SUMIFS('BSE - SENSEX Index Options'!$L:$L,'BSE - SENSEX Index Options'!$C:$C,$A96,'BSE - SENSEX Index Options'!$B:$B,B$4)+SUMIFS('BSE - Other Index Options'!$L:$L,'BSE - Other Index Options'!$C:$C,$A96,'BSE - Other Index Options'!$B:$B,B$4)=0,"",SUMIFS('NSE - NIFTY Index Options'!$L:$L,'NSE - NIFTY Index Options'!$C:$C,$A96,'NSE - NIFTY Index Options'!$B:$B,B$4)+SUMIFS('NSE - Other Index Options'!$L:$L,'NSE - Other Index Options'!$C:$C,$A96,'NSE - Other Index Options'!$B:$B,B$4)+SUMIFS('BSE - SENSEX Index Options'!$L:$L,'BSE - SENSEX Index Options'!$C:$C,$A96,'BSE - SENSEX Index Options'!$B:$B,B$4)+SUMIFS('BSE - Other Index Options'!$L:$L,'BSE - Other Index Options'!$C:$C,$A96,'BSE - Other Index Options'!$B:$B,B$4))</f>
        <v/>
      </c>
      <c r="C96" s="26" t="str">
        <f>IF(SUMIFS('NSE - NIFTY Index Options'!$L:$L,'NSE - NIFTY Index Options'!$C:$C,$A96,'NSE - NIFTY Index Options'!$B:$B,C$4)+SUMIFS('NSE - Other Index Options'!$L:$L,'NSE - Other Index Options'!$C:$C,$A96,'NSE - Other Index Options'!$B:$B,C$4)+SUMIFS('BSE - SENSEX Index Options'!$L:$L,'BSE - SENSEX Index Options'!$C:$C,$A96,'BSE - SENSEX Index Options'!$B:$B,C$4)+SUMIFS('BSE - Other Index Options'!$L:$L,'BSE - Other Index Options'!$C:$C,$A96,'BSE - Other Index Options'!$B:$B,C$4)=0,"",SUMIFS('NSE - NIFTY Index Options'!$L:$L,'NSE - NIFTY Index Options'!$C:$C,$A96,'NSE - NIFTY Index Options'!$B:$B,C$4)+SUMIFS('NSE - Other Index Options'!$L:$L,'NSE - Other Index Options'!$C:$C,$A96,'NSE - Other Index Options'!$B:$B,C$4)+SUMIFS('BSE - SENSEX Index Options'!$L:$L,'BSE - SENSEX Index Options'!$C:$C,$A96,'BSE - SENSEX Index Options'!$B:$B,C$4)+SUMIFS('BSE - Other Index Options'!$L:$L,'BSE - Other Index Options'!$C:$C,$A96,'BSE - Other Index Options'!$B:$B,C$4))</f>
        <v/>
      </c>
      <c r="D96" s="26" t="str">
        <f>IF(SUMIFS('NSE - NIFTY Index Options'!$L:$L,'NSE - NIFTY Index Options'!$C:$C,$A96,'NSE - NIFTY Index Options'!$B:$B,D$4)+SUMIFS('NSE - Other Index Options'!$L:$L,'NSE - Other Index Options'!$C:$C,$A96,'NSE - Other Index Options'!$B:$B,D$4)+SUMIFS('BSE - SENSEX Index Options'!$L:$L,'BSE - SENSEX Index Options'!$C:$C,$A96,'BSE - SENSEX Index Options'!$B:$B,D$4)+SUMIFS('BSE - Other Index Options'!$L:$L,'BSE - Other Index Options'!$C:$C,$A96,'BSE - Other Index Options'!$B:$B,D$4)=0,"",SUMIFS('NSE - NIFTY Index Options'!$L:$L,'NSE - NIFTY Index Options'!$C:$C,$A96,'NSE - NIFTY Index Options'!$B:$B,D$4)+SUMIFS('NSE - Other Index Options'!$L:$L,'NSE - Other Index Options'!$C:$C,$A96,'NSE - Other Index Options'!$B:$B,D$4)+SUMIFS('BSE - SENSEX Index Options'!$L:$L,'BSE - SENSEX Index Options'!$C:$C,$A96,'BSE - SENSEX Index Options'!$B:$B,D$4)+SUMIFS('BSE - Other Index Options'!$L:$L,'BSE - Other Index Options'!$C:$C,$A96,'BSE - Other Index Options'!$B:$B,D$4))</f>
        <v/>
      </c>
      <c r="E96" s="26" t="str">
        <f>IF(SUMIFS('NSE - NIFTY Index Options'!$L:$L,'NSE - NIFTY Index Options'!$C:$C,$A96,'NSE - NIFTY Index Options'!$B:$B,E$4)+SUMIFS('NSE - Other Index Options'!$L:$L,'NSE - Other Index Options'!$C:$C,$A96,'NSE - Other Index Options'!$B:$B,E$4)+SUMIFS('BSE - SENSEX Index Options'!$L:$L,'BSE - SENSEX Index Options'!$C:$C,$A96,'BSE - SENSEX Index Options'!$B:$B,E$4)+SUMIFS('BSE - Other Index Options'!$L:$L,'BSE - Other Index Options'!$C:$C,$A96,'BSE - Other Index Options'!$B:$B,E$4)=0,"",SUMIFS('NSE - NIFTY Index Options'!$L:$L,'NSE - NIFTY Index Options'!$C:$C,$A96,'NSE - NIFTY Index Options'!$B:$B,E$4)+SUMIFS('NSE - Other Index Options'!$L:$L,'NSE - Other Index Options'!$C:$C,$A96,'NSE - Other Index Options'!$B:$B,E$4)+SUMIFS('BSE - SENSEX Index Options'!$L:$L,'BSE - SENSEX Index Options'!$C:$C,$A96,'BSE - SENSEX Index Options'!$B:$B,E$4)+SUMIFS('BSE - Other Index Options'!$L:$L,'BSE - Other Index Options'!$C:$C,$A96,'BSE - Other Index Options'!$B:$B,E$4))</f>
        <v/>
      </c>
      <c r="F96" s="26" t="str">
        <f>IF(SUMIFS('NSE - NIFTY Index Options'!$L:$L,'NSE - NIFTY Index Options'!$C:$C,$A96,'NSE - NIFTY Index Options'!$B:$B,F$4)+SUMIFS('NSE - Other Index Options'!$L:$L,'NSE - Other Index Options'!$C:$C,$A96,'NSE - Other Index Options'!$B:$B,F$4)+SUMIFS('BSE - SENSEX Index Options'!$L:$L,'BSE - SENSEX Index Options'!$C:$C,$A96,'BSE - SENSEX Index Options'!$B:$B,F$4)+SUMIFS('BSE - Other Index Options'!$L:$L,'BSE - Other Index Options'!$C:$C,$A96,'BSE - Other Index Options'!$B:$B,F$4)=0,"",SUMIFS('NSE - NIFTY Index Options'!$L:$L,'NSE - NIFTY Index Options'!$C:$C,$A96,'NSE - NIFTY Index Options'!$B:$B,F$4)+SUMIFS('NSE - Other Index Options'!$L:$L,'NSE - Other Index Options'!$C:$C,$A96,'NSE - Other Index Options'!$B:$B,F$4)+SUMIFS('BSE - SENSEX Index Options'!$L:$L,'BSE - SENSEX Index Options'!$C:$C,$A96,'BSE - SENSEX Index Options'!$B:$B,F$4)+SUMIFS('BSE - Other Index Options'!$L:$L,'BSE - Other Index Options'!$C:$C,$A96,'BSE - Other Index Options'!$B:$B,F$4))</f>
        <v/>
      </c>
      <c r="G96" s="26" t="str">
        <f>IF(SUMIFS('NSE - NIFTY Index Options'!$L:$L,'NSE - NIFTY Index Options'!$C:$C,$A96,'NSE - NIFTY Index Options'!$B:$B,G$4)+SUMIFS('NSE - Other Index Options'!$L:$L,'NSE - Other Index Options'!$C:$C,$A96,'NSE - Other Index Options'!$B:$B,G$4)+SUMIFS('BSE - SENSEX Index Options'!$L:$L,'BSE - SENSEX Index Options'!$C:$C,$A96,'BSE - SENSEX Index Options'!$B:$B,G$4)+SUMIFS('BSE - Other Index Options'!$L:$L,'BSE - Other Index Options'!$C:$C,$A96,'BSE - Other Index Options'!$B:$B,G$4)=0,"",SUMIFS('NSE - NIFTY Index Options'!$L:$L,'NSE - NIFTY Index Options'!$C:$C,$A96,'NSE - NIFTY Index Options'!$B:$B,G$4)+SUMIFS('NSE - Other Index Options'!$L:$L,'NSE - Other Index Options'!$C:$C,$A96,'NSE - Other Index Options'!$B:$B,G$4)+SUMIFS('BSE - SENSEX Index Options'!$L:$L,'BSE - SENSEX Index Options'!$C:$C,$A96,'BSE - SENSEX Index Options'!$B:$B,G$4)+SUMIFS('BSE - Other Index Options'!$L:$L,'BSE - Other Index Options'!$C:$C,$A96,'BSE - Other Index Options'!$B:$B,G$4))</f>
        <v/>
      </c>
      <c r="H96" s="26" t="str">
        <f t="shared" si="2"/>
        <v/>
      </c>
    </row>
    <row r="97" spans="1:8" hidden="1" outlineLevel="1">
      <c r="A97" t="s">
        <v>118</v>
      </c>
      <c r="B97" s="26" t="str">
        <f>IF(SUMIFS('NSE - NIFTY Index Options'!$L:$L,'NSE - NIFTY Index Options'!$C:$C,$A97,'NSE - NIFTY Index Options'!$B:$B,B$4)+SUMIFS('NSE - Other Index Options'!$L:$L,'NSE - Other Index Options'!$C:$C,$A97,'NSE - Other Index Options'!$B:$B,B$4)+SUMIFS('BSE - SENSEX Index Options'!$L:$L,'BSE - SENSEX Index Options'!$C:$C,$A97,'BSE - SENSEX Index Options'!$B:$B,B$4)+SUMIFS('BSE - Other Index Options'!$L:$L,'BSE - Other Index Options'!$C:$C,$A97,'BSE - Other Index Options'!$B:$B,B$4)=0,"",SUMIFS('NSE - NIFTY Index Options'!$L:$L,'NSE - NIFTY Index Options'!$C:$C,$A97,'NSE - NIFTY Index Options'!$B:$B,B$4)+SUMIFS('NSE - Other Index Options'!$L:$L,'NSE - Other Index Options'!$C:$C,$A97,'NSE - Other Index Options'!$B:$B,B$4)+SUMIFS('BSE - SENSEX Index Options'!$L:$L,'BSE - SENSEX Index Options'!$C:$C,$A97,'BSE - SENSEX Index Options'!$B:$B,B$4)+SUMIFS('BSE - Other Index Options'!$L:$L,'BSE - Other Index Options'!$C:$C,$A97,'BSE - Other Index Options'!$B:$B,B$4))</f>
        <v/>
      </c>
      <c r="C97" s="26" t="str">
        <f>IF(SUMIFS('NSE - NIFTY Index Options'!$L:$L,'NSE - NIFTY Index Options'!$C:$C,$A97,'NSE - NIFTY Index Options'!$B:$B,C$4)+SUMIFS('NSE - Other Index Options'!$L:$L,'NSE - Other Index Options'!$C:$C,$A97,'NSE - Other Index Options'!$B:$B,C$4)+SUMIFS('BSE - SENSEX Index Options'!$L:$L,'BSE - SENSEX Index Options'!$C:$C,$A97,'BSE - SENSEX Index Options'!$B:$B,C$4)+SUMIFS('BSE - Other Index Options'!$L:$L,'BSE - Other Index Options'!$C:$C,$A97,'BSE - Other Index Options'!$B:$B,C$4)=0,"",SUMIFS('NSE - NIFTY Index Options'!$L:$L,'NSE - NIFTY Index Options'!$C:$C,$A97,'NSE - NIFTY Index Options'!$B:$B,C$4)+SUMIFS('NSE - Other Index Options'!$L:$L,'NSE - Other Index Options'!$C:$C,$A97,'NSE - Other Index Options'!$B:$B,C$4)+SUMIFS('BSE - SENSEX Index Options'!$L:$L,'BSE - SENSEX Index Options'!$C:$C,$A97,'BSE - SENSEX Index Options'!$B:$B,C$4)+SUMIFS('BSE - Other Index Options'!$L:$L,'BSE - Other Index Options'!$C:$C,$A97,'BSE - Other Index Options'!$B:$B,C$4))</f>
        <v/>
      </c>
      <c r="D97" s="26" t="str">
        <f>IF(SUMIFS('NSE - NIFTY Index Options'!$L:$L,'NSE - NIFTY Index Options'!$C:$C,$A97,'NSE - NIFTY Index Options'!$B:$B,D$4)+SUMIFS('NSE - Other Index Options'!$L:$L,'NSE - Other Index Options'!$C:$C,$A97,'NSE - Other Index Options'!$B:$B,D$4)+SUMIFS('BSE - SENSEX Index Options'!$L:$L,'BSE - SENSEX Index Options'!$C:$C,$A97,'BSE - SENSEX Index Options'!$B:$B,D$4)+SUMIFS('BSE - Other Index Options'!$L:$L,'BSE - Other Index Options'!$C:$C,$A97,'BSE - Other Index Options'!$B:$B,D$4)=0,"",SUMIFS('NSE - NIFTY Index Options'!$L:$L,'NSE - NIFTY Index Options'!$C:$C,$A97,'NSE - NIFTY Index Options'!$B:$B,D$4)+SUMIFS('NSE - Other Index Options'!$L:$L,'NSE - Other Index Options'!$C:$C,$A97,'NSE - Other Index Options'!$B:$B,D$4)+SUMIFS('BSE - SENSEX Index Options'!$L:$L,'BSE - SENSEX Index Options'!$C:$C,$A97,'BSE - SENSEX Index Options'!$B:$B,D$4)+SUMIFS('BSE - Other Index Options'!$L:$L,'BSE - Other Index Options'!$C:$C,$A97,'BSE - Other Index Options'!$B:$B,D$4))</f>
        <v/>
      </c>
      <c r="E97" s="26" t="str">
        <f>IF(SUMIFS('NSE - NIFTY Index Options'!$L:$L,'NSE - NIFTY Index Options'!$C:$C,$A97,'NSE - NIFTY Index Options'!$B:$B,E$4)+SUMIFS('NSE - Other Index Options'!$L:$L,'NSE - Other Index Options'!$C:$C,$A97,'NSE - Other Index Options'!$B:$B,E$4)+SUMIFS('BSE - SENSEX Index Options'!$L:$L,'BSE - SENSEX Index Options'!$C:$C,$A97,'BSE - SENSEX Index Options'!$B:$B,E$4)+SUMIFS('BSE - Other Index Options'!$L:$L,'BSE - Other Index Options'!$C:$C,$A97,'BSE - Other Index Options'!$B:$B,E$4)=0,"",SUMIFS('NSE - NIFTY Index Options'!$L:$L,'NSE - NIFTY Index Options'!$C:$C,$A97,'NSE - NIFTY Index Options'!$B:$B,E$4)+SUMIFS('NSE - Other Index Options'!$L:$L,'NSE - Other Index Options'!$C:$C,$A97,'NSE - Other Index Options'!$B:$B,E$4)+SUMIFS('BSE - SENSEX Index Options'!$L:$L,'BSE - SENSEX Index Options'!$C:$C,$A97,'BSE - SENSEX Index Options'!$B:$B,E$4)+SUMIFS('BSE - Other Index Options'!$L:$L,'BSE - Other Index Options'!$C:$C,$A97,'BSE - Other Index Options'!$B:$B,E$4))</f>
        <v/>
      </c>
      <c r="F97" s="26" t="str">
        <f>IF(SUMIFS('NSE - NIFTY Index Options'!$L:$L,'NSE - NIFTY Index Options'!$C:$C,$A97,'NSE - NIFTY Index Options'!$B:$B,F$4)+SUMIFS('NSE - Other Index Options'!$L:$L,'NSE - Other Index Options'!$C:$C,$A97,'NSE - Other Index Options'!$B:$B,F$4)+SUMIFS('BSE - SENSEX Index Options'!$L:$L,'BSE - SENSEX Index Options'!$C:$C,$A97,'BSE - SENSEX Index Options'!$B:$B,F$4)+SUMIFS('BSE - Other Index Options'!$L:$L,'BSE - Other Index Options'!$C:$C,$A97,'BSE - Other Index Options'!$B:$B,F$4)=0,"",SUMIFS('NSE - NIFTY Index Options'!$L:$L,'NSE - NIFTY Index Options'!$C:$C,$A97,'NSE - NIFTY Index Options'!$B:$B,F$4)+SUMIFS('NSE - Other Index Options'!$L:$L,'NSE - Other Index Options'!$C:$C,$A97,'NSE - Other Index Options'!$B:$B,F$4)+SUMIFS('BSE - SENSEX Index Options'!$L:$L,'BSE - SENSEX Index Options'!$C:$C,$A97,'BSE - SENSEX Index Options'!$B:$B,F$4)+SUMIFS('BSE - Other Index Options'!$L:$L,'BSE - Other Index Options'!$C:$C,$A97,'BSE - Other Index Options'!$B:$B,F$4))</f>
        <v/>
      </c>
      <c r="G97" s="26" t="str">
        <f>IF(SUMIFS('NSE - NIFTY Index Options'!$L:$L,'NSE - NIFTY Index Options'!$C:$C,$A97,'NSE - NIFTY Index Options'!$B:$B,G$4)+SUMIFS('NSE - Other Index Options'!$L:$L,'NSE - Other Index Options'!$C:$C,$A97,'NSE - Other Index Options'!$B:$B,G$4)+SUMIFS('BSE - SENSEX Index Options'!$L:$L,'BSE - SENSEX Index Options'!$C:$C,$A97,'BSE - SENSEX Index Options'!$B:$B,G$4)+SUMIFS('BSE - Other Index Options'!$L:$L,'BSE - Other Index Options'!$C:$C,$A97,'BSE - Other Index Options'!$B:$B,G$4)=0,"",SUMIFS('NSE - NIFTY Index Options'!$L:$L,'NSE - NIFTY Index Options'!$C:$C,$A97,'NSE - NIFTY Index Options'!$B:$B,G$4)+SUMIFS('NSE - Other Index Options'!$L:$L,'NSE - Other Index Options'!$C:$C,$A97,'NSE - Other Index Options'!$B:$B,G$4)+SUMIFS('BSE - SENSEX Index Options'!$L:$L,'BSE - SENSEX Index Options'!$C:$C,$A97,'BSE - SENSEX Index Options'!$B:$B,G$4)+SUMIFS('BSE - Other Index Options'!$L:$L,'BSE - Other Index Options'!$C:$C,$A97,'BSE - Other Index Options'!$B:$B,G$4))</f>
        <v/>
      </c>
      <c r="H97" s="26" t="str">
        <f t="shared" si="2"/>
        <v/>
      </c>
    </row>
    <row r="98" spans="1:8" hidden="1" outlineLevel="1">
      <c r="A98" t="s">
        <v>119</v>
      </c>
      <c r="B98" s="26" t="str">
        <f>IF(SUMIFS('NSE - NIFTY Index Options'!$L:$L,'NSE - NIFTY Index Options'!$C:$C,$A98,'NSE - NIFTY Index Options'!$B:$B,B$4)+SUMIFS('NSE - Other Index Options'!$L:$L,'NSE - Other Index Options'!$C:$C,$A98,'NSE - Other Index Options'!$B:$B,B$4)+SUMIFS('BSE - SENSEX Index Options'!$L:$L,'BSE - SENSEX Index Options'!$C:$C,$A98,'BSE - SENSEX Index Options'!$B:$B,B$4)+SUMIFS('BSE - Other Index Options'!$L:$L,'BSE - Other Index Options'!$C:$C,$A98,'BSE - Other Index Options'!$B:$B,B$4)=0,"",SUMIFS('NSE - NIFTY Index Options'!$L:$L,'NSE - NIFTY Index Options'!$C:$C,$A98,'NSE - NIFTY Index Options'!$B:$B,B$4)+SUMIFS('NSE - Other Index Options'!$L:$L,'NSE - Other Index Options'!$C:$C,$A98,'NSE - Other Index Options'!$B:$B,B$4)+SUMIFS('BSE - SENSEX Index Options'!$L:$L,'BSE - SENSEX Index Options'!$C:$C,$A98,'BSE - SENSEX Index Options'!$B:$B,B$4)+SUMIFS('BSE - Other Index Options'!$L:$L,'BSE - Other Index Options'!$C:$C,$A98,'BSE - Other Index Options'!$B:$B,B$4))</f>
        <v/>
      </c>
      <c r="C98" s="26" t="str">
        <f>IF(SUMIFS('NSE - NIFTY Index Options'!$L:$L,'NSE - NIFTY Index Options'!$C:$C,$A98,'NSE - NIFTY Index Options'!$B:$B,C$4)+SUMIFS('NSE - Other Index Options'!$L:$L,'NSE - Other Index Options'!$C:$C,$A98,'NSE - Other Index Options'!$B:$B,C$4)+SUMIFS('BSE - SENSEX Index Options'!$L:$L,'BSE - SENSEX Index Options'!$C:$C,$A98,'BSE - SENSEX Index Options'!$B:$B,C$4)+SUMIFS('BSE - Other Index Options'!$L:$L,'BSE - Other Index Options'!$C:$C,$A98,'BSE - Other Index Options'!$B:$B,C$4)=0,"",SUMIFS('NSE - NIFTY Index Options'!$L:$L,'NSE - NIFTY Index Options'!$C:$C,$A98,'NSE - NIFTY Index Options'!$B:$B,C$4)+SUMIFS('NSE - Other Index Options'!$L:$L,'NSE - Other Index Options'!$C:$C,$A98,'NSE - Other Index Options'!$B:$B,C$4)+SUMIFS('BSE - SENSEX Index Options'!$L:$L,'BSE - SENSEX Index Options'!$C:$C,$A98,'BSE - SENSEX Index Options'!$B:$B,C$4)+SUMIFS('BSE - Other Index Options'!$L:$L,'BSE - Other Index Options'!$C:$C,$A98,'BSE - Other Index Options'!$B:$B,C$4))</f>
        <v/>
      </c>
      <c r="D98" s="26" t="str">
        <f>IF(SUMIFS('NSE - NIFTY Index Options'!$L:$L,'NSE - NIFTY Index Options'!$C:$C,$A98,'NSE - NIFTY Index Options'!$B:$B,D$4)+SUMIFS('NSE - Other Index Options'!$L:$L,'NSE - Other Index Options'!$C:$C,$A98,'NSE - Other Index Options'!$B:$B,D$4)+SUMIFS('BSE - SENSEX Index Options'!$L:$L,'BSE - SENSEX Index Options'!$C:$C,$A98,'BSE - SENSEX Index Options'!$B:$B,D$4)+SUMIFS('BSE - Other Index Options'!$L:$L,'BSE - Other Index Options'!$C:$C,$A98,'BSE - Other Index Options'!$B:$B,D$4)=0,"",SUMIFS('NSE - NIFTY Index Options'!$L:$L,'NSE - NIFTY Index Options'!$C:$C,$A98,'NSE - NIFTY Index Options'!$B:$B,D$4)+SUMIFS('NSE - Other Index Options'!$L:$L,'NSE - Other Index Options'!$C:$C,$A98,'NSE - Other Index Options'!$B:$B,D$4)+SUMIFS('BSE - SENSEX Index Options'!$L:$L,'BSE - SENSEX Index Options'!$C:$C,$A98,'BSE - SENSEX Index Options'!$B:$B,D$4)+SUMIFS('BSE - Other Index Options'!$L:$L,'BSE - Other Index Options'!$C:$C,$A98,'BSE - Other Index Options'!$B:$B,D$4))</f>
        <v/>
      </c>
      <c r="E98" s="26" t="str">
        <f>IF(SUMIFS('NSE - NIFTY Index Options'!$L:$L,'NSE - NIFTY Index Options'!$C:$C,$A98,'NSE - NIFTY Index Options'!$B:$B,E$4)+SUMIFS('NSE - Other Index Options'!$L:$L,'NSE - Other Index Options'!$C:$C,$A98,'NSE - Other Index Options'!$B:$B,E$4)+SUMIFS('BSE - SENSEX Index Options'!$L:$L,'BSE - SENSEX Index Options'!$C:$C,$A98,'BSE - SENSEX Index Options'!$B:$B,E$4)+SUMIFS('BSE - Other Index Options'!$L:$L,'BSE - Other Index Options'!$C:$C,$A98,'BSE - Other Index Options'!$B:$B,E$4)=0,"",SUMIFS('NSE - NIFTY Index Options'!$L:$L,'NSE - NIFTY Index Options'!$C:$C,$A98,'NSE - NIFTY Index Options'!$B:$B,E$4)+SUMIFS('NSE - Other Index Options'!$L:$L,'NSE - Other Index Options'!$C:$C,$A98,'NSE - Other Index Options'!$B:$B,E$4)+SUMIFS('BSE - SENSEX Index Options'!$L:$L,'BSE - SENSEX Index Options'!$C:$C,$A98,'BSE - SENSEX Index Options'!$B:$B,E$4)+SUMIFS('BSE - Other Index Options'!$L:$L,'BSE - Other Index Options'!$C:$C,$A98,'BSE - Other Index Options'!$B:$B,E$4))</f>
        <v/>
      </c>
      <c r="F98" s="26" t="str">
        <f>IF(SUMIFS('NSE - NIFTY Index Options'!$L:$L,'NSE - NIFTY Index Options'!$C:$C,$A98,'NSE - NIFTY Index Options'!$B:$B,F$4)+SUMIFS('NSE - Other Index Options'!$L:$L,'NSE - Other Index Options'!$C:$C,$A98,'NSE - Other Index Options'!$B:$B,F$4)+SUMIFS('BSE - SENSEX Index Options'!$L:$L,'BSE - SENSEX Index Options'!$C:$C,$A98,'BSE - SENSEX Index Options'!$B:$B,F$4)+SUMIFS('BSE - Other Index Options'!$L:$L,'BSE - Other Index Options'!$C:$C,$A98,'BSE - Other Index Options'!$B:$B,F$4)=0,"",SUMIFS('NSE - NIFTY Index Options'!$L:$L,'NSE - NIFTY Index Options'!$C:$C,$A98,'NSE - NIFTY Index Options'!$B:$B,F$4)+SUMIFS('NSE - Other Index Options'!$L:$L,'NSE - Other Index Options'!$C:$C,$A98,'NSE - Other Index Options'!$B:$B,F$4)+SUMIFS('BSE - SENSEX Index Options'!$L:$L,'BSE - SENSEX Index Options'!$C:$C,$A98,'BSE - SENSEX Index Options'!$B:$B,F$4)+SUMIFS('BSE - Other Index Options'!$L:$L,'BSE - Other Index Options'!$C:$C,$A98,'BSE - Other Index Options'!$B:$B,F$4))</f>
        <v/>
      </c>
      <c r="G98" s="26" t="str">
        <f>IF(SUMIFS('NSE - NIFTY Index Options'!$L:$L,'NSE - NIFTY Index Options'!$C:$C,$A98,'NSE - NIFTY Index Options'!$B:$B,G$4)+SUMIFS('NSE - Other Index Options'!$L:$L,'NSE - Other Index Options'!$C:$C,$A98,'NSE - Other Index Options'!$B:$B,G$4)+SUMIFS('BSE - SENSEX Index Options'!$L:$L,'BSE - SENSEX Index Options'!$C:$C,$A98,'BSE - SENSEX Index Options'!$B:$B,G$4)+SUMIFS('BSE - Other Index Options'!$L:$L,'BSE - Other Index Options'!$C:$C,$A98,'BSE - Other Index Options'!$B:$B,G$4)=0,"",SUMIFS('NSE - NIFTY Index Options'!$L:$L,'NSE - NIFTY Index Options'!$C:$C,$A98,'NSE - NIFTY Index Options'!$B:$B,G$4)+SUMIFS('NSE - Other Index Options'!$L:$L,'NSE - Other Index Options'!$C:$C,$A98,'NSE - Other Index Options'!$B:$B,G$4)+SUMIFS('BSE - SENSEX Index Options'!$L:$L,'BSE - SENSEX Index Options'!$C:$C,$A98,'BSE - SENSEX Index Options'!$B:$B,G$4)+SUMIFS('BSE - Other Index Options'!$L:$L,'BSE - Other Index Options'!$C:$C,$A98,'BSE - Other Index Options'!$B:$B,G$4))</f>
        <v/>
      </c>
      <c r="H98" s="26" t="str">
        <f t="shared" si="2"/>
        <v/>
      </c>
    </row>
    <row r="99" spans="1:8" hidden="1" outlineLevel="1">
      <c r="A99" t="s">
        <v>120</v>
      </c>
      <c r="B99" s="26" t="str">
        <f>IF(SUMIFS('NSE - NIFTY Index Options'!$L:$L,'NSE - NIFTY Index Options'!$C:$C,$A99,'NSE - NIFTY Index Options'!$B:$B,B$4)+SUMIFS('NSE - Other Index Options'!$L:$L,'NSE - Other Index Options'!$C:$C,$A99,'NSE - Other Index Options'!$B:$B,B$4)+SUMIFS('BSE - SENSEX Index Options'!$L:$L,'BSE - SENSEX Index Options'!$C:$C,$A99,'BSE - SENSEX Index Options'!$B:$B,B$4)+SUMIFS('BSE - Other Index Options'!$L:$L,'BSE - Other Index Options'!$C:$C,$A99,'BSE - Other Index Options'!$B:$B,B$4)=0,"",SUMIFS('NSE - NIFTY Index Options'!$L:$L,'NSE - NIFTY Index Options'!$C:$C,$A99,'NSE - NIFTY Index Options'!$B:$B,B$4)+SUMIFS('NSE - Other Index Options'!$L:$L,'NSE - Other Index Options'!$C:$C,$A99,'NSE - Other Index Options'!$B:$B,B$4)+SUMIFS('BSE - SENSEX Index Options'!$L:$L,'BSE - SENSEX Index Options'!$C:$C,$A99,'BSE - SENSEX Index Options'!$B:$B,B$4)+SUMIFS('BSE - Other Index Options'!$L:$L,'BSE - Other Index Options'!$C:$C,$A99,'BSE - Other Index Options'!$B:$B,B$4))</f>
        <v/>
      </c>
      <c r="C99" s="26" t="str">
        <f>IF(SUMIFS('NSE - NIFTY Index Options'!$L:$L,'NSE - NIFTY Index Options'!$C:$C,$A99,'NSE - NIFTY Index Options'!$B:$B,C$4)+SUMIFS('NSE - Other Index Options'!$L:$L,'NSE - Other Index Options'!$C:$C,$A99,'NSE - Other Index Options'!$B:$B,C$4)+SUMIFS('BSE - SENSEX Index Options'!$L:$L,'BSE - SENSEX Index Options'!$C:$C,$A99,'BSE - SENSEX Index Options'!$B:$B,C$4)+SUMIFS('BSE - Other Index Options'!$L:$L,'BSE - Other Index Options'!$C:$C,$A99,'BSE - Other Index Options'!$B:$B,C$4)=0,"",SUMIFS('NSE - NIFTY Index Options'!$L:$L,'NSE - NIFTY Index Options'!$C:$C,$A99,'NSE - NIFTY Index Options'!$B:$B,C$4)+SUMIFS('NSE - Other Index Options'!$L:$L,'NSE - Other Index Options'!$C:$C,$A99,'NSE - Other Index Options'!$B:$B,C$4)+SUMIFS('BSE - SENSEX Index Options'!$L:$L,'BSE - SENSEX Index Options'!$C:$C,$A99,'BSE - SENSEX Index Options'!$B:$B,C$4)+SUMIFS('BSE - Other Index Options'!$L:$L,'BSE - Other Index Options'!$C:$C,$A99,'BSE - Other Index Options'!$B:$B,C$4))</f>
        <v/>
      </c>
      <c r="D99" s="26" t="str">
        <f>IF(SUMIFS('NSE - NIFTY Index Options'!$L:$L,'NSE - NIFTY Index Options'!$C:$C,$A99,'NSE - NIFTY Index Options'!$B:$B,D$4)+SUMIFS('NSE - Other Index Options'!$L:$L,'NSE - Other Index Options'!$C:$C,$A99,'NSE - Other Index Options'!$B:$B,D$4)+SUMIFS('BSE - SENSEX Index Options'!$L:$L,'BSE - SENSEX Index Options'!$C:$C,$A99,'BSE - SENSEX Index Options'!$B:$B,D$4)+SUMIFS('BSE - Other Index Options'!$L:$L,'BSE - Other Index Options'!$C:$C,$A99,'BSE - Other Index Options'!$B:$B,D$4)=0,"",SUMIFS('NSE - NIFTY Index Options'!$L:$L,'NSE - NIFTY Index Options'!$C:$C,$A99,'NSE - NIFTY Index Options'!$B:$B,D$4)+SUMIFS('NSE - Other Index Options'!$L:$L,'NSE - Other Index Options'!$C:$C,$A99,'NSE - Other Index Options'!$B:$B,D$4)+SUMIFS('BSE - SENSEX Index Options'!$L:$L,'BSE - SENSEX Index Options'!$C:$C,$A99,'BSE - SENSEX Index Options'!$B:$B,D$4)+SUMIFS('BSE - Other Index Options'!$L:$L,'BSE - Other Index Options'!$C:$C,$A99,'BSE - Other Index Options'!$B:$B,D$4))</f>
        <v/>
      </c>
      <c r="E99" s="26" t="str">
        <f>IF(SUMIFS('NSE - NIFTY Index Options'!$L:$L,'NSE - NIFTY Index Options'!$C:$C,$A99,'NSE - NIFTY Index Options'!$B:$B,E$4)+SUMIFS('NSE - Other Index Options'!$L:$L,'NSE - Other Index Options'!$C:$C,$A99,'NSE - Other Index Options'!$B:$B,E$4)+SUMIFS('BSE - SENSEX Index Options'!$L:$L,'BSE - SENSEX Index Options'!$C:$C,$A99,'BSE - SENSEX Index Options'!$B:$B,E$4)+SUMIFS('BSE - Other Index Options'!$L:$L,'BSE - Other Index Options'!$C:$C,$A99,'BSE - Other Index Options'!$B:$B,E$4)=0,"",SUMIFS('NSE - NIFTY Index Options'!$L:$L,'NSE - NIFTY Index Options'!$C:$C,$A99,'NSE - NIFTY Index Options'!$B:$B,E$4)+SUMIFS('NSE - Other Index Options'!$L:$L,'NSE - Other Index Options'!$C:$C,$A99,'NSE - Other Index Options'!$B:$B,E$4)+SUMIFS('BSE - SENSEX Index Options'!$L:$L,'BSE - SENSEX Index Options'!$C:$C,$A99,'BSE - SENSEX Index Options'!$B:$B,E$4)+SUMIFS('BSE - Other Index Options'!$L:$L,'BSE - Other Index Options'!$C:$C,$A99,'BSE - Other Index Options'!$B:$B,E$4))</f>
        <v/>
      </c>
      <c r="F99" s="26" t="str">
        <f>IF(SUMIFS('NSE - NIFTY Index Options'!$L:$L,'NSE - NIFTY Index Options'!$C:$C,$A99,'NSE - NIFTY Index Options'!$B:$B,F$4)+SUMIFS('NSE - Other Index Options'!$L:$L,'NSE - Other Index Options'!$C:$C,$A99,'NSE - Other Index Options'!$B:$B,F$4)+SUMIFS('BSE - SENSEX Index Options'!$L:$L,'BSE - SENSEX Index Options'!$C:$C,$A99,'BSE - SENSEX Index Options'!$B:$B,F$4)+SUMIFS('BSE - Other Index Options'!$L:$L,'BSE - Other Index Options'!$C:$C,$A99,'BSE - Other Index Options'!$B:$B,F$4)=0,"",SUMIFS('NSE - NIFTY Index Options'!$L:$L,'NSE - NIFTY Index Options'!$C:$C,$A99,'NSE - NIFTY Index Options'!$B:$B,F$4)+SUMIFS('NSE - Other Index Options'!$L:$L,'NSE - Other Index Options'!$C:$C,$A99,'NSE - Other Index Options'!$B:$B,F$4)+SUMIFS('BSE - SENSEX Index Options'!$L:$L,'BSE - SENSEX Index Options'!$C:$C,$A99,'BSE - SENSEX Index Options'!$B:$B,F$4)+SUMIFS('BSE - Other Index Options'!$L:$L,'BSE - Other Index Options'!$C:$C,$A99,'BSE - Other Index Options'!$B:$B,F$4))</f>
        <v/>
      </c>
      <c r="G99" s="26" t="str">
        <f>IF(SUMIFS('NSE - NIFTY Index Options'!$L:$L,'NSE - NIFTY Index Options'!$C:$C,$A99,'NSE - NIFTY Index Options'!$B:$B,G$4)+SUMIFS('NSE - Other Index Options'!$L:$L,'NSE - Other Index Options'!$C:$C,$A99,'NSE - Other Index Options'!$B:$B,G$4)+SUMIFS('BSE - SENSEX Index Options'!$L:$L,'BSE - SENSEX Index Options'!$C:$C,$A99,'BSE - SENSEX Index Options'!$B:$B,G$4)+SUMIFS('BSE - Other Index Options'!$L:$L,'BSE - Other Index Options'!$C:$C,$A99,'BSE - Other Index Options'!$B:$B,G$4)=0,"",SUMIFS('NSE - NIFTY Index Options'!$L:$L,'NSE - NIFTY Index Options'!$C:$C,$A99,'NSE - NIFTY Index Options'!$B:$B,G$4)+SUMIFS('NSE - Other Index Options'!$L:$L,'NSE - Other Index Options'!$C:$C,$A99,'NSE - Other Index Options'!$B:$B,G$4)+SUMIFS('BSE - SENSEX Index Options'!$L:$L,'BSE - SENSEX Index Options'!$C:$C,$A99,'BSE - SENSEX Index Options'!$B:$B,G$4)+SUMIFS('BSE - Other Index Options'!$L:$L,'BSE - Other Index Options'!$C:$C,$A99,'BSE - Other Index Options'!$B:$B,G$4))</f>
        <v/>
      </c>
      <c r="H99" s="26" t="str">
        <f t="shared" si="2"/>
        <v/>
      </c>
    </row>
    <row r="100" spans="1:8" hidden="1" outlineLevel="1">
      <c r="A100" t="s">
        <v>121</v>
      </c>
      <c r="B100" s="26" t="str">
        <f>IF(SUMIFS('NSE - NIFTY Index Options'!$L:$L,'NSE - NIFTY Index Options'!$C:$C,$A100,'NSE - NIFTY Index Options'!$B:$B,B$4)+SUMIFS('NSE - Other Index Options'!$L:$L,'NSE - Other Index Options'!$C:$C,$A100,'NSE - Other Index Options'!$B:$B,B$4)+SUMIFS('BSE - SENSEX Index Options'!$L:$L,'BSE - SENSEX Index Options'!$C:$C,$A100,'BSE - SENSEX Index Options'!$B:$B,B$4)+SUMIFS('BSE - Other Index Options'!$L:$L,'BSE - Other Index Options'!$C:$C,$A100,'BSE - Other Index Options'!$B:$B,B$4)=0,"",SUMIFS('NSE - NIFTY Index Options'!$L:$L,'NSE - NIFTY Index Options'!$C:$C,$A100,'NSE - NIFTY Index Options'!$B:$B,B$4)+SUMIFS('NSE - Other Index Options'!$L:$L,'NSE - Other Index Options'!$C:$C,$A100,'NSE - Other Index Options'!$B:$B,B$4)+SUMIFS('BSE - SENSEX Index Options'!$L:$L,'BSE - SENSEX Index Options'!$C:$C,$A100,'BSE - SENSEX Index Options'!$B:$B,B$4)+SUMIFS('BSE - Other Index Options'!$L:$L,'BSE - Other Index Options'!$C:$C,$A100,'BSE - Other Index Options'!$B:$B,B$4))</f>
        <v/>
      </c>
      <c r="C100" s="26" t="str">
        <f>IF(SUMIFS('NSE - NIFTY Index Options'!$L:$L,'NSE - NIFTY Index Options'!$C:$C,$A100,'NSE - NIFTY Index Options'!$B:$B,C$4)+SUMIFS('NSE - Other Index Options'!$L:$L,'NSE - Other Index Options'!$C:$C,$A100,'NSE - Other Index Options'!$B:$B,C$4)+SUMIFS('BSE - SENSEX Index Options'!$L:$L,'BSE - SENSEX Index Options'!$C:$C,$A100,'BSE - SENSEX Index Options'!$B:$B,C$4)+SUMIFS('BSE - Other Index Options'!$L:$L,'BSE - Other Index Options'!$C:$C,$A100,'BSE - Other Index Options'!$B:$B,C$4)=0,"",SUMIFS('NSE - NIFTY Index Options'!$L:$L,'NSE - NIFTY Index Options'!$C:$C,$A100,'NSE - NIFTY Index Options'!$B:$B,C$4)+SUMIFS('NSE - Other Index Options'!$L:$L,'NSE - Other Index Options'!$C:$C,$A100,'NSE - Other Index Options'!$B:$B,C$4)+SUMIFS('BSE - SENSEX Index Options'!$L:$L,'BSE - SENSEX Index Options'!$C:$C,$A100,'BSE - SENSEX Index Options'!$B:$B,C$4)+SUMIFS('BSE - Other Index Options'!$L:$L,'BSE - Other Index Options'!$C:$C,$A100,'BSE - Other Index Options'!$B:$B,C$4))</f>
        <v/>
      </c>
      <c r="D100" s="26" t="str">
        <f>IF(SUMIFS('NSE - NIFTY Index Options'!$L:$L,'NSE - NIFTY Index Options'!$C:$C,$A100,'NSE - NIFTY Index Options'!$B:$B,D$4)+SUMIFS('NSE - Other Index Options'!$L:$L,'NSE - Other Index Options'!$C:$C,$A100,'NSE - Other Index Options'!$B:$B,D$4)+SUMIFS('BSE - SENSEX Index Options'!$L:$L,'BSE - SENSEX Index Options'!$C:$C,$A100,'BSE - SENSEX Index Options'!$B:$B,D$4)+SUMIFS('BSE - Other Index Options'!$L:$L,'BSE - Other Index Options'!$C:$C,$A100,'BSE - Other Index Options'!$B:$B,D$4)=0,"",SUMIFS('NSE - NIFTY Index Options'!$L:$L,'NSE - NIFTY Index Options'!$C:$C,$A100,'NSE - NIFTY Index Options'!$B:$B,D$4)+SUMIFS('NSE - Other Index Options'!$L:$L,'NSE - Other Index Options'!$C:$C,$A100,'NSE - Other Index Options'!$B:$B,D$4)+SUMIFS('BSE - SENSEX Index Options'!$L:$L,'BSE - SENSEX Index Options'!$C:$C,$A100,'BSE - SENSEX Index Options'!$B:$B,D$4)+SUMIFS('BSE - Other Index Options'!$L:$L,'BSE - Other Index Options'!$C:$C,$A100,'BSE - Other Index Options'!$B:$B,D$4))</f>
        <v/>
      </c>
      <c r="E100" s="26" t="str">
        <f>IF(SUMIFS('NSE - NIFTY Index Options'!$L:$L,'NSE - NIFTY Index Options'!$C:$C,$A100,'NSE - NIFTY Index Options'!$B:$B,E$4)+SUMIFS('NSE - Other Index Options'!$L:$L,'NSE - Other Index Options'!$C:$C,$A100,'NSE - Other Index Options'!$B:$B,E$4)+SUMIFS('BSE - SENSEX Index Options'!$L:$L,'BSE - SENSEX Index Options'!$C:$C,$A100,'BSE - SENSEX Index Options'!$B:$B,E$4)+SUMIFS('BSE - Other Index Options'!$L:$L,'BSE - Other Index Options'!$C:$C,$A100,'BSE - Other Index Options'!$B:$B,E$4)=0,"",SUMIFS('NSE - NIFTY Index Options'!$L:$L,'NSE - NIFTY Index Options'!$C:$C,$A100,'NSE - NIFTY Index Options'!$B:$B,E$4)+SUMIFS('NSE - Other Index Options'!$L:$L,'NSE - Other Index Options'!$C:$C,$A100,'NSE - Other Index Options'!$B:$B,E$4)+SUMIFS('BSE - SENSEX Index Options'!$L:$L,'BSE - SENSEX Index Options'!$C:$C,$A100,'BSE - SENSEX Index Options'!$B:$B,E$4)+SUMIFS('BSE - Other Index Options'!$L:$L,'BSE - Other Index Options'!$C:$C,$A100,'BSE - Other Index Options'!$B:$B,E$4))</f>
        <v/>
      </c>
      <c r="F100" s="26" t="str">
        <f>IF(SUMIFS('NSE - NIFTY Index Options'!$L:$L,'NSE - NIFTY Index Options'!$C:$C,$A100,'NSE - NIFTY Index Options'!$B:$B,F$4)+SUMIFS('NSE - Other Index Options'!$L:$L,'NSE - Other Index Options'!$C:$C,$A100,'NSE - Other Index Options'!$B:$B,F$4)+SUMIFS('BSE - SENSEX Index Options'!$L:$L,'BSE - SENSEX Index Options'!$C:$C,$A100,'BSE - SENSEX Index Options'!$B:$B,F$4)+SUMIFS('BSE - Other Index Options'!$L:$L,'BSE - Other Index Options'!$C:$C,$A100,'BSE - Other Index Options'!$B:$B,F$4)=0,"",SUMIFS('NSE - NIFTY Index Options'!$L:$L,'NSE - NIFTY Index Options'!$C:$C,$A100,'NSE - NIFTY Index Options'!$B:$B,F$4)+SUMIFS('NSE - Other Index Options'!$L:$L,'NSE - Other Index Options'!$C:$C,$A100,'NSE - Other Index Options'!$B:$B,F$4)+SUMIFS('BSE - SENSEX Index Options'!$L:$L,'BSE - SENSEX Index Options'!$C:$C,$A100,'BSE - SENSEX Index Options'!$B:$B,F$4)+SUMIFS('BSE - Other Index Options'!$L:$L,'BSE - Other Index Options'!$C:$C,$A100,'BSE - Other Index Options'!$B:$B,F$4))</f>
        <v/>
      </c>
      <c r="G100" s="26" t="str">
        <f>IF(SUMIFS('NSE - NIFTY Index Options'!$L:$L,'NSE - NIFTY Index Options'!$C:$C,$A100,'NSE - NIFTY Index Options'!$B:$B,G$4)+SUMIFS('NSE - Other Index Options'!$L:$L,'NSE - Other Index Options'!$C:$C,$A100,'NSE - Other Index Options'!$B:$B,G$4)+SUMIFS('BSE - SENSEX Index Options'!$L:$L,'BSE - SENSEX Index Options'!$C:$C,$A100,'BSE - SENSEX Index Options'!$B:$B,G$4)+SUMIFS('BSE - Other Index Options'!$L:$L,'BSE - Other Index Options'!$C:$C,$A100,'BSE - Other Index Options'!$B:$B,G$4)=0,"",SUMIFS('NSE - NIFTY Index Options'!$L:$L,'NSE - NIFTY Index Options'!$C:$C,$A100,'NSE - NIFTY Index Options'!$B:$B,G$4)+SUMIFS('NSE - Other Index Options'!$L:$L,'NSE - Other Index Options'!$C:$C,$A100,'NSE - Other Index Options'!$B:$B,G$4)+SUMIFS('BSE - SENSEX Index Options'!$L:$L,'BSE - SENSEX Index Options'!$C:$C,$A100,'BSE - SENSEX Index Options'!$B:$B,G$4)+SUMIFS('BSE - Other Index Options'!$L:$L,'BSE - Other Index Options'!$C:$C,$A100,'BSE - Other Index Options'!$B:$B,G$4))</f>
        <v/>
      </c>
      <c r="H100" s="26" t="str">
        <f t="shared" si="2"/>
        <v/>
      </c>
    </row>
    <row r="101" spans="1:8" hidden="1" outlineLevel="1">
      <c r="A101" t="s">
        <v>122</v>
      </c>
      <c r="B101" s="26" t="str">
        <f>IF(SUMIFS('NSE - NIFTY Index Options'!$L:$L,'NSE - NIFTY Index Options'!$C:$C,$A101,'NSE - NIFTY Index Options'!$B:$B,B$4)+SUMIFS('NSE - Other Index Options'!$L:$L,'NSE - Other Index Options'!$C:$C,$A101,'NSE - Other Index Options'!$B:$B,B$4)+SUMIFS('BSE - SENSEX Index Options'!$L:$L,'BSE - SENSEX Index Options'!$C:$C,$A101,'BSE - SENSEX Index Options'!$B:$B,B$4)+SUMIFS('BSE - Other Index Options'!$L:$L,'BSE - Other Index Options'!$C:$C,$A101,'BSE - Other Index Options'!$B:$B,B$4)=0,"",SUMIFS('NSE - NIFTY Index Options'!$L:$L,'NSE - NIFTY Index Options'!$C:$C,$A101,'NSE - NIFTY Index Options'!$B:$B,B$4)+SUMIFS('NSE - Other Index Options'!$L:$L,'NSE - Other Index Options'!$C:$C,$A101,'NSE - Other Index Options'!$B:$B,B$4)+SUMIFS('BSE - SENSEX Index Options'!$L:$L,'BSE - SENSEX Index Options'!$C:$C,$A101,'BSE - SENSEX Index Options'!$B:$B,B$4)+SUMIFS('BSE - Other Index Options'!$L:$L,'BSE - Other Index Options'!$C:$C,$A101,'BSE - Other Index Options'!$B:$B,B$4))</f>
        <v/>
      </c>
      <c r="C101" s="26" t="str">
        <f>IF(SUMIFS('NSE - NIFTY Index Options'!$L:$L,'NSE - NIFTY Index Options'!$C:$C,$A101,'NSE - NIFTY Index Options'!$B:$B,C$4)+SUMIFS('NSE - Other Index Options'!$L:$L,'NSE - Other Index Options'!$C:$C,$A101,'NSE - Other Index Options'!$B:$B,C$4)+SUMIFS('BSE - SENSEX Index Options'!$L:$L,'BSE - SENSEX Index Options'!$C:$C,$A101,'BSE - SENSEX Index Options'!$B:$B,C$4)+SUMIFS('BSE - Other Index Options'!$L:$L,'BSE - Other Index Options'!$C:$C,$A101,'BSE - Other Index Options'!$B:$B,C$4)=0,"",SUMIFS('NSE - NIFTY Index Options'!$L:$L,'NSE - NIFTY Index Options'!$C:$C,$A101,'NSE - NIFTY Index Options'!$B:$B,C$4)+SUMIFS('NSE - Other Index Options'!$L:$L,'NSE - Other Index Options'!$C:$C,$A101,'NSE - Other Index Options'!$B:$B,C$4)+SUMIFS('BSE - SENSEX Index Options'!$L:$L,'BSE - SENSEX Index Options'!$C:$C,$A101,'BSE - SENSEX Index Options'!$B:$B,C$4)+SUMIFS('BSE - Other Index Options'!$L:$L,'BSE - Other Index Options'!$C:$C,$A101,'BSE - Other Index Options'!$B:$B,C$4))</f>
        <v/>
      </c>
      <c r="D101" s="26" t="str">
        <f>IF(SUMIFS('NSE - NIFTY Index Options'!$L:$L,'NSE - NIFTY Index Options'!$C:$C,$A101,'NSE - NIFTY Index Options'!$B:$B,D$4)+SUMIFS('NSE - Other Index Options'!$L:$L,'NSE - Other Index Options'!$C:$C,$A101,'NSE - Other Index Options'!$B:$B,D$4)+SUMIFS('BSE - SENSEX Index Options'!$L:$L,'BSE - SENSEX Index Options'!$C:$C,$A101,'BSE - SENSEX Index Options'!$B:$B,D$4)+SUMIFS('BSE - Other Index Options'!$L:$L,'BSE - Other Index Options'!$C:$C,$A101,'BSE - Other Index Options'!$B:$B,D$4)=0,"",SUMIFS('NSE - NIFTY Index Options'!$L:$L,'NSE - NIFTY Index Options'!$C:$C,$A101,'NSE - NIFTY Index Options'!$B:$B,D$4)+SUMIFS('NSE - Other Index Options'!$L:$L,'NSE - Other Index Options'!$C:$C,$A101,'NSE - Other Index Options'!$B:$B,D$4)+SUMIFS('BSE - SENSEX Index Options'!$L:$L,'BSE - SENSEX Index Options'!$C:$C,$A101,'BSE - SENSEX Index Options'!$B:$B,D$4)+SUMIFS('BSE - Other Index Options'!$L:$L,'BSE - Other Index Options'!$C:$C,$A101,'BSE - Other Index Options'!$B:$B,D$4))</f>
        <v/>
      </c>
      <c r="E101" s="26" t="str">
        <f>IF(SUMIFS('NSE - NIFTY Index Options'!$L:$L,'NSE - NIFTY Index Options'!$C:$C,$A101,'NSE - NIFTY Index Options'!$B:$B,E$4)+SUMIFS('NSE - Other Index Options'!$L:$L,'NSE - Other Index Options'!$C:$C,$A101,'NSE - Other Index Options'!$B:$B,E$4)+SUMIFS('BSE - SENSEX Index Options'!$L:$L,'BSE - SENSEX Index Options'!$C:$C,$A101,'BSE - SENSEX Index Options'!$B:$B,E$4)+SUMIFS('BSE - Other Index Options'!$L:$L,'BSE - Other Index Options'!$C:$C,$A101,'BSE - Other Index Options'!$B:$B,E$4)=0,"",SUMIFS('NSE - NIFTY Index Options'!$L:$L,'NSE - NIFTY Index Options'!$C:$C,$A101,'NSE - NIFTY Index Options'!$B:$B,E$4)+SUMIFS('NSE - Other Index Options'!$L:$L,'NSE - Other Index Options'!$C:$C,$A101,'NSE - Other Index Options'!$B:$B,E$4)+SUMIFS('BSE - SENSEX Index Options'!$L:$L,'BSE - SENSEX Index Options'!$C:$C,$A101,'BSE - SENSEX Index Options'!$B:$B,E$4)+SUMIFS('BSE - Other Index Options'!$L:$L,'BSE - Other Index Options'!$C:$C,$A101,'BSE - Other Index Options'!$B:$B,E$4))</f>
        <v/>
      </c>
      <c r="F101" s="26" t="str">
        <f>IF(SUMIFS('NSE - NIFTY Index Options'!$L:$L,'NSE - NIFTY Index Options'!$C:$C,$A101,'NSE - NIFTY Index Options'!$B:$B,F$4)+SUMIFS('NSE - Other Index Options'!$L:$L,'NSE - Other Index Options'!$C:$C,$A101,'NSE - Other Index Options'!$B:$B,F$4)+SUMIFS('BSE - SENSEX Index Options'!$L:$L,'BSE - SENSEX Index Options'!$C:$C,$A101,'BSE - SENSEX Index Options'!$B:$B,F$4)+SUMIFS('BSE - Other Index Options'!$L:$L,'BSE - Other Index Options'!$C:$C,$A101,'BSE - Other Index Options'!$B:$B,F$4)=0,"",SUMIFS('NSE - NIFTY Index Options'!$L:$L,'NSE - NIFTY Index Options'!$C:$C,$A101,'NSE - NIFTY Index Options'!$B:$B,F$4)+SUMIFS('NSE - Other Index Options'!$L:$L,'NSE - Other Index Options'!$C:$C,$A101,'NSE - Other Index Options'!$B:$B,F$4)+SUMIFS('BSE - SENSEX Index Options'!$L:$L,'BSE - SENSEX Index Options'!$C:$C,$A101,'BSE - SENSEX Index Options'!$B:$B,F$4)+SUMIFS('BSE - Other Index Options'!$L:$L,'BSE - Other Index Options'!$C:$C,$A101,'BSE - Other Index Options'!$B:$B,F$4))</f>
        <v/>
      </c>
      <c r="G101" s="26" t="str">
        <f>IF(SUMIFS('NSE - NIFTY Index Options'!$L:$L,'NSE - NIFTY Index Options'!$C:$C,$A101,'NSE - NIFTY Index Options'!$B:$B,G$4)+SUMIFS('NSE - Other Index Options'!$L:$L,'NSE - Other Index Options'!$C:$C,$A101,'NSE - Other Index Options'!$B:$B,G$4)+SUMIFS('BSE - SENSEX Index Options'!$L:$L,'BSE - SENSEX Index Options'!$C:$C,$A101,'BSE - SENSEX Index Options'!$B:$B,G$4)+SUMIFS('BSE - Other Index Options'!$L:$L,'BSE - Other Index Options'!$C:$C,$A101,'BSE - Other Index Options'!$B:$B,G$4)=0,"",SUMIFS('NSE - NIFTY Index Options'!$L:$L,'NSE - NIFTY Index Options'!$C:$C,$A101,'NSE - NIFTY Index Options'!$B:$B,G$4)+SUMIFS('NSE - Other Index Options'!$L:$L,'NSE - Other Index Options'!$C:$C,$A101,'NSE - Other Index Options'!$B:$B,G$4)+SUMIFS('BSE - SENSEX Index Options'!$L:$L,'BSE - SENSEX Index Options'!$C:$C,$A101,'BSE - SENSEX Index Options'!$B:$B,G$4)+SUMIFS('BSE - Other Index Options'!$L:$L,'BSE - Other Index Options'!$C:$C,$A101,'BSE - Other Index Options'!$B:$B,G$4))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123</v>
      </c>
      <c r="B102" s="26" t="str">
        <f>IF(SUMIFS('NSE - NIFTY Index Options'!$L:$L,'NSE - NIFTY Index Options'!$C:$C,$A102,'NSE - NIFTY Index Options'!$B:$B,B$4)+SUMIFS('NSE - Other Index Options'!$L:$L,'NSE - Other Index Options'!$C:$C,$A102,'NSE - Other Index Options'!$B:$B,B$4)+SUMIFS('BSE - SENSEX Index Options'!$L:$L,'BSE - SENSEX Index Options'!$C:$C,$A102,'BSE - SENSEX Index Options'!$B:$B,B$4)+SUMIFS('BSE - Other Index Options'!$L:$L,'BSE - Other Index Options'!$C:$C,$A102,'BSE - Other Index Options'!$B:$B,B$4)=0,"",SUMIFS('NSE - NIFTY Index Options'!$L:$L,'NSE - NIFTY Index Options'!$C:$C,$A102,'NSE - NIFTY Index Options'!$B:$B,B$4)+SUMIFS('NSE - Other Index Options'!$L:$L,'NSE - Other Index Options'!$C:$C,$A102,'NSE - Other Index Options'!$B:$B,B$4)+SUMIFS('BSE - SENSEX Index Options'!$L:$L,'BSE - SENSEX Index Options'!$C:$C,$A102,'BSE - SENSEX Index Options'!$B:$B,B$4)+SUMIFS('BSE - Other Index Options'!$L:$L,'BSE - Other Index Options'!$C:$C,$A102,'BSE - Other Index Options'!$B:$B,B$4))</f>
        <v/>
      </c>
      <c r="C102" s="26" t="str">
        <f>IF(SUMIFS('NSE - NIFTY Index Options'!$L:$L,'NSE - NIFTY Index Options'!$C:$C,$A102,'NSE - NIFTY Index Options'!$B:$B,C$4)+SUMIFS('NSE - Other Index Options'!$L:$L,'NSE - Other Index Options'!$C:$C,$A102,'NSE - Other Index Options'!$B:$B,C$4)+SUMIFS('BSE - SENSEX Index Options'!$L:$L,'BSE - SENSEX Index Options'!$C:$C,$A102,'BSE - SENSEX Index Options'!$B:$B,C$4)+SUMIFS('BSE - Other Index Options'!$L:$L,'BSE - Other Index Options'!$C:$C,$A102,'BSE - Other Index Options'!$B:$B,C$4)=0,"",SUMIFS('NSE - NIFTY Index Options'!$L:$L,'NSE - NIFTY Index Options'!$C:$C,$A102,'NSE - NIFTY Index Options'!$B:$B,C$4)+SUMIFS('NSE - Other Index Options'!$L:$L,'NSE - Other Index Options'!$C:$C,$A102,'NSE - Other Index Options'!$B:$B,C$4)+SUMIFS('BSE - SENSEX Index Options'!$L:$L,'BSE - SENSEX Index Options'!$C:$C,$A102,'BSE - SENSEX Index Options'!$B:$B,C$4)+SUMIFS('BSE - Other Index Options'!$L:$L,'BSE - Other Index Options'!$C:$C,$A102,'BSE - Other Index Options'!$B:$B,C$4))</f>
        <v/>
      </c>
      <c r="D102" s="26" t="str">
        <f>IF(SUMIFS('NSE - NIFTY Index Options'!$L:$L,'NSE - NIFTY Index Options'!$C:$C,$A102,'NSE - NIFTY Index Options'!$B:$B,D$4)+SUMIFS('NSE - Other Index Options'!$L:$L,'NSE - Other Index Options'!$C:$C,$A102,'NSE - Other Index Options'!$B:$B,D$4)+SUMIFS('BSE - SENSEX Index Options'!$L:$L,'BSE - SENSEX Index Options'!$C:$C,$A102,'BSE - SENSEX Index Options'!$B:$B,D$4)+SUMIFS('BSE - Other Index Options'!$L:$L,'BSE - Other Index Options'!$C:$C,$A102,'BSE - Other Index Options'!$B:$B,D$4)=0,"",SUMIFS('NSE - NIFTY Index Options'!$L:$L,'NSE - NIFTY Index Options'!$C:$C,$A102,'NSE - NIFTY Index Options'!$B:$B,D$4)+SUMIFS('NSE - Other Index Options'!$L:$L,'NSE - Other Index Options'!$C:$C,$A102,'NSE - Other Index Options'!$B:$B,D$4)+SUMIFS('BSE - SENSEX Index Options'!$L:$L,'BSE - SENSEX Index Options'!$C:$C,$A102,'BSE - SENSEX Index Options'!$B:$B,D$4)+SUMIFS('BSE - Other Index Options'!$L:$L,'BSE - Other Index Options'!$C:$C,$A102,'BSE - Other Index Options'!$B:$B,D$4))</f>
        <v/>
      </c>
      <c r="E102" s="26" t="str">
        <f>IF(SUMIFS('NSE - NIFTY Index Options'!$L:$L,'NSE - NIFTY Index Options'!$C:$C,$A102,'NSE - NIFTY Index Options'!$B:$B,E$4)+SUMIFS('NSE - Other Index Options'!$L:$L,'NSE - Other Index Options'!$C:$C,$A102,'NSE - Other Index Options'!$B:$B,E$4)+SUMIFS('BSE - SENSEX Index Options'!$L:$L,'BSE - SENSEX Index Options'!$C:$C,$A102,'BSE - SENSEX Index Options'!$B:$B,E$4)+SUMIFS('BSE - Other Index Options'!$L:$L,'BSE - Other Index Options'!$C:$C,$A102,'BSE - Other Index Options'!$B:$B,E$4)=0,"",SUMIFS('NSE - NIFTY Index Options'!$L:$L,'NSE - NIFTY Index Options'!$C:$C,$A102,'NSE - NIFTY Index Options'!$B:$B,E$4)+SUMIFS('NSE - Other Index Options'!$L:$L,'NSE - Other Index Options'!$C:$C,$A102,'NSE - Other Index Options'!$B:$B,E$4)+SUMIFS('BSE - SENSEX Index Options'!$L:$L,'BSE - SENSEX Index Options'!$C:$C,$A102,'BSE - SENSEX Index Options'!$B:$B,E$4)+SUMIFS('BSE - Other Index Options'!$L:$L,'BSE - Other Index Options'!$C:$C,$A102,'BSE - Other Index Options'!$B:$B,E$4))</f>
        <v/>
      </c>
      <c r="F102" s="26" t="str">
        <f>IF(SUMIFS('NSE - NIFTY Index Options'!$L:$L,'NSE - NIFTY Index Options'!$C:$C,$A102,'NSE - NIFTY Index Options'!$B:$B,F$4)+SUMIFS('NSE - Other Index Options'!$L:$L,'NSE - Other Index Options'!$C:$C,$A102,'NSE - Other Index Options'!$B:$B,F$4)+SUMIFS('BSE - SENSEX Index Options'!$L:$L,'BSE - SENSEX Index Options'!$C:$C,$A102,'BSE - SENSEX Index Options'!$B:$B,F$4)+SUMIFS('BSE - Other Index Options'!$L:$L,'BSE - Other Index Options'!$C:$C,$A102,'BSE - Other Index Options'!$B:$B,F$4)=0,"",SUMIFS('NSE - NIFTY Index Options'!$L:$L,'NSE - NIFTY Index Options'!$C:$C,$A102,'NSE - NIFTY Index Options'!$B:$B,F$4)+SUMIFS('NSE - Other Index Options'!$L:$L,'NSE - Other Index Options'!$C:$C,$A102,'NSE - Other Index Options'!$B:$B,F$4)+SUMIFS('BSE - SENSEX Index Options'!$L:$L,'BSE - SENSEX Index Options'!$C:$C,$A102,'BSE - SENSEX Index Options'!$B:$B,F$4)+SUMIFS('BSE - Other Index Options'!$L:$L,'BSE - Other Index Options'!$C:$C,$A102,'BSE - Other Index Options'!$B:$B,F$4))</f>
        <v/>
      </c>
      <c r="G102" s="26" t="str">
        <f>IF(SUMIFS('NSE - NIFTY Index Options'!$L:$L,'NSE - NIFTY Index Options'!$C:$C,$A102,'NSE - NIFTY Index Options'!$B:$B,G$4)+SUMIFS('NSE - Other Index Options'!$L:$L,'NSE - Other Index Options'!$C:$C,$A102,'NSE - Other Index Options'!$B:$B,G$4)+SUMIFS('BSE - SENSEX Index Options'!$L:$L,'BSE - SENSEX Index Options'!$C:$C,$A102,'BSE - SENSEX Index Options'!$B:$B,G$4)+SUMIFS('BSE - Other Index Options'!$L:$L,'BSE - Other Index Options'!$C:$C,$A102,'BSE - Other Index Options'!$B:$B,G$4)=0,"",SUMIFS('NSE - NIFTY Index Options'!$L:$L,'NSE - NIFTY Index Options'!$C:$C,$A102,'NSE - NIFTY Index Options'!$B:$B,G$4)+SUMIFS('NSE - Other Index Options'!$L:$L,'NSE - Other Index Options'!$C:$C,$A102,'NSE - Other Index Options'!$B:$B,G$4)+SUMIFS('BSE - SENSEX Index Options'!$L:$L,'BSE - SENSEX Index Options'!$C:$C,$A102,'BSE - SENSEX Index Options'!$B:$B,G$4)+SUMIFS('BSE - Other Index Options'!$L:$L,'BSE - Other Index Options'!$C:$C,$A102,'BSE - Other Index Options'!$B:$B,G$4))</f>
        <v/>
      </c>
      <c r="H102" s="26" t="str">
        <f t="shared" si="3"/>
        <v/>
      </c>
    </row>
    <row r="103" spans="1:8" hidden="1" outlineLevel="1">
      <c r="A103" t="s">
        <v>124</v>
      </c>
      <c r="B103" s="26" t="str">
        <f>IF(SUMIFS('NSE - NIFTY Index Options'!$L:$L,'NSE - NIFTY Index Options'!$C:$C,$A103,'NSE - NIFTY Index Options'!$B:$B,B$4)+SUMIFS('NSE - Other Index Options'!$L:$L,'NSE - Other Index Options'!$C:$C,$A103,'NSE - Other Index Options'!$B:$B,B$4)+SUMIFS('BSE - SENSEX Index Options'!$L:$L,'BSE - SENSEX Index Options'!$C:$C,$A103,'BSE - SENSEX Index Options'!$B:$B,B$4)+SUMIFS('BSE - Other Index Options'!$L:$L,'BSE - Other Index Options'!$C:$C,$A103,'BSE - Other Index Options'!$B:$B,B$4)=0,"",SUMIFS('NSE - NIFTY Index Options'!$L:$L,'NSE - NIFTY Index Options'!$C:$C,$A103,'NSE - NIFTY Index Options'!$B:$B,B$4)+SUMIFS('NSE - Other Index Options'!$L:$L,'NSE - Other Index Options'!$C:$C,$A103,'NSE - Other Index Options'!$B:$B,B$4)+SUMIFS('BSE - SENSEX Index Options'!$L:$L,'BSE - SENSEX Index Options'!$C:$C,$A103,'BSE - SENSEX Index Options'!$B:$B,B$4)+SUMIFS('BSE - Other Index Options'!$L:$L,'BSE - Other Index Options'!$C:$C,$A103,'BSE - Other Index Options'!$B:$B,B$4))</f>
        <v/>
      </c>
      <c r="C103" s="26" t="str">
        <f>IF(SUMIFS('NSE - NIFTY Index Options'!$L:$L,'NSE - NIFTY Index Options'!$C:$C,$A103,'NSE - NIFTY Index Options'!$B:$B,C$4)+SUMIFS('NSE - Other Index Options'!$L:$L,'NSE - Other Index Options'!$C:$C,$A103,'NSE - Other Index Options'!$B:$B,C$4)+SUMIFS('BSE - SENSEX Index Options'!$L:$L,'BSE - SENSEX Index Options'!$C:$C,$A103,'BSE - SENSEX Index Options'!$B:$B,C$4)+SUMIFS('BSE - Other Index Options'!$L:$L,'BSE - Other Index Options'!$C:$C,$A103,'BSE - Other Index Options'!$B:$B,C$4)=0,"",SUMIFS('NSE - NIFTY Index Options'!$L:$L,'NSE - NIFTY Index Options'!$C:$C,$A103,'NSE - NIFTY Index Options'!$B:$B,C$4)+SUMIFS('NSE - Other Index Options'!$L:$L,'NSE - Other Index Options'!$C:$C,$A103,'NSE - Other Index Options'!$B:$B,C$4)+SUMIFS('BSE - SENSEX Index Options'!$L:$L,'BSE - SENSEX Index Options'!$C:$C,$A103,'BSE - SENSEX Index Options'!$B:$B,C$4)+SUMIFS('BSE - Other Index Options'!$L:$L,'BSE - Other Index Options'!$C:$C,$A103,'BSE - Other Index Options'!$B:$B,C$4))</f>
        <v/>
      </c>
      <c r="D103" s="26" t="str">
        <f>IF(SUMIFS('NSE - NIFTY Index Options'!$L:$L,'NSE - NIFTY Index Options'!$C:$C,$A103,'NSE - NIFTY Index Options'!$B:$B,D$4)+SUMIFS('NSE - Other Index Options'!$L:$L,'NSE - Other Index Options'!$C:$C,$A103,'NSE - Other Index Options'!$B:$B,D$4)+SUMIFS('BSE - SENSEX Index Options'!$L:$L,'BSE - SENSEX Index Options'!$C:$C,$A103,'BSE - SENSEX Index Options'!$B:$B,D$4)+SUMIFS('BSE - Other Index Options'!$L:$L,'BSE - Other Index Options'!$C:$C,$A103,'BSE - Other Index Options'!$B:$B,D$4)=0,"",SUMIFS('NSE - NIFTY Index Options'!$L:$L,'NSE - NIFTY Index Options'!$C:$C,$A103,'NSE - NIFTY Index Options'!$B:$B,D$4)+SUMIFS('NSE - Other Index Options'!$L:$L,'NSE - Other Index Options'!$C:$C,$A103,'NSE - Other Index Options'!$B:$B,D$4)+SUMIFS('BSE - SENSEX Index Options'!$L:$L,'BSE - SENSEX Index Options'!$C:$C,$A103,'BSE - SENSEX Index Options'!$B:$B,D$4)+SUMIFS('BSE - Other Index Options'!$L:$L,'BSE - Other Index Options'!$C:$C,$A103,'BSE - Other Index Options'!$B:$B,D$4))</f>
        <v/>
      </c>
      <c r="E103" s="26" t="str">
        <f>IF(SUMIFS('NSE - NIFTY Index Options'!$L:$L,'NSE - NIFTY Index Options'!$C:$C,$A103,'NSE - NIFTY Index Options'!$B:$B,E$4)+SUMIFS('NSE - Other Index Options'!$L:$L,'NSE - Other Index Options'!$C:$C,$A103,'NSE - Other Index Options'!$B:$B,E$4)+SUMIFS('BSE - SENSEX Index Options'!$L:$L,'BSE - SENSEX Index Options'!$C:$C,$A103,'BSE - SENSEX Index Options'!$B:$B,E$4)+SUMIFS('BSE - Other Index Options'!$L:$L,'BSE - Other Index Options'!$C:$C,$A103,'BSE - Other Index Options'!$B:$B,E$4)=0,"",SUMIFS('NSE - NIFTY Index Options'!$L:$L,'NSE - NIFTY Index Options'!$C:$C,$A103,'NSE - NIFTY Index Options'!$B:$B,E$4)+SUMIFS('NSE - Other Index Options'!$L:$L,'NSE - Other Index Options'!$C:$C,$A103,'NSE - Other Index Options'!$B:$B,E$4)+SUMIFS('BSE - SENSEX Index Options'!$L:$L,'BSE - SENSEX Index Options'!$C:$C,$A103,'BSE - SENSEX Index Options'!$B:$B,E$4)+SUMIFS('BSE - Other Index Options'!$L:$L,'BSE - Other Index Options'!$C:$C,$A103,'BSE - Other Index Options'!$B:$B,E$4))</f>
        <v/>
      </c>
      <c r="F103" s="26" t="str">
        <f>IF(SUMIFS('NSE - NIFTY Index Options'!$L:$L,'NSE - NIFTY Index Options'!$C:$C,$A103,'NSE - NIFTY Index Options'!$B:$B,F$4)+SUMIFS('NSE - Other Index Options'!$L:$L,'NSE - Other Index Options'!$C:$C,$A103,'NSE - Other Index Options'!$B:$B,F$4)+SUMIFS('BSE - SENSEX Index Options'!$L:$L,'BSE - SENSEX Index Options'!$C:$C,$A103,'BSE - SENSEX Index Options'!$B:$B,F$4)+SUMIFS('BSE - Other Index Options'!$L:$L,'BSE - Other Index Options'!$C:$C,$A103,'BSE - Other Index Options'!$B:$B,F$4)=0,"",SUMIFS('NSE - NIFTY Index Options'!$L:$L,'NSE - NIFTY Index Options'!$C:$C,$A103,'NSE - NIFTY Index Options'!$B:$B,F$4)+SUMIFS('NSE - Other Index Options'!$L:$L,'NSE - Other Index Options'!$C:$C,$A103,'NSE - Other Index Options'!$B:$B,F$4)+SUMIFS('BSE - SENSEX Index Options'!$L:$L,'BSE - SENSEX Index Options'!$C:$C,$A103,'BSE - SENSEX Index Options'!$B:$B,F$4)+SUMIFS('BSE - Other Index Options'!$L:$L,'BSE - Other Index Options'!$C:$C,$A103,'BSE - Other Index Options'!$B:$B,F$4))</f>
        <v/>
      </c>
      <c r="G103" s="26" t="str">
        <f>IF(SUMIFS('NSE - NIFTY Index Options'!$L:$L,'NSE - NIFTY Index Options'!$C:$C,$A103,'NSE - NIFTY Index Options'!$B:$B,G$4)+SUMIFS('NSE - Other Index Options'!$L:$L,'NSE - Other Index Options'!$C:$C,$A103,'NSE - Other Index Options'!$B:$B,G$4)+SUMIFS('BSE - SENSEX Index Options'!$L:$L,'BSE - SENSEX Index Options'!$C:$C,$A103,'BSE - SENSEX Index Options'!$B:$B,G$4)+SUMIFS('BSE - Other Index Options'!$L:$L,'BSE - Other Index Options'!$C:$C,$A103,'BSE - Other Index Options'!$B:$B,G$4)=0,"",SUMIFS('NSE - NIFTY Index Options'!$L:$L,'NSE - NIFTY Index Options'!$C:$C,$A103,'NSE - NIFTY Index Options'!$B:$B,G$4)+SUMIFS('NSE - Other Index Options'!$L:$L,'NSE - Other Index Options'!$C:$C,$A103,'NSE - Other Index Options'!$B:$B,G$4)+SUMIFS('BSE - SENSEX Index Options'!$L:$L,'BSE - SENSEX Index Options'!$C:$C,$A103,'BSE - SENSEX Index Options'!$B:$B,G$4)+SUMIFS('BSE - Other Index Options'!$L:$L,'BSE - Other Index Options'!$C:$C,$A103,'BSE - Other Index Options'!$B:$B,G$4))</f>
        <v/>
      </c>
      <c r="H103" s="26" t="str">
        <f t="shared" si="3"/>
        <v/>
      </c>
    </row>
    <row r="104" spans="1:8" hidden="1" outlineLevel="1">
      <c r="A104" t="s">
        <v>125</v>
      </c>
      <c r="B104" s="26" t="str">
        <f>IF(SUMIFS('NSE - NIFTY Index Options'!$L:$L,'NSE - NIFTY Index Options'!$C:$C,$A104,'NSE - NIFTY Index Options'!$B:$B,B$4)+SUMIFS('NSE - Other Index Options'!$L:$L,'NSE - Other Index Options'!$C:$C,$A104,'NSE - Other Index Options'!$B:$B,B$4)+SUMIFS('BSE - SENSEX Index Options'!$L:$L,'BSE - SENSEX Index Options'!$C:$C,$A104,'BSE - SENSEX Index Options'!$B:$B,B$4)+SUMIFS('BSE - Other Index Options'!$L:$L,'BSE - Other Index Options'!$C:$C,$A104,'BSE - Other Index Options'!$B:$B,B$4)=0,"",SUMIFS('NSE - NIFTY Index Options'!$L:$L,'NSE - NIFTY Index Options'!$C:$C,$A104,'NSE - NIFTY Index Options'!$B:$B,B$4)+SUMIFS('NSE - Other Index Options'!$L:$L,'NSE - Other Index Options'!$C:$C,$A104,'NSE - Other Index Options'!$B:$B,B$4)+SUMIFS('BSE - SENSEX Index Options'!$L:$L,'BSE - SENSEX Index Options'!$C:$C,$A104,'BSE - SENSEX Index Options'!$B:$B,B$4)+SUMIFS('BSE - Other Index Options'!$L:$L,'BSE - Other Index Options'!$C:$C,$A104,'BSE - Other Index Options'!$B:$B,B$4))</f>
        <v/>
      </c>
      <c r="C104" s="26" t="str">
        <f>IF(SUMIFS('NSE - NIFTY Index Options'!$L:$L,'NSE - NIFTY Index Options'!$C:$C,$A104,'NSE - NIFTY Index Options'!$B:$B,C$4)+SUMIFS('NSE - Other Index Options'!$L:$L,'NSE - Other Index Options'!$C:$C,$A104,'NSE - Other Index Options'!$B:$B,C$4)+SUMIFS('BSE - SENSEX Index Options'!$L:$L,'BSE - SENSEX Index Options'!$C:$C,$A104,'BSE - SENSEX Index Options'!$B:$B,C$4)+SUMIFS('BSE - Other Index Options'!$L:$L,'BSE - Other Index Options'!$C:$C,$A104,'BSE - Other Index Options'!$B:$B,C$4)=0,"",SUMIFS('NSE - NIFTY Index Options'!$L:$L,'NSE - NIFTY Index Options'!$C:$C,$A104,'NSE - NIFTY Index Options'!$B:$B,C$4)+SUMIFS('NSE - Other Index Options'!$L:$L,'NSE - Other Index Options'!$C:$C,$A104,'NSE - Other Index Options'!$B:$B,C$4)+SUMIFS('BSE - SENSEX Index Options'!$L:$L,'BSE - SENSEX Index Options'!$C:$C,$A104,'BSE - SENSEX Index Options'!$B:$B,C$4)+SUMIFS('BSE - Other Index Options'!$L:$L,'BSE - Other Index Options'!$C:$C,$A104,'BSE - Other Index Options'!$B:$B,C$4))</f>
        <v/>
      </c>
      <c r="D104" s="26" t="str">
        <f>IF(SUMIFS('NSE - NIFTY Index Options'!$L:$L,'NSE - NIFTY Index Options'!$C:$C,$A104,'NSE - NIFTY Index Options'!$B:$B,D$4)+SUMIFS('NSE - Other Index Options'!$L:$L,'NSE - Other Index Options'!$C:$C,$A104,'NSE - Other Index Options'!$B:$B,D$4)+SUMIFS('BSE - SENSEX Index Options'!$L:$L,'BSE - SENSEX Index Options'!$C:$C,$A104,'BSE - SENSEX Index Options'!$B:$B,D$4)+SUMIFS('BSE - Other Index Options'!$L:$L,'BSE - Other Index Options'!$C:$C,$A104,'BSE - Other Index Options'!$B:$B,D$4)=0,"",SUMIFS('NSE - NIFTY Index Options'!$L:$L,'NSE - NIFTY Index Options'!$C:$C,$A104,'NSE - NIFTY Index Options'!$B:$B,D$4)+SUMIFS('NSE - Other Index Options'!$L:$L,'NSE - Other Index Options'!$C:$C,$A104,'NSE - Other Index Options'!$B:$B,D$4)+SUMIFS('BSE - SENSEX Index Options'!$L:$L,'BSE - SENSEX Index Options'!$C:$C,$A104,'BSE - SENSEX Index Options'!$B:$B,D$4)+SUMIFS('BSE - Other Index Options'!$L:$L,'BSE - Other Index Options'!$C:$C,$A104,'BSE - Other Index Options'!$B:$B,D$4))</f>
        <v/>
      </c>
      <c r="E104" s="26" t="str">
        <f>IF(SUMIFS('NSE - NIFTY Index Options'!$L:$L,'NSE - NIFTY Index Options'!$C:$C,$A104,'NSE - NIFTY Index Options'!$B:$B,E$4)+SUMIFS('NSE - Other Index Options'!$L:$L,'NSE - Other Index Options'!$C:$C,$A104,'NSE - Other Index Options'!$B:$B,E$4)+SUMIFS('BSE - SENSEX Index Options'!$L:$L,'BSE - SENSEX Index Options'!$C:$C,$A104,'BSE - SENSEX Index Options'!$B:$B,E$4)+SUMIFS('BSE - Other Index Options'!$L:$L,'BSE - Other Index Options'!$C:$C,$A104,'BSE - Other Index Options'!$B:$B,E$4)=0,"",SUMIFS('NSE - NIFTY Index Options'!$L:$L,'NSE - NIFTY Index Options'!$C:$C,$A104,'NSE - NIFTY Index Options'!$B:$B,E$4)+SUMIFS('NSE - Other Index Options'!$L:$L,'NSE - Other Index Options'!$C:$C,$A104,'NSE - Other Index Options'!$B:$B,E$4)+SUMIFS('BSE - SENSEX Index Options'!$L:$L,'BSE - SENSEX Index Options'!$C:$C,$A104,'BSE - SENSEX Index Options'!$B:$B,E$4)+SUMIFS('BSE - Other Index Options'!$L:$L,'BSE - Other Index Options'!$C:$C,$A104,'BSE - Other Index Options'!$B:$B,E$4))</f>
        <v/>
      </c>
      <c r="F104" s="26" t="str">
        <f>IF(SUMIFS('NSE - NIFTY Index Options'!$L:$L,'NSE - NIFTY Index Options'!$C:$C,$A104,'NSE - NIFTY Index Options'!$B:$B,F$4)+SUMIFS('NSE - Other Index Options'!$L:$L,'NSE - Other Index Options'!$C:$C,$A104,'NSE - Other Index Options'!$B:$B,F$4)+SUMIFS('BSE - SENSEX Index Options'!$L:$L,'BSE - SENSEX Index Options'!$C:$C,$A104,'BSE - SENSEX Index Options'!$B:$B,F$4)+SUMIFS('BSE - Other Index Options'!$L:$L,'BSE - Other Index Options'!$C:$C,$A104,'BSE - Other Index Options'!$B:$B,F$4)=0,"",SUMIFS('NSE - NIFTY Index Options'!$L:$L,'NSE - NIFTY Index Options'!$C:$C,$A104,'NSE - NIFTY Index Options'!$B:$B,F$4)+SUMIFS('NSE - Other Index Options'!$L:$L,'NSE - Other Index Options'!$C:$C,$A104,'NSE - Other Index Options'!$B:$B,F$4)+SUMIFS('BSE - SENSEX Index Options'!$L:$L,'BSE - SENSEX Index Options'!$C:$C,$A104,'BSE - SENSEX Index Options'!$B:$B,F$4)+SUMIFS('BSE - Other Index Options'!$L:$L,'BSE - Other Index Options'!$C:$C,$A104,'BSE - Other Index Options'!$B:$B,F$4))</f>
        <v/>
      </c>
      <c r="G104" s="26" t="str">
        <f>IF(SUMIFS('NSE - NIFTY Index Options'!$L:$L,'NSE - NIFTY Index Options'!$C:$C,$A104,'NSE - NIFTY Index Options'!$B:$B,G$4)+SUMIFS('NSE - Other Index Options'!$L:$L,'NSE - Other Index Options'!$C:$C,$A104,'NSE - Other Index Options'!$B:$B,G$4)+SUMIFS('BSE - SENSEX Index Options'!$L:$L,'BSE - SENSEX Index Options'!$C:$C,$A104,'BSE - SENSEX Index Options'!$B:$B,G$4)+SUMIFS('BSE - Other Index Options'!$L:$L,'BSE - Other Index Options'!$C:$C,$A104,'BSE - Other Index Options'!$B:$B,G$4)=0,"",SUMIFS('NSE - NIFTY Index Options'!$L:$L,'NSE - NIFTY Index Options'!$C:$C,$A104,'NSE - NIFTY Index Options'!$B:$B,G$4)+SUMIFS('NSE - Other Index Options'!$L:$L,'NSE - Other Index Options'!$C:$C,$A104,'NSE - Other Index Options'!$B:$B,G$4)+SUMIFS('BSE - SENSEX Index Options'!$L:$L,'BSE - SENSEX Index Options'!$C:$C,$A104,'BSE - SENSEX Index Options'!$B:$B,G$4)+SUMIFS('BSE - Other Index Options'!$L:$L,'BSE - Other Index Options'!$C:$C,$A104,'BSE - Other Index Options'!$B:$B,G$4))</f>
        <v/>
      </c>
      <c r="H104" s="26" t="str">
        <f t="shared" si="3"/>
        <v/>
      </c>
    </row>
    <row r="105" spans="1:8" hidden="1" outlineLevel="1">
      <c r="A105" t="s">
        <v>126</v>
      </c>
      <c r="B105" s="26" t="str">
        <f>IF(SUMIFS('NSE - NIFTY Index Options'!$L:$L,'NSE - NIFTY Index Options'!$C:$C,$A105,'NSE - NIFTY Index Options'!$B:$B,B$4)+SUMIFS('NSE - Other Index Options'!$L:$L,'NSE - Other Index Options'!$C:$C,$A105,'NSE - Other Index Options'!$B:$B,B$4)+SUMIFS('BSE - SENSEX Index Options'!$L:$L,'BSE - SENSEX Index Options'!$C:$C,$A105,'BSE - SENSEX Index Options'!$B:$B,B$4)+SUMIFS('BSE - Other Index Options'!$L:$L,'BSE - Other Index Options'!$C:$C,$A105,'BSE - Other Index Options'!$B:$B,B$4)=0,"",SUMIFS('NSE - NIFTY Index Options'!$L:$L,'NSE - NIFTY Index Options'!$C:$C,$A105,'NSE - NIFTY Index Options'!$B:$B,B$4)+SUMIFS('NSE - Other Index Options'!$L:$L,'NSE - Other Index Options'!$C:$C,$A105,'NSE - Other Index Options'!$B:$B,B$4)+SUMIFS('BSE - SENSEX Index Options'!$L:$L,'BSE - SENSEX Index Options'!$C:$C,$A105,'BSE - SENSEX Index Options'!$B:$B,B$4)+SUMIFS('BSE - Other Index Options'!$L:$L,'BSE - Other Index Options'!$C:$C,$A105,'BSE - Other Index Options'!$B:$B,B$4))</f>
        <v/>
      </c>
      <c r="C105" s="26" t="str">
        <f>IF(SUMIFS('NSE - NIFTY Index Options'!$L:$L,'NSE - NIFTY Index Options'!$C:$C,$A105,'NSE - NIFTY Index Options'!$B:$B,C$4)+SUMIFS('NSE - Other Index Options'!$L:$L,'NSE - Other Index Options'!$C:$C,$A105,'NSE - Other Index Options'!$B:$B,C$4)+SUMIFS('BSE - SENSEX Index Options'!$L:$L,'BSE - SENSEX Index Options'!$C:$C,$A105,'BSE - SENSEX Index Options'!$B:$B,C$4)+SUMIFS('BSE - Other Index Options'!$L:$L,'BSE - Other Index Options'!$C:$C,$A105,'BSE - Other Index Options'!$B:$B,C$4)=0,"",SUMIFS('NSE - NIFTY Index Options'!$L:$L,'NSE - NIFTY Index Options'!$C:$C,$A105,'NSE - NIFTY Index Options'!$B:$B,C$4)+SUMIFS('NSE - Other Index Options'!$L:$L,'NSE - Other Index Options'!$C:$C,$A105,'NSE - Other Index Options'!$B:$B,C$4)+SUMIFS('BSE - SENSEX Index Options'!$L:$L,'BSE - SENSEX Index Options'!$C:$C,$A105,'BSE - SENSEX Index Options'!$B:$B,C$4)+SUMIFS('BSE - Other Index Options'!$L:$L,'BSE - Other Index Options'!$C:$C,$A105,'BSE - Other Index Options'!$B:$B,C$4))</f>
        <v/>
      </c>
      <c r="D105" s="26" t="str">
        <f>IF(SUMIFS('NSE - NIFTY Index Options'!$L:$L,'NSE - NIFTY Index Options'!$C:$C,$A105,'NSE - NIFTY Index Options'!$B:$B,D$4)+SUMIFS('NSE - Other Index Options'!$L:$L,'NSE - Other Index Options'!$C:$C,$A105,'NSE - Other Index Options'!$B:$B,D$4)+SUMIFS('BSE - SENSEX Index Options'!$L:$L,'BSE - SENSEX Index Options'!$C:$C,$A105,'BSE - SENSEX Index Options'!$B:$B,D$4)+SUMIFS('BSE - Other Index Options'!$L:$L,'BSE - Other Index Options'!$C:$C,$A105,'BSE - Other Index Options'!$B:$B,D$4)=0,"",SUMIFS('NSE - NIFTY Index Options'!$L:$L,'NSE - NIFTY Index Options'!$C:$C,$A105,'NSE - NIFTY Index Options'!$B:$B,D$4)+SUMIFS('NSE - Other Index Options'!$L:$L,'NSE - Other Index Options'!$C:$C,$A105,'NSE - Other Index Options'!$B:$B,D$4)+SUMIFS('BSE - SENSEX Index Options'!$L:$L,'BSE - SENSEX Index Options'!$C:$C,$A105,'BSE - SENSEX Index Options'!$B:$B,D$4)+SUMIFS('BSE - Other Index Options'!$L:$L,'BSE - Other Index Options'!$C:$C,$A105,'BSE - Other Index Options'!$B:$B,D$4))</f>
        <v/>
      </c>
      <c r="E105" s="26" t="str">
        <f>IF(SUMIFS('NSE - NIFTY Index Options'!$L:$L,'NSE - NIFTY Index Options'!$C:$C,$A105,'NSE - NIFTY Index Options'!$B:$B,E$4)+SUMIFS('NSE - Other Index Options'!$L:$L,'NSE - Other Index Options'!$C:$C,$A105,'NSE - Other Index Options'!$B:$B,E$4)+SUMIFS('BSE - SENSEX Index Options'!$L:$L,'BSE - SENSEX Index Options'!$C:$C,$A105,'BSE - SENSEX Index Options'!$B:$B,E$4)+SUMIFS('BSE - Other Index Options'!$L:$L,'BSE - Other Index Options'!$C:$C,$A105,'BSE - Other Index Options'!$B:$B,E$4)=0,"",SUMIFS('NSE - NIFTY Index Options'!$L:$L,'NSE - NIFTY Index Options'!$C:$C,$A105,'NSE - NIFTY Index Options'!$B:$B,E$4)+SUMIFS('NSE - Other Index Options'!$L:$L,'NSE - Other Index Options'!$C:$C,$A105,'NSE - Other Index Options'!$B:$B,E$4)+SUMIFS('BSE - SENSEX Index Options'!$L:$L,'BSE - SENSEX Index Options'!$C:$C,$A105,'BSE - SENSEX Index Options'!$B:$B,E$4)+SUMIFS('BSE - Other Index Options'!$L:$L,'BSE - Other Index Options'!$C:$C,$A105,'BSE - Other Index Options'!$B:$B,E$4))</f>
        <v/>
      </c>
      <c r="F105" s="26" t="str">
        <f>IF(SUMIFS('NSE - NIFTY Index Options'!$L:$L,'NSE - NIFTY Index Options'!$C:$C,$A105,'NSE - NIFTY Index Options'!$B:$B,F$4)+SUMIFS('NSE - Other Index Options'!$L:$L,'NSE - Other Index Options'!$C:$C,$A105,'NSE - Other Index Options'!$B:$B,F$4)+SUMIFS('BSE - SENSEX Index Options'!$L:$L,'BSE - SENSEX Index Options'!$C:$C,$A105,'BSE - SENSEX Index Options'!$B:$B,F$4)+SUMIFS('BSE - Other Index Options'!$L:$L,'BSE - Other Index Options'!$C:$C,$A105,'BSE - Other Index Options'!$B:$B,F$4)=0,"",SUMIFS('NSE - NIFTY Index Options'!$L:$L,'NSE - NIFTY Index Options'!$C:$C,$A105,'NSE - NIFTY Index Options'!$B:$B,F$4)+SUMIFS('NSE - Other Index Options'!$L:$L,'NSE - Other Index Options'!$C:$C,$A105,'NSE - Other Index Options'!$B:$B,F$4)+SUMIFS('BSE - SENSEX Index Options'!$L:$L,'BSE - SENSEX Index Options'!$C:$C,$A105,'BSE - SENSEX Index Options'!$B:$B,F$4)+SUMIFS('BSE - Other Index Options'!$L:$L,'BSE - Other Index Options'!$C:$C,$A105,'BSE - Other Index Options'!$B:$B,F$4))</f>
        <v/>
      </c>
      <c r="G105" s="26" t="str">
        <f>IF(SUMIFS('NSE - NIFTY Index Options'!$L:$L,'NSE - NIFTY Index Options'!$C:$C,$A105,'NSE - NIFTY Index Options'!$B:$B,G$4)+SUMIFS('NSE - Other Index Options'!$L:$L,'NSE - Other Index Options'!$C:$C,$A105,'NSE - Other Index Options'!$B:$B,G$4)+SUMIFS('BSE - SENSEX Index Options'!$L:$L,'BSE - SENSEX Index Options'!$C:$C,$A105,'BSE - SENSEX Index Options'!$B:$B,G$4)+SUMIFS('BSE - Other Index Options'!$L:$L,'BSE - Other Index Options'!$C:$C,$A105,'BSE - Other Index Options'!$B:$B,G$4)=0,"",SUMIFS('NSE - NIFTY Index Options'!$L:$L,'NSE - NIFTY Index Options'!$C:$C,$A105,'NSE - NIFTY Index Options'!$B:$B,G$4)+SUMIFS('NSE - Other Index Options'!$L:$L,'NSE - Other Index Options'!$C:$C,$A105,'NSE - Other Index Options'!$B:$B,G$4)+SUMIFS('BSE - SENSEX Index Options'!$L:$L,'BSE - SENSEX Index Options'!$C:$C,$A105,'BSE - SENSEX Index Options'!$B:$B,G$4)+SUMIFS('BSE - Other Index Options'!$L:$L,'BSE - Other Index Options'!$C:$C,$A105,'BSE - Other Index Options'!$B:$B,G$4))</f>
        <v/>
      </c>
      <c r="H105" s="26" t="str">
        <f t="shared" si="3"/>
        <v/>
      </c>
    </row>
    <row r="106" spans="1:8" hidden="1" outlineLevel="1">
      <c r="A106" t="s">
        <v>127</v>
      </c>
      <c r="B106" s="26" t="str">
        <f>IF(SUMIFS('NSE - NIFTY Index Options'!$L:$L,'NSE - NIFTY Index Options'!$C:$C,$A106,'NSE - NIFTY Index Options'!$B:$B,B$4)+SUMIFS('NSE - Other Index Options'!$L:$L,'NSE - Other Index Options'!$C:$C,$A106,'NSE - Other Index Options'!$B:$B,B$4)+SUMIFS('BSE - SENSEX Index Options'!$L:$L,'BSE - SENSEX Index Options'!$C:$C,$A106,'BSE - SENSEX Index Options'!$B:$B,B$4)+SUMIFS('BSE - Other Index Options'!$L:$L,'BSE - Other Index Options'!$C:$C,$A106,'BSE - Other Index Options'!$B:$B,B$4)=0,"",SUMIFS('NSE - NIFTY Index Options'!$L:$L,'NSE - NIFTY Index Options'!$C:$C,$A106,'NSE - NIFTY Index Options'!$B:$B,B$4)+SUMIFS('NSE - Other Index Options'!$L:$L,'NSE - Other Index Options'!$C:$C,$A106,'NSE - Other Index Options'!$B:$B,B$4)+SUMIFS('BSE - SENSEX Index Options'!$L:$L,'BSE - SENSEX Index Options'!$C:$C,$A106,'BSE - SENSEX Index Options'!$B:$B,B$4)+SUMIFS('BSE - Other Index Options'!$L:$L,'BSE - Other Index Options'!$C:$C,$A106,'BSE - Other Index Options'!$B:$B,B$4))</f>
        <v/>
      </c>
      <c r="C106" s="26" t="str">
        <f>IF(SUMIFS('NSE - NIFTY Index Options'!$L:$L,'NSE - NIFTY Index Options'!$C:$C,$A106,'NSE - NIFTY Index Options'!$B:$B,C$4)+SUMIFS('NSE - Other Index Options'!$L:$L,'NSE - Other Index Options'!$C:$C,$A106,'NSE - Other Index Options'!$B:$B,C$4)+SUMIFS('BSE - SENSEX Index Options'!$L:$L,'BSE - SENSEX Index Options'!$C:$C,$A106,'BSE - SENSEX Index Options'!$B:$B,C$4)+SUMIFS('BSE - Other Index Options'!$L:$L,'BSE - Other Index Options'!$C:$C,$A106,'BSE - Other Index Options'!$B:$B,C$4)=0,"",SUMIFS('NSE - NIFTY Index Options'!$L:$L,'NSE - NIFTY Index Options'!$C:$C,$A106,'NSE - NIFTY Index Options'!$B:$B,C$4)+SUMIFS('NSE - Other Index Options'!$L:$L,'NSE - Other Index Options'!$C:$C,$A106,'NSE - Other Index Options'!$B:$B,C$4)+SUMIFS('BSE - SENSEX Index Options'!$L:$L,'BSE - SENSEX Index Options'!$C:$C,$A106,'BSE - SENSEX Index Options'!$B:$B,C$4)+SUMIFS('BSE - Other Index Options'!$L:$L,'BSE - Other Index Options'!$C:$C,$A106,'BSE - Other Index Options'!$B:$B,C$4))</f>
        <v/>
      </c>
      <c r="D106" s="26" t="str">
        <f>IF(SUMIFS('NSE - NIFTY Index Options'!$L:$L,'NSE - NIFTY Index Options'!$C:$C,$A106,'NSE - NIFTY Index Options'!$B:$B,D$4)+SUMIFS('NSE - Other Index Options'!$L:$L,'NSE - Other Index Options'!$C:$C,$A106,'NSE - Other Index Options'!$B:$B,D$4)+SUMIFS('BSE - SENSEX Index Options'!$L:$L,'BSE - SENSEX Index Options'!$C:$C,$A106,'BSE - SENSEX Index Options'!$B:$B,D$4)+SUMIFS('BSE - Other Index Options'!$L:$L,'BSE - Other Index Options'!$C:$C,$A106,'BSE - Other Index Options'!$B:$B,D$4)=0,"",SUMIFS('NSE - NIFTY Index Options'!$L:$L,'NSE - NIFTY Index Options'!$C:$C,$A106,'NSE - NIFTY Index Options'!$B:$B,D$4)+SUMIFS('NSE - Other Index Options'!$L:$L,'NSE - Other Index Options'!$C:$C,$A106,'NSE - Other Index Options'!$B:$B,D$4)+SUMIFS('BSE - SENSEX Index Options'!$L:$L,'BSE - SENSEX Index Options'!$C:$C,$A106,'BSE - SENSEX Index Options'!$B:$B,D$4)+SUMIFS('BSE - Other Index Options'!$L:$L,'BSE - Other Index Options'!$C:$C,$A106,'BSE - Other Index Options'!$B:$B,D$4))</f>
        <v/>
      </c>
      <c r="E106" s="26" t="str">
        <f>IF(SUMIFS('NSE - NIFTY Index Options'!$L:$L,'NSE - NIFTY Index Options'!$C:$C,$A106,'NSE - NIFTY Index Options'!$B:$B,E$4)+SUMIFS('NSE - Other Index Options'!$L:$L,'NSE - Other Index Options'!$C:$C,$A106,'NSE - Other Index Options'!$B:$B,E$4)+SUMIFS('BSE - SENSEX Index Options'!$L:$L,'BSE - SENSEX Index Options'!$C:$C,$A106,'BSE - SENSEX Index Options'!$B:$B,E$4)+SUMIFS('BSE - Other Index Options'!$L:$L,'BSE - Other Index Options'!$C:$C,$A106,'BSE - Other Index Options'!$B:$B,E$4)=0,"",SUMIFS('NSE - NIFTY Index Options'!$L:$L,'NSE - NIFTY Index Options'!$C:$C,$A106,'NSE - NIFTY Index Options'!$B:$B,E$4)+SUMIFS('NSE - Other Index Options'!$L:$L,'NSE - Other Index Options'!$C:$C,$A106,'NSE - Other Index Options'!$B:$B,E$4)+SUMIFS('BSE - SENSEX Index Options'!$L:$L,'BSE - SENSEX Index Options'!$C:$C,$A106,'BSE - SENSEX Index Options'!$B:$B,E$4)+SUMIFS('BSE - Other Index Options'!$L:$L,'BSE - Other Index Options'!$C:$C,$A106,'BSE - Other Index Options'!$B:$B,E$4))</f>
        <v/>
      </c>
      <c r="F106" s="26" t="str">
        <f>IF(SUMIFS('NSE - NIFTY Index Options'!$L:$L,'NSE - NIFTY Index Options'!$C:$C,$A106,'NSE - NIFTY Index Options'!$B:$B,F$4)+SUMIFS('NSE - Other Index Options'!$L:$L,'NSE - Other Index Options'!$C:$C,$A106,'NSE - Other Index Options'!$B:$B,F$4)+SUMIFS('BSE - SENSEX Index Options'!$L:$L,'BSE - SENSEX Index Options'!$C:$C,$A106,'BSE - SENSEX Index Options'!$B:$B,F$4)+SUMIFS('BSE - Other Index Options'!$L:$L,'BSE - Other Index Options'!$C:$C,$A106,'BSE - Other Index Options'!$B:$B,F$4)=0,"",SUMIFS('NSE - NIFTY Index Options'!$L:$L,'NSE - NIFTY Index Options'!$C:$C,$A106,'NSE - NIFTY Index Options'!$B:$B,F$4)+SUMIFS('NSE - Other Index Options'!$L:$L,'NSE - Other Index Options'!$C:$C,$A106,'NSE - Other Index Options'!$B:$B,F$4)+SUMIFS('BSE - SENSEX Index Options'!$L:$L,'BSE - SENSEX Index Options'!$C:$C,$A106,'BSE - SENSEX Index Options'!$B:$B,F$4)+SUMIFS('BSE - Other Index Options'!$L:$L,'BSE - Other Index Options'!$C:$C,$A106,'BSE - Other Index Options'!$B:$B,F$4))</f>
        <v/>
      </c>
      <c r="G106" s="26" t="str">
        <f>IF(SUMIFS('NSE - NIFTY Index Options'!$L:$L,'NSE - NIFTY Index Options'!$C:$C,$A106,'NSE - NIFTY Index Options'!$B:$B,G$4)+SUMIFS('NSE - Other Index Options'!$L:$L,'NSE - Other Index Options'!$C:$C,$A106,'NSE - Other Index Options'!$B:$B,G$4)+SUMIFS('BSE - SENSEX Index Options'!$L:$L,'BSE - SENSEX Index Options'!$C:$C,$A106,'BSE - SENSEX Index Options'!$B:$B,G$4)+SUMIFS('BSE - Other Index Options'!$L:$L,'BSE - Other Index Options'!$C:$C,$A106,'BSE - Other Index Options'!$B:$B,G$4)=0,"",SUMIFS('NSE - NIFTY Index Options'!$L:$L,'NSE - NIFTY Index Options'!$C:$C,$A106,'NSE - NIFTY Index Options'!$B:$B,G$4)+SUMIFS('NSE - Other Index Options'!$L:$L,'NSE - Other Index Options'!$C:$C,$A106,'NSE - Other Index Options'!$B:$B,G$4)+SUMIFS('BSE - SENSEX Index Options'!$L:$L,'BSE - SENSEX Index Options'!$C:$C,$A106,'BSE - SENSEX Index Options'!$B:$B,G$4)+SUMIFS('BSE - Other Index Options'!$L:$L,'BSE - Other Index Options'!$C:$C,$A106,'BSE - Other Index Options'!$B:$B,G$4))</f>
        <v/>
      </c>
      <c r="H106" s="26" t="str">
        <f t="shared" si="3"/>
        <v/>
      </c>
    </row>
    <row r="107" spans="1:8" hidden="1" outlineLevel="1">
      <c r="A107" t="s">
        <v>128</v>
      </c>
      <c r="B107" s="26" t="str">
        <f>IF(SUMIFS('NSE - NIFTY Index Options'!$L:$L,'NSE - NIFTY Index Options'!$C:$C,$A107,'NSE - NIFTY Index Options'!$B:$B,B$4)+SUMIFS('NSE - Other Index Options'!$L:$L,'NSE - Other Index Options'!$C:$C,$A107,'NSE - Other Index Options'!$B:$B,B$4)+SUMIFS('BSE - SENSEX Index Options'!$L:$L,'BSE - SENSEX Index Options'!$C:$C,$A107,'BSE - SENSEX Index Options'!$B:$B,B$4)+SUMIFS('BSE - Other Index Options'!$L:$L,'BSE - Other Index Options'!$C:$C,$A107,'BSE - Other Index Options'!$B:$B,B$4)=0,"",SUMIFS('NSE - NIFTY Index Options'!$L:$L,'NSE - NIFTY Index Options'!$C:$C,$A107,'NSE - NIFTY Index Options'!$B:$B,B$4)+SUMIFS('NSE - Other Index Options'!$L:$L,'NSE - Other Index Options'!$C:$C,$A107,'NSE - Other Index Options'!$B:$B,B$4)+SUMIFS('BSE - SENSEX Index Options'!$L:$L,'BSE - SENSEX Index Options'!$C:$C,$A107,'BSE - SENSEX Index Options'!$B:$B,B$4)+SUMIFS('BSE - Other Index Options'!$L:$L,'BSE - Other Index Options'!$C:$C,$A107,'BSE - Other Index Options'!$B:$B,B$4))</f>
        <v/>
      </c>
      <c r="C107" s="26" t="str">
        <f>IF(SUMIFS('NSE - NIFTY Index Options'!$L:$L,'NSE - NIFTY Index Options'!$C:$C,$A107,'NSE - NIFTY Index Options'!$B:$B,C$4)+SUMIFS('NSE - Other Index Options'!$L:$L,'NSE - Other Index Options'!$C:$C,$A107,'NSE - Other Index Options'!$B:$B,C$4)+SUMIFS('BSE - SENSEX Index Options'!$L:$L,'BSE - SENSEX Index Options'!$C:$C,$A107,'BSE - SENSEX Index Options'!$B:$B,C$4)+SUMIFS('BSE - Other Index Options'!$L:$L,'BSE - Other Index Options'!$C:$C,$A107,'BSE - Other Index Options'!$B:$B,C$4)=0,"",SUMIFS('NSE - NIFTY Index Options'!$L:$L,'NSE - NIFTY Index Options'!$C:$C,$A107,'NSE - NIFTY Index Options'!$B:$B,C$4)+SUMIFS('NSE - Other Index Options'!$L:$L,'NSE - Other Index Options'!$C:$C,$A107,'NSE - Other Index Options'!$B:$B,C$4)+SUMIFS('BSE - SENSEX Index Options'!$L:$L,'BSE - SENSEX Index Options'!$C:$C,$A107,'BSE - SENSEX Index Options'!$B:$B,C$4)+SUMIFS('BSE - Other Index Options'!$L:$L,'BSE - Other Index Options'!$C:$C,$A107,'BSE - Other Index Options'!$B:$B,C$4))</f>
        <v/>
      </c>
      <c r="D107" s="26" t="str">
        <f>IF(SUMIFS('NSE - NIFTY Index Options'!$L:$L,'NSE - NIFTY Index Options'!$C:$C,$A107,'NSE - NIFTY Index Options'!$B:$B,D$4)+SUMIFS('NSE - Other Index Options'!$L:$L,'NSE - Other Index Options'!$C:$C,$A107,'NSE - Other Index Options'!$B:$B,D$4)+SUMIFS('BSE - SENSEX Index Options'!$L:$L,'BSE - SENSEX Index Options'!$C:$C,$A107,'BSE - SENSEX Index Options'!$B:$B,D$4)+SUMIFS('BSE - Other Index Options'!$L:$L,'BSE - Other Index Options'!$C:$C,$A107,'BSE - Other Index Options'!$B:$B,D$4)=0,"",SUMIFS('NSE - NIFTY Index Options'!$L:$L,'NSE - NIFTY Index Options'!$C:$C,$A107,'NSE - NIFTY Index Options'!$B:$B,D$4)+SUMIFS('NSE - Other Index Options'!$L:$L,'NSE - Other Index Options'!$C:$C,$A107,'NSE - Other Index Options'!$B:$B,D$4)+SUMIFS('BSE - SENSEX Index Options'!$L:$L,'BSE - SENSEX Index Options'!$C:$C,$A107,'BSE - SENSEX Index Options'!$B:$B,D$4)+SUMIFS('BSE - Other Index Options'!$L:$L,'BSE - Other Index Options'!$C:$C,$A107,'BSE - Other Index Options'!$B:$B,D$4))</f>
        <v/>
      </c>
      <c r="E107" s="26" t="str">
        <f>IF(SUMIFS('NSE - NIFTY Index Options'!$L:$L,'NSE - NIFTY Index Options'!$C:$C,$A107,'NSE - NIFTY Index Options'!$B:$B,E$4)+SUMIFS('NSE - Other Index Options'!$L:$L,'NSE - Other Index Options'!$C:$C,$A107,'NSE - Other Index Options'!$B:$B,E$4)+SUMIFS('BSE - SENSEX Index Options'!$L:$L,'BSE - SENSEX Index Options'!$C:$C,$A107,'BSE - SENSEX Index Options'!$B:$B,E$4)+SUMIFS('BSE - Other Index Options'!$L:$L,'BSE - Other Index Options'!$C:$C,$A107,'BSE - Other Index Options'!$B:$B,E$4)=0,"",SUMIFS('NSE - NIFTY Index Options'!$L:$L,'NSE - NIFTY Index Options'!$C:$C,$A107,'NSE - NIFTY Index Options'!$B:$B,E$4)+SUMIFS('NSE - Other Index Options'!$L:$L,'NSE - Other Index Options'!$C:$C,$A107,'NSE - Other Index Options'!$B:$B,E$4)+SUMIFS('BSE - SENSEX Index Options'!$L:$L,'BSE - SENSEX Index Options'!$C:$C,$A107,'BSE - SENSEX Index Options'!$B:$B,E$4)+SUMIFS('BSE - Other Index Options'!$L:$L,'BSE - Other Index Options'!$C:$C,$A107,'BSE - Other Index Options'!$B:$B,E$4))</f>
        <v/>
      </c>
      <c r="F107" s="26" t="str">
        <f>IF(SUMIFS('NSE - NIFTY Index Options'!$L:$L,'NSE - NIFTY Index Options'!$C:$C,$A107,'NSE - NIFTY Index Options'!$B:$B,F$4)+SUMIFS('NSE - Other Index Options'!$L:$L,'NSE - Other Index Options'!$C:$C,$A107,'NSE - Other Index Options'!$B:$B,F$4)+SUMIFS('BSE - SENSEX Index Options'!$L:$L,'BSE - SENSEX Index Options'!$C:$C,$A107,'BSE - SENSEX Index Options'!$B:$B,F$4)+SUMIFS('BSE - Other Index Options'!$L:$L,'BSE - Other Index Options'!$C:$C,$A107,'BSE - Other Index Options'!$B:$B,F$4)=0,"",SUMIFS('NSE - NIFTY Index Options'!$L:$L,'NSE - NIFTY Index Options'!$C:$C,$A107,'NSE - NIFTY Index Options'!$B:$B,F$4)+SUMIFS('NSE - Other Index Options'!$L:$L,'NSE - Other Index Options'!$C:$C,$A107,'NSE - Other Index Options'!$B:$B,F$4)+SUMIFS('BSE - SENSEX Index Options'!$L:$L,'BSE - SENSEX Index Options'!$C:$C,$A107,'BSE - SENSEX Index Options'!$B:$B,F$4)+SUMIFS('BSE - Other Index Options'!$L:$L,'BSE - Other Index Options'!$C:$C,$A107,'BSE - Other Index Options'!$B:$B,F$4))</f>
        <v/>
      </c>
      <c r="G107" s="26" t="str">
        <f>IF(SUMIFS('NSE - NIFTY Index Options'!$L:$L,'NSE - NIFTY Index Options'!$C:$C,$A107,'NSE - NIFTY Index Options'!$B:$B,G$4)+SUMIFS('NSE - Other Index Options'!$L:$L,'NSE - Other Index Options'!$C:$C,$A107,'NSE - Other Index Options'!$B:$B,G$4)+SUMIFS('BSE - SENSEX Index Options'!$L:$L,'BSE - SENSEX Index Options'!$C:$C,$A107,'BSE - SENSEX Index Options'!$B:$B,G$4)+SUMIFS('BSE - Other Index Options'!$L:$L,'BSE - Other Index Options'!$C:$C,$A107,'BSE - Other Index Options'!$B:$B,G$4)=0,"",SUMIFS('NSE - NIFTY Index Options'!$L:$L,'NSE - NIFTY Index Options'!$C:$C,$A107,'NSE - NIFTY Index Options'!$B:$B,G$4)+SUMIFS('NSE - Other Index Options'!$L:$L,'NSE - Other Index Options'!$C:$C,$A107,'NSE - Other Index Options'!$B:$B,G$4)+SUMIFS('BSE - SENSEX Index Options'!$L:$L,'BSE - SENSEX Index Options'!$C:$C,$A107,'BSE - SENSEX Index Options'!$B:$B,G$4)+SUMIFS('BSE - Other Index Options'!$L:$L,'BSE - Other Index Options'!$C:$C,$A107,'BSE - Other Index Options'!$B:$B,G$4))</f>
        <v/>
      </c>
      <c r="H107" s="26" t="str">
        <f t="shared" si="3"/>
        <v/>
      </c>
    </row>
    <row r="108" spans="1:8" hidden="1" outlineLevel="1">
      <c r="A108" t="s">
        <v>129</v>
      </c>
      <c r="B108" s="26" t="str">
        <f>IF(SUMIFS('NSE - NIFTY Index Options'!$L:$L,'NSE - NIFTY Index Options'!$C:$C,$A108,'NSE - NIFTY Index Options'!$B:$B,B$4)+SUMIFS('NSE - Other Index Options'!$L:$L,'NSE - Other Index Options'!$C:$C,$A108,'NSE - Other Index Options'!$B:$B,B$4)+SUMIFS('BSE - SENSEX Index Options'!$L:$L,'BSE - SENSEX Index Options'!$C:$C,$A108,'BSE - SENSEX Index Options'!$B:$B,B$4)+SUMIFS('BSE - Other Index Options'!$L:$L,'BSE - Other Index Options'!$C:$C,$A108,'BSE - Other Index Options'!$B:$B,B$4)=0,"",SUMIFS('NSE - NIFTY Index Options'!$L:$L,'NSE - NIFTY Index Options'!$C:$C,$A108,'NSE - NIFTY Index Options'!$B:$B,B$4)+SUMIFS('NSE - Other Index Options'!$L:$L,'NSE - Other Index Options'!$C:$C,$A108,'NSE - Other Index Options'!$B:$B,B$4)+SUMIFS('BSE - SENSEX Index Options'!$L:$L,'BSE - SENSEX Index Options'!$C:$C,$A108,'BSE - SENSEX Index Options'!$B:$B,B$4)+SUMIFS('BSE - Other Index Options'!$L:$L,'BSE - Other Index Options'!$C:$C,$A108,'BSE - Other Index Options'!$B:$B,B$4))</f>
        <v/>
      </c>
      <c r="C108" s="26" t="str">
        <f>IF(SUMIFS('NSE - NIFTY Index Options'!$L:$L,'NSE - NIFTY Index Options'!$C:$C,$A108,'NSE - NIFTY Index Options'!$B:$B,C$4)+SUMIFS('NSE - Other Index Options'!$L:$L,'NSE - Other Index Options'!$C:$C,$A108,'NSE - Other Index Options'!$B:$B,C$4)+SUMIFS('BSE - SENSEX Index Options'!$L:$L,'BSE - SENSEX Index Options'!$C:$C,$A108,'BSE - SENSEX Index Options'!$B:$B,C$4)+SUMIFS('BSE - Other Index Options'!$L:$L,'BSE - Other Index Options'!$C:$C,$A108,'BSE - Other Index Options'!$B:$B,C$4)=0,"",SUMIFS('NSE - NIFTY Index Options'!$L:$L,'NSE - NIFTY Index Options'!$C:$C,$A108,'NSE - NIFTY Index Options'!$B:$B,C$4)+SUMIFS('NSE - Other Index Options'!$L:$L,'NSE - Other Index Options'!$C:$C,$A108,'NSE - Other Index Options'!$B:$B,C$4)+SUMIFS('BSE - SENSEX Index Options'!$L:$L,'BSE - SENSEX Index Options'!$C:$C,$A108,'BSE - SENSEX Index Options'!$B:$B,C$4)+SUMIFS('BSE - Other Index Options'!$L:$L,'BSE - Other Index Options'!$C:$C,$A108,'BSE - Other Index Options'!$B:$B,C$4))</f>
        <v/>
      </c>
      <c r="D108" s="26" t="str">
        <f>IF(SUMIFS('NSE - NIFTY Index Options'!$L:$L,'NSE - NIFTY Index Options'!$C:$C,$A108,'NSE - NIFTY Index Options'!$B:$B,D$4)+SUMIFS('NSE - Other Index Options'!$L:$L,'NSE - Other Index Options'!$C:$C,$A108,'NSE - Other Index Options'!$B:$B,D$4)+SUMIFS('BSE - SENSEX Index Options'!$L:$L,'BSE - SENSEX Index Options'!$C:$C,$A108,'BSE - SENSEX Index Options'!$B:$B,D$4)+SUMIFS('BSE - Other Index Options'!$L:$L,'BSE - Other Index Options'!$C:$C,$A108,'BSE - Other Index Options'!$B:$B,D$4)=0,"",SUMIFS('NSE - NIFTY Index Options'!$L:$L,'NSE - NIFTY Index Options'!$C:$C,$A108,'NSE - NIFTY Index Options'!$B:$B,D$4)+SUMIFS('NSE - Other Index Options'!$L:$L,'NSE - Other Index Options'!$C:$C,$A108,'NSE - Other Index Options'!$B:$B,D$4)+SUMIFS('BSE - SENSEX Index Options'!$L:$L,'BSE - SENSEX Index Options'!$C:$C,$A108,'BSE - SENSEX Index Options'!$B:$B,D$4)+SUMIFS('BSE - Other Index Options'!$L:$L,'BSE - Other Index Options'!$C:$C,$A108,'BSE - Other Index Options'!$B:$B,D$4))</f>
        <v/>
      </c>
      <c r="E108" s="26" t="str">
        <f>IF(SUMIFS('NSE - NIFTY Index Options'!$L:$L,'NSE - NIFTY Index Options'!$C:$C,$A108,'NSE - NIFTY Index Options'!$B:$B,E$4)+SUMIFS('NSE - Other Index Options'!$L:$L,'NSE - Other Index Options'!$C:$C,$A108,'NSE - Other Index Options'!$B:$B,E$4)+SUMIFS('BSE - SENSEX Index Options'!$L:$L,'BSE - SENSEX Index Options'!$C:$C,$A108,'BSE - SENSEX Index Options'!$B:$B,E$4)+SUMIFS('BSE - Other Index Options'!$L:$L,'BSE - Other Index Options'!$C:$C,$A108,'BSE - Other Index Options'!$B:$B,E$4)=0,"",SUMIFS('NSE - NIFTY Index Options'!$L:$L,'NSE - NIFTY Index Options'!$C:$C,$A108,'NSE - NIFTY Index Options'!$B:$B,E$4)+SUMIFS('NSE - Other Index Options'!$L:$L,'NSE - Other Index Options'!$C:$C,$A108,'NSE - Other Index Options'!$B:$B,E$4)+SUMIFS('BSE - SENSEX Index Options'!$L:$L,'BSE - SENSEX Index Options'!$C:$C,$A108,'BSE - SENSEX Index Options'!$B:$B,E$4)+SUMIFS('BSE - Other Index Options'!$L:$L,'BSE - Other Index Options'!$C:$C,$A108,'BSE - Other Index Options'!$B:$B,E$4))</f>
        <v/>
      </c>
      <c r="F108" s="26" t="str">
        <f>IF(SUMIFS('NSE - NIFTY Index Options'!$L:$L,'NSE - NIFTY Index Options'!$C:$C,$A108,'NSE - NIFTY Index Options'!$B:$B,F$4)+SUMIFS('NSE - Other Index Options'!$L:$L,'NSE - Other Index Options'!$C:$C,$A108,'NSE - Other Index Options'!$B:$B,F$4)+SUMIFS('BSE - SENSEX Index Options'!$L:$L,'BSE - SENSEX Index Options'!$C:$C,$A108,'BSE - SENSEX Index Options'!$B:$B,F$4)+SUMIFS('BSE - Other Index Options'!$L:$L,'BSE - Other Index Options'!$C:$C,$A108,'BSE - Other Index Options'!$B:$B,F$4)=0,"",SUMIFS('NSE - NIFTY Index Options'!$L:$L,'NSE - NIFTY Index Options'!$C:$C,$A108,'NSE - NIFTY Index Options'!$B:$B,F$4)+SUMIFS('NSE - Other Index Options'!$L:$L,'NSE - Other Index Options'!$C:$C,$A108,'NSE - Other Index Options'!$B:$B,F$4)+SUMIFS('BSE - SENSEX Index Options'!$L:$L,'BSE - SENSEX Index Options'!$C:$C,$A108,'BSE - SENSEX Index Options'!$B:$B,F$4)+SUMIFS('BSE - Other Index Options'!$L:$L,'BSE - Other Index Options'!$C:$C,$A108,'BSE - Other Index Options'!$B:$B,F$4))</f>
        <v/>
      </c>
      <c r="G108" s="26" t="str">
        <f>IF(SUMIFS('NSE - NIFTY Index Options'!$L:$L,'NSE - NIFTY Index Options'!$C:$C,$A108,'NSE - NIFTY Index Options'!$B:$B,G$4)+SUMIFS('NSE - Other Index Options'!$L:$L,'NSE - Other Index Options'!$C:$C,$A108,'NSE - Other Index Options'!$B:$B,G$4)+SUMIFS('BSE - SENSEX Index Options'!$L:$L,'BSE - SENSEX Index Options'!$C:$C,$A108,'BSE - SENSEX Index Options'!$B:$B,G$4)+SUMIFS('BSE - Other Index Options'!$L:$L,'BSE - Other Index Options'!$C:$C,$A108,'BSE - Other Index Options'!$B:$B,G$4)=0,"",SUMIFS('NSE - NIFTY Index Options'!$L:$L,'NSE - NIFTY Index Options'!$C:$C,$A108,'NSE - NIFTY Index Options'!$B:$B,G$4)+SUMIFS('NSE - Other Index Options'!$L:$L,'NSE - Other Index Options'!$C:$C,$A108,'NSE - Other Index Options'!$B:$B,G$4)+SUMIFS('BSE - SENSEX Index Options'!$L:$L,'BSE - SENSEX Index Options'!$C:$C,$A108,'BSE - SENSEX Index Options'!$B:$B,G$4)+SUMIFS('BSE - Other Index Options'!$L:$L,'BSE - Other Index Options'!$C:$C,$A108,'BSE - Other Index Options'!$B:$B,G$4))</f>
        <v/>
      </c>
      <c r="H108" s="26" t="str">
        <f t="shared" si="3"/>
        <v/>
      </c>
    </row>
    <row r="109" spans="1:8" hidden="1" outlineLevel="1">
      <c r="A109" t="s">
        <v>130</v>
      </c>
      <c r="B109" s="26" t="str">
        <f>IF(SUMIFS('NSE - NIFTY Index Options'!$L:$L,'NSE - NIFTY Index Options'!$C:$C,$A109,'NSE - NIFTY Index Options'!$B:$B,B$4)+SUMIFS('NSE - Other Index Options'!$L:$L,'NSE - Other Index Options'!$C:$C,$A109,'NSE - Other Index Options'!$B:$B,B$4)+SUMIFS('BSE - SENSEX Index Options'!$L:$L,'BSE - SENSEX Index Options'!$C:$C,$A109,'BSE - SENSEX Index Options'!$B:$B,B$4)+SUMIFS('BSE - Other Index Options'!$L:$L,'BSE - Other Index Options'!$C:$C,$A109,'BSE - Other Index Options'!$B:$B,B$4)=0,"",SUMIFS('NSE - NIFTY Index Options'!$L:$L,'NSE - NIFTY Index Options'!$C:$C,$A109,'NSE - NIFTY Index Options'!$B:$B,B$4)+SUMIFS('NSE - Other Index Options'!$L:$L,'NSE - Other Index Options'!$C:$C,$A109,'NSE - Other Index Options'!$B:$B,B$4)+SUMIFS('BSE - SENSEX Index Options'!$L:$L,'BSE - SENSEX Index Options'!$C:$C,$A109,'BSE - SENSEX Index Options'!$B:$B,B$4)+SUMIFS('BSE - Other Index Options'!$L:$L,'BSE - Other Index Options'!$C:$C,$A109,'BSE - Other Index Options'!$B:$B,B$4))</f>
        <v/>
      </c>
      <c r="C109" s="26" t="str">
        <f>IF(SUMIFS('NSE - NIFTY Index Options'!$L:$L,'NSE - NIFTY Index Options'!$C:$C,$A109,'NSE - NIFTY Index Options'!$B:$B,C$4)+SUMIFS('NSE - Other Index Options'!$L:$L,'NSE - Other Index Options'!$C:$C,$A109,'NSE - Other Index Options'!$B:$B,C$4)+SUMIFS('BSE - SENSEX Index Options'!$L:$L,'BSE - SENSEX Index Options'!$C:$C,$A109,'BSE - SENSEX Index Options'!$B:$B,C$4)+SUMIFS('BSE - Other Index Options'!$L:$L,'BSE - Other Index Options'!$C:$C,$A109,'BSE - Other Index Options'!$B:$B,C$4)=0,"",SUMIFS('NSE - NIFTY Index Options'!$L:$L,'NSE - NIFTY Index Options'!$C:$C,$A109,'NSE - NIFTY Index Options'!$B:$B,C$4)+SUMIFS('NSE - Other Index Options'!$L:$L,'NSE - Other Index Options'!$C:$C,$A109,'NSE - Other Index Options'!$B:$B,C$4)+SUMIFS('BSE - SENSEX Index Options'!$L:$L,'BSE - SENSEX Index Options'!$C:$C,$A109,'BSE - SENSEX Index Options'!$B:$B,C$4)+SUMIFS('BSE - Other Index Options'!$L:$L,'BSE - Other Index Options'!$C:$C,$A109,'BSE - Other Index Options'!$B:$B,C$4))</f>
        <v/>
      </c>
      <c r="D109" s="26" t="str">
        <f>IF(SUMIFS('NSE - NIFTY Index Options'!$L:$L,'NSE - NIFTY Index Options'!$C:$C,$A109,'NSE - NIFTY Index Options'!$B:$B,D$4)+SUMIFS('NSE - Other Index Options'!$L:$L,'NSE - Other Index Options'!$C:$C,$A109,'NSE - Other Index Options'!$B:$B,D$4)+SUMIFS('BSE - SENSEX Index Options'!$L:$L,'BSE - SENSEX Index Options'!$C:$C,$A109,'BSE - SENSEX Index Options'!$B:$B,D$4)+SUMIFS('BSE - Other Index Options'!$L:$L,'BSE - Other Index Options'!$C:$C,$A109,'BSE - Other Index Options'!$B:$B,D$4)=0,"",SUMIFS('NSE - NIFTY Index Options'!$L:$L,'NSE - NIFTY Index Options'!$C:$C,$A109,'NSE - NIFTY Index Options'!$B:$B,D$4)+SUMIFS('NSE - Other Index Options'!$L:$L,'NSE - Other Index Options'!$C:$C,$A109,'NSE - Other Index Options'!$B:$B,D$4)+SUMIFS('BSE - SENSEX Index Options'!$L:$L,'BSE - SENSEX Index Options'!$C:$C,$A109,'BSE - SENSEX Index Options'!$B:$B,D$4)+SUMIFS('BSE - Other Index Options'!$L:$L,'BSE - Other Index Options'!$C:$C,$A109,'BSE - Other Index Options'!$B:$B,D$4))</f>
        <v/>
      </c>
      <c r="E109" s="26" t="str">
        <f>IF(SUMIFS('NSE - NIFTY Index Options'!$L:$L,'NSE - NIFTY Index Options'!$C:$C,$A109,'NSE - NIFTY Index Options'!$B:$B,E$4)+SUMIFS('NSE - Other Index Options'!$L:$L,'NSE - Other Index Options'!$C:$C,$A109,'NSE - Other Index Options'!$B:$B,E$4)+SUMIFS('BSE - SENSEX Index Options'!$L:$L,'BSE - SENSEX Index Options'!$C:$C,$A109,'BSE - SENSEX Index Options'!$B:$B,E$4)+SUMIFS('BSE - Other Index Options'!$L:$L,'BSE - Other Index Options'!$C:$C,$A109,'BSE - Other Index Options'!$B:$B,E$4)=0,"",SUMIFS('NSE - NIFTY Index Options'!$L:$L,'NSE - NIFTY Index Options'!$C:$C,$A109,'NSE - NIFTY Index Options'!$B:$B,E$4)+SUMIFS('NSE - Other Index Options'!$L:$L,'NSE - Other Index Options'!$C:$C,$A109,'NSE - Other Index Options'!$B:$B,E$4)+SUMIFS('BSE - SENSEX Index Options'!$L:$L,'BSE - SENSEX Index Options'!$C:$C,$A109,'BSE - SENSEX Index Options'!$B:$B,E$4)+SUMIFS('BSE - Other Index Options'!$L:$L,'BSE - Other Index Options'!$C:$C,$A109,'BSE - Other Index Options'!$B:$B,E$4))</f>
        <v/>
      </c>
      <c r="F109" s="26" t="str">
        <f>IF(SUMIFS('NSE - NIFTY Index Options'!$L:$L,'NSE - NIFTY Index Options'!$C:$C,$A109,'NSE - NIFTY Index Options'!$B:$B,F$4)+SUMIFS('NSE - Other Index Options'!$L:$L,'NSE - Other Index Options'!$C:$C,$A109,'NSE - Other Index Options'!$B:$B,F$4)+SUMIFS('BSE - SENSEX Index Options'!$L:$L,'BSE - SENSEX Index Options'!$C:$C,$A109,'BSE - SENSEX Index Options'!$B:$B,F$4)+SUMIFS('BSE - Other Index Options'!$L:$L,'BSE - Other Index Options'!$C:$C,$A109,'BSE - Other Index Options'!$B:$B,F$4)=0,"",SUMIFS('NSE - NIFTY Index Options'!$L:$L,'NSE - NIFTY Index Options'!$C:$C,$A109,'NSE - NIFTY Index Options'!$B:$B,F$4)+SUMIFS('NSE - Other Index Options'!$L:$L,'NSE - Other Index Options'!$C:$C,$A109,'NSE - Other Index Options'!$B:$B,F$4)+SUMIFS('BSE - SENSEX Index Options'!$L:$L,'BSE - SENSEX Index Options'!$C:$C,$A109,'BSE - SENSEX Index Options'!$B:$B,F$4)+SUMIFS('BSE - Other Index Options'!$L:$L,'BSE - Other Index Options'!$C:$C,$A109,'BSE - Other Index Options'!$B:$B,F$4))</f>
        <v/>
      </c>
      <c r="G109" s="26" t="str">
        <f>IF(SUMIFS('NSE - NIFTY Index Options'!$L:$L,'NSE - NIFTY Index Options'!$C:$C,$A109,'NSE - NIFTY Index Options'!$B:$B,G$4)+SUMIFS('NSE - Other Index Options'!$L:$L,'NSE - Other Index Options'!$C:$C,$A109,'NSE - Other Index Options'!$B:$B,G$4)+SUMIFS('BSE - SENSEX Index Options'!$L:$L,'BSE - SENSEX Index Options'!$C:$C,$A109,'BSE - SENSEX Index Options'!$B:$B,G$4)+SUMIFS('BSE - Other Index Options'!$L:$L,'BSE - Other Index Options'!$C:$C,$A109,'BSE - Other Index Options'!$B:$B,G$4)=0,"",SUMIFS('NSE - NIFTY Index Options'!$L:$L,'NSE - NIFTY Index Options'!$C:$C,$A109,'NSE - NIFTY Index Options'!$B:$B,G$4)+SUMIFS('NSE - Other Index Options'!$L:$L,'NSE - Other Index Options'!$C:$C,$A109,'NSE - Other Index Options'!$B:$B,G$4)+SUMIFS('BSE - SENSEX Index Options'!$L:$L,'BSE - SENSEX Index Options'!$C:$C,$A109,'BSE - SENSEX Index Options'!$B:$B,G$4)+SUMIFS('BSE - Other Index Options'!$L:$L,'BSE - Other Index Options'!$C:$C,$A109,'BSE - Other Index Options'!$B:$B,G$4))</f>
        <v/>
      </c>
      <c r="H109" s="26" t="str">
        <f t="shared" si="3"/>
        <v/>
      </c>
    </row>
    <row r="110" spans="1:8" hidden="1" outlineLevel="1">
      <c r="A110" t="s">
        <v>131</v>
      </c>
      <c r="B110" s="26" t="str">
        <f>IF(SUMIFS('NSE - NIFTY Index Options'!$L:$L,'NSE - NIFTY Index Options'!$C:$C,$A110,'NSE - NIFTY Index Options'!$B:$B,B$4)+SUMIFS('NSE - Other Index Options'!$L:$L,'NSE - Other Index Options'!$C:$C,$A110,'NSE - Other Index Options'!$B:$B,B$4)+SUMIFS('BSE - SENSEX Index Options'!$L:$L,'BSE - SENSEX Index Options'!$C:$C,$A110,'BSE - SENSEX Index Options'!$B:$B,B$4)+SUMIFS('BSE - Other Index Options'!$L:$L,'BSE - Other Index Options'!$C:$C,$A110,'BSE - Other Index Options'!$B:$B,B$4)=0,"",SUMIFS('NSE - NIFTY Index Options'!$L:$L,'NSE - NIFTY Index Options'!$C:$C,$A110,'NSE - NIFTY Index Options'!$B:$B,B$4)+SUMIFS('NSE - Other Index Options'!$L:$L,'NSE - Other Index Options'!$C:$C,$A110,'NSE - Other Index Options'!$B:$B,B$4)+SUMIFS('BSE - SENSEX Index Options'!$L:$L,'BSE - SENSEX Index Options'!$C:$C,$A110,'BSE - SENSEX Index Options'!$B:$B,B$4)+SUMIFS('BSE - Other Index Options'!$L:$L,'BSE - Other Index Options'!$C:$C,$A110,'BSE - Other Index Options'!$B:$B,B$4))</f>
        <v/>
      </c>
      <c r="C110" s="26" t="str">
        <f>IF(SUMIFS('NSE - NIFTY Index Options'!$L:$L,'NSE - NIFTY Index Options'!$C:$C,$A110,'NSE - NIFTY Index Options'!$B:$B,C$4)+SUMIFS('NSE - Other Index Options'!$L:$L,'NSE - Other Index Options'!$C:$C,$A110,'NSE - Other Index Options'!$B:$B,C$4)+SUMIFS('BSE - SENSEX Index Options'!$L:$L,'BSE - SENSEX Index Options'!$C:$C,$A110,'BSE - SENSEX Index Options'!$B:$B,C$4)+SUMIFS('BSE - Other Index Options'!$L:$L,'BSE - Other Index Options'!$C:$C,$A110,'BSE - Other Index Options'!$B:$B,C$4)=0,"",SUMIFS('NSE - NIFTY Index Options'!$L:$L,'NSE - NIFTY Index Options'!$C:$C,$A110,'NSE - NIFTY Index Options'!$B:$B,C$4)+SUMIFS('NSE - Other Index Options'!$L:$L,'NSE - Other Index Options'!$C:$C,$A110,'NSE - Other Index Options'!$B:$B,C$4)+SUMIFS('BSE - SENSEX Index Options'!$L:$L,'BSE - SENSEX Index Options'!$C:$C,$A110,'BSE - SENSEX Index Options'!$B:$B,C$4)+SUMIFS('BSE - Other Index Options'!$L:$L,'BSE - Other Index Options'!$C:$C,$A110,'BSE - Other Index Options'!$B:$B,C$4))</f>
        <v/>
      </c>
      <c r="D110" s="26" t="str">
        <f>IF(SUMIFS('NSE - NIFTY Index Options'!$L:$L,'NSE - NIFTY Index Options'!$C:$C,$A110,'NSE - NIFTY Index Options'!$B:$B,D$4)+SUMIFS('NSE - Other Index Options'!$L:$L,'NSE - Other Index Options'!$C:$C,$A110,'NSE - Other Index Options'!$B:$B,D$4)+SUMIFS('BSE - SENSEX Index Options'!$L:$L,'BSE - SENSEX Index Options'!$C:$C,$A110,'BSE - SENSEX Index Options'!$B:$B,D$4)+SUMIFS('BSE - Other Index Options'!$L:$L,'BSE - Other Index Options'!$C:$C,$A110,'BSE - Other Index Options'!$B:$B,D$4)=0,"",SUMIFS('NSE - NIFTY Index Options'!$L:$L,'NSE - NIFTY Index Options'!$C:$C,$A110,'NSE - NIFTY Index Options'!$B:$B,D$4)+SUMIFS('NSE - Other Index Options'!$L:$L,'NSE - Other Index Options'!$C:$C,$A110,'NSE - Other Index Options'!$B:$B,D$4)+SUMIFS('BSE - SENSEX Index Options'!$L:$L,'BSE - SENSEX Index Options'!$C:$C,$A110,'BSE - SENSEX Index Options'!$B:$B,D$4)+SUMIFS('BSE - Other Index Options'!$L:$L,'BSE - Other Index Options'!$C:$C,$A110,'BSE - Other Index Options'!$B:$B,D$4))</f>
        <v/>
      </c>
      <c r="E110" s="26" t="str">
        <f>IF(SUMIFS('NSE - NIFTY Index Options'!$L:$L,'NSE - NIFTY Index Options'!$C:$C,$A110,'NSE - NIFTY Index Options'!$B:$B,E$4)+SUMIFS('NSE - Other Index Options'!$L:$L,'NSE - Other Index Options'!$C:$C,$A110,'NSE - Other Index Options'!$B:$B,E$4)+SUMIFS('BSE - SENSEX Index Options'!$L:$L,'BSE - SENSEX Index Options'!$C:$C,$A110,'BSE - SENSEX Index Options'!$B:$B,E$4)+SUMIFS('BSE - Other Index Options'!$L:$L,'BSE - Other Index Options'!$C:$C,$A110,'BSE - Other Index Options'!$B:$B,E$4)=0,"",SUMIFS('NSE - NIFTY Index Options'!$L:$L,'NSE - NIFTY Index Options'!$C:$C,$A110,'NSE - NIFTY Index Options'!$B:$B,E$4)+SUMIFS('NSE - Other Index Options'!$L:$L,'NSE - Other Index Options'!$C:$C,$A110,'NSE - Other Index Options'!$B:$B,E$4)+SUMIFS('BSE - SENSEX Index Options'!$L:$L,'BSE - SENSEX Index Options'!$C:$C,$A110,'BSE - SENSEX Index Options'!$B:$B,E$4)+SUMIFS('BSE - Other Index Options'!$L:$L,'BSE - Other Index Options'!$C:$C,$A110,'BSE - Other Index Options'!$B:$B,E$4))</f>
        <v/>
      </c>
      <c r="F110" s="26" t="str">
        <f>IF(SUMIFS('NSE - NIFTY Index Options'!$L:$L,'NSE - NIFTY Index Options'!$C:$C,$A110,'NSE - NIFTY Index Options'!$B:$B,F$4)+SUMIFS('NSE - Other Index Options'!$L:$L,'NSE - Other Index Options'!$C:$C,$A110,'NSE - Other Index Options'!$B:$B,F$4)+SUMIFS('BSE - SENSEX Index Options'!$L:$L,'BSE - SENSEX Index Options'!$C:$C,$A110,'BSE - SENSEX Index Options'!$B:$B,F$4)+SUMIFS('BSE - Other Index Options'!$L:$L,'BSE - Other Index Options'!$C:$C,$A110,'BSE - Other Index Options'!$B:$B,F$4)=0,"",SUMIFS('NSE - NIFTY Index Options'!$L:$L,'NSE - NIFTY Index Options'!$C:$C,$A110,'NSE - NIFTY Index Options'!$B:$B,F$4)+SUMIFS('NSE - Other Index Options'!$L:$L,'NSE - Other Index Options'!$C:$C,$A110,'NSE - Other Index Options'!$B:$B,F$4)+SUMIFS('BSE - SENSEX Index Options'!$L:$L,'BSE - SENSEX Index Options'!$C:$C,$A110,'BSE - SENSEX Index Options'!$B:$B,F$4)+SUMIFS('BSE - Other Index Options'!$L:$L,'BSE - Other Index Options'!$C:$C,$A110,'BSE - Other Index Options'!$B:$B,F$4))</f>
        <v/>
      </c>
      <c r="G110" s="26" t="str">
        <f>IF(SUMIFS('NSE - NIFTY Index Options'!$L:$L,'NSE - NIFTY Index Options'!$C:$C,$A110,'NSE - NIFTY Index Options'!$B:$B,G$4)+SUMIFS('NSE - Other Index Options'!$L:$L,'NSE - Other Index Options'!$C:$C,$A110,'NSE - Other Index Options'!$B:$B,G$4)+SUMIFS('BSE - SENSEX Index Options'!$L:$L,'BSE - SENSEX Index Options'!$C:$C,$A110,'BSE - SENSEX Index Options'!$B:$B,G$4)+SUMIFS('BSE - Other Index Options'!$L:$L,'BSE - Other Index Options'!$C:$C,$A110,'BSE - Other Index Options'!$B:$B,G$4)=0,"",SUMIFS('NSE - NIFTY Index Options'!$L:$L,'NSE - NIFTY Index Options'!$C:$C,$A110,'NSE - NIFTY Index Options'!$B:$B,G$4)+SUMIFS('NSE - Other Index Options'!$L:$L,'NSE - Other Index Options'!$C:$C,$A110,'NSE - Other Index Options'!$B:$B,G$4)+SUMIFS('BSE - SENSEX Index Options'!$L:$L,'BSE - SENSEX Index Options'!$C:$C,$A110,'BSE - SENSEX Index Options'!$B:$B,G$4)+SUMIFS('BSE - Other Index Options'!$L:$L,'BSE - Other Index Options'!$C:$C,$A110,'BSE - Other Index Options'!$B:$B,G$4))</f>
        <v/>
      </c>
      <c r="H110" s="26" t="str">
        <f t="shared" si="3"/>
        <v/>
      </c>
    </row>
    <row r="111" spans="1:8" hidden="1" outlineLevel="1">
      <c r="A111" t="s">
        <v>132</v>
      </c>
      <c r="B111" s="26" t="str">
        <f>IF(SUMIFS('NSE - NIFTY Index Options'!$L:$L,'NSE - NIFTY Index Options'!$C:$C,$A111,'NSE - NIFTY Index Options'!$B:$B,B$4)+SUMIFS('NSE - Other Index Options'!$L:$L,'NSE - Other Index Options'!$C:$C,$A111,'NSE - Other Index Options'!$B:$B,B$4)+SUMIFS('BSE - SENSEX Index Options'!$L:$L,'BSE - SENSEX Index Options'!$C:$C,$A111,'BSE - SENSEX Index Options'!$B:$B,B$4)+SUMIFS('BSE - Other Index Options'!$L:$L,'BSE - Other Index Options'!$C:$C,$A111,'BSE - Other Index Options'!$B:$B,B$4)=0,"",SUMIFS('NSE - NIFTY Index Options'!$L:$L,'NSE - NIFTY Index Options'!$C:$C,$A111,'NSE - NIFTY Index Options'!$B:$B,B$4)+SUMIFS('NSE - Other Index Options'!$L:$L,'NSE - Other Index Options'!$C:$C,$A111,'NSE - Other Index Options'!$B:$B,B$4)+SUMIFS('BSE - SENSEX Index Options'!$L:$L,'BSE - SENSEX Index Options'!$C:$C,$A111,'BSE - SENSEX Index Options'!$B:$B,B$4)+SUMIFS('BSE - Other Index Options'!$L:$L,'BSE - Other Index Options'!$C:$C,$A111,'BSE - Other Index Options'!$B:$B,B$4))</f>
        <v/>
      </c>
      <c r="C111" s="26" t="str">
        <f>IF(SUMIFS('NSE - NIFTY Index Options'!$L:$L,'NSE - NIFTY Index Options'!$C:$C,$A111,'NSE - NIFTY Index Options'!$B:$B,C$4)+SUMIFS('NSE - Other Index Options'!$L:$L,'NSE - Other Index Options'!$C:$C,$A111,'NSE - Other Index Options'!$B:$B,C$4)+SUMIFS('BSE - SENSEX Index Options'!$L:$L,'BSE - SENSEX Index Options'!$C:$C,$A111,'BSE - SENSEX Index Options'!$B:$B,C$4)+SUMIFS('BSE - Other Index Options'!$L:$L,'BSE - Other Index Options'!$C:$C,$A111,'BSE - Other Index Options'!$B:$B,C$4)=0,"",SUMIFS('NSE - NIFTY Index Options'!$L:$L,'NSE - NIFTY Index Options'!$C:$C,$A111,'NSE - NIFTY Index Options'!$B:$B,C$4)+SUMIFS('NSE - Other Index Options'!$L:$L,'NSE - Other Index Options'!$C:$C,$A111,'NSE - Other Index Options'!$B:$B,C$4)+SUMIFS('BSE - SENSEX Index Options'!$L:$L,'BSE - SENSEX Index Options'!$C:$C,$A111,'BSE - SENSEX Index Options'!$B:$B,C$4)+SUMIFS('BSE - Other Index Options'!$L:$L,'BSE - Other Index Options'!$C:$C,$A111,'BSE - Other Index Options'!$B:$B,C$4))</f>
        <v/>
      </c>
      <c r="D111" s="26" t="str">
        <f>IF(SUMIFS('NSE - NIFTY Index Options'!$L:$L,'NSE - NIFTY Index Options'!$C:$C,$A111,'NSE - NIFTY Index Options'!$B:$B,D$4)+SUMIFS('NSE - Other Index Options'!$L:$L,'NSE - Other Index Options'!$C:$C,$A111,'NSE - Other Index Options'!$B:$B,D$4)+SUMIFS('BSE - SENSEX Index Options'!$L:$L,'BSE - SENSEX Index Options'!$C:$C,$A111,'BSE - SENSEX Index Options'!$B:$B,D$4)+SUMIFS('BSE - Other Index Options'!$L:$L,'BSE - Other Index Options'!$C:$C,$A111,'BSE - Other Index Options'!$B:$B,D$4)=0,"",SUMIFS('NSE - NIFTY Index Options'!$L:$L,'NSE - NIFTY Index Options'!$C:$C,$A111,'NSE - NIFTY Index Options'!$B:$B,D$4)+SUMIFS('NSE - Other Index Options'!$L:$L,'NSE - Other Index Options'!$C:$C,$A111,'NSE - Other Index Options'!$B:$B,D$4)+SUMIFS('BSE - SENSEX Index Options'!$L:$L,'BSE - SENSEX Index Options'!$C:$C,$A111,'BSE - SENSEX Index Options'!$B:$B,D$4)+SUMIFS('BSE - Other Index Options'!$L:$L,'BSE - Other Index Options'!$C:$C,$A111,'BSE - Other Index Options'!$B:$B,D$4))</f>
        <v/>
      </c>
      <c r="E111" s="26" t="str">
        <f>IF(SUMIFS('NSE - NIFTY Index Options'!$L:$L,'NSE - NIFTY Index Options'!$C:$C,$A111,'NSE - NIFTY Index Options'!$B:$B,E$4)+SUMIFS('NSE - Other Index Options'!$L:$L,'NSE - Other Index Options'!$C:$C,$A111,'NSE - Other Index Options'!$B:$B,E$4)+SUMIFS('BSE - SENSEX Index Options'!$L:$L,'BSE - SENSEX Index Options'!$C:$C,$A111,'BSE - SENSEX Index Options'!$B:$B,E$4)+SUMIFS('BSE - Other Index Options'!$L:$L,'BSE - Other Index Options'!$C:$C,$A111,'BSE - Other Index Options'!$B:$B,E$4)=0,"",SUMIFS('NSE - NIFTY Index Options'!$L:$L,'NSE - NIFTY Index Options'!$C:$C,$A111,'NSE - NIFTY Index Options'!$B:$B,E$4)+SUMIFS('NSE - Other Index Options'!$L:$L,'NSE - Other Index Options'!$C:$C,$A111,'NSE - Other Index Options'!$B:$B,E$4)+SUMIFS('BSE - SENSEX Index Options'!$L:$L,'BSE - SENSEX Index Options'!$C:$C,$A111,'BSE - SENSEX Index Options'!$B:$B,E$4)+SUMIFS('BSE - Other Index Options'!$L:$L,'BSE - Other Index Options'!$C:$C,$A111,'BSE - Other Index Options'!$B:$B,E$4))</f>
        <v/>
      </c>
      <c r="F111" s="26" t="str">
        <f>IF(SUMIFS('NSE - NIFTY Index Options'!$L:$L,'NSE - NIFTY Index Options'!$C:$C,$A111,'NSE - NIFTY Index Options'!$B:$B,F$4)+SUMIFS('NSE - Other Index Options'!$L:$L,'NSE - Other Index Options'!$C:$C,$A111,'NSE - Other Index Options'!$B:$B,F$4)+SUMIFS('BSE - SENSEX Index Options'!$L:$L,'BSE - SENSEX Index Options'!$C:$C,$A111,'BSE - SENSEX Index Options'!$B:$B,F$4)+SUMIFS('BSE - Other Index Options'!$L:$L,'BSE - Other Index Options'!$C:$C,$A111,'BSE - Other Index Options'!$B:$B,F$4)=0,"",SUMIFS('NSE - NIFTY Index Options'!$L:$L,'NSE - NIFTY Index Options'!$C:$C,$A111,'NSE - NIFTY Index Options'!$B:$B,F$4)+SUMIFS('NSE - Other Index Options'!$L:$L,'NSE - Other Index Options'!$C:$C,$A111,'NSE - Other Index Options'!$B:$B,F$4)+SUMIFS('BSE - SENSEX Index Options'!$L:$L,'BSE - SENSEX Index Options'!$C:$C,$A111,'BSE - SENSEX Index Options'!$B:$B,F$4)+SUMIFS('BSE - Other Index Options'!$L:$L,'BSE - Other Index Options'!$C:$C,$A111,'BSE - Other Index Options'!$B:$B,F$4))</f>
        <v/>
      </c>
      <c r="G111" s="26" t="str">
        <f>IF(SUMIFS('NSE - NIFTY Index Options'!$L:$L,'NSE - NIFTY Index Options'!$C:$C,$A111,'NSE - NIFTY Index Options'!$B:$B,G$4)+SUMIFS('NSE - Other Index Options'!$L:$L,'NSE - Other Index Options'!$C:$C,$A111,'NSE - Other Index Options'!$B:$B,G$4)+SUMIFS('BSE - SENSEX Index Options'!$L:$L,'BSE - SENSEX Index Options'!$C:$C,$A111,'BSE - SENSEX Index Options'!$B:$B,G$4)+SUMIFS('BSE - Other Index Options'!$L:$L,'BSE - Other Index Options'!$C:$C,$A111,'BSE - Other Index Options'!$B:$B,G$4)=0,"",SUMIFS('NSE - NIFTY Index Options'!$L:$L,'NSE - NIFTY Index Options'!$C:$C,$A111,'NSE - NIFTY Index Options'!$B:$B,G$4)+SUMIFS('NSE - Other Index Options'!$L:$L,'NSE - Other Index Options'!$C:$C,$A111,'NSE - Other Index Options'!$B:$B,G$4)+SUMIFS('BSE - SENSEX Index Options'!$L:$L,'BSE - SENSEX Index Options'!$C:$C,$A111,'BSE - SENSEX Index Options'!$B:$B,G$4)+SUMIFS('BSE - Other Index Options'!$L:$L,'BSE - Other Index Options'!$C:$C,$A111,'BSE - Other Index Options'!$B:$B,G$4))</f>
        <v/>
      </c>
      <c r="H111" s="26" t="str">
        <f t="shared" si="3"/>
        <v/>
      </c>
    </row>
    <row r="112" spans="1:8" hidden="1" outlineLevel="1">
      <c r="A112" t="s">
        <v>133</v>
      </c>
      <c r="B112" s="26" t="str">
        <f>IF(SUMIFS('NSE - NIFTY Index Options'!$L:$L,'NSE - NIFTY Index Options'!$C:$C,$A112,'NSE - NIFTY Index Options'!$B:$B,B$4)+SUMIFS('NSE - Other Index Options'!$L:$L,'NSE - Other Index Options'!$C:$C,$A112,'NSE - Other Index Options'!$B:$B,B$4)+SUMIFS('BSE - SENSEX Index Options'!$L:$L,'BSE - SENSEX Index Options'!$C:$C,$A112,'BSE - SENSEX Index Options'!$B:$B,B$4)+SUMIFS('BSE - Other Index Options'!$L:$L,'BSE - Other Index Options'!$C:$C,$A112,'BSE - Other Index Options'!$B:$B,B$4)=0,"",SUMIFS('NSE - NIFTY Index Options'!$L:$L,'NSE - NIFTY Index Options'!$C:$C,$A112,'NSE - NIFTY Index Options'!$B:$B,B$4)+SUMIFS('NSE - Other Index Options'!$L:$L,'NSE - Other Index Options'!$C:$C,$A112,'NSE - Other Index Options'!$B:$B,B$4)+SUMIFS('BSE - SENSEX Index Options'!$L:$L,'BSE - SENSEX Index Options'!$C:$C,$A112,'BSE - SENSEX Index Options'!$B:$B,B$4)+SUMIFS('BSE - Other Index Options'!$L:$L,'BSE - Other Index Options'!$C:$C,$A112,'BSE - Other Index Options'!$B:$B,B$4))</f>
        <v/>
      </c>
      <c r="C112" s="26" t="str">
        <f>IF(SUMIFS('NSE - NIFTY Index Options'!$L:$L,'NSE - NIFTY Index Options'!$C:$C,$A112,'NSE - NIFTY Index Options'!$B:$B,C$4)+SUMIFS('NSE - Other Index Options'!$L:$L,'NSE - Other Index Options'!$C:$C,$A112,'NSE - Other Index Options'!$B:$B,C$4)+SUMIFS('BSE - SENSEX Index Options'!$L:$L,'BSE - SENSEX Index Options'!$C:$C,$A112,'BSE - SENSEX Index Options'!$B:$B,C$4)+SUMIFS('BSE - Other Index Options'!$L:$L,'BSE - Other Index Options'!$C:$C,$A112,'BSE - Other Index Options'!$B:$B,C$4)=0,"",SUMIFS('NSE - NIFTY Index Options'!$L:$L,'NSE - NIFTY Index Options'!$C:$C,$A112,'NSE - NIFTY Index Options'!$B:$B,C$4)+SUMIFS('NSE - Other Index Options'!$L:$L,'NSE - Other Index Options'!$C:$C,$A112,'NSE - Other Index Options'!$B:$B,C$4)+SUMIFS('BSE - SENSEX Index Options'!$L:$L,'BSE - SENSEX Index Options'!$C:$C,$A112,'BSE - SENSEX Index Options'!$B:$B,C$4)+SUMIFS('BSE - Other Index Options'!$L:$L,'BSE - Other Index Options'!$C:$C,$A112,'BSE - Other Index Options'!$B:$B,C$4))</f>
        <v/>
      </c>
      <c r="D112" s="26" t="str">
        <f>IF(SUMIFS('NSE - NIFTY Index Options'!$L:$L,'NSE - NIFTY Index Options'!$C:$C,$A112,'NSE - NIFTY Index Options'!$B:$B,D$4)+SUMIFS('NSE - Other Index Options'!$L:$L,'NSE - Other Index Options'!$C:$C,$A112,'NSE - Other Index Options'!$B:$B,D$4)+SUMIFS('BSE - SENSEX Index Options'!$L:$L,'BSE - SENSEX Index Options'!$C:$C,$A112,'BSE - SENSEX Index Options'!$B:$B,D$4)+SUMIFS('BSE - Other Index Options'!$L:$L,'BSE - Other Index Options'!$C:$C,$A112,'BSE - Other Index Options'!$B:$B,D$4)=0,"",SUMIFS('NSE - NIFTY Index Options'!$L:$L,'NSE - NIFTY Index Options'!$C:$C,$A112,'NSE - NIFTY Index Options'!$B:$B,D$4)+SUMIFS('NSE - Other Index Options'!$L:$L,'NSE - Other Index Options'!$C:$C,$A112,'NSE - Other Index Options'!$B:$B,D$4)+SUMIFS('BSE - SENSEX Index Options'!$L:$L,'BSE - SENSEX Index Options'!$C:$C,$A112,'BSE - SENSEX Index Options'!$B:$B,D$4)+SUMIFS('BSE - Other Index Options'!$L:$L,'BSE - Other Index Options'!$C:$C,$A112,'BSE - Other Index Options'!$B:$B,D$4))</f>
        <v/>
      </c>
      <c r="E112" s="26" t="str">
        <f>IF(SUMIFS('NSE - NIFTY Index Options'!$L:$L,'NSE - NIFTY Index Options'!$C:$C,$A112,'NSE - NIFTY Index Options'!$B:$B,E$4)+SUMIFS('NSE - Other Index Options'!$L:$L,'NSE - Other Index Options'!$C:$C,$A112,'NSE - Other Index Options'!$B:$B,E$4)+SUMIFS('BSE - SENSEX Index Options'!$L:$L,'BSE - SENSEX Index Options'!$C:$C,$A112,'BSE - SENSEX Index Options'!$B:$B,E$4)+SUMIFS('BSE - Other Index Options'!$L:$L,'BSE - Other Index Options'!$C:$C,$A112,'BSE - Other Index Options'!$B:$B,E$4)=0,"",SUMIFS('NSE - NIFTY Index Options'!$L:$L,'NSE - NIFTY Index Options'!$C:$C,$A112,'NSE - NIFTY Index Options'!$B:$B,E$4)+SUMIFS('NSE - Other Index Options'!$L:$L,'NSE - Other Index Options'!$C:$C,$A112,'NSE - Other Index Options'!$B:$B,E$4)+SUMIFS('BSE - SENSEX Index Options'!$L:$L,'BSE - SENSEX Index Options'!$C:$C,$A112,'BSE - SENSEX Index Options'!$B:$B,E$4)+SUMIFS('BSE - Other Index Options'!$L:$L,'BSE - Other Index Options'!$C:$C,$A112,'BSE - Other Index Options'!$B:$B,E$4))</f>
        <v/>
      </c>
      <c r="F112" s="26" t="str">
        <f>IF(SUMIFS('NSE - NIFTY Index Options'!$L:$L,'NSE - NIFTY Index Options'!$C:$C,$A112,'NSE - NIFTY Index Options'!$B:$B,F$4)+SUMIFS('NSE - Other Index Options'!$L:$L,'NSE - Other Index Options'!$C:$C,$A112,'NSE - Other Index Options'!$B:$B,F$4)+SUMIFS('BSE - SENSEX Index Options'!$L:$L,'BSE - SENSEX Index Options'!$C:$C,$A112,'BSE - SENSEX Index Options'!$B:$B,F$4)+SUMIFS('BSE - Other Index Options'!$L:$L,'BSE - Other Index Options'!$C:$C,$A112,'BSE - Other Index Options'!$B:$B,F$4)=0,"",SUMIFS('NSE - NIFTY Index Options'!$L:$L,'NSE - NIFTY Index Options'!$C:$C,$A112,'NSE - NIFTY Index Options'!$B:$B,F$4)+SUMIFS('NSE - Other Index Options'!$L:$L,'NSE - Other Index Options'!$C:$C,$A112,'NSE - Other Index Options'!$B:$B,F$4)+SUMIFS('BSE - SENSEX Index Options'!$L:$L,'BSE - SENSEX Index Options'!$C:$C,$A112,'BSE - SENSEX Index Options'!$B:$B,F$4)+SUMIFS('BSE - Other Index Options'!$L:$L,'BSE - Other Index Options'!$C:$C,$A112,'BSE - Other Index Options'!$B:$B,F$4))</f>
        <v/>
      </c>
      <c r="G112" s="26" t="str">
        <f>IF(SUMIFS('NSE - NIFTY Index Options'!$L:$L,'NSE - NIFTY Index Options'!$C:$C,$A112,'NSE - NIFTY Index Options'!$B:$B,G$4)+SUMIFS('NSE - Other Index Options'!$L:$L,'NSE - Other Index Options'!$C:$C,$A112,'NSE - Other Index Options'!$B:$B,G$4)+SUMIFS('BSE - SENSEX Index Options'!$L:$L,'BSE - SENSEX Index Options'!$C:$C,$A112,'BSE - SENSEX Index Options'!$B:$B,G$4)+SUMIFS('BSE - Other Index Options'!$L:$L,'BSE - Other Index Options'!$C:$C,$A112,'BSE - Other Index Options'!$B:$B,G$4)=0,"",SUMIFS('NSE - NIFTY Index Options'!$L:$L,'NSE - NIFTY Index Options'!$C:$C,$A112,'NSE - NIFTY Index Options'!$B:$B,G$4)+SUMIFS('NSE - Other Index Options'!$L:$L,'NSE - Other Index Options'!$C:$C,$A112,'NSE - Other Index Options'!$B:$B,G$4)+SUMIFS('BSE - SENSEX Index Options'!$L:$L,'BSE - SENSEX Index Options'!$C:$C,$A112,'BSE - SENSEX Index Options'!$B:$B,G$4)+SUMIFS('BSE - Other Index Options'!$L:$L,'BSE - Other Index Options'!$C:$C,$A112,'BSE - Other Index Options'!$B:$B,G$4))</f>
        <v/>
      </c>
      <c r="H112" s="26" t="str">
        <f t="shared" si="3"/>
        <v/>
      </c>
    </row>
    <row r="113" spans="1:8" hidden="1" outlineLevel="1">
      <c r="A113" t="s">
        <v>134</v>
      </c>
      <c r="B113" s="26" t="str">
        <f>IF(SUMIFS('NSE - NIFTY Index Options'!$L:$L,'NSE - NIFTY Index Options'!$C:$C,$A113,'NSE - NIFTY Index Options'!$B:$B,B$4)+SUMIFS('NSE - Other Index Options'!$L:$L,'NSE - Other Index Options'!$C:$C,$A113,'NSE - Other Index Options'!$B:$B,B$4)+SUMIFS('BSE - SENSEX Index Options'!$L:$L,'BSE - SENSEX Index Options'!$C:$C,$A113,'BSE - SENSEX Index Options'!$B:$B,B$4)+SUMIFS('BSE - Other Index Options'!$L:$L,'BSE - Other Index Options'!$C:$C,$A113,'BSE - Other Index Options'!$B:$B,B$4)=0,"",SUMIFS('NSE - NIFTY Index Options'!$L:$L,'NSE - NIFTY Index Options'!$C:$C,$A113,'NSE - NIFTY Index Options'!$B:$B,B$4)+SUMIFS('NSE - Other Index Options'!$L:$L,'NSE - Other Index Options'!$C:$C,$A113,'NSE - Other Index Options'!$B:$B,B$4)+SUMIFS('BSE - SENSEX Index Options'!$L:$L,'BSE - SENSEX Index Options'!$C:$C,$A113,'BSE - SENSEX Index Options'!$B:$B,B$4)+SUMIFS('BSE - Other Index Options'!$L:$L,'BSE - Other Index Options'!$C:$C,$A113,'BSE - Other Index Options'!$B:$B,B$4))</f>
        <v/>
      </c>
      <c r="C113" s="26" t="str">
        <f>IF(SUMIFS('NSE - NIFTY Index Options'!$L:$L,'NSE - NIFTY Index Options'!$C:$C,$A113,'NSE - NIFTY Index Options'!$B:$B,C$4)+SUMIFS('NSE - Other Index Options'!$L:$L,'NSE - Other Index Options'!$C:$C,$A113,'NSE - Other Index Options'!$B:$B,C$4)+SUMIFS('BSE - SENSEX Index Options'!$L:$L,'BSE - SENSEX Index Options'!$C:$C,$A113,'BSE - SENSEX Index Options'!$B:$B,C$4)+SUMIFS('BSE - Other Index Options'!$L:$L,'BSE - Other Index Options'!$C:$C,$A113,'BSE - Other Index Options'!$B:$B,C$4)=0,"",SUMIFS('NSE - NIFTY Index Options'!$L:$L,'NSE - NIFTY Index Options'!$C:$C,$A113,'NSE - NIFTY Index Options'!$B:$B,C$4)+SUMIFS('NSE - Other Index Options'!$L:$L,'NSE - Other Index Options'!$C:$C,$A113,'NSE - Other Index Options'!$B:$B,C$4)+SUMIFS('BSE - SENSEX Index Options'!$L:$L,'BSE - SENSEX Index Options'!$C:$C,$A113,'BSE - SENSEX Index Options'!$B:$B,C$4)+SUMIFS('BSE - Other Index Options'!$L:$L,'BSE - Other Index Options'!$C:$C,$A113,'BSE - Other Index Options'!$B:$B,C$4))</f>
        <v/>
      </c>
      <c r="D113" s="26" t="str">
        <f>IF(SUMIFS('NSE - NIFTY Index Options'!$L:$L,'NSE - NIFTY Index Options'!$C:$C,$A113,'NSE - NIFTY Index Options'!$B:$B,D$4)+SUMIFS('NSE - Other Index Options'!$L:$L,'NSE - Other Index Options'!$C:$C,$A113,'NSE - Other Index Options'!$B:$B,D$4)+SUMIFS('BSE - SENSEX Index Options'!$L:$L,'BSE - SENSEX Index Options'!$C:$C,$A113,'BSE - SENSEX Index Options'!$B:$B,D$4)+SUMIFS('BSE - Other Index Options'!$L:$L,'BSE - Other Index Options'!$C:$C,$A113,'BSE - Other Index Options'!$B:$B,D$4)=0,"",SUMIFS('NSE - NIFTY Index Options'!$L:$L,'NSE - NIFTY Index Options'!$C:$C,$A113,'NSE - NIFTY Index Options'!$B:$B,D$4)+SUMIFS('NSE - Other Index Options'!$L:$L,'NSE - Other Index Options'!$C:$C,$A113,'NSE - Other Index Options'!$B:$B,D$4)+SUMIFS('BSE - SENSEX Index Options'!$L:$L,'BSE - SENSEX Index Options'!$C:$C,$A113,'BSE - SENSEX Index Options'!$B:$B,D$4)+SUMIFS('BSE - Other Index Options'!$L:$L,'BSE - Other Index Options'!$C:$C,$A113,'BSE - Other Index Options'!$B:$B,D$4))</f>
        <v/>
      </c>
      <c r="E113" s="26" t="str">
        <f>IF(SUMIFS('NSE - NIFTY Index Options'!$L:$L,'NSE - NIFTY Index Options'!$C:$C,$A113,'NSE - NIFTY Index Options'!$B:$B,E$4)+SUMIFS('NSE - Other Index Options'!$L:$L,'NSE - Other Index Options'!$C:$C,$A113,'NSE - Other Index Options'!$B:$B,E$4)+SUMIFS('BSE - SENSEX Index Options'!$L:$L,'BSE - SENSEX Index Options'!$C:$C,$A113,'BSE - SENSEX Index Options'!$B:$B,E$4)+SUMIFS('BSE - Other Index Options'!$L:$L,'BSE - Other Index Options'!$C:$C,$A113,'BSE - Other Index Options'!$B:$B,E$4)=0,"",SUMIFS('NSE - NIFTY Index Options'!$L:$L,'NSE - NIFTY Index Options'!$C:$C,$A113,'NSE - NIFTY Index Options'!$B:$B,E$4)+SUMIFS('NSE - Other Index Options'!$L:$L,'NSE - Other Index Options'!$C:$C,$A113,'NSE - Other Index Options'!$B:$B,E$4)+SUMIFS('BSE - SENSEX Index Options'!$L:$L,'BSE - SENSEX Index Options'!$C:$C,$A113,'BSE - SENSEX Index Options'!$B:$B,E$4)+SUMIFS('BSE - Other Index Options'!$L:$L,'BSE - Other Index Options'!$C:$C,$A113,'BSE - Other Index Options'!$B:$B,E$4))</f>
        <v/>
      </c>
      <c r="F113" s="26" t="str">
        <f>IF(SUMIFS('NSE - NIFTY Index Options'!$L:$L,'NSE - NIFTY Index Options'!$C:$C,$A113,'NSE - NIFTY Index Options'!$B:$B,F$4)+SUMIFS('NSE - Other Index Options'!$L:$L,'NSE - Other Index Options'!$C:$C,$A113,'NSE - Other Index Options'!$B:$B,F$4)+SUMIFS('BSE - SENSEX Index Options'!$L:$L,'BSE - SENSEX Index Options'!$C:$C,$A113,'BSE - SENSEX Index Options'!$B:$B,F$4)+SUMIFS('BSE - Other Index Options'!$L:$L,'BSE - Other Index Options'!$C:$C,$A113,'BSE - Other Index Options'!$B:$B,F$4)=0,"",SUMIFS('NSE - NIFTY Index Options'!$L:$L,'NSE - NIFTY Index Options'!$C:$C,$A113,'NSE - NIFTY Index Options'!$B:$B,F$4)+SUMIFS('NSE - Other Index Options'!$L:$L,'NSE - Other Index Options'!$C:$C,$A113,'NSE - Other Index Options'!$B:$B,F$4)+SUMIFS('BSE - SENSEX Index Options'!$L:$L,'BSE - SENSEX Index Options'!$C:$C,$A113,'BSE - SENSEX Index Options'!$B:$B,F$4)+SUMIFS('BSE - Other Index Options'!$L:$L,'BSE - Other Index Options'!$C:$C,$A113,'BSE - Other Index Options'!$B:$B,F$4))</f>
        <v/>
      </c>
      <c r="G113" s="26" t="str">
        <f>IF(SUMIFS('NSE - NIFTY Index Options'!$L:$L,'NSE - NIFTY Index Options'!$C:$C,$A113,'NSE - NIFTY Index Options'!$B:$B,G$4)+SUMIFS('NSE - Other Index Options'!$L:$L,'NSE - Other Index Options'!$C:$C,$A113,'NSE - Other Index Options'!$B:$B,G$4)+SUMIFS('BSE - SENSEX Index Options'!$L:$L,'BSE - SENSEX Index Options'!$C:$C,$A113,'BSE - SENSEX Index Options'!$B:$B,G$4)+SUMIFS('BSE - Other Index Options'!$L:$L,'BSE - Other Index Options'!$C:$C,$A113,'BSE - Other Index Options'!$B:$B,G$4)=0,"",SUMIFS('NSE - NIFTY Index Options'!$L:$L,'NSE - NIFTY Index Options'!$C:$C,$A113,'NSE - NIFTY Index Options'!$B:$B,G$4)+SUMIFS('NSE - Other Index Options'!$L:$L,'NSE - Other Index Options'!$C:$C,$A113,'NSE - Other Index Options'!$B:$B,G$4)+SUMIFS('BSE - SENSEX Index Options'!$L:$L,'BSE - SENSEX Index Options'!$C:$C,$A113,'BSE - SENSEX Index Options'!$B:$B,G$4)+SUMIFS('BSE - Other Index Options'!$L:$L,'BSE - Other Index Options'!$C:$C,$A113,'BSE - Other Index Options'!$B:$B,G$4))</f>
        <v/>
      </c>
      <c r="H113" s="26" t="str">
        <f t="shared" si="3"/>
        <v/>
      </c>
    </row>
    <row r="114" spans="1:8" hidden="1" outlineLevel="1">
      <c r="A114" t="s">
        <v>135</v>
      </c>
      <c r="B114" s="26" t="str">
        <f>IF(SUMIFS('NSE - NIFTY Index Options'!$L:$L,'NSE - NIFTY Index Options'!$C:$C,$A114,'NSE - NIFTY Index Options'!$B:$B,B$4)+SUMIFS('NSE - Other Index Options'!$L:$L,'NSE - Other Index Options'!$C:$C,$A114,'NSE - Other Index Options'!$B:$B,B$4)+SUMIFS('BSE - SENSEX Index Options'!$L:$L,'BSE - SENSEX Index Options'!$C:$C,$A114,'BSE - SENSEX Index Options'!$B:$B,B$4)+SUMIFS('BSE - Other Index Options'!$L:$L,'BSE - Other Index Options'!$C:$C,$A114,'BSE - Other Index Options'!$B:$B,B$4)=0,"",SUMIFS('NSE - NIFTY Index Options'!$L:$L,'NSE - NIFTY Index Options'!$C:$C,$A114,'NSE - NIFTY Index Options'!$B:$B,B$4)+SUMIFS('NSE - Other Index Options'!$L:$L,'NSE - Other Index Options'!$C:$C,$A114,'NSE - Other Index Options'!$B:$B,B$4)+SUMIFS('BSE - SENSEX Index Options'!$L:$L,'BSE - SENSEX Index Options'!$C:$C,$A114,'BSE - SENSEX Index Options'!$B:$B,B$4)+SUMIFS('BSE - Other Index Options'!$L:$L,'BSE - Other Index Options'!$C:$C,$A114,'BSE - Other Index Options'!$B:$B,B$4))</f>
        <v/>
      </c>
      <c r="C114" s="26" t="str">
        <f>IF(SUMIFS('NSE - NIFTY Index Options'!$L:$L,'NSE - NIFTY Index Options'!$C:$C,$A114,'NSE - NIFTY Index Options'!$B:$B,C$4)+SUMIFS('NSE - Other Index Options'!$L:$L,'NSE - Other Index Options'!$C:$C,$A114,'NSE - Other Index Options'!$B:$B,C$4)+SUMIFS('BSE - SENSEX Index Options'!$L:$L,'BSE - SENSEX Index Options'!$C:$C,$A114,'BSE - SENSEX Index Options'!$B:$B,C$4)+SUMIFS('BSE - Other Index Options'!$L:$L,'BSE - Other Index Options'!$C:$C,$A114,'BSE - Other Index Options'!$B:$B,C$4)=0,"",SUMIFS('NSE - NIFTY Index Options'!$L:$L,'NSE - NIFTY Index Options'!$C:$C,$A114,'NSE - NIFTY Index Options'!$B:$B,C$4)+SUMIFS('NSE - Other Index Options'!$L:$L,'NSE - Other Index Options'!$C:$C,$A114,'NSE - Other Index Options'!$B:$B,C$4)+SUMIFS('BSE - SENSEX Index Options'!$L:$L,'BSE - SENSEX Index Options'!$C:$C,$A114,'BSE - SENSEX Index Options'!$B:$B,C$4)+SUMIFS('BSE - Other Index Options'!$L:$L,'BSE - Other Index Options'!$C:$C,$A114,'BSE - Other Index Options'!$B:$B,C$4))</f>
        <v/>
      </c>
      <c r="D114" s="26" t="str">
        <f>IF(SUMIFS('NSE - NIFTY Index Options'!$L:$L,'NSE - NIFTY Index Options'!$C:$C,$A114,'NSE - NIFTY Index Options'!$B:$B,D$4)+SUMIFS('NSE - Other Index Options'!$L:$L,'NSE - Other Index Options'!$C:$C,$A114,'NSE - Other Index Options'!$B:$B,D$4)+SUMIFS('BSE - SENSEX Index Options'!$L:$L,'BSE - SENSEX Index Options'!$C:$C,$A114,'BSE - SENSEX Index Options'!$B:$B,D$4)+SUMIFS('BSE - Other Index Options'!$L:$L,'BSE - Other Index Options'!$C:$C,$A114,'BSE - Other Index Options'!$B:$B,D$4)=0,"",SUMIFS('NSE - NIFTY Index Options'!$L:$L,'NSE - NIFTY Index Options'!$C:$C,$A114,'NSE - NIFTY Index Options'!$B:$B,D$4)+SUMIFS('NSE - Other Index Options'!$L:$L,'NSE - Other Index Options'!$C:$C,$A114,'NSE - Other Index Options'!$B:$B,D$4)+SUMIFS('BSE - SENSEX Index Options'!$L:$L,'BSE - SENSEX Index Options'!$C:$C,$A114,'BSE - SENSEX Index Options'!$B:$B,D$4)+SUMIFS('BSE - Other Index Options'!$L:$L,'BSE - Other Index Options'!$C:$C,$A114,'BSE - Other Index Options'!$B:$B,D$4))</f>
        <v/>
      </c>
      <c r="E114" s="26" t="str">
        <f>IF(SUMIFS('NSE - NIFTY Index Options'!$L:$L,'NSE - NIFTY Index Options'!$C:$C,$A114,'NSE - NIFTY Index Options'!$B:$B,E$4)+SUMIFS('NSE - Other Index Options'!$L:$L,'NSE - Other Index Options'!$C:$C,$A114,'NSE - Other Index Options'!$B:$B,E$4)+SUMIFS('BSE - SENSEX Index Options'!$L:$L,'BSE - SENSEX Index Options'!$C:$C,$A114,'BSE - SENSEX Index Options'!$B:$B,E$4)+SUMIFS('BSE - Other Index Options'!$L:$L,'BSE - Other Index Options'!$C:$C,$A114,'BSE - Other Index Options'!$B:$B,E$4)=0,"",SUMIFS('NSE - NIFTY Index Options'!$L:$L,'NSE - NIFTY Index Options'!$C:$C,$A114,'NSE - NIFTY Index Options'!$B:$B,E$4)+SUMIFS('NSE - Other Index Options'!$L:$L,'NSE - Other Index Options'!$C:$C,$A114,'NSE - Other Index Options'!$B:$B,E$4)+SUMIFS('BSE - SENSEX Index Options'!$L:$L,'BSE - SENSEX Index Options'!$C:$C,$A114,'BSE - SENSEX Index Options'!$B:$B,E$4)+SUMIFS('BSE - Other Index Options'!$L:$L,'BSE - Other Index Options'!$C:$C,$A114,'BSE - Other Index Options'!$B:$B,E$4))</f>
        <v/>
      </c>
      <c r="F114" s="26" t="str">
        <f>IF(SUMIFS('NSE - NIFTY Index Options'!$L:$L,'NSE - NIFTY Index Options'!$C:$C,$A114,'NSE - NIFTY Index Options'!$B:$B,F$4)+SUMIFS('NSE - Other Index Options'!$L:$L,'NSE - Other Index Options'!$C:$C,$A114,'NSE - Other Index Options'!$B:$B,F$4)+SUMIFS('BSE - SENSEX Index Options'!$L:$L,'BSE - SENSEX Index Options'!$C:$C,$A114,'BSE - SENSEX Index Options'!$B:$B,F$4)+SUMIFS('BSE - Other Index Options'!$L:$L,'BSE - Other Index Options'!$C:$C,$A114,'BSE - Other Index Options'!$B:$B,F$4)=0,"",SUMIFS('NSE - NIFTY Index Options'!$L:$L,'NSE - NIFTY Index Options'!$C:$C,$A114,'NSE - NIFTY Index Options'!$B:$B,F$4)+SUMIFS('NSE - Other Index Options'!$L:$L,'NSE - Other Index Options'!$C:$C,$A114,'NSE - Other Index Options'!$B:$B,F$4)+SUMIFS('BSE - SENSEX Index Options'!$L:$L,'BSE - SENSEX Index Options'!$C:$C,$A114,'BSE - SENSEX Index Options'!$B:$B,F$4)+SUMIFS('BSE - Other Index Options'!$L:$L,'BSE - Other Index Options'!$C:$C,$A114,'BSE - Other Index Options'!$B:$B,F$4))</f>
        <v/>
      </c>
      <c r="G114" s="26" t="str">
        <f>IF(SUMIFS('NSE - NIFTY Index Options'!$L:$L,'NSE - NIFTY Index Options'!$C:$C,$A114,'NSE - NIFTY Index Options'!$B:$B,G$4)+SUMIFS('NSE - Other Index Options'!$L:$L,'NSE - Other Index Options'!$C:$C,$A114,'NSE - Other Index Options'!$B:$B,G$4)+SUMIFS('BSE - SENSEX Index Options'!$L:$L,'BSE - SENSEX Index Options'!$C:$C,$A114,'BSE - SENSEX Index Options'!$B:$B,G$4)+SUMIFS('BSE - Other Index Options'!$L:$L,'BSE - Other Index Options'!$C:$C,$A114,'BSE - Other Index Options'!$B:$B,G$4)=0,"",SUMIFS('NSE - NIFTY Index Options'!$L:$L,'NSE - NIFTY Index Options'!$C:$C,$A114,'NSE - NIFTY Index Options'!$B:$B,G$4)+SUMIFS('NSE - Other Index Options'!$L:$L,'NSE - Other Index Options'!$C:$C,$A114,'NSE - Other Index Options'!$B:$B,G$4)+SUMIFS('BSE - SENSEX Index Options'!$L:$L,'BSE - SENSEX Index Options'!$C:$C,$A114,'BSE - SENSEX Index Options'!$B:$B,G$4)+SUMIFS('BSE - Other Index Options'!$L:$L,'BSE - Other Index Options'!$C:$C,$A114,'BSE - Other Index Options'!$B:$B,G$4))</f>
        <v/>
      </c>
      <c r="H114" s="26" t="str">
        <f t="shared" si="3"/>
        <v/>
      </c>
    </row>
    <row r="115" spans="1:8" hidden="1" outlineLevel="1">
      <c r="A115" t="s">
        <v>136</v>
      </c>
      <c r="B115" s="26" t="str">
        <f>IF(SUMIFS('NSE - NIFTY Index Options'!$L:$L,'NSE - NIFTY Index Options'!$C:$C,$A115,'NSE - NIFTY Index Options'!$B:$B,B$4)+SUMIFS('NSE - Other Index Options'!$L:$L,'NSE - Other Index Options'!$C:$C,$A115,'NSE - Other Index Options'!$B:$B,B$4)+SUMIFS('BSE - SENSEX Index Options'!$L:$L,'BSE - SENSEX Index Options'!$C:$C,$A115,'BSE - SENSEX Index Options'!$B:$B,B$4)+SUMIFS('BSE - Other Index Options'!$L:$L,'BSE - Other Index Options'!$C:$C,$A115,'BSE - Other Index Options'!$B:$B,B$4)=0,"",SUMIFS('NSE - NIFTY Index Options'!$L:$L,'NSE - NIFTY Index Options'!$C:$C,$A115,'NSE - NIFTY Index Options'!$B:$B,B$4)+SUMIFS('NSE - Other Index Options'!$L:$L,'NSE - Other Index Options'!$C:$C,$A115,'NSE - Other Index Options'!$B:$B,B$4)+SUMIFS('BSE - SENSEX Index Options'!$L:$L,'BSE - SENSEX Index Options'!$C:$C,$A115,'BSE - SENSEX Index Options'!$B:$B,B$4)+SUMIFS('BSE - Other Index Options'!$L:$L,'BSE - Other Index Options'!$C:$C,$A115,'BSE - Other Index Options'!$B:$B,B$4))</f>
        <v/>
      </c>
      <c r="C115" s="26" t="str">
        <f>IF(SUMIFS('NSE - NIFTY Index Options'!$L:$L,'NSE - NIFTY Index Options'!$C:$C,$A115,'NSE - NIFTY Index Options'!$B:$B,C$4)+SUMIFS('NSE - Other Index Options'!$L:$L,'NSE - Other Index Options'!$C:$C,$A115,'NSE - Other Index Options'!$B:$B,C$4)+SUMIFS('BSE - SENSEX Index Options'!$L:$L,'BSE - SENSEX Index Options'!$C:$C,$A115,'BSE - SENSEX Index Options'!$B:$B,C$4)+SUMIFS('BSE - Other Index Options'!$L:$L,'BSE - Other Index Options'!$C:$C,$A115,'BSE - Other Index Options'!$B:$B,C$4)=0,"",SUMIFS('NSE - NIFTY Index Options'!$L:$L,'NSE - NIFTY Index Options'!$C:$C,$A115,'NSE - NIFTY Index Options'!$B:$B,C$4)+SUMIFS('NSE - Other Index Options'!$L:$L,'NSE - Other Index Options'!$C:$C,$A115,'NSE - Other Index Options'!$B:$B,C$4)+SUMIFS('BSE - SENSEX Index Options'!$L:$L,'BSE - SENSEX Index Options'!$C:$C,$A115,'BSE - SENSEX Index Options'!$B:$B,C$4)+SUMIFS('BSE - Other Index Options'!$L:$L,'BSE - Other Index Options'!$C:$C,$A115,'BSE - Other Index Options'!$B:$B,C$4))</f>
        <v/>
      </c>
      <c r="D115" s="26" t="str">
        <f>IF(SUMIFS('NSE - NIFTY Index Options'!$L:$L,'NSE - NIFTY Index Options'!$C:$C,$A115,'NSE - NIFTY Index Options'!$B:$B,D$4)+SUMIFS('NSE - Other Index Options'!$L:$L,'NSE - Other Index Options'!$C:$C,$A115,'NSE - Other Index Options'!$B:$B,D$4)+SUMIFS('BSE - SENSEX Index Options'!$L:$L,'BSE - SENSEX Index Options'!$C:$C,$A115,'BSE - SENSEX Index Options'!$B:$B,D$4)+SUMIFS('BSE - Other Index Options'!$L:$L,'BSE - Other Index Options'!$C:$C,$A115,'BSE - Other Index Options'!$B:$B,D$4)=0,"",SUMIFS('NSE - NIFTY Index Options'!$L:$L,'NSE - NIFTY Index Options'!$C:$C,$A115,'NSE - NIFTY Index Options'!$B:$B,D$4)+SUMIFS('NSE - Other Index Options'!$L:$L,'NSE - Other Index Options'!$C:$C,$A115,'NSE - Other Index Options'!$B:$B,D$4)+SUMIFS('BSE - SENSEX Index Options'!$L:$L,'BSE - SENSEX Index Options'!$C:$C,$A115,'BSE - SENSEX Index Options'!$B:$B,D$4)+SUMIFS('BSE - Other Index Options'!$L:$L,'BSE - Other Index Options'!$C:$C,$A115,'BSE - Other Index Options'!$B:$B,D$4))</f>
        <v/>
      </c>
      <c r="E115" s="26" t="str">
        <f>IF(SUMIFS('NSE - NIFTY Index Options'!$L:$L,'NSE - NIFTY Index Options'!$C:$C,$A115,'NSE - NIFTY Index Options'!$B:$B,E$4)+SUMIFS('NSE - Other Index Options'!$L:$L,'NSE - Other Index Options'!$C:$C,$A115,'NSE - Other Index Options'!$B:$B,E$4)+SUMIFS('BSE - SENSEX Index Options'!$L:$L,'BSE - SENSEX Index Options'!$C:$C,$A115,'BSE - SENSEX Index Options'!$B:$B,E$4)+SUMIFS('BSE - Other Index Options'!$L:$L,'BSE - Other Index Options'!$C:$C,$A115,'BSE - Other Index Options'!$B:$B,E$4)=0,"",SUMIFS('NSE - NIFTY Index Options'!$L:$L,'NSE - NIFTY Index Options'!$C:$C,$A115,'NSE - NIFTY Index Options'!$B:$B,E$4)+SUMIFS('NSE - Other Index Options'!$L:$L,'NSE - Other Index Options'!$C:$C,$A115,'NSE - Other Index Options'!$B:$B,E$4)+SUMIFS('BSE - SENSEX Index Options'!$L:$L,'BSE - SENSEX Index Options'!$C:$C,$A115,'BSE - SENSEX Index Options'!$B:$B,E$4)+SUMIFS('BSE - Other Index Options'!$L:$L,'BSE - Other Index Options'!$C:$C,$A115,'BSE - Other Index Options'!$B:$B,E$4))</f>
        <v/>
      </c>
      <c r="F115" s="26" t="str">
        <f>IF(SUMIFS('NSE - NIFTY Index Options'!$L:$L,'NSE - NIFTY Index Options'!$C:$C,$A115,'NSE - NIFTY Index Options'!$B:$B,F$4)+SUMIFS('NSE - Other Index Options'!$L:$L,'NSE - Other Index Options'!$C:$C,$A115,'NSE - Other Index Options'!$B:$B,F$4)+SUMIFS('BSE - SENSEX Index Options'!$L:$L,'BSE - SENSEX Index Options'!$C:$C,$A115,'BSE - SENSEX Index Options'!$B:$B,F$4)+SUMIFS('BSE - Other Index Options'!$L:$L,'BSE - Other Index Options'!$C:$C,$A115,'BSE - Other Index Options'!$B:$B,F$4)=0,"",SUMIFS('NSE - NIFTY Index Options'!$L:$L,'NSE - NIFTY Index Options'!$C:$C,$A115,'NSE - NIFTY Index Options'!$B:$B,F$4)+SUMIFS('NSE - Other Index Options'!$L:$L,'NSE - Other Index Options'!$C:$C,$A115,'NSE - Other Index Options'!$B:$B,F$4)+SUMIFS('BSE - SENSEX Index Options'!$L:$L,'BSE - SENSEX Index Options'!$C:$C,$A115,'BSE - SENSEX Index Options'!$B:$B,F$4)+SUMIFS('BSE - Other Index Options'!$L:$L,'BSE - Other Index Options'!$C:$C,$A115,'BSE - Other Index Options'!$B:$B,F$4))</f>
        <v/>
      </c>
      <c r="G115" s="26" t="str">
        <f>IF(SUMIFS('NSE - NIFTY Index Options'!$L:$L,'NSE - NIFTY Index Options'!$C:$C,$A115,'NSE - NIFTY Index Options'!$B:$B,G$4)+SUMIFS('NSE - Other Index Options'!$L:$L,'NSE - Other Index Options'!$C:$C,$A115,'NSE - Other Index Options'!$B:$B,G$4)+SUMIFS('BSE - SENSEX Index Options'!$L:$L,'BSE - SENSEX Index Options'!$C:$C,$A115,'BSE - SENSEX Index Options'!$B:$B,G$4)+SUMIFS('BSE - Other Index Options'!$L:$L,'BSE - Other Index Options'!$C:$C,$A115,'BSE - Other Index Options'!$B:$B,G$4)=0,"",SUMIFS('NSE - NIFTY Index Options'!$L:$L,'NSE - NIFTY Index Options'!$C:$C,$A115,'NSE - NIFTY Index Options'!$B:$B,G$4)+SUMIFS('NSE - Other Index Options'!$L:$L,'NSE - Other Index Options'!$C:$C,$A115,'NSE - Other Index Options'!$B:$B,G$4)+SUMIFS('BSE - SENSEX Index Options'!$L:$L,'BSE - SENSEX Index Options'!$C:$C,$A115,'BSE - SENSEX Index Options'!$B:$B,G$4)+SUMIFS('BSE - Other Index Options'!$L:$L,'BSE - Other Index Options'!$C:$C,$A115,'BSE - Other Index Options'!$B:$B,G$4))</f>
        <v/>
      </c>
      <c r="H115" s="26" t="str">
        <f t="shared" si="3"/>
        <v/>
      </c>
    </row>
    <row r="116" spans="1:8" hidden="1" outlineLevel="1">
      <c r="A116" t="s">
        <v>137</v>
      </c>
      <c r="B116" s="26" t="str">
        <f>IF(SUMIFS('NSE - NIFTY Index Options'!$L:$L,'NSE - NIFTY Index Options'!$C:$C,$A116,'NSE - NIFTY Index Options'!$B:$B,B$4)+SUMIFS('NSE - Other Index Options'!$L:$L,'NSE - Other Index Options'!$C:$C,$A116,'NSE - Other Index Options'!$B:$B,B$4)+SUMIFS('BSE - SENSEX Index Options'!$L:$L,'BSE - SENSEX Index Options'!$C:$C,$A116,'BSE - SENSEX Index Options'!$B:$B,B$4)+SUMIFS('BSE - Other Index Options'!$L:$L,'BSE - Other Index Options'!$C:$C,$A116,'BSE - Other Index Options'!$B:$B,B$4)=0,"",SUMIFS('NSE - NIFTY Index Options'!$L:$L,'NSE - NIFTY Index Options'!$C:$C,$A116,'NSE - NIFTY Index Options'!$B:$B,B$4)+SUMIFS('NSE - Other Index Options'!$L:$L,'NSE - Other Index Options'!$C:$C,$A116,'NSE - Other Index Options'!$B:$B,B$4)+SUMIFS('BSE - SENSEX Index Options'!$L:$L,'BSE - SENSEX Index Options'!$C:$C,$A116,'BSE - SENSEX Index Options'!$B:$B,B$4)+SUMIFS('BSE - Other Index Options'!$L:$L,'BSE - Other Index Options'!$C:$C,$A116,'BSE - Other Index Options'!$B:$B,B$4))</f>
        <v/>
      </c>
      <c r="C116" s="26" t="str">
        <f>IF(SUMIFS('NSE - NIFTY Index Options'!$L:$L,'NSE - NIFTY Index Options'!$C:$C,$A116,'NSE - NIFTY Index Options'!$B:$B,C$4)+SUMIFS('NSE - Other Index Options'!$L:$L,'NSE - Other Index Options'!$C:$C,$A116,'NSE - Other Index Options'!$B:$B,C$4)+SUMIFS('BSE - SENSEX Index Options'!$L:$L,'BSE - SENSEX Index Options'!$C:$C,$A116,'BSE - SENSEX Index Options'!$B:$B,C$4)+SUMIFS('BSE - Other Index Options'!$L:$L,'BSE - Other Index Options'!$C:$C,$A116,'BSE - Other Index Options'!$B:$B,C$4)=0,"",SUMIFS('NSE - NIFTY Index Options'!$L:$L,'NSE - NIFTY Index Options'!$C:$C,$A116,'NSE - NIFTY Index Options'!$B:$B,C$4)+SUMIFS('NSE - Other Index Options'!$L:$L,'NSE - Other Index Options'!$C:$C,$A116,'NSE - Other Index Options'!$B:$B,C$4)+SUMIFS('BSE - SENSEX Index Options'!$L:$L,'BSE - SENSEX Index Options'!$C:$C,$A116,'BSE - SENSEX Index Options'!$B:$B,C$4)+SUMIFS('BSE - Other Index Options'!$L:$L,'BSE - Other Index Options'!$C:$C,$A116,'BSE - Other Index Options'!$B:$B,C$4))</f>
        <v/>
      </c>
      <c r="D116" s="26" t="str">
        <f>IF(SUMIFS('NSE - NIFTY Index Options'!$L:$L,'NSE - NIFTY Index Options'!$C:$C,$A116,'NSE - NIFTY Index Options'!$B:$B,D$4)+SUMIFS('NSE - Other Index Options'!$L:$L,'NSE - Other Index Options'!$C:$C,$A116,'NSE - Other Index Options'!$B:$B,D$4)+SUMIFS('BSE - SENSEX Index Options'!$L:$L,'BSE - SENSEX Index Options'!$C:$C,$A116,'BSE - SENSEX Index Options'!$B:$B,D$4)+SUMIFS('BSE - Other Index Options'!$L:$L,'BSE - Other Index Options'!$C:$C,$A116,'BSE - Other Index Options'!$B:$B,D$4)=0,"",SUMIFS('NSE - NIFTY Index Options'!$L:$L,'NSE - NIFTY Index Options'!$C:$C,$A116,'NSE - NIFTY Index Options'!$B:$B,D$4)+SUMIFS('NSE - Other Index Options'!$L:$L,'NSE - Other Index Options'!$C:$C,$A116,'NSE - Other Index Options'!$B:$B,D$4)+SUMIFS('BSE - SENSEX Index Options'!$L:$L,'BSE - SENSEX Index Options'!$C:$C,$A116,'BSE - SENSEX Index Options'!$B:$B,D$4)+SUMIFS('BSE - Other Index Options'!$L:$L,'BSE - Other Index Options'!$C:$C,$A116,'BSE - Other Index Options'!$B:$B,D$4))</f>
        <v/>
      </c>
      <c r="E116" s="26" t="str">
        <f>IF(SUMIFS('NSE - NIFTY Index Options'!$L:$L,'NSE - NIFTY Index Options'!$C:$C,$A116,'NSE - NIFTY Index Options'!$B:$B,E$4)+SUMIFS('NSE - Other Index Options'!$L:$L,'NSE - Other Index Options'!$C:$C,$A116,'NSE - Other Index Options'!$B:$B,E$4)+SUMIFS('BSE - SENSEX Index Options'!$L:$L,'BSE - SENSEX Index Options'!$C:$C,$A116,'BSE - SENSEX Index Options'!$B:$B,E$4)+SUMIFS('BSE - Other Index Options'!$L:$L,'BSE - Other Index Options'!$C:$C,$A116,'BSE - Other Index Options'!$B:$B,E$4)=0,"",SUMIFS('NSE - NIFTY Index Options'!$L:$L,'NSE - NIFTY Index Options'!$C:$C,$A116,'NSE - NIFTY Index Options'!$B:$B,E$4)+SUMIFS('NSE - Other Index Options'!$L:$L,'NSE - Other Index Options'!$C:$C,$A116,'NSE - Other Index Options'!$B:$B,E$4)+SUMIFS('BSE - SENSEX Index Options'!$L:$L,'BSE - SENSEX Index Options'!$C:$C,$A116,'BSE - SENSEX Index Options'!$B:$B,E$4)+SUMIFS('BSE - Other Index Options'!$L:$L,'BSE - Other Index Options'!$C:$C,$A116,'BSE - Other Index Options'!$B:$B,E$4))</f>
        <v/>
      </c>
      <c r="F116" s="26" t="str">
        <f>IF(SUMIFS('NSE - NIFTY Index Options'!$L:$L,'NSE - NIFTY Index Options'!$C:$C,$A116,'NSE - NIFTY Index Options'!$B:$B,F$4)+SUMIFS('NSE - Other Index Options'!$L:$L,'NSE - Other Index Options'!$C:$C,$A116,'NSE - Other Index Options'!$B:$B,F$4)+SUMIFS('BSE - SENSEX Index Options'!$L:$L,'BSE - SENSEX Index Options'!$C:$C,$A116,'BSE - SENSEX Index Options'!$B:$B,F$4)+SUMIFS('BSE - Other Index Options'!$L:$L,'BSE - Other Index Options'!$C:$C,$A116,'BSE - Other Index Options'!$B:$B,F$4)=0,"",SUMIFS('NSE - NIFTY Index Options'!$L:$L,'NSE - NIFTY Index Options'!$C:$C,$A116,'NSE - NIFTY Index Options'!$B:$B,F$4)+SUMIFS('NSE - Other Index Options'!$L:$L,'NSE - Other Index Options'!$C:$C,$A116,'NSE - Other Index Options'!$B:$B,F$4)+SUMIFS('BSE - SENSEX Index Options'!$L:$L,'BSE - SENSEX Index Options'!$C:$C,$A116,'BSE - SENSEX Index Options'!$B:$B,F$4)+SUMIFS('BSE - Other Index Options'!$L:$L,'BSE - Other Index Options'!$C:$C,$A116,'BSE - Other Index Options'!$B:$B,F$4))</f>
        <v/>
      </c>
      <c r="G116" s="26" t="str">
        <f>IF(SUMIFS('NSE - NIFTY Index Options'!$L:$L,'NSE - NIFTY Index Options'!$C:$C,$A116,'NSE - NIFTY Index Options'!$B:$B,G$4)+SUMIFS('NSE - Other Index Options'!$L:$L,'NSE - Other Index Options'!$C:$C,$A116,'NSE - Other Index Options'!$B:$B,G$4)+SUMIFS('BSE - SENSEX Index Options'!$L:$L,'BSE - SENSEX Index Options'!$C:$C,$A116,'BSE - SENSEX Index Options'!$B:$B,G$4)+SUMIFS('BSE - Other Index Options'!$L:$L,'BSE - Other Index Options'!$C:$C,$A116,'BSE - Other Index Options'!$B:$B,G$4)=0,"",SUMIFS('NSE - NIFTY Index Options'!$L:$L,'NSE - NIFTY Index Options'!$C:$C,$A116,'NSE - NIFTY Index Options'!$B:$B,G$4)+SUMIFS('NSE - Other Index Options'!$L:$L,'NSE - Other Index Options'!$C:$C,$A116,'NSE - Other Index Options'!$B:$B,G$4)+SUMIFS('BSE - SENSEX Index Options'!$L:$L,'BSE - SENSEX Index Options'!$C:$C,$A116,'BSE - SENSEX Index Options'!$B:$B,G$4)+SUMIFS('BSE - Other Index Options'!$L:$L,'BSE - Other Index Options'!$C:$C,$A116,'BSE - Other Index Options'!$B:$B,G$4))</f>
        <v/>
      </c>
      <c r="H116" s="26" t="str">
        <f t="shared" si="3"/>
        <v/>
      </c>
    </row>
    <row r="117" spans="1:8" hidden="1" outlineLevel="1">
      <c r="A117" t="s">
        <v>138</v>
      </c>
      <c r="B117" s="26" t="str">
        <f>IF(SUMIFS('NSE - NIFTY Index Options'!$L:$L,'NSE - NIFTY Index Options'!$C:$C,$A117,'NSE - NIFTY Index Options'!$B:$B,B$4)+SUMIFS('NSE - Other Index Options'!$L:$L,'NSE - Other Index Options'!$C:$C,$A117,'NSE - Other Index Options'!$B:$B,B$4)+SUMIFS('BSE - SENSEX Index Options'!$L:$L,'BSE - SENSEX Index Options'!$C:$C,$A117,'BSE - SENSEX Index Options'!$B:$B,B$4)+SUMIFS('BSE - Other Index Options'!$L:$L,'BSE - Other Index Options'!$C:$C,$A117,'BSE - Other Index Options'!$B:$B,B$4)=0,"",SUMIFS('NSE - NIFTY Index Options'!$L:$L,'NSE - NIFTY Index Options'!$C:$C,$A117,'NSE - NIFTY Index Options'!$B:$B,B$4)+SUMIFS('NSE - Other Index Options'!$L:$L,'NSE - Other Index Options'!$C:$C,$A117,'NSE - Other Index Options'!$B:$B,B$4)+SUMIFS('BSE - SENSEX Index Options'!$L:$L,'BSE - SENSEX Index Options'!$C:$C,$A117,'BSE - SENSEX Index Options'!$B:$B,B$4)+SUMIFS('BSE - Other Index Options'!$L:$L,'BSE - Other Index Options'!$C:$C,$A117,'BSE - Other Index Options'!$B:$B,B$4))</f>
        <v/>
      </c>
      <c r="C117" s="26" t="str">
        <f>IF(SUMIFS('NSE - NIFTY Index Options'!$L:$L,'NSE - NIFTY Index Options'!$C:$C,$A117,'NSE - NIFTY Index Options'!$B:$B,C$4)+SUMIFS('NSE - Other Index Options'!$L:$L,'NSE - Other Index Options'!$C:$C,$A117,'NSE - Other Index Options'!$B:$B,C$4)+SUMIFS('BSE - SENSEX Index Options'!$L:$L,'BSE - SENSEX Index Options'!$C:$C,$A117,'BSE - SENSEX Index Options'!$B:$B,C$4)+SUMIFS('BSE - Other Index Options'!$L:$L,'BSE - Other Index Options'!$C:$C,$A117,'BSE - Other Index Options'!$B:$B,C$4)=0,"",SUMIFS('NSE - NIFTY Index Options'!$L:$L,'NSE - NIFTY Index Options'!$C:$C,$A117,'NSE - NIFTY Index Options'!$B:$B,C$4)+SUMIFS('NSE - Other Index Options'!$L:$L,'NSE - Other Index Options'!$C:$C,$A117,'NSE - Other Index Options'!$B:$B,C$4)+SUMIFS('BSE - SENSEX Index Options'!$L:$L,'BSE - SENSEX Index Options'!$C:$C,$A117,'BSE - SENSEX Index Options'!$B:$B,C$4)+SUMIFS('BSE - Other Index Options'!$L:$L,'BSE - Other Index Options'!$C:$C,$A117,'BSE - Other Index Options'!$B:$B,C$4))</f>
        <v/>
      </c>
      <c r="D117" s="26" t="str">
        <f>IF(SUMIFS('NSE - NIFTY Index Options'!$L:$L,'NSE - NIFTY Index Options'!$C:$C,$A117,'NSE - NIFTY Index Options'!$B:$B,D$4)+SUMIFS('NSE - Other Index Options'!$L:$L,'NSE - Other Index Options'!$C:$C,$A117,'NSE - Other Index Options'!$B:$B,D$4)+SUMIFS('BSE - SENSEX Index Options'!$L:$L,'BSE - SENSEX Index Options'!$C:$C,$A117,'BSE - SENSEX Index Options'!$B:$B,D$4)+SUMIFS('BSE - Other Index Options'!$L:$L,'BSE - Other Index Options'!$C:$C,$A117,'BSE - Other Index Options'!$B:$B,D$4)=0,"",SUMIFS('NSE - NIFTY Index Options'!$L:$L,'NSE - NIFTY Index Options'!$C:$C,$A117,'NSE - NIFTY Index Options'!$B:$B,D$4)+SUMIFS('NSE - Other Index Options'!$L:$L,'NSE - Other Index Options'!$C:$C,$A117,'NSE - Other Index Options'!$B:$B,D$4)+SUMIFS('BSE - SENSEX Index Options'!$L:$L,'BSE - SENSEX Index Options'!$C:$C,$A117,'BSE - SENSEX Index Options'!$B:$B,D$4)+SUMIFS('BSE - Other Index Options'!$L:$L,'BSE - Other Index Options'!$C:$C,$A117,'BSE - Other Index Options'!$B:$B,D$4))</f>
        <v/>
      </c>
      <c r="E117" s="26" t="str">
        <f>IF(SUMIFS('NSE - NIFTY Index Options'!$L:$L,'NSE - NIFTY Index Options'!$C:$C,$A117,'NSE - NIFTY Index Options'!$B:$B,E$4)+SUMIFS('NSE - Other Index Options'!$L:$L,'NSE - Other Index Options'!$C:$C,$A117,'NSE - Other Index Options'!$B:$B,E$4)+SUMIFS('BSE - SENSEX Index Options'!$L:$L,'BSE - SENSEX Index Options'!$C:$C,$A117,'BSE - SENSEX Index Options'!$B:$B,E$4)+SUMIFS('BSE - Other Index Options'!$L:$L,'BSE - Other Index Options'!$C:$C,$A117,'BSE - Other Index Options'!$B:$B,E$4)=0,"",SUMIFS('NSE - NIFTY Index Options'!$L:$L,'NSE - NIFTY Index Options'!$C:$C,$A117,'NSE - NIFTY Index Options'!$B:$B,E$4)+SUMIFS('NSE - Other Index Options'!$L:$L,'NSE - Other Index Options'!$C:$C,$A117,'NSE - Other Index Options'!$B:$B,E$4)+SUMIFS('BSE - SENSEX Index Options'!$L:$L,'BSE - SENSEX Index Options'!$C:$C,$A117,'BSE - SENSEX Index Options'!$B:$B,E$4)+SUMIFS('BSE - Other Index Options'!$L:$L,'BSE - Other Index Options'!$C:$C,$A117,'BSE - Other Index Options'!$B:$B,E$4))</f>
        <v/>
      </c>
      <c r="F117" s="26" t="str">
        <f>IF(SUMIFS('NSE - NIFTY Index Options'!$L:$L,'NSE - NIFTY Index Options'!$C:$C,$A117,'NSE - NIFTY Index Options'!$B:$B,F$4)+SUMIFS('NSE - Other Index Options'!$L:$L,'NSE - Other Index Options'!$C:$C,$A117,'NSE - Other Index Options'!$B:$B,F$4)+SUMIFS('BSE - SENSEX Index Options'!$L:$L,'BSE - SENSEX Index Options'!$C:$C,$A117,'BSE - SENSEX Index Options'!$B:$B,F$4)+SUMIFS('BSE - Other Index Options'!$L:$L,'BSE - Other Index Options'!$C:$C,$A117,'BSE - Other Index Options'!$B:$B,F$4)=0,"",SUMIFS('NSE - NIFTY Index Options'!$L:$L,'NSE - NIFTY Index Options'!$C:$C,$A117,'NSE - NIFTY Index Options'!$B:$B,F$4)+SUMIFS('NSE - Other Index Options'!$L:$L,'NSE - Other Index Options'!$C:$C,$A117,'NSE - Other Index Options'!$B:$B,F$4)+SUMIFS('BSE - SENSEX Index Options'!$L:$L,'BSE - SENSEX Index Options'!$C:$C,$A117,'BSE - SENSEX Index Options'!$B:$B,F$4)+SUMIFS('BSE - Other Index Options'!$L:$L,'BSE - Other Index Options'!$C:$C,$A117,'BSE - Other Index Options'!$B:$B,F$4))</f>
        <v/>
      </c>
      <c r="G117" s="26" t="str">
        <f>IF(SUMIFS('NSE - NIFTY Index Options'!$L:$L,'NSE - NIFTY Index Options'!$C:$C,$A117,'NSE - NIFTY Index Options'!$B:$B,G$4)+SUMIFS('NSE - Other Index Options'!$L:$L,'NSE - Other Index Options'!$C:$C,$A117,'NSE - Other Index Options'!$B:$B,G$4)+SUMIFS('BSE - SENSEX Index Options'!$L:$L,'BSE - SENSEX Index Options'!$C:$C,$A117,'BSE - SENSEX Index Options'!$B:$B,G$4)+SUMIFS('BSE - Other Index Options'!$L:$L,'BSE - Other Index Options'!$C:$C,$A117,'BSE - Other Index Options'!$B:$B,G$4)=0,"",SUMIFS('NSE - NIFTY Index Options'!$L:$L,'NSE - NIFTY Index Options'!$C:$C,$A117,'NSE - NIFTY Index Options'!$B:$B,G$4)+SUMIFS('NSE - Other Index Options'!$L:$L,'NSE - Other Index Options'!$C:$C,$A117,'NSE - Other Index Options'!$B:$B,G$4)+SUMIFS('BSE - SENSEX Index Options'!$L:$L,'BSE - SENSEX Index Options'!$C:$C,$A117,'BSE - SENSEX Index Options'!$B:$B,G$4)+SUMIFS('BSE - Other Index Options'!$L:$L,'BSE - Other Index Options'!$C:$C,$A117,'BSE - Other Index Options'!$B:$B,G$4))</f>
        <v/>
      </c>
      <c r="H117" s="26" t="str">
        <f t="shared" si="3"/>
        <v/>
      </c>
    </row>
    <row r="118" spans="1:8" hidden="1" outlineLevel="1">
      <c r="A118" t="s">
        <v>139</v>
      </c>
      <c r="B118" s="26" t="str">
        <f>IF(SUMIFS('NSE - NIFTY Index Options'!$L:$L,'NSE - NIFTY Index Options'!$C:$C,$A118,'NSE - NIFTY Index Options'!$B:$B,B$4)+SUMIFS('NSE - Other Index Options'!$L:$L,'NSE - Other Index Options'!$C:$C,$A118,'NSE - Other Index Options'!$B:$B,B$4)+SUMIFS('BSE - SENSEX Index Options'!$L:$L,'BSE - SENSEX Index Options'!$C:$C,$A118,'BSE - SENSEX Index Options'!$B:$B,B$4)+SUMIFS('BSE - Other Index Options'!$L:$L,'BSE - Other Index Options'!$C:$C,$A118,'BSE - Other Index Options'!$B:$B,B$4)=0,"",SUMIFS('NSE - NIFTY Index Options'!$L:$L,'NSE - NIFTY Index Options'!$C:$C,$A118,'NSE - NIFTY Index Options'!$B:$B,B$4)+SUMIFS('NSE - Other Index Options'!$L:$L,'NSE - Other Index Options'!$C:$C,$A118,'NSE - Other Index Options'!$B:$B,B$4)+SUMIFS('BSE - SENSEX Index Options'!$L:$L,'BSE - SENSEX Index Options'!$C:$C,$A118,'BSE - SENSEX Index Options'!$B:$B,B$4)+SUMIFS('BSE - Other Index Options'!$L:$L,'BSE - Other Index Options'!$C:$C,$A118,'BSE - Other Index Options'!$B:$B,B$4))</f>
        <v/>
      </c>
      <c r="C118" s="26" t="str">
        <f>IF(SUMIFS('NSE - NIFTY Index Options'!$L:$L,'NSE - NIFTY Index Options'!$C:$C,$A118,'NSE - NIFTY Index Options'!$B:$B,C$4)+SUMIFS('NSE - Other Index Options'!$L:$L,'NSE - Other Index Options'!$C:$C,$A118,'NSE - Other Index Options'!$B:$B,C$4)+SUMIFS('BSE - SENSEX Index Options'!$L:$L,'BSE - SENSEX Index Options'!$C:$C,$A118,'BSE - SENSEX Index Options'!$B:$B,C$4)+SUMIFS('BSE - Other Index Options'!$L:$L,'BSE - Other Index Options'!$C:$C,$A118,'BSE - Other Index Options'!$B:$B,C$4)=0,"",SUMIFS('NSE - NIFTY Index Options'!$L:$L,'NSE - NIFTY Index Options'!$C:$C,$A118,'NSE - NIFTY Index Options'!$B:$B,C$4)+SUMIFS('NSE - Other Index Options'!$L:$L,'NSE - Other Index Options'!$C:$C,$A118,'NSE - Other Index Options'!$B:$B,C$4)+SUMIFS('BSE - SENSEX Index Options'!$L:$L,'BSE - SENSEX Index Options'!$C:$C,$A118,'BSE - SENSEX Index Options'!$B:$B,C$4)+SUMIFS('BSE - Other Index Options'!$L:$L,'BSE - Other Index Options'!$C:$C,$A118,'BSE - Other Index Options'!$B:$B,C$4))</f>
        <v/>
      </c>
      <c r="D118" s="26" t="str">
        <f>IF(SUMIFS('NSE - NIFTY Index Options'!$L:$L,'NSE - NIFTY Index Options'!$C:$C,$A118,'NSE - NIFTY Index Options'!$B:$B,D$4)+SUMIFS('NSE - Other Index Options'!$L:$L,'NSE - Other Index Options'!$C:$C,$A118,'NSE - Other Index Options'!$B:$B,D$4)+SUMIFS('BSE - SENSEX Index Options'!$L:$L,'BSE - SENSEX Index Options'!$C:$C,$A118,'BSE - SENSEX Index Options'!$B:$B,D$4)+SUMIFS('BSE - Other Index Options'!$L:$L,'BSE - Other Index Options'!$C:$C,$A118,'BSE - Other Index Options'!$B:$B,D$4)=0,"",SUMIFS('NSE - NIFTY Index Options'!$L:$L,'NSE - NIFTY Index Options'!$C:$C,$A118,'NSE - NIFTY Index Options'!$B:$B,D$4)+SUMIFS('NSE - Other Index Options'!$L:$L,'NSE - Other Index Options'!$C:$C,$A118,'NSE - Other Index Options'!$B:$B,D$4)+SUMIFS('BSE - SENSEX Index Options'!$L:$L,'BSE - SENSEX Index Options'!$C:$C,$A118,'BSE - SENSEX Index Options'!$B:$B,D$4)+SUMIFS('BSE - Other Index Options'!$L:$L,'BSE - Other Index Options'!$C:$C,$A118,'BSE - Other Index Options'!$B:$B,D$4))</f>
        <v/>
      </c>
      <c r="E118" s="26" t="str">
        <f>IF(SUMIFS('NSE - NIFTY Index Options'!$L:$L,'NSE - NIFTY Index Options'!$C:$C,$A118,'NSE - NIFTY Index Options'!$B:$B,E$4)+SUMIFS('NSE - Other Index Options'!$L:$L,'NSE - Other Index Options'!$C:$C,$A118,'NSE - Other Index Options'!$B:$B,E$4)+SUMIFS('BSE - SENSEX Index Options'!$L:$L,'BSE - SENSEX Index Options'!$C:$C,$A118,'BSE - SENSEX Index Options'!$B:$B,E$4)+SUMIFS('BSE - Other Index Options'!$L:$L,'BSE - Other Index Options'!$C:$C,$A118,'BSE - Other Index Options'!$B:$B,E$4)=0,"",SUMIFS('NSE - NIFTY Index Options'!$L:$L,'NSE - NIFTY Index Options'!$C:$C,$A118,'NSE - NIFTY Index Options'!$B:$B,E$4)+SUMIFS('NSE - Other Index Options'!$L:$L,'NSE - Other Index Options'!$C:$C,$A118,'NSE - Other Index Options'!$B:$B,E$4)+SUMIFS('BSE - SENSEX Index Options'!$L:$L,'BSE - SENSEX Index Options'!$C:$C,$A118,'BSE - SENSEX Index Options'!$B:$B,E$4)+SUMIFS('BSE - Other Index Options'!$L:$L,'BSE - Other Index Options'!$C:$C,$A118,'BSE - Other Index Options'!$B:$B,E$4))</f>
        <v/>
      </c>
      <c r="F118" s="26" t="str">
        <f>IF(SUMIFS('NSE - NIFTY Index Options'!$L:$L,'NSE - NIFTY Index Options'!$C:$C,$A118,'NSE - NIFTY Index Options'!$B:$B,F$4)+SUMIFS('NSE - Other Index Options'!$L:$L,'NSE - Other Index Options'!$C:$C,$A118,'NSE - Other Index Options'!$B:$B,F$4)+SUMIFS('BSE - SENSEX Index Options'!$L:$L,'BSE - SENSEX Index Options'!$C:$C,$A118,'BSE - SENSEX Index Options'!$B:$B,F$4)+SUMIFS('BSE - Other Index Options'!$L:$L,'BSE - Other Index Options'!$C:$C,$A118,'BSE - Other Index Options'!$B:$B,F$4)=0,"",SUMIFS('NSE - NIFTY Index Options'!$L:$L,'NSE - NIFTY Index Options'!$C:$C,$A118,'NSE - NIFTY Index Options'!$B:$B,F$4)+SUMIFS('NSE - Other Index Options'!$L:$L,'NSE - Other Index Options'!$C:$C,$A118,'NSE - Other Index Options'!$B:$B,F$4)+SUMIFS('BSE - SENSEX Index Options'!$L:$L,'BSE - SENSEX Index Options'!$C:$C,$A118,'BSE - SENSEX Index Options'!$B:$B,F$4)+SUMIFS('BSE - Other Index Options'!$L:$L,'BSE - Other Index Options'!$C:$C,$A118,'BSE - Other Index Options'!$B:$B,F$4))</f>
        <v/>
      </c>
      <c r="G118" s="26" t="str">
        <f>IF(SUMIFS('NSE - NIFTY Index Options'!$L:$L,'NSE - NIFTY Index Options'!$C:$C,$A118,'NSE - NIFTY Index Options'!$B:$B,G$4)+SUMIFS('NSE - Other Index Options'!$L:$L,'NSE - Other Index Options'!$C:$C,$A118,'NSE - Other Index Options'!$B:$B,G$4)+SUMIFS('BSE - SENSEX Index Options'!$L:$L,'BSE - SENSEX Index Options'!$C:$C,$A118,'BSE - SENSEX Index Options'!$B:$B,G$4)+SUMIFS('BSE - Other Index Options'!$L:$L,'BSE - Other Index Options'!$C:$C,$A118,'BSE - Other Index Options'!$B:$B,G$4)=0,"",SUMIFS('NSE - NIFTY Index Options'!$L:$L,'NSE - NIFTY Index Options'!$C:$C,$A118,'NSE - NIFTY Index Options'!$B:$B,G$4)+SUMIFS('NSE - Other Index Options'!$L:$L,'NSE - Other Index Options'!$C:$C,$A118,'NSE - Other Index Options'!$B:$B,G$4)+SUMIFS('BSE - SENSEX Index Options'!$L:$L,'BSE - SENSEX Index Options'!$C:$C,$A118,'BSE - SENSEX Index Options'!$B:$B,G$4)+SUMIFS('BSE - Other Index Options'!$L:$L,'BSE - Other Index Options'!$C:$C,$A118,'BSE - Other Index Options'!$B:$B,G$4))</f>
        <v/>
      </c>
      <c r="H118" s="26" t="str">
        <f t="shared" si="3"/>
        <v/>
      </c>
    </row>
    <row r="119" spans="1:8" hidden="1" outlineLevel="1">
      <c r="A119" t="s">
        <v>140</v>
      </c>
      <c r="B119" s="26" t="str">
        <f>IF(SUMIFS('NSE - NIFTY Index Options'!$L:$L,'NSE - NIFTY Index Options'!$C:$C,$A119,'NSE - NIFTY Index Options'!$B:$B,B$4)+SUMIFS('NSE - Other Index Options'!$L:$L,'NSE - Other Index Options'!$C:$C,$A119,'NSE - Other Index Options'!$B:$B,B$4)+SUMIFS('BSE - SENSEX Index Options'!$L:$L,'BSE - SENSEX Index Options'!$C:$C,$A119,'BSE - SENSEX Index Options'!$B:$B,B$4)+SUMIFS('BSE - Other Index Options'!$L:$L,'BSE - Other Index Options'!$C:$C,$A119,'BSE - Other Index Options'!$B:$B,B$4)=0,"",SUMIFS('NSE - NIFTY Index Options'!$L:$L,'NSE - NIFTY Index Options'!$C:$C,$A119,'NSE - NIFTY Index Options'!$B:$B,B$4)+SUMIFS('NSE - Other Index Options'!$L:$L,'NSE - Other Index Options'!$C:$C,$A119,'NSE - Other Index Options'!$B:$B,B$4)+SUMIFS('BSE - SENSEX Index Options'!$L:$L,'BSE - SENSEX Index Options'!$C:$C,$A119,'BSE - SENSEX Index Options'!$B:$B,B$4)+SUMIFS('BSE - Other Index Options'!$L:$L,'BSE - Other Index Options'!$C:$C,$A119,'BSE - Other Index Options'!$B:$B,B$4))</f>
        <v/>
      </c>
      <c r="C119" s="26" t="str">
        <f>IF(SUMIFS('NSE - NIFTY Index Options'!$L:$L,'NSE - NIFTY Index Options'!$C:$C,$A119,'NSE - NIFTY Index Options'!$B:$B,C$4)+SUMIFS('NSE - Other Index Options'!$L:$L,'NSE - Other Index Options'!$C:$C,$A119,'NSE - Other Index Options'!$B:$B,C$4)+SUMIFS('BSE - SENSEX Index Options'!$L:$L,'BSE - SENSEX Index Options'!$C:$C,$A119,'BSE - SENSEX Index Options'!$B:$B,C$4)+SUMIFS('BSE - Other Index Options'!$L:$L,'BSE - Other Index Options'!$C:$C,$A119,'BSE - Other Index Options'!$B:$B,C$4)=0,"",SUMIFS('NSE - NIFTY Index Options'!$L:$L,'NSE - NIFTY Index Options'!$C:$C,$A119,'NSE - NIFTY Index Options'!$B:$B,C$4)+SUMIFS('NSE - Other Index Options'!$L:$L,'NSE - Other Index Options'!$C:$C,$A119,'NSE - Other Index Options'!$B:$B,C$4)+SUMIFS('BSE - SENSEX Index Options'!$L:$L,'BSE - SENSEX Index Options'!$C:$C,$A119,'BSE - SENSEX Index Options'!$B:$B,C$4)+SUMIFS('BSE - Other Index Options'!$L:$L,'BSE - Other Index Options'!$C:$C,$A119,'BSE - Other Index Options'!$B:$B,C$4))</f>
        <v/>
      </c>
      <c r="D119" s="26" t="str">
        <f>IF(SUMIFS('NSE - NIFTY Index Options'!$L:$L,'NSE - NIFTY Index Options'!$C:$C,$A119,'NSE - NIFTY Index Options'!$B:$B,D$4)+SUMIFS('NSE - Other Index Options'!$L:$L,'NSE - Other Index Options'!$C:$C,$A119,'NSE - Other Index Options'!$B:$B,D$4)+SUMIFS('BSE - SENSEX Index Options'!$L:$L,'BSE - SENSEX Index Options'!$C:$C,$A119,'BSE - SENSEX Index Options'!$B:$B,D$4)+SUMIFS('BSE - Other Index Options'!$L:$L,'BSE - Other Index Options'!$C:$C,$A119,'BSE - Other Index Options'!$B:$B,D$4)=0,"",SUMIFS('NSE - NIFTY Index Options'!$L:$L,'NSE - NIFTY Index Options'!$C:$C,$A119,'NSE - NIFTY Index Options'!$B:$B,D$4)+SUMIFS('NSE - Other Index Options'!$L:$L,'NSE - Other Index Options'!$C:$C,$A119,'NSE - Other Index Options'!$B:$B,D$4)+SUMIFS('BSE - SENSEX Index Options'!$L:$L,'BSE - SENSEX Index Options'!$C:$C,$A119,'BSE - SENSEX Index Options'!$B:$B,D$4)+SUMIFS('BSE - Other Index Options'!$L:$L,'BSE - Other Index Options'!$C:$C,$A119,'BSE - Other Index Options'!$B:$B,D$4))</f>
        <v/>
      </c>
      <c r="E119" s="26" t="str">
        <f>IF(SUMIFS('NSE - NIFTY Index Options'!$L:$L,'NSE - NIFTY Index Options'!$C:$C,$A119,'NSE - NIFTY Index Options'!$B:$B,E$4)+SUMIFS('NSE - Other Index Options'!$L:$L,'NSE - Other Index Options'!$C:$C,$A119,'NSE - Other Index Options'!$B:$B,E$4)+SUMIFS('BSE - SENSEX Index Options'!$L:$L,'BSE - SENSEX Index Options'!$C:$C,$A119,'BSE - SENSEX Index Options'!$B:$B,E$4)+SUMIFS('BSE - Other Index Options'!$L:$L,'BSE - Other Index Options'!$C:$C,$A119,'BSE - Other Index Options'!$B:$B,E$4)=0,"",SUMIFS('NSE - NIFTY Index Options'!$L:$L,'NSE - NIFTY Index Options'!$C:$C,$A119,'NSE - NIFTY Index Options'!$B:$B,E$4)+SUMIFS('NSE - Other Index Options'!$L:$L,'NSE - Other Index Options'!$C:$C,$A119,'NSE - Other Index Options'!$B:$B,E$4)+SUMIFS('BSE - SENSEX Index Options'!$L:$L,'BSE - SENSEX Index Options'!$C:$C,$A119,'BSE - SENSEX Index Options'!$B:$B,E$4)+SUMIFS('BSE - Other Index Options'!$L:$L,'BSE - Other Index Options'!$C:$C,$A119,'BSE - Other Index Options'!$B:$B,E$4))</f>
        <v/>
      </c>
      <c r="F119" s="26" t="str">
        <f>IF(SUMIFS('NSE - NIFTY Index Options'!$L:$L,'NSE - NIFTY Index Options'!$C:$C,$A119,'NSE - NIFTY Index Options'!$B:$B,F$4)+SUMIFS('NSE - Other Index Options'!$L:$L,'NSE - Other Index Options'!$C:$C,$A119,'NSE - Other Index Options'!$B:$B,F$4)+SUMIFS('BSE - SENSEX Index Options'!$L:$L,'BSE - SENSEX Index Options'!$C:$C,$A119,'BSE - SENSEX Index Options'!$B:$B,F$4)+SUMIFS('BSE - Other Index Options'!$L:$L,'BSE - Other Index Options'!$C:$C,$A119,'BSE - Other Index Options'!$B:$B,F$4)=0,"",SUMIFS('NSE - NIFTY Index Options'!$L:$L,'NSE - NIFTY Index Options'!$C:$C,$A119,'NSE - NIFTY Index Options'!$B:$B,F$4)+SUMIFS('NSE - Other Index Options'!$L:$L,'NSE - Other Index Options'!$C:$C,$A119,'NSE - Other Index Options'!$B:$B,F$4)+SUMIFS('BSE - SENSEX Index Options'!$L:$L,'BSE - SENSEX Index Options'!$C:$C,$A119,'BSE - SENSEX Index Options'!$B:$B,F$4)+SUMIFS('BSE - Other Index Options'!$L:$L,'BSE - Other Index Options'!$C:$C,$A119,'BSE - Other Index Options'!$B:$B,F$4))</f>
        <v/>
      </c>
      <c r="G119" s="26" t="str">
        <f>IF(SUMIFS('NSE - NIFTY Index Options'!$L:$L,'NSE - NIFTY Index Options'!$C:$C,$A119,'NSE - NIFTY Index Options'!$B:$B,G$4)+SUMIFS('NSE - Other Index Options'!$L:$L,'NSE - Other Index Options'!$C:$C,$A119,'NSE - Other Index Options'!$B:$B,G$4)+SUMIFS('BSE - SENSEX Index Options'!$L:$L,'BSE - SENSEX Index Options'!$C:$C,$A119,'BSE - SENSEX Index Options'!$B:$B,G$4)+SUMIFS('BSE - Other Index Options'!$L:$L,'BSE - Other Index Options'!$C:$C,$A119,'BSE - Other Index Options'!$B:$B,G$4)=0,"",SUMIFS('NSE - NIFTY Index Options'!$L:$L,'NSE - NIFTY Index Options'!$C:$C,$A119,'NSE - NIFTY Index Options'!$B:$B,G$4)+SUMIFS('NSE - Other Index Options'!$L:$L,'NSE - Other Index Options'!$C:$C,$A119,'NSE - Other Index Options'!$B:$B,G$4)+SUMIFS('BSE - SENSEX Index Options'!$L:$L,'BSE - SENSEX Index Options'!$C:$C,$A119,'BSE - SENSEX Index Options'!$B:$B,G$4)+SUMIFS('BSE - Other Index Options'!$L:$L,'BSE - Other Index Options'!$C:$C,$A119,'BSE - Other Index Options'!$B:$B,G$4))</f>
        <v/>
      </c>
      <c r="H119" s="26" t="str">
        <f t="shared" si="3"/>
        <v/>
      </c>
    </row>
    <row r="120" spans="1:8" hidden="1" outlineLevel="1">
      <c r="A120" t="s">
        <v>141</v>
      </c>
      <c r="B120" s="26" t="str">
        <f>IF(SUMIFS('NSE - NIFTY Index Options'!$L:$L,'NSE - NIFTY Index Options'!$C:$C,$A120,'NSE - NIFTY Index Options'!$B:$B,B$4)+SUMIFS('NSE - Other Index Options'!$L:$L,'NSE - Other Index Options'!$C:$C,$A120,'NSE - Other Index Options'!$B:$B,B$4)+SUMIFS('BSE - SENSEX Index Options'!$L:$L,'BSE - SENSEX Index Options'!$C:$C,$A120,'BSE - SENSEX Index Options'!$B:$B,B$4)+SUMIFS('BSE - Other Index Options'!$L:$L,'BSE - Other Index Options'!$C:$C,$A120,'BSE - Other Index Options'!$B:$B,B$4)=0,"",SUMIFS('NSE - NIFTY Index Options'!$L:$L,'NSE - NIFTY Index Options'!$C:$C,$A120,'NSE - NIFTY Index Options'!$B:$B,B$4)+SUMIFS('NSE - Other Index Options'!$L:$L,'NSE - Other Index Options'!$C:$C,$A120,'NSE - Other Index Options'!$B:$B,B$4)+SUMIFS('BSE - SENSEX Index Options'!$L:$L,'BSE - SENSEX Index Options'!$C:$C,$A120,'BSE - SENSEX Index Options'!$B:$B,B$4)+SUMIFS('BSE - Other Index Options'!$L:$L,'BSE - Other Index Options'!$C:$C,$A120,'BSE - Other Index Options'!$B:$B,B$4))</f>
        <v/>
      </c>
      <c r="C120" s="26" t="str">
        <f>IF(SUMIFS('NSE - NIFTY Index Options'!$L:$L,'NSE - NIFTY Index Options'!$C:$C,$A120,'NSE - NIFTY Index Options'!$B:$B,C$4)+SUMIFS('NSE - Other Index Options'!$L:$L,'NSE - Other Index Options'!$C:$C,$A120,'NSE - Other Index Options'!$B:$B,C$4)+SUMIFS('BSE - SENSEX Index Options'!$L:$L,'BSE - SENSEX Index Options'!$C:$C,$A120,'BSE - SENSEX Index Options'!$B:$B,C$4)+SUMIFS('BSE - Other Index Options'!$L:$L,'BSE - Other Index Options'!$C:$C,$A120,'BSE - Other Index Options'!$B:$B,C$4)=0,"",SUMIFS('NSE - NIFTY Index Options'!$L:$L,'NSE - NIFTY Index Options'!$C:$C,$A120,'NSE - NIFTY Index Options'!$B:$B,C$4)+SUMIFS('NSE - Other Index Options'!$L:$L,'NSE - Other Index Options'!$C:$C,$A120,'NSE - Other Index Options'!$B:$B,C$4)+SUMIFS('BSE - SENSEX Index Options'!$L:$L,'BSE - SENSEX Index Options'!$C:$C,$A120,'BSE - SENSEX Index Options'!$B:$B,C$4)+SUMIFS('BSE - Other Index Options'!$L:$L,'BSE - Other Index Options'!$C:$C,$A120,'BSE - Other Index Options'!$B:$B,C$4))</f>
        <v/>
      </c>
      <c r="D120" s="26" t="str">
        <f>IF(SUMIFS('NSE - NIFTY Index Options'!$L:$L,'NSE - NIFTY Index Options'!$C:$C,$A120,'NSE - NIFTY Index Options'!$B:$B,D$4)+SUMIFS('NSE - Other Index Options'!$L:$L,'NSE - Other Index Options'!$C:$C,$A120,'NSE - Other Index Options'!$B:$B,D$4)+SUMIFS('BSE - SENSEX Index Options'!$L:$L,'BSE - SENSEX Index Options'!$C:$C,$A120,'BSE - SENSEX Index Options'!$B:$B,D$4)+SUMIFS('BSE - Other Index Options'!$L:$L,'BSE - Other Index Options'!$C:$C,$A120,'BSE - Other Index Options'!$B:$B,D$4)=0,"",SUMIFS('NSE - NIFTY Index Options'!$L:$L,'NSE - NIFTY Index Options'!$C:$C,$A120,'NSE - NIFTY Index Options'!$B:$B,D$4)+SUMIFS('NSE - Other Index Options'!$L:$L,'NSE - Other Index Options'!$C:$C,$A120,'NSE - Other Index Options'!$B:$B,D$4)+SUMIFS('BSE - SENSEX Index Options'!$L:$L,'BSE - SENSEX Index Options'!$C:$C,$A120,'BSE - SENSEX Index Options'!$B:$B,D$4)+SUMIFS('BSE - Other Index Options'!$L:$L,'BSE - Other Index Options'!$C:$C,$A120,'BSE - Other Index Options'!$B:$B,D$4))</f>
        <v/>
      </c>
      <c r="E120" s="26" t="str">
        <f>IF(SUMIFS('NSE - NIFTY Index Options'!$L:$L,'NSE - NIFTY Index Options'!$C:$C,$A120,'NSE - NIFTY Index Options'!$B:$B,E$4)+SUMIFS('NSE - Other Index Options'!$L:$L,'NSE - Other Index Options'!$C:$C,$A120,'NSE - Other Index Options'!$B:$B,E$4)+SUMIFS('BSE - SENSEX Index Options'!$L:$L,'BSE - SENSEX Index Options'!$C:$C,$A120,'BSE - SENSEX Index Options'!$B:$B,E$4)+SUMIFS('BSE - Other Index Options'!$L:$L,'BSE - Other Index Options'!$C:$C,$A120,'BSE - Other Index Options'!$B:$B,E$4)=0,"",SUMIFS('NSE - NIFTY Index Options'!$L:$L,'NSE - NIFTY Index Options'!$C:$C,$A120,'NSE - NIFTY Index Options'!$B:$B,E$4)+SUMIFS('NSE - Other Index Options'!$L:$L,'NSE - Other Index Options'!$C:$C,$A120,'NSE - Other Index Options'!$B:$B,E$4)+SUMIFS('BSE - SENSEX Index Options'!$L:$L,'BSE - SENSEX Index Options'!$C:$C,$A120,'BSE - SENSEX Index Options'!$B:$B,E$4)+SUMIFS('BSE - Other Index Options'!$L:$L,'BSE - Other Index Options'!$C:$C,$A120,'BSE - Other Index Options'!$B:$B,E$4))</f>
        <v/>
      </c>
      <c r="F120" s="26" t="str">
        <f>IF(SUMIFS('NSE - NIFTY Index Options'!$L:$L,'NSE - NIFTY Index Options'!$C:$C,$A120,'NSE - NIFTY Index Options'!$B:$B,F$4)+SUMIFS('NSE - Other Index Options'!$L:$L,'NSE - Other Index Options'!$C:$C,$A120,'NSE - Other Index Options'!$B:$B,F$4)+SUMIFS('BSE - SENSEX Index Options'!$L:$L,'BSE - SENSEX Index Options'!$C:$C,$A120,'BSE - SENSEX Index Options'!$B:$B,F$4)+SUMIFS('BSE - Other Index Options'!$L:$L,'BSE - Other Index Options'!$C:$C,$A120,'BSE - Other Index Options'!$B:$B,F$4)=0,"",SUMIFS('NSE - NIFTY Index Options'!$L:$L,'NSE - NIFTY Index Options'!$C:$C,$A120,'NSE - NIFTY Index Options'!$B:$B,F$4)+SUMIFS('NSE - Other Index Options'!$L:$L,'NSE - Other Index Options'!$C:$C,$A120,'NSE - Other Index Options'!$B:$B,F$4)+SUMIFS('BSE - SENSEX Index Options'!$L:$L,'BSE - SENSEX Index Options'!$C:$C,$A120,'BSE - SENSEX Index Options'!$B:$B,F$4)+SUMIFS('BSE - Other Index Options'!$L:$L,'BSE - Other Index Options'!$C:$C,$A120,'BSE - Other Index Options'!$B:$B,F$4))</f>
        <v/>
      </c>
      <c r="G120" s="26" t="str">
        <f>IF(SUMIFS('NSE - NIFTY Index Options'!$L:$L,'NSE - NIFTY Index Options'!$C:$C,$A120,'NSE - NIFTY Index Options'!$B:$B,G$4)+SUMIFS('NSE - Other Index Options'!$L:$L,'NSE - Other Index Options'!$C:$C,$A120,'NSE - Other Index Options'!$B:$B,G$4)+SUMIFS('BSE - SENSEX Index Options'!$L:$L,'BSE - SENSEX Index Options'!$C:$C,$A120,'BSE - SENSEX Index Options'!$B:$B,G$4)+SUMIFS('BSE - Other Index Options'!$L:$L,'BSE - Other Index Options'!$C:$C,$A120,'BSE - Other Index Options'!$B:$B,G$4)=0,"",SUMIFS('NSE - NIFTY Index Options'!$L:$L,'NSE - NIFTY Index Options'!$C:$C,$A120,'NSE - NIFTY Index Options'!$B:$B,G$4)+SUMIFS('NSE - Other Index Options'!$L:$L,'NSE - Other Index Options'!$C:$C,$A120,'NSE - Other Index Options'!$B:$B,G$4)+SUMIFS('BSE - SENSEX Index Options'!$L:$L,'BSE - SENSEX Index Options'!$C:$C,$A120,'BSE - SENSEX Index Options'!$B:$B,G$4)+SUMIFS('BSE - Other Index Options'!$L:$L,'BSE - Other Index Options'!$C:$C,$A120,'BSE - Other Index Options'!$B:$B,G$4))</f>
        <v/>
      </c>
      <c r="H120" s="26" t="str">
        <f t="shared" si="3"/>
        <v/>
      </c>
    </row>
    <row r="121" spans="1:8" hidden="1" outlineLevel="1">
      <c r="A121" t="s">
        <v>142</v>
      </c>
      <c r="B121" s="26" t="str">
        <f>IF(SUMIFS('NSE - NIFTY Index Options'!$L:$L,'NSE - NIFTY Index Options'!$C:$C,$A121,'NSE - NIFTY Index Options'!$B:$B,B$4)+SUMIFS('NSE - Other Index Options'!$L:$L,'NSE - Other Index Options'!$C:$C,$A121,'NSE - Other Index Options'!$B:$B,B$4)+SUMIFS('BSE - SENSEX Index Options'!$L:$L,'BSE - SENSEX Index Options'!$C:$C,$A121,'BSE - SENSEX Index Options'!$B:$B,B$4)+SUMIFS('BSE - Other Index Options'!$L:$L,'BSE - Other Index Options'!$C:$C,$A121,'BSE - Other Index Options'!$B:$B,B$4)=0,"",SUMIFS('NSE - NIFTY Index Options'!$L:$L,'NSE - NIFTY Index Options'!$C:$C,$A121,'NSE - NIFTY Index Options'!$B:$B,B$4)+SUMIFS('NSE - Other Index Options'!$L:$L,'NSE - Other Index Options'!$C:$C,$A121,'NSE - Other Index Options'!$B:$B,B$4)+SUMIFS('BSE - SENSEX Index Options'!$L:$L,'BSE - SENSEX Index Options'!$C:$C,$A121,'BSE - SENSEX Index Options'!$B:$B,B$4)+SUMIFS('BSE - Other Index Options'!$L:$L,'BSE - Other Index Options'!$C:$C,$A121,'BSE - Other Index Options'!$B:$B,B$4))</f>
        <v/>
      </c>
      <c r="C121" s="26" t="str">
        <f>IF(SUMIFS('NSE - NIFTY Index Options'!$L:$L,'NSE - NIFTY Index Options'!$C:$C,$A121,'NSE - NIFTY Index Options'!$B:$B,C$4)+SUMIFS('NSE - Other Index Options'!$L:$L,'NSE - Other Index Options'!$C:$C,$A121,'NSE - Other Index Options'!$B:$B,C$4)+SUMIFS('BSE - SENSEX Index Options'!$L:$L,'BSE - SENSEX Index Options'!$C:$C,$A121,'BSE - SENSEX Index Options'!$B:$B,C$4)+SUMIFS('BSE - Other Index Options'!$L:$L,'BSE - Other Index Options'!$C:$C,$A121,'BSE - Other Index Options'!$B:$B,C$4)=0,"",SUMIFS('NSE - NIFTY Index Options'!$L:$L,'NSE - NIFTY Index Options'!$C:$C,$A121,'NSE - NIFTY Index Options'!$B:$B,C$4)+SUMIFS('NSE - Other Index Options'!$L:$L,'NSE - Other Index Options'!$C:$C,$A121,'NSE - Other Index Options'!$B:$B,C$4)+SUMIFS('BSE - SENSEX Index Options'!$L:$L,'BSE - SENSEX Index Options'!$C:$C,$A121,'BSE - SENSEX Index Options'!$B:$B,C$4)+SUMIFS('BSE - Other Index Options'!$L:$L,'BSE - Other Index Options'!$C:$C,$A121,'BSE - Other Index Options'!$B:$B,C$4))</f>
        <v/>
      </c>
      <c r="D121" s="26" t="str">
        <f>IF(SUMIFS('NSE - NIFTY Index Options'!$L:$L,'NSE - NIFTY Index Options'!$C:$C,$A121,'NSE - NIFTY Index Options'!$B:$B,D$4)+SUMIFS('NSE - Other Index Options'!$L:$L,'NSE - Other Index Options'!$C:$C,$A121,'NSE - Other Index Options'!$B:$B,D$4)+SUMIFS('BSE - SENSEX Index Options'!$L:$L,'BSE - SENSEX Index Options'!$C:$C,$A121,'BSE - SENSEX Index Options'!$B:$B,D$4)+SUMIFS('BSE - Other Index Options'!$L:$L,'BSE - Other Index Options'!$C:$C,$A121,'BSE - Other Index Options'!$B:$B,D$4)=0,"",SUMIFS('NSE - NIFTY Index Options'!$L:$L,'NSE - NIFTY Index Options'!$C:$C,$A121,'NSE - NIFTY Index Options'!$B:$B,D$4)+SUMIFS('NSE - Other Index Options'!$L:$L,'NSE - Other Index Options'!$C:$C,$A121,'NSE - Other Index Options'!$B:$B,D$4)+SUMIFS('BSE - SENSEX Index Options'!$L:$L,'BSE - SENSEX Index Options'!$C:$C,$A121,'BSE - SENSEX Index Options'!$B:$B,D$4)+SUMIFS('BSE - Other Index Options'!$L:$L,'BSE - Other Index Options'!$C:$C,$A121,'BSE - Other Index Options'!$B:$B,D$4))</f>
        <v/>
      </c>
      <c r="E121" s="26" t="str">
        <f>IF(SUMIFS('NSE - NIFTY Index Options'!$L:$L,'NSE - NIFTY Index Options'!$C:$C,$A121,'NSE - NIFTY Index Options'!$B:$B,E$4)+SUMIFS('NSE - Other Index Options'!$L:$L,'NSE - Other Index Options'!$C:$C,$A121,'NSE - Other Index Options'!$B:$B,E$4)+SUMIFS('BSE - SENSEX Index Options'!$L:$L,'BSE - SENSEX Index Options'!$C:$C,$A121,'BSE - SENSEX Index Options'!$B:$B,E$4)+SUMIFS('BSE - Other Index Options'!$L:$L,'BSE - Other Index Options'!$C:$C,$A121,'BSE - Other Index Options'!$B:$B,E$4)=0,"",SUMIFS('NSE - NIFTY Index Options'!$L:$L,'NSE - NIFTY Index Options'!$C:$C,$A121,'NSE - NIFTY Index Options'!$B:$B,E$4)+SUMIFS('NSE - Other Index Options'!$L:$L,'NSE - Other Index Options'!$C:$C,$A121,'NSE - Other Index Options'!$B:$B,E$4)+SUMIFS('BSE - SENSEX Index Options'!$L:$L,'BSE - SENSEX Index Options'!$C:$C,$A121,'BSE - SENSEX Index Options'!$B:$B,E$4)+SUMIFS('BSE - Other Index Options'!$L:$L,'BSE - Other Index Options'!$C:$C,$A121,'BSE - Other Index Options'!$B:$B,E$4))</f>
        <v/>
      </c>
      <c r="F121" s="26" t="str">
        <f>IF(SUMIFS('NSE - NIFTY Index Options'!$L:$L,'NSE - NIFTY Index Options'!$C:$C,$A121,'NSE - NIFTY Index Options'!$B:$B,F$4)+SUMIFS('NSE - Other Index Options'!$L:$L,'NSE - Other Index Options'!$C:$C,$A121,'NSE - Other Index Options'!$B:$B,F$4)+SUMIFS('BSE - SENSEX Index Options'!$L:$L,'BSE - SENSEX Index Options'!$C:$C,$A121,'BSE - SENSEX Index Options'!$B:$B,F$4)+SUMIFS('BSE - Other Index Options'!$L:$L,'BSE - Other Index Options'!$C:$C,$A121,'BSE - Other Index Options'!$B:$B,F$4)=0,"",SUMIFS('NSE - NIFTY Index Options'!$L:$L,'NSE - NIFTY Index Options'!$C:$C,$A121,'NSE - NIFTY Index Options'!$B:$B,F$4)+SUMIFS('NSE - Other Index Options'!$L:$L,'NSE - Other Index Options'!$C:$C,$A121,'NSE - Other Index Options'!$B:$B,F$4)+SUMIFS('BSE - SENSEX Index Options'!$L:$L,'BSE - SENSEX Index Options'!$C:$C,$A121,'BSE - SENSEX Index Options'!$B:$B,F$4)+SUMIFS('BSE - Other Index Options'!$L:$L,'BSE - Other Index Options'!$C:$C,$A121,'BSE - Other Index Options'!$B:$B,F$4))</f>
        <v/>
      </c>
      <c r="G121" s="26" t="str">
        <f>IF(SUMIFS('NSE - NIFTY Index Options'!$L:$L,'NSE - NIFTY Index Options'!$C:$C,$A121,'NSE - NIFTY Index Options'!$B:$B,G$4)+SUMIFS('NSE - Other Index Options'!$L:$L,'NSE - Other Index Options'!$C:$C,$A121,'NSE - Other Index Options'!$B:$B,G$4)+SUMIFS('BSE - SENSEX Index Options'!$L:$L,'BSE - SENSEX Index Options'!$C:$C,$A121,'BSE - SENSEX Index Options'!$B:$B,G$4)+SUMIFS('BSE - Other Index Options'!$L:$L,'BSE - Other Index Options'!$C:$C,$A121,'BSE - Other Index Options'!$B:$B,G$4)=0,"",SUMIFS('NSE - NIFTY Index Options'!$L:$L,'NSE - NIFTY Index Options'!$C:$C,$A121,'NSE - NIFTY Index Options'!$B:$B,G$4)+SUMIFS('NSE - Other Index Options'!$L:$L,'NSE - Other Index Options'!$C:$C,$A121,'NSE - Other Index Options'!$B:$B,G$4)+SUMIFS('BSE - SENSEX Index Options'!$L:$L,'BSE - SENSEX Index Options'!$C:$C,$A121,'BSE - SENSEX Index Options'!$B:$B,G$4)+SUMIFS('BSE - Other Index Options'!$L:$L,'BSE - Other Index Options'!$C:$C,$A121,'BSE - Other Index Options'!$B:$B,G$4))</f>
        <v/>
      </c>
      <c r="H121" s="26" t="str">
        <f t="shared" si="3"/>
        <v/>
      </c>
    </row>
    <row r="122" spans="1:8" hidden="1" outlineLevel="1">
      <c r="A122" t="s">
        <v>143</v>
      </c>
      <c r="B122" s="26" t="str">
        <f>IF(SUMIFS('NSE - NIFTY Index Options'!$L:$L,'NSE - NIFTY Index Options'!$C:$C,$A122,'NSE - NIFTY Index Options'!$B:$B,B$4)+SUMIFS('NSE - Other Index Options'!$L:$L,'NSE - Other Index Options'!$C:$C,$A122,'NSE - Other Index Options'!$B:$B,B$4)+SUMIFS('BSE - SENSEX Index Options'!$L:$L,'BSE - SENSEX Index Options'!$C:$C,$A122,'BSE - SENSEX Index Options'!$B:$B,B$4)+SUMIFS('BSE - Other Index Options'!$L:$L,'BSE - Other Index Options'!$C:$C,$A122,'BSE - Other Index Options'!$B:$B,B$4)=0,"",SUMIFS('NSE - NIFTY Index Options'!$L:$L,'NSE - NIFTY Index Options'!$C:$C,$A122,'NSE - NIFTY Index Options'!$B:$B,B$4)+SUMIFS('NSE - Other Index Options'!$L:$L,'NSE - Other Index Options'!$C:$C,$A122,'NSE - Other Index Options'!$B:$B,B$4)+SUMIFS('BSE - SENSEX Index Options'!$L:$L,'BSE - SENSEX Index Options'!$C:$C,$A122,'BSE - SENSEX Index Options'!$B:$B,B$4)+SUMIFS('BSE - Other Index Options'!$L:$L,'BSE - Other Index Options'!$C:$C,$A122,'BSE - Other Index Options'!$B:$B,B$4))</f>
        <v/>
      </c>
      <c r="C122" s="26" t="str">
        <f>IF(SUMIFS('NSE - NIFTY Index Options'!$L:$L,'NSE - NIFTY Index Options'!$C:$C,$A122,'NSE - NIFTY Index Options'!$B:$B,C$4)+SUMIFS('NSE - Other Index Options'!$L:$L,'NSE - Other Index Options'!$C:$C,$A122,'NSE - Other Index Options'!$B:$B,C$4)+SUMIFS('BSE - SENSEX Index Options'!$L:$L,'BSE - SENSEX Index Options'!$C:$C,$A122,'BSE - SENSEX Index Options'!$B:$B,C$4)+SUMIFS('BSE - Other Index Options'!$L:$L,'BSE - Other Index Options'!$C:$C,$A122,'BSE - Other Index Options'!$B:$B,C$4)=0,"",SUMIFS('NSE - NIFTY Index Options'!$L:$L,'NSE - NIFTY Index Options'!$C:$C,$A122,'NSE - NIFTY Index Options'!$B:$B,C$4)+SUMIFS('NSE - Other Index Options'!$L:$L,'NSE - Other Index Options'!$C:$C,$A122,'NSE - Other Index Options'!$B:$B,C$4)+SUMIFS('BSE - SENSEX Index Options'!$L:$L,'BSE - SENSEX Index Options'!$C:$C,$A122,'BSE - SENSEX Index Options'!$B:$B,C$4)+SUMIFS('BSE - Other Index Options'!$L:$L,'BSE - Other Index Options'!$C:$C,$A122,'BSE - Other Index Options'!$B:$B,C$4))</f>
        <v/>
      </c>
      <c r="D122" s="26" t="str">
        <f>IF(SUMIFS('NSE - NIFTY Index Options'!$L:$L,'NSE - NIFTY Index Options'!$C:$C,$A122,'NSE - NIFTY Index Options'!$B:$B,D$4)+SUMIFS('NSE - Other Index Options'!$L:$L,'NSE - Other Index Options'!$C:$C,$A122,'NSE - Other Index Options'!$B:$B,D$4)+SUMIFS('BSE - SENSEX Index Options'!$L:$L,'BSE - SENSEX Index Options'!$C:$C,$A122,'BSE - SENSEX Index Options'!$B:$B,D$4)+SUMIFS('BSE - Other Index Options'!$L:$L,'BSE - Other Index Options'!$C:$C,$A122,'BSE - Other Index Options'!$B:$B,D$4)=0,"",SUMIFS('NSE - NIFTY Index Options'!$L:$L,'NSE - NIFTY Index Options'!$C:$C,$A122,'NSE - NIFTY Index Options'!$B:$B,D$4)+SUMIFS('NSE - Other Index Options'!$L:$L,'NSE - Other Index Options'!$C:$C,$A122,'NSE - Other Index Options'!$B:$B,D$4)+SUMIFS('BSE - SENSEX Index Options'!$L:$L,'BSE - SENSEX Index Options'!$C:$C,$A122,'BSE - SENSEX Index Options'!$B:$B,D$4)+SUMIFS('BSE - Other Index Options'!$L:$L,'BSE - Other Index Options'!$C:$C,$A122,'BSE - Other Index Options'!$B:$B,D$4))</f>
        <v/>
      </c>
      <c r="E122" s="26" t="str">
        <f>IF(SUMIFS('NSE - NIFTY Index Options'!$L:$L,'NSE - NIFTY Index Options'!$C:$C,$A122,'NSE - NIFTY Index Options'!$B:$B,E$4)+SUMIFS('NSE - Other Index Options'!$L:$L,'NSE - Other Index Options'!$C:$C,$A122,'NSE - Other Index Options'!$B:$B,E$4)+SUMIFS('BSE - SENSEX Index Options'!$L:$L,'BSE - SENSEX Index Options'!$C:$C,$A122,'BSE - SENSEX Index Options'!$B:$B,E$4)+SUMIFS('BSE - Other Index Options'!$L:$L,'BSE - Other Index Options'!$C:$C,$A122,'BSE - Other Index Options'!$B:$B,E$4)=0,"",SUMIFS('NSE - NIFTY Index Options'!$L:$L,'NSE - NIFTY Index Options'!$C:$C,$A122,'NSE - NIFTY Index Options'!$B:$B,E$4)+SUMIFS('NSE - Other Index Options'!$L:$L,'NSE - Other Index Options'!$C:$C,$A122,'NSE - Other Index Options'!$B:$B,E$4)+SUMIFS('BSE - SENSEX Index Options'!$L:$L,'BSE - SENSEX Index Options'!$C:$C,$A122,'BSE - SENSEX Index Options'!$B:$B,E$4)+SUMIFS('BSE - Other Index Options'!$L:$L,'BSE - Other Index Options'!$C:$C,$A122,'BSE - Other Index Options'!$B:$B,E$4))</f>
        <v/>
      </c>
      <c r="F122" s="26" t="str">
        <f>IF(SUMIFS('NSE - NIFTY Index Options'!$L:$L,'NSE - NIFTY Index Options'!$C:$C,$A122,'NSE - NIFTY Index Options'!$B:$B,F$4)+SUMIFS('NSE - Other Index Options'!$L:$L,'NSE - Other Index Options'!$C:$C,$A122,'NSE - Other Index Options'!$B:$B,F$4)+SUMIFS('BSE - SENSEX Index Options'!$L:$L,'BSE - SENSEX Index Options'!$C:$C,$A122,'BSE - SENSEX Index Options'!$B:$B,F$4)+SUMIFS('BSE - Other Index Options'!$L:$L,'BSE - Other Index Options'!$C:$C,$A122,'BSE - Other Index Options'!$B:$B,F$4)=0,"",SUMIFS('NSE - NIFTY Index Options'!$L:$L,'NSE - NIFTY Index Options'!$C:$C,$A122,'NSE - NIFTY Index Options'!$B:$B,F$4)+SUMIFS('NSE - Other Index Options'!$L:$L,'NSE - Other Index Options'!$C:$C,$A122,'NSE - Other Index Options'!$B:$B,F$4)+SUMIFS('BSE - SENSEX Index Options'!$L:$L,'BSE - SENSEX Index Options'!$C:$C,$A122,'BSE - SENSEX Index Options'!$B:$B,F$4)+SUMIFS('BSE - Other Index Options'!$L:$L,'BSE - Other Index Options'!$C:$C,$A122,'BSE - Other Index Options'!$B:$B,F$4))</f>
        <v/>
      </c>
      <c r="G122" s="26" t="str">
        <f>IF(SUMIFS('NSE - NIFTY Index Options'!$L:$L,'NSE - NIFTY Index Options'!$C:$C,$A122,'NSE - NIFTY Index Options'!$B:$B,G$4)+SUMIFS('NSE - Other Index Options'!$L:$L,'NSE - Other Index Options'!$C:$C,$A122,'NSE - Other Index Options'!$B:$B,G$4)+SUMIFS('BSE - SENSEX Index Options'!$L:$L,'BSE - SENSEX Index Options'!$C:$C,$A122,'BSE - SENSEX Index Options'!$B:$B,G$4)+SUMIFS('BSE - Other Index Options'!$L:$L,'BSE - Other Index Options'!$C:$C,$A122,'BSE - Other Index Options'!$B:$B,G$4)=0,"",SUMIFS('NSE - NIFTY Index Options'!$L:$L,'NSE - NIFTY Index Options'!$C:$C,$A122,'NSE - NIFTY Index Options'!$B:$B,G$4)+SUMIFS('NSE - Other Index Options'!$L:$L,'NSE - Other Index Options'!$C:$C,$A122,'NSE - Other Index Options'!$B:$B,G$4)+SUMIFS('BSE - SENSEX Index Options'!$L:$L,'BSE - SENSEX Index Options'!$C:$C,$A122,'BSE - SENSEX Index Options'!$B:$B,G$4)+SUMIFS('BSE - Other Index Options'!$L:$L,'BSE - Other Index Options'!$C:$C,$A122,'BSE - Other Index Options'!$B:$B,G$4))</f>
        <v/>
      </c>
      <c r="H122" s="26" t="str">
        <f t="shared" si="3"/>
        <v/>
      </c>
    </row>
    <row r="123" spans="1:8" hidden="1" outlineLevel="1">
      <c r="A123" t="s">
        <v>144</v>
      </c>
      <c r="B123" s="26" t="str">
        <f>IF(SUMIFS('NSE - NIFTY Index Options'!$L:$L,'NSE - NIFTY Index Options'!$C:$C,$A123,'NSE - NIFTY Index Options'!$B:$B,B$4)+SUMIFS('NSE - Other Index Options'!$L:$L,'NSE - Other Index Options'!$C:$C,$A123,'NSE - Other Index Options'!$B:$B,B$4)+SUMIFS('BSE - SENSEX Index Options'!$L:$L,'BSE - SENSEX Index Options'!$C:$C,$A123,'BSE - SENSEX Index Options'!$B:$B,B$4)+SUMIFS('BSE - Other Index Options'!$L:$L,'BSE - Other Index Options'!$C:$C,$A123,'BSE - Other Index Options'!$B:$B,B$4)=0,"",SUMIFS('NSE - NIFTY Index Options'!$L:$L,'NSE - NIFTY Index Options'!$C:$C,$A123,'NSE - NIFTY Index Options'!$B:$B,B$4)+SUMIFS('NSE - Other Index Options'!$L:$L,'NSE - Other Index Options'!$C:$C,$A123,'NSE - Other Index Options'!$B:$B,B$4)+SUMIFS('BSE - SENSEX Index Options'!$L:$L,'BSE - SENSEX Index Options'!$C:$C,$A123,'BSE - SENSEX Index Options'!$B:$B,B$4)+SUMIFS('BSE - Other Index Options'!$L:$L,'BSE - Other Index Options'!$C:$C,$A123,'BSE - Other Index Options'!$B:$B,B$4))</f>
        <v/>
      </c>
      <c r="C123" s="26" t="str">
        <f>IF(SUMIFS('NSE - NIFTY Index Options'!$L:$L,'NSE - NIFTY Index Options'!$C:$C,$A123,'NSE - NIFTY Index Options'!$B:$B,C$4)+SUMIFS('NSE - Other Index Options'!$L:$L,'NSE - Other Index Options'!$C:$C,$A123,'NSE - Other Index Options'!$B:$B,C$4)+SUMIFS('BSE - SENSEX Index Options'!$L:$L,'BSE - SENSEX Index Options'!$C:$C,$A123,'BSE - SENSEX Index Options'!$B:$B,C$4)+SUMIFS('BSE - Other Index Options'!$L:$L,'BSE - Other Index Options'!$C:$C,$A123,'BSE - Other Index Options'!$B:$B,C$4)=0,"",SUMIFS('NSE - NIFTY Index Options'!$L:$L,'NSE - NIFTY Index Options'!$C:$C,$A123,'NSE - NIFTY Index Options'!$B:$B,C$4)+SUMIFS('NSE - Other Index Options'!$L:$L,'NSE - Other Index Options'!$C:$C,$A123,'NSE - Other Index Options'!$B:$B,C$4)+SUMIFS('BSE - SENSEX Index Options'!$L:$L,'BSE - SENSEX Index Options'!$C:$C,$A123,'BSE - SENSEX Index Options'!$B:$B,C$4)+SUMIFS('BSE - Other Index Options'!$L:$L,'BSE - Other Index Options'!$C:$C,$A123,'BSE - Other Index Options'!$B:$B,C$4))</f>
        <v/>
      </c>
      <c r="D123" s="26" t="str">
        <f>IF(SUMIFS('NSE - NIFTY Index Options'!$L:$L,'NSE - NIFTY Index Options'!$C:$C,$A123,'NSE - NIFTY Index Options'!$B:$B,D$4)+SUMIFS('NSE - Other Index Options'!$L:$L,'NSE - Other Index Options'!$C:$C,$A123,'NSE - Other Index Options'!$B:$B,D$4)+SUMIFS('BSE - SENSEX Index Options'!$L:$L,'BSE - SENSEX Index Options'!$C:$C,$A123,'BSE - SENSEX Index Options'!$B:$B,D$4)+SUMIFS('BSE - Other Index Options'!$L:$L,'BSE - Other Index Options'!$C:$C,$A123,'BSE - Other Index Options'!$B:$B,D$4)=0,"",SUMIFS('NSE - NIFTY Index Options'!$L:$L,'NSE - NIFTY Index Options'!$C:$C,$A123,'NSE - NIFTY Index Options'!$B:$B,D$4)+SUMIFS('NSE - Other Index Options'!$L:$L,'NSE - Other Index Options'!$C:$C,$A123,'NSE - Other Index Options'!$B:$B,D$4)+SUMIFS('BSE - SENSEX Index Options'!$L:$L,'BSE - SENSEX Index Options'!$C:$C,$A123,'BSE - SENSEX Index Options'!$B:$B,D$4)+SUMIFS('BSE - Other Index Options'!$L:$L,'BSE - Other Index Options'!$C:$C,$A123,'BSE - Other Index Options'!$B:$B,D$4))</f>
        <v/>
      </c>
      <c r="E123" s="26" t="str">
        <f>IF(SUMIFS('NSE - NIFTY Index Options'!$L:$L,'NSE - NIFTY Index Options'!$C:$C,$A123,'NSE - NIFTY Index Options'!$B:$B,E$4)+SUMIFS('NSE - Other Index Options'!$L:$L,'NSE - Other Index Options'!$C:$C,$A123,'NSE - Other Index Options'!$B:$B,E$4)+SUMIFS('BSE - SENSEX Index Options'!$L:$L,'BSE - SENSEX Index Options'!$C:$C,$A123,'BSE - SENSEX Index Options'!$B:$B,E$4)+SUMIFS('BSE - Other Index Options'!$L:$L,'BSE - Other Index Options'!$C:$C,$A123,'BSE - Other Index Options'!$B:$B,E$4)=0,"",SUMIFS('NSE - NIFTY Index Options'!$L:$L,'NSE - NIFTY Index Options'!$C:$C,$A123,'NSE - NIFTY Index Options'!$B:$B,E$4)+SUMIFS('NSE - Other Index Options'!$L:$L,'NSE - Other Index Options'!$C:$C,$A123,'NSE - Other Index Options'!$B:$B,E$4)+SUMIFS('BSE - SENSEX Index Options'!$L:$L,'BSE - SENSEX Index Options'!$C:$C,$A123,'BSE - SENSEX Index Options'!$B:$B,E$4)+SUMIFS('BSE - Other Index Options'!$L:$L,'BSE - Other Index Options'!$C:$C,$A123,'BSE - Other Index Options'!$B:$B,E$4))</f>
        <v/>
      </c>
      <c r="F123" s="26" t="str">
        <f>IF(SUMIFS('NSE - NIFTY Index Options'!$L:$L,'NSE - NIFTY Index Options'!$C:$C,$A123,'NSE - NIFTY Index Options'!$B:$B,F$4)+SUMIFS('NSE - Other Index Options'!$L:$L,'NSE - Other Index Options'!$C:$C,$A123,'NSE - Other Index Options'!$B:$B,F$4)+SUMIFS('BSE - SENSEX Index Options'!$L:$L,'BSE - SENSEX Index Options'!$C:$C,$A123,'BSE - SENSEX Index Options'!$B:$B,F$4)+SUMIFS('BSE - Other Index Options'!$L:$L,'BSE - Other Index Options'!$C:$C,$A123,'BSE - Other Index Options'!$B:$B,F$4)=0,"",SUMIFS('NSE - NIFTY Index Options'!$L:$L,'NSE - NIFTY Index Options'!$C:$C,$A123,'NSE - NIFTY Index Options'!$B:$B,F$4)+SUMIFS('NSE - Other Index Options'!$L:$L,'NSE - Other Index Options'!$C:$C,$A123,'NSE - Other Index Options'!$B:$B,F$4)+SUMIFS('BSE - SENSEX Index Options'!$L:$L,'BSE - SENSEX Index Options'!$C:$C,$A123,'BSE - SENSEX Index Options'!$B:$B,F$4)+SUMIFS('BSE - Other Index Options'!$L:$L,'BSE - Other Index Options'!$C:$C,$A123,'BSE - Other Index Options'!$B:$B,F$4))</f>
        <v/>
      </c>
      <c r="G123" s="26" t="str">
        <f>IF(SUMIFS('NSE - NIFTY Index Options'!$L:$L,'NSE - NIFTY Index Options'!$C:$C,$A123,'NSE - NIFTY Index Options'!$B:$B,G$4)+SUMIFS('NSE - Other Index Options'!$L:$L,'NSE - Other Index Options'!$C:$C,$A123,'NSE - Other Index Options'!$B:$B,G$4)+SUMIFS('BSE - SENSEX Index Options'!$L:$L,'BSE - SENSEX Index Options'!$C:$C,$A123,'BSE - SENSEX Index Options'!$B:$B,G$4)+SUMIFS('BSE - Other Index Options'!$L:$L,'BSE - Other Index Options'!$C:$C,$A123,'BSE - Other Index Options'!$B:$B,G$4)=0,"",SUMIFS('NSE - NIFTY Index Options'!$L:$L,'NSE - NIFTY Index Options'!$C:$C,$A123,'NSE - NIFTY Index Options'!$B:$B,G$4)+SUMIFS('NSE - Other Index Options'!$L:$L,'NSE - Other Index Options'!$C:$C,$A123,'NSE - Other Index Options'!$B:$B,G$4)+SUMIFS('BSE - SENSEX Index Options'!$L:$L,'BSE - SENSEX Index Options'!$C:$C,$A123,'BSE - SENSEX Index Options'!$B:$B,G$4)+SUMIFS('BSE - Other Index Options'!$L:$L,'BSE - Other Index Options'!$C:$C,$A123,'BSE - Other Index Options'!$B:$B,G$4))</f>
        <v/>
      </c>
      <c r="H123" s="26" t="str">
        <f t="shared" si="3"/>
        <v/>
      </c>
    </row>
    <row r="124" spans="1:8" hidden="1" outlineLevel="1">
      <c r="A124" t="s">
        <v>145</v>
      </c>
      <c r="B124" s="26" t="str">
        <f>IF(SUMIFS('NSE - NIFTY Index Options'!$L:$L,'NSE - NIFTY Index Options'!$C:$C,$A124,'NSE - NIFTY Index Options'!$B:$B,B$4)+SUMIFS('NSE - Other Index Options'!$L:$L,'NSE - Other Index Options'!$C:$C,$A124,'NSE - Other Index Options'!$B:$B,B$4)+SUMIFS('BSE - SENSEX Index Options'!$L:$L,'BSE - SENSEX Index Options'!$C:$C,$A124,'BSE - SENSEX Index Options'!$B:$B,B$4)+SUMIFS('BSE - Other Index Options'!$L:$L,'BSE - Other Index Options'!$C:$C,$A124,'BSE - Other Index Options'!$B:$B,B$4)=0,"",SUMIFS('NSE - NIFTY Index Options'!$L:$L,'NSE - NIFTY Index Options'!$C:$C,$A124,'NSE - NIFTY Index Options'!$B:$B,B$4)+SUMIFS('NSE - Other Index Options'!$L:$L,'NSE - Other Index Options'!$C:$C,$A124,'NSE - Other Index Options'!$B:$B,B$4)+SUMIFS('BSE - SENSEX Index Options'!$L:$L,'BSE - SENSEX Index Options'!$C:$C,$A124,'BSE - SENSEX Index Options'!$B:$B,B$4)+SUMIFS('BSE - Other Index Options'!$L:$L,'BSE - Other Index Options'!$C:$C,$A124,'BSE - Other Index Options'!$B:$B,B$4))</f>
        <v/>
      </c>
      <c r="C124" s="26" t="str">
        <f>IF(SUMIFS('NSE - NIFTY Index Options'!$L:$L,'NSE - NIFTY Index Options'!$C:$C,$A124,'NSE - NIFTY Index Options'!$B:$B,C$4)+SUMIFS('NSE - Other Index Options'!$L:$L,'NSE - Other Index Options'!$C:$C,$A124,'NSE - Other Index Options'!$B:$B,C$4)+SUMIFS('BSE - SENSEX Index Options'!$L:$L,'BSE - SENSEX Index Options'!$C:$C,$A124,'BSE - SENSEX Index Options'!$B:$B,C$4)+SUMIFS('BSE - Other Index Options'!$L:$L,'BSE - Other Index Options'!$C:$C,$A124,'BSE - Other Index Options'!$B:$B,C$4)=0,"",SUMIFS('NSE - NIFTY Index Options'!$L:$L,'NSE - NIFTY Index Options'!$C:$C,$A124,'NSE - NIFTY Index Options'!$B:$B,C$4)+SUMIFS('NSE - Other Index Options'!$L:$L,'NSE - Other Index Options'!$C:$C,$A124,'NSE - Other Index Options'!$B:$B,C$4)+SUMIFS('BSE - SENSEX Index Options'!$L:$L,'BSE - SENSEX Index Options'!$C:$C,$A124,'BSE - SENSEX Index Options'!$B:$B,C$4)+SUMIFS('BSE - Other Index Options'!$L:$L,'BSE - Other Index Options'!$C:$C,$A124,'BSE - Other Index Options'!$B:$B,C$4))</f>
        <v/>
      </c>
      <c r="D124" s="26" t="str">
        <f>IF(SUMIFS('NSE - NIFTY Index Options'!$L:$L,'NSE - NIFTY Index Options'!$C:$C,$A124,'NSE - NIFTY Index Options'!$B:$B,D$4)+SUMIFS('NSE - Other Index Options'!$L:$L,'NSE - Other Index Options'!$C:$C,$A124,'NSE - Other Index Options'!$B:$B,D$4)+SUMIFS('BSE - SENSEX Index Options'!$L:$L,'BSE - SENSEX Index Options'!$C:$C,$A124,'BSE - SENSEX Index Options'!$B:$B,D$4)+SUMIFS('BSE - Other Index Options'!$L:$L,'BSE - Other Index Options'!$C:$C,$A124,'BSE - Other Index Options'!$B:$B,D$4)=0,"",SUMIFS('NSE - NIFTY Index Options'!$L:$L,'NSE - NIFTY Index Options'!$C:$C,$A124,'NSE - NIFTY Index Options'!$B:$B,D$4)+SUMIFS('NSE - Other Index Options'!$L:$L,'NSE - Other Index Options'!$C:$C,$A124,'NSE - Other Index Options'!$B:$B,D$4)+SUMIFS('BSE - SENSEX Index Options'!$L:$L,'BSE - SENSEX Index Options'!$C:$C,$A124,'BSE - SENSEX Index Options'!$B:$B,D$4)+SUMIFS('BSE - Other Index Options'!$L:$L,'BSE - Other Index Options'!$C:$C,$A124,'BSE - Other Index Options'!$B:$B,D$4))</f>
        <v/>
      </c>
      <c r="E124" s="26" t="str">
        <f>IF(SUMIFS('NSE - NIFTY Index Options'!$L:$L,'NSE - NIFTY Index Options'!$C:$C,$A124,'NSE - NIFTY Index Options'!$B:$B,E$4)+SUMIFS('NSE - Other Index Options'!$L:$L,'NSE - Other Index Options'!$C:$C,$A124,'NSE - Other Index Options'!$B:$B,E$4)+SUMIFS('BSE - SENSEX Index Options'!$L:$L,'BSE - SENSEX Index Options'!$C:$C,$A124,'BSE - SENSEX Index Options'!$B:$B,E$4)+SUMIFS('BSE - Other Index Options'!$L:$L,'BSE - Other Index Options'!$C:$C,$A124,'BSE - Other Index Options'!$B:$B,E$4)=0,"",SUMIFS('NSE - NIFTY Index Options'!$L:$L,'NSE - NIFTY Index Options'!$C:$C,$A124,'NSE - NIFTY Index Options'!$B:$B,E$4)+SUMIFS('NSE - Other Index Options'!$L:$L,'NSE - Other Index Options'!$C:$C,$A124,'NSE - Other Index Options'!$B:$B,E$4)+SUMIFS('BSE - SENSEX Index Options'!$L:$L,'BSE - SENSEX Index Options'!$C:$C,$A124,'BSE - SENSEX Index Options'!$B:$B,E$4)+SUMIFS('BSE - Other Index Options'!$L:$L,'BSE - Other Index Options'!$C:$C,$A124,'BSE - Other Index Options'!$B:$B,E$4))</f>
        <v/>
      </c>
      <c r="F124" s="26" t="str">
        <f>IF(SUMIFS('NSE - NIFTY Index Options'!$L:$L,'NSE - NIFTY Index Options'!$C:$C,$A124,'NSE - NIFTY Index Options'!$B:$B,F$4)+SUMIFS('NSE - Other Index Options'!$L:$L,'NSE - Other Index Options'!$C:$C,$A124,'NSE - Other Index Options'!$B:$B,F$4)+SUMIFS('BSE - SENSEX Index Options'!$L:$L,'BSE - SENSEX Index Options'!$C:$C,$A124,'BSE - SENSEX Index Options'!$B:$B,F$4)+SUMIFS('BSE - Other Index Options'!$L:$L,'BSE - Other Index Options'!$C:$C,$A124,'BSE - Other Index Options'!$B:$B,F$4)=0,"",SUMIFS('NSE - NIFTY Index Options'!$L:$L,'NSE - NIFTY Index Options'!$C:$C,$A124,'NSE - NIFTY Index Options'!$B:$B,F$4)+SUMIFS('NSE - Other Index Options'!$L:$L,'NSE - Other Index Options'!$C:$C,$A124,'NSE - Other Index Options'!$B:$B,F$4)+SUMIFS('BSE - SENSEX Index Options'!$L:$L,'BSE - SENSEX Index Options'!$C:$C,$A124,'BSE - SENSEX Index Options'!$B:$B,F$4)+SUMIFS('BSE - Other Index Options'!$L:$L,'BSE - Other Index Options'!$C:$C,$A124,'BSE - Other Index Options'!$B:$B,F$4))</f>
        <v/>
      </c>
      <c r="G124" s="26" t="str">
        <f>IF(SUMIFS('NSE - NIFTY Index Options'!$L:$L,'NSE - NIFTY Index Options'!$C:$C,$A124,'NSE - NIFTY Index Options'!$B:$B,G$4)+SUMIFS('NSE - Other Index Options'!$L:$L,'NSE - Other Index Options'!$C:$C,$A124,'NSE - Other Index Options'!$B:$B,G$4)+SUMIFS('BSE - SENSEX Index Options'!$L:$L,'BSE - SENSEX Index Options'!$C:$C,$A124,'BSE - SENSEX Index Options'!$B:$B,G$4)+SUMIFS('BSE - Other Index Options'!$L:$L,'BSE - Other Index Options'!$C:$C,$A124,'BSE - Other Index Options'!$B:$B,G$4)=0,"",SUMIFS('NSE - NIFTY Index Options'!$L:$L,'NSE - NIFTY Index Options'!$C:$C,$A124,'NSE - NIFTY Index Options'!$B:$B,G$4)+SUMIFS('NSE - Other Index Options'!$L:$L,'NSE - Other Index Options'!$C:$C,$A124,'NSE - Other Index Options'!$B:$B,G$4)+SUMIFS('BSE - SENSEX Index Options'!$L:$L,'BSE - SENSEX Index Options'!$C:$C,$A124,'BSE - SENSEX Index Options'!$B:$B,G$4)+SUMIFS('BSE - Other Index Options'!$L:$L,'BSE - Other Index Options'!$C:$C,$A124,'BSE - Other Index Options'!$B:$B,G$4))</f>
        <v/>
      </c>
      <c r="H124" s="26" t="str">
        <f t="shared" si="3"/>
        <v/>
      </c>
    </row>
    <row r="125" spans="1:8" hidden="1" outlineLevel="1">
      <c r="A125" t="s">
        <v>146</v>
      </c>
      <c r="B125" s="26" t="str">
        <f>IF(SUMIFS('NSE - NIFTY Index Options'!$L:$L,'NSE - NIFTY Index Options'!$C:$C,$A125,'NSE - NIFTY Index Options'!$B:$B,B$4)+SUMIFS('NSE - Other Index Options'!$L:$L,'NSE - Other Index Options'!$C:$C,$A125,'NSE - Other Index Options'!$B:$B,B$4)+SUMIFS('BSE - SENSEX Index Options'!$L:$L,'BSE - SENSEX Index Options'!$C:$C,$A125,'BSE - SENSEX Index Options'!$B:$B,B$4)+SUMIFS('BSE - Other Index Options'!$L:$L,'BSE - Other Index Options'!$C:$C,$A125,'BSE - Other Index Options'!$B:$B,B$4)=0,"",SUMIFS('NSE - NIFTY Index Options'!$L:$L,'NSE - NIFTY Index Options'!$C:$C,$A125,'NSE - NIFTY Index Options'!$B:$B,B$4)+SUMIFS('NSE - Other Index Options'!$L:$L,'NSE - Other Index Options'!$C:$C,$A125,'NSE - Other Index Options'!$B:$B,B$4)+SUMIFS('BSE - SENSEX Index Options'!$L:$L,'BSE - SENSEX Index Options'!$C:$C,$A125,'BSE - SENSEX Index Options'!$B:$B,B$4)+SUMIFS('BSE - Other Index Options'!$L:$L,'BSE - Other Index Options'!$C:$C,$A125,'BSE - Other Index Options'!$B:$B,B$4))</f>
        <v/>
      </c>
      <c r="C125" s="26" t="str">
        <f>IF(SUMIFS('NSE - NIFTY Index Options'!$L:$L,'NSE - NIFTY Index Options'!$C:$C,$A125,'NSE - NIFTY Index Options'!$B:$B,C$4)+SUMIFS('NSE - Other Index Options'!$L:$L,'NSE - Other Index Options'!$C:$C,$A125,'NSE - Other Index Options'!$B:$B,C$4)+SUMIFS('BSE - SENSEX Index Options'!$L:$L,'BSE - SENSEX Index Options'!$C:$C,$A125,'BSE - SENSEX Index Options'!$B:$B,C$4)+SUMIFS('BSE - Other Index Options'!$L:$L,'BSE - Other Index Options'!$C:$C,$A125,'BSE - Other Index Options'!$B:$B,C$4)=0,"",SUMIFS('NSE - NIFTY Index Options'!$L:$L,'NSE - NIFTY Index Options'!$C:$C,$A125,'NSE - NIFTY Index Options'!$B:$B,C$4)+SUMIFS('NSE - Other Index Options'!$L:$L,'NSE - Other Index Options'!$C:$C,$A125,'NSE - Other Index Options'!$B:$B,C$4)+SUMIFS('BSE - SENSEX Index Options'!$L:$L,'BSE - SENSEX Index Options'!$C:$C,$A125,'BSE - SENSEX Index Options'!$B:$B,C$4)+SUMIFS('BSE - Other Index Options'!$L:$L,'BSE - Other Index Options'!$C:$C,$A125,'BSE - Other Index Options'!$B:$B,C$4))</f>
        <v/>
      </c>
      <c r="D125" s="26" t="str">
        <f>IF(SUMIFS('NSE - NIFTY Index Options'!$L:$L,'NSE - NIFTY Index Options'!$C:$C,$A125,'NSE - NIFTY Index Options'!$B:$B,D$4)+SUMIFS('NSE - Other Index Options'!$L:$L,'NSE - Other Index Options'!$C:$C,$A125,'NSE - Other Index Options'!$B:$B,D$4)+SUMIFS('BSE - SENSEX Index Options'!$L:$L,'BSE - SENSEX Index Options'!$C:$C,$A125,'BSE - SENSEX Index Options'!$B:$B,D$4)+SUMIFS('BSE - Other Index Options'!$L:$L,'BSE - Other Index Options'!$C:$C,$A125,'BSE - Other Index Options'!$B:$B,D$4)=0,"",SUMIFS('NSE - NIFTY Index Options'!$L:$L,'NSE - NIFTY Index Options'!$C:$C,$A125,'NSE - NIFTY Index Options'!$B:$B,D$4)+SUMIFS('NSE - Other Index Options'!$L:$L,'NSE - Other Index Options'!$C:$C,$A125,'NSE - Other Index Options'!$B:$B,D$4)+SUMIFS('BSE - SENSEX Index Options'!$L:$L,'BSE - SENSEX Index Options'!$C:$C,$A125,'BSE - SENSEX Index Options'!$B:$B,D$4)+SUMIFS('BSE - Other Index Options'!$L:$L,'BSE - Other Index Options'!$C:$C,$A125,'BSE - Other Index Options'!$B:$B,D$4))</f>
        <v/>
      </c>
      <c r="E125" s="26" t="str">
        <f>IF(SUMIFS('NSE - NIFTY Index Options'!$L:$L,'NSE - NIFTY Index Options'!$C:$C,$A125,'NSE - NIFTY Index Options'!$B:$B,E$4)+SUMIFS('NSE - Other Index Options'!$L:$L,'NSE - Other Index Options'!$C:$C,$A125,'NSE - Other Index Options'!$B:$B,E$4)+SUMIFS('BSE - SENSEX Index Options'!$L:$L,'BSE - SENSEX Index Options'!$C:$C,$A125,'BSE - SENSEX Index Options'!$B:$B,E$4)+SUMIFS('BSE - Other Index Options'!$L:$L,'BSE - Other Index Options'!$C:$C,$A125,'BSE - Other Index Options'!$B:$B,E$4)=0,"",SUMIFS('NSE - NIFTY Index Options'!$L:$L,'NSE - NIFTY Index Options'!$C:$C,$A125,'NSE - NIFTY Index Options'!$B:$B,E$4)+SUMIFS('NSE - Other Index Options'!$L:$L,'NSE - Other Index Options'!$C:$C,$A125,'NSE - Other Index Options'!$B:$B,E$4)+SUMIFS('BSE - SENSEX Index Options'!$L:$L,'BSE - SENSEX Index Options'!$C:$C,$A125,'BSE - SENSEX Index Options'!$B:$B,E$4)+SUMIFS('BSE - Other Index Options'!$L:$L,'BSE - Other Index Options'!$C:$C,$A125,'BSE - Other Index Options'!$B:$B,E$4))</f>
        <v/>
      </c>
      <c r="F125" s="26" t="str">
        <f>IF(SUMIFS('NSE - NIFTY Index Options'!$L:$L,'NSE - NIFTY Index Options'!$C:$C,$A125,'NSE - NIFTY Index Options'!$B:$B,F$4)+SUMIFS('NSE - Other Index Options'!$L:$L,'NSE - Other Index Options'!$C:$C,$A125,'NSE - Other Index Options'!$B:$B,F$4)+SUMIFS('BSE - SENSEX Index Options'!$L:$L,'BSE - SENSEX Index Options'!$C:$C,$A125,'BSE - SENSEX Index Options'!$B:$B,F$4)+SUMIFS('BSE - Other Index Options'!$L:$L,'BSE - Other Index Options'!$C:$C,$A125,'BSE - Other Index Options'!$B:$B,F$4)=0,"",SUMIFS('NSE - NIFTY Index Options'!$L:$L,'NSE - NIFTY Index Options'!$C:$C,$A125,'NSE - NIFTY Index Options'!$B:$B,F$4)+SUMIFS('NSE - Other Index Options'!$L:$L,'NSE - Other Index Options'!$C:$C,$A125,'NSE - Other Index Options'!$B:$B,F$4)+SUMIFS('BSE - SENSEX Index Options'!$L:$L,'BSE - SENSEX Index Options'!$C:$C,$A125,'BSE - SENSEX Index Options'!$B:$B,F$4)+SUMIFS('BSE - Other Index Options'!$L:$L,'BSE - Other Index Options'!$C:$C,$A125,'BSE - Other Index Options'!$B:$B,F$4))</f>
        <v/>
      </c>
      <c r="G125" s="26" t="str">
        <f>IF(SUMIFS('NSE - NIFTY Index Options'!$L:$L,'NSE - NIFTY Index Options'!$C:$C,$A125,'NSE - NIFTY Index Options'!$B:$B,G$4)+SUMIFS('NSE - Other Index Options'!$L:$L,'NSE - Other Index Options'!$C:$C,$A125,'NSE - Other Index Options'!$B:$B,G$4)+SUMIFS('BSE - SENSEX Index Options'!$L:$L,'BSE - SENSEX Index Options'!$C:$C,$A125,'BSE - SENSEX Index Options'!$B:$B,G$4)+SUMIFS('BSE - Other Index Options'!$L:$L,'BSE - Other Index Options'!$C:$C,$A125,'BSE - Other Index Options'!$B:$B,G$4)=0,"",SUMIFS('NSE - NIFTY Index Options'!$L:$L,'NSE - NIFTY Index Options'!$C:$C,$A125,'NSE - NIFTY Index Options'!$B:$B,G$4)+SUMIFS('NSE - Other Index Options'!$L:$L,'NSE - Other Index Options'!$C:$C,$A125,'NSE - Other Index Options'!$B:$B,G$4)+SUMIFS('BSE - SENSEX Index Options'!$L:$L,'BSE - SENSEX Index Options'!$C:$C,$A125,'BSE - SENSEX Index Options'!$B:$B,G$4)+SUMIFS('BSE - Other Index Options'!$L:$L,'BSE - Other Index Options'!$C:$C,$A125,'BSE - Other Index Options'!$B:$B,G$4))</f>
        <v/>
      </c>
      <c r="H125" s="26" t="str">
        <f t="shared" si="3"/>
        <v/>
      </c>
    </row>
    <row r="126" spans="1:8" hidden="1" outlineLevel="1">
      <c r="A126" t="s">
        <v>147</v>
      </c>
      <c r="B126" s="26" t="str">
        <f>IF(SUMIFS('NSE - NIFTY Index Options'!$L:$L,'NSE - NIFTY Index Options'!$C:$C,$A126,'NSE - NIFTY Index Options'!$B:$B,B$4)+SUMIFS('NSE - Other Index Options'!$L:$L,'NSE - Other Index Options'!$C:$C,$A126,'NSE - Other Index Options'!$B:$B,B$4)+SUMIFS('BSE - SENSEX Index Options'!$L:$L,'BSE - SENSEX Index Options'!$C:$C,$A126,'BSE - SENSEX Index Options'!$B:$B,B$4)+SUMIFS('BSE - Other Index Options'!$L:$L,'BSE - Other Index Options'!$C:$C,$A126,'BSE - Other Index Options'!$B:$B,B$4)=0,"",SUMIFS('NSE - NIFTY Index Options'!$L:$L,'NSE - NIFTY Index Options'!$C:$C,$A126,'NSE - NIFTY Index Options'!$B:$B,B$4)+SUMIFS('NSE - Other Index Options'!$L:$L,'NSE - Other Index Options'!$C:$C,$A126,'NSE - Other Index Options'!$B:$B,B$4)+SUMIFS('BSE - SENSEX Index Options'!$L:$L,'BSE - SENSEX Index Options'!$C:$C,$A126,'BSE - SENSEX Index Options'!$B:$B,B$4)+SUMIFS('BSE - Other Index Options'!$L:$L,'BSE - Other Index Options'!$C:$C,$A126,'BSE - Other Index Options'!$B:$B,B$4))</f>
        <v/>
      </c>
      <c r="C126" s="26" t="str">
        <f>IF(SUMIFS('NSE - NIFTY Index Options'!$L:$L,'NSE - NIFTY Index Options'!$C:$C,$A126,'NSE - NIFTY Index Options'!$B:$B,C$4)+SUMIFS('NSE - Other Index Options'!$L:$L,'NSE - Other Index Options'!$C:$C,$A126,'NSE - Other Index Options'!$B:$B,C$4)+SUMIFS('BSE - SENSEX Index Options'!$L:$L,'BSE - SENSEX Index Options'!$C:$C,$A126,'BSE - SENSEX Index Options'!$B:$B,C$4)+SUMIFS('BSE - Other Index Options'!$L:$L,'BSE - Other Index Options'!$C:$C,$A126,'BSE - Other Index Options'!$B:$B,C$4)=0,"",SUMIFS('NSE - NIFTY Index Options'!$L:$L,'NSE - NIFTY Index Options'!$C:$C,$A126,'NSE - NIFTY Index Options'!$B:$B,C$4)+SUMIFS('NSE - Other Index Options'!$L:$L,'NSE - Other Index Options'!$C:$C,$A126,'NSE - Other Index Options'!$B:$B,C$4)+SUMIFS('BSE - SENSEX Index Options'!$L:$L,'BSE - SENSEX Index Options'!$C:$C,$A126,'BSE - SENSEX Index Options'!$B:$B,C$4)+SUMIFS('BSE - Other Index Options'!$L:$L,'BSE - Other Index Options'!$C:$C,$A126,'BSE - Other Index Options'!$B:$B,C$4))</f>
        <v/>
      </c>
      <c r="D126" s="26" t="str">
        <f>IF(SUMIFS('NSE - NIFTY Index Options'!$L:$L,'NSE - NIFTY Index Options'!$C:$C,$A126,'NSE - NIFTY Index Options'!$B:$B,D$4)+SUMIFS('NSE - Other Index Options'!$L:$L,'NSE - Other Index Options'!$C:$C,$A126,'NSE - Other Index Options'!$B:$B,D$4)+SUMIFS('BSE - SENSEX Index Options'!$L:$L,'BSE - SENSEX Index Options'!$C:$C,$A126,'BSE - SENSEX Index Options'!$B:$B,D$4)+SUMIFS('BSE - Other Index Options'!$L:$L,'BSE - Other Index Options'!$C:$C,$A126,'BSE - Other Index Options'!$B:$B,D$4)=0,"",SUMIFS('NSE - NIFTY Index Options'!$L:$L,'NSE - NIFTY Index Options'!$C:$C,$A126,'NSE - NIFTY Index Options'!$B:$B,D$4)+SUMIFS('NSE - Other Index Options'!$L:$L,'NSE - Other Index Options'!$C:$C,$A126,'NSE - Other Index Options'!$B:$B,D$4)+SUMIFS('BSE - SENSEX Index Options'!$L:$L,'BSE - SENSEX Index Options'!$C:$C,$A126,'BSE - SENSEX Index Options'!$B:$B,D$4)+SUMIFS('BSE - Other Index Options'!$L:$L,'BSE - Other Index Options'!$C:$C,$A126,'BSE - Other Index Options'!$B:$B,D$4))</f>
        <v/>
      </c>
      <c r="E126" s="26" t="str">
        <f>IF(SUMIFS('NSE - NIFTY Index Options'!$L:$L,'NSE - NIFTY Index Options'!$C:$C,$A126,'NSE - NIFTY Index Options'!$B:$B,E$4)+SUMIFS('NSE - Other Index Options'!$L:$L,'NSE - Other Index Options'!$C:$C,$A126,'NSE - Other Index Options'!$B:$B,E$4)+SUMIFS('BSE - SENSEX Index Options'!$L:$L,'BSE - SENSEX Index Options'!$C:$C,$A126,'BSE - SENSEX Index Options'!$B:$B,E$4)+SUMIFS('BSE - Other Index Options'!$L:$L,'BSE - Other Index Options'!$C:$C,$A126,'BSE - Other Index Options'!$B:$B,E$4)=0,"",SUMIFS('NSE - NIFTY Index Options'!$L:$L,'NSE - NIFTY Index Options'!$C:$C,$A126,'NSE - NIFTY Index Options'!$B:$B,E$4)+SUMIFS('NSE - Other Index Options'!$L:$L,'NSE - Other Index Options'!$C:$C,$A126,'NSE - Other Index Options'!$B:$B,E$4)+SUMIFS('BSE - SENSEX Index Options'!$L:$L,'BSE - SENSEX Index Options'!$C:$C,$A126,'BSE - SENSEX Index Options'!$B:$B,E$4)+SUMIFS('BSE - Other Index Options'!$L:$L,'BSE - Other Index Options'!$C:$C,$A126,'BSE - Other Index Options'!$B:$B,E$4))</f>
        <v/>
      </c>
      <c r="F126" s="26" t="str">
        <f>IF(SUMIFS('NSE - NIFTY Index Options'!$L:$L,'NSE - NIFTY Index Options'!$C:$C,$A126,'NSE - NIFTY Index Options'!$B:$B,F$4)+SUMIFS('NSE - Other Index Options'!$L:$L,'NSE - Other Index Options'!$C:$C,$A126,'NSE - Other Index Options'!$B:$B,F$4)+SUMIFS('BSE - SENSEX Index Options'!$L:$L,'BSE - SENSEX Index Options'!$C:$C,$A126,'BSE - SENSEX Index Options'!$B:$B,F$4)+SUMIFS('BSE - Other Index Options'!$L:$L,'BSE - Other Index Options'!$C:$C,$A126,'BSE - Other Index Options'!$B:$B,F$4)=0,"",SUMIFS('NSE - NIFTY Index Options'!$L:$L,'NSE - NIFTY Index Options'!$C:$C,$A126,'NSE - NIFTY Index Options'!$B:$B,F$4)+SUMIFS('NSE - Other Index Options'!$L:$L,'NSE - Other Index Options'!$C:$C,$A126,'NSE - Other Index Options'!$B:$B,F$4)+SUMIFS('BSE - SENSEX Index Options'!$L:$L,'BSE - SENSEX Index Options'!$C:$C,$A126,'BSE - SENSEX Index Options'!$B:$B,F$4)+SUMIFS('BSE - Other Index Options'!$L:$L,'BSE - Other Index Options'!$C:$C,$A126,'BSE - Other Index Options'!$B:$B,F$4))</f>
        <v/>
      </c>
      <c r="G126" s="26" t="str">
        <f>IF(SUMIFS('NSE - NIFTY Index Options'!$L:$L,'NSE - NIFTY Index Options'!$C:$C,$A126,'NSE - NIFTY Index Options'!$B:$B,G$4)+SUMIFS('NSE - Other Index Options'!$L:$L,'NSE - Other Index Options'!$C:$C,$A126,'NSE - Other Index Options'!$B:$B,G$4)+SUMIFS('BSE - SENSEX Index Options'!$L:$L,'BSE - SENSEX Index Options'!$C:$C,$A126,'BSE - SENSEX Index Options'!$B:$B,G$4)+SUMIFS('BSE - Other Index Options'!$L:$L,'BSE - Other Index Options'!$C:$C,$A126,'BSE - Other Index Options'!$B:$B,G$4)=0,"",SUMIFS('NSE - NIFTY Index Options'!$L:$L,'NSE - NIFTY Index Options'!$C:$C,$A126,'NSE - NIFTY Index Options'!$B:$B,G$4)+SUMIFS('NSE - Other Index Options'!$L:$L,'NSE - Other Index Options'!$C:$C,$A126,'NSE - Other Index Options'!$B:$B,G$4)+SUMIFS('BSE - SENSEX Index Options'!$L:$L,'BSE - SENSEX Index Options'!$C:$C,$A126,'BSE - SENSEX Index Options'!$B:$B,G$4)+SUMIFS('BSE - Other Index Options'!$L:$L,'BSE - Other Index Options'!$C:$C,$A126,'BSE - Other Index Options'!$B:$B,G$4))</f>
        <v/>
      </c>
      <c r="H126" s="26" t="str">
        <f t="shared" si="3"/>
        <v/>
      </c>
    </row>
    <row r="127" spans="1:8" hidden="1" outlineLevel="1">
      <c r="A127" t="s">
        <v>148</v>
      </c>
      <c r="B127" s="26" t="str">
        <f>IF(SUMIFS('NSE - NIFTY Index Options'!$L:$L,'NSE - NIFTY Index Options'!$C:$C,$A127,'NSE - NIFTY Index Options'!$B:$B,B$4)+SUMIFS('NSE - Other Index Options'!$L:$L,'NSE - Other Index Options'!$C:$C,$A127,'NSE - Other Index Options'!$B:$B,B$4)+SUMIFS('BSE - SENSEX Index Options'!$L:$L,'BSE - SENSEX Index Options'!$C:$C,$A127,'BSE - SENSEX Index Options'!$B:$B,B$4)+SUMIFS('BSE - Other Index Options'!$L:$L,'BSE - Other Index Options'!$C:$C,$A127,'BSE - Other Index Options'!$B:$B,B$4)=0,"",SUMIFS('NSE - NIFTY Index Options'!$L:$L,'NSE - NIFTY Index Options'!$C:$C,$A127,'NSE - NIFTY Index Options'!$B:$B,B$4)+SUMIFS('NSE - Other Index Options'!$L:$L,'NSE - Other Index Options'!$C:$C,$A127,'NSE - Other Index Options'!$B:$B,B$4)+SUMIFS('BSE - SENSEX Index Options'!$L:$L,'BSE - SENSEX Index Options'!$C:$C,$A127,'BSE - SENSEX Index Options'!$B:$B,B$4)+SUMIFS('BSE - Other Index Options'!$L:$L,'BSE - Other Index Options'!$C:$C,$A127,'BSE - Other Index Options'!$B:$B,B$4))</f>
        <v/>
      </c>
      <c r="C127" s="26" t="str">
        <f>IF(SUMIFS('NSE - NIFTY Index Options'!$L:$L,'NSE - NIFTY Index Options'!$C:$C,$A127,'NSE - NIFTY Index Options'!$B:$B,C$4)+SUMIFS('NSE - Other Index Options'!$L:$L,'NSE - Other Index Options'!$C:$C,$A127,'NSE - Other Index Options'!$B:$B,C$4)+SUMIFS('BSE - SENSEX Index Options'!$L:$L,'BSE - SENSEX Index Options'!$C:$C,$A127,'BSE - SENSEX Index Options'!$B:$B,C$4)+SUMIFS('BSE - Other Index Options'!$L:$L,'BSE - Other Index Options'!$C:$C,$A127,'BSE - Other Index Options'!$B:$B,C$4)=0,"",SUMIFS('NSE - NIFTY Index Options'!$L:$L,'NSE - NIFTY Index Options'!$C:$C,$A127,'NSE - NIFTY Index Options'!$B:$B,C$4)+SUMIFS('NSE - Other Index Options'!$L:$L,'NSE - Other Index Options'!$C:$C,$A127,'NSE - Other Index Options'!$B:$B,C$4)+SUMIFS('BSE - SENSEX Index Options'!$L:$L,'BSE - SENSEX Index Options'!$C:$C,$A127,'BSE - SENSEX Index Options'!$B:$B,C$4)+SUMIFS('BSE - Other Index Options'!$L:$L,'BSE - Other Index Options'!$C:$C,$A127,'BSE - Other Index Options'!$B:$B,C$4))</f>
        <v/>
      </c>
      <c r="D127" s="26" t="str">
        <f>IF(SUMIFS('NSE - NIFTY Index Options'!$L:$L,'NSE - NIFTY Index Options'!$C:$C,$A127,'NSE - NIFTY Index Options'!$B:$B,D$4)+SUMIFS('NSE - Other Index Options'!$L:$L,'NSE - Other Index Options'!$C:$C,$A127,'NSE - Other Index Options'!$B:$B,D$4)+SUMIFS('BSE - SENSEX Index Options'!$L:$L,'BSE - SENSEX Index Options'!$C:$C,$A127,'BSE - SENSEX Index Options'!$B:$B,D$4)+SUMIFS('BSE - Other Index Options'!$L:$L,'BSE - Other Index Options'!$C:$C,$A127,'BSE - Other Index Options'!$B:$B,D$4)=0,"",SUMIFS('NSE - NIFTY Index Options'!$L:$L,'NSE - NIFTY Index Options'!$C:$C,$A127,'NSE - NIFTY Index Options'!$B:$B,D$4)+SUMIFS('NSE - Other Index Options'!$L:$L,'NSE - Other Index Options'!$C:$C,$A127,'NSE - Other Index Options'!$B:$B,D$4)+SUMIFS('BSE - SENSEX Index Options'!$L:$L,'BSE - SENSEX Index Options'!$C:$C,$A127,'BSE - SENSEX Index Options'!$B:$B,D$4)+SUMIFS('BSE - Other Index Options'!$L:$L,'BSE - Other Index Options'!$C:$C,$A127,'BSE - Other Index Options'!$B:$B,D$4))</f>
        <v/>
      </c>
      <c r="E127" s="26" t="str">
        <f>IF(SUMIFS('NSE - NIFTY Index Options'!$L:$L,'NSE - NIFTY Index Options'!$C:$C,$A127,'NSE - NIFTY Index Options'!$B:$B,E$4)+SUMIFS('NSE - Other Index Options'!$L:$L,'NSE - Other Index Options'!$C:$C,$A127,'NSE - Other Index Options'!$B:$B,E$4)+SUMIFS('BSE - SENSEX Index Options'!$L:$L,'BSE - SENSEX Index Options'!$C:$C,$A127,'BSE - SENSEX Index Options'!$B:$B,E$4)+SUMIFS('BSE - Other Index Options'!$L:$L,'BSE - Other Index Options'!$C:$C,$A127,'BSE - Other Index Options'!$B:$B,E$4)=0,"",SUMIFS('NSE - NIFTY Index Options'!$L:$L,'NSE - NIFTY Index Options'!$C:$C,$A127,'NSE - NIFTY Index Options'!$B:$B,E$4)+SUMIFS('NSE - Other Index Options'!$L:$L,'NSE - Other Index Options'!$C:$C,$A127,'NSE - Other Index Options'!$B:$B,E$4)+SUMIFS('BSE - SENSEX Index Options'!$L:$L,'BSE - SENSEX Index Options'!$C:$C,$A127,'BSE - SENSEX Index Options'!$B:$B,E$4)+SUMIFS('BSE - Other Index Options'!$L:$L,'BSE - Other Index Options'!$C:$C,$A127,'BSE - Other Index Options'!$B:$B,E$4))</f>
        <v/>
      </c>
      <c r="F127" s="26" t="str">
        <f>IF(SUMIFS('NSE - NIFTY Index Options'!$L:$L,'NSE - NIFTY Index Options'!$C:$C,$A127,'NSE - NIFTY Index Options'!$B:$B,F$4)+SUMIFS('NSE - Other Index Options'!$L:$L,'NSE - Other Index Options'!$C:$C,$A127,'NSE - Other Index Options'!$B:$B,F$4)+SUMIFS('BSE - SENSEX Index Options'!$L:$L,'BSE - SENSEX Index Options'!$C:$C,$A127,'BSE - SENSEX Index Options'!$B:$B,F$4)+SUMIFS('BSE - Other Index Options'!$L:$L,'BSE - Other Index Options'!$C:$C,$A127,'BSE - Other Index Options'!$B:$B,F$4)=0,"",SUMIFS('NSE - NIFTY Index Options'!$L:$L,'NSE - NIFTY Index Options'!$C:$C,$A127,'NSE - NIFTY Index Options'!$B:$B,F$4)+SUMIFS('NSE - Other Index Options'!$L:$L,'NSE - Other Index Options'!$C:$C,$A127,'NSE - Other Index Options'!$B:$B,F$4)+SUMIFS('BSE - SENSEX Index Options'!$L:$L,'BSE - SENSEX Index Options'!$C:$C,$A127,'BSE - SENSEX Index Options'!$B:$B,F$4)+SUMIFS('BSE - Other Index Options'!$L:$L,'BSE - Other Index Options'!$C:$C,$A127,'BSE - Other Index Options'!$B:$B,F$4))</f>
        <v/>
      </c>
      <c r="G127" s="26" t="str">
        <f>IF(SUMIFS('NSE - NIFTY Index Options'!$L:$L,'NSE - NIFTY Index Options'!$C:$C,$A127,'NSE - NIFTY Index Options'!$B:$B,G$4)+SUMIFS('NSE - Other Index Options'!$L:$L,'NSE - Other Index Options'!$C:$C,$A127,'NSE - Other Index Options'!$B:$B,G$4)+SUMIFS('BSE - SENSEX Index Options'!$L:$L,'BSE - SENSEX Index Options'!$C:$C,$A127,'BSE - SENSEX Index Options'!$B:$B,G$4)+SUMIFS('BSE - Other Index Options'!$L:$L,'BSE - Other Index Options'!$C:$C,$A127,'BSE - Other Index Options'!$B:$B,G$4)=0,"",SUMIFS('NSE - NIFTY Index Options'!$L:$L,'NSE - NIFTY Index Options'!$C:$C,$A127,'NSE - NIFTY Index Options'!$B:$B,G$4)+SUMIFS('NSE - Other Index Options'!$L:$L,'NSE - Other Index Options'!$C:$C,$A127,'NSE - Other Index Options'!$B:$B,G$4)+SUMIFS('BSE - SENSEX Index Options'!$L:$L,'BSE - SENSEX Index Options'!$C:$C,$A127,'BSE - SENSEX Index Options'!$B:$B,G$4)+SUMIFS('BSE - Other Index Options'!$L:$L,'BSE - Other Index Options'!$C:$C,$A127,'BSE - Other Index Options'!$B:$B,G$4))</f>
        <v/>
      </c>
      <c r="H127" s="26" t="str">
        <f t="shared" si="3"/>
        <v/>
      </c>
    </row>
    <row r="128" spans="1:8" hidden="1" outlineLevel="1">
      <c r="A128" t="s">
        <v>149</v>
      </c>
      <c r="B128" s="26" t="str">
        <f>IF(SUMIFS('NSE - NIFTY Index Options'!$L:$L,'NSE - NIFTY Index Options'!$C:$C,$A128,'NSE - NIFTY Index Options'!$B:$B,B$4)+SUMIFS('NSE - Other Index Options'!$L:$L,'NSE - Other Index Options'!$C:$C,$A128,'NSE - Other Index Options'!$B:$B,B$4)+SUMIFS('BSE - SENSEX Index Options'!$L:$L,'BSE - SENSEX Index Options'!$C:$C,$A128,'BSE - SENSEX Index Options'!$B:$B,B$4)+SUMIFS('BSE - Other Index Options'!$L:$L,'BSE - Other Index Options'!$C:$C,$A128,'BSE - Other Index Options'!$B:$B,B$4)=0,"",SUMIFS('NSE - NIFTY Index Options'!$L:$L,'NSE - NIFTY Index Options'!$C:$C,$A128,'NSE - NIFTY Index Options'!$B:$B,B$4)+SUMIFS('NSE - Other Index Options'!$L:$L,'NSE - Other Index Options'!$C:$C,$A128,'NSE - Other Index Options'!$B:$B,B$4)+SUMIFS('BSE - SENSEX Index Options'!$L:$L,'BSE - SENSEX Index Options'!$C:$C,$A128,'BSE - SENSEX Index Options'!$B:$B,B$4)+SUMIFS('BSE - Other Index Options'!$L:$L,'BSE - Other Index Options'!$C:$C,$A128,'BSE - Other Index Options'!$B:$B,B$4))</f>
        <v/>
      </c>
      <c r="C128" s="26" t="str">
        <f>IF(SUMIFS('NSE - NIFTY Index Options'!$L:$L,'NSE - NIFTY Index Options'!$C:$C,$A128,'NSE - NIFTY Index Options'!$B:$B,C$4)+SUMIFS('NSE - Other Index Options'!$L:$L,'NSE - Other Index Options'!$C:$C,$A128,'NSE - Other Index Options'!$B:$B,C$4)+SUMIFS('BSE - SENSEX Index Options'!$L:$L,'BSE - SENSEX Index Options'!$C:$C,$A128,'BSE - SENSEX Index Options'!$B:$B,C$4)+SUMIFS('BSE - Other Index Options'!$L:$L,'BSE - Other Index Options'!$C:$C,$A128,'BSE - Other Index Options'!$B:$B,C$4)=0,"",SUMIFS('NSE - NIFTY Index Options'!$L:$L,'NSE - NIFTY Index Options'!$C:$C,$A128,'NSE - NIFTY Index Options'!$B:$B,C$4)+SUMIFS('NSE - Other Index Options'!$L:$L,'NSE - Other Index Options'!$C:$C,$A128,'NSE - Other Index Options'!$B:$B,C$4)+SUMIFS('BSE - SENSEX Index Options'!$L:$L,'BSE - SENSEX Index Options'!$C:$C,$A128,'BSE - SENSEX Index Options'!$B:$B,C$4)+SUMIFS('BSE - Other Index Options'!$L:$L,'BSE - Other Index Options'!$C:$C,$A128,'BSE - Other Index Options'!$B:$B,C$4))</f>
        <v/>
      </c>
      <c r="D128" s="26" t="str">
        <f>IF(SUMIFS('NSE - NIFTY Index Options'!$L:$L,'NSE - NIFTY Index Options'!$C:$C,$A128,'NSE - NIFTY Index Options'!$B:$B,D$4)+SUMIFS('NSE - Other Index Options'!$L:$L,'NSE - Other Index Options'!$C:$C,$A128,'NSE - Other Index Options'!$B:$B,D$4)+SUMIFS('BSE - SENSEX Index Options'!$L:$L,'BSE - SENSEX Index Options'!$C:$C,$A128,'BSE - SENSEX Index Options'!$B:$B,D$4)+SUMIFS('BSE - Other Index Options'!$L:$L,'BSE - Other Index Options'!$C:$C,$A128,'BSE - Other Index Options'!$B:$B,D$4)=0,"",SUMIFS('NSE - NIFTY Index Options'!$L:$L,'NSE - NIFTY Index Options'!$C:$C,$A128,'NSE - NIFTY Index Options'!$B:$B,D$4)+SUMIFS('NSE - Other Index Options'!$L:$L,'NSE - Other Index Options'!$C:$C,$A128,'NSE - Other Index Options'!$B:$B,D$4)+SUMIFS('BSE - SENSEX Index Options'!$L:$L,'BSE - SENSEX Index Options'!$C:$C,$A128,'BSE - SENSEX Index Options'!$B:$B,D$4)+SUMIFS('BSE - Other Index Options'!$L:$L,'BSE - Other Index Options'!$C:$C,$A128,'BSE - Other Index Options'!$B:$B,D$4))</f>
        <v/>
      </c>
      <c r="E128" s="26" t="str">
        <f>IF(SUMIFS('NSE - NIFTY Index Options'!$L:$L,'NSE - NIFTY Index Options'!$C:$C,$A128,'NSE - NIFTY Index Options'!$B:$B,E$4)+SUMIFS('NSE - Other Index Options'!$L:$L,'NSE - Other Index Options'!$C:$C,$A128,'NSE - Other Index Options'!$B:$B,E$4)+SUMIFS('BSE - SENSEX Index Options'!$L:$L,'BSE - SENSEX Index Options'!$C:$C,$A128,'BSE - SENSEX Index Options'!$B:$B,E$4)+SUMIFS('BSE - Other Index Options'!$L:$L,'BSE - Other Index Options'!$C:$C,$A128,'BSE - Other Index Options'!$B:$B,E$4)=0,"",SUMIFS('NSE - NIFTY Index Options'!$L:$L,'NSE - NIFTY Index Options'!$C:$C,$A128,'NSE - NIFTY Index Options'!$B:$B,E$4)+SUMIFS('NSE - Other Index Options'!$L:$L,'NSE - Other Index Options'!$C:$C,$A128,'NSE - Other Index Options'!$B:$B,E$4)+SUMIFS('BSE - SENSEX Index Options'!$L:$L,'BSE - SENSEX Index Options'!$C:$C,$A128,'BSE - SENSEX Index Options'!$B:$B,E$4)+SUMIFS('BSE - Other Index Options'!$L:$L,'BSE - Other Index Options'!$C:$C,$A128,'BSE - Other Index Options'!$B:$B,E$4))</f>
        <v/>
      </c>
      <c r="F128" s="26" t="str">
        <f>IF(SUMIFS('NSE - NIFTY Index Options'!$L:$L,'NSE - NIFTY Index Options'!$C:$C,$A128,'NSE - NIFTY Index Options'!$B:$B,F$4)+SUMIFS('NSE - Other Index Options'!$L:$L,'NSE - Other Index Options'!$C:$C,$A128,'NSE - Other Index Options'!$B:$B,F$4)+SUMIFS('BSE - SENSEX Index Options'!$L:$L,'BSE - SENSEX Index Options'!$C:$C,$A128,'BSE - SENSEX Index Options'!$B:$B,F$4)+SUMIFS('BSE - Other Index Options'!$L:$L,'BSE - Other Index Options'!$C:$C,$A128,'BSE - Other Index Options'!$B:$B,F$4)=0,"",SUMIFS('NSE - NIFTY Index Options'!$L:$L,'NSE - NIFTY Index Options'!$C:$C,$A128,'NSE - NIFTY Index Options'!$B:$B,F$4)+SUMIFS('NSE - Other Index Options'!$L:$L,'NSE - Other Index Options'!$C:$C,$A128,'NSE - Other Index Options'!$B:$B,F$4)+SUMIFS('BSE - SENSEX Index Options'!$L:$L,'BSE - SENSEX Index Options'!$C:$C,$A128,'BSE - SENSEX Index Options'!$B:$B,F$4)+SUMIFS('BSE - Other Index Options'!$L:$L,'BSE - Other Index Options'!$C:$C,$A128,'BSE - Other Index Options'!$B:$B,F$4))</f>
        <v/>
      </c>
      <c r="G128" s="26" t="str">
        <f>IF(SUMIFS('NSE - NIFTY Index Options'!$L:$L,'NSE - NIFTY Index Options'!$C:$C,$A128,'NSE - NIFTY Index Options'!$B:$B,G$4)+SUMIFS('NSE - Other Index Options'!$L:$L,'NSE - Other Index Options'!$C:$C,$A128,'NSE - Other Index Options'!$B:$B,G$4)+SUMIFS('BSE - SENSEX Index Options'!$L:$L,'BSE - SENSEX Index Options'!$C:$C,$A128,'BSE - SENSEX Index Options'!$B:$B,G$4)+SUMIFS('BSE - Other Index Options'!$L:$L,'BSE - Other Index Options'!$C:$C,$A128,'BSE - Other Index Options'!$B:$B,G$4)=0,"",SUMIFS('NSE - NIFTY Index Options'!$L:$L,'NSE - NIFTY Index Options'!$C:$C,$A128,'NSE - NIFTY Index Options'!$B:$B,G$4)+SUMIFS('NSE - Other Index Options'!$L:$L,'NSE - Other Index Options'!$C:$C,$A128,'NSE - Other Index Options'!$B:$B,G$4)+SUMIFS('BSE - SENSEX Index Options'!$L:$L,'BSE - SENSEX Index Options'!$C:$C,$A128,'BSE - SENSEX Index Options'!$B:$B,G$4)+SUMIFS('BSE - Other Index Options'!$L:$L,'BSE - Other Index Options'!$C:$C,$A128,'BSE - Other Index Options'!$B:$B,G$4))</f>
        <v/>
      </c>
      <c r="H128" s="26" t="str">
        <f t="shared" si="3"/>
        <v/>
      </c>
    </row>
    <row r="129" spans="1:8" hidden="1" outlineLevel="1">
      <c r="A129" t="s">
        <v>150</v>
      </c>
      <c r="B129" s="26" t="str">
        <f>IF(SUMIFS('NSE - NIFTY Index Options'!$L:$L,'NSE - NIFTY Index Options'!$C:$C,$A129,'NSE - NIFTY Index Options'!$B:$B,B$4)+SUMIFS('NSE - Other Index Options'!$L:$L,'NSE - Other Index Options'!$C:$C,$A129,'NSE - Other Index Options'!$B:$B,B$4)+SUMIFS('BSE - SENSEX Index Options'!$L:$L,'BSE - SENSEX Index Options'!$C:$C,$A129,'BSE - SENSEX Index Options'!$B:$B,B$4)+SUMIFS('BSE - Other Index Options'!$L:$L,'BSE - Other Index Options'!$C:$C,$A129,'BSE - Other Index Options'!$B:$B,B$4)=0,"",SUMIFS('NSE - NIFTY Index Options'!$L:$L,'NSE - NIFTY Index Options'!$C:$C,$A129,'NSE - NIFTY Index Options'!$B:$B,B$4)+SUMIFS('NSE - Other Index Options'!$L:$L,'NSE - Other Index Options'!$C:$C,$A129,'NSE - Other Index Options'!$B:$B,B$4)+SUMIFS('BSE - SENSEX Index Options'!$L:$L,'BSE - SENSEX Index Options'!$C:$C,$A129,'BSE - SENSEX Index Options'!$B:$B,B$4)+SUMIFS('BSE - Other Index Options'!$L:$L,'BSE - Other Index Options'!$C:$C,$A129,'BSE - Other Index Options'!$B:$B,B$4))</f>
        <v/>
      </c>
      <c r="C129" s="26" t="str">
        <f>IF(SUMIFS('NSE - NIFTY Index Options'!$L:$L,'NSE - NIFTY Index Options'!$C:$C,$A129,'NSE - NIFTY Index Options'!$B:$B,C$4)+SUMIFS('NSE - Other Index Options'!$L:$L,'NSE - Other Index Options'!$C:$C,$A129,'NSE - Other Index Options'!$B:$B,C$4)+SUMIFS('BSE - SENSEX Index Options'!$L:$L,'BSE - SENSEX Index Options'!$C:$C,$A129,'BSE - SENSEX Index Options'!$B:$B,C$4)+SUMIFS('BSE - Other Index Options'!$L:$L,'BSE - Other Index Options'!$C:$C,$A129,'BSE - Other Index Options'!$B:$B,C$4)=0,"",SUMIFS('NSE - NIFTY Index Options'!$L:$L,'NSE - NIFTY Index Options'!$C:$C,$A129,'NSE - NIFTY Index Options'!$B:$B,C$4)+SUMIFS('NSE - Other Index Options'!$L:$L,'NSE - Other Index Options'!$C:$C,$A129,'NSE - Other Index Options'!$B:$B,C$4)+SUMIFS('BSE - SENSEX Index Options'!$L:$L,'BSE - SENSEX Index Options'!$C:$C,$A129,'BSE - SENSEX Index Options'!$B:$B,C$4)+SUMIFS('BSE - Other Index Options'!$L:$L,'BSE - Other Index Options'!$C:$C,$A129,'BSE - Other Index Options'!$B:$B,C$4))</f>
        <v/>
      </c>
      <c r="D129" s="26" t="str">
        <f>IF(SUMIFS('NSE - NIFTY Index Options'!$L:$L,'NSE - NIFTY Index Options'!$C:$C,$A129,'NSE - NIFTY Index Options'!$B:$B,D$4)+SUMIFS('NSE - Other Index Options'!$L:$L,'NSE - Other Index Options'!$C:$C,$A129,'NSE - Other Index Options'!$B:$B,D$4)+SUMIFS('BSE - SENSEX Index Options'!$L:$L,'BSE - SENSEX Index Options'!$C:$C,$A129,'BSE - SENSEX Index Options'!$B:$B,D$4)+SUMIFS('BSE - Other Index Options'!$L:$L,'BSE - Other Index Options'!$C:$C,$A129,'BSE - Other Index Options'!$B:$B,D$4)=0,"",SUMIFS('NSE - NIFTY Index Options'!$L:$L,'NSE - NIFTY Index Options'!$C:$C,$A129,'NSE - NIFTY Index Options'!$B:$B,D$4)+SUMIFS('NSE - Other Index Options'!$L:$L,'NSE - Other Index Options'!$C:$C,$A129,'NSE - Other Index Options'!$B:$B,D$4)+SUMIFS('BSE - SENSEX Index Options'!$L:$L,'BSE - SENSEX Index Options'!$C:$C,$A129,'BSE - SENSEX Index Options'!$B:$B,D$4)+SUMIFS('BSE - Other Index Options'!$L:$L,'BSE - Other Index Options'!$C:$C,$A129,'BSE - Other Index Options'!$B:$B,D$4))</f>
        <v/>
      </c>
      <c r="E129" s="26" t="str">
        <f>IF(SUMIFS('NSE - NIFTY Index Options'!$L:$L,'NSE - NIFTY Index Options'!$C:$C,$A129,'NSE - NIFTY Index Options'!$B:$B,E$4)+SUMIFS('NSE - Other Index Options'!$L:$L,'NSE - Other Index Options'!$C:$C,$A129,'NSE - Other Index Options'!$B:$B,E$4)+SUMIFS('BSE - SENSEX Index Options'!$L:$L,'BSE - SENSEX Index Options'!$C:$C,$A129,'BSE - SENSEX Index Options'!$B:$B,E$4)+SUMIFS('BSE - Other Index Options'!$L:$L,'BSE - Other Index Options'!$C:$C,$A129,'BSE - Other Index Options'!$B:$B,E$4)=0,"",SUMIFS('NSE - NIFTY Index Options'!$L:$L,'NSE - NIFTY Index Options'!$C:$C,$A129,'NSE - NIFTY Index Options'!$B:$B,E$4)+SUMIFS('NSE - Other Index Options'!$L:$L,'NSE - Other Index Options'!$C:$C,$A129,'NSE - Other Index Options'!$B:$B,E$4)+SUMIFS('BSE - SENSEX Index Options'!$L:$L,'BSE - SENSEX Index Options'!$C:$C,$A129,'BSE - SENSEX Index Options'!$B:$B,E$4)+SUMIFS('BSE - Other Index Options'!$L:$L,'BSE - Other Index Options'!$C:$C,$A129,'BSE - Other Index Options'!$B:$B,E$4))</f>
        <v/>
      </c>
      <c r="F129" s="26" t="str">
        <f>IF(SUMIFS('NSE - NIFTY Index Options'!$L:$L,'NSE - NIFTY Index Options'!$C:$C,$A129,'NSE - NIFTY Index Options'!$B:$B,F$4)+SUMIFS('NSE - Other Index Options'!$L:$L,'NSE - Other Index Options'!$C:$C,$A129,'NSE - Other Index Options'!$B:$B,F$4)+SUMIFS('BSE - SENSEX Index Options'!$L:$L,'BSE - SENSEX Index Options'!$C:$C,$A129,'BSE - SENSEX Index Options'!$B:$B,F$4)+SUMIFS('BSE - Other Index Options'!$L:$L,'BSE - Other Index Options'!$C:$C,$A129,'BSE - Other Index Options'!$B:$B,F$4)=0,"",SUMIFS('NSE - NIFTY Index Options'!$L:$L,'NSE - NIFTY Index Options'!$C:$C,$A129,'NSE - NIFTY Index Options'!$B:$B,F$4)+SUMIFS('NSE - Other Index Options'!$L:$L,'NSE - Other Index Options'!$C:$C,$A129,'NSE - Other Index Options'!$B:$B,F$4)+SUMIFS('BSE - SENSEX Index Options'!$L:$L,'BSE - SENSEX Index Options'!$C:$C,$A129,'BSE - SENSEX Index Options'!$B:$B,F$4)+SUMIFS('BSE - Other Index Options'!$L:$L,'BSE - Other Index Options'!$C:$C,$A129,'BSE - Other Index Options'!$B:$B,F$4))</f>
        <v/>
      </c>
      <c r="G129" s="26" t="str">
        <f>IF(SUMIFS('NSE - NIFTY Index Options'!$L:$L,'NSE - NIFTY Index Options'!$C:$C,$A129,'NSE - NIFTY Index Options'!$B:$B,G$4)+SUMIFS('NSE - Other Index Options'!$L:$L,'NSE - Other Index Options'!$C:$C,$A129,'NSE - Other Index Options'!$B:$B,G$4)+SUMIFS('BSE - SENSEX Index Options'!$L:$L,'BSE - SENSEX Index Options'!$C:$C,$A129,'BSE - SENSEX Index Options'!$B:$B,G$4)+SUMIFS('BSE - Other Index Options'!$L:$L,'BSE - Other Index Options'!$C:$C,$A129,'BSE - Other Index Options'!$B:$B,G$4)=0,"",SUMIFS('NSE - NIFTY Index Options'!$L:$L,'NSE - NIFTY Index Options'!$C:$C,$A129,'NSE - NIFTY Index Options'!$B:$B,G$4)+SUMIFS('NSE - Other Index Options'!$L:$L,'NSE - Other Index Options'!$C:$C,$A129,'NSE - Other Index Options'!$B:$B,G$4)+SUMIFS('BSE - SENSEX Index Options'!$L:$L,'BSE - SENSEX Index Options'!$C:$C,$A129,'BSE - SENSEX Index Options'!$B:$B,G$4)+SUMIFS('BSE - Other Index Options'!$L:$L,'BSE - Other Index Options'!$C:$C,$A129,'BSE - Other Index Options'!$B:$B,G$4))</f>
        <v/>
      </c>
      <c r="H129" s="26" t="str">
        <f t="shared" si="3"/>
        <v/>
      </c>
    </row>
    <row r="130" spans="1:8" hidden="1" outlineLevel="1">
      <c r="A130" t="s">
        <v>151</v>
      </c>
      <c r="B130" s="26" t="str">
        <f>IF(SUMIFS('NSE - NIFTY Index Options'!$L:$L,'NSE - NIFTY Index Options'!$C:$C,$A130,'NSE - NIFTY Index Options'!$B:$B,B$4)+SUMIFS('NSE - Other Index Options'!$L:$L,'NSE - Other Index Options'!$C:$C,$A130,'NSE - Other Index Options'!$B:$B,B$4)+SUMIFS('BSE - SENSEX Index Options'!$L:$L,'BSE - SENSEX Index Options'!$C:$C,$A130,'BSE - SENSEX Index Options'!$B:$B,B$4)+SUMIFS('BSE - Other Index Options'!$L:$L,'BSE - Other Index Options'!$C:$C,$A130,'BSE - Other Index Options'!$B:$B,B$4)=0,"",SUMIFS('NSE - NIFTY Index Options'!$L:$L,'NSE - NIFTY Index Options'!$C:$C,$A130,'NSE - NIFTY Index Options'!$B:$B,B$4)+SUMIFS('NSE - Other Index Options'!$L:$L,'NSE - Other Index Options'!$C:$C,$A130,'NSE - Other Index Options'!$B:$B,B$4)+SUMIFS('BSE - SENSEX Index Options'!$L:$L,'BSE - SENSEX Index Options'!$C:$C,$A130,'BSE - SENSEX Index Options'!$B:$B,B$4)+SUMIFS('BSE - Other Index Options'!$L:$L,'BSE - Other Index Options'!$C:$C,$A130,'BSE - Other Index Options'!$B:$B,B$4))</f>
        <v/>
      </c>
      <c r="C130" s="26" t="str">
        <f>IF(SUMIFS('NSE - NIFTY Index Options'!$L:$L,'NSE - NIFTY Index Options'!$C:$C,$A130,'NSE - NIFTY Index Options'!$B:$B,C$4)+SUMIFS('NSE - Other Index Options'!$L:$L,'NSE - Other Index Options'!$C:$C,$A130,'NSE - Other Index Options'!$B:$B,C$4)+SUMIFS('BSE - SENSEX Index Options'!$L:$L,'BSE - SENSEX Index Options'!$C:$C,$A130,'BSE - SENSEX Index Options'!$B:$B,C$4)+SUMIFS('BSE - Other Index Options'!$L:$L,'BSE - Other Index Options'!$C:$C,$A130,'BSE - Other Index Options'!$B:$B,C$4)=0,"",SUMIFS('NSE - NIFTY Index Options'!$L:$L,'NSE - NIFTY Index Options'!$C:$C,$A130,'NSE - NIFTY Index Options'!$B:$B,C$4)+SUMIFS('NSE - Other Index Options'!$L:$L,'NSE - Other Index Options'!$C:$C,$A130,'NSE - Other Index Options'!$B:$B,C$4)+SUMIFS('BSE - SENSEX Index Options'!$L:$L,'BSE - SENSEX Index Options'!$C:$C,$A130,'BSE - SENSEX Index Options'!$B:$B,C$4)+SUMIFS('BSE - Other Index Options'!$L:$L,'BSE - Other Index Options'!$C:$C,$A130,'BSE - Other Index Options'!$B:$B,C$4))</f>
        <v/>
      </c>
      <c r="D130" s="26" t="str">
        <f>IF(SUMIFS('NSE - NIFTY Index Options'!$L:$L,'NSE - NIFTY Index Options'!$C:$C,$A130,'NSE - NIFTY Index Options'!$B:$B,D$4)+SUMIFS('NSE - Other Index Options'!$L:$L,'NSE - Other Index Options'!$C:$C,$A130,'NSE - Other Index Options'!$B:$B,D$4)+SUMIFS('BSE - SENSEX Index Options'!$L:$L,'BSE - SENSEX Index Options'!$C:$C,$A130,'BSE - SENSEX Index Options'!$B:$B,D$4)+SUMIFS('BSE - Other Index Options'!$L:$L,'BSE - Other Index Options'!$C:$C,$A130,'BSE - Other Index Options'!$B:$B,D$4)=0,"",SUMIFS('NSE - NIFTY Index Options'!$L:$L,'NSE - NIFTY Index Options'!$C:$C,$A130,'NSE - NIFTY Index Options'!$B:$B,D$4)+SUMIFS('NSE - Other Index Options'!$L:$L,'NSE - Other Index Options'!$C:$C,$A130,'NSE - Other Index Options'!$B:$B,D$4)+SUMIFS('BSE - SENSEX Index Options'!$L:$L,'BSE - SENSEX Index Options'!$C:$C,$A130,'BSE - SENSEX Index Options'!$B:$B,D$4)+SUMIFS('BSE - Other Index Options'!$L:$L,'BSE - Other Index Options'!$C:$C,$A130,'BSE - Other Index Options'!$B:$B,D$4))</f>
        <v/>
      </c>
      <c r="E130" s="26" t="str">
        <f>IF(SUMIFS('NSE - NIFTY Index Options'!$L:$L,'NSE - NIFTY Index Options'!$C:$C,$A130,'NSE - NIFTY Index Options'!$B:$B,E$4)+SUMIFS('NSE - Other Index Options'!$L:$L,'NSE - Other Index Options'!$C:$C,$A130,'NSE - Other Index Options'!$B:$B,E$4)+SUMIFS('BSE - SENSEX Index Options'!$L:$L,'BSE - SENSEX Index Options'!$C:$C,$A130,'BSE - SENSEX Index Options'!$B:$B,E$4)+SUMIFS('BSE - Other Index Options'!$L:$L,'BSE - Other Index Options'!$C:$C,$A130,'BSE - Other Index Options'!$B:$B,E$4)=0,"",SUMIFS('NSE - NIFTY Index Options'!$L:$L,'NSE - NIFTY Index Options'!$C:$C,$A130,'NSE - NIFTY Index Options'!$B:$B,E$4)+SUMIFS('NSE - Other Index Options'!$L:$L,'NSE - Other Index Options'!$C:$C,$A130,'NSE - Other Index Options'!$B:$B,E$4)+SUMIFS('BSE - SENSEX Index Options'!$L:$L,'BSE - SENSEX Index Options'!$C:$C,$A130,'BSE - SENSEX Index Options'!$B:$B,E$4)+SUMIFS('BSE - Other Index Options'!$L:$L,'BSE - Other Index Options'!$C:$C,$A130,'BSE - Other Index Options'!$B:$B,E$4))</f>
        <v/>
      </c>
      <c r="F130" s="26" t="str">
        <f>IF(SUMIFS('NSE - NIFTY Index Options'!$L:$L,'NSE - NIFTY Index Options'!$C:$C,$A130,'NSE - NIFTY Index Options'!$B:$B,F$4)+SUMIFS('NSE - Other Index Options'!$L:$L,'NSE - Other Index Options'!$C:$C,$A130,'NSE - Other Index Options'!$B:$B,F$4)+SUMIFS('BSE - SENSEX Index Options'!$L:$L,'BSE - SENSEX Index Options'!$C:$C,$A130,'BSE - SENSEX Index Options'!$B:$B,F$4)+SUMIFS('BSE - Other Index Options'!$L:$L,'BSE - Other Index Options'!$C:$C,$A130,'BSE - Other Index Options'!$B:$B,F$4)=0,"",SUMIFS('NSE - NIFTY Index Options'!$L:$L,'NSE - NIFTY Index Options'!$C:$C,$A130,'NSE - NIFTY Index Options'!$B:$B,F$4)+SUMIFS('NSE - Other Index Options'!$L:$L,'NSE - Other Index Options'!$C:$C,$A130,'NSE - Other Index Options'!$B:$B,F$4)+SUMIFS('BSE - SENSEX Index Options'!$L:$L,'BSE - SENSEX Index Options'!$C:$C,$A130,'BSE - SENSEX Index Options'!$B:$B,F$4)+SUMIFS('BSE - Other Index Options'!$L:$L,'BSE - Other Index Options'!$C:$C,$A130,'BSE - Other Index Options'!$B:$B,F$4))</f>
        <v/>
      </c>
      <c r="G130" s="26" t="str">
        <f>IF(SUMIFS('NSE - NIFTY Index Options'!$L:$L,'NSE - NIFTY Index Options'!$C:$C,$A130,'NSE - NIFTY Index Options'!$B:$B,G$4)+SUMIFS('NSE - Other Index Options'!$L:$L,'NSE - Other Index Options'!$C:$C,$A130,'NSE - Other Index Options'!$B:$B,G$4)+SUMIFS('BSE - SENSEX Index Options'!$L:$L,'BSE - SENSEX Index Options'!$C:$C,$A130,'BSE - SENSEX Index Options'!$B:$B,G$4)+SUMIFS('BSE - Other Index Options'!$L:$L,'BSE - Other Index Options'!$C:$C,$A130,'BSE - Other Index Options'!$B:$B,G$4)=0,"",SUMIFS('NSE - NIFTY Index Options'!$L:$L,'NSE - NIFTY Index Options'!$C:$C,$A130,'NSE - NIFTY Index Options'!$B:$B,G$4)+SUMIFS('NSE - Other Index Options'!$L:$L,'NSE - Other Index Options'!$C:$C,$A130,'NSE - Other Index Options'!$B:$B,G$4)+SUMIFS('BSE - SENSEX Index Options'!$L:$L,'BSE - SENSEX Index Options'!$C:$C,$A130,'BSE - SENSEX Index Options'!$B:$B,G$4)+SUMIFS('BSE - Other Index Options'!$L:$L,'BSE - Other Index Options'!$C:$C,$A130,'BSE - Other Index Options'!$B:$B,G$4))</f>
        <v/>
      </c>
      <c r="H130" s="26" t="str">
        <f t="shared" si="3"/>
        <v/>
      </c>
    </row>
    <row r="131" spans="1:8" hidden="1" outlineLevel="1">
      <c r="A131" t="s">
        <v>152</v>
      </c>
      <c r="B131" s="26" t="str">
        <f>IF(SUMIFS('NSE - NIFTY Index Options'!$L:$L,'NSE - NIFTY Index Options'!$C:$C,$A131,'NSE - NIFTY Index Options'!$B:$B,B$4)+SUMIFS('NSE - Other Index Options'!$L:$L,'NSE - Other Index Options'!$C:$C,$A131,'NSE - Other Index Options'!$B:$B,B$4)+SUMIFS('BSE - SENSEX Index Options'!$L:$L,'BSE - SENSEX Index Options'!$C:$C,$A131,'BSE - SENSEX Index Options'!$B:$B,B$4)+SUMIFS('BSE - Other Index Options'!$L:$L,'BSE - Other Index Options'!$C:$C,$A131,'BSE - Other Index Options'!$B:$B,B$4)=0,"",SUMIFS('NSE - NIFTY Index Options'!$L:$L,'NSE - NIFTY Index Options'!$C:$C,$A131,'NSE - NIFTY Index Options'!$B:$B,B$4)+SUMIFS('NSE - Other Index Options'!$L:$L,'NSE - Other Index Options'!$C:$C,$A131,'NSE - Other Index Options'!$B:$B,B$4)+SUMIFS('BSE - SENSEX Index Options'!$L:$L,'BSE - SENSEX Index Options'!$C:$C,$A131,'BSE - SENSEX Index Options'!$B:$B,B$4)+SUMIFS('BSE - Other Index Options'!$L:$L,'BSE - Other Index Options'!$C:$C,$A131,'BSE - Other Index Options'!$B:$B,B$4))</f>
        <v/>
      </c>
      <c r="C131" s="26" t="str">
        <f>IF(SUMIFS('NSE - NIFTY Index Options'!$L:$L,'NSE - NIFTY Index Options'!$C:$C,$A131,'NSE - NIFTY Index Options'!$B:$B,C$4)+SUMIFS('NSE - Other Index Options'!$L:$L,'NSE - Other Index Options'!$C:$C,$A131,'NSE - Other Index Options'!$B:$B,C$4)+SUMIFS('BSE - SENSEX Index Options'!$L:$L,'BSE - SENSEX Index Options'!$C:$C,$A131,'BSE - SENSEX Index Options'!$B:$B,C$4)+SUMIFS('BSE - Other Index Options'!$L:$L,'BSE - Other Index Options'!$C:$C,$A131,'BSE - Other Index Options'!$B:$B,C$4)=0,"",SUMIFS('NSE - NIFTY Index Options'!$L:$L,'NSE - NIFTY Index Options'!$C:$C,$A131,'NSE - NIFTY Index Options'!$B:$B,C$4)+SUMIFS('NSE - Other Index Options'!$L:$L,'NSE - Other Index Options'!$C:$C,$A131,'NSE - Other Index Options'!$B:$B,C$4)+SUMIFS('BSE - SENSEX Index Options'!$L:$L,'BSE - SENSEX Index Options'!$C:$C,$A131,'BSE - SENSEX Index Options'!$B:$B,C$4)+SUMIFS('BSE - Other Index Options'!$L:$L,'BSE - Other Index Options'!$C:$C,$A131,'BSE - Other Index Options'!$B:$B,C$4))</f>
        <v/>
      </c>
      <c r="D131" s="26" t="str">
        <f>IF(SUMIFS('NSE - NIFTY Index Options'!$L:$L,'NSE - NIFTY Index Options'!$C:$C,$A131,'NSE - NIFTY Index Options'!$B:$B,D$4)+SUMIFS('NSE - Other Index Options'!$L:$L,'NSE - Other Index Options'!$C:$C,$A131,'NSE - Other Index Options'!$B:$B,D$4)+SUMIFS('BSE - SENSEX Index Options'!$L:$L,'BSE - SENSEX Index Options'!$C:$C,$A131,'BSE - SENSEX Index Options'!$B:$B,D$4)+SUMIFS('BSE - Other Index Options'!$L:$L,'BSE - Other Index Options'!$C:$C,$A131,'BSE - Other Index Options'!$B:$B,D$4)=0,"",SUMIFS('NSE - NIFTY Index Options'!$L:$L,'NSE - NIFTY Index Options'!$C:$C,$A131,'NSE - NIFTY Index Options'!$B:$B,D$4)+SUMIFS('NSE - Other Index Options'!$L:$L,'NSE - Other Index Options'!$C:$C,$A131,'NSE - Other Index Options'!$B:$B,D$4)+SUMIFS('BSE - SENSEX Index Options'!$L:$L,'BSE - SENSEX Index Options'!$C:$C,$A131,'BSE - SENSEX Index Options'!$B:$B,D$4)+SUMIFS('BSE - Other Index Options'!$L:$L,'BSE - Other Index Options'!$C:$C,$A131,'BSE - Other Index Options'!$B:$B,D$4))</f>
        <v/>
      </c>
      <c r="E131" s="26" t="str">
        <f>IF(SUMIFS('NSE - NIFTY Index Options'!$L:$L,'NSE - NIFTY Index Options'!$C:$C,$A131,'NSE - NIFTY Index Options'!$B:$B,E$4)+SUMIFS('NSE - Other Index Options'!$L:$L,'NSE - Other Index Options'!$C:$C,$A131,'NSE - Other Index Options'!$B:$B,E$4)+SUMIFS('BSE - SENSEX Index Options'!$L:$L,'BSE - SENSEX Index Options'!$C:$C,$A131,'BSE - SENSEX Index Options'!$B:$B,E$4)+SUMIFS('BSE - Other Index Options'!$L:$L,'BSE - Other Index Options'!$C:$C,$A131,'BSE - Other Index Options'!$B:$B,E$4)=0,"",SUMIFS('NSE - NIFTY Index Options'!$L:$L,'NSE - NIFTY Index Options'!$C:$C,$A131,'NSE - NIFTY Index Options'!$B:$B,E$4)+SUMIFS('NSE - Other Index Options'!$L:$L,'NSE - Other Index Options'!$C:$C,$A131,'NSE - Other Index Options'!$B:$B,E$4)+SUMIFS('BSE - SENSEX Index Options'!$L:$L,'BSE - SENSEX Index Options'!$C:$C,$A131,'BSE - SENSEX Index Options'!$B:$B,E$4)+SUMIFS('BSE - Other Index Options'!$L:$L,'BSE - Other Index Options'!$C:$C,$A131,'BSE - Other Index Options'!$B:$B,E$4))</f>
        <v/>
      </c>
      <c r="F131" s="26" t="str">
        <f>IF(SUMIFS('NSE - NIFTY Index Options'!$L:$L,'NSE - NIFTY Index Options'!$C:$C,$A131,'NSE - NIFTY Index Options'!$B:$B,F$4)+SUMIFS('NSE - Other Index Options'!$L:$L,'NSE - Other Index Options'!$C:$C,$A131,'NSE - Other Index Options'!$B:$B,F$4)+SUMIFS('BSE - SENSEX Index Options'!$L:$L,'BSE - SENSEX Index Options'!$C:$C,$A131,'BSE - SENSEX Index Options'!$B:$B,F$4)+SUMIFS('BSE - Other Index Options'!$L:$L,'BSE - Other Index Options'!$C:$C,$A131,'BSE - Other Index Options'!$B:$B,F$4)=0,"",SUMIFS('NSE - NIFTY Index Options'!$L:$L,'NSE - NIFTY Index Options'!$C:$C,$A131,'NSE - NIFTY Index Options'!$B:$B,F$4)+SUMIFS('NSE - Other Index Options'!$L:$L,'NSE - Other Index Options'!$C:$C,$A131,'NSE - Other Index Options'!$B:$B,F$4)+SUMIFS('BSE - SENSEX Index Options'!$L:$L,'BSE - SENSEX Index Options'!$C:$C,$A131,'BSE - SENSEX Index Options'!$B:$B,F$4)+SUMIFS('BSE - Other Index Options'!$L:$L,'BSE - Other Index Options'!$C:$C,$A131,'BSE - Other Index Options'!$B:$B,F$4))</f>
        <v/>
      </c>
      <c r="G131" s="26" t="str">
        <f>IF(SUMIFS('NSE - NIFTY Index Options'!$L:$L,'NSE - NIFTY Index Options'!$C:$C,$A131,'NSE - NIFTY Index Options'!$B:$B,G$4)+SUMIFS('NSE - Other Index Options'!$L:$L,'NSE - Other Index Options'!$C:$C,$A131,'NSE - Other Index Options'!$B:$B,G$4)+SUMIFS('BSE - SENSEX Index Options'!$L:$L,'BSE - SENSEX Index Options'!$C:$C,$A131,'BSE - SENSEX Index Options'!$B:$B,G$4)+SUMIFS('BSE - Other Index Options'!$L:$L,'BSE - Other Index Options'!$C:$C,$A131,'BSE - Other Index Options'!$B:$B,G$4)=0,"",SUMIFS('NSE - NIFTY Index Options'!$L:$L,'NSE - NIFTY Index Options'!$C:$C,$A131,'NSE - NIFTY Index Options'!$B:$B,G$4)+SUMIFS('NSE - Other Index Options'!$L:$L,'NSE - Other Index Options'!$C:$C,$A131,'NSE - Other Index Options'!$B:$B,G$4)+SUMIFS('BSE - SENSEX Index Options'!$L:$L,'BSE - SENSEX Index Options'!$C:$C,$A131,'BSE - SENSEX Index Options'!$B:$B,G$4)+SUMIFS('BSE - Other Index Options'!$L:$L,'BSE - Other Index Options'!$C:$C,$A131,'BSE - Other Index Options'!$B:$B,G$4))</f>
        <v/>
      </c>
      <c r="H131" s="26" t="str">
        <f t="shared" si="3"/>
        <v/>
      </c>
    </row>
    <row r="132" spans="1:8" hidden="1" outlineLevel="1">
      <c r="A132" t="s">
        <v>153</v>
      </c>
      <c r="B132" s="26" t="str">
        <f>IF(SUMIFS('NSE - NIFTY Index Options'!$L:$L,'NSE - NIFTY Index Options'!$C:$C,$A132,'NSE - NIFTY Index Options'!$B:$B,B$4)+SUMIFS('NSE - Other Index Options'!$L:$L,'NSE - Other Index Options'!$C:$C,$A132,'NSE - Other Index Options'!$B:$B,B$4)+SUMIFS('BSE - SENSEX Index Options'!$L:$L,'BSE - SENSEX Index Options'!$C:$C,$A132,'BSE - SENSEX Index Options'!$B:$B,B$4)+SUMIFS('BSE - Other Index Options'!$L:$L,'BSE - Other Index Options'!$C:$C,$A132,'BSE - Other Index Options'!$B:$B,B$4)=0,"",SUMIFS('NSE - NIFTY Index Options'!$L:$L,'NSE - NIFTY Index Options'!$C:$C,$A132,'NSE - NIFTY Index Options'!$B:$B,B$4)+SUMIFS('NSE - Other Index Options'!$L:$L,'NSE - Other Index Options'!$C:$C,$A132,'NSE - Other Index Options'!$B:$B,B$4)+SUMIFS('BSE - SENSEX Index Options'!$L:$L,'BSE - SENSEX Index Options'!$C:$C,$A132,'BSE - SENSEX Index Options'!$B:$B,B$4)+SUMIFS('BSE - Other Index Options'!$L:$L,'BSE - Other Index Options'!$C:$C,$A132,'BSE - Other Index Options'!$B:$B,B$4))</f>
        <v/>
      </c>
      <c r="C132" s="26" t="str">
        <f>IF(SUMIFS('NSE - NIFTY Index Options'!$L:$L,'NSE - NIFTY Index Options'!$C:$C,$A132,'NSE - NIFTY Index Options'!$B:$B,C$4)+SUMIFS('NSE - Other Index Options'!$L:$L,'NSE - Other Index Options'!$C:$C,$A132,'NSE - Other Index Options'!$B:$B,C$4)+SUMIFS('BSE - SENSEX Index Options'!$L:$L,'BSE - SENSEX Index Options'!$C:$C,$A132,'BSE - SENSEX Index Options'!$B:$B,C$4)+SUMIFS('BSE - Other Index Options'!$L:$L,'BSE - Other Index Options'!$C:$C,$A132,'BSE - Other Index Options'!$B:$B,C$4)=0,"",SUMIFS('NSE - NIFTY Index Options'!$L:$L,'NSE - NIFTY Index Options'!$C:$C,$A132,'NSE - NIFTY Index Options'!$B:$B,C$4)+SUMIFS('NSE - Other Index Options'!$L:$L,'NSE - Other Index Options'!$C:$C,$A132,'NSE - Other Index Options'!$B:$B,C$4)+SUMIFS('BSE - SENSEX Index Options'!$L:$L,'BSE - SENSEX Index Options'!$C:$C,$A132,'BSE - SENSEX Index Options'!$B:$B,C$4)+SUMIFS('BSE - Other Index Options'!$L:$L,'BSE - Other Index Options'!$C:$C,$A132,'BSE - Other Index Options'!$B:$B,C$4))</f>
        <v/>
      </c>
      <c r="D132" s="26" t="str">
        <f>IF(SUMIFS('NSE - NIFTY Index Options'!$L:$L,'NSE - NIFTY Index Options'!$C:$C,$A132,'NSE - NIFTY Index Options'!$B:$B,D$4)+SUMIFS('NSE - Other Index Options'!$L:$L,'NSE - Other Index Options'!$C:$C,$A132,'NSE - Other Index Options'!$B:$B,D$4)+SUMIFS('BSE - SENSEX Index Options'!$L:$L,'BSE - SENSEX Index Options'!$C:$C,$A132,'BSE - SENSEX Index Options'!$B:$B,D$4)+SUMIFS('BSE - Other Index Options'!$L:$L,'BSE - Other Index Options'!$C:$C,$A132,'BSE - Other Index Options'!$B:$B,D$4)=0,"",SUMIFS('NSE - NIFTY Index Options'!$L:$L,'NSE - NIFTY Index Options'!$C:$C,$A132,'NSE - NIFTY Index Options'!$B:$B,D$4)+SUMIFS('NSE - Other Index Options'!$L:$L,'NSE - Other Index Options'!$C:$C,$A132,'NSE - Other Index Options'!$B:$B,D$4)+SUMIFS('BSE - SENSEX Index Options'!$L:$L,'BSE - SENSEX Index Options'!$C:$C,$A132,'BSE - SENSEX Index Options'!$B:$B,D$4)+SUMIFS('BSE - Other Index Options'!$L:$L,'BSE - Other Index Options'!$C:$C,$A132,'BSE - Other Index Options'!$B:$B,D$4))</f>
        <v/>
      </c>
      <c r="E132" s="26" t="str">
        <f>IF(SUMIFS('NSE - NIFTY Index Options'!$L:$L,'NSE - NIFTY Index Options'!$C:$C,$A132,'NSE - NIFTY Index Options'!$B:$B,E$4)+SUMIFS('NSE - Other Index Options'!$L:$L,'NSE - Other Index Options'!$C:$C,$A132,'NSE - Other Index Options'!$B:$B,E$4)+SUMIFS('BSE - SENSEX Index Options'!$L:$L,'BSE - SENSEX Index Options'!$C:$C,$A132,'BSE - SENSEX Index Options'!$B:$B,E$4)+SUMIFS('BSE - Other Index Options'!$L:$L,'BSE - Other Index Options'!$C:$C,$A132,'BSE - Other Index Options'!$B:$B,E$4)=0,"",SUMIFS('NSE - NIFTY Index Options'!$L:$L,'NSE - NIFTY Index Options'!$C:$C,$A132,'NSE - NIFTY Index Options'!$B:$B,E$4)+SUMIFS('NSE - Other Index Options'!$L:$L,'NSE - Other Index Options'!$C:$C,$A132,'NSE - Other Index Options'!$B:$B,E$4)+SUMIFS('BSE - SENSEX Index Options'!$L:$L,'BSE - SENSEX Index Options'!$C:$C,$A132,'BSE - SENSEX Index Options'!$B:$B,E$4)+SUMIFS('BSE - Other Index Options'!$L:$L,'BSE - Other Index Options'!$C:$C,$A132,'BSE - Other Index Options'!$B:$B,E$4))</f>
        <v/>
      </c>
      <c r="F132" s="26" t="str">
        <f>IF(SUMIFS('NSE - NIFTY Index Options'!$L:$L,'NSE - NIFTY Index Options'!$C:$C,$A132,'NSE - NIFTY Index Options'!$B:$B,F$4)+SUMIFS('NSE - Other Index Options'!$L:$L,'NSE - Other Index Options'!$C:$C,$A132,'NSE - Other Index Options'!$B:$B,F$4)+SUMIFS('BSE - SENSEX Index Options'!$L:$L,'BSE - SENSEX Index Options'!$C:$C,$A132,'BSE - SENSEX Index Options'!$B:$B,F$4)+SUMIFS('BSE - Other Index Options'!$L:$L,'BSE - Other Index Options'!$C:$C,$A132,'BSE - Other Index Options'!$B:$B,F$4)=0,"",SUMIFS('NSE - NIFTY Index Options'!$L:$L,'NSE - NIFTY Index Options'!$C:$C,$A132,'NSE - NIFTY Index Options'!$B:$B,F$4)+SUMIFS('NSE - Other Index Options'!$L:$L,'NSE - Other Index Options'!$C:$C,$A132,'NSE - Other Index Options'!$B:$B,F$4)+SUMIFS('BSE - SENSEX Index Options'!$L:$L,'BSE - SENSEX Index Options'!$C:$C,$A132,'BSE - SENSEX Index Options'!$B:$B,F$4)+SUMIFS('BSE - Other Index Options'!$L:$L,'BSE - Other Index Options'!$C:$C,$A132,'BSE - Other Index Options'!$B:$B,F$4))</f>
        <v/>
      </c>
      <c r="G132" s="26" t="str">
        <f>IF(SUMIFS('NSE - NIFTY Index Options'!$L:$L,'NSE - NIFTY Index Options'!$C:$C,$A132,'NSE - NIFTY Index Options'!$B:$B,G$4)+SUMIFS('NSE - Other Index Options'!$L:$L,'NSE - Other Index Options'!$C:$C,$A132,'NSE - Other Index Options'!$B:$B,G$4)+SUMIFS('BSE - SENSEX Index Options'!$L:$L,'BSE - SENSEX Index Options'!$C:$C,$A132,'BSE - SENSEX Index Options'!$B:$B,G$4)+SUMIFS('BSE - Other Index Options'!$L:$L,'BSE - Other Index Options'!$C:$C,$A132,'BSE - Other Index Options'!$B:$B,G$4)=0,"",SUMIFS('NSE - NIFTY Index Options'!$L:$L,'NSE - NIFTY Index Options'!$C:$C,$A132,'NSE - NIFTY Index Options'!$B:$B,G$4)+SUMIFS('NSE - Other Index Options'!$L:$L,'NSE - Other Index Options'!$C:$C,$A132,'NSE - Other Index Options'!$B:$B,G$4)+SUMIFS('BSE - SENSEX Index Options'!$L:$L,'BSE - SENSEX Index Options'!$C:$C,$A132,'BSE - SENSEX Index Options'!$B:$B,G$4)+SUMIFS('BSE - Other Index Options'!$L:$L,'BSE - Other Index Options'!$C:$C,$A132,'BSE - Other Index Options'!$B:$B,G$4))</f>
        <v/>
      </c>
      <c r="H132" s="26" t="str">
        <f t="shared" si="3"/>
        <v/>
      </c>
    </row>
    <row r="133" spans="1:8" hidden="1" outlineLevel="1">
      <c r="A133" t="s">
        <v>154</v>
      </c>
      <c r="B133" s="26" t="str">
        <f>IF(SUMIFS('NSE - NIFTY Index Options'!$L:$L,'NSE - NIFTY Index Options'!$C:$C,$A133,'NSE - NIFTY Index Options'!$B:$B,B$4)+SUMIFS('NSE - Other Index Options'!$L:$L,'NSE - Other Index Options'!$C:$C,$A133,'NSE - Other Index Options'!$B:$B,B$4)+SUMIFS('BSE - SENSEX Index Options'!$L:$L,'BSE - SENSEX Index Options'!$C:$C,$A133,'BSE - SENSEX Index Options'!$B:$B,B$4)+SUMIFS('BSE - Other Index Options'!$L:$L,'BSE - Other Index Options'!$C:$C,$A133,'BSE - Other Index Options'!$B:$B,B$4)=0,"",SUMIFS('NSE - NIFTY Index Options'!$L:$L,'NSE - NIFTY Index Options'!$C:$C,$A133,'NSE - NIFTY Index Options'!$B:$B,B$4)+SUMIFS('NSE - Other Index Options'!$L:$L,'NSE - Other Index Options'!$C:$C,$A133,'NSE - Other Index Options'!$B:$B,B$4)+SUMIFS('BSE - SENSEX Index Options'!$L:$L,'BSE - SENSEX Index Options'!$C:$C,$A133,'BSE - SENSEX Index Options'!$B:$B,B$4)+SUMIFS('BSE - Other Index Options'!$L:$L,'BSE - Other Index Options'!$C:$C,$A133,'BSE - Other Index Options'!$B:$B,B$4))</f>
        <v/>
      </c>
      <c r="C133" s="26" t="str">
        <f>IF(SUMIFS('NSE - NIFTY Index Options'!$L:$L,'NSE - NIFTY Index Options'!$C:$C,$A133,'NSE - NIFTY Index Options'!$B:$B,C$4)+SUMIFS('NSE - Other Index Options'!$L:$L,'NSE - Other Index Options'!$C:$C,$A133,'NSE - Other Index Options'!$B:$B,C$4)+SUMIFS('BSE - SENSEX Index Options'!$L:$L,'BSE - SENSEX Index Options'!$C:$C,$A133,'BSE - SENSEX Index Options'!$B:$B,C$4)+SUMIFS('BSE - Other Index Options'!$L:$L,'BSE - Other Index Options'!$C:$C,$A133,'BSE - Other Index Options'!$B:$B,C$4)=0,"",SUMIFS('NSE - NIFTY Index Options'!$L:$L,'NSE - NIFTY Index Options'!$C:$C,$A133,'NSE - NIFTY Index Options'!$B:$B,C$4)+SUMIFS('NSE - Other Index Options'!$L:$L,'NSE - Other Index Options'!$C:$C,$A133,'NSE - Other Index Options'!$B:$B,C$4)+SUMIFS('BSE - SENSEX Index Options'!$L:$L,'BSE - SENSEX Index Options'!$C:$C,$A133,'BSE - SENSEX Index Options'!$B:$B,C$4)+SUMIFS('BSE - Other Index Options'!$L:$L,'BSE - Other Index Options'!$C:$C,$A133,'BSE - Other Index Options'!$B:$B,C$4))</f>
        <v/>
      </c>
      <c r="D133" s="26" t="str">
        <f>IF(SUMIFS('NSE - NIFTY Index Options'!$L:$L,'NSE - NIFTY Index Options'!$C:$C,$A133,'NSE - NIFTY Index Options'!$B:$B,D$4)+SUMIFS('NSE - Other Index Options'!$L:$L,'NSE - Other Index Options'!$C:$C,$A133,'NSE - Other Index Options'!$B:$B,D$4)+SUMIFS('BSE - SENSEX Index Options'!$L:$L,'BSE - SENSEX Index Options'!$C:$C,$A133,'BSE - SENSEX Index Options'!$B:$B,D$4)+SUMIFS('BSE - Other Index Options'!$L:$L,'BSE - Other Index Options'!$C:$C,$A133,'BSE - Other Index Options'!$B:$B,D$4)=0,"",SUMIFS('NSE - NIFTY Index Options'!$L:$L,'NSE - NIFTY Index Options'!$C:$C,$A133,'NSE - NIFTY Index Options'!$B:$B,D$4)+SUMIFS('NSE - Other Index Options'!$L:$L,'NSE - Other Index Options'!$C:$C,$A133,'NSE - Other Index Options'!$B:$B,D$4)+SUMIFS('BSE - SENSEX Index Options'!$L:$L,'BSE - SENSEX Index Options'!$C:$C,$A133,'BSE - SENSEX Index Options'!$B:$B,D$4)+SUMIFS('BSE - Other Index Options'!$L:$L,'BSE - Other Index Options'!$C:$C,$A133,'BSE - Other Index Options'!$B:$B,D$4))</f>
        <v/>
      </c>
      <c r="E133" s="26" t="str">
        <f>IF(SUMIFS('NSE - NIFTY Index Options'!$L:$L,'NSE - NIFTY Index Options'!$C:$C,$A133,'NSE - NIFTY Index Options'!$B:$B,E$4)+SUMIFS('NSE - Other Index Options'!$L:$L,'NSE - Other Index Options'!$C:$C,$A133,'NSE - Other Index Options'!$B:$B,E$4)+SUMIFS('BSE - SENSEX Index Options'!$L:$L,'BSE - SENSEX Index Options'!$C:$C,$A133,'BSE - SENSEX Index Options'!$B:$B,E$4)+SUMIFS('BSE - Other Index Options'!$L:$L,'BSE - Other Index Options'!$C:$C,$A133,'BSE - Other Index Options'!$B:$B,E$4)=0,"",SUMIFS('NSE - NIFTY Index Options'!$L:$L,'NSE - NIFTY Index Options'!$C:$C,$A133,'NSE - NIFTY Index Options'!$B:$B,E$4)+SUMIFS('NSE - Other Index Options'!$L:$L,'NSE - Other Index Options'!$C:$C,$A133,'NSE - Other Index Options'!$B:$B,E$4)+SUMIFS('BSE - SENSEX Index Options'!$L:$L,'BSE - SENSEX Index Options'!$C:$C,$A133,'BSE - SENSEX Index Options'!$B:$B,E$4)+SUMIFS('BSE - Other Index Options'!$L:$L,'BSE - Other Index Options'!$C:$C,$A133,'BSE - Other Index Options'!$B:$B,E$4))</f>
        <v/>
      </c>
      <c r="F133" s="26" t="str">
        <f>IF(SUMIFS('NSE - NIFTY Index Options'!$L:$L,'NSE - NIFTY Index Options'!$C:$C,$A133,'NSE - NIFTY Index Options'!$B:$B,F$4)+SUMIFS('NSE - Other Index Options'!$L:$L,'NSE - Other Index Options'!$C:$C,$A133,'NSE - Other Index Options'!$B:$B,F$4)+SUMIFS('BSE - SENSEX Index Options'!$L:$L,'BSE - SENSEX Index Options'!$C:$C,$A133,'BSE - SENSEX Index Options'!$B:$B,F$4)+SUMIFS('BSE - Other Index Options'!$L:$L,'BSE - Other Index Options'!$C:$C,$A133,'BSE - Other Index Options'!$B:$B,F$4)=0,"",SUMIFS('NSE - NIFTY Index Options'!$L:$L,'NSE - NIFTY Index Options'!$C:$C,$A133,'NSE - NIFTY Index Options'!$B:$B,F$4)+SUMIFS('NSE - Other Index Options'!$L:$L,'NSE - Other Index Options'!$C:$C,$A133,'NSE - Other Index Options'!$B:$B,F$4)+SUMIFS('BSE - SENSEX Index Options'!$L:$L,'BSE - SENSEX Index Options'!$C:$C,$A133,'BSE - SENSEX Index Options'!$B:$B,F$4)+SUMIFS('BSE - Other Index Options'!$L:$L,'BSE - Other Index Options'!$C:$C,$A133,'BSE - Other Index Options'!$B:$B,F$4))</f>
        <v/>
      </c>
      <c r="G133" s="26" t="str">
        <f>IF(SUMIFS('NSE - NIFTY Index Options'!$L:$L,'NSE - NIFTY Index Options'!$C:$C,$A133,'NSE - NIFTY Index Options'!$B:$B,G$4)+SUMIFS('NSE - Other Index Options'!$L:$L,'NSE - Other Index Options'!$C:$C,$A133,'NSE - Other Index Options'!$B:$B,G$4)+SUMIFS('BSE - SENSEX Index Options'!$L:$L,'BSE - SENSEX Index Options'!$C:$C,$A133,'BSE - SENSEX Index Options'!$B:$B,G$4)+SUMIFS('BSE - Other Index Options'!$L:$L,'BSE - Other Index Options'!$C:$C,$A133,'BSE - Other Index Options'!$B:$B,G$4)=0,"",SUMIFS('NSE - NIFTY Index Options'!$L:$L,'NSE - NIFTY Index Options'!$C:$C,$A133,'NSE - NIFTY Index Options'!$B:$B,G$4)+SUMIFS('NSE - Other Index Options'!$L:$L,'NSE - Other Index Options'!$C:$C,$A133,'NSE - Other Index Options'!$B:$B,G$4)+SUMIFS('BSE - SENSEX Index Options'!$L:$L,'BSE - SENSEX Index Options'!$C:$C,$A133,'BSE - SENSEX Index Options'!$B:$B,G$4)+SUMIFS('BSE - Other Index Options'!$L:$L,'BSE - Other Index Options'!$C:$C,$A133,'BSE - Other Index Options'!$B:$B,G$4))</f>
        <v/>
      </c>
      <c r="H133" s="26" t="str">
        <f t="shared" ref="H133:H142" si="4">IF(SUM(B133:G133)=0,"",SUM(B133:G133))</f>
        <v/>
      </c>
    </row>
    <row r="134" spans="1:8" hidden="1" outlineLevel="1">
      <c r="A134" t="s">
        <v>155</v>
      </c>
      <c r="B134" s="26" t="str">
        <f>IF(SUMIFS('NSE - NIFTY Index Options'!$L:$L,'NSE - NIFTY Index Options'!$C:$C,$A134,'NSE - NIFTY Index Options'!$B:$B,B$4)+SUMIFS('NSE - Other Index Options'!$L:$L,'NSE - Other Index Options'!$C:$C,$A134,'NSE - Other Index Options'!$B:$B,B$4)+SUMIFS('BSE - SENSEX Index Options'!$L:$L,'BSE - SENSEX Index Options'!$C:$C,$A134,'BSE - SENSEX Index Options'!$B:$B,B$4)+SUMIFS('BSE - Other Index Options'!$L:$L,'BSE - Other Index Options'!$C:$C,$A134,'BSE - Other Index Options'!$B:$B,B$4)=0,"",SUMIFS('NSE - NIFTY Index Options'!$L:$L,'NSE - NIFTY Index Options'!$C:$C,$A134,'NSE - NIFTY Index Options'!$B:$B,B$4)+SUMIFS('NSE - Other Index Options'!$L:$L,'NSE - Other Index Options'!$C:$C,$A134,'NSE - Other Index Options'!$B:$B,B$4)+SUMIFS('BSE - SENSEX Index Options'!$L:$L,'BSE - SENSEX Index Options'!$C:$C,$A134,'BSE - SENSEX Index Options'!$B:$B,B$4)+SUMIFS('BSE - Other Index Options'!$L:$L,'BSE - Other Index Options'!$C:$C,$A134,'BSE - Other Index Options'!$B:$B,B$4))</f>
        <v/>
      </c>
      <c r="C134" s="26" t="str">
        <f>IF(SUMIFS('NSE - NIFTY Index Options'!$L:$L,'NSE - NIFTY Index Options'!$C:$C,$A134,'NSE - NIFTY Index Options'!$B:$B,C$4)+SUMIFS('NSE - Other Index Options'!$L:$L,'NSE - Other Index Options'!$C:$C,$A134,'NSE - Other Index Options'!$B:$B,C$4)+SUMIFS('BSE - SENSEX Index Options'!$L:$L,'BSE - SENSEX Index Options'!$C:$C,$A134,'BSE - SENSEX Index Options'!$B:$B,C$4)+SUMIFS('BSE - Other Index Options'!$L:$L,'BSE - Other Index Options'!$C:$C,$A134,'BSE - Other Index Options'!$B:$B,C$4)=0,"",SUMIFS('NSE - NIFTY Index Options'!$L:$L,'NSE - NIFTY Index Options'!$C:$C,$A134,'NSE - NIFTY Index Options'!$B:$B,C$4)+SUMIFS('NSE - Other Index Options'!$L:$L,'NSE - Other Index Options'!$C:$C,$A134,'NSE - Other Index Options'!$B:$B,C$4)+SUMIFS('BSE - SENSEX Index Options'!$L:$L,'BSE - SENSEX Index Options'!$C:$C,$A134,'BSE - SENSEX Index Options'!$B:$B,C$4)+SUMIFS('BSE - Other Index Options'!$L:$L,'BSE - Other Index Options'!$C:$C,$A134,'BSE - Other Index Options'!$B:$B,C$4))</f>
        <v/>
      </c>
      <c r="D134" s="26" t="str">
        <f>IF(SUMIFS('NSE - NIFTY Index Options'!$L:$L,'NSE - NIFTY Index Options'!$C:$C,$A134,'NSE - NIFTY Index Options'!$B:$B,D$4)+SUMIFS('NSE - Other Index Options'!$L:$L,'NSE - Other Index Options'!$C:$C,$A134,'NSE - Other Index Options'!$B:$B,D$4)+SUMIFS('BSE - SENSEX Index Options'!$L:$L,'BSE - SENSEX Index Options'!$C:$C,$A134,'BSE - SENSEX Index Options'!$B:$B,D$4)+SUMIFS('BSE - Other Index Options'!$L:$L,'BSE - Other Index Options'!$C:$C,$A134,'BSE - Other Index Options'!$B:$B,D$4)=0,"",SUMIFS('NSE - NIFTY Index Options'!$L:$L,'NSE - NIFTY Index Options'!$C:$C,$A134,'NSE - NIFTY Index Options'!$B:$B,D$4)+SUMIFS('NSE - Other Index Options'!$L:$L,'NSE - Other Index Options'!$C:$C,$A134,'NSE - Other Index Options'!$B:$B,D$4)+SUMIFS('BSE - SENSEX Index Options'!$L:$L,'BSE - SENSEX Index Options'!$C:$C,$A134,'BSE - SENSEX Index Options'!$B:$B,D$4)+SUMIFS('BSE - Other Index Options'!$L:$L,'BSE - Other Index Options'!$C:$C,$A134,'BSE - Other Index Options'!$B:$B,D$4))</f>
        <v/>
      </c>
      <c r="E134" s="26" t="str">
        <f>IF(SUMIFS('NSE - NIFTY Index Options'!$L:$L,'NSE - NIFTY Index Options'!$C:$C,$A134,'NSE - NIFTY Index Options'!$B:$B,E$4)+SUMIFS('NSE - Other Index Options'!$L:$L,'NSE - Other Index Options'!$C:$C,$A134,'NSE - Other Index Options'!$B:$B,E$4)+SUMIFS('BSE - SENSEX Index Options'!$L:$L,'BSE - SENSEX Index Options'!$C:$C,$A134,'BSE - SENSEX Index Options'!$B:$B,E$4)+SUMIFS('BSE - Other Index Options'!$L:$L,'BSE - Other Index Options'!$C:$C,$A134,'BSE - Other Index Options'!$B:$B,E$4)=0,"",SUMIFS('NSE - NIFTY Index Options'!$L:$L,'NSE - NIFTY Index Options'!$C:$C,$A134,'NSE - NIFTY Index Options'!$B:$B,E$4)+SUMIFS('NSE - Other Index Options'!$L:$L,'NSE - Other Index Options'!$C:$C,$A134,'NSE - Other Index Options'!$B:$B,E$4)+SUMIFS('BSE - SENSEX Index Options'!$L:$L,'BSE - SENSEX Index Options'!$C:$C,$A134,'BSE - SENSEX Index Options'!$B:$B,E$4)+SUMIFS('BSE - Other Index Options'!$L:$L,'BSE - Other Index Options'!$C:$C,$A134,'BSE - Other Index Options'!$B:$B,E$4))</f>
        <v/>
      </c>
      <c r="F134" s="26" t="str">
        <f>IF(SUMIFS('NSE - NIFTY Index Options'!$L:$L,'NSE - NIFTY Index Options'!$C:$C,$A134,'NSE - NIFTY Index Options'!$B:$B,F$4)+SUMIFS('NSE - Other Index Options'!$L:$L,'NSE - Other Index Options'!$C:$C,$A134,'NSE - Other Index Options'!$B:$B,F$4)+SUMIFS('BSE - SENSEX Index Options'!$L:$L,'BSE - SENSEX Index Options'!$C:$C,$A134,'BSE - SENSEX Index Options'!$B:$B,F$4)+SUMIFS('BSE - Other Index Options'!$L:$L,'BSE - Other Index Options'!$C:$C,$A134,'BSE - Other Index Options'!$B:$B,F$4)=0,"",SUMIFS('NSE - NIFTY Index Options'!$L:$L,'NSE - NIFTY Index Options'!$C:$C,$A134,'NSE - NIFTY Index Options'!$B:$B,F$4)+SUMIFS('NSE - Other Index Options'!$L:$L,'NSE - Other Index Options'!$C:$C,$A134,'NSE - Other Index Options'!$B:$B,F$4)+SUMIFS('BSE - SENSEX Index Options'!$L:$L,'BSE - SENSEX Index Options'!$C:$C,$A134,'BSE - SENSEX Index Options'!$B:$B,F$4)+SUMIFS('BSE - Other Index Options'!$L:$L,'BSE - Other Index Options'!$C:$C,$A134,'BSE - Other Index Options'!$B:$B,F$4))</f>
        <v/>
      </c>
      <c r="G134" s="26" t="str">
        <f>IF(SUMIFS('NSE - NIFTY Index Options'!$L:$L,'NSE - NIFTY Index Options'!$C:$C,$A134,'NSE - NIFTY Index Options'!$B:$B,G$4)+SUMIFS('NSE - Other Index Options'!$L:$L,'NSE - Other Index Options'!$C:$C,$A134,'NSE - Other Index Options'!$B:$B,G$4)+SUMIFS('BSE - SENSEX Index Options'!$L:$L,'BSE - SENSEX Index Options'!$C:$C,$A134,'BSE - SENSEX Index Options'!$B:$B,G$4)+SUMIFS('BSE - Other Index Options'!$L:$L,'BSE - Other Index Options'!$C:$C,$A134,'BSE - Other Index Options'!$B:$B,G$4)=0,"",SUMIFS('NSE - NIFTY Index Options'!$L:$L,'NSE - NIFTY Index Options'!$C:$C,$A134,'NSE - NIFTY Index Options'!$B:$B,G$4)+SUMIFS('NSE - Other Index Options'!$L:$L,'NSE - Other Index Options'!$C:$C,$A134,'NSE - Other Index Options'!$B:$B,G$4)+SUMIFS('BSE - SENSEX Index Options'!$L:$L,'BSE - SENSEX Index Options'!$C:$C,$A134,'BSE - SENSEX Index Options'!$B:$B,G$4)+SUMIFS('BSE - Other Index Options'!$L:$L,'BSE - Other Index Options'!$C:$C,$A134,'BSE - Other Index Options'!$B:$B,G$4))</f>
        <v/>
      </c>
      <c r="H134" s="26" t="str">
        <f t="shared" si="4"/>
        <v/>
      </c>
    </row>
    <row r="135" spans="1:8" hidden="1" outlineLevel="1">
      <c r="A135" t="s">
        <v>156</v>
      </c>
      <c r="B135" s="26" t="str">
        <f>IF(SUMIFS('NSE - NIFTY Index Options'!$L:$L,'NSE - NIFTY Index Options'!$C:$C,$A135,'NSE - NIFTY Index Options'!$B:$B,B$4)+SUMIFS('NSE - Other Index Options'!$L:$L,'NSE - Other Index Options'!$C:$C,$A135,'NSE - Other Index Options'!$B:$B,B$4)+SUMIFS('BSE - SENSEX Index Options'!$L:$L,'BSE - SENSEX Index Options'!$C:$C,$A135,'BSE - SENSEX Index Options'!$B:$B,B$4)+SUMIFS('BSE - Other Index Options'!$L:$L,'BSE - Other Index Options'!$C:$C,$A135,'BSE - Other Index Options'!$B:$B,B$4)=0,"",SUMIFS('NSE - NIFTY Index Options'!$L:$L,'NSE - NIFTY Index Options'!$C:$C,$A135,'NSE - NIFTY Index Options'!$B:$B,B$4)+SUMIFS('NSE - Other Index Options'!$L:$L,'NSE - Other Index Options'!$C:$C,$A135,'NSE - Other Index Options'!$B:$B,B$4)+SUMIFS('BSE - SENSEX Index Options'!$L:$L,'BSE - SENSEX Index Options'!$C:$C,$A135,'BSE - SENSEX Index Options'!$B:$B,B$4)+SUMIFS('BSE - Other Index Options'!$L:$L,'BSE - Other Index Options'!$C:$C,$A135,'BSE - Other Index Options'!$B:$B,B$4))</f>
        <v/>
      </c>
      <c r="C135" s="26" t="str">
        <f>IF(SUMIFS('NSE - NIFTY Index Options'!$L:$L,'NSE - NIFTY Index Options'!$C:$C,$A135,'NSE - NIFTY Index Options'!$B:$B,C$4)+SUMIFS('NSE - Other Index Options'!$L:$L,'NSE - Other Index Options'!$C:$C,$A135,'NSE - Other Index Options'!$B:$B,C$4)+SUMIFS('BSE - SENSEX Index Options'!$L:$L,'BSE - SENSEX Index Options'!$C:$C,$A135,'BSE - SENSEX Index Options'!$B:$B,C$4)+SUMIFS('BSE - Other Index Options'!$L:$L,'BSE - Other Index Options'!$C:$C,$A135,'BSE - Other Index Options'!$B:$B,C$4)=0,"",SUMIFS('NSE - NIFTY Index Options'!$L:$L,'NSE - NIFTY Index Options'!$C:$C,$A135,'NSE - NIFTY Index Options'!$B:$B,C$4)+SUMIFS('NSE - Other Index Options'!$L:$L,'NSE - Other Index Options'!$C:$C,$A135,'NSE - Other Index Options'!$B:$B,C$4)+SUMIFS('BSE - SENSEX Index Options'!$L:$L,'BSE - SENSEX Index Options'!$C:$C,$A135,'BSE - SENSEX Index Options'!$B:$B,C$4)+SUMIFS('BSE - Other Index Options'!$L:$L,'BSE - Other Index Options'!$C:$C,$A135,'BSE - Other Index Options'!$B:$B,C$4))</f>
        <v/>
      </c>
      <c r="D135" s="26" t="str">
        <f>IF(SUMIFS('NSE - NIFTY Index Options'!$L:$L,'NSE - NIFTY Index Options'!$C:$C,$A135,'NSE - NIFTY Index Options'!$B:$B,D$4)+SUMIFS('NSE - Other Index Options'!$L:$L,'NSE - Other Index Options'!$C:$C,$A135,'NSE - Other Index Options'!$B:$B,D$4)+SUMIFS('BSE - SENSEX Index Options'!$L:$L,'BSE - SENSEX Index Options'!$C:$C,$A135,'BSE - SENSEX Index Options'!$B:$B,D$4)+SUMIFS('BSE - Other Index Options'!$L:$L,'BSE - Other Index Options'!$C:$C,$A135,'BSE - Other Index Options'!$B:$B,D$4)=0,"",SUMIFS('NSE - NIFTY Index Options'!$L:$L,'NSE - NIFTY Index Options'!$C:$C,$A135,'NSE - NIFTY Index Options'!$B:$B,D$4)+SUMIFS('NSE - Other Index Options'!$L:$L,'NSE - Other Index Options'!$C:$C,$A135,'NSE - Other Index Options'!$B:$B,D$4)+SUMIFS('BSE - SENSEX Index Options'!$L:$L,'BSE - SENSEX Index Options'!$C:$C,$A135,'BSE - SENSEX Index Options'!$B:$B,D$4)+SUMIFS('BSE - Other Index Options'!$L:$L,'BSE - Other Index Options'!$C:$C,$A135,'BSE - Other Index Options'!$B:$B,D$4))</f>
        <v/>
      </c>
      <c r="E135" s="26" t="str">
        <f>IF(SUMIFS('NSE - NIFTY Index Options'!$L:$L,'NSE - NIFTY Index Options'!$C:$C,$A135,'NSE - NIFTY Index Options'!$B:$B,E$4)+SUMIFS('NSE - Other Index Options'!$L:$L,'NSE - Other Index Options'!$C:$C,$A135,'NSE - Other Index Options'!$B:$B,E$4)+SUMIFS('BSE - SENSEX Index Options'!$L:$L,'BSE - SENSEX Index Options'!$C:$C,$A135,'BSE - SENSEX Index Options'!$B:$B,E$4)+SUMIFS('BSE - Other Index Options'!$L:$L,'BSE - Other Index Options'!$C:$C,$A135,'BSE - Other Index Options'!$B:$B,E$4)=0,"",SUMIFS('NSE - NIFTY Index Options'!$L:$L,'NSE - NIFTY Index Options'!$C:$C,$A135,'NSE - NIFTY Index Options'!$B:$B,E$4)+SUMIFS('NSE - Other Index Options'!$L:$L,'NSE - Other Index Options'!$C:$C,$A135,'NSE - Other Index Options'!$B:$B,E$4)+SUMIFS('BSE - SENSEX Index Options'!$L:$L,'BSE - SENSEX Index Options'!$C:$C,$A135,'BSE - SENSEX Index Options'!$B:$B,E$4)+SUMIFS('BSE - Other Index Options'!$L:$L,'BSE - Other Index Options'!$C:$C,$A135,'BSE - Other Index Options'!$B:$B,E$4))</f>
        <v/>
      </c>
      <c r="F135" s="26" t="str">
        <f>IF(SUMIFS('NSE - NIFTY Index Options'!$L:$L,'NSE - NIFTY Index Options'!$C:$C,$A135,'NSE - NIFTY Index Options'!$B:$B,F$4)+SUMIFS('NSE - Other Index Options'!$L:$L,'NSE - Other Index Options'!$C:$C,$A135,'NSE - Other Index Options'!$B:$B,F$4)+SUMIFS('BSE - SENSEX Index Options'!$L:$L,'BSE - SENSEX Index Options'!$C:$C,$A135,'BSE - SENSEX Index Options'!$B:$B,F$4)+SUMIFS('BSE - Other Index Options'!$L:$L,'BSE - Other Index Options'!$C:$C,$A135,'BSE - Other Index Options'!$B:$B,F$4)=0,"",SUMIFS('NSE - NIFTY Index Options'!$L:$L,'NSE - NIFTY Index Options'!$C:$C,$A135,'NSE - NIFTY Index Options'!$B:$B,F$4)+SUMIFS('NSE - Other Index Options'!$L:$L,'NSE - Other Index Options'!$C:$C,$A135,'NSE - Other Index Options'!$B:$B,F$4)+SUMIFS('BSE - SENSEX Index Options'!$L:$L,'BSE - SENSEX Index Options'!$C:$C,$A135,'BSE - SENSEX Index Options'!$B:$B,F$4)+SUMIFS('BSE - Other Index Options'!$L:$L,'BSE - Other Index Options'!$C:$C,$A135,'BSE - Other Index Options'!$B:$B,F$4))</f>
        <v/>
      </c>
      <c r="G135" s="26" t="str">
        <f>IF(SUMIFS('NSE - NIFTY Index Options'!$L:$L,'NSE - NIFTY Index Options'!$C:$C,$A135,'NSE - NIFTY Index Options'!$B:$B,G$4)+SUMIFS('NSE - Other Index Options'!$L:$L,'NSE - Other Index Options'!$C:$C,$A135,'NSE - Other Index Options'!$B:$B,G$4)+SUMIFS('BSE - SENSEX Index Options'!$L:$L,'BSE - SENSEX Index Options'!$C:$C,$A135,'BSE - SENSEX Index Options'!$B:$B,G$4)+SUMIFS('BSE - Other Index Options'!$L:$L,'BSE - Other Index Options'!$C:$C,$A135,'BSE - Other Index Options'!$B:$B,G$4)=0,"",SUMIFS('NSE - NIFTY Index Options'!$L:$L,'NSE - NIFTY Index Options'!$C:$C,$A135,'NSE - NIFTY Index Options'!$B:$B,G$4)+SUMIFS('NSE - Other Index Options'!$L:$L,'NSE - Other Index Options'!$C:$C,$A135,'NSE - Other Index Options'!$B:$B,G$4)+SUMIFS('BSE - SENSEX Index Options'!$L:$L,'BSE - SENSEX Index Options'!$C:$C,$A135,'BSE - SENSEX Index Options'!$B:$B,G$4)+SUMIFS('BSE - Other Index Options'!$L:$L,'BSE - Other Index Options'!$C:$C,$A135,'BSE - Other Index Options'!$B:$B,G$4))</f>
        <v/>
      </c>
      <c r="H135" s="26" t="str">
        <f t="shared" si="4"/>
        <v/>
      </c>
    </row>
    <row r="136" spans="1:8" hidden="1" outlineLevel="1">
      <c r="A136" t="s">
        <v>157</v>
      </c>
      <c r="B136" s="26" t="str">
        <f>IF(SUMIFS('NSE - NIFTY Index Options'!$L:$L,'NSE - NIFTY Index Options'!$C:$C,$A136,'NSE - NIFTY Index Options'!$B:$B,B$4)+SUMIFS('NSE - Other Index Options'!$L:$L,'NSE - Other Index Options'!$C:$C,$A136,'NSE - Other Index Options'!$B:$B,B$4)+SUMIFS('BSE - SENSEX Index Options'!$L:$L,'BSE - SENSEX Index Options'!$C:$C,$A136,'BSE - SENSEX Index Options'!$B:$B,B$4)+SUMIFS('BSE - Other Index Options'!$L:$L,'BSE - Other Index Options'!$C:$C,$A136,'BSE - Other Index Options'!$B:$B,B$4)=0,"",SUMIFS('NSE - NIFTY Index Options'!$L:$L,'NSE - NIFTY Index Options'!$C:$C,$A136,'NSE - NIFTY Index Options'!$B:$B,B$4)+SUMIFS('NSE - Other Index Options'!$L:$L,'NSE - Other Index Options'!$C:$C,$A136,'NSE - Other Index Options'!$B:$B,B$4)+SUMIFS('BSE - SENSEX Index Options'!$L:$L,'BSE - SENSEX Index Options'!$C:$C,$A136,'BSE - SENSEX Index Options'!$B:$B,B$4)+SUMIFS('BSE - Other Index Options'!$L:$L,'BSE - Other Index Options'!$C:$C,$A136,'BSE - Other Index Options'!$B:$B,B$4))</f>
        <v/>
      </c>
      <c r="C136" s="26" t="str">
        <f>IF(SUMIFS('NSE - NIFTY Index Options'!$L:$L,'NSE - NIFTY Index Options'!$C:$C,$A136,'NSE - NIFTY Index Options'!$B:$B,C$4)+SUMIFS('NSE - Other Index Options'!$L:$L,'NSE - Other Index Options'!$C:$C,$A136,'NSE - Other Index Options'!$B:$B,C$4)+SUMIFS('BSE - SENSEX Index Options'!$L:$L,'BSE - SENSEX Index Options'!$C:$C,$A136,'BSE - SENSEX Index Options'!$B:$B,C$4)+SUMIFS('BSE - Other Index Options'!$L:$L,'BSE - Other Index Options'!$C:$C,$A136,'BSE - Other Index Options'!$B:$B,C$4)=0,"",SUMIFS('NSE - NIFTY Index Options'!$L:$L,'NSE - NIFTY Index Options'!$C:$C,$A136,'NSE - NIFTY Index Options'!$B:$B,C$4)+SUMIFS('NSE - Other Index Options'!$L:$L,'NSE - Other Index Options'!$C:$C,$A136,'NSE - Other Index Options'!$B:$B,C$4)+SUMIFS('BSE - SENSEX Index Options'!$L:$L,'BSE - SENSEX Index Options'!$C:$C,$A136,'BSE - SENSEX Index Options'!$B:$B,C$4)+SUMIFS('BSE - Other Index Options'!$L:$L,'BSE - Other Index Options'!$C:$C,$A136,'BSE - Other Index Options'!$B:$B,C$4))</f>
        <v/>
      </c>
      <c r="D136" s="26" t="str">
        <f>IF(SUMIFS('NSE - NIFTY Index Options'!$L:$L,'NSE - NIFTY Index Options'!$C:$C,$A136,'NSE - NIFTY Index Options'!$B:$B,D$4)+SUMIFS('NSE - Other Index Options'!$L:$L,'NSE - Other Index Options'!$C:$C,$A136,'NSE - Other Index Options'!$B:$B,D$4)+SUMIFS('BSE - SENSEX Index Options'!$L:$L,'BSE - SENSEX Index Options'!$C:$C,$A136,'BSE - SENSEX Index Options'!$B:$B,D$4)+SUMIFS('BSE - Other Index Options'!$L:$L,'BSE - Other Index Options'!$C:$C,$A136,'BSE - Other Index Options'!$B:$B,D$4)=0,"",SUMIFS('NSE - NIFTY Index Options'!$L:$L,'NSE - NIFTY Index Options'!$C:$C,$A136,'NSE - NIFTY Index Options'!$B:$B,D$4)+SUMIFS('NSE - Other Index Options'!$L:$L,'NSE - Other Index Options'!$C:$C,$A136,'NSE - Other Index Options'!$B:$B,D$4)+SUMIFS('BSE - SENSEX Index Options'!$L:$L,'BSE - SENSEX Index Options'!$C:$C,$A136,'BSE - SENSEX Index Options'!$B:$B,D$4)+SUMIFS('BSE - Other Index Options'!$L:$L,'BSE - Other Index Options'!$C:$C,$A136,'BSE - Other Index Options'!$B:$B,D$4))</f>
        <v/>
      </c>
      <c r="E136" s="26" t="str">
        <f>IF(SUMIFS('NSE - NIFTY Index Options'!$L:$L,'NSE - NIFTY Index Options'!$C:$C,$A136,'NSE - NIFTY Index Options'!$B:$B,E$4)+SUMIFS('NSE - Other Index Options'!$L:$L,'NSE - Other Index Options'!$C:$C,$A136,'NSE - Other Index Options'!$B:$B,E$4)+SUMIFS('BSE - SENSEX Index Options'!$L:$L,'BSE - SENSEX Index Options'!$C:$C,$A136,'BSE - SENSEX Index Options'!$B:$B,E$4)+SUMIFS('BSE - Other Index Options'!$L:$L,'BSE - Other Index Options'!$C:$C,$A136,'BSE - Other Index Options'!$B:$B,E$4)=0,"",SUMIFS('NSE - NIFTY Index Options'!$L:$L,'NSE - NIFTY Index Options'!$C:$C,$A136,'NSE - NIFTY Index Options'!$B:$B,E$4)+SUMIFS('NSE - Other Index Options'!$L:$L,'NSE - Other Index Options'!$C:$C,$A136,'NSE - Other Index Options'!$B:$B,E$4)+SUMIFS('BSE - SENSEX Index Options'!$L:$L,'BSE - SENSEX Index Options'!$C:$C,$A136,'BSE - SENSEX Index Options'!$B:$B,E$4)+SUMIFS('BSE - Other Index Options'!$L:$L,'BSE - Other Index Options'!$C:$C,$A136,'BSE - Other Index Options'!$B:$B,E$4))</f>
        <v/>
      </c>
      <c r="F136" s="26" t="str">
        <f>IF(SUMIFS('NSE - NIFTY Index Options'!$L:$L,'NSE - NIFTY Index Options'!$C:$C,$A136,'NSE - NIFTY Index Options'!$B:$B,F$4)+SUMIFS('NSE - Other Index Options'!$L:$L,'NSE - Other Index Options'!$C:$C,$A136,'NSE - Other Index Options'!$B:$B,F$4)+SUMIFS('BSE - SENSEX Index Options'!$L:$L,'BSE - SENSEX Index Options'!$C:$C,$A136,'BSE - SENSEX Index Options'!$B:$B,F$4)+SUMIFS('BSE - Other Index Options'!$L:$L,'BSE - Other Index Options'!$C:$C,$A136,'BSE - Other Index Options'!$B:$B,F$4)=0,"",SUMIFS('NSE - NIFTY Index Options'!$L:$L,'NSE - NIFTY Index Options'!$C:$C,$A136,'NSE - NIFTY Index Options'!$B:$B,F$4)+SUMIFS('NSE - Other Index Options'!$L:$L,'NSE - Other Index Options'!$C:$C,$A136,'NSE - Other Index Options'!$B:$B,F$4)+SUMIFS('BSE - SENSEX Index Options'!$L:$L,'BSE - SENSEX Index Options'!$C:$C,$A136,'BSE - SENSEX Index Options'!$B:$B,F$4)+SUMIFS('BSE - Other Index Options'!$L:$L,'BSE - Other Index Options'!$C:$C,$A136,'BSE - Other Index Options'!$B:$B,F$4))</f>
        <v/>
      </c>
      <c r="G136" s="26" t="str">
        <f>IF(SUMIFS('NSE - NIFTY Index Options'!$L:$L,'NSE - NIFTY Index Options'!$C:$C,$A136,'NSE - NIFTY Index Options'!$B:$B,G$4)+SUMIFS('NSE - Other Index Options'!$L:$L,'NSE - Other Index Options'!$C:$C,$A136,'NSE - Other Index Options'!$B:$B,G$4)+SUMIFS('BSE - SENSEX Index Options'!$L:$L,'BSE - SENSEX Index Options'!$C:$C,$A136,'BSE - SENSEX Index Options'!$B:$B,G$4)+SUMIFS('BSE - Other Index Options'!$L:$L,'BSE - Other Index Options'!$C:$C,$A136,'BSE - Other Index Options'!$B:$B,G$4)=0,"",SUMIFS('NSE - NIFTY Index Options'!$L:$L,'NSE - NIFTY Index Options'!$C:$C,$A136,'NSE - NIFTY Index Options'!$B:$B,G$4)+SUMIFS('NSE - Other Index Options'!$L:$L,'NSE - Other Index Options'!$C:$C,$A136,'NSE - Other Index Options'!$B:$B,G$4)+SUMIFS('BSE - SENSEX Index Options'!$L:$L,'BSE - SENSEX Index Options'!$C:$C,$A136,'BSE - SENSEX Index Options'!$B:$B,G$4)+SUMIFS('BSE - Other Index Options'!$L:$L,'BSE - Other Index Options'!$C:$C,$A136,'BSE - Other Index Options'!$B:$B,G$4))</f>
        <v/>
      </c>
      <c r="H136" s="26" t="str">
        <f t="shared" si="4"/>
        <v/>
      </c>
    </row>
    <row r="137" spans="1:8" hidden="1" outlineLevel="1">
      <c r="A137" t="s">
        <v>158</v>
      </c>
      <c r="B137" s="26" t="str">
        <f>IF(SUMIFS('NSE - NIFTY Index Options'!$L:$L,'NSE - NIFTY Index Options'!$C:$C,$A137,'NSE - NIFTY Index Options'!$B:$B,B$4)+SUMIFS('NSE - Other Index Options'!$L:$L,'NSE - Other Index Options'!$C:$C,$A137,'NSE - Other Index Options'!$B:$B,B$4)+SUMIFS('BSE - SENSEX Index Options'!$L:$L,'BSE - SENSEX Index Options'!$C:$C,$A137,'BSE - SENSEX Index Options'!$B:$B,B$4)+SUMIFS('BSE - Other Index Options'!$L:$L,'BSE - Other Index Options'!$C:$C,$A137,'BSE - Other Index Options'!$B:$B,B$4)=0,"",SUMIFS('NSE - NIFTY Index Options'!$L:$L,'NSE - NIFTY Index Options'!$C:$C,$A137,'NSE - NIFTY Index Options'!$B:$B,B$4)+SUMIFS('NSE - Other Index Options'!$L:$L,'NSE - Other Index Options'!$C:$C,$A137,'NSE - Other Index Options'!$B:$B,B$4)+SUMIFS('BSE - SENSEX Index Options'!$L:$L,'BSE - SENSEX Index Options'!$C:$C,$A137,'BSE - SENSEX Index Options'!$B:$B,B$4)+SUMIFS('BSE - Other Index Options'!$L:$L,'BSE - Other Index Options'!$C:$C,$A137,'BSE - Other Index Options'!$B:$B,B$4))</f>
        <v/>
      </c>
      <c r="C137" s="26" t="str">
        <f>IF(SUMIFS('NSE - NIFTY Index Options'!$L:$L,'NSE - NIFTY Index Options'!$C:$C,$A137,'NSE - NIFTY Index Options'!$B:$B,C$4)+SUMIFS('NSE - Other Index Options'!$L:$L,'NSE - Other Index Options'!$C:$C,$A137,'NSE - Other Index Options'!$B:$B,C$4)+SUMIFS('BSE - SENSEX Index Options'!$L:$L,'BSE - SENSEX Index Options'!$C:$C,$A137,'BSE - SENSEX Index Options'!$B:$B,C$4)+SUMIFS('BSE - Other Index Options'!$L:$L,'BSE - Other Index Options'!$C:$C,$A137,'BSE - Other Index Options'!$B:$B,C$4)=0,"",SUMIFS('NSE - NIFTY Index Options'!$L:$L,'NSE - NIFTY Index Options'!$C:$C,$A137,'NSE - NIFTY Index Options'!$B:$B,C$4)+SUMIFS('NSE - Other Index Options'!$L:$L,'NSE - Other Index Options'!$C:$C,$A137,'NSE - Other Index Options'!$B:$B,C$4)+SUMIFS('BSE - SENSEX Index Options'!$L:$L,'BSE - SENSEX Index Options'!$C:$C,$A137,'BSE - SENSEX Index Options'!$B:$B,C$4)+SUMIFS('BSE - Other Index Options'!$L:$L,'BSE - Other Index Options'!$C:$C,$A137,'BSE - Other Index Options'!$B:$B,C$4))</f>
        <v/>
      </c>
      <c r="D137" s="26" t="str">
        <f>IF(SUMIFS('NSE - NIFTY Index Options'!$L:$L,'NSE - NIFTY Index Options'!$C:$C,$A137,'NSE - NIFTY Index Options'!$B:$B,D$4)+SUMIFS('NSE - Other Index Options'!$L:$L,'NSE - Other Index Options'!$C:$C,$A137,'NSE - Other Index Options'!$B:$B,D$4)+SUMIFS('BSE - SENSEX Index Options'!$L:$L,'BSE - SENSEX Index Options'!$C:$C,$A137,'BSE - SENSEX Index Options'!$B:$B,D$4)+SUMIFS('BSE - Other Index Options'!$L:$L,'BSE - Other Index Options'!$C:$C,$A137,'BSE - Other Index Options'!$B:$B,D$4)=0,"",SUMIFS('NSE - NIFTY Index Options'!$L:$L,'NSE - NIFTY Index Options'!$C:$C,$A137,'NSE - NIFTY Index Options'!$B:$B,D$4)+SUMIFS('NSE - Other Index Options'!$L:$L,'NSE - Other Index Options'!$C:$C,$A137,'NSE - Other Index Options'!$B:$B,D$4)+SUMIFS('BSE - SENSEX Index Options'!$L:$L,'BSE - SENSEX Index Options'!$C:$C,$A137,'BSE - SENSEX Index Options'!$B:$B,D$4)+SUMIFS('BSE - Other Index Options'!$L:$L,'BSE - Other Index Options'!$C:$C,$A137,'BSE - Other Index Options'!$B:$B,D$4))</f>
        <v/>
      </c>
      <c r="E137" s="26" t="str">
        <f>IF(SUMIFS('NSE - NIFTY Index Options'!$L:$L,'NSE - NIFTY Index Options'!$C:$C,$A137,'NSE - NIFTY Index Options'!$B:$B,E$4)+SUMIFS('NSE - Other Index Options'!$L:$L,'NSE - Other Index Options'!$C:$C,$A137,'NSE - Other Index Options'!$B:$B,E$4)+SUMIFS('BSE - SENSEX Index Options'!$L:$L,'BSE - SENSEX Index Options'!$C:$C,$A137,'BSE - SENSEX Index Options'!$B:$B,E$4)+SUMIFS('BSE - Other Index Options'!$L:$L,'BSE - Other Index Options'!$C:$C,$A137,'BSE - Other Index Options'!$B:$B,E$4)=0,"",SUMIFS('NSE - NIFTY Index Options'!$L:$L,'NSE - NIFTY Index Options'!$C:$C,$A137,'NSE - NIFTY Index Options'!$B:$B,E$4)+SUMIFS('NSE - Other Index Options'!$L:$L,'NSE - Other Index Options'!$C:$C,$A137,'NSE - Other Index Options'!$B:$B,E$4)+SUMIFS('BSE - SENSEX Index Options'!$L:$L,'BSE - SENSEX Index Options'!$C:$C,$A137,'BSE - SENSEX Index Options'!$B:$B,E$4)+SUMIFS('BSE - Other Index Options'!$L:$L,'BSE - Other Index Options'!$C:$C,$A137,'BSE - Other Index Options'!$B:$B,E$4))</f>
        <v/>
      </c>
      <c r="F137" s="26" t="str">
        <f>IF(SUMIFS('NSE - NIFTY Index Options'!$L:$L,'NSE - NIFTY Index Options'!$C:$C,$A137,'NSE - NIFTY Index Options'!$B:$B,F$4)+SUMIFS('NSE - Other Index Options'!$L:$L,'NSE - Other Index Options'!$C:$C,$A137,'NSE - Other Index Options'!$B:$B,F$4)+SUMIFS('BSE - SENSEX Index Options'!$L:$L,'BSE - SENSEX Index Options'!$C:$C,$A137,'BSE - SENSEX Index Options'!$B:$B,F$4)+SUMIFS('BSE - Other Index Options'!$L:$L,'BSE - Other Index Options'!$C:$C,$A137,'BSE - Other Index Options'!$B:$B,F$4)=0,"",SUMIFS('NSE - NIFTY Index Options'!$L:$L,'NSE - NIFTY Index Options'!$C:$C,$A137,'NSE - NIFTY Index Options'!$B:$B,F$4)+SUMIFS('NSE - Other Index Options'!$L:$L,'NSE - Other Index Options'!$C:$C,$A137,'NSE - Other Index Options'!$B:$B,F$4)+SUMIFS('BSE - SENSEX Index Options'!$L:$L,'BSE - SENSEX Index Options'!$C:$C,$A137,'BSE - SENSEX Index Options'!$B:$B,F$4)+SUMIFS('BSE - Other Index Options'!$L:$L,'BSE - Other Index Options'!$C:$C,$A137,'BSE - Other Index Options'!$B:$B,F$4))</f>
        <v/>
      </c>
      <c r="G137" s="26" t="str">
        <f>IF(SUMIFS('NSE - NIFTY Index Options'!$L:$L,'NSE - NIFTY Index Options'!$C:$C,$A137,'NSE - NIFTY Index Options'!$B:$B,G$4)+SUMIFS('NSE - Other Index Options'!$L:$L,'NSE - Other Index Options'!$C:$C,$A137,'NSE - Other Index Options'!$B:$B,G$4)+SUMIFS('BSE - SENSEX Index Options'!$L:$L,'BSE - SENSEX Index Options'!$C:$C,$A137,'BSE - SENSEX Index Options'!$B:$B,G$4)+SUMIFS('BSE - Other Index Options'!$L:$L,'BSE - Other Index Options'!$C:$C,$A137,'BSE - Other Index Options'!$B:$B,G$4)=0,"",SUMIFS('NSE - NIFTY Index Options'!$L:$L,'NSE - NIFTY Index Options'!$C:$C,$A137,'NSE - NIFTY Index Options'!$B:$B,G$4)+SUMIFS('NSE - Other Index Options'!$L:$L,'NSE - Other Index Options'!$C:$C,$A137,'NSE - Other Index Options'!$B:$B,G$4)+SUMIFS('BSE - SENSEX Index Options'!$L:$L,'BSE - SENSEX Index Options'!$C:$C,$A137,'BSE - SENSEX Index Options'!$B:$B,G$4)+SUMIFS('BSE - Other Index Options'!$L:$L,'BSE - Other Index Options'!$C:$C,$A137,'BSE - Other Index Options'!$B:$B,G$4))</f>
        <v/>
      </c>
      <c r="H137" s="26" t="str">
        <f t="shared" si="4"/>
        <v/>
      </c>
    </row>
    <row r="138" spans="1:8" hidden="1" outlineLevel="1">
      <c r="A138" t="s">
        <v>159</v>
      </c>
      <c r="B138" s="26" t="str">
        <f>IF(SUMIFS('NSE - NIFTY Index Options'!$L:$L,'NSE - NIFTY Index Options'!$C:$C,$A138,'NSE - NIFTY Index Options'!$B:$B,B$4)+SUMIFS('NSE - Other Index Options'!$L:$L,'NSE - Other Index Options'!$C:$C,$A138,'NSE - Other Index Options'!$B:$B,B$4)+SUMIFS('BSE - SENSEX Index Options'!$L:$L,'BSE - SENSEX Index Options'!$C:$C,$A138,'BSE - SENSEX Index Options'!$B:$B,B$4)+SUMIFS('BSE - Other Index Options'!$L:$L,'BSE - Other Index Options'!$C:$C,$A138,'BSE - Other Index Options'!$B:$B,B$4)=0,"",SUMIFS('NSE - NIFTY Index Options'!$L:$L,'NSE - NIFTY Index Options'!$C:$C,$A138,'NSE - NIFTY Index Options'!$B:$B,B$4)+SUMIFS('NSE - Other Index Options'!$L:$L,'NSE - Other Index Options'!$C:$C,$A138,'NSE - Other Index Options'!$B:$B,B$4)+SUMIFS('BSE - SENSEX Index Options'!$L:$L,'BSE - SENSEX Index Options'!$C:$C,$A138,'BSE - SENSEX Index Options'!$B:$B,B$4)+SUMIFS('BSE - Other Index Options'!$L:$L,'BSE - Other Index Options'!$C:$C,$A138,'BSE - Other Index Options'!$B:$B,B$4))</f>
        <v/>
      </c>
      <c r="C138" s="26" t="str">
        <f>IF(SUMIFS('NSE - NIFTY Index Options'!$L:$L,'NSE - NIFTY Index Options'!$C:$C,$A138,'NSE - NIFTY Index Options'!$B:$B,C$4)+SUMIFS('NSE - Other Index Options'!$L:$L,'NSE - Other Index Options'!$C:$C,$A138,'NSE - Other Index Options'!$B:$B,C$4)+SUMIFS('BSE - SENSEX Index Options'!$L:$L,'BSE - SENSEX Index Options'!$C:$C,$A138,'BSE - SENSEX Index Options'!$B:$B,C$4)+SUMIFS('BSE - Other Index Options'!$L:$L,'BSE - Other Index Options'!$C:$C,$A138,'BSE - Other Index Options'!$B:$B,C$4)=0,"",SUMIFS('NSE - NIFTY Index Options'!$L:$L,'NSE - NIFTY Index Options'!$C:$C,$A138,'NSE - NIFTY Index Options'!$B:$B,C$4)+SUMIFS('NSE - Other Index Options'!$L:$L,'NSE - Other Index Options'!$C:$C,$A138,'NSE - Other Index Options'!$B:$B,C$4)+SUMIFS('BSE - SENSEX Index Options'!$L:$L,'BSE - SENSEX Index Options'!$C:$C,$A138,'BSE - SENSEX Index Options'!$B:$B,C$4)+SUMIFS('BSE - Other Index Options'!$L:$L,'BSE - Other Index Options'!$C:$C,$A138,'BSE - Other Index Options'!$B:$B,C$4))</f>
        <v/>
      </c>
      <c r="D138" s="26" t="str">
        <f>IF(SUMIFS('NSE - NIFTY Index Options'!$L:$L,'NSE - NIFTY Index Options'!$C:$C,$A138,'NSE - NIFTY Index Options'!$B:$B,D$4)+SUMIFS('NSE - Other Index Options'!$L:$L,'NSE - Other Index Options'!$C:$C,$A138,'NSE - Other Index Options'!$B:$B,D$4)+SUMIFS('BSE - SENSEX Index Options'!$L:$L,'BSE - SENSEX Index Options'!$C:$C,$A138,'BSE - SENSEX Index Options'!$B:$B,D$4)+SUMIFS('BSE - Other Index Options'!$L:$L,'BSE - Other Index Options'!$C:$C,$A138,'BSE - Other Index Options'!$B:$B,D$4)=0,"",SUMIFS('NSE - NIFTY Index Options'!$L:$L,'NSE - NIFTY Index Options'!$C:$C,$A138,'NSE - NIFTY Index Options'!$B:$B,D$4)+SUMIFS('NSE - Other Index Options'!$L:$L,'NSE - Other Index Options'!$C:$C,$A138,'NSE - Other Index Options'!$B:$B,D$4)+SUMIFS('BSE - SENSEX Index Options'!$L:$L,'BSE - SENSEX Index Options'!$C:$C,$A138,'BSE - SENSEX Index Options'!$B:$B,D$4)+SUMIFS('BSE - Other Index Options'!$L:$L,'BSE - Other Index Options'!$C:$C,$A138,'BSE - Other Index Options'!$B:$B,D$4))</f>
        <v/>
      </c>
      <c r="E138" s="26" t="str">
        <f>IF(SUMIFS('NSE - NIFTY Index Options'!$L:$L,'NSE - NIFTY Index Options'!$C:$C,$A138,'NSE - NIFTY Index Options'!$B:$B,E$4)+SUMIFS('NSE - Other Index Options'!$L:$L,'NSE - Other Index Options'!$C:$C,$A138,'NSE - Other Index Options'!$B:$B,E$4)+SUMIFS('BSE - SENSEX Index Options'!$L:$L,'BSE - SENSEX Index Options'!$C:$C,$A138,'BSE - SENSEX Index Options'!$B:$B,E$4)+SUMIFS('BSE - Other Index Options'!$L:$L,'BSE - Other Index Options'!$C:$C,$A138,'BSE - Other Index Options'!$B:$B,E$4)=0,"",SUMIFS('NSE - NIFTY Index Options'!$L:$L,'NSE - NIFTY Index Options'!$C:$C,$A138,'NSE - NIFTY Index Options'!$B:$B,E$4)+SUMIFS('NSE - Other Index Options'!$L:$L,'NSE - Other Index Options'!$C:$C,$A138,'NSE - Other Index Options'!$B:$B,E$4)+SUMIFS('BSE - SENSEX Index Options'!$L:$L,'BSE - SENSEX Index Options'!$C:$C,$A138,'BSE - SENSEX Index Options'!$B:$B,E$4)+SUMIFS('BSE - Other Index Options'!$L:$L,'BSE - Other Index Options'!$C:$C,$A138,'BSE - Other Index Options'!$B:$B,E$4))</f>
        <v/>
      </c>
      <c r="F138" s="26" t="str">
        <f>IF(SUMIFS('NSE - NIFTY Index Options'!$L:$L,'NSE - NIFTY Index Options'!$C:$C,$A138,'NSE - NIFTY Index Options'!$B:$B,F$4)+SUMIFS('NSE - Other Index Options'!$L:$L,'NSE - Other Index Options'!$C:$C,$A138,'NSE - Other Index Options'!$B:$B,F$4)+SUMIFS('BSE - SENSEX Index Options'!$L:$L,'BSE - SENSEX Index Options'!$C:$C,$A138,'BSE - SENSEX Index Options'!$B:$B,F$4)+SUMIFS('BSE - Other Index Options'!$L:$L,'BSE - Other Index Options'!$C:$C,$A138,'BSE - Other Index Options'!$B:$B,F$4)=0,"",SUMIFS('NSE - NIFTY Index Options'!$L:$L,'NSE - NIFTY Index Options'!$C:$C,$A138,'NSE - NIFTY Index Options'!$B:$B,F$4)+SUMIFS('NSE - Other Index Options'!$L:$L,'NSE - Other Index Options'!$C:$C,$A138,'NSE - Other Index Options'!$B:$B,F$4)+SUMIFS('BSE - SENSEX Index Options'!$L:$L,'BSE - SENSEX Index Options'!$C:$C,$A138,'BSE - SENSEX Index Options'!$B:$B,F$4)+SUMIFS('BSE - Other Index Options'!$L:$L,'BSE - Other Index Options'!$C:$C,$A138,'BSE - Other Index Options'!$B:$B,F$4))</f>
        <v/>
      </c>
      <c r="G138" s="26" t="str">
        <f>IF(SUMIFS('NSE - NIFTY Index Options'!$L:$L,'NSE - NIFTY Index Options'!$C:$C,$A138,'NSE - NIFTY Index Options'!$B:$B,G$4)+SUMIFS('NSE - Other Index Options'!$L:$L,'NSE - Other Index Options'!$C:$C,$A138,'NSE - Other Index Options'!$B:$B,G$4)+SUMIFS('BSE - SENSEX Index Options'!$L:$L,'BSE - SENSEX Index Options'!$C:$C,$A138,'BSE - SENSEX Index Options'!$B:$B,G$4)+SUMIFS('BSE - Other Index Options'!$L:$L,'BSE - Other Index Options'!$C:$C,$A138,'BSE - Other Index Options'!$B:$B,G$4)=0,"",SUMIFS('NSE - NIFTY Index Options'!$L:$L,'NSE - NIFTY Index Options'!$C:$C,$A138,'NSE - NIFTY Index Options'!$B:$B,G$4)+SUMIFS('NSE - Other Index Options'!$L:$L,'NSE - Other Index Options'!$C:$C,$A138,'NSE - Other Index Options'!$B:$B,G$4)+SUMIFS('BSE - SENSEX Index Options'!$L:$L,'BSE - SENSEX Index Options'!$C:$C,$A138,'BSE - SENSEX Index Options'!$B:$B,G$4)+SUMIFS('BSE - Other Index Options'!$L:$L,'BSE - Other Index Options'!$C:$C,$A138,'BSE - Other Index Options'!$B:$B,G$4))</f>
        <v/>
      </c>
      <c r="H138" s="26" t="str">
        <f t="shared" si="4"/>
        <v/>
      </c>
    </row>
    <row r="139" spans="1:8" hidden="1" outlineLevel="1">
      <c r="A139" t="s">
        <v>160</v>
      </c>
      <c r="B139" s="26" t="str">
        <f>IF(SUMIFS('NSE - NIFTY Index Options'!$L:$L,'NSE - NIFTY Index Options'!$C:$C,$A139,'NSE - NIFTY Index Options'!$B:$B,B$4)+SUMIFS('NSE - Other Index Options'!$L:$L,'NSE - Other Index Options'!$C:$C,$A139,'NSE - Other Index Options'!$B:$B,B$4)+SUMIFS('BSE - SENSEX Index Options'!$L:$L,'BSE - SENSEX Index Options'!$C:$C,$A139,'BSE - SENSEX Index Options'!$B:$B,B$4)+SUMIFS('BSE - Other Index Options'!$L:$L,'BSE - Other Index Options'!$C:$C,$A139,'BSE - Other Index Options'!$B:$B,B$4)=0,"",SUMIFS('NSE - NIFTY Index Options'!$L:$L,'NSE - NIFTY Index Options'!$C:$C,$A139,'NSE - NIFTY Index Options'!$B:$B,B$4)+SUMIFS('NSE - Other Index Options'!$L:$L,'NSE - Other Index Options'!$C:$C,$A139,'NSE - Other Index Options'!$B:$B,B$4)+SUMIFS('BSE - SENSEX Index Options'!$L:$L,'BSE - SENSEX Index Options'!$C:$C,$A139,'BSE - SENSEX Index Options'!$B:$B,B$4)+SUMIFS('BSE - Other Index Options'!$L:$L,'BSE - Other Index Options'!$C:$C,$A139,'BSE - Other Index Options'!$B:$B,B$4))</f>
        <v/>
      </c>
      <c r="C139" s="26" t="str">
        <f>IF(SUMIFS('NSE - NIFTY Index Options'!$L:$L,'NSE - NIFTY Index Options'!$C:$C,$A139,'NSE - NIFTY Index Options'!$B:$B,C$4)+SUMIFS('NSE - Other Index Options'!$L:$L,'NSE - Other Index Options'!$C:$C,$A139,'NSE - Other Index Options'!$B:$B,C$4)+SUMIFS('BSE - SENSEX Index Options'!$L:$L,'BSE - SENSEX Index Options'!$C:$C,$A139,'BSE - SENSEX Index Options'!$B:$B,C$4)+SUMIFS('BSE - Other Index Options'!$L:$L,'BSE - Other Index Options'!$C:$C,$A139,'BSE - Other Index Options'!$B:$B,C$4)=0,"",SUMIFS('NSE - NIFTY Index Options'!$L:$L,'NSE - NIFTY Index Options'!$C:$C,$A139,'NSE - NIFTY Index Options'!$B:$B,C$4)+SUMIFS('NSE - Other Index Options'!$L:$L,'NSE - Other Index Options'!$C:$C,$A139,'NSE - Other Index Options'!$B:$B,C$4)+SUMIFS('BSE - SENSEX Index Options'!$L:$L,'BSE - SENSEX Index Options'!$C:$C,$A139,'BSE - SENSEX Index Options'!$B:$B,C$4)+SUMIFS('BSE - Other Index Options'!$L:$L,'BSE - Other Index Options'!$C:$C,$A139,'BSE - Other Index Options'!$B:$B,C$4))</f>
        <v/>
      </c>
      <c r="D139" s="26" t="str">
        <f>IF(SUMIFS('NSE - NIFTY Index Options'!$L:$L,'NSE - NIFTY Index Options'!$C:$C,$A139,'NSE - NIFTY Index Options'!$B:$B,D$4)+SUMIFS('NSE - Other Index Options'!$L:$L,'NSE - Other Index Options'!$C:$C,$A139,'NSE - Other Index Options'!$B:$B,D$4)+SUMIFS('BSE - SENSEX Index Options'!$L:$L,'BSE - SENSEX Index Options'!$C:$C,$A139,'BSE - SENSEX Index Options'!$B:$B,D$4)+SUMIFS('BSE - Other Index Options'!$L:$L,'BSE - Other Index Options'!$C:$C,$A139,'BSE - Other Index Options'!$B:$B,D$4)=0,"",SUMIFS('NSE - NIFTY Index Options'!$L:$L,'NSE - NIFTY Index Options'!$C:$C,$A139,'NSE - NIFTY Index Options'!$B:$B,D$4)+SUMIFS('NSE - Other Index Options'!$L:$L,'NSE - Other Index Options'!$C:$C,$A139,'NSE - Other Index Options'!$B:$B,D$4)+SUMIFS('BSE - SENSEX Index Options'!$L:$L,'BSE - SENSEX Index Options'!$C:$C,$A139,'BSE - SENSEX Index Options'!$B:$B,D$4)+SUMIFS('BSE - Other Index Options'!$L:$L,'BSE - Other Index Options'!$C:$C,$A139,'BSE - Other Index Options'!$B:$B,D$4))</f>
        <v/>
      </c>
      <c r="E139" s="26" t="str">
        <f>IF(SUMIFS('NSE - NIFTY Index Options'!$L:$L,'NSE - NIFTY Index Options'!$C:$C,$A139,'NSE - NIFTY Index Options'!$B:$B,E$4)+SUMIFS('NSE - Other Index Options'!$L:$L,'NSE - Other Index Options'!$C:$C,$A139,'NSE - Other Index Options'!$B:$B,E$4)+SUMIFS('BSE - SENSEX Index Options'!$L:$L,'BSE - SENSEX Index Options'!$C:$C,$A139,'BSE - SENSEX Index Options'!$B:$B,E$4)+SUMIFS('BSE - Other Index Options'!$L:$L,'BSE - Other Index Options'!$C:$C,$A139,'BSE - Other Index Options'!$B:$B,E$4)=0,"",SUMIFS('NSE - NIFTY Index Options'!$L:$L,'NSE - NIFTY Index Options'!$C:$C,$A139,'NSE - NIFTY Index Options'!$B:$B,E$4)+SUMIFS('NSE - Other Index Options'!$L:$L,'NSE - Other Index Options'!$C:$C,$A139,'NSE - Other Index Options'!$B:$B,E$4)+SUMIFS('BSE - SENSEX Index Options'!$L:$L,'BSE - SENSEX Index Options'!$C:$C,$A139,'BSE - SENSEX Index Options'!$B:$B,E$4)+SUMIFS('BSE - Other Index Options'!$L:$L,'BSE - Other Index Options'!$C:$C,$A139,'BSE - Other Index Options'!$B:$B,E$4))</f>
        <v/>
      </c>
      <c r="F139" s="26" t="str">
        <f>IF(SUMIFS('NSE - NIFTY Index Options'!$L:$L,'NSE - NIFTY Index Options'!$C:$C,$A139,'NSE - NIFTY Index Options'!$B:$B,F$4)+SUMIFS('NSE - Other Index Options'!$L:$L,'NSE - Other Index Options'!$C:$C,$A139,'NSE - Other Index Options'!$B:$B,F$4)+SUMIFS('BSE - SENSEX Index Options'!$L:$L,'BSE - SENSEX Index Options'!$C:$C,$A139,'BSE - SENSEX Index Options'!$B:$B,F$4)+SUMIFS('BSE - Other Index Options'!$L:$L,'BSE - Other Index Options'!$C:$C,$A139,'BSE - Other Index Options'!$B:$B,F$4)=0,"",SUMIFS('NSE - NIFTY Index Options'!$L:$L,'NSE - NIFTY Index Options'!$C:$C,$A139,'NSE - NIFTY Index Options'!$B:$B,F$4)+SUMIFS('NSE - Other Index Options'!$L:$L,'NSE - Other Index Options'!$C:$C,$A139,'NSE - Other Index Options'!$B:$B,F$4)+SUMIFS('BSE - SENSEX Index Options'!$L:$L,'BSE - SENSEX Index Options'!$C:$C,$A139,'BSE - SENSEX Index Options'!$B:$B,F$4)+SUMIFS('BSE - Other Index Options'!$L:$L,'BSE - Other Index Options'!$C:$C,$A139,'BSE - Other Index Options'!$B:$B,F$4))</f>
        <v/>
      </c>
      <c r="G139" s="26" t="str">
        <f>IF(SUMIFS('NSE - NIFTY Index Options'!$L:$L,'NSE - NIFTY Index Options'!$C:$C,$A139,'NSE - NIFTY Index Options'!$B:$B,G$4)+SUMIFS('NSE - Other Index Options'!$L:$L,'NSE - Other Index Options'!$C:$C,$A139,'NSE - Other Index Options'!$B:$B,G$4)+SUMIFS('BSE - SENSEX Index Options'!$L:$L,'BSE - SENSEX Index Options'!$C:$C,$A139,'BSE - SENSEX Index Options'!$B:$B,G$4)+SUMIFS('BSE - Other Index Options'!$L:$L,'BSE - Other Index Options'!$C:$C,$A139,'BSE - Other Index Options'!$B:$B,G$4)=0,"",SUMIFS('NSE - NIFTY Index Options'!$L:$L,'NSE - NIFTY Index Options'!$C:$C,$A139,'NSE - NIFTY Index Options'!$B:$B,G$4)+SUMIFS('NSE - Other Index Options'!$L:$L,'NSE - Other Index Options'!$C:$C,$A139,'NSE - Other Index Options'!$B:$B,G$4)+SUMIFS('BSE - SENSEX Index Options'!$L:$L,'BSE - SENSEX Index Options'!$C:$C,$A139,'BSE - SENSEX Index Options'!$B:$B,G$4)+SUMIFS('BSE - Other Index Options'!$L:$L,'BSE - Other Index Options'!$C:$C,$A139,'BSE - Other Index Options'!$B:$B,G$4))</f>
        <v/>
      </c>
      <c r="H139" s="26" t="str">
        <f t="shared" si="4"/>
        <v/>
      </c>
    </row>
    <row r="140" spans="1:8" hidden="1" outlineLevel="1">
      <c r="A140" t="s">
        <v>161</v>
      </c>
      <c r="B140" s="26" t="str">
        <f>IF(SUMIFS('NSE - NIFTY Index Options'!$L:$L,'NSE - NIFTY Index Options'!$C:$C,$A140,'NSE - NIFTY Index Options'!$B:$B,B$4)+SUMIFS('NSE - Other Index Options'!$L:$L,'NSE - Other Index Options'!$C:$C,$A140,'NSE - Other Index Options'!$B:$B,B$4)+SUMIFS('BSE - SENSEX Index Options'!$L:$L,'BSE - SENSEX Index Options'!$C:$C,$A140,'BSE - SENSEX Index Options'!$B:$B,B$4)+SUMIFS('BSE - Other Index Options'!$L:$L,'BSE - Other Index Options'!$C:$C,$A140,'BSE - Other Index Options'!$B:$B,B$4)=0,"",SUMIFS('NSE - NIFTY Index Options'!$L:$L,'NSE - NIFTY Index Options'!$C:$C,$A140,'NSE - NIFTY Index Options'!$B:$B,B$4)+SUMIFS('NSE - Other Index Options'!$L:$L,'NSE - Other Index Options'!$C:$C,$A140,'NSE - Other Index Options'!$B:$B,B$4)+SUMIFS('BSE - SENSEX Index Options'!$L:$L,'BSE - SENSEX Index Options'!$C:$C,$A140,'BSE - SENSEX Index Options'!$B:$B,B$4)+SUMIFS('BSE - Other Index Options'!$L:$L,'BSE - Other Index Options'!$C:$C,$A140,'BSE - Other Index Options'!$B:$B,B$4))</f>
        <v/>
      </c>
      <c r="C140" s="26" t="str">
        <f>IF(SUMIFS('NSE - NIFTY Index Options'!$L:$L,'NSE - NIFTY Index Options'!$C:$C,$A140,'NSE - NIFTY Index Options'!$B:$B,C$4)+SUMIFS('NSE - Other Index Options'!$L:$L,'NSE - Other Index Options'!$C:$C,$A140,'NSE - Other Index Options'!$B:$B,C$4)+SUMIFS('BSE - SENSEX Index Options'!$L:$L,'BSE - SENSEX Index Options'!$C:$C,$A140,'BSE - SENSEX Index Options'!$B:$B,C$4)+SUMIFS('BSE - Other Index Options'!$L:$L,'BSE - Other Index Options'!$C:$C,$A140,'BSE - Other Index Options'!$B:$B,C$4)=0,"",SUMIFS('NSE - NIFTY Index Options'!$L:$L,'NSE - NIFTY Index Options'!$C:$C,$A140,'NSE - NIFTY Index Options'!$B:$B,C$4)+SUMIFS('NSE - Other Index Options'!$L:$L,'NSE - Other Index Options'!$C:$C,$A140,'NSE - Other Index Options'!$B:$B,C$4)+SUMIFS('BSE - SENSEX Index Options'!$L:$L,'BSE - SENSEX Index Options'!$C:$C,$A140,'BSE - SENSEX Index Options'!$B:$B,C$4)+SUMIFS('BSE - Other Index Options'!$L:$L,'BSE - Other Index Options'!$C:$C,$A140,'BSE - Other Index Options'!$B:$B,C$4))</f>
        <v/>
      </c>
      <c r="D140" s="26" t="str">
        <f>IF(SUMIFS('NSE - NIFTY Index Options'!$L:$L,'NSE - NIFTY Index Options'!$C:$C,$A140,'NSE - NIFTY Index Options'!$B:$B,D$4)+SUMIFS('NSE - Other Index Options'!$L:$L,'NSE - Other Index Options'!$C:$C,$A140,'NSE - Other Index Options'!$B:$B,D$4)+SUMIFS('BSE - SENSEX Index Options'!$L:$L,'BSE - SENSEX Index Options'!$C:$C,$A140,'BSE - SENSEX Index Options'!$B:$B,D$4)+SUMIFS('BSE - Other Index Options'!$L:$L,'BSE - Other Index Options'!$C:$C,$A140,'BSE - Other Index Options'!$B:$B,D$4)=0,"",SUMIFS('NSE - NIFTY Index Options'!$L:$L,'NSE - NIFTY Index Options'!$C:$C,$A140,'NSE - NIFTY Index Options'!$B:$B,D$4)+SUMIFS('NSE - Other Index Options'!$L:$L,'NSE - Other Index Options'!$C:$C,$A140,'NSE - Other Index Options'!$B:$B,D$4)+SUMIFS('BSE - SENSEX Index Options'!$L:$L,'BSE - SENSEX Index Options'!$C:$C,$A140,'BSE - SENSEX Index Options'!$B:$B,D$4)+SUMIFS('BSE - Other Index Options'!$L:$L,'BSE - Other Index Options'!$C:$C,$A140,'BSE - Other Index Options'!$B:$B,D$4))</f>
        <v/>
      </c>
      <c r="E140" s="26" t="str">
        <f>IF(SUMIFS('NSE - NIFTY Index Options'!$L:$L,'NSE - NIFTY Index Options'!$C:$C,$A140,'NSE - NIFTY Index Options'!$B:$B,E$4)+SUMIFS('NSE - Other Index Options'!$L:$L,'NSE - Other Index Options'!$C:$C,$A140,'NSE - Other Index Options'!$B:$B,E$4)+SUMIFS('BSE - SENSEX Index Options'!$L:$L,'BSE - SENSEX Index Options'!$C:$C,$A140,'BSE - SENSEX Index Options'!$B:$B,E$4)+SUMIFS('BSE - Other Index Options'!$L:$L,'BSE - Other Index Options'!$C:$C,$A140,'BSE - Other Index Options'!$B:$B,E$4)=0,"",SUMIFS('NSE - NIFTY Index Options'!$L:$L,'NSE - NIFTY Index Options'!$C:$C,$A140,'NSE - NIFTY Index Options'!$B:$B,E$4)+SUMIFS('NSE - Other Index Options'!$L:$L,'NSE - Other Index Options'!$C:$C,$A140,'NSE - Other Index Options'!$B:$B,E$4)+SUMIFS('BSE - SENSEX Index Options'!$L:$L,'BSE - SENSEX Index Options'!$C:$C,$A140,'BSE - SENSEX Index Options'!$B:$B,E$4)+SUMIFS('BSE - Other Index Options'!$L:$L,'BSE - Other Index Options'!$C:$C,$A140,'BSE - Other Index Options'!$B:$B,E$4))</f>
        <v/>
      </c>
      <c r="F140" s="26" t="str">
        <f>IF(SUMIFS('NSE - NIFTY Index Options'!$L:$L,'NSE - NIFTY Index Options'!$C:$C,$A140,'NSE - NIFTY Index Options'!$B:$B,F$4)+SUMIFS('NSE - Other Index Options'!$L:$L,'NSE - Other Index Options'!$C:$C,$A140,'NSE - Other Index Options'!$B:$B,F$4)+SUMIFS('BSE - SENSEX Index Options'!$L:$L,'BSE - SENSEX Index Options'!$C:$C,$A140,'BSE - SENSEX Index Options'!$B:$B,F$4)+SUMIFS('BSE - Other Index Options'!$L:$L,'BSE - Other Index Options'!$C:$C,$A140,'BSE - Other Index Options'!$B:$B,F$4)=0,"",SUMIFS('NSE - NIFTY Index Options'!$L:$L,'NSE - NIFTY Index Options'!$C:$C,$A140,'NSE - NIFTY Index Options'!$B:$B,F$4)+SUMIFS('NSE - Other Index Options'!$L:$L,'NSE - Other Index Options'!$C:$C,$A140,'NSE - Other Index Options'!$B:$B,F$4)+SUMIFS('BSE - SENSEX Index Options'!$L:$L,'BSE - SENSEX Index Options'!$C:$C,$A140,'BSE - SENSEX Index Options'!$B:$B,F$4)+SUMIFS('BSE - Other Index Options'!$L:$L,'BSE - Other Index Options'!$C:$C,$A140,'BSE - Other Index Options'!$B:$B,F$4))</f>
        <v/>
      </c>
      <c r="G140" s="26" t="str">
        <f>IF(SUMIFS('NSE - NIFTY Index Options'!$L:$L,'NSE - NIFTY Index Options'!$C:$C,$A140,'NSE - NIFTY Index Options'!$B:$B,G$4)+SUMIFS('NSE - Other Index Options'!$L:$L,'NSE - Other Index Options'!$C:$C,$A140,'NSE - Other Index Options'!$B:$B,G$4)+SUMIFS('BSE - SENSEX Index Options'!$L:$L,'BSE - SENSEX Index Options'!$C:$C,$A140,'BSE - SENSEX Index Options'!$B:$B,G$4)+SUMIFS('BSE - Other Index Options'!$L:$L,'BSE - Other Index Options'!$C:$C,$A140,'BSE - Other Index Options'!$B:$B,G$4)=0,"",SUMIFS('NSE - NIFTY Index Options'!$L:$L,'NSE - NIFTY Index Options'!$C:$C,$A140,'NSE - NIFTY Index Options'!$B:$B,G$4)+SUMIFS('NSE - Other Index Options'!$L:$L,'NSE - Other Index Options'!$C:$C,$A140,'NSE - Other Index Options'!$B:$B,G$4)+SUMIFS('BSE - SENSEX Index Options'!$L:$L,'BSE - SENSEX Index Options'!$C:$C,$A140,'BSE - SENSEX Index Options'!$B:$B,G$4)+SUMIFS('BSE - Other Index Options'!$L:$L,'BSE - Other Index Options'!$C:$C,$A140,'BSE - Other Index Options'!$B:$B,G$4))</f>
        <v/>
      </c>
      <c r="H140" s="26" t="str">
        <f t="shared" si="4"/>
        <v/>
      </c>
    </row>
    <row r="141" spans="1:8" hidden="1" outlineLevel="1">
      <c r="A141" t="s">
        <v>162</v>
      </c>
      <c r="B141" s="26" t="str">
        <f>IF(SUMIFS('NSE - NIFTY Index Options'!$L:$L,'NSE - NIFTY Index Options'!$C:$C,$A141,'NSE - NIFTY Index Options'!$B:$B,B$4)+SUMIFS('NSE - Other Index Options'!$L:$L,'NSE - Other Index Options'!$C:$C,$A141,'NSE - Other Index Options'!$B:$B,B$4)+SUMIFS('BSE - SENSEX Index Options'!$L:$L,'BSE - SENSEX Index Options'!$C:$C,$A141,'BSE - SENSEX Index Options'!$B:$B,B$4)+SUMIFS('BSE - Other Index Options'!$L:$L,'BSE - Other Index Options'!$C:$C,$A141,'BSE - Other Index Options'!$B:$B,B$4)=0,"",SUMIFS('NSE - NIFTY Index Options'!$L:$L,'NSE - NIFTY Index Options'!$C:$C,$A141,'NSE - NIFTY Index Options'!$B:$B,B$4)+SUMIFS('NSE - Other Index Options'!$L:$L,'NSE - Other Index Options'!$C:$C,$A141,'NSE - Other Index Options'!$B:$B,B$4)+SUMIFS('BSE - SENSEX Index Options'!$L:$L,'BSE - SENSEX Index Options'!$C:$C,$A141,'BSE - SENSEX Index Options'!$B:$B,B$4)+SUMIFS('BSE - Other Index Options'!$L:$L,'BSE - Other Index Options'!$C:$C,$A141,'BSE - Other Index Options'!$B:$B,B$4))</f>
        <v/>
      </c>
      <c r="C141" s="26" t="str">
        <f>IF(SUMIFS('NSE - NIFTY Index Options'!$L:$L,'NSE - NIFTY Index Options'!$C:$C,$A141,'NSE - NIFTY Index Options'!$B:$B,C$4)+SUMIFS('NSE - Other Index Options'!$L:$L,'NSE - Other Index Options'!$C:$C,$A141,'NSE - Other Index Options'!$B:$B,C$4)+SUMIFS('BSE - SENSEX Index Options'!$L:$L,'BSE - SENSEX Index Options'!$C:$C,$A141,'BSE - SENSEX Index Options'!$B:$B,C$4)+SUMIFS('BSE - Other Index Options'!$L:$L,'BSE - Other Index Options'!$C:$C,$A141,'BSE - Other Index Options'!$B:$B,C$4)=0,"",SUMIFS('NSE - NIFTY Index Options'!$L:$L,'NSE - NIFTY Index Options'!$C:$C,$A141,'NSE - NIFTY Index Options'!$B:$B,C$4)+SUMIFS('NSE - Other Index Options'!$L:$L,'NSE - Other Index Options'!$C:$C,$A141,'NSE - Other Index Options'!$B:$B,C$4)+SUMIFS('BSE - SENSEX Index Options'!$L:$L,'BSE - SENSEX Index Options'!$C:$C,$A141,'BSE - SENSEX Index Options'!$B:$B,C$4)+SUMIFS('BSE - Other Index Options'!$L:$L,'BSE - Other Index Options'!$C:$C,$A141,'BSE - Other Index Options'!$B:$B,C$4))</f>
        <v/>
      </c>
      <c r="D141" s="26" t="str">
        <f>IF(SUMIFS('NSE - NIFTY Index Options'!$L:$L,'NSE - NIFTY Index Options'!$C:$C,$A141,'NSE - NIFTY Index Options'!$B:$B,D$4)+SUMIFS('NSE - Other Index Options'!$L:$L,'NSE - Other Index Options'!$C:$C,$A141,'NSE - Other Index Options'!$B:$B,D$4)+SUMIFS('BSE - SENSEX Index Options'!$L:$L,'BSE - SENSEX Index Options'!$C:$C,$A141,'BSE - SENSEX Index Options'!$B:$B,D$4)+SUMIFS('BSE - Other Index Options'!$L:$L,'BSE - Other Index Options'!$C:$C,$A141,'BSE - Other Index Options'!$B:$B,D$4)=0,"",SUMIFS('NSE - NIFTY Index Options'!$L:$L,'NSE - NIFTY Index Options'!$C:$C,$A141,'NSE - NIFTY Index Options'!$B:$B,D$4)+SUMIFS('NSE - Other Index Options'!$L:$L,'NSE - Other Index Options'!$C:$C,$A141,'NSE - Other Index Options'!$B:$B,D$4)+SUMIFS('BSE - SENSEX Index Options'!$L:$L,'BSE - SENSEX Index Options'!$C:$C,$A141,'BSE - SENSEX Index Options'!$B:$B,D$4)+SUMIFS('BSE - Other Index Options'!$L:$L,'BSE - Other Index Options'!$C:$C,$A141,'BSE - Other Index Options'!$B:$B,D$4))</f>
        <v/>
      </c>
      <c r="E141" s="26" t="str">
        <f>IF(SUMIFS('NSE - NIFTY Index Options'!$L:$L,'NSE - NIFTY Index Options'!$C:$C,$A141,'NSE - NIFTY Index Options'!$B:$B,E$4)+SUMIFS('NSE - Other Index Options'!$L:$L,'NSE - Other Index Options'!$C:$C,$A141,'NSE - Other Index Options'!$B:$B,E$4)+SUMIFS('BSE - SENSEX Index Options'!$L:$L,'BSE - SENSEX Index Options'!$C:$C,$A141,'BSE - SENSEX Index Options'!$B:$B,E$4)+SUMIFS('BSE - Other Index Options'!$L:$L,'BSE - Other Index Options'!$C:$C,$A141,'BSE - Other Index Options'!$B:$B,E$4)=0,"",SUMIFS('NSE - NIFTY Index Options'!$L:$L,'NSE - NIFTY Index Options'!$C:$C,$A141,'NSE - NIFTY Index Options'!$B:$B,E$4)+SUMIFS('NSE - Other Index Options'!$L:$L,'NSE - Other Index Options'!$C:$C,$A141,'NSE - Other Index Options'!$B:$B,E$4)+SUMIFS('BSE - SENSEX Index Options'!$L:$L,'BSE - SENSEX Index Options'!$C:$C,$A141,'BSE - SENSEX Index Options'!$B:$B,E$4)+SUMIFS('BSE - Other Index Options'!$L:$L,'BSE - Other Index Options'!$C:$C,$A141,'BSE - Other Index Options'!$B:$B,E$4))</f>
        <v/>
      </c>
      <c r="F141" s="26" t="str">
        <f>IF(SUMIFS('NSE - NIFTY Index Options'!$L:$L,'NSE - NIFTY Index Options'!$C:$C,$A141,'NSE - NIFTY Index Options'!$B:$B,F$4)+SUMIFS('NSE - Other Index Options'!$L:$L,'NSE - Other Index Options'!$C:$C,$A141,'NSE - Other Index Options'!$B:$B,F$4)+SUMIFS('BSE - SENSEX Index Options'!$L:$L,'BSE - SENSEX Index Options'!$C:$C,$A141,'BSE - SENSEX Index Options'!$B:$B,F$4)+SUMIFS('BSE - Other Index Options'!$L:$L,'BSE - Other Index Options'!$C:$C,$A141,'BSE - Other Index Options'!$B:$B,F$4)=0,"",SUMIFS('NSE - NIFTY Index Options'!$L:$L,'NSE - NIFTY Index Options'!$C:$C,$A141,'NSE - NIFTY Index Options'!$B:$B,F$4)+SUMIFS('NSE - Other Index Options'!$L:$L,'NSE - Other Index Options'!$C:$C,$A141,'NSE - Other Index Options'!$B:$B,F$4)+SUMIFS('BSE - SENSEX Index Options'!$L:$L,'BSE - SENSEX Index Options'!$C:$C,$A141,'BSE - SENSEX Index Options'!$B:$B,F$4)+SUMIFS('BSE - Other Index Options'!$L:$L,'BSE - Other Index Options'!$C:$C,$A141,'BSE - Other Index Options'!$B:$B,F$4))</f>
        <v/>
      </c>
      <c r="G141" s="26" t="str">
        <f>IF(SUMIFS('NSE - NIFTY Index Options'!$L:$L,'NSE - NIFTY Index Options'!$C:$C,$A141,'NSE - NIFTY Index Options'!$B:$B,G$4)+SUMIFS('NSE - Other Index Options'!$L:$L,'NSE - Other Index Options'!$C:$C,$A141,'NSE - Other Index Options'!$B:$B,G$4)+SUMIFS('BSE - SENSEX Index Options'!$L:$L,'BSE - SENSEX Index Options'!$C:$C,$A141,'BSE - SENSEX Index Options'!$B:$B,G$4)+SUMIFS('BSE - Other Index Options'!$L:$L,'BSE - Other Index Options'!$C:$C,$A141,'BSE - Other Index Options'!$B:$B,G$4)=0,"",SUMIFS('NSE - NIFTY Index Options'!$L:$L,'NSE - NIFTY Index Options'!$C:$C,$A141,'NSE - NIFTY Index Options'!$B:$B,G$4)+SUMIFS('NSE - Other Index Options'!$L:$L,'NSE - Other Index Options'!$C:$C,$A141,'NSE - Other Index Options'!$B:$B,G$4)+SUMIFS('BSE - SENSEX Index Options'!$L:$L,'BSE - SENSEX Index Options'!$C:$C,$A141,'BSE - SENSEX Index Options'!$B:$B,G$4)+SUMIFS('BSE - Other Index Options'!$L:$L,'BSE - Other Index Options'!$C:$C,$A141,'BSE - Other Index Options'!$B:$B,G$4))</f>
        <v/>
      </c>
      <c r="H141" s="26" t="str">
        <f t="shared" si="4"/>
        <v/>
      </c>
    </row>
    <row r="142" spans="1:8" hidden="1" outlineLevel="1">
      <c r="A142" t="s">
        <v>163</v>
      </c>
      <c r="B142" s="26" t="str">
        <f>IF(SUMIFS('NSE - NIFTY Index Options'!$L:$L,'NSE - NIFTY Index Options'!$C:$C,$A142,'NSE - NIFTY Index Options'!$B:$B,B$4)+SUMIFS('NSE - Other Index Options'!$L:$L,'NSE - Other Index Options'!$C:$C,$A142,'NSE - Other Index Options'!$B:$B,B$4)+SUMIFS('BSE - SENSEX Index Options'!$L:$L,'BSE - SENSEX Index Options'!$C:$C,$A142,'BSE - SENSEX Index Options'!$B:$B,B$4)+SUMIFS('BSE - Other Index Options'!$L:$L,'BSE - Other Index Options'!$C:$C,$A142,'BSE - Other Index Options'!$B:$B,B$4)=0,"",SUMIFS('NSE - NIFTY Index Options'!$L:$L,'NSE - NIFTY Index Options'!$C:$C,$A142,'NSE - NIFTY Index Options'!$B:$B,B$4)+SUMIFS('NSE - Other Index Options'!$L:$L,'NSE - Other Index Options'!$C:$C,$A142,'NSE - Other Index Options'!$B:$B,B$4)+SUMIFS('BSE - SENSEX Index Options'!$L:$L,'BSE - SENSEX Index Options'!$C:$C,$A142,'BSE - SENSEX Index Options'!$B:$B,B$4)+SUMIFS('BSE - Other Index Options'!$L:$L,'BSE - Other Index Options'!$C:$C,$A142,'BSE - Other Index Options'!$B:$B,B$4))</f>
        <v/>
      </c>
      <c r="C142" s="26" t="str">
        <f>IF(SUMIFS('NSE - NIFTY Index Options'!$L:$L,'NSE - NIFTY Index Options'!$C:$C,$A142,'NSE - NIFTY Index Options'!$B:$B,C$4)+SUMIFS('NSE - Other Index Options'!$L:$L,'NSE - Other Index Options'!$C:$C,$A142,'NSE - Other Index Options'!$B:$B,C$4)+SUMIFS('BSE - SENSEX Index Options'!$L:$L,'BSE - SENSEX Index Options'!$C:$C,$A142,'BSE - SENSEX Index Options'!$B:$B,C$4)+SUMIFS('BSE - Other Index Options'!$L:$L,'BSE - Other Index Options'!$C:$C,$A142,'BSE - Other Index Options'!$B:$B,C$4)=0,"",SUMIFS('NSE - NIFTY Index Options'!$L:$L,'NSE - NIFTY Index Options'!$C:$C,$A142,'NSE - NIFTY Index Options'!$B:$B,C$4)+SUMIFS('NSE - Other Index Options'!$L:$L,'NSE - Other Index Options'!$C:$C,$A142,'NSE - Other Index Options'!$B:$B,C$4)+SUMIFS('BSE - SENSEX Index Options'!$L:$L,'BSE - SENSEX Index Options'!$C:$C,$A142,'BSE - SENSEX Index Options'!$B:$B,C$4)+SUMIFS('BSE - Other Index Options'!$L:$L,'BSE - Other Index Options'!$C:$C,$A142,'BSE - Other Index Options'!$B:$B,C$4))</f>
        <v/>
      </c>
      <c r="D142" s="26" t="str">
        <f>IF(SUMIFS('NSE - NIFTY Index Options'!$L:$L,'NSE - NIFTY Index Options'!$C:$C,$A142,'NSE - NIFTY Index Options'!$B:$B,D$4)+SUMIFS('NSE - Other Index Options'!$L:$L,'NSE - Other Index Options'!$C:$C,$A142,'NSE - Other Index Options'!$B:$B,D$4)+SUMIFS('BSE - SENSEX Index Options'!$L:$L,'BSE - SENSEX Index Options'!$C:$C,$A142,'BSE - SENSEX Index Options'!$B:$B,D$4)+SUMIFS('BSE - Other Index Options'!$L:$L,'BSE - Other Index Options'!$C:$C,$A142,'BSE - Other Index Options'!$B:$B,D$4)=0,"",SUMIFS('NSE - NIFTY Index Options'!$L:$L,'NSE - NIFTY Index Options'!$C:$C,$A142,'NSE - NIFTY Index Options'!$B:$B,D$4)+SUMIFS('NSE - Other Index Options'!$L:$L,'NSE - Other Index Options'!$C:$C,$A142,'NSE - Other Index Options'!$B:$B,D$4)+SUMIFS('BSE - SENSEX Index Options'!$L:$L,'BSE - SENSEX Index Options'!$C:$C,$A142,'BSE - SENSEX Index Options'!$B:$B,D$4)+SUMIFS('BSE - Other Index Options'!$L:$L,'BSE - Other Index Options'!$C:$C,$A142,'BSE - Other Index Options'!$B:$B,D$4))</f>
        <v/>
      </c>
      <c r="E142" s="26" t="str">
        <f>IF(SUMIFS('NSE - NIFTY Index Options'!$L:$L,'NSE - NIFTY Index Options'!$C:$C,$A142,'NSE - NIFTY Index Options'!$B:$B,E$4)+SUMIFS('NSE - Other Index Options'!$L:$L,'NSE - Other Index Options'!$C:$C,$A142,'NSE - Other Index Options'!$B:$B,E$4)+SUMIFS('BSE - SENSEX Index Options'!$L:$L,'BSE - SENSEX Index Options'!$C:$C,$A142,'BSE - SENSEX Index Options'!$B:$B,E$4)+SUMIFS('BSE - Other Index Options'!$L:$L,'BSE - Other Index Options'!$C:$C,$A142,'BSE - Other Index Options'!$B:$B,E$4)=0,"",SUMIFS('NSE - NIFTY Index Options'!$L:$L,'NSE - NIFTY Index Options'!$C:$C,$A142,'NSE - NIFTY Index Options'!$B:$B,E$4)+SUMIFS('NSE - Other Index Options'!$L:$L,'NSE - Other Index Options'!$C:$C,$A142,'NSE - Other Index Options'!$B:$B,E$4)+SUMIFS('BSE - SENSEX Index Options'!$L:$L,'BSE - SENSEX Index Options'!$C:$C,$A142,'BSE - SENSEX Index Options'!$B:$B,E$4)+SUMIFS('BSE - Other Index Options'!$L:$L,'BSE - Other Index Options'!$C:$C,$A142,'BSE - Other Index Options'!$B:$B,E$4))</f>
        <v/>
      </c>
      <c r="F142" s="26" t="str">
        <f>IF(SUMIFS('NSE - NIFTY Index Options'!$L:$L,'NSE - NIFTY Index Options'!$C:$C,$A142,'NSE - NIFTY Index Options'!$B:$B,F$4)+SUMIFS('NSE - Other Index Options'!$L:$L,'NSE - Other Index Options'!$C:$C,$A142,'NSE - Other Index Options'!$B:$B,F$4)+SUMIFS('BSE - SENSEX Index Options'!$L:$L,'BSE - SENSEX Index Options'!$C:$C,$A142,'BSE - SENSEX Index Options'!$B:$B,F$4)+SUMIFS('BSE - Other Index Options'!$L:$L,'BSE - Other Index Options'!$C:$C,$A142,'BSE - Other Index Options'!$B:$B,F$4)=0,"",SUMIFS('NSE - NIFTY Index Options'!$L:$L,'NSE - NIFTY Index Options'!$C:$C,$A142,'NSE - NIFTY Index Options'!$B:$B,F$4)+SUMIFS('NSE - Other Index Options'!$L:$L,'NSE - Other Index Options'!$C:$C,$A142,'NSE - Other Index Options'!$B:$B,F$4)+SUMIFS('BSE - SENSEX Index Options'!$L:$L,'BSE - SENSEX Index Options'!$C:$C,$A142,'BSE - SENSEX Index Options'!$B:$B,F$4)+SUMIFS('BSE - Other Index Options'!$L:$L,'BSE - Other Index Options'!$C:$C,$A142,'BSE - Other Index Options'!$B:$B,F$4))</f>
        <v/>
      </c>
      <c r="G142" s="26" t="str">
        <f>IF(SUMIFS('NSE - NIFTY Index Options'!$L:$L,'NSE - NIFTY Index Options'!$C:$C,$A142,'NSE - NIFTY Index Options'!$B:$B,G$4)+SUMIFS('NSE - Other Index Options'!$L:$L,'NSE - Other Index Options'!$C:$C,$A142,'NSE - Other Index Options'!$B:$B,G$4)+SUMIFS('BSE - SENSEX Index Options'!$L:$L,'BSE - SENSEX Index Options'!$C:$C,$A142,'BSE - SENSEX Index Options'!$B:$B,G$4)+SUMIFS('BSE - Other Index Options'!$L:$L,'BSE - Other Index Options'!$C:$C,$A142,'BSE - Other Index Options'!$B:$B,G$4)=0,"",SUMIFS('NSE - NIFTY Index Options'!$L:$L,'NSE - NIFTY Index Options'!$C:$C,$A142,'NSE - NIFTY Index Options'!$B:$B,G$4)+SUMIFS('NSE - Other Index Options'!$L:$L,'NSE - Other Index Options'!$C:$C,$A142,'NSE - Other Index Options'!$B:$B,G$4)+SUMIFS('BSE - SENSEX Index Options'!$L:$L,'BSE - SENSEX Index Options'!$C:$C,$A142,'BSE - SENSEX Index Options'!$B:$B,G$4)+SUMIFS('BSE - Other Index Options'!$L:$L,'BSE - Other Index Options'!$C:$C,$A142,'BSE - Other Index Options'!$B:$B,G$4))</f>
        <v/>
      </c>
      <c r="H142" s="26" t="str">
        <f t="shared" si="4"/>
        <v/>
      </c>
    </row>
    <row r="143" spans="1:8" collapsed="1">
      <c r="A143" s="42" t="s">
        <v>15</v>
      </c>
      <c r="B143" s="43">
        <f t="shared" ref="B143:H143" si="5">IF(SUM(B5:B142)=0,"",SUM(B5:B142))</f>
        <v>33501.291299999997</v>
      </c>
      <c r="C143" s="43">
        <f t="shared" si="5"/>
        <v>36435.429999999993</v>
      </c>
      <c r="D143" s="43">
        <f t="shared" si="5"/>
        <v>34110.005500000007</v>
      </c>
      <c r="E143" s="43">
        <f t="shared" si="5"/>
        <v>38213.889900000002</v>
      </c>
      <c r="F143" s="43">
        <f t="shared" si="5"/>
        <v>29086.641299999999</v>
      </c>
      <c r="G143" s="43">
        <f t="shared" si="5"/>
        <v>1367.1792</v>
      </c>
      <c r="H143" s="43">
        <f t="shared" si="5"/>
        <v>172714.43719999999</v>
      </c>
    </row>
    <row r="146" spans="1:12">
      <c r="A146" s="42" t="s">
        <v>164</v>
      </c>
      <c r="H146" s="60" t="s">
        <v>165</v>
      </c>
    </row>
    <row r="147" spans="1:12">
      <c r="A147" s="42" t="s">
        <v>8</v>
      </c>
      <c r="B147" s="42" t="s">
        <v>9</v>
      </c>
      <c r="C147" s="42" t="s">
        <v>10</v>
      </c>
      <c r="D147" s="42" t="s">
        <v>11</v>
      </c>
      <c r="E147" s="42" t="s">
        <v>12</v>
      </c>
      <c r="F147" s="42" t="s">
        <v>13</v>
      </c>
      <c r="H147" s="60" t="s">
        <v>9</v>
      </c>
      <c r="I147" s="60" t="s">
        <v>10</v>
      </c>
      <c r="J147" s="60" t="s">
        <v>11</v>
      </c>
      <c r="K147" s="60" t="s">
        <v>12</v>
      </c>
      <c r="L147" s="60" t="s">
        <v>13</v>
      </c>
    </row>
    <row r="148" spans="1:12">
      <c r="A148" t="s">
        <v>17</v>
      </c>
      <c r="B148" s="27">
        <f t="shared" ref="B148:F157" si="6">IF(OR(SUM($B5:$F5)=0,B5=""),"",B5/SUM($B5:$F5))</f>
        <v>0.13734665582351144</v>
      </c>
      <c r="C148" s="27">
        <f t="shared" si="6"/>
        <v>0.22910475014142262</v>
      </c>
      <c r="D148" s="27">
        <f t="shared" si="6"/>
        <v>0.18985023651967209</v>
      </c>
      <c r="E148" s="27">
        <f t="shared" si="6"/>
        <v>0.25832252102362047</v>
      </c>
      <c r="F148" s="27">
        <f t="shared" si="6"/>
        <v>0.1853758364917733</v>
      </c>
      <c r="H148" s="27">
        <f t="shared" ref="H148:H179" si="7">IF(COUNT(B5:F5)=5,B5/SUM($B5:$F5),"")</f>
        <v>0.13734665582351144</v>
      </c>
      <c r="I148" s="27">
        <f t="shared" ref="I148:I179" si="8">IF(COUNT(B5:F5)=5,C5/SUM($B5:$F5),"")</f>
        <v>0.22910475014142262</v>
      </c>
      <c r="J148" s="27">
        <f t="shared" ref="J148:J179" si="9">IF(COUNT(B5:F5)=5,D5/SUM($B5:$F5),"")</f>
        <v>0.18985023651967209</v>
      </c>
      <c r="K148" s="27">
        <f t="shared" ref="K148:K179" si="10">IF(COUNT(B5:F5)=5,E5/SUM($B5:$F5),"")</f>
        <v>0.25832252102362047</v>
      </c>
      <c r="L148" s="27">
        <f t="shared" ref="L148:L179" si="11">IF(COUNT(B5:F5)=5,F5/SUM($B5:$F5),"")</f>
        <v>0.1853758364917733</v>
      </c>
    </row>
    <row r="149" spans="1:12">
      <c r="A149" t="s">
        <v>19</v>
      </c>
      <c r="B149" s="27">
        <f t="shared" si="6"/>
        <v>0.22052157684599963</v>
      </c>
      <c r="C149" s="27">
        <f t="shared" si="6"/>
        <v>0.23389277994828081</v>
      </c>
      <c r="D149" s="27">
        <f t="shared" si="6"/>
        <v>0.21227029188210564</v>
      </c>
      <c r="E149" s="27">
        <f t="shared" si="6"/>
        <v>0.19685492668155938</v>
      </c>
      <c r="F149" s="27">
        <f t="shared" si="6"/>
        <v>0.13646042464205466</v>
      </c>
      <c r="H149" s="27">
        <f t="shared" si="7"/>
        <v>0.22052157684599963</v>
      </c>
      <c r="I149" s="27">
        <f t="shared" si="8"/>
        <v>0.23389277994828081</v>
      </c>
      <c r="J149" s="27">
        <f t="shared" si="9"/>
        <v>0.21227029188210564</v>
      </c>
      <c r="K149" s="27">
        <f t="shared" si="10"/>
        <v>0.19685492668155938</v>
      </c>
      <c r="L149" s="27">
        <f t="shared" si="11"/>
        <v>0.13646042464205466</v>
      </c>
    </row>
    <row r="150" spans="1:12">
      <c r="A150" t="s">
        <v>21</v>
      </c>
      <c r="B150" s="27">
        <f t="shared" si="6"/>
        <v>0.1533539664647543</v>
      </c>
      <c r="C150" s="27">
        <f t="shared" si="6"/>
        <v>0.22216330759699285</v>
      </c>
      <c r="D150" s="27">
        <f t="shared" si="6"/>
        <v>0.18575229871888921</v>
      </c>
      <c r="E150" s="27">
        <f t="shared" si="6"/>
        <v>0.24481785548800183</v>
      </c>
      <c r="F150" s="27">
        <f t="shared" si="6"/>
        <v>0.19391257173136184</v>
      </c>
      <c r="H150" s="27">
        <f t="shared" si="7"/>
        <v>0.1533539664647543</v>
      </c>
      <c r="I150" s="27">
        <f t="shared" si="8"/>
        <v>0.22216330759699285</v>
      </c>
      <c r="J150" s="27">
        <f t="shared" si="9"/>
        <v>0.18575229871888921</v>
      </c>
      <c r="K150" s="27">
        <f t="shared" si="10"/>
        <v>0.24481785548800183</v>
      </c>
      <c r="L150" s="27">
        <f t="shared" si="11"/>
        <v>0.19391257173136184</v>
      </c>
    </row>
    <row r="151" spans="1:12">
      <c r="A151" t="s">
        <v>23</v>
      </c>
      <c r="B151" s="27">
        <f t="shared" si="6"/>
        <v>0.15853005382303767</v>
      </c>
      <c r="C151" s="27">
        <f t="shared" si="6"/>
        <v>0.23236314336763203</v>
      </c>
      <c r="D151" s="27">
        <f t="shared" si="6"/>
        <v>0.18714978358608114</v>
      </c>
      <c r="E151" s="27">
        <f t="shared" si="6"/>
        <v>0.22248959348791486</v>
      </c>
      <c r="F151" s="27">
        <f t="shared" si="6"/>
        <v>0.19946742573533444</v>
      </c>
      <c r="H151" s="27">
        <f t="shared" si="7"/>
        <v>0.15853005382303767</v>
      </c>
      <c r="I151" s="27">
        <f t="shared" si="8"/>
        <v>0.23236314336763203</v>
      </c>
      <c r="J151" s="27">
        <f t="shared" si="9"/>
        <v>0.18714978358608114</v>
      </c>
      <c r="K151" s="27">
        <f t="shared" si="10"/>
        <v>0.22248959348791486</v>
      </c>
      <c r="L151" s="27">
        <f t="shared" si="11"/>
        <v>0.19946742573533444</v>
      </c>
    </row>
    <row r="152" spans="1:12">
      <c r="A152" t="s">
        <v>25</v>
      </c>
      <c r="B152" s="27">
        <f t="shared" si="6"/>
        <v>0.48407390079039253</v>
      </c>
      <c r="C152" s="27">
        <f t="shared" si="6"/>
        <v>0.51592609920960752</v>
      </c>
      <c r="D152" s="27" t="str">
        <f t="shared" si="6"/>
        <v/>
      </c>
      <c r="E152" s="27" t="str">
        <f t="shared" si="6"/>
        <v/>
      </c>
      <c r="F152" s="27" t="str">
        <f t="shared" si="6"/>
        <v/>
      </c>
      <c r="H152" s="27" t="str">
        <f t="shared" si="7"/>
        <v/>
      </c>
      <c r="I152" s="27" t="str">
        <f t="shared" si="8"/>
        <v/>
      </c>
      <c r="J152" s="27" t="str">
        <f t="shared" si="9"/>
        <v/>
      </c>
      <c r="K152" s="27" t="str">
        <f t="shared" si="10"/>
        <v/>
      </c>
      <c r="L152" s="27" t="str">
        <f t="shared" si="11"/>
        <v/>
      </c>
    </row>
    <row r="153" spans="1:12">
      <c r="A153" t="s">
        <v>27</v>
      </c>
      <c r="B153" s="27">
        <f t="shared" si="6"/>
        <v>0.2095142584571788</v>
      </c>
      <c r="C153" s="27">
        <f t="shared" si="6"/>
        <v>0.29092735583718005</v>
      </c>
      <c r="D153" s="27">
        <f t="shared" si="6"/>
        <v>0.30159919957481973</v>
      </c>
      <c r="E153" s="27" t="str">
        <f t="shared" si="6"/>
        <v/>
      </c>
      <c r="F153" s="27">
        <f t="shared" si="6"/>
        <v>0.19795918613082131</v>
      </c>
      <c r="H153" s="27" t="str">
        <f t="shared" si="7"/>
        <v/>
      </c>
      <c r="I153" s="27" t="str">
        <f t="shared" si="8"/>
        <v/>
      </c>
      <c r="J153" s="27" t="str">
        <f t="shared" si="9"/>
        <v/>
      </c>
      <c r="K153" s="27" t="str">
        <f t="shared" si="10"/>
        <v/>
      </c>
      <c r="L153" s="27" t="str">
        <f t="shared" si="11"/>
        <v/>
      </c>
    </row>
    <row r="154" spans="1:12">
      <c r="A154" t="s">
        <v>29</v>
      </c>
      <c r="B154" s="27">
        <f t="shared" si="6"/>
        <v>0.16978050395581948</v>
      </c>
      <c r="C154" s="27">
        <f t="shared" si="6"/>
        <v>0.24037662517528521</v>
      </c>
      <c r="D154" s="27">
        <f t="shared" si="6"/>
        <v>0.21220747072657145</v>
      </c>
      <c r="E154" s="27">
        <f t="shared" si="6"/>
        <v>0.22374639748445782</v>
      </c>
      <c r="F154" s="27">
        <f t="shared" si="6"/>
        <v>0.15388900265786604</v>
      </c>
      <c r="H154" s="27">
        <f t="shared" si="7"/>
        <v>0.16978050395581948</v>
      </c>
      <c r="I154" s="27">
        <f t="shared" si="8"/>
        <v>0.24037662517528521</v>
      </c>
      <c r="J154" s="27">
        <f t="shared" si="9"/>
        <v>0.21220747072657145</v>
      </c>
      <c r="K154" s="27">
        <f t="shared" si="10"/>
        <v>0.22374639748445782</v>
      </c>
      <c r="L154" s="27">
        <f t="shared" si="11"/>
        <v>0.15388900265786604</v>
      </c>
    </row>
    <row r="155" spans="1:12">
      <c r="A155" t="s">
        <v>31</v>
      </c>
      <c r="B155" s="27">
        <f t="shared" si="6"/>
        <v>0.2524948132735223</v>
      </c>
      <c r="C155" s="27">
        <f t="shared" si="6"/>
        <v>3.2471292617734696E-2</v>
      </c>
      <c r="D155" s="27">
        <f t="shared" si="6"/>
        <v>0.19506765191646128</v>
      </c>
      <c r="E155" s="27">
        <f t="shared" si="6"/>
        <v>0.24079550851766085</v>
      </c>
      <c r="F155" s="27">
        <f t="shared" si="6"/>
        <v>0.27917073367462086</v>
      </c>
      <c r="H155" s="27">
        <f t="shared" si="7"/>
        <v>0.2524948132735223</v>
      </c>
      <c r="I155" s="27">
        <f t="shared" si="8"/>
        <v>3.2471292617734696E-2</v>
      </c>
      <c r="J155" s="27">
        <f t="shared" si="9"/>
        <v>0.19506765191646128</v>
      </c>
      <c r="K155" s="27">
        <f t="shared" si="10"/>
        <v>0.24079550851766085</v>
      </c>
      <c r="L155" s="27">
        <f t="shared" si="11"/>
        <v>0.27917073367462086</v>
      </c>
    </row>
    <row r="156" spans="1:12">
      <c r="A156" t="s">
        <v>33</v>
      </c>
      <c r="B156" s="27">
        <f t="shared" si="6"/>
        <v>0.20959808914386169</v>
      </c>
      <c r="C156" s="27">
        <f t="shared" si="6"/>
        <v>0.30076624293453708</v>
      </c>
      <c r="D156" s="27" t="str">
        <f t="shared" si="6"/>
        <v/>
      </c>
      <c r="E156" s="27">
        <f t="shared" si="6"/>
        <v>0.26620768939290779</v>
      </c>
      <c r="F156" s="27">
        <f t="shared" si="6"/>
        <v>0.22342797852869342</v>
      </c>
      <c r="H156" s="27" t="str">
        <f t="shared" si="7"/>
        <v/>
      </c>
      <c r="I156" s="27" t="str">
        <f t="shared" si="8"/>
        <v/>
      </c>
      <c r="J156" s="27" t="str">
        <f t="shared" si="9"/>
        <v/>
      </c>
      <c r="K156" s="27" t="str">
        <f t="shared" si="10"/>
        <v/>
      </c>
      <c r="L156" s="27" t="str">
        <f t="shared" si="11"/>
        <v/>
      </c>
    </row>
    <row r="157" spans="1:12">
      <c r="A157" t="s">
        <v>35</v>
      </c>
      <c r="B157" s="27" t="str">
        <f t="shared" si="6"/>
        <v/>
      </c>
      <c r="C157" s="27" t="str">
        <f t="shared" si="6"/>
        <v/>
      </c>
      <c r="D157" s="27">
        <f t="shared" si="6"/>
        <v>0.3191733438915616</v>
      </c>
      <c r="E157" s="27">
        <f t="shared" si="6"/>
        <v>0.37914697680512949</v>
      </c>
      <c r="F157" s="27">
        <f t="shared" si="6"/>
        <v>0.30167967930330891</v>
      </c>
      <c r="H157" s="27" t="str">
        <f t="shared" si="7"/>
        <v/>
      </c>
      <c r="I157" s="27" t="str">
        <f t="shared" si="8"/>
        <v/>
      </c>
      <c r="J157" s="27" t="str">
        <f t="shared" si="9"/>
        <v/>
      </c>
      <c r="K157" s="27" t="str">
        <f t="shared" si="10"/>
        <v/>
      </c>
      <c r="L157" s="27" t="str">
        <f t="shared" si="11"/>
        <v/>
      </c>
    </row>
    <row r="158" spans="1:12">
      <c r="A158" t="s">
        <v>36</v>
      </c>
      <c r="B158" s="27">
        <f t="shared" ref="B158:F167" si="12">IF(OR(SUM($B15:$F15)=0,B15=""),"",B15/SUM($B15:$F15))</f>
        <v>0.22857485425183324</v>
      </c>
      <c r="C158" s="27">
        <f t="shared" si="12"/>
        <v>0.24370999087224327</v>
      </c>
      <c r="D158" s="27" t="str">
        <f t="shared" si="12"/>
        <v/>
      </c>
      <c r="E158" s="27">
        <f t="shared" si="12"/>
        <v>0.28267758818986655</v>
      </c>
      <c r="F158" s="27">
        <f t="shared" si="12"/>
        <v>0.24503756668605695</v>
      </c>
      <c r="H158" s="27" t="str">
        <f t="shared" si="7"/>
        <v/>
      </c>
      <c r="I158" s="27" t="str">
        <f t="shared" si="8"/>
        <v/>
      </c>
      <c r="J158" s="27" t="str">
        <f t="shared" si="9"/>
        <v/>
      </c>
      <c r="K158" s="27" t="str">
        <f t="shared" si="10"/>
        <v/>
      </c>
      <c r="L158" s="27" t="str">
        <f t="shared" si="11"/>
        <v/>
      </c>
    </row>
    <row r="159" spans="1:12">
      <c r="A159" t="s">
        <v>37</v>
      </c>
      <c r="B159" s="27">
        <f t="shared" si="12"/>
        <v>0.15202169419900452</v>
      </c>
      <c r="C159" s="27">
        <f t="shared" si="12"/>
        <v>0.23145996341753355</v>
      </c>
      <c r="D159" s="27">
        <f t="shared" si="12"/>
        <v>0.15630491720374412</v>
      </c>
      <c r="E159" s="27">
        <f t="shared" si="12"/>
        <v>0.24128112229632376</v>
      </c>
      <c r="F159" s="27">
        <f t="shared" si="12"/>
        <v>0.21893230288339399</v>
      </c>
      <c r="H159" s="27">
        <f t="shared" si="7"/>
        <v>0.15202169419900452</v>
      </c>
      <c r="I159" s="27">
        <f t="shared" si="8"/>
        <v>0.23145996341753355</v>
      </c>
      <c r="J159" s="27">
        <f t="shared" si="9"/>
        <v>0.15630491720374412</v>
      </c>
      <c r="K159" s="27">
        <f t="shared" si="10"/>
        <v>0.24128112229632376</v>
      </c>
      <c r="L159" s="27">
        <f t="shared" si="11"/>
        <v>0.21893230288339399</v>
      </c>
    </row>
    <row r="160" spans="1:12">
      <c r="A160" t="s">
        <v>38</v>
      </c>
      <c r="B160" s="27">
        <f t="shared" si="12"/>
        <v>0.17001328461120924</v>
      </c>
      <c r="C160" s="27">
        <f t="shared" si="12"/>
        <v>0.21981015658279349</v>
      </c>
      <c r="D160" s="27">
        <f t="shared" si="12"/>
        <v>0.18965707240591556</v>
      </c>
      <c r="E160" s="27">
        <f t="shared" si="12"/>
        <v>0.22239696889965002</v>
      </c>
      <c r="F160" s="27">
        <f t="shared" si="12"/>
        <v>0.19812251750043175</v>
      </c>
      <c r="H160" s="27">
        <f t="shared" si="7"/>
        <v>0.17001328461120924</v>
      </c>
      <c r="I160" s="27">
        <f t="shared" si="8"/>
        <v>0.21981015658279349</v>
      </c>
      <c r="J160" s="27">
        <f t="shared" si="9"/>
        <v>0.18965707240591556</v>
      </c>
      <c r="K160" s="27">
        <f t="shared" si="10"/>
        <v>0.22239696889965002</v>
      </c>
      <c r="L160" s="27">
        <f t="shared" si="11"/>
        <v>0.19812251750043175</v>
      </c>
    </row>
    <row r="161" spans="1:12">
      <c r="A161" t="s">
        <v>39</v>
      </c>
      <c r="B161" s="27">
        <f t="shared" si="12"/>
        <v>0.18520750077692635</v>
      </c>
      <c r="C161" s="27">
        <f t="shared" si="12"/>
        <v>0.23500636177631171</v>
      </c>
      <c r="D161" s="27">
        <f t="shared" si="12"/>
        <v>0.17911783071288423</v>
      </c>
      <c r="E161" s="27">
        <f t="shared" si="12"/>
        <v>0.25455542442586276</v>
      </c>
      <c r="F161" s="27">
        <f t="shared" si="12"/>
        <v>0.14611288230801497</v>
      </c>
      <c r="H161" s="27">
        <f t="shared" si="7"/>
        <v>0.18520750077692635</v>
      </c>
      <c r="I161" s="27">
        <f t="shared" si="8"/>
        <v>0.23500636177631171</v>
      </c>
      <c r="J161" s="27">
        <f t="shared" si="9"/>
        <v>0.17911783071288423</v>
      </c>
      <c r="K161" s="27">
        <f t="shared" si="10"/>
        <v>0.25455542442586276</v>
      </c>
      <c r="L161" s="27">
        <f t="shared" si="11"/>
        <v>0.14611288230801497</v>
      </c>
    </row>
    <row r="162" spans="1:12">
      <c r="A162" t="s">
        <v>40</v>
      </c>
      <c r="B162" s="27" t="str">
        <f t="shared" si="12"/>
        <v/>
      </c>
      <c r="C162" s="27" t="str">
        <f t="shared" si="12"/>
        <v/>
      </c>
      <c r="D162" s="27" t="str">
        <f t="shared" si="12"/>
        <v/>
      </c>
      <c r="E162" s="27" t="str">
        <f t="shared" si="12"/>
        <v/>
      </c>
      <c r="F162" s="27" t="str">
        <f t="shared" si="12"/>
        <v/>
      </c>
      <c r="H162" s="27" t="str">
        <f t="shared" si="7"/>
        <v/>
      </c>
      <c r="I162" s="27" t="str">
        <f t="shared" si="8"/>
        <v/>
      </c>
      <c r="J162" s="27" t="str">
        <f t="shared" si="9"/>
        <v/>
      </c>
      <c r="K162" s="27" t="str">
        <f t="shared" si="10"/>
        <v/>
      </c>
      <c r="L162" s="27" t="str">
        <f t="shared" si="11"/>
        <v/>
      </c>
    </row>
    <row r="163" spans="1:12">
      <c r="A163" t="s">
        <v>41</v>
      </c>
      <c r="B163" s="27">
        <f t="shared" si="12"/>
        <v>0.1905581725480392</v>
      </c>
      <c r="C163" s="27">
        <f t="shared" si="12"/>
        <v>0.20479323482620923</v>
      </c>
      <c r="D163" s="27">
        <f t="shared" si="12"/>
        <v>0.18126288481984987</v>
      </c>
      <c r="E163" s="27">
        <f t="shared" si="12"/>
        <v>0.23807200476551157</v>
      </c>
      <c r="F163" s="27">
        <f t="shared" si="12"/>
        <v>0.18531370304039008</v>
      </c>
      <c r="H163" s="27">
        <f t="shared" si="7"/>
        <v>0.1905581725480392</v>
      </c>
      <c r="I163" s="27">
        <f t="shared" si="8"/>
        <v>0.20479323482620923</v>
      </c>
      <c r="J163" s="27">
        <f t="shared" si="9"/>
        <v>0.18126288481984987</v>
      </c>
      <c r="K163" s="27">
        <f t="shared" si="10"/>
        <v>0.23807200476551157</v>
      </c>
      <c r="L163" s="27">
        <f t="shared" si="11"/>
        <v>0.18531370304039008</v>
      </c>
    </row>
    <row r="164" spans="1:12">
      <c r="A164" t="s">
        <v>42</v>
      </c>
      <c r="B164" s="27">
        <f t="shared" si="12"/>
        <v>0.17459515068339376</v>
      </c>
      <c r="C164" s="27">
        <f t="shared" si="12"/>
        <v>0.23233174535782314</v>
      </c>
      <c r="D164" s="27">
        <f t="shared" si="12"/>
        <v>0.19846965529665117</v>
      </c>
      <c r="E164" s="27">
        <f t="shared" si="12"/>
        <v>0.24358230084164798</v>
      </c>
      <c r="F164" s="27">
        <f t="shared" si="12"/>
        <v>0.15102114782048393</v>
      </c>
      <c r="H164" s="27">
        <f t="shared" si="7"/>
        <v>0.17459515068339376</v>
      </c>
      <c r="I164" s="27">
        <f t="shared" si="8"/>
        <v>0.23233174535782314</v>
      </c>
      <c r="J164" s="27">
        <f t="shared" si="9"/>
        <v>0.19846965529665117</v>
      </c>
      <c r="K164" s="27">
        <f t="shared" si="10"/>
        <v>0.24358230084164798</v>
      </c>
      <c r="L164" s="27">
        <f t="shared" si="11"/>
        <v>0.15102114782048393</v>
      </c>
    </row>
    <row r="165" spans="1:12">
      <c r="A165" t="s">
        <v>43</v>
      </c>
      <c r="B165" s="27">
        <f t="shared" si="12"/>
        <v>0.19194232558114904</v>
      </c>
      <c r="C165" s="27">
        <f t="shared" si="12"/>
        <v>0.20601434863301651</v>
      </c>
      <c r="D165" s="27">
        <f t="shared" si="12"/>
        <v>0.1883676788223678</v>
      </c>
      <c r="E165" s="27">
        <f t="shared" si="12"/>
        <v>0.2533268330929449</v>
      </c>
      <c r="F165" s="27">
        <f t="shared" si="12"/>
        <v>0.16034881387052177</v>
      </c>
      <c r="H165" s="27">
        <f t="shared" si="7"/>
        <v>0.19194232558114904</v>
      </c>
      <c r="I165" s="27">
        <f t="shared" si="8"/>
        <v>0.20601434863301651</v>
      </c>
      <c r="J165" s="27">
        <f t="shared" si="9"/>
        <v>0.1883676788223678</v>
      </c>
      <c r="K165" s="27">
        <f t="shared" si="10"/>
        <v>0.2533268330929449</v>
      </c>
      <c r="L165" s="27">
        <f t="shared" si="11"/>
        <v>0.16034881387052177</v>
      </c>
    </row>
    <row r="166" spans="1:12">
      <c r="A166" t="s">
        <v>44</v>
      </c>
      <c r="B166" s="27">
        <f t="shared" si="12"/>
        <v>0.20356202220569261</v>
      </c>
      <c r="C166" s="27">
        <f t="shared" si="12"/>
        <v>0.29929564028902328</v>
      </c>
      <c r="D166" s="27">
        <f t="shared" si="12"/>
        <v>0.30893868321734486</v>
      </c>
      <c r="E166" s="27" t="str">
        <f t="shared" si="12"/>
        <v/>
      </c>
      <c r="F166" s="27">
        <f t="shared" si="12"/>
        <v>0.1882036542879392</v>
      </c>
      <c r="H166" s="27" t="str">
        <f t="shared" si="7"/>
        <v/>
      </c>
      <c r="I166" s="27" t="str">
        <f t="shared" si="8"/>
        <v/>
      </c>
      <c r="J166" s="27" t="str">
        <f t="shared" si="9"/>
        <v/>
      </c>
      <c r="K166" s="27" t="str">
        <f t="shared" si="10"/>
        <v/>
      </c>
      <c r="L166" s="27" t="str">
        <f t="shared" si="11"/>
        <v/>
      </c>
    </row>
    <row r="167" spans="1:12">
      <c r="A167" t="s">
        <v>45</v>
      </c>
      <c r="B167" s="27">
        <f t="shared" si="12"/>
        <v>0.2712877215438031</v>
      </c>
      <c r="C167" s="27">
        <f t="shared" si="12"/>
        <v>0.40290358768013096</v>
      </c>
      <c r="D167" s="27">
        <f t="shared" si="12"/>
        <v>0.32580869077606589</v>
      </c>
      <c r="E167" s="27" t="str">
        <f t="shared" si="12"/>
        <v/>
      </c>
      <c r="F167" s="27" t="str">
        <f t="shared" si="12"/>
        <v/>
      </c>
      <c r="H167" s="27" t="str">
        <f t="shared" si="7"/>
        <v/>
      </c>
      <c r="I167" s="27" t="str">
        <f t="shared" si="8"/>
        <v/>
      </c>
      <c r="J167" s="27" t="str">
        <f t="shared" si="9"/>
        <v/>
      </c>
      <c r="K167" s="27" t="str">
        <f t="shared" si="10"/>
        <v/>
      </c>
      <c r="L167" s="27" t="str">
        <f t="shared" si="11"/>
        <v/>
      </c>
    </row>
    <row r="168" spans="1:12">
      <c r="A168" t="s">
        <v>46</v>
      </c>
      <c r="B168" s="27">
        <f t="shared" ref="B168:F177" si="13">IF(OR(SUM($B25:$F25)=0,B25=""),"",B25/SUM($B25:$F25))</f>
        <v>0.21510831554191773</v>
      </c>
      <c r="C168" s="27">
        <f t="shared" si="13"/>
        <v>0.23247793933225677</v>
      </c>
      <c r="D168" s="27">
        <f t="shared" si="13"/>
        <v>0.21298593611536201</v>
      </c>
      <c r="E168" s="27">
        <f t="shared" si="13"/>
        <v>0.20107331068570419</v>
      </c>
      <c r="F168" s="27">
        <f t="shared" si="13"/>
        <v>0.13835449832475927</v>
      </c>
      <c r="H168" s="27">
        <f t="shared" si="7"/>
        <v>0.21510831554191773</v>
      </c>
      <c r="I168" s="27">
        <f t="shared" si="8"/>
        <v>0.23247793933225677</v>
      </c>
      <c r="J168" s="27">
        <f t="shared" si="9"/>
        <v>0.21298593611536201</v>
      </c>
      <c r="K168" s="27">
        <f t="shared" si="10"/>
        <v>0.20107331068570419</v>
      </c>
      <c r="L168" s="27">
        <f t="shared" si="11"/>
        <v>0.13835449832475927</v>
      </c>
    </row>
    <row r="169" spans="1:12">
      <c r="A169" t="s">
        <v>47</v>
      </c>
      <c r="B169" s="27">
        <f t="shared" si="13"/>
        <v>0.2099353789303865</v>
      </c>
      <c r="C169" s="27">
        <f t="shared" si="13"/>
        <v>0.23240319612943577</v>
      </c>
      <c r="D169" s="27">
        <f t="shared" si="13"/>
        <v>0.21799801191899182</v>
      </c>
      <c r="E169" s="27">
        <f t="shared" si="13"/>
        <v>0.17908133630739295</v>
      </c>
      <c r="F169" s="27">
        <f t="shared" si="13"/>
        <v>0.16058207671379299</v>
      </c>
      <c r="H169" s="27">
        <f t="shared" si="7"/>
        <v>0.2099353789303865</v>
      </c>
      <c r="I169" s="27">
        <f t="shared" si="8"/>
        <v>0.23240319612943577</v>
      </c>
      <c r="J169" s="27">
        <f t="shared" si="9"/>
        <v>0.21799801191899182</v>
      </c>
      <c r="K169" s="27">
        <f t="shared" si="10"/>
        <v>0.17908133630739295</v>
      </c>
      <c r="L169" s="27">
        <f t="shared" si="11"/>
        <v>0.16058207671379299</v>
      </c>
    </row>
    <row r="170" spans="1:12">
      <c r="A170" t="s">
        <v>48</v>
      </c>
      <c r="B170" s="27">
        <f t="shared" si="13"/>
        <v>0.20354976506687888</v>
      </c>
      <c r="C170" s="27">
        <f t="shared" si="13"/>
        <v>0.23422311961858683</v>
      </c>
      <c r="D170" s="27">
        <f t="shared" si="13"/>
        <v>0.34844703169171254</v>
      </c>
      <c r="E170" s="27" t="str">
        <f t="shared" si="13"/>
        <v/>
      </c>
      <c r="F170" s="27">
        <f t="shared" si="13"/>
        <v>0.2137800836228218</v>
      </c>
      <c r="H170" s="27" t="str">
        <f t="shared" si="7"/>
        <v/>
      </c>
      <c r="I170" s="27" t="str">
        <f t="shared" si="8"/>
        <v/>
      </c>
      <c r="J170" s="27" t="str">
        <f t="shared" si="9"/>
        <v/>
      </c>
      <c r="K170" s="27" t="str">
        <f t="shared" si="10"/>
        <v/>
      </c>
      <c r="L170" s="27" t="str">
        <f t="shared" si="11"/>
        <v/>
      </c>
    </row>
    <row r="171" spans="1:12">
      <c r="A171" t="s">
        <v>49</v>
      </c>
      <c r="B171" s="27" t="str">
        <f t="shared" si="13"/>
        <v/>
      </c>
      <c r="C171" s="27">
        <f t="shared" si="13"/>
        <v>0.28558595544658238</v>
      </c>
      <c r="D171" s="27">
        <f t="shared" si="13"/>
        <v>0.21003221064662375</v>
      </c>
      <c r="E171" s="27">
        <f t="shared" si="13"/>
        <v>0.2945245723534694</v>
      </c>
      <c r="F171" s="27">
        <f t="shared" si="13"/>
        <v>0.20985726155332443</v>
      </c>
      <c r="H171" s="27" t="str">
        <f t="shared" si="7"/>
        <v/>
      </c>
      <c r="I171" s="27" t="str">
        <f t="shared" si="8"/>
        <v/>
      </c>
      <c r="J171" s="27" t="str">
        <f t="shared" si="9"/>
        <v/>
      </c>
      <c r="K171" s="27" t="str">
        <f t="shared" si="10"/>
        <v/>
      </c>
      <c r="L171" s="27" t="str">
        <f t="shared" si="11"/>
        <v/>
      </c>
    </row>
    <row r="172" spans="1:12">
      <c r="A172" t="s">
        <v>50</v>
      </c>
      <c r="B172" s="27" t="str">
        <f t="shared" si="13"/>
        <v/>
      </c>
      <c r="C172" s="27" t="str">
        <f t="shared" si="13"/>
        <v/>
      </c>
      <c r="D172" s="27" t="str">
        <f t="shared" si="13"/>
        <v/>
      </c>
      <c r="E172" s="27">
        <f t="shared" si="13"/>
        <v>0.57860039839217814</v>
      </c>
      <c r="F172" s="27">
        <f t="shared" si="13"/>
        <v>0.42139960160782181</v>
      </c>
      <c r="H172" s="27" t="str">
        <f t="shared" si="7"/>
        <v/>
      </c>
      <c r="I172" s="27" t="str">
        <f t="shared" si="8"/>
        <v/>
      </c>
      <c r="J172" s="27" t="str">
        <f t="shared" si="9"/>
        <v/>
      </c>
      <c r="K172" s="27" t="str">
        <f t="shared" si="10"/>
        <v/>
      </c>
      <c r="L172" s="27" t="str">
        <f t="shared" si="11"/>
        <v/>
      </c>
    </row>
    <row r="173" spans="1:12">
      <c r="A173" t="s">
        <v>51</v>
      </c>
      <c r="B173" s="27">
        <f t="shared" si="13"/>
        <v>0.2296016008268135</v>
      </c>
      <c r="C173" s="27">
        <f t="shared" si="13"/>
        <v>0.28582575503792046</v>
      </c>
      <c r="D173" s="27">
        <f t="shared" si="13"/>
        <v>0.16007098326444902</v>
      </c>
      <c r="E173" s="27">
        <f t="shared" si="13"/>
        <v>0.17271146014377342</v>
      </c>
      <c r="F173" s="27">
        <f t="shared" si="13"/>
        <v>0.15179020072704347</v>
      </c>
      <c r="H173" s="27">
        <f t="shared" si="7"/>
        <v>0.2296016008268135</v>
      </c>
      <c r="I173" s="27">
        <f t="shared" si="8"/>
        <v>0.28582575503792046</v>
      </c>
      <c r="J173" s="27">
        <f t="shared" si="9"/>
        <v>0.16007098326444902</v>
      </c>
      <c r="K173" s="27">
        <f t="shared" si="10"/>
        <v>0.17271146014377342</v>
      </c>
      <c r="L173" s="27">
        <f t="shared" si="11"/>
        <v>0.15179020072704347</v>
      </c>
    </row>
    <row r="174" spans="1:12">
      <c r="A174" t="s">
        <v>52</v>
      </c>
      <c r="B174" s="27">
        <f t="shared" si="13"/>
        <v>0.17749915622032286</v>
      </c>
      <c r="C174" s="27">
        <f t="shared" si="13"/>
        <v>0.21431054261614524</v>
      </c>
      <c r="D174" s="27">
        <f t="shared" si="13"/>
        <v>0.18309809441347791</v>
      </c>
      <c r="E174" s="27">
        <f t="shared" si="13"/>
        <v>0.22855928663847225</v>
      </c>
      <c r="F174" s="27">
        <f t="shared" si="13"/>
        <v>0.19653292011158194</v>
      </c>
      <c r="H174" s="27">
        <f t="shared" si="7"/>
        <v>0.17749915622032286</v>
      </c>
      <c r="I174" s="27">
        <f t="shared" si="8"/>
        <v>0.21431054261614524</v>
      </c>
      <c r="J174" s="27">
        <f t="shared" si="9"/>
        <v>0.18309809441347791</v>
      </c>
      <c r="K174" s="27">
        <f t="shared" si="10"/>
        <v>0.22855928663847225</v>
      </c>
      <c r="L174" s="27">
        <f t="shared" si="11"/>
        <v>0.19653292011158194</v>
      </c>
    </row>
    <row r="175" spans="1:12">
      <c r="A175" t="s">
        <v>53</v>
      </c>
      <c r="B175" s="27">
        <f t="shared" si="13"/>
        <v>0.1662980210926589</v>
      </c>
      <c r="C175" s="27">
        <f t="shared" si="13"/>
        <v>0.20362926179488733</v>
      </c>
      <c r="D175" s="27">
        <f t="shared" si="13"/>
        <v>0.16434254793096117</v>
      </c>
      <c r="E175" s="27">
        <f t="shared" si="13"/>
        <v>0.24517597455826096</v>
      </c>
      <c r="F175" s="27">
        <f t="shared" si="13"/>
        <v>0.2205541946232315</v>
      </c>
      <c r="H175" s="27">
        <f t="shared" si="7"/>
        <v>0.1662980210926589</v>
      </c>
      <c r="I175" s="27">
        <f t="shared" si="8"/>
        <v>0.20362926179488733</v>
      </c>
      <c r="J175" s="27">
        <f t="shared" si="9"/>
        <v>0.16434254793096117</v>
      </c>
      <c r="K175" s="27">
        <f t="shared" si="10"/>
        <v>0.24517597455826096</v>
      </c>
      <c r="L175" s="27">
        <f t="shared" si="11"/>
        <v>0.2205541946232315</v>
      </c>
    </row>
    <row r="176" spans="1:12">
      <c r="A176" t="s">
        <v>54</v>
      </c>
      <c r="B176" s="27">
        <f t="shared" si="13"/>
        <v>0.1871589277509057</v>
      </c>
      <c r="C176" s="27">
        <f t="shared" si="13"/>
        <v>0.22921126561887362</v>
      </c>
      <c r="D176" s="27">
        <f t="shared" si="13"/>
        <v>0.18732391830035824</v>
      </c>
      <c r="E176" s="27">
        <f t="shared" si="13"/>
        <v>0.22714977125658903</v>
      </c>
      <c r="F176" s="27">
        <f t="shared" si="13"/>
        <v>0.16915611707327341</v>
      </c>
      <c r="H176" s="27">
        <f t="shared" si="7"/>
        <v>0.1871589277509057</v>
      </c>
      <c r="I176" s="27">
        <f t="shared" si="8"/>
        <v>0.22921126561887362</v>
      </c>
      <c r="J176" s="27">
        <f t="shared" si="9"/>
        <v>0.18732391830035824</v>
      </c>
      <c r="K176" s="27">
        <f t="shared" si="10"/>
        <v>0.22714977125658903</v>
      </c>
      <c r="L176" s="27">
        <f t="shared" si="11"/>
        <v>0.16915611707327341</v>
      </c>
    </row>
    <row r="177" spans="1:12">
      <c r="A177" t="s">
        <v>55</v>
      </c>
      <c r="B177" s="27">
        <f t="shared" si="13"/>
        <v>0.27374642394520721</v>
      </c>
      <c r="C177" s="27" t="str">
        <f t="shared" si="13"/>
        <v/>
      </c>
      <c r="D177" s="27">
        <f t="shared" si="13"/>
        <v>0.2518608838753536</v>
      </c>
      <c r="E177" s="27">
        <f t="shared" si="13"/>
        <v>0.28959386814962523</v>
      </c>
      <c r="F177" s="27">
        <f t="shared" si="13"/>
        <v>0.1847988240298141</v>
      </c>
      <c r="H177" s="27" t="str">
        <f t="shared" si="7"/>
        <v/>
      </c>
      <c r="I177" s="27" t="str">
        <f t="shared" si="8"/>
        <v/>
      </c>
      <c r="J177" s="27" t="str">
        <f t="shared" si="9"/>
        <v/>
      </c>
      <c r="K177" s="27" t="str">
        <f t="shared" si="10"/>
        <v/>
      </c>
      <c r="L177" s="27" t="str">
        <f t="shared" si="11"/>
        <v/>
      </c>
    </row>
    <row r="178" spans="1:12">
      <c r="A178" t="s">
        <v>56</v>
      </c>
      <c r="B178" s="27">
        <f t="shared" ref="B178:F187" si="14">IF(OR(SUM($B35:$F35)=0,B35=""),"",B35/SUM($B35:$F35))</f>
        <v>0.20991931323979532</v>
      </c>
      <c r="C178" s="27">
        <f t="shared" si="14"/>
        <v>0.19243830847873697</v>
      </c>
      <c r="D178" s="27">
        <f t="shared" si="14"/>
        <v>0.1835423856785105</v>
      </c>
      <c r="E178" s="27">
        <f t="shared" si="14"/>
        <v>0.22841494014426394</v>
      </c>
      <c r="F178" s="27">
        <f t="shared" si="14"/>
        <v>0.18568505245869329</v>
      </c>
      <c r="H178" s="27">
        <f t="shared" si="7"/>
        <v>0.20991931323979532</v>
      </c>
      <c r="I178" s="27">
        <f t="shared" si="8"/>
        <v>0.19243830847873697</v>
      </c>
      <c r="J178" s="27">
        <f t="shared" si="9"/>
        <v>0.1835423856785105</v>
      </c>
      <c r="K178" s="27">
        <f t="shared" si="10"/>
        <v>0.22841494014426394</v>
      </c>
      <c r="L178" s="27">
        <f t="shared" si="11"/>
        <v>0.18568505245869329</v>
      </c>
    </row>
    <row r="179" spans="1:12">
      <c r="A179" t="s">
        <v>57</v>
      </c>
      <c r="B179" s="27">
        <f t="shared" si="14"/>
        <v>0.22108433197981653</v>
      </c>
      <c r="C179" s="27">
        <f t="shared" si="14"/>
        <v>0.21796688557036273</v>
      </c>
      <c r="D179" s="27">
        <f t="shared" si="14"/>
        <v>0.16251749361647969</v>
      </c>
      <c r="E179" s="27">
        <f t="shared" si="14"/>
        <v>0.21505847466305225</v>
      </c>
      <c r="F179" s="27">
        <f t="shared" si="14"/>
        <v>0.18337281417028878</v>
      </c>
      <c r="H179" s="27">
        <f t="shared" si="7"/>
        <v>0.22108433197981653</v>
      </c>
      <c r="I179" s="27">
        <f t="shared" si="8"/>
        <v>0.21796688557036273</v>
      </c>
      <c r="J179" s="27">
        <f t="shared" si="9"/>
        <v>0.16251749361647969</v>
      </c>
      <c r="K179" s="27">
        <f t="shared" si="10"/>
        <v>0.21505847466305225</v>
      </c>
      <c r="L179" s="27">
        <f t="shared" si="11"/>
        <v>0.18337281417028878</v>
      </c>
    </row>
    <row r="180" spans="1:12">
      <c r="A180" t="s">
        <v>58</v>
      </c>
      <c r="B180" s="27">
        <f t="shared" si="14"/>
        <v>0.24570324224747575</v>
      </c>
      <c r="C180" s="27">
        <f t="shared" si="14"/>
        <v>0.30401658033504925</v>
      </c>
      <c r="D180" s="27">
        <f t="shared" si="14"/>
        <v>0.2580925514553869</v>
      </c>
      <c r="E180" s="27" t="str">
        <f t="shared" si="14"/>
        <v/>
      </c>
      <c r="F180" s="27">
        <f t="shared" si="14"/>
        <v>0.19218762596208802</v>
      </c>
      <c r="H180" s="27" t="str">
        <f t="shared" ref="H180:H211" si="15">IF(COUNT(B37:F37)=5,B37/SUM($B37:$F37),"")</f>
        <v/>
      </c>
      <c r="I180" s="27" t="str">
        <f t="shared" ref="I180:I211" si="16">IF(COUNT(B37:F37)=5,C37/SUM($B37:$F37),"")</f>
        <v/>
      </c>
      <c r="J180" s="27" t="str">
        <f t="shared" ref="J180:J211" si="17">IF(COUNT(B37:F37)=5,D37/SUM($B37:$F37),"")</f>
        <v/>
      </c>
      <c r="K180" s="27" t="str">
        <f t="shared" ref="K180:K211" si="18">IF(COUNT(B37:F37)=5,E37/SUM($B37:$F37),"")</f>
        <v/>
      </c>
      <c r="L180" s="27" t="str">
        <f t="shared" ref="L180:L211" si="19">IF(COUNT(B37:F37)=5,F37/SUM($B37:$F37),"")</f>
        <v/>
      </c>
    </row>
    <row r="181" spans="1:12">
      <c r="A181" t="s">
        <v>59</v>
      </c>
      <c r="B181" s="27">
        <f t="shared" si="14"/>
        <v>1</v>
      </c>
      <c r="C181" s="27" t="str">
        <f t="shared" si="14"/>
        <v/>
      </c>
      <c r="D181" s="27" t="str">
        <f t="shared" si="14"/>
        <v/>
      </c>
      <c r="E181" s="27" t="str">
        <f t="shared" si="14"/>
        <v/>
      </c>
      <c r="F181" s="27" t="str">
        <f t="shared" si="14"/>
        <v/>
      </c>
      <c r="H181" s="27" t="str">
        <f t="shared" si="15"/>
        <v/>
      </c>
      <c r="I181" s="27" t="str">
        <f t="shared" si="16"/>
        <v/>
      </c>
      <c r="J181" s="27" t="str">
        <f t="shared" si="17"/>
        <v/>
      </c>
      <c r="K181" s="27" t="str">
        <f t="shared" si="18"/>
        <v/>
      </c>
      <c r="L181" s="27" t="str">
        <f t="shared" si="19"/>
        <v/>
      </c>
    </row>
    <row r="182" spans="1:12">
      <c r="A182" t="s">
        <v>60</v>
      </c>
      <c r="B182" s="27">
        <f t="shared" si="14"/>
        <v>0.24047756561917225</v>
      </c>
      <c r="C182" s="27">
        <f t="shared" si="14"/>
        <v>0.24992954463217082</v>
      </c>
      <c r="D182" s="27">
        <f t="shared" si="14"/>
        <v>0.20925233372533189</v>
      </c>
      <c r="E182" s="27">
        <f t="shared" si="14"/>
        <v>0.3003405560233251</v>
      </c>
      <c r="F182" s="27" t="str">
        <f t="shared" si="14"/>
        <v/>
      </c>
      <c r="H182" s="27" t="str">
        <f t="shared" si="15"/>
        <v/>
      </c>
      <c r="I182" s="27" t="str">
        <f t="shared" si="16"/>
        <v/>
      </c>
      <c r="J182" s="27" t="str">
        <f t="shared" si="17"/>
        <v/>
      </c>
      <c r="K182" s="27" t="str">
        <f t="shared" si="18"/>
        <v/>
      </c>
      <c r="L182" s="27" t="str">
        <f t="shared" si="19"/>
        <v/>
      </c>
    </row>
    <row r="183" spans="1:12">
      <c r="A183" t="s">
        <v>61</v>
      </c>
      <c r="B183" s="27">
        <f t="shared" si="14"/>
        <v>0.25292679718134842</v>
      </c>
      <c r="C183" s="27" t="str">
        <f t="shared" si="14"/>
        <v/>
      </c>
      <c r="D183" s="27">
        <f t="shared" si="14"/>
        <v>0.23804176681277125</v>
      </c>
      <c r="E183" s="27">
        <f t="shared" si="14"/>
        <v>0.32173000263407137</v>
      </c>
      <c r="F183" s="27">
        <f t="shared" si="14"/>
        <v>0.18730143337180893</v>
      </c>
      <c r="H183" s="27" t="str">
        <f t="shared" si="15"/>
        <v/>
      </c>
      <c r="I183" s="27" t="str">
        <f t="shared" si="16"/>
        <v/>
      </c>
      <c r="J183" s="27" t="str">
        <f t="shared" si="17"/>
        <v/>
      </c>
      <c r="K183" s="27" t="str">
        <f t="shared" si="18"/>
        <v/>
      </c>
      <c r="L183" s="27" t="str">
        <f t="shared" si="19"/>
        <v/>
      </c>
    </row>
    <row r="184" spans="1:12">
      <c r="A184" t="s">
        <v>62</v>
      </c>
      <c r="B184" s="27">
        <f t="shared" si="14"/>
        <v>0.194950435673379</v>
      </c>
      <c r="C184" s="27">
        <f t="shared" si="14"/>
        <v>0.19338398624113803</v>
      </c>
      <c r="D184" s="27">
        <f t="shared" si="14"/>
        <v>0.18599345416255181</v>
      </c>
      <c r="E184" s="27">
        <f t="shared" si="14"/>
        <v>0.27651759326398934</v>
      </c>
      <c r="F184" s="27">
        <f t="shared" si="14"/>
        <v>0.14915453065894188</v>
      </c>
      <c r="H184" s="27">
        <f t="shared" si="15"/>
        <v>0.194950435673379</v>
      </c>
      <c r="I184" s="27">
        <f t="shared" si="16"/>
        <v>0.19338398624113803</v>
      </c>
      <c r="J184" s="27">
        <f t="shared" si="17"/>
        <v>0.18599345416255181</v>
      </c>
      <c r="K184" s="27">
        <f t="shared" si="18"/>
        <v>0.27651759326398934</v>
      </c>
      <c r="L184" s="27">
        <f t="shared" si="19"/>
        <v>0.14915453065894188</v>
      </c>
    </row>
    <row r="185" spans="1:12">
      <c r="A185" t="s">
        <v>63</v>
      </c>
      <c r="B185" s="27">
        <f t="shared" si="14"/>
        <v>0.18308414274171439</v>
      </c>
      <c r="C185" s="27">
        <f t="shared" si="14"/>
        <v>0.23197532659382747</v>
      </c>
      <c r="D185" s="27">
        <f t="shared" si="14"/>
        <v>0.17901205975037768</v>
      </c>
      <c r="E185" s="27">
        <f t="shared" si="14"/>
        <v>0.23291507838285941</v>
      </c>
      <c r="F185" s="27">
        <f t="shared" si="14"/>
        <v>0.17301339253122114</v>
      </c>
      <c r="H185" s="27">
        <f t="shared" si="15"/>
        <v>0.18308414274171439</v>
      </c>
      <c r="I185" s="27">
        <f t="shared" si="16"/>
        <v>0.23197532659382747</v>
      </c>
      <c r="J185" s="27">
        <f t="shared" si="17"/>
        <v>0.17901205975037768</v>
      </c>
      <c r="K185" s="27">
        <f t="shared" si="18"/>
        <v>0.23291507838285941</v>
      </c>
      <c r="L185" s="27">
        <f t="shared" si="19"/>
        <v>0.17301339253122114</v>
      </c>
    </row>
    <row r="186" spans="1:12">
      <c r="A186" t="s">
        <v>64</v>
      </c>
      <c r="B186" s="27" t="str">
        <f t="shared" si="14"/>
        <v/>
      </c>
      <c r="C186" s="27" t="str">
        <f t="shared" si="14"/>
        <v/>
      </c>
      <c r="D186" s="27">
        <f t="shared" si="14"/>
        <v>0.40638941899236219</v>
      </c>
      <c r="E186" s="27">
        <f t="shared" si="14"/>
        <v>0.59361058100763775</v>
      </c>
      <c r="F186" s="27" t="str">
        <f t="shared" si="14"/>
        <v/>
      </c>
      <c r="H186" s="27" t="str">
        <f t="shared" si="15"/>
        <v/>
      </c>
      <c r="I186" s="27" t="str">
        <f t="shared" si="16"/>
        <v/>
      </c>
      <c r="J186" s="27" t="str">
        <f t="shared" si="17"/>
        <v/>
      </c>
      <c r="K186" s="27" t="str">
        <f t="shared" si="18"/>
        <v/>
      </c>
      <c r="L186" s="27" t="str">
        <f t="shared" si="19"/>
        <v/>
      </c>
    </row>
    <row r="187" spans="1:12">
      <c r="A187" t="s">
        <v>65</v>
      </c>
      <c r="B187" s="27">
        <f t="shared" si="14"/>
        <v>0.23218205087044433</v>
      </c>
      <c r="C187" s="27">
        <f t="shared" si="14"/>
        <v>0.23892451722967084</v>
      </c>
      <c r="D187" s="27">
        <f t="shared" si="14"/>
        <v>0.24695537770401943</v>
      </c>
      <c r="E187" s="27">
        <f t="shared" si="14"/>
        <v>0.28193805419586543</v>
      </c>
      <c r="F187" s="27" t="str">
        <f t="shared" si="14"/>
        <v/>
      </c>
      <c r="H187" s="27" t="str">
        <f t="shared" si="15"/>
        <v/>
      </c>
      <c r="I187" s="27" t="str">
        <f t="shared" si="16"/>
        <v/>
      </c>
      <c r="J187" s="27" t="str">
        <f t="shared" si="17"/>
        <v/>
      </c>
      <c r="K187" s="27" t="str">
        <f t="shared" si="18"/>
        <v/>
      </c>
      <c r="L187" s="27" t="str">
        <f t="shared" si="19"/>
        <v/>
      </c>
    </row>
    <row r="188" spans="1:12">
      <c r="A188" t="s">
        <v>66</v>
      </c>
      <c r="B188" s="27">
        <f t="shared" ref="B188:F197" si="20">IF(OR(SUM($B45:$F45)=0,B45=""),"",B45/SUM($B45:$F45))</f>
        <v>0.16598956735221723</v>
      </c>
      <c r="C188" s="27">
        <f t="shared" si="20"/>
        <v>0.20385208421272813</v>
      </c>
      <c r="D188" s="27">
        <f t="shared" si="20"/>
        <v>0.22411040576556551</v>
      </c>
      <c r="E188" s="27">
        <f t="shared" si="20"/>
        <v>0.26158416407034435</v>
      </c>
      <c r="F188" s="27">
        <f t="shared" si="20"/>
        <v>0.14446377859914478</v>
      </c>
      <c r="H188" s="27">
        <f t="shared" si="15"/>
        <v>0.16598956735221723</v>
      </c>
      <c r="I188" s="27">
        <f t="shared" si="16"/>
        <v>0.20385208421272813</v>
      </c>
      <c r="J188" s="27">
        <f t="shared" si="17"/>
        <v>0.22411040576556551</v>
      </c>
      <c r="K188" s="27">
        <f t="shared" si="18"/>
        <v>0.26158416407034435</v>
      </c>
      <c r="L188" s="27">
        <f t="shared" si="19"/>
        <v>0.14446377859914478</v>
      </c>
    </row>
    <row r="189" spans="1:12">
      <c r="A189" t="s">
        <v>67</v>
      </c>
      <c r="B189" s="27">
        <f t="shared" si="20"/>
        <v>0.213180340917448</v>
      </c>
      <c r="C189" s="27">
        <f t="shared" si="20"/>
        <v>0.19680061285632525</v>
      </c>
      <c r="D189" s="27">
        <f t="shared" si="20"/>
        <v>0.18736219183124497</v>
      </c>
      <c r="E189" s="27">
        <f t="shared" si="20"/>
        <v>0.22878344517833218</v>
      </c>
      <c r="F189" s="27">
        <f t="shared" si="20"/>
        <v>0.17387340921664959</v>
      </c>
      <c r="H189" s="27">
        <f t="shared" si="15"/>
        <v>0.213180340917448</v>
      </c>
      <c r="I189" s="27">
        <f t="shared" si="16"/>
        <v>0.19680061285632525</v>
      </c>
      <c r="J189" s="27">
        <f t="shared" si="17"/>
        <v>0.18736219183124497</v>
      </c>
      <c r="K189" s="27">
        <f t="shared" si="18"/>
        <v>0.22878344517833218</v>
      </c>
      <c r="L189" s="27">
        <f t="shared" si="19"/>
        <v>0.17387340921664959</v>
      </c>
    </row>
    <row r="190" spans="1:12">
      <c r="A190" t="s">
        <v>68</v>
      </c>
      <c r="B190" s="27">
        <f t="shared" si="20"/>
        <v>0.21069530858974811</v>
      </c>
      <c r="C190" s="27">
        <f t="shared" si="20"/>
        <v>0.29796801564115433</v>
      </c>
      <c r="D190" s="27">
        <f t="shared" si="20"/>
        <v>0.27214257196974656</v>
      </c>
      <c r="E190" s="27" t="str">
        <f t="shared" si="20"/>
        <v/>
      </c>
      <c r="F190" s="27">
        <f t="shared" si="20"/>
        <v>0.21919410379935106</v>
      </c>
      <c r="H190" s="27" t="str">
        <f t="shared" si="15"/>
        <v/>
      </c>
      <c r="I190" s="27" t="str">
        <f t="shared" si="16"/>
        <v/>
      </c>
      <c r="J190" s="27" t="str">
        <f t="shared" si="17"/>
        <v/>
      </c>
      <c r="K190" s="27" t="str">
        <f t="shared" si="18"/>
        <v/>
      </c>
      <c r="L190" s="27" t="str">
        <f t="shared" si="19"/>
        <v/>
      </c>
    </row>
    <row r="191" spans="1:12">
      <c r="A191" t="s">
        <v>69</v>
      </c>
      <c r="B191" s="27" t="str">
        <f t="shared" si="20"/>
        <v/>
      </c>
      <c r="C191" s="27" t="str">
        <f t="shared" si="20"/>
        <v/>
      </c>
      <c r="D191" s="27" t="str">
        <f t="shared" si="20"/>
        <v/>
      </c>
      <c r="E191" s="27" t="str">
        <f t="shared" si="20"/>
        <v/>
      </c>
      <c r="F191" s="27">
        <f t="shared" si="20"/>
        <v>1</v>
      </c>
      <c r="H191" s="27" t="str">
        <f t="shared" si="15"/>
        <v/>
      </c>
      <c r="I191" s="27" t="str">
        <f t="shared" si="16"/>
        <v/>
      </c>
      <c r="J191" s="27" t="str">
        <f t="shared" si="17"/>
        <v/>
      </c>
      <c r="K191" s="27" t="str">
        <f t="shared" si="18"/>
        <v/>
      </c>
      <c r="L191" s="27" t="str">
        <f t="shared" si="19"/>
        <v/>
      </c>
    </row>
    <row r="192" spans="1:12">
      <c r="A192" t="s">
        <v>70</v>
      </c>
      <c r="B192" s="27">
        <f t="shared" si="20"/>
        <v>0.16049073511270467</v>
      </c>
      <c r="C192" s="27">
        <f t="shared" si="20"/>
        <v>0.21733032753460396</v>
      </c>
      <c r="D192" s="27">
        <f t="shared" si="20"/>
        <v>0.22406409634969851</v>
      </c>
      <c r="E192" s="27">
        <f t="shared" si="20"/>
        <v>0.22239260552995158</v>
      </c>
      <c r="F192" s="27">
        <f t="shared" si="20"/>
        <v>0.17572223547304142</v>
      </c>
      <c r="H192" s="27">
        <f t="shared" si="15"/>
        <v>0.16049073511270467</v>
      </c>
      <c r="I192" s="27">
        <f t="shared" si="16"/>
        <v>0.21733032753460396</v>
      </c>
      <c r="J192" s="27">
        <f t="shared" si="17"/>
        <v>0.22406409634969851</v>
      </c>
      <c r="K192" s="27">
        <f t="shared" si="18"/>
        <v>0.22239260552995158</v>
      </c>
      <c r="L192" s="27">
        <f t="shared" si="19"/>
        <v>0.17572223547304142</v>
      </c>
    </row>
    <row r="193" spans="1:12">
      <c r="A193" t="s">
        <v>71</v>
      </c>
      <c r="B193" s="27">
        <f t="shared" si="20"/>
        <v>0.18181070813506819</v>
      </c>
      <c r="C193" s="27">
        <f t="shared" si="20"/>
        <v>0.20615179936706055</v>
      </c>
      <c r="D193" s="27">
        <f t="shared" si="20"/>
        <v>0.18280667222641622</v>
      </c>
      <c r="E193" s="27">
        <f t="shared" si="20"/>
        <v>0.24124720919617543</v>
      </c>
      <c r="F193" s="27">
        <f t="shared" si="20"/>
        <v>0.18798361107527972</v>
      </c>
      <c r="H193" s="27">
        <f t="shared" si="15"/>
        <v>0.18181070813506819</v>
      </c>
      <c r="I193" s="27">
        <f t="shared" si="16"/>
        <v>0.20615179936706055</v>
      </c>
      <c r="J193" s="27">
        <f t="shared" si="17"/>
        <v>0.18280667222641622</v>
      </c>
      <c r="K193" s="27">
        <f t="shared" si="18"/>
        <v>0.24124720919617543</v>
      </c>
      <c r="L193" s="27">
        <f t="shared" si="19"/>
        <v>0.18798361107527972</v>
      </c>
    </row>
    <row r="194" spans="1:12">
      <c r="A194" t="s">
        <v>72</v>
      </c>
      <c r="B194" s="27">
        <f t="shared" si="20"/>
        <v>0.22509438905569532</v>
      </c>
      <c r="C194" s="27">
        <f t="shared" si="20"/>
        <v>0.2122157043963584</v>
      </c>
      <c r="D194" s="27">
        <f t="shared" si="20"/>
        <v>0.16632970625026736</v>
      </c>
      <c r="E194" s="27">
        <f t="shared" si="20"/>
        <v>0.2282682909860716</v>
      </c>
      <c r="F194" s="27">
        <f t="shared" si="20"/>
        <v>0.16809190931160728</v>
      </c>
      <c r="H194" s="27">
        <f t="shared" si="15"/>
        <v>0.22509438905569532</v>
      </c>
      <c r="I194" s="27">
        <f t="shared" si="16"/>
        <v>0.2122157043963584</v>
      </c>
      <c r="J194" s="27">
        <f t="shared" si="17"/>
        <v>0.16632970625026736</v>
      </c>
      <c r="K194" s="27">
        <f t="shared" si="18"/>
        <v>0.2282682909860716</v>
      </c>
      <c r="L194" s="27">
        <f t="shared" si="19"/>
        <v>0.16809190931160728</v>
      </c>
    </row>
    <row r="195" spans="1:12">
      <c r="A195" t="s">
        <v>73</v>
      </c>
      <c r="B195" s="27">
        <f t="shared" si="20"/>
        <v>0.14042372459409647</v>
      </c>
      <c r="C195" s="27">
        <f t="shared" si="20"/>
        <v>0.28693049854703334</v>
      </c>
      <c r="D195" s="27">
        <f t="shared" si="20"/>
        <v>0.25997775157955078</v>
      </c>
      <c r="E195" s="27">
        <f t="shared" si="20"/>
        <v>0.31266802527931942</v>
      </c>
      <c r="F195" s="27" t="str">
        <f t="shared" si="20"/>
        <v/>
      </c>
      <c r="H195" s="27" t="str">
        <f t="shared" si="15"/>
        <v/>
      </c>
      <c r="I195" s="27" t="str">
        <f t="shared" si="16"/>
        <v/>
      </c>
      <c r="J195" s="27" t="str">
        <f t="shared" si="17"/>
        <v/>
      </c>
      <c r="K195" s="27" t="str">
        <f t="shared" si="18"/>
        <v/>
      </c>
      <c r="L195" s="27" t="str">
        <f t="shared" si="19"/>
        <v/>
      </c>
    </row>
    <row r="196" spans="1:12">
      <c r="A196" t="s">
        <v>74</v>
      </c>
      <c r="B196" s="27">
        <f t="shared" si="20"/>
        <v>0.44029524183884422</v>
      </c>
      <c r="C196" s="27">
        <f t="shared" si="20"/>
        <v>0.55970475816115572</v>
      </c>
      <c r="D196" s="27" t="str">
        <f t="shared" si="20"/>
        <v/>
      </c>
      <c r="E196" s="27" t="str">
        <f t="shared" si="20"/>
        <v/>
      </c>
      <c r="F196" s="27" t="str">
        <f t="shared" si="20"/>
        <v/>
      </c>
      <c r="H196" s="27" t="str">
        <f t="shared" si="15"/>
        <v/>
      </c>
      <c r="I196" s="27" t="str">
        <f t="shared" si="16"/>
        <v/>
      </c>
      <c r="J196" s="27" t="str">
        <f t="shared" si="17"/>
        <v/>
      </c>
      <c r="K196" s="27" t="str">
        <f t="shared" si="18"/>
        <v/>
      </c>
      <c r="L196" s="27" t="str">
        <f t="shared" si="19"/>
        <v/>
      </c>
    </row>
    <row r="197" spans="1:12">
      <c r="A197" t="s">
        <v>75</v>
      </c>
      <c r="B197" s="27">
        <f t="shared" si="20"/>
        <v>0.15128766633246954</v>
      </c>
      <c r="C197" s="27">
        <f t="shared" si="20"/>
        <v>0.22280080928873022</v>
      </c>
      <c r="D197" s="27">
        <f t="shared" si="20"/>
        <v>0.21238904182615737</v>
      </c>
      <c r="E197" s="27">
        <f t="shared" si="20"/>
        <v>0.25664829584769772</v>
      </c>
      <c r="F197" s="27">
        <f t="shared" si="20"/>
        <v>0.15687418670494496</v>
      </c>
      <c r="H197" s="27">
        <f t="shared" si="15"/>
        <v>0.15128766633246954</v>
      </c>
      <c r="I197" s="27">
        <f t="shared" si="16"/>
        <v>0.22280080928873022</v>
      </c>
      <c r="J197" s="27">
        <f t="shared" si="17"/>
        <v>0.21238904182615737</v>
      </c>
      <c r="K197" s="27">
        <f t="shared" si="18"/>
        <v>0.25664829584769772</v>
      </c>
      <c r="L197" s="27">
        <f t="shared" si="19"/>
        <v>0.15687418670494496</v>
      </c>
    </row>
    <row r="198" spans="1:12">
      <c r="A198" t="s">
        <v>76</v>
      </c>
      <c r="B198" s="27">
        <f t="shared" ref="B198:F207" si="21">IF(OR(SUM($B55:$F55)=0,B55=""),"",B55/SUM($B55:$F55))</f>
        <v>0.18236009872105297</v>
      </c>
      <c r="C198" s="27">
        <f t="shared" si="21"/>
        <v>0.20335863618509198</v>
      </c>
      <c r="D198" s="27">
        <f t="shared" si="21"/>
        <v>0.24041384034115859</v>
      </c>
      <c r="E198" s="27">
        <f t="shared" si="21"/>
        <v>0.24571044234564496</v>
      </c>
      <c r="F198" s="27">
        <f t="shared" si="21"/>
        <v>0.12815698240705145</v>
      </c>
      <c r="H198" s="27">
        <f t="shared" si="15"/>
        <v>0.18236009872105297</v>
      </c>
      <c r="I198" s="27">
        <f t="shared" si="16"/>
        <v>0.20335863618509198</v>
      </c>
      <c r="J198" s="27">
        <f t="shared" si="17"/>
        <v>0.24041384034115859</v>
      </c>
      <c r="K198" s="27">
        <f t="shared" si="18"/>
        <v>0.24571044234564496</v>
      </c>
      <c r="L198" s="27">
        <f t="shared" si="19"/>
        <v>0.12815698240705145</v>
      </c>
    </row>
    <row r="199" spans="1:12">
      <c r="A199" t="s">
        <v>77</v>
      </c>
      <c r="B199" s="27" t="str">
        <f t="shared" si="21"/>
        <v/>
      </c>
      <c r="C199" s="27" t="str">
        <f t="shared" si="21"/>
        <v/>
      </c>
      <c r="D199" s="27">
        <f t="shared" si="21"/>
        <v>0.33776517346083407</v>
      </c>
      <c r="E199" s="27">
        <f t="shared" si="21"/>
        <v>0.3656010662846409</v>
      </c>
      <c r="F199" s="27">
        <f t="shared" si="21"/>
        <v>0.29663376025452493</v>
      </c>
      <c r="H199" s="27" t="str">
        <f t="shared" si="15"/>
        <v/>
      </c>
      <c r="I199" s="27" t="str">
        <f t="shared" si="16"/>
        <v/>
      </c>
      <c r="J199" s="27" t="str">
        <f t="shared" si="17"/>
        <v/>
      </c>
      <c r="K199" s="27" t="str">
        <f t="shared" si="18"/>
        <v/>
      </c>
      <c r="L199" s="27" t="str">
        <f t="shared" si="19"/>
        <v/>
      </c>
    </row>
    <row r="200" spans="1:12">
      <c r="A200" t="s">
        <v>78</v>
      </c>
      <c r="B200" s="27" t="str">
        <f t="shared" si="21"/>
        <v/>
      </c>
      <c r="C200" s="27" t="str">
        <f t="shared" si="21"/>
        <v/>
      </c>
      <c r="D200" s="27" t="str">
        <f t="shared" si="21"/>
        <v/>
      </c>
      <c r="E200" s="27" t="str">
        <f t="shared" si="21"/>
        <v/>
      </c>
      <c r="F200" s="27" t="str">
        <f t="shared" si="21"/>
        <v/>
      </c>
      <c r="H200" s="27" t="str">
        <f t="shared" si="15"/>
        <v/>
      </c>
      <c r="I200" s="27" t="str">
        <f t="shared" si="16"/>
        <v/>
      </c>
      <c r="J200" s="27" t="str">
        <f t="shared" si="17"/>
        <v/>
      </c>
      <c r="K200" s="27" t="str">
        <f t="shared" si="18"/>
        <v/>
      </c>
      <c r="L200" s="27" t="str">
        <f t="shared" si="19"/>
        <v/>
      </c>
    </row>
    <row r="201" spans="1:12">
      <c r="A201" t="s">
        <v>79</v>
      </c>
      <c r="B201" s="27" t="str">
        <f t="shared" si="21"/>
        <v/>
      </c>
      <c r="C201" s="27" t="str">
        <f t="shared" si="21"/>
        <v/>
      </c>
      <c r="D201" s="27" t="str">
        <f t="shared" si="21"/>
        <v/>
      </c>
      <c r="E201" s="27" t="str">
        <f t="shared" si="21"/>
        <v/>
      </c>
      <c r="F201" s="27" t="str">
        <f t="shared" si="21"/>
        <v/>
      </c>
      <c r="H201" s="27" t="str">
        <f t="shared" si="15"/>
        <v/>
      </c>
      <c r="I201" s="27" t="str">
        <f t="shared" si="16"/>
        <v/>
      </c>
      <c r="J201" s="27" t="str">
        <f t="shared" si="17"/>
        <v/>
      </c>
      <c r="K201" s="27" t="str">
        <f t="shared" si="18"/>
        <v/>
      </c>
      <c r="L201" s="27" t="str">
        <f t="shared" si="19"/>
        <v/>
      </c>
    </row>
    <row r="202" spans="1:12" hidden="1" outlineLevel="1">
      <c r="A202" t="s">
        <v>80</v>
      </c>
      <c r="B202" s="27" t="str">
        <f t="shared" si="21"/>
        <v/>
      </c>
      <c r="C202" s="27" t="str">
        <f t="shared" si="21"/>
        <v/>
      </c>
      <c r="D202" s="27" t="str">
        <f t="shared" si="21"/>
        <v/>
      </c>
      <c r="E202" s="27" t="str">
        <f t="shared" si="21"/>
        <v/>
      </c>
      <c r="F202" s="27" t="str">
        <f t="shared" si="21"/>
        <v/>
      </c>
      <c r="H202" s="27" t="str">
        <f t="shared" si="15"/>
        <v/>
      </c>
      <c r="I202" s="27" t="str">
        <f t="shared" si="16"/>
        <v/>
      </c>
      <c r="J202" s="27" t="str">
        <f t="shared" si="17"/>
        <v/>
      </c>
      <c r="K202" s="27" t="str">
        <f t="shared" si="18"/>
        <v/>
      </c>
      <c r="L202" s="27" t="str">
        <f t="shared" si="19"/>
        <v/>
      </c>
    </row>
    <row r="203" spans="1:12" hidden="1" outlineLevel="1">
      <c r="A203" t="s">
        <v>81</v>
      </c>
      <c r="B203" s="27" t="str">
        <f t="shared" si="21"/>
        <v/>
      </c>
      <c r="C203" s="27" t="str">
        <f t="shared" si="21"/>
        <v/>
      </c>
      <c r="D203" s="27" t="str">
        <f t="shared" si="21"/>
        <v/>
      </c>
      <c r="E203" s="27" t="str">
        <f t="shared" si="21"/>
        <v/>
      </c>
      <c r="F203" s="27" t="str">
        <f t="shared" si="21"/>
        <v/>
      </c>
      <c r="H203" s="27" t="str">
        <f t="shared" si="15"/>
        <v/>
      </c>
      <c r="I203" s="27" t="str">
        <f t="shared" si="16"/>
        <v/>
      </c>
      <c r="J203" s="27" t="str">
        <f t="shared" si="17"/>
        <v/>
      </c>
      <c r="K203" s="27" t="str">
        <f t="shared" si="18"/>
        <v/>
      </c>
      <c r="L203" s="27" t="str">
        <f t="shared" si="19"/>
        <v/>
      </c>
    </row>
    <row r="204" spans="1:12" hidden="1" outlineLevel="1">
      <c r="A204" t="s">
        <v>82</v>
      </c>
      <c r="B204" s="27" t="str">
        <f t="shared" si="21"/>
        <v/>
      </c>
      <c r="C204" s="27" t="str">
        <f t="shared" si="21"/>
        <v/>
      </c>
      <c r="D204" s="27" t="str">
        <f t="shared" si="21"/>
        <v/>
      </c>
      <c r="E204" s="27" t="str">
        <f t="shared" si="21"/>
        <v/>
      </c>
      <c r="F204" s="27" t="str">
        <f t="shared" si="21"/>
        <v/>
      </c>
      <c r="H204" s="27" t="str">
        <f t="shared" si="15"/>
        <v/>
      </c>
      <c r="I204" s="27" t="str">
        <f t="shared" si="16"/>
        <v/>
      </c>
      <c r="J204" s="27" t="str">
        <f t="shared" si="17"/>
        <v/>
      </c>
      <c r="K204" s="27" t="str">
        <f t="shared" si="18"/>
        <v/>
      </c>
      <c r="L204" s="27" t="str">
        <f t="shared" si="19"/>
        <v/>
      </c>
    </row>
    <row r="205" spans="1:12" hidden="1" outlineLevel="1">
      <c r="A205" t="s">
        <v>83</v>
      </c>
      <c r="B205" s="27" t="str">
        <f t="shared" si="21"/>
        <v/>
      </c>
      <c r="C205" s="27" t="str">
        <f t="shared" si="21"/>
        <v/>
      </c>
      <c r="D205" s="27" t="str">
        <f t="shared" si="21"/>
        <v/>
      </c>
      <c r="E205" s="27" t="str">
        <f t="shared" si="21"/>
        <v/>
      </c>
      <c r="F205" s="27" t="str">
        <f t="shared" si="21"/>
        <v/>
      </c>
      <c r="H205" s="27" t="str">
        <f t="shared" si="15"/>
        <v/>
      </c>
      <c r="I205" s="27" t="str">
        <f t="shared" si="16"/>
        <v/>
      </c>
      <c r="J205" s="27" t="str">
        <f t="shared" si="17"/>
        <v/>
      </c>
      <c r="K205" s="27" t="str">
        <f t="shared" si="18"/>
        <v/>
      </c>
      <c r="L205" s="27" t="str">
        <f t="shared" si="19"/>
        <v/>
      </c>
    </row>
    <row r="206" spans="1:12" hidden="1" outlineLevel="1">
      <c r="A206" t="s">
        <v>84</v>
      </c>
      <c r="B206" s="27" t="str">
        <f t="shared" si="21"/>
        <v/>
      </c>
      <c r="C206" s="27" t="str">
        <f t="shared" si="21"/>
        <v/>
      </c>
      <c r="D206" s="27" t="str">
        <f t="shared" si="21"/>
        <v/>
      </c>
      <c r="E206" s="27" t="str">
        <f t="shared" si="21"/>
        <v/>
      </c>
      <c r="F206" s="27" t="str">
        <f t="shared" si="21"/>
        <v/>
      </c>
      <c r="H206" s="27" t="str">
        <f t="shared" si="15"/>
        <v/>
      </c>
      <c r="I206" s="27" t="str">
        <f t="shared" si="16"/>
        <v/>
      </c>
      <c r="J206" s="27" t="str">
        <f t="shared" si="17"/>
        <v/>
      </c>
      <c r="K206" s="27" t="str">
        <f t="shared" si="18"/>
        <v/>
      </c>
      <c r="L206" s="27" t="str">
        <f t="shared" si="19"/>
        <v/>
      </c>
    </row>
    <row r="207" spans="1:12" hidden="1" outlineLevel="1">
      <c r="A207" t="s">
        <v>85</v>
      </c>
      <c r="B207" s="27" t="str">
        <f t="shared" si="21"/>
        <v/>
      </c>
      <c r="C207" s="27" t="str">
        <f t="shared" si="21"/>
        <v/>
      </c>
      <c r="D207" s="27" t="str">
        <f t="shared" si="21"/>
        <v/>
      </c>
      <c r="E207" s="27" t="str">
        <f t="shared" si="21"/>
        <v/>
      </c>
      <c r="F207" s="27" t="str">
        <f t="shared" si="21"/>
        <v/>
      </c>
      <c r="H207" s="27" t="str">
        <f t="shared" si="15"/>
        <v/>
      </c>
      <c r="I207" s="27" t="str">
        <f t="shared" si="16"/>
        <v/>
      </c>
      <c r="J207" s="27" t="str">
        <f t="shared" si="17"/>
        <v/>
      </c>
      <c r="K207" s="27" t="str">
        <f t="shared" si="18"/>
        <v/>
      </c>
      <c r="L207" s="27" t="str">
        <f t="shared" si="19"/>
        <v/>
      </c>
    </row>
    <row r="208" spans="1:12" hidden="1" outlineLevel="1">
      <c r="A208" t="s">
        <v>86</v>
      </c>
      <c r="B208" s="27" t="str">
        <f t="shared" ref="B208:F217" si="22">IF(OR(SUM($B65:$F65)=0,B65=""),"",B65/SUM($B65:$F65))</f>
        <v/>
      </c>
      <c r="C208" s="27" t="str">
        <f t="shared" si="22"/>
        <v/>
      </c>
      <c r="D208" s="27" t="str">
        <f t="shared" si="22"/>
        <v/>
      </c>
      <c r="E208" s="27" t="str">
        <f t="shared" si="22"/>
        <v/>
      </c>
      <c r="F208" s="27" t="str">
        <f t="shared" si="22"/>
        <v/>
      </c>
      <c r="H208" s="27" t="str">
        <f t="shared" si="15"/>
        <v/>
      </c>
      <c r="I208" s="27" t="str">
        <f t="shared" si="16"/>
        <v/>
      </c>
      <c r="J208" s="27" t="str">
        <f t="shared" si="17"/>
        <v/>
      </c>
      <c r="K208" s="27" t="str">
        <f t="shared" si="18"/>
        <v/>
      </c>
      <c r="L208" s="27" t="str">
        <f t="shared" si="19"/>
        <v/>
      </c>
    </row>
    <row r="209" spans="1:12" hidden="1" outlineLevel="1">
      <c r="A209" t="s">
        <v>87</v>
      </c>
      <c r="B209" s="27" t="str">
        <f t="shared" si="22"/>
        <v/>
      </c>
      <c r="C209" s="27" t="str">
        <f t="shared" si="22"/>
        <v/>
      </c>
      <c r="D209" s="27" t="str">
        <f t="shared" si="22"/>
        <v/>
      </c>
      <c r="E209" s="27" t="str">
        <f t="shared" si="22"/>
        <v/>
      </c>
      <c r="F209" s="27" t="str">
        <f t="shared" si="22"/>
        <v/>
      </c>
      <c r="H209" s="27" t="str">
        <f t="shared" si="15"/>
        <v/>
      </c>
      <c r="I209" s="27" t="str">
        <f t="shared" si="16"/>
        <v/>
      </c>
      <c r="J209" s="27" t="str">
        <f t="shared" si="17"/>
        <v/>
      </c>
      <c r="K209" s="27" t="str">
        <f t="shared" si="18"/>
        <v/>
      </c>
      <c r="L209" s="27" t="str">
        <f t="shared" si="19"/>
        <v/>
      </c>
    </row>
    <row r="210" spans="1:12" hidden="1" outlineLevel="1">
      <c r="A210" t="s">
        <v>88</v>
      </c>
      <c r="B210" s="27" t="str">
        <f t="shared" si="22"/>
        <v/>
      </c>
      <c r="C210" s="27" t="str">
        <f t="shared" si="22"/>
        <v/>
      </c>
      <c r="D210" s="27" t="str">
        <f t="shared" si="22"/>
        <v/>
      </c>
      <c r="E210" s="27" t="str">
        <f t="shared" si="22"/>
        <v/>
      </c>
      <c r="F210" s="27" t="str">
        <f t="shared" si="22"/>
        <v/>
      </c>
      <c r="H210" s="27" t="str">
        <f t="shared" si="15"/>
        <v/>
      </c>
      <c r="I210" s="27" t="str">
        <f t="shared" si="16"/>
        <v/>
      </c>
      <c r="J210" s="27" t="str">
        <f t="shared" si="17"/>
        <v/>
      </c>
      <c r="K210" s="27" t="str">
        <f t="shared" si="18"/>
        <v/>
      </c>
      <c r="L210" s="27" t="str">
        <f t="shared" si="19"/>
        <v/>
      </c>
    </row>
    <row r="211" spans="1:12" hidden="1" outlineLevel="1">
      <c r="A211" t="s">
        <v>89</v>
      </c>
      <c r="B211" s="27" t="str">
        <f t="shared" si="22"/>
        <v/>
      </c>
      <c r="C211" s="27" t="str">
        <f t="shared" si="22"/>
        <v/>
      </c>
      <c r="D211" s="27" t="str">
        <f t="shared" si="22"/>
        <v/>
      </c>
      <c r="E211" s="27" t="str">
        <f t="shared" si="22"/>
        <v/>
      </c>
      <c r="F211" s="27" t="str">
        <f t="shared" si="22"/>
        <v/>
      </c>
      <c r="H211" s="27" t="str">
        <f t="shared" si="15"/>
        <v/>
      </c>
      <c r="I211" s="27" t="str">
        <f t="shared" si="16"/>
        <v/>
      </c>
      <c r="J211" s="27" t="str">
        <f t="shared" si="17"/>
        <v/>
      </c>
      <c r="K211" s="27" t="str">
        <f t="shared" si="18"/>
        <v/>
      </c>
      <c r="L211" s="27" t="str">
        <f t="shared" si="19"/>
        <v/>
      </c>
    </row>
    <row r="212" spans="1:12" hidden="1" outlineLevel="1">
      <c r="A212" t="s">
        <v>90</v>
      </c>
      <c r="B212" s="27" t="str">
        <f t="shared" si="22"/>
        <v/>
      </c>
      <c r="C212" s="27" t="str">
        <f t="shared" si="22"/>
        <v/>
      </c>
      <c r="D212" s="27" t="str">
        <f t="shared" si="22"/>
        <v/>
      </c>
      <c r="E212" s="27" t="str">
        <f t="shared" si="22"/>
        <v/>
      </c>
      <c r="F212" s="27" t="str">
        <f t="shared" si="22"/>
        <v/>
      </c>
      <c r="H212" s="27" t="str">
        <f t="shared" ref="H212:H243" si="23">IF(COUNT(B69:F69)=5,B69/SUM($B69:$F69),"")</f>
        <v/>
      </c>
      <c r="I212" s="27" t="str">
        <f t="shared" ref="I212:I243" si="24">IF(COUNT(B69:F69)=5,C69/SUM($B69:$F69),"")</f>
        <v/>
      </c>
      <c r="J212" s="27" t="str">
        <f t="shared" ref="J212:J243" si="25">IF(COUNT(B69:F69)=5,D69/SUM($B69:$F69),"")</f>
        <v/>
      </c>
      <c r="K212" s="27" t="str">
        <f t="shared" ref="K212:K243" si="26">IF(COUNT(B69:F69)=5,E69/SUM($B69:$F69),"")</f>
        <v/>
      </c>
      <c r="L212" s="27" t="str">
        <f t="shared" ref="L212:L243" si="27">IF(COUNT(B69:F69)=5,F69/SUM($B69:$F69),"")</f>
        <v/>
      </c>
    </row>
    <row r="213" spans="1:12" hidden="1" outlineLevel="1">
      <c r="A213" t="s">
        <v>91</v>
      </c>
      <c r="B213" s="27" t="str">
        <f t="shared" si="22"/>
        <v/>
      </c>
      <c r="C213" s="27" t="str">
        <f t="shared" si="22"/>
        <v/>
      </c>
      <c r="D213" s="27" t="str">
        <f t="shared" si="22"/>
        <v/>
      </c>
      <c r="E213" s="27" t="str">
        <f t="shared" si="22"/>
        <v/>
      </c>
      <c r="F213" s="27" t="str">
        <f t="shared" si="22"/>
        <v/>
      </c>
      <c r="H213" s="27" t="str">
        <f t="shared" si="23"/>
        <v/>
      </c>
      <c r="I213" s="27" t="str">
        <f t="shared" si="24"/>
        <v/>
      </c>
      <c r="J213" s="27" t="str">
        <f t="shared" si="25"/>
        <v/>
      </c>
      <c r="K213" s="27" t="str">
        <f t="shared" si="26"/>
        <v/>
      </c>
      <c r="L213" s="27" t="str">
        <f t="shared" si="27"/>
        <v/>
      </c>
    </row>
    <row r="214" spans="1:12" hidden="1" outlineLevel="1">
      <c r="A214" t="s">
        <v>92</v>
      </c>
      <c r="B214" s="27" t="str">
        <f t="shared" si="22"/>
        <v/>
      </c>
      <c r="C214" s="27" t="str">
        <f t="shared" si="22"/>
        <v/>
      </c>
      <c r="D214" s="27" t="str">
        <f t="shared" si="22"/>
        <v/>
      </c>
      <c r="E214" s="27" t="str">
        <f t="shared" si="22"/>
        <v/>
      </c>
      <c r="F214" s="27" t="str">
        <f t="shared" si="22"/>
        <v/>
      </c>
      <c r="H214" s="27" t="str">
        <f t="shared" si="23"/>
        <v/>
      </c>
      <c r="I214" s="27" t="str">
        <f t="shared" si="24"/>
        <v/>
      </c>
      <c r="J214" s="27" t="str">
        <f t="shared" si="25"/>
        <v/>
      </c>
      <c r="K214" s="27" t="str">
        <f t="shared" si="26"/>
        <v/>
      </c>
      <c r="L214" s="27" t="str">
        <f t="shared" si="27"/>
        <v/>
      </c>
    </row>
    <row r="215" spans="1:12" hidden="1" outlineLevel="1">
      <c r="A215" t="s">
        <v>93</v>
      </c>
      <c r="B215" s="27" t="str">
        <f t="shared" si="22"/>
        <v/>
      </c>
      <c r="C215" s="27" t="str">
        <f t="shared" si="22"/>
        <v/>
      </c>
      <c r="D215" s="27" t="str">
        <f t="shared" si="22"/>
        <v/>
      </c>
      <c r="E215" s="27" t="str">
        <f t="shared" si="22"/>
        <v/>
      </c>
      <c r="F215" s="27" t="str">
        <f t="shared" si="22"/>
        <v/>
      </c>
      <c r="H215" s="27" t="str">
        <f t="shared" si="23"/>
        <v/>
      </c>
      <c r="I215" s="27" t="str">
        <f t="shared" si="24"/>
        <v/>
      </c>
      <c r="J215" s="27" t="str">
        <f t="shared" si="25"/>
        <v/>
      </c>
      <c r="K215" s="27" t="str">
        <f t="shared" si="26"/>
        <v/>
      </c>
      <c r="L215" s="27" t="str">
        <f t="shared" si="27"/>
        <v/>
      </c>
    </row>
    <row r="216" spans="1:12" hidden="1" outlineLevel="1">
      <c r="A216" t="s">
        <v>94</v>
      </c>
      <c r="B216" s="27" t="str">
        <f t="shared" si="22"/>
        <v/>
      </c>
      <c r="C216" s="27" t="str">
        <f t="shared" si="22"/>
        <v/>
      </c>
      <c r="D216" s="27" t="str">
        <f t="shared" si="22"/>
        <v/>
      </c>
      <c r="E216" s="27" t="str">
        <f t="shared" si="22"/>
        <v/>
      </c>
      <c r="F216" s="27" t="str">
        <f t="shared" si="22"/>
        <v/>
      </c>
      <c r="H216" s="27" t="str">
        <f t="shared" si="23"/>
        <v/>
      </c>
      <c r="I216" s="27" t="str">
        <f t="shared" si="24"/>
        <v/>
      </c>
      <c r="J216" s="27" t="str">
        <f t="shared" si="25"/>
        <v/>
      </c>
      <c r="K216" s="27" t="str">
        <f t="shared" si="26"/>
        <v/>
      </c>
      <c r="L216" s="27" t="str">
        <f t="shared" si="27"/>
        <v/>
      </c>
    </row>
    <row r="217" spans="1:12" hidden="1" outlineLevel="1">
      <c r="A217" t="s">
        <v>95</v>
      </c>
      <c r="B217" s="27" t="str">
        <f t="shared" si="22"/>
        <v/>
      </c>
      <c r="C217" s="27" t="str">
        <f t="shared" si="22"/>
        <v/>
      </c>
      <c r="D217" s="27" t="str">
        <f t="shared" si="22"/>
        <v/>
      </c>
      <c r="E217" s="27" t="str">
        <f t="shared" si="22"/>
        <v/>
      </c>
      <c r="F217" s="27" t="str">
        <f t="shared" si="22"/>
        <v/>
      </c>
      <c r="H217" s="27" t="str">
        <f t="shared" si="23"/>
        <v/>
      </c>
      <c r="I217" s="27" t="str">
        <f t="shared" si="24"/>
        <v/>
      </c>
      <c r="J217" s="27" t="str">
        <f t="shared" si="25"/>
        <v/>
      </c>
      <c r="K217" s="27" t="str">
        <f t="shared" si="26"/>
        <v/>
      </c>
      <c r="L217" s="27" t="str">
        <f t="shared" si="27"/>
        <v/>
      </c>
    </row>
    <row r="218" spans="1:12" hidden="1" outlineLevel="1">
      <c r="A218" t="s">
        <v>96</v>
      </c>
      <c r="B218" s="27" t="str">
        <f t="shared" ref="B218:F227" si="28">IF(OR(SUM($B75:$F75)=0,B75=""),"",B75/SUM($B75:$F75))</f>
        <v/>
      </c>
      <c r="C218" s="27" t="str">
        <f t="shared" si="28"/>
        <v/>
      </c>
      <c r="D218" s="27" t="str">
        <f t="shared" si="28"/>
        <v/>
      </c>
      <c r="E218" s="27" t="str">
        <f t="shared" si="28"/>
        <v/>
      </c>
      <c r="F218" s="27" t="str">
        <f t="shared" si="28"/>
        <v/>
      </c>
      <c r="H218" s="27" t="str">
        <f t="shared" si="23"/>
        <v/>
      </c>
      <c r="I218" s="27" t="str">
        <f t="shared" si="24"/>
        <v/>
      </c>
      <c r="J218" s="27" t="str">
        <f t="shared" si="25"/>
        <v/>
      </c>
      <c r="K218" s="27" t="str">
        <f t="shared" si="26"/>
        <v/>
      </c>
      <c r="L218" s="27" t="str">
        <f t="shared" si="27"/>
        <v/>
      </c>
    </row>
    <row r="219" spans="1:12" hidden="1" outlineLevel="1">
      <c r="A219" t="s">
        <v>97</v>
      </c>
      <c r="B219" s="27" t="str">
        <f t="shared" si="28"/>
        <v/>
      </c>
      <c r="C219" s="27" t="str">
        <f t="shared" si="28"/>
        <v/>
      </c>
      <c r="D219" s="27" t="str">
        <f t="shared" si="28"/>
        <v/>
      </c>
      <c r="E219" s="27" t="str">
        <f t="shared" si="28"/>
        <v/>
      </c>
      <c r="F219" s="27" t="str">
        <f t="shared" si="28"/>
        <v/>
      </c>
      <c r="H219" s="27" t="str">
        <f t="shared" si="23"/>
        <v/>
      </c>
      <c r="I219" s="27" t="str">
        <f t="shared" si="24"/>
        <v/>
      </c>
      <c r="J219" s="27" t="str">
        <f t="shared" si="25"/>
        <v/>
      </c>
      <c r="K219" s="27" t="str">
        <f t="shared" si="26"/>
        <v/>
      </c>
      <c r="L219" s="27" t="str">
        <f t="shared" si="27"/>
        <v/>
      </c>
    </row>
    <row r="220" spans="1:12" hidden="1" outlineLevel="1">
      <c r="A220" t="s">
        <v>98</v>
      </c>
      <c r="B220" s="27" t="str">
        <f t="shared" si="28"/>
        <v/>
      </c>
      <c r="C220" s="27" t="str">
        <f t="shared" si="28"/>
        <v/>
      </c>
      <c r="D220" s="27" t="str">
        <f t="shared" si="28"/>
        <v/>
      </c>
      <c r="E220" s="27" t="str">
        <f t="shared" si="28"/>
        <v/>
      </c>
      <c r="F220" s="27" t="str">
        <f t="shared" si="28"/>
        <v/>
      </c>
      <c r="H220" s="27" t="str">
        <f t="shared" si="23"/>
        <v/>
      </c>
      <c r="I220" s="27" t="str">
        <f t="shared" si="24"/>
        <v/>
      </c>
      <c r="J220" s="27" t="str">
        <f t="shared" si="25"/>
        <v/>
      </c>
      <c r="K220" s="27" t="str">
        <f t="shared" si="26"/>
        <v/>
      </c>
      <c r="L220" s="27" t="str">
        <f t="shared" si="27"/>
        <v/>
      </c>
    </row>
    <row r="221" spans="1:12" hidden="1" outlineLevel="1">
      <c r="A221" t="s">
        <v>99</v>
      </c>
      <c r="B221" s="27" t="str">
        <f t="shared" si="28"/>
        <v/>
      </c>
      <c r="C221" s="27" t="str">
        <f t="shared" si="28"/>
        <v/>
      </c>
      <c r="D221" s="27" t="str">
        <f t="shared" si="28"/>
        <v/>
      </c>
      <c r="E221" s="27" t="str">
        <f t="shared" si="28"/>
        <v/>
      </c>
      <c r="F221" s="27" t="str">
        <f t="shared" si="28"/>
        <v/>
      </c>
      <c r="H221" s="27" t="str">
        <f t="shared" si="23"/>
        <v/>
      </c>
      <c r="I221" s="27" t="str">
        <f t="shared" si="24"/>
        <v/>
      </c>
      <c r="J221" s="27" t="str">
        <f t="shared" si="25"/>
        <v/>
      </c>
      <c r="K221" s="27" t="str">
        <f t="shared" si="26"/>
        <v/>
      </c>
      <c r="L221" s="27" t="str">
        <f t="shared" si="27"/>
        <v/>
      </c>
    </row>
    <row r="222" spans="1:12" hidden="1" outlineLevel="1">
      <c r="A222" t="s">
        <v>100</v>
      </c>
      <c r="B222" s="27" t="str">
        <f t="shared" si="28"/>
        <v/>
      </c>
      <c r="C222" s="27" t="str">
        <f t="shared" si="28"/>
        <v/>
      </c>
      <c r="D222" s="27" t="str">
        <f t="shared" si="28"/>
        <v/>
      </c>
      <c r="E222" s="27" t="str">
        <f t="shared" si="28"/>
        <v/>
      </c>
      <c r="F222" s="27" t="str">
        <f t="shared" si="28"/>
        <v/>
      </c>
      <c r="H222" s="27" t="str">
        <f t="shared" si="23"/>
        <v/>
      </c>
      <c r="I222" s="27" t="str">
        <f t="shared" si="24"/>
        <v/>
      </c>
      <c r="J222" s="27" t="str">
        <f t="shared" si="25"/>
        <v/>
      </c>
      <c r="K222" s="27" t="str">
        <f t="shared" si="26"/>
        <v/>
      </c>
      <c r="L222" s="27" t="str">
        <f t="shared" si="27"/>
        <v/>
      </c>
    </row>
    <row r="223" spans="1:12" hidden="1" outlineLevel="1">
      <c r="A223" t="s">
        <v>101</v>
      </c>
      <c r="B223" s="27" t="str">
        <f t="shared" si="28"/>
        <v/>
      </c>
      <c r="C223" s="27" t="str">
        <f t="shared" si="28"/>
        <v/>
      </c>
      <c r="D223" s="27" t="str">
        <f t="shared" si="28"/>
        <v/>
      </c>
      <c r="E223" s="27" t="str">
        <f t="shared" si="28"/>
        <v/>
      </c>
      <c r="F223" s="27" t="str">
        <f t="shared" si="28"/>
        <v/>
      </c>
      <c r="H223" s="27" t="str">
        <f t="shared" si="23"/>
        <v/>
      </c>
      <c r="I223" s="27" t="str">
        <f t="shared" si="24"/>
        <v/>
      </c>
      <c r="J223" s="27" t="str">
        <f t="shared" si="25"/>
        <v/>
      </c>
      <c r="K223" s="27" t="str">
        <f t="shared" si="26"/>
        <v/>
      </c>
      <c r="L223" s="27" t="str">
        <f t="shared" si="27"/>
        <v/>
      </c>
    </row>
    <row r="224" spans="1:12" hidden="1" outlineLevel="1">
      <c r="A224" t="s">
        <v>102</v>
      </c>
      <c r="B224" s="27" t="str">
        <f t="shared" si="28"/>
        <v/>
      </c>
      <c r="C224" s="27" t="str">
        <f t="shared" si="28"/>
        <v/>
      </c>
      <c r="D224" s="27" t="str">
        <f t="shared" si="28"/>
        <v/>
      </c>
      <c r="E224" s="27" t="str">
        <f t="shared" si="28"/>
        <v/>
      </c>
      <c r="F224" s="27" t="str">
        <f t="shared" si="28"/>
        <v/>
      </c>
      <c r="H224" s="27" t="str">
        <f t="shared" si="23"/>
        <v/>
      </c>
      <c r="I224" s="27" t="str">
        <f t="shared" si="24"/>
        <v/>
      </c>
      <c r="J224" s="27" t="str">
        <f t="shared" si="25"/>
        <v/>
      </c>
      <c r="K224" s="27" t="str">
        <f t="shared" si="26"/>
        <v/>
      </c>
      <c r="L224" s="27" t="str">
        <f t="shared" si="27"/>
        <v/>
      </c>
    </row>
    <row r="225" spans="1:12" hidden="1" outlineLevel="1">
      <c r="A225" t="s">
        <v>103</v>
      </c>
      <c r="B225" s="27" t="str">
        <f t="shared" si="28"/>
        <v/>
      </c>
      <c r="C225" s="27" t="str">
        <f t="shared" si="28"/>
        <v/>
      </c>
      <c r="D225" s="27" t="str">
        <f t="shared" si="28"/>
        <v/>
      </c>
      <c r="E225" s="27" t="str">
        <f t="shared" si="28"/>
        <v/>
      </c>
      <c r="F225" s="27" t="str">
        <f t="shared" si="28"/>
        <v/>
      </c>
      <c r="H225" s="27" t="str">
        <f t="shared" si="23"/>
        <v/>
      </c>
      <c r="I225" s="27" t="str">
        <f t="shared" si="24"/>
        <v/>
      </c>
      <c r="J225" s="27" t="str">
        <f t="shared" si="25"/>
        <v/>
      </c>
      <c r="K225" s="27" t="str">
        <f t="shared" si="26"/>
        <v/>
      </c>
      <c r="L225" s="27" t="str">
        <f t="shared" si="27"/>
        <v/>
      </c>
    </row>
    <row r="226" spans="1:12" hidden="1" outlineLevel="1">
      <c r="A226" t="s">
        <v>104</v>
      </c>
      <c r="B226" s="27" t="str">
        <f t="shared" si="28"/>
        <v/>
      </c>
      <c r="C226" s="27" t="str">
        <f t="shared" si="28"/>
        <v/>
      </c>
      <c r="D226" s="27" t="str">
        <f t="shared" si="28"/>
        <v/>
      </c>
      <c r="E226" s="27" t="str">
        <f t="shared" si="28"/>
        <v/>
      </c>
      <c r="F226" s="27" t="str">
        <f t="shared" si="28"/>
        <v/>
      </c>
      <c r="H226" s="27" t="str">
        <f t="shared" si="23"/>
        <v/>
      </c>
      <c r="I226" s="27" t="str">
        <f t="shared" si="24"/>
        <v/>
      </c>
      <c r="J226" s="27" t="str">
        <f t="shared" si="25"/>
        <v/>
      </c>
      <c r="K226" s="27" t="str">
        <f t="shared" si="26"/>
        <v/>
      </c>
      <c r="L226" s="27" t="str">
        <f t="shared" si="27"/>
        <v/>
      </c>
    </row>
    <row r="227" spans="1:12" hidden="1" outlineLevel="1">
      <c r="A227" t="s">
        <v>105</v>
      </c>
      <c r="B227" s="27" t="str">
        <f t="shared" si="28"/>
        <v/>
      </c>
      <c r="C227" s="27" t="str">
        <f t="shared" si="28"/>
        <v/>
      </c>
      <c r="D227" s="27" t="str">
        <f t="shared" si="28"/>
        <v/>
      </c>
      <c r="E227" s="27" t="str">
        <f t="shared" si="28"/>
        <v/>
      </c>
      <c r="F227" s="27" t="str">
        <f t="shared" si="28"/>
        <v/>
      </c>
      <c r="H227" s="27" t="str">
        <f t="shared" si="23"/>
        <v/>
      </c>
      <c r="I227" s="27" t="str">
        <f t="shared" si="24"/>
        <v/>
      </c>
      <c r="J227" s="27" t="str">
        <f t="shared" si="25"/>
        <v/>
      </c>
      <c r="K227" s="27" t="str">
        <f t="shared" si="26"/>
        <v/>
      </c>
      <c r="L227" s="27" t="str">
        <f t="shared" si="27"/>
        <v/>
      </c>
    </row>
    <row r="228" spans="1:12" hidden="1" outlineLevel="1">
      <c r="A228" t="s">
        <v>106</v>
      </c>
      <c r="B228" s="27" t="str">
        <f t="shared" ref="B228:F237" si="29">IF(OR(SUM($B85:$F85)=0,B85=""),"",B85/SUM($B85:$F85))</f>
        <v/>
      </c>
      <c r="C228" s="27" t="str">
        <f t="shared" si="29"/>
        <v/>
      </c>
      <c r="D228" s="27" t="str">
        <f t="shared" si="29"/>
        <v/>
      </c>
      <c r="E228" s="27" t="str">
        <f t="shared" si="29"/>
        <v/>
      </c>
      <c r="F228" s="27" t="str">
        <f t="shared" si="29"/>
        <v/>
      </c>
      <c r="H228" s="27" t="str">
        <f t="shared" si="23"/>
        <v/>
      </c>
      <c r="I228" s="27" t="str">
        <f t="shared" si="24"/>
        <v/>
      </c>
      <c r="J228" s="27" t="str">
        <f t="shared" si="25"/>
        <v/>
      </c>
      <c r="K228" s="27" t="str">
        <f t="shared" si="26"/>
        <v/>
      </c>
      <c r="L228" s="27" t="str">
        <f t="shared" si="27"/>
        <v/>
      </c>
    </row>
    <row r="229" spans="1:12" hidden="1" outlineLevel="1">
      <c r="A229" t="s">
        <v>107</v>
      </c>
      <c r="B229" s="27" t="str">
        <f t="shared" si="29"/>
        <v/>
      </c>
      <c r="C229" s="27" t="str">
        <f t="shared" si="29"/>
        <v/>
      </c>
      <c r="D229" s="27" t="str">
        <f t="shared" si="29"/>
        <v/>
      </c>
      <c r="E229" s="27" t="str">
        <f t="shared" si="29"/>
        <v/>
      </c>
      <c r="F229" s="27" t="str">
        <f t="shared" si="29"/>
        <v/>
      </c>
      <c r="H229" s="27" t="str">
        <f t="shared" si="23"/>
        <v/>
      </c>
      <c r="I229" s="27" t="str">
        <f t="shared" si="24"/>
        <v/>
      </c>
      <c r="J229" s="27" t="str">
        <f t="shared" si="25"/>
        <v/>
      </c>
      <c r="K229" s="27" t="str">
        <f t="shared" si="26"/>
        <v/>
      </c>
      <c r="L229" s="27" t="str">
        <f t="shared" si="27"/>
        <v/>
      </c>
    </row>
    <row r="230" spans="1:12" hidden="1" outlineLevel="1">
      <c r="A230" t="s">
        <v>108</v>
      </c>
      <c r="B230" s="27" t="str">
        <f t="shared" si="29"/>
        <v/>
      </c>
      <c r="C230" s="27" t="str">
        <f t="shared" si="29"/>
        <v/>
      </c>
      <c r="D230" s="27" t="str">
        <f t="shared" si="29"/>
        <v/>
      </c>
      <c r="E230" s="27" t="str">
        <f t="shared" si="29"/>
        <v/>
      </c>
      <c r="F230" s="27" t="str">
        <f t="shared" si="29"/>
        <v/>
      </c>
      <c r="H230" s="27" t="str">
        <f t="shared" si="23"/>
        <v/>
      </c>
      <c r="I230" s="27" t="str">
        <f t="shared" si="24"/>
        <v/>
      </c>
      <c r="J230" s="27" t="str">
        <f t="shared" si="25"/>
        <v/>
      </c>
      <c r="K230" s="27" t="str">
        <f t="shared" si="26"/>
        <v/>
      </c>
      <c r="L230" s="27" t="str">
        <f t="shared" si="27"/>
        <v/>
      </c>
    </row>
    <row r="231" spans="1:12" hidden="1" outlineLevel="1">
      <c r="A231" t="s">
        <v>109</v>
      </c>
      <c r="B231" s="27" t="str">
        <f t="shared" si="29"/>
        <v/>
      </c>
      <c r="C231" s="27" t="str">
        <f t="shared" si="29"/>
        <v/>
      </c>
      <c r="D231" s="27" t="str">
        <f t="shared" si="29"/>
        <v/>
      </c>
      <c r="E231" s="27" t="str">
        <f t="shared" si="29"/>
        <v/>
      </c>
      <c r="F231" s="27" t="str">
        <f t="shared" si="29"/>
        <v/>
      </c>
      <c r="H231" s="27" t="str">
        <f t="shared" si="23"/>
        <v/>
      </c>
      <c r="I231" s="27" t="str">
        <f t="shared" si="24"/>
        <v/>
      </c>
      <c r="J231" s="27" t="str">
        <f t="shared" si="25"/>
        <v/>
      </c>
      <c r="K231" s="27" t="str">
        <f t="shared" si="26"/>
        <v/>
      </c>
      <c r="L231" s="27" t="str">
        <f t="shared" si="27"/>
        <v/>
      </c>
    </row>
    <row r="232" spans="1:12" hidden="1" outlineLevel="1">
      <c r="A232" t="s">
        <v>110</v>
      </c>
      <c r="B232" s="27" t="str">
        <f t="shared" si="29"/>
        <v/>
      </c>
      <c r="C232" s="27" t="str">
        <f t="shared" si="29"/>
        <v/>
      </c>
      <c r="D232" s="27" t="str">
        <f t="shared" si="29"/>
        <v/>
      </c>
      <c r="E232" s="27" t="str">
        <f t="shared" si="29"/>
        <v/>
      </c>
      <c r="F232" s="27" t="str">
        <f t="shared" si="29"/>
        <v/>
      </c>
      <c r="H232" s="27" t="str">
        <f t="shared" si="23"/>
        <v/>
      </c>
      <c r="I232" s="27" t="str">
        <f t="shared" si="24"/>
        <v/>
      </c>
      <c r="J232" s="27" t="str">
        <f t="shared" si="25"/>
        <v/>
      </c>
      <c r="K232" s="27" t="str">
        <f t="shared" si="26"/>
        <v/>
      </c>
      <c r="L232" s="27" t="str">
        <f t="shared" si="27"/>
        <v/>
      </c>
    </row>
    <row r="233" spans="1:12" hidden="1" outlineLevel="1">
      <c r="A233" t="s">
        <v>111</v>
      </c>
      <c r="B233" s="27" t="str">
        <f t="shared" si="29"/>
        <v/>
      </c>
      <c r="C233" s="27" t="str">
        <f t="shared" si="29"/>
        <v/>
      </c>
      <c r="D233" s="27" t="str">
        <f t="shared" si="29"/>
        <v/>
      </c>
      <c r="E233" s="27" t="str">
        <f t="shared" si="29"/>
        <v/>
      </c>
      <c r="F233" s="27" t="str">
        <f t="shared" si="29"/>
        <v/>
      </c>
      <c r="H233" s="27" t="str">
        <f t="shared" si="23"/>
        <v/>
      </c>
      <c r="I233" s="27" t="str">
        <f t="shared" si="24"/>
        <v/>
      </c>
      <c r="J233" s="27" t="str">
        <f t="shared" si="25"/>
        <v/>
      </c>
      <c r="K233" s="27" t="str">
        <f t="shared" si="26"/>
        <v/>
      </c>
      <c r="L233" s="27" t="str">
        <f t="shared" si="27"/>
        <v/>
      </c>
    </row>
    <row r="234" spans="1:12" hidden="1" outlineLevel="1">
      <c r="A234" t="s">
        <v>112</v>
      </c>
      <c r="B234" s="27" t="str">
        <f t="shared" si="29"/>
        <v/>
      </c>
      <c r="C234" s="27" t="str">
        <f t="shared" si="29"/>
        <v/>
      </c>
      <c r="D234" s="27" t="str">
        <f t="shared" si="29"/>
        <v/>
      </c>
      <c r="E234" s="27" t="str">
        <f t="shared" si="29"/>
        <v/>
      </c>
      <c r="F234" s="27" t="str">
        <f t="shared" si="29"/>
        <v/>
      </c>
      <c r="H234" s="27" t="str">
        <f t="shared" si="23"/>
        <v/>
      </c>
      <c r="I234" s="27" t="str">
        <f t="shared" si="24"/>
        <v/>
      </c>
      <c r="J234" s="27" t="str">
        <f t="shared" si="25"/>
        <v/>
      </c>
      <c r="K234" s="27" t="str">
        <f t="shared" si="26"/>
        <v/>
      </c>
      <c r="L234" s="27" t="str">
        <f t="shared" si="27"/>
        <v/>
      </c>
    </row>
    <row r="235" spans="1:12" hidden="1" outlineLevel="1">
      <c r="A235" t="s">
        <v>113</v>
      </c>
      <c r="B235" s="27" t="str">
        <f t="shared" si="29"/>
        <v/>
      </c>
      <c r="C235" s="27" t="str">
        <f t="shared" si="29"/>
        <v/>
      </c>
      <c r="D235" s="27" t="str">
        <f t="shared" si="29"/>
        <v/>
      </c>
      <c r="E235" s="27" t="str">
        <f t="shared" si="29"/>
        <v/>
      </c>
      <c r="F235" s="27" t="str">
        <f t="shared" si="29"/>
        <v/>
      </c>
      <c r="H235" s="27" t="str">
        <f t="shared" si="23"/>
        <v/>
      </c>
      <c r="I235" s="27" t="str">
        <f t="shared" si="24"/>
        <v/>
      </c>
      <c r="J235" s="27" t="str">
        <f t="shared" si="25"/>
        <v/>
      </c>
      <c r="K235" s="27" t="str">
        <f t="shared" si="26"/>
        <v/>
      </c>
      <c r="L235" s="27" t="str">
        <f t="shared" si="27"/>
        <v/>
      </c>
    </row>
    <row r="236" spans="1:12" hidden="1" outlineLevel="1">
      <c r="A236" t="s">
        <v>114</v>
      </c>
      <c r="B236" s="27" t="str">
        <f t="shared" si="29"/>
        <v/>
      </c>
      <c r="C236" s="27" t="str">
        <f t="shared" si="29"/>
        <v/>
      </c>
      <c r="D236" s="27" t="str">
        <f t="shared" si="29"/>
        <v/>
      </c>
      <c r="E236" s="27" t="str">
        <f t="shared" si="29"/>
        <v/>
      </c>
      <c r="F236" s="27" t="str">
        <f t="shared" si="29"/>
        <v/>
      </c>
      <c r="H236" s="27" t="str">
        <f t="shared" si="23"/>
        <v/>
      </c>
      <c r="I236" s="27" t="str">
        <f t="shared" si="24"/>
        <v/>
      </c>
      <c r="J236" s="27" t="str">
        <f t="shared" si="25"/>
        <v/>
      </c>
      <c r="K236" s="27" t="str">
        <f t="shared" si="26"/>
        <v/>
      </c>
      <c r="L236" s="27" t="str">
        <f t="shared" si="27"/>
        <v/>
      </c>
    </row>
    <row r="237" spans="1:12" hidden="1" outlineLevel="1">
      <c r="A237" t="s">
        <v>115</v>
      </c>
      <c r="B237" s="27" t="str">
        <f t="shared" si="29"/>
        <v/>
      </c>
      <c r="C237" s="27" t="str">
        <f t="shared" si="29"/>
        <v/>
      </c>
      <c r="D237" s="27" t="str">
        <f t="shared" si="29"/>
        <v/>
      </c>
      <c r="E237" s="27" t="str">
        <f t="shared" si="29"/>
        <v/>
      </c>
      <c r="F237" s="27" t="str">
        <f t="shared" si="29"/>
        <v/>
      </c>
      <c r="H237" s="27" t="str">
        <f t="shared" si="23"/>
        <v/>
      </c>
      <c r="I237" s="27" t="str">
        <f t="shared" si="24"/>
        <v/>
      </c>
      <c r="J237" s="27" t="str">
        <f t="shared" si="25"/>
        <v/>
      </c>
      <c r="K237" s="27" t="str">
        <f t="shared" si="26"/>
        <v/>
      </c>
      <c r="L237" s="27" t="str">
        <f t="shared" si="27"/>
        <v/>
      </c>
    </row>
    <row r="238" spans="1:12" hidden="1" outlineLevel="1">
      <c r="A238" t="s">
        <v>116</v>
      </c>
      <c r="B238" s="27" t="str">
        <f t="shared" ref="B238:F247" si="30">IF(OR(SUM($B95:$F95)=0,B95=""),"",B95/SUM($B95:$F95))</f>
        <v/>
      </c>
      <c r="C238" s="27" t="str">
        <f t="shared" si="30"/>
        <v/>
      </c>
      <c r="D238" s="27" t="str">
        <f t="shared" si="30"/>
        <v/>
      </c>
      <c r="E238" s="27" t="str">
        <f t="shared" si="30"/>
        <v/>
      </c>
      <c r="F238" s="27" t="str">
        <f t="shared" si="30"/>
        <v/>
      </c>
      <c r="H238" s="27" t="str">
        <f t="shared" si="23"/>
        <v/>
      </c>
      <c r="I238" s="27" t="str">
        <f t="shared" si="24"/>
        <v/>
      </c>
      <c r="J238" s="27" t="str">
        <f t="shared" si="25"/>
        <v/>
      </c>
      <c r="K238" s="27" t="str">
        <f t="shared" si="26"/>
        <v/>
      </c>
      <c r="L238" s="27" t="str">
        <f t="shared" si="27"/>
        <v/>
      </c>
    </row>
    <row r="239" spans="1:12" hidden="1" outlineLevel="1">
      <c r="A239" t="s">
        <v>117</v>
      </c>
      <c r="B239" s="27" t="str">
        <f t="shared" si="30"/>
        <v/>
      </c>
      <c r="C239" s="27" t="str">
        <f t="shared" si="30"/>
        <v/>
      </c>
      <c r="D239" s="27" t="str">
        <f t="shared" si="30"/>
        <v/>
      </c>
      <c r="E239" s="27" t="str">
        <f t="shared" si="30"/>
        <v/>
      </c>
      <c r="F239" s="27" t="str">
        <f t="shared" si="30"/>
        <v/>
      </c>
      <c r="H239" s="27" t="str">
        <f t="shared" si="23"/>
        <v/>
      </c>
      <c r="I239" s="27" t="str">
        <f t="shared" si="24"/>
        <v/>
      </c>
      <c r="J239" s="27" t="str">
        <f t="shared" si="25"/>
        <v/>
      </c>
      <c r="K239" s="27" t="str">
        <f t="shared" si="26"/>
        <v/>
      </c>
      <c r="L239" s="27" t="str">
        <f t="shared" si="27"/>
        <v/>
      </c>
    </row>
    <row r="240" spans="1:12" hidden="1" outlineLevel="1">
      <c r="A240" t="s">
        <v>118</v>
      </c>
      <c r="B240" s="27" t="str">
        <f t="shared" si="30"/>
        <v/>
      </c>
      <c r="C240" s="27" t="str">
        <f t="shared" si="30"/>
        <v/>
      </c>
      <c r="D240" s="27" t="str">
        <f t="shared" si="30"/>
        <v/>
      </c>
      <c r="E240" s="27" t="str">
        <f t="shared" si="30"/>
        <v/>
      </c>
      <c r="F240" s="27" t="str">
        <f t="shared" si="30"/>
        <v/>
      </c>
      <c r="H240" s="27" t="str">
        <f t="shared" si="23"/>
        <v/>
      </c>
      <c r="I240" s="27" t="str">
        <f t="shared" si="24"/>
        <v/>
      </c>
      <c r="J240" s="27" t="str">
        <f t="shared" si="25"/>
        <v/>
      </c>
      <c r="K240" s="27" t="str">
        <f t="shared" si="26"/>
        <v/>
      </c>
      <c r="L240" s="27" t="str">
        <f t="shared" si="27"/>
        <v/>
      </c>
    </row>
    <row r="241" spans="1:12" hidden="1" outlineLevel="1">
      <c r="A241" t="s">
        <v>119</v>
      </c>
      <c r="B241" s="27" t="str">
        <f t="shared" si="30"/>
        <v/>
      </c>
      <c r="C241" s="27" t="str">
        <f t="shared" si="30"/>
        <v/>
      </c>
      <c r="D241" s="27" t="str">
        <f t="shared" si="30"/>
        <v/>
      </c>
      <c r="E241" s="27" t="str">
        <f t="shared" si="30"/>
        <v/>
      </c>
      <c r="F241" s="27" t="str">
        <f t="shared" si="30"/>
        <v/>
      </c>
      <c r="H241" s="27" t="str">
        <f t="shared" si="23"/>
        <v/>
      </c>
      <c r="I241" s="27" t="str">
        <f t="shared" si="24"/>
        <v/>
      </c>
      <c r="J241" s="27" t="str">
        <f t="shared" si="25"/>
        <v/>
      </c>
      <c r="K241" s="27" t="str">
        <f t="shared" si="26"/>
        <v/>
      </c>
      <c r="L241" s="27" t="str">
        <f t="shared" si="27"/>
        <v/>
      </c>
    </row>
    <row r="242" spans="1:12" hidden="1" outlineLevel="1">
      <c r="A242" t="s">
        <v>120</v>
      </c>
      <c r="B242" s="27" t="str">
        <f t="shared" si="30"/>
        <v/>
      </c>
      <c r="C242" s="27" t="str">
        <f t="shared" si="30"/>
        <v/>
      </c>
      <c r="D242" s="27" t="str">
        <f t="shared" si="30"/>
        <v/>
      </c>
      <c r="E242" s="27" t="str">
        <f t="shared" si="30"/>
        <v/>
      </c>
      <c r="F242" s="27" t="str">
        <f t="shared" si="30"/>
        <v/>
      </c>
      <c r="H242" s="27" t="str">
        <f t="shared" si="23"/>
        <v/>
      </c>
      <c r="I242" s="27" t="str">
        <f t="shared" si="24"/>
        <v/>
      </c>
      <c r="J242" s="27" t="str">
        <f t="shared" si="25"/>
        <v/>
      </c>
      <c r="K242" s="27" t="str">
        <f t="shared" si="26"/>
        <v/>
      </c>
      <c r="L242" s="27" t="str">
        <f t="shared" si="27"/>
        <v/>
      </c>
    </row>
    <row r="243" spans="1:12" hidden="1" outlineLevel="1">
      <c r="A243" t="s">
        <v>121</v>
      </c>
      <c r="B243" s="27" t="str">
        <f t="shared" si="30"/>
        <v/>
      </c>
      <c r="C243" s="27" t="str">
        <f t="shared" si="30"/>
        <v/>
      </c>
      <c r="D243" s="27" t="str">
        <f t="shared" si="30"/>
        <v/>
      </c>
      <c r="E243" s="27" t="str">
        <f t="shared" si="30"/>
        <v/>
      </c>
      <c r="F243" s="27" t="str">
        <f t="shared" si="30"/>
        <v/>
      </c>
      <c r="H243" s="27" t="str">
        <f t="shared" si="23"/>
        <v/>
      </c>
      <c r="I243" s="27" t="str">
        <f t="shared" si="24"/>
        <v/>
      </c>
      <c r="J243" s="27" t="str">
        <f t="shared" si="25"/>
        <v/>
      </c>
      <c r="K243" s="27" t="str">
        <f t="shared" si="26"/>
        <v/>
      </c>
      <c r="L243" s="27" t="str">
        <f t="shared" si="27"/>
        <v/>
      </c>
    </row>
    <row r="244" spans="1:12" hidden="1" outlineLevel="1">
      <c r="A244" t="s">
        <v>122</v>
      </c>
      <c r="B244" s="27" t="str">
        <f t="shared" si="30"/>
        <v/>
      </c>
      <c r="C244" s="27" t="str">
        <f t="shared" si="30"/>
        <v/>
      </c>
      <c r="D244" s="27" t="str">
        <f t="shared" si="30"/>
        <v/>
      </c>
      <c r="E244" s="27" t="str">
        <f t="shared" si="30"/>
        <v/>
      </c>
      <c r="F244" s="27" t="str">
        <f t="shared" si="30"/>
        <v/>
      </c>
      <c r="H244" s="27" t="str">
        <f t="shared" ref="H244:H275" si="31">IF(COUNT(B101:F101)=5,B101/SUM($B101:$F101),"")</f>
        <v/>
      </c>
      <c r="I244" s="27" t="str">
        <f t="shared" ref="I244:I275" si="32">IF(COUNT(B101:F101)=5,C101/SUM($B101:$F101),"")</f>
        <v/>
      </c>
      <c r="J244" s="27" t="str">
        <f t="shared" ref="J244:J275" si="33">IF(COUNT(B101:F101)=5,D101/SUM($B101:$F101),"")</f>
        <v/>
      </c>
      <c r="K244" s="27" t="str">
        <f t="shared" ref="K244:K275" si="34">IF(COUNT(B101:F101)=5,E101/SUM($B101:$F101),"")</f>
        <v/>
      </c>
      <c r="L244" s="27" t="str">
        <f t="shared" ref="L244:L275" si="35">IF(COUNT(B101:F101)=5,F101/SUM($B101:$F101),"")</f>
        <v/>
      </c>
    </row>
    <row r="245" spans="1:12" hidden="1" outlineLevel="1">
      <c r="A245" t="s">
        <v>123</v>
      </c>
      <c r="B245" s="27" t="str">
        <f t="shared" si="30"/>
        <v/>
      </c>
      <c r="C245" s="27" t="str">
        <f t="shared" si="30"/>
        <v/>
      </c>
      <c r="D245" s="27" t="str">
        <f t="shared" si="30"/>
        <v/>
      </c>
      <c r="E245" s="27" t="str">
        <f t="shared" si="30"/>
        <v/>
      </c>
      <c r="F245" s="27" t="str">
        <f t="shared" si="30"/>
        <v/>
      </c>
      <c r="H245" s="27" t="str">
        <f t="shared" si="31"/>
        <v/>
      </c>
      <c r="I245" s="27" t="str">
        <f t="shared" si="32"/>
        <v/>
      </c>
      <c r="J245" s="27" t="str">
        <f t="shared" si="33"/>
        <v/>
      </c>
      <c r="K245" s="27" t="str">
        <f t="shared" si="34"/>
        <v/>
      </c>
      <c r="L245" s="27" t="str">
        <f t="shared" si="35"/>
        <v/>
      </c>
    </row>
    <row r="246" spans="1:12" hidden="1" outlineLevel="1">
      <c r="A246" t="s">
        <v>124</v>
      </c>
      <c r="B246" s="27" t="str">
        <f t="shared" si="30"/>
        <v/>
      </c>
      <c r="C246" s="27" t="str">
        <f t="shared" si="30"/>
        <v/>
      </c>
      <c r="D246" s="27" t="str">
        <f t="shared" si="30"/>
        <v/>
      </c>
      <c r="E246" s="27" t="str">
        <f t="shared" si="30"/>
        <v/>
      </c>
      <c r="F246" s="27" t="str">
        <f t="shared" si="30"/>
        <v/>
      </c>
      <c r="H246" s="27" t="str">
        <f t="shared" si="31"/>
        <v/>
      </c>
      <c r="I246" s="27" t="str">
        <f t="shared" si="32"/>
        <v/>
      </c>
      <c r="J246" s="27" t="str">
        <f t="shared" si="33"/>
        <v/>
      </c>
      <c r="K246" s="27" t="str">
        <f t="shared" si="34"/>
        <v/>
      </c>
      <c r="L246" s="27" t="str">
        <f t="shared" si="35"/>
        <v/>
      </c>
    </row>
    <row r="247" spans="1:12" hidden="1" outlineLevel="1">
      <c r="A247" t="s">
        <v>125</v>
      </c>
      <c r="B247" s="27" t="str">
        <f t="shared" si="30"/>
        <v/>
      </c>
      <c r="C247" s="27" t="str">
        <f t="shared" si="30"/>
        <v/>
      </c>
      <c r="D247" s="27" t="str">
        <f t="shared" si="30"/>
        <v/>
      </c>
      <c r="E247" s="27" t="str">
        <f t="shared" si="30"/>
        <v/>
      </c>
      <c r="F247" s="27" t="str">
        <f t="shared" si="30"/>
        <v/>
      </c>
      <c r="H247" s="27" t="str">
        <f t="shared" si="31"/>
        <v/>
      </c>
      <c r="I247" s="27" t="str">
        <f t="shared" si="32"/>
        <v/>
      </c>
      <c r="J247" s="27" t="str">
        <f t="shared" si="33"/>
        <v/>
      </c>
      <c r="K247" s="27" t="str">
        <f t="shared" si="34"/>
        <v/>
      </c>
      <c r="L247" s="27" t="str">
        <f t="shared" si="35"/>
        <v/>
      </c>
    </row>
    <row r="248" spans="1:12" hidden="1" outlineLevel="1">
      <c r="A248" t="s">
        <v>126</v>
      </c>
      <c r="B248" s="27" t="str">
        <f t="shared" ref="B248:F257" si="36">IF(OR(SUM($B105:$F105)=0,B105=""),"",B105/SUM($B105:$F105))</f>
        <v/>
      </c>
      <c r="C248" s="27" t="str">
        <f t="shared" si="36"/>
        <v/>
      </c>
      <c r="D248" s="27" t="str">
        <f t="shared" si="36"/>
        <v/>
      </c>
      <c r="E248" s="27" t="str">
        <f t="shared" si="36"/>
        <v/>
      </c>
      <c r="F248" s="27" t="str">
        <f t="shared" si="36"/>
        <v/>
      </c>
      <c r="H248" s="27" t="str">
        <f t="shared" si="31"/>
        <v/>
      </c>
      <c r="I248" s="27" t="str">
        <f t="shared" si="32"/>
        <v/>
      </c>
      <c r="J248" s="27" t="str">
        <f t="shared" si="33"/>
        <v/>
      </c>
      <c r="K248" s="27" t="str">
        <f t="shared" si="34"/>
        <v/>
      </c>
      <c r="L248" s="27" t="str">
        <f t="shared" si="35"/>
        <v/>
      </c>
    </row>
    <row r="249" spans="1:12" hidden="1" outlineLevel="1">
      <c r="A249" t="s">
        <v>127</v>
      </c>
      <c r="B249" s="27" t="str">
        <f t="shared" si="36"/>
        <v/>
      </c>
      <c r="C249" s="27" t="str">
        <f t="shared" si="36"/>
        <v/>
      </c>
      <c r="D249" s="27" t="str">
        <f t="shared" si="36"/>
        <v/>
      </c>
      <c r="E249" s="27" t="str">
        <f t="shared" si="36"/>
        <v/>
      </c>
      <c r="F249" s="27" t="str">
        <f t="shared" si="36"/>
        <v/>
      </c>
      <c r="H249" s="27" t="str">
        <f t="shared" si="31"/>
        <v/>
      </c>
      <c r="I249" s="27" t="str">
        <f t="shared" si="32"/>
        <v/>
      </c>
      <c r="J249" s="27" t="str">
        <f t="shared" si="33"/>
        <v/>
      </c>
      <c r="K249" s="27" t="str">
        <f t="shared" si="34"/>
        <v/>
      </c>
      <c r="L249" s="27" t="str">
        <f t="shared" si="35"/>
        <v/>
      </c>
    </row>
    <row r="250" spans="1:12" hidden="1" outlineLevel="1">
      <c r="A250" t="s">
        <v>128</v>
      </c>
      <c r="B250" s="27" t="str">
        <f t="shared" si="36"/>
        <v/>
      </c>
      <c r="C250" s="27" t="str">
        <f t="shared" si="36"/>
        <v/>
      </c>
      <c r="D250" s="27" t="str">
        <f t="shared" si="36"/>
        <v/>
      </c>
      <c r="E250" s="27" t="str">
        <f t="shared" si="36"/>
        <v/>
      </c>
      <c r="F250" s="27" t="str">
        <f t="shared" si="36"/>
        <v/>
      </c>
      <c r="H250" s="27" t="str">
        <f t="shared" si="31"/>
        <v/>
      </c>
      <c r="I250" s="27" t="str">
        <f t="shared" si="32"/>
        <v/>
      </c>
      <c r="J250" s="27" t="str">
        <f t="shared" si="33"/>
        <v/>
      </c>
      <c r="K250" s="27" t="str">
        <f t="shared" si="34"/>
        <v/>
      </c>
      <c r="L250" s="27" t="str">
        <f t="shared" si="35"/>
        <v/>
      </c>
    </row>
    <row r="251" spans="1:12" hidden="1" outlineLevel="1">
      <c r="A251" t="s">
        <v>129</v>
      </c>
      <c r="B251" s="27" t="str">
        <f t="shared" si="36"/>
        <v/>
      </c>
      <c r="C251" s="27" t="str">
        <f t="shared" si="36"/>
        <v/>
      </c>
      <c r="D251" s="27" t="str">
        <f t="shared" si="36"/>
        <v/>
      </c>
      <c r="E251" s="27" t="str">
        <f t="shared" si="36"/>
        <v/>
      </c>
      <c r="F251" s="27" t="str">
        <f t="shared" si="36"/>
        <v/>
      </c>
      <c r="H251" s="27" t="str">
        <f t="shared" si="31"/>
        <v/>
      </c>
      <c r="I251" s="27" t="str">
        <f t="shared" si="32"/>
        <v/>
      </c>
      <c r="J251" s="27" t="str">
        <f t="shared" si="33"/>
        <v/>
      </c>
      <c r="K251" s="27" t="str">
        <f t="shared" si="34"/>
        <v/>
      </c>
      <c r="L251" s="27" t="str">
        <f t="shared" si="35"/>
        <v/>
      </c>
    </row>
    <row r="252" spans="1:12" hidden="1" outlineLevel="1">
      <c r="A252" t="s">
        <v>130</v>
      </c>
      <c r="B252" s="27" t="str">
        <f t="shared" si="36"/>
        <v/>
      </c>
      <c r="C252" s="27" t="str">
        <f t="shared" si="36"/>
        <v/>
      </c>
      <c r="D252" s="27" t="str">
        <f t="shared" si="36"/>
        <v/>
      </c>
      <c r="E252" s="27" t="str">
        <f t="shared" si="36"/>
        <v/>
      </c>
      <c r="F252" s="27" t="str">
        <f t="shared" si="36"/>
        <v/>
      </c>
      <c r="H252" s="27" t="str">
        <f t="shared" si="31"/>
        <v/>
      </c>
      <c r="I252" s="27" t="str">
        <f t="shared" si="32"/>
        <v/>
      </c>
      <c r="J252" s="27" t="str">
        <f t="shared" si="33"/>
        <v/>
      </c>
      <c r="K252" s="27" t="str">
        <f t="shared" si="34"/>
        <v/>
      </c>
      <c r="L252" s="27" t="str">
        <f t="shared" si="35"/>
        <v/>
      </c>
    </row>
    <row r="253" spans="1:12" hidden="1" outlineLevel="1">
      <c r="A253" t="s">
        <v>131</v>
      </c>
      <c r="B253" s="27" t="str">
        <f t="shared" si="36"/>
        <v/>
      </c>
      <c r="C253" s="27" t="str">
        <f t="shared" si="36"/>
        <v/>
      </c>
      <c r="D253" s="27" t="str">
        <f t="shared" si="36"/>
        <v/>
      </c>
      <c r="E253" s="27" t="str">
        <f t="shared" si="36"/>
        <v/>
      </c>
      <c r="F253" s="27" t="str">
        <f t="shared" si="36"/>
        <v/>
      </c>
      <c r="H253" s="27" t="str">
        <f t="shared" si="31"/>
        <v/>
      </c>
      <c r="I253" s="27" t="str">
        <f t="shared" si="32"/>
        <v/>
      </c>
      <c r="J253" s="27" t="str">
        <f t="shared" si="33"/>
        <v/>
      </c>
      <c r="K253" s="27" t="str">
        <f t="shared" si="34"/>
        <v/>
      </c>
      <c r="L253" s="27" t="str">
        <f t="shared" si="35"/>
        <v/>
      </c>
    </row>
    <row r="254" spans="1:12" hidden="1" outlineLevel="1">
      <c r="A254" t="s">
        <v>132</v>
      </c>
      <c r="B254" s="27" t="str">
        <f t="shared" si="36"/>
        <v/>
      </c>
      <c r="C254" s="27" t="str">
        <f t="shared" si="36"/>
        <v/>
      </c>
      <c r="D254" s="27" t="str">
        <f t="shared" si="36"/>
        <v/>
      </c>
      <c r="E254" s="27" t="str">
        <f t="shared" si="36"/>
        <v/>
      </c>
      <c r="F254" s="27" t="str">
        <f t="shared" si="36"/>
        <v/>
      </c>
      <c r="H254" s="27" t="str">
        <f t="shared" si="31"/>
        <v/>
      </c>
      <c r="I254" s="27" t="str">
        <f t="shared" si="32"/>
        <v/>
      </c>
      <c r="J254" s="27" t="str">
        <f t="shared" si="33"/>
        <v/>
      </c>
      <c r="K254" s="27" t="str">
        <f t="shared" si="34"/>
        <v/>
      </c>
      <c r="L254" s="27" t="str">
        <f t="shared" si="35"/>
        <v/>
      </c>
    </row>
    <row r="255" spans="1:12" hidden="1" outlineLevel="1">
      <c r="A255" t="s">
        <v>133</v>
      </c>
      <c r="B255" s="27" t="str">
        <f t="shared" si="36"/>
        <v/>
      </c>
      <c r="C255" s="27" t="str">
        <f t="shared" si="36"/>
        <v/>
      </c>
      <c r="D255" s="27" t="str">
        <f t="shared" si="36"/>
        <v/>
      </c>
      <c r="E255" s="27" t="str">
        <f t="shared" si="36"/>
        <v/>
      </c>
      <c r="F255" s="27" t="str">
        <f t="shared" si="36"/>
        <v/>
      </c>
      <c r="H255" s="27" t="str">
        <f t="shared" si="31"/>
        <v/>
      </c>
      <c r="I255" s="27" t="str">
        <f t="shared" si="32"/>
        <v/>
      </c>
      <c r="J255" s="27" t="str">
        <f t="shared" si="33"/>
        <v/>
      </c>
      <c r="K255" s="27" t="str">
        <f t="shared" si="34"/>
        <v/>
      </c>
      <c r="L255" s="27" t="str">
        <f t="shared" si="35"/>
        <v/>
      </c>
    </row>
    <row r="256" spans="1:12" hidden="1" outlineLevel="1">
      <c r="A256" t="s">
        <v>134</v>
      </c>
      <c r="B256" s="27" t="str">
        <f t="shared" si="36"/>
        <v/>
      </c>
      <c r="C256" s="27" t="str">
        <f t="shared" si="36"/>
        <v/>
      </c>
      <c r="D256" s="27" t="str">
        <f t="shared" si="36"/>
        <v/>
      </c>
      <c r="E256" s="27" t="str">
        <f t="shared" si="36"/>
        <v/>
      </c>
      <c r="F256" s="27" t="str">
        <f t="shared" si="36"/>
        <v/>
      </c>
      <c r="H256" s="27" t="str">
        <f t="shared" si="31"/>
        <v/>
      </c>
      <c r="I256" s="27" t="str">
        <f t="shared" si="32"/>
        <v/>
      </c>
      <c r="J256" s="27" t="str">
        <f t="shared" si="33"/>
        <v/>
      </c>
      <c r="K256" s="27" t="str">
        <f t="shared" si="34"/>
        <v/>
      </c>
      <c r="L256" s="27" t="str">
        <f t="shared" si="35"/>
        <v/>
      </c>
    </row>
    <row r="257" spans="1:12" hidden="1" outlineLevel="1">
      <c r="A257" t="s">
        <v>135</v>
      </c>
      <c r="B257" s="27" t="str">
        <f t="shared" si="36"/>
        <v/>
      </c>
      <c r="C257" s="27" t="str">
        <f t="shared" si="36"/>
        <v/>
      </c>
      <c r="D257" s="27" t="str">
        <f t="shared" si="36"/>
        <v/>
      </c>
      <c r="E257" s="27" t="str">
        <f t="shared" si="36"/>
        <v/>
      </c>
      <c r="F257" s="27" t="str">
        <f t="shared" si="36"/>
        <v/>
      </c>
      <c r="H257" s="27" t="str">
        <f t="shared" si="31"/>
        <v/>
      </c>
      <c r="I257" s="27" t="str">
        <f t="shared" si="32"/>
        <v/>
      </c>
      <c r="J257" s="27" t="str">
        <f t="shared" si="33"/>
        <v/>
      </c>
      <c r="K257" s="27" t="str">
        <f t="shared" si="34"/>
        <v/>
      </c>
      <c r="L257" s="27" t="str">
        <f t="shared" si="35"/>
        <v/>
      </c>
    </row>
    <row r="258" spans="1:12" hidden="1" outlineLevel="1">
      <c r="A258" t="s">
        <v>136</v>
      </c>
      <c r="B258" s="27" t="str">
        <f t="shared" ref="B258:F267" si="37">IF(OR(SUM($B115:$F115)=0,B115=""),"",B115/SUM($B115:$F115))</f>
        <v/>
      </c>
      <c r="C258" s="27" t="str">
        <f t="shared" si="37"/>
        <v/>
      </c>
      <c r="D258" s="27" t="str">
        <f t="shared" si="37"/>
        <v/>
      </c>
      <c r="E258" s="27" t="str">
        <f t="shared" si="37"/>
        <v/>
      </c>
      <c r="F258" s="27" t="str">
        <f t="shared" si="37"/>
        <v/>
      </c>
      <c r="H258" s="27" t="str">
        <f t="shared" si="31"/>
        <v/>
      </c>
      <c r="I258" s="27" t="str">
        <f t="shared" si="32"/>
        <v/>
      </c>
      <c r="J258" s="27" t="str">
        <f t="shared" si="33"/>
        <v/>
      </c>
      <c r="K258" s="27" t="str">
        <f t="shared" si="34"/>
        <v/>
      </c>
      <c r="L258" s="27" t="str">
        <f t="shared" si="35"/>
        <v/>
      </c>
    </row>
    <row r="259" spans="1:12" hidden="1" outlineLevel="1">
      <c r="A259" t="s">
        <v>137</v>
      </c>
      <c r="B259" s="27" t="str">
        <f t="shared" si="37"/>
        <v/>
      </c>
      <c r="C259" s="27" t="str">
        <f t="shared" si="37"/>
        <v/>
      </c>
      <c r="D259" s="27" t="str">
        <f t="shared" si="37"/>
        <v/>
      </c>
      <c r="E259" s="27" t="str">
        <f t="shared" si="37"/>
        <v/>
      </c>
      <c r="F259" s="27" t="str">
        <f t="shared" si="37"/>
        <v/>
      </c>
      <c r="H259" s="27" t="str">
        <f t="shared" si="31"/>
        <v/>
      </c>
      <c r="I259" s="27" t="str">
        <f t="shared" si="32"/>
        <v/>
      </c>
      <c r="J259" s="27" t="str">
        <f t="shared" si="33"/>
        <v/>
      </c>
      <c r="K259" s="27" t="str">
        <f t="shared" si="34"/>
        <v/>
      </c>
      <c r="L259" s="27" t="str">
        <f t="shared" si="35"/>
        <v/>
      </c>
    </row>
    <row r="260" spans="1:12" hidden="1" outlineLevel="1">
      <c r="A260" t="s">
        <v>138</v>
      </c>
      <c r="B260" s="27" t="str">
        <f t="shared" si="37"/>
        <v/>
      </c>
      <c r="C260" s="27" t="str">
        <f t="shared" si="37"/>
        <v/>
      </c>
      <c r="D260" s="27" t="str">
        <f t="shared" si="37"/>
        <v/>
      </c>
      <c r="E260" s="27" t="str">
        <f t="shared" si="37"/>
        <v/>
      </c>
      <c r="F260" s="27" t="str">
        <f t="shared" si="37"/>
        <v/>
      </c>
      <c r="H260" s="27" t="str">
        <f t="shared" si="31"/>
        <v/>
      </c>
      <c r="I260" s="27" t="str">
        <f t="shared" si="32"/>
        <v/>
      </c>
      <c r="J260" s="27" t="str">
        <f t="shared" si="33"/>
        <v/>
      </c>
      <c r="K260" s="27" t="str">
        <f t="shared" si="34"/>
        <v/>
      </c>
      <c r="L260" s="27" t="str">
        <f t="shared" si="35"/>
        <v/>
      </c>
    </row>
    <row r="261" spans="1:12" hidden="1" outlineLevel="1">
      <c r="A261" t="s">
        <v>139</v>
      </c>
      <c r="B261" s="27" t="str">
        <f t="shared" si="37"/>
        <v/>
      </c>
      <c r="C261" s="27" t="str">
        <f t="shared" si="37"/>
        <v/>
      </c>
      <c r="D261" s="27" t="str">
        <f t="shared" si="37"/>
        <v/>
      </c>
      <c r="E261" s="27" t="str">
        <f t="shared" si="37"/>
        <v/>
      </c>
      <c r="F261" s="27" t="str">
        <f t="shared" si="37"/>
        <v/>
      </c>
      <c r="H261" s="27" t="str">
        <f t="shared" si="31"/>
        <v/>
      </c>
      <c r="I261" s="27" t="str">
        <f t="shared" si="32"/>
        <v/>
      </c>
      <c r="J261" s="27" t="str">
        <f t="shared" si="33"/>
        <v/>
      </c>
      <c r="K261" s="27" t="str">
        <f t="shared" si="34"/>
        <v/>
      </c>
      <c r="L261" s="27" t="str">
        <f t="shared" si="35"/>
        <v/>
      </c>
    </row>
    <row r="262" spans="1:12" hidden="1" outlineLevel="1">
      <c r="A262" t="s">
        <v>140</v>
      </c>
      <c r="B262" s="27" t="str">
        <f t="shared" si="37"/>
        <v/>
      </c>
      <c r="C262" s="27" t="str">
        <f t="shared" si="37"/>
        <v/>
      </c>
      <c r="D262" s="27" t="str">
        <f t="shared" si="37"/>
        <v/>
      </c>
      <c r="E262" s="27" t="str">
        <f t="shared" si="37"/>
        <v/>
      </c>
      <c r="F262" s="27" t="str">
        <f t="shared" si="37"/>
        <v/>
      </c>
      <c r="H262" s="27" t="str">
        <f t="shared" si="31"/>
        <v/>
      </c>
      <c r="I262" s="27" t="str">
        <f t="shared" si="32"/>
        <v/>
      </c>
      <c r="J262" s="27" t="str">
        <f t="shared" si="33"/>
        <v/>
      </c>
      <c r="K262" s="27" t="str">
        <f t="shared" si="34"/>
        <v/>
      </c>
      <c r="L262" s="27" t="str">
        <f t="shared" si="35"/>
        <v/>
      </c>
    </row>
    <row r="263" spans="1:12" hidden="1" outlineLevel="1">
      <c r="A263" t="s">
        <v>141</v>
      </c>
      <c r="B263" s="27" t="str">
        <f t="shared" si="37"/>
        <v/>
      </c>
      <c r="C263" s="27" t="str">
        <f t="shared" si="37"/>
        <v/>
      </c>
      <c r="D263" s="27" t="str">
        <f t="shared" si="37"/>
        <v/>
      </c>
      <c r="E263" s="27" t="str">
        <f t="shared" si="37"/>
        <v/>
      </c>
      <c r="F263" s="27" t="str">
        <f t="shared" si="37"/>
        <v/>
      </c>
      <c r="H263" s="27" t="str">
        <f t="shared" si="31"/>
        <v/>
      </c>
      <c r="I263" s="27" t="str">
        <f t="shared" si="32"/>
        <v/>
      </c>
      <c r="J263" s="27" t="str">
        <f t="shared" si="33"/>
        <v/>
      </c>
      <c r="K263" s="27" t="str">
        <f t="shared" si="34"/>
        <v/>
      </c>
      <c r="L263" s="27" t="str">
        <f t="shared" si="35"/>
        <v/>
      </c>
    </row>
    <row r="264" spans="1:12" hidden="1" outlineLevel="1">
      <c r="A264" t="s">
        <v>142</v>
      </c>
      <c r="B264" s="27" t="str">
        <f t="shared" si="37"/>
        <v/>
      </c>
      <c r="C264" s="27" t="str">
        <f t="shared" si="37"/>
        <v/>
      </c>
      <c r="D264" s="27" t="str">
        <f t="shared" si="37"/>
        <v/>
      </c>
      <c r="E264" s="27" t="str">
        <f t="shared" si="37"/>
        <v/>
      </c>
      <c r="F264" s="27" t="str">
        <f t="shared" si="37"/>
        <v/>
      </c>
      <c r="H264" s="27" t="str">
        <f t="shared" si="31"/>
        <v/>
      </c>
      <c r="I264" s="27" t="str">
        <f t="shared" si="32"/>
        <v/>
      </c>
      <c r="J264" s="27" t="str">
        <f t="shared" si="33"/>
        <v/>
      </c>
      <c r="K264" s="27" t="str">
        <f t="shared" si="34"/>
        <v/>
      </c>
      <c r="L264" s="27" t="str">
        <f t="shared" si="35"/>
        <v/>
      </c>
    </row>
    <row r="265" spans="1:12" hidden="1" outlineLevel="1">
      <c r="A265" t="s">
        <v>143</v>
      </c>
      <c r="B265" s="27" t="str">
        <f t="shared" si="37"/>
        <v/>
      </c>
      <c r="C265" s="27" t="str">
        <f t="shared" si="37"/>
        <v/>
      </c>
      <c r="D265" s="27" t="str">
        <f t="shared" si="37"/>
        <v/>
      </c>
      <c r="E265" s="27" t="str">
        <f t="shared" si="37"/>
        <v/>
      </c>
      <c r="F265" s="27" t="str">
        <f t="shared" si="37"/>
        <v/>
      </c>
      <c r="H265" s="27" t="str">
        <f t="shared" si="31"/>
        <v/>
      </c>
      <c r="I265" s="27" t="str">
        <f t="shared" si="32"/>
        <v/>
      </c>
      <c r="J265" s="27" t="str">
        <f t="shared" si="33"/>
        <v/>
      </c>
      <c r="K265" s="27" t="str">
        <f t="shared" si="34"/>
        <v/>
      </c>
      <c r="L265" s="27" t="str">
        <f t="shared" si="35"/>
        <v/>
      </c>
    </row>
    <row r="266" spans="1:12" hidden="1" outlineLevel="1">
      <c r="A266" t="s">
        <v>144</v>
      </c>
      <c r="B266" s="27" t="str">
        <f t="shared" si="37"/>
        <v/>
      </c>
      <c r="C266" s="27" t="str">
        <f t="shared" si="37"/>
        <v/>
      </c>
      <c r="D266" s="27" t="str">
        <f t="shared" si="37"/>
        <v/>
      </c>
      <c r="E266" s="27" t="str">
        <f t="shared" si="37"/>
        <v/>
      </c>
      <c r="F266" s="27" t="str">
        <f t="shared" si="37"/>
        <v/>
      </c>
      <c r="H266" s="27" t="str">
        <f t="shared" si="31"/>
        <v/>
      </c>
      <c r="I266" s="27" t="str">
        <f t="shared" si="32"/>
        <v/>
      </c>
      <c r="J266" s="27" t="str">
        <f t="shared" si="33"/>
        <v/>
      </c>
      <c r="K266" s="27" t="str">
        <f t="shared" si="34"/>
        <v/>
      </c>
      <c r="L266" s="27" t="str">
        <f t="shared" si="35"/>
        <v/>
      </c>
    </row>
    <row r="267" spans="1:12" hidden="1" outlineLevel="1">
      <c r="A267" t="s">
        <v>145</v>
      </c>
      <c r="B267" s="27" t="str">
        <f t="shared" si="37"/>
        <v/>
      </c>
      <c r="C267" s="27" t="str">
        <f t="shared" si="37"/>
        <v/>
      </c>
      <c r="D267" s="27" t="str">
        <f t="shared" si="37"/>
        <v/>
      </c>
      <c r="E267" s="27" t="str">
        <f t="shared" si="37"/>
        <v/>
      </c>
      <c r="F267" s="27" t="str">
        <f t="shared" si="37"/>
        <v/>
      </c>
      <c r="H267" s="27" t="str">
        <f t="shared" si="31"/>
        <v/>
      </c>
      <c r="I267" s="27" t="str">
        <f t="shared" si="32"/>
        <v/>
      </c>
      <c r="J267" s="27" t="str">
        <f t="shared" si="33"/>
        <v/>
      </c>
      <c r="K267" s="27" t="str">
        <f t="shared" si="34"/>
        <v/>
      </c>
      <c r="L267" s="27" t="str">
        <f t="shared" si="35"/>
        <v/>
      </c>
    </row>
    <row r="268" spans="1:12" hidden="1" outlineLevel="1">
      <c r="A268" t="s">
        <v>146</v>
      </c>
      <c r="B268" s="27" t="str">
        <f t="shared" ref="B268:F277" si="38">IF(OR(SUM($B125:$F125)=0,B125=""),"",B125/SUM($B125:$F125))</f>
        <v/>
      </c>
      <c r="C268" s="27" t="str">
        <f t="shared" si="38"/>
        <v/>
      </c>
      <c r="D268" s="27" t="str">
        <f t="shared" si="38"/>
        <v/>
      </c>
      <c r="E268" s="27" t="str">
        <f t="shared" si="38"/>
        <v/>
      </c>
      <c r="F268" s="27" t="str">
        <f t="shared" si="38"/>
        <v/>
      </c>
      <c r="H268" s="27" t="str">
        <f t="shared" si="31"/>
        <v/>
      </c>
      <c r="I268" s="27" t="str">
        <f t="shared" si="32"/>
        <v/>
      </c>
      <c r="J268" s="27" t="str">
        <f t="shared" si="33"/>
        <v/>
      </c>
      <c r="K268" s="27" t="str">
        <f t="shared" si="34"/>
        <v/>
      </c>
      <c r="L268" s="27" t="str">
        <f t="shared" si="35"/>
        <v/>
      </c>
    </row>
    <row r="269" spans="1:12" hidden="1" outlineLevel="1">
      <c r="A269" t="s">
        <v>147</v>
      </c>
      <c r="B269" s="27" t="str">
        <f t="shared" si="38"/>
        <v/>
      </c>
      <c r="C269" s="27" t="str">
        <f t="shared" si="38"/>
        <v/>
      </c>
      <c r="D269" s="27" t="str">
        <f t="shared" si="38"/>
        <v/>
      </c>
      <c r="E269" s="27" t="str">
        <f t="shared" si="38"/>
        <v/>
      </c>
      <c r="F269" s="27" t="str">
        <f t="shared" si="38"/>
        <v/>
      </c>
      <c r="H269" s="27" t="str">
        <f t="shared" si="31"/>
        <v/>
      </c>
      <c r="I269" s="27" t="str">
        <f t="shared" si="32"/>
        <v/>
      </c>
      <c r="J269" s="27" t="str">
        <f t="shared" si="33"/>
        <v/>
      </c>
      <c r="K269" s="27" t="str">
        <f t="shared" si="34"/>
        <v/>
      </c>
      <c r="L269" s="27" t="str">
        <f t="shared" si="35"/>
        <v/>
      </c>
    </row>
    <row r="270" spans="1:12" hidden="1" outlineLevel="1">
      <c r="A270" t="s">
        <v>148</v>
      </c>
      <c r="B270" s="27" t="str">
        <f t="shared" si="38"/>
        <v/>
      </c>
      <c r="C270" s="27" t="str">
        <f t="shared" si="38"/>
        <v/>
      </c>
      <c r="D270" s="27" t="str">
        <f t="shared" si="38"/>
        <v/>
      </c>
      <c r="E270" s="27" t="str">
        <f t="shared" si="38"/>
        <v/>
      </c>
      <c r="F270" s="27" t="str">
        <f t="shared" si="38"/>
        <v/>
      </c>
      <c r="H270" s="27" t="str">
        <f t="shared" si="31"/>
        <v/>
      </c>
      <c r="I270" s="27" t="str">
        <f t="shared" si="32"/>
        <v/>
      </c>
      <c r="J270" s="27" t="str">
        <f t="shared" si="33"/>
        <v/>
      </c>
      <c r="K270" s="27" t="str">
        <f t="shared" si="34"/>
        <v/>
      </c>
      <c r="L270" s="27" t="str">
        <f t="shared" si="35"/>
        <v/>
      </c>
    </row>
    <row r="271" spans="1:12" hidden="1" outlineLevel="1">
      <c r="A271" t="s">
        <v>149</v>
      </c>
      <c r="B271" s="27" t="str">
        <f t="shared" si="38"/>
        <v/>
      </c>
      <c r="C271" s="27" t="str">
        <f t="shared" si="38"/>
        <v/>
      </c>
      <c r="D271" s="27" t="str">
        <f t="shared" si="38"/>
        <v/>
      </c>
      <c r="E271" s="27" t="str">
        <f t="shared" si="38"/>
        <v/>
      </c>
      <c r="F271" s="27" t="str">
        <f t="shared" si="38"/>
        <v/>
      </c>
      <c r="H271" s="27" t="str">
        <f t="shared" si="31"/>
        <v/>
      </c>
      <c r="I271" s="27" t="str">
        <f t="shared" si="32"/>
        <v/>
      </c>
      <c r="J271" s="27" t="str">
        <f t="shared" si="33"/>
        <v/>
      </c>
      <c r="K271" s="27" t="str">
        <f t="shared" si="34"/>
        <v/>
      </c>
      <c r="L271" s="27" t="str">
        <f t="shared" si="35"/>
        <v/>
      </c>
    </row>
    <row r="272" spans="1:12" hidden="1" outlineLevel="1">
      <c r="A272" t="s">
        <v>150</v>
      </c>
      <c r="B272" s="27" t="str">
        <f t="shared" si="38"/>
        <v/>
      </c>
      <c r="C272" s="27" t="str">
        <f t="shared" si="38"/>
        <v/>
      </c>
      <c r="D272" s="27" t="str">
        <f t="shared" si="38"/>
        <v/>
      </c>
      <c r="E272" s="27" t="str">
        <f t="shared" si="38"/>
        <v/>
      </c>
      <c r="F272" s="27" t="str">
        <f t="shared" si="38"/>
        <v/>
      </c>
      <c r="H272" s="27" t="str">
        <f t="shared" si="31"/>
        <v/>
      </c>
      <c r="I272" s="27" t="str">
        <f t="shared" si="32"/>
        <v/>
      </c>
      <c r="J272" s="27" t="str">
        <f t="shared" si="33"/>
        <v/>
      </c>
      <c r="K272" s="27" t="str">
        <f t="shared" si="34"/>
        <v/>
      </c>
      <c r="L272" s="27" t="str">
        <f t="shared" si="35"/>
        <v/>
      </c>
    </row>
    <row r="273" spans="1:12" hidden="1" outlineLevel="1">
      <c r="A273" t="s">
        <v>151</v>
      </c>
      <c r="B273" s="27" t="str">
        <f t="shared" si="38"/>
        <v/>
      </c>
      <c r="C273" s="27" t="str">
        <f t="shared" si="38"/>
        <v/>
      </c>
      <c r="D273" s="27" t="str">
        <f t="shared" si="38"/>
        <v/>
      </c>
      <c r="E273" s="27" t="str">
        <f t="shared" si="38"/>
        <v/>
      </c>
      <c r="F273" s="27" t="str">
        <f t="shared" si="38"/>
        <v/>
      </c>
      <c r="H273" s="27" t="str">
        <f t="shared" si="31"/>
        <v/>
      </c>
      <c r="I273" s="27" t="str">
        <f t="shared" si="32"/>
        <v/>
      </c>
      <c r="J273" s="27" t="str">
        <f t="shared" si="33"/>
        <v/>
      </c>
      <c r="K273" s="27" t="str">
        <f t="shared" si="34"/>
        <v/>
      </c>
      <c r="L273" s="27" t="str">
        <f t="shared" si="35"/>
        <v/>
      </c>
    </row>
    <row r="274" spans="1:12" hidden="1" outlineLevel="1">
      <c r="A274" t="s">
        <v>152</v>
      </c>
      <c r="B274" s="27" t="str">
        <f t="shared" si="38"/>
        <v/>
      </c>
      <c r="C274" s="27" t="str">
        <f t="shared" si="38"/>
        <v/>
      </c>
      <c r="D274" s="27" t="str">
        <f t="shared" si="38"/>
        <v/>
      </c>
      <c r="E274" s="27" t="str">
        <f t="shared" si="38"/>
        <v/>
      </c>
      <c r="F274" s="27" t="str">
        <f t="shared" si="38"/>
        <v/>
      </c>
      <c r="H274" s="27" t="str">
        <f t="shared" si="31"/>
        <v/>
      </c>
      <c r="I274" s="27" t="str">
        <f t="shared" si="32"/>
        <v/>
      </c>
      <c r="J274" s="27" t="str">
        <f t="shared" si="33"/>
        <v/>
      </c>
      <c r="K274" s="27" t="str">
        <f t="shared" si="34"/>
        <v/>
      </c>
      <c r="L274" s="27" t="str">
        <f t="shared" si="35"/>
        <v/>
      </c>
    </row>
    <row r="275" spans="1:12" hidden="1" outlineLevel="1">
      <c r="A275" t="s">
        <v>153</v>
      </c>
      <c r="B275" s="27" t="str">
        <f t="shared" si="38"/>
        <v/>
      </c>
      <c r="C275" s="27" t="str">
        <f t="shared" si="38"/>
        <v/>
      </c>
      <c r="D275" s="27" t="str">
        <f t="shared" si="38"/>
        <v/>
      </c>
      <c r="E275" s="27" t="str">
        <f t="shared" si="38"/>
        <v/>
      </c>
      <c r="F275" s="27" t="str">
        <f t="shared" si="38"/>
        <v/>
      </c>
      <c r="H275" s="27" t="str">
        <f t="shared" si="31"/>
        <v/>
      </c>
      <c r="I275" s="27" t="str">
        <f t="shared" si="32"/>
        <v/>
      </c>
      <c r="J275" s="27" t="str">
        <f t="shared" si="33"/>
        <v/>
      </c>
      <c r="K275" s="27" t="str">
        <f t="shared" si="34"/>
        <v/>
      </c>
      <c r="L275" s="27" t="str">
        <f t="shared" si="35"/>
        <v/>
      </c>
    </row>
    <row r="276" spans="1:12" hidden="1" outlineLevel="1">
      <c r="A276" t="s">
        <v>154</v>
      </c>
      <c r="B276" s="27" t="str">
        <f t="shared" si="38"/>
        <v/>
      </c>
      <c r="C276" s="27" t="str">
        <f t="shared" si="38"/>
        <v/>
      </c>
      <c r="D276" s="27" t="str">
        <f t="shared" si="38"/>
        <v/>
      </c>
      <c r="E276" s="27" t="str">
        <f t="shared" si="38"/>
        <v/>
      </c>
      <c r="F276" s="27" t="str">
        <f t="shared" si="38"/>
        <v/>
      </c>
      <c r="H276" s="27" t="str">
        <f t="shared" ref="H276:H285" si="39">IF(COUNT(B133:F133)=5,B133/SUM($B133:$F133),"")</f>
        <v/>
      </c>
      <c r="I276" s="27" t="str">
        <f t="shared" ref="I276:I285" si="40">IF(COUNT(B133:F133)=5,C133/SUM($B133:$F133),"")</f>
        <v/>
      </c>
      <c r="J276" s="27" t="str">
        <f t="shared" ref="J276:J285" si="41">IF(COUNT(B133:F133)=5,D133/SUM($B133:$F133),"")</f>
        <v/>
      </c>
      <c r="K276" s="27" t="str">
        <f t="shared" ref="K276:K285" si="42">IF(COUNT(B133:F133)=5,E133/SUM($B133:$F133),"")</f>
        <v/>
      </c>
      <c r="L276" s="27" t="str">
        <f t="shared" ref="L276:L285" si="43">IF(COUNT(B133:F133)=5,F133/SUM($B133:$F133),"")</f>
        <v/>
      </c>
    </row>
    <row r="277" spans="1:12" hidden="1" outlineLevel="1">
      <c r="A277" t="s">
        <v>155</v>
      </c>
      <c r="B277" s="27" t="str">
        <f t="shared" si="38"/>
        <v/>
      </c>
      <c r="C277" s="27" t="str">
        <f t="shared" si="38"/>
        <v/>
      </c>
      <c r="D277" s="27" t="str">
        <f t="shared" si="38"/>
        <v/>
      </c>
      <c r="E277" s="27" t="str">
        <f t="shared" si="38"/>
        <v/>
      </c>
      <c r="F277" s="27" t="str">
        <f t="shared" si="38"/>
        <v/>
      </c>
      <c r="H277" s="27" t="str">
        <f t="shared" si="39"/>
        <v/>
      </c>
      <c r="I277" s="27" t="str">
        <f t="shared" si="40"/>
        <v/>
      </c>
      <c r="J277" s="27" t="str">
        <f t="shared" si="41"/>
        <v/>
      </c>
      <c r="K277" s="27" t="str">
        <f t="shared" si="42"/>
        <v/>
      </c>
      <c r="L277" s="27" t="str">
        <f t="shared" si="43"/>
        <v/>
      </c>
    </row>
    <row r="278" spans="1:12" hidden="1" outlineLevel="1">
      <c r="A278" t="s">
        <v>156</v>
      </c>
      <c r="B278" s="27" t="str">
        <f t="shared" ref="B278:F285" si="44">IF(OR(SUM($B135:$F135)=0,B135=""),"",B135/SUM($B135:$F135))</f>
        <v/>
      </c>
      <c r="C278" s="27" t="str">
        <f t="shared" si="44"/>
        <v/>
      </c>
      <c r="D278" s="27" t="str">
        <f t="shared" si="44"/>
        <v/>
      </c>
      <c r="E278" s="27" t="str">
        <f t="shared" si="44"/>
        <v/>
      </c>
      <c r="F278" s="27" t="str">
        <f t="shared" si="44"/>
        <v/>
      </c>
      <c r="H278" s="27" t="str">
        <f t="shared" si="39"/>
        <v/>
      </c>
      <c r="I278" s="27" t="str">
        <f t="shared" si="40"/>
        <v/>
      </c>
      <c r="J278" s="27" t="str">
        <f t="shared" si="41"/>
        <v/>
      </c>
      <c r="K278" s="27" t="str">
        <f t="shared" si="42"/>
        <v/>
      </c>
      <c r="L278" s="27" t="str">
        <f t="shared" si="43"/>
        <v/>
      </c>
    </row>
    <row r="279" spans="1:12" hidden="1" outlineLevel="1">
      <c r="A279" t="s">
        <v>157</v>
      </c>
      <c r="B279" s="27" t="str">
        <f t="shared" si="44"/>
        <v/>
      </c>
      <c r="C279" s="27" t="str">
        <f t="shared" si="44"/>
        <v/>
      </c>
      <c r="D279" s="27" t="str">
        <f t="shared" si="44"/>
        <v/>
      </c>
      <c r="E279" s="27" t="str">
        <f t="shared" si="44"/>
        <v/>
      </c>
      <c r="F279" s="27" t="str">
        <f t="shared" si="44"/>
        <v/>
      </c>
      <c r="H279" s="27" t="str">
        <f t="shared" si="39"/>
        <v/>
      </c>
      <c r="I279" s="27" t="str">
        <f t="shared" si="40"/>
        <v/>
      </c>
      <c r="J279" s="27" t="str">
        <f t="shared" si="41"/>
        <v/>
      </c>
      <c r="K279" s="27" t="str">
        <f t="shared" si="42"/>
        <v/>
      </c>
      <c r="L279" s="27" t="str">
        <f t="shared" si="43"/>
        <v/>
      </c>
    </row>
    <row r="280" spans="1:12" hidden="1" outlineLevel="1">
      <c r="A280" t="s">
        <v>158</v>
      </c>
      <c r="B280" s="27" t="str">
        <f t="shared" si="44"/>
        <v/>
      </c>
      <c r="C280" s="27" t="str">
        <f t="shared" si="44"/>
        <v/>
      </c>
      <c r="D280" s="27" t="str">
        <f t="shared" si="44"/>
        <v/>
      </c>
      <c r="E280" s="27" t="str">
        <f t="shared" si="44"/>
        <v/>
      </c>
      <c r="F280" s="27" t="str">
        <f t="shared" si="44"/>
        <v/>
      </c>
      <c r="H280" s="27" t="str">
        <f t="shared" si="39"/>
        <v/>
      </c>
      <c r="I280" s="27" t="str">
        <f t="shared" si="40"/>
        <v/>
      </c>
      <c r="J280" s="27" t="str">
        <f t="shared" si="41"/>
        <v/>
      </c>
      <c r="K280" s="27" t="str">
        <f t="shared" si="42"/>
        <v/>
      </c>
      <c r="L280" s="27" t="str">
        <f t="shared" si="43"/>
        <v/>
      </c>
    </row>
    <row r="281" spans="1:12" hidden="1" outlineLevel="1">
      <c r="A281" t="s">
        <v>159</v>
      </c>
      <c r="B281" s="27" t="str">
        <f t="shared" si="44"/>
        <v/>
      </c>
      <c r="C281" s="27" t="str">
        <f t="shared" si="44"/>
        <v/>
      </c>
      <c r="D281" s="27" t="str">
        <f t="shared" si="44"/>
        <v/>
      </c>
      <c r="E281" s="27" t="str">
        <f t="shared" si="44"/>
        <v/>
      </c>
      <c r="F281" s="27" t="str">
        <f t="shared" si="44"/>
        <v/>
      </c>
      <c r="H281" s="27" t="str">
        <f t="shared" si="39"/>
        <v/>
      </c>
      <c r="I281" s="27" t="str">
        <f t="shared" si="40"/>
        <v/>
      </c>
      <c r="J281" s="27" t="str">
        <f t="shared" si="41"/>
        <v/>
      </c>
      <c r="K281" s="27" t="str">
        <f t="shared" si="42"/>
        <v/>
      </c>
      <c r="L281" s="27" t="str">
        <f t="shared" si="43"/>
        <v/>
      </c>
    </row>
    <row r="282" spans="1:12" hidden="1" outlineLevel="1">
      <c r="A282" t="s">
        <v>160</v>
      </c>
      <c r="B282" s="27" t="str">
        <f t="shared" si="44"/>
        <v/>
      </c>
      <c r="C282" s="27" t="str">
        <f t="shared" si="44"/>
        <v/>
      </c>
      <c r="D282" s="27" t="str">
        <f t="shared" si="44"/>
        <v/>
      </c>
      <c r="E282" s="27" t="str">
        <f t="shared" si="44"/>
        <v/>
      </c>
      <c r="F282" s="27" t="str">
        <f t="shared" si="44"/>
        <v/>
      </c>
      <c r="H282" s="27" t="str">
        <f t="shared" si="39"/>
        <v/>
      </c>
      <c r="I282" s="27" t="str">
        <f t="shared" si="40"/>
        <v/>
      </c>
      <c r="J282" s="27" t="str">
        <f t="shared" si="41"/>
        <v/>
      </c>
      <c r="K282" s="27" t="str">
        <f t="shared" si="42"/>
        <v/>
      </c>
      <c r="L282" s="27" t="str">
        <f t="shared" si="43"/>
        <v/>
      </c>
    </row>
    <row r="283" spans="1:12" hidden="1" outlineLevel="1">
      <c r="A283" t="s">
        <v>161</v>
      </c>
      <c r="B283" s="27" t="str">
        <f t="shared" si="44"/>
        <v/>
      </c>
      <c r="C283" s="27" t="str">
        <f t="shared" si="44"/>
        <v/>
      </c>
      <c r="D283" s="27" t="str">
        <f t="shared" si="44"/>
        <v/>
      </c>
      <c r="E283" s="27" t="str">
        <f t="shared" si="44"/>
        <v/>
      </c>
      <c r="F283" s="27" t="str">
        <f t="shared" si="44"/>
        <v/>
      </c>
      <c r="H283" s="27" t="str">
        <f t="shared" si="39"/>
        <v/>
      </c>
      <c r="I283" s="27" t="str">
        <f t="shared" si="40"/>
        <v/>
      </c>
      <c r="J283" s="27" t="str">
        <f t="shared" si="41"/>
        <v/>
      </c>
      <c r="K283" s="27" t="str">
        <f t="shared" si="42"/>
        <v/>
      </c>
      <c r="L283" s="27" t="str">
        <f t="shared" si="43"/>
        <v/>
      </c>
    </row>
    <row r="284" spans="1:12" hidden="1" outlineLevel="1">
      <c r="A284" t="s">
        <v>162</v>
      </c>
      <c r="B284" s="27" t="str">
        <f t="shared" si="44"/>
        <v/>
      </c>
      <c r="C284" s="27" t="str">
        <f t="shared" si="44"/>
        <v/>
      </c>
      <c r="D284" s="27" t="str">
        <f t="shared" si="44"/>
        <v/>
      </c>
      <c r="E284" s="27" t="str">
        <f t="shared" si="44"/>
        <v/>
      </c>
      <c r="F284" s="27" t="str">
        <f t="shared" si="44"/>
        <v/>
      </c>
      <c r="H284" s="27" t="str">
        <f t="shared" si="39"/>
        <v/>
      </c>
      <c r="I284" s="27" t="str">
        <f t="shared" si="40"/>
        <v/>
      </c>
      <c r="J284" s="27" t="str">
        <f t="shared" si="41"/>
        <v/>
      </c>
      <c r="K284" s="27" t="str">
        <f t="shared" si="42"/>
        <v/>
      </c>
      <c r="L284" s="27" t="str">
        <f t="shared" si="43"/>
        <v/>
      </c>
    </row>
    <row r="285" spans="1:12" hidden="1" outlineLevel="1">
      <c r="A285" t="s">
        <v>163</v>
      </c>
      <c r="B285" s="27" t="str">
        <f t="shared" si="44"/>
        <v/>
      </c>
      <c r="C285" s="27" t="str">
        <f t="shared" si="44"/>
        <v/>
      </c>
      <c r="D285" s="27" t="str">
        <f t="shared" si="44"/>
        <v/>
      </c>
      <c r="E285" s="27" t="str">
        <f t="shared" si="44"/>
        <v/>
      </c>
      <c r="F285" s="27" t="str">
        <f t="shared" si="44"/>
        <v/>
      </c>
      <c r="H285" s="27" t="str">
        <f t="shared" si="39"/>
        <v/>
      </c>
      <c r="I285" s="27" t="str">
        <f t="shared" si="40"/>
        <v/>
      </c>
      <c r="J285" s="27" t="str">
        <f t="shared" si="41"/>
        <v/>
      </c>
      <c r="K285" s="27" t="str">
        <f t="shared" si="42"/>
        <v/>
      </c>
      <c r="L285" s="27" t="str">
        <f t="shared" si="43"/>
        <v/>
      </c>
    </row>
    <row r="286" spans="1:12" collapsed="1">
      <c r="A286" s="42" t="s">
        <v>166</v>
      </c>
      <c r="B286" s="44">
        <f>IFERROR(AVERAGE(B148:B285),"")</f>
        <v>0.22839621765681578</v>
      </c>
      <c r="C286" s="44">
        <f>IFERROR(AVERAGE(C148:C285),"")</f>
        <v>0.24945888504952662</v>
      </c>
      <c r="D286" s="44">
        <f>IFERROR(AVERAGE(D148:D285),"")</f>
        <v>0.22373444549378885</v>
      </c>
      <c r="E286" s="44">
        <f>IFERROR(AVERAGE(E148:E285),"")</f>
        <v>0.26824811011979921</v>
      </c>
      <c r="F286" s="44">
        <f>IFERROR(AVERAGE(F148:F285),"")</f>
        <v>0.21285930306221326</v>
      </c>
      <c r="H286" s="61">
        <f>IFERROR(AVERAGE(H148:H285),"")</f>
        <v>0.18728340786933562</v>
      </c>
      <c r="I286" s="61">
        <f>IFERROR(AVERAGE(I148:I285),"")</f>
        <v>0.21434207416191448</v>
      </c>
      <c r="J286" s="61">
        <f>IFERROR(AVERAGE(J148:J285),"")</f>
        <v>0.19137374525355935</v>
      </c>
      <c r="K286" s="61">
        <f>IFERROR(AVERAGE(K148:K285),"")</f>
        <v>0.2321218322828873</v>
      </c>
      <c r="L286" s="61">
        <f>IFERROR(AVERAGE(L148:L285),"")</f>
        <v>0.17487894043230326</v>
      </c>
    </row>
  </sheetData>
  <conditionalFormatting sqref="B148:B2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8:K2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8:L2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86"/>
  <sheetViews>
    <sheetView showGridLines="0" tabSelected="1" topLeftCell="A52" workbookViewId="0">
      <selection activeCell="I177" sqref="I177"/>
    </sheetView>
  </sheetViews>
  <sheetFormatPr baseColWidth="10" defaultColWidth="8.83203125" defaultRowHeight="16" outlineLevelRow="1"/>
  <cols>
    <col min="1" max="1" width="20" customWidth="1"/>
    <col min="2" max="10" width="14" customWidth="1"/>
    <col min="11" max="11" width="20.6640625" customWidth="1"/>
    <col min="12" max="12" width="14" customWidth="1"/>
  </cols>
  <sheetData>
    <row r="1" spans="1:12">
      <c r="A1" s="45" t="s">
        <v>291</v>
      </c>
      <c r="K1" s="28" t="s">
        <v>1</v>
      </c>
    </row>
    <row r="2" spans="1:12">
      <c r="A2" s="48" t="s">
        <v>292</v>
      </c>
      <c r="K2" t="s">
        <v>3</v>
      </c>
      <c r="L2" s="57" t="s">
        <v>4</v>
      </c>
    </row>
    <row r="3" spans="1:12">
      <c r="A3" s="45" t="s">
        <v>293</v>
      </c>
      <c r="K3" t="s">
        <v>6</v>
      </c>
      <c r="L3" s="50" t="s">
        <v>7</v>
      </c>
    </row>
    <row r="4" spans="1:12">
      <c r="A4" s="45" t="s">
        <v>8</v>
      </c>
      <c r="B4" s="45" t="s">
        <v>9</v>
      </c>
      <c r="C4" s="45" t="s">
        <v>10</v>
      </c>
      <c r="D4" s="45" t="s">
        <v>11</v>
      </c>
      <c r="E4" s="45" t="s">
        <v>12</v>
      </c>
      <c r="F4" s="45" t="s">
        <v>13</v>
      </c>
      <c r="G4" s="45" t="s">
        <v>14</v>
      </c>
      <c r="H4" s="45" t="s">
        <v>15</v>
      </c>
      <c r="K4" t="s">
        <v>16</v>
      </c>
      <c r="L4" s="50" t="s">
        <v>7</v>
      </c>
    </row>
    <row r="5" spans="1:12">
      <c r="A5" t="s">
        <v>17</v>
      </c>
      <c r="B5" s="26">
        <f>IF(SUMIFS('NSE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Options'!$H:$H,"MDAW*")+SUMIFS('BSE - SENSEX Index Options'!$L:$L,'BSE - SENSEX Index Options'!$C:$C,$A5,'BSE - SENSEX Index Options'!$B:$B,B$4,'BSE - SENSEX Index Options'!$H:$H,"Weekly*")+SUMIFS('BSE - SENSEX Index Options'!$L:$L,'BSE - SENSEX Index Options'!$C:$C,$A5,'BSE - SENSEX Index Options'!$B:$B,B$4,'BSE - SENSEX Index Options'!$H:$H,"MDAW*")+SUMIFS('BSE - Other Index Options'!$L:$L,'BSE - Other Index Options'!$C:$C,$A5,'BSE - Other Index Options'!$B:$B,B$4,'BSE - Other Index Options'!$H:$H,"Weekly*")+SUMIFS('BSE - Other Index Options'!$L:$L,'BSE - Other Index Options'!$C:$C,$A5,'BSE - Other Index Options'!$B:$B,B$4,'BSE - Other Index Options'!$H:$H,"MDAW*")=0,"",SUMIFS('NSE - NIFTY Index Options'!$L:$L,'NSE - NIFTY Index Options'!$C:$C,$A5,'NSE - NIFTY Index Options'!$B:$B,B$4,'NSE - NIFTY Index Options'!$H:$H,"Weekly*")+SUMIFS('NSE - NIFTY Index Options'!$L:$L,'NSE - NIFTY Index Options'!$C:$C,$A5,'NSE - NIFTY Index Options'!$B:$B,B$4,'NSE - NIFTY Index Options'!$H:$H,"MDAW*")+SUMIFS('NSE - Other Index Options'!$L:$L,'NSE - Other Index Options'!$C:$C,$A5,'NSE - Other Index Options'!$B:$B,B$4,'NSE - Other Index Options'!$H:$H,"Weekly*")+SUMIFS('NSE - Other Index Options'!$L:$L,'NSE - Other Index Options'!$C:$C,$A5,'NSE - Other Index Options'!$B:$B,B$4,'NSE - Other Index Options'!$H:$H,"MDAW*")+SUMIFS('BSE - SENSEX Index Options'!$L:$L,'BSE - SENSEX Index Options'!$C:$C,$A5,'BSE - SENSEX Index Options'!$B:$B,B$4,'BSE - SENSEX Index Options'!$H:$H,"Weekly*")+SUMIFS('BSE - SENSEX Index Options'!$L:$L,'BSE - SENSEX Index Options'!$C:$C,$A5,'BSE - SENSEX Index Options'!$B:$B,B$4,'BSE - SENSEX Index Options'!$H:$H,"MDAW*")+SUMIFS('BSE - Other Index Options'!$L:$L,'BSE - Other Index Options'!$C:$C,$A5,'BSE - Other Index Options'!$B:$B,B$4,'BSE - Other Index Options'!$H:$H,"Weekly*")+SUMIFS('BSE - Other Index Options'!$L:$L,'BSE - Other Index Options'!$C:$C,$A5,'BSE - Other Index Options'!$B:$B,B$4,'BSE - Other Index Options'!$H:$H,"MDAW*"))</f>
        <v>419.55760000000004</v>
      </c>
      <c r="C5" s="26">
        <f>IF(SUMIFS('NSE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Options'!$H:$H,"MDAW*")+SUMIFS('BSE - SENSEX Index Options'!$L:$L,'BSE - SENSEX Index Options'!$C:$C,$A5,'BSE - SENSEX Index Options'!$B:$B,C$4,'BSE - SENSEX Index Options'!$H:$H,"Weekly*")+SUMIFS('BSE - SENSEX Index Options'!$L:$L,'BSE - SENSEX Index Options'!$C:$C,$A5,'BSE - SENSEX Index Options'!$B:$B,C$4,'BSE - SENSEX Index Options'!$H:$H,"MDAW*")+SUMIFS('BSE - Other Index Options'!$L:$L,'BSE - Other Index Options'!$C:$C,$A5,'BSE - Other Index Options'!$B:$B,C$4,'BSE - Other Index Options'!$H:$H,"Weekly*")+SUMIFS('BSE - Other Index Options'!$L:$L,'BSE - Other Index Options'!$C:$C,$A5,'BSE - Other Index Options'!$B:$B,C$4,'BSE - Other Index Options'!$H:$H,"MDAW*")=0,"",SUMIFS('NSE - NIFTY Index Options'!$L:$L,'NSE - NIFTY Index Options'!$C:$C,$A5,'NSE - NIFTY Index Options'!$B:$B,C$4,'NSE - NIFTY Index Options'!$H:$H,"Weekly*")+SUMIFS('NSE - NIFTY Index Options'!$L:$L,'NSE - NIFTY Index Options'!$C:$C,$A5,'NSE - NIFTY Index Options'!$B:$B,C$4,'NSE - NIFTY Index Options'!$H:$H,"MDAW*")+SUMIFS('NSE - Other Index Options'!$L:$L,'NSE - Other Index Options'!$C:$C,$A5,'NSE - Other Index Options'!$B:$B,C$4,'NSE - Other Index Options'!$H:$H,"Weekly*")+SUMIFS('NSE - Other Index Options'!$L:$L,'NSE - Other Index Options'!$C:$C,$A5,'NSE - Other Index Options'!$B:$B,C$4,'NSE - Other Index Options'!$H:$H,"MDAW*")+SUMIFS('BSE - SENSEX Index Options'!$L:$L,'BSE - SENSEX Index Options'!$C:$C,$A5,'BSE - SENSEX Index Options'!$B:$B,C$4,'BSE - SENSEX Index Options'!$H:$H,"Weekly*")+SUMIFS('BSE - SENSEX Index Options'!$L:$L,'BSE - SENSEX Index Options'!$C:$C,$A5,'BSE - SENSEX Index Options'!$B:$B,C$4,'BSE - SENSEX Index Options'!$H:$H,"MDAW*")+SUMIFS('BSE - Other Index Options'!$L:$L,'BSE - Other Index Options'!$C:$C,$A5,'BSE - Other Index Options'!$B:$B,C$4,'BSE - Other Index Options'!$H:$H,"Weekly*")+SUMIFS('BSE - Other Index Options'!$L:$L,'BSE - Other Index Options'!$C:$C,$A5,'BSE - Other Index Options'!$B:$B,C$4,'BSE - Other Index Options'!$H:$H,"MDAW*"))</f>
        <v>722.1921000000001</v>
      </c>
      <c r="D5" s="26">
        <f>IF(SUMIFS('NSE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Options'!$H:$H,"MDAW*")+SUMIFS('BSE - SENSEX Index Options'!$L:$L,'BSE - SENSEX Index Options'!$C:$C,$A5,'BSE - SENSEX Index Options'!$B:$B,D$4,'BSE - SENSEX Index Options'!$H:$H,"Weekly*")+SUMIFS('BSE - SENSEX Index Options'!$L:$L,'BSE - SENSEX Index Options'!$C:$C,$A5,'BSE - SENSEX Index Options'!$B:$B,D$4,'BSE - SENSEX Index Options'!$H:$H,"MDAW*")+SUMIFS('BSE - Other Index Options'!$L:$L,'BSE - Other Index Options'!$C:$C,$A5,'BSE - Other Index Options'!$B:$B,D$4,'BSE - Other Index Options'!$H:$H,"Weekly*")+SUMIFS('BSE - Other Index Options'!$L:$L,'BSE - Other Index Options'!$C:$C,$A5,'BSE - Other Index Options'!$B:$B,D$4,'BSE - Other Index Options'!$H:$H,"MDAW*")=0,"",SUMIFS('NSE - NIFTY Index Options'!$L:$L,'NSE - NIFTY Index Options'!$C:$C,$A5,'NSE - NIFTY Index Options'!$B:$B,D$4,'NSE - NIFTY Index Options'!$H:$H,"Weekly*")+SUMIFS('NSE - NIFTY Index Options'!$L:$L,'NSE - NIFTY Index Options'!$C:$C,$A5,'NSE - NIFTY Index Options'!$B:$B,D$4,'NSE - NIFTY Index Options'!$H:$H,"MDAW*")+SUMIFS('NSE - Other Index Options'!$L:$L,'NSE - Other Index Options'!$C:$C,$A5,'NSE - Other Index Options'!$B:$B,D$4,'NSE - Other Index Options'!$H:$H,"Weekly*")+SUMIFS('NSE - Other Index Options'!$L:$L,'NSE - Other Index Options'!$C:$C,$A5,'NSE - Other Index Options'!$B:$B,D$4,'NSE - Other Index Options'!$H:$H,"MDAW*")+SUMIFS('BSE - SENSEX Index Options'!$L:$L,'BSE - SENSEX Index Options'!$C:$C,$A5,'BSE - SENSEX Index Options'!$B:$B,D$4,'BSE - SENSEX Index Options'!$H:$H,"Weekly*")+SUMIFS('BSE - SENSEX Index Options'!$L:$L,'BSE - SENSEX Index Options'!$C:$C,$A5,'BSE - SENSEX Index Options'!$B:$B,D$4,'BSE - SENSEX Index Options'!$H:$H,"MDAW*")+SUMIFS('BSE - Other Index Options'!$L:$L,'BSE - Other Index Options'!$C:$C,$A5,'BSE - Other Index Options'!$B:$B,D$4,'BSE - Other Index Options'!$H:$H,"Weekly*")+SUMIFS('BSE - Other Index Options'!$L:$L,'BSE - Other Index Options'!$C:$C,$A5,'BSE - Other Index Options'!$B:$B,D$4,'BSE - Other Index Options'!$H:$H,"MDAW*"))</f>
        <v>591.14359999999988</v>
      </c>
      <c r="E5" s="26">
        <f>IF(SUMIFS('NSE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Options'!$H:$H,"MDAW*")+SUMIFS('BSE - SENSEX Index Options'!$L:$L,'BSE - SENSEX Index Options'!$C:$C,$A5,'BSE - SENSEX Index Options'!$B:$B,E$4,'BSE - SENSEX Index Options'!$H:$H,"Weekly*")+SUMIFS('BSE - SENSEX Index Options'!$L:$L,'BSE - SENSEX Index Options'!$C:$C,$A5,'BSE - SENSEX Index Options'!$B:$B,E$4,'BSE - SENSEX Index Options'!$H:$H,"MDAW*")+SUMIFS('BSE - Other Index Options'!$L:$L,'BSE - Other Index Options'!$C:$C,$A5,'BSE - Other Index Options'!$B:$B,E$4,'BSE - Other Index Options'!$H:$H,"Weekly*")+SUMIFS('BSE - Other Index Options'!$L:$L,'BSE - Other Index Options'!$C:$C,$A5,'BSE - Other Index Options'!$B:$B,E$4,'BSE - Other Index Options'!$H:$H,"MDAW*")=0,"",SUMIFS('NSE - NIFTY Index Options'!$L:$L,'NSE - NIFTY Index Options'!$C:$C,$A5,'NSE - NIFTY Index Options'!$B:$B,E$4,'NSE - NIFTY Index Options'!$H:$H,"Weekly*")+SUMIFS('NSE - NIFTY Index Options'!$L:$L,'NSE - NIFTY Index Options'!$C:$C,$A5,'NSE - NIFTY Index Options'!$B:$B,E$4,'NSE - NIFTY Index Options'!$H:$H,"MDAW*")+SUMIFS('NSE - Other Index Options'!$L:$L,'NSE - Other Index Options'!$C:$C,$A5,'NSE - Other Index Options'!$B:$B,E$4,'NSE - Other Index Options'!$H:$H,"Weekly*")+SUMIFS('NSE - Other Index Options'!$L:$L,'NSE - Other Index Options'!$C:$C,$A5,'NSE - Other Index Options'!$B:$B,E$4,'NSE - Other Index Options'!$H:$H,"MDAW*")+SUMIFS('BSE - SENSEX Index Options'!$L:$L,'BSE - SENSEX Index Options'!$C:$C,$A5,'BSE - SENSEX Index Options'!$B:$B,E$4,'BSE - SENSEX Index Options'!$H:$H,"Weekly*")+SUMIFS('BSE - SENSEX Index Options'!$L:$L,'BSE - SENSEX Index Options'!$C:$C,$A5,'BSE - SENSEX Index Options'!$B:$B,E$4,'BSE - SENSEX Index Options'!$H:$H,"MDAW*")+SUMIFS('BSE - Other Index Options'!$L:$L,'BSE - Other Index Options'!$C:$C,$A5,'BSE - Other Index Options'!$B:$B,E$4,'BSE - Other Index Options'!$H:$H,"Weekly*")+SUMIFS('BSE - Other Index Options'!$L:$L,'BSE - Other Index Options'!$C:$C,$A5,'BSE - Other Index Options'!$B:$B,E$4,'BSE - Other Index Options'!$H:$H,"MDAW*"))</f>
        <v>820.92609999999991</v>
      </c>
      <c r="F5" s="26">
        <f>IF(SUMIFS('NSE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Options'!$H:$H,"MDAW*")+SUMIFS('BSE - SENSEX Index Options'!$L:$L,'BSE - SENSEX Index Options'!$C:$C,$A5,'BSE - SENSEX Index Options'!$B:$B,F$4,'BSE - SENSEX Index Options'!$H:$H,"Weekly*")+SUMIFS('BSE - SENSEX Index Options'!$L:$L,'BSE - SENSEX Index Options'!$C:$C,$A5,'BSE - SENSEX Index Options'!$B:$B,F$4,'BSE - SENSEX Index Options'!$H:$H,"MDAW*")+SUMIFS('BSE - Other Index Options'!$L:$L,'BSE - Other Index Options'!$C:$C,$A5,'BSE - Other Index Options'!$B:$B,F$4,'BSE - Other Index Options'!$H:$H,"Weekly*")+SUMIFS('BSE - Other Index Options'!$L:$L,'BSE - Other Index Options'!$C:$C,$A5,'BSE - Other Index Options'!$B:$B,F$4,'BSE - Other Index Options'!$H:$H,"MDAW*")=0,"",SUMIFS('NSE - NIFTY Index Options'!$L:$L,'NSE - NIFTY Index Options'!$C:$C,$A5,'NSE - NIFTY Index Options'!$B:$B,F$4,'NSE - NIFTY Index Options'!$H:$H,"Weekly*")+SUMIFS('NSE - NIFTY Index Options'!$L:$L,'NSE - NIFTY Index Options'!$C:$C,$A5,'NSE - NIFTY Index Options'!$B:$B,F$4,'NSE - NIFTY Index Options'!$H:$H,"MDAW*")+SUMIFS('NSE - Other Index Options'!$L:$L,'NSE - Other Index Options'!$C:$C,$A5,'NSE - Other Index Options'!$B:$B,F$4,'NSE - Other Index Options'!$H:$H,"Weekly*")+SUMIFS('NSE - Other Index Options'!$L:$L,'NSE - Other Index Options'!$C:$C,$A5,'NSE - Other Index Options'!$B:$B,F$4,'NSE - Other Index Options'!$H:$H,"MDAW*")+SUMIFS('BSE - SENSEX Index Options'!$L:$L,'BSE - SENSEX Index Options'!$C:$C,$A5,'BSE - SENSEX Index Options'!$B:$B,F$4,'BSE - SENSEX Index Options'!$H:$H,"Weekly*")+SUMIFS('BSE - SENSEX Index Options'!$L:$L,'BSE - SENSEX Index Options'!$C:$C,$A5,'BSE - SENSEX Index Options'!$B:$B,F$4,'BSE - SENSEX Index Options'!$H:$H,"MDAW*")+SUMIFS('BSE - Other Index Options'!$L:$L,'BSE - Other Index Options'!$C:$C,$A5,'BSE - Other Index Options'!$B:$B,F$4,'BSE - Other Index Options'!$H:$H,"Weekly*")+SUMIFS('BSE - Other Index Options'!$L:$L,'BSE - Other Index Options'!$C:$C,$A5,'BSE - Other Index Options'!$B:$B,F$4,'BSE - Other Index Options'!$H:$H,"MDAW*"))</f>
        <v>570.45029999999997</v>
      </c>
      <c r="G5" s="26" t="str">
        <f>IF(SUMIFS('NSE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Options'!$H:$H,"MDAW*")+SUMIFS('BSE - SENSEX Index Options'!$L:$L,'BSE - SENSEX Index Options'!$C:$C,$A5,'BSE - SENSEX Index Options'!$B:$B,G$4,'BSE - SENSEX Index Options'!$H:$H,"Weekly*")+SUMIFS('BSE - SENSEX Index Options'!$L:$L,'BSE - SENSEX Index Options'!$C:$C,$A5,'BSE - SENSEX Index Options'!$B:$B,G$4,'BSE - SENSEX Index Options'!$H:$H,"MDAW*")+SUMIFS('BSE - Other Index Options'!$L:$L,'BSE - Other Index Options'!$C:$C,$A5,'BSE - Other Index Options'!$B:$B,G$4,'BSE - Other Index Options'!$H:$H,"Weekly*")+SUMIFS('BSE - Other Index Options'!$L:$L,'BSE - Other Index Options'!$C:$C,$A5,'BSE - Other Index Options'!$B:$B,G$4,'BSE - Other Index Options'!$H:$H,"MDAW*")=0,"",SUMIFS('NSE - NIFTY Index Options'!$L:$L,'NSE - NIFTY Index Options'!$C:$C,$A5,'NSE - NIFTY Index Options'!$B:$B,G$4,'NSE - NIFTY Index Options'!$H:$H,"Weekly*")+SUMIFS('NSE - NIFTY Index Options'!$L:$L,'NSE - NIFTY Index Options'!$C:$C,$A5,'NSE - NIFTY Index Options'!$B:$B,G$4,'NSE - NIFTY Index Options'!$H:$H,"MDAW*")+SUMIFS('NSE - Other Index Options'!$L:$L,'NSE - Other Index Options'!$C:$C,$A5,'NSE - Other Index Options'!$B:$B,G$4,'NSE - Other Index Options'!$H:$H,"Weekly*")+SUMIFS('NSE - Other Index Options'!$L:$L,'NSE - Other Index Options'!$C:$C,$A5,'NSE - Other Index Options'!$B:$B,G$4,'NSE - Other Index Options'!$H:$H,"MDAW*")+SUMIFS('BSE - SENSEX Index Options'!$L:$L,'BSE - SENSEX Index Options'!$C:$C,$A5,'BSE - SENSEX Index Options'!$B:$B,G$4,'BSE - SENSEX Index Options'!$H:$H,"Weekly*")+SUMIFS('BSE - SENSEX Index Options'!$L:$L,'BSE - SENSEX Index Options'!$C:$C,$A5,'BSE - SENSEX Index Options'!$B:$B,G$4,'BSE - SENSEX Index Options'!$H:$H,"MDAW*")+SUMIFS('BSE - Other Index Options'!$L:$L,'BSE - Other Index Options'!$C:$C,$A5,'BSE - Other Index Options'!$B:$B,G$4,'BSE - Other Index Options'!$H:$H,"Weekly*")+SUMIFS('BSE - Other Index Options'!$L:$L,'BSE - Other Index Options'!$C:$C,$A5,'BSE - Other Index Options'!$B:$B,G$4,'BSE - Other Index Options'!$H:$H,"MDAW*"))</f>
        <v/>
      </c>
      <c r="H5" s="26">
        <f t="shared" ref="H5:H36" si="0">IF(SUM(B5:G5)=0,"",SUM(B5:G5))</f>
        <v>3124.2696999999998</v>
      </c>
      <c r="K5" t="s">
        <v>18</v>
      </c>
      <c r="L5" s="57" t="s">
        <v>4</v>
      </c>
    </row>
    <row r="6" spans="1:12">
      <c r="A6" t="s">
        <v>19</v>
      </c>
      <c r="B6" s="26">
        <f>IF(SUMIFS('NSE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Options'!$H:$H,"MDAW*")+SUMIFS('BSE - SENSEX Index Options'!$L:$L,'BSE - SENSEX Index Options'!$C:$C,$A6,'BSE - SENSEX Index Options'!$B:$B,B$4,'BSE - SENSEX Index Options'!$H:$H,"Weekly*")+SUMIFS('BSE - SENSEX Index Options'!$L:$L,'BSE - SENSEX Index Options'!$C:$C,$A6,'BSE - SENSEX Index Options'!$B:$B,B$4,'BSE - SENSEX Index Options'!$H:$H,"MDAW*")+SUMIFS('BSE - Other Index Options'!$L:$L,'BSE - Other Index Options'!$C:$C,$A6,'BSE - Other Index Options'!$B:$B,B$4,'BSE - Other Index Options'!$H:$H,"Weekly*")+SUMIFS('BSE - Other Index Options'!$L:$L,'BSE - Other Index Options'!$C:$C,$A6,'BSE - Other Index Options'!$B:$B,B$4,'BSE - Other Index Options'!$H:$H,"MDAW*")=0,"",SUMIFS('NSE - NIFTY Index Options'!$L:$L,'NSE - NIFTY Index Options'!$C:$C,$A6,'NSE - NIFTY Index Options'!$B:$B,B$4,'NSE - NIFTY Index Options'!$H:$H,"Weekly*")+SUMIFS('NSE - NIFTY Index Options'!$L:$L,'NSE - NIFTY Index Options'!$C:$C,$A6,'NSE - NIFTY Index Options'!$B:$B,B$4,'NSE - NIFTY Index Options'!$H:$H,"MDAW*")+SUMIFS('NSE - Other Index Options'!$L:$L,'NSE - Other Index Options'!$C:$C,$A6,'NSE - Other Index Options'!$B:$B,B$4,'NSE - Other Index Options'!$H:$H,"Weekly*")+SUMIFS('NSE - Other Index Options'!$L:$L,'NSE - Other Index Options'!$C:$C,$A6,'NSE - Other Index Options'!$B:$B,B$4,'NSE - Other Index Options'!$H:$H,"MDAW*")+SUMIFS('BSE - SENSEX Index Options'!$L:$L,'BSE - SENSEX Index Options'!$C:$C,$A6,'BSE - SENSEX Index Options'!$B:$B,B$4,'BSE - SENSEX Index Options'!$H:$H,"Weekly*")+SUMIFS('BSE - SENSEX Index Options'!$L:$L,'BSE - SENSEX Index Options'!$C:$C,$A6,'BSE - SENSEX Index Options'!$B:$B,B$4,'BSE - SENSEX Index Options'!$H:$H,"MDAW*")+SUMIFS('BSE - Other Index Options'!$L:$L,'BSE - Other Index Options'!$C:$C,$A6,'BSE - Other Index Options'!$B:$B,B$4,'BSE - Other Index Options'!$H:$H,"Weekly*")+SUMIFS('BSE - Other Index Options'!$L:$L,'BSE - Other Index Options'!$C:$C,$A6,'BSE - Other Index Options'!$B:$B,B$4,'BSE - Other Index Options'!$H:$H,"MDAW*"))</f>
        <v>502.9837</v>
      </c>
      <c r="C6" s="26">
        <f>IF(SUMIFS('NSE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Options'!$H:$H,"MDAW*")+SUMIFS('BSE - SENSEX Index Options'!$L:$L,'BSE - SENSEX Index Options'!$C:$C,$A6,'BSE - SENSEX Index Options'!$B:$B,C$4,'BSE - SENSEX Index Options'!$H:$H,"Weekly*")+SUMIFS('BSE - SENSEX Index Options'!$L:$L,'BSE - SENSEX Index Options'!$C:$C,$A6,'BSE - SENSEX Index Options'!$B:$B,C$4,'BSE - SENSEX Index Options'!$H:$H,"MDAW*")+SUMIFS('BSE - Other Index Options'!$L:$L,'BSE - Other Index Options'!$C:$C,$A6,'BSE - Other Index Options'!$B:$B,C$4,'BSE - Other Index Options'!$H:$H,"Weekly*")+SUMIFS('BSE - Other Index Options'!$L:$L,'BSE - Other Index Options'!$C:$C,$A6,'BSE - Other Index Options'!$B:$B,C$4,'BSE - Other Index Options'!$H:$H,"MDAW*")=0,"",SUMIFS('NSE - NIFTY Index Options'!$L:$L,'NSE - NIFTY Index Options'!$C:$C,$A6,'NSE - NIFTY Index Options'!$B:$B,C$4,'NSE - NIFTY Index Options'!$H:$H,"Weekly*")+SUMIFS('NSE - NIFTY Index Options'!$L:$L,'NSE - NIFTY Index Options'!$C:$C,$A6,'NSE - NIFTY Index Options'!$B:$B,C$4,'NSE - NIFTY Index Options'!$H:$H,"MDAW*")+SUMIFS('NSE - Other Index Options'!$L:$L,'NSE - Other Index Options'!$C:$C,$A6,'NSE - Other Index Options'!$B:$B,C$4,'NSE - Other Index Options'!$H:$H,"Weekly*")+SUMIFS('NSE - Other Index Options'!$L:$L,'NSE - Other Index Options'!$C:$C,$A6,'NSE - Other Index Options'!$B:$B,C$4,'NSE - Other Index Options'!$H:$H,"MDAW*")+SUMIFS('BSE - SENSEX Index Options'!$L:$L,'BSE - SENSEX Index Options'!$C:$C,$A6,'BSE - SENSEX Index Options'!$B:$B,C$4,'BSE - SENSEX Index Options'!$H:$H,"Weekly*")+SUMIFS('BSE - SENSEX Index Options'!$L:$L,'BSE - SENSEX Index Options'!$C:$C,$A6,'BSE - SENSEX Index Options'!$B:$B,C$4,'BSE - SENSEX Index Options'!$H:$H,"MDAW*")+SUMIFS('BSE - Other Index Options'!$L:$L,'BSE - Other Index Options'!$C:$C,$A6,'BSE - Other Index Options'!$B:$B,C$4,'BSE - Other Index Options'!$H:$H,"Weekly*")+SUMIFS('BSE - Other Index Options'!$L:$L,'BSE - Other Index Options'!$C:$C,$A6,'BSE - Other Index Options'!$B:$B,C$4,'BSE - Other Index Options'!$H:$H,"MDAW*"))</f>
        <v>548.58969999999999</v>
      </c>
      <c r="D6" s="26">
        <f>IF(SUMIFS('NSE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Options'!$H:$H,"MDAW*")+SUMIFS('BSE - SENSEX Index Options'!$L:$L,'BSE - SENSEX Index Options'!$C:$C,$A6,'BSE - SENSEX Index Options'!$B:$B,D$4,'BSE - SENSEX Index Options'!$H:$H,"Weekly*")+SUMIFS('BSE - SENSEX Index Options'!$L:$L,'BSE - SENSEX Index Options'!$C:$C,$A6,'BSE - SENSEX Index Options'!$B:$B,D$4,'BSE - SENSEX Index Options'!$H:$H,"MDAW*")+SUMIFS('BSE - Other Index Options'!$L:$L,'BSE - Other Index Options'!$C:$C,$A6,'BSE - Other Index Options'!$B:$B,D$4,'BSE - Other Index Options'!$H:$H,"Weekly*")+SUMIFS('BSE - Other Index Options'!$L:$L,'BSE - Other Index Options'!$C:$C,$A6,'BSE - Other Index Options'!$B:$B,D$4,'BSE - Other Index Options'!$H:$H,"MDAW*")=0,"",SUMIFS('NSE - NIFTY Index Options'!$L:$L,'NSE - NIFTY Index Options'!$C:$C,$A6,'NSE - NIFTY Index Options'!$B:$B,D$4,'NSE - NIFTY Index Options'!$H:$H,"Weekly*")+SUMIFS('NSE - NIFTY Index Options'!$L:$L,'NSE - NIFTY Index Options'!$C:$C,$A6,'NSE - NIFTY Index Options'!$B:$B,D$4,'NSE - NIFTY Index Options'!$H:$H,"MDAW*")+SUMIFS('NSE - Other Index Options'!$L:$L,'NSE - Other Index Options'!$C:$C,$A6,'NSE - Other Index Options'!$B:$B,D$4,'NSE - Other Index Options'!$H:$H,"Weekly*")+SUMIFS('NSE - Other Index Options'!$L:$L,'NSE - Other Index Options'!$C:$C,$A6,'NSE - Other Index Options'!$B:$B,D$4,'NSE - Other Index Options'!$H:$H,"MDAW*")+SUMIFS('BSE - SENSEX Index Options'!$L:$L,'BSE - SENSEX Index Options'!$C:$C,$A6,'BSE - SENSEX Index Options'!$B:$B,D$4,'BSE - SENSEX Index Options'!$H:$H,"Weekly*")+SUMIFS('BSE - SENSEX Index Options'!$L:$L,'BSE - SENSEX Index Options'!$C:$C,$A6,'BSE - SENSEX Index Options'!$B:$B,D$4,'BSE - SENSEX Index Options'!$H:$H,"MDAW*")+SUMIFS('BSE - Other Index Options'!$L:$L,'BSE - Other Index Options'!$C:$C,$A6,'BSE - Other Index Options'!$B:$B,D$4,'BSE - Other Index Options'!$H:$H,"Weekly*")+SUMIFS('BSE - Other Index Options'!$L:$L,'BSE - Other Index Options'!$C:$C,$A6,'BSE - Other Index Options'!$B:$B,D$4,'BSE - Other Index Options'!$H:$H,"MDAW*"))</f>
        <v>475.07339999999999</v>
      </c>
      <c r="E6" s="26">
        <f>IF(SUMIFS('NSE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Options'!$H:$H,"MDAW*")+SUMIFS('BSE - SENSEX Index Options'!$L:$L,'BSE - SENSEX Index Options'!$C:$C,$A6,'BSE - SENSEX Index Options'!$B:$B,E$4,'BSE - SENSEX Index Options'!$H:$H,"Weekly*")+SUMIFS('BSE - SENSEX Index Options'!$L:$L,'BSE - SENSEX Index Options'!$C:$C,$A6,'BSE - SENSEX Index Options'!$B:$B,E$4,'BSE - SENSEX Index Options'!$H:$H,"MDAW*")+SUMIFS('BSE - Other Index Options'!$L:$L,'BSE - Other Index Options'!$C:$C,$A6,'BSE - Other Index Options'!$B:$B,E$4,'BSE - Other Index Options'!$H:$H,"Weekly*")+SUMIFS('BSE - Other Index Options'!$L:$L,'BSE - Other Index Options'!$C:$C,$A6,'BSE - Other Index Options'!$B:$B,E$4,'BSE - Other Index Options'!$H:$H,"MDAW*")=0,"",SUMIFS('NSE - NIFTY Index Options'!$L:$L,'NSE - NIFTY Index Options'!$C:$C,$A6,'NSE - NIFTY Index Options'!$B:$B,E$4,'NSE - NIFTY Index Options'!$H:$H,"Weekly*")+SUMIFS('NSE - NIFTY Index Options'!$L:$L,'NSE - NIFTY Index Options'!$C:$C,$A6,'NSE - NIFTY Index Options'!$B:$B,E$4,'NSE - NIFTY Index Options'!$H:$H,"MDAW*")+SUMIFS('NSE - Other Index Options'!$L:$L,'NSE - Other Index Options'!$C:$C,$A6,'NSE - Other Index Options'!$B:$B,E$4,'NSE - Other Index Options'!$H:$H,"Weekly*")+SUMIFS('NSE - Other Index Options'!$L:$L,'NSE - Other Index Options'!$C:$C,$A6,'NSE - Other Index Options'!$B:$B,E$4,'NSE - Other Index Options'!$H:$H,"MDAW*")+SUMIFS('BSE - SENSEX Index Options'!$L:$L,'BSE - SENSEX Index Options'!$C:$C,$A6,'BSE - SENSEX Index Options'!$B:$B,E$4,'BSE - SENSEX Index Options'!$H:$H,"Weekly*")+SUMIFS('BSE - SENSEX Index Options'!$L:$L,'BSE - SENSEX Index Options'!$C:$C,$A6,'BSE - SENSEX Index Options'!$B:$B,E$4,'BSE - SENSEX Index Options'!$H:$H,"MDAW*")+SUMIFS('BSE - Other Index Options'!$L:$L,'BSE - Other Index Options'!$C:$C,$A6,'BSE - Other Index Options'!$B:$B,E$4,'BSE - Other Index Options'!$H:$H,"Weekly*")+SUMIFS('BSE - Other Index Options'!$L:$L,'BSE - Other Index Options'!$C:$C,$A6,'BSE - Other Index Options'!$B:$B,E$4,'BSE - Other Index Options'!$H:$H,"MDAW*"))</f>
        <v>455.82429999999999</v>
      </c>
      <c r="F6" s="26">
        <f>IF(SUMIFS('NSE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Options'!$H:$H,"MDAW*")+SUMIFS('BSE - SENSEX Index Options'!$L:$L,'BSE - SENSEX Index Options'!$C:$C,$A6,'BSE - SENSEX Index Options'!$B:$B,F$4,'BSE - SENSEX Index Options'!$H:$H,"Weekly*")+SUMIFS('BSE - SENSEX Index Options'!$L:$L,'BSE - SENSEX Index Options'!$C:$C,$A6,'BSE - SENSEX Index Options'!$B:$B,F$4,'BSE - SENSEX Index Options'!$H:$H,"MDAW*")+SUMIFS('BSE - Other Index Options'!$L:$L,'BSE - Other Index Options'!$C:$C,$A6,'BSE - Other Index Options'!$B:$B,F$4,'BSE - Other Index Options'!$H:$H,"Weekly*")+SUMIFS('BSE - Other Index Options'!$L:$L,'BSE - Other Index Options'!$C:$C,$A6,'BSE - Other Index Options'!$B:$B,F$4,'BSE - Other Index Options'!$H:$H,"MDAW*")=0,"",SUMIFS('NSE - NIFTY Index Options'!$L:$L,'NSE - NIFTY Index Options'!$C:$C,$A6,'NSE - NIFTY Index Options'!$B:$B,F$4,'NSE - NIFTY Index Options'!$H:$H,"Weekly*")+SUMIFS('NSE - NIFTY Index Options'!$L:$L,'NSE - NIFTY Index Options'!$C:$C,$A6,'NSE - NIFTY Index Options'!$B:$B,F$4,'NSE - NIFTY Index Options'!$H:$H,"MDAW*")+SUMIFS('NSE - Other Index Options'!$L:$L,'NSE - Other Index Options'!$C:$C,$A6,'NSE - Other Index Options'!$B:$B,F$4,'NSE - Other Index Options'!$H:$H,"Weekly*")+SUMIFS('NSE - Other Index Options'!$L:$L,'NSE - Other Index Options'!$C:$C,$A6,'NSE - Other Index Options'!$B:$B,F$4,'NSE - Other Index Options'!$H:$H,"MDAW*")+SUMIFS('BSE - SENSEX Index Options'!$L:$L,'BSE - SENSEX Index Options'!$C:$C,$A6,'BSE - SENSEX Index Options'!$B:$B,F$4,'BSE - SENSEX Index Options'!$H:$H,"Weekly*")+SUMIFS('BSE - SENSEX Index Options'!$L:$L,'BSE - SENSEX Index Options'!$C:$C,$A6,'BSE - SENSEX Index Options'!$B:$B,F$4,'BSE - SENSEX Index Options'!$H:$H,"MDAW*")+SUMIFS('BSE - Other Index Options'!$L:$L,'BSE - Other Index Options'!$C:$C,$A6,'BSE - Other Index Options'!$B:$B,F$4,'BSE - Other Index Options'!$H:$H,"Weekly*")+SUMIFS('BSE - Other Index Options'!$L:$L,'BSE - Other Index Options'!$C:$C,$A6,'BSE - Other Index Options'!$B:$B,F$4,'BSE - Other Index Options'!$H:$H,"MDAW*"))</f>
        <v>295.34820000000002</v>
      </c>
      <c r="G6" s="26" t="str">
        <f>IF(SUMIFS('NSE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Options'!$H:$H,"MDAW*")+SUMIFS('BSE - SENSEX Index Options'!$L:$L,'BSE - SENSEX Index Options'!$C:$C,$A6,'BSE - SENSEX Index Options'!$B:$B,G$4,'BSE - SENSEX Index Options'!$H:$H,"Weekly*")+SUMIFS('BSE - SENSEX Index Options'!$L:$L,'BSE - SENSEX Index Options'!$C:$C,$A6,'BSE - SENSEX Index Options'!$B:$B,G$4,'BSE - SENSEX Index Options'!$H:$H,"MDAW*")+SUMIFS('BSE - Other Index Options'!$L:$L,'BSE - Other Index Options'!$C:$C,$A6,'BSE - Other Index Options'!$B:$B,G$4,'BSE - Other Index Options'!$H:$H,"Weekly*")+SUMIFS('BSE - Other Index Options'!$L:$L,'BSE - Other Index Options'!$C:$C,$A6,'BSE - Other Index Options'!$B:$B,G$4,'BSE - Other Index Options'!$H:$H,"MDAW*")=0,"",SUMIFS('NSE - NIFTY Index Options'!$L:$L,'NSE - NIFTY Index Options'!$C:$C,$A6,'NSE - NIFTY Index Options'!$B:$B,G$4,'NSE - NIFTY Index Options'!$H:$H,"Weekly*")+SUMIFS('NSE - NIFTY Index Options'!$L:$L,'NSE - NIFTY Index Options'!$C:$C,$A6,'NSE - NIFTY Index Options'!$B:$B,G$4,'NSE - NIFTY Index Options'!$H:$H,"MDAW*")+SUMIFS('NSE - Other Index Options'!$L:$L,'NSE - Other Index Options'!$C:$C,$A6,'NSE - Other Index Options'!$B:$B,G$4,'NSE - Other Index Options'!$H:$H,"Weekly*")+SUMIFS('NSE - Other Index Options'!$L:$L,'NSE - Other Index Options'!$C:$C,$A6,'NSE - Other Index Options'!$B:$B,G$4,'NSE - Other Index Options'!$H:$H,"MDAW*")+SUMIFS('BSE - SENSEX Index Options'!$L:$L,'BSE - SENSEX Index Options'!$C:$C,$A6,'BSE - SENSEX Index Options'!$B:$B,G$4,'BSE - SENSEX Index Options'!$H:$H,"Weekly*")+SUMIFS('BSE - SENSEX Index Options'!$L:$L,'BSE - SENSEX Index Options'!$C:$C,$A6,'BSE - SENSEX Index Options'!$B:$B,G$4,'BSE - SENSEX Index Options'!$H:$H,"MDAW*")+SUMIFS('BSE - Other Index Options'!$L:$L,'BSE - Other Index Options'!$C:$C,$A6,'BSE - Other Index Options'!$B:$B,G$4,'BSE - Other Index Options'!$H:$H,"Weekly*")+SUMIFS('BSE - Other Index Options'!$L:$L,'BSE - Other Index Options'!$C:$C,$A6,'BSE - Other Index Options'!$B:$B,G$4,'BSE - Other Index Options'!$H:$H,"MDAW*"))</f>
        <v/>
      </c>
      <c r="H6" s="26">
        <f t="shared" si="0"/>
        <v>2277.8193000000001</v>
      </c>
      <c r="K6" t="s">
        <v>20</v>
      </c>
      <c r="L6" s="57" t="s">
        <v>4</v>
      </c>
    </row>
    <row r="7" spans="1:12">
      <c r="A7" t="s">
        <v>21</v>
      </c>
      <c r="B7" s="26">
        <f>IF(SUMIFS('NSE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Options'!$H:$H,"MDAW*")+SUMIFS('BSE - SENSEX Index Options'!$L:$L,'BSE - SENSEX Index Options'!$C:$C,$A7,'BSE - SENSEX Index Options'!$B:$B,B$4,'BSE - SENSEX Index Options'!$H:$H,"Weekly*")+SUMIFS('BSE - SENSEX Index Options'!$L:$L,'BSE - SENSEX Index Options'!$C:$C,$A7,'BSE - SENSEX Index Options'!$B:$B,B$4,'BSE - SENSEX Index Options'!$H:$H,"MDAW*")+SUMIFS('BSE - Other Index Options'!$L:$L,'BSE - Other Index Options'!$C:$C,$A7,'BSE - Other Index Options'!$B:$B,B$4,'BSE - Other Index Options'!$H:$H,"Weekly*")+SUMIFS('BSE - Other Index Options'!$L:$L,'BSE - Other Index Options'!$C:$C,$A7,'BSE - Other Index Options'!$B:$B,B$4,'BSE - Other Index Options'!$H:$H,"MDAW*")=0,"",SUMIFS('NSE - NIFTY Index Options'!$L:$L,'NSE - NIFTY Index Options'!$C:$C,$A7,'NSE - NIFTY Index Options'!$B:$B,B$4,'NSE - NIFTY Index Options'!$H:$H,"Weekly*")+SUMIFS('NSE - NIFTY Index Options'!$L:$L,'NSE - NIFTY Index Options'!$C:$C,$A7,'NSE - NIFTY Index Options'!$B:$B,B$4,'NSE - NIFTY Index Options'!$H:$H,"MDAW*")+SUMIFS('NSE - Other Index Options'!$L:$L,'NSE - Other Index Options'!$C:$C,$A7,'NSE - Other Index Options'!$B:$B,B$4,'NSE - Other Index Options'!$H:$H,"Weekly*")+SUMIFS('NSE - Other Index Options'!$L:$L,'NSE - Other Index Options'!$C:$C,$A7,'NSE - Other Index Options'!$B:$B,B$4,'NSE - Other Index Options'!$H:$H,"MDAW*")+SUMIFS('BSE - SENSEX Index Options'!$L:$L,'BSE - SENSEX Index Options'!$C:$C,$A7,'BSE - SENSEX Index Options'!$B:$B,B$4,'BSE - SENSEX Index Options'!$H:$H,"Weekly*")+SUMIFS('BSE - SENSEX Index Options'!$L:$L,'BSE - SENSEX Index Options'!$C:$C,$A7,'BSE - SENSEX Index Options'!$B:$B,B$4,'BSE - SENSEX Index Options'!$H:$H,"MDAW*")+SUMIFS('BSE - Other Index Options'!$L:$L,'BSE - Other Index Options'!$C:$C,$A7,'BSE - Other Index Options'!$B:$B,B$4,'BSE - Other Index Options'!$H:$H,"Weekly*")+SUMIFS('BSE - Other Index Options'!$L:$L,'BSE - Other Index Options'!$C:$C,$A7,'BSE - Other Index Options'!$B:$B,B$4,'BSE - Other Index Options'!$H:$H,"MDAW*"))</f>
        <v>311.50560000000002</v>
      </c>
      <c r="C7" s="26">
        <f>IF(SUMIFS('NSE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Options'!$H:$H,"MDAW*")+SUMIFS('BSE - SENSEX Index Options'!$L:$L,'BSE - SENSEX Index Options'!$C:$C,$A7,'BSE - SENSEX Index Options'!$B:$B,C$4,'BSE - SENSEX Index Options'!$H:$H,"Weekly*")+SUMIFS('BSE - SENSEX Index Options'!$L:$L,'BSE - SENSEX Index Options'!$C:$C,$A7,'BSE - SENSEX Index Options'!$B:$B,C$4,'BSE - SENSEX Index Options'!$H:$H,"MDAW*")+SUMIFS('BSE - Other Index Options'!$L:$L,'BSE - Other Index Options'!$C:$C,$A7,'BSE - Other Index Options'!$B:$B,C$4,'BSE - Other Index Options'!$H:$H,"Weekly*")+SUMIFS('BSE - Other Index Options'!$L:$L,'BSE - Other Index Options'!$C:$C,$A7,'BSE - Other Index Options'!$B:$B,C$4,'BSE - Other Index Options'!$H:$H,"MDAW*")=0,"",SUMIFS('NSE - NIFTY Index Options'!$L:$L,'NSE - NIFTY Index Options'!$C:$C,$A7,'NSE - NIFTY Index Options'!$B:$B,C$4,'NSE - NIFTY Index Options'!$H:$H,"Weekly*")+SUMIFS('NSE - NIFTY Index Options'!$L:$L,'NSE - NIFTY Index Options'!$C:$C,$A7,'NSE - NIFTY Index Options'!$B:$B,C$4,'NSE - NIFTY Index Options'!$H:$H,"MDAW*")+SUMIFS('NSE - Other Index Options'!$L:$L,'NSE - Other Index Options'!$C:$C,$A7,'NSE - Other Index Options'!$B:$B,C$4,'NSE - Other Index Options'!$H:$H,"Weekly*")+SUMIFS('NSE - Other Index Options'!$L:$L,'NSE - Other Index Options'!$C:$C,$A7,'NSE - Other Index Options'!$B:$B,C$4,'NSE - Other Index Options'!$H:$H,"MDAW*")+SUMIFS('BSE - SENSEX Index Options'!$L:$L,'BSE - SENSEX Index Options'!$C:$C,$A7,'BSE - SENSEX Index Options'!$B:$B,C$4,'BSE - SENSEX Index Options'!$H:$H,"Weekly*")+SUMIFS('BSE - SENSEX Index Options'!$L:$L,'BSE - SENSEX Index Options'!$C:$C,$A7,'BSE - SENSEX Index Options'!$B:$B,C$4,'BSE - SENSEX Index Options'!$H:$H,"MDAW*")+SUMIFS('BSE - Other Index Options'!$L:$L,'BSE - Other Index Options'!$C:$C,$A7,'BSE - Other Index Options'!$B:$B,C$4,'BSE - Other Index Options'!$H:$H,"Weekly*")+SUMIFS('BSE - Other Index Options'!$L:$L,'BSE - Other Index Options'!$C:$C,$A7,'BSE - Other Index Options'!$B:$B,C$4,'BSE - Other Index Options'!$H:$H,"MDAW*"))</f>
        <v>454.45320000000004</v>
      </c>
      <c r="D7" s="26">
        <f>IF(SUMIFS('NSE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Options'!$H:$H,"MDAW*")+SUMIFS('BSE - SENSEX Index Options'!$L:$L,'BSE - SENSEX Index Options'!$C:$C,$A7,'BSE - SENSEX Index Options'!$B:$B,D$4,'BSE - SENSEX Index Options'!$H:$H,"Weekly*")+SUMIFS('BSE - SENSEX Index Options'!$L:$L,'BSE - SENSEX Index Options'!$C:$C,$A7,'BSE - SENSEX Index Options'!$B:$B,D$4,'BSE - SENSEX Index Options'!$H:$H,"MDAW*")+SUMIFS('BSE - Other Index Options'!$L:$L,'BSE - Other Index Options'!$C:$C,$A7,'BSE - Other Index Options'!$B:$B,D$4,'BSE - Other Index Options'!$H:$H,"Weekly*")+SUMIFS('BSE - Other Index Options'!$L:$L,'BSE - Other Index Options'!$C:$C,$A7,'BSE - Other Index Options'!$B:$B,D$4,'BSE - Other Index Options'!$H:$H,"MDAW*")=0,"",SUMIFS('NSE - NIFTY Index Options'!$L:$L,'NSE - NIFTY Index Options'!$C:$C,$A7,'NSE - NIFTY Index Options'!$B:$B,D$4,'NSE - NIFTY Index Options'!$H:$H,"Weekly*")+SUMIFS('NSE - NIFTY Index Options'!$L:$L,'NSE - NIFTY Index Options'!$C:$C,$A7,'NSE - NIFTY Index Options'!$B:$B,D$4,'NSE - NIFTY Index Options'!$H:$H,"MDAW*")+SUMIFS('NSE - Other Index Options'!$L:$L,'NSE - Other Index Options'!$C:$C,$A7,'NSE - Other Index Options'!$B:$B,D$4,'NSE - Other Index Options'!$H:$H,"Weekly*")+SUMIFS('NSE - Other Index Options'!$L:$L,'NSE - Other Index Options'!$C:$C,$A7,'NSE - Other Index Options'!$B:$B,D$4,'NSE - Other Index Options'!$H:$H,"MDAW*")+SUMIFS('BSE - SENSEX Index Options'!$L:$L,'BSE - SENSEX Index Options'!$C:$C,$A7,'BSE - SENSEX Index Options'!$B:$B,D$4,'BSE - SENSEX Index Options'!$H:$H,"Weekly*")+SUMIFS('BSE - SENSEX Index Options'!$L:$L,'BSE - SENSEX Index Options'!$C:$C,$A7,'BSE - SENSEX Index Options'!$B:$B,D$4,'BSE - SENSEX Index Options'!$H:$H,"MDAW*")+SUMIFS('BSE - Other Index Options'!$L:$L,'BSE - Other Index Options'!$C:$C,$A7,'BSE - Other Index Options'!$B:$B,D$4,'BSE - Other Index Options'!$H:$H,"Weekly*")+SUMIFS('BSE - Other Index Options'!$L:$L,'BSE - Other Index Options'!$C:$C,$A7,'BSE - Other Index Options'!$B:$B,D$4,'BSE - Other Index Options'!$H:$H,"MDAW*"))</f>
        <v>358.55769999999995</v>
      </c>
      <c r="E7" s="26">
        <f>IF(SUMIFS('NSE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Options'!$H:$H,"MDAW*")+SUMIFS('BSE - SENSEX Index Options'!$L:$L,'BSE - SENSEX Index Options'!$C:$C,$A7,'BSE - SENSEX Index Options'!$B:$B,E$4,'BSE - SENSEX Index Options'!$H:$H,"Weekly*")+SUMIFS('BSE - SENSEX Index Options'!$L:$L,'BSE - SENSEX Index Options'!$C:$C,$A7,'BSE - SENSEX Index Options'!$B:$B,E$4,'BSE - SENSEX Index Options'!$H:$H,"MDAW*")+SUMIFS('BSE - Other Index Options'!$L:$L,'BSE - Other Index Options'!$C:$C,$A7,'BSE - Other Index Options'!$B:$B,E$4,'BSE - Other Index Options'!$H:$H,"Weekly*")+SUMIFS('BSE - Other Index Options'!$L:$L,'BSE - Other Index Options'!$C:$C,$A7,'BSE - Other Index Options'!$B:$B,E$4,'BSE - Other Index Options'!$H:$H,"MDAW*")=0,"",SUMIFS('NSE - NIFTY Index Options'!$L:$L,'NSE - NIFTY Index Options'!$C:$C,$A7,'NSE - NIFTY Index Options'!$B:$B,E$4,'NSE - NIFTY Index Options'!$H:$H,"Weekly*")+SUMIFS('NSE - NIFTY Index Options'!$L:$L,'NSE - NIFTY Index Options'!$C:$C,$A7,'NSE - NIFTY Index Options'!$B:$B,E$4,'NSE - NIFTY Index Options'!$H:$H,"MDAW*")+SUMIFS('NSE - Other Index Options'!$L:$L,'NSE - Other Index Options'!$C:$C,$A7,'NSE - Other Index Options'!$B:$B,E$4,'NSE - Other Index Options'!$H:$H,"Weekly*")+SUMIFS('NSE - Other Index Options'!$L:$L,'NSE - Other Index Options'!$C:$C,$A7,'NSE - Other Index Options'!$B:$B,E$4,'NSE - Other Index Options'!$H:$H,"MDAW*")+SUMIFS('BSE - SENSEX Index Options'!$L:$L,'BSE - SENSEX Index Options'!$C:$C,$A7,'BSE - SENSEX Index Options'!$B:$B,E$4,'BSE - SENSEX Index Options'!$H:$H,"Weekly*")+SUMIFS('BSE - SENSEX Index Options'!$L:$L,'BSE - SENSEX Index Options'!$C:$C,$A7,'BSE - SENSEX Index Options'!$B:$B,E$4,'BSE - SENSEX Index Options'!$H:$H,"MDAW*")+SUMIFS('BSE - Other Index Options'!$L:$L,'BSE - Other Index Options'!$C:$C,$A7,'BSE - Other Index Options'!$B:$B,E$4,'BSE - Other Index Options'!$H:$H,"Weekly*")+SUMIFS('BSE - Other Index Options'!$L:$L,'BSE - Other Index Options'!$C:$C,$A7,'BSE - Other Index Options'!$B:$B,E$4,'BSE - Other Index Options'!$H:$H,"MDAW*"))</f>
        <v>483.31359999999995</v>
      </c>
      <c r="F7" s="26">
        <f>IF(SUMIFS('NSE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Options'!$H:$H,"MDAW*")+SUMIFS('BSE - SENSEX Index Options'!$L:$L,'BSE - SENSEX Index Options'!$C:$C,$A7,'BSE - SENSEX Index Options'!$B:$B,F$4,'BSE - SENSEX Index Options'!$H:$H,"Weekly*")+SUMIFS('BSE - SENSEX Index Options'!$L:$L,'BSE - SENSEX Index Options'!$C:$C,$A7,'BSE - SENSEX Index Options'!$B:$B,F$4,'BSE - SENSEX Index Options'!$H:$H,"MDAW*")+SUMIFS('BSE - Other Index Options'!$L:$L,'BSE - Other Index Options'!$C:$C,$A7,'BSE - Other Index Options'!$B:$B,F$4,'BSE - Other Index Options'!$H:$H,"Weekly*")+SUMIFS('BSE - Other Index Options'!$L:$L,'BSE - Other Index Options'!$C:$C,$A7,'BSE - Other Index Options'!$B:$B,F$4,'BSE - Other Index Options'!$H:$H,"MDAW*")=0,"",SUMIFS('NSE - NIFTY Index Options'!$L:$L,'NSE - NIFTY Index Options'!$C:$C,$A7,'NSE - NIFTY Index Options'!$B:$B,F$4,'NSE - NIFTY Index Options'!$H:$H,"Weekly*")+SUMIFS('NSE - NIFTY Index Options'!$L:$L,'NSE - NIFTY Index Options'!$C:$C,$A7,'NSE - NIFTY Index Options'!$B:$B,F$4,'NSE - NIFTY Index Options'!$H:$H,"MDAW*")+SUMIFS('NSE - Other Index Options'!$L:$L,'NSE - Other Index Options'!$C:$C,$A7,'NSE - Other Index Options'!$B:$B,F$4,'NSE - Other Index Options'!$H:$H,"Weekly*")+SUMIFS('NSE - Other Index Options'!$L:$L,'NSE - Other Index Options'!$C:$C,$A7,'NSE - Other Index Options'!$B:$B,F$4,'NSE - Other Index Options'!$H:$H,"MDAW*")+SUMIFS('BSE - SENSEX Index Options'!$L:$L,'BSE - SENSEX Index Options'!$C:$C,$A7,'BSE - SENSEX Index Options'!$B:$B,F$4,'BSE - SENSEX Index Options'!$H:$H,"Weekly*")+SUMIFS('BSE - SENSEX Index Options'!$L:$L,'BSE - SENSEX Index Options'!$C:$C,$A7,'BSE - SENSEX Index Options'!$B:$B,F$4,'BSE - SENSEX Index Options'!$H:$H,"MDAW*")+SUMIFS('BSE - Other Index Options'!$L:$L,'BSE - Other Index Options'!$C:$C,$A7,'BSE - Other Index Options'!$B:$B,F$4,'BSE - Other Index Options'!$H:$H,"Weekly*")+SUMIFS('BSE - Other Index Options'!$L:$L,'BSE - Other Index Options'!$C:$C,$A7,'BSE - Other Index Options'!$B:$B,F$4,'BSE - Other Index Options'!$H:$H,"MDAW*"))</f>
        <v>376.49409999999989</v>
      </c>
      <c r="G7" s="26" t="str">
        <f>IF(SUMIFS('NSE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Options'!$H:$H,"MDAW*")+SUMIFS('BSE - SENSEX Index Options'!$L:$L,'BSE - SENSEX Index Options'!$C:$C,$A7,'BSE - SENSEX Index Options'!$B:$B,G$4,'BSE - SENSEX Index Options'!$H:$H,"Weekly*")+SUMIFS('BSE - SENSEX Index Options'!$L:$L,'BSE - SENSEX Index Options'!$C:$C,$A7,'BSE - SENSEX Index Options'!$B:$B,G$4,'BSE - SENSEX Index Options'!$H:$H,"MDAW*")+SUMIFS('BSE - Other Index Options'!$L:$L,'BSE - Other Index Options'!$C:$C,$A7,'BSE - Other Index Options'!$B:$B,G$4,'BSE - Other Index Options'!$H:$H,"Weekly*")+SUMIFS('BSE - Other Index Options'!$L:$L,'BSE - Other Index Options'!$C:$C,$A7,'BSE - Other Index Options'!$B:$B,G$4,'BSE - Other Index Options'!$H:$H,"MDAW*")=0,"",SUMIFS('NSE - NIFTY Index Options'!$L:$L,'NSE - NIFTY Index Options'!$C:$C,$A7,'NSE - NIFTY Index Options'!$B:$B,G$4,'NSE - NIFTY Index Options'!$H:$H,"Weekly*")+SUMIFS('NSE - NIFTY Index Options'!$L:$L,'NSE - NIFTY Index Options'!$C:$C,$A7,'NSE - NIFTY Index Options'!$B:$B,G$4,'NSE - NIFTY Index Options'!$H:$H,"MDAW*")+SUMIFS('NSE - Other Index Options'!$L:$L,'NSE - Other Index Options'!$C:$C,$A7,'NSE - Other Index Options'!$B:$B,G$4,'NSE - Other Index Options'!$H:$H,"Weekly*")+SUMIFS('NSE - Other Index Options'!$L:$L,'NSE - Other Index Options'!$C:$C,$A7,'NSE - Other Index Options'!$B:$B,G$4,'NSE - Other Index Options'!$H:$H,"MDAW*")+SUMIFS('BSE - SENSEX Index Options'!$L:$L,'BSE - SENSEX Index Options'!$C:$C,$A7,'BSE - SENSEX Index Options'!$B:$B,G$4,'BSE - SENSEX Index Options'!$H:$H,"Weekly*")+SUMIFS('BSE - SENSEX Index Options'!$L:$L,'BSE - SENSEX Index Options'!$C:$C,$A7,'BSE - SENSEX Index Options'!$B:$B,G$4,'BSE - SENSEX Index Options'!$H:$H,"MDAW*")+SUMIFS('BSE - Other Index Options'!$L:$L,'BSE - Other Index Options'!$C:$C,$A7,'BSE - Other Index Options'!$B:$B,G$4,'BSE - Other Index Options'!$H:$H,"Weekly*")+SUMIFS('BSE - Other Index Options'!$L:$L,'BSE - Other Index Options'!$C:$C,$A7,'BSE - Other Index Options'!$B:$B,G$4,'BSE - Other Index Options'!$H:$H,"MDAW*"))</f>
        <v/>
      </c>
      <c r="H7" s="26">
        <f t="shared" si="0"/>
        <v>1984.3242</v>
      </c>
      <c r="K7" t="s">
        <v>22</v>
      </c>
      <c r="L7" s="57" t="s">
        <v>4</v>
      </c>
    </row>
    <row r="8" spans="1:12">
      <c r="A8" t="s">
        <v>23</v>
      </c>
      <c r="B8" s="26">
        <f>IF(SUMIFS('NSE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Options'!$H:$H,"MDAW*")+SUMIFS('BSE - SENSEX Index Options'!$L:$L,'BSE - SENSEX Index Options'!$C:$C,$A8,'BSE - SENSEX Index Options'!$B:$B,B$4,'BSE - SENSEX Index Options'!$H:$H,"Weekly*")+SUMIFS('BSE - SENSEX Index Options'!$L:$L,'BSE - SENSEX Index Options'!$C:$C,$A8,'BSE - SENSEX Index Options'!$B:$B,B$4,'BSE - SENSEX Index Options'!$H:$H,"MDAW*")+SUMIFS('BSE - Other Index Options'!$L:$L,'BSE - Other Index Options'!$C:$C,$A8,'BSE - Other Index Options'!$B:$B,B$4,'BSE - Other Index Options'!$H:$H,"Weekly*")+SUMIFS('BSE - Other Index Options'!$L:$L,'BSE - Other Index Options'!$C:$C,$A8,'BSE - Other Index Options'!$B:$B,B$4,'BSE - Other Index Options'!$H:$H,"MDAW*")=0,"",SUMIFS('NSE - NIFTY Index Options'!$L:$L,'NSE - NIFTY Index Options'!$C:$C,$A8,'NSE - NIFTY Index Options'!$B:$B,B$4,'NSE - NIFTY Index Options'!$H:$H,"Weekly*")+SUMIFS('NSE - NIFTY Index Options'!$L:$L,'NSE - NIFTY Index Options'!$C:$C,$A8,'NSE - NIFTY Index Options'!$B:$B,B$4,'NSE - NIFTY Index Options'!$H:$H,"MDAW*")+SUMIFS('NSE - Other Index Options'!$L:$L,'NSE - Other Index Options'!$C:$C,$A8,'NSE - Other Index Options'!$B:$B,B$4,'NSE - Other Index Options'!$H:$H,"Weekly*")+SUMIFS('NSE - Other Index Options'!$L:$L,'NSE - Other Index Options'!$C:$C,$A8,'NSE - Other Index Options'!$B:$B,B$4,'NSE - Other Index Options'!$H:$H,"MDAW*")+SUMIFS('BSE - SENSEX Index Options'!$L:$L,'BSE - SENSEX Index Options'!$C:$C,$A8,'BSE - SENSEX Index Options'!$B:$B,B$4,'BSE - SENSEX Index Options'!$H:$H,"Weekly*")+SUMIFS('BSE - SENSEX Index Options'!$L:$L,'BSE - SENSEX Index Options'!$C:$C,$A8,'BSE - SENSEX Index Options'!$B:$B,B$4,'BSE - SENSEX Index Options'!$H:$H,"MDAW*")+SUMIFS('BSE - Other Index Options'!$L:$L,'BSE - Other Index Options'!$C:$C,$A8,'BSE - Other Index Options'!$B:$B,B$4,'BSE - Other Index Options'!$H:$H,"Weekly*")+SUMIFS('BSE - Other Index Options'!$L:$L,'BSE - Other Index Options'!$C:$C,$A8,'BSE - Other Index Options'!$B:$B,B$4,'BSE - Other Index Options'!$H:$H,"MDAW*"))</f>
        <v>406.6909</v>
      </c>
      <c r="C8" s="26">
        <f>IF(SUMIFS('NSE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Options'!$H:$H,"MDAW*")+SUMIFS('BSE - SENSEX Index Options'!$L:$L,'BSE - SENSEX Index Options'!$C:$C,$A8,'BSE - SENSEX Index Options'!$B:$B,C$4,'BSE - SENSEX Index Options'!$H:$H,"Weekly*")+SUMIFS('BSE - SENSEX Index Options'!$L:$L,'BSE - SENSEX Index Options'!$C:$C,$A8,'BSE - SENSEX Index Options'!$B:$B,C$4,'BSE - SENSEX Index Options'!$H:$H,"MDAW*")+SUMIFS('BSE - Other Index Options'!$L:$L,'BSE - Other Index Options'!$C:$C,$A8,'BSE - Other Index Options'!$B:$B,C$4,'BSE - Other Index Options'!$H:$H,"Weekly*")+SUMIFS('BSE - Other Index Options'!$L:$L,'BSE - Other Index Options'!$C:$C,$A8,'BSE - Other Index Options'!$B:$B,C$4,'BSE - Other Index Options'!$H:$H,"MDAW*")=0,"",SUMIFS('NSE - NIFTY Index Options'!$L:$L,'NSE - NIFTY Index Options'!$C:$C,$A8,'NSE - NIFTY Index Options'!$B:$B,C$4,'NSE - NIFTY Index Options'!$H:$H,"Weekly*")+SUMIFS('NSE - NIFTY Index Options'!$L:$L,'NSE - NIFTY Index Options'!$C:$C,$A8,'NSE - NIFTY Index Options'!$B:$B,C$4,'NSE - NIFTY Index Options'!$H:$H,"MDAW*")+SUMIFS('NSE - Other Index Options'!$L:$L,'NSE - Other Index Options'!$C:$C,$A8,'NSE - Other Index Options'!$B:$B,C$4,'NSE - Other Index Options'!$H:$H,"Weekly*")+SUMIFS('NSE - Other Index Options'!$L:$L,'NSE - Other Index Options'!$C:$C,$A8,'NSE - Other Index Options'!$B:$B,C$4,'NSE - Other Index Options'!$H:$H,"MDAW*")+SUMIFS('BSE - SENSEX Index Options'!$L:$L,'BSE - SENSEX Index Options'!$C:$C,$A8,'BSE - SENSEX Index Options'!$B:$B,C$4,'BSE - SENSEX Index Options'!$H:$H,"Weekly*")+SUMIFS('BSE - SENSEX Index Options'!$L:$L,'BSE - SENSEX Index Options'!$C:$C,$A8,'BSE - SENSEX Index Options'!$B:$B,C$4,'BSE - SENSEX Index Options'!$H:$H,"MDAW*")+SUMIFS('BSE - Other Index Options'!$L:$L,'BSE - Other Index Options'!$C:$C,$A8,'BSE - Other Index Options'!$B:$B,C$4,'BSE - Other Index Options'!$H:$H,"Weekly*")+SUMIFS('BSE - Other Index Options'!$L:$L,'BSE - Other Index Options'!$C:$C,$A8,'BSE - Other Index Options'!$B:$B,C$4,'BSE - Other Index Options'!$H:$H,"MDAW*"))</f>
        <v>596.00540000000001</v>
      </c>
      <c r="D8" s="26">
        <f>IF(SUMIFS('NSE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Options'!$H:$H,"MDAW*")+SUMIFS('BSE - SENSEX Index Options'!$L:$L,'BSE - SENSEX Index Options'!$C:$C,$A8,'BSE - SENSEX Index Options'!$B:$B,D$4,'BSE - SENSEX Index Options'!$H:$H,"Weekly*")+SUMIFS('BSE - SENSEX Index Options'!$L:$L,'BSE - SENSEX Index Options'!$C:$C,$A8,'BSE - SENSEX Index Options'!$B:$B,D$4,'BSE - SENSEX Index Options'!$H:$H,"MDAW*")+SUMIFS('BSE - Other Index Options'!$L:$L,'BSE - Other Index Options'!$C:$C,$A8,'BSE - Other Index Options'!$B:$B,D$4,'BSE - Other Index Options'!$H:$H,"Weekly*")+SUMIFS('BSE - Other Index Options'!$L:$L,'BSE - Other Index Options'!$C:$C,$A8,'BSE - Other Index Options'!$B:$B,D$4,'BSE - Other Index Options'!$H:$H,"MDAW*")=0,"",SUMIFS('NSE - NIFTY Index Options'!$L:$L,'NSE - NIFTY Index Options'!$C:$C,$A8,'NSE - NIFTY Index Options'!$B:$B,D$4,'NSE - NIFTY Index Options'!$H:$H,"Weekly*")+SUMIFS('NSE - NIFTY Index Options'!$L:$L,'NSE - NIFTY Index Options'!$C:$C,$A8,'NSE - NIFTY Index Options'!$B:$B,D$4,'NSE - NIFTY Index Options'!$H:$H,"MDAW*")+SUMIFS('NSE - Other Index Options'!$L:$L,'NSE - Other Index Options'!$C:$C,$A8,'NSE - Other Index Options'!$B:$B,D$4,'NSE - Other Index Options'!$H:$H,"Weekly*")+SUMIFS('NSE - Other Index Options'!$L:$L,'NSE - Other Index Options'!$C:$C,$A8,'NSE - Other Index Options'!$B:$B,D$4,'NSE - Other Index Options'!$H:$H,"MDAW*")+SUMIFS('BSE - SENSEX Index Options'!$L:$L,'BSE - SENSEX Index Options'!$C:$C,$A8,'BSE - SENSEX Index Options'!$B:$B,D$4,'BSE - SENSEX Index Options'!$H:$H,"Weekly*")+SUMIFS('BSE - SENSEX Index Options'!$L:$L,'BSE - SENSEX Index Options'!$C:$C,$A8,'BSE - SENSEX Index Options'!$B:$B,D$4,'BSE - SENSEX Index Options'!$H:$H,"MDAW*")+SUMIFS('BSE - Other Index Options'!$L:$L,'BSE - Other Index Options'!$C:$C,$A8,'BSE - Other Index Options'!$B:$B,D$4,'BSE - Other Index Options'!$H:$H,"Weekly*")+SUMIFS('BSE - Other Index Options'!$L:$L,'BSE - Other Index Options'!$C:$C,$A8,'BSE - Other Index Options'!$B:$B,D$4,'BSE - Other Index Options'!$H:$H,"MDAW*"))</f>
        <v>504.11019999999996</v>
      </c>
      <c r="E8" s="26">
        <f>IF(SUMIFS('NSE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Options'!$H:$H,"MDAW*")+SUMIFS('BSE - SENSEX Index Options'!$L:$L,'BSE - SENSEX Index Options'!$C:$C,$A8,'BSE - SENSEX Index Options'!$B:$B,E$4,'BSE - SENSEX Index Options'!$H:$H,"Weekly*")+SUMIFS('BSE - SENSEX Index Options'!$L:$L,'BSE - SENSEX Index Options'!$C:$C,$A8,'BSE - SENSEX Index Options'!$B:$B,E$4,'BSE - SENSEX Index Options'!$H:$H,"MDAW*")+SUMIFS('BSE - Other Index Options'!$L:$L,'BSE - Other Index Options'!$C:$C,$A8,'BSE - Other Index Options'!$B:$B,E$4,'BSE - Other Index Options'!$H:$H,"Weekly*")+SUMIFS('BSE - Other Index Options'!$L:$L,'BSE - Other Index Options'!$C:$C,$A8,'BSE - Other Index Options'!$B:$B,E$4,'BSE - Other Index Options'!$H:$H,"MDAW*")=0,"",SUMIFS('NSE - NIFTY Index Options'!$L:$L,'NSE - NIFTY Index Options'!$C:$C,$A8,'NSE - NIFTY Index Options'!$B:$B,E$4,'NSE - NIFTY Index Options'!$H:$H,"Weekly*")+SUMIFS('NSE - NIFTY Index Options'!$L:$L,'NSE - NIFTY Index Options'!$C:$C,$A8,'NSE - NIFTY Index Options'!$B:$B,E$4,'NSE - NIFTY Index Options'!$H:$H,"MDAW*")+SUMIFS('NSE - Other Index Options'!$L:$L,'NSE - Other Index Options'!$C:$C,$A8,'NSE - Other Index Options'!$B:$B,E$4,'NSE - Other Index Options'!$H:$H,"Weekly*")+SUMIFS('NSE - Other Index Options'!$L:$L,'NSE - Other Index Options'!$C:$C,$A8,'NSE - Other Index Options'!$B:$B,E$4,'NSE - Other Index Options'!$H:$H,"MDAW*")+SUMIFS('BSE - SENSEX Index Options'!$L:$L,'BSE - SENSEX Index Options'!$C:$C,$A8,'BSE - SENSEX Index Options'!$B:$B,E$4,'BSE - SENSEX Index Options'!$H:$H,"Weekly*")+SUMIFS('BSE - SENSEX Index Options'!$L:$L,'BSE - SENSEX Index Options'!$C:$C,$A8,'BSE - SENSEX Index Options'!$B:$B,E$4,'BSE - SENSEX Index Options'!$H:$H,"MDAW*")+SUMIFS('BSE - Other Index Options'!$L:$L,'BSE - Other Index Options'!$C:$C,$A8,'BSE - Other Index Options'!$B:$B,E$4,'BSE - Other Index Options'!$H:$H,"Weekly*")+SUMIFS('BSE - Other Index Options'!$L:$L,'BSE - Other Index Options'!$C:$C,$A8,'BSE - Other Index Options'!$B:$B,E$4,'BSE - Other Index Options'!$H:$H,"MDAW*"))</f>
        <v>605.81410000000005</v>
      </c>
      <c r="F8" s="26">
        <f>IF(SUMIFS('NSE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Options'!$H:$H,"MDAW*")+SUMIFS('BSE - SENSEX Index Options'!$L:$L,'BSE - SENSEX Index Options'!$C:$C,$A8,'BSE - SENSEX Index Options'!$B:$B,F$4,'BSE - SENSEX Index Options'!$H:$H,"Weekly*")+SUMIFS('BSE - SENSEX Index Options'!$L:$L,'BSE - SENSEX Index Options'!$C:$C,$A8,'BSE - SENSEX Index Options'!$B:$B,F$4,'BSE - SENSEX Index Options'!$H:$H,"MDAW*")+SUMIFS('BSE - Other Index Options'!$L:$L,'BSE - Other Index Options'!$C:$C,$A8,'BSE - Other Index Options'!$B:$B,F$4,'BSE - Other Index Options'!$H:$H,"Weekly*")+SUMIFS('BSE - Other Index Options'!$L:$L,'BSE - Other Index Options'!$C:$C,$A8,'BSE - Other Index Options'!$B:$B,F$4,'BSE - Other Index Options'!$H:$H,"MDAW*")=0,"",SUMIFS('NSE - NIFTY Index Options'!$L:$L,'NSE - NIFTY Index Options'!$C:$C,$A8,'NSE - NIFTY Index Options'!$B:$B,F$4,'NSE - NIFTY Index Options'!$H:$H,"Weekly*")+SUMIFS('NSE - NIFTY Index Options'!$L:$L,'NSE - NIFTY Index Options'!$C:$C,$A8,'NSE - NIFTY Index Options'!$B:$B,F$4,'NSE - NIFTY Index Options'!$H:$H,"MDAW*")+SUMIFS('NSE - Other Index Options'!$L:$L,'NSE - Other Index Options'!$C:$C,$A8,'NSE - Other Index Options'!$B:$B,F$4,'NSE - Other Index Options'!$H:$H,"Weekly*")+SUMIFS('NSE - Other Index Options'!$L:$L,'NSE - Other Index Options'!$C:$C,$A8,'NSE - Other Index Options'!$B:$B,F$4,'NSE - Other Index Options'!$H:$H,"MDAW*")+SUMIFS('BSE - SENSEX Index Options'!$L:$L,'BSE - SENSEX Index Options'!$C:$C,$A8,'BSE - SENSEX Index Options'!$B:$B,F$4,'BSE - SENSEX Index Options'!$H:$H,"Weekly*")+SUMIFS('BSE - SENSEX Index Options'!$L:$L,'BSE - SENSEX Index Options'!$C:$C,$A8,'BSE - SENSEX Index Options'!$B:$B,F$4,'BSE - SENSEX Index Options'!$H:$H,"MDAW*")+SUMIFS('BSE - Other Index Options'!$L:$L,'BSE - Other Index Options'!$C:$C,$A8,'BSE - Other Index Options'!$B:$B,F$4,'BSE - Other Index Options'!$H:$H,"Weekly*")+SUMIFS('BSE - Other Index Options'!$L:$L,'BSE - Other Index Options'!$C:$C,$A8,'BSE - Other Index Options'!$B:$B,F$4,'BSE - Other Index Options'!$H:$H,"MDAW*"))</f>
        <v>501.65230000000003</v>
      </c>
      <c r="G8" s="26" t="str">
        <f>IF(SUMIFS('NSE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Options'!$H:$H,"MDAW*")+SUMIFS('BSE - SENSEX Index Options'!$L:$L,'BSE - SENSEX Index Options'!$C:$C,$A8,'BSE - SENSEX Index Options'!$B:$B,G$4,'BSE - SENSEX Index Options'!$H:$H,"Weekly*")+SUMIFS('BSE - SENSEX Index Options'!$L:$L,'BSE - SENSEX Index Options'!$C:$C,$A8,'BSE - SENSEX Index Options'!$B:$B,G$4,'BSE - SENSEX Index Options'!$H:$H,"MDAW*")+SUMIFS('BSE - Other Index Options'!$L:$L,'BSE - Other Index Options'!$C:$C,$A8,'BSE - Other Index Options'!$B:$B,G$4,'BSE - Other Index Options'!$H:$H,"Weekly*")+SUMIFS('BSE - Other Index Options'!$L:$L,'BSE - Other Index Options'!$C:$C,$A8,'BSE - Other Index Options'!$B:$B,G$4,'BSE - Other Index Options'!$H:$H,"MDAW*")=0,"",SUMIFS('NSE - NIFTY Index Options'!$L:$L,'NSE - NIFTY Index Options'!$C:$C,$A8,'NSE - NIFTY Index Options'!$B:$B,G$4,'NSE - NIFTY Index Options'!$H:$H,"Weekly*")+SUMIFS('NSE - NIFTY Index Options'!$L:$L,'NSE - NIFTY Index Options'!$C:$C,$A8,'NSE - NIFTY Index Options'!$B:$B,G$4,'NSE - NIFTY Index Options'!$H:$H,"MDAW*")+SUMIFS('NSE - Other Index Options'!$L:$L,'NSE - Other Index Options'!$C:$C,$A8,'NSE - Other Index Options'!$B:$B,G$4,'NSE - Other Index Options'!$H:$H,"Weekly*")+SUMIFS('NSE - Other Index Options'!$L:$L,'NSE - Other Index Options'!$C:$C,$A8,'NSE - Other Index Options'!$B:$B,G$4,'NSE - Other Index Options'!$H:$H,"MDAW*")+SUMIFS('BSE - SENSEX Index Options'!$L:$L,'BSE - SENSEX Index Options'!$C:$C,$A8,'BSE - SENSEX Index Options'!$B:$B,G$4,'BSE - SENSEX Index Options'!$H:$H,"Weekly*")+SUMIFS('BSE - SENSEX Index Options'!$L:$L,'BSE - SENSEX Index Options'!$C:$C,$A8,'BSE - SENSEX Index Options'!$B:$B,G$4,'BSE - SENSEX Index Options'!$H:$H,"MDAW*")+SUMIFS('BSE - Other Index Options'!$L:$L,'BSE - Other Index Options'!$C:$C,$A8,'BSE - Other Index Options'!$B:$B,G$4,'BSE - Other Index Options'!$H:$H,"Weekly*")+SUMIFS('BSE - Other Index Options'!$L:$L,'BSE - Other Index Options'!$C:$C,$A8,'BSE - Other Index Options'!$B:$B,G$4,'BSE - Other Index Options'!$H:$H,"MDAW*"))</f>
        <v/>
      </c>
      <c r="H8" s="26">
        <f t="shared" si="0"/>
        <v>2614.2729000000004</v>
      </c>
      <c r="K8" t="s">
        <v>24</v>
      </c>
      <c r="L8" s="57" t="s">
        <v>7</v>
      </c>
    </row>
    <row r="9" spans="1:12">
      <c r="A9" t="s">
        <v>25</v>
      </c>
      <c r="B9" s="26">
        <f>IF(SUMIFS('NSE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Options'!$H:$H,"MDAW*")+SUMIFS('BSE - SENSEX Index Options'!$L:$L,'BSE - SENSEX Index Options'!$C:$C,$A9,'BSE - SENSEX Index Options'!$B:$B,B$4,'BSE - SENSEX Index Options'!$H:$H,"Weekly*")+SUMIFS('BSE - SENSEX Index Options'!$L:$L,'BSE - SENSEX Index Options'!$C:$C,$A9,'BSE - SENSEX Index Options'!$B:$B,B$4,'BSE - SENSEX Index Options'!$H:$H,"MDAW*")+SUMIFS('BSE - Other Index Options'!$L:$L,'BSE - Other Index Options'!$C:$C,$A9,'BSE - Other Index Options'!$B:$B,B$4,'BSE - Other Index Options'!$H:$H,"Weekly*")+SUMIFS('BSE - Other Index Options'!$L:$L,'BSE - Other Index Options'!$C:$C,$A9,'BSE - Other Index Options'!$B:$B,B$4,'BSE - Other Index Options'!$H:$H,"MDAW*")=0,"",SUMIFS('NSE - NIFTY Index Options'!$L:$L,'NSE - NIFTY Index Options'!$C:$C,$A9,'NSE - NIFTY Index Options'!$B:$B,B$4,'NSE - NIFTY Index Options'!$H:$H,"Weekly*")+SUMIFS('NSE - NIFTY Index Options'!$L:$L,'NSE - NIFTY Index Options'!$C:$C,$A9,'NSE - NIFTY Index Options'!$B:$B,B$4,'NSE - NIFTY Index Options'!$H:$H,"MDAW*")+SUMIFS('NSE - Other Index Options'!$L:$L,'NSE - Other Index Options'!$C:$C,$A9,'NSE - Other Index Options'!$B:$B,B$4,'NSE - Other Index Options'!$H:$H,"Weekly*")+SUMIFS('NSE - Other Index Options'!$L:$L,'NSE - Other Index Options'!$C:$C,$A9,'NSE - Other Index Options'!$B:$B,B$4,'NSE - Other Index Options'!$H:$H,"MDAW*")+SUMIFS('BSE - SENSEX Index Options'!$L:$L,'BSE - SENSEX Index Options'!$C:$C,$A9,'BSE - SENSEX Index Options'!$B:$B,B$4,'BSE - SENSEX Index Options'!$H:$H,"Weekly*")+SUMIFS('BSE - SENSEX Index Options'!$L:$L,'BSE - SENSEX Index Options'!$C:$C,$A9,'BSE - SENSEX Index Options'!$B:$B,B$4,'BSE - SENSEX Index Options'!$H:$H,"MDAW*")+SUMIFS('BSE - Other Index Options'!$L:$L,'BSE - Other Index Options'!$C:$C,$A9,'BSE - Other Index Options'!$B:$B,B$4,'BSE - Other Index Options'!$H:$H,"Weekly*")+SUMIFS('BSE - Other Index Options'!$L:$L,'BSE - Other Index Options'!$C:$C,$A9,'BSE - Other Index Options'!$B:$B,B$4,'BSE - Other Index Options'!$H:$H,"MDAW*"))</f>
        <v>585.25469999999996</v>
      </c>
      <c r="C9" s="26">
        <f>IF(SUMIFS('NSE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Options'!$H:$H,"MDAW*")+SUMIFS('BSE - SENSEX Index Options'!$L:$L,'BSE - SENSEX Index Options'!$C:$C,$A9,'BSE - SENSEX Index Options'!$B:$B,C$4,'BSE - SENSEX Index Options'!$H:$H,"Weekly*")+SUMIFS('BSE - SENSEX Index Options'!$L:$L,'BSE - SENSEX Index Options'!$C:$C,$A9,'BSE - SENSEX Index Options'!$B:$B,C$4,'BSE - SENSEX Index Options'!$H:$H,"MDAW*")+SUMIFS('BSE - Other Index Options'!$L:$L,'BSE - Other Index Options'!$C:$C,$A9,'BSE - Other Index Options'!$B:$B,C$4,'BSE - Other Index Options'!$H:$H,"Weekly*")+SUMIFS('BSE - Other Index Options'!$L:$L,'BSE - Other Index Options'!$C:$C,$A9,'BSE - Other Index Options'!$B:$B,C$4,'BSE - Other Index Options'!$H:$H,"MDAW*")=0,"",SUMIFS('NSE - NIFTY Index Options'!$L:$L,'NSE - NIFTY Index Options'!$C:$C,$A9,'NSE - NIFTY Index Options'!$B:$B,C$4,'NSE - NIFTY Index Options'!$H:$H,"Weekly*")+SUMIFS('NSE - NIFTY Index Options'!$L:$L,'NSE - NIFTY Index Options'!$C:$C,$A9,'NSE - NIFTY Index Options'!$B:$B,C$4,'NSE - NIFTY Index Options'!$H:$H,"MDAW*")+SUMIFS('NSE - Other Index Options'!$L:$L,'NSE - Other Index Options'!$C:$C,$A9,'NSE - Other Index Options'!$B:$B,C$4,'NSE - Other Index Options'!$H:$H,"Weekly*")+SUMIFS('NSE - Other Index Options'!$L:$L,'NSE - Other Index Options'!$C:$C,$A9,'NSE - Other Index Options'!$B:$B,C$4,'NSE - Other Index Options'!$H:$H,"MDAW*")+SUMIFS('BSE - SENSEX Index Options'!$L:$L,'BSE - SENSEX Index Options'!$C:$C,$A9,'BSE - SENSEX Index Options'!$B:$B,C$4,'BSE - SENSEX Index Options'!$H:$H,"Weekly*")+SUMIFS('BSE - SENSEX Index Options'!$L:$L,'BSE - SENSEX Index Options'!$C:$C,$A9,'BSE - SENSEX Index Options'!$B:$B,C$4,'BSE - SENSEX Index Options'!$H:$H,"MDAW*")+SUMIFS('BSE - Other Index Options'!$L:$L,'BSE - Other Index Options'!$C:$C,$A9,'BSE - Other Index Options'!$B:$B,C$4,'BSE - Other Index Options'!$H:$H,"Weekly*")+SUMIFS('BSE - Other Index Options'!$L:$L,'BSE - Other Index Options'!$C:$C,$A9,'BSE - Other Index Options'!$B:$B,C$4,'BSE - Other Index Options'!$H:$H,"MDAW*"))</f>
        <v>593.68419999999992</v>
      </c>
      <c r="D9" s="26" t="str">
        <f>IF(SUMIFS('NSE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Options'!$H:$H,"MDAW*")+SUMIFS('BSE - SENSEX Index Options'!$L:$L,'BSE - SENSEX Index Options'!$C:$C,$A9,'BSE - SENSEX Index Options'!$B:$B,D$4,'BSE - SENSEX Index Options'!$H:$H,"Weekly*")+SUMIFS('BSE - SENSEX Index Options'!$L:$L,'BSE - SENSEX Index Options'!$C:$C,$A9,'BSE - SENSEX Index Options'!$B:$B,D$4,'BSE - SENSEX Index Options'!$H:$H,"MDAW*")+SUMIFS('BSE - Other Index Options'!$L:$L,'BSE - Other Index Options'!$C:$C,$A9,'BSE - Other Index Options'!$B:$B,D$4,'BSE - Other Index Options'!$H:$H,"Weekly*")+SUMIFS('BSE - Other Index Options'!$L:$L,'BSE - Other Index Options'!$C:$C,$A9,'BSE - Other Index Options'!$B:$B,D$4,'BSE - Other Index Options'!$H:$H,"MDAW*")=0,"",SUMIFS('NSE - NIFTY Index Options'!$L:$L,'NSE - NIFTY Index Options'!$C:$C,$A9,'NSE - NIFTY Index Options'!$B:$B,D$4,'NSE - NIFTY Index Options'!$H:$H,"Weekly*")+SUMIFS('NSE - NIFTY Index Options'!$L:$L,'NSE - NIFTY Index Options'!$C:$C,$A9,'NSE - NIFTY Index Options'!$B:$B,D$4,'NSE - NIFTY Index Options'!$H:$H,"MDAW*")+SUMIFS('NSE - Other Index Options'!$L:$L,'NSE - Other Index Options'!$C:$C,$A9,'NSE - Other Index Options'!$B:$B,D$4,'NSE - Other Index Options'!$H:$H,"Weekly*")+SUMIFS('NSE - Other Index Options'!$L:$L,'NSE - Other Index Options'!$C:$C,$A9,'NSE - Other Index Options'!$B:$B,D$4,'NSE - Other Index Options'!$H:$H,"MDAW*")+SUMIFS('BSE - SENSEX Index Options'!$L:$L,'BSE - SENSEX Index Options'!$C:$C,$A9,'BSE - SENSEX Index Options'!$B:$B,D$4,'BSE - SENSEX Index Options'!$H:$H,"Weekly*")+SUMIFS('BSE - SENSEX Index Options'!$L:$L,'BSE - SENSEX Index Options'!$C:$C,$A9,'BSE - SENSEX Index Options'!$B:$B,D$4,'BSE - SENSEX Index Options'!$H:$H,"MDAW*")+SUMIFS('BSE - Other Index Options'!$L:$L,'BSE - Other Index Options'!$C:$C,$A9,'BSE - Other Index Options'!$B:$B,D$4,'BSE - Other Index Options'!$H:$H,"Weekly*")+SUMIFS('BSE - Other Index Options'!$L:$L,'BSE - Other Index Options'!$C:$C,$A9,'BSE - Other Index Options'!$B:$B,D$4,'BSE - Other Index Options'!$H:$H,"MDAW*"))</f>
        <v/>
      </c>
      <c r="E9" s="26" t="str">
        <f>IF(SUMIFS('NSE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Options'!$H:$H,"MDAW*")+SUMIFS('BSE - SENSEX Index Options'!$L:$L,'BSE - SENSEX Index Options'!$C:$C,$A9,'BSE - SENSEX Index Options'!$B:$B,E$4,'BSE - SENSEX Index Options'!$H:$H,"Weekly*")+SUMIFS('BSE - SENSEX Index Options'!$L:$L,'BSE - SENSEX Index Options'!$C:$C,$A9,'BSE - SENSEX Index Options'!$B:$B,E$4,'BSE - SENSEX Index Options'!$H:$H,"MDAW*")+SUMIFS('BSE - Other Index Options'!$L:$L,'BSE - Other Index Options'!$C:$C,$A9,'BSE - Other Index Options'!$B:$B,E$4,'BSE - Other Index Options'!$H:$H,"Weekly*")+SUMIFS('BSE - Other Index Options'!$L:$L,'BSE - Other Index Options'!$C:$C,$A9,'BSE - Other Index Options'!$B:$B,E$4,'BSE - Other Index Options'!$H:$H,"MDAW*")=0,"",SUMIFS('NSE - NIFTY Index Options'!$L:$L,'NSE - NIFTY Index Options'!$C:$C,$A9,'NSE - NIFTY Index Options'!$B:$B,E$4,'NSE - NIFTY Index Options'!$H:$H,"Weekly*")+SUMIFS('NSE - NIFTY Index Options'!$L:$L,'NSE - NIFTY Index Options'!$C:$C,$A9,'NSE - NIFTY Index Options'!$B:$B,E$4,'NSE - NIFTY Index Options'!$H:$H,"MDAW*")+SUMIFS('NSE - Other Index Options'!$L:$L,'NSE - Other Index Options'!$C:$C,$A9,'NSE - Other Index Options'!$B:$B,E$4,'NSE - Other Index Options'!$H:$H,"Weekly*")+SUMIFS('NSE - Other Index Options'!$L:$L,'NSE - Other Index Options'!$C:$C,$A9,'NSE - Other Index Options'!$B:$B,E$4,'NSE - Other Index Options'!$H:$H,"MDAW*")+SUMIFS('BSE - SENSEX Index Options'!$L:$L,'BSE - SENSEX Index Options'!$C:$C,$A9,'BSE - SENSEX Index Options'!$B:$B,E$4,'BSE - SENSEX Index Options'!$H:$H,"Weekly*")+SUMIFS('BSE - SENSEX Index Options'!$L:$L,'BSE - SENSEX Index Options'!$C:$C,$A9,'BSE - SENSEX Index Options'!$B:$B,E$4,'BSE - SENSEX Index Options'!$H:$H,"MDAW*")+SUMIFS('BSE - Other Index Options'!$L:$L,'BSE - Other Index Options'!$C:$C,$A9,'BSE - Other Index Options'!$B:$B,E$4,'BSE - Other Index Options'!$H:$H,"Weekly*")+SUMIFS('BSE - Other Index Options'!$L:$L,'BSE - Other Index Options'!$C:$C,$A9,'BSE - Other Index Options'!$B:$B,E$4,'BSE - Other Index Options'!$H:$H,"MDAW*"))</f>
        <v/>
      </c>
      <c r="F9" s="26" t="str">
        <f>IF(SUMIFS('NSE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Options'!$H:$H,"MDAW*")+SUMIFS('BSE - SENSEX Index Options'!$L:$L,'BSE - SENSEX Index Options'!$C:$C,$A9,'BSE - SENSEX Index Options'!$B:$B,F$4,'BSE - SENSEX Index Options'!$H:$H,"Weekly*")+SUMIFS('BSE - SENSEX Index Options'!$L:$L,'BSE - SENSEX Index Options'!$C:$C,$A9,'BSE - SENSEX Index Options'!$B:$B,F$4,'BSE - SENSEX Index Options'!$H:$H,"MDAW*")+SUMIFS('BSE - Other Index Options'!$L:$L,'BSE - Other Index Options'!$C:$C,$A9,'BSE - Other Index Options'!$B:$B,F$4,'BSE - Other Index Options'!$H:$H,"Weekly*")+SUMIFS('BSE - Other Index Options'!$L:$L,'BSE - Other Index Options'!$C:$C,$A9,'BSE - Other Index Options'!$B:$B,F$4,'BSE - Other Index Options'!$H:$H,"MDAW*")=0,"",SUMIFS('NSE - NIFTY Index Options'!$L:$L,'NSE - NIFTY Index Options'!$C:$C,$A9,'NSE - NIFTY Index Options'!$B:$B,F$4,'NSE - NIFTY Index Options'!$H:$H,"Weekly*")+SUMIFS('NSE - NIFTY Index Options'!$L:$L,'NSE - NIFTY Index Options'!$C:$C,$A9,'NSE - NIFTY Index Options'!$B:$B,F$4,'NSE - NIFTY Index Options'!$H:$H,"MDAW*")+SUMIFS('NSE - Other Index Options'!$L:$L,'NSE - Other Index Options'!$C:$C,$A9,'NSE - Other Index Options'!$B:$B,F$4,'NSE - Other Index Options'!$H:$H,"Weekly*")+SUMIFS('NSE - Other Index Options'!$L:$L,'NSE - Other Index Options'!$C:$C,$A9,'NSE - Other Index Options'!$B:$B,F$4,'NSE - Other Index Options'!$H:$H,"MDAW*")+SUMIFS('BSE - SENSEX Index Options'!$L:$L,'BSE - SENSEX Index Options'!$C:$C,$A9,'BSE - SENSEX Index Options'!$B:$B,F$4,'BSE - SENSEX Index Options'!$H:$H,"Weekly*")+SUMIFS('BSE - SENSEX Index Options'!$L:$L,'BSE - SENSEX Index Options'!$C:$C,$A9,'BSE - SENSEX Index Options'!$B:$B,F$4,'BSE - SENSEX Index Options'!$H:$H,"MDAW*")+SUMIFS('BSE - Other Index Options'!$L:$L,'BSE - Other Index Options'!$C:$C,$A9,'BSE - Other Index Options'!$B:$B,F$4,'BSE - Other Index Options'!$H:$H,"Weekly*")+SUMIFS('BSE - Other Index Options'!$L:$L,'BSE - Other Index Options'!$C:$C,$A9,'BSE - Other Index Options'!$B:$B,F$4,'BSE - Other Index Options'!$H:$H,"MDAW*"))</f>
        <v/>
      </c>
      <c r="G9" s="26" t="str">
        <f>IF(SUMIFS('NSE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Options'!$H:$H,"MDAW*")+SUMIFS('BSE - SENSEX Index Options'!$L:$L,'BSE - SENSEX Index Options'!$C:$C,$A9,'BSE - SENSEX Index Options'!$B:$B,G$4,'BSE - SENSEX Index Options'!$H:$H,"Weekly*")+SUMIFS('BSE - SENSEX Index Options'!$L:$L,'BSE - SENSEX Index Options'!$C:$C,$A9,'BSE - SENSEX Index Options'!$B:$B,G$4,'BSE - SENSEX Index Options'!$H:$H,"MDAW*")+SUMIFS('BSE - Other Index Options'!$L:$L,'BSE - Other Index Options'!$C:$C,$A9,'BSE - Other Index Options'!$B:$B,G$4,'BSE - Other Index Options'!$H:$H,"Weekly*")+SUMIFS('BSE - Other Index Options'!$L:$L,'BSE - Other Index Options'!$C:$C,$A9,'BSE - Other Index Options'!$B:$B,G$4,'BSE - Other Index Options'!$H:$H,"MDAW*")=0,"",SUMIFS('NSE - NIFTY Index Options'!$L:$L,'NSE - NIFTY Index Options'!$C:$C,$A9,'NSE - NIFTY Index Options'!$B:$B,G$4,'NSE - NIFTY Index Options'!$H:$H,"Weekly*")+SUMIFS('NSE - NIFTY Index Options'!$L:$L,'NSE - NIFTY Index Options'!$C:$C,$A9,'NSE - NIFTY Index Options'!$B:$B,G$4,'NSE - NIFTY Index Options'!$H:$H,"MDAW*")+SUMIFS('NSE - Other Index Options'!$L:$L,'NSE - Other Index Options'!$C:$C,$A9,'NSE - Other Index Options'!$B:$B,G$4,'NSE - Other Index Options'!$H:$H,"Weekly*")+SUMIFS('NSE - Other Index Options'!$L:$L,'NSE - Other Index Options'!$C:$C,$A9,'NSE - Other Index Options'!$B:$B,G$4,'NSE - Other Index Options'!$H:$H,"MDAW*")+SUMIFS('BSE - SENSEX Index Options'!$L:$L,'BSE - SENSEX Index Options'!$C:$C,$A9,'BSE - SENSEX Index Options'!$B:$B,G$4,'BSE - SENSEX Index Options'!$H:$H,"Weekly*")+SUMIFS('BSE - SENSEX Index Options'!$L:$L,'BSE - SENSEX Index Options'!$C:$C,$A9,'BSE - SENSEX Index Options'!$B:$B,G$4,'BSE - SENSEX Index Options'!$H:$H,"MDAW*")+SUMIFS('BSE - Other Index Options'!$L:$L,'BSE - Other Index Options'!$C:$C,$A9,'BSE - Other Index Options'!$B:$B,G$4,'BSE - Other Index Options'!$H:$H,"Weekly*")+SUMIFS('BSE - Other Index Options'!$L:$L,'BSE - Other Index Options'!$C:$C,$A9,'BSE - Other Index Options'!$B:$B,G$4,'BSE - Other Index Options'!$H:$H,"MDAW*"))</f>
        <v/>
      </c>
      <c r="H9" s="26">
        <f t="shared" si="0"/>
        <v>1178.9388999999999</v>
      </c>
      <c r="K9" t="s">
        <v>26</v>
      </c>
      <c r="L9" s="57" t="s">
        <v>4</v>
      </c>
    </row>
    <row r="10" spans="1:12">
      <c r="A10" t="s">
        <v>27</v>
      </c>
      <c r="B10" s="26">
        <f>IF(SUMIFS('NSE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Options'!$H:$H,"MDAW*")+SUMIFS('BSE - SENSEX Index Options'!$L:$L,'BSE - SENSEX Index Options'!$C:$C,$A10,'BSE - SENSEX Index Options'!$B:$B,B$4,'BSE - SENSEX Index Options'!$H:$H,"Weekly*")+SUMIFS('BSE - SENSEX Index Options'!$L:$L,'BSE - SENSEX Index Options'!$C:$C,$A10,'BSE - SENSEX Index Options'!$B:$B,B$4,'BSE - SENSEX Index Options'!$H:$H,"MDAW*")+SUMIFS('BSE - Other Index Options'!$L:$L,'BSE - Other Index Options'!$C:$C,$A10,'BSE - Other Index Options'!$B:$B,B$4,'BSE - Other Index Options'!$H:$H,"Weekly*")+SUMIFS('BSE - Other Index Options'!$L:$L,'BSE - Other Index Options'!$C:$C,$A10,'BSE - Other Index Options'!$B:$B,B$4,'BSE - Other Index Options'!$H:$H,"MDAW*")=0,"",SUMIFS('NSE - NIFTY Index Options'!$L:$L,'NSE - NIFTY Index Options'!$C:$C,$A10,'NSE - NIFTY Index Options'!$B:$B,B$4,'NSE - NIFTY Index Options'!$H:$H,"Weekly*")+SUMIFS('NSE - NIFTY Index Options'!$L:$L,'NSE - NIFTY Index Options'!$C:$C,$A10,'NSE - NIFTY Index Options'!$B:$B,B$4,'NSE - NIFTY Index Options'!$H:$H,"MDAW*")+SUMIFS('NSE - Other Index Options'!$L:$L,'NSE - Other Index Options'!$C:$C,$A10,'NSE - Other Index Options'!$B:$B,B$4,'NSE - Other Index Options'!$H:$H,"Weekly*")+SUMIFS('NSE - Other Index Options'!$L:$L,'NSE - Other Index Options'!$C:$C,$A10,'NSE - Other Index Options'!$B:$B,B$4,'NSE - Other Index Options'!$H:$H,"MDAW*")+SUMIFS('BSE - SENSEX Index Options'!$L:$L,'BSE - SENSEX Index Options'!$C:$C,$A10,'BSE - SENSEX Index Options'!$B:$B,B$4,'BSE - SENSEX Index Options'!$H:$H,"Weekly*")+SUMIFS('BSE - SENSEX Index Options'!$L:$L,'BSE - SENSEX Index Options'!$C:$C,$A10,'BSE - SENSEX Index Options'!$B:$B,B$4,'BSE - SENSEX Index Options'!$H:$H,"MDAW*")+SUMIFS('BSE - Other Index Options'!$L:$L,'BSE - Other Index Options'!$C:$C,$A10,'BSE - Other Index Options'!$B:$B,B$4,'BSE - Other Index Options'!$H:$H,"Weekly*")+SUMIFS('BSE - Other Index Options'!$L:$L,'BSE - Other Index Options'!$C:$C,$A10,'BSE - Other Index Options'!$B:$B,B$4,'BSE - Other Index Options'!$H:$H,"MDAW*"))</f>
        <v>481.40350000000001</v>
      </c>
      <c r="C10" s="26">
        <f>IF(SUMIFS('NSE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Options'!$H:$H,"MDAW*")+SUMIFS('BSE - SENSEX Index Options'!$L:$L,'BSE - SENSEX Index Options'!$C:$C,$A10,'BSE - SENSEX Index Options'!$B:$B,C$4,'BSE - SENSEX Index Options'!$H:$H,"Weekly*")+SUMIFS('BSE - SENSEX Index Options'!$L:$L,'BSE - SENSEX Index Options'!$C:$C,$A10,'BSE - SENSEX Index Options'!$B:$B,C$4,'BSE - SENSEX Index Options'!$H:$H,"MDAW*")+SUMIFS('BSE - Other Index Options'!$L:$L,'BSE - Other Index Options'!$C:$C,$A10,'BSE - Other Index Options'!$B:$B,C$4,'BSE - Other Index Options'!$H:$H,"Weekly*")+SUMIFS('BSE - Other Index Options'!$L:$L,'BSE - Other Index Options'!$C:$C,$A10,'BSE - Other Index Options'!$B:$B,C$4,'BSE - Other Index Options'!$H:$H,"MDAW*")=0,"",SUMIFS('NSE - NIFTY Index Options'!$L:$L,'NSE - NIFTY Index Options'!$C:$C,$A10,'NSE - NIFTY Index Options'!$B:$B,C$4,'NSE - NIFTY Index Options'!$H:$H,"Weekly*")+SUMIFS('NSE - NIFTY Index Options'!$L:$L,'NSE - NIFTY Index Options'!$C:$C,$A10,'NSE - NIFTY Index Options'!$B:$B,C$4,'NSE - NIFTY Index Options'!$H:$H,"MDAW*")+SUMIFS('NSE - Other Index Options'!$L:$L,'NSE - Other Index Options'!$C:$C,$A10,'NSE - Other Index Options'!$B:$B,C$4,'NSE - Other Index Options'!$H:$H,"Weekly*")+SUMIFS('NSE - Other Index Options'!$L:$L,'NSE - Other Index Options'!$C:$C,$A10,'NSE - Other Index Options'!$B:$B,C$4,'NSE - Other Index Options'!$H:$H,"MDAW*")+SUMIFS('BSE - SENSEX Index Options'!$L:$L,'BSE - SENSEX Index Options'!$C:$C,$A10,'BSE - SENSEX Index Options'!$B:$B,C$4,'BSE - SENSEX Index Options'!$H:$H,"Weekly*")+SUMIFS('BSE - SENSEX Index Options'!$L:$L,'BSE - SENSEX Index Options'!$C:$C,$A10,'BSE - SENSEX Index Options'!$B:$B,C$4,'BSE - SENSEX Index Options'!$H:$H,"MDAW*")+SUMIFS('BSE - Other Index Options'!$L:$L,'BSE - Other Index Options'!$C:$C,$A10,'BSE - Other Index Options'!$B:$B,C$4,'BSE - Other Index Options'!$H:$H,"Weekly*")+SUMIFS('BSE - Other Index Options'!$L:$L,'BSE - Other Index Options'!$C:$C,$A10,'BSE - Other Index Options'!$B:$B,C$4,'BSE - Other Index Options'!$H:$H,"MDAW*"))</f>
        <v>689.28290000000004</v>
      </c>
      <c r="D10" s="26">
        <f>IF(SUMIFS('NSE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Options'!$H:$H,"MDAW*")+SUMIFS('BSE - SENSEX Index Options'!$L:$L,'BSE - SENSEX Index Options'!$C:$C,$A10,'BSE - SENSEX Index Options'!$B:$B,D$4,'BSE - SENSEX Index Options'!$H:$H,"Weekly*")+SUMIFS('BSE - SENSEX Index Options'!$L:$L,'BSE - SENSEX Index Options'!$C:$C,$A10,'BSE - SENSEX Index Options'!$B:$B,D$4,'BSE - SENSEX Index Options'!$H:$H,"MDAW*")+SUMIFS('BSE - Other Index Options'!$L:$L,'BSE - Other Index Options'!$C:$C,$A10,'BSE - Other Index Options'!$B:$B,D$4,'BSE - Other Index Options'!$H:$H,"Weekly*")+SUMIFS('BSE - Other Index Options'!$L:$L,'BSE - Other Index Options'!$C:$C,$A10,'BSE - Other Index Options'!$B:$B,D$4,'BSE - Other Index Options'!$H:$H,"MDAW*")=0,"",SUMIFS('NSE - NIFTY Index Options'!$L:$L,'NSE - NIFTY Index Options'!$C:$C,$A10,'NSE - NIFTY Index Options'!$B:$B,D$4,'NSE - NIFTY Index Options'!$H:$H,"Weekly*")+SUMIFS('NSE - NIFTY Index Options'!$L:$L,'NSE - NIFTY Index Options'!$C:$C,$A10,'NSE - NIFTY Index Options'!$B:$B,D$4,'NSE - NIFTY Index Options'!$H:$H,"MDAW*")+SUMIFS('NSE - Other Index Options'!$L:$L,'NSE - Other Index Options'!$C:$C,$A10,'NSE - Other Index Options'!$B:$B,D$4,'NSE - Other Index Options'!$H:$H,"Weekly*")+SUMIFS('NSE - Other Index Options'!$L:$L,'NSE - Other Index Options'!$C:$C,$A10,'NSE - Other Index Options'!$B:$B,D$4,'NSE - Other Index Options'!$H:$H,"MDAW*")+SUMIFS('BSE - SENSEX Index Options'!$L:$L,'BSE - SENSEX Index Options'!$C:$C,$A10,'BSE - SENSEX Index Options'!$B:$B,D$4,'BSE - SENSEX Index Options'!$H:$H,"Weekly*")+SUMIFS('BSE - SENSEX Index Options'!$L:$L,'BSE - SENSEX Index Options'!$C:$C,$A10,'BSE - SENSEX Index Options'!$B:$B,D$4,'BSE - SENSEX Index Options'!$H:$H,"MDAW*")+SUMIFS('BSE - Other Index Options'!$L:$L,'BSE - Other Index Options'!$C:$C,$A10,'BSE - Other Index Options'!$B:$B,D$4,'BSE - Other Index Options'!$H:$H,"Weekly*")+SUMIFS('BSE - Other Index Options'!$L:$L,'BSE - Other Index Options'!$C:$C,$A10,'BSE - Other Index Options'!$B:$B,D$4,'BSE - Other Index Options'!$H:$H,"MDAW*"))</f>
        <v>701.85730000000001</v>
      </c>
      <c r="E10" s="26" t="str">
        <f>IF(SUMIFS('NSE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Options'!$H:$H,"MDAW*")+SUMIFS('BSE - SENSEX Index Options'!$L:$L,'BSE - SENSEX Index Options'!$C:$C,$A10,'BSE - SENSEX Index Options'!$B:$B,E$4,'BSE - SENSEX Index Options'!$H:$H,"Weekly*")+SUMIFS('BSE - SENSEX Index Options'!$L:$L,'BSE - SENSEX Index Options'!$C:$C,$A10,'BSE - SENSEX Index Options'!$B:$B,E$4,'BSE - SENSEX Index Options'!$H:$H,"MDAW*")+SUMIFS('BSE - Other Index Options'!$L:$L,'BSE - Other Index Options'!$C:$C,$A10,'BSE - Other Index Options'!$B:$B,E$4,'BSE - Other Index Options'!$H:$H,"Weekly*")+SUMIFS('BSE - Other Index Options'!$L:$L,'BSE - Other Index Options'!$C:$C,$A10,'BSE - Other Index Options'!$B:$B,E$4,'BSE - Other Index Options'!$H:$H,"MDAW*")=0,"",SUMIFS('NSE - NIFTY Index Options'!$L:$L,'NSE - NIFTY Index Options'!$C:$C,$A10,'NSE - NIFTY Index Options'!$B:$B,E$4,'NSE - NIFTY Index Options'!$H:$H,"Weekly*")+SUMIFS('NSE - NIFTY Index Options'!$L:$L,'NSE - NIFTY Index Options'!$C:$C,$A10,'NSE - NIFTY Index Options'!$B:$B,E$4,'NSE - NIFTY Index Options'!$H:$H,"MDAW*")+SUMIFS('NSE - Other Index Options'!$L:$L,'NSE - Other Index Options'!$C:$C,$A10,'NSE - Other Index Options'!$B:$B,E$4,'NSE - Other Index Options'!$H:$H,"Weekly*")+SUMIFS('NSE - Other Index Options'!$L:$L,'NSE - Other Index Options'!$C:$C,$A10,'NSE - Other Index Options'!$B:$B,E$4,'NSE - Other Index Options'!$H:$H,"MDAW*")+SUMIFS('BSE - SENSEX Index Options'!$L:$L,'BSE - SENSEX Index Options'!$C:$C,$A10,'BSE - SENSEX Index Options'!$B:$B,E$4,'BSE - SENSEX Index Options'!$H:$H,"Weekly*")+SUMIFS('BSE - SENSEX Index Options'!$L:$L,'BSE - SENSEX Index Options'!$C:$C,$A10,'BSE - SENSEX Index Options'!$B:$B,E$4,'BSE - SENSEX Index Options'!$H:$H,"MDAW*")+SUMIFS('BSE - Other Index Options'!$L:$L,'BSE - Other Index Options'!$C:$C,$A10,'BSE - Other Index Options'!$B:$B,E$4,'BSE - Other Index Options'!$H:$H,"Weekly*")+SUMIFS('BSE - Other Index Options'!$L:$L,'BSE - Other Index Options'!$C:$C,$A10,'BSE - Other Index Options'!$B:$B,E$4,'BSE - Other Index Options'!$H:$H,"MDAW*"))</f>
        <v/>
      </c>
      <c r="F10" s="26">
        <f>IF(SUMIFS('NSE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Options'!$H:$H,"MDAW*")+SUMIFS('BSE - SENSEX Index Options'!$L:$L,'BSE - SENSEX Index Options'!$C:$C,$A10,'BSE - SENSEX Index Options'!$B:$B,F$4,'BSE - SENSEX Index Options'!$H:$H,"Weekly*")+SUMIFS('BSE - SENSEX Index Options'!$L:$L,'BSE - SENSEX Index Options'!$C:$C,$A10,'BSE - SENSEX Index Options'!$B:$B,F$4,'BSE - SENSEX Index Options'!$H:$H,"MDAW*")+SUMIFS('BSE - Other Index Options'!$L:$L,'BSE - Other Index Options'!$C:$C,$A10,'BSE - Other Index Options'!$B:$B,F$4,'BSE - Other Index Options'!$H:$H,"Weekly*")+SUMIFS('BSE - Other Index Options'!$L:$L,'BSE - Other Index Options'!$C:$C,$A10,'BSE - Other Index Options'!$B:$B,F$4,'BSE - Other Index Options'!$H:$H,"MDAW*")=0,"",SUMIFS('NSE - NIFTY Index Options'!$L:$L,'NSE - NIFTY Index Options'!$C:$C,$A10,'NSE - NIFTY Index Options'!$B:$B,F$4,'NSE - NIFTY Index Options'!$H:$H,"Weekly*")+SUMIFS('NSE - NIFTY Index Options'!$L:$L,'NSE - NIFTY Index Options'!$C:$C,$A10,'NSE - NIFTY Index Options'!$B:$B,F$4,'NSE - NIFTY Index Options'!$H:$H,"MDAW*")+SUMIFS('NSE - Other Index Options'!$L:$L,'NSE - Other Index Options'!$C:$C,$A10,'NSE - Other Index Options'!$B:$B,F$4,'NSE - Other Index Options'!$H:$H,"Weekly*")+SUMIFS('NSE - Other Index Options'!$L:$L,'NSE - Other Index Options'!$C:$C,$A10,'NSE - Other Index Options'!$B:$B,F$4,'NSE - Other Index Options'!$H:$H,"MDAW*")+SUMIFS('BSE - SENSEX Index Options'!$L:$L,'BSE - SENSEX Index Options'!$C:$C,$A10,'BSE - SENSEX Index Options'!$B:$B,F$4,'BSE - SENSEX Index Options'!$H:$H,"Weekly*")+SUMIFS('BSE - SENSEX Index Options'!$L:$L,'BSE - SENSEX Index Options'!$C:$C,$A10,'BSE - SENSEX Index Options'!$B:$B,F$4,'BSE - SENSEX Index Options'!$H:$H,"MDAW*")+SUMIFS('BSE - Other Index Options'!$L:$L,'BSE - Other Index Options'!$C:$C,$A10,'BSE - Other Index Options'!$B:$B,F$4,'BSE - Other Index Options'!$H:$H,"Weekly*")+SUMIFS('BSE - Other Index Options'!$L:$L,'BSE - Other Index Options'!$C:$C,$A10,'BSE - Other Index Options'!$B:$B,F$4,'BSE - Other Index Options'!$H:$H,"MDAW*"))</f>
        <v>459.3329</v>
      </c>
      <c r="G10" s="26" t="str">
        <f>IF(SUMIFS('NSE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Options'!$H:$H,"MDAW*")+SUMIFS('BSE - SENSEX Index Options'!$L:$L,'BSE - SENSEX Index Options'!$C:$C,$A10,'BSE - SENSEX Index Options'!$B:$B,G$4,'BSE - SENSEX Index Options'!$H:$H,"Weekly*")+SUMIFS('BSE - SENSEX Index Options'!$L:$L,'BSE - SENSEX Index Options'!$C:$C,$A10,'BSE - SENSEX Index Options'!$B:$B,G$4,'BSE - SENSEX Index Options'!$H:$H,"MDAW*")+SUMIFS('BSE - Other Index Options'!$L:$L,'BSE - Other Index Options'!$C:$C,$A10,'BSE - Other Index Options'!$B:$B,G$4,'BSE - Other Index Options'!$H:$H,"Weekly*")+SUMIFS('BSE - Other Index Options'!$L:$L,'BSE - Other Index Options'!$C:$C,$A10,'BSE - Other Index Options'!$B:$B,G$4,'BSE - Other Index Options'!$H:$H,"MDAW*")=0,"",SUMIFS('NSE - NIFTY Index Options'!$L:$L,'NSE - NIFTY Index Options'!$C:$C,$A10,'NSE - NIFTY Index Options'!$B:$B,G$4,'NSE - NIFTY Index Options'!$H:$H,"Weekly*")+SUMIFS('NSE - NIFTY Index Options'!$L:$L,'NSE - NIFTY Index Options'!$C:$C,$A10,'NSE - NIFTY Index Options'!$B:$B,G$4,'NSE - NIFTY Index Options'!$H:$H,"MDAW*")+SUMIFS('NSE - Other Index Options'!$L:$L,'NSE - Other Index Options'!$C:$C,$A10,'NSE - Other Index Options'!$B:$B,G$4,'NSE - Other Index Options'!$H:$H,"Weekly*")+SUMIFS('NSE - Other Index Options'!$L:$L,'NSE - Other Index Options'!$C:$C,$A10,'NSE - Other Index Options'!$B:$B,G$4,'NSE - Other Index Options'!$H:$H,"MDAW*")+SUMIFS('BSE - SENSEX Index Options'!$L:$L,'BSE - SENSEX Index Options'!$C:$C,$A10,'BSE - SENSEX Index Options'!$B:$B,G$4,'BSE - SENSEX Index Options'!$H:$H,"Weekly*")+SUMIFS('BSE - SENSEX Index Options'!$L:$L,'BSE - SENSEX Index Options'!$C:$C,$A10,'BSE - SENSEX Index Options'!$B:$B,G$4,'BSE - SENSEX Index Options'!$H:$H,"MDAW*")+SUMIFS('BSE - Other Index Options'!$L:$L,'BSE - Other Index Options'!$C:$C,$A10,'BSE - Other Index Options'!$B:$B,G$4,'BSE - Other Index Options'!$H:$H,"Weekly*")+SUMIFS('BSE - Other Index Options'!$L:$L,'BSE - Other Index Options'!$C:$C,$A10,'BSE - Other Index Options'!$B:$B,G$4,'BSE - Other Index Options'!$H:$H,"MDAW*"))</f>
        <v/>
      </c>
      <c r="H10" s="26">
        <f t="shared" si="0"/>
        <v>2331.8766000000001</v>
      </c>
      <c r="K10" t="s">
        <v>28</v>
      </c>
      <c r="L10" s="58" t="s">
        <v>7</v>
      </c>
    </row>
    <row r="11" spans="1:12">
      <c r="A11" t="s">
        <v>29</v>
      </c>
      <c r="B11" s="26">
        <f>IF(SUMIFS('NSE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Options'!$H:$H,"MDAW*")+SUMIFS('BSE - SENSEX Index Options'!$L:$L,'BSE - SENSEX Index Options'!$C:$C,$A11,'BSE - SENSEX Index Options'!$B:$B,B$4,'BSE - SENSEX Index Options'!$H:$H,"Weekly*")+SUMIFS('BSE - SENSEX Index Options'!$L:$L,'BSE - SENSEX Index Options'!$C:$C,$A11,'BSE - SENSEX Index Options'!$B:$B,B$4,'BSE - SENSEX Index Options'!$H:$H,"MDAW*")+SUMIFS('BSE - Other Index Options'!$L:$L,'BSE - Other Index Options'!$C:$C,$A11,'BSE - Other Index Options'!$B:$B,B$4,'BSE - Other Index Options'!$H:$H,"Weekly*")+SUMIFS('BSE - Other Index Options'!$L:$L,'BSE - Other Index Options'!$C:$C,$A11,'BSE - Other Index Options'!$B:$B,B$4,'BSE - Other Index Options'!$H:$H,"MDAW*")=0,"",SUMIFS('NSE - NIFTY Index Options'!$L:$L,'NSE - NIFTY Index Options'!$C:$C,$A11,'NSE - NIFTY Index Options'!$B:$B,B$4,'NSE - NIFTY Index Options'!$H:$H,"Weekly*")+SUMIFS('NSE - NIFTY Index Options'!$L:$L,'NSE - NIFTY Index Options'!$C:$C,$A11,'NSE - NIFTY Index Options'!$B:$B,B$4,'NSE - NIFTY Index Options'!$H:$H,"MDAW*")+SUMIFS('NSE - Other Index Options'!$L:$L,'NSE - Other Index Options'!$C:$C,$A11,'NSE - Other Index Options'!$B:$B,B$4,'NSE - Other Index Options'!$H:$H,"Weekly*")+SUMIFS('NSE - Other Index Options'!$L:$L,'NSE - Other Index Options'!$C:$C,$A11,'NSE - Other Index Options'!$B:$B,B$4,'NSE - Other Index Options'!$H:$H,"MDAW*")+SUMIFS('BSE - SENSEX Index Options'!$L:$L,'BSE - SENSEX Index Options'!$C:$C,$A11,'BSE - SENSEX Index Options'!$B:$B,B$4,'BSE - SENSEX Index Options'!$H:$H,"Weekly*")+SUMIFS('BSE - SENSEX Index Options'!$L:$L,'BSE - SENSEX Index Options'!$C:$C,$A11,'BSE - SENSEX Index Options'!$B:$B,B$4,'BSE - SENSEX Index Options'!$H:$H,"MDAW*")+SUMIFS('BSE - Other Index Options'!$L:$L,'BSE - Other Index Options'!$C:$C,$A11,'BSE - Other Index Options'!$B:$B,B$4,'BSE - Other Index Options'!$H:$H,"Weekly*")+SUMIFS('BSE - Other Index Options'!$L:$L,'BSE - Other Index Options'!$C:$C,$A11,'BSE - Other Index Options'!$B:$B,B$4,'BSE - Other Index Options'!$H:$H,"MDAW*"))</f>
        <v>531.41719999999998</v>
      </c>
      <c r="C11" s="26">
        <f>IF(SUMIFS('NSE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Options'!$H:$H,"MDAW*")+SUMIFS('BSE - SENSEX Index Options'!$L:$L,'BSE - SENSEX Index Options'!$C:$C,$A11,'BSE - SENSEX Index Options'!$B:$B,C$4,'BSE - SENSEX Index Options'!$H:$H,"Weekly*")+SUMIFS('BSE - SENSEX Index Options'!$L:$L,'BSE - SENSEX Index Options'!$C:$C,$A11,'BSE - SENSEX Index Options'!$B:$B,C$4,'BSE - SENSEX Index Options'!$H:$H,"MDAW*")+SUMIFS('BSE - Other Index Options'!$L:$L,'BSE - Other Index Options'!$C:$C,$A11,'BSE - Other Index Options'!$B:$B,C$4,'BSE - Other Index Options'!$H:$H,"Weekly*")+SUMIFS('BSE - Other Index Options'!$L:$L,'BSE - Other Index Options'!$C:$C,$A11,'BSE - Other Index Options'!$B:$B,C$4,'BSE - Other Index Options'!$H:$H,"MDAW*")=0,"",SUMIFS('NSE - NIFTY Index Options'!$L:$L,'NSE - NIFTY Index Options'!$C:$C,$A11,'NSE - NIFTY Index Options'!$B:$B,C$4,'NSE - NIFTY Index Options'!$H:$H,"Weekly*")+SUMIFS('NSE - NIFTY Index Options'!$L:$L,'NSE - NIFTY Index Options'!$C:$C,$A11,'NSE - NIFTY Index Options'!$B:$B,C$4,'NSE - NIFTY Index Options'!$H:$H,"MDAW*")+SUMIFS('NSE - Other Index Options'!$L:$L,'NSE - Other Index Options'!$C:$C,$A11,'NSE - Other Index Options'!$B:$B,C$4,'NSE - Other Index Options'!$H:$H,"Weekly*")+SUMIFS('NSE - Other Index Options'!$L:$L,'NSE - Other Index Options'!$C:$C,$A11,'NSE - Other Index Options'!$B:$B,C$4,'NSE - Other Index Options'!$H:$H,"MDAW*")+SUMIFS('BSE - SENSEX Index Options'!$L:$L,'BSE - SENSEX Index Options'!$C:$C,$A11,'BSE - SENSEX Index Options'!$B:$B,C$4,'BSE - SENSEX Index Options'!$H:$H,"Weekly*")+SUMIFS('BSE - SENSEX Index Options'!$L:$L,'BSE - SENSEX Index Options'!$C:$C,$A11,'BSE - SENSEX Index Options'!$B:$B,C$4,'BSE - SENSEX Index Options'!$H:$H,"MDAW*")+SUMIFS('BSE - Other Index Options'!$L:$L,'BSE - Other Index Options'!$C:$C,$A11,'BSE - Other Index Options'!$B:$B,C$4,'BSE - Other Index Options'!$H:$H,"Weekly*")+SUMIFS('BSE - Other Index Options'!$L:$L,'BSE - Other Index Options'!$C:$C,$A11,'BSE - Other Index Options'!$B:$B,C$4,'BSE - Other Index Options'!$H:$H,"MDAW*"))</f>
        <v>774.32119999999998</v>
      </c>
      <c r="D11" s="26">
        <f>IF(SUMIFS('NSE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Options'!$H:$H,"MDAW*")+SUMIFS('BSE - SENSEX Index Options'!$L:$L,'BSE - SENSEX Index Options'!$C:$C,$A11,'BSE - SENSEX Index Options'!$B:$B,D$4,'BSE - SENSEX Index Options'!$H:$H,"Weekly*")+SUMIFS('BSE - SENSEX Index Options'!$L:$L,'BSE - SENSEX Index Options'!$C:$C,$A11,'BSE - SENSEX Index Options'!$B:$B,D$4,'BSE - SENSEX Index Options'!$H:$H,"MDAW*")+SUMIFS('BSE - Other Index Options'!$L:$L,'BSE - Other Index Options'!$C:$C,$A11,'BSE - Other Index Options'!$B:$B,D$4,'BSE - Other Index Options'!$H:$H,"Weekly*")+SUMIFS('BSE - Other Index Options'!$L:$L,'BSE - Other Index Options'!$C:$C,$A11,'BSE - Other Index Options'!$B:$B,D$4,'BSE - Other Index Options'!$H:$H,"MDAW*")=0,"",SUMIFS('NSE - NIFTY Index Options'!$L:$L,'NSE - NIFTY Index Options'!$C:$C,$A11,'NSE - NIFTY Index Options'!$B:$B,D$4,'NSE - NIFTY Index Options'!$H:$H,"Weekly*")+SUMIFS('NSE - NIFTY Index Options'!$L:$L,'NSE - NIFTY Index Options'!$C:$C,$A11,'NSE - NIFTY Index Options'!$B:$B,D$4,'NSE - NIFTY Index Options'!$H:$H,"MDAW*")+SUMIFS('NSE - Other Index Options'!$L:$L,'NSE - Other Index Options'!$C:$C,$A11,'NSE - Other Index Options'!$B:$B,D$4,'NSE - Other Index Options'!$H:$H,"Weekly*")+SUMIFS('NSE - Other Index Options'!$L:$L,'NSE - Other Index Options'!$C:$C,$A11,'NSE - Other Index Options'!$B:$B,D$4,'NSE - Other Index Options'!$H:$H,"MDAW*")+SUMIFS('BSE - SENSEX Index Options'!$L:$L,'BSE - SENSEX Index Options'!$C:$C,$A11,'BSE - SENSEX Index Options'!$B:$B,D$4,'BSE - SENSEX Index Options'!$H:$H,"Weekly*")+SUMIFS('BSE - SENSEX Index Options'!$L:$L,'BSE - SENSEX Index Options'!$C:$C,$A11,'BSE - SENSEX Index Options'!$B:$B,D$4,'BSE - SENSEX Index Options'!$H:$H,"MDAW*")+SUMIFS('BSE - Other Index Options'!$L:$L,'BSE - Other Index Options'!$C:$C,$A11,'BSE - Other Index Options'!$B:$B,D$4,'BSE - Other Index Options'!$H:$H,"Weekly*")+SUMIFS('BSE - Other Index Options'!$L:$L,'BSE - Other Index Options'!$C:$C,$A11,'BSE - Other Index Options'!$B:$B,D$4,'BSE - Other Index Options'!$H:$H,"MDAW*"))</f>
        <v>679.40920000000006</v>
      </c>
      <c r="E11" s="26">
        <f>IF(SUMIFS('NSE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Options'!$H:$H,"MDAW*")+SUMIFS('BSE - SENSEX Index Options'!$L:$L,'BSE - SENSEX Index Options'!$C:$C,$A11,'BSE - SENSEX Index Options'!$B:$B,E$4,'BSE - SENSEX Index Options'!$H:$H,"Weekly*")+SUMIFS('BSE - SENSEX Index Options'!$L:$L,'BSE - SENSEX Index Options'!$C:$C,$A11,'BSE - SENSEX Index Options'!$B:$B,E$4,'BSE - SENSEX Index Options'!$H:$H,"MDAW*")+SUMIFS('BSE - Other Index Options'!$L:$L,'BSE - Other Index Options'!$C:$C,$A11,'BSE - Other Index Options'!$B:$B,E$4,'BSE - Other Index Options'!$H:$H,"Weekly*")+SUMIFS('BSE - Other Index Options'!$L:$L,'BSE - Other Index Options'!$C:$C,$A11,'BSE - Other Index Options'!$B:$B,E$4,'BSE - Other Index Options'!$H:$H,"MDAW*")=0,"",SUMIFS('NSE - NIFTY Index Options'!$L:$L,'NSE - NIFTY Index Options'!$C:$C,$A11,'NSE - NIFTY Index Options'!$B:$B,E$4,'NSE - NIFTY Index Options'!$H:$H,"Weekly*")+SUMIFS('NSE - NIFTY Index Options'!$L:$L,'NSE - NIFTY Index Options'!$C:$C,$A11,'NSE - NIFTY Index Options'!$B:$B,E$4,'NSE - NIFTY Index Options'!$H:$H,"MDAW*")+SUMIFS('NSE - Other Index Options'!$L:$L,'NSE - Other Index Options'!$C:$C,$A11,'NSE - Other Index Options'!$B:$B,E$4,'NSE - Other Index Options'!$H:$H,"Weekly*")+SUMIFS('NSE - Other Index Options'!$L:$L,'NSE - Other Index Options'!$C:$C,$A11,'NSE - Other Index Options'!$B:$B,E$4,'NSE - Other Index Options'!$H:$H,"MDAW*")+SUMIFS('BSE - SENSEX Index Options'!$L:$L,'BSE - SENSEX Index Options'!$C:$C,$A11,'BSE - SENSEX Index Options'!$B:$B,E$4,'BSE - SENSEX Index Options'!$H:$H,"Weekly*")+SUMIFS('BSE - SENSEX Index Options'!$L:$L,'BSE - SENSEX Index Options'!$C:$C,$A11,'BSE - SENSEX Index Options'!$B:$B,E$4,'BSE - SENSEX Index Options'!$H:$H,"MDAW*")+SUMIFS('BSE - Other Index Options'!$L:$L,'BSE - Other Index Options'!$C:$C,$A11,'BSE - Other Index Options'!$B:$B,E$4,'BSE - Other Index Options'!$H:$H,"Weekly*")+SUMIFS('BSE - Other Index Options'!$L:$L,'BSE - Other Index Options'!$C:$C,$A11,'BSE - Other Index Options'!$B:$B,E$4,'BSE - Other Index Options'!$H:$H,"MDAW*"))</f>
        <v>732.00780000000009</v>
      </c>
      <c r="F11" s="26">
        <f>IF(SUMIFS('NSE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Options'!$H:$H,"MDAW*")+SUMIFS('BSE - SENSEX Index Options'!$L:$L,'BSE - SENSEX Index Options'!$C:$C,$A11,'BSE - SENSEX Index Options'!$B:$B,F$4,'BSE - SENSEX Index Options'!$H:$H,"Weekly*")+SUMIFS('BSE - SENSEX Index Options'!$L:$L,'BSE - SENSEX Index Options'!$C:$C,$A11,'BSE - SENSEX Index Options'!$B:$B,F$4,'BSE - SENSEX Index Options'!$H:$H,"MDAW*")+SUMIFS('BSE - Other Index Options'!$L:$L,'BSE - Other Index Options'!$C:$C,$A11,'BSE - Other Index Options'!$B:$B,F$4,'BSE - Other Index Options'!$H:$H,"Weekly*")+SUMIFS('BSE - Other Index Options'!$L:$L,'BSE - Other Index Options'!$C:$C,$A11,'BSE - Other Index Options'!$B:$B,F$4,'BSE - Other Index Options'!$H:$H,"MDAW*")=0,"",SUMIFS('NSE - NIFTY Index Options'!$L:$L,'NSE - NIFTY Index Options'!$C:$C,$A11,'NSE - NIFTY Index Options'!$B:$B,F$4,'NSE - NIFTY Index Options'!$H:$H,"Weekly*")+SUMIFS('NSE - NIFTY Index Options'!$L:$L,'NSE - NIFTY Index Options'!$C:$C,$A11,'NSE - NIFTY Index Options'!$B:$B,F$4,'NSE - NIFTY Index Options'!$H:$H,"MDAW*")+SUMIFS('NSE - Other Index Options'!$L:$L,'NSE - Other Index Options'!$C:$C,$A11,'NSE - Other Index Options'!$B:$B,F$4,'NSE - Other Index Options'!$H:$H,"Weekly*")+SUMIFS('NSE - Other Index Options'!$L:$L,'NSE - Other Index Options'!$C:$C,$A11,'NSE - Other Index Options'!$B:$B,F$4,'NSE - Other Index Options'!$H:$H,"MDAW*")+SUMIFS('BSE - SENSEX Index Options'!$L:$L,'BSE - SENSEX Index Options'!$C:$C,$A11,'BSE - SENSEX Index Options'!$B:$B,F$4,'BSE - SENSEX Index Options'!$H:$H,"Weekly*")+SUMIFS('BSE - SENSEX Index Options'!$L:$L,'BSE - SENSEX Index Options'!$C:$C,$A11,'BSE - SENSEX Index Options'!$B:$B,F$4,'BSE - SENSEX Index Options'!$H:$H,"MDAW*")+SUMIFS('BSE - Other Index Options'!$L:$L,'BSE - Other Index Options'!$C:$C,$A11,'BSE - Other Index Options'!$B:$B,F$4,'BSE - Other Index Options'!$H:$H,"Weekly*")+SUMIFS('BSE - Other Index Options'!$L:$L,'BSE - Other Index Options'!$C:$C,$A11,'BSE - Other Index Options'!$B:$B,F$4,'BSE - Other Index Options'!$H:$H,"MDAW*"))</f>
        <v>471.44740000000007</v>
      </c>
      <c r="G11" s="26" t="str">
        <f>IF(SUMIFS('NSE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Options'!$H:$H,"MDAW*")+SUMIFS('BSE - SENSEX Index Options'!$L:$L,'BSE - SENSEX Index Options'!$C:$C,$A11,'BSE - SENSEX Index Options'!$B:$B,G$4,'BSE - SENSEX Index Options'!$H:$H,"Weekly*")+SUMIFS('BSE - SENSEX Index Options'!$L:$L,'BSE - SENSEX Index Options'!$C:$C,$A11,'BSE - SENSEX Index Options'!$B:$B,G$4,'BSE - SENSEX Index Options'!$H:$H,"MDAW*")+SUMIFS('BSE - Other Index Options'!$L:$L,'BSE - Other Index Options'!$C:$C,$A11,'BSE - Other Index Options'!$B:$B,G$4,'BSE - Other Index Options'!$H:$H,"Weekly*")+SUMIFS('BSE - Other Index Options'!$L:$L,'BSE - Other Index Options'!$C:$C,$A11,'BSE - Other Index Options'!$B:$B,G$4,'BSE - Other Index Options'!$H:$H,"MDAW*")=0,"",SUMIFS('NSE - NIFTY Index Options'!$L:$L,'NSE - NIFTY Index Options'!$C:$C,$A11,'NSE - NIFTY Index Options'!$B:$B,G$4,'NSE - NIFTY Index Options'!$H:$H,"Weekly*")+SUMIFS('NSE - NIFTY Index Options'!$L:$L,'NSE - NIFTY Index Options'!$C:$C,$A11,'NSE - NIFTY Index Options'!$B:$B,G$4,'NSE - NIFTY Index Options'!$H:$H,"MDAW*")+SUMIFS('NSE - Other Index Options'!$L:$L,'NSE - Other Index Options'!$C:$C,$A11,'NSE - Other Index Options'!$B:$B,G$4,'NSE - Other Index Options'!$H:$H,"Weekly*")+SUMIFS('NSE - Other Index Options'!$L:$L,'NSE - Other Index Options'!$C:$C,$A11,'NSE - Other Index Options'!$B:$B,G$4,'NSE - Other Index Options'!$H:$H,"MDAW*")+SUMIFS('BSE - SENSEX Index Options'!$L:$L,'BSE - SENSEX Index Options'!$C:$C,$A11,'BSE - SENSEX Index Options'!$B:$B,G$4,'BSE - SENSEX Index Options'!$H:$H,"Weekly*")+SUMIFS('BSE - SENSEX Index Options'!$L:$L,'BSE - SENSEX Index Options'!$C:$C,$A11,'BSE - SENSEX Index Options'!$B:$B,G$4,'BSE - SENSEX Index Options'!$H:$H,"MDAW*")+SUMIFS('BSE - Other Index Options'!$L:$L,'BSE - Other Index Options'!$C:$C,$A11,'BSE - Other Index Options'!$B:$B,G$4,'BSE - Other Index Options'!$H:$H,"Weekly*")+SUMIFS('BSE - Other Index Options'!$L:$L,'BSE - Other Index Options'!$C:$C,$A11,'BSE - Other Index Options'!$B:$B,G$4,'BSE - Other Index Options'!$H:$H,"MDAW*"))</f>
        <v/>
      </c>
      <c r="H11" s="26">
        <f t="shared" si="0"/>
        <v>3188.6028000000001</v>
      </c>
      <c r="K11" t="s">
        <v>30</v>
      </c>
      <c r="L11" s="58" t="s">
        <v>4</v>
      </c>
    </row>
    <row r="12" spans="1:12">
      <c r="A12" t="s">
        <v>31</v>
      </c>
      <c r="B12" s="26">
        <f>IF(SUMIFS('NSE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Options'!$H:$H,"MDAW*")+SUMIFS('BSE - SENSEX Index Options'!$L:$L,'BSE - SENSEX Index Options'!$C:$C,$A12,'BSE - SENSEX Index Options'!$B:$B,B$4,'BSE - SENSEX Index Options'!$H:$H,"Weekly*")+SUMIFS('BSE - SENSEX Index Options'!$L:$L,'BSE - SENSEX Index Options'!$C:$C,$A12,'BSE - SENSEX Index Options'!$B:$B,B$4,'BSE - SENSEX Index Options'!$H:$H,"MDAW*")+SUMIFS('BSE - Other Index Options'!$L:$L,'BSE - Other Index Options'!$C:$C,$A12,'BSE - Other Index Options'!$B:$B,B$4,'BSE - Other Index Options'!$H:$H,"Weekly*")+SUMIFS('BSE - Other Index Options'!$L:$L,'BSE - Other Index Options'!$C:$C,$A12,'BSE - Other Index Options'!$B:$B,B$4,'BSE - Other Index Options'!$H:$H,"MDAW*")=0,"",SUMIFS('NSE - NIFTY Index Options'!$L:$L,'NSE - NIFTY Index Options'!$C:$C,$A12,'NSE - NIFTY Index Options'!$B:$B,B$4,'NSE - NIFTY Index Options'!$H:$H,"Weekly*")+SUMIFS('NSE - NIFTY Index Options'!$L:$L,'NSE - NIFTY Index Options'!$C:$C,$A12,'NSE - NIFTY Index Options'!$B:$B,B$4,'NSE - NIFTY Index Options'!$H:$H,"MDAW*")+SUMIFS('NSE - Other Index Options'!$L:$L,'NSE - Other Index Options'!$C:$C,$A12,'NSE - Other Index Options'!$B:$B,B$4,'NSE - Other Index Options'!$H:$H,"Weekly*")+SUMIFS('NSE - Other Index Options'!$L:$L,'NSE - Other Index Options'!$C:$C,$A12,'NSE - Other Index Options'!$B:$B,B$4,'NSE - Other Index Options'!$H:$H,"MDAW*")+SUMIFS('BSE - SENSEX Index Options'!$L:$L,'BSE - SENSEX Index Options'!$C:$C,$A12,'BSE - SENSEX Index Options'!$B:$B,B$4,'BSE - SENSEX Index Options'!$H:$H,"Weekly*")+SUMIFS('BSE - SENSEX Index Options'!$L:$L,'BSE - SENSEX Index Options'!$C:$C,$A12,'BSE - SENSEX Index Options'!$B:$B,B$4,'BSE - SENSEX Index Options'!$H:$H,"MDAW*")+SUMIFS('BSE - Other Index Options'!$L:$L,'BSE - Other Index Options'!$C:$C,$A12,'BSE - Other Index Options'!$B:$B,B$4,'BSE - Other Index Options'!$H:$H,"Weekly*")+SUMIFS('BSE - Other Index Options'!$L:$L,'BSE - Other Index Options'!$C:$C,$A12,'BSE - Other Index Options'!$B:$B,B$4,'BSE - Other Index Options'!$H:$H,"MDAW*"))</f>
        <v>644.50620000000004</v>
      </c>
      <c r="C12" s="26">
        <f>IF(SUMIFS('NSE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Options'!$H:$H,"MDAW*")+SUMIFS('BSE - SENSEX Index Options'!$L:$L,'BSE - SENSEX Index Options'!$C:$C,$A12,'BSE - SENSEX Index Options'!$B:$B,C$4,'BSE - SENSEX Index Options'!$H:$H,"Weekly*")+SUMIFS('BSE - SENSEX Index Options'!$L:$L,'BSE - SENSEX Index Options'!$C:$C,$A12,'BSE - SENSEX Index Options'!$B:$B,C$4,'BSE - SENSEX Index Options'!$H:$H,"MDAW*")+SUMIFS('BSE - Other Index Options'!$L:$L,'BSE - Other Index Options'!$C:$C,$A12,'BSE - Other Index Options'!$B:$B,C$4,'BSE - Other Index Options'!$H:$H,"Weekly*")+SUMIFS('BSE - Other Index Options'!$L:$L,'BSE - Other Index Options'!$C:$C,$A12,'BSE - Other Index Options'!$B:$B,C$4,'BSE - Other Index Options'!$H:$H,"MDAW*")=0,"",SUMIFS('NSE - NIFTY Index Options'!$L:$L,'NSE - NIFTY Index Options'!$C:$C,$A12,'NSE - NIFTY Index Options'!$B:$B,C$4,'NSE - NIFTY Index Options'!$H:$H,"Weekly*")+SUMIFS('NSE - NIFTY Index Options'!$L:$L,'NSE - NIFTY Index Options'!$C:$C,$A12,'NSE - NIFTY Index Options'!$B:$B,C$4,'NSE - NIFTY Index Options'!$H:$H,"MDAW*")+SUMIFS('NSE - Other Index Options'!$L:$L,'NSE - Other Index Options'!$C:$C,$A12,'NSE - Other Index Options'!$B:$B,C$4,'NSE - Other Index Options'!$H:$H,"Weekly*")+SUMIFS('NSE - Other Index Options'!$L:$L,'NSE - Other Index Options'!$C:$C,$A12,'NSE - Other Index Options'!$B:$B,C$4,'NSE - Other Index Options'!$H:$H,"MDAW*")+SUMIFS('BSE - SENSEX Index Options'!$L:$L,'BSE - SENSEX Index Options'!$C:$C,$A12,'BSE - SENSEX Index Options'!$B:$B,C$4,'BSE - SENSEX Index Options'!$H:$H,"Weekly*")+SUMIFS('BSE - SENSEX Index Options'!$L:$L,'BSE - SENSEX Index Options'!$C:$C,$A12,'BSE - SENSEX Index Options'!$B:$B,C$4,'BSE - SENSEX Index Options'!$H:$H,"MDAW*")+SUMIFS('BSE - Other Index Options'!$L:$L,'BSE - Other Index Options'!$C:$C,$A12,'BSE - Other Index Options'!$B:$B,C$4,'BSE - Other Index Options'!$H:$H,"Weekly*")+SUMIFS('BSE - Other Index Options'!$L:$L,'BSE - Other Index Options'!$C:$C,$A12,'BSE - Other Index Options'!$B:$B,C$4,'BSE - Other Index Options'!$H:$H,"MDAW*"))</f>
        <v>35.170200000000001</v>
      </c>
      <c r="D12" s="26">
        <f>IF(SUMIFS('NSE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Options'!$H:$H,"MDAW*")+SUMIFS('BSE - SENSEX Index Options'!$L:$L,'BSE - SENSEX Index Options'!$C:$C,$A12,'BSE - SENSEX Index Options'!$B:$B,D$4,'BSE - SENSEX Index Options'!$H:$H,"Weekly*")+SUMIFS('BSE - SENSEX Index Options'!$L:$L,'BSE - SENSEX Index Options'!$C:$C,$A12,'BSE - SENSEX Index Options'!$B:$B,D$4,'BSE - SENSEX Index Options'!$H:$H,"MDAW*")+SUMIFS('BSE - Other Index Options'!$L:$L,'BSE - Other Index Options'!$C:$C,$A12,'BSE - Other Index Options'!$B:$B,D$4,'BSE - Other Index Options'!$H:$H,"Weekly*")+SUMIFS('BSE - Other Index Options'!$L:$L,'BSE - Other Index Options'!$C:$C,$A12,'BSE - Other Index Options'!$B:$B,D$4,'BSE - Other Index Options'!$H:$H,"MDAW*")=0,"",SUMIFS('NSE - NIFTY Index Options'!$L:$L,'NSE - NIFTY Index Options'!$C:$C,$A12,'NSE - NIFTY Index Options'!$B:$B,D$4,'NSE - NIFTY Index Options'!$H:$H,"Weekly*")+SUMIFS('NSE - NIFTY Index Options'!$L:$L,'NSE - NIFTY Index Options'!$C:$C,$A12,'NSE - NIFTY Index Options'!$B:$B,D$4,'NSE - NIFTY Index Options'!$H:$H,"MDAW*")+SUMIFS('NSE - Other Index Options'!$L:$L,'NSE - Other Index Options'!$C:$C,$A12,'NSE - Other Index Options'!$B:$B,D$4,'NSE - Other Index Options'!$H:$H,"Weekly*")+SUMIFS('NSE - Other Index Options'!$L:$L,'NSE - Other Index Options'!$C:$C,$A12,'NSE - Other Index Options'!$B:$B,D$4,'NSE - Other Index Options'!$H:$H,"MDAW*")+SUMIFS('BSE - SENSEX Index Options'!$L:$L,'BSE - SENSEX Index Options'!$C:$C,$A12,'BSE - SENSEX Index Options'!$B:$B,D$4,'BSE - SENSEX Index Options'!$H:$H,"Weekly*")+SUMIFS('BSE - SENSEX Index Options'!$L:$L,'BSE - SENSEX Index Options'!$C:$C,$A12,'BSE - SENSEX Index Options'!$B:$B,D$4,'BSE - SENSEX Index Options'!$H:$H,"MDAW*")+SUMIFS('BSE - Other Index Options'!$L:$L,'BSE - Other Index Options'!$C:$C,$A12,'BSE - Other Index Options'!$B:$B,D$4,'BSE - Other Index Options'!$H:$H,"Weekly*")+SUMIFS('BSE - Other Index Options'!$L:$L,'BSE - Other Index Options'!$C:$C,$A12,'BSE - Other Index Options'!$B:$B,D$4,'BSE - Other Index Options'!$H:$H,"MDAW*"))</f>
        <v>533.09939999999995</v>
      </c>
      <c r="E12" s="26">
        <f>IF(SUMIFS('NSE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Options'!$H:$H,"MDAW*")+SUMIFS('BSE - SENSEX Index Options'!$L:$L,'BSE - SENSEX Index Options'!$C:$C,$A12,'BSE - SENSEX Index Options'!$B:$B,E$4,'BSE - SENSEX Index Options'!$H:$H,"Weekly*")+SUMIFS('BSE - SENSEX Index Options'!$L:$L,'BSE - SENSEX Index Options'!$C:$C,$A12,'BSE - SENSEX Index Options'!$B:$B,E$4,'BSE - SENSEX Index Options'!$H:$H,"MDAW*")+SUMIFS('BSE - Other Index Options'!$L:$L,'BSE - Other Index Options'!$C:$C,$A12,'BSE - Other Index Options'!$B:$B,E$4,'BSE - Other Index Options'!$H:$H,"Weekly*")+SUMIFS('BSE - Other Index Options'!$L:$L,'BSE - Other Index Options'!$C:$C,$A12,'BSE - Other Index Options'!$B:$B,E$4,'BSE - Other Index Options'!$H:$H,"MDAW*")=0,"",SUMIFS('NSE - NIFTY Index Options'!$L:$L,'NSE - NIFTY Index Options'!$C:$C,$A12,'NSE - NIFTY Index Options'!$B:$B,E$4,'NSE - NIFTY Index Options'!$H:$H,"Weekly*")+SUMIFS('NSE - NIFTY Index Options'!$L:$L,'NSE - NIFTY Index Options'!$C:$C,$A12,'NSE - NIFTY Index Options'!$B:$B,E$4,'NSE - NIFTY Index Options'!$H:$H,"MDAW*")+SUMIFS('NSE - Other Index Options'!$L:$L,'NSE - Other Index Options'!$C:$C,$A12,'NSE - Other Index Options'!$B:$B,E$4,'NSE - Other Index Options'!$H:$H,"Weekly*")+SUMIFS('NSE - Other Index Options'!$L:$L,'NSE - Other Index Options'!$C:$C,$A12,'NSE - Other Index Options'!$B:$B,E$4,'NSE - Other Index Options'!$H:$H,"MDAW*")+SUMIFS('BSE - SENSEX Index Options'!$L:$L,'BSE - SENSEX Index Options'!$C:$C,$A12,'BSE - SENSEX Index Options'!$B:$B,E$4,'BSE - SENSEX Index Options'!$H:$H,"Weekly*")+SUMIFS('BSE - SENSEX Index Options'!$L:$L,'BSE - SENSEX Index Options'!$C:$C,$A12,'BSE - SENSEX Index Options'!$B:$B,E$4,'BSE - SENSEX Index Options'!$H:$H,"MDAW*")+SUMIFS('BSE - Other Index Options'!$L:$L,'BSE - Other Index Options'!$C:$C,$A12,'BSE - Other Index Options'!$B:$B,E$4,'BSE - Other Index Options'!$H:$H,"Weekly*")+SUMIFS('BSE - Other Index Options'!$L:$L,'BSE - Other Index Options'!$C:$C,$A12,'BSE - Other Index Options'!$B:$B,E$4,'BSE - Other Index Options'!$H:$H,"MDAW*"))</f>
        <v>653.86109999999996</v>
      </c>
      <c r="F12" s="26">
        <f>IF(SUMIFS('NSE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Options'!$H:$H,"MDAW*")+SUMIFS('BSE - SENSEX Index Options'!$L:$L,'BSE - SENSEX Index Options'!$C:$C,$A12,'BSE - SENSEX Index Options'!$B:$B,F$4,'BSE - SENSEX Index Options'!$H:$H,"Weekly*")+SUMIFS('BSE - SENSEX Index Options'!$L:$L,'BSE - SENSEX Index Options'!$C:$C,$A12,'BSE - SENSEX Index Options'!$B:$B,F$4,'BSE - SENSEX Index Options'!$H:$H,"MDAW*")+SUMIFS('BSE - Other Index Options'!$L:$L,'BSE - Other Index Options'!$C:$C,$A12,'BSE - Other Index Options'!$B:$B,F$4,'BSE - Other Index Options'!$H:$H,"Weekly*")+SUMIFS('BSE - Other Index Options'!$L:$L,'BSE - Other Index Options'!$C:$C,$A12,'BSE - Other Index Options'!$B:$B,F$4,'BSE - Other Index Options'!$H:$H,"MDAW*")=0,"",SUMIFS('NSE - NIFTY Index Options'!$L:$L,'NSE - NIFTY Index Options'!$C:$C,$A12,'NSE - NIFTY Index Options'!$B:$B,F$4,'NSE - NIFTY Index Options'!$H:$H,"Weekly*")+SUMIFS('NSE - NIFTY Index Options'!$L:$L,'NSE - NIFTY Index Options'!$C:$C,$A12,'NSE - NIFTY Index Options'!$B:$B,F$4,'NSE - NIFTY Index Options'!$H:$H,"MDAW*")+SUMIFS('NSE - Other Index Options'!$L:$L,'NSE - Other Index Options'!$C:$C,$A12,'NSE - Other Index Options'!$B:$B,F$4,'NSE - Other Index Options'!$H:$H,"Weekly*")+SUMIFS('NSE - Other Index Options'!$L:$L,'NSE - Other Index Options'!$C:$C,$A12,'NSE - Other Index Options'!$B:$B,F$4,'NSE - Other Index Options'!$H:$H,"MDAW*")+SUMIFS('BSE - SENSEX Index Options'!$L:$L,'BSE - SENSEX Index Options'!$C:$C,$A12,'BSE - SENSEX Index Options'!$B:$B,F$4,'BSE - SENSEX Index Options'!$H:$H,"Weekly*")+SUMIFS('BSE - SENSEX Index Options'!$L:$L,'BSE - SENSEX Index Options'!$C:$C,$A12,'BSE - SENSEX Index Options'!$B:$B,F$4,'BSE - SENSEX Index Options'!$H:$H,"MDAW*")+SUMIFS('BSE - Other Index Options'!$L:$L,'BSE - Other Index Options'!$C:$C,$A12,'BSE - Other Index Options'!$B:$B,F$4,'BSE - Other Index Options'!$H:$H,"Weekly*")+SUMIFS('BSE - Other Index Options'!$L:$L,'BSE - Other Index Options'!$C:$C,$A12,'BSE - Other Index Options'!$B:$B,F$4,'BSE - Other Index Options'!$H:$H,"MDAW*"))</f>
        <v>724.38369999999986</v>
      </c>
      <c r="G12" s="26" t="str">
        <f>IF(SUMIFS('NSE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Options'!$H:$H,"MDAW*")+SUMIFS('BSE - SENSEX Index Options'!$L:$L,'BSE - SENSEX Index Options'!$C:$C,$A12,'BSE - SENSEX Index Options'!$B:$B,G$4,'BSE - SENSEX Index Options'!$H:$H,"Weekly*")+SUMIFS('BSE - SENSEX Index Options'!$L:$L,'BSE - SENSEX Index Options'!$C:$C,$A12,'BSE - SENSEX Index Options'!$B:$B,G$4,'BSE - SENSEX Index Options'!$H:$H,"MDAW*")+SUMIFS('BSE - Other Index Options'!$L:$L,'BSE - Other Index Options'!$C:$C,$A12,'BSE - Other Index Options'!$B:$B,G$4,'BSE - Other Index Options'!$H:$H,"Weekly*")+SUMIFS('BSE - Other Index Options'!$L:$L,'BSE - Other Index Options'!$C:$C,$A12,'BSE - Other Index Options'!$B:$B,G$4,'BSE - Other Index Options'!$H:$H,"MDAW*")=0,"",SUMIFS('NSE - NIFTY Index Options'!$L:$L,'NSE - NIFTY Index Options'!$C:$C,$A12,'NSE - NIFTY Index Options'!$B:$B,G$4,'NSE - NIFTY Index Options'!$H:$H,"Weekly*")+SUMIFS('NSE - NIFTY Index Options'!$L:$L,'NSE - NIFTY Index Options'!$C:$C,$A12,'NSE - NIFTY Index Options'!$B:$B,G$4,'NSE - NIFTY Index Options'!$H:$H,"MDAW*")+SUMIFS('NSE - Other Index Options'!$L:$L,'NSE - Other Index Options'!$C:$C,$A12,'NSE - Other Index Options'!$B:$B,G$4,'NSE - Other Index Options'!$H:$H,"Weekly*")+SUMIFS('NSE - Other Index Options'!$L:$L,'NSE - Other Index Options'!$C:$C,$A12,'NSE - Other Index Options'!$B:$B,G$4,'NSE - Other Index Options'!$H:$H,"MDAW*")+SUMIFS('BSE - SENSEX Index Options'!$L:$L,'BSE - SENSEX Index Options'!$C:$C,$A12,'BSE - SENSEX Index Options'!$B:$B,G$4,'BSE - SENSEX Index Options'!$H:$H,"Weekly*")+SUMIFS('BSE - SENSEX Index Options'!$L:$L,'BSE - SENSEX Index Options'!$C:$C,$A12,'BSE - SENSEX Index Options'!$B:$B,G$4,'BSE - SENSEX Index Options'!$H:$H,"MDAW*")+SUMIFS('BSE - Other Index Options'!$L:$L,'BSE - Other Index Options'!$C:$C,$A12,'BSE - Other Index Options'!$B:$B,G$4,'BSE - Other Index Options'!$H:$H,"Weekly*")+SUMIFS('BSE - Other Index Options'!$L:$L,'BSE - Other Index Options'!$C:$C,$A12,'BSE - Other Index Options'!$B:$B,G$4,'BSE - Other Index Options'!$H:$H,"MDAW*"))</f>
        <v/>
      </c>
      <c r="H12" s="26">
        <f t="shared" si="0"/>
        <v>2591.0205999999998</v>
      </c>
      <c r="K12" t="s">
        <v>32</v>
      </c>
      <c r="L12" s="58" t="s">
        <v>4</v>
      </c>
    </row>
    <row r="13" spans="1:12">
      <c r="A13" t="s">
        <v>33</v>
      </c>
      <c r="B13" s="26">
        <f>IF(SUMIFS('NSE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Options'!$H:$H,"MDAW*")+SUMIFS('BSE - SENSEX Index Options'!$L:$L,'BSE - SENSEX Index Options'!$C:$C,$A13,'BSE - SENSEX Index Options'!$B:$B,B$4,'BSE - SENSEX Index Options'!$H:$H,"Weekly*")+SUMIFS('BSE - SENSEX Index Options'!$L:$L,'BSE - SENSEX Index Options'!$C:$C,$A13,'BSE - SENSEX Index Options'!$B:$B,B$4,'BSE - SENSEX Index Options'!$H:$H,"MDAW*")+SUMIFS('BSE - Other Index Options'!$L:$L,'BSE - Other Index Options'!$C:$C,$A13,'BSE - Other Index Options'!$B:$B,B$4,'BSE - Other Index Options'!$H:$H,"Weekly*")+SUMIFS('BSE - Other Index Options'!$L:$L,'BSE - Other Index Options'!$C:$C,$A13,'BSE - Other Index Options'!$B:$B,B$4,'BSE - Other Index Options'!$H:$H,"MDAW*")=0,"",SUMIFS('NSE - NIFTY Index Options'!$L:$L,'NSE - NIFTY Index Options'!$C:$C,$A13,'NSE - NIFTY Index Options'!$B:$B,B$4,'NSE - NIFTY Index Options'!$H:$H,"Weekly*")+SUMIFS('NSE - NIFTY Index Options'!$L:$L,'NSE - NIFTY Index Options'!$C:$C,$A13,'NSE - NIFTY Index Options'!$B:$B,B$4,'NSE - NIFTY Index Options'!$H:$H,"MDAW*")+SUMIFS('NSE - Other Index Options'!$L:$L,'NSE - Other Index Options'!$C:$C,$A13,'NSE - Other Index Options'!$B:$B,B$4,'NSE - Other Index Options'!$H:$H,"Weekly*")+SUMIFS('NSE - Other Index Options'!$L:$L,'NSE - Other Index Options'!$C:$C,$A13,'NSE - Other Index Options'!$B:$B,B$4,'NSE - Other Index Options'!$H:$H,"MDAW*")+SUMIFS('BSE - SENSEX Index Options'!$L:$L,'BSE - SENSEX Index Options'!$C:$C,$A13,'BSE - SENSEX Index Options'!$B:$B,B$4,'BSE - SENSEX Index Options'!$H:$H,"Weekly*")+SUMIFS('BSE - SENSEX Index Options'!$L:$L,'BSE - SENSEX Index Options'!$C:$C,$A13,'BSE - SENSEX Index Options'!$B:$B,B$4,'BSE - SENSEX Index Options'!$H:$H,"MDAW*")+SUMIFS('BSE - Other Index Options'!$L:$L,'BSE - Other Index Options'!$C:$C,$A13,'BSE - Other Index Options'!$B:$B,B$4,'BSE - Other Index Options'!$H:$H,"Weekly*")+SUMIFS('BSE - Other Index Options'!$L:$L,'BSE - Other Index Options'!$C:$C,$A13,'BSE - Other Index Options'!$B:$B,B$4,'BSE - Other Index Options'!$H:$H,"MDAW*"))</f>
        <v>589.51490000000001</v>
      </c>
      <c r="C13" s="26">
        <f>IF(SUMIFS('NSE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Options'!$H:$H,"MDAW*")+SUMIFS('BSE - SENSEX Index Options'!$L:$L,'BSE - SENSEX Index Options'!$C:$C,$A13,'BSE - SENSEX Index Options'!$B:$B,C$4,'BSE - SENSEX Index Options'!$H:$H,"Weekly*")+SUMIFS('BSE - SENSEX Index Options'!$L:$L,'BSE - SENSEX Index Options'!$C:$C,$A13,'BSE - SENSEX Index Options'!$B:$B,C$4,'BSE - SENSEX Index Options'!$H:$H,"MDAW*")+SUMIFS('BSE - Other Index Options'!$L:$L,'BSE - Other Index Options'!$C:$C,$A13,'BSE - Other Index Options'!$B:$B,C$4,'BSE - Other Index Options'!$H:$H,"Weekly*")+SUMIFS('BSE - Other Index Options'!$L:$L,'BSE - Other Index Options'!$C:$C,$A13,'BSE - Other Index Options'!$B:$B,C$4,'BSE - Other Index Options'!$H:$H,"MDAW*")=0,"",SUMIFS('NSE - NIFTY Index Options'!$L:$L,'NSE - NIFTY Index Options'!$C:$C,$A13,'NSE - NIFTY Index Options'!$B:$B,C$4,'NSE - NIFTY Index Options'!$H:$H,"Weekly*")+SUMIFS('NSE - NIFTY Index Options'!$L:$L,'NSE - NIFTY Index Options'!$C:$C,$A13,'NSE - NIFTY Index Options'!$B:$B,C$4,'NSE - NIFTY Index Options'!$H:$H,"MDAW*")+SUMIFS('NSE - Other Index Options'!$L:$L,'NSE - Other Index Options'!$C:$C,$A13,'NSE - Other Index Options'!$B:$B,C$4,'NSE - Other Index Options'!$H:$H,"Weekly*")+SUMIFS('NSE - Other Index Options'!$L:$L,'NSE - Other Index Options'!$C:$C,$A13,'NSE - Other Index Options'!$B:$B,C$4,'NSE - Other Index Options'!$H:$H,"MDAW*")+SUMIFS('BSE - SENSEX Index Options'!$L:$L,'BSE - SENSEX Index Options'!$C:$C,$A13,'BSE - SENSEX Index Options'!$B:$B,C$4,'BSE - SENSEX Index Options'!$H:$H,"Weekly*")+SUMIFS('BSE - SENSEX Index Options'!$L:$L,'BSE - SENSEX Index Options'!$C:$C,$A13,'BSE - SENSEX Index Options'!$B:$B,C$4,'BSE - SENSEX Index Options'!$H:$H,"MDAW*")+SUMIFS('BSE - Other Index Options'!$L:$L,'BSE - Other Index Options'!$C:$C,$A13,'BSE - Other Index Options'!$B:$B,C$4,'BSE - Other Index Options'!$H:$H,"Weekly*")+SUMIFS('BSE - Other Index Options'!$L:$L,'BSE - Other Index Options'!$C:$C,$A13,'BSE - Other Index Options'!$B:$B,C$4,'BSE - Other Index Options'!$H:$H,"MDAW*"))</f>
        <v>801.41460000000006</v>
      </c>
      <c r="D13" s="26" t="str">
        <f>IF(SUMIFS('NSE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Options'!$H:$H,"MDAW*")+SUMIFS('BSE - SENSEX Index Options'!$L:$L,'BSE - SENSEX Index Options'!$C:$C,$A13,'BSE - SENSEX Index Options'!$B:$B,D$4,'BSE - SENSEX Index Options'!$H:$H,"Weekly*")+SUMIFS('BSE - SENSEX Index Options'!$L:$L,'BSE - SENSEX Index Options'!$C:$C,$A13,'BSE - SENSEX Index Options'!$B:$B,D$4,'BSE - SENSEX Index Options'!$H:$H,"MDAW*")+SUMIFS('BSE - Other Index Options'!$L:$L,'BSE - Other Index Options'!$C:$C,$A13,'BSE - Other Index Options'!$B:$B,D$4,'BSE - Other Index Options'!$H:$H,"Weekly*")+SUMIFS('BSE - Other Index Options'!$L:$L,'BSE - Other Index Options'!$C:$C,$A13,'BSE - Other Index Options'!$B:$B,D$4,'BSE - Other Index Options'!$H:$H,"MDAW*")=0,"",SUMIFS('NSE - NIFTY Index Options'!$L:$L,'NSE - NIFTY Index Options'!$C:$C,$A13,'NSE - NIFTY Index Options'!$B:$B,D$4,'NSE - NIFTY Index Options'!$H:$H,"Weekly*")+SUMIFS('NSE - NIFTY Index Options'!$L:$L,'NSE - NIFTY Index Options'!$C:$C,$A13,'NSE - NIFTY Index Options'!$B:$B,D$4,'NSE - NIFTY Index Options'!$H:$H,"MDAW*")+SUMIFS('NSE - Other Index Options'!$L:$L,'NSE - Other Index Options'!$C:$C,$A13,'NSE - Other Index Options'!$B:$B,D$4,'NSE - Other Index Options'!$H:$H,"Weekly*")+SUMIFS('NSE - Other Index Options'!$L:$L,'NSE - Other Index Options'!$C:$C,$A13,'NSE - Other Index Options'!$B:$B,D$4,'NSE - Other Index Options'!$H:$H,"MDAW*")+SUMIFS('BSE - SENSEX Index Options'!$L:$L,'BSE - SENSEX Index Options'!$C:$C,$A13,'BSE - SENSEX Index Options'!$B:$B,D$4,'BSE - SENSEX Index Options'!$H:$H,"Weekly*")+SUMIFS('BSE - SENSEX Index Options'!$L:$L,'BSE - SENSEX Index Options'!$C:$C,$A13,'BSE - SENSEX Index Options'!$B:$B,D$4,'BSE - SENSEX Index Options'!$H:$H,"MDAW*")+SUMIFS('BSE - Other Index Options'!$L:$L,'BSE - Other Index Options'!$C:$C,$A13,'BSE - Other Index Options'!$B:$B,D$4,'BSE - Other Index Options'!$H:$H,"Weekly*")+SUMIFS('BSE - Other Index Options'!$L:$L,'BSE - Other Index Options'!$C:$C,$A13,'BSE - Other Index Options'!$B:$B,D$4,'BSE - Other Index Options'!$H:$H,"MDAW*"))</f>
        <v/>
      </c>
      <c r="E13" s="26">
        <f>IF(SUMIFS('NSE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Options'!$H:$H,"MDAW*")+SUMIFS('BSE - SENSEX Index Options'!$L:$L,'BSE - SENSEX Index Options'!$C:$C,$A13,'BSE - SENSEX Index Options'!$B:$B,E$4,'BSE - SENSEX Index Options'!$H:$H,"Weekly*")+SUMIFS('BSE - SENSEX Index Options'!$L:$L,'BSE - SENSEX Index Options'!$C:$C,$A13,'BSE - SENSEX Index Options'!$B:$B,E$4,'BSE - SENSEX Index Options'!$H:$H,"MDAW*")+SUMIFS('BSE - Other Index Options'!$L:$L,'BSE - Other Index Options'!$C:$C,$A13,'BSE - Other Index Options'!$B:$B,E$4,'BSE - Other Index Options'!$H:$H,"Weekly*")+SUMIFS('BSE - Other Index Options'!$L:$L,'BSE - Other Index Options'!$C:$C,$A13,'BSE - Other Index Options'!$B:$B,E$4,'BSE - Other Index Options'!$H:$H,"MDAW*")=0,"",SUMIFS('NSE - NIFTY Index Options'!$L:$L,'NSE - NIFTY Index Options'!$C:$C,$A13,'NSE - NIFTY Index Options'!$B:$B,E$4,'NSE - NIFTY Index Options'!$H:$H,"Weekly*")+SUMIFS('NSE - NIFTY Index Options'!$L:$L,'NSE - NIFTY Index Options'!$C:$C,$A13,'NSE - NIFTY Index Options'!$B:$B,E$4,'NSE - NIFTY Index Options'!$H:$H,"MDAW*")+SUMIFS('NSE - Other Index Options'!$L:$L,'NSE - Other Index Options'!$C:$C,$A13,'NSE - Other Index Options'!$B:$B,E$4,'NSE - Other Index Options'!$H:$H,"Weekly*")+SUMIFS('NSE - Other Index Options'!$L:$L,'NSE - Other Index Options'!$C:$C,$A13,'NSE - Other Index Options'!$B:$B,E$4,'NSE - Other Index Options'!$H:$H,"MDAW*")+SUMIFS('BSE - SENSEX Index Options'!$L:$L,'BSE - SENSEX Index Options'!$C:$C,$A13,'BSE - SENSEX Index Options'!$B:$B,E$4,'BSE - SENSEX Index Options'!$H:$H,"Weekly*")+SUMIFS('BSE - SENSEX Index Options'!$L:$L,'BSE - SENSEX Index Options'!$C:$C,$A13,'BSE - SENSEX Index Options'!$B:$B,E$4,'BSE - SENSEX Index Options'!$H:$H,"MDAW*")+SUMIFS('BSE - Other Index Options'!$L:$L,'BSE - Other Index Options'!$C:$C,$A13,'BSE - Other Index Options'!$B:$B,E$4,'BSE - Other Index Options'!$H:$H,"Weekly*")+SUMIFS('BSE - Other Index Options'!$L:$L,'BSE - Other Index Options'!$C:$C,$A13,'BSE - Other Index Options'!$B:$B,E$4,'BSE - Other Index Options'!$H:$H,"MDAW*"))</f>
        <v>806.03649999999993</v>
      </c>
      <c r="F13" s="26">
        <f>IF(SUMIFS('NSE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Options'!$H:$H,"MDAW*")+SUMIFS('BSE - SENSEX Index Options'!$L:$L,'BSE - SENSEX Index Options'!$C:$C,$A13,'BSE - SENSEX Index Options'!$B:$B,F$4,'BSE - SENSEX Index Options'!$H:$H,"Weekly*")+SUMIFS('BSE - SENSEX Index Options'!$L:$L,'BSE - SENSEX Index Options'!$C:$C,$A13,'BSE - SENSEX Index Options'!$B:$B,F$4,'BSE - SENSEX Index Options'!$H:$H,"MDAW*")+SUMIFS('BSE - Other Index Options'!$L:$L,'BSE - Other Index Options'!$C:$C,$A13,'BSE - Other Index Options'!$B:$B,F$4,'BSE - Other Index Options'!$H:$H,"Weekly*")+SUMIFS('BSE - Other Index Options'!$L:$L,'BSE - Other Index Options'!$C:$C,$A13,'BSE - Other Index Options'!$B:$B,F$4,'BSE - Other Index Options'!$H:$H,"MDAW*")=0,"",SUMIFS('NSE - NIFTY Index Options'!$L:$L,'NSE - NIFTY Index Options'!$C:$C,$A13,'NSE - NIFTY Index Options'!$B:$B,F$4,'NSE - NIFTY Index Options'!$H:$H,"Weekly*")+SUMIFS('NSE - NIFTY Index Options'!$L:$L,'NSE - NIFTY Index Options'!$C:$C,$A13,'NSE - NIFTY Index Options'!$B:$B,F$4,'NSE - NIFTY Index Options'!$H:$H,"MDAW*")+SUMIFS('NSE - Other Index Options'!$L:$L,'NSE - Other Index Options'!$C:$C,$A13,'NSE - Other Index Options'!$B:$B,F$4,'NSE - Other Index Options'!$H:$H,"Weekly*")+SUMIFS('NSE - Other Index Options'!$L:$L,'NSE - Other Index Options'!$C:$C,$A13,'NSE - Other Index Options'!$B:$B,F$4,'NSE - Other Index Options'!$H:$H,"MDAW*")+SUMIFS('BSE - SENSEX Index Options'!$L:$L,'BSE - SENSEX Index Options'!$C:$C,$A13,'BSE - SENSEX Index Options'!$B:$B,F$4,'BSE - SENSEX Index Options'!$H:$H,"Weekly*")+SUMIFS('BSE - SENSEX Index Options'!$L:$L,'BSE - SENSEX Index Options'!$C:$C,$A13,'BSE - SENSEX Index Options'!$B:$B,F$4,'BSE - SENSEX Index Options'!$H:$H,"MDAW*")+SUMIFS('BSE - Other Index Options'!$L:$L,'BSE - Other Index Options'!$C:$C,$A13,'BSE - Other Index Options'!$B:$B,F$4,'BSE - Other Index Options'!$H:$H,"Weekly*")+SUMIFS('BSE - Other Index Options'!$L:$L,'BSE - Other Index Options'!$C:$C,$A13,'BSE - Other Index Options'!$B:$B,F$4,'BSE - Other Index Options'!$H:$H,"MDAW*"))</f>
        <v>646.36670000000004</v>
      </c>
      <c r="G13" s="26" t="str">
        <f>IF(SUMIFS('NSE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Options'!$H:$H,"MDAW*")+SUMIFS('BSE - SENSEX Index Options'!$L:$L,'BSE - SENSEX Index Options'!$C:$C,$A13,'BSE - SENSEX Index Options'!$B:$B,G$4,'BSE - SENSEX Index Options'!$H:$H,"Weekly*")+SUMIFS('BSE - SENSEX Index Options'!$L:$L,'BSE - SENSEX Index Options'!$C:$C,$A13,'BSE - SENSEX Index Options'!$B:$B,G$4,'BSE - SENSEX Index Options'!$H:$H,"MDAW*")+SUMIFS('BSE - Other Index Options'!$L:$L,'BSE - Other Index Options'!$C:$C,$A13,'BSE - Other Index Options'!$B:$B,G$4,'BSE - Other Index Options'!$H:$H,"Weekly*")+SUMIFS('BSE - Other Index Options'!$L:$L,'BSE - Other Index Options'!$C:$C,$A13,'BSE - Other Index Options'!$B:$B,G$4,'BSE - Other Index Options'!$H:$H,"MDAW*")=0,"",SUMIFS('NSE - NIFTY Index Options'!$L:$L,'NSE - NIFTY Index Options'!$C:$C,$A13,'NSE - NIFTY Index Options'!$B:$B,G$4,'NSE - NIFTY Index Options'!$H:$H,"Weekly*")+SUMIFS('NSE - NIFTY Index Options'!$L:$L,'NSE - NIFTY Index Options'!$C:$C,$A13,'NSE - NIFTY Index Options'!$B:$B,G$4,'NSE - NIFTY Index Options'!$H:$H,"MDAW*")+SUMIFS('NSE - Other Index Options'!$L:$L,'NSE - Other Index Options'!$C:$C,$A13,'NSE - Other Index Options'!$B:$B,G$4,'NSE - Other Index Options'!$H:$H,"Weekly*")+SUMIFS('NSE - Other Index Options'!$L:$L,'NSE - Other Index Options'!$C:$C,$A13,'NSE - Other Index Options'!$B:$B,G$4,'NSE - Other Index Options'!$H:$H,"MDAW*")+SUMIFS('BSE - SENSEX Index Options'!$L:$L,'BSE - SENSEX Index Options'!$C:$C,$A13,'BSE - SENSEX Index Options'!$B:$B,G$4,'BSE - SENSEX Index Options'!$H:$H,"Weekly*")+SUMIFS('BSE - SENSEX Index Options'!$L:$L,'BSE - SENSEX Index Options'!$C:$C,$A13,'BSE - SENSEX Index Options'!$B:$B,G$4,'BSE - SENSEX Index Options'!$H:$H,"MDAW*")+SUMIFS('BSE - Other Index Options'!$L:$L,'BSE - Other Index Options'!$C:$C,$A13,'BSE - Other Index Options'!$B:$B,G$4,'BSE - Other Index Options'!$H:$H,"Weekly*")+SUMIFS('BSE - Other Index Options'!$L:$L,'BSE - Other Index Options'!$C:$C,$A13,'BSE - Other Index Options'!$B:$B,G$4,'BSE - Other Index Options'!$H:$H,"MDAW*"))</f>
        <v/>
      </c>
      <c r="H13" s="26">
        <f t="shared" si="0"/>
        <v>2843.3327000000004</v>
      </c>
      <c r="K13" t="s">
        <v>34</v>
      </c>
      <c r="L13" s="59" t="s">
        <v>7</v>
      </c>
    </row>
    <row r="14" spans="1:12">
      <c r="A14" t="s">
        <v>35</v>
      </c>
      <c r="B14" s="26" t="str">
        <f>IF(SUMIFS('NSE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Options'!$H:$H,"MDAW*")+SUMIFS('BSE - SENSEX Index Options'!$L:$L,'BSE - SENSEX Index Options'!$C:$C,$A14,'BSE - SENSEX Index Options'!$B:$B,B$4,'BSE - SENSEX Index Options'!$H:$H,"Weekly*")+SUMIFS('BSE - SENSEX Index Options'!$L:$L,'BSE - SENSEX Index Options'!$C:$C,$A14,'BSE - SENSEX Index Options'!$B:$B,B$4,'BSE - SENSEX Index Options'!$H:$H,"MDAW*")+SUMIFS('BSE - Other Index Options'!$L:$L,'BSE - Other Index Options'!$C:$C,$A14,'BSE - Other Index Options'!$B:$B,B$4,'BSE - Other Index Options'!$H:$H,"Weekly*")+SUMIFS('BSE - Other Index Options'!$L:$L,'BSE - Other Index Options'!$C:$C,$A14,'BSE - Other Index Options'!$B:$B,B$4,'BSE - Other Index Options'!$H:$H,"MDAW*")=0,"",SUMIFS('NSE - NIFTY Index Options'!$L:$L,'NSE - NIFTY Index Options'!$C:$C,$A14,'NSE - NIFTY Index Options'!$B:$B,B$4,'NSE - NIFTY Index Options'!$H:$H,"Weekly*")+SUMIFS('NSE - NIFTY Index Options'!$L:$L,'NSE - NIFTY Index Options'!$C:$C,$A14,'NSE - NIFTY Index Options'!$B:$B,B$4,'NSE - NIFTY Index Options'!$H:$H,"MDAW*")+SUMIFS('NSE - Other Index Options'!$L:$L,'NSE - Other Index Options'!$C:$C,$A14,'NSE - Other Index Options'!$B:$B,B$4,'NSE - Other Index Options'!$H:$H,"Weekly*")+SUMIFS('NSE - Other Index Options'!$L:$L,'NSE - Other Index Options'!$C:$C,$A14,'NSE - Other Index Options'!$B:$B,B$4,'NSE - Other Index Options'!$H:$H,"MDAW*")+SUMIFS('BSE - SENSEX Index Options'!$L:$L,'BSE - SENSEX Index Options'!$C:$C,$A14,'BSE - SENSEX Index Options'!$B:$B,B$4,'BSE - SENSEX Index Options'!$H:$H,"Weekly*")+SUMIFS('BSE - SENSEX Index Options'!$L:$L,'BSE - SENSEX Index Options'!$C:$C,$A14,'BSE - SENSEX Index Options'!$B:$B,B$4,'BSE - SENSEX Index Options'!$H:$H,"MDAW*")+SUMIFS('BSE - Other Index Options'!$L:$L,'BSE - Other Index Options'!$C:$C,$A14,'BSE - Other Index Options'!$B:$B,B$4,'BSE - Other Index Options'!$H:$H,"Weekly*")+SUMIFS('BSE - Other Index Options'!$L:$L,'BSE - Other Index Options'!$C:$C,$A14,'BSE - Other Index Options'!$B:$B,B$4,'BSE - Other Index Options'!$H:$H,"MDAW*"))</f>
        <v/>
      </c>
      <c r="C14" s="26" t="str">
        <f>IF(SUMIFS('NSE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Options'!$H:$H,"MDAW*")+SUMIFS('BSE - SENSEX Index Options'!$L:$L,'BSE - SENSEX Index Options'!$C:$C,$A14,'BSE - SENSEX Index Options'!$B:$B,C$4,'BSE - SENSEX Index Options'!$H:$H,"Weekly*")+SUMIFS('BSE - SENSEX Index Options'!$L:$L,'BSE - SENSEX Index Options'!$C:$C,$A14,'BSE - SENSEX Index Options'!$B:$B,C$4,'BSE - SENSEX Index Options'!$H:$H,"MDAW*")+SUMIFS('BSE - Other Index Options'!$L:$L,'BSE - Other Index Options'!$C:$C,$A14,'BSE - Other Index Options'!$B:$B,C$4,'BSE - Other Index Options'!$H:$H,"Weekly*")+SUMIFS('BSE - Other Index Options'!$L:$L,'BSE - Other Index Options'!$C:$C,$A14,'BSE - Other Index Options'!$B:$B,C$4,'BSE - Other Index Options'!$H:$H,"MDAW*")=0,"",SUMIFS('NSE - NIFTY Index Options'!$L:$L,'NSE - NIFTY Index Options'!$C:$C,$A14,'NSE - NIFTY Index Options'!$B:$B,C$4,'NSE - NIFTY Index Options'!$H:$H,"Weekly*")+SUMIFS('NSE - NIFTY Index Options'!$L:$L,'NSE - NIFTY Index Options'!$C:$C,$A14,'NSE - NIFTY Index Options'!$B:$B,C$4,'NSE - NIFTY Index Options'!$H:$H,"MDAW*")+SUMIFS('NSE - Other Index Options'!$L:$L,'NSE - Other Index Options'!$C:$C,$A14,'NSE - Other Index Options'!$B:$B,C$4,'NSE - Other Index Options'!$H:$H,"Weekly*")+SUMIFS('NSE - Other Index Options'!$L:$L,'NSE - Other Index Options'!$C:$C,$A14,'NSE - Other Index Options'!$B:$B,C$4,'NSE - Other Index Options'!$H:$H,"MDAW*")+SUMIFS('BSE - SENSEX Index Options'!$L:$L,'BSE - SENSEX Index Options'!$C:$C,$A14,'BSE - SENSEX Index Options'!$B:$B,C$4,'BSE - SENSEX Index Options'!$H:$H,"Weekly*")+SUMIFS('BSE - SENSEX Index Options'!$L:$L,'BSE - SENSEX Index Options'!$C:$C,$A14,'BSE - SENSEX Index Options'!$B:$B,C$4,'BSE - SENSEX Index Options'!$H:$H,"MDAW*")+SUMIFS('BSE - Other Index Options'!$L:$L,'BSE - Other Index Options'!$C:$C,$A14,'BSE - Other Index Options'!$B:$B,C$4,'BSE - Other Index Options'!$H:$H,"Weekly*")+SUMIFS('BSE - Other Index Options'!$L:$L,'BSE - Other Index Options'!$C:$C,$A14,'BSE - Other Index Options'!$B:$B,C$4,'BSE - Other Index Options'!$H:$H,"MDAW*"))</f>
        <v/>
      </c>
      <c r="D14" s="26">
        <f>IF(SUMIFS('NSE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Options'!$H:$H,"MDAW*")+SUMIFS('BSE - SENSEX Index Options'!$L:$L,'BSE - SENSEX Index Options'!$C:$C,$A14,'BSE - SENSEX Index Options'!$B:$B,D$4,'BSE - SENSEX Index Options'!$H:$H,"Weekly*")+SUMIFS('BSE - SENSEX Index Options'!$L:$L,'BSE - SENSEX Index Options'!$C:$C,$A14,'BSE - SENSEX Index Options'!$B:$B,D$4,'BSE - SENSEX Index Options'!$H:$H,"MDAW*")+SUMIFS('BSE - Other Index Options'!$L:$L,'BSE - Other Index Options'!$C:$C,$A14,'BSE - Other Index Options'!$B:$B,D$4,'BSE - Other Index Options'!$H:$H,"Weekly*")+SUMIFS('BSE - Other Index Options'!$L:$L,'BSE - Other Index Options'!$C:$C,$A14,'BSE - Other Index Options'!$B:$B,D$4,'BSE - Other Index Options'!$H:$H,"MDAW*")=0,"",SUMIFS('NSE - NIFTY Index Options'!$L:$L,'NSE - NIFTY Index Options'!$C:$C,$A14,'NSE - NIFTY Index Options'!$B:$B,D$4,'NSE - NIFTY Index Options'!$H:$H,"Weekly*")+SUMIFS('NSE - NIFTY Index Options'!$L:$L,'NSE - NIFTY Index Options'!$C:$C,$A14,'NSE - NIFTY Index Options'!$B:$B,D$4,'NSE - NIFTY Index Options'!$H:$H,"MDAW*")+SUMIFS('NSE - Other Index Options'!$L:$L,'NSE - Other Index Options'!$C:$C,$A14,'NSE - Other Index Options'!$B:$B,D$4,'NSE - Other Index Options'!$H:$H,"Weekly*")+SUMIFS('NSE - Other Index Options'!$L:$L,'NSE - Other Index Options'!$C:$C,$A14,'NSE - Other Index Options'!$B:$B,D$4,'NSE - Other Index Options'!$H:$H,"MDAW*")+SUMIFS('BSE - SENSEX Index Options'!$L:$L,'BSE - SENSEX Index Options'!$C:$C,$A14,'BSE - SENSEX Index Options'!$B:$B,D$4,'BSE - SENSEX Index Options'!$H:$H,"Weekly*")+SUMIFS('BSE - SENSEX Index Options'!$L:$L,'BSE - SENSEX Index Options'!$C:$C,$A14,'BSE - SENSEX Index Options'!$B:$B,D$4,'BSE - SENSEX Index Options'!$H:$H,"MDAW*")+SUMIFS('BSE - Other Index Options'!$L:$L,'BSE - Other Index Options'!$C:$C,$A14,'BSE - Other Index Options'!$B:$B,D$4,'BSE - Other Index Options'!$H:$H,"Weekly*")+SUMIFS('BSE - Other Index Options'!$L:$L,'BSE - Other Index Options'!$C:$C,$A14,'BSE - Other Index Options'!$B:$B,D$4,'BSE - Other Index Options'!$H:$H,"MDAW*"))</f>
        <v>603.70569999999998</v>
      </c>
      <c r="E14" s="26">
        <f>IF(SUMIFS('NSE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Options'!$H:$H,"MDAW*")+SUMIFS('BSE - SENSEX Index Options'!$L:$L,'BSE - SENSEX Index Options'!$C:$C,$A14,'BSE - SENSEX Index Options'!$B:$B,E$4,'BSE - SENSEX Index Options'!$H:$H,"Weekly*")+SUMIFS('BSE - SENSEX Index Options'!$L:$L,'BSE - SENSEX Index Options'!$C:$C,$A14,'BSE - SENSEX Index Options'!$B:$B,E$4,'BSE - SENSEX Index Options'!$H:$H,"MDAW*")+SUMIFS('BSE - Other Index Options'!$L:$L,'BSE - Other Index Options'!$C:$C,$A14,'BSE - Other Index Options'!$B:$B,E$4,'BSE - Other Index Options'!$H:$H,"Weekly*")+SUMIFS('BSE - Other Index Options'!$L:$L,'BSE - Other Index Options'!$C:$C,$A14,'BSE - Other Index Options'!$B:$B,E$4,'BSE - Other Index Options'!$H:$H,"MDAW*")=0,"",SUMIFS('NSE - NIFTY Index Options'!$L:$L,'NSE - NIFTY Index Options'!$C:$C,$A14,'NSE - NIFTY Index Options'!$B:$B,E$4,'NSE - NIFTY Index Options'!$H:$H,"Weekly*")+SUMIFS('NSE - NIFTY Index Options'!$L:$L,'NSE - NIFTY Index Options'!$C:$C,$A14,'NSE - NIFTY Index Options'!$B:$B,E$4,'NSE - NIFTY Index Options'!$H:$H,"MDAW*")+SUMIFS('NSE - Other Index Options'!$L:$L,'NSE - Other Index Options'!$C:$C,$A14,'NSE - Other Index Options'!$B:$B,E$4,'NSE - Other Index Options'!$H:$H,"Weekly*")+SUMIFS('NSE - Other Index Options'!$L:$L,'NSE - Other Index Options'!$C:$C,$A14,'NSE - Other Index Options'!$B:$B,E$4,'NSE - Other Index Options'!$H:$H,"MDAW*")+SUMIFS('BSE - SENSEX Index Options'!$L:$L,'BSE - SENSEX Index Options'!$C:$C,$A14,'BSE - SENSEX Index Options'!$B:$B,E$4,'BSE - SENSEX Index Options'!$H:$H,"Weekly*")+SUMIFS('BSE - SENSEX Index Options'!$L:$L,'BSE - SENSEX Index Options'!$C:$C,$A14,'BSE - SENSEX Index Options'!$B:$B,E$4,'BSE - SENSEX Index Options'!$H:$H,"MDAW*")+SUMIFS('BSE - Other Index Options'!$L:$L,'BSE - Other Index Options'!$C:$C,$A14,'BSE - Other Index Options'!$B:$B,E$4,'BSE - Other Index Options'!$H:$H,"Weekly*")+SUMIFS('BSE - Other Index Options'!$L:$L,'BSE - Other Index Options'!$C:$C,$A14,'BSE - Other Index Options'!$B:$B,E$4,'BSE - Other Index Options'!$H:$H,"MDAW*"))</f>
        <v>734.37549999999999</v>
      </c>
      <c r="F14" s="26">
        <f>IF(SUMIFS('NSE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Options'!$H:$H,"MDAW*")+SUMIFS('BSE - SENSEX Index Options'!$L:$L,'BSE - SENSEX Index Options'!$C:$C,$A14,'BSE - SENSEX Index Options'!$B:$B,F$4,'BSE - SENSEX Index Options'!$H:$H,"Weekly*")+SUMIFS('BSE - SENSEX Index Options'!$L:$L,'BSE - SENSEX Index Options'!$C:$C,$A14,'BSE - SENSEX Index Options'!$B:$B,F$4,'BSE - SENSEX Index Options'!$H:$H,"MDAW*")+SUMIFS('BSE - Other Index Options'!$L:$L,'BSE - Other Index Options'!$C:$C,$A14,'BSE - Other Index Options'!$B:$B,F$4,'BSE - Other Index Options'!$H:$H,"Weekly*")+SUMIFS('BSE - Other Index Options'!$L:$L,'BSE - Other Index Options'!$C:$C,$A14,'BSE - Other Index Options'!$B:$B,F$4,'BSE - Other Index Options'!$H:$H,"MDAW*")=0,"",SUMIFS('NSE - NIFTY Index Options'!$L:$L,'NSE - NIFTY Index Options'!$C:$C,$A14,'NSE - NIFTY Index Options'!$B:$B,F$4,'NSE - NIFTY Index Options'!$H:$H,"Weekly*")+SUMIFS('NSE - NIFTY Index Options'!$L:$L,'NSE - NIFTY Index Options'!$C:$C,$A14,'NSE - NIFTY Index Options'!$B:$B,F$4,'NSE - NIFTY Index Options'!$H:$H,"MDAW*")+SUMIFS('NSE - Other Index Options'!$L:$L,'NSE - Other Index Options'!$C:$C,$A14,'NSE - Other Index Options'!$B:$B,F$4,'NSE - Other Index Options'!$H:$H,"Weekly*")+SUMIFS('NSE - Other Index Options'!$L:$L,'NSE - Other Index Options'!$C:$C,$A14,'NSE - Other Index Options'!$B:$B,F$4,'NSE - Other Index Options'!$H:$H,"MDAW*")+SUMIFS('BSE - SENSEX Index Options'!$L:$L,'BSE - SENSEX Index Options'!$C:$C,$A14,'BSE - SENSEX Index Options'!$B:$B,F$4,'BSE - SENSEX Index Options'!$H:$H,"Weekly*")+SUMIFS('BSE - SENSEX Index Options'!$L:$L,'BSE - SENSEX Index Options'!$C:$C,$A14,'BSE - SENSEX Index Options'!$B:$B,F$4,'BSE - SENSEX Index Options'!$H:$H,"MDAW*")+SUMIFS('BSE - Other Index Options'!$L:$L,'BSE - Other Index Options'!$C:$C,$A14,'BSE - Other Index Options'!$B:$B,F$4,'BSE - Other Index Options'!$H:$H,"Weekly*")+SUMIFS('BSE - Other Index Options'!$L:$L,'BSE - Other Index Options'!$C:$C,$A14,'BSE - Other Index Options'!$B:$B,F$4,'BSE - Other Index Options'!$H:$H,"MDAW*"))</f>
        <v>568.20740000000001</v>
      </c>
      <c r="G14" s="26" t="str">
        <f>IF(SUMIFS('NSE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Options'!$H:$H,"MDAW*")+SUMIFS('BSE - SENSEX Index Options'!$L:$L,'BSE - SENSEX Index Options'!$C:$C,$A14,'BSE - SENSEX Index Options'!$B:$B,G$4,'BSE - SENSEX Index Options'!$H:$H,"Weekly*")+SUMIFS('BSE - SENSEX Index Options'!$L:$L,'BSE - SENSEX Index Options'!$C:$C,$A14,'BSE - SENSEX Index Options'!$B:$B,G$4,'BSE - SENSEX Index Options'!$H:$H,"MDAW*")+SUMIFS('BSE - Other Index Options'!$L:$L,'BSE - Other Index Options'!$C:$C,$A14,'BSE - Other Index Options'!$B:$B,G$4,'BSE - Other Index Options'!$H:$H,"Weekly*")+SUMIFS('BSE - Other Index Options'!$L:$L,'BSE - Other Index Options'!$C:$C,$A14,'BSE - Other Index Options'!$B:$B,G$4,'BSE - Other Index Options'!$H:$H,"MDAW*")=0,"",SUMIFS('NSE - NIFTY Index Options'!$L:$L,'NSE - NIFTY Index Options'!$C:$C,$A14,'NSE - NIFTY Index Options'!$B:$B,G$4,'NSE - NIFTY Index Options'!$H:$H,"Weekly*")+SUMIFS('NSE - NIFTY Index Options'!$L:$L,'NSE - NIFTY Index Options'!$C:$C,$A14,'NSE - NIFTY Index Options'!$B:$B,G$4,'NSE - NIFTY Index Options'!$H:$H,"MDAW*")+SUMIFS('NSE - Other Index Options'!$L:$L,'NSE - Other Index Options'!$C:$C,$A14,'NSE - Other Index Options'!$B:$B,G$4,'NSE - Other Index Options'!$H:$H,"Weekly*")+SUMIFS('NSE - Other Index Options'!$L:$L,'NSE - Other Index Options'!$C:$C,$A14,'NSE - Other Index Options'!$B:$B,G$4,'NSE - Other Index Options'!$H:$H,"MDAW*")+SUMIFS('BSE - SENSEX Index Options'!$L:$L,'BSE - SENSEX Index Options'!$C:$C,$A14,'BSE - SENSEX Index Options'!$B:$B,G$4,'BSE - SENSEX Index Options'!$H:$H,"Weekly*")+SUMIFS('BSE - SENSEX Index Options'!$L:$L,'BSE - SENSEX Index Options'!$C:$C,$A14,'BSE - SENSEX Index Options'!$B:$B,G$4,'BSE - SENSEX Index Options'!$H:$H,"MDAW*")+SUMIFS('BSE - Other Index Options'!$L:$L,'BSE - Other Index Options'!$C:$C,$A14,'BSE - Other Index Options'!$B:$B,G$4,'BSE - Other Index Options'!$H:$H,"Weekly*")+SUMIFS('BSE - Other Index Options'!$L:$L,'BSE - Other Index Options'!$C:$C,$A14,'BSE - Other Index Options'!$B:$B,G$4,'BSE - Other Index Options'!$H:$H,"MDAW*"))</f>
        <v/>
      </c>
      <c r="H14" s="26">
        <f t="shared" si="0"/>
        <v>1906.2886000000001</v>
      </c>
    </row>
    <row r="15" spans="1:12">
      <c r="A15" t="s">
        <v>36</v>
      </c>
      <c r="B15" s="26">
        <f>IF(SUMIFS('NSE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Options'!$H:$H,"MDAW*")+SUMIFS('BSE - SENSEX Index Options'!$L:$L,'BSE - SENSEX Index Options'!$C:$C,$A15,'BSE - SENSEX Index Options'!$B:$B,B$4,'BSE - SENSEX Index Options'!$H:$H,"Weekly*")+SUMIFS('BSE - SENSEX Index Options'!$L:$L,'BSE - SENSEX Index Options'!$C:$C,$A15,'BSE - SENSEX Index Options'!$B:$B,B$4,'BSE - SENSEX Index Options'!$H:$H,"MDAW*")+SUMIFS('BSE - Other Index Options'!$L:$L,'BSE - Other Index Options'!$C:$C,$A15,'BSE - Other Index Options'!$B:$B,B$4,'BSE - Other Index Options'!$H:$H,"Weekly*")+SUMIFS('BSE - Other Index Options'!$L:$L,'BSE - Other Index Options'!$C:$C,$A15,'BSE - Other Index Options'!$B:$B,B$4,'BSE - Other Index Options'!$H:$H,"MDAW*")=0,"",SUMIFS('NSE - NIFTY Index Options'!$L:$L,'NSE - NIFTY Index Options'!$C:$C,$A15,'NSE - NIFTY Index Options'!$B:$B,B$4,'NSE - NIFTY Index Options'!$H:$H,"Weekly*")+SUMIFS('NSE - NIFTY Index Options'!$L:$L,'NSE - NIFTY Index Options'!$C:$C,$A15,'NSE - NIFTY Index Options'!$B:$B,B$4,'NSE - NIFTY Index Options'!$H:$H,"MDAW*")+SUMIFS('NSE - Other Index Options'!$L:$L,'NSE - Other Index Options'!$C:$C,$A15,'NSE - Other Index Options'!$B:$B,B$4,'NSE - Other Index Options'!$H:$H,"Weekly*")+SUMIFS('NSE - Other Index Options'!$L:$L,'NSE - Other Index Options'!$C:$C,$A15,'NSE - Other Index Options'!$B:$B,B$4,'NSE - Other Index Options'!$H:$H,"MDAW*")+SUMIFS('BSE - SENSEX Index Options'!$L:$L,'BSE - SENSEX Index Options'!$C:$C,$A15,'BSE - SENSEX Index Options'!$B:$B,B$4,'BSE - SENSEX Index Options'!$H:$H,"Weekly*")+SUMIFS('BSE - SENSEX Index Options'!$L:$L,'BSE - SENSEX Index Options'!$C:$C,$A15,'BSE - SENSEX Index Options'!$B:$B,B$4,'BSE - SENSEX Index Options'!$H:$H,"MDAW*")+SUMIFS('BSE - Other Index Options'!$L:$L,'BSE - Other Index Options'!$C:$C,$A15,'BSE - Other Index Options'!$B:$B,B$4,'BSE - Other Index Options'!$H:$H,"Weekly*")+SUMIFS('BSE - Other Index Options'!$L:$L,'BSE - Other Index Options'!$C:$C,$A15,'BSE - Other Index Options'!$B:$B,B$4,'BSE - Other Index Options'!$H:$H,"MDAW*"))</f>
        <v>559.20650000000001</v>
      </c>
      <c r="C15" s="26">
        <f>IF(SUMIFS('NSE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Options'!$H:$H,"MDAW*")+SUMIFS('BSE - SENSEX Index Options'!$L:$L,'BSE - SENSEX Index Options'!$C:$C,$A15,'BSE - SENSEX Index Options'!$B:$B,C$4,'BSE - SENSEX Index Options'!$H:$H,"Weekly*")+SUMIFS('BSE - SENSEX Index Options'!$L:$L,'BSE - SENSEX Index Options'!$C:$C,$A15,'BSE - SENSEX Index Options'!$B:$B,C$4,'BSE - SENSEX Index Options'!$H:$H,"MDAW*")+SUMIFS('BSE - Other Index Options'!$L:$L,'BSE - Other Index Options'!$C:$C,$A15,'BSE - Other Index Options'!$B:$B,C$4,'BSE - Other Index Options'!$H:$H,"Weekly*")+SUMIFS('BSE - Other Index Options'!$L:$L,'BSE - Other Index Options'!$C:$C,$A15,'BSE - Other Index Options'!$B:$B,C$4,'BSE - Other Index Options'!$H:$H,"MDAW*")=0,"",SUMIFS('NSE - NIFTY Index Options'!$L:$L,'NSE - NIFTY Index Options'!$C:$C,$A15,'NSE - NIFTY Index Options'!$B:$B,C$4,'NSE - NIFTY Index Options'!$H:$H,"Weekly*")+SUMIFS('NSE - NIFTY Index Options'!$L:$L,'NSE - NIFTY Index Options'!$C:$C,$A15,'NSE - NIFTY Index Options'!$B:$B,C$4,'NSE - NIFTY Index Options'!$H:$H,"MDAW*")+SUMIFS('NSE - Other Index Options'!$L:$L,'NSE - Other Index Options'!$C:$C,$A15,'NSE - Other Index Options'!$B:$B,C$4,'NSE - Other Index Options'!$H:$H,"Weekly*")+SUMIFS('NSE - Other Index Options'!$L:$L,'NSE - Other Index Options'!$C:$C,$A15,'NSE - Other Index Options'!$B:$B,C$4,'NSE - Other Index Options'!$H:$H,"MDAW*")+SUMIFS('BSE - SENSEX Index Options'!$L:$L,'BSE - SENSEX Index Options'!$C:$C,$A15,'BSE - SENSEX Index Options'!$B:$B,C$4,'BSE - SENSEX Index Options'!$H:$H,"Weekly*")+SUMIFS('BSE - SENSEX Index Options'!$L:$L,'BSE - SENSEX Index Options'!$C:$C,$A15,'BSE - SENSEX Index Options'!$B:$B,C$4,'BSE - SENSEX Index Options'!$H:$H,"MDAW*")+SUMIFS('BSE - Other Index Options'!$L:$L,'BSE - Other Index Options'!$C:$C,$A15,'BSE - Other Index Options'!$B:$B,C$4,'BSE - Other Index Options'!$H:$H,"Weekly*")+SUMIFS('BSE - Other Index Options'!$L:$L,'BSE - Other Index Options'!$C:$C,$A15,'BSE - Other Index Options'!$B:$B,C$4,'BSE - Other Index Options'!$H:$H,"MDAW*"))</f>
        <v>602.54650000000004</v>
      </c>
      <c r="D15" s="26" t="str">
        <f>IF(SUMIFS('NSE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Options'!$H:$H,"MDAW*")+SUMIFS('BSE - SENSEX Index Options'!$L:$L,'BSE - SENSEX Index Options'!$C:$C,$A15,'BSE - SENSEX Index Options'!$B:$B,D$4,'BSE - SENSEX Index Options'!$H:$H,"Weekly*")+SUMIFS('BSE - SENSEX Index Options'!$L:$L,'BSE - SENSEX Index Options'!$C:$C,$A15,'BSE - SENSEX Index Options'!$B:$B,D$4,'BSE - SENSEX Index Options'!$H:$H,"MDAW*")+SUMIFS('BSE - Other Index Options'!$L:$L,'BSE - Other Index Options'!$C:$C,$A15,'BSE - Other Index Options'!$B:$B,D$4,'BSE - Other Index Options'!$H:$H,"Weekly*")+SUMIFS('BSE - Other Index Options'!$L:$L,'BSE - Other Index Options'!$C:$C,$A15,'BSE - Other Index Options'!$B:$B,D$4,'BSE - Other Index Options'!$H:$H,"MDAW*")=0,"",SUMIFS('NSE - NIFTY Index Options'!$L:$L,'NSE - NIFTY Index Options'!$C:$C,$A15,'NSE - NIFTY Index Options'!$B:$B,D$4,'NSE - NIFTY Index Options'!$H:$H,"Weekly*")+SUMIFS('NSE - NIFTY Index Options'!$L:$L,'NSE - NIFTY Index Options'!$C:$C,$A15,'NSE - NIFTY Index Options'!$B:$B,D$4,'NSE - NIFTY Index Options'!$H:$H,"MDAW*")+SUMIFS('NSE - Other Index Options'!$L:$L,'NSE - Other Index Options'!$C:$C,$A15,'NSE - Other Index Options'!$B:$B,D$4,'NSE - Other Index Options'!$H:$H,"Weekly*")+SUMIFS('NSE - Other Index Options'!$L:$L,'NSE - Other Index Options'!$C:$C,$A15,'NSE - Other Index Options'!$B:$B,D$4,'NSE - Other Index Options'!$H:$H,"MDAW*")+SUMIFS('BSE - SENSEX Index Options'!$L:$L,'BSE - SENSEX Index Options'!$C:$C,$A15,'BSE - SENSEX Index Options'!$B:$B,D$4,'BSE - SENSEX Index Options'!$H:$H,"Weekly*")+SUMIFS('BSE - SENSEX Index Options'!$L:$L,'BSE - SENSEX Index Options'!$C:$C,$A15,'BSE - SENSEX Index Options'!$B:$B,D$4,'BSE - SENSEX Index Options'!$H:$H,"MDAW*")+SUMIFS('BSE - Other Index Options'!$L:$L,'BSE - Other Index Options'!$C:$C,$A15,'BSE - Other Index Options'!$B:$B,D$4,'BSE - Other Index Options'!$H:$H,"Weekly*")+SUMIFS('BSE - Other Index Options'!$L:$L,'BSE - Other Index Options'!$C:$C,$A15,'BSE - Other Index Options'!$B:$B,D$4,'BSE - Other Index Options'!$H:$H,"MDAW*"))</f>
        <v/>
      </c>
      <c r="E15" s="26">
        <f>IF(SUMIFS('NSE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Options'!$H:$H,"MDAW*")+SUMIFS('BSE - SENSEX Index Options'!$L:$L,'BSE - SENSEX Index Options'!$C:$C,$A15,'BSE - SENSEX Index Options'!$B:$B,E$4,'BSE - SENSEX Index Options'!$H:$H,"Weekly*")+SUMIFS('BSE - SENSEX Index Options'!$L:$L,'BSE - SENSEX Index Options'!$C:$C,$A15,'BSE - SENSEX Index Options'!$B:$B,E$4,'BSE - SENSEX Index Options'!$H:$H,"MDAW*")+SUMIFS('BSE - Other Index Options'!$L:$L,'BSE - Other Index Options'!$C:$C,$A15,'BSE - Other Index Options'!$B:$B,E$4,'BSE - Other Index Options'!$H:$H,"Weekly*")+SUMIFS('BSE - Other Index Options'!$L:$L,'BSE - Other Index Options'!$C:$C,$A15,'BSE - Other Index Options'!$B:$B,E$4,'BSE - Other Index Options'!$H:$H,"MDAW*")=0,"",SUMIFS('NSE - NIFTY Index Options'!$L:$L,'NSE - NIFTY Index Options'!$C:$C,$A15,'NSE - NIFTY Index Options'!$B:$B,E$4,'NSE - NIFTY Index Options'!$H:$H,"Weekly*")+SUMIFS('NSE - NIFTY Index Options'!$L:$L,'NSE - NIFTY Index Options'!$C:$C,$A15,'NSE - NIFTY Index Options'!$B:$B,E$4,'NSE - NIFTY Index Options'!$H:$H,"MDAW*")+SUMIFS('NSE - Other Index Options'!$L:$L,'NSE - Other Index Options'!$C:$C,$A15,'NSE - Other Index Options'!$B:$B,E$4,'NSE - Other Index Options'!$H:$H,"Weekly*")+SUMIFS('NSE - Other Index Options'!$L:$L,'NSE - Other Index Options'!$C:$C,$A15,'NSE - Other Index Options'!$B:$B,E$4,'NSE - Other Index Options'!$H:$H,"MDAW*")+SUMIFS('BSE - SENSEX Index Options'!$L:$L,'BSE - SENSEX Index Options'!$C:$C,$A15,'BSE - SENSEX Index Options'!$B:$B,E$4,'BSE - SENSEX Index Options'!$H:$H,"Weekly*")+SUMIFS('BSE - SENSEX Index Options'!$L:$L,'BSE - SENSEX Index Options'!$C:$C,$A15,'BSE - SENSEX Index Options'!$B:$B,E$4,'BSE - SENSEX Index Options'!$H:$H,"MDAW*")+SUMIFS('BSE - Other Index Options'!$L:$L,'BSE - Other Index Options'!$C:$C,$A15,'BSE - Other Index Options'!$B:$B,E$4,'BSE - Other Index Options'!$H:$H,"Weekly*")+SUMIFS('BSE - Other Index Options'!$L:$L,'BSE - Other Index Options'!$C:$C,$A15,'BSE - Other Index Options'!$B:$B,E$4,'BSE - Other Index Options'!$H:$H,"MDAW*"))</f>
        <v>704.14990000000012</v>
      </c>
      <c r="F15" s="26">
        <f>IF(SUMIFS('NSE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Options'!$H:$H,"MDAW*")+SUMIFS('BSE - SENSEX Index Options'!$L:$L,'BSE - SENSEX Index Options'!$C:$C,$A15,'BSE - SENSEX Index Options'!$B:$B,F$4,'BSE - SENSEX Index Options'!$H:$H,"Weekly*")+SUMIFS('BSE - SENSEX Index Options'!$L:$L,'BSE - SENSEX Index Options'!$C:$C,$A15,'BSE - SENSEX Index Options'!$B:$B,F$4,'BSE - SENSEX Index Options'!$H:$H,"MDAW*")+SUMIFS('BSE - Other Index Options'!$L:$L,'BSE - Other Index Options'!$C:$C,$A15,'BSE - Other Index Options'!$B:$B,F$4,'BSE - Other Index Options'!$H:$H,"Weekly*")+SUMIFS('BSE - Other Index Options'!$L:$L,'BSE - Other Index Options'!$C:$C,$A15,'BSE - Other Index Options'!$B:$B,F$4,'BSE - Other Index Options'!$H:$H,"MDAW*")=0,"",SUMIFS('NSE - NIFTY Index Options'!$L:$L,'NSE - NIFTY Index Options'!$C:$C,$A15,'NSE - NIFTY Index Options'!$B:$B,F$4,'NSE - NIFTY Index Options'!$H:$H,"Weekly*")+SUMIFS('NSE - NIFTY Index Options'!$L:$L,'NSE - NIFTY Index Options'!$C:$C,$A15,'NSE - NIFTY Index Options'!$B:$B,F$4,'NSE - NIFTY Index Options'!$H:$H,"MDAW*")+SUMIFS('NSE - Other Index Options'!$L:$L,'NSE - Other Index Options'!$C:$C,$A15,'NSE - Other Index Options'!$B:$B,F$4,'NSE - Other Index Options'!$H:$H,"Weekly*")+SUMIFS('NSE - Other Index Options'!$L:$L,'NSE - Other Index Options'!$C:$C,$A15,'NSE - Other Index Options'!$B:$B,F$4,'NSE - Other Index Options'!$H:$H,"MDAW*")+SUMIFS('BSE - SENSEX Index Options'!$L:$L,'BSE - SENSEX Index Options'!$C:$C,$A15,'BSE - SENSEX Index Options'!$B:$B,F$4,'BSE - SENSEX Index Options'!$H:$H,"Weekly*")+SUMIFS('BSE - SENSEX Index Options'!$L:$L,'BSE - SENSEX Index Options'!$C:$C,$A15,'BSE - SENSEX Index Options'!$B:$B,F$4,'BSE - SENSEX Index Options'!$H:$H,"MDAW*")+SUMIFS('BSE - Other Index Options'!$L:$L,'BSE - Other Index Options'!$C:$C,$A15,'BSE - Other Index Options'!$B:$B,F$4,'BSE - Other Index Options'!$H:$H,"Weekly*")+SUMIFS('BSE - Other Index Options'!$L:$L,'BSE - Other Index Options'!$C:$C,$A15,'BSE - Other Index Options'!$B:$B,F$4,'BSE - Other Index Options'!$H:$H,"MDAW*"))</f>
        <v>575.32310000000007</v>
      </c>
      <c r="G15" s="26" t="str">
        <f>IF(SUMIFS('NSE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Options'!$H:$H,"MDAW*")+SUMIFS('BSE - SENSEX Index Options'!$L:$L,'BSE - SENSEX Index Options'!$C:$C,$A15,'BSE - SENSEX Index Options'!$B:$B,G$4,'BSE - SENSEX Index Options'!$H:$H,"Weekly*")+SUMIFS('BSE - SENSEX Index Options'!$L:$L,'BSE - SENSEX Index Options'!$C:$C,$A15,'BSE - SENSEX Index Options'!$B:$B,G$4,'BSE - SENSEX Index Options'!$H:$H,"MDAW*")+SUMIFS('BSE - Other Index Options'!$L:$L,'BSE - Other Index Options'!$C:$C,$A15,'BSE - Other Index Options'!$B:$B,G$4,'BSE - Other Index Options'!$H:$H,"Weekly*")+SUMIFS('BSE - Other Index Options'!$L:$L,'BSE - Other Index Options'!$C:$C,$A15,'BSE - Other Index Options'!$B:$B,G$4,'BSE - Other Index Options'!$H:$H,"MDAW*")=0,"",SUMIFS('NSE - NIFTY Index Options'!$L:$L,'NSE - NIFTY Index Options'!$C:$C,$A15,'NSE - NIFTY Index Options'!$B:$B,G$4,'NSE - NIFTY Index Options'!$H:$H,"Weekly*")+SUMIFS('NSE - NIFTY Index Options'!$L:$L,'NSE - NIFTY Index Options'!$C:$C,$A15,'NSE - NIFTY Index Options'!$B:$B,G$4,'NSE - NIFTY Index Options'!$H:$H,"MDAW*")+SUMIFS('NSE - Other Index Options'!$L:$L,'NSE - Other Index Options'!$C:$C,$A15,'NSE - Other Index Options'!$B:$B,G$4,'NSE - Other Index Options'!$H:$H,"Weekly*")+SUMIFS('NSE - Other Index Options'!$L:$L,'NSE - Other Index Options'!$C:$C,$A15,'NSE - Other Index Options'!$B:$B,G$4,'NSE - Other Index Options'!$H:$H,"MDAW*")+SUMIFS('BSE - SENSEX Index Options'!$L:$L,'BSE - SENSEX Index Options'!$C:$C,$A15,'BSE - SENSEX Index Options'!$B:$B,G$4,'BSE - SENSEX Index Options'!$H:$H,"Weekly*")+SUMIFS('BSE - SENSEX Index Options'!$L:$L,'BSE - SENSEX Index Options'!$C:$C,$A15,'BSE - SENSEX Index Options'!$B:$B,G$4,'BSE - SENSEX Index Options'!$H:$H,"MDAW*")+SUMIFS('BSE - Other Index Options'!$L:$L,'BSE - Other Index Options'!$C:$C,$A15,'BSE - Other Index Options'!$B:$B,G$4,'BSE - Other Index Options'!$H:$H,"Weekly*")+SUMIFS('BSE - Other Index Options'!$L:$L,'BSE - Other Index Options'!$C:$C,$A15,'BSE - Other Index Options'!$B:$B,G$4,'BSE - Other Index Options'!$H:$H,"MDAW*"))</f>
        <v/>
      </c>
      <c r="H15" s="26">
        <f t="shared" si="0"/>
        <v>2441.2260000000006</v>
      </c>
    </row>
    <row r="16" spans="1:12">
      <c r="A16" t="s">
        <v>37</v>
      </c>
      <c r="B16" s="26">
        <f>IF(SUMIFS('NSE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Options'!$H:$H,"MDAW*")+SUMIFS('BSE - SENSEX Index Options'!$L:$L,'BSE - SENSEX Index Options'!$C:$C,$A16,'BSE - SENSEX Index Options'!$B:$B,B$4,'BSE - SENSEX Index Options'!$H:$H,"Weekly*")+SUMIFS('BSE - SENSEX Index Options'!$L:$L,'BSE - SENSEX Index Options'!$C:$C,$A16,'BSE - SENSEX Index Options'!$B:$B,B$4,'BSE - SENSEX Index Options'!$H:$H,"MDAW*")+SUMIFS('BSE - Other Index Options'!$L:$L,'BSE - Other Index Options'!$C:$C,$A16,'BSE - Other Index Options'!$B:$B,B$4,'BSE - Other Index Options'!$H:$H,"Weekly*")+SUMIFS('BSE - Other Index Options'!$L:$L,'BSE - Other Index Options'!$C:$C,$A16,'BSE - Other Index Options'!$B:$B,B$4,'BSE - Other Index Options'!$H:$H,"MDAW*")=0,"",SUMIFS('NSE - NIFTY Index Options'!$L:$L,'NSE - NIFTY Index Options'!$C:$C,$A16,'NSE - NIFTY Index Options'!$B:$B,B$4,'NSE - NIFTY Index Options'!$H:$H,"Weekly*")+SUMIFS('NSE - NIFTY Index Options'!$L:$L,'NSE - NIFTY Index Options'!$C:$C,$A16,'NSE - NIFTY Index Options'!$B:$B,B$4,'NSE - NIFTY Index Options'!$H:$H,"MDAW*")+SUMIFS('NSE - Other Index Options'!$L:$L,'NSE - Other Index Options'!$C:$C,$A16,'NSE - Other Index Options'!$B:$B,B$4,'NSE - Other Index Options'!$H:$H,"Weekly*")+SUMIFS('NSE - Other Index Options'!$L:$L,'NSE - Other Index Options'!$C:$C,$A16,'NSE - Other Index Options'!$B:$B,B$4,'NSE - Other Index Options'!$H:$H,"MDAW*")+SUMIFS('BSE - SENSEX Index Options'!$L:$L,'BSE - SENSEX Index Options'!$C:$C,$A16,'BSE - SENSEX Index Options'!$B:$B,B$4,'BSE - SENSEX Index Options'!$H:$H,"Weekly*")+SUMIFS('BSE - SENSEX Index Options'!$L:$L,'BSE - SENSEX Index Options'!$C:$C,$A16,'BSE - SENSEX Index Options'!$B:$B,B$4,'BSE - SENSEX Index Options'!$H:$H,"MDAW*")+SUMIFS('BSE - Other Index Options'!$L:$L,'BSE - Other Index Options'!$C:$C,$A16,'BSE - Other Index Options'!$B:$B,B$4,'BSE - Other Index Options'!$H:$H,"Weekly*")+SUMIFS('BSE - Other Index Options'!$L:$L,'BSE - Other Index Options'!$C:$C,$A16,'BSE - Other Index Options'!$B:$B,B$4,'BSE - Other Index Options'!$H:$H,"MDAW*"))</f>
        <v>483.32639999999998</v>
      </c>
      <c r="C16" s="26">
        <f>IF(SUMIFS('NSE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Options'!$H:$H,"MDAW*")+SUMIFS('BSE - SENSEX Index Options'!$L:$L,'BSE - SENSEX Index Options'!$C:$C,$A16,'BSE - SENSEX Index Options'!$B:$B,C$4,'BSE - SENSEX Index Options'!$H:$H,"Weekly*")+SUMIFS('BSE - SENSEX Index Options'!$L:$L,'BSE - SENSEX Index Options'!$C:$C,$A16,'BSE - SENSEX Index Options'!$B:$B,C$4,'BSE - SENSEX Index Options'!$H:$H,"MDAW*")+SUMIFS('BSE - Other Index Options'!$L:$L,'BSE - Other Index Options'!$C:$C,$A16,'BSE - Other Index Options'!$B:$B,C$4,'BSE - Other Index Options'!$H:$H,"Weekly*")+SUMIFS('BSE - Other Index Options'!$L:$L,'BSE - Other Index Options'!$C:$C,$A16,'BSE - Other Index Options'!$B:$B,C$4,'BSE - Other Index Options'!$H:$H,"MDAW*")=0,"",SUMIFS('NSE - NIFTY Index Options'!$L:$L,'NSE - NIFTY Index Options'!$C:$C,$A16,'NSE - NIFTY Index Options'!$B:$B,C$4,'NSE - NIFTY Index Options'!$H:$H,"Weekly*")+SUMIFS('NSE - NIFTY Index Options'!$L:$L,'NSE - NIFTY Index Options'!$C:$C,$A16,'NSE - NIFTY Index Options'!$B:$B,C$4,'NSE - NIFTY Index Options'!$H:$H,"MDAW*")+SUMIFS('NSE - Other Index Options'!$L:$L,'NSE - Other Index Options'!$C:$C,$A16,'NSE - Other Index Options'!$B:$B,C$4,'NSE - Other Index Options'!$H:$H,"Weekly*")+SUMIFS('NSE - Other Index Options'!$L:$L,'NSE - Other Index Options'!$C:$C,$A16,'NSE - Other Index Options'!$B:$B,C$4,'NSE - Other Index Options'!$H:$H,"MDAW*")+SUMIFS('BSE - SENSEX Index Options'!$L:$L,'BSE - SENSEX Index Options'!$C:$C,$A16,'BSE - SENSEX Index Options'!$B:$B,C$4,'BSE - SENSEX Index Options'!$H:$H,"Weekly*")+SUMIFS('BSE - SENSEX Index Options'!$L:$L,'BSE - SENSEX Index Options'!$C:$C,$A16,'BSE - SENSEX Index Options'!$B:$B,C$4,'BSE - SENSEX Index Options'!$H:$H,"MDAW*")+SUMIFS('BSE - Other Index Options'!$L:$L,'BSE - Other Index Options'!$C:$C,$A16,'BSE - Other Index Options'!$B:$B,C$4,'BSE - Other Index Options'!$H:$H,"Weekly*")+SUMIFS('BSE - Other Index Options'!$L:$L,'BSE - Other Index Options'!$C:$C,$A16,'BSE - Other Index Options'!$B:$B,C$4,'BSE - Other Index Options'!$H:$H,"MDAW*"))</f>
        <v>739.49750000000006</v>
      </c>
      <c r="D16" s="26">
        <f>IF(SUMIFS('NSE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Options'!$H:$H,"MDAW*")+SUMIFS('BSE - SENSEX Index Options'!$L:$L,'BSE - SENSEX Index Options'!$C:$C,$A16,'BSE - SENSEX Index Options'!$B:$B,D$4,'BSE - SENSEX Index Options'!$H:$H,"Weekly*")+SUMIFS('BSE - SENSEX Index Options'!$L:$L,'BSE - SENSEX Index Options'!$C:$C,$A16,'BSE - SENSEX Index Options'!$B:$B,D$4,'BSE - SENSEX Index Options'!$H:$H,"MDAW*")+SUMIFS('BSE - Other Index Options'!$L:$L,'BSE - Other Index Options'!$C:$C,$A16,'BSE - Other Index Options'!$B:$B,D$4,'BSE - Other Index Options'!$H:$H,"Weekly*")+SUMIFS('BSE - Other Index Options'!$L:$L,'BSE - Other Index Options'!$C:$C,$A16,'BSE - Other Index Options'!$B:$B,D$4,'BSE - Other Index Options'!$H:$H,"MDAW*")=0,"",SUMIFS('NSE - NIFTY Index Options'!$L:$L,'NSE - NIFTY Index Options'!$C:$C,$A16,'NSE - NIFTY Index Options'!$B:$B,D$4,'NSE - NIFTY Index Options'!$H:$H,"Weekly*")+SUMIFS('NSE - NIFTY Index Options'!$L:$L,'NSE - NIFTY Index Options'!$C:$C,$A16,'NSE - NIFTY Index Options'!$B:$B,D$4,'NSE - NIFTY Index Options'!$H:$H,"MDAW*")+SUMIFS('NSE - Other Index Options'!$L:$L,'NSE - Other Index Options'!$C:$C,$A16,'NSE - Other Index Options'!$B:$B,D$4,'NSE - Other Index Options'!$H:$H,"Weekly*")+SUMIFS('NSE - Other Index Options'!$L:$L,'NSE - Other Index Options'!$C:$C,$A16,'NSE - Other Index Options'!$B:$B,D$4,'NSE - Other Index Options'!$H:$H,"MDAW*")+SUMIFS('BSE - SENSEX Index Options'!$L:$L,'BSE - SENSEX Index Options'!$C:$C,$A16,'BSE - SENSEX Index Options'!$B:$B,D$4,'BSE - SENSEX Index Options'!$H:$H,"Weekly*")+SUMIFS('BSE - SENSEX Index Options'!$L:$L,'BSE - SENSEX Index Options'!$C:$C,$A16,'BSE - SENSEX Index Options'!$B:$B,D$4,'BSE - SENSEX Index Options'!$H:$H,"MDAW*")+SUMIFS('BSE - Other Index Options'!$L:$L,'BSE - Other Index Options'!$C:$C,$A16,'BSE - Other Index Options'!$B:$B,D$4,'BSE - Other Index Options'!$H:$H,"Weekly*")+SUMIFS('BSE - Other Index Options'!$L:$L,'BSE - Other Index Options'!$C:$C,$A16,'BSE - Other Index Options'!$B:$B,D$4,'BSE - Other Index Options'!$H:$H,"MDAW*"))</f>
        <v>478.41570000000002</v>
      </c>
      <c r="E16" s="26">
        <f>IF(SUMIFS('NSE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Options'!$H:$H,"MDAW*")+SUMIFS('BSE - SENSEX Index Options'!$L:$L,'BSE - SENSEX Index Options'!$C:$C,$A16,'BSE - SENSEX Index Options'!$B:$B,E$4,'BSE - SENSEX Index Options'!$H:$H,"Weekly*")+SUMIFS('BSE - SENSEX Index Options'!$L:$L,'BSE - SENSEX Index Options'!$C:$C,$A16,'BSE - SENSEX Index Options'!$B:$B,E$4,'BSE - SENSEX Index Options'!$H:$H,"MDAW*")+SUMIFS('BSE - Other Index Options'!$L:$L,'BSE - Other Index Options'!$C:$C,$A16,'BSE - Other Index Options'!$B:$B,E$4,'BSE - Other Index Options'!$H:$H,"Weekly*")+SUMIFS('BSE - Other Index Options'!$L:$L,'BSE - Other Index Options'!$C:$C,$A16,'BSE - Other Index Options'!$B:$B,E$4,'BSE - Other Index Options'!$H:$H,"MDAW*")=0,"",SUMIFS('NSE - NIFTY Index Options'!$L:$L,'NSE - NIFTY Index Options'!$C:$C,$A16,'NSE - NIFTY Index Options'!$B:$B,E$4,'NSE - NIFTY Index Options'!$H:$H,"Weekly*")+SUMIFS('NSE - NIFTY Index Options'!$L:$L,'NSE - NIFTY Index Options'!$C:$C,$A16,'NSE - NIFTY Index Options'!$B:$B,E$4,'NSE - NIFTY Index Options'!$H:$H,"MDAW*")+SUMIFS('NSE - Other Index Options'!$L:$L,'NSE - Other Index Options'!$C:$C,$A16,'NSE - Other Index Options'!$B:$B,E$4,'NSE - Other Index Options'!$H:$H,"Weekly*")+SUMIFS('NSE - Other Index Options'!$L:$L,'NSE - Other Index Options'!$C:$C,$A16,'NSE - Other Index Options'!$B:$B,E$4,'NSE - Other Index Options'!$H:$H,"MDAW*")+SUMIFS('BSE - SENSEX Index Options'!$L:$L,'BSE - SENSEX Index Options'!$C:$C,$A16,'BSE - SENSEX Index Options'!$B:$B,E$4,'BSE - SENSEX Index Options'!$H:$H,"Weekly*")+SUMIFS('BSE - SENSEX Index Options'!$L:$L,'BSE - SENSEX Index Options'!$C:$C,$A16,'BSE - SENSEX Index Options'!$B:$B,E$4,'BSE - SENSEX Index Options'!$H:$H,"MDAW*")+SUMIFS('BSE - Other Index Options'!$L:$L,'BSE - Other Index Options'!$C:$C,$A16,'BSE - Other Index Options'!$B:$B,E$4,'BSE - Other Index Options'!$H:$H,"Weekly*")+SUMIFS('BSE - Other Index Options'!$L:$L,'BSE - Other Index Options'!$C:$C,$A16,'BSE - Other Index Options'!$B:$B,E$4,'BSE - Other Index Options'!$H:$H,"MDAW*"))</f>
        <v>768.19200000000001</v>
      </c>
      <c r="F16" s="26">
        <f>IF(SUMIFS('NSE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Options'!$H:$H,"MDAW*")+SUMIFS('BSE - SENSEX Index Options'!$L:$L,'BSE - SENSEX Index Options'!$C:$C,$A16,'BSE - SENSEX Index Options'!$B:$B,F$4,'BSE - SENSEX Index Options'!$H:$H,"Weekly*")+SUMIFS('BSE - SENSEX Index Options'!$L:$L,'BSE - SENSEX Index Options'!$C:$C,$A16,'BSE - SENSEX Index Options'!$B:$B,F$4,'BSE - SENSEX Index Options'!$H:$H,"MDAW*")+SUMIFS('BSE - Other Index Options'!$L:$L,'BSE - Other Index Options'!$C:$C,$A16,'BSE - Other Index Options'!$B:$B,F$4,'BSE - Other Index Options'!$H:$H,"Weekly*")+SUMIFS('BSE - Other Index Options'!$L:$L,'BSE - Other Index Options'!$C:$C,$A16,'BSE - Other Index Options'!$B:$B,F$4,'BSE - Other Index Options'!$H:$H,"MDAW*")=0,"",SUMIFS('NSE - NIFTY Index Options'!$L:$L,'NSE - NIFTY Index Options'!$C:$C,$A16,'NSE - NIFTY Index Options'!$B:$B,F$4,'NSE - NIFTY Index Options'!$H:$H,"Weekly*")+SUMIFS('NSE - NIFTY Index Options'!$L:$L,'NSE - NIFTY Index Options'!$C:$C,$A16,'NSE - NIFTY Index Options'!$B:$B,F$4,'NSE - NIFTY Index Options'!$H:$H,"MDAW*")+SUMIFS('NSE - Other Index Options'!$L:$L,'NSE - Other Index Options'!$C:$C,$A16,'NSE - Other Index Options'!$B:$B,F$4,'NSE - Other Index Options'!$H:$H,"Weekly*")+SUMIFS('NSE - Other Index Options'!$L:$L,'NSE - Other Index Options'!$C:$C,$A16,'NSE - Other Index Options'!$B:$B,F$4,'NSE - Other Index Options'!$H:$H,"MDAW*")+SUMIFS('BSE - SENSEX Index Options'!$L:$L,'BSE - SENSEX Index Options'!$C:$C,$A16,'BSE - SENSEX Index Options'!$B:$B,F$4,'BSE - SENSEX Index Options'!$H:$H,"Weekly*")+SUMIFS('BSE - SENSEX Index Options'!$L:$L,'BSE - SENSEX Index Options'!$C:$C,$A16,'BSE - SENSEX Index Options'!$B:$B,F$4,'BSE - SENSEX Index Options'!$H:$H,"MDAW*")+SUMIFS('BSE - Other Index Options'!$L:$L,'BSE - Other Index Options'!$C:$C,$A16,'BSE - Other Index Options'!$B:$B,F$4,'BSE - Other Index Options'!$H:$H,"Weekly*")+SUMIFS('BSE - Other Index Options'!$L:$L,'BSE - Other Index Options'!$C:$C,$A16,'BSE - Other Index Options'!$B:$B,F$4,'BSE - Other Index Options'!$H:$H,"MDAW*"))</f>
        <v>668.17989999999998</v>
      </c>
      <c r="G16" s="26" t="str">
        <f>IF(SUMIFS('NSE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Options'!$H:$H,"MDAW*")+SUMIFS('BSE - SENSEX Index Options'!$L:$L,'BSE - SENSEX Index Options'!$C:$C,$A16,'BSE - SENSEX Index Options'!$B:$B,G$4,'BSE - SENSEX Index Options'!$H:$H,"Weekly*")+SUMIFS('BSE - SENSEX Index Options'!$L:$L,'BSE - SENSEX Index Options'!$C:$C,$A16,'BSE - SENSEX Index Options'!$B:$B,G$4,'BSE - SENSEX Index Options'!$H:$H,"MDAW*")+SUMIFS('BSE - Other Index Options'!$L:$L,'BSE - Other Index Options'!$C:$C,$A16,'BSE - Other Index Options'!$B:$B,G$4,'BSE - Other Index Options'!$H:$H,"Weekly*")+SUMIFS('BSE - Other Index Options'!$L:$L,'BSE - Other Index Options'!$C:$C,$A16,'BSE - Other Index Options'!$B:$B,G$4,'BSE - Other Index Options'!$H:$H,"MDAW*")=0,"",SUMIFS('NSE - NIFTY Index Options'!$L:$L,'NSE - NIFTY Index Options'!$C:$C,$A16,'NSE - NIFTY Index Options'!$B:$B,G$4,'NSE - NIFTY Index Options'!$H:$H,"Weekly*")+SUMIFS('NSE - NIFTY Index Options'!$L:$L,'NSE - NIFTY Index Options'!$C:$C,$A16,'NSE - NIFTY Index Options'!$B:$B,G$4,'NSE - NIFTY Index Options'!$H:$H,"MDAW*")+SUMIFS('NSE - Other Index Options'!$L:$L,'NSE - Other Index Options'!$C:$C,$A16,'NSE - Other Index Options'!$B:$B,G$4,'NSE - Other Index Options'!$H:$H,"Weekly*")+SUMIFS('NSE - Other Index Options'!$L:$L,'NSE - Other Index Options'!$C:$C,$A16,'NSE - Other Index Options'!$B:$B,G$4,'NSE - Other Index Options'!$H:$H,"MDAW*")+SUMIFS('BSE - SENSEX Index Options'!$L:$L,'BSE - SENSEX Index Options'!$C:$C,$A16,'BSE - SENSEX Index Options'!$B:$B,G$4,'BSE - SENSEX Index Options'!$H:$H,"Weekly*")+SUMIFS('BSE - SENSEX Index Options'!$L:$L,'BSE - SENSEX Index Options'!$C:$C,$A16,'BSE - SENSEX Index Options'!$B:$B,G$4,'BSE - SENSEX Index Options'!$H:$H,"MDAW*")+SUMIFS('BSE - Other Index Options'!$L:$L,'BSE - Other Index Options'!$C:$C,$A16,'BSE - Other Index Options'!$B:$B,G$4,'BSE - Other Index Options'!$H:$H,"Weekly*")+SUMIFS('BSE - Other Index Options'!$L:$L,'BSE - Other Index Options'!$C:$C,$A16,'BSE - Other Index Options'!$B:$B,G$4,'BSE - Other Index Options'!$H:$H,"MDAW*"))</f>
        <v/>
      </c>
      <c r="H16" s="26">
        <f t="shared" si="0"/>
        <v>3137.6115</v>
      </c>
    </row>
    <row r="17" spans="1:8">
      <c r="A17" t="s">
        <v>38</v>
      </c>
      <c r="B17" s="26">
        <f>IF(SUMIFS('NSE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Options'!$H:$H,"MDAW*")+SUMIFS('BSE - SENSEX Index Options'!$L:$L,'BSE - SENSEX Index Options'!$C:$C,$A17,'BSE - SENSEX Index Options'!$B:$B,B$4,'BSE - SENSEX Index Options'!$H:$H,"Weekly*")+SUMIFS('BSE - SENSEX Index Options'!$L:$L,'BSE - SENSEX Index Options'!$C:$C,$A17,'BSE - SENSEX Index Options'!$B:$B,B$4,'BSE - SENSEX Index Options'!$H:$H,"MDAW*")+SUMIFS('BSE - Other Index Options'!$L:$L,'BSE - Other Index Options'!$C:$C,$A17,'BSE - Other Index Options'!$B:$B,B$4,'BSE - Other Index Options'!$H:$H,"Weekly*")+SUMIFS('BSE - Other Index Options'!$L:$L,'BSE - Other Index Options'!$C:$C,$A17,'BSE - Other Index Options'!$B:$B,B$4,'BSE - Other Index Options'!$H:$H,"MDAW*")=0,"",SUMIFS('NSE - NIFTY Index Options'!$L:$L,'NSE - NIFTY Index Options'!$C:$C,$A17,'NSE - NIFTY Index Options'!$B:$B,B$4,'NSE - NIFTY Index Options'!$H:$H,"Weekly*")+SUMIFS('NSE - NIFTY Index Options'!$L:$L,'NSE - NIFTY Index Options'!$C:$C,$A17,'NSE - NIFTY Index Options'!$B:$B,B$4,'NSE - NIFTY Index Options'!$H:$H,"MDAW*")+SUMIFS('NSE - Other Index Options'!$L:$L,'NSE - Other Index Options'!$C:$C,$A17,'NSE - Other Index Options'!$B:$B,B$4,'NSE - Other Index Options'!$H:$H,"Weekly*")+SUMIFS('NSE - Other Index Options'!$L:$L,'NSE - Other Index Options'!$C:$C,$A17,'NSE - Other Index Options'!$B:$B,B$4,'NSE - Other Index Options'!$H:$H,"MDAW*")+SUMIFS('BSE - SENSEX Index Options'!$L:$L,'BSE - SENSEX Index Options'!$C:$C,$A17,'BSE - SENSEX Index Options'!$B:$B,B$4,'BSE - SENSEX Index Options'!$H:$H,"Weekly*")+SUMIFS('BSE - SENSEX Index Options'!$L:$L,'BSE - SENSEX Index Options'!$C:$C,$A17,'BSE - SENSEX Index Options'!$B:$B,B$4,'BSE - SENSEX Index Options'!$H:$H,"MDAW*")+SUMIFS('BSE - Other Index Options'!$L:$L,'BSE - Other Index Options'!$C:$C,$A17,'BSE - Other Index Options'!$B:$B,B$4,'BSE - Other Index Options'!$H:$H,"Weekly*")+SUMIFS('BSE - Other Index Options'!$L:$L,'BSE - Other Index Options'!$C:$C,$A17,'BSE - Other Index Options'!$B:$B,B$4,'BSE - Other Index Options'!$H:$H,"MDAW*"))</f>
        <v>457.85870000000006</v>
      </c>
      <c r="C17" s="26">
        <f>IF(SUMIFS('NSE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Options'!$H:$H,"MDAW*")+SUMIFS('BSE - SENSEX Index Options'!$L:$L,'BSE - SENSEX Index Options'!$C:$C,$A17,'BSE - SENSEX Index Options'!$B:$B,C$4,'BSE - SENSEX Index Options'!$H:$H,"Weekly*")+SUMIFS('BSE - SENSEX Index Options'!$L:$L,'BSE - SENSEX Index Options'!$C:$C,$A17,'BSE - SENSEX Index Options'!$B:$B,C$4,'BSE - SENSEX Index Options'!$H:$H,"MDAW*")+SUMIFS('BSE - Other Index Options'!$L:$L,'BSE - Other Index Options'!$C:$C,$A17,'BSE - Other Index Options'!$B:$B,C$4,'BSE - Other Index Options'!$H:$H,"Weekly*")+SUMIFS('BSE - Other Index Options'!$L:$L,'BSE - Other Index Options'!$C:$C,$A17,'BSE - Other Index Options'!$B:$B,C$4,'BSE - Other Index Options'!$H:$H,"MDAW*")=0,"",SUMIFS('NSE - NIFTY Index Options'!$L:$L,'NSE - NIFTY Index Options'!$C:$C,$A17,'NSE - NIFTY Index Options'!$B:$B,C$4,'NSE - NIFTY Index Options'!$H:$H,"Weekly*")+SUMIFS('NSE - NIFTY Index Options'!$L:$L,'NSE - NIFTY Index Options'!$C:$C,$A17,'NSE - NIFTY Index Options'!$B:$B,C$4,'NSE - NIFTY Index Options'!$H:$H,"MDAW*")+SUMIFS('NSE - Other Index Options'!$L:$L,'NSE - Other Index Options'!$C:$C,$A17,'NSE - Other Index Options'!$B:$B,C$4,'NSE - Other Index Options'!$H:$H,"Weekly*")+SUMIFS('NSE - Other Index Options'!$L:$L,'NSE - Other Index Options'!$C:$C,$A17,'NSE - Other Index Options'!$B:$B,C$4,'NSE - Other Index Options'!$H:$H,"MDAW*")+SUMIFS('BSE - SENSEX Index Options'!$L:$L,'BSE - SENSEX Index Options'!$C:$C,$A17,'BSE - SENSEX Index Options'!$B:$B,C$4,'BSE - SENSEX Index Options'!$H:$H,"Weekly*")+SUMIFS('BSE - SENSEX Index Options'!$L:$L,'BSE - SENSEX Index Options'!$C:$C,$A17,'BSE - SENSEX Index Options'!$B:$B,C$4,'BSE - SENSEX Index Options'!$H:$H,"MDAW*")+SUMIFS('BSE - Other Index Options'!$L:$L,'BSE - Other Index Options'!$C:$C,$A17,'BSE - Other Index Options'!$B:$B,C$4,'BSE - Other Index Options'!$H:$H,"Weekly*")+SUMIFS('BSE - Other Index Options'!$L:$L,'BSE - Other Index Options'!$C:$C,$A17,'BSE - Other Index Options'!$B:$B,C$4,'BSE - Other Index Options'!$H:$H,"MDAW*"))</f>
        <v>581.95180000000005</v>
      </c>
      <c r="D17" s="26">
        <f>IF(SUMIFS('NSE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Options'!$H:$H,"MDAW*")+SUMIFS('BSE - SENSEX Index Options'!$L:$L,'BSE - SENSEX Index Options'!$C:$C,$A17,'BSE - SENSEX Index Options'!$B:$B,D$4,'BSE - SENSEX Index Options'!$H:$H,"Weekly*")+SUMIFS('BSE - SENSEX Index Options'!$L:$L,'BSE - SENSEX Index Options'!$C:$C,$A17,'BSE - SENSEX Index Options'!$B:$B,D$4,'BSE - SENSEX Index Options'!$H:$H,"MDAW*")+SUMIFS('BSE - Other Index Options'!$L:$L,'BSE - Other Index Options'!$C:$C,$A17,'BSE - Other Index Options'!$B:$B,D$4,'BSE - Other Index Options'!$H:$H,"Weekly*")+SUMIFS('BSE - Other Index Options'!$L:$L,'BSE - Other Index Options'!$C:$C,$A17,'BSE - Other Index Options'!$B:$B,D$4,'BSE - Other Index Options'!$H:$H,"MDAW*")=0,"",SUMIFS('NSE - NIFTY Index Options'!$L:$L,'NSE - NIFTY Index Options'!$C:$C,$A17,'NSE - NIFTY Index Options'!$B:$B,D$4,'NSE - NIFTY Index Options'!$H:$H,"Weekly*")+SUMIFS('NSE - NIFTY Index Options'!$L:$L,'NSE - NIFTY Index Options'!$C:$C,$A17,'NSE - NIFTY Index Options'!$B:$B,D$4,'NSE - NIFTY Index Options'!$H:$H,"MDAW*")+SUMIFS('NSE - Other Index Options'!$L:$L,'NSE - Other Index Options'!$C:$C,$A17,'NSE - Other Index Options'!$B:$B,D$4,'NSE - Other Index Options'!$H:$H,"Weekly*")+SUMIFS('NSE - Other Index Options'!$L:$L,'NSE - Other Index Options'!$C:$C,$A17,'NSE - Other Index Options'!$B:$B,D$4,'NSE - Other Index Options'!$H:$H,"MDAW*")+SUMIFS('BSE - SENSEX Index Options'!$L:$L,'BSE - SENSEX Index Options'!$C:$C,$A17,'BSE - SENSEX Index Options'!$B:$B,D$4,'BSE - SENSEX Index Options'!$H:$H,"Weekly*")+SUMIFS('BSE - SENSEX Index Options'!$L:$L,'BSE - SENSEX Index Options'!$C:$C,$A17,'BSE - SENSEX Index Options'!$B:$B,D$4,'BSE - SENSEX Index Options'!$H:$H,"MDAW*")+SUMIFS('BSE - Other Index Options'!$L:$L,'BSE - Other Index Options'!$C:$C,$A17,'BSE - Other Index Options'!$B:$B,D$4,'BSE - Other Index Options'!$H:$H,"Weekly*")+SUMIFS('BSE - Other Index Options'!$L:$L,'BSE - Other Index Options'!$C:$C,$A17,'BSE - Other Index Options'!$B:$B,D$4,'BSE - Other Index Options'!$H:$H,"MDAW*"))</f>
        <v>536.23159999999996</v>
      </c>
      <c r="E17" s="26">
        <f>IF(SUMIFS('NSE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Options'!$H:$H,"MDAW*")+SUMIFS('BSE - SENSEX Index Options'!$L:$L,'BSE - SENSEX Index Options'!$C:$C,$A17,'BSE - SENSEX Index Options'!$B:$B,E$4,'BSE - SENSEX Index Options'!$H:$H,"Weekly*")+SUMIFS('BSE - SENSEX Index Options'!$L:$L,'BSE - SENSEX Index Options'!$C:$C,$A17,'BSE - SENSEX Index Options'!$B:$B,E$4,'BSE - SENSEX Index Options'!$H:$H,"MDAW*")+SUMIFS('BSE - Other Index Options'!$L:$L,'BSE - Other Index Options'!$C:$C,$A17,'BSE - Other Index Options'!$B:$B,E$4,'BSE - Other Index Options'!$H:$H,"Weekly*")+SUMIFS('BSE - Other Index Options'!$L:$L,'BSE - Other Index Options'!$C:$C,$A17,'BSE - Other Index Options'!$B:$B,E$4,'BSE - Other Index Options'!$H:$H,"MDAW*")=0,"",SUMIFS('NSE - NIFTY Index Options'!$L:$L,'NSE - NIFTY Index Options'!$C:$C,$A17,'NSE - NIFTY Index Options'!$B:$B,E$4,'NSE - NIFTY Index Options'!$H:$H,"Weekly*")+SUMIFS('NSE - NIFTY Index Options'!$L:$L,'NSE - NIFTY Index Options'!$C:$C,$A17,'NSE - NIFTY Index Options'!$B:$B,E$4,'NSE - NIFTY Index Options'!$H:$H,"MDAW*")+SUMIFS('NSE - Other Index Options'!$L:$L,'NSE - Other Index Options'!$C:$C,$A17,'NSE - Other Index Options'!$B:$B,E$4,'NSE - Other Index Options'!$H:$H,"Weekly*")+SUMIFS('NSE - Other Index Options'!$L:$L,'NSE - Other Index Options'!$C:$C,$A17,'NSE - Other Index Options'!$B:$B,E$4,'NSE - Other Index Options'!$H:$H,"MDAW*")+SUMIFS('BSE - SENSEX Index Options'!$L:$L,'BSE - SENSEX Index Options'!$C:$C,$A17,'BSE - SENSEX Index Options'!$B:$B,E$4,'BSE - SENSEX Index Options'!$H:$H,"Weekly*")+SUMIFS('BSE - SENSEX Index Options'!$L:$L,'BSE - SENSEX Index Options'!$C:$C,$A17,'BSE - SENSEX Index Options'!$B:$B,E$4,'BSE - SENSEX Index Options'!$H:$H,"MDAW*")+SUMIFS('BSE - Other Index Options'!$L:$L,'BSE - Other Index Options'!$C:$C,$A17,'BSE - Other Index Options'!$B:$B,E$4,'BSE - Other Index Options'!$H:$H,"Weekly*")+SUMIFS('BSE - Other Index Options'!$L:$L,'BSE - Other Index Options'!$C:$C,$A17,'BSE - Other Index Options'!$B:$B,E$4,'BSE - Other Index Options'!$H:$H,"MDAW*"))</f>
        <v>641.13609999999994</v>
      </c>
      <c r="F17" s="26">
        <f>IF(SUMIFS('NSE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Options'!$H:$H,"MDAW*")+SUMIFS('BSE - SENSEX Index Options'!$L:$L,'BSE - SENSEX Index Options'!$C:$C,$A17,'BSE - SENSEX Index Options'!$B:$B,F$4,'BSE - SENSEX Index Options'!$H:$H,"Weekly*")+SUMIFS('BSE - SENSEX Index Options'!$L:$L,'BSE - SENSEX Index Options'!$C:$C,$A17,'BSE - SENSEX Index Options'!$B:$B,F$4,'BSE - SENSEX Index Options'!$H:$H,"MDAW*")+SUMIFS('BSE - Other Index Options'!$L:$L,'BSE - Other Index Options'!$C:$C,$A17,'BSE - Other Index Options'!$B:$B,F$4,'BSE - Other Index Options'!$H:$H,"Weekly*")+SUMIFS('BSE - Other Index Options'!$L:$L,'BSE - Other Index Options'!$C:$C,$A17,'BSE - Other Index Options'!$B:$B,F$4,'BSE - Other Index Options'!$H:$H,"MDAW*")=0,"",SUMIFS('NSE - NIFTY Index Options'!$L:$L,'NSE - NIFTY Index Options'!$C:$C,$A17,'NSE - NIFTY Index Options'!$B:$B,F$4,'NSE - NIFTY Index Options'!$H:$H,"Weekly*")+SUMIFS('NSE - NIFTY Index Options'!$L:$L,'NSE - NIFTY Index Options'!$C:$C,$A17,'NSE - NIFTY Index Options'!$B:$B,F$4,'NSE - NIFTY Index Options'!$H:$H,"MDAW*")+SUMIFS('NSE - Other Index Options'!$L:$L,'NSE - Other Index Options'!$C:$C,$A17,'NSE - Other Index Options'!$B:$B,F$4,'NSE - Other Index Options'!$H:$H,"Weekly*")+SUMIFS('NSE - Other Index Options'!$L:$L,'NSE - Other Index Options'!$C:$C,$A17,'NSE - Other Index Options'!$B:$B,F$4,'NSE - Other Index Options'!$H:$H,"MDAW*")+SUMIFS('BSE - SENSEX Index Options'!$L:$L,'BSE - SENSEX Index Options'!$C:$C,$A17,'BSE - SENSEX Index Options'!$B:$B,F$4,'BSE - SENSEX Index Options'!$H:$H,"Weekly*")+SUMIFS('BSE - SENSEX Index Options'!$L:$L,'BSE - SENSEX Index Options'!$C:$C,$A17,'BSE - SENSEX Index Options'!$B:$B,F$4,'BSE - SENSEX Index Options'!$H:$H,"MDAW*")+SUMIFS('BSE - Other Index Options'!$L:$L,'BSE - Other Index Options'!$C:$C,$A17,'BSE - Other Index Options'!$B:$B,F$4,'BSE - Other Index Options'!$H:$H,"Weekly*")+SUMIFS('BSE - Other Index Options'!$L:$L,'BSE - Other Index Options'!$C:$C,$A17,'BSE - Other Index Options'!$B:$B,F$4,'BSE - Other Index Options'!$H:$H,"MDAW*"))</f>
        <v>544.55889999999999</v>
      </c>
      <c r="G17" s="26" t="str">
        <f>IF(SUMIFS('NSE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Options'!$H:$H,"MDAW*")+SUMIFS('BSE - SENSEX Index Options'!$L:$L,'BSE - SENSEX Index Options'!$C:$C,$A17,'BSE - SENSEX Index Options'!$B:$B,G$4,'BSE - SENSEX Index Options'!$H:$H,"Weekly*")+SUMIFS('BSE - SENSEX Index Options'!$L:$L,'BSE - SENSEX Index Options'!$C:$C,$A17,'BSE - SENSEX Index Options'!$B:$B,G$4,'BSE - SENSEX Index Options'!$H:$H,"MDAW*")+SUMIFS('BSE - Other Index Options'!$L:$L,'BSE - Other Index Options'!$C:$C,$A17,'BSE - Other Index Options'!$B:$B,G$4,'BSE - Other Index Options'!$H:$H,"Weekly*")+SUMIFS('BSE - Other Index Options'!$L:$L,'BSE - Other Index Options'!$C:$C,$A17,'BSE - Other Index Options'!$B:$B,G$4,'BSE - Other Index Options'!$H:$H,"MDAW*")=0,"",SUMIFS('NSE - NIFTY Index Options'!$L:$L,'NSE - NIFTY Index Options'!$C:$C,$A17,'NSE - NIFTY Index Options'!$B:$B,G$4,'NSE - NIFTY Index Options'!$H:$H,"Weekly*")+SUMIFS('NSE - NIFTY Index Options'!$L:$L,'NSE - NIFTY Index Options'!$C:$C,$A17,'NSE - NIFTY Index Options'!$B:$B,G$4,'NSE - NIFTY Index Options'!$H:$H,"MDAW*")+SUMIFS('NSE - Other Index Options'!$L:$L,'NSE - Other Index Options'!$C:$C,$A17,'NSE - Other Index Options'!$B:$B,G$4,'NSE - Other Index Options'!$H:$H,"Weekly*")+SUMIFS('NSE - Other Index Options'!$L:$L,'NSE - Other Index Options'!$C:$C,$A17,'NSE - Other Index Options'!$B:$B,G$4,'NSE - Other Index Options'!$H:$H,"MDAW*")+SUMIFS('BSE - SENSEX Index Options'!$L:$L,'BSE - SENSEX Index Options'!$C:$C,$A17,'BSE - SENSEX Index Options'!$B:$B,G$4,'BSE - SENSEX Index Options'!$H:$H,"Weekly*")+SUMIFS('BSE - SENSEX Index Options'!$L:$L,'BSE - SENSEX Index Options'!$C:$C,$A17,'BSE - SENSEX Index Options'!$B:$B,G$4,'BSE - SENSEX Index Options'!$H:$H,"MDAW*")+SUMIFS('BSE - Other Index Options'!$L:$L,'BSE - Other Index Options'!$C:$C,$A17,'BSE - Other Index Options'!$B:$B,G$4,'BSE - Other Index Options'!$H:$H,"Weekly*")+SUMIFS('BSE - Other Index Options'!$L:$L,'BSE - Other Index Options'!$C:$C,$A17,'BSE - Other Index Options'!$B:$B,G$4,'BSE - Other Index Options'!$H:$H,"MDAW*"))</f>
        <v/>
      </c>
      <c r="H17" s="26">
        <f t="shared" si="0"/>
        <v>2761.7371000000003</v>
      </c>
    </row>
    <row r="18" spans="1:8">
      <c r="A18" t="s">
        <v>39</v>
      </c>
      <c r="B18" s="26">
        <f>IF(SUMIFS('NSE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Options'!$H:$H,"MDAW*")+SUMIFS('BSE - SENSEX Index Options'!$L:$L,'BSE - SENSEX Index Options'!$C:$C,$A18,'BSE - SENSEX Index Options'!$B:$B,B$4,'BSE - SENSEX Index Options'!$H:$H,"Weekly*")+SUMIFS('BSE - SENSEX Index Options'!$L:$L,'BSE - SENSEX Index Options'!$C:$C,$A18,'BSE - SENSEX Index Options'!$B:$B,B$4,'BSE - SENSEX Index Options'!$H:$H,"MDAW*")+SUMIFS('BSE - Other Index Options'!$L:$L,'BSE - Other Index Options'!$C:$C,$A18,'BSE - Other Index Options'!$B:$B,B$4,'BSE - Other Index Options'!$H:$H,"Weekly*")+SUMIFS('BSE - Other Index Options'!$L:$L,'BSE - Other Index Options'!$C:$C,$A18,'BSE - Other Index Options'!$B:$B,B$4,'BSE - Other Index Options'!$H:$H,"MDAW*")=0,"",SUMIFS('NSE - NIFTY Index Options'!$L:$L,'NSE - NIFTY Index Options'!$C:$C,$A18,'NSE - NIFTY Index Options'!$B:$B,B$4,'NSE - NIFTY Index Options'!$H:$H,"Weekly*")+SUMIFS('NSE - NIFTY Index Options'!$L:$L,'NSE - NIFTY Index Options'!$C:$C,$A18,'NSE - NIFTY Index Options'!$B:$B,B$4,'NSE - NIFTY Index Options'!$H:$H,"MDAW*")+SUMIFS('NSE - Other Index Options'!$L:$L,'NSE - Other Index Options'!$C:$C,$A18,'NSE - Other Index Options'!$B:$B,B$4,'NSE - Other Index Options'!$H:$H,"Weekly*")+SUMIFS('NSE - Other Index Options'!$L:$L,'NSE - Other Index Options'!$C:$C,$A18,'NSE - Other Index Options'!$B:$B,B$4,'NSE - Other Index Options'!$H:$H,"MDAW*")+SUMIFS('BSE - SENSEX Index Options'!$L:$L,'BSE - SENSEX Index Options'!$C:$C,$A18,'BSE - SENSEX Index Options'!$B:$B,B$4,'BSE - SENSEX Index Options'!$H:$H,"Weekly*")+SUMIFS('BSE - SENSEX Index Options'!$L:$L,'BSE - SENSEX Index Options'!$C:$C,$A18,'BSE - SENSEX Index Options'!$B:$B,B$4,'BSE - SENSEX Index Options'!$H:$H,"MDAW*")+SUMIFS('BSE - Other Index Options'!$L:$L,'BSE - Other Index Options'!$C:$C,$A18,'BSE - Other Index Options'!$B:$B,B$4,'BSE - Other Index Options'!$H:$H,"Weekly*")+SUMIFS('BSE - Other Index Options'!$L:$L,'BSE - Other Index Options'!$C:$C,$A18,'BSE - Other Index Options'!$B:$B,B$4,'BSE - Other Index Options'!$H:$H,"MDAW*"))</f>
        <v>510.24260000000004</v>
      </c>
      <c r="C18" s="26">
        <f>IF(SUMIFS('NSE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Options'!$H:$H,"MDAW*")+SUMIFS('BSE - SENSEX Index Options'!$L:$L,'BSE - SENSEX Index Options'!$C:$C,$A18,'BSE - SENSEX Index Options'!$B:$B,C$4,'BSE - SENSEX Index Options'!$H:$H,"Weekly*")+SUMIFS('BSE - SENSEX Index Options'!$L:$L,'BSE - SENSEX Index Options'!$C:$C,$A18,'BSE - SENSEX Index Options'!$B:$B,C$4,'BSE - SENSEX Index Options'!$H:$H,"MDAW*")+SUMIFS('BSE - Other Index Options'!$L:$L,'BSE - Other Index Options'!$C:$C,$A18,'BSE - Other Index Options'!$B:$B,C$4,'BSE - Other Index Options'!$H:$H,"Weekly*")+SUMIFS('BSE - Other Index Options'!$L:$L,'BSE - Other Index Options'!$C:$C,$A18,'BSE - Other Index Options'!$B:$B,C$4,'BSE - Other Index Options'!$H:$H,"MDAW*")=0,"",SUMIFS('NSE - NIFTY Index Options'!$L:$L,'NSE - NIFTY Index Options'!$C:$C,$A18,'NSE - NIFTY Index Options'!$B:$B,C$4,'NSE - NIFTY Index Options'!$H:$H,"Weekly*")+SUMIFS('NSE - NIFTY Index Options'!$L:$L,'NSE - NIFTY Index Options'!$C:$C,$A18,'NSE - NIFTY Index Options'!$B:$B,C$4,'NSE - NIFTY Index Options'!$H:$H,"MDAW*")+SUMIFS('NSE - Other Index Options'!$L:$L,'NSE - Other Index Options'!$C:$C,$A18,'NSE - Other Index Options'!$B:$B,C$4,'NSE - Other Index Options'!$H:$H,"Weekly*")+SUMIFS('NSE - Other Index Options'!$L:$L,'NSE - Other Index Options'!$C:$C,$A18,'NSE - Other Index Options'!$B:$B,C$4,'NSE - Other Index Options'!$H:$H,"MDAW*")+SUMIFS('BSE - SENSEX Index Options'!$L:$L,'BSE - SENSEX Index Options'!$C:$C,$A18,'BSE - SENSEX Index Options'!$B:$B,C$4,'BSE - SENSEX Index Options'!$H:$H,"Weekly*")+SUMIFS('BSE - SENSEX Index Options'!$L:$L,'BSE - SENSEX Index Options'!$C:$C,$A18,'BSE - SENSEX Index Options'!$B:$B,C$4,'BSE - SENSEX Index Options'!$H:$H,"MDAW*")+SUMIFS('BSE - Other Index Options'!$L:$L,'BSE - Other Index Options'!$C:$C,$A18,'BSE - Other Index Options'!$B:$B,C$4,'BSE - Other Index Options'!$H:$H,"Weekly*")+SUMIFS('BSE - Other Index Options'!$L:$L,'BSE - Other Index Options'!$C:$C,$A18,'BSE - Other Index Options'!$B:$B,C$4,'BSE - Other Index Options'!$H:$H,"MDAW*"))</f>
        <v>604.33479999999986</v>
      </c>
      <c r="D18" s="26">
        <f>IF(SUMIFS('NSE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Options'!$H:$H,"MDAW*")+SUMIFS('BSE - SENSEX Index Options'!$L:$L,'BSE - SENSEX Index Options'!$C:$C,$A18,'BSE - SENSEX Index Options'!$B:$B,D$4,'BSE - SENSEX Index Options'!$H:$H,"Weekly*")+SUMIFS('BSE - SENSEX Index Options'!$L:$L,'BSE - SENSEX Index Options'!$C:$C,$A18,'BSE - SENSEX Index Options'!$B:$B,D$4,'BSE - SENSEX Index Options'!$H:$H,"MDAW*")+SUMIFS('BSE - Other Index Options'!$L:$L,'BSE - Other Index Options'!$C:$C,$A18,'BSE - Other Index Options'!$B:$B,D$4,'BSE - Other Index Options'!$H:$H,"Weekly*")+SUMIFS('BSE - Other Index Options'!$L:$L,'BSE - Other Index Options'!$C:$C,$A18,'BSE - Other Index Options'!$B:$B,D$4,'BSE - Other Index Options'!$H:$H,"MDAW*")=0,"",SUMIFS('NSE - NIFTY Index Options'!$L:$L,'NSE - NIFTY Index Options'!$C:$C,$A18,'NSE - NIFTY Index Options'!$B:$B,D$4,'NSE - NIFTY Index Options'!$H:$H,"Weekly*")+SUMIFS('NSE - NIFTY Index Options'!$L:$L,'NSE - NIFTY Index Options'!$C:$C,$A18,'NSE - NIFTY Index Options'!$B:$B,D$4,'NSE - NIFTY Index Options'!$H:$H,"MDAW*")+SUMIFS('NSE - Other Index Options'!$L:$L,'NSE - Other Index Options'!$C:$C,$A18,'NSE - Other Index Options'!$B:$B,D$4,'NSE - Other Index Options'!$H:$H,"Weekly*")+SUMIFS('NSE - Other Index Options'!$L:$L,'NSE - Other Index Options'!$C:$C,$A18,'NSE - Other Index Options'!$B:$B,D$4,'NSE - Other Index Options'!$H:$H,"MDAW*")+SUMIFS('BSE - SENSEX Index Options'!$L:$L,'BSE - SENSEX Index Options'!$C:$C,$A18,'BSE - SENSEX Index Options'!$B:$B,D$4,'BSE - SENSEX Index Options'!$H:$H,"Weekly*")+SUMIFS('BSE - SENSEX Index Options'!$L:$L,'BSE - SENSEX Index Options'!$C:$C,$A18,'BSE - SENSEX Index Options'!$B:$B,D$4,'BSE - SENSEX Index Options'!$H:$H,"MDAW*")+SUMIFS('BSE - Other Index Options'!$L:$L,'BSE - Other Index Options'!$C:$C,$A18,'BSE - Other Index Options'!$B:$B,D$4,'BSE - Other Index Options'!$H:$H,"Weekly*")+SUMIFS('BSE - Other Index Options'!$L:$L,'BSE - Other Index Options'!$C:$C,$A18,'BSE - Other Index Options'!$B:$B,D$4,'BSE - Other Index Options'!$H:$H,"MDAW*"))</f>
        <v>533.55909999999994</v>
      </c>
      <c r="E18" s="26">
        <f>IF(SUMIFS('NSE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Options'!$H:$H,"MDAW*")+SUMIFS('BSE - SENSEX Index Options'!$L:$L,'BSE - SENSEX Index Options'!$C:$C,$A18,'BSE - SENSEX Index Options'!$B:$B,E$4,'BSE - SENSEX Index Options'!$H:$H,"Weekly*")+SUMIFS('BSE - SENSEX Index Options'!$L:$L,'BSE - SENSEX Index Options'!$C:$C,$A18,'BSE - SENSEX Index Options'!$B:$B,E$4,'BSE - SENSEX Index Options'!$H:$H,"MDAW*")+SUMIFS('BSE - Other Index Options'!$L:$L,'BSE - Other Index Options'!$C:$C,$A18,'BSE - Other Index Options'!$B:$B,E$4,'BSE - Other Index Options'!$H:$H,"Weekly*")+SUMIFS('BSE - Other Index Options'!$L:$L,'BSE - Other Index Options'!$C:$C,$A18,'BSE - Other Index Options'!$B:$B,E$4,'BSE - Other Index Options'!$H:$H,"MDAW*")=0,"",SUMIFS('NSE - NIFTY Index Options'!$L:$L,'NSE - NIFTY Index Options'!$C:$C,$A18,'NSE - NIFTY Index Options'!$B:$B,E$4,'NSE - NIFTY Index Options'!$H:$H,"Weekly*")+SUMIFS('NSE - NIFTY Index Options'!$L:$L,'NSE - NIFTY Index Options'!$C:$C,$A18,'NSE - NIFTY Index Options'!$B:$B,E$4,'NSE - NIFTY Index Options'!$H:$H,"MDAW*")+SUMIFS('NSE - Other Index Options'!$L:$L,'NSE - Other Index Options'!$C:$C,$A18,'NSE - Other Index Options'!$B:$B,E$4,'NSE - Other Index Options'!$H:$H,"Weekly*")+SUMIFS('NSE - Other Index Options'!$L:$L,'NSE - Other Index Options'!$C:$C,$A18,'NSE - Other Index Options'!$B:$B,E$4,'NSE - Other Index Options'!$H:$H,"MDAW*")+SUMIFS('BSE - SENSEX Index Options'!$L:$L,'BSE - SENSEX Index Options'!$C:$C,$A18,'BSE - SENSEX Index Options'!$B:$B,E$4,'BSE - SENSEX Index Options'!$H:$H,"Weekly*")+SUMIFS('BSE - SENSEX Index Options'!$L:$L,'BSE - SENSEX Index Options'!$C:$C,$A18,'BSE - SENSEX Index Options'!$B:$B,E$4,'BSE - SENSEX Index Options'!$H:$H,"MDAW*")+SUMIFS('BSE - Other Index Options'!$L:$L,'BSE - Other Index Options'!$C:$C,$A18,'BSE - Other Index Options'!$B:$B,E$4,'BSE - Other Index Options'!$H:$H,"Weekly*")+SUMIFS('BSE - Other Index Options'!$L:$L,'BSE - Other Index Options'!$C:$C,$A18,'BSE - Other Index Options'!$B:$B,E$4,'BSE - Other Index Options'!$H:$H,"MDAW*"))</f>
        <v>785.31829999999991</v>
      </c>
      <c r="F18" s="26">
        <f>IF(SUMIFS('NSE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Options'!$H:$H,"MDAW*")+SUMIFS('BSE - SENSEX Index Options'!$L:$L,'BSE - SENSEX Index Options'!$C:$C,$A18,'BSE - SENSEX Index Options'!$B:$B,F$4,'BSE - SENSEX Index Options'!$H:$H,"Weekly*")+SUMIFS('BSE - SENSEX Index Options'!$L:$L,'BSE - SENSEX Index Options'!$C:$C,$A18,'BSE - SENSEX Index Options'!$B:$B,F$4,'BSE - SENSEX Index Options'!$H:$H,"MDAW*")+SUMIFS('BSE - Other Index Options'!$L:$L,'BSE - Other Index Options'!$C:$C,$A18,'BSE - Other Index Options'!$B:$B,F$4,'BSE - Other Index Options'!$H:$H,"Weekly*")+SUMIFS('BSE - Other Index Options'!$L:$L,'BSE - Other Index Options'!$C:$C,$A18,'BSE - Other Index Options'!$B:$B,F$4,'BSE - Other Index Options'!$H:$H,"MDAW*")=0,"",SUMIFS('NSE - NIFTY Index Options'!$L:$L,'NSE - NIFTY Index Options'!$C:$C,$A18,'NSE - NIFTY Index Options'!$B:$B,F$4,'NSE - NIFTY Index Options'!$H:$H,"Weekly*")+SUMIFS('NSE - NIFTY Index Options'!$L:$L,'NSE - NIFTY Index Options'!$C:$C,$A18,'NSE - NIFTY Index Options'!$B:$B,F$4,'NSE - NIFTY Index Options'!$H:$H,"MDAW*")+SUMIFS('NSE - Other Index Options'!$L:$L,'NSE - Other Index Options'!$C:$C,$A18,'NSE - Other Index Options'!$B:$B,F$4,'NSE - Other Index Options'!$H:$H,"Weekly*")+SUMIFS('NSE - Other Index Options'!$L:$L,'NSE - Other Index Options'!$C:$C,$A18,'NSE - Other Index Options'!$B:$B,F$4,'NSE - Other Index Options'!$H:$H,"MDAW*")+SUMIFS('BSE - SENSEX Index Options'!$L:$L,'BSE - SENSEX Index Options'!$C:$C,$A18,'BSE - SENSEX Index Options'!$B:$B,F$4,'BSE - SENSEX Index Options'!$H:$H,"Weekly*")+SUMIFS('BSE - SENSEX Index Options'!$L:$L,'BSE - SENSEX Index Options'!$C:$C,$A18,'BSE - SENSEX Index Options'!$B:$B,F$4,'BSE - SENSEX Index Options'!$H:$H,"MDAW*")+SUMIFS('BSE - Other Index Options'!$L:$L,'BSE - Other Index Options'!$C:$C,$A18,'BSE - Other Index Options'!$B:$B,F$4,'BSE - Other Index Options'!$H:$H,"Weekly*")+SUMIFS('BSE - Other Index Options'!$L:$L,'BSE - Other Index Options'!$C:$C,$A18,'BSE - Other Index Options'!$B:$B,F$4,'BSE - Other Index Options'!$H:$H,"MDAW*"))</f>
        <v>446.66129999999998</v>
      </c>
      <c r="G18" s="26" t="str">
        <f>IF(SUMIFS('NSE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Options'!$H:$H,"MDAW*")+SUMIFS('BSE - SENSEX Index Options'!$L:$L,'BSE - SENSEX Index Options'!$C:$C,$A18,'BSE - SENSEX Index Options'!$B:$B,G$4,'BSE - SENSEX Index Options'!$H:$H,"Weekly*")+SUMIFS('BSE - SENSEX Index Options'!$L:$L,'BSE - SENSEX Index Options'!$C:$C,$A18,'BSE - SENSEX Index Options'!$B:$B,G$4,'BSE - SENSEX Index Options'!$H:$H,"MDAW*")+SUMIFS('BSE - Other Index Options'!$L:$L,'BSE - Other Index Options'!$C:$C,$A18,'BSE - Other Index Options'!$B:$B,G$4,'BSE - Other Index Options'!$H:$H,"Weekly*")+SUMIFS('BSE - Other Index Options'!$L:$L,'BSE - Other Index Options'!$C:$C,$A18,'BSE - Other Index Options'!$B:$B,G$4,'BSE - Other Index Options'!$H:$H,"MDAW*")=0,"",SUMIFS('NSE - NIFTY Index Options'!$L:$L,'NSE - NIFTY Index Options'!$C:$C,$A18,'NSE - NIFTY Index Options'!$B:$B,G$4,'NSE - NIFTY Index Options'!$H:$H,"Weekly*")+SUMIFS('NSE - NIFTY Index Options'!$L:$L,'NSE - NIFTY Index Options'!$C:$C,$A18,'NSE - NIFTY Index Options'!$B:$B,G$4,'NSE - NIFTY Index Options'!$H:$H,"MDAW*")+SUMIFS('NSE - Other Index Options'!$L:$L,'NSE - Other Index Options'!$C:$C,$A18,'NSE - Other Index Options'!$B:$B,G$4,'NSE - Other Index Options'!$H:$H,"Weekly*")+SUMIFS('NSE - Other Index Options'!$L:$L,'NSE - Other Index Options'!$C:$C,$A18,'NSE - Other Index Options'!$B:$B,G$4,'NSE - Other Index Options'!$H:$H,"MDAW*")+SUMIFS('BSE - SENSEX Index Options'!$L:$L,'BSE - SENSEX Index Options'!$C:$C,$A18,'BSE - SENSEX Index Options'!$B:$B,G$4,'BSE - SENSEX Index Options'!$H:$H,"Weekly*")+SUMIFS('BSE - SENSEX Index Options'!$L:$L,'BSE - SENSEX Index Options'!$C:$C,$A18,'BSE - SENSEX Index Options'!$B:$B,G$4,'BSE - SENSEX Index Options'!$H:$H,"MDAW*")+SUMIFS('BSE - Other Index Options'!$L:$L,'BSE - Other Index Options'!$C:$C,$A18,'BSE - Other Index Options'!$B:$B,G$4,'BSE - Other Index Options'!$H:$H,"Weekly*")+SUMIFS('BSE - Other Index Options'!$L:$L,'BSE - Other Index Options'!$C:$C,$A18,'BSE - Other Index Options'!$B:$B,G$4,'BSE - Other Index Options'!$H:$H,"MDAW*"))</f>
        <v/>
      </c>
      <c r="H18" s="26">
        <f t="shared" si="0"/>
        <v>2880.1160999999993</v>
      </c>
    </row>
    <row r="19" spans="1:8">
      <c r="A19" t="s">
        <v>40</v>
      </c>
      <c r="B19" s="26" t="str">
        <f>IF(SUMIFS('NSE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Options'!$H:$H,"MDAW*")+SUMIFS('BSE - SENSEX Index Options'!$L:$L,'BSE - SENSEX Index Options'!$C:$C,$A19,'BSE - SENSEX Index Options'!$B:$B,B$4,'BSE - SENSEX Index Options'!$H:$H,"Weekly*")+SUMIFS('BSE - SENSEX Index Options'!$L:$L,'BSE - SENSEX Index Options'!$C:$C,$A19,'BSE - SENSEX Index Options'!$B:$B,B$4,'BSE - SENSEX Index Options'!$H:$H,"MDAW*")+SUMIFS('BSE - Other Index Options'!$L:$L,'BSE - Other Index Options'!$C:$C,$A19,'BSE - Other Index Options'!$B:$B,B$4,'BSE - Other Index Options'!$H:$H,"Weekly*")+SUMIFS('BSE - Other Index Options'!$L:$L,'BSE - Other Index Options'!$C:$C,$A19,'BSE - Other Index Options'!$B:$B,B$4,'BSE - Other Index Options'!$H:$H,"MDAW*")=0,"",SUMIFS('NSE - NIFTY Index Options'!$L:$L,'NSE - NIFTY Index Options'!$C:$C,$A19,'NSE - NIFTY Index Options'!$B:$B,B$4,'NSE - NIFTY Index Options'!$H:$H,"Weekly*")+SUMIFS('NSE - NIFTY Index Options'!$L:$L,'NSE - NIFTY Index Options'!$C:$C,$A19,'NSE - NIFTY Index Options'!$B:$B,B$4,'NSE - NIFTY Index Options'!$H:$H,"MDAW*")+SUMIFS('NSE - Other Index Options'!$L:$L,'NSE - Other Index Options'!$C:$C,$A19,'NSE - Other Index Options'!$B:$B,B$4,'NSE - Other Index Options'!$H:$H,"Weekly*")+SUMIFS('NSE - Other Index Options'!$L:$L,'NSE - Other Index Options'!$C:$C,$A19,'NSE - Other Index Options'!$B:$B,B$4,'NSE - Other Index Options'!$H:$H,"MDAW*")+SUMIFS('BSE - SENSEX Index Options'!$L:$L,'BSE - SENSEX Index Options'!$C:$C,$A19,'BSE - SENSEX Index Options'!$B:$B,B$4,'BSE - SENSEX Index Options'!$H:$H,"Weekly*")+SUMIFS('BSE - SENSEX Index Options'!$L:$L,'BSE - SENSEX Index Options'!$C:$C,$A19,'BSE - SENSEX Index Options'!$B:$B,B$4,'BSE - SENSEX Index Options'!$H:$H,"MDAW*")+SUMIFS('BSE - Other Index Options'!$L:$L,'BSE - Other Index Options'!$C:$C,$A19,'BSE - Other Index Options'!$B:$B,B$4,'BSE - Other Index Options'!$H:$H,"Weekly*")+SUMIFS('BSE - Other Index Options'!$L:$L,'BSE - Other Index Options'!$C:$C,$A19,'BSE - Other Index Options'!$B:$B,B$4,'BSE - Other Index Options'!$H:$H,"MDAW*"))</f>
        <v/>
      </c>
      <c r="C19" s="26" t="str">
        <f>IF(SUMIFS('NSE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Options'!$H:$H,"MDAW*")+SUMIFS('BSE - SENSEX Index Options'!$L:$L,'BSE - SENSEX Index Options'!$C:$C,$A19,'BSE - SENSEX Index Options'!$B:$B,C$4,'BSE - SENSEX Index Options'!$H:$H,"Weekly*")+SUMIFS('BSE - SENSEX Index Options'!$L:$L,'BSE - SENSEX Index Options'!$C:$C,$A19,'BSE - SENSEX Index Options'!$B:$B,C$4,'BSE - SENSEX Index Options'!$H:$H,"MDAW*")+SUMIFS('BSE - Other Index Options'!$L:$L,'BSE - Other Index Options'!$C:$C,$A19,'BSE - Other Index Options'!$B:$B,C$4,'BSE - Other Index Options'!$H:$H,"Weekly*")+SUMIFS('BSE - Other Index Options'!$L:$L,'BSE - Other Index Options'!$C:$C,$A19,'BSE - Other Index Options'!$B:$B,C$4,'BSE - Other Index Options'!$H:$H,"MDAW*")=0,"",SUMIFS('NSE - NIFTY Index Options'!$L:$L,'NSE - NIFTY Index Options'!$C:$C,$A19,'NSE - NIFTY Index Options'!$B:$B,C$4,'NSE - NIFTY Index Options'!$H:$H,"Weekly*")+SUMIFS('NSE - NIFTY Index Options'!$L:$L,'NSE - NIFTY Index Options'!$C:$C,$A19,'NSE - NIFTY Index Options'!$B:$B,C$4,'NSE - NIFTY Index Options'!$H:$H,"MDAW*")+SUMIFS('NSE - Other Index Options'!$L:$L,'NSE - Other Index Options'!$C:$C,$A19,'NSE - Other Index Options'!$B:$B,C$4,'NSE - Other Index Options'!$H:$H,"Weekly*")+SUMIFS('NSE - Other Index Options'!$L:$L,'NSE - Other Index Options'!$C:$C,$A19,'NSE - Other Index Options'!$B:$B,C$4,'NSE - Other Index Options'!$H:$H,"MDAW*")+SUMIFS('BSE - SENSEX Index Options'!$L:$L,'BSE - SENSEX Index Options'!$C:$C,$A19,'BSE - SENSEX Index Options'!$B:$B,C$4,'BSE - SENSEX Index Options'!$H:$H,"Weekly*")+SUMIFS('BSE - SENSEX Index Options'!$L:$L,'BSE - SENSEX Index Options'!$C:$C,$A19,'BSE - SENSEX Index Options'!$B:$B,C$4,'BSE - SENSEX Index Options'!$H:$H,"MDAW*")+SUMIFS('BSE - Other Index Options'!$L:$L,'BSE - Other Index Options'!$C:$C,$A19,'BSE - Other Index Options'!$B:$B,C$4,'BSE - Other Index Options'!$H:$H,"Weekly*")+SUMIFS('BSE - Other Index Options'!$L:$L,'BSE - Other Index Options'!$C:$C,$A19,'BSE - Other Index Options'!$B:$B,C$4,'BSE - Other Index Options'!$H:$H,"MDAW*"))</f>
        <v/>
      </c>
      <c r="D19" s="26" t="str">
        <f>IF(SUMIFS('NSE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Options'!$H:$H,"MDAW*")+SUMIFS('BSE - SENSEX Index Options'!$L:$L,'BSE - SENSEX Index Options'!$C:$C,$A19,'BSE - SENSEX Index Options'!$B:$B,D$4,'BSE - SENSEX Index Options'!$H:$H,"Weekly*")+SUMIFS('BSE - SENSEX Index Options'!$L:$L,'BSE - SENSEX Index Options'!$C:$C,$A19,'BSE - SENSEX Index Options'!$B:$B,D$4,'BSE - SENSEX Index Options'!$H:$H,"MDAW*")+SUMIFS('BSE - Other Index Options'!$L:$L,'BSE - Other Index Options'!$C:$C,$A19,'BSE - Other Index Options'!$B:$B,D$4,'BSE - Other Index Options'!$H:$H,"Weekly*")+SUMIFS('BSE - Other Index Options'!$L:$L,'BSE - Other Index Options'!$C:$C,$A19,'BSE - Other Index Options'!$B:$B,D$4,'BSE - Other Index Options'!$H:$H,"MDAW*")=0,"",SUMIFS('NSE - NIFTY Index Options'!$L:$L,'NSE - NIFTY Index Options'!$C:$C,$A19,'NSE - NIFTY Index Options'!$B:$B,D$4,'NSE - NIFTY Index Options'!$H:$H,"Weekly*")+SUMIFS('NSE - NIFTY Index Options'!$L:$L,'NSE - NIFTY Index Options'!$C:$C,$A19,'NSE - NIFTY Index Options'!$B:$B,D$4,'NSE - NIFTY Index Options'!$H:$H,"MDAW*")+SUMIFS('NSE - Other Index Options'!$L:$L,'NSE - Other Index Options'!$C:$C,$A19,'NSE - Other Index Options'!$B:$B,D$4,'NSE - Other Index Options'!$H:$H,"Weekly*")+SUMIFS('NSE - Other Index Options'!$L:$L,'NSE - Other Index Options'!$C:$C,$A19,'NSE - Other Index Options'!$B:$B,D$4,'NSE - Other Index Options'!$H:$H,"MDAW*")+SUMIFS('BSE - SENSEX Index Options'!$L:$L,'BSE - SENSEX Index Options'!$C:$C,$A19,'BSE - SENSEX Index Options'!$B:$B,D$4,'BSE - SENSEX Index Options'!$H:$H,"Weekly*")+SUMIFS('BSE - SENSEX Index Options'!$L:$L,'BSE - SENSEX Index Options'!$C:$C,$A19,'BSE - SENSEX Index Options'!$B:$B,D$4,'BSE - SENSEX Index Options'!$H:$H,"MDAW*")+SUMIFS('BSE - Other Index Options'!$L:$L,'BSE - Other Index Options'!$C:$C,$A19,'BSE - Other Index Options'!$B:$B,D$4,'BSE - Other Index Options'!$H:$H,"Weekly*")+SUMIFS('BSE - Other Index Options'!$L:$L,'BSE - Other Index Options'!$C:$C,$A19,'BSE - Other Index Options'!$B:$B,D$4,'BSE - Other Index Options'!$H:$H,"MDAW*"))</f>
        <v/>
      </c>
      <c r="E19" s="26" t="str">
        <f>IF(SUMIFS('NSE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Options'!$H:$H,"MDAW*")+SUMIFS('BSE - SENSEX Index Options'!$L:$L,'BSE - SENSEX Index Options'!$C:$C,$A19,'BSE - SENSEX Index Options'!$B:$B,E$4,'BSE - SENSEX Index Options'!$H:$H,"Weekly*")+SUMIFS('BSE - SENSEX Index Options'!$L:$L,'BSE - SENSEX Index Options'!$C:$C,$A19,'BSE - SENSEX Index Options'!$B:$B,E$4,'BSE - SENSEX Index Options'!$H:$H,"MDAW*")+SUMIFS('BSE - Other Index Options'!$L:$L,'BSE - Other Index Options'!$C:$C,$A19,'BSE - Other Index Options'!$B:$B,E$4,'BSE - Other Index Options'!$H:$H,"Weekly*")+SUMIFS('BSE - Other Index Options'!$L:$L,'BSE - Other Index Options'!$C:$C,$A19,'BSE - Other Index Options'!$B:$B,E$4,'BSE - Other Index Options'!$H:$H,"MDAW*")=0,"",SUMIFS('NSE - NIFTY Index Options'!$L:$L,'NSE - NIFTY Index Options'!$C:$C,$A19,'NSE - NIFTY Index Options'!$B:$B,E$4,'NSE - NIFTY Index Options'!$H:$H,"Weekly*")+SUMIFS('NSE - NIFTY Index Options'!$L:$L,'NSE - NIFTY Index Options'!$C:$C,$A19,'NSE - NIFTY Index Options'!$B:$B,E$4,'NSE - NIFTY Index Options'!$H:$H,"MDAW*")+SUMIFS('NSE - Other Index Options'!$L:$L,'NSE - Other Index Options'!$C:$C,$A19,'NSE - Other Index Options'!$B:$B,E$4,'NSE - Other Index Options'!$H:$H,"Weekly*")+SUMIFS('NSE - Other Index Options'!$L:$L,'NSE - Other Index Options'!$C:$C,$A19,'NSE - Other Index Options'!$B:$B,E$4,'NSE - Other Index Options'!$H:$H,"MDAW*")+SUMIFS('BSE - SENSEX Index Options'!$L:$L,'BSE - SENSEX Index Options'!$C:$C,$A19,'BSE - SENSEX Index Options'!$B:$B,E$4,'BSE - SENSEX Index Options'!$H:$H,"Weekly*")+SUMIFS('BSE - SENSEX Index Options'!$L:$L,'BSE - SENSEX Index Options'!$C:$C,$A19,'BSE - SENSEX Index Options'!$B:$B,E$4,'BSE - SENSEX Index Options'!$H:$H,"MDAW*")+SUMIFS('BSE - Other Index Options'!$L:$L,'BSE - Other Index Options'!$C:$C,$A19,'BSE - Other Index Options'!$B:$B,E$4,'BSE - Other Index Options'!$H:$H,"Weekly*")+SUMIFS('BSE - Other Index Options'!$L:$L,'BSE - Other Index Options'!$C:$C,$A19,'BSE - Other Index Options'!$B:$B,E$4,'BSE - Other Index Options'!$H:$H,"MDAW*"))</f>
        <v/>
      </c>
      <c r="F19" s="26" t="str">
        <f>IF(SUMIFS('NSE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Options'!$H:$H,"MDAW*")+SUMIFS('BSE - SENSEX Index Options'!$L:$L,'BSE - SENSEX Index Options'!$C:$C,$A19,'BSE - SENSEX Index Options'!$B:$B,F$4,'BSE - SENSEX Index Options'!$H:$H,"Weekly*")+SUMIFS('BSE - SENSEX Index Options'!$L:$L,'BSE - SENSEX Index Options'!$C:$C,$A19,'BSE - SENSEX Index Options'!$B:$B,F$4,'BSE - SENSEX Index Options'!$H:$H,"MDAW*")+SUMIFS('BSE - Other Index Options'!$L:$L,'BSE - Other Index Options'!$C:$C,$A19,'BSE - Other Index Options'!$B:$B,F$4,'BSE - Other Index Options'!$H:$H,"Weekly*")+SUMIFS('BSE - Other Index Options'!$L:$L,'BSE - Other Index Options'!$C:$C,$A19,'BSE - Other Index Options'!$B:$B,F$4,'BSE - Other Index Options'!$H:$H,"MDAW*")=0,"",SUMIFS('NSE - NIFTY Index Options'!$L:$L,'NSE - NIFTY Index Options'!$C:$C,$A19,'NSE - NIFTY Index Options'!$B:$B,F$4,'NSE - NIFTY Index Options'!$H:$H,"Weekly*")+SUMIFS('NSE - NIFTY Index Options'!$L:$L,'NSE - NIFTY Index Options'!$C:$C,$A19,'NSE - NIFTY Index Options'!$B:$B,F$4,'NSE - NIFTY Index Options'!$H:$H,"MDAW*")+SUMIFS('NSE - Other Index Options'!$L:$L,'NSE - Other Index Options'!$C:$C,$A19,'NSE - Other Index Options'!$B:$B,F$4,'NSE - Other Index Options'!$H:$H,"Weekly*")+SUMIFS('NSE - Other Index Options'!$L:$L,'NSE - Other Index Options'!$C:$C,$A19,'NSE - Other Index Options'!$B:$B,F$4,'NSE - Other Index Options'!$H:$H,"MDAW*")+SUMIFS('BSE - SENSEX Index Options'!$L:$L,'BSE - SENSEX Index Options'!$C:$C,$A19,'BSE - SENSEX Index Options'!$B:$B,F$4,'BSE - SENSEX Index Options'!$H:$H,"Weekly*")+SUMIFS('BSE - SENSEX Index Options'!$L:$L,'BSE - SENSEX Index Options'!$C:$C,$A19,'BSE - SENSEX Index Options'!$B:$B,F$4,'BSE - SENSEX Index Options'!$H:$H,"MDAW*")+SUMIFS('BSE - Other Index Options'!$L:$L,'BSE - Other Index Options'!$C:$C,$A19,'BSE - Other Index Options'!$B:$B,F$4,'BSE - Other Index Options'!$H:$H,"Weekly*")+SUMIFS('BSE - Other Index Options'!$L:$L,'BSE - Other Index Options'!$C:$C,$A19,'BSE - Other Index Options'!$B:$B,F$4,'BSE - Other Index Options'!$H:$H,"MDAW*"))</f>
        <v/>
      </c>
      <c r="G19" s="26" t="str">
        <f>IF(SUMIFS('NSE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Options'!$H:$H,"MDAW*")+SUMIFS('BSE - SENSEX Index Options'!$L:$L,'BSE - SENSEX Index Options'!$C:$C,$A19,'BSE - SENSEX Index Options'!$B:$B,G$4,'BSE - SENSEX Index Options'!$H:$H,"Weekly*")+SUMIFS('BSE - SENSEX Index Options'!$L:$L,'BSE - SENSEX Index Options'!$C:$C,$A19,'BSE - SENSEX Index Options'!$B:$B,G$4,'BSE - SENSEX Index Options'!$H:$H,"MDAW*")+SUMIFS('BSE - Other Index Options'!$L:$L,'BSE - Other Index Options'!$C:$C,$A19,'BSE - Other Index Options'!$B:$B,G$4,'BSE - Other Index Options'!$H:$H,"Weekly*")+SUMIFS('BSE - Other Index Options'!$L:$L,'BSE - Other Index Options'!$C:$C,$A19,'BSE - Other Index Options'!$B:$B,G$4,'BSE - Other Index Options'!$H:$H,"MDAW*")=0,"",SUMIFS('NSE - NIFTY Index Options'!$L:$L,'NSE - NIFTY Index Options'!$C:$C,$A19,'NSE - NIFTY Index Options'!$B:$B,G$4,'NSE - NIFTY Index Options'!$H:$H,"Weekly*")+SUMIFS('NSE - NIFTY Index Options'!$L:$L,'NSE - NIFTY Index Options'!$C:$C,$A19,'NSE - NIFTY Index Options'!$B:$B,G$4,'NSE - NIFTY Index Options'!$H:$H,"MDAW*")+SUMIFS('NSE - Other Index Options'!$L:$L,'NSE - Other Index Options'!$C:$C,$A19,'NSE - Other Index Options'!$B:$B,G$4,'NSE - Other Index Options'!$H:$H,"Weekly*")+SUMIFS('NSE - Other Index Options'!$L:$L,'NSE - Other Index Options'!$C:$C,$A19,'NSE - Other Index Options'!$B:$B,G$4,'NSE - Other Index Options'!$H:$H,"MDAW*")+SUMIFS('BSE - SENSEX Index Options'!$L:$L,'BSE - SENSEX Index Options'!$C:$C,$A19,'BSE - SENSEX Index Options'!$B:$B,G$4,'BSE - SENSEX Index Options'!$H:$H,"Weekly*")+SUMIFS('BSE - SENSEX Index Options'!$L:$L,'BSE - SENSEX Index Options'!$C:$C,$A19,'BSE - SENSEX Index Options'!$B:$B,G$4,'BSE - SENSEX Index Options'!$H:$H,"MDAW*")+SUMIFS('BSE - Other Index Options'!$L:$L,'BSE - Other Index Options'!$C:$C,$A19,'BSE - Other Index Options'!$B:$B,G$4,'BSE - Other Index Options'!$H:$H,"Weekly*")+SUMIFS('BSE - Other Index Options'!$L:$L,'BSE - Other Index Options'!$C:$C,$A19,'BSE - Other Index Options'!$B:$B,G$4,'BSE - Other Index Options'!$H:$H,"MDAW*"))</f>
        <v/>
      </c>
      <c r="H19" s="26" t="str">
        <f t="shared" si="0"/>
        <v/>
      </c>
    </row>
    <row r="20" spans="1:8">
      <c r="A20" t="s">
        <v>41</v>
      </c>
      <c r="B20" s="26">
        <f>IF(SUMIFS('NSE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Options'!$H:$H,"MDAW*")+SUMIFS('BSE - SENSEX Index Options'!$L:$L,'BSE - SENSEX Index Options'!$C:$C,$A20,'BSE - SENSEX Index Options'!$B:$B,B$4,'BSE - SENSEX Index Options'!$H:$H,"Weekly*")+SUMIFS('BSE - SENSEX Index Options'!$L:$L,'BSE - SENSEX Index Options'!$C:$C,$A20,'BSE - SENSEX Index Options'!$B:$B,B$4,'BSE - SENSEX Index Options'!$H:$H,"MDAW*")+SUMIFS('BSE - Other Index Options'!$L:$L,'BSE - Other Index Options'!$C:$C,$A20,'BSE - Other Index Options'!$B:$B,B$4,'BSE - Other Index Options'!$H:$H,"Weekly*")+SUMIFS('BSE - Other Index Options'!$L:$L,'BSE - Other Index Options'!$C:$C,$A20,'BSE - Other Index Options'!$B:$B,B$4,'BSE - Other Index Options'!$H:$H,"MDAW*")=0,"",SUMIFS('NSE - NIFTY Index Options'!$L:$L,'NSE - NIFTY Index Options'!$C:$C,$A20,'NSE - NIFTY Index Options'!$B:$B,B$4,'NSE - NIFTY Index Options'!$H:$H,"Weekly*")+SUMIFS('NSE - NIFTY Index Options'!$L:$L,'NSE - NIFTY Index Options'!$C:$C,$A20,'NSE - NIFTY Index Options'!$B:$B,B$4,'NSE - NIFTY Index Options'!$H:$H,"MDAW*")+SUMIFS('NSE - Other Index Options'!$L:$L,'NSE - Other Index Options'!$C:$C,$A20,'NSE - Other Index Options'!$B:$B,B$4,'NSE - Other Index Options'!$H:$H,"Weekly*")+SUMIFS('NSE - Other Index Options'!$L:$L,'NSE - Other Index Options'!$C:$C,$A20,'NSE - Other Index Options'!$B:$B,B$4,'NSE - Other Index Options'!$H:$H,"MDAW*")+SUMIFS('BSE - SENSEX Index Options'!$L:$L,'BSE - SENSEX Index Options'!$C:$C,$A20,'BSE - SENSEX Index Options'!$B:$B,B$4,'BSE - SENSEX Index Options'!$H:$H,"Weekly*")+SUMIFS('BSE - SENSEX Index Options'!$L:$L,'BSE - SENSEX Index Options'!$C:$C,$A20,'BSE - SENSEX Index Options'!$B:$B,B$4,'BSE - SENSEX Index Options'!$H:$H,"MDAW*")+SUMIFS('BSE - Other Index Options'!$L:$L,'BSE - Other Index Options'!$C:$C,$A20,'BSE - Other Index Options'!$B:$B,B$4,'BSE - Other Index Options'!$H:$H,"Weekly*")+SUMIFS('BSE - Other Index Options'!$L:$L,'BSE - Other Index Options'!$C:$C,$A20,'BSE - Other Index Options'!$B:$B,B$4,'BSE - Other Index Options'!$H:$H,"MDAW*"))</f>
        <v>570.55359999999996</v>
      </c>
      <c r="C20" s="26">
        <f>IF(SUMIFS('NSE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Options'!$H:$H,"MDAW*")+SUMIFS('BSE - SENSEX Index Options'!$L:$L,'BSE - SENSEX Index Options'!$C:$C,$A20,'BSE - SENSEX Index Options'!$B:$B,C$4,'BSE - SENSEX Index Options'!$H:$H,"Weekly*")+SUMIFS('BSE - SENSEX Index Options'!$L:$L,'BSE - SENSEX Index Options'!$C:$C,$A20,'BSE - SENSEX Index Options'!$B:$B,C$4,'BSE - SENSEX Index Options'!$H:$H,"MDAW*")+SUMIFS('BSE - Other Index Options'!$L:$L,'BSE - Other Index Options'!$C:$C,$A20,'BSE - Other Index Options'!$B:$B,C$4,'BSE - Other Index Options'!$H:$H,"Weekly*")+SUMIFS('BSE - Other Index Options'!$L:$L,'BSE - Other Index Options'!$C:$C,$A20,'BSE - Other Index Options'!$B:$B,C$4,'BSE - Other Index Options'!$H:$H,"MDAW*")=0,"",SUMIFS('NSE - NIFTY Index Options'!$L:$L,'NSE - NIFTY Index Options'!$C:$C,$A20,'NSE - NIFTY Index Options'!$B:$B,C$4,'NSE - NIFTY Index Options'!$H:$H,"Weekly*")+SUMIFS('NSE - NIFTY Index Options'!$L:$L,'NSE - NIFTY Index Options'!$C:$C,$A20,'NSE - NIFTY Index Options'!$B:$B,C$4,'NSE - NIFTY Index Options'!$H:$H,"MDAW*")+SUMIFS('NSE - Other Index Options'!$L:$L,'NSE - Other Index Options'!$C:$C,$A20,'NSE - Other Index Options'!$B:$B,C$4,'NSE - Other Index Options'!$H:$H,"Weekly*")+SUMIFS('NSE - Other Index Options'!$L:$L,'NSE - Other Index Options'!$C:$C,$A20,'NSE - Other Index Options'!$B:$B,C$4,'NSE - Other Index Options'!$H:$H,"MDAW*")+SUMIFS('BSE - SENSEX Index Options'!$L:$L,'BSE - SENSEX Index Options'!$C:$C,$A20,'BSE - SENSEX Index Options'!$B:$B,C$4,'BSE - SENSEX Index Options'!$H:$H,"Weekly*")+SUMIFS('BSE - SENSEX Index Options'!$L:$L,'BSE - SENSEX Index Options'!$C:$C,$A20,'BSE - SENSEX Index Options'!$B:$B,C$4,'BSE - SENSEX Index Options'!$H:$H,"MDAW*")+SUMIFS('BSE - Other Index Options'!$L:$L,'BSE - Other Index Options'!$C:$C,$A20,'BSE - Other Index Options'!$B:$B,C$4,'BSE - Other Index Options'!$H:$H,"Weekly*")+SUMIFS('BSE - Other Index Options'!$L:$L,'BSE - Other Index Options'!$C:$C,$A20,'BSE - Other Index Options'!$B:$B,C$4,'BSE - Other Index Options'!$H:$H,"MDAW*"))</f>
        <v>622.76760000000002</v>
      </c>
      <c r="D20" s="26">
        <f>IF(SUMIFS('NSE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Options'!$H:$H,"MDAW*")+SUMIFS('BSE - SENSEX Index Options'!$L:$L,'BSE - SENSEX Index Options'!$C:$C,$A20,'BSE - SENSEX Index Options'!$B:$B,D$4,'BSE - SENSEX Index Options'!$H:$H,"Weekly*")+SUMIFS('BSE - SENSEX Index Options'!$L:$L,'BSE - SENSEX Index Options'!$C:$C,$A20,'BSE - SENSEX Index Options'!$B:$B,D$4,'BSE - SENSEX Index Options'!$H:$H,"MDAW*")+SUMIFS('BSE - Other Index Options'!$L:$L,'BSE - Other Index Options'!$C:$C,$A20,'BSE - Other Index Options'!$B:$B,D$4,'BSE - Other Index Options'!$H:$H,"Weekly*")+SUMIFS('BSE - Other Index Options'!$L:$L,'BSE - Other Index Options'!$C:$C,$A20,'BSE - Other Index Options'!$B:$B,D$4,'BSE - Other Index Options'!$H:$H,"MDAW*")=0,"",SUMIFS('NSE - NIFTY Index Options'!$L:$L,'NSE - NIFTY Index Options'!$C:$C,$A20,'NSE - NIFTY Index Options'!$B:$B,D$4,'NSE - NIFTY Index Options'!$H:$H,"Weekly*")+SUMIFS('NSE - NIFTY Index Options'!$L:$L,'NSE - NIFTY Index Options'!$C:$C,$A20,'NSE - NIFTY Index Options'!$B:$B,D$4,'NSE - NIFTY Index Options'!$H:$H,"MDAW*")+SUMIFS('NSE - Other Index Options'!$L:$L,'NSE - Other Index Options'!$C:$C,$A20,'NSE - Other Index Options'!$B:$B,D$4,'NSE - Other Index Options'!$H:$H,"Weekly*")+SUMIFS('NSE - Other Index Options'!$L:$L,'NSE - Other Index Options'!$C:$C,$A20,'NSE - Other Index Options'!$B:$B,D$4,'NSE - Other Index Options'!$H:$H,"MDAW*")+SUMIFS('BSE - SENSEX Index Options'!$L:$L,'BSE - SENSEX Index Options'!$C:$C,$A20,'BSE - SENSEX Index Options'!$B:$B,D$4,'BSE - SENSEX Index Options'!$H:$H,"Weekly*")+SUMIFS('BSE - SENSEX Index Options'!$L:$L,'BSE - SENSEX Index Options'!$C:$C,$A20,'BSE - SENSEX Index Options'!$B:$B,D$4,'BSE - SENSEX Index Options'!$H:$H,"MDAW*")+SUMIFS('BSE - Other Index Options'!$L:$L,'BSE - Other Index Options'!$C:$C,$A20,'BSE - Other Index Options'!$B:$B,D$4,'BSE - Other Index Options'!$H:$H,"Weekly*")+SUMIFS('BSE - Other Index Options'!$L:$L,'BSE - Other Index Options'!$C:$C,$A20,'BSE - Other Index Options'!$B:$B,D$4,'BSE - Other Index Options'!$H:$H,"MDAW*"))</f>
        <v>537.14539999999988</v>
      </c>
      <c r="E20" s="26">
        <f>IF(SUMIFS('NSE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Options'!$H:$H,"MDAW*")+SUMIFS('BSE - SENSEX Index Options'!$L:$L,'BSE - SENSEX Index Options'!$C:$C,$A20,'BSE - SENSEX Index Options'!$B:$B,E$4,'BSE - SENSEX Index Options'!$H:$H,"Weekly*")+SUMIFS('BSE - SENSEX Index Options'!$L:$L,'BSE - SENSEX Index Options'!$C:$C,$A20,'BSE - SENSEX Index Options'!$B:$B,E$4,'BSE - SENSEX Index Options'!$H:$H,"MDAW*")+SUMIFS('BSE - Other Index Options'!$L:$L,'BSE - Other Index Options'!$C:$C,$A20,'BSE - Other Index Options'!$B:$B,E$4,'BSE - Other Index Options'!$H:$H,"Weekly*")+SUMIFS('BSE - Other Index Options'!$L:$L,'BSE - Other Index Options'!$C:$C,$A20,'BSE - Other Index Options'!$B:$B,E$4,'BSE - Other Index Options'!$H:$H,"MDAW*")=0,"",SUMIFS('NSE - NIFTY Index Options'!$L:$L,'NSE - NIFTY Index Options'!$C:$C,$A20,'NSE - NIFTY Index Options'!$B:$B,E$4,'NSE - NIFTY Index Options'!$H:$H,"Weekly*")+SUMIFS('NSE - NIFTY Index Options'!$L:$L,'NSE - NIFTY Index Options'!$C:$C,$A20,'NSE - NIFTY Index Options'!$B:$B,E$4,'NSE - NIFTY Index Options'!$H:$H,"MDAW*")+SUMIFS('NSE - Other Index Options'!$L:$L,'NSE - Other Index Options'!$C:$C,$A20,'NSE - Other Index Options'!$B:$B,E$4,'NSE - Other Index Options'!$H:$H,"Weekly*")+SUMIFS('NSE - Other Index Options'!$L:$L,'NSE - Other Index Options'!$C:$C,$A20,'NSE - Other Index Options'!$B:$B,E$4,'NSE - Other Index Options'!$H:$H,"MDAW*")+SUMIFS('BSE - SENSEX Index Options'!$L:$L,'BSE - SENSEX Index Options'!$C:$C,$A20,'BSE - SENSEX Index Options'!$B:$B,E$4,'BSE - SENSEX Index Options'!$H:$H,"Weekly*")+SUMIFS('BSE - SENSEX Index Options'!$L:$L,'BSE - SENSEX Index Options'!$C:$C,$A20,'BSE - SENSEX Index Options'!$B:$B,E$4,'BSE - SENSEX Index Options'!$H:$H,"MDAW*")+SUMIFS('BSE - Other Index Options'!$L:$L,'BSE - Other Index Options'!$C:$C,$A20,'BSE - Other Index Options'!$B:$B,E$4,'BSE - Other Index Options'!$H:$H,"Weekly*")+SUMIFS('BSE - Other Index Options'!$L:$L,'BSE - Other Index Options'!$C:$C,$A20,'BSE - Other Index Options'!$B:$B,E$4,'BSE - Other Index Options'!$H:$H,"MDAW*"))</f>
        <v>735.60709999999995</v>
      </c>
      <c r="F20" s="26">
        <f>IF(SUMIFS('NSE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Options'!$H:$H,"MDAW*")+SUMIFS('BSE - SENSEX Index Options'!$L:$L,'BSE - SENSEX Index Options'!$C:$C,$A20,'BSE - SENSEX Index Options'!$B:$B,F$4,'BSE - SENSEX Index Options'!$H:$H,"Weekly*")+SUMIFS('BSE - SENSEX Index Options'!$L:$L,'BSE - SENSEX Index Options'!$C:$C,$A20,'BSE - SENSEX Index Options'!$B:$B,F$4,'BSE - SENSEX Index Options'!$H:$H,"MDAW*")+SUMIFS('BSE - Other Index Options'!$L:$L,'BSE - Other Index Options'!$C:$C,$A20,'BSE - Other Index Options'!$B:$B,F$4,'BSE - Other Index Options'!$H:$H,"Weekly*")+SUMIFS('BSE - Other Index Options'!$L:$L,'BSE - Other Index Options'!$C:$C,$A20,'BSE - Other Index Options'!$B:$B,F$4,'BSE - Other Index Options'!$H:$H,"MDAW*")=0,"",SUMIFS('NSE - NIFTY Index Options'!$L:$L,'NSE - NIFTY Index Options'!$C:$C,$A20,'NSE - NIFTY Index Options'!$B:$B,F$4,'NSE - NIFTY Index Options'!$H:$H,"Weekly*")+SUMIFS('NSE - NIFTY Index Options'!$L:$L,'NSE - NIFTY Index Options'!$C:$C,$A20,'NSE - NIFTY Index Options'!$B:$B,F$4,'NSE - NIFTY Index Options'!$H:$H,"MDAW*")+SUMIFS('NSE - Other Index Options'!$L:$L,'NSE - Other Index Options'!$C:$C,$A20,'NSE - Other Index Options'!$B:$B,F$4,'NSE - Other Index Options'!$H:$H,"Weekly*")+SUMIFS('NSE - Other Index Options'!$L:$L,'NSE - Other Index Options'!$C:$C,$A20,'NSE - Other Index Options'!$B:$B,F$4,'NSE - Other Index Options'!$H:$H,"MDAW*")+SUMIFS('BSE - SENSEX Index Options'!$L:$L,'BSE - SENSEX Index Options'!$C:$C,$A20,'BSE - SENSEX Index Options'!$B:$B,F$4,'BSE - SENSEX Index Options'!$H:$H,"Weekly*")+SUMIFS('BSE - SENSEX Index Options'!$L:$L,'BSE - SENSEX Index Options'!$C:$C,$A20,'BSE - SENSEX Index Options'!$B:$B,F$4,'BSE - SENSEX Index Options'!$H:$H,"MDAW*")+SUMIFS('BSE - Other Index Options'!$L:$L,'BSE - Other Index Options'!$C:$C,$A20,'BSE - Other Index Options'!$B:$B,F$4,'BSE - Other Index Options'!$H:$H,"Weekly*")+SUMIFS('BSE - Other Index Options'!$L:$L,'BSE - Other Index Options'!$C:$C,$A20,'BSE - Other Index Options'!$B:$B,F$4,'BSE - Other Index Options'!$H:$H,"MDAW*"))</f>
        <v>540.60090000000002</v>
      </c>
      <c r="G20" s="26" t="str">
        <f>IF(SUMIFS('NSE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Options'!$H:$H,"MDAW*")+SUMIFS('BSE - SENSEX Index Options'!$L:$L,'BSE - SENSEX Index Options'!$C:$C,$A20,'BSE - SENSEX Index Options'!$B:$B,G$4,'BSE - SENSEX Index Options'!$H:$H,"Weekly*")+SUMIFS('BSE - SENSEX Index Options'!$L:$L,'BSE - SENSEX Index Options'!$C:$C,$A20,'BSE - SENSEX Index Options'!$B:$B,G$4,'BSE - SENSEX Index Options'!$H:$H,"MDAW*")+SUMIFS('BSE - Other Index Options'!$L:$L,'BSE - Other Index Options'!$C:$C,$A20,'BSE - Other Index Options'!$B:$B,G$4,'BSE - Other Index Options'!$H:$H,"Weekly*")+SUMIFS('BSE - Other Index Options'!$L:$L,'BSE - Other Index Options'!$C:$C,$A20,'BSE - Other Index Options'!$B:$B,G$4,'BSE - Other Index Options'!$H:$H,"MDAW*")=0,"",SUMIFS('NSE - NIFTY Index Options'!$L:$L,'NSE - NIFTY Index Options'!$C:$C,$A20,'NSE - NIFTY Index Options'!$B:$B,G$4,'NSE - NIFTY Index Options'!$H:$H,"Weekly*")+SUMIFS('NSE - NIFTY Index Options'!$L:$L,'NSE - NIFTY Index Options'!$C:$C,$A20,'NSE - NIFTY Index Options'!$B:$B,G$4,'NSE - NIFTY Index Options'!$H:$H,"MDAW*")+SUMIFS('NSE - Other Index Options'!$L:$L,'NSE - Other Index Options'!$C:$C,$A20,'NSE - Other Index Options'!$B:$B,G$4,'NSE - Other Index Options'!$H:$H,"Weekly*")+SUMIFS('NSE - Other Index Options'!$L:$L,'NSE - Other Index Options'!$C:$C,$A20,'NSE - Other Index Options'!$B:$B,G$4,'NSE - Other Index Options'!$H:$H,"MDAW*")+SUMIFS('BSE - SENSEX Index Options'!$L:$L,'BSE - SENSEX Index Options'!$C:$C,$A20,'BSE - SENSEX Index Options'!$B:$B,G$4,'BSE - SENSEX Index Options'!$H:$H,"Weekly*")+SUMIFS('BSE - SENSEX Index Options'!$L:$L,'BSE - SENSEX Index Options'!$C:$C,$A20,'BSE - SENSEX Index Options'!$B:$B,G$4,'BSE - SENSEX Index Options'!$H:$H,"MDAW*")+SUMIFS('BSE - Other Index Options'!$L:$L,'BSE - Other Index Options'!$C:$C,$A20,'BSE - Other Index Options'!$B:$B,G$4,'BSE - Other Index Options'!$H:$H,"Weekly*")+SUMIFS('BSE - Other Index Options'!$L:$L,'BSE - Other Index Options'!$C:$C,$A20,'BSE - Other Index Options'!$B:$B,G$4,'BSE - Other Index Options'!$H:$H,"MDAW*"))</f>
        <v/>
      </c>
      <c r="H20" s="26">
        <f t="shared" si="0"/>
        <v>3006.6745999999998</v>
      </c>
    </row>
    <row r="21" spans="1:8">
      <c r="A21" t="s">
        <v>42</v>
      </c>
      <c r="B21" s="26">
        <f>IF(SUMIFS('NSE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Options'!$H:$H,"MDAW*")+SUMIFS('BSE - SENSEX Index Options'!$L:$L,'BSE - SENSEX Index Options'!$C:$C,$A21,'BSE - SENSEX Index Options'!$B:$B,B$4,'BSE - SENSEX Index Options'!$H:$H,"Weekly*")+SUMIFS('BSE - SENSEX Index Options'!$L:$L,'BSE - SENSEX Index Options'!$C:$C,$A21,'BSE - SENSEX Index Options'!$B:$B,B$4,'BSE - SENSEX Index Options'!$H:$H,"MDAW*")+SUMIFS('BSE - Other Index Options'!$L:$L,'BSE - Other Index Options'!$C:$C,$A21,'BSE - Other Index Options'!$B:$B,B$4,'BSE - Other Index Options'!$H:$H,"Weekly*")+SUMIFS('BSE - Other Index Options'!$L:$L,'BSE - Other Index Options'!$C:$C,$A21,'BSE - Other Index Options'!$B:$B,B$4,'BSE - Other Index Options'!$H:$H,"MDAW*")=0,"",SUMIFS('NSE - NIFTY Index Options'!$L:$L,'NSE - NIFTY Index Options'!$C:$C,$A21,'NSE - NIFTY Index Options'!$B:$B,B$4,'NSE - NIFTY Index Options'!$H:$H,"Weekly*")+SUMIFS('NSE - NIFTY Index Options'!$L:$L,'NSE - NIFTY Index Options'!$C:$C,$A21,'NSE - NIFTY Index Options'!$B:$B,B$4,'NSE - NIFTY Index Options'!$H:$H,"MDAW*")+SUMIFS('NSE - Other Index Options'!$L:$L,'NSE - Other Index Options'!$C:$C,$A21,'NSE - Other Index Options'!$B:$B,B$4,'NSE - Other Index Options'!$H:$H,"Weekly*")+SUMIFS('NSE - Other Index Options'!$L:$L,'NSE - Other Index Options'!$C:$C,$A21,'NSE - Other Index Options'!$B:$B,B$4,'NSE - Other Index Options'!$H:$H,"MDAW*")+SUMIFS('BSE - SENSEX Index Options'!$L:$L,'BSE - SENSEX Index Options'!$C:$C,$A21,'BSE - SENSEX Index Options'!$B:$B,B$4,'BSE - SENSEX Index Options'!$H:$H,"Weekly*")+SUMIFS('BSE - SENSEX Index Options'!$L:$L,'BSE - SENSEX Index Options'!$C:$C,$A21,'BSE - SENSEX Index Options'!$B:$B,B$4,'BSE - SENSEX Index Options'!$H:$H,"MDAW*")+SUMIFS('BSE - Other Index Options'!$L:$L,'BSE - Other Index Options'!$C:$C,$A21,'BSE - Other Index Options'!$B:$B,B$4,'BSE - Other Index Options'!$H:$H,"Weekly*")+SUMIFS('BSE - Other Index Options'!$L:$L,'BSE - Other Index Options'!$C:$C,$A21,'BSE - Other Index Options'!$B:$B,B$4,'BSE - Other Index Options'!$H:$H,"MDAW*"))</f>
        <v>599.21900000000005</v>
      </c>
      <c r="C21" s="26">
        <f>IF(SUMIFS('NSE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Options'!$H:$H,"MDAW*")+SUMIFS('BSE - SENSEX Index Options'!$L:$L,'BSE - SENSEX Index Options'!$C:$C,$A21,'BSE - SENSEX Index Options'!$B:$B,C$4,'BSE - SENSEX Index Options'!$H:$H,"Weekly*")+SUMIFS('BSE - SENSEX Index Options'!$L:$L,'BSE - SENSEX Index Options'!$C:$C,$A21,'BSE - SENSEX Index Options'!$B:$B,C$4,'BSE - SENSEX Index Options'!$H:$H,"MDAW*")+SUMIFS('BSE - Other Index Options'!$L:$L,'BSE - Other Index Options'!$C:$C,$A21,'BSE - Other Index Options'!$B:$B,C$4,'BSE - Other Index Options'!$H:$H,"Weekly*")+SUMIFS('BSE - Other Index Options'!$L:$L,'BSE - Other Index Options'!$C:$C,$A21,'BSE - Other Index Options'!$B:$B,C$4,'BSE - Other Index Options'!$H:$H,"MDAW*")=0,"",SUMIFS('NSE - NIFTY Index Options'!$L:$L,'NSE - NIFTY Index Options'!$C:$C,$A21,'NSE - NIFTY Index Options'!$B:$B,C$4,'NSE - NIFTY Index Options'!$H:$H,"Weekly*")+SUMIFS('NSE - NIFTY Index Options'!$L:$L,'NSE - NIFTY Index Options'!$C:$C,$A21,'NSE - NIFTY Index Options'!$B:$B,C$4,'NSE - NIFTY Index Options'!$H:$H,"MDAW*")+SUMIFS('NSE - Other Index Options'!$L:$L,'NSE - Other Index Options'!$C:$C,$A21,'NSE - Other Index Options'!$B:$B,C$4,'NSE - Other Index Options'!$H:$H,"Weekly*")+SUMIFS('NSE - Other Index Options'!$L:$L,'NSE - Other Index Options'!$C:$C,$A21,'NSE - Other Index Options'!$B:$B,C$4,'NSE - Other Index Options'!$H:$H,"MDAW*")+SUMIFS('BSE - SENSEX Index Options'!$L:$L,'BSE - SENSEX Index Options'!$C:$C,$A21,'BSE - SENSEX Index Options'!$B:$B,C$4,'BSE - SENSEX Index Options'!$H:$H,"Weekly*")+SUMIFS('BSE - SENSEX Index Options'!$L:$L,'BSE - SENSEX Index Options'!$C:$C,$A21,'BSE - SENSEX Index Options'!$B:$B,C$4,'BSE - SENSEX Index Options'!$H:$H,"MDAW*")+SUMIFS('BSE - Other Index Options'!$L:$L,'BSE - Other Index Options'!$C:$C,$A21,'BSE - Other Index Options'!$B:$B,C$4,'BSE - Other Index Options'!$H:$H,"Weekly*")+SUMIFS('BSE - Other Index Options'!$L:$L,'BSE - Other Index Options'!$C:$C,$A21,'BSE - Other Index Options'!$B:$B,C$4,'BSE - Other Index Options'!$H:$H,"MDAW*"))</f>
        <v>818.1196000000001</v>
      </c>
      <c r="D21" s="26">
        <f>IF(SUMIFS('NSE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Options'!$H:$H,"MDAW*")+SUMIFS('BSE - SENSEX Index Options'!$L:$L,'BSE - SENSEX Index Options'!$C:$C,$A21,'BSE - SENSEX Index Options'!$B:$B,D$4,'BSE - SENSEX Index Options'!$H:$H,"Weekly*")+SUMIFS('BSE - SENSEX Index Options'!$L:$L,'BSE - SENSEX Index Options'!$C:$C,$A21,'BSE - SENSEX Index Options'!$B:$B,D$4,'BSE - SENSEX Index Options'!$H:$H,"MDAW*")+SUMIFS('BSE - Other Index Options'!$L:$L,'BSE - Other Index Options'!$C:$C,$A21,'BSE - Other Index Options'!$B:$B,D$4,'BSE - Other Index Options'!$H:$H,"Weekly*")+SUMIFS('BSE - Other Index Options'!$L:$L,'BSE - Other Index Options'!$C:$C,$A21,'BSE - Other Index Options'!$B:$B,D$4,'BSE - Other Index Options'!$H:$H,"MDAW*")=0,"",SUMIFS('NSE - NIFTY Index Options'!$L:$L,'NSE - NIFTY Index Options'!$C:$C,$A21,'NSE - NIFTY Index Options'!$B:$B,D$4,'NSE - NIFTY Index Options'!$H:$H,"Weekly*")+SUMIFS('NSE - NIFTY Index Options'!$L:$L,'NSE - NIFTY Index Options'!$C:$C,$A21,'NSE - NIFTY Index Options'!$B:$B,D$4,'NSE - NIFTY Index Options'!$H:$H,"MDAW*")+SUMIFS('NSE - Other Index Options'!$L:$L,'NSE - Other Index Options'!$C:$C,$A21,'NSE - Other Index Options'!$B:$B,D$4,'NSE - Other Index Options'!$H:$H,"Weekly*")+SUMIFS('NSE - Other Index Options'!$L:$L,'NSE - Other Index Options'!$C:$C,$A21,'NSE - Other Index Options'!$B:$B,D$4,'NSE - Other Index Options'!$H:$H,"MDAW*")+SUMIFS('BSE - SENSEX Index Options'!$L:$L,'BSE - SENSEX Index Options'!$C:$C,$A21,'BSE - SENSEX Index Options'!$B:$B,D$4,'BSE - SENSEX Index Options'!$H:$H,"Weekly*")+SUMIFS('BSE - SENSEX Index Options'!$L:$L,'BSE - SENSEX Index Options'!$C:$C,$A21,'BSE - SENSEX Index Options'!$B:$B,D$4,'BSE - SENSEX Index Options'!$H:$H,"MDAW*")+SUMIFS('BSE - Other Index Options'!$L:$L,'BSE - Other Index Options'!$C:$C,$A21,'BSE - Other Index Options'!$B:$B,D$4,'BSE - Other Index Options'!$H:$H,"Weekly*")+SUMIFS('BSE - Other Index Options'!$L:$L,'BSE - Other Index Options'!$C:$C,$A21,'BSE - Other Index Options'!$B:$B,D$4,'BSE - Other Index Options'!$H:$H,"MDAW*"))</f>
        <v>694.41730000000007</v>
      </c>
      <c r="E21" s="26">
        <f>IF(SUMIFS('NSE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Options'!$H:$H,"MDAW*")+SUMIFS('BSE - SENSEX Index Options'!$L:$L,'BSE - SENSEX Index Options'!$C:$C,$A21,'BSE - SENSEX Index Options'!$B:$B,E$4,'BSE - SENSEX Index Options'!$H:$H,"Weekly*")+SUMIFS('BSE - SENSEX Index Options'!$L:$L,'BSE - SENSEX Index Options'!$C:$C,$A21,'BSE - SENSEX Index Options'!$B:$B,E$4,'BSE - SENSEX Index Options'!$H:$H,"MDAW*")+SUMIFS('BSE - Other Index Options'!$L:$L,'BSE - Other Index Options'!$C:$C,$A21,'BSE - Other Index Options'!$B:$B,E$4,'BSE - Other Index Options'!$H:$H,"Weekly*")+SUMIFS('BSE - Other Index Options'!$L:$L,'BSE - Other Index Options'!$C:$C,$A21,'BSE - Other Index Options'!$B:$B,E$4,'BSE - Other Index Options'!$H:$H,"MDAW*")=0,"",SUMIFS('NSE - NIFTY Index Options'!$L:$L,'NSE - NIFTY Index Options'!$C:$C,$A21,'NSE - NIFTY Index Options'!$B:$B,E$4,'NSE - NIFTY Index Options'!$H:$H,"Weekly*")+SUMIFS('NSE - NIFTY Index Options'!$L:$L,'NSE - NIFTY Index Options'!$C:$C,$A21,'NSE - NIFTY Index Options'!$B:$B,E$4,'NSE - NIFTY Index Options'!$H:$H,"MDAW*")+SUMIFS('NSE - Other Index Options'!$L:$L,'NSE - Other Index Options'!$C:$C,$A21,'NSE - Other Index Options'!$B:$B,E$4,'NSE - Other Index Options'!$H:$H,"Weekly*")+SUMIFS('NSE - Other Index Options'!$L:$L,'NSE - Other Index Options'!$C:$C,$A21,'NSE - Other Index Options'!$B:$B,E$4,'NSE - Other Index Options'!$H:$H,"MDAW*")+SUMIFS('BSE - SENSEX Index Options'!$L:$L,'BSE - SENSEX Index Options'!$C:$C,$A21,'BSE - SENSEX Index Options'!$B:$B,E$4,'BSE - SENSEX Index Options'!$H:$H,"Weekly*")+SUMIFS('BSE - SENSEX Index Options'!$L:$L,'BSE - SENSEX Index Options'!$C:$C,$A21,'BSE - SENSEX Index Options'!$B:$B,E$4,'BSE - SENSEX Index Options'!$H:$H,"MDAW*")+SUMIFS('BSE - Other Index Options'!$L:$L,'BSE - Other Index Options'!$C:$C,$A21,'BSE - Other Index Options'!$B:$B,E$4,'BSE - Other Index Options'!$H:$H,"Weekly*")+SUMIFS('BSE - Other Index Options'!$L:$L,'BSE - Other Index Options'!$C:$C,$A21,'BSE - Other Index Options'!$B:$B,E$4,'BSE - Other Index Options'!$H:$H,"MDAW*"))</f>
        <v>865.34059999999988</v>
      </c>
      <c r="F21" s="26">
        <f>IF(SUMIFS('NSE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Options'!$H:$H,"MDAW*")+SUMIFS('BSE - SENSEX Index Options'!$L:$L,'BSE - SENSEX Index Options'!$C:$C,$A21,'BSE - SENSEX Index Options'!$B:$B,F$4,'BSE - SENSEX Index Options'!$H:$H,"Weekly*")+SUMIFS('BSE - SENSEX Index Options'!$L:$L,'BSE - SENSEX Index Options'!$C:$C,$A21,'BSE - SENSEX Index Options'!$B:$B,F$4,'BSE - SENSEX Index Options'!$H:$H,"MDAW*")+SUMIFS('BSE - Other Index Options'!$L:$L,'BSE - Other Index Options'!$C:$C,$A21,'BSE - Other Index Options'!$B:$B,F$4,'BSE - Other Index Options'!$H:$H,"Weekly*")+SUMIFS('BSE - Other Index Options'!$L:$L,'BSE - Other Index Options'!$C:$C,$A21,'BSE - Other Index Options'!$B:$B,F$4,'BSE - Other Index Options'!$H:$H,"MDAW*")=0,"",SUMIFS('NSE - NIFTY Index Options'!$L:$L,'NSE - NIFTY Index Options'!$C:$C,$A21,'NSE - NIFTY Index Options'!$B:$B,F$4,'NSE - NIFTY Index Options'!$H:$H,"Weekly*")+SUMIFS('NSE - NIFTY Index Options'!$L:$L,'NSE - NIFTY Index Options'!$C:$C,$A21,'NSE - NIFTY Index Options'!$B:$B,F$4,'NSE - NIFTY Index Options'!$H:$H,"MDAW*")+SUMIFS('NSE - Other Index Options'!$L:$L,'NSE - Other Index Options'!$C:$C,$A21,'NSE - Other Index Options'!$B:$B,F$4,'NSE - Other Index Options'!$H:$H,"Weekly*")+SUMIFS('NSE - Other Index Options'!$L:$L,'NSE - Other Index Options'!$C:$C,$A21,'NSE - Other Index Options'!$B:$B,F$4,'NSE - Other Index Options'!$H:$H,"MDAW*")+SUMIFS('BSE - SENSEX Index Options'!$L:$L,'BSE - SENSEX Index Options'!$C:$C,$A21,'BSE - SENSEX Index Options'!$B:$B,F$4,'BSE - SENSEX Index Options'!$H:$H,"Weekly*")+SUMIFS('BSE - SENSEX Index Options'!$L:$L,'BSE - SENSEX Index Options'!$C:$C,$A21,'BSE - SENSEX Index Options'!$B:$B,F$4,'BSE - SENSEX Index Options'!$H:$H,"MDAW*")+SUMIFS('BSE - Other Index Options'!$L:$L,'BSE - Other Index Options'!$C:$C,$A21,'BSE - Other Index Options'!$B:$B,F$4,'BSE - Other Index Options'!$H:$H,"Weekly*")+SUMIFS('BSE - Other Index Options'!$L:$L,'BSE - Other Index Options'!$C:$C,$A21,'BSE - Other Index Options'!$B:$B,F$4,'BSE - Other Index Options'!$H:$H,"MDAW*"))</f>
        <v>518.10820000000001</v>
      </c>
      <c r="G21" s="26" t="str">
        <f>IF(SUMIFS('NSE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Options'!$H:$H,"MDAW*")+SUMIFS('BSE - SENSEX Index Options'!$L:$L,'BSE - SENSEX Index Options'!$C:$C,$A21,'BSE - SENSEX Index Options'!$B:$B,G$4,'BSE - SENSEX Index Options'!$H:$H,"Weekly*")+SUMIFS('BSE - SENSEX Index Options'!$L:$L,'BSE - SENSEX Index Options'!$C:$C,$A21,'BSE - SENSEX Index Options'!$B:$B,G$4,'BSE - SENSEX Index Options'!$H:$H,"MDAW*")+SUMIFS('BSE - Other Index Options'!$L:$L,'BSE - Other Index Options'!$C:$C,$A21,'BSE - Other Index Options'!$B:$B,G$4,'BSE - Other Index Options'!$H:$H,"Weekly*")+SUMIFS('BSE - Other Index Options'!$L:$L,'BSE - Other Index Options'!$C:$C,$A21,'BSE - Other Index Options'!$B:$B,G$4,'BSE - Other Index Options'!$H:$H,"MDAW*")=0,"",SUMIFS('NSE - NIFTY Index Options'!$L:$L,'NSE - NIFTY Index Options'!$C:$C,$A21,'NSE - NIFTY Index Options'!$B:$B,G$4,'NSE - NIFTY Index Options'!$H:$H,"Weekly*")+SUMIFS('NSE - NIFTY Index Options'!$L:$L,'NSE - NIFTY Index Options'!$C:$C,$A21,'NSE - NIFTY Index Options'!$B:$B,G$4,'NSE - NIFTY Index Options'!$H:$H,"MDAW*")+SUMIFS('NSE - Other Index Options'!$L:$L,'NSE - Other Index Options'!$C:$C,$A21,'NSE - Other Index Options'!$B:$B,G$4,'NSE - Other Index Options'!$H:$H,"Weekly*")+SUMIFS('NSE - Other Index Options'!$L:$L,'NSE - Other Index Options'!$C:$C,$A21,'NSE - Other Index Options'!$B:$B,G$4,'NSE - Other Index Options'!$H:$H,"MDAW*")+SUMIFS('BSE - SENSEX Index Options'!$L:$L,'BSE - SENSEX Index Options'!$C:$C,$A21,'BSE - SENSEX Index Options'!$B:$B,G$4,'BSE - SENSEX Index Options'!$H:$H,"Weekly*")+SUMIFS('BSE - SENSEX Index Options'!$L:$L,'BSE - SENSEX Index Options'!$C:$C,$A21,'BSE - SENSEX Index Options'!$B:$B,G$4,'BSE - SENSEX Index Options'!$H:$H,"MDAW*")+SUMIFS('BSE - Other Index Options'!$L:$L,'BSE - Other Index Options'!$C:$C,$A21,'BSE - Other Index Options'!$B:$B,G$4,'BSE - Other Index Options'!$H:$H,"Weekly*")+SUMIFS('BSE - Other Index Options'!$L:$L,'BSE - Other Index Options'!$C:$C,$A21,'BSE - Other Index Options'!$B:$B,G$4,'BSE - Other Index Options'!$H:$H,"MDAW*"))</f>
        <v/>
      </c>
      <c r="H21" s="26">
        <f t="shared" si="0"/>
        <v>3495.2047000000002</v>
      </c>
    </row>
    <row r="22" spans="1:8">
      <c r="A22" t="s">
        <v>43</v>
      </c>
      <c r="B22" s="26">
        <f>IF(SUMIFS('NSE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Options'!$H:$H,"MDAW*")+SUMIFS('BSE - SENSEX Index Options'!$L:$L,'BSE - SENSEX Index Options'!$C:$C,$A22,'BSE - SENSEX Index Options'!$B:$B,B$4,'BSE - SENSEX Index Options'!$H:$H,"Weekly*")+SUMIFS('BSE - SENSEX Index Options'!$L:$L,'BSE - SENSEX Index Options'!$C:$C,$A22,'BSE - SENSEX Index Options'!$B:$B,B$4,'BSE - SENSEX Index Options'!$H:$H,"MDAW*")+SUMIFS('BSE - Other Index Options'!$L:$L,'BSE - Other Index Options'!$C:$C,$A22,'BSE - Other Index Options'!$B:$B,B$4,'BSE - Other Index Options'!$H:$H,"Weekly*")+SUMIFS('BSE - Other Index Options'!$L:$L,'BSE - Other Index Options'!$C:$C,$A22,'BSE - Other Index Options'!$B:$B,B$4,'BSE - Other Index Options'!$H:$H,"MDAW*")=0,"",SUMIFS('NSE - NIFTY Index Options'!$L:$L,'NSE - NIFTY Index Options'!$C:$C,$A22,'NSE - NIFTY Index Options'!$B:$B,B$4,'NSE - NIFTY Index Options'!$H:$H,"Weekly*")+SUMIFS('NSE - NIFTY Index Options'!$L:$L,'NSE - NIFTY Index Options'!$C:$C,$A22,'NSE - NIFTY Index Options'!$B:$B,B$4,'NSE - NIFTY Index Options'!$H:$H,"MDAW*")+SUMIFS('NSE - Other Index Options'!$L:$L,'NSE - Other Index Options'!$C:$C,$A22,'NSE - Other Index Options'!$B:$B,B$4,'NSE - Other Index Options'!$H:$H,"Weekly*")+SUMIFS('NSE - Other Index Options'!$L:$L,'NSE - Other Index Options'!$C:$C,$A22,'NSE - Other Index Options'!$B:$B,B$4,'NSE - Other Index Options'!$H:$H,"MDAW*")+SUMIFS('BSE - SENSEX Index Options'!$L:$L,'BSE - SENSEX Index Options'!$C:$C,$A22,'BSE - SENSEX Index Options'!$B:$B,B$4,'BSE - SENSEX Index Options'!$H:$H,"Weekly*")+SUMIFS('BSE - SENSEX Index Options'!$L:$L,'BSE - SENSEX Index Options'!$C:$C,$A22,'BSE - SENSEX Index Options'!$B:$B,B$4,'BSE - SENSEX Index Options'!$H:$H,"MDAW*")+SUMIFS('BSE - Other Index Options'!$L:$L,'BSE - Other Index Options'!$C:$C,$A22,'BSE - Other Index Options'!$B:$B,B$4,'BSE - Other Index Options'!$H:$H,"Weekly*")+SUMIFS('BSE - Other Index Options'!$L:$L,'BSE - Other Index Options'!$C:$C,$A22,'BSE - Other Index Options'!$B:$B,B$4,'BSE - Other Index Options'!$H:$H,"MDAW*"))</f>
        <v>527.86560000000009</v>
      </c>
      <c r="C22" s="26">
        <f>IF(SUMIFS('NSE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Options'!$H:$H,"MDAW*")+SUMIFS('BSE - SENSEX Index Options'!$L:$L,'BSE - SENSEX Index Options'!$C:$C,$A22,'BSE - SENSEX Index Options'!$B:$B,C$4,'BSE - SENSEX Index Options'!$H:$H,"Weekly*")+SUMIFS('BSE - SENSEX Index Options'!$L:$L,'BSE - SENSEX Index Options'!$C:$C,$A22,'BSE - SENSEX Index Options'!$B:$B,C$4,'BSE - SENSEX Index Options'!$H:$H,"MDAW*")+SUMIFS('BSE - Other Index Options'!$L:$L,'BSE - Other Index Options'!$C:$C,$A22,'BSE - Other Index Options'!$B:$B,C$4,'BSE - Other Index Options'!$H:$H,"Weekly*")+SUMIFS('BSE - Other Index Options'!$L:$L,'BSE - Other Index Options'!$C:$C,$A22,'BSE - Other Index Options'!$B:$B,C$4,'BSE - Other Index Options'!$H:$H,"MDAW*")=0,"",SUMIFS('NSE - NIFTY Index Options'!$L:$L,'NSE - NIFTY Index Options'!$C:$C,$A22,'NSE - NIFTY Index Options'!$B:$B,C$4,'NSE - NIFTY Index Options'!$H:$H,"Weekly*")+SUMIFS('NSE - NIFTY Index Options'!$L:$L,'NSE - NIFTY Index Options'!$C:$C,$A22,'NSE - NIFTY Index Options'!$B:$B,C$4,'NSE - NIFTY Index Options'!$H:$H,"MDAW*")+SUMIFS('NSE - Other Index Options'!$L:$L,'NSE - Other Index Options'!$C:$C,$A22,'NSE - Other Index Options'!$B:$B,C$4,'NSE - Other Index Options'!$H:$H,"Weekly*")+SUMIFS('NSE - Other Index Options'!$L:$L,'NSE - Other Index Options'!$C:$C,$A22,'NSE - Other Index Options'!$B:$B,C$4,'NSE - Other Index Options'!$H:$H,"MDAW*")+SUMIFS('BSE - SENSEX Index Options'!$L:$L,'BSE - SENSEX Index Options'!$C:$C,$A22,'BSE - SENSEX Index Options'!$B:$B,C$4,'BSE - SENSEX Index Options'!$H:$H,"Weekly*")+SUMIFS('BSE - SENSEX Index Options'!$L:$L,'BSE - SENSEX Index Options'!$C:$C,$A22,'BSE - SENSEX Index Options'!$B:$B,C$4,'BSE - SENSEX Index Options'!$H:$H,"MDAW*")+SUMIFS('BSE - Other Index Options'!$L:$L,'BSE - Other Index Options'!$C:$C,$A22,'BSE - Other Index Options'!$B:$B,C$4,'BSE - Other Index Options'!$H:$H,"Weekly*")+SUMIFS('BSE - Other Index Options'!$L:$L,'BSE - Other Index Options'!$C:$C,$A22,'BSE - Other Index Options'!$B:$B,C$4,'BSE - Other Index Options'!$H:$H,"MDAW*"))</f>
        <v>566.66070000000002</v>
      </c>
      <c r="D22" s="26">
        <f>IF(SUMIFS('NSE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Options'!$H:$H,"MDAW*")+SUMIFS('BSE - SENSEX Index Options'!$L:$L,'BSE - SENSEX Index Options'!$C:$C,$A22,'BSE - SENSEX Index Options'!$B:$B,D$4,'BSE - SENSEX Index Options'!$H:$H,"Weekly*")+SUMIFS('BSE - SENSEX Index Options'!$L:$L,'BSE - SENSEX Index Options'!$C:$C,$A22,'BSE - SENSEX Index Options'!$B:$B,D$4,'BSE - SENSEX Index Options'!$H:$H,"MDAW*")+SUMIFS('BSE - Other Index Options'!$L:$L,'BSE - Other Index Options'!$C:$C,$A22,'BSE - Other Index Options'!$B:$B,D$4,'BSE - Other Index Options'!$H:$H,"Weekly*")+SUMIFS('BSE - Other Index Options'!$L:$L,'BSE - Other Index Options'!$C:$C,$A22,'BSE - Other Index Options'!$B:$B,D$4,'BSE - Other Index Options'!$H:$H,"MDAW*")=0,"",SUMIFS('NSE - NIFTY Index Options'!$L:$L,'NSE - NIFTY Index Options'!$C:$C,$A22,'NSE - NIFTY Index Options'!$B:$B,D$4,'NSE - NIFTY Index Options'!$H:$H,"Weekly*")+SUMIFS('NSE - NIFTY Index Options'!$L:$L,'NSE - NIFTY Index Options'!$C:$C,$A22,'NSE - NIFTY Index Options'!$B:$B,D$4,'NSE - NIFTY Index Options'!$H:$H,"MDAW*")+SUMIFS('NSE - Other Index Options'!$L:$L,'NSE - Other Index Options'!$C:$C,$A22,'NSE - Other Index Options'!$B:$B,D$4,'NSE - Other Index Options'!$H:$H,"Weekly*")+SUMIFS('NSE - Other Index Options'!$L:$L,'NSE - Other Index Options'!$C:$C,$A22,'NSE - Other Index Options'!$B:$B,D$4,'NSE - Other Index Options'!$H:$H,"MDAW*")+SUMIFS('BSE - SENSEX Index Options'!$L:$L,'BSE - SENSEX Index Options'!$C:$C,$A22,'BSE - SENSEX Index Options'!$B:$B,D$4,'BSE - SENSEX Index Options'!$H:$H,"Weekly*")+SUMIFS('BSE - SENSEX Index Options'!$L:$L,'BSE - SENSEX Index Options'!$C:$C,$A22,'BSE - SENSEX Index Options'!$B:$B,D$4,'BSE - SENSEX Index Options'!$H:$H,"MDAW*")+SUMIFS('BSE - Other Index Options'!$L:$L,'BSE - Other Index Options'!$C:$C,$A22,'BSE - Other Index Options'!$B:$B,D$4,'BSE - Other Index Options'!$H:$H,"Weekly*")+SUMIFS('BSE - Other Index Options'!$L:$L,'BSE - Other Index Options'!$C:$C,$A22,'BSE - Other Index Options'!$B:$B,D$4,'BSE - Other Index Options'!$H:$H,"MDAW*"))</f>
        <v>510.48900000000003</v>
      </c>
      <c r="E22" s="26">
        <f>IF(SUMIFS('NSE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Options'!$H:$H,"MDAW*")+SUMIFS('BSE - SENSEX Index Options'!$L:$L,'BSE - SENSEX Index Options'!$C:$C,$A22,'BSE - SENSEX Index Options'!$B:$B,E$4,'BSE - SENSEX Index Options'!$H:$H,"Weekly*")+SUMIFS('BSE - SENSEX Index Options'!$L:$L,'BSE - SENSEX Index Options'!$C:$C,$A22,'BSE - SENSEX Index Options'!$B:$B,E$4,'BSE - SENSEX Index Options'!$H:$H,"MDAW*")+SUMIFS('BSE - Other Index Options'!$L:$L,'BSE - Other Index Options'!$C:$C,$A22,'BSE - Other Index Options'!$B:$B,E$4,'BSE - Other Index Options'!$H:$H,"Weekly*")+SUMIFS('BSE - Other Index Options'!$L:$L,'BSE - Other Index Options'!$C:$C,$A22,'BSE - Other Index Options'!$B:$B,E$4,'BSE - Other Index Options'!$H:$H,"MDAW*")=0,"",SUMIFS('NSE - NIFTY Index Options'!$L:$L,'NSE - NIFTY Index Options'!$C:$C,$A22,'NSE - NIFTY Index Options'!$B:$B,E$4,'NSE - NIFTY Index Options'!$H:$H,"Weekly*")+SUMIFS('NSE - NIFTY Index Options'!$L:$L,'NSE - NIFTY Index Options'!$C:$C,$A22,'NSE - NIFTY Index Options'!$B:$B,E$4,'NSE - NIFTY Index Options'!$H:$H,"MDAW*")+SUMIFS('NSE - Other Index Options'!$L:$L,'NSE - Other Index Options'!$C:$C,$A22,'NSE - Other Index Options'!$B:$B,E$4,'NSE - Other Index Options'!$H:$H,"Weekly*")+SUMIFS('NSE - Other Index Options'!$L:$L,'NSE - Other Index Options'!$C:$C,$A22,'NSE - Other Index Options'!$B:$B,E$4,'NSE - Other Index Options'!$H:$H,"MDAW*")+SUMIFS('BSE - SENSEX Index Options'!$L:$L,'BSE - SENSEX Index Options'!$C:$C,$A22,'BSE - SENSEX Index Options'!$B:$B,E$4,'BSE - SENSEX Index Options'!$H:$H,"Weekly*")+SUMIFS('BSE - SENSEX Index Options'!$L:$L,'BSE - SENSEX Index Options'!$C:$C,$A22,'BSE - SENSEX Index Options'!$B:$B,E$4,'BSE - SENSEX Index Options'!$H:$H,"MDAW*")+SUMIFS('BSE - Other Index Options'!$L:$L,'BSE - Other Index Options'!$C:$C,$A22,'BSE - Other Index Options'!$B:$B,E$4,'BSE - Other Index Options'!$H:$H,"Weekly*")+SUMIFS('BSE - Other Index Options'!$L:$L,'BSE - Other Index Options'!$C:$C,$A22,'BSE - Other Index Options'!$B:$B,E$4,'BSE - Other Index Options'!$H:$H,"MDAW*"))</f>
        <v>694.91300000000001</v>
      </c>
      <c r="F22" s="26">
        <f>IF(SUMIFS('NSE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Options'!$H:$H,"MDAW*")+SUMIFS('BSE - SENSEX Index Options'!$L:$L,'BSE - SENSEX Index Options'!$C:$C,$A22,'BSE - SENSEX Index Options'!$B:$B,F$4,'BSE - SENSEX Index Options'!$H:$H,"Weekly*")+SUMIFS('BSE - SENSEX Index Options'!$L:$L,'BSE - SENSEX Index Options'!$C:$C,$A22,'BSE - SENSEX Index Options'!$B:$B,F$4,'BSE - SENSEX Index Options'!$H:$H,"MDAW*")+SUMIFS('BSE - Other Index Options'!$L:$L,'BSE - Other Index Options'!$C:$C,$A22,'BSE - Other Index Options'!$B:$B,F$4,'BSE - Other Index Options'!$H:$H,"Weekly*")+SUMIFS('BSE - Other Index Options'!$L:$L,'BSE - Other Index Options'!$C:$C,$A22,'BSE - Other Index Options'!$B:$B,F$4,'BSE - Other Index Options'!$H:$H,"MDAW*")=0,"",SUMIFS('NSE - NIFTY Index Options'!$L:$L,'NSE - NIFTY Index Options'!$C:$C,$A22,'NSE - NIFTY Index Options'!$B:$B,F$4,'NSE - NIFTY Index Options'!$H:$H,"Weekly*")+SUMIFS('NSE - NIFTY Index Options'!$L:$L,'NSE - NIFTY Index Options'!$C:$C,$A22,'NSE - NIFTY Index Options'!$B:$B,F$4,'NSE - NIFTY Index Options'!$H:$H,"MDAW*")+SUMIFS('NSE - Other Index Options'!$L:$L,'NSE - Other Index Options'!$C:$C,$A22,'NSE - Other Index Options'!$B:$B,F$4,'NSE - Other Index Options'!$H:$H,"Weekly*")+SUMIFS('NSE - Other Index Options'!$L:$L,'NSE - Other Index Options'!$C:$C,$A22,'NSE - Other Index Options'!$B:$B,F$4,'NSE - Other Index Options'!$H:$H,"MDAW*")+SUMIFS('BSE - SENSEX Index Options'!$L:$L,'BSE - SENSEX Index Options'!$C:$C,$A22,'BSE - SENSEX Index Options'!$B:$B,F$4,'BSE - SENSEX Index Options'!$H:$H,"Weekly*")+SUMIFS('BSE - SENSEX Index Options'!$L:$L,'BSE - SENSEX Index Options'!$C:$C,$A22,'BSE - SENSEX Index Options'!$B:$B,F$4,'BSE - SENSEX Index Options'!$H:$H,"MDAW*")+SUMIFS('BSE - Other Index Options'!$L:$L,'BSE - Other Index Options'!$C:$C,$A22,'BSE - Other Index Options'!$B:$B,F$4,'BSE - Other Index Options'!$H:$H,"Weekly*")+SUMIFS('BSE - Other Index Options'!$L:$L,'BSE - Other Index Options'!$C:$C,$A22,'BSE - Other Index Options'!$B:$B,F$4,'BSE - Other Index Options'!$H:$H,"MDAW*"))</f>
        <v>415.91739999999993</v>
      </c>
      <c r="G22" s="26" t="str">
        <f>IF(SUMIFS('NSE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Options'!$H:$H,"MDAW*")+SUMIFS('BSE - SENSEX Index Options'!$L:$L,'BSE - SENSEX Index Options'!$C:$C,$A22,'BSE - SENSEX Index Options'!$B:$B,G$4,'BSE - SENSEX Index Options'!$H:$H,"Weekly*")+SUMIFS('BSE - SENSEX Index Options'!$L:$L,'BSE - SENSEX Index Options'!$C:$C,$A22,'BSE - SENSEX Index Options'!$B:$B,G$4,'BSE - SENSEX Index Options'!$H:$H,"MDAW*")+SUMIFS('BSE - Other Index Options'!$L:$L,'BSE - Other Index Options'!$C:$C,$A22,'BSE - Other Index Options'!$B:$B,G$4,'BSE - Other Index Options'!$H:$H,"Weekly*")+SUMIFS('BSE - Other Index Options'!$L:$L,'BSE - Other Index Options'!$C:$C,$A22,'BSE - Other Index Options'!$B:$B,G$4,'BSE - Other Index Options'!$H:$H,"MDAW*")=0,"",SUMIFS('NSE - NIFTY Index Options'!$L:$L,'NSE - NIFTY Index Options'!$C:$C,$A22,'NSE - NIFTY Index Options'!$B:$B,G$4,'NSE - NIFTY Index Options'!$H:$H,"Weekly*")+SUMIFS('NSE - NIFTY Index Options'!$L:$L,'NSE - NIFTY Index Options'!$C:$C,$A22,'NSE - NIFTY Index Options'!$B:$B,G$4,'NSE - NIFTY Index Options'!$H:$H,"MDAW*")+SUMIFS('NSE - Other Index Options'!$L:$L,'NSE - Other Index Options'!$C:$C,$A22,'NSE - Other Index Options'!$B:$B,G$4,'NSE - Other Index Options'!$H:$H,"Weekly*")+SUMIFS('NSE - Other Index Options'!$L:$L,'NSE - Other Index Options'!$C:$C,$A22,'NSE - Other Index Options'!$B:$B,G$4,'NSE - Other Index Options'!$H:$H,"MDAW*")+SUMIFS('BSE - SENSEX Index Options'!$L:$L,'BSE - SENSEX Index Options'!$C:$C,$A22,'BSE - SENSEX Index Options'!$B:$B,G$4,'BSE - SENSEX Index Options'!$H:$H,"Weekly*")+SUMIFS('BSE - SENSEX Index Options'!$L:$L,'BSE - SENSEX Index Options'!$C:$C,$A22,'BSE - SENSEX Index Options'!$B:$B,G$4,'BSE - SENSEX Index Options'!$H:$H,"MDAW*")+SUMIFS('BSE - Other Index Options'!$L:$L,'BSE - Other Index Options'!$C:$C,$A22,'BSE - Other Index Options'!$B:$B,G$4,'BSE - Other Index Options'!$H:$H,"Weekly*")+SUMIFS('BSE - Other Index Options'!$L:$L,'BSE - Other Index Options'!$C:$C,$A22,'BSE - Other Index Options'!$B:$B,G$4,'BSE - Other Index Options'!$H:$H,"MDAW*"))</f>
        <v/>
      </c>
      <c r="H22" s="26">
        <f t="shared" si="0"/>
        <v>2715.8456999999999</v>
      </c>
    </row>
    <row r="23" spans="1:8">
      <c r="A23" t="s">
        <v>44</v>
      </c>
      <c r="B23" s="26">
        <f>IF(SUMIFS('NSE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Options'!$H:$H,"MDAW*")+SUMIFS('BSE - SENSEX Index Options'!$L:$L,'BSE - SENSEX Index Options'!$C:$C,$A23,'BSE - SENSEX Index Options'!$B:$B,B$4,'BSE - SENSEX Index Options'!$H:$H,"Weekly*")+SUMIFS('BSE - SENSEX Index Options'!$L:$L,'BSE - SENSEX Index Options'!$C:$C,$A23,'BSE - SENSEX Index Options'!$B:$B,B$4,'BSE - SENSEX Index Options'!$H:$H,"MDAW*")+SUMIFS('BSE - Other Index Options'!$L:$L,'BSE - Other Index Options'!$C:$C,$A23,'BSE - Other Index Options'!$B:$B,B$4,'BSE - Other Index Options'!$H:$H,"Weekly*")+SUMIFS('BSE - Other Index Options'!$L:$L,'BSE - Other Index Options'!$C:$C,$A23,'BSE - Other Index Options'!$B:$B,B$4,'BSE - Other Index Options'!$H:$H,"MDAW*")=0,"",SUMIFS('NSE - NIFTY Index Options'!$L:$L,'NSE - NIFTY Index Options'!$C:$C,$A23,'NSE - NIFTY Index Options'!$B:$B,B$4,'NSE - NIFTY Index Options'!$H:$H,"Weekly*")+SUMIFS('NSE - NIFTY Index Options'!$L:$L,'NSE - NIFTY Index Options'!$C:$C,$A23,'NSE - NIFTY Index Options'!$B:$B,B$4,'NSE - NIFTY Index Options'!$H:$H,"MDAW*")+SUMIFS('NSE - Other Index Options'!$L:$L,'NSE - Other Index Options'!$C:$C,$A23,'NSE - Other Index Options'!$B:$B,B$4,'NSE - Other Index Options'!$H:$H,"Weekly*")+SUMIFS('NSE - Other Index Options'!$L:$L,'NSE - Other Index Options'!$C:$C,$A23,'NSE - Other Index Options'!$B:$B,B$4,'NSE - Other Index Options'!$H:$H,"MDAW*")+SUMIFS('BSE - SENSEX Index Options'!$L:$L,'BSE - SENSEX Index Options'!$C:$C,$A23,'BSE - SENSEX Index Options'!$B:$B,B$4,'BSE - SENSEX Index Options'!$H:$H,"Weekly*")+SUMIFS('BSE - SENSEX Index Options'!$L:$L,'BSE - SENSEX Index Options'!$C:$C,$A23,'BSE - SENSEX Index Options'!$B:$B,B$4,'BSE - SENSEX Index Options'!$H:$H,"MDAW*")+SUMIFS('BSE - Other Index Options'!$L:$L,'BSE - Other Index Options'!$C:$C,$A23,'BSE - Other Index Options'!$B:$B,B$4,'BSE - Other Index Options'!$H:$H,"Weekly*")+SUMIFS('BSE - Other Index Options'!$L:$L,'BSE - Other Index Options'!$C:$C,$A23,'BSE - Other Index Options'!$B:$B,B$4,'BSE - Other Index Options'!$H:$H,"MDAW*"))</f>
        <v>301.96069999999997</v>
      </c>
      <c r="C23" s="26">
        <f>IF(SUMIFS('NSE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Options'!$H:$H,"MDAW*")+SUMIFS('BSE - SENSEX Index Options'!$L:$L,'BSE - SENSEX Index Options'!$C:$C,$A23,'BSE - SENSEX Index Options'!$B:$B,C$4,'BSE - SENSEX Index Options'!$H:$H,"Weekly*")+SUMIFS('BSE - SENSEX Index Options'!$L:$L,'BSE - SENSEX Index Options'!$C:$C,$A23,'BSE - SENSEX Index Options'!$B:$B,C$4,'BSE - SENSEX Index Options'!$H:$H,"MDAW*")+SUMIFS('BSE - Other Index Options'!$L:$L,'BSE - Other Index Options'!$C:$C,$A23,'BSE - Other Index Options'!$B:$B,C$4,'BSE - Other Index Options'!$H:$H,"Weekly*")+SUMIFS('BSE - Other Index Options'!$L:$L,'BSE - Other Index Options'!$C:$C,$A23,'BSE - Other Index Options'!$B:$B,C$4,'BSE - Other Index Options'!$H:$H,"MDAW*")=0,"",SUMIFS('NSE - NIFTY Index Options'!$L:$L,'NSE - NIFTY Index Options'!$C:$C,$A23,'NSE - NIFTY Index Options'!$B:$B,C$4,'NSE - NIFTY Index Options'!$H:$H,"Weekly*")+SUMIFS('NSE - NIFTY Index Options'!$L:$L,'NSE - NIFTY Index Options'!$C:$C,$A23,'NSE - NIFTY Index Options'!$B:$B,C$4,'NSE - NIFTY Index Options'!$H:$H,"MDAW*")+SUMIFS('NSE - Other Index Options'!$L:$L,'NSE - Other Index Options'!$C:$C,$A23,'NSE - Other Index Options'!$B:$B,C$4,'NSE - Other Index Options'!$H:$H,"Weekly*")+SUMIFS('NSE - Other Index Options'!$L:$L,'NSE - Other Index Options'!$C:$C,$A23,'NSE - Other Index Options'!$B:$B,C$4,'NSE - Other Index Options'!$H:$H,"MDAW*")+SUMIFS('BSE - SENSEX Index Options'!$L:$L,'BSE - SENSEX Index Options'!$C:$C,$A23,'BSE - SENSEX Index Options'!$B:$B,C$4,'BSE - SENSEX Index Options'!$H:$H,"Weekly*")+SUMIFS('BSE - SENSEX Index Options'!$L:$L,'BSE - SENSEX Index Options'!$C:$C,$A23,'BSE - SENSEX Index Options'!$B:$B,C$4,'BSE - SENSEX Index Options'!$H:$H,"MDAW*")+SUMIFS('BSE - Other Index Options'!$L:$L,'BSE - Other Index Options'!$C:$C,$A23,'BSE - Other Index Options'!$B:$B,C$4,'BSE - Other Index Options'!$H:$H,"Weekly*")+SUMIFS('BSE - Other Index Options'!$L:$L,'BSE - Other Index Options'!$C:$C,$A23,'BSE - Other Index Options'!$B:$B,C$4,'BSE - Other Index Options'!$H:$H,"MDAW*"))</f>
        <v>456.41680000000008</v>
      </c>
      <c r="D23" s="26">
        <f>IF(SUMIFS('NSE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Options'!$H:$H,"MDAW*")+SUMIFS('BSE - SENSEX Index Options'!$L:$L,'BSE - SENSEX Index Options'!$C:$C,$A23,'BSE - SENSEX Index Options'!$B:$B,D$4,'BSE - SENSEX Index Options'!$H:$H,"Weekly*")+SUMIFS('BSE - SENSEX Index Options'!$L:$L,'BSE - SENSEX Index Options'!$C:$C,$A23,'BSE - SENSEX Index Options'!$B:$B,D$4,'BSE - SENSEX Index Options'!$H:$H,"MDAW*")+SUMIFS('BSE - Other Index Options'!$L:$L,'BSE - Other Index Options'!$C:$C,$A23,'BSE - Other Index Options'!$B:$B,D$4,'BSE - Other Index Options'!$H:$H,"Weekly*")+SUMIFS('BSE - Other Index Options'!$L:$L,'BSE - Other Index Options'!$C:$C,$A23,'BSE - Other Index Options'!$B:$B,D$4,'BSE - Other Index Options'!$H:$H,"MDAW*")=0,"",SUMIFS('NSE - NIFTY Index Options'!$L:$L,'NSE - NIFTY Index Options'!$C:$C,$A23,'NSE - NIFTY Index Options'!$B:$B,D$4,'NSE - NIFTY Index Options'!$H:$H,"Weekly*")+SUMIFS('NSE - NIFTY Index Options'!$L:$L,'NSE - NIFTY Index Options'!$C:$C,$A23,'NSE - NIFTY Index Options'!$B:$B,D$4,'NSE - NIFTY Index Options'!$H:$H,"MDAW*")+SUMIFS('NSE - Other Index Options'!$L:$L,'NSE - Other Index Options'!$C:$C,$A23,'NSE - Other Index Options'!$B:$B,D$4,'NSE - Other Index Options'!$H:$H,"Weekly*")+SUMIFS('NSE - Other Index Options'!$L:$L,'NSE - Other Index Options'!$C:$C,$A23,'NSE - Other Index Options'!$B:$B,D$4,'NSE - Other Index Options'!$H:$H,"MDAW*")+SUMIFS('BSE - SENSEX Index Options'!$L:$L,'BSE - SENSEX Index Options'!$C:$C,$A23,'BSE - SENSEX Index Options'!$B:$B,D$4,'BSE - SENSEX Index Options'!$H:$H,"Weekly*")+SUMIFS('BSE - SENSEX Index Options'!$L:$L,'BSE - SENSEX Index Options'!$C:$C,$A23,'BSE - SENSEX Index Options'!$B:$B,D$4,'BSE - SENSEX Index Options'!$H:$H,"MDAW*")+SUMIFS('BSE - Other Index Options'!$L:$L,'BSE - Other Index Options'!$C:$C,$A23,'BSE - Other Index Options'!$B:$B,D$4,'BSE - Other Index Options'!$H:$H,"Weekly*")+SUMIFS('BSE - Other Index Options'!$L:$L,'BSE - Other Index Options'!$C:$C,$A23,'BSE - Other Index Options'!$B:$B,D$4,'BSE - Other Index Options'!$H:$H,"MDAW*"))</f>
        <v>505.05070000000001</v>
      </c>
      <c r="E23" s="26" t="str">
        <f>IF(SUMIFS('NSE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Options'!$H:$H,"MDAW*")+SUMIFS('BSE - SENSEX Index Options'!$L:$L,'BSE - SENSEX Index Options'!$C:$C,$A23,'BSE - SENSEX Index Options'!$B:$B,E$4,'BSE - SENSEX Index Options'!$H:$H,"Weekly*")+SUMIFS('BSE - SENSEX Index Options'!$L:$L,'BSE - SENSEX Index Options'!$C:$C,$A23,'BSE - SENSEX Index Options'!$B:$B,E$4,'BSE - SENSEX Index Options'!$H:$H,"MDAW*")+SUMIFS('BSE - Other Index Options'!$L:$L,'BSE - Other Index Options'!$C:$C,$A23,'BSE - Other Index Options'!$B:$B,E$4,'BSE - Other Index Options'!$H:$H,"Weekly*")+SUMIFS('BSE - Other Index Options'!$L:$L,'BSE - Other Index Options'!$C:$C,$A23,'BSE - Other Index Options'!$B:$B,E$4,'BSE - Other Index Options'!$H:$H,"MDAW*")=0,"",SUMIFS('NSE - NIFTY Index Options'!$L:$L,'NSE - NIFTY Index Options'!$C:$C,$A23,'NSE - NIFTY Index Options'!$B:$B,E$4,'NSE - NIFTY Index Options'!$H:$H,"Weekly*")+SUMIFS('NSE - NIFTY Index Options'!$L:$L,'NSE - NIFTY Index Options'!$C:$C,$A23,'NSE - NIFTY Index Options'!$B:$B,E$4,'NSE - NIFTY Index Options'!$H:$H,"MDAW*")+SUMIFS('NSE - Other Index Options'!$L:$L,'NSE - Other Index Options'!$C:$C,$A23,'NSE - Other Index Options'!$B:$B,E$4,'NSE - Other Index Options'!$H:$H,"Weekly*")+SUMIFS('NSE - Other Index Options'!$L:$L,'NSE - Other Index Options'!$C:$C,$A23,'NSE - Other Index Options'!$B:$B,E$4,'NSE - Other Index Options'!$H:$H,"MDAW*")+SUMIFS('BSE - SENSEX Index Options'!$L:$L,'BSE - SENSEX Index Options'!$C:$C,$A23,'BSE - SENSEX Index Options'!$B:$B,E$4,'BSE - SENSEX Index Options'!$H:$H,"Weekly*")+SUMIFS('BSE - SENSEX Index Options'!$L:$L,'BSE - SENSEX Index Options'!$C:$C,$A23,'BSE - SENSEX Index Options'!$B:$B,E$4,'BSE - SENSEX Index Options'!$H:$H,"MDAW*")+SUMIFS('BSE - Other Index Options'!$L:$L,'BSE - Other Index Options'!$C:$C,$A23,'BSE - Other Index Options'!$B:$B,E$4,'BSE - Other Index Options'!$H:$H,"Weekly*")+SUMIFS('BSE - Other Index Options'!$L:$L,'BSE - Other Index Options'!$C:$C,$A23,'BSE - Other Index Options'!$B:$B,E$4,'BSE - Other Index Options'!$H:$H,"MDAW*"))</f>
        <v/>
      </c>
      <c r="F23" s="26">
        <f>IF(SUMIFS('NSE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Options'!$H:$H,"MDAW*")+SUMIFS('BSE - SENSEX Index Options'!$L:$L,'BSE - SENSEX Index Options'!$C:$C,$A23,'BSE - SENSEX Index Options'!$B:$B,F$4,'BSE - SENSEX Index Options'!$H:$H,"Weekly*")+SUMIFS('BSE - SENSEX Index Options'!$L:$L,'BSE - SENSEX Index Options'!$C:$C,$A23,'BSE - SENSEX Index Options'!$B:$B,F$4,'BSE - SENSEX Index Options'!$H:$H,"MDAW*")+SUMIFS('BSE - Other Index Options'!$L:$L,'BSE - Other Index Options'!$C:$C,$A23,'BSE - Other Index Options'!$B:$B,F$4,'BSE - Other Index Options'!$H:$H,"Weekly*")+SUMIFS('BSE - Other Index Options'!$L:$L,'BSE - Other Index Options'!$C:$C,$A23,'BSE - Other Index Options'!$B:$B,F$4,'BSE - Other Index Options'!$H:$H,"MDAW*")=0,"",SUMIFS('NSE - NIFTY Index Options'!$L:$L,'NSE - NIFTY Index Options'!$C:$C,$A23,'NSE - NIFTY Index Options'!$B:$B,F$4,'NSE - NIFTY Index Options'!$H:$H,"Weekly*")+SUMIFS('NSE - NIFTY Index Options'!$L:$L,'NSE - NIFTY Index Options'!$C:$C,$A23,'NSE - NIFTY Index Options'!$B:$B,F$4,'NSE - NIFTY Index Options'!$H:$H,"MDAW*")+SUMIFS('NSE - Other Index Options'!$L:$L,'NSE - Other Index Options'!$C:$C,$A23,'NSE - Other Index Options'!$B:$B,F$4,'NSE - Other Index Options'!$H:$H,"Weekly*")+SUMIFS('NSE - Other Index Options'!$L:$L,'NSE - Other Index Options'!$C:$C,$A23,'NSE - Other Index Options'!$B:$B,F$4,'NSE - Other Index Options'!$H:$H,"MDAW*")+SUMIFS('BSE - SENSEX Index Options'!$L:$L,'BSE - SENSEX Index Options'!$C:$C,$A23,'BSE - SENSEX Index Options'!$B:$B,F$4,'BSE - SENSEX Index Options'!$H:$H,"Weekly*")+SUMIFS('BSE - SENSEX Index Options'!$L:$L,'BSE - SENSEX Index Options'!$C:$C,$A23,'BSE - SENSEX Index Options'!$B:$B,F$4,'BSE - SENSEX Index Options'!$H:$H,"MDAW*")+SUMIFS('BSE - Other Index Options'!$L:$L,'BSE - Other Index Options'!$C:$C,$A23,'BSE - Other Index Options'!$B:$B,F$4,'BSE - Other Index Options'!$H:$H,"Weekly*")+SUMIFS('BSE - Other Index Options'!$L:$L,'BSE - Other Index Options'!$C:$C,$A23,'BSE - Other Index Options'!$B:$B,F$4,'BSE - Other Index Options'!$H:$H,"MDAW*"))</f>
        <v>281.5154</v>
      </c>
      <c r="G23" s="26" t="str">
        <f>IF(SUMIFS('NSE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Options'!$H:$H,"MDAW*")+SUMIFS('BSE - SENSEX Index Options'!$L:$L,'BSE - SENSEX Index Options'!$C:$C,$A23,'BSE - SENSEX Index Options'!$B:$B,G$4,'BSE - SENSEX Index Options'!$H:$H,"Weekly*")+SUMIFS('BSE - SENSEX Index Options'!$L:$L,'BSE - SENSEX Index Options'!$C:$C,$A23,'BSE - SENSEX Index Options'!$B:$B,G$4,'BSE - SENSEX Index Options'!$H:$H,"MDAW*")+SUMIFS('BSE - Other Index Options'!$L:$L,'BSE - Other Index Options'!$C:$C,$A23,'BSE - Other Index Options'!$B:$B,G$4,'BSE - Other Index Options'!$H:$H,"Weekly*")+SUMIFS('BSE - Other Index Options'!$L:$L,'BSE - Other Index Options'!$C:$C,$A23,'BSE - Other Index Options'!$B:$B,G$4,'BSE - Other Index Options'!$H:$H,"MDAW*")=0,"",SUMIFS('NSE - NIFTY Index Options'!$L:$L,'NSE - NIFTY Index Options'!$C:$C,$A23,'NSE - NIFTY Index Options'!$B:$B,G$4,'NSE - NIFTY Index Options'!$H:$H,"Weekly*")+SUMIFS('NSE - NIFTY Index Options'!$L:$L,'NSE - NIFTY Index Options'!$C:$C,$A23,'NSE - NIFTY Index Options'!$B:$B,G$4,'NSE - NIFTY Index Options'!$H:$H,"MDAW*")+SUMIFS('NSE - Other Index Options'!$L:$L,'NSE - Other Index Options'!$C:$C,$A23,'NSE - Other Index Options'!$B:$B,G$4,'NSE - Other Index Options'!$H:$H,"Weekly*")+SUMIFS('NSE - Other Index Options'!$L:$L,'NSE - Other Index Options'!$C:$C,$A23,'NSE - Other Index Options'!$B:$B,G$4,'NSE - Other Index Options'!$H:$H,"MDAW*")+SUMIFS('BSE - SENSEX Index Options'!$L:$L,'BSE - SENSEX Index Options'!$C:$C,$A23,'BSE - SENSEX Index Options'!$B:$B,G$4,'BSE - SENSEX Index Options'!$H:$H,"Weekly*")+SUMIFS('BSE - SENSEX Index Options'!$L:$L,'BSE - SENSEX Index Options'!$C:$C,$A23,'BSE - SENSEX Index Options'!$B:$B,G$4,'BSE - SENSEX Index Options'!$H:$H,"MDAW*")+SUMIFS('BSE - Other Index Options'!$L:$L,'BSE - Other Index Options'!$C:$C,$A23,'BSE - Other Index Options'!$B:$B,G$4,'BSE - Other Index Options'!$H:$H,"Weekly*")+SUMIFS('BSE - Other Index Options'!$L:$L,'BSE - Other Index Options'!$C:$C,$A23,'BSE - Other Index Options'!$B:$B,G$4,'BSE - Other Index Options'!$H:$H,"MDAW*"))</f>
        <v/>
      </c>
      <c r="H23" s="26">
        <f t="shared" si="0"/>
        <v>1544.9436000000001</v>
      </c>
    </row>
    <row r="24" spans="1:8">
      <c r="A24" t="s">
        <v>45</v>
      </c>
      <c r="B24" s="26">
        <f>IF(SUMIFS('NSE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Options'!$H:$H,"MDAW*")+SUMIFS('BSE - SENSEX Index Options'!$L:$L,'BSE - SENSEX Index Options'!$C:$C,$A24,'BSE - SENSEX Index Options'!$B:$B,B$4,'BSE - SENSEX Index Options'!$H:$H,"Weekly*")+SUMIFS('BSE - SENSEX Index Options'!$L:$L,'BSE - SENSEX Index Options'!$C:$C,$A24,'BSE - SENSEX Index Options'!$B:$B,B$4,'BSE - SENSEX Index Options'!$H:$H,"MDAW*")+SUMIFS('BSE - Other Index Options'!$L:$L,'BSE - Other Index Options'!$C:$C,$A24,'BSE - Other Index Options'!$B:$B,B$4,'BSE - Other Index Options'!$H:$H,"Weekly*")+SUMIFS('BSE - Other Index Options'!$L:$L,'BSE - Other Index Options'!$C:$C,$A24,'BSE - Other Index Options'!$B:$B,B$4,'BSE - Other Index Options'!$H:$H,"MDAW*")=0,"",SUMIFS('NSE - NIFTY Index Options'!$L:$L,'NSE - NIFTY Index Options'!$C:$C,$A24,'NSE - NIFTY Index Options'!$B:$B,B$4,'NSE - NIFTY Index Options'!$H:$H,"Weekly*")+SUMIFS('NSE - NIFTY Index Options'!$L:$L,'NSE - NIFTY Index Options'!$C:$C,$A24,'NSE - NIFTY Index Options'!$B:$B,B$4,'NSE - NIFTY Index Options'!$H:$H,"MDAW*")+SUMIFS('NSE - Other Index Options'!$L:$L,'NSE - Other Index Options'!$C:$C,$A24,'NSE - Other Index Options'!$B:$B,B$4,'NSE - Other Index Options'!$H:$H,"Weekly*")+SUMIFS('NSE - Other Index Options'!$L:$L,'NSE - Other Index Options'!$C:$C,$A24,'NSE - Other Index Options'!$B:$B,B$4,'NSE - Other Index Options'!$H:$H,"MDAW*")+SUMIFS('BSE - SENSEX Index Options'!$L:$L,'BSE - SENSEX Index Options'!$C:$C,$A24,'BSE - SENSEX Index Options'!$B:$B,B$4,'BSE - SENSEX Index Options'!$H:$H,"Weekly*")+SUMIFS('BSE - SENSEX Index Options'!$L:$L,'BSE - SENSEX Index Options'!$C:$C,$A24,'BSE - SENSEX Index Options'!$B:$B,B$4,'BSE - SENSEX Index Options'!$H:$H,"MDAW*")+SUMIFS('BSE - Other Index Options'!$L:$L,'BSE - Other Index Options'!$C:$C,$A24,'BSE - Other Index Options'!$B:$B,B$4,'BSE - Other Index Options'!$H:$H,"Weekly*")+SUMIFS('BSE - Other Index Options'!$L:$L,'BSE - Other Index Options'!$C:$C,$A24,'BSE - Other Index Options'!$B:$B,B$4,'BSE - Other Index Options'!$H:$H,"MDAW*"))</f>
        <v>362.70300000000003</v>
      </c>
      <c r="C24" s="26">
        <f>IF(SUMIFS('NSE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Options'!$H:$H,"MDAW*")+SUMIFS('BSE - SENSEX Index Options'!$L:$L,'BSE - SENSEX Index Options'!$C:$C,$A24,'BSE - SENSEX Index Options'!$B:$B,C$4,'BSE - SENSEX Index Options'!$H:$H,"Weekly*")+SUMIFS('BSE - SENSEX Index Options'!$L:$L,'BSE - SENSEX Index Options'!$C:$C,$A24,'BSE - SENSEX Index Options'!$B:$B,C$4,'BSE - SENSEX Index Options'!$H:$H,"MDAW*")+SUMIFS('BSE - Other Index Options'!$L:$L,'BSE - Other Index Options'!$C:$C,$A24,'BSE - Other Index Options'!$B:$B,C$4,'BSE - Other Index Options'!$H:$H,"Weekly*")+SUMIFS('BSE - Other Index Options'!$L:$L,'BSE - Other Index Options'!$C:$C,$A24,'BSE - Other Index Options'!$B:$B,C$4,'BSE - Other Index Options'!$H:$H,"MDAW*")=0,"",SUMIFS('NSE - NIFTY Index Options'!$L:$L,'NSE - NIFTY Index Options'!$C:$C,$A24,'NSE - NIFTY Index Options'!$B:$B,C$4,'NSE - NIFTY Index Options'!$H:$H,"Weekly*")+SUMIFS('NSE - NIFTY Index Options'!$L:$L,'NSE - NIFTY Index Options'!$C:$C,$A24,'NSE - NIFTY Index Options'!$B:$B,C$4,'NSE - NIFTY Index Options'!$H:$H,"MDAW*")+SUMIFS('NSE - Other Index Options'!$L:$L,'NSE - Other Index Options'!$C:$C,$A24,'NSE - Other Index Options'!$B:$B,C$4,'NSE - Other Index Options'!$H:$H,"Weekly*")+SUMIFS('NSE - Other Index Options'!$L:$L,'NSE - Other Index Options'!$C:$C,$A24,'NSE - Other Index Options'!$B:$B,C$4,'NSE - Other Index Options'!$H:$H,"MDAW*")+SUMIFS('BSE - SENSEX Index Options'!$L:$L,'BSE - SENSEX Index Options'!$C:$C,$A24,'BSE - SENSEX Index Options'!$B:$B,C$4,'BSE - SENSEX Index Options'!$H:$H,"Weekly*")+SUMIFS('BSE - SENSEX Index Options'!$L:$L,'BSE - SENSEX Index Options'!$C:$C,$A24,'BSE - SENSEX Index Options'!$B:$B,C$4,'BSE - SENSEX Index Options'!$H:$H,"MDAW*")+SUMIFS('BSE - Other Index Options'!$L:$L,'BSE - Other Index Options'!$C:$C,$A24,'BSE - Other Index Options'!$B:$B,C$4,'BSE - Other Index Options'!$H:$H,"Weekly*")+SUMIFS('BSE - Other Index Options'!$L:$L,'BSE - Other Index Options'!$C:$C,$A24,'BSE - Other Index Options'!$B:$B,C$4,'BSE - Other Index Options'!$H:$H,"MDAW*"))</f>
        <v>500.33660000000003</v>
      </c>
      <c r="D24" s="26">
        <f>IF(SUMIFS('NSE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Options'!$H:$H,"MDAW*")+SUMIFS('BSE - SENSEX Index Options'!$L:$L,'BSE - SENSEX Index Options'!$C:$C,$A24,'BSE - SENSEX Index Options'!$B:$B,D$4,'BSE - SENSEX Index Options'!$H:$H,"Weekly*")+SUMIFS('BSE - SENSEX Index Options'!$L:$L,'BSE - SENSEX Index Options'!$C:$C,$A24,'BSE - SENSEX Index Options'!$B:$B,D$4,'BSE - SENSEX Index Options'!$H:$H,"MDAW*")+SUMIFS('BSE - Other Index Options'!$L:$L,'BSE - Other Index Options'!$C:$C,$A24,'BSE - Other Index Options'!$B:$B,D$4,'BSE - Other Index Options'!$H:$H,"Weekly*")+SUMIFS('BSE - Other Index Options'!$L:$L,'BSE - Other Index Options'!$C:$C,$A24,'BSE - Other Index Options'!$B:$B,D$4,'BSE - Other Index Options'!$H:$H,"MDAW*")=0,"",SUMIFS('NSE - NIFTY Index Options'!$L:$L,'NSE - NIFTY Index Options'!$C:$C,$A24,'NSE - NIFTY Index Options'!$B:$B,D$4,'NSE - NIFTY Index Options'!$H:$H,"Weekly*")+SUMIFS('NSE - NIFTY Index Options'!$L:$L,'NSE - NIFTY Index Options'!$C:$C,$A24,'NSE - NIFTY Index Options'!$B:$B,D$4,'NSE - NIFTY Index Options'!$H:$H,"MDAW*")+SUMIFS('NSE - Other Index Options'!$L:$L,'NSE - Other Index Options'!$C:$C,$A24,'NSE - Other Index Options'!$B:$B,D$4,'NSE - Other Index Options'!$H:$H,"Weekly*")+SUMIFS('NSE - Other Index Options'!$L:$L,'NSE - Other Index Options'!$C:$C,$A24,'NSE - Other Index Options'!$B:$B,D$4,'NSE - Other Index Options'!$H:$H,"MDAW*")+SUMIFS('BSE - SENSEX Index Options'!$L:$L,'BSE - SENSEX Index Options'!$C:$C,$A24,'BSE - SENSEX Index Options'!$B:$B,D$4,'BSE - SENSEX Index Options'!$H:$H,"Weekly*")+SUMIFS('BSE - SENSEX Index Options'!$L:$L,'BSE - SENSEX Index Options'!$C:$C,$A24,'BSE - SENSEX Index Options'!$B:$B,D$4,'BSE - SENSEX Index Options'!$H:$H,"MDAW*")+SUMIFS('BSE - Other Index Options'!$L:$L,'BSE - Other Index Options'!$C:$C,$A24,'BSE - Other Index Options'!$B:$B,D$4,'BSE - Other Index Options'!$H:$H,"Weekly*")+SUMIFS('BSE - Other Index Options'!$L:$L,'BSE - Other Index Options'!$C:$C,$A24,'BSE - Other Index Options'!$B:$B,D$4,'BSE - Other Index Options'!$H:$H,"MDAW*"))</f>
        <v>484.20489999999995</v>
      </c>
      <c r="E24" s="26" t="str">
        <f>IF(SUMIFS('NSE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Options'!$H:$H,"MDAW*")+SUMIFS('BSE - SENSEX Index Options'!$L:$L,'BSE - SENSEX Index Options'!$C:$C,$A24,'BSE - SENSEX Index Options'!$B:$B,E$4,'BSE - SENSEX Index Options'!$H:$H,"Weekly*")+SUMIFS('BSE - SENSEX Index Options'!$L:$L,'BSE - SENSEX Index Options'!$C:$C,$A24,'BSE - SENSEX Index Options'!$B:$B,E$4,'BSE - SENSEX Index Options'!$H:$H,"MDAW*")+SUMIFS('BSE - Other Index Options'!$L:$L,'BSE - Other Index Options'!$C:$C,$A24,'BSE - Other Index Options'!$B:$B,E$4,'BSE - Other Index Options'!$H:$H,"Weekly*")+SUMIFS('BSE - Other Index Options'!$L:$L,'BSE - Other Index Options'!$C:$C,$A24,'BSE - Other Index Options'!$B:$B,E$4,'BSE - Other Index Options'!$H:$H,"MDAW*")=0,"",SUMIFS('NSE - NIFTY Index Options'!$L:$L,'NSE - NIFTY Index Options'!$C:$C,$A24,'NSE - NIFTY Index Options'!$B:$B,E$4,'NSE - NIFTY Index Options'!$H:$H,"Weekly*")+SUMIFS('NSE - NIFTY Index Options'!$L:$L,'NSE - NIFTY Index Options'!$C:$C,$A24,'NSE - NIFTY Index Options'!$B:$B,E$4,'NSE - NIFTY Index Options'!$H:$H,"MDAW*")+SUMIFS('NSE - Other Index Options'!$L:$L,'NSE - Other Index Options'!$C:$C,$A24,'NSE - Other Index Options'!$B:$B,E$4,'NSE - Other Index Options'!$H:$H,"Weekly*")+SUMIFS('NSE - Other Index Options'!$L:$L,'NSE - Other Index Options'!$C:$C,$A24,'NSE - Other Index Options'!$B:$B,E$4,'NSE - Other Index Options'!$H:$H,"MDAW*")+SUMIFS('BSE - SENSEX Index Options'!$L:$L,'BSE - SENSEX Index Options'!$C:$C,$A24,'BSE - SENSEX Index Options'!$B:$B,E$4,'BSE - SENSEX Index Options'!$H:$H,"Weekly*")+SUMIFS('BSE - SENSEX Index Options'!$L:$L,'BSE - SENSEX Index Options'!$C:$C,$A24,'BSE - SENSEX Index Options'!$B:$B,E$4,'BSE - SENSEX Index Options'!$H:$H,"MDAW*")+SUMIFS('BSE - Other Index Options'!$L:$L,'BSE - Other Index Options'!$C:$C,$A24,'BSE - Other Index Options'!$B:$B,E$4,'BSE - Other Index Options'!$H:$H,"Weekly*")+SUMIFS('BSE - Other Index Options'!$L:$L,'BSE - Other Index Options'!$C:$C,$A24,'BSE - Other Index Options'!$B:$B,E$4,'BSE - Other Index Options'!$H:$H,"MDAW*"))</f>
        <v/>
      </c>
      <c r="F24" s="26" t="str">
        <f>IF(SUMIFS('NSE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Options'!$H:$H,"MDAW*")+SUMIFS('BSE - SENSEX Index Options'!$L:$L,'BSE - SENSEX Index Options'!$C:$C,$A24,'BSE - SENSEX Index Options'!$B:$B,F$4,'BSE - SENSEX Index Options'!$H:$H,"Weekly*")+SUMIFS('BSE - SENSEX Index Options'!$L:$L,'BSE - SENSEX Index Options'!$C:$C,$A24,'BSE - SENSEX Index Options'!$B:$B,F$4,'BSE - SENSEX Index Options'!$H:$H,"MDAW*")+SUMIFS('BSE - Other Index Options'!$L:$L,'BSE - Other Index Options'!$C:$C,$A24,'BSE - Other Index Options'!$B:$B,F$4,'BSE - Other Index Options'!$H:$H,"Weekly*")+SUMIFS('BSE - Other Index Options'!$L:$L,'BSE - Other Index Options'!$C:$C,$A24,'BSE - Other Index Options'!$B:$B,F$4,'BSE - Other Index Options'!$H:$H,"MDAW*")=0,"",SUMIFS('NSE - NIFTY Index Options'!$L:$L,'NSE - NIFTY Index Options'!$C:$C,$A24,'NSE - NIFTY Index Options'!$B:$B,F$4,'NSE - NIFTY Index Options'!$H:$H,"Weekly*")+SUMIFS('NSE - NIFTY Index Options'!$L:$L,'NSE - NIFTY Index Options'!$C:$C,$A24,'NSE - NIFTY Index Options'!$B:$B,F$4,'NSE - NIFTY Index Options'!$H:$H,"MDAW*")+SUMIFS('NSE - Other Index Options'!$L:$L,'NSE - Other Index Options'!$C:$C,$A24,'NSE - Other Index Options'!$B:$B,F$4,'NSE - Other Index Options'!$H:$H,"Weekly*")+SUMIFS('NSE - Other Index Options'!$L:$L,'NSE - Other Index Options'!$C:$C,$A24,'NSE - Other Index Options'!$B:$B,F$4,'NSE - Other Index Options'!$H:$H,"MDAW*")+SUMIFS('BSE - SENSEX Index Options'!$L:$L,'BSE - SENSEX Index Options'!$C:$C,$A24,'BSE - SENSEX Index Options'!$B:$B,F$4,'BSE - SENSEX Index Options'!$H:$H,"Weekly*")+SUMIFS('BSE - SENSEX Index Options'!$L:$L,'BSE - SENSEX Index Options'!$C:$C,$A24,'BSE - SENSEX Index Options'!$B:$B,F$4,'BSE - SENSEX Index Options'!$H:$H,"MDAW*")+SUMIFS('BSE - Other Index Options'!$L:$L,'BSE - Other Index Options'!$C:$C,$A24,'BSE - Other Index Options'!$B:$B,F$4,'BSE - Other Index Options'!$H:$H,"Weekly*")+SUMIFS('BSE - Other Index Options'!$L:$L,'BSE - Other Index Options'!$C:$C,$A24,'BSE - Other Index Options'!$B:$B,F$4,'BSE - Other Index Options'!$H:$H,"MDAW*"))</f>
        <v/>
      </c>
      <c r="G24" s="26" t="str">
        <f>IF(SUMIFS('NSE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Options'!$H:$H,"MDAW*")+SUMIFS('BSE - SENSEX Index Options'!$L:$L,'BSE - SENSEX Index Options'!$C:$C,$A24,'BSE - SENSEX Index Options'!$B:$B,G$4,'BSE - SENSEX Index Options'!$H:$H,"Weekly*")+SUMIFS('BSE - SENSEX Index Options'!$L:$L,'BSE - SENSEX Index Options'!$C:$C,$A24,'BSE - SENSEX Index Options'!$B:$B,G$4,'BSE - SENSEX Index Options'!$H:$H,"MDAW*")+SUMIFS('BSE - Other Index Options'!$L:$L,'BSE - Other Index Options'!$C:$C,$A24,'BSE - Other Index Options'!$B:$B,G$4,'BSE - Other Index Options'!$H:$H,"Weekly*")+SUMIFS('BSE - Other Index Options'!$L:$L,'BSE - Other Index Options'!$C:$C,$A24,'BSE - Other Index Options'!$B:$B,G$4,'BSE - Other Index Options'!$H:$H,"MDAW*")=0,"",SUMIFS('NSE - NIFTY Index Options'!$L:$L,'NSE - NIFTY Index Options'!$C:$C,$A24,'NSE - NIFTY Index Options'!$B:$B,G$4,'NSE - NIFTY Index Options'!$H:$H,"Weekly*")+SUMIFS('NSE - NIFTY Index Options'!$L:$L,'NSE - NIFTY Index Options'!$C:$C,$A24,'NSE - NIFTY Index Options'!$B:$B,G$4,'NSE - NIFTY Index Options'!$H:$H,"MDAW*")+SUMIFS('NSE - Other Index Options'!$L:$L,'NSE - Other Index Options'!$C:$C,$A24,'NSE - Other Index Options'!$B:$B,G$4,'NSE - Other Index Options'!$H:$H,"Weekly*")+SUMIFS('NSE - Other Index Options'!$L:$L,'NSE - Other Index Options'!$C:$C,$A24,'NSE - Other Index Options'!$B:$B,G$4,'NSE - Other Index Options'!$H:$H,"MDAW*")+SUMIFS('BSE - SENSEX Index Options'!$L:$L,'BSE - SENSEX Index Options'!$C:$C,$A24,'BSE - SENSEX Index Options'!$B:$B,G$4,'BSE - SENSEX Index Options'!$H:$H,"Weekly*")+SUMIFS('BSE - SENSEX Index Options'!$L:$L,'BSE - SENSEX Index Options'!$C:$C,$A24,'BSE - SENSEX Index Options'!$B:$B,G$4,'BSE - SENSEX Index Options'!$H:$H,"MDAW*")+SUMIFS('BSE - Other Index Options'!$L:$L,'BSE - Other Index Options'!$C:$C,$A24,'BSE - Other Index Options'!$B:$B,G$4,'BSE - Other Index Options'!$H:$H,"Weekly*")+SUMIFS('BSE - Other Index Options'!$L:$L,'BSE - Other Index Options'!$C:$C,$A24,'BSE - Other Index Options'!$B:$B,G$4,'BSE - Other Index Options'!$H:$H,"MDAW*"))</f>
        <v/>
      </c>
      <c r="H24" s="26">
        <f t="shared" si="0"/>
        <v>1347.2445</v>
      </c>
    </row>
    <row r="25" spans="1:8">
      <c r="A25" t="s">
        <v>46</v>
      </c>
      <c r="B25" s="26">
        <f>IF(SUMIFS('NSE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Options'!$H:$H,"MDAW*")+SUMIFS('BSE - SENSEX Index Options'!$L:$L,'BSE - SENSEX Index Options'!$C:$C,$A25,'BSE - SENSEX Index Options'!$B:$B,B$4,'BSE - SENSEX Index Options'!$H:$H,"Weekly*")+SUMIFS('BSE - SENSEX Index Options'!$L:$L,'BSE - SENSEX Index Options'!$C:$C,$A25,'BSE - SENSEX Index Options'!$B:$B,B$4,'BSE - SENSEX Index Options'!$H:$H,"MDAW*")+SUMIFS('BSE - Other Index Options'!$L:$L,'BSE - Other Index Options'!$C:$C,$A25,'BSE - Other Index Options'!$B:$B,B$4,'BSE - Other Index Options'!$H:$H,"Weekly*")+SUMIFS('BSE - Other Index Options'!$L:$L,'BSE - Other Index Options'!$C:$C,$A25,'BSE - Other Index Options'!$B:$B,B$4,'BSE - Other Index Options'!$H:$H,"MDAW*")=0,"",SUMIFS('NSE - NIFTY Index Options'!$L:$L,'NSE - NIFTY Index Options'!$C:$C,$A25,'NSE - NIFTY Index Options'!$B:$B,B$4,'NSE - NIFTY Index Options'!$H:$H,"Weekly*")+SUMIFS('NSE - NIFTY Index Options'!$L:$L,'NSE - NIFTY Index Options'!$C:$C,$A25,'NSE - NIFTY Index Options'!$B:$B,B$4,'NSE - NIFTY Index Options'!$H:$H,"MDAW*")+SUMIFS('NSE - Other Index Options'!$L:$L,'NSE - Other Index Options'!$C:$C,$A25,'NSE - Other Index Options'!$B:$B,B$4,'NSE - Other Index Options'!$H:$H,"Weekly*")+SUMIFS('NSE - Other Index Options'!$L:$L,'NSE - Other Index Options'!$C:$C,$A25,'NSE - Other Index Options'!$B:$B,B$4,'NSE - Other Index Options'!$H:$H,"MDAW*")+SUMIFS('BSE - SENSEX Index Options'!$L:$L,'BSE - SENSEX Index Options'!$C:$C,$A25,'BSE - SENSEX Index Options'!$B:$B,B$4,'BSE - SENSEX Index Options'!$H:$H,"Weekly*")+SUMIFS('BSE - SENSEX Index Options'!$L:$L,'BSE - SENSEX Index Options'!$C:$C,$A25,'BSE - SENSEX Index Options'!$B:$B,B$4,'BSE - SENSEX Index Options'!$H:$H,"MDAW*")+SUMIFS('BSE - Other Index Options'!$L:$L,'BSE - Other Index Options'!$C:$C,$A25,'BSE - Other Index Options'!$B:$B,B$4,'BSE - Other Index Options'!$H:$H,"Weekly*")+SUMIFS('BSE - Other Index Options'!$L:$L,'BSE - Other Index Options'!$C:$C,$A25,'BSE - Other Index Options'!$B:$B,B$4,'BSE - Other Index Options'!$H:$H,"MDAW*"))</f>
        <v>551.84730000000013</v>
      </c>
      <c r="C25" s="26">
        <f>IF(SUMIFS('NSE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Options'!$H:$H,"MDAW*")+SUMIFS('BSE - SENSEX Index Options'!$L:$L,'BSE - SENSEX Index Options'!$C:$C,$A25,'BSE - SENSEX Index Options'!$B:$B,C$4,'BSE - SENSEX Index Options'!$H:$H,"Weekly*")+SUMIFS('BSE - SENSEX Index Options'!$L:$L,'BSE - SENSEX Index Options'!$C:$C,$A25,'BSE - SENSEX Index Options'!$B:$B,C$4,'BSE - SENSEX Index Options'!$H:$H,"MDAW*")+SUMIFS('BSE - Other Index Options'!$L:$L,'BSE - Other Index Options'!$C:$C,$A25,'BSE - Other Index Options'!$B:$B,C$4,'BSE - Other Index Options'!$H:$H,"Weekly*")+SUMIFS('BSE - Other Index Options'!$L:$L,'BSE - Other Index Options'!$C:$C,$A25,'BSE - Other Index Options'!$B:$B,C$4,'BSE - Other Index Options'!$H:$H,"MDAW*")=0,"",SUMIFS('NSE - NIFTY Index Options'!$L:$L,'NSE - NIFTY Index Options'!$C:$C,$A25,'NSE - NIFTY Index Options'!$B:$B,C$4,'NSE - NIFTY Index Options'!$H:$H,"Weekly*")+SUMIFS('NSE - NIFTY Index Options'!$L:$L,'NSE - NIFTY Index Options'!$C:$C,$A25,'NSE - NIFTY Index Options'!$B:$B,C$4,'NSE - NIFTY Index Options'!$H:$H,"MDAW*")+SUMIFS('NSE - Other Index Options'!$L:$L,'NSE - Other Index Options'!$C:$C,$A25,'NSE - Other Index Options'!$B:$B,C$4,'NSE - Other Index Options'!$H:$H,"Weekly*")+SUMIFS('NSE - Other Index Options'!$L:$L,'NSE - Other Index Options'!$C:$C,$A25,'NSE - Other Index Options'!$B:$B,C$4,'NSE - Other Index Options'!$H:$H,"MDAW*")+SUMIFS('BSE - SENSEX Index Options'!$L:$L,'BSE - SENSEX Index Options'!$C:$C,$A25,'BSE - SENSEX Index Options'!$B:$B,C$4,'BSE - SENSEX Index Options'!$H:$H,"Weekly*")+SUMIFS('BSE - SENSEX Index Options'!$L:$L,'BSE - SENSEX Index Options'!$C:$C,$A25,'BSE - SENSEX Index Options'!$B:$B,C$4,'BSE - SENSEX Index Options'!$H:$H,"MDAW*")+SUMIFS('BSE - Other Index Options'!$L:$L,'BSE - Other Index Options'!$C:$C,$A25,'BSE - Other Index Options'!$B:$B,C$4,'BSE - Other Index Options'!$H:$H,"Weekly*")+SUMIFS('BSE - Other Index Options'!$L:$L,'BSE - Other Index Options'!$C:$C,$A25,'BSE - Other Index Options'!$B:$B,C$4,'BSE - Other Index Options'!$H:$H,"MDAW*"))</f>
        <v>610.79430000000002</v>
      </c>
      <c r="D25" s="26">
        <f>IF(SUMIFS('NSE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Options'!$H:$H,"MDAW*")+SUMIFS('BSE - SENSEX Index Options'!$L:$L,'BSE - SENSEX Index Options'!$C:$C,$A25,'BSE - SENSEX Index Options'!$B:$B,D$4,'BSE - SENSEX Index Options'!$H:$H,"Weekly*")+SUMIFS('BSE - SENSEX Index Options'!$L:$L,'BSE - SENSEX Index Options'!$C:$C,$A25,'BSE - SENSEX Index Options'!$B:$B,D$4,'BSE - SENSEX Index Options'!$H:$H,"MDAW*")+SUMIFS('BSE - Other Index Options'!$L:$L,'BSE - Other Index Options'!$C:$C,$A25,'BSE - Other Index Options'!$B:$B,D$4,'BSE - Other Index Options'!$H:$H,"Weekly*")+SUMIFS('BSE - Other Index Options'!$L:$L,'BSE - Other Index Options'!$C:$C,$A25,'BSE - Other Index Options'!$B:$B,D$4,'BSE - Other Index Options'!$H:$H,"MDAW*")=0,"",SUMIFS('NSE - NIFTY Index Options'!$L:$L,'NSE - NIFTY Index Options'!$C:$C,$A25,'NSE - NIFTY Index Options'!$B:$B,D$4,'NSE - NIFTY Index Options'!$H:$H,"Weekly*")+SUMIFS('NSE - NIFTY Index Options'!$L:$L,'NSE - NIFTY Index Options'!$C:$C,$A25,'NSE - NIFTY Index Options'!$B:$B,D$4,'NSE - NIFTY Index Options'!$H:$H,"MDAW*")+SUMIFS('NSE - Other Index Options'!$L:$L,'NSE - Other Index Options'!$C:$C,$A25,'NSE - Other Index Options'!$B:$B,D$4,'NSE - Other Index Options'!$H:$H,"Weekly*")+SUMIFS('NSE - Other Index Options'!$L:$L,'NSE - Other Index Options'!$C:$C,$A25,'NSE - Other Index Options'!$B:$B,D$4,'NSE - Other Index Options'!$H:$H,"MDAW*")+SUMIFS('BSE - SENSEX Index Options'!$L:$L,'BSE - SENSEX Index Options'!$C:$C,$A25,'BSE - SENSEX Index Options'!$B:$B,D$4,'BSE - SENSEX Index Options'!$H:$H,"Weekly*")+SUMIFS('BSE - SENSEX Index Options'!$L:$L,'BSE - SENSEX Index Options'!$C:$C,$A25,'BSE - SENSEX Index Options'!$B:$B,D$4,'BSE - SENSEX Index Options'!$H:$H,"MDAW*")+SUMIFS('BSE - Other Index Options'!$L:$L,'BSE - Other Index Options'!$C:$C,$A25,'BSE - Other Index Options'!$B:$B,D$4,'BSE - Other Index Options'!$H:$H,"Weekly*")+SUMIFS('BSE - Other Index Options'!$L:$L,'BSE - Other Index Options'!$C:$C,$A25,'BSE - Other Index Options'!$B:$B,D$4,'BSE - Other Index Options'!$H:$H,"MDAW*"))</f>
        <v>554.13689999999997</v>
      </c>
      <c r="E25" s="26">
        <f>IF(SUMIFS('NSE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Options'!$H:$H,"MDAW*")+SUMIFS('BSE - SENSEX Index Options'!$L:$L,'BSE - SENSEX Index Options'!$C:$C,$A25,'BSE - SENSEX Index Options'!$B:$B,E$4,'BSE - SENSEX Index Options'!$H:$H,"Weekly*")+SUMIFS('BSE - SENSEX Index Options'!$L:$L,'BSE - SENSEX Index Options'!$C:$C,$A25,'BSE - SENSEX Index Options'!$B:$B,E$4,'BSE - SENSEX Index Options'!$H:$H,"MDAW*")+SUMIFS('BSE - Other Index Options'!$L:$L,'BSE - Other Index Options'!$C:$C,$A25,'BSE - Other Index Options'!$B:$B,E$4,'BSE - Other Index Options'!$H:$H,"Weekly*")+SUMIFS('BSE - Other Index Options'!$L:$L,'BSE - Other Index Options'!$C:$C,$A25,'BSE - Other Index Options'!$B:$B,E$4,'BSE - Other Index Options'!$H:$H,"MDAW*")=0,"",SUMIFS('NSE - NIFTY Index Options'!$L:$L,'NSE - NIFTY Index Options'!$C:$C,$A25,'NSE - NIFTY Index Options'!$B:$B,E$4,'NSE - NIFTY Index Options'!$H:$H,"Weekly*")+SUMIFS('NSE - NIFTY Index Options'!$L:$L,'NSE - NIFTY Index Options'!$C:$C,$A25,'NSE - NIFTY Index Options'!$B:$B,E$4,'NSE - NIFTY Index Options'!$H:$H,"MDAW*")+SUMIFS('NSE - Other Index Options'!$L:$L,'NSE - Other Index Options'!$C:$C,$A25,'NSE - Other Index Options'!$B:$B,E$4,'NSE - Other Index Options'!$H:$H,"Weekly*")+SUMIFS('NSE - Other Index Options'!$L:$L,'NSE - Other Index Options'!$C:$C,$A25,'NSE - Other Index Options'!$B:$B,E$4,'NSE - Other Index Options'!$H:$H,"MDAW*")+SUMIFS('BSE - SENSEX Index Options'!$L:$L,'BSE - SENSEX Index Options'!$C:$C,$A25,'BSE - SENSEX Index Options'!$B:$B,E$4,'BSE - SENSEX Index Options'!$H:$H,"Weekly*")+SUMIFS('BSE - SENSEX Index Options'!$L:$L,'BSE - SENSEX Index Options'!$C:$C,$A25,'BSE - SENSEX Index Options'!$B:$B,E$4,'BSE - SENSEX Index Options'!$H:$H,"MDAW*")+SUMIFS('BSE - Other Index Options'!$L:$L,'BSE - Other Index Options'!$C:$C,$A25,'BSE - Other Index Options'!$B:$B,E$4,'BSE - Other Index Options'!$H:$H,"Weekly*")+SUMIFS('BSE - Other Index Options'!$L:$L,'BSE - Other Index Options'!$C:$C,$A25,'BSE - Other Index Options'!$B:$B,E$4,'BSE - Other Index Options'!$H:$H,"MDAW*"))</f>
        <v>538.06110000000001</v>
      </c>
      <c r="F25" s="26">
        <f>IF(SUMIFS('NSE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Options'!$H:$H,"MDAW*")+SUMIFS('BSE - SENSEX Index Options'!$L:$L,'BSE - SENSEX Index Options'!$C:$C,$A25,'BSE - SENSEX Index Options'!$B:$B,F$4,'BSE - SENSEX Index Options'!$H:$H,"Weekly*")+SUMIFS('BSE - SENSEX Index Options'!$L:$L,'BSE - SENSEX Index Options'!$C:$C,$A25,'BSE - SENSEX Index Options'!$B:$B,F$4,'BSE - SENSEX Index Options'!$H:$H,"MDAW*")+SUMIFS('BSE - Other Index Options'!$L:$L,'BSE - Other Index Options'!$C:$C,$A25,'BSE - Other Index Options'!$B:$B,F$4,'BSE - Other Index Options'!$H:$H,"Weekly*")+SUMIFS('BSE - Other Index Options'!$L:$L,'BSE - Other Index Options'!$C:$C,$A25,'BSE - Other Index Options'!$B:$B,F$4,'BSE - Other Index Options'!$H:$H,"MDAW*")=0,"",SUMIFS('NSE - NIFTY Index Options'!$L:$L,'NSE - NIFTY Index Options'!$C:$C,$A25,'NSE - NIFTY Index Options'!$B:$B,F$4,'NSE - NIFTY Index Options'!$H:$H,"Weekly*")+SUMIFS('NSE - NIFTY Index Options'!$L:$L,'NSE - NIFTY Index Options'!$C:$C,$A25,'NSE - NIFTY Index Options'!$B:$B,F$4,'NSE - NIFTY Index Options'!$H:$H,"MDAW*")+SUMIFS('NSE - Other Index Options'!$L:$L,'NSE - Other Index Options'!$C:$C,$A25,'NSE - Other Index Options'!$B:$B,F$4,'NSE - Other Index Options'!$H:$H,"Weekly*")+SUMIFS('NSE - Other Index Options'!$L:$L,'NSE - Other Index Options'!$C:$C,$A25,'NSE - Other Index Options'!$B:$B,F$4,'NSE - Other Index Options'!$H:$H,"MDAW*")+SUMIFS('BSE - SENSEX Index Options'!$L:$L,'BSE - SENSEX Index Options'!$C:$C,$A25,'BSE - SENSEX Index Options'!$B:$B,F$4,'BSE - SENSEX Index Options'!$H:$H,"Weekly*")+SUMIFS('BSE - SENSEX Index Options'!$L:$L,'BSE - SENSEX Index Options'!$C:$C,$A25,'BSE - SENSEX Index Options'!$B:$B,F$4,'BSE - SENSEX Index Options'!$H:$H,"MDAW*")+SUMIFS('BSE - Other Index Options'!$L:$L,'BSE - Other Index Options'!$C:$C,$A25,'BSE - Other Index Options'!$B:$B,F$4,'BSE - Other Index Options'!$H:$H,"Weekly*")+SUMIFS('BSE - Other Index Options'!$L:$L,'BSE - Other Index Options'!$C:$C,$A25,'BSE - Other Index Options'!$B:$B,F$4,'BSE - Other Index Options'!$H:$H,"MDAW*"))</f>
        <v>339.73440000000005</v>
      </c>
      <c r="G25" s="26" t="str">
        <f>IF(SUMIFS('NSE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Options'!$H:$H,"MDAW*")+SUMIFS('BSE - SENSEX Index Options'!$L:$L,'BSE - SENSEX Index Options'!$C:$C,$A25,'BSE - SENSEX Index Options'!$B:$B,G$4,'BSE - SENSEX Index Options'!$H:$H,"Weekly*")+SUMIFS('BSE - SENSEX Index Options'!$L:$L,'BSE - SENSEX Index Options'!$C:$C,$A25,'BSE - SENSEX Index Options'!$B:$B,G$4,'BSE - SENSEX Index Options'!$H:$H,"MDAW*")+SUMIFS('BSE - Other Index Options'!$L:$L,'BSE - Other Index Options'!$C:$C,$A25,'BSE - Other Index Options'!$B:$B,G$4,'BSE - Other Index Options'!$H:$H,"Weekly*")+SUMIFS('BSE - Other Index Options'!$L:$L,'BSE - Other Index Options'!$C:$C,$A25,'BSE - Other Index Options'!$B:$B,G$4,'BSE - Other Index Options'!$H:$H,"MDAW*")=0,"",SUMIFS('NSE - NIFTY Index Options'!$L:$L,'NSE - NIFTY Index Options'!$C:$C,$A25,'NSE - NIFTY Index Options'!$B:$B,G$4,'NSE - NIFTY Index Options'!$H:$H,"Weekly*")+SUMIFS('NSE - NIFTY Index Options'!$L:$L,'NSE - NIFTY Index Options'!$C:$C,$A25,'NSE - NIFTY Index Options'!$B:$B,G$4,'NSE - NIFTY Index Options'!$H:$H,"MDAW*")+SUMIFS('NSE - Other Index Options'!$L:$L,'NSE - Other Index Options'!$C:$C,$A25,'NSE - Other Index Options'!$B:$B,G$4,'NSE - Other Index Options'!$H:$H,"Weekly*")+SUMIFS('NSE - Other Index Options'!$L:$L,'NSE - Other Index Options'!$C:$C,$A25,'NSE - Other Index Options'!$B:$B,G$4,'NSE - Other Index Options'!$H:$H,"MDAW*")+SUMIFS('BSE - SENSEX Index Options'!$L:$L,'BSE - SENSEX Index Options'!$C:$C,$A25,'BSE - SENSEX Index Options'!$B:$B,G$4,'BSE - SENSEX Index Options'!$H:$H,"Weekly*")+SUMIFS('BSE - SENSEX Index Options'!$L:$L,'BSE - SENSEX Index Options'!$C:$C,$A25,'BSE - SENSEX Index Options'!$B:$B,G$4,'BSE - SENSEX Index Options'!$H:$H,"MDAW*")+SUMIFS('BSE - Other Index Options'!$L:$L,'BSE - Other Index Options'!$C:$C,$A25,'BSE - Other Index Options'!$B:$B,G$4,'BSE - Other Index Options'!$H:$H,"Weekly*")+SUMIFS('BSE - Other Index Options'!$L:$L,'BSE - Other Index Options'!$C:$C,$A25,'BSE - Other Index Options'!$B:$B,G$4,'BSE - Other Index Options'!$H:$H,"MDAW*"))</f>
        <v/>
      </c>
      <c r="H25" s="26">
        <f t="shared" si="0"/>
        <v>2594.5740000000005</v>
      </c>
    </row>
    <row r="26" spans="1:8">
      <c r="A26" t="s">
        <v>47</v>
      </c>
      <c r="B26" s="26">
        <f>IF(SUMIFS('NSE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Options'!$H:$H,"MDAW*")+SUMIFS('BSE - SENSEX Index Options'!$L:$L,'BSE - SENSEX Index Options'!$C:$C,$A26,'BSE - SENSEX Index Options'!$B:$B,B$4,'BSE - SENSEX Index Options'!$H:$H,"Weekly*")+SUMIFS('BSE - SENSEX Index Options'!$L:$L,'BSE - SENSEX Index Options'!$C:$C,$A26,'BSE - SENSEX Index Options'!$B:$B,B$4,'BSE - SENSEX Index Options'!$H:$H,"MDAW*")+SUMIFS('BSE - Other Index Options'!$L:$L,'BSE - Other Index Options'!$C:$C,$A26,'BSE - Other Index Options'!$B:$B,B$4,'BSE - Other Index Options'!$H:$H,"Weekly*")+SUMIFS('BSE - Other Index Options'!$L:$L,'BSE - Other Index Options'!$C:$C,$A26,'BSE - Other Index Options'!$B:$B,B$4,'BSE - Other Index Options'!$H:$H,"MDAW*")=0,"",SUMIFS('NSE - NIFTY Index Options'!$L:$L,'NSE - NIFTY Index Options'!$C:$C,$A26,'NSE - NIFTY Index Options'!$B:$B,B$4,'NSE - NIFTY Index Options'!$H:$H,"Weekly*")+SUMIFS('NSE - NIFTY Index Options'!$L:$L,'NSE - NIFTY Index Options'!$C:$C,$A26,'NSE - NIFTY Index Options'!$B:$B,B$4,'NSE - NIFTY Index Options'!$H:$H,"MDAW*")+SUMIFS('NSE - Other Index Options'!$L:$L,'NSE - Other Index Options'!$C:$C,$A26,'NSE - Other Index Options'!$B:$B,B$4,'NSE - Other Index Options'!$H:$H,"Weekly*")+SUMIFS('NSE - Other Index Options'!$L:$L,'NSE - Other Index Options'!$C:$C,$A26,'NSE - Other Index Options'!$B:$B,B$4,'NSE - Other Index Options'!$H:$H,"MDAW*")+SUMIFS('BSE - SENSEX Index Options'!$L:$L,'BSE - SENSEX Index Options'!$C:$C,$A26,'BSE - SENSEX Index Options'!$B:$B,B$4,'BSE - SENSEX Index Options'!$H:$H,"Weekly*")+SUMIFS('BSE - SENSEX Index Options'!$L:$L,'BSE - SENSEX Index Options'!$C:$C,$A26,'BSE - SENSEX Index Options'!$B:$B,B$4,'BSE - SENSEX Index Options'!$H:$H,"MDAW*")+SUMIFS('BSE - Other Index Options'!$L:$L,'BSE - Other Index Options'!$C:$C,$A26,'BSE - Other Index Options'!$B:$B,B$4,'BSE - Other Index Options'!$H:$H,"Weekly*")+SUMIFS('BSE - Other Index Options'!$L:$L,'BSE - Other Index Options'!$C:$C,$A26,'BSE - Other Index Options'!$B:$B,B$4,'BSE - Other Index Options'!$H:$H,"MDAW*"))</f>
        <v>844.38049999999998</v>
      </c>
      <c r="C26" s="26">
        <f>IF(SUMIFS('NSE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Options'!$H:$H,"MDAW*")+SUMIFS('BSE - SENSEX Index Options'!$L:$L,'BSE - SENSEX Index Options'!$C:$C,$A26,'BSE - SENSEX Index Options'!$B:$B,C$4,'BSE - SENSEX Index Options'!$H:$H,"Weekly*")+SUMIFS('BSE - SENSEX Index Options'!$L:$L,'BSE - SENSEX Index Options'!$C:$C,$A26,'BSE - SENSEX Index Options'!$B:$B,C$4,'BSE - SENSEX Index Options'!$H:$H,"MDAW*")+SUMIFS('BSE - Other Index Options'!$L:$L,'BSE - Other Index Options'!$C:$C,$A26,'BSE - Other Index Options'!$B:$B,C$4,'BSE - Other Index Options'!$H:$H,"Weekly*")+SUMIFS('BSE - Other Index Options'!$L:$L,'BSE - Other Index Options'!$C:$C,$A26,'BSE - Other Index Options'!$B:$B,C$4,'BSE - Other Index Options'!$H:$H,"MDAW*")=0,"",SUMIFS('NSE - NIFTY Index Options'!$L:$L,'NSE - NIFTY Index Options'!$C:$C,$A26,'NSE - NIFTY Index Options'!$B:$B,C$4,'NSE - NIFTY Index Options'!$H:$H,"Weekly*")+SUMIFS('NSE - NIFTY Index Options'!$L:$L,'NSE - NIFTY Index Options'!$C:$C,$A26,'NSE - NIFTY Index Options'!$B:$B,C$4,'NSE - NIFTY Index Options'!$H:$H,"MDAW*")+SUMIFS('NSE - Other Index Options'!$L:$L,'NSE - Other Index Options'!$C:$C,$A26,'NSE - Other Index Options'!$B:$B,C$4,'NSE - Other Index Options'!$H:$H,"Weekly*")+SUMIFS('NSE - Other Index Options'!$L:$L,'NSE - Other Index Options'!$C:$C,$A26,'NSE - Other Index Options'!$B:$B,C$4,'NSE - Other Index Options'!$H:$H,"MDAW*")+SUMIFS('BSE - SENSEX Index Options'!$L:$L,'BSE - SENSEX Index Options'!$C:$C,$A26,'BSE - SENSEX Index Options'!$B:$B,C$4,'BSE - SENSEX Index Options'!$H:$H,"Weekly*")+SUMIFS('BSE - SENSEX Index Options'!$L:$L,'BSE - SENSEX Index Options'!$C:$C,$A26,'BSE - SENSEX Index Options'!$B:$B,C$4,'BSE - SENSEX Index Options'!$H:$H,"MDAW*")+SUMIFS('BSE - Other Index Options'!$L:$L,'BSE - Other Index Options'!$C:$C,$A26,'BSE - Other Index Options'!$B:$B,C$4,'BSE - Other Index Options'!$H:$H,"Weekly*")+SUMIFS('BSE - Other Index Options'!$L:$L,'BSE - Other Index Options'!$C:$C,$A26,'BSE - Other Index Options'!$B:$B,C$4,'BSE - Other Index Options'!$H:$H,"MDAW*"))</f>
        <v>964.26829999999995</v>
      </c>
      <c r="D26" s="26">
        <f>IF(SUMIFS('NSE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Options'!$H:$H,"MDAW*")+SUMIFS('BSE - SENSEX Index Options'!$L:$L,'BSE - SENSEX Index Options'!$C:$C,$A26,'BSE - SENSEX Index Options'!$B:$B,D$4,'BSE - SENSEX Index Options'!$H:$H,"Weekly*")+SUMIFS('BSE - SENSEX Index Options'!$L:$L,'BSE - SENSEX Index Options'!$C:$C,$A26,'BSE - SENSEX Index Options'!$B:$B,D$4,'BSE - SENSEX Index Options'!$H:$H,"MDAW*")+SUMIFS('BSE - Other Index Options'!$L:$L,'BSE - Other Index Options'!$C:$C,$A26,'BSE - Other Index Options'!$B:$B,D$4,'BSE - Other Index Options'!$H:$H,"Weekly*")+SUMIFS('BSE - Other Index Options'!$L:$L,'BSE - Other Index Options'!$C:$C,$A26,'BSE - Other Index Options'!$B:$B,D$4,'BSE - Other Index Options'!$H:$H,"MDAW*")=0,"",SUMIFS('NSE - NIFTY Index Options'!$L:$L,'NSE - NIFTY Index Options'!$C:$C,$A26,'NSE - NIFTY Index Options'!$B:$B,D$4,'NSE - NIFTY Index Options'!$H:$H,"Weekly*")+SUMIFS('NSE - NIFTY Index Options'!$L:$L,'NSE - NIFTY Index Options'!$C:$C,$A26,'NSE - NIFTY Index Options'!$B:$B,D$4,'NSE - NIFTY Index Options'!$H:$H,"MDAW*")+SUMIFS('NSE - Other Index Options'!$L:$L,'NSE - Other Index Options'!$C:$C,$A26,'NSE - Other Index Options'!$B:$B,D$4,'NSE - Other Index Options'!$H:$H,"Weekly*")+SUMIFS('NSE - Other Index Options'!$L:$L,'NSE - Other Index Options'!$C:$C,$A26,'NSE - Other Index Options'!$B:$B,D$4,'NSE - Other Index Options'!$H:$H,"MDAW*")+SUMIFS('BSE - SENSEX Index Options'!$L:$L,'BSE - SENSEX Index Options'!$C:$C,$A26,'BSE - SENSEX Index Options'!$B:$B,D$4,'BSE - SENSEX Index Options'!$H:$H,"Weekly*")+SUMIFS('BSE - SENSEX Index Options'!$L:$L,'BSE - SENSEX Index Options'!$C:$C,$A26,'BSE - SENSEX Index Options'!$B:$B,D$4,'BSE - SENSEX Index Options'!$H:$H,"MDAW*")+SUMIFS('BSE - Other Index Options'!$L:$L,'BSE - Other Index Options'!$C:$C,$A26,'BSE - Other Index Options'!$B:$B,D$4,'BSE - Other Index Options'!$H:$H,"Weekly*")+SUMIFS('BSE - Other Index Options'!$L:$L,'BSE - Other Index Options'!$C:$C,$A26,'BSE - Other Index Options'!$B:$B,D$4,'BSE - Other Index Options'!$H:$H,"MDAW*"))</f>
        <v>903.56910000000005</v>
      </c>
      <c r="E26" s="26">
        <f>IF(SUMIFS('NSE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Options'!$H:$H,"MDAW*")+SUMIFS('BSE - SENSEX Index Options'!$L:$L,'BSE - SENSEX Index Options'!$C:$C,$A26,'BSE - SENSEX Index Options'!$B:$B,E$4,'BSE - SENSEX Index Options'!$H:$H,"Weekly*")+SUMIFS('BSE - SENSEX Index Options'!$L:$L,'BSE - SENSEX Index Options'!$C:$C,$A26,'BSE - SENSEX Index Options'!$B:$B,E$4,'BSE - SENSEX Index Options'!$H:$H,"MDAW*")+SUMIFS('BSE - Other Index Options'!$L:$L,'BSE - Other Index Options'!$C:$C,$A26,'BSE - Other Index Options'!$B:$B,E$4,'BSE - Other Index Options'!$H:$H,"Weekly*")+SUMIFS('BSE - Other Index Options'!$L:$L,'BSE - Other Index Options'!$C:$C,$A26,'BSE - Other Index Options'!$B:$B,E$4,'BSE - Other Index Options'!$H:$H,"MDAW*")=0,"",SUMIFS('NSE - NIFTY Index Options'!$L:$L,'NSE - NIFTY Index Options'!$C:$C,$A26,'NSE - NIFTY Index Options'!$B:$B,E$4,'NSE - NIFTY Index Options'!$H:$H,"Weekly*")+SUMIFS('NSE - NIFTY Index Options'!$L:$L,'NSE - NIFTY Index Options'!$C:$C,$A26,'NSE - NIFTY Index Options'!$B:$B,E$4,'NSE - NIFTY Index Options'!$H:$H,"MDAW*")+SUMIFS('NSE - Other Index Options'!$L:$L,'NSE - Other Index Options'!$C:$C,$A26,'NSE - Other Index Options'!$B:$B,E$4,'NSE - Other Index Options'!$H:$H,"Weekly*")+SUMIFS('NSE - Other Index Options'!$L:$L,'NSE - Other Index Options'!$C:$C,$A26,'NSE - Other Index Options'!$B:$B,E$4,'NSE - Other Index Options'!$H:$H,"MDAW*")+SUMIFS('BSE - SENSEX Index Options'!$L:$L,'BSE - SENSEX Index Options'!$C:$C,$A26,'BSE - SENSEX Index Options'!$B:$B,E$4,'BSE - SENSEX Index Options'!$H:$H,"Weekly*")+SUMIFS('BSE - SENSEX Index Options'!$L:$L,'BSE - SENSEX Index Options'!$C:$C,$A26,'BSE - SENSEX Index Options'!$B:$B,E$4,'BSE - SENSEX Index Options'!$H:$H,"MDAW*")+SUMIFS('BSE - Other Index Options'!$L:$L,'BSE - Other Index Options'!$C:$C,$A26,'BSE - Other Index Options'!$B:$B,E$4,'BSE - Other Index Options'!$H:$H,"Weekly*")+SUMIFS('BSE - Other Index Options'!$L:$L,'BSE - Other Index Options'!$C:$C,$A26,'BSE - Other Index Options'!$B:$B,E$4,'BSE - Other Index Options'!$H:$H,"MDAW*"))</f>
        <v>729.45669999999996</v>
      </c>
      <c r="F26" s="26">
        <f>IF(SUMIFS('NSE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Options'!$H:$H,"MDAW*")+SUMIFS('BSE - SENSEX Index Options'!$L:$L,'BSE - SENSEX Index Options'!$C:$C,$A26,'BSE - SENSEX Index Options'!$B:$B,F$4,'BSE - SENSEX Index Options'!$H:$H,"Weekly*")+SUMIFS('BSE - SENSEX Index Options'!$L:$L,'BSE - SENSEX Index Options'!$C:$C,$A26,'BSE - SENSEX Index Options'!$B:$B,F$4,'BSE - SENSEX Index Options'!$H:$H,"MDAW*")+SUMIFS('BSE - Other Index Options'!$L:$L,'BSE - Other Index Options'!$C:$C,$A26,'BSE - Other Index Options'!$B:$B,F$4,'BSE - Other Index Options'!$H:$H,"Weekly*")+SUMIFS('BSE - Other Index Options'!$L:$L,'BSE - Other Index Options'!$C:$C,$A26,'BSE - Other Index Options'!$B:$B,F$4,'BSE - Other Index Options'!$H:$H,"MDAW*")=0,"",SUMIFS('NSE - NIFTY Index Options'!$L:$L,'NSE - NIFTY Index Options'!$C:$C,$A26,'NSE - NIFTY Index Options'!$B:$B,F$4,'NSE - NIFTY Index Options'!$H:$H,"Weekly*")+SUMIFS('NSE - NIFTY Index Options'!$L:$L,'NSE - NIFTY Index Options'!$C:$C,$A26,'NSE - NIFTY Index Options'!$B:$B,F$4,'NSE - NIFTY Index Options'!$H:$H,"MDAW*")+SUMIFS('NSE - Other Index Options'!$L:$L,'NSE - Other Index Options'!$C:$C,$A26,'NSE - Other Index Options'!$B:$B,F$4,'NSE - Other Index Options'!$H:$H,"Weekly*")+SUMIFS('NSE - Other Index Options'!$L:$L,'NSE - Other Index Options'!$C:$C,$A26,'NSE - Other Index Options'!$B:$B,F$4,'NSE - Other Index Options'!$H:$H,"MDAW*")+SUMIFS('BSE - SENSEX Index Options'!$L:$L,'BSE - SENSEX Index Options'!$C:$C,$A26,'BSE - SENSEX Index Options'!$B:$B,F$4,'BSE - SENSEX Index Options'!$H:$H,"Weekly*")+SUMIFS('BSE - SENSEX Index Options'!$L:$L,'BSE - SENSEX Index Options'!$C:$C,$A26,'BSE - SENSEX Index Options'!$B:$B,F$4,'BSE - SENSEX Index Options'!$H:$H,"MDAW*")+SUMIFS('BSE - Other Index Options'!$L:$L,'BSE - Other Index Options'!$C:$C,$A26,'BSE - Other Index Options'!$B:$B,F$4,'BSE - Other Index Options'!$H:$H,"Weekly*")+SUMIFS('BSE - Other Index Options'!$L:$L,'BSE - Other Index Options'!$C:$C,$A26,'BSE - Other Index Options'!$B:$B,F$4,'BSE - Other Index Options'!$H:$H,"MDAW*"))</f>
        <v>638.99130000000002</v>
      </c>
      <c r="G26" s="26" t="str">
        <f>IF(SUMIFS('NSE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Options'!$H:$H,"MDAW*")+SUMIFS('BSE - SENSEX Index Options'!$L:$L,'BSE - SENSEX Index Options'!$C:$C,$A26,'BSE - SENSEX Index Options'!$B:$B,G$4,'BSE - SENSEX Index Options'!$H:$H,"Weekly*")+SUMIFS('BSE - SENSEX Index Options'!$L:$L,'BSE - SENSEX Index Options'!$C:$C,$A26,'BSE - SENSEX Index Options'!$B:$B,G$4,'BSE - SENSEX Index Options'!$H:$H,"MDAW*")+SUMIFS('BSE - Other Index Options'!$L:$L,'BSE - Other Index Options'!$C:$C,$A26,'BSE - Other Index Options'!$B:$B,G$4,'BSE - Other Index Options'!$H:$H,"Weekly*")+SUMIFS('BSE - Other Index Options'!$L:$L,'BSE - Other Index Options'!$C:$C,$A26,'BSE - Other Index Options'!$B:$B,G$4,'BSE - Other Index Options'!$H:$H,"MDAW*")=0,"",SUMIFS('NSE - NIFTY Index Options'!$L:$L,'NSE - NIFTY Index Options'!$C:$C,$A26,'NSE - NIFTY Index Options'!$B:$B,G$4,'NSE - NIFTY Index Options'!$H:$H,"Weekly*")+SUMIFS('NSE - NIFTY Index Options'!$L:$L,'NSE - NIFTY Index Options'!$C:$C,$A26,'NSE - NIFTY Index Options'!$B:$B,G$4,'NSE - NIFTY Index Options'!$H:$H,"MDAW*")+SUMIFS('NSE - Other Index Options'!$L:$L,'NSE - Other Index Options'!$C:$C,$A26,'NSE - Other Index Options'!$B:$B,G$4,'NSE - Other Index Options'!$H:$H,"Weekly*")+SUMIFS('NSE - Other Index Options'!$L:$L,'NSE - Other Index Options'!$C:$C,$A26,'NSE - Other Index Options'!$B:$B,G$4,'NSE - Other Index Options'!$H:$H,"MDAW*")+SUMIFS('BSE - SENSEX Index Options'!$L:$L,'BSE - SENSEX Index Options'!$C:$C,$A26,'BSE - SENSEX Index Options'!$B:$B,G$4,'BSE - SENSEX Index Options'!$H:$H,"Weekly*")+SUMIFS('BSE - SENSEX Index Options'!$L:$L,'BSE - SENSEX Index Options'!$C:$C,$A26,'BSE - SENSEX Index Options'!$B:$B,G$4,'BSE - SENSEX Index Options'!$H:$H,"MDAW*")+SUMIFS('BSE - Other Index Options'!$L:$L,'BSE - Other Index Options'!$C:$C,$A26,'BSE - Other Index Options'!$B:$B,G$4,'BSE - Other Index Options'!$H:$H,"Weekly*")+SUMIFS('BSE - Other Index Options'!$L:$L,'BSE - Other Index Options'!$C:$C,$A26,'BSE - Other Index Options'!$B:$B,G$4,'BSE - Other Index Options'!$H:$H,"MDAW*"))</f>
        <v/>
      </c>
      <c r="H26" s="26">
        <f t="shared" si="0"/>
        <v>4080.6659000000004</v>
      </c>
    </row>
    <row r="27" spans="1:8">
      <c r="A27" t="s">
        <v>48</v>
      </c>
      <c r="B27" s="26">
        <f>IF(SUMIFS('NSE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Options'!$H:$H,"MDAW*")+SUMIFS('BSE - SENSEX Index Options'!$L:$L,'BSE - SENSEX Index Options'!$C:$C,$A27,'BSE - SENSEX Index Options'!$B:$B,B$4,'BSE - SENSEX Index Options'!$H:$H,"Weekly*")+SUMIFS('BSE - SENSEX Index Options'!$L:$L,'BSE - SENSEX Index Options'!$C:$C,$A27,'BSE - SENSEX Index Options'!$B:$B,B$4,'BSE - SENSEX Index Options'!$H:$H,"MDAW*")+SUMIFS('BSE - Other Index Options'!$L:$L,'BSE - Other Index Options'!$C:$C,$A27,'BSE - Other Index Options'!$B:$B,B$4,'BSE - Other Index Options'!$H:$H,"Weekly*")+SUMIFS('BSE - Other Index Options'!$L:$L,'BSE - Other Index Options'!$C:$C,$A27,'BSE - Other Index Options'!$B:$B,B$4,'BSE - Other Index Options'!$H:$H,"MDAW*")=0,"",SUMIFS('NSE - NIFTY Index Options'!$L:$L,'NSE - NIFTY Index Options'!$C:$C,$A27,'NSE - NIFTY Index Options'!$B:$B,B$4,'NSE - NIFTY Index Options'!$H:$H,"Weekly*")+SUMIFS('NSE - NIFTY Index Options'!$L:$L,'NSE - NIFTY Index Options'!$C:$C,$A27,'NSE - NIFTY Index Options'!$B:$B,B$4,'NSE - NIFTY Index Options'!$H:$H,"MDAW*")+SUMIFS('NSE - Other Index Options'!$L:$L,'NSE - Other Index Options'!$C:$C,$A27,'NSE - Other Index Options'!$B:$B,B$4,'NSE - Other Index Options'!$H:$H,"Weekly*")+SUMIFS('NSE - Other Index Options'!$L:$L,'NSE - Other Index Options'!$C:$C,$A27,'NSE - Other Index Options'!$B:$B,B$4,'NSE - Other Index Options'!$H:$H,"MDAW*")+SUMIFS('BSE - SENSEX Index Options'!$L:$L,'BSE - SENSEX Index Options'!$C:$C,$A27,'BSE - SENSEX Index Options'!$B:$B,B$4,'BSE - SENSEX Index Options'!$H:$H,"Weekly*")+SUMIFS('BSE - SENSEX Index Options'!$L:$L,'BSE - SENSEX Index Options'!$C:$C,$A27,'BSE - SENSEX Index Options'!$B:$B,B$4,'BSE - SENSEX Index Options'!$H:$H,"MDAW*")+SUMIFS('BSE - Other Index Options'!$L:$L,'BSE - Other Index Options'!$C:$C,$A27,'BSE - Other Index Options'!$B:$B,B$4,'BSE - Other Index Options'!$H:$H,"Weekly*")+SUMIFS('BSE - Other Index Options'!$L:$L,'BSE - Other Index Options'!$C:$C,$A27,'BSE - Other Index Options'!$B:$B,B$4,'BSE - Other Index Options'!$H:$H,"MDAW*"))</f>
        <v>657.14200000000005</v>
      </c>
      <c r="C27" s="26">
        <f>IF(SUMIFS('NSE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Options'!$H:$H,"MDAW*")+SUMIFS('BSE - SENSEX Index Options'!$L:$L,'BSE - SENSEX Index Options'!$C:$C,$A27,'BSE - SENSEX Index Options'!$B:$B,C$4,'BSE - SENSEX Index Options'!$H:$H,"Weekly*")+SUMIFS('BSE - SENSEX Index Options'!$L:$L,'BSE - SENSEX Index Options'!$C:$C,$A27,'BSE - SENSEX Index Options'!$B:$B,C$4,'BSE - SENSEX Index Options'!$H:$H,"MDAW*")+SUMIFS('BSE - Other Index Options'!$L:$L,'BSE - Other Index Options'!$C:$C,$A27,'BSE - Other Index Options'!$B:$B,C$4,'BSE - Other Index Options'!$H:$H,"Weekly*")+SUMIFS('BSE - Other Index Options'!$L:$L,'BSE - Other Index Options'!$C:$C,$A27,'BSE - Other Index Options'!$B:$B,C$4,'BSE - Other Index Options'!$H:$H,"MDAW*")=0,"",SUMIFS('NSE - NIFTY Index Options'!$L:$L,'NSE - NIFTY Index Options'!$C:$C,$A27,'NSE - NIFTY Index Options'!$B:$B,C$4,'NSE - NIFTY Index Options'!$H:$H,"Weekly*")+SUMIFS('NSE - NIFTY Index Options'!$L:$L,'NSE - NIFTY Index Options'!$C:$C,$A27,'NSE - NIFTY Index Options'!$B:$B,C$4,'NSE - NIFTY Index Options'!$H:$H,"MDAW*")+SUMIFS('NSE - Other Index Options'!$L:$L,'NSE - Other Index Options'!$C:$C,$A27,'NSE - Other Index Options'!$B:$B,C$4,'NSE - Other Index Options'!$H:$H,"Weekly*")+SUMIFS('NSE - Other Index Options'!$L:$L,'NSE - Other Index Options'!$C:$C,$A27,'NSE - Other Index Options'!$B:$B,C$4,'NSE - Other Index Options'!$H:$H,"MDAW*")+SUMIFS('BSE - SENSEX Index Options'!$L:$L,'BSE - SENSEX Index Options'!$C:$C,$A27,'BSE - SENSEX Index Options'!$B:$B,C$4,'BSE - SENSEX Index Options'!$H:$H,"Weekly*")+SUMIFS('BSE - SENSEX Index Options'!$L:$L,'BSE - SENSEX Index Options'!$C:$C,$A27,'BSE - SENSEX Index Options'!$B:$B,C$4,'BSE - SENSEX Index Options'!$H:$H,"MDAW*")+SUMIFS('BSE - Other Index Options'!$L:$L,'BSE - Other Index Options'!$C:$C,$A27,'BSE - Other Index Options'!$B:$B,C$4,'BSE - Other Index Options'!$H:$H,"Weekly*")+SUMIFS('BSE - Other Index Options'!$L:$L,'BSE - Other Index Options'!$C:$C,$A27,'BSE - Other Index Options'!$B:$B,C$4,'BSE - Other Index Options'!$H:$H,"MDAW*"))</f>
        <v>715.12480000000016</v>
      </c>
      <c r="D27" s="26">
        <f>IF(SUMIFS('NSE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Options'!$H:$H,"MDAW*")+SUMIFS('BSE - SENSEX Index Options'!$L:$L,'BSE - SENSEX Index Options'!$C:$C,$A27,'BSE - SENSEX Index Options'!$B:$B,D$4,'BSE - SENSEX Index Options'!$H:$H,"Weekly*")+SUMIFS('BSE - SENSEX Index Options'!$L:$L,'BSE - SENSEX Index Options'!$C:$C,$A27,'BSE - SENSEX Index Options'!$B:$B,D$4,'BSE - SENSEX Index Options'!$H:$H,"MDAW*")+SUMIFS('BSE - Other Index Options'!$L:$L,'BSE - Other Index Options'!$C:$C,$A27,'BSE - Other Index Options'!$B:$B,D$4,'BSE - Other Index Options'!$H:$H,"Weekly*")+SUMIFS('BSE - Other Index Options'!$L:$L,'BSE - Other Index Options'!$C:$C,$A27,'BSE - Other Index Options'!$B:$B,D$4,'BSE - Other Index Options'!$H:$H,"MDAW*")=0,"",SUMIFS('NSE - NIFTY Index Options'!$L:$L,'NSE - NIFTY Index Options'!$C:$C,$A27,'NSE - NIFTY Index Options'!$B:$B,D$4,'NSE - NIFTY Index Options'!$H:$H,"Weekly*")+SUMIFS('NSE - NIFTY Index Options'!$L:$L,'NSE - NIFTY Index Options'!$C:$C,$A27,'NSE - NIFTY Index Options'!$B:$B,D$4,'NSE - NIFTY Index Options'!$H:$H,"MDAW*")+SUMIFS('NSE - Other Index Options'!$L:$L,'NSE - Other Index Options'!$C:$C,$A27,'NSE - Other Index Options'!$B:$B,D$4,'NSE - Other Index Options'!$H:$H,"Weekly*")+SUMIFS('NSE - Other Index Options'!$L:$L,'NSE - Other Index Options'!$C:$C,$A27,'NSE - Other Index Options'!$B:$B,D$4,'NSE - Other Index Options'!$H:$H,"MDAW*")+SUMIFS('BSE - SENSEX Index Options'!$L:$L,'BSE - SENSEX Index Options'!$C:$C,$A27,'BSE - SENSEX Index Options'!$B:$B,D$4,'BSE - SENSEX Index Options'!$H:$H,"Weekly*")+SUMIFS('BSE - SENSEX Index Options'!$L:$L,'BSE - SENSEX Index Options'!$C:$C,$A27,'BSE - SENSEX Index Options'!$B:$B,D$4,'BSE - SENSEX Index Options'!$H:$H,"MDAW*")+SUMIFS('BSE - Other Index Options'!$L:$L,'BSE - Other Index Options'!$C:$C,$A27,'BSE - Other Index Options'!$B:$B,D$4,'BSE - Other Index Options'!$H:$H,"Weekly*")+SUMIFS('BSE - Other Index Options'!$L:$L,'BSE - Other Index Options'!$C:$C,$A27,'BSE - Other Index Options'!$B:$B,D$4,'BSE - Other Index Options'!$H:$H,"MDAW*"))</f>
        <v>1158.1098</v>
      </c>
      <c r="E27" s="26" t="str">
        <f>IF(SUMIFS('NSE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Options'!$H:$H,"MDAW*")+SUMIFS('BSE - SENSEX Index Options'!$L:$L,'BSE - SENSEX Index Options'!$C:$C,$A27,'BSE - SENSEX Index Options'!$B:$B,E$4,'BSE - SENSEX Index Options'!$H:$H,"Weekly*")+SUMIFS('BSE - SENSEX Index Options'!$L:$L,'BSE - SENSEX Index Options'!$C:$C,$A27,'BSE - SENSEX Index Options'!$B:$B,E$4,'BSE - SENSEX Index Options'!$H:$H,"MDAW*")+SUMIFS('BSE - Other Index Options'!$L:$L,'BSE - Other Index Options'!$C:$C,$A27,'BSE - Other Index Options'!$B:$B,E$4,'BSE - Other Index Options'!$H:$H,"Weekly*")+SUMIFS('BSE - Other Index Options'!$L:$L,'BSE - Other Index Options'!$C:$C,$A27,'BSE - Other Index Options'!$B:$B,E$4,'BSE - Other Index Options'!$H:$H,"MDAW*")=0,"",SUMIFS('NSE - NIFTY Index Options'!$L:$L,'NSE - NIFTY Index Options'!$C:$C,$A27,'NSE - NIFTY Index Options'!$B:$B,E$4,'NSE - NIFTY Index Options'!$H:$H,"Weekly*")+SUMIFS('NSE - NIFTY Index Options'!$L:$L,'NSE - NIFTY Index Options'!$C:$C,$A27,'NSE - NIFTY Index Options'!$B:$B,E$4,'NSE - NIFTY Index Options'!$H:$H,"MDAW*")+SUMIFS('NSE - Other Index Options'!$L:$L,'NSE - Other Index Options'!$C:$C,$A27,'NSE - Other Index Options'!$B:$B,E$4,'NSE - Other Index Options'!$H:$H,"Weekly*")+SUMIFS('NSE - Other Index Options'!$L:$L,'NSE - Other Index Options'!$C:$C,$A27,'NSE - Other Index Options'!$B:$B,E$4,'NSE - Other Index Options'!$H:$H,"MDAW*")+SUMIFS('BSE - SENSEX Index Options'!$L:$L,'BSE - SENSEX Index Options'!$C:$C,$A27,'BSE - SENSEX Index Options'!$B:$B,E$4,'BSE - SENSEX Index Options'!$H:$H,"Weekly*")+SUMIFS('BSE - SENSEX Index Options'!$L:$L,'BSE - SENSEX Index Options'!$C:$C,$A27,'BSE - SENSEX Index Options'!$B:$B,E$4,'BSE - SENSEX Index Options'!$H:$H,"MDAW*")+SUMIFS('BSE - Other Index Options'!$L:$L,'BSE - Other Index Options'!$C:$C,$A27,'BSE - Other Index Options'!$B:$B,E$4,'BSE - Other Index Options'!$H:$H,"Weekly*")+SUMIFS('BSE - Other Index Options'!$L:$L,'BSE - Other Index Options'!$C:$C,$A27,'BSE - Other Index Options'!$B:$B,E$4,'BSE - Other Index Options'!$H:$H,"MDAW*"))</f>
        <v/>
      </c>
      <c r="F27" s="26">
        <f>IF(SUMIFS('NSE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Options'!$H:$H,"MDAW*")+SUMIFS('BSE - SENSEX Index Options'!$L:$L,'BSE - SENSEX Index Options'!$C:$C,$A27,'BSE - SENSEX Index Options'!$B:$B,F$4,'BSE - SENSEX Index Options'!$H:$H,"Weekly*")+SUMIFS('BSE - SENSEX Index Options'!$L:$L,'BSE - SENSEX Index Options'!$C:$C,$A27,'BSE - SENSEX Index Options'!$B:$B,F$4,'BSE - SENSEX Index Options'!$H:$H,"MDAW*")+SUMIFS('BSE - Other Index Options'!$L:$L,'BSE - Other Index Options'!$C:$C,$A27,'BSE - Other Index Options'!$B:$B,F$4,'BSE - Other Index Options'!$H:$H,"Weekly*")+SUMIFS('BSE - Other Index Options'!$L:$L,'BSE - Other Index Options'!$C:$C,$A27,'BSE - Other Index Options'!$B:$B,F$4,'BSE - Other Index Options'!$H:$H,"MDAW*")=0,"",SUMIFS('NSE - NIFTY Index Options'!$L:$L,'NSE - NIFTY Index Options'!$C:$C,$A27,'NSE - NIFTY Index Options'!$B:$B,F$4,'NSE - NIFTY Index Options'!$H:$H,"Weekly*")+SUMIFS('NSE - NIFTY Index Options'!$L:$L,'NSE - NIFTY Index Options'!$C:$C,$A27,'NSE - NIFTY Index Options'!$B:$B,F$4,'NSE - NIFTY Index Options'!$H:$H,"MDAW*")+SUMIFS('NSE - Other Index Options'!$L:$L,'NSE - Other Index Options'!$C:$C,$A27,'NSE - Other Index Options'!$B:$B,F$4,'NSE - Other Index Options'!$H:$H,"Weekly*")+SUMIFS('NSE - Other Index Options'!$L:$L,'NSE - Other Index Options'!$C:$C,$A27,'NSE - Other Index Options'!$B:$B,F$4,'NSE - Other Index Options'!$H:$H,"MDAW*")+SUMIFS('BSE - SENSEX Index Options'!$L:$L,'BSE - SENSEX Index Options'!$C:$C,$A27,'BSE - SENSEX Index Options'!$B:$B,F$4,'BSE - SENSEX Index Options'!$H:$H,"Weekly*")+SUMIFS('BSE - SENSEX Index Options'!$L:$L,'BSE - SENSEX Index Options'!$C:$C,$A27,'BSE - SENSEX Index Options'!$B:$B,F$4,'BSE - SENSEX Index Options'!$H:$H,"MDAW*")+SUMIFS('BSE - Other Index Options'!$L:$L,'BSE - Other Index Options'!$C:$C,$A27,'BSE - Other Index Options'!$B:$B,F$4,'BSE - Other Index Options'!$H:$H,"Weekly*")+SUMIFS('BSE - Other Index Options'!$L:$L,'BSE - Other Index Options'!$C:$C,$A27,'BSE - Other Index Options'!$B:$B,F$4,'BSE - Other Index Options'!$H:$H,"MDAW*"))</f>
        <v>704.69659999999988</v>
      </c>
      <c r="G27" s="26" t="str">
        <f>IF(SUMIFS('NSE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Options'!$H:$H,"MDAW*")+SUMIFS('BSE - SENSEX Index Options'!$L:$L,'BSE - SENSEX Index Options'!$C:$C,$A27,'BSE - SENSEX Index Options'!$B:$B,G$4,'BSE - SENSEX Index Options'!$H:$H,"Weekly*")+SUMIFS('BSE - SENSEX Index Options'!$L:$L,'BSE - SENSEX Index Options'!$C:$C,$A27,'BSE - SENSEX Index Options'!$B:$B,G$4,'BSE - SENSEX Index Options'!$H:$H,"MDAW*")+SUMIFS('BSE - Other Index Options'!$L:$L,'BSE - Other Index Options'!$C:$C,$A27,'BSE - Other Index Options'!$B:$B,G$4,'BSE - Other Index Options'!$H:$H,"Weekly*")+SUMIFS('BSE - Other Index Options'!$L:$L,'BSE - Other Index Options'!$C:$C,$A27,'BSE - Other Index Options'!$B:$B,G$4,'BSE - Other Index Options'!$H:$H,"MDAW*")=0,"",SUMIFS('NSE - NIFTY Index Options'!$L:$L,'NSE - NIFTY Index Options'!$C:$C,$A27,'NSE - NIFTY Index Options'!$B:$B,G$4,'NSE - NIFTY Index Options'!$H:$H,"Weekly*")+SUMIFS('NSE - NIFTY Index Options'!$L:$L,'NSE - NIFTY Index Options'!$C:$C,$A27,'NSE - NIFTY Index Options'!$B:$B,G$4,'NSE - NIFTY Index Options'!$H:$H,"MDAW*")+SUMIFS('NSE - Other Index Options'!$L:$L,'NSE - Other Index Options'!$C:$C,$A27,'NSE - Other Index Options'!$B:$B,G$4,'NSE - Other Index Options'!$H:$H,"Weekly*")+SUMIFS('NSE - Other Index Options'!$L:$L,'NSE - Other Index Options'!$C:$C,$A27,'NSE - Other Index Options'!$B:$B,G$4,'NSE - Other Index Options'!$H:$H,"MDAW*")+SUMIFS('BSE - SENSEX Index Options'!$L:$L,'BSE - SENSEX Index Options'!$C:$C,$A27,'BSE - SENSEX Index Options'!$B:$B,G$4,'BSE - SENSEX Index Options'!$H:$H,"Weekly*")+SUMIFS('BSE - SENSEX Index Options'!$L:$L,'BSE - SENSEX Index Options'!$C:$C,$A27,'BSE - SENSEX Index Options'!$B:$B,G$4,'BSE - SENSEX Index Options'!$H:$H,"MDAW*")+SUMIFS('BSE - Other Index Options'!$L:$L,'BSE - Other Index Options'!$C:$C,$A27,'BSE - Other Index Options'!$B:$B,G$4,'BSE - Other Index Options'!$H:$H,"Weekly*")+SUMIFS('BSE - Other Index Options'!$L:$L,'BSE - Other Index Options'!$C:$C,$A27,'BSE - Other Index Options'!$B:$B,G$4,'BSE - Other Index Options'!$H:$H,"MDAW*"))</f>
        <v/>
      </c>
      <c r="H27" s="26">
        <f t="shared" si="0"/>
        <v>3235.0732000000003</v>
      </c>
    </row>
    <row r="28" spans="1:8">
      <c r="A28" t="s">
        <v>49</v>
      </c>
      <c r="B28" s="26" t="str">
        <f>IF(SUMIFS('NSE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Options'!$H:$H,"MDAW*")+SUMIFS('BSE - SENSEX Index Options'!$L:$L,'BSE - SENSEX Index Options'!$C:$C,$A28,'BSE - SENSEX Index Options'!$B:$B,B$4,'BSE - SENSEX Index Options'!$H:$H,"Weekly*")+SUMIFS('BSE - SENSEX Index Options'!$L:$L,'BSE - SENSEX Index Options'!$C:$C,$A28,'BSE - SENSEX Index Options'!$B:$B,B$4,'BSE - SENSEX Index Options'!$H:$H,"MDAW*")+SUMIFS('BSE - Other Index Options'!$L:$L,'BSE - Other Index Options'!$C:$C,$A28,'BSE - Other Index Options'!$B:$B,B$4,'BSE - Other Index Options'!$H:$H,"Weekly*")+SUMIFS('BSE - Other Index Options'!$L:$L,'BSE - Other Index Options'!$C:$C,$A28,'BSE - Other Index Options'!$B:$B,B$4,'BSE - Other Index Options'!$H:$H,"MDAW*")=0,"",SUMIFS('NSE - NIFTY Index Options'!$L:$L,'NSE - NIFTY Index Options'!$C:$C,$A28,'NSE - NIFTY Index Options'!$B:$B,B$4,'NSE - NIFTY Index Options'!$H:$H,"Weekly*")+SUMIFS('NSE - NIFTY Index Options'!$L:$L,'NSE - NIFTY Index Options'!$C:$C,$A28,'NSE - NIFTY Index Options'!$B:$B,B$4,'NSE - NIFTY Index Options'!$H:$H,"MDAW*")+SUMIFS('NSE - Other Index Options'!$L:$L,'NSE - Other Index Options'!$C:$C,$A28,'NSE - Other Index Options'!$B:$B,B$4,'NSE - Other Index Options'!$H:$H,"Weekly*")+SUMIFS('NSE - Other Index Options'!$L:$L,'NSE - Other Index Options'!$C:$C,$A28,'NSE - Other Index Options'!$B:$B,B$4,'NSE - Other Index Options'!$H:$H,"MDAW*")+SUMIFS('BSE - SENSEX Index Options'!$L:$L,'BSE - SENSEX Index Options'!$C:$C,$A28,'BSE - SENSEX Index Options'!$B:$B,B$4,'BSE - SENSEX Index Options'!$H:$H,"Weekly*")+SUMIFS('BSE - SENSEX Index Options'!$L:$L,'BSE - SENSEX Index Options'!$C:$C,$A28,'BSE - SENSEX Index Options'!$B:$B,B$4,'BSE - SENSEX Index Options'!$H:$H,"MDAW*")+SUMIFS('BSE - Other Index Options'!$L:$L,'BSE - Other Index Options'!$C:$C,$A28,'BSE - Other Index Options'!$B:$B,B$4,'BSE - Other Index Options'!$H:$H,"Weekly*")+SUMIFS('BSE - Other Index Options'!$L:$L,'BSE - Other Index Options'!$C:$C,$A28,'BSE - Other Index Options'!$B:$B,B$4,'BSE - Other Index Options'!$H:$H,"MDAW*"))</f>
        <v/>
      </c>
      <c r="C28" s="26">
        <f>IF(SUMIFS('NSE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Options'!$H:$H,"MDAW*")+SUMIFS('BSE - SENSEX Index Options'!$L:$L,'BSE - SENSEX Index Options'!$C:$C,$A28,'BSE - SENSEX Index Options'!$B:$B,C$4,'BSE - SENSEX Index Options'!$H:$H,"Weekly*")+SUMIFS('BSE - SENSEX Index Options'!$L:$L,'BSE - SENSEX Index Options'!$C:$C,$A28,'BSE - SENSEX Index Options'!$B:$B,C$4,'BSE - SENSEX Index Options'!$H:$H,"MDAW*")+SUMIFS('BSE - Other Index Options'!$L:$L,'BSE - Other Index Options'!$C:$C,$A28,'BSE - Other Index Options'!$B:$B,C$4,'BSE - Other Index Options'!$H:$H,"Weekly*")+SUMIFS('BSE - Other Index Options'!$L:$L,'BSE - Other Index Options'!$C:$C,$A28,'BSE - Other Index Options'!$B:$B,C$4,'BSE - Other Index Options'!$H:$H,"MDAW*")=0,"",SUMIFS('NSE - NIFTY Index Options'!$L:$L,'NSE - NIFTY Index Options'!$C:$C,$A28,'NSE - NIFTY Index Options'!$B:$B,C$4,'NSE - NIFTY Index Options'!$H:$H,"Weekly*")+SUMIFS('NSE - NIFTY Index Options'!$L:$L,'NSE - NIFTY Index Options'!$C:$C,$A28,'NSE - NIFTY Index Options'!$B:$B,C$4,'NSE - NIFTY Index Options'!$H:$H,"MDAW*")+SUMIFS('NSE - Other Index Options'!$L:$L,'NSE - Other Index Options'!$C:$C,$A28,'NSE - Other Index Options'!$B:$B,C$4,'NSE - Other Index Options'!$H:$H,"Weekly*")+SUMIFS('NSE - Other Index Options'!$L:$L,'NSE - Other Index Options'!$C:$C,$A28,'NSE - Other Index Options'!$B:$B,C$4,'NSE - Other Index Options'!$H:$H,"MDAW*")+SUMIFS('BSE - SENSEX Index Options'!$L:$L,'BSE - SENSEX Index Options'!$C:$C,$A28,'BSE - SENSEX Index Options'!$B:$B,C$4,'BSE - SENSEX Index Options'!$H:$H,"Weekly*")+SUMIFS('BSE - SENSEX Index Options'!$L:$L,'BSE - SENSEX Index Options'!$C:$C,$A28,'BSE - SENSEX Index Options'!$B:$B,C$4,'BSE - SENSEX Index Options'!$H:$H,"MDAW*")+SUMIFS('BSE - Other Index Options'!$L:$L,'BSE - Other Index Options'!$C:$C,$A28,'BSE - Other Index Options'!$B:$B,C$4,'BSE - Other Index Options'!$H:$H,"Weekly*")+SUMIFS('BSE - Other Index Options'!$L:$L,'BSE - Other Index Options'!$C:$C,$A28,'BSE - Other Index Options'!$B:$B,C$4,'BSE - Other Index Options'!$H:$H,"MDAW*"))</f>
        <v>1033.1063000000001</v>
      </c>
      <c r="D28" s="26">
        <f>IF(SUMIFS('NSE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Options'!$H:$H,"MDAW*")+SUMIFS('BSE - SENSEX Index Options'!$L:$L,'BSE - SENSEX Index Options'!$C:$C,$A28,'BSE - SENSEX Index Options'!$B:$B,D$4,'BSE - SENSEX Index Options'!$H:$H,"Weekly*")+SUMIFS('BSE - SENSEX Index Options'!$L:$L,'BSE - SENSEX Index Options'!$C:$C,$A28,'BSE - SENSEX Index Options'!$B:$B,D$4,'BSE - SENSEX Index Options'!$H:$H,"MDAW*")+SUMIFS('BSE - Other Index Options'!$L:$L,'BSE - Other Index Options'!$C:$C,$A28,'BSE - Other Index Options'!$B:$B,D$4,'BSE - Other Index Options'!$H:$H,"Weekly*")+SUMIFS('BSE - Other Index Options'!$L:$L,'BSE - Other Index Options'!$C:$C,$A28,'BSE - Other Index Options'!$B:$B,D$4,'BSE - Other Index Options'!$H:$H,"MDAW*")=0,"",SUMIFS('NSE - NIFTY Index Options'!$L:$L,'NSE - NIFTY Index Options'!$C:$C,$A28,'NSE - NIFTY Index Options'!$B:$B,D$4,'NSE - NIFTY Index Options'!$H:$H,"Weekly*")+SUMIFS('NSE - NIFTY Index Options'!$L:$L,'NSE - NIFTY Index Options'!$C:$C,$A28,'NSE - NIFTY Index Options'!$B:$B,D$4,'NSE - NIFTY Index Options'!$H:$H,"MDAW*")+SUMIFS('NSE - Other Index Options'!$L:$L,'NSE - Other Index Options'!$C:$C,$A28,'NSE - Other Index Options'!$B:$B,D$4,'NSE - Other Index Options'!$H:$H,"Weekly*")+SUMIFS('NSE - Other Index Options'!$L:$L,'NSE - Other Index Options'!$C:$C,$A28,'NSE - Other Index Options'!$B:$B,D$4,'NSE - Other Index Options'!$H:$H,"MDAW*")+SUMIFS('BSE - SENSEX Index Options'!$L:$L,'BSE - SENSEX Index Options'!$C:$C,$A28,'BSE - SENSEX Index Options'!$B:$B,D$4,'BSE - SENSEX Index Options'!$H:$H,"Weekly*")+SUMIFS('BSE - SENSEX Index Options'!$L:$L,'BSE - SENSEX Index Options'!$C:$C,$A28,'BSE - SENSEX Index Options'!$B:$B,D$4,'BSE - SENSEX Index Options'!$H:$H,"MDAW*")+SUMIFS('BSE - Other Index Options'!$L:$L,'BSE - Other Index Options'!$C:$C,$A28,'BSE - Other Index Options'!$B:$B,D$4,'BSE - Other Index Options'!$H:$H,"Weekly*")+SUMIFS('BSE - Other Index Options'!$L:$L,'BSE - Other Index Options'!$C:$C,$A28,'BSE - Other Index Options'!$B:$B,D$4,'BSE - Other Index Options'!$H:$H,"MDAW*"))</f>
        <v>866.00480000000005</v>
      </c>
      <c r="E28" s="26">
        <f>IF(SUMIFS('NSE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Options'!$H:$H,"MDAW*")+SUMIFS('BSE - SENSEX Index Options'!$L:$L,'BSE - SENSEX Index Options'!$C:$C,$A28,'BSE - SENSEX Index Options'!$B:$B,E$4,'BSE - SENSEX Index Options'!$H:$H,"Weekly*")+SUMIFS('BSE - SENSEX Index Options'!$L:$L,'BSE - SENSEX Index Options'!$C:$C,$A28,'BSE - SENSEX Index Options'!$B:$B,E$4,'BSE - SENSEX Index Options'!$H:$H,"MDAW*")+SUMIFS('BSE - Other Index Options'!$L:$L,'BSE - Other Index Options'!$C:$C,$A28,'BSE - Other Index Options'!$B:$B,E$4,'BSE - Other Index Options'!$H:$H,"Weekly*")+SUMIFS('BSE - Other Index Options'!$L:$L,'BSE - Other Index Options'!$C:$C,$A28,'BSE - Other Index Options'!$B:$B,E$4,'BSE - Other Index Options'!$H:$H,"MDAW*")=0,"",SUMIFS('NSE - NIFTY Index Options'!$L:$L,'NSE - NIFTY Index Options'!$C:$C,$A28,'NSE - NIFTY Index Options'!$B:$B,E$4,'NSE - NIFTY Index Options'!$H:$H,"Weekly*")+SUMIFS('NSE - NIFTY Index Options'!$L:$L,'NSE - NIFTY Index Options'!$C:$C,$A28,'NSE - NIFTY Index Options'!$B:$B,E$4,'NSE - NIFTY Index Options'!$H:$H,"MDAW*")+SUMIFS('NSE - Other Index Options'!$L:$L,'NSE - Other Index Options'!$C:$C,$A28,'NSE - Other Index Options'!$B:$B,E$4,'NSE - Other Index Options'!$H:$H,"Weekly*")+SUMIFS('NSE - Other Index Options'!$L:$L,'NSE - Other Index Options'!$C:$C,$A28,'NSE - Other Index Options'!$B:$B,E$4,'NSE - Other Index Options'!$H:$H,"MDAW*")+SUMIFS('BSE - SENSEX Index Options'!$L:$L,'BSE - SENSEX Index Options'!$C:$C,$A28,'BSE - SENSEX Index Options'!$B:$B,E$4,'BSE - SENSEX Index Options'!$H:$H,"Weekly*")+SUMIFS('BSE - SENSEX Index Options'!$L:$L,'BSE - SENSEX Index Options'!$C:$C,$A28,'BSE - SENSEX Index Options'!$B:$B,E$4,'BSE - SENSEX Index Options'!$H:$H,"MDAW*")+SUMIFS('BSE - Other Index Options'!$L:$L,'BSE - Other Index Options'!$C:$C,$A28,'BSE - Other Index Options'!$B:$B,E$4,'BSE - Other Index Options'!$H:$H,"Weekly*")+SUMIFS('BSE - Other Index Options'!$L:$L,'BSE - Other Index Options'!$C:$C,$A28,'BSE - Other Index Options'!$B:$B,E$4,'BSE - Other Index Options'!$H:$H,"MDAW*"))</f>
        <v>1202.5251000000001</v>
      </c>
      <c r="F28" s="26">
        <f>IF(SUMIFS('NSE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Options'!$H:$H,"MDAW*")+SUMIFS('BSE - SENSEX Index Options'!$L:$L,'BSE - SENSEX Index Options'!$C:$C,$A28,'BSE - SENSEX Index Options'!$B:$B,F$4,'BSE - SENSEX Index Options'!$H:$H,"Weekly*")+SUMIFS('BSE - SENSEX Index Options'!$L:$L,'BSE - SENSEX Index Options'!$C:$C,$A28,'BSE - SENSEX Index Options'!$B:$B,F$4,'BSE - SENSEX Index Options'!$H:$H,"MDAW*")+SUMIFS('BSE - Other Index Options'!$L:$L,'BSE - Other Index Options'!$C:$C,$A28,'BSE - Other Index Options'!$B:$B,F$4,'BSE - Other Index Options'!$H:$H,"Weekly*")+SUMIFS('BSE - Other Index Options'!$L:$L,'BSE - Other Index Options'!$C:$C,$A28,'BSE - Other Index Options'!$B:$B,F$4,'BSE - Other Index Options'!$H:$H,"MDAW*")=0,"",SUMIFS('NSE - NIFTY Index Options'!$L:$L,'NSE - NIFTY Index Options'!$C:$C,$A28,'NSE - NIFTY Index Options'!$B:$B,F$4,'NSE - NIFTY Index Options'!$H:$H,"Weekly*")+SUMIFS('NSE - NIFTY Index Options'!$L:$L,'NSE - NIFTY Index Options'!$C:$C,$A28,'NSE - NIFTY Index Options'!$B:$B,F$4,'NSE - NIFTY Index Options'!$H:$H,"MDAW*")+SUMIFS('NSE - Other Index Options'!$L:$L,'NSE - Other Index Options'!$C:$C,$A28,'NSE - Other Index Options'!$B:$B,F$4,'NSE - Other Index Options'!$H:$H,"Weekly*")+SUMIFS('NSE - Other Index Options'!$L:$L,'NSE - Other Index Options'!$C:$C,$A28,'NSE - Other Index Options'!$B:$B,F$4,'NSE - Other Index Options'!$H:$H,"MDAW*")+SUMIFS('BSE - SENSEX Index Options'!$L:$L,'BSE - SENSEX Index Options'!$C:$C,$A28,'BSE - SENSEX Index Options'!$B:$B,F$4,'BSE - SENSEX Index Options'!$H:$H,"Weekly*")+SUMIFS('BSE - SENSEX Index Options'!$L:$L,'BSE - SENSEX Index Options'!$C:$C,$A28,'BSE - SENSEX Index Options'!$B:$B,F$4,'BSE - SENSEX Index Options'!$H:$H,"MDAW*")+SUMIFS('BSE - Other Index Options'!$L:$L,'BSE - Other Index Options'!$C:$C,$A28,'BSE - Other Index Options'!$B:$B,F$4,'BSE - Other Index Options'!$H:$H,"Weekly*")+SUMIFS('BSE - Other Index Options'!$L:$L,'BSE - Other Index Options'!$C:$C,$A28,'BSE - Other Index Options'!$B:$B,F$4,'BSE - Other Index Options'!$H:$H,"MDAW*"))</f>
        <v>797.76819999999998</v>
      </c>
      <c r="G28" s="26" t="str">
        <f>IF(SUMIFS('NSE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Options'!$H:$H,"MDAW*")+SUMIFS('BSE - SENSEX Index Options'!$L:$L,'BSE - SENSEX Index Options'!$C:$C,$A28,'BSE - SENSEX Index Options'!$B:$B,G$4,'BSE - SENSEX Index Options'!$H:$H,"Weekly*")+SUMIFS('BSE - SENSEX Index Options'!$L:$L,'BSE - SENSEX Index Options'!$C:$C,$A28,'BSE - SENSEX Index Options'!$B:$B,G$4,'BSE - SENSEX Index Options'!$H:$H,"MDAW*")+SUMIFS('BSE - Other Index Options'!$L:$L,'BSE - Other Index Options'!$C:$C,$A28,'BSE - Other Index Options'!$B:$B,G$4,'BSE - Other Index Options'!$H:$H,"Weekly*")+SUMIFS('BSE - Other Index Options'!$L:$L,'BSE - Other Index Options'!$C:$C,$A28,'BSE - Other Index Options'!$B:$B,G$4,'BSE - Other Index Options'!$H:$H,"MDAW*")=0,"",SUMIFS('NSE - NIFTY Index Options'!$L:$L,'NSE - NIFTY Index Options'!$C:$C,$A28,'NSE - NIFTY Index Options'!$B:$B,G$4,'NSE - NIFTY Index Options'!$H:$H,"Weekly*")+SUMIFS('NSE - NIFTY Index Options'!$L:$L,'NSE - NIFTY Index Options'!$C:$C,$A28,'NSE - NIFTY Index Options'!$B:$B,G$4,'NSE - NIFTY Index Options'!$H:$H,"MDAW*")+SUMIFS('NSE - Other Index Options'!$L:$L,'NSE - Other Index Options'!$C:$C,$A28,'NSE - Other Index Options'!$B:$B,G$4,'NSE - Other Index Options'!$H:$H,"Weekly*")+SUMIFS('NSE - Other Index Options'!$L:$L,'NSE - Other Index Options'!$C:$C,$A28,'NSE - Other Index Options'!$B:$B,G$4,'NSE - Other Index Options'!$H:$H,"MDAW*")+SUMIFS('BSE - SENSEX Index Options'!$L:$L,'BSE - SENSEX Index Options'!$C:$C,$A28,'BSE - SENSEX Index Options'!$B:$B,G$4,'BSE - SENSEX Index Options'!$H:$H,"Weekly*")+SUMIFS('BSE - SENSEX Index Options'!$L:$L,'BSE - SENSEX Index Options'!$C:$C,$A28,'BSE - SENSEX Index Options'!$B:$B,G$4,'BSE - SENSEX Index Options'!$H:$H,"MDAW*")+SUMIFS('BSE - Other Index Options'!$L:$L,'BSE - Other Index Options'!$C:$C,$A28,'BSE - Other Index Options'!$B:$B,G$4,'BSE - Other Index Options'!$H:$H,"Weekly*")+SUMIFS('BSE - Other Index Options'!$L:$L,'BSE - Other Index Options'!$C:$C,$A28,'BSE - Other Index Options'!$B:$B,G$4,'BSE - Other Index Options'!$H:$H,"MDAW*"))</f>
        <v/>
      </c>
      <c r="H28" s="26">
        <f t="shared" si="0"/>
        <v>3899.4043999999999</v>
      </c>
    </row>
    <row r="29" spans="1:8">
      <c r="A29" t="s">
        <v>50</v>
      </c>
      <c r="B29" s="26" t="str">
        <f>IF(SUMIFS('NSE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Options'!$H:$H,"MDAW*")+SUMIFS('BSE - SENSEX Index Options'!$L:$L,'BSE - SENSEX Index Options'!$C:$C,$A29,'BSE - SENSEX Index Options'!$B:$B,B$4,'BSE - SENSEX Index Options'!$H:$H,"Weekly*")+SUMIFS('BSE - SENSEX Index Options'!$L:$L,'BSE - SENSEX Index Options'!$C:$C,$A29,'BSE - SENSEX Index Options'!$B:$B,B$4,'BSE - SENSEX Index Options'!$H:$H,"MDAW*")+SUMIFS('BSE - Other Index Options'!$L:$L,'BSE - Other Index Options'!$C:$C,$A29,'BSE - Other Index Options'!$B:$B,B$4,'BSE - Other Index Options'!$H:$H,"Weekly*")+SUMIFS('BSE - Other Index Options'!$L:$L,'BSE - Other Index Options'!$C:$C,$A29,'BSE - Other Index Options'!$B:$B,B$4,'BSE - Other Index Options'!$H:$H,"MDAW*")=0,"",SUMIFS('NSE - NIFTY Index Options'!$L:$L,'NSE - NIFTY Index Options'!$C:$C,$A29,'NSE - NIFTY Index Options'!$B:$B,B$4,'NSE - NIFTY Index Options'!$H:$H,"Weekly*")+SUMIFS('NSE - NIFTY Index Options'!$L:$L,'NSE - NIFTY Index Options'!$C:$C,$A29,'NSE - NIFTY Index Options'!$B:$B,B$4,'NSE - NIFTY Index Options'!$H:$H,"MDAW*")+SUMIFS('NSE - Other Index Options'!$L:$L,'NSE - Other Index Options'!$C:$C,$A29,'NSE - Other Index Options'!$B:$B,B$4,'NSE - Other Index Options'!$H:$H,"Weekly*")+SUMIFS('NSE - Other Index Options'!$L:$L,'NSE - Other Index Options'!$C:$C,$A29,'NSE - Other Index Options'!$B:$B,B$4,'NSE - Other Index Options'!$H:$H,"MDAW*")+SUMIFS('BSE - SENSEX Index Options'!$L:$L,'BSE - SENSEX Index Options'!$C:$C,$A29,'BSE - SENSEX Index Options'!$B:$B,B$4,'BSE - SENSEX Index Options'!$H:$H,"Weekly*")+SUMIFS('BSE - SENSEX Index Options'!$L:$L,'BSE - SENSEX Index Options'!$C:$C,$A29,'BSE - SENSEX Index Options'!$B:$B,B$4,'BSE - SENSEX Index Options'!$H:$H,"MDAW*")+SUMIFS('BSE - Other Index Options'!$L:$L,'BSE - Other Index Options'!$C:$C,$A29,'BSE - Other Index Options'!$B:$B,B$4,'BSE - Other Index Options'!$H:$H,"Weekly*")+SUMIFS('BSE - Other Index Options'!$L:$L,'BSE - Other Index Options'!$C:$C,$A29,'BSE - Other Index Options'!$B:$B,B$4,'BSE - Other Index Options'!$H:$H,"MDAW*"))</f>
        <v/>
      </c>
      <c r="C29" s="26" t="str">
        <f>IF(SUMIFS('NSE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Options'!$H:$H,"MDAW*")+SUMIFS('BSE - SENSEX Index Options'!$L:$L,'BSE - SENSEX Index Options'!$C:$C,$A29,'BSE - SENSEX Index Options'!$B:$B,C$4,'BSE - SENSEX Index Options'!$H:$H,"Weekly*")+SUMIFS('BSE - SENSEX Index Options'!$L:$L,'BSE - SENSEX Index Options'!$C:$C,$A29,'BSE - SENSEX Index Options'!$B:$B,C$4,'BSE - SENSEX Index Options'!$H:$H,"MDAW*")+SUMIFS('BSE - Other Index Options'!$L:$L,'BSE - Other Index Options'!$C:$C,$A29,'BSE - Other Index Options'!$B:$B,C$4,'BSE - Other Index Options'!$H:$H,"Weekly*")+SUMIFS('BSE - Other Index Options'!$L:$L,'BSE - Other Index Options'!$C:$C,$A29,'BSE - Other Index Options'!$B:$B,C$4,'BSE - Other Index Options'!$H:$H,"MDAW*")=0,"",SUMIFS('NSE - NIFTY Index Options'!$L:$L,'NSE - NIFTY Index Options'!$C:$C,$A29,'NSE - NIFTY Index Options'!$B:$B,C$4,'NSE - NIFTY Index Options'!$H:$H,"Weekly*")+SUMIFS('NSE - NIFTY Index Options'!$L:$L,'NSE - NIFTY Index Options'!$C:$C,$A29,'NSE - NIFTY Index Options'!$B:$B,C$4,'NSE - NIFTY Index Options'!$H:$H,"MDAW*")+SUMIFS('NSE - Other Index Options'!$L:$L,'NSE - Other Index Options'!$C:$C,$A29,'NSE - Other Index Options'!$B:$B,C$4,'NSE - Other Index Options'!$H:$H,"Weekly*")+SUMIFS('NSE - Other Index Options'!$L:$L,'NSE - Other Index Options'!$C:$C,$A29,'NSE - Other Index Options'!$B:$B,C$4,'NSE - Other Index Options'!$H:$H,"MDAW*")+SUMIFS('BSE - SENSEX Index Options'!$L:$L,'BSE - SENSEX Index Options'!$C:$C,$A29,'BSE - SENSEX Index Options'!$B:$B,C$4,'BSE - SENSEX Index Options'!$H:$H,"Weekly*")+SUMIFS('BSE - SENSEX Index Options'!$L:$L,'BSE - SENSEX Index Options'!$C:$C,$A29,'BSE - SENSEX Index Options'!$B:$B,C$4,'BSE - SENSEX Index Options'!$H:$H,"MDAW*")+SUMIFS('BSE - Other Index Options'!$L:$L,'BSE - Other Index Options'!$C:$C,$A29,'BSE - Other Index Options'!$B:$B,C$4,'BSE - Other Index Options'!$H:$H,"Weekly*")+SUMIFS('BSE - Other Index Options'!$L:$L,'BSE - Other Index Options'!$C:$C,$A29,'BSE - Other Index Options'!$B:$B,C$4,'BSE - Other Index Options'!$H:$H,"MDAW*"))</f>
        <v/>
      </c>
      <c r="D29" s="26" t="str">
        <f>IF(SUMIFS('NSE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Options'!$H:$H,"MDAW*")+SUMIFS('BSE - SENSEX Index Options'!$L:$L,'BSE - SENSEX Index Options'!$C:$C,$A29,'BSE - SENSEX Index Options'!$B:$B,D$4,'BSE - SENSEX Index Options'!$H:$H,"Weekly*")+SUMIFS('BSE - SENSEX Index Options'!$L:$L,'BSE - SENSEX Index Options'!$C:$C,$A29,'BSE - SENSEX Index Options'!$B:$B,D$4,'BSE - SENSEX Index Options'!$H:$H,"MDAW*")+SUMIFS('BSE - Other Index Options'!$L:$L,'BSE - Other Index Options'!$C:$C,$A29,'BSE - Other Index Options'!$B:$B,D$4,'BSE - Other Index Options'!$H:$H,"Weekly*")+SUMIFS('BSE - Other Index Options'!$L:$L,'BSE - Other Index Options'!$C:$C,$A29,'BSE - Other Index Options'!$B:$B,D$4,'BSE - Other Index Options'!$H:$H,"MDAW*")=0,"",SUMIFS('NSE - NIFTY Index Options'!$L:$L,'NSE - NIFTY Index Options'!$C:$C,$A29,'NSE - NIFTY Index Options'!$B:$B,D$4,'NSE - NIFTY Index Options'!$H:$H,"Weekly*")+SUMIFS('NSE - NIFTY Index Options'!$L:$L,'NSE - NIFTY Index Options'!$C:$C,$A29,'NSE - NIFTY Index Options'!$B:$B,D$4,'NSE - NIFTY Index Options'!$H:$H,"MDAW*")+SUMIFS('NSE - Other Index Options'!$L:$L,'NSE - Other Index Options'!$C:$C,$A29,'NSE - Other Index Options'!$B:$B,D$4,'NSE - Other Index Options'!$H:$H,"Weekly*")+SUMIFS('NSE - Other Index Options'!$L:$L,'NSE - Other Index Options'!$C:$C,$A29,'NSE - Other Index Options'!$B:$B,D$4,'NSE - Other Index Options'!$H:$H,"MDAW*")+SUMIFS('BSE - SENSEX Index Options'!$L:$L,'BSE - SENSEX Index Options'!$C:$C,$A29,'BSE - SENSEX Index Options'!$B:$B,D$4,'BSE - SENSEX Index Options'!$H:$H,"Weekly*")+SUMIFS('BSE - SENSEX Index Options'!$L:$L,'BSE - SENSEX Index Options'!$C:$C,$A29,'BSE - SENSEX Index Options'!$B:$B,D$4,'BSE - SENSEX Index Options'!$H:$H,"MDAW*")+SUMIFS('BSE - Other Index Options'!$L:$L,'BSE - Other Index Options'!$C:$C,$A29,'BSE - Other Index Options'!$B:$B,D$4,'BSE - Other Index Options'!$H:$H,"Weekly*")+SUMIFS('BSE - Other Index Options'!$L:$L,'BSE - Other Index Options'!$C:$C,$A29,'BSE - Other Index Options'!$B:$B,D$4,'BSE - Other Index Options'!$H:$H,"MDAW*"))</f>
        <v/>
      </c>
      <c r="E29" s="26">
        <f>IF(SUMIFS('NSE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Options'!$H:$H,"MDAW*")+SUMIFS('BSE - SENSEX Index Options'!$L:$L,'BSE - SENSEX Index Options'!$C:$C,$A29,'BSE - SENSEX Index Options'!$B:$B,E$4,'BSE - SENSEX Index Options'!$H:$H,"Weekly*")+SUMIFS('BSE - SENSEX Index Options'!$L:$L,'BSE - SENSEX Index Options'!$C:$C,$A29,'BSE - SENSEX Index Options'!$B:$B,E$4,'BSE - SENSEX Index Options'!$H:$H,"MDAW*")+SUMIFS('BSE - Other Index Options'!$L:$L,'BSE - Other Index Options'!$C:$C,$A29,'BSE - Other Index Options'!$B:$B,E$4,'BSE - Other Index Options'!$H:$H,"Weekly*")+SUMIFS('BSE - Other Index Options'!$L:$L,'BSE - Other Index Options'!$C:$C,$A29,'BSE - Other Index Options'!$B:$B,E$4,'BSE - Other Index Options'!$H:$H,"MDAW*")=0,"",SUMIFS('NSE - NIFTY Index Options'!$L:$L,'NSE - NIFTY Index Options'!$C:$C,$A29,'NSE - NIFTY Index Options'!$B:$B,E$4,'NSE - NIFTY Index Options'!$H:$H,"Weekly*")+SUMIFS('NSE - NIFTY Index Options'!$L:$L,'NSE - NIFTY Index Options'!$C:$C,$A29,'NSE - NIFTY Index Options'!$B:$B,E$4,'NSE - NIFTY Index Options'!$H:$H,"MDAW*")+SUMIFS('NSE - Other Index Options'!$L:$L,'NSE - Other Index Options'!$C:$C,$A29,'NSE - Other Index Options'!$B:$B,E$4,'NSE - Other Index Options'!$H:$H,"Weekly*")+SUMIFS('NSE - Other Index Options'!$L:$L,'NSE - Other Index Options'!$C:$C,$A29,'NSE - Other Index Options'!$B:$B,E$4,'NSE - Other Index Options'!$H:$H,"MDAW*")+SUMIFS('BSE - SENSEX Index Options'!$L:$L,'BSE - SENSEX Index Options'!$C:$C,$A29,'BSE - SENSEX Index Options'!$B:$B,E$4,'BSE - SENSEX Index Options'!$H:$H,"Weekly*")+SUMIFS('BSE - SENSEX Index Options'!$L:$L,'BSE - SENSEX Index Options'!$C:$C,$A29,'BSE - SENSEX Index Options'!$B:$B,E$4,'BSE - SENSEX Index Options'!$H:$H,"MDAW*")+SUMIFS('BSE - Other Index Options'!$L:$L,'BSE - Other Index Options'!$C:$C,$A29,'BSE - Other Index Options'!$B:$B,E$4,'BSE - Other Index Options'!$H:$H,"Weekly*")+SUMIFS('BSE - Other Index Options'!$L:$L,'BSE - Other Index Options'!$C:$C,$A29,'BSE - Other Index Options'!$B:$B,E$4,'BSE - Other Index Options'!$H:$H,"MDAW*"))</f>
        <v>1010.7857000000001</v>
      </c>
      <c r="F29" s="26">
        <f>IF(SUMIFS('NSE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Options'!$H:$H,"MDAW*")+SUMIFS('BSE - SENSEX Index Options'!$L:$L,'BSE - SENSEX Index Options'!$C:$C,$A29,'BSE - SENSEX Index Options'!$B:$B,F$4,'BSE - SENSEX Index Options'!$H:$H,"Weekly*")+SUMIFS('BSE - SENSEX Index Options'!$L:$L,'BSE - SENSEX Index Options'!$C:$C,$A29,'BSE - SENSEX Index Options'!$B:$B,F$4,'BSE - SENSEX Index Options'!$H:$H,"MDAW*")+SUMIFS('BSE - Other Index Options'!$L:$L,'BSE - Other Index Options'!$C:$C,$A29,'BSE - Other Index Options'!$B:$B,F$4,'BSE - Other Index Options'!$H:$H,"Weekly*")+SUMIFS('BSE - Other Index Options'!$L:$L,'BSE - Other Index Options'!$C:$C,$A29,'BSE - Other Index Options'!$B:$B,F$4,'BSE - Other Index Options'!$H:$H,"MDAW*")=0,"",SUMIFS('NSE - NIFTY Index Options'!$L:$L,'NSE - NIFTY Index Options'!$C:$C,$A29,'NSE - NIFTY Index Options'!$B:$B,F$4,'NSE - NIFTY Index Options'!$H:$H,"Weekly*")+SUMIFS('NSE - NIFTY Index Options'!$L:$L,'NSE - NIFTY Index Options'!$C:$C,$A29,'NSE - NIFTY Index Options'!$B:$B,F$4,'NSE - NIFTY Index Options'!$H:$H,"MDAW*")+SUMIFS('NSE - Other Index Options'!$L:$L,'NSE - Other Index Options'!$C:$C,$A29,'NSE - Other Index Options'!$B:$B,F$4,'NSE - Other Index Options'!$H:$H,"Weekly*")+SUMIFS('NSE - Other Index Options'!$L:$L,'NSE - Other Index Options'!$C:$C,$A29,'NSE - Other Index Options'!$B:$B,F$4,'NSE - Other Index Options'!$H:$H,"MDAW*")+SUMIFS('BSE - SENSEX Index Options'!$L:$L,'BSE - SENSEX Index Options'!$C:$C,$A29,'BSE - SENSEX Index Options'!$B:$B,F$4,'BSE - SENSEX Index Options'!$H:$H,"Weekly*")+SUMIFS('BSE - SENSEX Index Options'!$L:$L,'BSE - SENSEX Index Options'!$C:$C,$A29,'BSE - SENSEX Index Options'!$B:$B,F$4,'BSE - SENSEX Index Options'!$H:$H,"MDAW*")+SUMIFS('BSE - Other Index Options'!$L:$L,'BSE - Other Index Options'!$C:$C,$A29,'BSE - Other Index Options'!$B:$B,F$4,'BSE - Other Index Options'!$H:$H,"Weekly*")+SUMIFS('BSE - Other Index Options'!$L:$L,'BSE - Other Index Options'!$C:$C,$A29,'BSE - Other Index Options'!$B:$B,F$4,'BSE - Other Index Options'!$H:$H,"MDAW*"))</f>
        <v>718.82399999999996</v>
      </c>
      <c r="G29" s="26" t="str">
        <f>IF(SUMIFS('NSE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Options'!$H:$H,"MDAW*")+SUMIFS('BSE - SENSEX Index Options'!$L:$L,'BSE - SENSEX Index Options'!$C:$C,$A29,'BSE - SENSEX Index Options'!$B:$B,G$4,'BSE - SENSEX Index Options'!$H:$H,"Weekly*")+SUMIFS('BSE - SENSEX Index Options'!$L:$L,'BSE - SENSEX Index Options'!$C:$C,$A29,'BSE - SENSEX Index Options'!$B:$B,G$4,'BSE - SENSEX Index Options'!$H:$H,"MDAW*")+SUMIFS('BSE - Other Index Options'!$L:$L,'BSE - Other Index Options'!$C:$C,$A29,'BSE - Other Index Options'!$B:$B,G$4,'BSE - Other Index Options'!$H:$H,"Weekly*")+SUMIFS('BSE - Other Index Options'!$L:$L,'BSE - Other Index Options'!$C:$C,$A29,'BSE - Other Index Options'!$B:$B,G$4,'BSE - Other Index Options'!$H:$H,"MDAW*")=0,"",SUMIFS('NSE - NIFTY Index Options'!$L:$L,'NSE - NIFTY Index Options'!$C:$C,$A29,'NSE - NIFTY Index Options'!$B:$B,G$4,'NSE - NIFTY Index Options'!$H:$H,"Weekly*")+SUMIFS('NSE - NIFTY Index Options'!$L:$L,'NSE - NIFTY Index Options'!$C:$C,$A29,'NSE - NIFTY Index Options'!$B:$B,G$4,'NSE - NIFTY Index Options'!$H:$H,"MDAW*")+SUMIFS('NSE - Other Index Options'!$L:$L,'NSE - Other Index Options'!$C:$C,$A29,'NSE - Other Index Options'!$B:$B,G$4,'NSE - Other Index Options'!$H:$H,"Weekly*")+SUMIFS('NSE - Other Index Options'!$L:$L,'NSE - Other Index Options'!$C:$C,$A29,'NSE - Other Index Options'!$B:$B,G$4,'NSE - Other Index Options'!$H:$H,"MDAW*")+SUMIFS('BSE - SENSEX Index Options'!$L:$L,'BSE - SENSEX Index Options'!$C:$C,$A29,'BSE - SENSEX Index Options'!$B:$B,G$4,'BSE - SENSEX Index Options'!$H:$H,"Weekly*")+SUMIFS('BSE - SENSEX Index Options'!$L:$L,'BSE - SENSEX Index Options'!$C:$C,$A29,'BSE - SENSEX Index Options'!$B:$B,G$4,'BSE - SENSEX Index Options'!$H:$H,"MDAW*")+SUMIFS('BSE - Other Index Options'!$L:$L,'BSE - Other Index Options'!$C:$C,$A29,'BSE - Other Index Options'!$B:$B,G$4,'BSE - Other Index Options'!$H:$H,"Weekly*")+SUMIFS('BSE - Other Index Options'!$L:$L,'BSE - Other Index Options'!$C:$C,$A29,'BSE - Other Index Options'!$B:$B,G$4,'BSE - Other Index Options'!$H:$H,"MDAW*"))</f>
        <v/>
      </c>
      <c r="H29" s="26">
        <f t="shared" si="0"/>
        <v>1729.6097</v>
      </c>
    </row>
    <row r="30" spans="1:8">
      <c r="A30" t="s">
        <v>51</v>
      </c>
      <c r="B30" s="26">
        <f>IF(SUMIFS('NSE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Options'!$H:$H,"MDAW*")+SUMIFS('BSE - SENSEX Index Options'!$L:$L,'BSE - SENSEX Index Options'!$C:$C,$A30,'BSE - SENSEX Index Options'!$B:$B,B$4,'BSE - SENSEX Index Options'!$H:$H,"Weekly*")+SUMIFS('BSE - SENSEX Index Options'!$L:$L,'BSE - SENSEX Index Options'!$C:$C,$A30,'BSE - SENSEX Index Options'!$B:$B,B$4,'BSE - SENSEX Index Options'!$H:$H,"MDAW*")+SUMIFS('BSE - Other Index Options'!$L:$L,'BSE - Other Index Options'!$C:$C,$A30,'BSE - Other Index Options'!$B:$B,B$4,'BSE - Other Index Options'!$H:$H,"Weekly*")+SUMIFS('BSE - Other Index Options'!$L:$L,'BSE - Other Index Options'!$C:$C,$A30,'BSE - Other Index Options'!$B:$B,B$4,'BSE - Other Index Options'!$H:$H,"MDAW*")=0,"",SUMIFS('NSE - NIFTY Index Options'!$L:$L,'NSE - NIFTY Index Options'!$C:$C,$A30,'NSE - NIFTY Index Options'!$B:$B,B$4,'NSE - NIFTY Index Options'!$H:$H,"Weekly*")+SUMIFS('NSE - NIFTY Index Options'!$L:$L,'NSE - NIFTY Index Options'!$C:$C,$A30,'NSE - NIFTY Index Options'!$B:$B,B$4,'NSE - NIFTY Index Options'!$H:$H,"MDAW*")+SUMIFS('NSE - Other Index Options'!$L:$L,'NSE - Other Index Options'!$C:$C,$A30,'NSE - Other Index Options'!$B:$B,B$4,'NSE - Other Index Options'!$H:$H,"Weekly*")+SUMIFS('NSE - Other Index Options'!$L:$L,'NSE - Other Index Options'!$C:$C,$A30,'NSE - Other Index Options'!$B:$B,B$4,'NSE - Other Index Options'!$H:$H,"MDAW*")+SUMIFS('BSE - SENSEX Index Options'!$L:$L,'BSE - SENSEX Index Options'!$C:$C,$A30,'BSE - SENSEX Index Options'!$B:$B,B$4,'BSE - SENSEX Index Options'!$H:$H,"Weekly*")+SUMIFS('BSE - SENSEX Index Options'!$L:$L,'BSE - SENSEX Index Options'!$C:$C,$A30,'BSE - SENSEX Index Options'!$B:$B,B$4,'BSE - SENSEX Index Options'!$H:$H,"MDAW*")+SUMIFS('BSE - Other Index Options'!$L:$L,'BSE - Other Index Options'!$C:$C,$A30,'BSE - Other Index Options'!$B:$B,B$4,'BSE - Other Index Options'!$H:$H,"Weekly*")+SUMIFS('BSE - Other Index Options'!$L:$L,'BSE - Other Index Options'!$C:$C,$A30,'BSE - Other Index Options'!$B:$B,B$4,'BSE - Other Index Options'!$H:$H,"MDAW*"))</f>
        <v>1018.4122</v>
      </c>
      <c r="C30" s="26">
        <f>IF(SUMIFS('NSE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Options'!$H:$H,"MDAW*")+SUMIFS('BSE - SENSEX Index Options'!$L:$L,'BSE - SENSEX Index Options'!$C:$C,$A30,'BSE - SENSEX Index Options'!$B:$B,C$4,'BSE - SENSEX Index Options'!$H:$H,"Weekly*")+SUMIFS('BSE - SENSEX Index Options'!$L:$L,'BSE - SENSEX Index Options'!$C:$C,$A30,'BSE - SENSEX Index Options'!$B:$B,C$4,'BSE - SENSEX Index Options'!$H:$H,"MDAW*")+SUMIFS('BSE - Other Index Options'!$L:$L,'BSE - Other Index Options'!$C:$C,$A30,'BSE - Other Index Options'!$B:$B,C$4,'BSE - Other Index Options'!$H:$H,"Weekly*")+SUMIFS('BSE - Other Index Options'!$L:$L,'BSE - Other Index Options'!$C:$C,$A30,'BSE - Other Index Options'!$B:$B,C$4,'BSE - Other Index Options'!$H:$H,"MDAW*")=0,"",SUMIFS('NSE - NIFTY Index Options'!$L:$L,'NSE - NIFTY Index Options'!$C:$C,$A30,'NSE - NIFTY Index Options'!$B:$B,C$4,'NSE - NIFTY Index Options'!$H:$H,"Weekly*")+SUMIFS('NSE - NIFTY Index Options'!$L:$L,'NSE - NIFTY Index Options'!$C:$C,$A30,'NSE - NIFTY Index Options'!$B:$B,C$4,'NSE - NIFTY Index Options'!$H:$H,"MDAW*")+SUMIFS('NSE - Other Index Options'!$L:$L,'NSE - Other Index Options'!$C:$C,$A30,'NSE - Other Index Options'!$B:$B,C$4,'NSE - Other Index Options'!$H:$H,"Weekly*")+SUMIFS('NSE - Other Index Options'!$L:$L,'NSE - Other Index Options'!$C:$C,$A30,'NSE - Other Index Options'!$B:$B,C$4,'NSE - Other Index Options'!$H:$H,"MDAW*")+SUMIFS('BSE - SENSEX Index Options'!$L:$L,'BSE - SENSEX Index Options'!$C:$C,$A30,'BSE - SENSEX Index Options'!$B:$B,C$4,'BSE - SENSEX Index Options'!$H:$H,"Weekly*")+SUMIFS('BSE - SENSEX Index Options'!$L:$L,'BSE - SENSEX Index Options'!$C:$C,$A30,'BSE - SENSEX Index Options'!$B:$B,C$4,'BSE - SENSEX Index Options'!$H:$H,"MDAW*")+SUMIFS('BSE - Other Index Options'!$L:$L,'BSE - Other Index Options'!$C:$C,$A30,'BSE - Other Index Options'!$B:$B,C$4,'BSE - Other Index Options'!$H:$H,"Weekly*")+SUMIFS('BSE - Other Index Options'!$L:$L,'BSE - Other Index Options'!$C:$C,$A30,'BSE - Other Index Options'!$B:$B,C$4,'BSE - Other Index Options'!$H:$H,"MDAW*"))</f>
        <v>1253.9788000000001</v>
      </c>
      <c r="D30" s="26">
        <f>IF(SUMIFS('NSE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Options'!$H:$H,"MDAW*")+SUMIFS('BSE - SENSEX Index Options'!$L:$L,'BSE - SENSEX Index Options'!$C:$C,$A30,'BSE - SENSEX Index Options'!$B:$B,D$4,'BSE - SENSEX Index Options'!$H:$H,"Weekly*")+SUMIFS('BSE - SENSEX Index Options'!$L:$L,'BSE - SENSEX Index Options'!$C:$C,$A30,'BSE - SENSEX Index Options'!$B:$B,D$4,'BSE - SENSEX Index Options'!$H:$H,"MDAW*")+SUMIFS('BSE - Other Index Options'!$L:$L,'BSE - Other Index Options'!$C:$C,$A30,'BSE - Other Index Options'!$B:$B,D$4,'BSE - Other Index Options'!$H:$H,"Weekly*")+SUMIFS('BSE - Other Index Options'!$L:$L,'BSE - Other Index Options'!$C:$C,$A30,'BSE - Other Index Options'!$B:$B,D$4,'BSE - Other Index Options'!$H:$H,"MDAW*")=0,"",SUMIFS('NSE - NIFTY Index Options'!$L:$L,'NSE - NIFTY Index Options'!$C:$C,$A30,'NSE - NIFTY Index Options'!$B:$B,D$4,'NSE - NIFTY Index Options'!$H:$H,"Weekly*")+SUMIFS('NSE - NIFTY Index Options'!$L:$L,'NSE - NIFTY Index Options'!$C:$C,$A30,'NSE - NIFTY Index Options'!$B:$B,D$4,'NSE - NIFTY Index Options'!$H:$H,"MDAW*")+SUMIFS('NSE - Other Index Options'!$L:$L,'NSE - Other Index Options'!$C:$C,$A30,'NSE - Other Index Options'!$B:$B,D$4,'NSE - Other Index Options'!$H:$H,"Weekly*")+SUMIFS('NSE - Other Index Options'!$L:$L,'NSE - Other Index Options'!$C:$C,$A30,'NSE - Other Index Options'!$B:$B,D$4,'NSE - Other Index Options'!$H:$H,"MDAW*")+SUMIFS('BSE - SENSEX Index Options'!$L:$L,'BSE - SENSEX Index Options'!$C:$C,$A30,'BSE - SENSEX Index Options'!$B:$B,D$4,'BSE - SENSEX Index Options'!$H:$H,"Weekly*")+SUMIFS('BSE - SENSEX Index Options'!$L:$L,'BSE - SENSEX Index Options'!$C:$C,$A30,'BSE - SENSEX Index Options'!$B:$B,D$4,'BSE - SENSEX Index Options'!$H:$H,"MDAW*")+SUMIFS('BSE - Other Index Options'!$L:$L,'BSE - Other Index Options'!$C:$C,$A30,'BSE - Other Index Options'!$B:$B,D$4,'BSE - Other Index Options'!$H:$H,"Weekly*")+SUMIFS('BSE - Other Index Options'!$L:$L,'BSE - Other Index Options'!$C:$C,$A30,'BSE - Other Index Options'!$B:$B,D$4,'BSE - Other Index Options'!$H:$H,"MDAW*"))</f>
        <v>716.44</v>
      </c>
      <c r="E30" s="26">
        <f>IF(SUMIFS('NSE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Options'!$H:$H,"MDAW*")+SUMIFS('BSE - SENSEX Index Options'!$L:$L,'BSE - SENSEX Index Options'!$C:$C,$A30,'BSE - SENSEX Index Options'!$B:$B,E$4,'BSE - SENSEX Index Options'!$H:$H,"Weekly*")+SUMIFS('BSE - SENSEX Index Options'!$L:$L,'BSE - SENSEX Index Options'!$C:$C,$A30,'BSE - SENSEX Index Options'!$B:$B,E$4,'BSE - SENSEX Index Options'!$H:$H,"MDAW*")+SUMIFS('BSE - Other Index Options'!$L:$L,'BSE - Other Index Options'!$C:$C,$A30,'BSE - Other Index Options'!$B:$B,E$4,'BSE - Other Index Options'!$H:$H,"Weekly*")+SUMIFS('BSE - Other Index Options'!$L:$L,'BSE - Other Index Options'!$C:$C,$A30,'BSE - Other Index Options'!$B:$B,E$4,'BSE - Other Index Options'!$H:$H,"MDAW*")=0,"",SUMIFS('NSE - NIFTY Index Options'!$L:$L,'NSE - NIFTY Index Options'!$C:$C,$A30,'NSE - NIFTY Index Options'!$B:$B,E$4,'NSE - NIFTY Index Options'!$H:$H,"Weekly*")+SUMIFS('NSE - NIFTY Index Options'!$L:$L,'NSE - NIFTY Index Options'!$C:$C,$A30,'NSE - NIFTY Index Options'!$B:$B,E$4,'NSE - NIFTY Index Options'!$H:$H,"MDAW*")+SUMIFS('NSE - Other Index Options'!$L:$L,'NSE - Other Index Options'!$C:$C,$A30,'NSE - Other Index Options'!$B:$B,E$4,'NSE - Other Index Options'!$H:$H,"Weekly*")+SUMIFS('NSE - Other Index Options'!$L:$L,'NSE - Other Index Options'!$C:$C,$A30,'NSE - Other Index Options'!$B:$B,E$4,'NSE - Other Index Options'!$H:$H,"MDAW*")+SUMIFS('BSE - SENSEX Index Options'!$L:$L,'BSE - SENSEX Index Options'!$C:$C,$A30,'BSE - SENSEX Index Options'!$B:$B,E$4,'BSE - SENSEX Index Options'!$H:$H,"Weekly*")+SUMIFS('BSE - SENSEX Index Options'!$L:$L,'BSE - SENSEX Index Options'!$C:$C,$A30,'BSE - SENSEX Index Options'!$B:$B,E$4,'BSE - SENSEX Index Options'!$H:$H,"MDAW*")+SUMIFS('BSE - Other Index Options'!$L:$L,'BSE - Other Index Options'!$C:$C,$A30,'BSE - Other Index Options'!$B:$B,E$4,'BSE - Other Index Options'!$H:$H,"Weekly*")+SUMIFS('BSE - Other Index Options'!$L:$L,'BSE - Other Index Options'!$C:$C,$A30,'BSE - Other Index Options'!$B:$B,E$4,'BSE - Other Index Options'!$H:$H,"MDAW*"))</f>
        <v>787.8907999999999</v>
      </c>
      <c r="F30" s="26">
        <f>IF(SUMIFS('NSE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Options'!$H:$H,"MDAW*")+SUMIFS('BSE - SENSEX Index Options'!$L:$L,'BSE - SENSEX Index Options'!$C:$C,$A30,'BSE - SENSEX Index Options'!$B:$B,F$4,'BSE - SENSEX Index Options'!$H:$H,"Weekly*")+SUMIFS('BSE - SENSEX Index Options'!$L:$L,'BSE - SENSEX Index Options'!$C:$C,$A30,'BSE - SENSEX Index Options'!$B:$B,F$4,'BSE - SENSEX Index Options'!$H:$H,"MDAW*")+SUMIFS('BSE - Other Index Options'!$L:$L,'BSE - Other Index Options'!$C:$C,$A30,'BSE - Other Index Options'!$B:$B,F$4,'BSE - Other Index Options'!$H:$H,"Weekly*")+SUMIFS('BSE - Other Index Options'!$L:$L,'BSE - Other Index Options'!$C:$C,$A30,'BSE - Other Index Options'!$B:$B,F$4,'BSE - Other Index Options'!$H:$H,"MDAW*")=0,"",SUMIFS('NSE - NIFTY Index Options'!$L:$L,'NSE - NIFTY Index Options'!$C:$C,$A30,'NSE - NIFTY Index Options'!$B:$B,F$4,'NSE - NIFTY Index Options'!$H:$H,"Weekly*")+SUMIFS('NSE - NIFTY Index Options'!$L:$L,'NSE - NIFTY Index Options'!$C:$C,$A30,'NSE - NIFTY Index Options'!$B:$B,F$4,'NSE - NIFTY Index Options'!$H:$H,"MDAW*")+SUMIFS('NSE - Other Index Options'!$L:$L,'NSE - Other Index Options'!$C:$C,$A30,'NSE - Other Index Options'!$B:$B,F$4,'NSE - Other Index Options'!$H:$H,"Weekly*")+SUMIFS('NSE - Other Index Options'!$L:$L,'NSE - Other Index Options'!$C:$C,$A30,'NSE - Other Index Options'!$B:$B,F$4,'NSE - Other Index Options'!$H:$H,"MDAW*")+SUMIFS('BSE - SENSEX Index Options'!$L:$L,'BSE - SENSEX Index Options'!$C:$C,$A30,'BSE - SENSEX Index Options'!$B:$B,F$4,'BSE - SENSEX Index Options'!$H:$H,"Weekly*")+SUMIFS('BSE - SENSEX Index Options'!$L:$L,'BSE - SENSEX Index Options'!$C:$C,$A30,'BSE - SENSEX Index Options'!$B:$B,F$4,'BSE - SENSEX Index Options'!$H:$H,"MDAW*")+SUMIFS('BSE - Other Index Options'!$L:$L,'BSE - Other Index Options'!$C:$C,$A30,'BSE - Other Index Options'!$B:$B,F$4,'BSE - Other Index Options'!$H:$H,"Weekly*")+SUMIFS('BSE - Other Index Options'!$L:$L,'BSE - Other Index Options'!$C:$C,$A30,'BSE - Other Index Options'!$B:$B,F$4,'BSE - Other Index Options'!$H:$H,"MDAW*"))</f>
        <v>667.61559999999997</v>
      </c>
      <c r="G30" s="26">
        <f>IF(SUMIFS('NSE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Options'!$H:$H,"MDAW*")+SUMIFS('BSE - SENSEX Index Options'!$L:$L,'BSE - SENSEX Index Options'!$C:$C,$A30,'BSE - SENSEX Index Options'!$B:$B,G$4,'BSE - SENSEX Index Options'!$H:$H,"Weekly*")+SUMIFS('BSE - SENSEX Index Options'!$L:$L,'BSE - SENSEX Index Options'!$C:$C,$A30,'BSE - SENSEX Index Options'!$B:$B,G$4,'BSE - SENSEX Index Options'!$H:$H,"MDAW*")+SUMIFS('BSE - Other Index Options'!$L:$L,'BSE - Other Index Options'!$C:$C,$A30,'BSE - Other Index Options'!$B:$B,G$4,'BSE - Other Index Options'!$H:$H,"Weekly*")+SUMIFS('BSE - Other Index Options'!$L:$L,'BSE - Other Index Options'!$C:$C,$A30,'BSE - Other Index Options'!$B:$B,G$4,'BSE - Other Index Options'!$H:$H,"MDAW*")=0,"",SUMIFS('NSE - NIFTY Index Options'!$L:$L,'NSE - NIFTY Index Options'!$C:$C,$A30,'NSE - NIFTY Index Options'!$B:$B,G$4,'NSE - NIFTY Index Options'!$H:$H,"Weekly*")+SUMIFS('NSE - NIFTY Index Options'!$L:$L,'NSE - NIFTY Index Options'!$C:$C,$A30,'NSE - NIFTY Index Options'!$B:$B,G$4,'NSE - NIFTY Index Options'!$H:$H,"MDAW*")+SUMIFS('NSE - Other Index Options'!$L:$L,'NSE - Other Index Options'!$C:$C,$A30,'NSE - Other Index Options'!$B:$B,G$4,'NSE - Other Index Options'!$H:$H,"Weekly*")+SUMIFS('NSE - Other Index Options'!$L:$L,'NSE - Other Index Options'!$C:$C,$A30,'NSE - Other Index Options'!$B:$B,G$4,'NSE - Other Index Options'!$H:$H,"MDAW*")+SUMIFS('BSE - SENSEX Index Options'!$L:$L,'BSE - SENSEX Index Options'!$C:$C,$A30,'BSE - SENSEX Index Options'!$B:$B,G$4,'BSE - SENSEX Index Options'!$H:$H,"Weekly*")+SUMIFS('BSE - SENSEX Index Options'!$L:$L,'BSE - SENSEX Index Options'!$C:$C,$A30,'BSE - SENSEX Index Options'!$B:$B,G$4,'BSE - SENSEX Index Options'!$H:$H,"MDAW*")+SUMIFS('BSE - Other Index Options'!$L:$L,'BSE - Other Index Options'!$C:$C,$A30,'BSE - Other Index Options'!$B:$B,G$4,'BSE - Other Index Options'!$H:$H,"Weekly*")+SUMIFS('BSE - Other Index Options'!$L:$L,'BSE - Other Index Options'!$C:$C,$A30,'BSE - Other Index Options'!$B:$B,G$4,'BSE - Other Index Options'!$H:$H,"MDAW*"))</f>
        <v>1237.3011000000001</v>
      </c>
      <c r="H30" s="26">
        <f t="shared" si="0"/>
        <v>5681.6385000000009</v>
      </c>
    </row>
    <row r="31" spans="1:8">
      <c r="A31" t="s">
        <v>52</v>
      </c>
      <c r="B31" s="26">
        <f>IF(SUMIFS('NSE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Options'!$H:$H,"MDAW*")+SUMIFS('BSE - SENSEX Index Options'!$L:$L,'BSE - SENSEX Index Options'!$C:$C,$A31,'BSE - SENSEX Index Options'!$B:$B,B$4,'BSE - SENSEX Index Options'!$H:$H,"Weekly*")+SUMIFS('BSE - SENSEX Index Options'!$L:$L,'BSE - SENSEX Index Options'!$C:$C,$A31,'BSE - SENSEX Index Options'!$B:$B,B$4,'BSE - SENSEX Index Options'!$H:$H,"MDAW*")+SUMIFS('BSE - Other Index Options'!$L:$L,'BSE - Other Index Options'!$C:$C,$A31,'BSE - Other Index Options'!$B:$B,B$4,'BSE - Other Index Options'!$H:$H,"Weekly*")+SUMIFS('BSE - Other Index Options'!$L:$L,'BSE - Other Index Options'!$C:$C,$A31,'BSE - Other Index Options'!$B:$B,B$4,'BSE - Other Index Options'!$H:$H,"MDAW*")=0,"",SUMIFS('NSE - NIFTY Index Options'!$L:$L,'NSE - NIFTY Index Options'!$C:$C,$A31,'NSE - NIFTY Index Options'!$B:$B,B$4,'NSE - NIFTY Index Options'!$H:$H,"Weekly*")+SUMIFS('NSE - NIFTY Index Options'!$L:$L,'NSE - NIFTY Index Options'!$C:$C,$A31,'NSE - NIFTY Index Options'!$B:$B,B$4,'NSE - NIFTY Index Options'!$H:$H,"MDAW*")+SUMIFS('NSE - Other Index Options'!$L:$L,'NSE - Other Index Options'!$C:$C,$A31,'NSE - Other Index Options'!$B:$B,B$4,'NSE - Other Index Options'!$H:$H,"Weekly*")+SUMIFS('NSE - Other Index Options'!$L:$L,'NSE - Other Index Options'!$C:$C,$A31,'NSE - Other Index Options'!$B:$B,B$4,'NSE - Other Index Options'!$H:$H,"MDAW*")+SUMIFS('BSE - SENSEX Index Options'!$L:$L,'BSE - SENSEX Index Options'!$C:$C,$A31,'BSE - SENSEX Index Options'!$B:$B,B$4,'BSE - SENSEX Index Options'!$H:$H,"Weekly*")+SUMIFS('BSE - SENSEX Index Options'!$L:$L,'BSE - SENSEX Index Options'!$C:$C,$A31,'BSE - SENSEX Index Options'!$B:$B,B$4,'BSE - SENSEX Index Options'!$H:$H,"MDAW*")+SUMIFS('BSE - Other Index Options'!$L:$L,'BSE - Other Index Options'!$C:$C,$A31,'BSE - Other Index Options'!$B:$B,B$4,'BSE - Other Index Options'!$H:$H,"Weekly*")+SUMIFS('BSE - Other Index Options'!$L:$L,'BSE - Other Index Options'!$C:$C,$A31,'BSE - Other Index Options'!$B:$B,B$4,'BSE - Other Index Options'!$H:$H,"MDAW*"))</f>
        <v>489.77319999999997</v>
      </c>
      <c r="C31" s="26">
        <f>IF(SUMIFS('NSE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Options'!$H:$H,"MDAW*")+SUMIFS('BSE - SENSEX Index Options'!$L:$L,'BSE - SENSEX Index Options'!$C:$C,$A31,'BSE - SENSEX Index Options'!$B:$B,C$4,'BSE - SENSEX Index Options'!$H:$H,"Weekly*")+SUMIFS('BSE - SENSEX Index Options'!$L:$L,'BSE - SENSEX Index Options'!$C:$C,$A31,'BSE - SENSEX Index Options'!$B:$B,C$4,'BSE - SENSEX Index Options'!$H:$H,"MDAW*")+SUMIFS('BSE - Other Index Options'!$L:$L,'BSE - Other Index Options'!$C:$C,$A31,'BSE - Other Index Options'!$B:$B,C$4,'BSE - Other Index Options'!$H:$H,"Weekly*")+SUMIFS('BSE - Other Index Options'!$L:$L,'BSE - Other Index Options'!$C:$C,$A31,'BSE - Other Index Options'!$B:$B,C$4,'BSE - Other Index Options'!$H:$H,"MDAW*")=0,"",SUMIFS('NSE - NIFTY Index Options'!$L:$L,'NSE - NIFTY Index Options'!$C:$C,$A31,'NSE - NIFTY Index Options'!$B:$B,C$4,'NSE - NIFTY Index Options'!$H:$H,"Weekly*")+SUMIFS('NSE - NIFTY Index Options'!$L:$L,'NSE - NIFTY Index Options'!$C:$C,$A31,'NSE - NIFTY Index Options'!$B:$B,C$4,'NSE - NIFTY Index Options'!$H:$H,"MDAW*")+SUMIFS('NSE - Other Index Options'!$L:$L,'NSE - Other Index Options'!$C:$C,$A31,'NSE - Other Index Options'!$B:$B,C$4,'NSE - Other Index Options'!$H:$H,"Weekly*")+SUMIFS('NSE - Other Index Options'!$L:$L,'NSE - Other Index Options'!$C:$C,$A31,'NSE - Other Index Options'!$B:$B,C$4,'NSE - Other Index Options'!$H:$H,"MDAW*")+SUMIFS('BSE - SENSEX Index Options'!$L:$L,'BSE - SENSEX Index Options'!$C:$C,$A31,'BSE - SENSEX Index Options'!$B:$B,C$4,'BSE - SENSEX Index Options'!$H:$H,"Weekly*")+SUMIFS('BSE - SENSEX Index Options'!$L:$L,'BSE - SENSEX Index Options'!$C:$C,$A31,'BSE - SENSEX Index Options'!$B:$B,C$4,'BSE - SENSEX Index Options'!$H:$H,"MDAW*")+SUMIFS('BSE - Other Index Options'!$L:$L,'BSE - Other Index Options'!$C:$C,$A31,'BSE - Other Index Options'!$B:$B,C$4,'BSE - Other Index Options'!$H:$H,"Weekly*")+SUMIFS('BSE - Other Index Options'!$L:$L,'BSE - Other Index Options'!$C:$C,$A31,'BSE - Other Index Options'!$B:$B,C$4,'BSE - Other Index Options'!$H:$H,"MDAW*"))</f>
        <v>607.95229999999992</v>
      </c>
      <c r="D31" s="26">
        <f>IF(SUMIFS('NSE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Options'!$H:$H,"MDAW*")+SUMIFS('BSE - SENSEX Index Options'!$L:$L,'BSE - SENSEX Index Options'!$C:$C,$A31,'BSE - SENSEX Index Options'!$B:$B,D$4,'BSE - SENSEX Index Options'!$H:$H,"Weekly*")+SUMIFS('BSE - SENSEX Index Options'!$L:$L,'BSE - SENSEX Index Options'!$C:$C,$A31,'BSE - SENSEX Index Options'!$B:$B,D$4,'BSE - SENSEX Index Options'!$H:$H,"MDAW*")+SUMIFS('BSE - Other Index Options'!$L:$L,'BSE - Other Index Options'!$C:$C,$A31,'BSE - Other Index Options'!$B:$B,D$4,'BSE - Other Index Options'!$H:$H,"Weekly*")+SUMIFS('BSE - Other Index Options'!$L:$L,'BSE - Other Index Options'!$C:$C,$A31,'BSE - Other Index Options'!$B:$B,D$4,'BSE - Other Index Options'!$H:$H,"MDAW*")=0,"",SUMIFS('NSE - NIFTY Index Options'!$L:$L,'NSE - NIFTY Index Options'!$C:$C,$A31,'NSE - NIFTY Index Options'!$B:$B,D$4,'NSE - NIFTY Index Options'!$H:$H,"Weekly*")+SUMIFS('NSE - NIFTY Index Options'!$L:$L,'NSE - NIFTY Index Options'!$C:$C,$A31,'NSE - NIFTY Index Options'!$B:$B,D$4,'NSE - NIFTY Index Options'!$H:$H,"MDAW*")+SUMIFS('NSE - Other Index Options'!$L:$L,'NSE - Other Index Options'!$C:$C,$A31,'NSE - Other Index Options'!$B:$B,D$4,'NSE - Other Index Options'!$H:$H,"Weekly*")+SUMIFS('NSE - Other Index Options'!$L:$L,'NSE - Other Index Options'!$C:$C,$A31,'NSE - Other Index Options'!$B:$B,D$4,'NSE - Other Index Options'!$H:$H,"MDAW*")+SUMIFS('BSE - SENSEX Index Options'!$L:$L,'BSE - SENSEX Index Options'!$C:$C,$A31,'BSE - SENSEX Index Options'!$B:$B,D$4,'BSE - SENSEX Index Options'!$H:$H,"Weekly*")+SUMIFS('BSE - SENSEX Index Options'!$L:$L,'BSE - SENSEX Index Options'!$C:$C,$A31,'BSE - SENSEX Index Options'!$B:$B,D$4,'BSE - SENSEX Index Options'!$H:$H,"MDAW*")+SUMIFS('BSE - Other Index Options'!$L:$L,'BSE - Other Index Options'!$C:$C,$A31,'BSE - Other Index Options'!$B:$B,D$4,'BSE - Other Index Options'!$H:$H,"Weekly*")+SUMIFS('BSE - Other Index Options'!$L:$L,'BSE - Other Index Options'!$C:$C,$A31,'BSE - Other Index Options'!$B:$B,D$4,'BSE - Other Index Options'!$H:$H,"MDAW*"))</f>
        <v>511.91489999999999</v>
      </c>
      <c r="E31" s="26">
        <f>IF(SUMIFS('NSE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Options'!$H:$H,"MDAW*")+SUMIFS('BSE - SENSEX Index Options'!$L:$L,'BSE - SENSEX Index Options'!$C:$C,$A31,'BSE - SENSEX Index Options'!$B:$B,E$4,'BSE - SENSEX Index Options'!$H:$H,"Weekly*")+SUMIFS('BSE - SENSEX Index Options'!$L:$L,'BSE - SENSEX Index Options'!$C:$C,$A31,'BSE - SENSEX Index Options'!$B:$B,E$4,'BSE - SENSEX Index Options'!$H:$H,"MDAW*")+SUMIFS('BSE - Other Index Options'!$L:$L,'BSE - Other Index Options'!$C:$C,$A31,'BSE - Other Index Options'!$B:$B,E$4,'BSE - Other Index Options'!$H:$H,"Weekly*")+SUMIFS('BSE - Other Index Options'!$L:$L,'BSE - Other Index Options'!$C:$C,$A31,'BSE - Other Index Options'!$B:$B,E$4,'BSE - Other Index Options'!$H:$H,"MDAW*")=0,"",SUMIFS('NSE - NIFTY Index Options'!$L:$L,'NSE - NIFTY Index Options'!$C:$C,$A31,'NSE - NIFTY Index Options'!$B:$B,E$4,'NSE - NIFTY Index Options'!$H:$H,"Weekly*")+SUMIFS('NSE - NIFTY Index Options'!$L:$L,'NSE - NIFTY Index Options'!$C:$C,$A31,'NSE - NIFTY Index Options'!$B:$B,E$4,'NSE - NIFTY Index Options'!$H:$H,"MDAW*")+SUMIFS('NSE - Other Index Options'!$L:$L,'NSE - Other Index Options'!$C:$C,$A31,'NSE - Other Index Options'!$B:$B,E$4,'NSE - Other Index Options'!$H:$H,"Weekly*")+SUMIFS('NSE - Other Index Options'!$L:$L,'NSE - Other Index Options'!$C:$C,$A31,'NSE - Other Index Options'!$B:$B,E$4,'NSE - Other Index Options'!$H:$H,"MDAW*")+SUMIFS('BSE - SENSEX Index Options'!$L:$L,'BSE - SENSEX Index Options'!$C:$C,$A31,'BSE - SENSEX Index Options'!$B:$B,E$4,'BSE - SENSEX Index Options'!$H:$H,"Weekly*")+SUMIFS('BSE - SENSEX Index Options'!$L:$L,'BSE - SENSEX Index Options'!$C:$C,$A31,'BSE - SENSEX Index Options'!$B:$B,E$4,'BSE - SENSEX Index Options'!$H:$H,"MDAW*")+SUMIFS('BSE - Other Index Options'!$L:$L,'BSE - Other Index Options'!$C:$C,$A31,'BSE - Other Index Options'!$B:$B,E$4,'BSE - Other Index Options'!$H:$H,"Weekly*")+SUMIFS('BSE - Other Index Options'!$L:$L,'BSE - Other Index Options'!$C:$C,$A31,'BSE - Other Index Options'!$B:$B,E$4,'BSE - Other Index Options'!$H:$H,"MDAW*"))</f>
        <v>646.72520000000009</v>
      </c>
      <c r="F31" s="26">
        <f>IF(SUMIFS('NSE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Options'!$H:$H,"MDAW*")+SUMIFS('BSE - SENSEX Index Options'!$L:$L,'BSE - SENSEX Index Options'!$C:$C,$A31,'BSE - SENSEX Index Options'!$B:$B,F$4,'BSE - SENSEX Index Options'!$H:$H,"Weekly*")+SUMIFS('BSE - SENSEX Index Options'!$L:$L,'BSE - SENSEX Index Options'!$C:$C,$A31,'BSE - SENSEX Index Options'!$B:$B,F$4,'BSE - SENSEX Index Options'!$H:$H,"MDAW*")+SUMIFS('BSE - Other Index Options'!$L:$L,'BSE - Other Index Options'!$C:$C,$A31,'BSE - Other Index Options'!$B:$B,F$4,'BSE - Other Index Options'!$H:$H,"Weekly*")+SUMIFS('BSE - Other Index Options'!$L:$L,'BSE - Other Index Options'!$C:$C,$A31,'BSE - Other Index Options'!$B:$B,F$4,'BSE - Other Index Options'!$H:$H,"MDAW*")=0,"",SUMIFS('NSE - NIFTY Index Options'!$L:$L,'NSE - NIFTY Index Options'!$C:$C,$A31,'NSE - NIFTY Index Options'!$B:$B,F$4,'NSE - NIFTY Index Options'!$H:$H,"Weekly*")+SUMIFS('NSE - NIFTY Index Options'!$L:$L,'NSE - NIFTY Index Options'!$C:$C,$A31,'NSE - NIFTY Index Options'!$B:$B,F$4,'NSE - NIFTY Index Options'!$H:$H,"MDAW*")+SUMIFS('NSE - Other Index Options'!$L:$L,'NSE - Other Index Options'!$C:$C,$A31,'NSE - Other Index Options'!$B:$B,F$4,'NSE - Other Index Options'!$H:$H,"Weekly*")+SUMIFS('NSE - Other Index Options'!$L:$L,'NSE - Other Index Options'!$C:$C,$A31,'NSE - Other Index Options'!$B:$B,F$4,'NSE - Other Index Options'!$H:$H,"MDAW*")+SUMIFS('BSE - SENSEX Index Options'!$L:$L,'BSE - SENSEX Index Options'!$C:$C,$A31,'BSE - SENSEX Index Options'!$B:$B,F$4,'BSE - SENSEX Index Options'!$H:$H,"Weekly*")+SUMIFS('BSE - SENSEX Index Options'!$L:$L,'BSE - SENSEX Index Options'!$C:$C,$A31,'BSE - SENSEX Index Options'!$B:$B,F$4,'BSE - SENSEX Index Options'!$H:$H,"MDAW*")+SUMIFS('BSE - Other Index Options'!$L:$L,'BSE - Other Index Options'!$C:$C,$A31,'BSE - Other Index Options'!$B:$B,F$4,'BSE - Other Index Options'!$H:$H,"Weekly*")+SUMIFS('BSE - Other Index Options'!$L:$L,'BSE - Other Index Options'!$C:$C,$A31,'BSE - Other Index Options'!$B:$B,F$4,'BSE - Other Index Options'!$H:$H,"MDAW*"))</f>
        <v>517.65020000000004</v>
      </c>
      <c r="G31" s="26" t="str">
        <f>IF(SUMIFS('NSE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Options'!$H:$H,"MDAW*")+SUMIFS('BSE - SENSEX Index Options'!$L:$L,'BSE - SENSEX Index Options'!$C:$C,$A31,'BSE - SENSEX Index Options'!$B:$B,G$4,'BSE - SENSEX Index Options'!$H:$H,"Weekly*")+SUMIFS('BSE - SENSEX Index Options'!$L:$L,'BSE - SENSEX Index Options'!$C:$C,$A31,'BSE - SENSEX Index Options'!$B:$B,G$4,'BSE - SENSEX Index Options'!$H:$H,"MDAW*")+SUMIFS('BSE - Other Index Options'!$L:$L,'BSE - Other Index Options'!$C:$C,$A31,'BSE - Other Index Options'!$B:$B,G$4,'BSE - Other Index Options'!$H:$H,"Weekly*")+SUMIFS('BSE - Other Index Options'!$L:$L,'BSE - Other Index Options'!$C:$C,$A31,'BSE - Other Index Options'!$B:$B,G$4,'BSE - Other Index Options'!$H:$H,"MDAW*")=0,"",SUMIFS('NSE - NIFTY Index Options'!$L:$L,'NSE - NIFTY Index Options'!$C:$C,$A31,'NSE - NIFTY Index Options'!$B:$B,G$4,'NSE - NIFTY Index Options'!$H:$H,"Weekly*")+SUMIFS('NSE - NIFTY Index Options'!$L:$L,'NSE - NIFTY Index Options'!$C:$C,$A31,'NSE - NIFTY Index Options'!$B:$B,G$4,'NSE - NIFTY Index Options'!$H:$H,"MDAW*")+SUMIFS('NSE - Other Index Options'!$L:$L,'NSE - Other Index Options'!$C:$C,$A31,'NSE - Other Index Options'!$B:$B,G$4,'NSE - Other Index Options'!$H:$H,"Weekly*")+SUMIFS('NSE - Other Index Options'!$L:$L,'NSE - Other Index Options'!$C:$C,$A31,'NSE - Other Index Options'!$B:$B,G$4,'NSE - Other Index Options'!$H:$H,"MDAW*")+SUMIFS('BSE - SENSEX Index Options'!$L:$L,'BSE - SENSEX Index Options'!$C:$C,$A31,'BSE - SENSEX Index Options'!$B:$B,G$4,'BSE - SENSEX Index Options'!$H:$H,"Weekly*")+SUMIFS('BSE - SENSEX Index Options'!$L:$L,'BSE - SENSEX Index Options'!$C:$C,$A31,'BSE - SENSEX Index Options'!$B:$B,G$4,'BSE - SENSEX Index Options'!$H:$H,"MDAW*")+SUMIFS('BSE - Other Index Options'!$L:$L,'BSE - Other Index Options'!$C:$C,$A31,'BSE - Other Index Options'!$B:$B,G$4,'BSE - Other Index Options'!$H:$H,"Weekly*")+SUMIFS('BSE - Other Index Options'!$L:$L,'BSE - Other Index Options'!$C:$C,$A31,'BSE - Other Index Options'!$B:$B,G$4,'BSE - Other Index Options'!$H:$H,"MDAW*"))</f>
        <v/>
      </c>
      <c r="H31" s="26">
        <f t="shared" si="0"/>
        <v>2774.0158000000001</v>
      </c>
    </row>
    <row r="32" spans="1:8">
      <c r="A32" t="s">
        <v>53</v>
      </c>
      <c r="B32" s="26">
        <f>IF(SUMIFS('NSE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Options'!$H:$H,"MDAW*")+SUMIFS('BSE - SENSEX Index Options'!$L:$L,'BSE - SENSEX Index Options'!$C:$C,$A32,'BSE - SENSEX Index Options'!$B:$B,B$4,'BSE - SENSEX Index Options'!$H:$H,"Weekly*")+SUMIFS('BSE - SENSEX Index Options'!$L:$L,'BSE - SENSEX Index Options'!$C:$C,$A32,'BSE - SENSEX Index Options'!$B:$B,B$4,'BSE - SENSEX Index Options'!$H:$H,"MDAW*")+SUMIFS('BSE - Other Index Options'!$L:$L,'BSE - Other Index Options'!$C:$C,$A32,'BSE - Other Index Options'!$B:$B,B$4,'BSE - Other Index Options'!$H:$H,"Weekly*")+SUMIFS('BSE - Other Index Options'!$L:$L,'BSE - Other Index Options'!$C:$C,$A32,'BSE - Other Index Options'!$B:$B,B$4,'BSE - Other Index Options'!$H:$H,"MDAW*")=0,"",SUMIFS('NSE - NIFTY Index Options'!$L:$L,'NSE - NIFTY Index Options'!$C:$C,$A32,'NSE - NIFTY Index Options'!$B:$B,B$4,'NSE - NIFTY Index Options'!$H:$H,"Weekly*")+SUMIFS('NSE - NIFTY Index Options'!$L:$L,'NSE - NIFTY Index Options'!$C:$C,$A32,'NSE - NIFTY Index Options'!$B:$B,B$4,'NSE - NIFTY Index Options'!$H:$H,"MDAW*")+SUMIFS('NSE - Other Index Options'!$L:$L,'NSE - Other Index Options'!$C:$C,$A32,'NSE - Other Index Options'!$B:$B,B$4,'NSE - Other Index Options'!$H:$H,"Weekly*")+SUMIFS('NSE - Other Index Options'!$L:$L,'NSE - Other Index Options'!$C:$C,$A32,'NSE - Other Index Options'!$B:$B,B$4,'NSE - Other Index Options'!$H:$H,"MDAW*")+SUMIFS('BSE - SENSEX Index Options'!$L:$L,'BSE - SENSEX Index Options'!$C:$C,$A32,'BSE - SENSEX Index Options'!$B:$B,B$4,'BSE - SENSEX Index Options'!$H:$H,"Weekly*")+SUMIFS('BSE - SENSEX Index Options'!$L:$L,'BSE - SENSEX Index Options'!$C:$C,$A32,'BSE - SENSEX Index Options'!$B:$B,B$4,'BSE - SENSEX Index Options'!$H:$H,"MDAW*")+SUMIFS('BSE - Other Index Options'!$L:$L,'BSE - Other Index Options'!$C:$C,$A32,'BSE - Other Index Options'!$B:$B,B$4,'BSE - Other Index Options'!$H:$H,"Weekly*")+SUMIFS('BSE - Other Index Options'!$L:$L,'BSE - Other Index Options'!$C:$C,$A32,'BSE - Other Index Options'!$B:$B,B$4,'BSE - Other Index Options'!$H:$H,"MDAW*"))</f>
        <v>606.09379999999999</v>
      </c>
      <c r="C32" s="26">
        <f>IF(SUMIFS('NSE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Options'!$H:$H,"MDAW*")+SUMIFS('BSE - SENSEX Index Options'!$L:$L,'BSE - SENSEX Index Options'!$C:$C,$A32,'BSE - SENSEX Index Options'!$B:$B,C$4,'BSE - SENSEX Index Options'!$H:$H,"Weekly*")+SUMIFS('BSE - SENSEX Index Options'!$L:$L,'BSE - SENSEX Index Options'!$C:$C,$A32,'BSE - SENSEX Index Options'!$B:$B,C$4,'BSE - SENSEX Index Options'!$H:$H,"MDAW*")+SUMIFS('BSE - Other Index Options'!$L:$L,'BSE - Other Index Options'!$C:$C,$A32,'BSE - Other Index Options'!$B:$B,C$4,'BSE - Other Index Options'!$H:$H,"Weekly*")+SUMIFS('BSE - Other Index Options'!$L:$L,'BSE - Other Index Options'!$C:$C,$A32,'BSE - Other Index Options'!$B:$B,C$4,'BSE - Other Index Options'!$H:$H,"MDAW*")=0,"",SUMIFS('NSE - NIFTY Index Options'!$L:$L,'NSE - NIFTY Index Options'!$C:$C,$A32,'NSE - NIFTY Index Options'!$B:$B,C$4,'NSE - NIFTY Index Options'!$H:$H,"Weekly*")+SUMIFS('NSE - NIFTY Index Options'!$L:$L,'NSE - NIFTY Index Options'!$C:$C,$A32,'NSE - NIFTY Index Options'!$B:$B,C$4,'NSE - NIFTY Index Options'!$H:$H,"MDAW*")+SUMIFS('NSE - Other Index Options'!$L:$L,'NSE - Other Index Options'!$C:$C,$A32,'NSE - Other Index Options'!$B:$B,C$4,'NSE - Other Index Options'!$H:$H,"Weekly*")+SUMIFS('NSE - Other Index Options'!$L:$L,'NSE - Other Index Options'!$C:$C,$A32,'NSE - Other Index Options'!$B:$B,C$4,'NSE - Other Index Options'!$H:$H,"MDAW*")+SUMIFS('BSE - SENSEX Index Options'!$L:$L,'BSE - SENSEX Index Options'!$C:$C,$A32,'BSE - SENSEX Index Options'!$B:$B,C$4,'BSE - SENSEX Index Options'!$H:$H,"Weekly*")+SUMIFS('BSE - SENSEX Index Options'!$L:$L,'BSE - SENSEX Index Options'!$C:$C,$A32,'BSE - SENSEX Index Options'!$B:$B,C$4,'BSE - SENSEX Index Options'!$H:$H,"MDAW*")+SUMIFS('BSE - Other Index Options'!$L:$L,'BSE - Other Index Options'!$C:$C,$A32,'BSE - Other Index Options'!$B:$B,C$4,'BSE - Other Index Options'!$H:$H,"Weekly*")+SUMIFS('BSE - Other Index Options'!$L:$L,'BSE - Other Index Options'!$C:$C,$A32,'BSE - Other Index Options'!$B:$B,C$4,'BSE - Other Index Options'!$H:$H,"MDAW*"))</f>
        <v>733.31110000000001</v>
      </c>
      <c r="D32" s="26">
        <f>IF(SUMIFS('NSE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Options'!$H:$H,"MDAW*")+SUMIFS('BSE - SENSEX Index Options'!$L:$L,'BSE - SENSEX Index Options'!$C:$C,$A32,'BSE - SENSEX Index Options'!$B:$B,D$4,'BSE - SENSEX Index Options'!$H:$H,"Weekly*")+SUMIFS('BSE - SENSEX Index Options'!$L:$L,'BSE - SENSEX Index Options'!$C:$C,$A32,'BSE - SENSEX Index Options'!$B:$B,D$4,'BSE - SENSEX Index Options'!$H:$H,"MDAW*")+SUMIFS('BSE - Other Index Options'!$L:$L,'BSE - Other Index Options'!$C:$C,$A32,'BSE - Other Index Options'!$B:$B,D$4,'BSE - Other Index Options'!$H:$H,"Weekly*")+SUMIFS('BSE - Other Index Options'!$L:$L,'BSE - Other Index Options'!$C:$C,$A32,'BSE - Other Index Options'!$B:$B,D$4,'BSE - Other Index Options'!$H:$H,"MDAW*")=0,"",SUMIFS('NSE - NIFTY Index Options'!$L:$L,'NSE - NIFTY Index Options'!$C:$C,$A32,'NSE - NIFTY Index Options'!$B:$B,D$4,'NSE - NIFTY Index Options'!$H:$H,"Weekly*")+SUMIFS('NSE - NIFTY Index Options'!$L:$L,'NSE - NIFTY Index Options'!$C:$C,$A32,'NSE - NIFTY Index Options'!$B:$B,D$4,'NSE - NIFTY Index Options'!$H:$H,"MDAW*")+SUMIFS('NSE - Other Index Options'!$L:$L,'NSE - Other Index Options'!$C:$C,$A32,'NSE - Other Index Options'!$B:$B,D$4,'NSE - Other Index Options'!$H:$H,"Weekly*")+SUMIFS('NSE - Other Index Options'!$L:$L,'NSE - Other Index Options'!$C:$C,$A32,'NSE - Other Index Options'!$B:$B,D$4,'NSE - Other Index Options'!$H:$H,"MDAW*")+SUMIFS('BSE - SENSEX Index Options'!$L:$L,'BSE - SENSEX Index Options'!$C:$C,$A32,'BSE - SENSEX Index Options'!$B:$B,D$4,'BSE - SENSEX Index Options'!$H:$H,"Weekly*")+SUMIFS('BSE - SENSEX Index Options'!$L:$L,'BSE - SENSEX Index Options'!$C:$C,$A32,'BSE - SENSEX Index Options'!$B:$B,D$4,'BSE - SENSEX Index Options'!$H:$H,"MDAW*")+SUMIFS('BSE - Other Index Options'!$L:$L,'BSE - Other Index Options'!$C:$C,$A32,'BSE - Other Index Options'!$B:$B,D$4,'BSE - Other Index Options'!$H:$H,"Weekly*")+SUMIFS('BSE - Other Index Options'!$L:$L,'BSE - Other Index Options'!$C:$C,$A32,'BSE - Other Index Options'!$B:$B,D$4,'BSE - Other Index Options'!$H:$H,"MDAW*"))</f>
        <v>632.05099999999993</v>
      </c>
      <c r="E32" s="26">
        <f>IF(SUMIFS('NSE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Options'!$H:$H,"MDAW*")+SUMIFS('BSE - SENSEX Index Options'!$L:$L,'BSE - SENSEX Index Options'!$C:$C,$A32,'BSE - SENSEX Index Options'!$B:$B,E$4,'BSE - SENSEX Index Options'!$H:$H,"Weekly*")+SUMIFS('BSE - SENSEX Index Options'!$L:$L,'BSE - SENSEX Index Options'!$C:$C,$A32,'BSE - SENSEX Index Options'!$B:$B,E$4,'BSE - SENSEX Index Options'!$H:$H,"MDAW*")+SUMIFS('BSE - Other Index Options'!$L:$L,'BSE - Other Index Options'!$C:$C,$A32,'BSE - Other Index Options'!$B:$B,E$4,'BSE - Other Index Options'!$H:$H,"Weekly*")+SUMIFS('BSE - Other Index Options'!$L:$L,'BSE - Other Index Options'!$C:$C,$A32,'BSE - Other Index Options'!$B:$B,E$4,'BSE - Other Index Options'!$H:$H,"MDAW*")=0,"",SUMIFS('NSE - NIFTY Index Options'!$L:$L,'NSE - NIFTY Index Options'!$C:$C,$A32,'NSE - NIFTY Index Options'!$B:$B,E$4,'NSE - NIFTY Index Options'!$H:$H,"Weekly*")+SUMIFS('NSE - NIFTY Index Options'!$L:$L,'NSE - NIFTY Index Options'!$C:$C,$A32,'NSE - NIFTY Index Options'!$B:$B,E$4,'NSE - NIFTY Index Options'!$H:$H,"MDAW*")+SUMIFS('NSE - Other Index Options'!$L:$L,'NSE - Other Index Options'!$C:$C,$A32,'NSE - Other Index Options'!$B:$B,E$4,'NSE - Other Index Options'!$H:$H,"Weekly*")+SUMIFS('NSE - Other Index Options'!$L:$L,'NSE - Other Index Options'!$C:$C,$A32,'NSE - Other Index Options'!$B:$B,E$4,'NSE - Other Index Options'!$H:$H,"MDAW*")+SUMIFS('BSE - SENSEX Index Options'!$L:$L,'BSE - SENSEX Index Options'!$C:$C,$A32,'BSE - SENSEX Index Options'!$B:$B,E$4,'BSE - SENSEX Index Options'!$H:$H,"Weekly*")+SUMIFS('BSE - SENSEX Index Options'!$L:$L,'BSE - SENSEX Index Options'!$C:$C,$A32,'BSE - SENSEX Index Options'!$B:$B,E$4,'BSE - SENSEX Index Options'!$H:$H,"MDAW*")+SUMIFS('BSE - Other Index Options'!$L:$L,'BSE - Other Index Options'!$C:$C,$A32,'BSE - Other Index Options'!$B:$B,E$4,'BSE - Other Index Options'!$H:$H,"Weekly*")+SUMIFS('BSE - Other Index Options'!$L:$L,'BSE - Other Index Options'!$C:$C,$A32,'BSE - Other Index Options'!$B:$B,E$4,'BSE - Other Index Options'!$H:$H,"MDAW*"))</f>
        <v>939.22919999999999</v>
      </c>
      <c r="F32" s="26">
        <f>IF(SUMIFS('NSE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Options'!$H:$H,"MDAW*")+SUMIFS('BSE - SENSEX Index Options'!$L:$L,'BSE - SENSEX Index Options'!$C:$C,$A32,'BSE - SENSEX Index Options'!$B:$B,F$4,'BSE - SENSEX Index Options'!$H:$H,"Weekly*")+SUMIFS('BSE - SENSEX Index Options'!$L:$L,'BSE - SENSEX Index Options'!$C:$C,$A32,'BSE - SENSEX Index Options'!$B:$B,F$4,'BSE - SENSEX Index Options'!$H:$H,"MDAW*")+SUMIFS('BSE - Other Index Options'!$L:$L,'BSE - Other Index Options'!$C:$C,$A32,'BSE - Other Index Options'!$B:$B,F$4,'BSE - Other Index Options'!$H:$H,"Weekly*")+SUMIFS('BSE - Other Index Options'!$L:$L,'BSE - Other Index Options'!$C:$C,$A32,'BSE - Other Index Options'!$B:$B,F$4,'BSE - Other Index Options'!$H:$H,"MDAW*")=0,"",SUMIFS('NSE - NIFTY Index Options'!$L:$L,'NSE - NIFTY Index Options'!$C:$C,$A32,'NSE - NIFTY Index Options'!$B:$B,F$4,'NSE - NIFTY Index Options'!$H:$H,"Weekly*")+SUMIFS('NSE - NIFTY Index Options'!$L:$L,'NSE - NIFTY Index Options'!$C:$C,$A32,'NSE - NIFTY Index Options'!$B:$B,F$4,'NSE - NIFTY Index Options'!$H:$H,"MDAW*")+SUMIFS('NSE - Other Index Options'!$L:$L,'NSE - Other Index Options'!$C:$C,$A32,'NSE - Other Index Options'!$B:$B,F$4,'NSE - Other Index Options'!$H:$H,"Weekly*")+SUMIFS('NSE - Other Index Options'!$L:$L,'NSE - Other Index Options'!$C:$C,$A32,'NSE - Other Index Options'!$B:$B,F$4,'NSE - Other Index Options'!$H:$H,"MDAW*")+SUMIFS('BSE - SENSEX Index Options'!$L:$L,'BSE - SENSEX Index Options'!$C:$C,$A32,'BSE - SENSEX Index Options'!$B:$B,F$4,'BSE - SENSEX Index Options'!$H:$H,"Weekly*")+SUMIFS('BSE - SENSEX Index Options'!$L:$L,'BSE - SENSEX Index Options'!$C:$C,$A32,'BSE - SENSEX Index Options'!$B:$B,F$4,'BSE - SENSEX Index Options'!$H:$H,"MDAW*")+SUMIFS('BSE - Other Index Options'!$L:$L,'BSE - Other Index Options'!$C:$C,$A32,'BSE - Other Index Options'!$B:$B,F$4,'BSE - Other Index Options'!$H:$H,"Weekly*")+SUMIFS('BSE - Other Index Options'!$L:$L,'BSE - Other Index Options'!$C:$C,$A32,'BSE - Other Index Options'!$B:$B,F$4,'BSE - Other Index Options'!$H:$H,"MDAW*"))</f>
        <v>816.62419999999997</v>
      </c>
      <c r="G32" s="26" t="str">
        <f>IF(SUMIFS('NSE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Options'!$H:$H,"MDAW*")+SUMIFS('BSE - SENSEX Index Options'!$L:$L,'BSE - SENSEX Index Options'!$C:$C,$A32,'BSE - SENSEX Index Options'!$B:$B,G$4,'BSE - SENSEX Index Options'!$H:$H,"Weekly*")+SUMIFS('BSE - SENSEX Index Options'!$L:$L,'BSE - SENSEX Index Options'!$C:$C,$A32,'BSE - SENSEX Index Options'!$B:$B,G$4,'BSE - SENSEX Index Options'!$H:$H,"MDAW*")+SUMIFS('BSE - Other Index Options'!$L:$L,'BSE - Other Index Options'!$C:$C,$A32,'BSE - Other Index Options'!$B:$B,G$4,'BSE - Other Index Options'!$H:$H,"Weekly*")+SUMIFS('BSE - Other Index Options'!$L:$L,'BSE - Other Index Options'!$C:$C,$A32,'BSE - Other Index Options'!$B:$B,G$4,'BSE - Other Index Options'!$H:$H,"MDAW*")=0,"",SUMIFS('NSE - NIFTY Index Options'!$L:$L,'NSE - NIFTY Index Options'!$C:$C,$A32,'NSE - NIFTY Index Options'!$B:$B,G$4,'NSE - NIFTY Index Options'!$H:$H,"Weekly*")+SUMIFS('NSE - NIFTY Index Options'!$L:$L,'NSE - NIFTY Index Options'!$C:$C,$A32,'NSE - NIFTY Index Options'!$B:$B,G$4,'NSE - NIFTY Index Options'!$H:$H,"MDAW*")+SUMIFS('NSE - Other Index Options'!$L:$L,'NSE - Other Index Options'!$C:$C,$A32,'NSE - Other Index Options'!$B:$B,G$4,'NSE - Other Index Options'!$H:$H,"Weekly*")+SUMIFS('NSE - Other Index Options'!$L:$L,'NSE - Other Index Options'!$C:$C,$A32,'NSE - Other Index Options'!$B:$B,G$4,'NSE - Other Index Options'!$H:$H,"MDAW*")+SUMIFS('BSE - SENSEX Index Options'!$L:$L,'BSE - SENSEX Index Options'!$C:$C,$A32,'BSE - SENSEX Index Options'!$B:$B,G$4,'BSE - SENSEX Index Options'!$H:$H,"Weekly*")+SUMIFS('BSE - SENSEX Index Options'!$L:$L,'BSE - SENSEX Index Options'!$C:$C,$A32,'BSE - SENSEX Index Options'!$B:$B,G$4,'BSE - SENSEX Index Options'!$H:$H,"MDAW*")+SUMIFS('BSE - Other Index Options'!$L:$L,'BSE - Other Index Options'!$C:$C,$A32,'BSE - Other Index Options'!$B:$B,G$4,'BSE - Other Index Options'!$H:$H,"Weekly*")+SUMIFS('BSE - Other Index Options'!$L:$L,'BSE - Other Index Options'!$C:$C,$A32,'BSE - Other Index Options'!$B:$B,G$4,'BSE - Other Index Options'!$H:$H,"MDAW*"))</f>
        <v/>
      </c>
      <c r="H32" s="26">
        <f t="shared" si="0"/>
        <v>3727.3092999999999</v>
      </c>
    </row>
    <row r="33" spans="1:8">
      <c r="A33" t="s">
        <v>54</v>
      </c>
      <c r="B33" s="26">
        <f>IF(SUMIFS('NSE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Options'!$H:$H,"MDAW*")+SUMIFS('BSE - SENSEX Index Options'!$L:$L,'BSE - SENSEX Index Options'!$C:$C,$A33,'BSE - SENSEX Index Options'!$B:$B,B$4,'BSE - SENSEX Index Options'!$H:$H,"Weekly*")+SUMIFS('BSE - SENSEX Index Options'!$L:$L,'BSE - SENSEX Index Options'!$C:$C,$A33,'BSE - SENSEX Index Options'!$B:$B,B$4,'BSE - SENSEX Index Options'!$H:$H,"MDAW*")+SUMIFS('BSE - Other Index Options'!$L:$L,'BSE - Other Index Options'!$C:$C,$A33,'BSE - Other Index Options'!$B:$B,B$4,'BSE - Other Index Options'!$H:$H,"Weekly*")+SUMIFS('BSE - Other Index Options'!$L:$L,'BSE - Other Index Options'!$C:$C,$A33,'BSE - Other Index Options'!$B:$B,B$4,'BSE - Other Index Options'!$H:$H,"MDAW*")=0,"",SUMIFS('NSE - NIFTY Index Options'!$L:$L,'NSE - NIFTY Index Options'!$C:$C,$A33,'NSE - NIFTY Index Options'!$B:$B,B$4,'NSE - NIFTY Index Options'!$H:$H,"Weekly*")+SUMIFS('NSE - NIFTY Index Options'!$L:$L,'NSE - NIFTY Index Options'!$C:$C,$A33,'NSE - NIFTY Index Options'!$B:$B,B$4,'NSE - NIFTY Index Options'!$H:$H,"MDAW*")+SUMIFS('NSE - Other Index Options'!$L:$L,'NSE - Other Index Options'!$C:$C,$A33,'NSE - Other Index Options'!$B:$B,B$4,'NSE - Other Index Options'!$H:$H,"Weekly*")+SUMIFS('NSE - Other Index Options'!$L:$L,'NSE - Other Index Options'!$C:$C,$A33,'NSE - Other Index Options'!$B:$B,B$4,'NSE - Other Index Options'!$H:$H,"MDAW*")+SUMIFS('BSE - SENSEX Index Options'!$L:$L,'BSE - SENSEX Index Options'!$C:$C,$A33,'BSE - SENSEX Index Options'!$B:$B,B$4,'BSE - SENSEX Index Options'!$H:$H,"Weekly*")+SUMIFS('BSE - SENSEX Index Options'!$L:$L,'BSE - SENSEX Index Options'!$C:$C,$A33,'BSE - SENSEX Index Options'!$B:$B,B$4,'BSE - SENSEX Index Options'!$H:$H,"MDAW*")+SUMIFS('BSE - Other Index Options'!$L:$L,'BSE - Other Index Options'!$C:$C,$A33,'BSE - Other Index Options'!$B:$B,B$4,'BSE - Other Index Options'!$H:$H,"Weekly*")+SUMIFS('BSE - Other Index Options'!$L:$L,'BSE - Other Index Options'!$C:$C,$A33,'BSE - Other Index Options'!$B:$B,B$4,'BSE - Other Index Options'!$H:$H,"MDAW*"))</f>
        <v>747.21559999999988</v>
      </c>
      <c r="C33" s="26">
        <f>IF(SUMIFS('NSE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Options'!$H:$H,"MDAW*")+SUMIFS('BSE - SENSEX Index Options'!$L:$L,'BSE - SENSEX Index Options'!$C:$C,$A33,'BSE - SENSEX Index Options'!$B:$B,C$4,'BSE - SENSEX Index Options'!$H:$H,"Weekly*")+SUMIFS('BSE - SENSEX Index Options'!$L:$L,'BSE - SENSEX Index Options'!$C:$C,$A33,'BSE - SENSEX Index Options'!$B:$B,C$4,'BSE - SENSEX Index Options'!$H:$H,"MDAW*")+SUMIFS('BSE - Other Index Options'!$L:$L,'BSE - Other Index Options'!$C:$C,$A33,'BSE - Other Index Options'!$B:$B,C$4,'BSE - Other Index Options'!$H:$H,"Weekly*")+SUMIFS('BSE - Other Index Options'!$L:$L,'BSE - Other Index Options'!$C:$C,$A33,'BSE - Other Index Options'!$B:$B,C$4,'BSE - Other Index Options'!$H:$H,"MDAW*")=0,"",SUMIFS('NSE - NIFTY Index Options'!$L:$L,'NSE - NIFTY Index Options'!$C:$C,$A33,'NSE - NIFTY Index Options'!$B:$B,C$4,'NSE - NIFTY Index Options'!$H:$H,"Weekly*")+SUMIFS('NSE - NIFTY Index Options'!$L:$L,'NSE - NIFTY Index Options'!$C:$C,$A33,'NSE - NIFTY Index Options'!$B:$B,C$4,'NSE - NIFTY Index Options'!$H:$H,"MDAW*")+SUMIFS('NSE - Other Index Options'!$L:$L,'NSE - Other Index Options'!$C:$C,$A33,'NSE - Other Index Options'!$B:$B,C$4,'NSE - Other Index Options'!$H:$H,"Weekly*")+SUMIFS('NSE - Other Index Options'!$L:$L,'NSE - Other Index Options'!$C:$C,$A33,'NSE - Other Index Options'!$B:$B,C$4,'NSE - Other Index Options'!$H:$H,"MDAW*")+SUMIFS('BSE - SENSEX Index Options'!$L:$L,'BSE - SENSEX Index Options'!$C:$C,$A33,'BSE - SENSEX Index Options'!$B:$B,C$4,'BSE - SENSEX Index Options'!$H:$H,"Weekly*")+SUMIFS('BSE - SENSEX Index Options'!$L:$L,'BSE - SENSEX Index Options'!$C:$C,$A33,'BSE - SENSEX Index Options'!$B:$B,C$4,'BSE - SENSEX Index Options'!$H:$H,"MDAW*")+SUMIFS('BSE - Other Index Options'!$L:$L,'BSE - Other Index Options'!$C:$C,$A33,'BSE - Other Index Options'!$B:$B,C$4,'BSE - Other Index Options'!$H:$H,"Weekly*")+SUMIFS('BSE - Other Index Options'!$L:$L,'BSE - Other Index Options'!$C:$C,$A33,'BSE - Other Index Options'!$B:$B,C$4,'BSE - Other Index Options'!$H:$H,"MDAW*"))</f>
        <v>854.20219999999995</v>
      </c>
      <c r="D33" s="26">
        <f>IF(SUMIFS('NSE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Options'!$H:$H,"MDAW*")+SUMIFS('BSE - SENSEX Index Options'!$L:$L,'BSE - SENSEX Index Options'!$C:$C,$A33,'BSE - SENSEX Index Options'!$B:$B,D$4,'BSE - SENSEX Index Options'!$H:$H,"Weekly*")+SUMIFS('BSE - SENSEX Index Options'!$L:$L,'BSE - SENSEX Index Options'!$C:$C,$A33,'BSE - SENSEX Index Options'!$B:$B,D$4,'BSE - SENSEX Index Options'!$H:$H,"MDAW*")+SUMIFS('BSE - Other Index Options'!$L:$L,'BSE - Other Index Options'!$C:$C,$A33,'BSE - Other Index Options'!$B:$B,D$4,'BSE - Other Index Options'!$H:$H,"Weekly*")+SUMIFS('BSE - Other Index Options'!$L:$L,'BSE - Other Index Options'!$C:$C,$A33,'BSE - Other Index Options'!$B:$B,D$4,'BSE - Other Index Options'!$H:$H,"MDAW*")=0,"",SUMIFS('NSE - NIFTY Index Options'!$L:$L,'NSE - NIFTY Index Options'!$C:$C,$A33,'NSE - NIFTY Index Options'!$B:$B,D$4,'NSE - NIFTY Index Options'!$H:$H,"Weekly*")+SUMIFS('NSE - NIFTY Index Options'!$L:$L,'NSE - NIFTY Index Options'!$C:$C,$A33,'NSE - NIFTY Index Options'!$B:$B,D$4,'NSE - NIFTY Index Options'!$H:$H,"MDAW*")+SUMIFS('NSE - Other Index Options'!$L:$L,'NSE - Other Index Options'!$C:$C,$A33,'NSE - Other Index Options'!$B:$B,D$4,'NSE - Other Index Options'!$H:$H,"Weekly*")+SUMIFS('NSE - Other Index Options'!$L:$L,'NSE - Other Index Options'!$C:$C,$A33,'NSE - Other Index Options'!$B:$B,D$4,'NSE - Other Index Options'!$H:$H,"MDAW*")+SUMIFS('BSE - SENSEX Index Options'!$L:$L,'BSE - SENSEX Index Options'!$C:$C,$A33,'BSE - SENSEX Index Options'!$B:$B,D$4,'BSE - SENSEX Index Options'!$H:$H,"Weekly*")+SUMIFS('BSE - SENSEX Index Options'!$L:$L,'BSE - SENSEX Index Options'!$C:$C,$A33,'BSE - SENSEX Index Options'!$B:$B,D$4,'BSE - SENSEX Index Options'!$H:$H,"MDAW*")+SUMIFS('BSE - Other Index Options'!$L:$L,'BSE - Other Index Options'!$C:$C,$A33,'BSE - Other Index Options'!$B:$B,D$4,'BSE - Other Index Options'!$H:$H,"Weekly*")+SUMIFS('BSE - Other Index Options'!$L:$L,'BSE - Other Index Options'!$C:$C,$A33,'BSE - Other Index Options'!$B:$B,D$4,'BSE - Other Index Options'!$H:$H,"MDAW*"))</f>
        <v>813.04179999999997</v>
      </c>
      <c r="E33" s="26">
        <f>IF(SUMIFS('NSE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Options'!$H:$H,"MDAW*")+SUMIFS('BSE - SENSEX Index Options'!$L:$L,'BSE - SENSEX Index Options'!$C:$C,$A33,'BSE - SENSEX Index Options'!$B:$B,E$4,'BSE - SENSEX Index Options'!$H:$H,"Weekly*")+SUMIFS('BSE - SENSEX Index Options'!$L:$L,'BSE - SENSEX Index Options'!$C:$C,$A33,'BSE - SENSEX Index Options'!$B:$B,E$4,'BSE - SENSEX Index Options'!$H:$H,"MDAW*")+SUMIFS('BSE - Other Index Options'!$L:$L,'BSE - Other Index Options'!$C:$C,$A33,'BSE - Other Index Options'!$B:$B,E$4,'BSE - Other Index Options'!$H:$H,"Weekly*")+SUMIFS('BSE - Other Index Options'!$L:$L,'BSE - Other Index Options'!$C:$C,$A33,'BSE - Other Index Options'!$B:$B,E$4,'BSE - Other Index Options'!$H:$H,"MDAW*")=0,"",SUMIFS('NSE - NIFTY Index Options'!$L:$L,'NSE - NIFTY Index Options'!$C:$C,$A33,'NSE - NIFTY Index Options'!$B:$B,E$4,'NSE - NIFTY Index Options'!$H:$H,"Weekly*")+SUMIFS('NSE - NIFTY Index Options'!$L:$L,'NSE - NIFTY Index Options'!$C:$C,$A33,'NSE - NIFTY Index Options'!$B:$B,E$4,'NSE - NIFTY Index Options'!$H:$H,"MDAW*")+SUMIFS('NSE - Other Index Options'!$L:$L,'NSE - Other Index Options'!$C:$C,$A33,'NSE - Other Index Options'!$B:$B,E$4,'NSE - Other Index Options'!$H:$H,"Weekly*")+SUMIFS('NSE - Other Index Options'!$L:$L,'NSE - Other Index Options'!$C:$C,$A33,'NSE - Other Index Options'!$B:$B,E$4,'NSE - Other Index Options'!$H:$H,"MDAW*")+SUMIFS('BSE - SENSEX Index Options'!$L:$L,'BSE - SENSEX Index Options'!$C:$C,$A33,'BSE - SENSEX Index Options'!$B:$B,E$4,'BSE - SENSEX Index Options'!$H:$H,"Weekly*")+SUMIFS('BSE - SENSEX Index Options'!$L:$L,'BSE - SENSEX Index Options'!$C:$C,$A33,'BSE - SENSEX Index Options'!$B:$B,E$4,'BSE - SENSEX Index Options'!$H:$H,"MDAW*")+SUMIFS('BSE - Other Index Options'!$L:$L,'BSE - Other Index Options'!$C:$C,$A33,'BSE - Other Index Options'!$B:$B,E$4,'BSE - Other Index Options'!$H:$H,"Weekly*")+SUMIFS('BSE - Other Index Options'!$L:$L,'BSE - Other Index Options'!$C:$C,$A33,'BSE - Other Index Options'!$B:$B,E$4,'BSE - Other Index Options'!$H:$H,"MDAW*"))</f>
        <v>1004.5567999999998</v>
      </c>
      <c r="F33" s="26">
        <f>IF(SUMIFS('NSE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Options'!$H:$H,"MDAW*")+SUMIFS('BSE - SENSEX Index Options'!$L:$L,'BSE - SENSEX Index Options'!$C:$C,$A33,'BSE - SENSEX Index Options'!$B:$B,F$4,'BSE - SENSEX Index Options'!$H:$H,"Weekly*")+SUMIFS('BSE - SENSEX Index Options'!$L:$L,'BSE - SENSEX Index Options'!$C:$C,$A33,'BSE - SENSEX Index Options'!$B:$B,F$4,'BSE - SENSEX Index Options'!$H:$H,"MDAW*")+SUMIFS('BSE - Other Index Options'!$L:$L,'BSE - Other Index Options'!$C:$C,$A33,'BSE - Other Index Options'!$B:$B,F$4,'BSE - Other Index Options'!$H:$H,"Weekly*")+SUMIFS('BSE - Other Index Options'!$L:$L,'BSE - Other Index Options'!$C:$C,$A33,'BSE - Other Index Options'!$B:$B,F$4,'BSE - Other Index Options'!$H:$H,"MDAW*")=0,"",SUMIFS('NSE - NIFTY Index Options'!$L:$L,'NSE - NIFTY Index Options'!$C:$C,$A33,'NSE - NIFTY Index Options'!$B:$B,F$4,'NSE - NIFTY Index Options'!$H:$H,"Weekly*")+SUMIFS('NSE - NIFTY Index Options'!$L:$L,'NSE - NIFTY Index Options'!$C:$C,$A33,'NSE - NIFTY Index Options'!$B:$B,F$4,'NSE - NIFTY Index Options'!$H:$H,"MDAW*")+SUMIFS('NSE - Other Index Options'!$L:$L,'NSE - Other Index Options'!$C:$C,$A33,'NSE - Other Index Options'!$B:$B,F$4,'NSE - Other Index Options'!$H:$H,"Weekly*")+SUMIFS('NSE - Other Index Options'!$L:$L,'NSE - Other Index Options'!$C:$C,$A33,'NSE - Other Index Options'!$B:$B,F$4,'NSE - Other Index Options'!$H:$H,"MDAW*")+SUMIFS('BSE - SENSEX Index Options'!$L:$L,'BSE - SENSEX Index Options'!$C:$C,$A33,'BSE - SENSEX Index Options'!$B:$B,F$4,'BSE - SENSEX Index Options'!$H:$H,"Weekly*")+SUMIFS('BSE - SENSEX Index Options'!$L:$L,'BSE - SENSEX Index Options'!$C:$C,$A33,'BSE - SENSEX Index Options'!$B:$B,F$4,'BSE - SENSEX Index Options'!$H:$H,"MDAW*")+SUMIFS('BSE - Other Index Options'!$L:$L,'BSE - Other Index Options'!$C:$C,$A33,'BSE - Other Index Options'!$B:$B,F$4,'BSE - Other Index Options'!$H:$H,"Weekly*")+SUMIFS('BSE - Other Index Options'!$L:$L,'BSE - Other Index Options'!$C:$C,$A33,'BSE - Other Index Options'!$B:$B,F$4,'BSE - Other Index Options'!$H:$H,"MDAW*"))</f>
        <v>722.82270000000017</v>
      </c>
      <c r="G33" s="26" t="str">
        <f>IF(SUMIFS('NSE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Options'!$H:$H,"MDAW*")+SUMIFS('BSE - SENSEX Index Options'!$L:$L,'BSE - SENSEX Index Options'!$C:$C,$A33,'BSE - SENSEX Index Options'!$B:$B,G$4,'BSE - SENSEX Index Options'!$H:$H,"Weekly*")+SUMIFS('BSE - SENSEX Index Options'!$L:$L,'BSE - SENSEX Index Options'!$C:$C,$A33,'BSE - SENSEX Index Options'!$B:$B,G$4,'BSE - SENSEX Index Options'!$H:$H,"MDAW*")+SUMIFS('BSE - Other Index Options'!$L:$L,'BSE - Other Index Options'!$C:$C,$A33,'BSE - Other Index Options'!$B:$B,G$4,'BSE - Other Index Options'!$H:$H,"Weekly*")+SUMIFS('BSE - Other Index Options'!$L:$L,'BSE - Other Index Options'!$C:$C,$A33,'BSE - Other Index Options'!$B:$B,G$4,'BSE - Other Index Options'!$H:$H,"MDAW*")=0,"",SUMIFS('NSE - NIFTY Index Options'!$L:$L,'NSE - NIFTY Index Options'!$C:$C,$A33,'NSE - NIFTY Index Options'!$B:$B,G$4,'NSE - NIFTY Index Options'!$H:$H,"Weekly*")+SUMIFS('NSE - NIFTY Index Options'!$L:$L,'NSE - NIFTY Index Options'!$C:$C,$A33,'NSE - NIFTY Index Options'!$B:$B,G$4,'NSE - NIFTY Index Options'!$H:$H,"MDAW*")+SUMIFS('NSE - Other Index Options'!$L:$L,'NSE - Other Index Options'!$C:$C,$A33,'NSE - Other Index Options'!$B:$B,G$4,'NSE - Other Index Options'!$H:$H,"Weekly*")+SUMIFS('NSE - Other Index Options'!$L:$L,'NSE - Other Index Options'!$C:$C,$A33,'NSE - Other Index Options'!$B:$B,G$4,'NSE - Other Index Options'!$H:$H,"MDAW*")+SUMIFS('BSE - SENSEX Index Options'!$L:$L,'BSE - SENSEX Index Options'!$C:$C,$A33,'BSE - SENSEX Index Options'!$B:$B,G$4,'BSE - SENSEX Index Options'!$H:$H,"Weekly*")+SUMIFS('BSE - SENSEX Index Options'!$L:$L,'BSE - SENSEX Index Options'!$C:$C,$A33,'BSE - SENSEX Index Options'!$B:$B,G$4,'BSE - SENSEX Index Options'!$H:$H,"MDAW*")+SUMIFS('BSE - Other Index Options'!$L:$L,'BSE - Other Index Options'!$C:$C,$A33,'BSE - Other Index Options'!$B:$B,G$4,'BSE - Other Index Options'!$H:$H,"Weekly*")+SUMIFS('BSE - Other Index Options'!$L:$L,'BSE - Other Index Options'!$C:$C,$A33,'BSE - Other Index Options'!$B:$B,G$4,'BSE - Other Index Options'!$H:$H,"MDAW*"))</f>
        <v/>
      </c>
      <c r="H33" s="26">
        <f t="shared" si="0"/>
        <v>4141.8390999999992</v>
      </c>
    </row>
    <row r="34" spans="1:8">
      <c r="A34" t="s">
        <v>55</v>
      </c>
      <c r="B34" s="26">
        <f>IF(SUMIFS('NSE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Options'!$H:$H,"MDAW*")+SUMIFS('BSE - SENSEX Index Options'!$L:$L,'BSE - SENSEX Index Options'!$C:$C,$A34,'BSE - SENSEX Index Options'!$B:$B,B$4,'BSE - SENSEX Index Options'!$H:$H,"Weekly*")+SUMIFS('BSE - SENSEX Index Options'!$L:$L,'BSE - SENSEX Index Options'!$C:$C,$A34,'BSE - SENSEX Index Options'!$B:$B,B$4,'BSE - SENSEX Index Options'!$H:$H,"MDAW*")+SUMIFS('BSE - Other Index Options'!$L:$L,'BSE - Other Index Options'!$C:$C,$A34,'BSE - Other Index Options'!$B:$B,B$4,'BSE - Other Index Options'!$H:$H,"Weekly*")+SUMIFS('BSE - Other Index Options'!$L:$L,'BSE - Other Index Options'!$C:$C,$A34,'BSE - Other Index Options'!$B:$B,B$4,'BSE - Other Index Options'!$H:$H,"MDAW*")=0,"",SUMIFS('NSE - NIFTY Index Options'!$L:$L,'NSE - NIFTY Index Options'!$C:$C,$A34,'NSE - NIFTY Index Options'!$B:$B,B$4,'NSE - NIFTY Index Options'!$H:$H,"Weekly*")+SUMIFS('NSE - NIFTY Index Options'!$L:$L,'NSE - NIFTY Index Options'!$C:$C,$A34,'NSE - NIFTY Index Options'!$B:$B,B$4,'NSE - NIFTY Index Options'!$H:$H,"MDAW*")+SUMIFS('NSE - Other Index Options'!$L:$L,'NSE - Other Index Options'!$C:$C,$A34,'NSE - Other Index Options'!$B:$B,B$4,'NSE - Other Index Options'!$H:$H,"Weekly*")+SUMIFS('NSE - Other Index Options'!$L:$L,'NSE - Other Index Options'!$C:$C,$A34,'NSE - Other Index Options'!$B:$B,B$4,'NSE - Other Index Options'!$H:$H,"MDAW*")+SUMIFS('BSE - SENSEX Index Options'!$L:$L,'BSE - SENSEX Index Options'!$C:$C,$A34,'BSE - SENSEX Index Options'!$B:$B,B$4,'BSE - SENSEX Index Options'!$H:$H,"Weekly*")+SUMIFS('BSE - SENSEX Index Options'!$L:$L,'BSE - SENSEX Index Options'!$C:$C,$A34,'BSE - SENSEX Index Options'!$B:$B,B$4,'BSE - SENSEX Index Options'!$H:$H,"MDAW*")+SUMIFS('BSE - Other Index Options'!$L:$L,'BSE - Other Index Options'!$C:$C,$A34,'BSE - Other Index Options'!$B:$B,B$4,'BSE - Other Index Options'!$H:$H,"Weekly*")+SUMIFS('BSE - Other Index Options'!$L:$L,'BSE - Other Index Options'!$C:$C,$A34,'BSE - Other Index Options'!$B:$B,B$4,'BSE - Other Index Options'!$H:$H,"MDAW*"))</f>
        <v>1220.0066999999999</v>
      </c>
      <c r="C34" s="26" t="str">
        <f>IF(SUMIFS('NSE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Options'!$H:$H,"MDAW*")+SUMIFS('BSE - SENSEX Index Options'!$L:$L,'BSE - SENSEX Index Options'!$C:$C,$A34,'BSE - SENSEX Index Options'!$B:$B,C$4,'BSE - SENSEX Index Options'!$H:$H,"Weekly*")+SUMIFS('BSE - SENSEX Index Options'!$L:$L,'BSE - SENSEX Index Options'!$C:$C,$A34,'BSE - SENSEX Index Options'!$B:$B,C$4,'BSE - SENSEX Index Options'!$H:$H,"MDAW*")+SUMIFS('BSE - Other Index Options'!$L:$L,'BSE - Other Index Options'!$C:$C,$A34,'BSE - Other Index Options'!$B:$B,C$4,'BSE - Other Index Options'!$H:$H,"Weekly*")+SUMIFS('BSE - Other Index Options'!$L:$L,'BSE - Other Index Options'!$C:$C,$A34,'BSE - Other Index Options'!$B:$B,C$4,'BSE - Other Index Options'!$H:$H,"MDAW*")=0,"",SUMIFS('NSE - NIFTY Index Options'!$L:$L,'NSE - NIFTY Index Options'!$C:$C,$A34,'NSE - NIFTY Index Options'!$B:$B,C$4,'NSE - NIFTY Index Options'!$H:$H,"Weekly*")+SUMIFS('NSE - NIFTY Index Options'!$L:$L,'NSE - NIFTY Index Options'!$C:$C,$A34,'NSE - NIFTY Index Options'!$B:$B,C$4,'NSE - NIFTY Index Options'!$H:$H,"MDAW*")+SUMIFS('NSE - Other Index Options'!$L:$L,'NSE - Other Index Options'!$C:$C,$A34,'NSE - Other Index Options'!$B:$B,C$4,'NSE - Other Index Options'!$H:$H,"Weekly*")+SUMIFS('NSE - Other Index Options'!$L:$L,'NSE - Other Index Options'!$C:$C,$A34,'NSE - Other Index Options'!$B:$B,C$4,'NSE - Other Index Options'!$H:$H,"MDAW*")+SUMIFS('BSE - SENSEX Index Options'!$L:$L,'BSE - SENSEX Index Options'!$C:$C,$A34,'BSE - SENSEX Index Options'!$B:$B,C$4,'BSE - SENSEX Index Options'!$H:$H,"Weekly*")+SUMIFS('BSE - SENSEX Index Options'!$L:$L,'BSE - SENSEX Index Options'!$C:$C,$A34,'BSE - SENSEX Index Options'!$B:$B,C$4,'BSE - SENSEX Index Options'!$H:$H,"MDAW*")+SUMIFS('BSE - Other Index Options'!$L:$L,'BSE - Other Index Options'!$C:$C,$A34,'BSE - Other Index Options'!$B:$B,C$4,'BSE - Other Index Options'!$H:$H,"Weekly*")+SUMIFS('BSE - Other Index Options'!$L:$L,'BSE - Other Index Options'!$C:$C,$A34,'BSE - Other Index Options'!$B:$B,C$4,'BSE - Other Index Options'!$H:$H,"MDAW*"))</f>
        <v/>
      </c>
      <c r="D34" s="26">
        <f>IF(SUMIFS('NSE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Options'!$H:$H,"MDAW*")+SUMIFS('BSE - SENSEX Index Options'!$L:$L,'BSE - SENSEX Index Options'!$C:$C,$A34,'BSE - SENSEX Index Options'!$B:$B,D$4,'BSE - SENSEX Index Options'!$H:$H,"Weekly*")+SUMIFS('BSE - SENSEX Index Options'!$L:$L,'BSE - SENSEX Index Options'!$C:$C,$A34,'BSE - SENSEX Index Options'!$B:$B,D$4,'BSE - SENSEX Index Options'!$H:$H,"MDAW*")+SUMIFS('BSE - Other Index Options'!$L:$L,'BSE - Other Index Options'!$C:$C,$A34,'BSE - Other Index Options'!$B:$B,D$4,'BSE - Other Index Options'!$H:$H,"Weekly*")+SUMIFS('BSE - Other Index Options'!$L:$L,'BSE - Other Index Options'!$C:$C,$A34,'BSE - Other Index Options'!$B:$B,D$4,'BSE - Other Index Options'!$H:$H,"MDAW*")=0,"",SUMIFS('NSE - NIFTY Index Options'!$L:$L,'NSE - NIFTY Index Options'!$C:$C,$A34,'NSE - NIFTY Index Options'!$B:$B,D$4,'NSE - NIFTY Index Options'!$H:$H,"Weekly*")+SUMIFS('NSE - NIFTY Index Options'!$L:$L,'NSE - NIFTY Index Options'!$C:$C,$A34,'NSE - NIFTY Index Options'!$B:$B,D$4,'NSE - NIFTY Index Options'!$H:$H,"MDAW*")+SUMIFS('NSE - Other Index Options'!$L:$L,'NSE - Other Index Options'!$C:$C,$A34,'NSE - Other Index Options'!$B:$B,D$4,'NSE - Other Index Options'!$H:$H,"Weekly*")+SUMIFS('NSE - Other Index Options'!$L:$L,'NSE - Other Index Options'!$C:$C,$A34,'NSE - Other Index Options'!$B:$B,D$4,'NSE - Other Index Options'!$H:$H,"MDAW*")+SUMIFS('BSE - SENSEX Index Options'!$L:$L,'BSE - SENSEX Index Options'!$C:$C,$A34,'BSE - SENSEX Index Options'!$B:$B,D$4,'BSE - SENSEX Index Options'!$H:$H,"Weekly*")+SUMIFS('BSE - SENSEX Index Options'!$L:$L,'BSE - SENSEX Index Options'!$C:$C,$A34,'BSE - SENSEX Index Options'!$B:$B,D$4,'BSE - SENSEX Index Options'!$H:$H,"MDAW*")+SUMIFS('BSE - Other Index Options'!$L:$L,'BSE - Other Index Options'!$C:$C,$A34,'BSE - Other Index Options'!$B:$B,D$4,'BSE - Other Index Options'!$H:$H,"Weekly*")+SUMIFS('BSE - Other Index Options'!$L:$L,'BSE - Other Index Options'!$C:$C,$A34,'BSE - Other Index Options'!$B:$B,D$4,'BSE - Other Index Options'!$H:$H,"MDAW*"))</f>
        <v>1100.1842999999999</v>
      </c>
      <c r="E34" s="26">
        <f>IF(SUMIFS('NSE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Options'!$H:$H,"MDAW*")+SUMIFS('BSE - SENSEX Index Options'!$L:$L,'BSE - SENSEX Index Options'!$C:$C,$A34,'BSE - SENSEX Index Options'!$B:$B,E$4,'BSE - SENSEX Index Options'!$H:$H,"Weekly*")+SUMIFS('BSE - SENSEX Index Options'!$L:$L,'BSE - SENSEX Index Options'!$C:$C,$A34,'BSE - SENSEX Index Options'!$B:$B,E$4,'BSE - SENSEX Index Options'!$H:$H,"MDAW*")+SUMIFS('BSE - Other Index Options'!$L:$L,'BSE - Other Index Options'!$C:$C,$A34,'BSE - Other Index Options'!$B:$B,E$4,'BSE - Other Index Options'!$H:$H,"Weekly*")+SUMIFS('BSE - Other Index Options'!$L:$L,'BSE - Other Index Options'!$C:$C,$A34,'BSE - Other Index Options'!$B:$B,E$4,'BSE - Other Index Options'!$H:$H,"MDAW*")=0,"",SUMIFS('NSE - NIFTY Index Options'!$L:$L,'NSE - NIFTY Index Options'!$C:$C,$A34,'NSE - NIFTY Index Options'!$B:$B,E$4,'NSE - NIFTY Index Options'!$H:$H,"Weekly*")+SUMIFS('NSE - NIFTY Index Options'!$L:$L,'NSE - NIFTY Index Options'!$C:$C,$A34,'NSE - NIFTY Index Options'!$B:$B,E$4,'NSE - NIFTY Index Options'!$H:$H,"MDAW*")+SUMIFS('NSE - Other Index Options'!$L:$L,'NSE - Other Index Options'!$C:$C,$A34,'NSE - Other Index Options'!$B:$B,E$4,'NSE - Other Index Options'!$H:$H,"Weekly*")+SUMIFS('NSE - Other Index Options'!$L:$L,'NSE - Other Index Options'!$C:$C,$A34,'NSE - Other Index Options'!$B:$B,E$4,'NSE - Other Index Options'!$H:$H,"MDAW*")+SUMIFS('BSE - SENSEX Index Options'!$L:$L,'BSE - SENSEX Index Options'!$C:$C,$A34,'BSE - SENSEX Index Options'!$B:$B,E$4,'BSE - SENSEX Index Options'!$H:$H,"Weekly*")+SUMIFS('BSE - SENSEX Index Options'!$L:$L,'BSE - SENSEX Index Options'!$C:$C,$A34,'BSE - SENSEX Index Options'!$B:$B,E$4,'BSE - SENSEX Index Options'!$H:$H,"MDAW*")+SUMIFS('BSE - Other Index Options'!$L:$L,'BSE - Other Index Options'!$C:$C,$A34,'BSE - Other Index Options'!$B:$B,E$4,'BSE - Other Index Options'!$H:$H,"Weekly*")+SUMIFS('BSE - Other Index Options'!$L:$L,'BSE - Other Index Options'!$C:$C,$A34,'BSE - Other Index Options'!$B:$B,E$4,'BSE - Other Index Options'!$H:$H,"MDAW*"))</f>
        <v>1320.0129999999999</v>
      </c>
      <c r="F34" s="26">
        <f>IF(SUMIFS('NSE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Options'!$H:$H,"MDAW*")+SUMIFS('BSE - SENSEX Index Options'!$L:$L,'BSE - SENSEX Index Options'!$C:$C,$A34,'BSE - SENSEX Index Options'!$B:$B,F$4,'BSE - SENSEX Index Options'!$H:$H,"Weekly*")+SUMIFS('BSE - SENSEX Index Options'!$L:$L,'BSE - SENSEX Index Options'!$C:$C,$A34,'BSE - SENSEX Index Options'!$B:$B,F$4,'BSE - SENSEX Index Options'!$H:$H,"MDAW*")+SUMIFS('BSE - Other Index Options'!$L:$L,'BSE - Other Index Options'!$C:$C,$A34,'BSE - Other Index Options'!$B:$B,F$4,'BSE - Other Index Options'!$H:$H,"Weekly*")+SUMIFS('BSE - Other Index Options'!$L:$L,'BSE - Other Index Options'!$C:$C,$A34,'BSE - Other Index Options'!$B:$B,F$4,'BSE - Other Index Options'!$H:$H,"MDAW*")=0,"",SUMIFS('NSE - NIFTY Index Options'!$L:$L,'NSE - NIFTY Index Options'!$C:$C,$A34,'NSE - NIFTY Index Options'!$B:$B,F$4,'NSE - NIFTY Index Options'!$H:$H,"Weekly*")+SUMIFS('NSE - NIFTY Index Options'!$L:$L,'NSE - NIFTY Index Options'!$C:$C,$A34,'NSE - NIFTY Index Options'!$B:$B,F$4,'NSE - NIFTY Index Options'!$H:$H,"MDAW*")+SUMIFS('NSE - Other Index Options'!$L:$L,'NSE - Other Index Options'!$C:$C,$A34,'NSE - Other Index Options'!$B:$B,F$4,'NSE - Other Index Options'!$H:$H,"Weekly*")+SUMIFS('NSE - Other Index Options'!$L:$L,'NSE - Other Index Options'!$C:$C,$A34,'NSE - Other Index Options'!$B:$B,F$4,'NSE - Other Index Options'!$H:$H,"MDAW*")+SUMIFS('BSE - SENSEX Index Options'!$L:$L,'BSE - SENSEX Index Options'!$C:$C,$A34,'BSE - SENSEX Index Options'!$B:$B,F$4,'BSE - SENSEX Index Options'!$H:$H,"Weekly*")+SUMIFS('BSE - SENSEX Index Options'!$L:$L,'BSE - SENSEX Index Options'!$C:$C,$A34,'BSE - SENSEX Index Options'!$B:$B,F$4,'BSE - SENSEX Index Options'!$H:$H,"MDAW*")+SUMIFS('BSE - Other Index Options'!$L:$L,'BSE - Other Index Options'!$C:$C,$A34,'BSE - Other Index Options'!$B:$B,F$4,'BSE - Other Index Options'!$H:$H,"Weekly*")+SUMIFS('BSE - Other Index Options'!$L:$L,'BSE - Other Index Options'!$C:$C,$A34,'BSE - Other Index Options'!$B:$B,F$4,'BSE - Other Index Options'!$H:$H,"MDAW*"))</f>
        <v>811.11689999999999</v>
      </c>
      <c r="G34" s="26" t="str">
        <f>IF(SUMIFS('NSE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Options'!$H:$H,"MDAW*")+SUMIFS('BSE - SENSEX Index Options'!$L:$L,'BSE - SENSEX Index Options'!$C:$C,$A34,'BSE - SENSEX Index Options'!$B:$B,G$4,'BSE - SENSEX Index Options'!$H:$H,"Weekly*")+SUMIFS('BSE - SENSEX Index Options'!$L:$L,'BSE - SENSEX Index Options'!$C:$C,$A34,'BSE - SENSEX Index Options'!$B:$B,G$4,'BSE - SENSEX Index Options'!$H:$H,"MDAW*")+SUMIFS('BSE - Other Index Options'!$L:$L,'BSE - Other Index Options'!$C:$C,$A34,'BSE - Other Index Options'!$B:$B,G$4,'BSE - Other Index Options'!$H:$H,"Weekly*")+SUMIFS('BSE - Other Index Options'!$L:$L,'BSE - Other Index Options'!$C:$C,$A34,'BSE - Other Index Options'!$B:$B,G$4,'BSE - Other Index Options'!$H:$H,"MDAW*")=0,"",SUMIFS('NSE - NIFTY Index Options'!$L:$L,'NSE - NIFTY Index Options'!$C:$C,$A34,'NSE - NIFTY Index Options'!$B:$B,G$4,'NSE - NIFTY Index Options'!$H:$H,"Weekly*")+SUMIFS('NSE - NIFTY Index Options'!$L:$L,'NSE - NIFTY Index Options'!$C:$C,$A34,'NSE - NIFTY Index Options'!$B:$B,G$4,'NSE - NIFTY Index Options'!$H:$H,"MDAW*")+SUMIFS('NSE - Other Index Options'!$L:$L,'NSE - Other Index Options'!$C:$C,$A34,'NSE - Other Index Options'!$B:$B,G$4,'NSE - Other Index Options'!$H:$H,"Weekly*")+SUMIFS('NSE - Other Index Options'!$L:$L,'NSE - Other Index Options'!$C:$C,$A34,'NSE - Other Index Options'!$B:$B,G$4,'NSE - Other Index Options'!$H:$H,"MDAW*")+SUMIFS('BSE - SENSEX Index Options'!$L:$L,'BSE - SENSEX Index Options'!$C:$C,$A34,'BSE - SENSEX Index Options'!$B:$B,G$4,'BSE - SENSEX Index Options'!$H:$H,"Weekly*")+SUMIFS('BSE - SENSEX Index Options'!$L:$L,'BSE - SENSEX Index Options'!$C:$C,$A34,'BSE - SENSEX Index Options'!$B:$B,G$4,'BSE - SENSEX Index Options'!$H:$H,"MDAW*")+SUMIFS('BSE - Other Index Options'!$L:$L,'BSE - Other Index Options'!$C:$C,$A34,'BSE - Other Index Options'!$B:$B,G$4,'BSE - Other Index Options'!$H:$H,"Weekly*")+SUMIFS('BSE - Other Index Options'!$L:$L,'BSE - Other Index Options'!$C:$C,$A34,'BSE - Other Index Options'!$B:$B,G$4,'BSE - Other Index Options'!$H:$H,"MDAW*"))</f>
        <v/>
      </c>
      <c r="H34" s="26">
        <f t="shared" si="0"/>
        <v>4451.3208999999997</v>
      </c>
    </row>
    <row r="35" spans="1:8">
      <c r="A35" t="s">
        <v>56</v>
      </c>
      <c r="B35" s="26">
        <f>IF(SUMIFS('NSE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Options'!$H:$H,"MDAW*")+SUMIFS('BSE - SENSEX Index Options'!$L:$L,'BSE - SENSEX Index Options'!$C:$C,$A35,'BSE - SENSEX Index Options'!$B:$B,B$4,'BSE - SENSEX Index Options'!$H:$H,"Weekly*")+SUMIFS('BSE - SENSEX Index Options'!$L:$L,'BSE - SENSEX Index Options'!$C:$C,$A35,'BSE - SENSEX Index Options'!$B:$B,B$4,'BSE - SENSEX Index Options'!$H:$H,"MDAW*")+SUMIFS('BSE - Other Index Options'!$L:$L,'BSE - Other Index Options'!$C:$C,$A35,'BSE - Other Index Options'!$B:$B,B$4,'BSE - Other Index Options'!$H:$H,"Weekly*")+SUMIFS('BSE - Other Index Options'!$L:$L,'BSE - Other Index Options'!$C:$C,$A35,'BSE - Other Index Options'!$B:$B,B$4,'BSE - Other Index Options'!$H:$H,"MDAW*")=0,"",SUMIFS('NSE - NIFTY Index Options'!$L:$L,'NSE - NIFTY Index Options'!$C:$C,$A35,'NSE - NIFTY Index Options'!$B:$B,B$4,'NSE - NIFTY Index Options'!$H:$H,"Weekly*")+SUMIFS('NSE - NIFTY Index Options'!$L:$L,'NSE - NIFTY Index Options'!$C:$C,$A35,'NSE - NIFTY Index Options'!$B:$B,B$4,'NSE - NIFTY Index Options'!$H:$H,"MDAW*")+SUMIFS('NSE - Other Index Options'!$L:$L,'NSE - Other Index Options'!$C:$C,$A35,'NSE - Other Index Options'!$B:$B,B$4,'NSE - Other Index Options'!$H:$H,"Weekly*")+SUMIFS('NSE - Other Index Options'!$L:$L,'NSE - Other Index Options'!$C:$C,$A35,'NSE - Other Index Options'!$B:$B,B$4,'NSE - Other Index Options'!$H:$H,"MDAW*")+SUMIFS('BSE - SENSEX Index Options'!$L:$L,'BSE - SENSEX Index Options'!$C:$C,$A35,'BSE - SENSEX Index Options'!$B:$B,B$4,'BSE - SENSEX Index Options'!$H:$H,"Weekly*")+SUMIFS('BSE - SENSEX Index Options'!$L:$L,'BSE - SENSEX Index Options'!$C:$C,$A35,'BSE - SENSEX Index Options'!$B:$B,B$4,'BSE - SENSEX Index Options'!$H:$H,"MDAW*")+SUMIFS('BSE - Other Index Options'!$L:$L,'BSE - Other Index Options'!$C:$C,$A35,'BSE - Other Index Options'!$B:$B,B$4,'BSE - Other Index Options'!$H:$H,"Weekly*")+SUMIFS('BSE - Other Index Options'!$L:$L,'BSE - Other Index Options'!$C:$C,$A35,'BSE - Other Index Options'!$B:$B,B$4,'BSE - Other Index Options'!$H:$H,"MDAW*"))</f>
        <v>1034.8221999999998</v>
      </c>
      <c r="C35" s="26">
        <f>IF(SUMIFS('NSE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Options'!$H:$H,"MDAW*")+SUMIFS('BSE - SENSEX Index Options'!$L:$L,'BSE - SENSEX Index Options'!$C:$C,$A35,'BSE - SENSEX Index Options'!$B:$B,C$4,'BSE - SENSEX Index Options'!$H:$H,"Weekly*")+SUMIFS('BSE - SENSEX Index Options'!$L:$L,'BSE - SENSEX Index Options'!$C:$C,$A35,'BSE - SENSEX Index Options'!$B:$B,C$4,'BSE - SENSEX Index Options'!$H:$H,"MDAW*")+SUMIFS('BSE - Other Index Options'!$L:$L,'BSE - Other Index Options'!$C:$C,$A35,'BSE - Other Index Options'!$B:$B,C$4,'BSE - Other Index Options'!$H:$H,"Weekly*")+SUMIFS('BSE - Other Index Options'!$L:$L,'BSE - Other Index Options'!$C:$C,$A35,'BSE - Other Index Options'!$B:$B,C$4,'BSE - Other Index Options'!$H:$H,"MDAW*")=0,"",SUMIFS('NSE - NIFTY Index Options'!$L:$L,'NSE - NIFTY Index Options'!$C:$C,$A35,'NSE - NIFTY Index Options'!$B:$B,C$4,'NSE - NIFTY Index Options'!$H:$H,"Weekly*")+SUMIFS('NSE - NIFTY Index Options'!$L:$L,'NSE - NIFTY Index Options'!$C:$C,$A35,'NSE - NIFTY Index Options'!$B:$B,C$4,'NSE - NIFTY Index Options'!$H:$H,"MDAW*")+SUMIFS('NSE - Other Index Options'!$L:$L,'NSE - Other Index Options'!$C:$C,$A35,'NSE - Other Index Options'!$B:$B,C$4,'NSE - Other Index Options'!$H:$H,"Weekly*")+SUMIFS('NSE - Other Index Options'!$L:$L,'NSE - Other Index Options'!$C:$C,$A35,'NSE - Other Index Options'!$B:$B,C$4,'NSE - Other Index Options'!$H:$H,"MDAW*")+SUMIFS('BSE - SENSEX Index Options'!$L:$L,'BSE - SENSEX Index Options'!$C:$C,$A35,'BSE - SENSEX Index Options'!$B:$B,C$4,'BSE - SENSEX Index Options'!$H:$H,"Weekly*")+SUMIFS('BSE - SENSEX Index Options'!$L:$L,'BSE - SENSEX Index Options'!$C:$C,$A35,'BSE - SENSEX Index Options'!$B:$B,C$4,'BSE - SENSEX Index Options'!$H:$H,"MDAW*")+SUMIFS('BSE - Other Index Options'!$L:$L,'BSE - Other Index Options'!$C:$C,$A35,'BSE - Other Index Options'!$B:$B,C$4,'BSE - Other Index Options'!$H:$H,"Weekly*")+SUMIFS('BSE - Other Index Options'!$L:$L,'BSE - Other Index Options'!$C:$C,$A35,'BSE - Other Index Options'!$B:$B,C$4,'BSE - Other Index Options'!$H:$H,"MDAW*"))</f>
        <v>999.18949999999995</v>
      </c>
      <c r="D35" s="26">
        <f>IF(SUMIFS('NSE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Options'!$H:$H,"MDAW*")+SUMIFS('BSE - SENSEX Index Options'!$L:$L,'BSE - SENSEX Index Options'!$C:$C,$A35,'BSE - SENSEX Index Options'!$B:$B,D$4,'BSE - SENSEX Index Options'!$H:$H,"Weekly*")+SUMIFS('BSE - SENSEX Index Options'!$L:$L,'BSE - SENSEX Index Options'!$C:$C,$A35,'BSE - SENSEX Index Options'!$B:$B,D$4,'BSE - SENSEX Index Options'!$H:$H,"MDAW*")+SUMIFS('BSE - Other Index Options'!$L:$L,'BSE - Other Index Options'!$C:$C,$A35,'BSE - Other Index Options'!$B:$B,D$4,'BSE - Other Index Options'!$H:$H,"Weekly*")+SUMIFS('BSE - Other Index Options'!$L:$L,'BSE - Other Index Options'!$C:$C,$A35,'BSE - Other Index Options'!$B:$B,D$4,'BSE - Other Index Options'!$H:$H,"MDAW*")=0,"",SUMIFS('NSE - NIFTY Index Options'!$L:$L,'NSE - NIFTY Index Options'!$C:$C,$A35,'NSE - NIFTY Index Options'!$B:$B,D$4,'NSE - NIFTY Index Options'!$H:$H,"Weekly*")+SUMIFS('NSE - NIFTY Index Options'!$L:$L,'NSE - NIFTY Index Options'!$C:$C,$A35,'NSE - NIFTY Index Options'!$B:$B,D$4,'NSE - NIFTY Index Options'!$H:$H,"MDAW*")+SUMIFS('NSE - Other Index Options'!$L:$L,'NSE - Other Index Options'!$C:$C,$A35,'NSE - Other Index Options'!$B:$B,D$4,'NSE - Other Index Options'!$H:$H,"Weekly*")+SUMIFS('NSE - Other Index Options'!$L:$L,'NSE - Other Index Options'!$C:$C,$A35,'NSE - Other Index Options'!$B:$B,D$4,'NSE - Other Index Options'!$H:$H,"MDAW*")+SUMIFS('BSE - SENSEX Index Options'!$L:$L,'BSE - SENSEX Index Options'!$C:$C,$A35,'BSE - SENSEX Index Options'!$B:$B,D$4,'BSE - SENSEX Index Options'!$H:$H,"Weekly*")+SUMIFS('BSE - SENSEX Index Options'!$L:$L,'BSE - SENSEX Index Options'!$C:$C,$A35,'BSE - SENSEX Index Options'!$B:$B,D$4,'BSE - SENSEX Index Options'!$H:$H,"MDAW*")+SUMIFS('BSE - Other Index Options'!$L:$L,'BSE - Other Index Options'!$C:$C,$A35,'BSE - Other Index Options'!$B:$B,D$4,'BSE - Other Index Options'!$H:$H,"Weekly*")+SUMIFS('BSE - Other Index Options'!$L:$L,'BSE - Other Index Options'!$C:$C,$A35,'BSE - Other Index Options'!$B:$B,D$4,'BSE - Other Index Options'!$H:$H,"MDAW*"))</f>
        <v>941.32529999999997</v>
      </c>
      <c r="E35" s="26">
        <f>IF(SUMIFS('NSE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Options'!$H:$H,"MDAW*")+SUMIFS('BSE - SENSEX Index Options'!$L:$L,'BSE - SENSEX Index Options'!$C:$C,$A35,'BSE - SENSEX Index Options'!$B:$B,E$4,'BSE - SENSEX Index Options'!$H:$H,"Weekly*")+SUMIFS('BSE - SENSEX Index Options'!$L:$L,'BSE - SENSEX Index Options'!$C:$C,$A35,'BSE - SENSEX Index Options'!$B:$B,E$4,'BSE - SENSEX Index Options'!$H:$H,"MDAW*")+SUMIFS('BSE - Other Index Options'!$L:$L,'BSE - Other Index Options'!$C:$C,$A35,'BSE - Other Index Options'!$B:$B,E$4,'BSE - Other Index Options'!$H:$H,"Weekly*")+SUMIFS('BSE - Other Index Options'!$L:$L,'BSE - Other Index Options'!$C:$C,$A35,'BSE - Other Index Options'!$B:$B,E$4,'BSE - Other Index Options'!$H:$H,"MDAW*")=0,"",SUMIFS('NSE - NIFTY Index Options'!$L:$L,'NSE - NIFTY Index Options'!$C:$C,$A35,'NSE - NIFTY Index Options'!$B:$B,E$4,'NSE - NIFTY Index Options'!$H:$H,"Weekly*")+SUMIFS('NSE - NIFTY Index Options'!$L:$L,'NSE - NIFTY Index Options'!$C:$C,$A35,'NSE - NIFTY Index Options'!$B:$B,E$4,'NSE - NIFTY Index Options'!$H:$H,"MDAW*")+SUMIFS('NSE - Other Index Options'!$L:$L,'NSE - Other Index Options'!$C:$C,$A35,'NSE - Other Index Options'!$B:$B,E$4,'NSE - Other Index Options'!$H:$H,"Weekly*")+SUMIFS('NSE - Other Index Options'!$L:$L,'NSE - Other Index Options'!$C:$C,$A35,'NSE - Other Index Options'!$B:$B,E$4,'NSE - Other Index Options'!$H:$H,"MDAW*")+SUMIFS('BSE - SENSEX Index Options'!$L:$L,'BSE - SENSEX Index Options'!$C:$C,$A35,'BSE - SENSEX Index Options'!$B:$B,E$4,'BSE - SENSEX Index Options'!$H:$H,"Weekly*")+SUMIFS('BSE - SENSEX Index Options'!$L:$L,'BSE - SENSEX Index Options'!$C:$C,$A35,'BSE - SENSEX Index Options'!$B:$B,E$4,'BSE - SENSEX Index Options'!$H:$H,"MDAW*")+SUMIFS('BSE - Other Index Options'!$L:$L,'BSE - Other Index Options'!$C:$C,$A35,'BSE - Other Index Options'!$B:$B,E$4,'BSE - Other Index Options'!$H:$H,"Weekly*")+SUMIFS('BSE - Other Index Options'!$L:$L,'BSE - Other Index Options'!$C:$C,$A35,'BSE - Other Index Options'!$B:$B,E$4,'BSE - Other Index Options'!$H:$H,"MDAW*"))</f>
        <v>1185.4648999999999</v>
      </c>
      <c r="F35" s="26">
        <f>IF(SUMIFS('NSE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Options'!$H:$H,"MDAW*")+SUMIFS('BSE - SENSEX Index Options'!$L:$L,'BSE - SENSEX Index Options'!$C:$C,$A35,'BSE - SENSEX Index Options'!$B:$B,F$4,'BSE - SENSEX Index Options'!$H:$H,"Weekly*")+SUMIFS('BSE - SENSEX Index Options'!$L:$L,'BSE - SENSEX Index Options'!$C:$C,$A35,'BSE - SENSEX Index Options'!$B:$B,F$4,'BSE - SENSEX Index Options'!$H:$H,"MDAW*")+SUMIFS('BSE - Other Index Options'!$L:$L,'BSE - Other Index Options'!$C:$C,$A35,'BSE - Other Index Options'!$B:$B,F$4,'BSE - Other Index Options'!$H:$H,"Weekly*")+SUMIFS('BSE - Other Index Options'!$L:$L,'BSE - Other Index Options'!$C:$C,$A35,'BSE - Other Index Options'!$B:$B,F$4,'BSE - Other Index Options'!$H:$H,"MDAW*")=0,"",SUMIFS('NSE - NIFTY Index Options'!$L:$L,'NSE - NIFTY Index Options'!$C:$C,$A35,'NSE - NIFTY Index Options'!$B:$B,F$4,'NSE - NIFTY Index Options'!$H:$H,"Weekly*")+SUMIFS('NSE - NIFTY Index Options'!$L:$L,'NSE - NIFTY Index Options'!$C:$C,$A35,'NSE - NIFTY Index Options'!$B:$B,F$4,'NSE - NIFTY Index Options'!$H:$H,"MDAW*")+SUMIFS('NSE - Other Index Options'!$L:$L,'NSE - Other Index Options'!$C:$C,$A35,'NSE - Other Index Options'!$B:$B,F$4,'NSE - Other Index Options'!$H:$H,"Weekly*")+SUMIFS('NSE - Other Index Options'!$L:$L,'NSE - Other Index Options'!$C:$C,$A35,'NSE - Other Index Options'!$B:$B,F$4,'NSE - Other Index Options'!$H:$H,"MDAW*")+SUMIFS('BSE - SENSEX Index Options'!$L:$L,'BSE - SENSEX Index Options'!$C:$C,$A35,'BSE - SENSEX Index Options'!$B:$B,F$4,'BSE - SENSEX Index Options'!$H:$H,"Weekly*")+SUMIFS('BSE - SENSEX Index Options'!$L:$L,'BSE - SENSEX Index Options'!$C:$C,$A35,'BSE - SENSEX Index Options'!$B:$B,F$4,'BSE - SENSEX Index Options'!$H:$H,"MDAW*")+SUMIFS('BSE - Other Index Options'!$L:$L,'BSE - Other Index Options'!$C:$C,$A35,'BSE - Other Index Options'!$B:$B,F$4,'BSE - Other Index Options'!$H:$H,"Weekly*")+SUMIFS('BSE - Other Index Options'!$L:$L,'BSE - Other Index Options'!$C:$C,$A35,'BSE - Other Index Options'!$B:$B,F$4,'BSE - Other Index Options'!$H:$H,"MDAW*"))</f>
        <v>891.38310000000001</v>
      </c>
      <c r="G35" s="26" t="str">
        <f>IF(SUMIFS('NSE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Options'!$H:$H,"MDAW*")+SUMIFS('BSE - SENSEX Index Options'!$L:$L,'BSE - SENSEX Index Options'!$C:$C,$A35,'BSE - SENSEX Index Options'!$B:$B,G$4,'BSE - SENSEX Index Options'!$H:$H,"Weekly*")+SUMIFS('BSE - SENSEX Index Options'!$L:$L,'BSE - SENSEX Index Options'!$C:$C,$A35,'BSE - SENSEX Index Options'!$B:$B,G$4,'BSE - SENSEX Index Options'!$H:$H,"MDAW*")+SUMIFS('BSE - Other Index Options'!$L:$L,'BSE - Other Index Options'!$C:$C,$A35,'BSE - Other Index Options'!$B:$B,G$4,'BSE - Other Index Options'!$H:$H,"Weekly*")+SUMIFS('BSE - Other Index Options'!$L:$L,'BSE - Other Index Options'!$C:$C,$A35,'BSE - Other Index Options'!$B:$B,G$4,'BSE - Other Index Options'!$H:$H,"MDAW*")=0,"",SUMIFS('NSE - NIFTY Index Options'!$L:$L,'NSE - NIFTY Index Options'!$C:$C,$A35,'NSE - NIFTY Index Options'!$B:$B,G$4,'NSE - NIFTY Index Options'!$H:$H,"Weekly*")+SUMIFS('NSE - NIFTY Index Options'!$L:$L,'NSE - NIFTY Index Options'!$C:$C,$A35,'NSE - NIFTY Index Options'!$B:$B,G$4,'NSE - NIFTY Index Options'!$H:$H,"MDAW*")+SUMIFS('NSE - Other Index Options'!$L:$L,'NSE - Other Index Options'!$C:$C,$A35,'NSE - Other Index Options'!$B:$B,G$4,'NSE - Other Index Options'!$H:$H,"Weekly*")+SUMIFS('NSE - Other Index Options'!$L:$L,'NSE - Other Index Options'!$C:$C,$A35,'NSE - Other Index Options'!$B:$B,G$4,'NSE - Other Index Options'!$H:$H,"MDAW*")+SUMIFS('BSE - SENSEX Index Options'!$L:$L,'BSE - SENSEX Index Options'!$C:$C,$A35,'BSE - SENSEX Index Options'!$B:$B,G$4,'BSE - SENSEX Index Options'!$H:$H,"Weekly*")+SUMIFS('BSE - SENSEX Index Options'!$L:$L,'BSE - SENSEX Index Options'!$C:$C,$A35,'BSE - SENSEX Index Options'!$B:$B,G$4,'BSE - SENSEX Index Options'!$H:$H,"MDAW*")+SUMIFS('BSE - Other Index Options'!$L:$L,'BSE - Other Index Options'!$C:$C,$A35,'BSE - Other Index Options'!$B:$B,G$4,'BSE - Other Index Options'!$H:$H,"Weekly*")+SUMIFS('BSE - Other Index Options'!$L:$L,'BSE - Other Index Options'!$C:$C,$A35,'BSE - Other Index Options'!$B:$B,G$4,'BSE - Other Index Options'!$H:$H,"MDAW*"))</f>
        <v/>
      </c>
      <c r="H35" s="26">
        <f t="shared" si="0"/>
        <v>5052.1849999999995</v>
      </c>
    </row>
    <row r="36" spans="1:8">
      <c r="A36" t="s">
        <v>57</v>
      </c>
      <c r="B36" s="26">
        <f>IF(SUMIFS('NSE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Options'!$H:$H,"MDAW*")+SUMIFS('BSE - SENSEX Index Options'!$L:$L,'BSE - SENSEX Index Options'!$C:$C,$A36,'BSE - SENSEX Index Options'!$B:$B,B$4,'BSE - SENSEX Index Options'!$H:$H,"Weekly*")+SUMIFS('BSE - SENSEX Index Options'!$L:$L,'BSE - SENSEX Index Options'!$C:$C,$A36,'BSE - SENSEX Index Options'!$B:$B,B$4,'BSE - SENSEX Index Options'!$H:$H,"MDAW*")+SUMIFS('BSE - Other Index Options'!$L:$L,'BSE - Other Index Options'!$C:$C,$A36,'BSE - Other Index Options'!$B:$B,B$4,'BSE - Other Index Options'!$H:$H,"Weekly*")+SUMIFS('BSE - Other Index Options'!$L:$L,'BSE - Other Index Options'!$C:$C,$A36,'BSE - Other Index Options'!$B:$B,B$4,'BSE - Other Index Options'!$H:$H,"MDAW*")=0,"",SUMIFS('NSE - NIFTY Index Options'!$L:$L,'NSE - NIFTY Index Options'!$C:$C,$A36,'NSE - NIFTY Index Options'!$B:$B,B$4,'NSE - NIFTY Index Options'!$H:$H,"Weekly*")+SUMIFS('NSE - NIFTY Index Options'!$L:$L,'NSE - NIFTY Index Options'!$C:$C,$A36,'NSE - NIFTY Index Options'!$B:$B,B$4,'NSE - NIFTY Index Options'!$H:$H,"MDAW*")+SUMIFS('NSE - Other Index Options'!$L:$L,'NSE - Other Index Options'!$C:$C,$A36,'NSE - Other Index Options'!$B:$B,B$4,'NSE - Other Index Options'!$H:$H,"Weekly*")+SUMIFS('NSE - Other Index Options'!$L:$L,'NSE - Other Index Options'!$C:$C,$A36,'NSE - Other Index Options'!$B:$B,B$4,'NSE - Other Index Options'!$H:$H,"MDAW*")+SUMIFS('BSE - SENSEX Index Options'!$L:$L,'BSE - SENSEX Index Options'!$C:$C,$A36,'BSE - SENSEX Index Options'!$B:$B,B$4,'BSE - SENSEX Index Options'!$H:$H,"Weekly*")+SUMIFS('BSE - SENSEX Index Options'!$L:$L,'BSE - SENSEX Index Options'!$C:$C,$A36,'BSE - SENSEX Index Options'!$B:$B,B$4,'BSE - SENSEX Index Options'!$H:$H,"MDAW*")+SUMIFS('BSE - Other Index Options'!$L:$L,'BSE - Other Index Options'!$C:$C,$A36,'BSE - Other Index Options'!$B:$B,B$4,'BSE - Other Index Options'!$H:$H,"Weekly*")+SUMIFS('BSE - Other Index Options'!$L:$L,'BSE - Other Index Options'!$C:$C,$A36,'BSE - Other Index Options'!$B:$B,B$4,'BSE - Other Index Options'!$H:$H,"MDAW*"))</f>
        <v>1135.7038</v>
      </c>
      <c r="C36" s="26">
        <f>IF(SUMIFS('NSE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Options'!$H:$H,"MDAW*")+SUMIFS('BSE - SENSEX Index Options'!$L:$L,'BSE - SENSEX Index Options'!$C:$C,$A36,'BSE - SENSEX Index Options'!$B:$B,C$4,'BSE - SENSEX Index Options'!$H:$H,"Weekly*")+SUMIFS('BSE - SENSEX Index Options'!$L:$L,'BSE - SENSEX Index Options'!$C:$C,$A36,'BSE - SENSEX Index Options'!$B:$B,C$4,'BSE - SENSEX Index Options'!$H:$H,"MDAW*")+SUMIFS('BSE - Other Index Options'!$L:$L,'BSE - Other Index Options'!$C:$C,$A36,'BSE - Other Index Options'!$B:$B,C$4,'BSE - Other Index Options'!$H:$H,"Weekly*")+SUMIFS('BSE - Other Index Options'!$L:$L,'BSE - Other Index Options'!$C:$C,$A36,'BSE - Other Index Options'!$B:$B,C$4,'BSE - Other Index Options'!$H:$H,"MDAW*")=0,"",SUMIFS('NSE - NIFTY Index Options'!$L:$L,'NSE - NIFTY Index Options'!$C:$C,$A36,'NSE - NIFTY Index Options'!$B:$B,C$4,'NSE - NIFTY Index Options'!$H:$H,"Weekly*")+SUMIFS('NSE - NIFTY Index Options'!$L:$L,'NSE - NIFTY Index Options'!$C:$C,$A36,'NSE - NIFTY Index Options'!$B:$B,C$4,'NSE - NIFTY Index Options'!$H:$H,"MDAW*")+SUMIFS('NSE - Other Index Options'!$L:$L,'NSE - Other Index Options'!$C:$C,$A36,'NSE - Other Index Options'!$B:$B,C$4,'NSE - Other Index Options'!$H:$H,"Weekly*")+SUMIFS('NSE - Other Index Options'!$L:$L,'NSE - Other Index Options'!$C:$C,$A36,'NSE - Other Index Options'!$B:$B,C$4,'NSE - Other Index Options'!$H:$H,"MDAW*")+SUMIFS('BSE - SENSEX Index Options'!$L:$L,'BSE - SENSEX Index Options'!$C:$C,$A36,'BSE - SENSEX Index Options'!$B:$B,C$4,'BSE - SENSEX Index Options'!$H:$H,"Weekly*")+SUMIFS('BSE - SENSEX Index Options'!$L:$L,'BSE - SENSEX Index Options'!$C:$C,$A36,'BSE - SENSEX Index Options'!$B:$B,C$4,'BSE - SENSEX Index Options'!$H:$H,"MDAW*")+SUMIFS('BSE - Other Index Options'!$L:$L,'BSE - Other Index Options'!$C:$C,$A36,'BSE - Other Index Options'!$B:$B,C$4,'BSE - Other Index Options'!$H:$H,"Weekly*")+SUMIFS('BSE - Other Index Options'!$L:$L,'BSE - Other Index Options'!$C:$C,$A36,'BSE - Other Index Options'!$B:$B,C$4,'BSE - Other Index Options'!$H:$H,"MDAW*"))</f>
        <v>1146.9484</v>
      </c>
      <c r="D36" s="26">
        <f>IF(SUMIFS('NSE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Options'!$H:$H,"MDAW*")+SUMIFS('BSE - SENSEX Index Options'!$L:$L,'BSE - SENSEX Index Options'!$C:$C,$A36,'BSE - SENSEX Index Options'!$B:$B,D$4,'BSE - SENSEX Index Options'!$H:$H,"Weekly*")+SUMIFS('BSE - SENSEX Index Options'!$L:$L,'BSE - SENSEX Index Options'!$C:$C,$A36,'BSE - SENSEX Index Options'!$B:$B,D$4,'BSE - SENSEX Index Options'!$H:$H,"MDAW*")+SUMIFS('BSE - Other Index Options'!$L:$L,'BSE - Other Index Options'!$C:$C,$A36,'BSE - Other Index Options'!$B:$B,D$4,'BSE - Other Index Options'!$H:$H,"Weekly*")+SUMIFS('BSE - Other Index Options'!$L:$L,'BSE - Other Index Options'!$C:$C,$A36,'BSE - Other Index Options'!$B:$B,D$4,'BSE - Other Index Options'!$H:$H,"MDAW*")=0,"",SUMIFS('NSE - NIFTY Index Options'!$L:$L,'NSE - NIFTY Index Options'!$C:$C,$A36,'NSE - NIFTY Index Options'!$B:$B,D$4,'NSE - NIFTY Index Options'!$H:$H,"Weekly*")+SUMIFS('NSE - NIFTY Index Options'!$L:$L,'NSE - NIFTY Index Options'!$C:$C,$A36,'NSE - NIFTY Index Options'!$B:$B,D$4,'NSE - NIFTY Index Options'!$H:$H,"MDAW*")+SUMIFS('NSE - Other Index Options'!$L:$L,'NSE - Other Index Options'!$C:$C,$A36,'NSE - Other Index Options'!$B:$B,D$4,'NSE - Other Index Options'!$H:$H,"Weekly*")+SUMIFS('NSE - Other Index Options'!$L:$L,'NSE - Other Index Options'!$C:$C,$A36,'NSE - Other Index Options'!$B:$B,D$4,'NSE - Other Index Options'!$H:$H,"MDAW*")+SUMIFS('BSE - SENSEX Index Options'!$L:$L,'BSE - SENSEX Index Options'!$C:$C,$A36,'BSE - SENSEX Index Options'!$B:$B,D$4,'BSE - SENSEX Index Options'!$H:$H,"Weekly*")+SUMIFS('BSE - SENSEX Index Options'!$L:$L,'BSE - SENSEX Index Options'!$C:$C,$A36,'BSE - SENSEX Index Options'!$B:$B,D$4,'BSE - SENSEX Index Options'!$H:$H,"MDAW*")+SUMIFS('BSE - Other Index Options'!$L:$L,'BSE - Other Index Options'!$C:$C,$A36,'BSE - Other Index Options'!$B:$B,D$4,'BSE - Other Index Options'!$H:$H,"Weekly*")+SUMIFS('BSE - Other Index Options'!$L:$L,'BSE - Other Index Options'!$C:$C,$A36,'BSE - Other Index Options'!$B:$B,D$4,'BSE - Other Index Options'!$H:$H,"MDAW*"))</f>
        <v>828.28629999999998</v>
      </c>
      <c r="E36" s="26">
        <f>IF(SUMIFS('NSE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Options'!$H:$H,"MDAW*")+SUMIFS('BSE - SENSEX Index Options'!$L:$L,'BSE - SENSEX Index Options'!$C:$C,$A36,'BSE - SENSEX Index Options'!$B:$B,E$4,'BSE - SENSEX Index Options'!$H:$H,"Weekly*")+SUMIFS('BSE - SENSEX Index Options'!$L:$L,'BSE - SENSEX Index Options'!$C:$C,$A36,'BSE - SENSEX Index Options'!$B:$B,E$4,'BSE - SENSEX Index Options'!$H:$H,"MDAW*")+SUMIFS('BSE - Other Index Options'!$L:$L,'BSE - Other Index Options'!$C:$C,$A36,'BSE - Other Index Options'!$B:$B,E$4,'BSE - Other Index Options'!$H:$H,"Weekly*")+SUMIFS('BSE - Other Index Options'!$L:$L,'BSE - Other Index Options'!$C:$C,$A36,'BSE - Other Index Options'!$B:$B,E$4,'BSE - Other Index Options'!$H:$H,"MDAW*")=0,"",SUMIFS('NSE - NIFTY Index Options'!$L:$L,'NSE - NIFTY Index Options'!$C:$C,$A36,'NSE - NIFTY Index Options'!$B:$B,E$4,'NSE - NIFTY Index Options'!$H:$H,"Weekly*")+SUMIFS('NSE - NIFTY Index Options'!$L:$L,'NSE - NIFTY Index Options'!$C:$C,$A36,'NSE - NIFTY Index Options'!$B:$B,E$4,'NSE - NIFTY Index Options'!$H:$H,"MDAW*")+SUMIFS('NSE - Other Index Options'!$L:$L,'NSE - Other Index Options'!$C:$C,$A36,'NSE - Other Index Options'!$B:$B,E$4,'NSE - Other Index Options'!$H:$H,"Weekly*")+SUMIFS('NSE - Other Index Options'!$L:$L,'NSE - Other Index Options'!$C:$C,$A36,'NSE - Other Index Options'!$B:$B,E$4,'NSE - Other Index Options'!$H:$H,"MDAW*")+SUMIFS('BSE - SENSEX Index Options'!$L:$L,'BSE - SENSEX Index Options'!$C:$C,$A36,'BSE - SENSEX Index Options'!$B:$B,E$4,'BSE - SENSEX Index Options'!$H:$H,"Weekly*")+SUMIFS('BSE - SENSEX Index Options'!$L:$L,'BSE - SENSEX Index Options'!$C:$C,$A36,'BSE - SENSEX Index Options'!$B:$B,E$4,'BSE - SENSEX Index Options'!$H:$H,"MDAW*")+SUMIFS('BSE - Other Index Options'!$L:$L,'BSE - Other Index Options'!$C:$C,$A36,'BSE - Other Index Options'!$B:$B,E$4,'BSE - Other Index Options'!$H:$H,"Weekly*")+SUMIFS('BSE - Other Index Options'!$L:$L,'BSE - Other Index Options'!$C:$C,$A36,'BSE - Other Index Options'!$B:$B,E$4,'BSE - Other Index Options'!$H:$H,"MDAW*"))</f>
        <v>1087.3222999999998</v>
      </c>
      <c r="F36" s="26">
        <f>IF(SUMIFS('NSE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Options'!$H:$H,"MDAW*")+SUMIFS('BSE - SENSEX Index Options'!$L:$L,'BSE - SENSEX Index Options'!$C:$C,$A36,'BSE - SENSEX Index Options'!$B:$B,F$4,'BSE - SENSEX Index Options'!$H:$H,"Weekly*")+SUMIFS('BSE - SENSEX Index Options'!$L:$L,'BSE - SENSEX Index Options'!$C:$C,$A36,'BSE - SENSEX Index Options'!$B:$B,F$4,'BSE - SENSEX Index Options'!$H:$H,"MDAW*")+SUMIFS('BSE - Other Index Options'!$L:$L,'BSE - Other Index Options'!$C:$C,$A36,'BSE - Other Index Options'!$B:$B,F$4,'BSE - Other Index Options'!$H:$H,"Weekly*")+SUMIFS('BSE - Other Index Options'!$L:$L,'BSE - Other Index Options'!$C:$C,$A36,'BSE - Other Index Options'!$B:$B,F$4,'BSE - Other Index Options'!$H:$H,"MDAW*")=0,"",SUMIFS('NSE - NIFTY Index Options'!$L:$L,'NSE - NIFTY Index Options'!$C:$C,$A36,'NSE - NIFTY Index Options'!$B:$B,F$4,'NSE - NIFTY Index Options'!$H:$H,"Weekly*")+SUMIFS('NSE - NIFTY Index Options'!$L:$L,'NSE - NIFTY Index Options'!$C:$C,$A36,'NSE - NIFTY Index Options'!$B:$B,F$4,'NSE - NIFTY Index Options'!$H:$H,"MDAW*")+SUMIFS('NSE - Other Index Options'!$L:$L,'NSE - Other Index Options'!$C:$C,$A36,'NSE - Other Index Options'!$B:$B,F$4,'NSE - Other Index Options'!$H:$H,"Weekly*")+SUMIFS('NSE - Other Index Options'!$L:$L,'NSE - Other Index Options'!$C:$C,$A36,'NSE - Other Index Options'!$B:$B,F$4,'NSE - Other Index Options'!$H:$H,"MDAW*")+SUMIFS('BSE - SENSEX Index Options'!$L:$L,'BSE - SENSEX Index Options'!$C:$C,$A36,'BSE - SENSEX Index Options'!$B:$B,F$4,'BSE - SENSEX Index Options'!$H:$H,"Weekly*")+SUMIFS('BSE - SENSEX Index Options'!$L:$L,'BSE - SENSEX Index Options'!$C:$C,$A36,'BSE - SENSEX Index Options'!$B:$B,F$4,'BSE - SENSEX Index Options'!$H:$H,"MDAW*")+SUMIFS('BSE - Other Index Options'!$L:$L,'BSE - Other Index Options'!$C:$C,$A36,'BSE - Other Index Options'!$B:$B,F$4,'BSE - Other Index Options'!$H:$H,"Weekly*")+SUMIFS('BSE - Other Index Options'!$L:$L,'BSE - Other Index Options'!$C:$C,$A36,'BSE - Other Index Options'!$B:$B,F$4,'BSE - Other Index Options'!$H:$H,"MDAW*"))</f>
        <v>916.41489999999976</v>
      </c>
      <c r="G36" s="26" t="str">
        <f>IF(SUMIFS('NSE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Options'!$H:$H,"MDAW*")+SUMIFS('BSE - SENSEX Index Options'!$L:$L,'BSE - SENSEX Index Options'!$C:$C,$A36,'BSE - SENSEX Index Options'!$B:$B,G$4,'BSE - SENSEX Index Options'!$H:$H,"Weekly*")+SUMIFS('BSE - SENSEX Index Options'!$L:$L,'BSE - SENSEX Index Options'!$C:$C,$A36,'BSE - SENSEX Index Options'!$B:$B,G$4,'BSE - SENSEX Index Options'!$H:$H,"MDAW*")+SUMIFS('BSE - Other Index Options'!$L:$L,'BSE - Other Index Options'!$C:$C,$A36,'BSE - Other Index Options'!$B:$B,G$4,'BSE - Other Index Options'!$H:$H,"Weekly*")+SUMIFS('BSE - Other Index Options'!$L:$L,'BSE - Other Index Options'!$C:$C,$A36,'BSE - Other Index Options'!$B:$B,G$4,'BSE - Other Index Options'!$H:$H,"MDAW*")=0,"",SUMIFS('NSE - NIFTY Index Options'!$L:$L,'NSE - NIFTY Index Options'!$C:$C,$A36,'NSE - NIFTY Index Options'!$B:$B,G$4,'NSE - NIFTY Index Options'!$H:$H,"Weekly*")+SUMIFS('NSE - NIFTY Index Options'!$L:$L,'NSE - NIFTY Index Options'!$C:$C,$A36,'NSE - NIFTY Index Options'!$B:$B,G$4,'NSE - NIFTY Index Options'!$H:$H,"MDAW*")+SUMIFS('NSE - Other Index Options'!$L:$L,'NSE - Other Index Options'!$C:$C,$A36,'NSE - Other Index Options'!$B:$B,G$4,'NSE - Other Index Options'!$H:$H,"Weekly*")+SUMIFS('NSE - Other Index Options'!$L:$L,'NSE - Other Index Options'!$C:$C,$A36,'NSE - Other Index Options'!$B:$B,G$4,'NSE - Other Index Options'!$H:$H,"MDAW*")+SUMIFS('BSE - SENSEX Index Options'!$L:$L,'BSE - SENSEX Index Options'!$C:$C,$A36,'BSE - SENSEX Index Options'!$B:$B,G$4,'BSE - SENSEX Index Options'!$H:$H,"Weekly*")+SUMIFS('BSE - SENSEX Index Options'!$L:$L,'BSE - SENSEX Index Options'!$C:$C,$A36,'BSE - SENSEX Index Options'!$B:$B,G$4,'BSE - SENSEX Index Options'!$H:$H,"MDAW*")+SUMIFS('BSE - Other Index Options'!$L:$L,'BSE - Other Index Options'!$C:$C,$A36,'BSE - Other Index Options'!$B:$B,G$4,'BSE - Other Index Options'!$H:$H,"Weekly*")+SUMIFS('BSE - Other Index Options'!$L:$L,'BSE - Other Index Options'!$C:$C,$A36,'BSE - Other Index Options'!$B:$B,G$4,'BSE - Other Index Options'!$H:$H,"MDAW*"))</f>
        <v/>
      </c>
      <c r="H36" s="26">
        <f t="shared" si="0"/>
        <v>5114.6756999999998</v>
      </c>
    </row>
    <row r="37" spans="1:8">
      <c r="A37" t="s">
        <v>58</v>
      </c>
      <c r="B37" s="26">
        <f>IF(SUMIFS('NSE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Options'!$H:$H,"MDAW*")+SUMIFS('BSE - SENSEX Index Options'!$L:$L,'BSE - SENSEX Index Options'!$C:$C,$A37,'BSE - SENSEX Index Options'!$B:$B,B$4,'BSE - SENSEX Index Options'!$H:$H,"Weekly*")+SUMIFS('BSE - SENSEX Index Options'!$L:$L,'BSE - SENSEX Index Options'!$C:$C,$A37,'BSE - SENSEX Index Options'!$B:$B,B$4,'BSE - SENSEX Index Options'!$H:$H,"MDAW*")+SUMIFS('BSE - Other Index Options'!$L:$L,'BSE - Other Index Options'!$C:$C,$A37,'BSE - Other Index Options'!$B:$B,B$4,'BSE - Other Index Options'!$H:$H,"Weekly*")+SUMIFS('BSE - Other Index Options'!$L:$L,'BSE - Other Index Options'!$C:$C,$A37,'BSE - Other Index Options'!$B:$B,B$4,'BSE - Other Index Options'!$H:$H,"MDAW*")=0,"",SUMIFS('NSE - NIFTY Index Options'!$L:$L,'NSE - NIFTY Index Options'!$C:$C,$A37,'NSE - NIFTY Index Options'!$B:$B,B$4,'NSE - NIFTY Index Options'!$H:$H,"Weekly*")+SUMIFS('NSE - NIFTY Index Options'!$L:$L,'NSE - NIFTY Index Options'!$C:$C,$A37,'NSE - NIFTY Index Options'!$B:$B,B$4,'NSE - NIFTY Index Options'!$H:$H,"MDAW*")+SUMIFS('NSE - Other Index Options'!$L:$L,'NSE - Other Index Options'!$C:$C,$A37,'NSE - Other Index Options'!$B:$B,B$4,'NSE - Other Index Options'!$H:$H,"Weekly*")+SUMIFS('NSE - Other Index Options'!$L:$L,'NSE - Other Index Options'!$C:$C,$A37,'NSE - Other Index Options'!$B:$B,B$4,'NSE - Other Index Options'!$H:$H,"MDAW*")+SUMIFS('BSE - SENSEX Index Options'!$L:$L,'BSE - SENSEX Index Options'!$C:$C,$A37,'BSE - SENSEX Index Options'!$B:$B,B$4,'BSE - SENSEX Index Options'!$H:$H,"Weekly*")+SUMIFS('BSE - SENSEX Index Options'!$L:$L,'BSE - SENSEX Index Options'!$C:$C,$A37,'BSE - SENSEX Index Options'!$B:$B,B$4,'BSE - SENSEX Index Options'!$H:$H,"MDAW*")+SUMIFS('BSE - Other Index Options'!$L:$L,'BSE - Other Index Options'!$C:$C,$A37,'BSE - Other Index Options'!$B:$B,B$4,'BSE - Other Index Options'!$H:$H,"Weekly*")+SUMIFS('BSE - Other Index Options'!$L:$L,'BSE - Other Index Options'!$C:$C,$A37,'BSE - Other Index Options'!$B:$B,B$4,'BSE - Other Index Options'!$H:$H,"MDAW*"))</f>
        <v>961.97410000000002</v>
      </c>
      <c r="C37" s="26">
        <f>IF(SUMIFS('NSE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Options'!$H:$H,"MDAW*")+SUMIFS('BSE - SENSEX Index Options'!$L:$L,'BSE - SENSEX Index Options'!$C:$C,$A37,'BSE - SENSEX Index Options'!$B:$B,C$4,'BSE - SENSEX Index Options'!$H:$H,"Weekly*")+SUMIFS('BSE - SENSEX Index Options'!$L:$L,'BSE - SENSEX Index Options'!$C:$C,$A37,'BSE - SENSEX Index Options'!$B:$B,C$4,'BSE - SENSEX Index Options'!$H:$H,"MDAW*")+SUMIFS('BSE - Other Index Options'!$L:$L,'BSE - Other Index Options'!$C:$C,$A37,'BSE - Other Index Options'!$B:$B,C$4,'BSE - Other Index Options'!$H:$H,"Weekly*")+SUMIFS('BSE - Other Index Options'!$L:$L,'BSE - Other Index Options'!$C:$C,$A37,'BSE - Other Index Options'!$B:$B,C$4,'BSE - Other Index Options'!$H:$H,"MDAW*")=0,"",SUMIFS('NSE - NIFTY Index Options'!$L:$L,'NSE - NIFTY Index Options'!$C:$C,$A37,'NSE - NIFTY Index Options'!$B:$B,C$4,'NSE - NIFTY Index Options'!$H:$H,"Weekly*")+SUMIFS('NSE - NIFTY Index Options'!$L:$L,'NSE - NIFTY Index Options'!$C:$C,$A37,'NSE - NIFTY Index Options'!$B:$B,C$4,'NSE - NIFTY Index Options'!$H:$H,"MDAW*")+SUMIFS('NSE - Other Index Options'!$L:$L,'NSE - Other Index Options'!$C:$C,$A37,'NSE - Other Index Options'!$B:$B,C$4,'NSE - Other Index Options'!$H:$H,"Weekly*")+SUMIFS('NSE - Other Index Options'!$L:$L,'NSE - Other Index Options'!$C:$C,$A37,'NSE - Other Index Options'!$B:$B,C$4,'NSE - Other Index Options'!$H:$H,"MDAW*")+SUMIFS('BSE - SENSEX Index Options'!$L:$L,'BSE - SENSEX Index Options'!$C:$C,$A37,'BSE - SENSEX Index Options'!$B:$B,C$4,'BSE - SENSEX Index Options'!$H:$H,"Weekly*")+SUMIFS('BSE - SENSEX Index Options'!$L:$L,'BSE - SENSEX Index Options'!$C:$C,$A37,'BSE - SENSEX Index Options'!$B:$B,C$4,'BSE - SENSEX Index Options'!$H:$H,"MDAW*")+SUMIFS('BSE - Other Index Options'!$L:$L,'BSE - Other Index Options'!$C:$C,$A37,'BSE - Other Index Options'!$B:$B,C$4,'BSE - Other Index Options'!$H:$H,"Weekly*")+SUMIFS('BSE - Other Index Options'!$L:$L,'BSE - Other Index Options'!$C:$C,$A37,'BSE - Other Index Options'!$B:$B,C$4,'BSE - Other Index Options'!$H:$H,"MDAW*"))</f>
        <v>1346.0734</v>
      </c>
      <c r="D37" s="26">
        <f>IF(SUMIFS('NSE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Options'!$H:$H,"MDAW*")+SUMIFS('BSE - SENSEX Index Options'!$L:$L,'BSE - SENSEX Index Options'!$C:$C,$A37,'BSE - SENSEX Index Options'!$B:$B,D$4,'BSE - SENSEX Index Options'!$H:$H,"Weekly*")+SUMIFS('BSE - SENSEX Index Options'!$L:$L,'BSE - SENSEX Index Options'!$C:$C,$A37,'BSE - SENSEX Index Options'!$B:$B,D$4,'BSE - SENSEX Index Options'!$H:$H,"MDAW*")+SUMIFS('BSE - Other Index Options'!$L:$L,'BSE - Other Index Options'!$C:$C,$A37,'BSE - Other Index Options'!$B:$B,D$4,'BSE - Other Index Options'!$H:$H,"Weekly*")+SUMIFS('BSE - Other Index Options'!$L:$L,'BSE - Other Index Options'!$C:$C,$A37,'BSE - Other Index Options'!$B:$B,D$4,'BSE - Other Index Options'!$H:$H,"MDAW*")=0,"",SUMIFS('NSE - NIFTY Index Options'!$L:$L,'NSE - NIFTY Index Options'!$C:$C,$A37,'NSE - NIFTY Index Options'!$B:$B,D$4,'NSE - NIFTY Index Options'!$H:$H,"Weekly*")+SUMIFS('NSE - NIFTY Index Options'!$L:$L,'NSE - NIFTY Index Options'!$C:$C,$A37,'NSE - NIFTY Index Options'!$B:$B,D$4,'NSE - NIFTY Index Options'!$H:$H,"MDAW*")+SUMIFS('NSE - Other Index Options'!$L:$L,'NSE - Other Index Options'!$C:$C,$A37,'NSE - Other Index Options'!$B:$B,D$4,'NSE - Other Index Options'!$H:$H,"Weekly*")+SUMIFS('NSE - Other Index Options'!$L:$L,'NSE - Other Index Options'!$C:$C,$A37,'NSE - Other Index Options'!$B:$B,D$4,'NSE - Other Index Options'!$H:$H,"MDAW*")+SUMIFS('BSE - SENSEX Index Options'!$L:$L,'BSE - SENSEX Index Options'!$C:$C,$A37,'BSE - SENSEX Index Options'!$B:$B,D$4,'BSE - SENSEX Index Options'!$H:$H,"Weekly*")+SUMIFS('BSE - SENSEX Index Options'!$L:$L,'BSE - SENSEX Index Options'!$C:$C,$A37,'BSE - SENSEX Index Options'!$B:$B,D$4,'BSE - SENSEX Index Options'!$H:$H,"MDAW*")+SUMIFS('BSE - Other Index Options'!$L:$L,'BSE - Other Index Options'!$C:$C,$A37,'BSE - Other Index Options'!$B:$B,D$4,'BSE - Other Index Options'!$H:$H,"Weekly*")+SUMIFS('BSE - Other Index Options'!$L:$L,'BSE - Other Index Options'!$C:$C,$A37,'BSE - Other Index Options'!$B:$B,D$4,'BSE - Other Index Options'!$H:$H,"MDAW*"))</f>
        <v>1124.6444999999999</v>
      </c>
      <c r="E37" s="26" t="str">
        <f>IF(SUMIFS('NSE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Options'!$H:$H,"MDAW*")+SUMIFS('BSE - SENSEX Index Options'!$L:$L,'BSE - SENSEX Index Options'!$C:$C,$A37,'BSE - SENSEX Index Options'!$B:$B,E$4,'BSE - SENSEX Index Options'!$H:$H,"Weekly*")+SUMIFS('BSE - SENSEX Index Options'!$L:$L,'BSE - SENSEX Index Options'!$C:$C,$A37,'BSE - SENSEX Index Options'!$B:$B,E$4,'BSE - SENSEX Index Options'!$H:$H,"MDAW*")+SUMIFS('BSE - Other Index Options'!$L:$L,'BSE - Other Index Options'!$C:$C,$A37,'BSE - Other Index Options'!$B:$B,E$4,'BSE - Other Index Options'!$H:$H,"Weekly*")+SUMIFS('BSE - Other Index Options'!$L:$L,'BSE - Other Index Options'!$C:$C,$A37,'BSE - Other Index Options'!$B:$B,E$4,'BSE - Other Index Options'!$H:$H,"MDAW*")=0,"",SUMIFS('NSE - NIFTY Index Options'!$L:$L,'NSE - NIFTY Index Options'!$C:$C,$A37,'NSE - NIFTY Index Options'!$B:$B,E$4,'NSE - NIFTY Index Options'!$H:$H,"Weekly*")+SUMIFS('NSE - NIFTY Index Options'!$L:$L,'NSE - NIFTY Index Options'!$C:$C,$A37,'NSE - NIFTY Index Options'!$B:$B,E$4,'NSE - NIFTY Index Options'!$H:$H,"MDAW*")+SUMIFS('NSE - Other Index Options'!$L:$L,'NSE - Other Index Options'!$C:$C,$A37,'NSE - Other Index Options'!$B:$B,E$4,'NSE - Other Index Options'!$H:$H,"Weekly*")+SUMIFS('NSE - Other Index Options'!$L:$L,'NSE - Other Index Options'!$C:$C,$A37,'NSE - Other Index Options'!$B:$B,E$4,'NSE - Other Index Options'!$H:$H,"MDAW*")+SUMIFS('BSE - SENSEX Index Options'!$L:$L,'BSE - SENSEX Index Options'!$C:$C,$A37,'BSE - SENSEX Index Options'!$B:$B,E$4,'BSE - SENSEX Index Options'!$H:$H,"Weekly*")+SUMIFS('BSE - SENSEX Index Options'!$L:$L,'BSE - SENSEX Index Options'!$C:$C,$A37,'BSE - SENSEX Index Options'!$B:$B,E$4,'BSE - SENSEX Index Options'!$H:$H,"MDAW*")+SUMIFS('BSE - Other Index Options'!$L:$L,'BSE - Other Index Options'!$C:$C,$A37,'BSE - Other Index Options'!$B:$B,E$4,'BSE - Other Index Options'!$H:$H,"Weekly*")+SUMIFS('BSE - Other Index Options'!$L:$L,'BSE - Other Index Options'!$C:$C,$A37,'BSE - Other Index Options'!$B:$B,E$4,'BSE - Other Index Options'!$H:$H,"MDAW*"))</f>
        <v/>
      </c>
      <c r="F37" s="26">
        <f>IF(SUMIFS('NSE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Options'!$H:$H,"MDAW*")+SUMIFS('BSE - SENSEX Index Options'!$L:$L,'BSE - SENSEX Index Options'!$C:$C,$A37,'BSE - SENSEX Index Options'!$B:$B,F$4,'BSE - SENSEX Index Options'!$H:$H,"Weekly*")+SUMIFS('BSE - SENSEX Index Options'!$L:$L,'BSE - SENSEX Index Options'!$C:$C,$A37,'BSE - SENSEX Index Options'!$B:$B,F$4,'BSE - SENSEX Index Options'!$H:$H,"MDAW*")+SUMIFS('BSE - Other Index Options'!$L:$L,'BSE - Other Index Options'!$C:$C,$A37,'BSE - Other Index Options'!$B:$B,F$4,'BSE - Other Index Options'!$H:$H,"Weekly*")+SUMIFS('BSE - Other Index Options'!$L:$L,'BSE - Other Index Options'!$C:$C,$A37,'BSE - Other Index Options'!$B:$B,F$4,'BSE - Other Index Options'!$H:$H,"MDAW*")=0,"",SUMIFS('NSE - NIFTY Index Options'!$L:$L,'NSE - NIFTY Index Options'!$C:$C,$A37,'NSE - NIFTY Index Options'!$B:$B,F$4,'NSE - NIFTY Index Options'!$H:$H,"Weekly*")+SUMIFS('NSE - NIFTY Index Options'!$L:$L,'NSE - NIFTY Index Options'!$C:$C,$A37,'NSE - NIFTY Index Options'!$B:$B,F$4,'NSE - NIFTY Index Options'!$H:$H,"MDAW*")+SUMIFS('NSE - Other Index Options'!$L:$L,'NSE - Other Index Options'!$C:$C,$A37,'NSE - Other Index Options'!$B:$B,F$4,'NSE - Other Index Options'!$H:$H,"Weekly*")+SUMIFS('NSE - Other Index Options'!$L:$L,'NSE - Other Index Options'!$C:$C,$A37,'NSE - Other Index Options'!$B:$B,F$4,'NSE - Other Index Options'!$H:$H,"MDAW*")+SUMIFS('BSE - SENSEX Index Options'!$L:$L,'BSE - SENSEX Index Options'!$C:$C,$A37,'BSE - SENSEX Index Options'!$B:$B,F$4,'BSE - SENSEX Index Options'!$H:$H,"Weekly*")+SUMIFS('BSE - SENSEX Index Options'!$L:$L,'BSE - SENSEX Index Options'!$C:$C,$A37,'BSE - SENSEX Index Options'!$B:$B,F$4,'BSE - SENSEX Index Options'!$H:$H,"MDAW*")+SUMIFS('BSE - Other Index Options'!$L:$L,'BSE - Other Index Options'!$C:$C,$A37,'BSE - Other Index Options'!$B:$B,F$4,'BSE - Other Index Options'!$H:$H,"Weekly*")+SUMIFS('BSE - Other Index Options'!$L:$L,'BSE - Other Index Options'!$C:$C,$A37,'BSE - Other Index Options'!$B:$B,F$4,'BSE - Other Index Options'!$H:$H,"MDAW*"))</f>
        <v>769.89509999999996</v>
      </c>
      <c r="G37" s="26" t="str">
        <f>IF(SUMIFS('NSE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Options'!$H:$H,"MDAW*")+SUMIFS('BSE - SENSEX Index Options'!$L:$L,'BSE - SENSEX Index Options'!$C:$C,$A37,'BSE - SENSEX Index Options'!$B:$B,G$4,'BSE - SENSEX Index Options'!$H:$H,"Weekly*")+SUMIFS('BSE - SENSEX Index Options'!$L:$L,'BSE - SENSEX Index Options'!$C:$C,$A37,'BSE - SENSEX Index Options'!$B:$B,G$4,'BSE - SENSEX Index Options'!$H:$H,"MDAW*")+SUMIFS('BSE - Other Index Options'!$L:$L,'BSE - Other Index Options'!$C:$C,$A37,'BSE - Other Index Options'!$B:$B,G$4,'BSE - Other Index Options'!$H:$H,"Weekly*")+SUMIFS('BSE - Other Index Options'!$L:$L,'BSE - Other Index Options'!$C:$C,$A37,'BSE - Other Index Options'!$B:$B,G$4,'BSE - Other Index Options'!$H:$H,"MDAW*")=0,"",SUMIFS('NSE - NIFTY Index Options'!$L:$L,'NSE - NIFTY Index Options'!$C:$C,$A37,'NSE - NIFTY Index Options'!$B:$B,G$4,'NSE - NIFTY Index Options'!$H:$H,"Weekly*")+SUMIFS('NSE - NIFTY Index Options'!$L:$L,'NSE - NIFTY Index Options'!$C:$C,$A37,'NSE - NIFTY Index Options'!$B:$B,G$4,'NSE - NIFTY Index Options'!$H:$H,"MDAW*")+SUMIFS('NSE - Other Index Options'!$L:$L,'NSE - Other Index Options'!$C:$C,$A37,'NSE - Other Index Options'!$B:$B,G$4,'NSE - Other Index Options'!$H:$H,"Weekly*")+SUMIFS('NSE - Other Index Options'!$L:$L,'NSE - Other Index Options'!$C:$C,$A37,'NSE - Other Index Options'!$B:$B,G$4,'NSE - Other Index Options'!$H:$H,"MDAW*")+SUMIFS('BSE - SENSEX Index Options'!$L:$L,'BSE - SENSEX Index Options'!$C:$C,$A37,'BSE - SENSEX Index Options'!$B:$B,G$4,'BSE - SENSEX Index Options'!$H:$H,"Weekly*")+SUMIFS('BSE - SENSEX Index Options'!$L:$L,'BSE - SENSEX Index Options'!$C:$C,$A37,'BSE - SENSEX Index Options'!$B:$B,G$4,'BSE - SENSEX Index Options'!$H:$H,"MDAW*")+SUMIFS('BSE - Other Index Options'!$L:$L,'BSE - Other Index Options'!$C:$C,$A37,'BSE - Other Index Options'!$B:$B,G$4,'BSE - Other Index Options'!$H:$H,"Weekly*")+SUMIFS('BSE - Other Index Options'!$L:$L,'BSE - Other Index Options'!$C:$C,$A37,'BSE - Other Index Options'!$B:$B,G$4,'BSE - Other Index Options'!$H:$H,"MDAW*"))</f>
        <v/>
      </c>
      <c r="H37" s="26">
        <f t="shared" ref="H37:H68" si="1">IF(SUM(B37:G37)=0,"",SUM(B37:G37))</f>
        <v>4202.5870999999997</v>
      </c>
    </row>
    <row r="38" spans="1:8">
      <c r="A38" t="s">
        <v>59</v>
      </c>
      <c r="B38" s="26">
        <f>IF(SUMIFS('NSE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Options'!$H:$H,"MDAW*")+SUMIFS('BSE - SENSEX Index Options'!$L:$L,'BSE - SENSEX Index Options'!$C:$C,$A38,'BSE - SENSEX Index Options'!$B:$B,B$4,'BSE - SENSEX Index Options'!$H:$H,"Weekly*")+SUMIFS('BSE - SENSEX Index Options'!$L:$L,'BSE - SENSEX Index Options'!$C:$C,$A38,'BSE - SENSEX Index Options'!$B:$B,B$4,'BSE - SENSEX Index Options'!$H:$H,"MDAW*")+SUMIFS('BSE - Other Index Options'!$L:$L,'BSE - Other Index Options'!$C:$C,$A38,'BSE - Other Index Options'!$B:$B,B$4,'BSE - Other Index Options'!$H:$H,"Weekly*")+SUMIFS('BSE - Other Index Options'!$L:$L,'BSE - Other Index Options'!$C:$C,$A38,'BSE - Other Index Options'!$B:$B,B$4,'BSE - Other Index Options'!$H:$H,"MDAW*")=0,"",SUMIFS('NSE - NIFTY Index Options'!$L:$L,'NSE - NIFTY Index Options'!$C:$C,$A38,'NSE - NIFTY Index Options'!$B:$B,B$4,'NSE - NIFTY Index Options'!$H:$H,"Weekly*")+SUMIFS('NSE - NIFTY Index Options'!$L:$L,'NSE - NIFTY Index Options'!$C:$C,$A38,'NSE - NIFTY Index Options'!$B:$B,B$4,'NSE - NIFTY Index Options'!$H:$H,"MDAW*")+SUMIFS('NSE - Other Index Options'!$L:$L,'NSE - Other Index Options'!$C:$C,$A38,'NSE - Other Index Options'!$B:$B,B$4,'NSE - Other Index Options'!$H:$H,"Weekly*")+SUMIFS('NSE - Other Index Options'!$L:$L,'NSE - Other Index Options'!$C:$C,$A38,'NSE - Other Index Options'!$B:$B,B$4,'NSE - Other Index Options'!$H:$H,"MDAW*")+SUMIFS('BSE - SENSEX Index Options'!$L:$L,'BSE - SENSEX Index Options'!$C:$C,$A38,'BSE - SENSEX Index Options'!$B:$B,B$4,'BSE - SENSEX Index Options'!$H:$H,"Weekly*")+SUMIFS('BSE - SENSEX Index Options'!$L:$L,'BSE - SENSEX Index Options'!$C:$C,$A38,'BSE - SENSEX Index Options'!$B:$B,B$4,'BSE - SENSEX Index Options'!$H:$H,"MDAW*")+SUMIFS('BSE - Other Index Options'!$L:$L,'BSE - Other Index Options'!$C:$C,$A38,'BSE - Other Index Options'!$B:$B,B$4,'BSE - Other Index Options'!$H:$H,"Weekly*")+SUMIFS('BSE - Other Index Options'!$L:$L,'BSE - Other Index Options'!$C:$C,$A38,'BSE - Other Index Options'!$B:$B,B$4,'BSE - Other Index Options'!$H:$H,"MDAW*"))</f>
        <v>1023.1146</v>
      </c>
      <c r="C38" s="26" t="str">
        <f>IF(SUMIFS('NSE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Options'!$H:$H,"MDAW*")+SUMIFS('BSE - SENSEX Index Options'!$L:$L,'BSE - SENSEX Index Options'!$C:$C,$A38,'BSE - SENSEX Index Options'!$B:$B,C$4,'BSE - SENSEX Index Options'!$H:$H,"Weekly*")+SUMIFS('BSE - SENSEX Index Options'!$L:$L,'BSE - SENSEX Index Options'!$C:$C,$A38,'BSE - SENSEX Index Options'!$B:$B,C$4,'BSE - SENSEX Index Options'!$H:$H,"MDAW*")+SUMIFS('BSE - Other Index Options'!$L:$L,'BSE - Other Index Options'!$C:$C,$A38,'BSE - Other Index Options'!$B:$B,C$4,'BSE - Other Index Options'!$H:$H,"Weekly*")+SUMIFS('BSE - Other Index Options'!$L:$L,'BSE - Other Index Options'!$C:$C,$A38,'BSE - Other Index Options'!$B:$B,C$4,'BSE - Other Index Options'!$H:$H,"MDAW*")=0,"",SUMIFS('NSE - NIFTY Index Options'!$L:$L,'NSE - NIFTY Index Options'!$C:$C,$A38,'NSE - NIFTY Index Options'!$B:$B,C$4,'NSE - NIFTY Index Options'!$H:$H,"Weekly*")+SUMIFS('NSE - NIFTY Index Options'!$L:$L,'NSE - NIFTY Index Options'!$C:$C,$A38,'NSE - NIFTY Index Options'!$B:$B,C$4,'NSE - NIFTY Index Options'!$H:$H,"MDAW*")+SUMIFS('NSE - Other Index Options'!$L:$L,'NSE - Other Index Options'!$C:$C,$A38,'NSE - Other Index Options'!$B:$B,C$4,'NSE - Other Index Options'!$H:$H,"Weekly*")+SUMIFS('NSE - Other Index Options'!$L:$L,'NSE - Other Index Options'!$C:$C,$A38,'NSE - Other Index Options'!$B:$B,C$4,'NSE - Other Index Options'!$H:$H,"MDAW*")+SUMIFS('BSE - SENSEX Index Options'!$L:$L,'BSE - SENSEX Index Options'!$C:$C,$A38,'BSE - SENSEX Index Options'!$B:$B,C$4,'BSE - SENSEX Index Options'!$H:$H,"Weekly*")+SUMIFS('BSE - SENSEX Index Options'!$L:$L,'BSE - SENSEX Index Options'!$C:$C,$A38,'BSE - SENSEX Index Options'!$B:$B,C$4,'BSE - SENSEX Index Options'!$H:$H,"MDAW*")+SUMIFS('BSE - Other Index Options'!$L:$L,'BSE - Other Index Options'!$C:$C,$A38,'BSE - Other Index Options'!$B:$B,C$4,'BSE - Other Index Options'!$H:$H,"Weekly*")+SUMIFS('BSE - Other Index Options'!$L:$L,'BSE - Other Index Options'!$C:$C,$A38,'BSE - Other Index Options'!$B:$B,C$4,'BSE - Other Index Options'!$H:$H,"MDAW*"))</f>
        <v/>
      </c>
      <c r="D38" s="26" t="str">
        <f>IF(SUMIFS('NSE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Options'!$H:$H,"MDAW*")+SUMIFS('BSE - SENSEX Index Options'!$L:$L,'BSE - SENSEX Index Options'!$C:$C,$A38,'BSE - SENSEX Index Options'!$B:$B,D$4,'BSE - SENSEX Index Options'!$H:$H,"Weekly*")+SUMIFS('BSE - SENSEX Index Options'!$L:$L,'BSE - SENSEX Index Options'!$C:$C,$A38,'BSE - SENSEX Index Options'!$B:$B,D$4,'BSE - SENSEX Index Options'!$H:$H,"MDAW*")+SUMIFS('BSE - Other Index Options'!$L:$L,'BSE - Other Index Options'!$C:$C,$A38,'BSE - Other Index Options'!$B:$B,D$4,'BSE - Other Index Options'!$H:$H,"Weekly*")+SUMIFS('BSE - Other Index Options'!$L:$L,'BSE - Other Index Options'!$C:$C,$A38,'BSE - Other Index Options'!$B:$B,D$4,'BSE - Other Index Options'!$H:$H,"MDAW*")=0,"",SUMIFS('NSE - NIFTY Index Options'!$L:$L,'NSE - NIFTY Index Options'!$C:$C,$A38,'NSE - NIFTY Index Options'!$B:$B,D$4,'NSE - NIFTY Index Options'!$H:$H,"Weekly*")+SUMIFS('NSE - NIFTY Index Options'!$L:$L,'NSE - NIFTY Index Options'!$C:$C,$A38,'NSE - NIFTY Index Options'!$B:$B,D$4,'NSE - NIFTY Index Options'!$H:$H,"MDAW*")+SUMIFS('NSE - Other Index Options'!$L:$L,'NSE - Other Index Options'!$C:$C,$A38,'NSE - Other Index Options'!$B:$B,D$4,'NSE - Other Index Options'!$H:$H,"Weekly*")+SUMIFS('NSE - Other Index Options'!$L:$L,'NSE - Other Index Options'!$C:$C,$A38,'NSE - Other Index Options'!$B:$B,D$4,'NSE - Other Index Options'!$H:$H,"MDAW*")+SUMIFS('BSE - SENSEX Index Options'!$L:$L,'BSE - SENSEX Index Options'!$C:$C,$A38,'BSE - SENSEX Index Options'!$B:$B,D$4,'BSE - SENSEX Index Options'!$H:$H,"Weekly*")+SUMIFS('BSE - SENSEX Index Options'!$L:$L,'BSE - SENSEX Index Options'!$C:$C,$A38,'BSE - SENSEX Index Options'!$B:$B,D$4,'BSE - SENSEX Index Options'!$H:$H,"MDAW*")+SUMIFS('BSE - Other Index Options'!$L:$L,'BSE - Other Index Options'!$C:$C,$A38,'BSE - Other Index Options'!$B:$B,D$4,'BSE - Other Index Options'!$H:$H,"Weekly*")+SUMIFS('BSE - Other Index Options'!$L:$L,'BSE - Other Index Options'!$C:$C,$A38,'BSE - Other Index Options'!$B:$B,D$4,'BSE - Other Index Options'!$H:$H,"MDAW*"))</f>
        <v/>
      </c>
      <c r="E38" s="26" t="str">
        <f>IF(SUMIFS('NSE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Options'!$H:$H,"MDAW*")+SUMIFS('BSE - SENSEX Index Options'!$L:$L,'BSE - SENSEX Index Options'!$C:$C,$A38,'BSE - SENSEX Index Options'!$B:$B,E$4,'BSE - SENSEX Index Options'!$H:$H,"Weekly*")+SUMIFS('BSE - SENSEX Index Options'!$L:$L,'BSE - SENSEX Index Options'!$C:$C,$A38,'BSE - SENSEX Index Options'!$B:$B,E$4,'BSE - SENSEX Index Options'!$H:$H,"MDAW*")+SUMIFS('BSE - Other Index Options'!$L:$L,'BSE - Other Index Options'!$C:$C,$A38,'BSE - Other Index Options'!$B:$B,E$4,'BSE - Other Index Options'!$H:$H,"Weekly*")+SUMIFS('BSE - Other Index Options'!$L:$L,'BSE - Other Index Options'!$C:$C,$A38,'BSE - Other Index Options'!$B:$B,E$4,'BSE - Other Index Options'!$H:$H,"MDAW*")=0,"",SUMIFS('NSE - NIFTY Index Options'!$L:$L,'NSE - NIFTY Index Options'!$C:$C,$A38,'NSE - NIFTY Index Options'!$B:$B,E$4,'NSE - NIFTY Index Options'!$H:$H,"Weekly*")+SUMIFS('NSE - NIFTY Index Options'!$L:$L,'NSE - NIFTY Index Options'!$C:$C,$A38,'NSE - NIFTY Index Options'!$B:$B,E$4,'NSE - NIFTY Index Options'!$H:$H,"MDAW*")+SUMIFS('NSE - Other Index Options'!$L:$L,'NSE - Other Index Options'!$C:$C,$A38,'NSE - Other Index Options'!$B:$B,E$4,'NSE - Other Index Options'!$H:$H,"Weekly*")+SUMIFS('NSE - Other Index Options'!$L:$L,'NSE - Other Index Options'!$C:$C,$A38,'NSE - Other Index Options'!$B:$B,E$4,'NSE - Other Index Options'!$H:$H,"MDAW*")+SUMIFS('BSE - SENSEX Index Options'!$L:$L,'BSE - SENSEX Index Options'!$C:$C,$A38,'BSE - SENSEX Index Options'!$B:$B,E$4,'BSE - SENSEX Index Options'!$H:$H,"Weekly*")+SUMIFS('BSE - SENSEX Index Options'!$L:$L,'BSE - SENSEX Index Options'!$C:$C,$A38,'BSE - SENSEX Index Options'!$B:$B,E$4,'BSE - SENSEX Index Options'!$H:$H,"MDAW*")+SUMIFS('BSE - Other Index Options'!$L:$L,'BSE - Other Index Options'!$C:$C,$A38,'BSE - Other Index Options'!$B:$B,E$4,'BSE - Other Index Options'!$H:$H,"Weekly*")+SUMIFS('BSE - Other Index Options'!$L:$L,'BSE - Other Index Options'!$C:$C,$A38,'BSE - Other Index Options'!$B:$B,E$4,'BSE - Other Index Options'!$H:$H,"MDAW*"))</f>
        <v/>
      </c>
      <c r="F38" s="26" t="str">
        <f>IF(SUMIFS('NSE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Options'!$H:$H,"MDAW*")+SUMIFS('BSE - SENSEX Index Options'!$L:$L,'BSE - SENSEX Index Options'!$C:$C,$A38,'BSE - SENSEX Index Options'!$B:$B,F$4,'BSE - SENSEX Index Options'!$H:$H,"Weekly*")+SUMIFS('BSE - SENSEX Index Options'!$L:$L,'BSE - SENSEX Index Options'!$C:$C,$A38,'BSE - SENSEX Index Options'!$B:$B,F$4,'BSE - SENSEX Index Options'!$H:$H,"MDAW*")+SUMIFS('BSE - Other Index Options'!$L:$L,'BSE - Other Index Options'!$C:$C,$A38,'BSE - Other Index Options'!$B:$B,F$4,'BSE - Other Index Options'!$H:$H,"Weekly*")+SUMIFS('BSE - Other Index Options'!$L:$L,'BSE - Other Index Options'!$C:$C,$A38,'BSE - Other Index Options'!$B:$B,F$4,'BSE - Other Index Options'!$H:$H,"MDAW*")=0,"",SUMIFS('NSE - NIFTY Index Options'!$L:$L,'NSE - NIFTY Index Options'!$C:$C,$A38,'NSE - NIFTY Index Options'!$B:$B,F$4,'NSE - NIFTY Index Options'!$H:$H,"Weekly*")+SUMIFS('NSE - NIFTY Index Options'!$L:$L,'NSE - NIFTY Index Options'!$C:$C,$A38,'NSE - NIFTY Index Options'!$B:$B,F$4,'NSE - NIFTY Index Options'!$H:$H,"MDAW*")+SUMIFS('NSE - Other Index Options'!$L:$L,'NSE - Other Index Options'!$C:$C,$A38,'NSE - Other Index Options'!$B:$B,F$4,'NSE - Other Index Options'!$H:$H,"Weekly*")+SUMIFS('NSE - Other Index Options'!$L:$L,'NSE - Other Index Options'!$C:$C,$A38,'NSE - Other Index Options'!$B:$B,F$4,'NSE - Other Index Options'!$H:$H,"MDAW*")+SUMIFS('BSE - SENSEX Index Options'!$L:$L,'BSE - SENSEX Index Options'!$C:$C,$A38,'BSE - SENSEX Index Options'!$B:$B,F$4,'BSE - SENSEX Index Options'!$H:$H,"Weekly*")+SUMIFS('BSE - SENSEX Index Options'!$L:$L,'BSE - SENSEX Index Options'!$C:$C,$A38,'BSE - SENSEX Index Options'!$B:$B,F$4,'BSE - SENSEX Index Options'!$H:$H,"MDAW*")+SUMIFS('BSE - Other Index Options'!$L:$L,'BSE - Other Index Options'!$C:$C,$A38,'BSE - Other Index Options'!$B:$B,F$4,'BSE - Other Index Options'!$H:$H,"Weekly*")+SUMIFS('BSE - Other Index Options'!$L:$L,'BSE - Other Index Options'!$C:$C,$A38,'BSE - Other Index Options'!$B:$B,F$4,'BSE - Other Index Options'!$H:$H,"MDAW*"))</f>
        <v/>
      </c>
      <c r="G38" s="26" t="str">
        <f>IF(SUMIFS('NSE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Options'!$H:$H,"MDAW*")+SUMIFS('BSE - SENSEX Index Options'!$L:$L,'BSE - SENSEX Index Options'!$C:$C,$A38,'BSE - SENSEX Index Options'!$B:$B,G$4,'BSE - SENSEX Index Options'!$H:$H,"Weekly*")+SUMIFS('BSE - SENSEX Index Options'!$L:$L,'BSE - SENSEX Index Options'!$C:$C,$A38,'BSE - SENSEX Index Options'!$B:$B,G$4,'BSE - SENSEX Index Options'!$H:$H,"MDAW*")+SUMIFS('BSE - Other Index Options'!$L:$L,'BSE - Other Index Options'!$C:$C,$A38,'BSE - Other Index Options'!$B:$B,G$4,'BSE - Other Index Options'!$H:$H,"Weekly*")+SUMIFS('BSE - Other Index Options'!$L:$L,'BSE - Other Index Options'!$C:$C,$A38,'BSE - Other Index Options'!$B:$B,G$4,'BSE - Other Index Options'!$H:$H,"MDAW*")=0,"",SUMIFS('NSE - NIFTY Index Options'!$L:$L,'NSE - NIFTY Index Options'!$C:$C,$A38,'NSE - NIFTY Index Options'!$B:$B,G$4,'NSE - NIFTY Index Options'!$H:$H,"Weekly*")+SUMIFS('NSE - NIFTY Index Options'!$L:$L,'NSE - NIFTY Index Options'!$C:$C,$A38,'NSE - NIFTY Index Options'!$B:$B,G$4,'NSE - NIFTY Index Options'!$H:$H,"MDAW*")+SUMIFS('NSE - Other Index Options'!$L:$L,'NSE - Other Index Options'!$C:$C,$A38,'NSE - Other Index Options'!$B:$B,G$4,'NSE - Other Index Options'!$H:$H,"Weekly*")+SUMIFS('NSE - Other Index Options'!$L:$L,'NSE - Other Index Options'!$C:$C,$A38,'NSE - Other Index Options'!$B:$B,G$4,'NSE - Other Index Options'!$H:$H,"MDAW*")+SUMIFS('BSE - SENSEX Index Options'!$L:$L,'BSE - SENSEX Index Options'!$C:$C,$A38,'BSE - SENSEX Index Options'!$B:$B,G$4,'BSE - SENSEX Index Options'!$H:$H,"Weekly*")+SUMIFS('BSE - SENSEX Index Options'!$L:$L,'BSE - SENSEX Index Options'!$C:$C,$A38,'BSE - SENSEX Index Options'!$B:$B,G$4,'BSE - SENSEX Index Options'!$H:$H,"MDAW*")+SUMIFS('BSE - Other Index Options'!$L:$L,'BSE - Other Index Options'!$C:$C,$A38,'BSE - Other Index Options'!$B:$B,G$4,'BSE - Other Index Options'!$H:$H,"Weekly*")+SUMIFS('BSE - Other Index Options'!$L:$L,'BSE - Other Index Options'!$C:$C,$A38,'BSE - Other Index Options'!$B:$B,G$4,'BSE - Other Index Options'!$H:$H,"MDAW*"))</f>
        <v/>
      </c>
      <c r="H38" s="26">
        <f t="shared" si="1"/>
        <v>1023.1146</v>
      </c>
    </row>
    <row r="39" spans="1:8">
      <c r="A39" t="s">
        <v>60</v>
      </c>
      <c r="B39" s="26">
        <f>IF(SUMIFS('NSE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Options'!$H:$H,"MDAW*")+SUMIFS('BSE - SENSEX Index Options'!$L:$L,'BSE - SENSEX Index Options'!$C:$C,$A39,'BSE - SENSEX Index Options'!$B:$B,B$4,'BSE - SENSEX Index Options'!$H:$H,"Weekly*")+SUMIFS('BSE - SENSEX Index Options'!$L:$L,'BSE - SENSEX Index Options'!$C:$C,$A39,'BSE - SENSEX Index Options'!$B:$B,B$4,'BSE - SENSEX Index Options'!$H:$H,"MDAW*")+SUMIFS('BSE - Other Index Options'!$L:$L,'BSE - Other Index Options'!$C:$C,$A39,'BSE - Other Index Options'!$B:$B,B$4,'BSE - Other Index Options'!$H:$H,"Weekly*")+SUMIFS('BSE - Other Index Options'!$L:$L,'BSE - Other Index Options'!$C:$C,$A39,'BSE - Other Index Options'!$B:$B,B$4,'BSE - Other Index Options'!$H:$H,"MDAW*")=0,"",SUMIFS('NSE - NIFTY Index Options'!$L:$L,'NSE - NIFTY Index Options'!$C:$C,$A39,'NSE - NIFTY Index Options'!$B:$B,B$4,'NSE - NIFTY Index Options'!$H:$H,"Weekly*")+SUMIFS('NSE - NIFTY Index Options'!$L:$L,'NSE - NIFTY Index Options'!$C:$C,$A39,'NSE - NIFTY Index Options'!$B:$B,B$4,'NSE - NIFTY Index Options'!$H:$H,"MDAW*")+SUMIFS('NSE - Other Index Options'!$L:$L,'NSE - Other Index Options'!$C:$C,$A39,'NSE - Other Index Options'!$B:$B,B$4,'NSE - Other Index Options'!$H:$H,"Weekly*")+SUMIFS('NSE - Other Index Options'!$L:$L,'NSE - Other Index Options'!$C:$C,$A39,'NSE - Other Index Options'!$B:$B,B$4,'NSE - Other Index Options'!$H:$H,"MDAW*")+SUMIFS('BSE - SENSEX Index Options'!$L:$L,'BSE - SENSEX Index Options'!$C:$C,$A39,'BSE - SENSEX Index Options'!$B:$B,B$4,'BSE - SENSEX Index Options'!$H:$H,"Weekly*")+SUMIFS('BSE - SENSEX Index Options'!$L:$L,'BSE - SENSEX Index Options'!$C:$C,$A39,'BSE - SENSEX Index Options'!$B:$B,B$4,'BSE - SENSEX Index Options'!$H:$H,"MDAW*")+SUMIFS('BSE - Other Index Options'!$L:$L,'BSE - Other Index Options'!$C:$C,$A39,'BSE - Other Index Options'!$B:$B,B$4,'BSE - Other Index Options'!$H:$H,"Weekly*")+SUMIFS('BSE - Other Index Options'!$L:$L,'BSE - Other Index Options'!$C:$C,$A39,'BSE - Other Index Options'!$B:$B,B$4,'BSE - Other Index Options'!$H:$H,"MDAW*"))</f>
        <v>1014.6315000000001</v>
      </c>
      <c r="C39" s="26">
        <f>IF(SUMIFS('NSE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Options'!$H:$H,"MDAW*")+SUMIFS('BSE - SENSEX Index Options'!$L:$L,'BSE - SENSEX Index Options'!$C:$C,$A39,'BSE - SENSEX Index Options'!$B:$B,C$4,'BSE - SENSEX Index Options'!$H:$H,"Weekly*")+SUMIFS('BSE - SENSEX Index Options'!$L:$L,'BSE - SENSEX Index Options'!$C:$C,$A39,'BSE - SENSEX Index Options'!$B:$B,C$4,'BSE - SENSEX Index Options'!$H:$H,"MDAW*")+SUMIFS('BSE - Other Index Options'!$L:$L,'BSE - Other Index Options'!$C:$C,$A39,'BSE - Other Index Options'!$B:$B,C$4,'BSE - Other Index Options'!$H:$H,"Weekly*")+SUMIFS('BSE - Other Index Options'!$L:$L,'BSE - Other Index Options'!$C:$C,$A39,'BSE - Other Index Options'!$B:$B,C$4,'BSE - Other Index Options'!$H:$H,"MDAW*")=0,"",SUMIFS('NSE - NIFTY Index Options'!$L:$L,'NSE - NIFTY Index Options'!$C:$C,$A39,'NSE - NIFTY Index Options'!$B:$B,C$4,'NSE - NIFTY Index Options'!$H:$H,"Weekly*")+SUMIFS('NSE - NIFTY Index Options'!$L:$L,'NSE - NIFTY Index Options'!$C:$C,$A39,'NSE - NIFTY Index Options'!$B:$B,C$4,'NSE - NIFTY Index Options'!$H:$H,"MDAW*")+SUMIFS('NSE - Other Index Options'!$L:$L,'NSE - Other Index Options'!$C:$C,$A39,'NSE - Other Index Options'!$B:$B,C$4,'NSE - Other Index Options'!$H:$H,"Weekly*")+SUMIFS('NSE - Other Index Options'!$L:$L,'NSE - Other Index Options'!$C:$C,$A39,'NSE - Other Index Options'!$B:$B,C$4,'NSE - Other Index Options'!$H:$H,"MDAW*")+SUMIFS('BSE - SENSEX Index Options'!$L:$L,'BSE - SENSEX Index Options'!$C:$C,$A39,'BSE - SENSEX Index Options'!$B:$B,C$4,'BSE - SENSEX Index Options'!$H:$H,"Weekly*")+SUMIFS('BSE - SENSEX Index Options'!$L:$L,'BSE - SENSEX Index Options'!$C:$C,$A39,'BSE - SENSEX Index Options'!$B:$B,C$4,'BSE - SENSEX Index Options'!$H:$H,"MDAW*")+SUMIFS('BSE - Other Index Options'!$L:$L,'BSE - Other Index Options'!$C:$C,$A39,'BSE - Other Index Options'!$B:$B,C$4,'BSE - Other Index Options'!$H:$H,"Weekly*")+SUMIFS('BSE - Other Index Options'!$L:$L,'BSE - Other Index Options'!$C:$C,$A39,'BSE - Other Index Options'!$B:$B,C$4,'BSE - Other Index Options'!$H:$H,"MDAW*"))</f>
        <v>1076.7803999999999</v>
      </c>
      <c r="D39" s="26">
        <f>IF(SUMIFS('NSE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Options'!$H:$H,"MDAW*")+SUMIFS('BSE - SENSEX Index Options'!$L:$L,'BSE - SENSEX Index Options'!$C:$C,$A39,'BSE - SENSEX Index Options'!$B:$B,D$4,'BSE - SENSEX Index Options'!$H:$H,"Weekly*")+SUMIFS('BSE - SENSEX Index Options'!$L:$L,'BSE - SENSEX Index Options'!$C:$C,$A39,'BSE - SENSEX Index Options'!$B:$B,D$4,'BSE - SENSEX Index Options'!$H:$H,"MDAW*")+SUMIFS('BSE - Other Index Options'!$L:$L,'BSE - Other Index Options'!$C:$C,$A39,'BSE - Other Index Options'!$B:$B,D$4,'BSE - Other Index Options'!$H:$H,"Weekly*")+SUMIFS('BSE - Other Index Options'!$L:$L,'BSE - Other Index Options'!$C:$C,$A39,'BSE - Other Index Options'!$B:$B,D$4,'BSE - Other Index Options'!$H:$H,"MDAW*")=0,"",SUMIFS('NSE - NIFTY Index Options'!$L:$L,'NSE - NIFTY Index Options'!$C:$C,$A39,'NSE - NIFTY Index Options'!$B:$B,D$4,'NSE - NIFTY Index Options'!$H:$H,"Weekly*")+SUMIFS('NSE - NIFTY Index Options'!$L:$L,'NSE - NIFTY Index Options'!$C:$C,$A39,'NSE - NIFTY Index Options'!$B:$B,D$4,'NSE - NIFTY Index Options'!$H:$H,"MDAW*")+SUMIFS('NSE - Other Index Options'!$L:$L,'NSE - Other Index Options'!$C:$C,$A39,'NSE - Other Index Options'!$B:$B,D$4,'NSE - Other Index Options'!$H:$H,"Weekly*")+SUMIFS('NSE - Other Index Options'!$L:$L,'NSE - Other Index Options'!$C:$C,$A39,'NSE - Other Index Options'!$B:$B,D$4,'NSE - Other Index Options'!$H:$H,"MDAW*")+SUMIFS('BSE - SENSEX Index Options'!$L:$L,'BSE - SENSEX Index Options'!$C:$C,$A39,'BSE - SENSEX Index Options'!$B:$B,D$4,'BSE - SENSEX Index Options'!$H:$H,"Weekly*")+SUMIFS('BSE - SENSEX Index Options'!$L:$L,'BSE - SENSEX Index Options'!$C:$C,$A39,'BSE - SENSEX Index Options'!$B:$B,D$4,'BSE - SENSEX Index Options'!$H:$H,"MDAW*")+SUMIFS('BSE - Other Index Options'!$L:$L,'BSE - Other Index Options'!$C:$C,$A39,'BSE - Other Index Options'!$B:$B,D$4,'BSE - Other Index Options'!$H:$H,"Weekly*")+SUMIFS('BSE - Other Index Options'!$L:$L,'BSE - Other Index Options'!$C:$C,$A39,'BSE - Other Index Options'!$B:$B,D$4,'BSE - Other Index Options'!$H:$H,"MDAW*"))</f>
        <v>866.79300000000001</v>
      </c>
      <c r="E39" s="26">
        <f>IF(SUMIFS('NSE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Options'!$H:$H,"MDAW*")+SUMIFS('BSE - SENSEX Index Options'!$L:$L,'BSE - SENSEX Index Options'!$C:$C,$A39,'BSE - SENSEX Index Options'!$B:$B,E$4,'BSE - SENSEX Index Options'!$H:$H,"Weekly*")+SUMIFS('BSE - SENSEX Index Options'!$L:$L,'BSE - SENSEX Index Options'!$C:$C,$A39,'BSE - SENSEX Index Options'!$B:$B,E$4,'BSE - SENSEX Index Options'!$H:$H,"MDAW*")+SUMIFS('BSE - Other Index Options'!$L:$L,'BSE - Other Index Options'!$C:$C,$A39,'BSE - Other Index Options'!$B:$B,E$4,'BSE - Other Index Options'!$H:$H,"Weekly*")+SUMIFS('BSE - Other Index Options'!$L:$L,'BSE - Other Index Options'!$C:$C,$A39,'BSE - Other Index Options'!$B:$B,E$4,'BSE - Other Index Options'!$H:$H,"MDAW*")=0,"",SUMIFS('NSE - NIFTY Index Options'!$L:$L,'NSE - NIFTY Index Options'!$C:$C,$A39,'NSE - NIFTY Index Options'!$B:$B,E$4,'NSE - NIFTY Index Options'!$H:$H,"Weekly*")+SUMIFS('NSE - NIFTY Index Options'!$L:$L,'NSE - NIFTY Index Options'!$C:$C,$A39,'NSE - NIFTY Index Options'!$B:$B,E$4,'NSE - NIFTY Index Options'!$H:$H,"MDAW*")+SUMIFS('NSE - Other Index Options'!$L:$L,'NSE - Other Index Options'!$C:$C,$A39,'NSE - Other Index Options'!$B:$B,E$4,'NSE - Other Index Options'!$H:$H,"Weekly*")+SUMIFS('NSE - Other Index Options'!$L:$L,'NSE - Other Index Options'!$C:$C,$A39,'NSE - Other Index Options'!$B:$B,E$4,'NSE - Other Index Options'!$H:$H,"MDAW*")+SUMIFS('BSE - SENSEX Index Options'!$L:$L,'BSE - SENSEX Index Options'!$C:$C,$A39,'BSE - SENSEX Index Options'!$B:$B,E$4,'BSE - SENSEX Index Options'!$H:$H,"Weekly*")+SUMIFS('BSE - SENSEX Index Options'!$L:$L,'BSE - SENSEX Index Options'!$C:$C,$A39,'BSE - SENSEX Index Options'!$B:$B,E$4,'BSE - SENSEX Index Options'!$H:$H,"MDAW*")+SUMIFS('BSE - Other Index Options'!$L:$L,'BSE - Other Index Options'!$C:$C,$A39,'BSE - Other Index Options'!$B:$B,E$4,'BSE - Other Index Options'!$H:$H,"Weekly*")+SUMIFS('BSE - Other Index Options'!$L:$L,'BSE - Other Index Options'!$C:$C,$A39,'BSE - Other Index Options'!$B:$B,E$4,'BSE - Other Index Options'!$H:$H,"MDAW*"))</f>
        <v>1279.8336999999999</v>
      </c>
      <c r="F39" s="26" t="str">
        <f>IF(SUMIFS('NSE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Options'!$H:$H,"MDAW*")+SUMIFS('BSE - SENSEX Index Options'!$L:$L,'BSE - SENSEX Index Options'!$C:$C,$A39,'BSE - SENSEX Index Options'!$B:$B,F$4,'BSE - SENSEX Index Options'!$H:$H,"Weekly*")+SUMIFS('BSE - SENSEX Index Options'!$L:$L,'BSE - SENSEX Index Options'!$C:$C,$A39,'BSE - SENSEX Index Options'!$B:$B,F$4,'BSE - SENSEX Index Options'!$H:$H,"MDAW*")+SUMIFS('BSE - Other Index Options'!$L:$L,'BSE - Other Index Options'!$C:$C,$A39,'BSE - Other Index Options'!$B:$B,F$4,'BSE - Other Index Options'!$H:$H,"Weekly*")+SUMIFS('BSE - Other Index Options'!$L:$L,'BSE - Other Index Options'!$C:$C,$A39,'BSE - Other Index Options'!$B:$B,F$4,'BSE - Other Index Options'!$H:$H,"MDAW*")=0,"",SUMIFS('NSE - NIFTY Index Options'!$L:$L,'NSE - NIFTY Index Options'!$C:$C,$A39,'NSE - NIFTY Index Options'!$B:$B,F$4,'NSE - NIFTY Index Options'!$H:$H,"Weekly*")+SUMIFS('NSE - NIFTY Index Options'!$L:$L,'NSE - NIFTY Index Options'!$C:$C,$A39,'NSE - NIFTY Index Options'!$B:$B,F$4,'NSE - NIFTY Index Options'!$H:$H,"MDAW*")+SUMIFS('NSE - Other Index Options'!$L:$L,'NSE - Other Index Options'!$C:$C,$A39,'NSE - Other Index Options'!$B:$B,F$4,'NSE - Other Index Options'!$H:$H,"Weekly*")+SUMIFS('NSE - Other Index Options'!$L:$L,'NSE - Other Index Options'!$C:$C,$A39,'NSE - Other Index Options'!$B:$B,F$4,'NSE - Other Index Options'!$H:$H,"MDAW*")+SUMIFS('BSE - SENSEX Index Options'!$L:$L,'BSE - SENSEX Index Options'!$C:$C,$A39,'BSE - SENSEX Index Options'!$B:$B,F$4,'BSE - SENSEX Index Options'!$H:$H,"Weekly*")+SUMIFS('BSE - SENSEX Index Options'!$L:$L,'BSE - SENSEX Index Options'!$C:$C,$A39,'BSE - SENSEX Index Options'!$B:$B,F$4,'BSE - SENSEX Index Options'!$H:$H,"MDAW*")+SUMIFS('BSE - Other Index Options'!$L:$L,'BSE - Other Index Options'!$C:$C,$A39,'BSE - Other Index Options'!$B:$B,F$4,'BSE - Other Index Options'!$H:$H,"Weekly*")+SUMIFS('BSE - Other Index Options'!$L:$L,'BSE - Other Index Options'!$C:$C,$A39,'BSE - Other Index Options'!$B:$B,F$4,'BSE - Other Index Options'!$H:$H,"MDAW*"))</f>
        <v/>
      </c>
      <c r="G39" s="26" t="str">
        <f>IF(SUMIFS('NSE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Options'!$H:$H,"MDAW*")+SUMIFS('BSE - SENSEX Index Options'!$L:$L,'BSE - SENSEX Index Options'!$C:$C,$A39,'BSE - SENSEX Index Options'!$B:$B,G$4,'BSE - SENSEX Index Options'!$H:$H,"Weekly*")+SUMIFS('BSE - SENSEX Index Options'!$L:$L,'BSE - SENSEX Index Options'!$C:$C,$A39,'BSE - SENSEX Index Options'!$B:$B,G$4,'BSE - SENSEX Index Options'!$H:$H,"MDAW*")+SUMIFS('BSE - Other Index Options'!$L:$L,'BSE - Other Index Options'!$C:$C,$A39,'BSE - Other Index Options'!$B:$B,G$4,'BSE - Other Index Options'!$H:$H,"Weekly*")+SUMIFS('BSE - Other Index Options'!$L:$L,'BSE - Other Index Options'!$C:$C,$A39,'BSE - Other Index Options'!$B:$B,G$4,'BSE - Other Index Options'!$H:$H,"MDAW*")=0,"",SUMIFS('NSE - NIFTY Index Options'!$L:$L,'NSE - NIFTY Index Options'!$C:$C,$A39,'NSE - NIFTY Index Options'!$B:$B,G$4,'NSE - NIFTY Index Options'!$H:$H,"Weekly*")+SUMIFS('NSE - NIFTY Index Options'!$L:$L,'NSE - NIFTY Index Options'!$C:$C,$A39,'NSE - NIFTY Index Options'!$B:$B,G$4,'NSE - NIFTY Index Options'!$H:$H,"MDAW*")+SUMIFS('NSE - Other Index Options'!$L:$L,'NSE - Other Index Options'!$C:$C,$A39,'NSE - Other Index Options'!$B:$B,G$4,'NSE - Other Index Options'!$H:$H,"Weekly*")+SUMIFS('NSE - Other Index Options'!$L:$L,'NSE - Other Index Options'!$C:$C,$A39,'NSE - Other Index Options'!$B:$B,G$4,'NSE - Other Index Options'!$H:$H,"MDAW*")+SUMIFS('BSE - SENSEX Index Options'!$L:$L,'BSE - SENSEX Index Options'!$C:$C,$A39,'BSE - SENSEX Index Options'!$B:$B,G$4,'BSE - SENSEX Index Options'!$H:$H,"Weekly*")+SUMIFS('BSE - SENSEX Index Options'!$L:$L,'BSE - SENSEX Index Options'!$C:$C,$A39,'BSE - SENSEX Index Options'!$B:$B,G$4,'BSE - SENSEX Index Options'!$H:$H,"MDAW*")+SUMIFS('BSE - Other Index Options'!$L:$L,'BSE - Other Index Options'!$C:$C,$A39,'BSE - Other Index Options'!$B:$B,G$4,'BSE - Other Index Options'!$H:$H,"Weekly*")+SUMIFS('BSE - Other Index Options'!$L:$L,'BSE - Other Index Options'!$C:$C,$A39,'BSE - Other Index Options'!$B:$B,G$4,'BSE - Other Index Options'!$H:$H,"MDAW*"))</f>
        <v/>
      </c>
      <c r="H39" s="26">
        <f t="shared" si="1"/>
        <v>4238.0385999999999</v>
      </c>
    </row>
    <row r="40" spans="1:8">
      <c r="A40" t="s">
        <v>61</v>
      </c>
      <c r="B40" s="26">
        <f>IF(SUMIFS('NSE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Options'!$H:$H,"MDAW*")+SUMIFS('BSE - SENSEX Index Options'!$L:$L,'BSE - SENSEX Index Options'!$C:$C,$A40,'BSE - SENSEX Index Options'!$B:$B,B$4,'BSE - SENSEX Index Options'!$H:$H,"Weekly*")+SUMIFS('BSE - SENSEX Index Options'!$L:$L,'BSE - SENSEX Index Options'!$C:$C,$A40,'BSE - SENSEX Index Options'!$B:$B,B$4,'BSE - SENSEX Index Options'!$H:$H,"MDAW*")+SUMIFS('BSE - Other Index Options'!$L:$L,'BSE - Other Index Options'!$C:$C,$A40,'BSE - Other Index Options'!$B:$B,B$4,'BSE - Other Index Options'!$H:$H,"Weekly*")+SUMIFS('BSE - Other Index Options'!$L:$L,'BSE - Other Index Options'!$C:$C,$A40,'BSE - Other Index Options'!$B:$B,B$4,'BSE - Other Index Options'!$H:$H,"MDAW*")=0,"",SUMIFS('NSE - NIFTY Index Options'!$L:$L,'NSE - NIFTY Index Options'!$C:$C,$A40,'NSE - NIFTY Index Options'!$B:$B,B$4,'NSE - NIFTY Index Options'!$H:$H,"Weekly*")+SUMIFS('NSE - NIFTY Index Options'!$L:$L,'NSE - NIFTY Index Options'!$C:$C,$A40,'NSE - NIFTY Index Options'!$B:$B,B$4,'NSE - NIFTY Index Options'!$H:$H,"MDAW*")+SUMIFS('NSE - Other Index Options'!$L:$L,'NSE - Other Index Options'!$C:$C,$A40,'NSE - Other Index Options'!$B:$B,B$4,'NSE - Other Index Options'!$H:$H,"Weekly*")+SUMIFS('NSE - Other Index Options'!$L:$L,'NSE - Other Index Options'!$C:$C,$A40,'NSE - Other Index Options'!$B:$B,B$4,'NSE - Other Index Options'!$H:$H,"MDAW*")+SUMIFS('BSE - SENSEX Index Options'!$L:$L,'BSE - SENSEX Index Options'!$C:$C,$A40,'BSE - SENSEX Index Options'!$B:$B,B$4,'BSE - SENSEX Index Options'!$H:$H,"Weekly*")+SUMIFS('BSE - SENSEX Index Options'!$L:$L,'BSE - SENSEX Index Options'!$C:$C,$A40,'BSE - SENSEX Index Options'!$B:$B,B$4,'BSE - SENSEX Index Options'!$H:$H,"MDAW*")+SUMIFS('BSE - Other Index Options'!$L:$L,'BSE - Other Index Options'!$C:$C,$A40,'BSE - Other Index Options'!$B:$B,B$4,'BSE - Other Index Options'!$H:$H,"Weekly*")+SUMIFS('BSE - Other Index Options'!$L:$L,'BSE - Other Index Options'!$C:$C,$A40,'BSE - Other Index Options'!$B:$B,B$4,'BSE - Other Index Options'!$H:$H,"MDAW*"))</f>
        <v>861.97829999999999</v>
      </c>
      <c r="C40" s="26" t="str">
        <f>IF(SUMIFS('NSE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Options'!$H:$H,"MDAW*")+SUMIFS('BSE - SENSEX Index Options'!$L:$L,'BSE - SENSEX Index Options'!$C:$C,$A40,'BSE - SENSEX Index Options'!$B:$B,C$4,'BSE - SENSEX Index Options'!$H:$H,"Weekly*")+SUMIFS('BSE - SENSEX Index Options'!$L:$L,'BSE - SENSEX Index Options'!$C:$C,$A40,'BSE - SENSEX Index Options'!$B:$B,C$4,'BSE - SENSEX Index Options'!$H:$H,"MDAW*")+SUMIFS('BSE - Other Index Options'!$L:$L,'BSE - Other Index Options'!$C:$C,$A40,'BSE - Other Index Options'!$B:$B,C$4,'BSE - Other Index Options'!$H:$H,"Weekly*")+SUMIFS('BSE - Other Index Options'!$L:$L,'BSE - Other Index Options'!$C:$C,$A40,'BSE - Other Index Options'!$B:$B,C$4,'BSE - Other Index Options'!$H:$H,"MDAW*")=0,"",SUMIFS('NSE - NIFTY Index Options'!$L:$L,'NSE - NIFTY Index Options'!$C:$C,$A40,'NSE - NIFTY Index Options'!$B:$B,C$4,'NSE - NIFTY Index Options'!$H:$H,"Weekly*")+SUMIFS('NSE - NIFTY Index Options'!$L:$L,'NSE - NIFTY Index Options'!$C:$C,$A40,'NSE - NIFTY Index Options'!$B:$B,C$4,'NSE - NIFTY Index Options'!$H:$H,"MDAW*")+SUMIFS('NSE - Other Index Options'!$L:$L,'NSE - Other Index Options'!$C:$C,$A40,'NSE - Other Index Options'!$B:$B,C$4,'NSE - Other Index Options'!$H:$H,"Weekly*")+SUMIFS('NSE - Other Index Options'!$L:$L,'NSE - Other Index Options'!$C:$C,$A40,'NSE - Other Index Options'!$B:$B,C$4,'NSE - Other Index Options'!$H:$H,"MDAW*")+SUMIFS('BSE - SENSEX Index Options'!$L:$L,'BSE - SENSEX Index Options'!$C:$C,$A40,'BSE - SENSEX Index Options'!$B:$B,C$4,'BSE - SENSEX Index Options'!$H:$H,"Weekly*")+SUMIFS('BSE - SENSEX Index Options'!$L:$L,'BSE - SENSEX Index Options'!$C:$C,$A40,'BSE - SENSEX Index Options'!$B:$B,C$4,'BSE - SENSEX Index Options'!$H:$H,"MDAW*")+SUMIFS('BSE - Other Index Options'!$L:$L,'BSE - Other Index Options'!$C:$C,$A40,'BSE - Other Index Options'!$B:$B,C$4,'BSE - Other Index Options'!$H:$H,"Weekly*")+SUMIFS('BSE - Other Index Options'!$L:$L,'BSE - Other Index Options'!$C:$C,$A40,'BSE - Other Index Options'!$B:$B,C$4,'BSE - Other Index Options'!$H:$H,"MDAW*"))</f>
        <v/>
      </c>
      <c r="D40" s="26">
        <f>IF(SUMIFS('NSE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Options'!$H:$H,"MDAW*")+SUMIFS('BSE - SENSEX Index Options'!$L:$L,'BSE - SENSEX Index Options'!$C:$C,$A40,'BSE - SENSEX Index Options'!$B:$B,D$4,'BSE - SENSEX Index Options'!$H:$H,"Weekly*")+SUMIFS('BSE - SENSEX Index Options'!$L:$L,'BSE - SENSEX Index Options'!$C:$C,$A40,'BSE - SENSEX Index Options'!$B:$B,D$4,'BSE - SENSEX Index Options'!$H:$H,"MDAW*")+SUMIFS('BSE - Other Index Options'!$L:$L,'BSE - Other Index Options'!$C:$C,$A40,'BSE - Other Index Options'!$B:$B,D$4,'BSE - Other Index Options'!$H:$H,"Weekly*")+SUMIFS('BSE - Other Index Options'!$L:$L,'BSE - Other Index Options'!$C:$C,$A40,'BSE - Other Index Options'!$B:$B,D$4,'BSE - Other Index Options'!$H:$H,"MDAW*")=0,"",SUMIFS('NSE - NIFTY Index Options'!$L:$L,'NSE - NIFTY Index Options'!$C:$C,$A40,'NSE - NIFTY Index Options'!$B:$B,D$4,'NSE - NIFTY Index Options'!$H:$H,"Weekly*")+SUMIFS('NSE - NIFTY Index Options'!$L:$L,'NSE - NIFTY Index Options'!$C:$C,$A40,'NSE - NIFTY Index Options'!$B:$B,D$4,'NSE - NIFTY Index Options'!$H:$H,"MDAW*")+SUMIFS('NSE - Other Index Options'!$L:$L,'NSE - Other Index Options'!$C:$C,$A40,'NSE - Other Index Options'!$B:$B,D$4,'NSE - Other Index Options'!$H:$H,"Weekly*")+SUMIFS('NSE - Other Index Options'!$L:$L,'NSE - Other Index Options'!$C:$C,$A40,'NSE - Other Index Options'!$B:$B,D$4,'NSE - Other Index Options'!$H:$H,"MDAW*")+SUMIFS('BSE - SENSEX Index Options'!$L:$L,'BSE - SENSEX Index Options'!$C:$C,$A40,'BSE - SENSEX Index Options'!$B:$B,D$4,'BSE - SENSEX Index Options'!$H:$H,"Weekly*")+SUMIFS('BSE - SENSEX Index Options'!$L:$L,'BSE - SENSEX Index Options'!$C:$C,$A40,'BSE - SENSEX Index Options'!$B:$B,D$4,'BSE - SENSEX Index Options'!$H:$H,"MDAW*")+SUMIFS('BSE - Other Index Options'!$L:$L,'BSE - Other Index Options'!$C:$C,$A40,'BSE - Other Index Options'!$B:$B,D$4,'BSE - Other Index Options'!$H:$H,"Weekly*")+SUMIFS('BSE - Other Index Options'!$L:$L,'BSE - Other Index Options'!$C:$C,$A40,'BSE - Other Index Options'!$B:$B,D$4,'BSE - Other Index Options'!$H:$H,"MDAW*"))</f>
        <v>774.71849999999995</v>
      </c>
      <c r="E40" s="26">
        <f>IF(SUMIFS('NSE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Options'!$H:$H,"MDAW*")+SUMIFS('BSE - SENSEX Index Options'!$L:$L,'BSE - SENSEX Index Options'!$C:$C,$A40,'BSE - SENSEX Index Options'!$B:$B,E$4,'BSE - SENSEX Index Options'!$H:$H,"Weekly*")+SUMIFS('BSE - SENSEX Index Options'!$L:$L,'BSE - SENSEX Index Options'!$C:$C,$A40,'BSE - SENSEX Index Options'!$B:$B,E$4,'BSE - SENSEX Index Options'!$H:$H,"MDAW*")+SUMIFS('BSE - Other Index Options'!$L:$L,'BSE - Other Index Options'!$C:$C,$A40,'BSE - Other Index Options'!$B:$B,E$4,'BSE - Other Index Options'!$H:$H,"Weekly*")+SUMIFS('BSE - Other Index Options'!$L:$L,'BSE - Other Index Options'!$C:$C,$A40,'BSE - Other Index Options'!$B:$B,E$4,'BSE - Other Index Options'!$H:$H,"MDAW*")=0,"",SUMIFS('NSE - NIFTY Index Options'!$L:$L,'NSE - NIFTY Index Options'!$C:$C,$A40,'NSE - NIFTY Index Options'!$B:$B,E$4,'NSE - NIFTY Index Options'!$H:$H,"Weekly*")+SUMIFS('NSE - NIFTY Index Options'!$L:$L,'NSE - NIFTY Index Options'!$C:$C,$A40,'NSE - NIFTY Index Options'!$B:$B,E$4,'NSE - NIFTY Index Options'!$H:$H,"MDAW*")+SUMIFS('NSE - Other Index Options'!$L:$L,'NSE - Other Index Options'!$C:$C,$A40,'NSE - Other Index Options'!$B:$B,E$4,'NSE - Other Index Options'!$H:$H,"Weekly*")+SUMIFS('NSE - Other Index Options'!$L:$L,'NSE - Other Index Options'!$C:$C,$A40,'NSE - Other Index Options'!$B:$B,E$4,'NSE - Other Index Options'!$H:$H,"MDAW*")+SUMIFS('BSE - SENSEX Index Options'!$L:$L,'BSE - SENSEX Index Options'!$C:$C,$A40,'BSE - SENSEX Index Options'!$B:$B,E$4,'BSE - SENSEX Index Options'!$H:$H,"Weekly*")+SUMIFS('BSE - SENSEX Index Options'!$L:$L,'BSE - SENSEX Index Options'!$C:$C,$A40,'BSE - SENSEX Index Options'!$B:$B,E$4,'BSE - SENSEX Index Options'!$H:$H,"MDAW*")+SUMIFS('BSE - Other Index Options'!$L:$L,'BSE - Other Index Options'!$C:$C,$A40,'BSE - Other Index Options'!$B:$B,E$4,'BSE - Other Index Options'!$H:$H,"Weekly*")+SUMIFS('BSE - Other Index Options'!$L:$L,'BSE - Other Index Options'!$C:$C,$A40,'BSE - Other Index Options'!$B:$B,E$4,'BSE - Other Index Options'!$H:$H,"MDAW*"))</f>
        <v>1116.3054999999999</v>
      </c>
      <c r="F40" s="26">
        <f>IF(SUMIFS('NSE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Options'!$H:$H,"MDAW*")+SUMIFS('BSE - SENSEX Index Options'!$L:$L,'BSE - SENSEX Index Options'!$C:$C,$A40,'BSE - SENSEX Index Options'!$B:$B,F$4,'BSE - SENSEX Index Options'!$H:$H,"Weekly*")+SUMIFS('BSE - SENSEX Index Options'!$L:$L,'BSE - SENSEX Index Options'!$C:$C,$A40,'BSE - SENSEX Index Options'!$B:$B,F$4,'BSE - SENSEX Index Options'!$H:$H,"MDAW*")+SUMIFS('BSE - Other Index Options'!$L:$L,'BSE - Other Index Options'!$C:$C,$A40,'BSE - Other Index Options'!$B:$B,F$4,'BSE - Other Index Options'!$H:$H,"Weekly*")+SUMIFS('BSE - Other Index Options'!$L:$L,'BSE - Other Index Options'!$C:$C,$A40,'BSE - Other Index Options'!$B:$B,F$4,'BSE - Other Index Options'!$H:$H,"MDAW*")=0,"",SUMIFS('NSE - NIFTY Index Options'!$L:$L,'NSE - NIFTY Index Options'!$C:$C,$A40,'NSE - NIFTY Index Options'!$B:$B,F$4,'NSE - NIFTY Index Options'!$H:$H,"Weekly*")+SUMIFS('NSE - NIFTY Index Options'!$L:$L,'NSE - NIFTY Index Options'!$C:$C,$A40,'NSE - NIFTY Index Options'!$B:$B,F$4,'NSE - NIFTY Index Options'!$H:$H,"MDAW*")+SUMIFS('NSE - Other Index Options'!$L:$L,'NSE - Other Index Options'!$C:$C,$A40,'NSE - Other Index Options'!$B:$B,F$4,'NSE - Other Index Options'!$H:$H,"Weekly*")+SUMIFS('NSE - Other Index Options'!$L:$L,'NSE - Other Index Options'!$C:$C,$A40,'NSE - Other Index Options'!$B:$B,F$4,'NSE - Other Index Options'!$H:$H,"MDAW*")+SUMIFS('BSE - SENSEX Index Options'!$L:$L,'BSE - SENSEX Index Options'!$C:$C,$A40,'BSE - SENSEX Index Options'!$B:$B,F$4,'BSE - SENSEX Index Options'!$H:$H,"Weekly*")+SUMIFS('BSE - SENSEX Index Options'!$L:$L,'BSE - SENSEX Index Options'!$C:$C,$A40,'BSE - SENSEX Index Options'!$B:$B,F$4,'BSE - SENSEX Index Options'!$H:$H,"MDAW*")+SUMIFS('BSE - Other Index Options'!$L:$L,'BSE - Other Index Options'!$C:$C,$A40,'BSE - Other Index Options'!$B:$B,F$4,'BSE - Other Index Options'!$H:$H,"Weekly*")+SUMIFS('BSE - Other Index Options'!$L:$L,'BSE - Other Index Options'!$C:$C,$A40,'BSE - Other Index Options'!$B:$B,F$4,'BSE - Other Index Options'!$H:$H,"MDAW*"))</f>
        <v>621.5299</v>
      </c>
      <c r="G40" s="26" t="str">
        <f>IF(SUMIFS('NSE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Options'!$H:$H,"MDAW*")+SUMIFS('BSE - SENSEX Index Options'!$L:$L,'BSE - SENSEX Index Options'!$C:$C,$A40,'BSE - SENSEX Index Options'!$B:$B,G$4,'BSE - SENSEX Index Options'!$H:$H,"Weekly*")+SUMIFS('BSE - SENSEX Index Options'!$L:$L,'BSE - SENSEX Index Options'!$C:$C,$A40,'BSE - SENSEX Index Options'!$B:$B,G$4,'BSE - SENSEX Index Options'!$H:$H,"MDAW*")+SUMIFS('BSE - Other Index Options'!$L:$L,'BSE - Other Index Options'!$C:$C,$A40,'BSE - Other Index Options'!$B:$B,G$4,'BSE - Other Index Options'!$H:$H,"Weekly*")+SUMIFS('BSE - Other Index Options'!$L:$L,'BSE - Other Index Options'!$C:$C,$A40,'BSE - Other Index Options'!$B:$B,G$4,'BSE - Other Index Options'!$H:$H,"MDAW*")=0,"",SUMIFS('NSE - NIFTY Index Options'!$L:$L,'NSE - NIFTY Index Options'!$C:$C,$A40,'NSE - NIFTY Index Options'!$B:$B,G$4,'NSE - NIFTY Index Options'!$H:$H,"Weekly*")+SUMIFS('NSE - NIFTY Index Options'!$L:$L,'NSE - NIFTY Index Options'!$C:$C,$A40,'NSE - NIFTY Index Options'!$B:$B,G$4,'NSE - NIFTY Index Options'!$H:$H,"MDAW*")+SUMIFS('NSE - Other Index Options'!$L:$L,'NSE - Other Index Options'!$C:$C,$A40,'NSE - Other Index Options'!$B:$B,G$4,'NSE - Other Index Options'!$H:$H,"Weekly*")+SUMIFS('NSE - Other Index Options'!$L:$L,'NSE - Other Index Options'!$C:$C,$A40,'NSE - Other Index Options'!$B:$B,G$4,'NSE - Other Index Options'!$H:$H,"MDAW*")+SUMIFS('BSE - SENSEX Index Options'!$L:$L,'BSE - SENSEX Index Options'!$C:$C,$A40,'BSE - SENSEX Index Options'!$B:$B,G$4,'BSE - SENSEX Index Options'!$H:$H,"Weekly*")+SUMIFS('BSE - SENSEX Index Options'!$L:$L,'BSE - SENSEX Index Options'!$C:$C,$A40,'BSE - SENSEX Index Options'!$B:$B,G$4,'BSE - SENSEX Index Options'!$H:$H,"MDAW*")+SUMIFS('BSE - Other Index Options'!$L:$L,'BSE - Other Index Options'!$C:$C,$A40,'BSE - Other Index Options'!$B:$B,G$4,'BSE - Other Index Options'!$H:$H,"Weekly*")+SUMIFS('BSE - Other Index Options'!$L:$L,'BSE - Other Index Options'!$C:$C,$A40,'BSE - Other Index Options'!$B:$B,G$4,'BSE - Other Index Options'!$H:$H,"MDAW*"))</f>
        <v/>
      </c>
      <c r="H40" s="26">
        <f t="shared" si="1"/>
        <v>3374.5322000000001</v>
      </c>
    </row>
    <row r="41" spans="1:8">
      <c r="A41" t="s">
        <v>62</v>
      </c>
      <c r="B41" s="26">
        <f>IF(SUMIFS('NSE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Options'!$H:$H,"MDAW*")+SUMIFS('BSE - SENSEX Index Options'!$L:$L,'BSE - SENSEX Index Options'!$C:$C,$A41,'BSE - SENSEX Index Options'!$B:$B,B$4,'BSE - SENSEX Index Options'!$H:$H,"Weekly*")+SUMIFS('BSE - SENSEX Index Options'!$L:$L,'BSE - SENSEX Index Options'!$C:$C,$A41,'BSE - SENSEX Index Options'!$B:$B,B$4,'BSE - SENSEX Index Options'!$H:$H,"MDAW*")+SUMIFS('BSE - Other Index Options'!$L:$L,'BSE - Other Index Options'!$C:$C,$A41,'BSE - Other Index Options'!$B:$B,B$4,'BSE - Other Index Options'!$H:$H,"Weekly*")+SUMIFS('BSE - Other Index Options'!$L:$L,'BSE - Other Index Options'!$C:$C,$A41,'BSE - Other Index Options'!$B:$B,B$4,'BSE - Other Index Options'!$H:$H,"MDAW*")=0,"",SUMIFS('NSE - NIFTY Index Options'!$L:$L,'NSE - NIFTY Index Options'!$C:$C,$A41,'NSE - NIFTY Index Options'!$B:$B,B$4,'NSE - NIFTY Index Options'!$H:$H,"Weekly*")+SUMIFS('NSE - NIFTY Index Options'!$L:$L,'NSE - NIFTY Index Options'!$C:$C,$A41,'NSE - NIFTY Index Options'!$B:$B,B$4,'NSE - NIFTY Index Options'!$H:$H,"MDAW*")+SUMIFS('NSE - Other Index Options'!$L:$L,'NSE - Other Index Options'!$C:$C,$A41,'NSE - Other Index Options'!$B:$B,B$4,'NSE - Other Index Options'!$H:$H,"Weekly*")+SUMIFS('NSE - Other Index Options'!$L:$L,'NSE - Other Index Options'!$C:$C,$A41,'NSE - Other Index Options'!$B:$B,B$4,'NSE - Other Index Options'!$H:$H,"MDAW*")+SUMIFS('BSE - SENSEX Index Options'!$L:$L,'BSE - SENSEX Index Options'!$C:$C,$A41,'BSE - SENSEX Index Options'!$B:$B,B$4,'BSE - SENSEX Index Options'!$H:$H,"Weekly*")+SUMIFS('BSE - SENSEX Index Options'!$L:$L,'BSE - SENSEX Index Options'!$C:$C,$A41,'BSE - SENSEX Index Options'!$B:$B,B$4,'BSE - SENSEX Index Options'!$H:$H,"MDAW*")+SUMIFS('BSE - Other Index Options'!$L:$L,'BSE - Other Index Options'!$C:$C,$A41,'BSE - Other Index Options'!$B:$B,B$4,'BSE - Other Index Options'!$H:$H,"Weekly*")+SUMIFS('BSE - Other Index Options'!$L:$L,'BSE - Other Index Options'!$C:$C,$A41,'BSE - Other Index Options'!$B:$B,B$4,'BSE - Other Index Options'!$H:$H,"MDAW*"))</f>
        <v>641.75559999999996</v>
      </c>
      <c r="C41" s="26">
        <f>IF(SUMIFS('NSE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Options'!$H:$H,"MDAW*")+SUMIFS('BSE - SENSEX Index Options'!$L:$L,'BSE - SENSEX Index Options'!$C:$C,$A41,'BSE - SENSEX Index Options'!$B:$B,C$4,'BSE - SENSEX Index Options'!$H:$H,"Weekly*")+SUMIFS('BSE - SENSEX Index Options'!$L:$L,'BSE - SENSEX Index Options'!$C:$C,$A41,'BSE - SENSEX Index Options'!$B:$B,C$4,'BSE - SENSEX Index Options'!$H:$H,"MDAW*")+SUMIFS('BSE - Other Index Options'!$L:$L,'BSE - Other Index Options'!$C:$C,$A41,'BSE - Other Index Options'!$B:$B,C$4,'BSE - Other Index Options'!$H:$H,"Weekly*")+SUMIFS('BSE - Other Index Options'!$L:$L,'BSE - Other Index Options'!$C:$C,$A41,'BSE - Other Index Options'!$B:$B,C$4,'BSE - Other Index Options'!$H:$H,"MDAW*")=0,"",SUMIFS('NSE - NIFTY Index Options'!$L:$L,'NSE - NIFTY Index Options'!$C:$C,$A41,'NSE - NIFTY Index Options'!$B:$B,C$4,'NSE - NIFTY Index Options'!$H:$H,"Weekly*")+SUMIFS('NSE - NIFTY Index Options'!$L:$L,'NSE - NIFTY Index Options'!$C:$C,$A41,'NSE - NIFTY Index Options'!$B:$B,C$4,'NSE - NIFTY Index Options'!$H:$H,"MDAW*")+SUMIFS('NSE - Other Index Options'!$L:$L,'NSE - Other Index Options'!$C:$C,$A41,'NSE - Other Index Options'!$B:$B,C$4,'NSE - Other Index Options'!$H:$H,"Weekly*")+SUMIFS('NSE - Other Index Options'!$L:$L,'NSE - Other Index Options'!$C:$C,$A41,'NSE - Other Index Options'!$B:$B,C$4,'NSE - Other Index Options'!$H:$H,"MDAW*")+SUMIFS('BSE - SENSEX Index Options'!$L:$L,'BSE - SENSEX Index Options'!$C:$C,$A41,'BSE - SENSEX Index Options'!$B:$B,C$4,'BSE - SENSEX Index Options'!$H:$H,"Weekly*")+SUMIFS('BSE - SENSEX Index Options'!$L:$L,'BSE - SENSEX Index Options'!$C:$C,$A41,'BSE - SENSEX Index Options'!$B:$B,C$4,'BSE - SENSEX Index Options'!$H:$H,"MDAW*")+SUMIFS('BSE - Other Index Options'!$L:$L,'BSE - Other Index Options'!$C:$C,$A41,'BSE - Other Index Options'!$B:$B,C$4,'BSE - Other Index Options'!$H:$H,"Weekly*")+SUMIFS('BSE - Other Index Options'!$L:$L,'BSE - Other Index Options'!$C:$C,$A41,'BSE - Other Index Options'!$B:$B,C$4,'BSE - Other Index Options'!$H:$H,"MDAW*"))</f>
        <v>630.2174</v>
      </c>
      <c r="D41" s="26">
        <f>IF(SUMIFS('NSE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Options'!$H:$H,"MDAW*")+SUMIFS('BSE - SENSEX Index Options'!$L:$L,'BSE - SENSEX Index Options'!$C:$C,$A41,'BSE - SENSEX Index Options'!$B:$B,D$4,'BSE - SENSEX Index Options'!$H:$H,"Weekly*")+SUMIFS('BSE - SENSEX Index Options'!$L:$L,'BSE - SENSEX Index Options'!$C:$C,$A41,'BSE - SENSEX Index Options'!$B:$B,D$4,'BSE - SENSEX Index Options'!$H:$H,"MDAW*")+SUMIFS('BSE - Other Index Options'!$L:$L,'BSE - Other Index Options'!$C:$C,$A41,'BSE - Other Index Options'!$B:$B,D$4,'BSE - Other Index Options'!$H:$H,"Weekly*")+SUMIFS('BSE - Other Index Options'!$L:$L,'BSE - Other Index Options'!$C:$C,$A41,'BSE - Other Index Options'!$B:$B,D$4,'BSE - Other Index Options'!$H:$H,"MDAW*")=0,"",SUMIFS('NSE - NIFTY Index Options'!$L:$L,'NSE - NIFTY Index Options'!$C:$C,$A41,'NSE - NIFTY Index Options'!$B:$B,D$4,'NSE - NIFTY Index Options'!$H:$H,"Weekly*")+SUMIFS('NSE - NIFTY Index Options'!$L:$L,'NSE - NIFTY Index Options'!$C:$C,$A41,'NSE - NIFTY Index Options'!$B:$B,D$4,'NSE - NIFTY Index Options'!$H:$H,"MDAW*")+SUMIFS('NSE - Other Index Options'!$L:$L,'NSE - Other Index Options'!$C:$C,$A41,'NSE - Other Index Options'!$B:$B,D$4,'NSE - Other Index Options'!$H:$H,"Weekly*")+SUMIFS('NSE - Other Index Options'!$L:$L,'NSE - Other Index Options'!$C:$C,$A41,'NSE - Other Index Options'!$B:$B,D$4,'NSE - Other Index Options'!$H:$H,"MDAW*")+SUMIFS('BSE - SENSEX Index Options'!$L:$L,'BSE - SENSEX Index Options'!$C:$C,$A41,'BSE - SENSEX Index Options'!$B:$B,D$4,'BSE - SENSEX Index Options'!$H:$H,"Weekly*")+SUMIFS('BSE - SENSEX Index Options'!$L:$L,'BSE - SENSEX Index Options'!$C:$C,$A41,'BSE - SENSEX Index Options'!$B:$B,D$4,'BSE - SENSEX Index Options'!$H:$H,"MDAW*")+SUMIFS('BSE - Other Index Options'!$L:$L,'BSE - Other Index Options'!$C:$C,$A41,'BSE - Other Index Options'!$B:$B,D$4,'BSE - Other Index Options'!$H:$H,"Weekly*")+SUMIFS('BSE - Other Index Options'!$L:$L,'BSE - Other Index Options'!$C:$C,$A41,'BSE - Other Index Options'!$B:$B,D$4,'BSE - Other Index Options'!$H:$H,"MDAW*"))</f>
        <v>630.19319999999993</v>
      </c>
      <c r="E41" s="26">
        <f>IF(SUMIFS('NSE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Options'!$H:$H,"MDAW*")+SUMIFS('BSE - SENSEX Index Options'!$L:$L,'BSE - SENSEX Index Options'!$C:$C,$A41,'BSE - SENSEX Index Options'!$B:$B,E$4,'BSE - SENSEX Index Options'!$H:$H,"Weekly*")+SUMIFS('BSE - SENSEX Index Options'!$L:$L,'BSE - SENSEX Index Options'!$C:$C,$A41,'BSE - SENSEX Index Options'!$B:$B,E$4,'BSE - SENSEX Index Options'!$H:$H,"MDAW*")+SUMIFS('BSE - Other Index Options'!$L:$L,'BSE - Other Index Options'!$C:$C,$A41,'BSE - Other Index Options'!$B:$B,E$4,'BSE - Other Index Options'!$H:$H,"Weekly*")+SUMIFS('BSE - Other Index Options'!$L:$L,'BSE - Other Index Options'!$C:$C,$A41,'BSE - Other Index Options'!$B:$B,E$4,'BSE - Other Index Options'!$H:$H,"MDAW*")=0,"",SUMIFS('NSE - NIFTY Index Options'!$L:$L,'NSE - NIFTY Index Options'!$C:$C,$A41,'NSE - NIFTY Index Options'!$B:$B,E$4,'NSE - NIFTY Index Options'!$H:$H,"Weekly*")+SUMIFS('NSE - NIFTY Index Options'!$L:$L,'NSE - NIFTY Index Options'!$C:$C,$A41,'NSE - NIFTY Index Options'!$B:$B,E$4,'NSE - NIFTY Index Options'!$H:$H,"MDAW*")+SUMIFS('NSE - Other Index Options'!$L:$L,'NSE - Other Index Options'!$C:$C,$A41,'NSE - Other Index Options'!$B:$B,E$4,'NSE - Other Index Options'!$H:$H,"Weekly*")+SUMIFS('NSE - Other Index Options'!$L:$L,'NSE - Other Index Options'!$C:$C,$A41,'NSE - Other Index Options'!$B:$B,E$4,'NSE - Other Index Options'!$H:$H,"MDAW*")+SUMIFS('BSE - SENSEX Index Options'!$L:$L,'BSE - SENSEX Index Options'!$C:$C,$A41,'BSE - SENSEX Index Options'!$B:$B,E$4,'BSE - SENSEX Index Options'!$H:$H,"Weekly*")+SUMIFS('BSE - SENSEX Index Options'!$L:$L,'BSE - SENSEX Index Options'!$C:$C,$A41,'BSE - SENSEX Index Options'!$B:$B,E$4,'BSE - SENSEX Index Options'!$H:$H,"MDAW*")+SUMIFS('BSE - Other Index Options'!$L:$L,'BSE - Other Index Options'!$C:$C,$A41,'BSE - Other Index Options'!$B:$B,E$4,'BSE - Other Index Options'!$H:$H,"Weekly*")+SUMIFS('BSE - Other Index Options'!$L:$L,'BSE - Other Index Options'!$C:$C,$A41,'BSE - Other Index Options'!$B:$B,E$4,'BSE - Other Index Options'!$H:$H,"MDAW*"))</f>
        <v>980.21479999999997</v>
      </c>
      <c r="F41" s="26">
        <f>IF(SUMIFS('NSE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Options'!$H:$H,"MDAW*")+SUMIFS('BSE - SENSEX Index Options'!$L:$L,'BSE - SENSEX Index Options'!$C:$C,$A41,'BSE - SENSEX Index Options'!$B:$B,F$4,'BSE - SENSEX Index Options'!$H:$H,"Weekly*")+SUMIFS('BSE - SENSEX Index Options'!$L:$L,'BSE - SENSEX Index Options'!$C:$C,$A41,'BSE - SENSEX Index Options'!$B:$B,F$4,'BSE - SENSEX Index Options'!$H:$H,"MDAW*")+SUMIFS('BSE - Other Index Options'!$L:$L,'BSE - Other Index Options'!$C:$C,$A41,'BSE - Other Index Options'!$B:$B,F$4,'BSE - Other Index Options'!$H:$H,"Weekly*")+SUMIFS('BSE - Other Index Options'!$L:$L,'BSE - Other Index Options'!$C:$C,$A41,'BSE - Other Index Options'!$B:$B,F$4,'BSE - Other Index Options'!$H:$H,"MDAW*")=0,"",SUMIFS('NSE - NIFTY Index Options'!$L:$L,'NSE - NIFTY Index Options'!$C:$C,$A41,'NSE - NIFTY Index Options'!$B:$B,F$4,'NSE - NIFTY Index Options'!$H:$H,"Weekly*")+SUMIFS('NSE - NIFTY Index Options'!$L:$L,'NSE - NIFTY Index Options'!$C:$C,$A41,'NSE - NIFTY Index Options'!$B:$B,F$4,'NSE - NIFTY Index Options'!$H:$H,"MDAW*")+SUMIFS('NSE - Other Index Options'!$L:$L,'NSE - Other Index Options'!$C:$C,$A41,'NSE - Other Index Options'!$B:$B,F$4,'NSE - Other Index Options'!$H:$H,"Weekly*")+SUMIFS('NSE - Other Index Options'!$L:$L,'NSE - Other Index Options'!$C:$C,$A41,'NSE - Other Index Options'!$B:$B,F$4,'NSE - Other Index Options'!$H:$H,"MDAW*")+SUMIFS('BSE - SENSEX Index Options'!$L:$L,'BSE - SENSEX Index Options'!$C:$C,$A41,'BSE - SENSEX Index Options'!$B:$B,F$4,'BSE - SENSEX Index Options'!$H:$H,"Weekly*")+SUMIFS('BSE - SENSEX Index Options'!$L:$L,'BSE - SENSEX Index Options'!$C:$C,$A41,'BSE - SENSEX Index Options'!$B:$B,F$4,'BSE - SENSEX Index Options'!$H:$H,"MDAW*")+SUMIFS('BSE - Other Index Options'!$L:$L,'BSE - Other Index Options'!$C:$C,$A41,'BSE - Other Index Options'!$B:$B,F$4,'BSE - Other Index Options'!$H:$H,"Weekly*")+SUMIFS('BSE - Other Index Options'!$L:$L,'BSE - Other Index Options'!$C:$C,$A41,'BSE - Other Index Options'!$B:$B,F$4,'BSE - Other Index Options'!$H:$H,"MDAW*"))</f>
        <v>497.32740000000001</v>
      </c>
      <c r="G41" s="26" t="str">
        <f>IF(SUMIFS('NSE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Options'!$H:$H,"MDAW*")+SUMIFS('BSE - SENSEX Index Options'!$L:$L,'BSE - SENSEX Index Options'!$C:$C,$A41,'BSE - SENSEX Index Options'!$B:$B,G$4,'BSE - SENSEX Index Options'!$H:$H,"Weekly*")+SUMIFS('BSE - SENSEX Index Options'!$L:$L,'BSE - SENSEX Index Options'!$C:$C,$A41,'BSE - SENSEX Index Options'!$B:$B,G$4,'BSE - SENSEX Index Options'!$H:$H,"MDAW*")+SUMIFS('BSE - Other Index Options'!$L:$L,'BSE - Other Index Options'!$C:$C,$A41,'BSE - Other Index Options'!$B:$B,G$4,'BSE - Other Index Options'!$H:$H,"Weekly*")+SUMIFS('BSE - Other Index Options'!$L:$L,'BSE - Other Index Options'!$C:$C,$A41,'BSE - Other Index Options'!$B:$B,G$4,'BSE - Other Index Options'!$H:$H,"MDAW*")=0,"",SUMIFS('NSE - NIFTY Index Options'!$L:$L,'NSE - NIFTY Index Options'!$C:$C,$A41,'NSE - NIFTY Index Options'!$B:$B,G$4,'NSE - NIFTY Index Options'!$H:$H,"Weekly*")+SUMIFS('NSE - NIFTY Index Options'!$L:$L,'NSE - NIFTY Index Options'!$C:$C,$A41,'NSE - NIFTY Index Options'!$B:$B,G$4,'NSE - NIFTY Index Options'!$H:$H,"MDAW*")+SUMIFS('NSE - Other Index Options'!$L:$L,'NSE - Other Index Options'!$C:$C,$A41,'NSE - Other Index Options'!$B:$B,G$4,'NSE - Other Index Options'!$H:$H,"Weekly*")+SUMIFS('NSE - Other Index Options'!$L:$L,'NSE - Other Index Options'!$C:$C,$A41,'NSE - Other Index Options'!$B:$B,G$4,'NSE - Other Index Options'!$H:$H,"MDAW*")+SUMIFS('BSE - SENSEX Index Options'!$L:$L,'BSE - SENSEX Index Options'!$C:$C,$A41,'BSE - SENSEX Index Options'!$B:$B,G$4,'BSE - SENSEX Index Options'!$H:$H,"Weekly*")+SUMIFS('BSE - SENSEX Index Options'!$L:$L,'BSE - SENSEX Index Options'!$C:$C,$A41,'BSE - SENSEX Index Options'!$B:$B,G$4,'BSE - SENSEX Index Options'!$H:$H,"MDAW*")+SUMIFS('BSE - Other Index Options'!$L:$L,'BSE - Other Index Options'!$C:$C,$A41,'BSE - Other Index Options'!$B:$B,G$4,'BSE - Other Index Options'!$H:$H,"Weekly*")+SUMIFS('BSE - Other Index Options'!$L:$L,'BSE - Other Index Options'!$C:$C,$A41,'BSE - Other Index Options'!$B:$B,G$4,'BSE - Other Index Options'!$H:$H,"MDAW*"))</f>
        <v/>
      </c>
      <c r="H41" s="26">
        <f t="shared" si="1"/>
        <v>3379.7084</v>
      </c>
    </row>
    <row r="42" spans="1:8">
      <c r="A42" t="s">
        <v>63</v>
      </c>
      <c r="B42" s="26">
        <f>IF(SUMIFS('NSE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Options'!$H:$H,"MDAW*")+SUMIFS('BSE - SENSEX Index Options'!$L:$L,'BSE - SENSEX Index Options'!$C:$C,$A42,'BSE - SENSEX Index Options'!$B:$B,B$4,'BSE - SENSEX Index Options'!$H:$H,"Weekly*")+SUMIFS('BSE - SENSEX Index Options'!$L:$L,'BSE - SENSEX Index Options'!$C:$C,$A42,'BSE - SENSEX Index Options'!$B:$B,B$4,'BSE - SENSEX Index Options'!$H:$H,"MDAW*")+SUMIFS('BSE - Other Index Options'!$L:$L,'BSE - Other Index Options'!$C:$C,$A42,'BSE - Other Index Options'!$B:$B,B$4,'BSE - Other Index Options'!$H:$H,"Weekly*")+SUMIFS('BSE - Other Index Options'!$L:$L,'BSE - Other Index Options'!$C:$C,$A42,'BSE - Other Index Options'!$B:$B,B$4,'BSE - Other Index Options'!$H:$H,"MDAW*")=0,"",SUMIFS('NSE - NIFTY Index Options'!$L:$L,'NSE - NIFTY Index Options'!$C:$C,$A42,'NSE - NIFTY Index Options'!$B:$B,B$4,'NSE - NIFTY Index Options'!$H:$H,"Weekly*")+SUMIFS('NSE - NIFTY Index Options'!$L:$L,'NSE - NIFTY Index Options'!$C:$C,$A42,'NSE - NIFTY Index Options'!$B:$B,B$4,'NSE - NIFTY Index Options'!$H:$H,"MDAW*")+SUMIFS('NSE - Other Index Options'!$L:$L,'NSE - Other Index Options'!$C:$C,$A42,'NSE - Other Index Options'!$B:$B,B$4,'NSE - Other Index Options'!$H:$H,"Weekly*")+SUMIFS('NSE - Other Index Options'!$L:$L,'NSE - Other Index Options'!$C:$C,$A42,'NSE - Other Index Options'!$B:$B,B$4,'NSE - Other Index Options'!$H:$H,"MDAW*")+SUMIFS('BSE - SENSEX Index Options'!$L:$L,'BSE - SENSEX Index Options'!$C:$C,$A42,'BSE - SENSEX Index Options'!$B:$B,B$4,'BSE - SENSEX Index Options'!$H:$H,"Weekly*")+SUMIFS('BSE - SENSEX Index Options'!$L:$L,'BSE - SENSEX Index Options'!$C:$C,$A42,'BSE - SENSEX Index Options'!$B:$B,B$4,'BSE - SENSEX Index Options'!$H:$H,"MDAW*")+SUMIFS('BSE - Other Index Options'!$L:$L,'BSE - Other Index Options'!$C:$C,$A42,'BSE - Other Index Options'!$B:$B,B$4,'BSE - Other Index Options'!$H:$H,"Weekly*")+SUMIFS('BSE - Other Index Options'!$L:$L,'BSE - Other Index Options'!$C:$C,$A42,'BSE - Other Index Options'!$B:$B,B$4,'BSE - Other Index Options'!$H:$H,"MDAW*"))</f>
        <v>580.17010000000005</v>
      </c>
      <c r="C42" s="26">
        <f>IF(SUMIFS('NSE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Options'!$H:$H,"MDAW*")+SUMIFS('BSE - SENSEX Index Options'!$L:$L,'BSE - SENSEX Index Options'!$C:$C,$A42,'BSE - SENSEX Index Options'!$B:$B,C$4,'BSE - SENSEX Index Options'!$H:$H,"Weekly*")+SUMIFS('BSE - SENSEX Index Options'!$L:$L,'BSE - SENSEX Index Options'!$C:$C,$A42,'BSE - SENSEX Index Options'!$B:$B,C$4,'BSE - SENSEX Index Options'!$H:$H,"MDAW*")+SUMIFS('BSE - Other Index Options'!$L:$L,'BSE - Other Index Options'!$C:$C,$A42,'BSE - Other Index Options'!$B:$B,C$4,'BSE - Other Index Options'!$H:$H,"Weekly*")+SUMIFS('BSE - Other Index Options'!$L:$L,'BSE - Other Index Options'!$C:$C,$A42,'BSE - Other Index Options'!$B:$B,C$4,'BSE - Other Index Options'!$H:$H,"MDAW*")=0,"",SUMIFS('NSE - NIFTY Index Options'!$L:$L,'NSE - NIFTY Index Options'!$C:$C,$A42,'NSE - NIFTY Index Options'!$B:$B,C$4,'NSE - NIFTY Index Options'!$H:$H,"Weekly*")+SUMIFS('NSE - NIFTY Index Options'!$L:$L,'NSE - NIFTY Index Options'!$C:$C,$A42,'NSE - NIFTY Index Options'!$B:$B,C$4,'NSE - NIFTY Index Options'!$H:$H,"MDAW*")+SUMIFS('NSE - Other Index Options'!$L:$L,'NSE - Other Index Options'!$C:$C,$A42,'NSE - Other Index Options'!$B:$B,C$4,'NSE - Other Index Options'!$H:$H,"Weekly*")+SUMIFS('NSE - Other Index Options'!$L:$L,'NSE - Other Index Options'!$C:$C,$A42,'NSE - Other Index Options'!$B:$B,C$4,'NSE - Other Index Options'!$H:$H,"MDAW*")+SUMIFS('BSE - SENSEX Index Options'!$L:$L,'BSE - SENSEX Index Options'!$C:$C,$A42,'BSE - SENSEX Index Options'!$B:$B,C$4,'BSE - SENSEX Index Options'!$H:$H,"Weekly*")+SUMIFS('BSE - SENSEX Index Options'!$L:$L,'BSE - SENSEX Index Options'!$C:$C,$A42,'BSE - SENSEX Index Options'!$B:$B,C$4,'BSE - SENSEX Index Options'!$H:$H,"MDAW*")+SUMIFS('BSE - Other Index Options'!$L:$L,'BSE - Other Index Options'!$C:$C,$A42,'BSE - Other Index Options'!$B:$B,C$4,'BSE - Other Index Options'!$H:$H,"Weekly*")+SUMIFS('BSE - Other Index Options'!$L:$L,'BSE - Other Index Options'!$C:$C,$A42,'BSE - Other Index Options'!$B:$B,C$4,'BSE - Other Index Options'!$H:$H,"MDAW*"))</f>
        <v>696.95719999999994</v>
      </c>
      <c r="D42" s="26">
        <f>IF(SUMIFS('NSE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Options'!$H:$H,"MDAW*")+SUMIFS('BSE - SENSEX Index Options'!$L:$L,'BSE - SENSEX Index Options'!$C:$C,$A42,'BSE - SENSEX Index Options'!$B:$B,D$4,'BSE - SENSEX Index Options'!$H:$H,"Weekly*")+SUMIFS('BSE - SENSEX Index Options'!$L:$L,'BSE - SENSEX Index Options'!$C:$C,$A42,'BSE - SENSEX Index Options'!$B:$B,D$4,'BSE - SENSEX Index Options'!$H:$H,"MDAW*")+SUMIFS('BSE - Other Index Options'!$L:$L,'BSE - Other Index Options'!$C:$C,$A42,'BSE - Other Index Options'!$B:$B,D$4,'BSE - Other Index Options'!$H:$H,"Weekly*")+SUMIFS('BSE - Other Index Options'!$L:$L,'BSE - Other Index Options'!$C:$C,$A42,'BSE - Other Index Options'!$B:$B,D$4,'BSE - Other Index Options'!$H:$H,"MDAW*")=0,"",SUMIFS('NSE - NIFTY Index Options'!$L:$L,'NSE - NIFTY Index Options'!$C:$C,$A42,'NSE - NIFTY Index Options'!$B:$B,D$4,'NSE - NIFTY Index Options'!$H:$H,"Weekly*")+SUMIFS('NSE - NIFTY Index Options'!$L:$L,'NSE - NIFTY Index Options'!$C:$C,$A42,'NSE - NIFTY Index Options'!$B:$B,D$4,'NSE - NIFTY Index Options'!$H:$H,"MDAW*")+SUMIFS('NSE - Other Index Options'!$L:$L,'NSE - Other Index Options'!$C:$C,$A42,'NSE - Other Index Options'!$B:$B,D$4,'NSE - Other Index Options'!$H:$H,"Weekly*")+SUMIFS('NSE - Other Index Options'!$L:$L,'NSE - Other Index Options'!$C:$C,$A42,'NSE - Other Index Options'!$B:$B,D$4,'NSE - Other Index Options'!$H:$H,"MDAW*")+SUMIFS('BSE - SENSEX Index Options'!$L:$L,'BSE - SENSEX Index Options'!$C:$C,$A42,'BSE - SENSEX Index Options'!$B:$B,D$4,'BSE - SENSEX Index Options'!$H:$H,"Weekly*")+SUMIFS('BSE - SENSEX Index Options'!$L:$L,'BSE - SENSEX Index Options'!$C:$C,$A42,'BSE - SENSEX Index Options'!$B:$B,D$4,'BSE - SENSEX Index Options'!$H:$H,"MDAW*")+SUMIFS('BSE - Other Index Options'!$L:$L,'BSE - Other Index Options'!$C:$C,$A42,'BSE - Other Index Options'!$B:$B,D$4,'BSE - Other Index Options'!$H:$H,"Weekly*")+SUMIFS('BSE - Other Index Options'!$L:$L,'BSE - Other Index Options'!$C:$C,$A42,'BSE - Other Index Options'!$B:$B,D$4,'BSE - Other Index Options'!$H:$H,"MDAW*"))</f>
        <v>618.86940000000004</v>
      </c>
      <c r="E42" s="26">
        <f>IF(SUMIFS('NSE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Options'!$H:$H,"MDAW*")+SUMIFS('BSE - SENSEX Index Options'!$L:$L,'BSE - SENSEX Index Options'!$C:$C,$A42,'BSE - SENSEX Index Options'!$B:$B,E$4,'BSE - SENSEX Index Options'!$H:$H,"Weekly*")+SUMIFS('BSE - SENSEX Index Options'!$L:$L,'BSE - SENSEX Index Options'!$C:$C,$A42,'BSE - SENSEX Index Options'!$B:$B,E$4,'BSE - SENSEX Index Options'!$H:$H,"MDAW*")+SUMIFS('BSE - Other Index Options'!$L:$L,'BSE - Other Index Options'!$C:$C,$A42,'BSE - Other Index Options'!$B:$B,E$4,'BSE - Other Index Options'!$H:$H,"Weekly*")+SUMIFS('BSE - Other Index Options'!$L:$L,'BSE - Other Index Options'!$C:$C,$A42,'BSE - Other Index Options'!$B:$B,E$4,'BSE - Other Index Options'!$H:$H,"MDAW*")=0,"",SUMIFS('NSE - NIFTY Index Options'!$L:$L,'NSE - NIFTY Index Options'!$C:$C,$A42,'NSE - NIFTY Index Options'!$B:$B,E$4,'NSE - NIFTY Index Options'!$H:$H,"Weekly*")+SUMIFS('NSE - NIFTY Index Options'!$L:$L,'NSE - NIFTY Index Options'!$C:$C,$A42,'NSE - NIFTY Index Options'!$B:$B,E$4,'NSE - NIFTY Index Options'!$H:$H,"MDAW*")+SUMIFS('NSE - Other Index Options'!$L:$L,'NSE - Other Index Options'!$C:$C,$A42,'NSE - Other Index Options'!$B:$B,E$4,'NSE - Other Index Options'!$H:$H,"Weekly*")+SUMIFS('NSE - Other Index Options'!$L:$L,'NSE - Other Index Options'!$C:$C,$A42,'NSE - Other Index Options'!$B:$B,E$4,'NSE - Other Index Options'!$H:$H,"MDAW*")+SUMIFS('BSE - SENSEX Index Options'!$L:$L,'BSE - SENSEX Index Options'!$C:$C,$A42,'BSE - SENSEX Index Options'!$B:$B,E$4,'BSE - SENSEX Index Options'!$H:$H,"Weekly*")+SUMIFS('BSE - SENSEX Index Options'!$L:$L,'BSE - SENSEX Index Options'!$C:$C,$A42,'BSE - SENSEX Index Options'!$B:$B,E$4,'BSE - SENSEX Index Options'!$H:$H,"MDAW*")+SUMIFS('BSE - Other Index Options'!$L:$L,'BSE - Other Index Options'!$C:$C,$A42,'BSE - Other Index Options'!$B:$B,E$4,'BSE - Other Index Options'!$H:$H,"Weekly*")+SUMIFS('BSE - Other Index Options'!$L:$L,'BSE - Other Index Options'!$C:$C,$A42,'BSE - Other Index Options'!$B:$B,E$4,'BSE - Other Index Options'!$H:$H,"MDAW*"))</f>
        <v>815.59570000000008</v>
      </c>
      <c r="F42" s="26">
        <f>IF(SUMIFS('NSE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Options'!$H:$H,"MDAW*")+SUMIFS('BSE - SENSEX Index Options'!$L:$L,'BSE - SENSEX Index Options'!$C:$C,$A42,'BSE - SENSEX Index Options'!$B:$B,F$4,'BSE - SENSEX Index Options'!$H:$H,"Weekly*")+SUMIFS('BSE - SENSEX Index Options'!$L:$L,'BSE - SENSEX Index Options'!$C:$C,$A42,'BSE - SENSEX Index Options'!$B:$B,F$4,'BSE - SENSEX Index Options'!$H:$H,"MDAW*")+SUMIFS('BSE - Other Index Options'!$L:$L,'BSE - Other Index Options'!$C:$C,$A42,'BSE - Other Index Options'!$B:$B,F$4,'BSE - Other Index Options'!$H:$H,"Weekly*")+SUMIFS('BSE - Other Index Options'!$L:$L,'BSE - Other Index Options'!$C:$C,$A42,'BSE - Other Index Options'!$B:$B,F$4,'BSE - Other Index Options'!$H:$H,"MDAW*")=0,"",SUMIFS('NSE - NIFTY Index Options'!$L:$L,'NSE - NIFTY Index Options'!$C:$C,$A42,'NSE - NIFTY Index Options'!$B:$B,F$4,'NSE - NIFTY Index Options'!$H:$H,"Weekly*")+SUMIFS('NSE - NIFTY Index Options'!$L:$L,'NSE - NIFTY Index Options'!$C:$C,$A42,'NSE - NIFTY Index Options'!$B:$B,F$4,'NSE - NIFTY Index Options'!$H:$H,"MDAW*")+SUMIFS('NSE - Other Index Options'!$L:$L,'NSE - Other Index Options'!$C:$C,$A42,'NSE - Other Index Options'!$B:$B,F$4,'NSE - Other Index Options'!$H:$H,"Weekly*")+SUMIFS('NSE - Other Index Options'!$L:$L,'NSE - Other Index Options'!$C:$C,$A42,'NSE - Other Index Options'!$B:$B,F$4,'NSE - Other Index Options'!$H:$H,"MDAW*")+SUMIFS('BSE - SENSEX Index Options'!$L:$L,'BSE - SENSEX Index Options'!$C:$C,$A42,'BSE - SENSEX Index Options'!$B:$B,F$4,'BSE - SENSEX Index Options'!$H:$H,"Weekly*")+SUMIFS('BSE - SENSEX Index Options'!$L:$L,'BSE - SENSEX Index Options'!$C:$C,$A42,'BSE - SENSEX Index Options'!$B:$B,F$4,'BSE - SENSEX Index Options'!$H:$H,"MDAW*")+SUMIFS('BSE - Other Index Options'!$L:$L,'BSE - Other Index Options'!$C:$C,$A42,'BSE - Other Index Options'!$B:$B,F$4,'BSE - Other Index Options'!$H:$H,"Weekly*")+SUMIFS('BSE - Other Index Options'!$L:$L,'BSE - Other Index Options'!$C:$C,$A42,'BSE - Other Index Options'!$B:$B,F$4,'BSE - Other Index Options'!$H:$H,"MDAW*"))</f>
        <v>563.8184</v>
      </c>
      <c r="G42" s="26" t="str">
        <f>IF(SUMIFS('NSE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Options'!$H:$H,"MDAW*")+SUMIFS('BSE - SENSEX Index Options'!$L:$L,'BSE - SENSEX Index Options'!$C:$C,$A42,'BSE - SENSEX Index Options'!$B:$B,G$4,'BSE - SENSEX Index Options'!$H:$H,"Weekly*")+SUMIFS('BSE - SENSEX Index Options'!$L:$L,'BSE - SENSEX Index Options'!$C:$C,$A42,'BSE - SENSEX Index Options'!$B:$B,G$4,'BSE - SENSEX Index Options'!$H:$H,"MDAW*")+SUMIFS('BSE - Other Index Options'!$L:$L,'BSE - Other Index Options'!$C:$C,$A42,'BSE - Other Index Options'!$B:$B,G$4,'BSE - Other Index Options'!$H:$H,"Weekly*")+SUMIFS('BSE - Other Index Options'!$L:$L,'BSE - Other Index Options'!$C:$C,$A42,'BSE - Other Index Options'!$B:$B,G$4,'BSE - Other Index Options'!$H:$H,"MDAW*")=0,"",SUMIFS('NSE - NIFTY Index Options'!$L:$L,'NSE - NIFTY Index Options'!$C:$C,$A42,'NSE - NIFTY Index Options'!$B:$B,G$4,'NSE - NIFTY Index Options'!$H:$H,"Weekly*")+SUMIFS('NSE - NIFTY Index Options'!$L:$L,'NSE - NIFTY Index Options'!$C:$C,$A42,'NSE - NIFTY Index Options'!$B:$B,G$4,'NSE - NIFTY Index Options'!$H:$H,"MDAW*")+SUMIFS('NSE - Other Index Options'!$L:$L,'NSE - Other Index Options'!$C:$C,$A42,'NSE - Other Index Options'!$B:$B,G$4,'NSE - Other Index Options'!$H:$H,"Weekly*")+SUMIFS('NSE - Other Index Options'!$L:$L,'NSE - Other Index Options'!$C:$C,$A42,'NSE - Other Index Options'!$B:$B,G$4,'NSE - Other Index Options'!$H:$H,"MDAW*")+SUMIFS('BSE - SENSEX Index Options'!$L:$L,'BSE - SENSEX Index Options'!$C:$C,$A42,'BSE - SENSEX Index Options'!$B:$B,G$4,'BSE - SENSEX Index Options'!$H:$H,"Weekly*")+SUMIFS('BSE - SENSEX Index Options'!$L:$L,'BSE - SENSEX Index Options'!$C:$C,$A42,'BSE - SENSEX Index Options'!$B:$B,G$4,'BSE - SENSEX Index Options'!$H:$H,"MDAW*")+SUMIFS('BSE - Other Index Options'!$L:$L,'BSE - Other Index Options'!$C:$C,$A42,'BSE - Other Index Options'!$B:$B,G$4,'BSE - Other Index Options'!$H:$H,"Weekly*")+SUMIFS('BSE - Other Index Options'!$L:$L,'BSE - Other Index Options'!$C:$C,$A42,'BSE - Other Index Options'!$B:$B,G$4,'BSE - Other Index Options'!$H:$H,"MDAW*"))</f>
        <v/>
      </c>
      <c r="H42" s="26">
        <f t="shared" si="1"/>
        <v>3275.4108000000006</v>
      </c>
    </row>
    <row r="43" spans="1:8">
      <c r="A43" t="s">
        <v>64</v>
      </c>
      <c r="B43" s="26" t="str">
        <f>IF(SUMIFS('NSE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Options'!$H:$H,"MDAW*")+SUMIFS('BSE - SENSEX Index Options'!$L:$L,'BSE - SENSEX Index Options'!$C:$C,$A43,'BSE - SENSEX Index Options'!$B:$B,B$4,'BSE - SENSEX Index Options'!$H:$H,"Weekly*")+SUMIFS('BSE - SENSEX Index Options'!$L:$L,'BSE - SENSEX Index Options'!$C:$C,$A43,'BSE - SENSEX Index Options'!$B:$B,B$4,'BSE - SENSEX Index Options'!$H:$H,"MDAW*")+SUMIFS('BSE - Other Index Options'!$L:$L,'BSE - Other Index Options'!$C:$C,$A43,'BSE - Other Index Options'!$B:$B,B$4,'BSE - Other Index Options'!$H:$H,"Weekly*")+SUMIFS('BSE - Other Index Options'!$L:$L,'BSE - Other Index Options'!$C:$C,$A43,'BSE - Other Index Options'!$B:$B,B$4,'BSE - Other Index Options'!$H:$H,"MDAW*")=0,"",SUMIFS('NSE - NIFTY Index Options'!$L:$L,'NSE - NIFTY Index Options'!$C:$C,$A43,'NSE - NIFTY Index Options'!$B:$B,B$4,'NSE - NIFTY Index Options'!$H:$H,"Weekly*")+SUMIFS('NSE - NIFTY Index Options'!$L:$L,'NSE - NIFTY Index Options'!$C:$C,$A43,'NSE - NIFTY Index Options'!$B:$B,B$4,'NSE - NIFTY Index Options'!$H:$H,"MDAW*")+SUMIFS('NSE - Other Index Options'!$L:$L,'NSE - Other Index Options'!$C:$C,$A43,'NSE - Other Index Options'!$B:$B,B$4,'NSE - Other Index Options'!$H:$H,"Weekly*")+SUMIFS('NSE - Other Index Options'!$L:$L,'NSE - Other Index Options'!$C:$C,$A43,'NSE - Other Index Options'!$B:$B,B$4,'NSE - Other Index Options'!$H:$H,"MDAW*")+SUMIFS('BSE - SENSEX Index Options'!$L:$L,'BSE - SENSEX Index Options'!$C:$C,$A43,'BSE - SENSEX Index Options'!$B:$B,B$4,'BSE - SENSEX Index Options'!$H:$H,"Weekly*")+SUMIFS('BSE - SENSEX Index Options'!$L:$L,'BSE - SENSEX Index Options'!$C:$C,$A43,'BSE - SENSEX Index Options'!$B:$B,B$4,'BSE - SENSEX Index Options'!$H:$H,"MDAW*")+SUMIFS('BSE - Other Index Options'!$L:$L,'BSE - Other Index Options'!$C:$C,$A43,'BSE - Other Index Options'!$B:$B,B$4,'BSE - Other Index Options'!$H:$H,"Weekly*")+SUMIFS('BSE - Other Index Options'!$L:$L,'BSE - Other Index Options'!$C:$C,$A43,'BSE - Other Index Options'!$B:$B,B$4,'BSE - Other Index Options'!$H:$H,"MDAW*"))</f>
        <v/>
      </c>
      <c r="C43" s="26" t="str">
        <f>IF(SUMIFS('NSE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Options'!$H:$H,"MDAW*")+SUMIFS('BSE - SENSEX Index Options'!$L:$L,'BSE - SENSEX Index Options'!$C:$C,$A43,'BSE - SENSEX Index Options'!$B:$B,C$4,'BSE - SENSEX Index Options'!$H:$H,"Weekly*")+SUMIFS('BSE - SENSEX Index Options'!$L:$L,'BSE - SENSEX Index Options'!$C:$C,$A43,'BSE - SENSEX Index Options'!$B:$B,C$4,'BSE - SENSEX Index Options'!$H:$H,"MDAW*")+SUMIFS('BSE - Other Index Options'!$L:$L,'BSE - Other Index Options'!$C:$C,$A43,'BSE - Other Index Options'!$B:$B,C$4,'BSE - Other Index Options'!$H:$H,"Weekly*")+SUMIFS('BSE - Other Index Options'!$L:$L,'BSE - Other Index Options'!$C:$C,$A43,'BSE - Other Index Options'!$B:$B,C$4,'BSE - Other Index Options'!$H:$H,"MDAW*")=0,"",SUMIFS('NSE - NIFTY Index Options'!$L:$L,'NSE - NIFTY Index Options'!$C:$C,$A43,'NSE - NIFTY Index Options'!$B:$B,C$4,'NSE - NIFTY Index Options'!$H:$H,"Weekly*")+SUMIFS('NSE - NIFTY Index Options'!$L:$L,'NSE - NIFTY Index Options'!$C:$C,$A43,'NSE - NIFTY Index Options'!$B:$B,C$4,'NSE - NIFTY Index Options'!$H:$H,"MDAW*")+SUMIFS('NSE - Other Index Options'!$L:$L,'NSE - Other Index Options'!$C:$C,$A43,'NSE - Other Index Options'!$B:$B,C$4,'NSE - Other Index Options'!$H:$H,"Weekly*")+SUMIFS('NSE - Other Index Options'!$L:$L,'NSE - Other Index Options'!$C:$C,$A43,'NSE - Other Index Options'!$B:$B,C$4,'NSE - Other Index Options'!$H:$H,"MDAW*")+SUMIFS('BSE - SENSEX Index Options'!$L:$L,'BSE - SENSEX Index Options'!$C:$C,$A43,'BSE - SENSEX Index Options'!$B:$B,C$4,'BSE - SENSEX Index Options'!$H:$H,"Weekly*")+SUMIFS('BSE - SENSEX Index Options'!$L:$L,'BSE - SENSEX Index Options'!$C:$C,$A43,'BSE - SENSEX Index Options'!$B:$B,C$4,'BSE - SENSEX Index Options'!$H:$H,"MDAW*")+SUMIFS('BSE - Other Index Options'!$L:$L,'BSE - Other Index Options'!$C:$C,$A43,'BSE - Other Index Options'!$B:$B,C$4,'BSE - Other Index Options'!$H:$H,"Weekly*")+SUMIFS('BSE - Other Index Options'!$L:$L,'BSE - Other Index Options'!$C:$C,$A43,'BSE - Other Index Options'!$B:$B,C$4,'BSE - Other Index Options'!$H:$H,"MDAW*"))</f>
        <v/>
      </c>
      <c r="D43" s="26">
        <f>IF(SUMIFS('NSE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Options'!$H:$H,"MDAW*")+SUMIFS('BSE - SENSEX Index Options'!$L:$L,'BSE - SENSEX Index Options'!$C:$C,$A43,'BSE - SENSEX Index Options'!$B:$B,D$4,'BSE - SENSEX Index Options'!$H:$H,"Weekly*")+SUMIFS('BSE - SENSEX Index Options'!$L:$L,'BSE - SENSEX Index Options'!$C:$C,$A43,'BSE - SENSEX Index Options'!$B:$B,D$4,'BSE - SENSEX Index Options'!$H:$H,"MDAW*")+SUMIFS('BSE - Other Index Options'!$L:$L,'BSE - Other Index Options'!$C:$C,$A43,'BSE - Other Index Options'!$B:$B,D$4,'BSE - Other Index Options'!$H:$H,"Weekly*")+SUMIFS('BSE - Other Index Options'!$L:$L,'BSE - Other Index Options'!$C:$C,$A43,'BSE - Other Index Options'!$B:$B,D$4,'BSE - Other Index Options'!$H:$H,"MDAW*")=0,"",SUMIFS('NSE - NIFTY Index Options'!$L:$L,'NSE - NIFTY Index Options'!$C:$C,$A43,'NSE - NIFTY Index Options'!$B:$B,D$4,'NSE - NIFTY Index Options'!$H:$H,"Weekly*")+SUMIFS('NSE - NIFTY Index Options'!$L:$L,'NSE - NIFTY Index Options'!$C:$C,$A43,'NSE - NIFTY Index Options'!$B:$B,D$4,'NSE - NIFTY Index Options'!$H:$H,"MDAW*")+SUMIFS('NSE - Other Index Options'!$L:$L,'NSE - Other Index Options'!$C:$C,$A43,'NSE - Other Index Options'!$B:$B,D$4,'NSE - Other Index Options'!$H:$H,"Weekly*")+SUMIFS('NSE - Other Index Options'!$L:$L,'NSE - Other Index Options'!$C:$C,$A43,'NSE - Other Index Options'!$B:$B,D$4,'NSE - Other Index Options'!$H:$H,"MDAW*")+SUMIFS('BSE - SENSEX Index Options'!$L:$L,'BSE - SENSEX Index Options'!$C:$C,$A43,'BSE - SENSEX Index Options'!$B:$B,D$4,'BSE - SENSEX Index Options'!$H:$H,"Weekly*")+SUMIFS('BSE - SENSEX Index Options'!$L:$L,'BSE - SENSEX Index Options'!$C:$C,$A43,'BSE - SENSEX Index Options'!$B:$B,D$4,'BSE - SENSEX Index Options'!$H:$H,"MDAW*")+SUMIFS('BSE - Other Index Options'!$L:$L,'BSE - Other Index Options'!$C:$C,$A43,'BSE - Other Index Options'!$B:$B,D$4,'BSE - Other Index Options'!$H:$H,"Weekly*")+SUMIFS('BSE - Other Index Options'!$L:$L,'BSE - Other Index Options'!$C:$C,$A43,'BSE - Other Index Options'!$B:$B,D$4,'BSE - Other Index Options'!$H:$H,"MDAW*"))</f>
        <v>689.44429999999988</v>
      </c>
      <c r="E43" s="26">
        <f>IF(SUMIFS('NSE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Options'!$H:$H,"MDAW*")+SUMIFS('BSE - SENSEX Index Options'!$L:$L,'BSE - SENSEX Index Options'!$C:$C,$A43,'BSE - SENSEX Index Options'!$B:$B,E$4,'BSE - SENSEX Index Options'!$H:$H,"Weekly*")+SUMIFS('BSE - SENSEX Index Options'!$L:$L,'BSE - SENSEX Index Options'!$C:$C,$A43,'BSE - SENSEX Index Options'!$B:$B,E$4,'BSE - SENSEX Index Options'!$H:$H,"MDAW*")+SUMIFS('BSE - Other Index Options'!$L:$L,'BSE - Other Index Options'!$C:$C,$A43,'BSE - Other Index Options'!$B:$B,E$4,'BSE - Other Index Options'!$H:$H,"Weekly*")+SUMIFS('BSE - Other Index Options'!$L:$L,'BSE - Other Index Options'!$C:$C,$A43,'BSE - Other Index Options'!$B:$B,E$4,'BSE - Other Index Options'!$H:$H,"MDAW*")=0,"",SUMIFS('NSE - NIFTY Index Options'!$L:$L,'NSE - NIFTY Index Options'!$C:$C,$A43,'NSE - NIFTY Index Options'!$B:$B,E$4,'NSE - NIFTY Index Options'!$H:$H,"Weekly*")+SUMIFS('NSE - NIFTY Index Options'!$L:$L,'NSE - NIFTY Index Options'!$C:$C,$A43,'NSE - NIFTY Index Options'!$B:$B,E$4,'NSE - NIFTY Index Options'!$H:$H,"MDAW*")+SUMIFS('NSE - Other Index Options'!$L:$L,'NSE - Other Index Options'!$C:$C,$A43,'NSE - Other Index Options'!$B:$B,E$4,'NSE - Other Index Options'!$H:$H,"Weekly*")+SUMIFS('NSE - Other Index Options'!$L:$L,'NSE - Other Index Options'!$C:$C,$A43,'NSE - Other Index Options'!$B:$B,E$4,'NSE - Other Index Options'!$H:$H,"MDAW*")+SUMIFS('BSE - SENSEX Index Options'!$L:$L,'BSE - SENSEX Index Options'!$C:$C,$A43,'BSE - SENSEX Index Options'!$B:$B,E$4,'BSE - SENSEX Index Options'!$H:$H,"Weekly*")+SUMIFS('BSE - SENSEX Index Options'!$L:$L,'BSE - SENSEX Index Options'!$C:$C,$A43,'BSE - SENSEX Index Options'!$B:$B,E$4,'BSE - SENSEX Index Options'!$H:$H,"MDAW*")+SUMIFS('BSE - Other Index Options'!$L:$L,'BSE - Other Index Options'!$C:$C,$A43,'BSE - Other Index Options'!$B:$B,E$4,'BSE - Other Index Options'!$H:$H,"Weekly*")+SUMIFS('BSE - Other Index Options'!$L:$L,'BSE - Other Index Options'!$C:$C,$A43,'BSE - Other Index Options'!$B:$B,E$4,'BSE - Other Index Options'!$H:$H,"MDAW*"))</f>
        <v>1029.5935999999999</v>
      </c>
      <c r="F43" s="26" t="str">
        <f>IF(SUMIFS('NSE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Options'!$H:$H,"MDAW*")+SUMIFS('BSE - SENSEX Index Options'!$L:$L,'BSE - SENSEX Index Options'!$C:$C,$A43,'BSE - SENSEX Index Options'!$B:$B,F$4,'BSE - SENSEX Index Options'!$H:$H,"Weekly*")+SUMIFS('BSE - SENSEX Index Options'!$L:$L,'BSE - SENSEX Index Options'!$C:$C,$A43,'BSE - SENSEX Index Options'!$B:$B,F$4,'BSE - SENSEX Index Options'!$H:$H,"MDAW*")+SUMIFS('BSE - Other Index Options'!$L:$L,'BSE - Other Index Options'!$C:$C,$A43,'BSE - Other Index Options'!$B:$B,F$4,'BSE - Other Index Options'!$H:$H,"Weekly*")+SUMIFS('BSE - Other Index Options'!$L:$L,'BSE - Other Index Options'!$C:$C,$A43,'BSE - Other Index Options'!$B:$B,F$4,'BSE - Other Index Options'!$H:$H,"MDAW*")=0,"",SUMIFS('NSE - NIFTY Index Options'!$L:$L,'NSE - NIFTY Index Options'!$C:$C,$A43,'NSE - NIFTY Index Options'!$B:$B,F$4,'NSE - NIFTY Index Options'!$H:$H,"Weekly*")+SUMIFS('NSE - NIFTY Index Options'!$L:$L,'NSE - NIFTY Index Options'!$C:$C,$A43,'NSE - NIFTY Index Options'!$B:$B,F$4,'NSE - NIFTY Index Options'!$H:$H,"MDAW*")+SUMIFS('NSE - Other Index Options'!$L:$L,'NSE - Other Index Options'!$C:$C,$A43,'NSE - Other Index Options'!$B:$B,F$4,'NSE - Other Index Options'!$H:$H,"Weekly*")+SUMIFS('NSE - Other Index Options'!$L:$L,'NSE - Other Index Options'!$C:$C,$A43,'NSE - Other Index Options'!$B:$B,F$4,'NSE - Other Index Options'!$H:$H,"MDAW*")+SUMIFS('BSE - SENSEX Index Options'!$L:$L,'BSE - SENSEX Index Options'!$C:$C,$A43,'BSE - SENSEX Index Options'!$B:$B,F$4,'BSE - SENSEX Index Options'!$H:$H,"Weekly*")+SUMIFS('BSE - SENSEX Index Options'!$L:$L,'BSE - SENSEX Index Options'!$C:$C,$A43,'BSE - SENSEX Index Options'!$B:$B,F$4,'BSE - SENSEX Index Options'!$H:$H,"MDAW*")+SUMIFS('BSE - Other Index Options'!$L:$L,'BSE - Other Index Options'!$C:$C,$A43,'BSE - Other Index Options'!$B:$B,F$4,'BSE - Other Index Options'!$H:$H,"Weekly*")+SUMIFS('BSE - Other Index Options'!$L:$L,'BSE - Other Index Options'!$C:$C,$A43,'BSE - Other Index Options'!$B:$B,F$4,'BSE - Other Index Options'!$H:$H,"MDAW*"))</f>
        <v/>
      </c>
      <c r="G43" s="26" t="str">
        <f>IF(SUMIFS('NSE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Options'!$H:$H,"MDAW*")+SUMIFS('BSE - SENSEX Index Options'!$L:$L,'BSE - SENSEX Index Options'!$C:$C,$A43,'BSE - SENSEX Index Options'!$B:$B,G$4,'BSE - SENSEX Index Options'!$H:$H,"Weekly*")+SUMIFS('BSE - SENSEX Index Options'!$L:$L,'BSE - SENSEX Index Options'!$C:$C,$A43,'BSE - SENSEX Index Options'!$B:$B,G$4,'BSE - SENSEX Index Options'!$H:$H,"MDAW*")+SUMIFS('BSE - Other Index Options'!$L:$L,'BSE - Other Index Options'!$C:$C,$A43,'BSE - Other Index Options'!$B:$B,G$4,'BSE - Other Index Options'!$H:$H,"Weekly*")+SUMIFS('BSE - Other Index Options'!$L:$L,'BSE - Other Index Options'!$C:$C,$A43,'BSE - Other Index Options'!$B:$B,G$4,'BSE - Other Index Options'!$H:$H,"MDAW*")=0,"",SUMIFS('NSE - NIFTY Index Options'!$L:$L,'NSE - NIFTY Index Options'!$C:$C,$A43,'NSE - NIFTY Index Options'!$B:$B,G$4,'NSE - NIFTY Index Options'!$H:$H,"Weekly*")+SUMIFS('NSE - NIFTY Index Options'!$L:$L,'NSE - NIFTY Index Options'!$C:$C,$A43,'NSE - NIFTY Index Options'!$B:$B,G$4,'NSE - NIFTY Index Options'!$H:$H,"MDAW*")+SUMIFS('NSE - Other Index Options'!$L:$L,'NSE - Other Index Options'!$C:$C,$A43,'NSE - Other Index Options'!$B:$B,G$4,'NSE - Other Index Options'!$H:$H,"Weekly*")+SUMIFS('NSE - Other Index Options'!$L:$L,'NSE - Other Index Options'!$C:$C,$A43,'NSE - Other Index Options'!$B:$B,G$4,'NSE - Other Index Options'!$H:$H,"MDAW*")+SUMIFS('BSE - SENSEX Index Options'!$L:$L,'BSE - SENSEX Index Options'!$C:$C,$A43,'BSE - SENSEX Index Options'!$B:$B,G$4,'BSE - SENSEX Index Options'!$H:$H,"Weekly*")+SUMIFS('BSE - SENSEX Index Options'!$L:$L,'BSE - SENSEX Index Options'!$C:$C,$A43,'BSE - SENSEX Index Options'!$B:$B,G$4,'BSE - SENSEX Index Options'!$H:$H,"MDAW*")+SUMIFS('BSE - Other Index Options'!$L:$L,'BSE - Other Index Options'!$C:$C,$A43,'BSE - Other Index Options'!$B:$B,G$4,'BSE - Other Index Options'!$H:$H,"Weekly*")+SUMIFS('BSE - Other Index Options'!$L:$L,'BSE - Other Index Options'!$C:$C,$A43,'BSE - Other Index Options'!$B:$B,G$4,'BSE - Other Index Options'!$H:$H,"MDAW*"))</f>
        <v/>
      </c>
      <c r="H43" s="26">
        <f t="shared" si="1"/>
        <v>1719.0378999999998</v>
      </c>
    </row>
    <row r="44" spans="1:8">
      <c r="A44" t="s">
        <v>65</v>
      </c>
      <c r="B44" s="26">
        <f>IF(SUMIFS('NSE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Options'!$H:$H,"MDAW*")+SUMIFS('BSE - SENSEX Index Options'!$L:$L,'BSE - SENSEX Index Options'!$C:$C,$A44,'BSE - SENSEX Index Options'!$B:$B,B$4,'BSE - SENSEX Index Options'!$H:$H,"Weekly*")+SUMIFS('BSE - SENSEX Index Options'!$L:$L,'BSE - SENSEX Index Options'!$C:$C,$A44,'BSE - SENSEX Index Options'!$B:$B,B$4,'BSE - SENSEX Index Options'!$H:$H,"MDAW*")+SUMIFS('BSE - Other Index Options'!$L:$L,'BSE - Other Index Options'!$C:$C,$A44,'BSE - Other Index Options'!$B:$B,B$4,'BSE - Other Index Options'!$H:$H,"Weekly*")+SUMIFS('BSE - Other Index Options'!$L:$L,'BSE - Other Index Options'!$C:$C,$A44,'BSE - Other Index Options'!$B:$B,B$4,'BSE - Other Index Options'!$H:$H,"MDAW*")=0,"",SUMIFS('NSE - NIFTY Index Options'!$L:$L,'NSE - NIFTY Index Options'!$C:$C,$A44,'NSE - NIFTY Index Options'!$B:$B,B$4,'NSE - NIFTY Index Options'!$H:$H,"Weekly*")+SUMIFS('NSE - NIFTY Index Options'!$L:$L,'NSE - NIFTY Index Options'!$C:$C,$A44,'NSE - NIFTY Index Options'!$B:$B,B$4,'NSE - NIFTY Index Options'!$H:$H,"MDAW*")+SUMIFS('NSE - Other Index Options'!$L:$L,'NSE - Other Index Options'!$C:$C,$A44,'NSE - Other Index Options'!$B:$B,B$4,'NSE - Other Index Options'!$H:$H,"Weekly*")+SUMIFS('NSE - Other Index Options'!$L:$L,'NSE - Other Index Options'!$C:$C,$A44,'NSE - Other Index Options'!$B:$B,B$4,'NSE - Other Index Options'!$H:$H,"MDAW*")+SUMIFS('BSE - SENSEX Index Options'!$L:$L,'BSE - SENSEX Index Options'!$C:$C,$A44,'BSE - SENSEX Index Options'!$B:$B,B$4,'BSE - SENSEX Index Options'!$H:$H,"Weekly*")+SUMIFS('BSE - SENSEX Index Options'!$L:$L,'BSE - SENSEX Index Options'!$C:$C,$A44,'BSE - SENSEX Index Options'!$B:$B,B$4,'BSE - SENSEX Index Options'!$H:$H,"MDAW*")+SUMIFS('BSE - Other Index Options'!$L:$L,'BSE - Other Index Options'!$C:$C,$A44,'BSE - Other Index Options'!$B:$B,B$4,'BSE - Other Index Options'!$H:$H,"Weekly*")+SUMIFS('BSE - Other Index Options'!$L:$L,'BSE - Other Index Options'!$C:$C,$A44,'BSE - Other Index Options'!$B:$B,B$4,'BSE - Other Index Options'!$H:$H,"MDAW*"))</f>
        <v>883.21839999999997</v>
      </c>
      <c r="C44" s="26">
        <f>IF(SUMIFS('NSE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Options'!$H:$H,"MDAW*")+SUMIFS('BSE - SENSEX Index Options'!$L:$L,'BSE - SENSEX Index Options'!$C:$C,$A44,'BSE - SENSEX Index Options'!$B:$B,C$4,'BSE - SENSEX Index Options'!$H:$H,"Weekly*")+SUMIFS('BSE - SENSEX Index Options'!$L:$L,'BSE - SENSEX Index Options'!$C:$C,$A44,'BSE - SENSEX Index Options'!$B:$B,C$4,'BSE - SENSEX Index Options'!$H:$H,"MDAW*")+SUMIFS('BSE - Other Index Options'!$L:$L,'BSE - Other Index Options'!$C:$C,$A44,'BSE - Other Index Options'!$B:$B,C$4,'BSE - Other Index Options'!$H:$H,"Weekly*")+SUMIFS('BSE - Other Index Options'!$L:$L,'BSE - Other Index Options'!$C:$C,$A44,'BSE - Other Index Options'!$B:$B,C$4,'BSE - Other Index Options'!$H:$H,"MDAW*")=0,"",SUMIFS('NSE - NIFTY Index Options'!$L:$L,'NSE - NIFTY Index Options'!$C:$C,$A44,'NSE - NIFTY Index Options'!$B:$B,C$4,'NSE - NIFTY Index Options'!$H:$H,"Weekly*")+SUMIFS('NSE - NIFTY Index Options'!$L:$L,'NSE - NIFTY Index Options'!$C:$C,$A44,'NSE - NIFTY Index Options'!$B:$B,C$4,'NSE - NIFTY Index Options'!$H:$H,"MDAW*")+SUMIFS('NSE - Other Index Options'!$L:$L,'NSE - Other Index Options'!$C:$C,$A44,'NSE - Other Index Options'!$B:$B,C$4,'NSE - Other Index Options'!$H:$H,"Weekly*")+SUMIFS('NSE - Other Index Options'!$L:$L,'NSE - Other Index Options'!$C:$C,$A44,'NSE - Other Index Options'!$B:$B,C$4,'NSE - Other Index Options'!$H:$H,"MDAW*")+SUMIFS('BSE - SENSEX Index Options'!$L:$L,'BSE - SENSEX Index Options'!$C:$C,$A44,'BSE - SENSEX Index Options'!$B:$B,C$4,'BSE - SENSEX Index Options'!$H:$H,"Weekly*")+SUMIFS('BSE - SENSEX Index Options'!$L:$L,'BSE - SENSEX Index Options'!$C:$C,$A44,'BSE - SENSEX Index Options'!$B:$B,C$4,'BSE - SENSEX Index Options'!$H:$H,"MDAW*")+SUMIFS('BSE - Other Index Options'!$L:$L,'BSE - Other Index Options'!$C:$C,$A44,'BSE - Other Index Options'!$B:$B,C$4,'BSE - Other Index Options'!$H:$H,"Weekly*")+SUMIFS('BSE - Other Index Options'!$L:$L,'BSE - Other Index Options'!$C:$C,$A44,'BSE - Other Index Options'!$B:$B,C$4,'BSE - Other Index Options'!$H:$H,"MDAW*"))</f>
        <v>913.58410000000003</v>
      </c>
      <c r="D44" s="26">
        <f>IF(SUMIFS('NSE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Options'!$H:$H,"MDAW*")+SUMIFS('BSE - SENSEX Index Options'!$L:$L,'BSE - SENSEX Index Options'!$C:$C,$A44,'BSE - SENSEX Index Options'!$B:$B,D$4,'BSE - SENSEX Index Options'!$H:$H,"Weekly*")+SUMIFS('BSE - SENSEX Index Options'!$L:$L,'BSE - SENSEX Index Options'!$C:$C,$A44,'BSE - SENSEX Index Options'!$B:$B,D$4,'BSE - SENSEX Index Options'!$H:$H,"MDAW*")+SUMIFS('BSE - Other Index Options'!$L:$L,'BSE - Other Index Options'!$C:$C,$A44,'BSE - Other Index Options'!$B:$B,D$4,'BSE - Other Index Options'!$H:$H,"Weekly*")+SUMIFS('BSE - Other Index Options'!$L:$L,'BSE - Other Index Options'!$C:$C,$A44,'BSE - Other Index Options'!$B:$B,D$4,'BSE - Other Index Options'!$H:$H,"MDAW*")=0,"",SUMIFS('NSE - NIFTY Index Options'!$L:$L,'NSE - NIFTY Index Options'!$C:$C,$A44,'NSE - NIFTY Index Options'!$B:$B,D$4,'NSE - NIFTY Index Options'!$H:$H,"Weekly*")+SUMIFS('NSE - NIFTY Index Options'!$L:$L,'NSE - NIFTY Index Options'!$C:$C,$A44,'NSE - NIFTY Index Options'!$B:$B,D$4,'NSE - NIFTY Index Options'!$H:$H,"MDAW*")+SUMIFS('NSE - Other Index Options'!$L:$L,'NSE - Other Index Options'!$C:$C,$A44,'NSE - Other Index Options'!$B:$B,D$4,'NSE - Other Index Options'!$H:$H,"Weekly*")+SUMIFS('NSE - Other Index Options'!$L:$L,'NSE - Other Index Options'!$C:$C,$A44,'NSE - Other Index Options'!$B:$B,D$4,'NSE - Other Index Options'!$H:$H,"MDAW*")+SUMIFS('BSE - SENSEX Index Options'!$L:$L,'BSE - SENSEX Index Options'!$C:$C,$A44,'BSE - SENSEX Index Options'!$B:$B,D$4,'BSE - SENSEX Index Options'!$H:$H,"Weekly*")+SUMIFS('BSE - SENSEX Index Options'!$L:$L,'BSE - SENSEX Index Options'!$C:$C,$A44,'BSE - SENSEX Index Options'!$B:$B,D$4,'BSE - SENSEX Index Options'!$H:$H,"MDAW*")+SUMIFS('BSE - Other Index Options'!$L:$L,'BSE - Other Index Options'!$C:$C,$A44,'BSE - Other Index Options'!$B:$B,D$4,'BSE - Other Index Options'!$H:$H,"Weekly*")+SUMIFS('BSE - Other Index Options'!$L:$L,'BSE - Other Index Options'!$C:$C,$A44,'BSE - Other Index Options'!$B:$B,D$4,'BSE - Other Index Options'!$H:$H,"MDAW*"))</f>
        <v>917.67049999999995</v>
      </c>
      <c r="E44" s="26">
        <f>IF(SUMIFS('NSE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Options'!$H:$H,"MDAW*")+SUMIFS('BSE - SENSEX Index Options'!$L:$L,'BSE - SENSEX Index Options'!$C:$C,$A44,'BSE - SENSEX Index Options'!$B:$B,E$4,'BSE - SENSEX Index Options'!$H:$H,"Weekly*")+SUMIFS('BSE - SENSEX Index Options'!$L:$L,'BSE - SENSEX Index Options'!$C:$C,$A44,'BSE - SENSEX Index Options'!$B:$B,E$4,'BSE - SENSEX Index Options'!$H:$H,"MDAW*")+SUMIFS('BSE - Other Index Options'!$L:$L,'BSE - Other Index Options'!$C:$C,$A44,'BSE - Other Index Options'!$B:$B,E$4,'BSE - Other Index Options'!$H:$H,"Weekly*")+SUMIFS('BSE - Other Index Options'!$L:$L,'BSE - Other Index Options'!$C:$C,$A44,'BSE - Other Index Options'!$B:$B,E$4,'BSE - Other Index Options'!$H:$H,"MDAW*")=0,"",SUMIFS('NSE - NIFTY Index Options'!$L:$L,'NSE - NIFTY Index Options'!$C:$C,$A44,'NSE - NIFTY Index Options'!$B:$B,E$4,'NSE - NIFTY Index Options'!$H:$H,"Weekly*")+SUMIFS('NSE - NIFTY Index Options'!$L:$L,'NSE - NIFTY Index Options'!$C:$C,$A44,'NSE - NIFTY Index Options'!$B:$B,E$4,'NSE - NIFTY Index Options'!$H:$H,"MDAW*")+SUMIFS('NSE - Other Index Options'!$L:$L,'NSE - Other Index Options'!$C:$C,$A44,'NSE - Other Index Options'!$B:$B,E$4,'NSE - Other Index Options'!$H:$H,"Weekly*")+SUMIFS('NSE - Other Index Options'!$L:$L,'NSE - Other Index Options'!$C:$C,$A44,'NSE - Other Index Options'!$B:$B,E$4,'NSE - Other Index Options'!$H:$H,"MDAW*")+SUMIFS('BSE - SENSEX Index Options'!$L:$L,'BSE - SENSEX Index Options'!$C:$C,$A44,'BSE - SENSEX Index Options'!$B:$B,E$4,'BSE - SENSEX Index Options'!$H:$H,"Weekly*")+SUMIFS('BSE - SENSEX Index Options'!$L:$L,'BSE - SENSEX Index Options'!$C:$C,$A44,'BSE - SENSEX Index Options'!$B:$B,E$4,'BSE - SENSEX Index Options'!$H:$H,"MDAW*")+SUMIFS('BSE - Other Index Options'!$L:$L,'BSE - Other Index Options'!$C:$C,$A44,'BSE - Other Index Options'!$B:$B,E$4,'BSE - Other Index Options'!$H:$H,"Weekly*")+SUMIFS('BSE - Other Index Options'!$L:$L,'BSE - Other Index Options'!$C:$C,$A44,'BSE - Other Index Options'!$B:$B,E$4,'BSE - Other Index Options'!$H:$H,"MDAW*"))</f>
        <v>1084.2273</v>
      </c>
      <c r="F44" s="26" t="str">
        <f>IF(SUMIFS('NSE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Options'!$H:$H,"MDAW*")+SUMIFS('BSE - SENSEX Index Options'!$L:$L,'BSE - SENSEX Index Options'!$C:$C,$A44,'BSE - SENSEX Index Options'!$B:$B,F$4,'BSE - SENSEX Index Options'!$H:$H,"Weekly*")+SUMIFS('BSE - SENSEX Index Options'!$L:$L,'BSE - SENSEX Index Options'!$C:$C,$A44,'BSE - SENSEX Index Options'!$B:$B,F$4,'BSE - SENSEX Index Options'!$H:$H,"MDAW*")+SUMIFS('BSE - Other Index Options'!$L:$L,'BSE - Other Index Options'!$C:$C,$A44,'BSE - Other Index Options'!$B:$B,F$4,'BSE - Other Index Options'!$H:$H,"Weekly*")+SUMIFS('BSE - Other Index Options'!$L:$L,'BSE - Other Index Options'!$C:$C,$A44,'BSE - Other Index Options'!$B:$B,F$4,'BSE - Other Index Options'!$H:$H,"MDAW*")=0,"",SUMIFS('NSE - NIFTY Index Options'!$L:$L,'NSE - NIFTY Index Options'!$C:$C,$A44,'NSE - NIFTY Index Options'!$B:$B,F$4,'NSE - NIFTY Index Options'!$H:$H,"Weekly*")+SUMIFS('NSE - NIFTY Index Options'!$L:$L,'NSE - NIFTY Index Options'!$C:$C,$A44,'NSE - NIFTY Index Options'!$B:$B,F$4,'NSE - NIFTY Index Options'!$H:$H,"MDAW*")+SUMIFS('NSE - Other Index Options'!$L:$L,'NSE - Other Index Options'!$C:$C,$A44,'NSE - Other Index Options'!$B:$B,F$4,'NSE - Other Index Options'!$H:$H,"Weekly*")+SUMIFS('NSE - Other Index Options'!$L:$L,'NSE - Other Index Options'!$C:$C,$A44,'NSE - Other Index Options'!$B:$B,F$4,'NSE - Other Index Options'!$H:$H,"MDAW*")+SUMIFS('BSE - SENSEX Index Options'!$L:$L,'BSE - SENSEX Index Options'!$C:$C,$A44,'BSE - SENSEX Index Options'!$B:$B,F$4,'BSE - SENSEX Index Options'!$H:$H,"Weekly*")+SUMIFS('BSE - SENSEX Index Options'!$L:$L,'BSE - SENSEX Index Options'!$C:$C,$A44,'BSE - SENSEX Index Options'!$B:$B,F$4,'BSE - SENSEX Index Options'!$H:$H,"MDAW*")+SUMIFS('BSE - Other Index Options'!$L:$L,'BSE - Other Index Options'!$C:$C,$A44,'BSE - Other Index Options'!$B:$B,F$4,'BSE - Other Index Options'!$H:$H,"Weekly*")+SUMIFS('BSE - Other Index Options'!$L:$L,'BSE - Other Index Options'!$C:$C,$A44,'BSE - Other Index Options'!$B:$B,F$4,'BSE - Other Index Options'!$H:$H,"MDAW*"))</f>
        <v/>
      </c>
      <c r="G44" s="26" t="str">
        <f>IF(SUMIFS('NSE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Options'!$H:$H,"MDAW*")+SUMIFS('BSE - SENSEX Index Options'!$L:$L,'BSE - SENSEX Index Options'!$C:$C,$A44,'BSE - SENSEX Index Options'!$B:$B,G$4,'BSE - SENSEX Index Options'!$H:$H,"Weekly*")+SUMIFS('BSE - SENSEX Index Options'!$L:$L,'BSE - SENSEX Index Options'!$C:$C,$A44,'BSE - SENSEX Index Options'!$B:$B,G$4,'BSE - SENSEX Index Options'!$H:$H,"MDAW*")+SUMIFS('BSE - Other Index Options'!$L:$L,'BSE - Other Index Options'!$C:$C,$A44,'BSE - Other Index Options'!$B:$B,G$4,'BSE - Other Index Options'!$H:$H,"Weekly*")+SUMIFS('BSE - Other Index Options'!$L:$L,'BSE - Other Index Options'!$C:$C,$A44,'BSE - Other Index Options'!$B:$B,G$4,'BSE - Other Index Options'!$H:$H,"MDAW*")=0,"",SUMIFS('NSE - NIFTY Index Options'!$L:$L,'NSE - NIFTY Index Options'!$C:$C,$A44,'NSE - NIFTY Index Options'!$B:$B,G$4,'NSE - NIFTY Index Options'!$H:$H,"Weekly*")+SUMIFS('NSE - NIFTY Index Options'!$L:$L,'NSE - NIFTY Index Options'!$C:$C,$A44,'NSE - NIFTY Index Options'!$B:$B,G$4,'NSE - NIFTY Index Options'!$H:$H,"MDAW*")+SUMIFS('NSE - Other Index Options'!$L:$L,'NSE - Other Index Options'!$C:$C,$A44,'NSE - Other Index Options'!$B:$B,G$4,'NSE - Other Index Options'!$H:$H,"Weekly*")+SUMIFS('NSE - Other Index Options'!$L:$L,'NSE - Other Index Options'!$C:$C,$A44,'NSE - Other Index Options'!$B:$B,G$4,'NSE - Other Index Options'!$H:$H,"MDAW*")+SUMIFS('BSE - SENSEX Index Options'!$L:$L,'BSE - SENSEX Index Options'!$C:$C,$A44,'BSE - SENSEX Index Options'!$B:$B,G$4,'BSE - SENSEX Index Options'!$H:$H,"Weekly*")+SUMIFS('BSE - SENSEX Index Options'!$L:$L,'BSE - SENSEX Index Options'!$C:$C,$A44,'BSE - SENSEX Index Options'!$B:$B,G$4,'BSE - SENSEX Index Options'!$H:$H,"MDAW*")+SUMIFS('BSE - Other Index Options'!$L:$L,'BSE - Other Index Options'!$C:$C,$A44,'BSE - Other Index Options'!$B:$B,G$4,'BSE - Other Index Options'!$H:$H,"Weekly*")+SUMIFS('BSE - Other Index Options'!$L:$L,'BSE - Other Index Options'!$C:$C,$A44,'BSE - Other Index Options'!$B:$B,G$4,'BSE - Other Index Options'!$H:$H,"MDAW*"))</f>
        <v/>
      </c>
      <c r="H44" s="26">
        <f t="shared" si="1"/>
        <v>3798.7003</v>
      </c>
    </row>
    <row r="45" spans="1:8">
      <c r="A45" t="s">
        <v>66</v>
      </c>
      <c r="B45" s="26">
        <f>IF(SUMIFS('NSE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Options'!$H:$H,"MDAW*")+SUMIFS('BSE - SENSEX Index Options'!$L:$L,'BSE - SENSEX Index Options'!$C:$C,$A45,'BSE - SENSEX Index Options'!$B:$B,B$4,'BSE - SENSEX Index Options'!$H:$H,"Weekly*")+SUMIFS('BSE - SENSEX Index Options'!$L:$L,'BSE - SENSEX Index Options'!$C:$C,$A45,'BSE - SENSEX Index Options'!$B:$B,B$4,'BSE - SENSEX Index Options'!$H:$H,"MDAW*")+SUMIFS('BSE - Other Index Options'!$L:$L,'BSE - Other Index Options'!$C:$C,$A45,'BSE - Other Index Options'!$B:$B,B$4,'BSE - Other Index Options'!$H:$H,"Weekly*")+SUMIFS('BSE - Other Index Options'!$L:$L,'BSE - Other Index Options'!$C:$C,$A45,'BSE - Other Index Options'!$B:$B,B$4,'BSE - Other Index Options'!$H:$H,"MDAW*")=0,"",SUMIFS('NSE - NIFTY Index Options'!$L:$L,'NSE - NIFTY Index Options'!$C:$C,$A45,'NSE - NIFTY Index Options'!$B:$B,B$4,'NSE - NIFTY Index Options'!$H:$H,"Weekly*")+SUMIFS('NSE - NIFTY Index Options'!$L:$L,'NSE - NIFTY Index Options'!$C:$C,$A45,'NSE - NIFTY Index Options'!$B:$B,B$4,'NSE - NIFTY Index Options'!$H:$H,"MDAW*")+SUMIFS('NSE - Other Index Options'!$L:$L,'NSE - Other Index Options'!$C:$C,$A45,'NSE - Other Index Options'!$B:$B,B$4,'NSE - Other Index Options'!$H:$H,"Weekly*")+SUMIFS('NSE - Other Index Options'!$L:$L,'NSE - Other Index Options'!$C:$C,$A45,'NSE - Other Index Options'!$B:$B,B$4,'NSE - Other Index Options'!$H:$H,"MDAW*")+SUMIFS('BSE - SENSEX Index Options'!$L:$L,'BSE - SENSEX Index Options'!$C:$C,$A45,'BSE - SENSEX Index Options'!$B:$B,B$4,'BSE - SENSEX Index Options'!$H:$H,"Weekly*")+SUMIFS('BSE - SENSEX Index Options'!$L:$L,'BSE - SENSEX Index Options'!$C:$C,$A45,'BSE - SENSEX Index Options'!$B:$B,B$4,'BSE - SENSEX Index Options'!$H:$H,"MDAW*")+SUMIFS('BSE - Other Index Options'!$L:$L,'BSE - Other Index Options'!$C:$C,$A45,'BSE - Other Index Options'!$B:$B,B$4,'BSE - Other Index Options'!$H:$H,"Weekly*")+SUMIFS('BSE - Other Index Options'!$L:$L,'BSE - Other Index Options'!$C:$C,$A45,'BSE - Other Index Options'!$B:$B,B$4,'BSE - Other Index Options'!$H:$H,"MDAW*"))</f>
        <v>681.67790000000014</v>
      </c>
      <c r="C45" s="26">
        <f>IF(SUMIFS('NSE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Options'!$H:$H,"MDAW*")+SUMIFS('BSE - SENSEX Index Options'!$L:$L,'BSE - SENSEX Index Options'!$C:$C,$A45,'BSE - SENSEX Index Options'!$B:$B,C$4,'BSE - SENSEX Index Options'!$H:$H,"Weekly*")+SUMIFS('BSE - SENSEX Index Options'!$L:$L,'BSE - SENSEX Index Options'!$C:$C,$A45,'BSE - SENSEX Index Options'!$B:$B,C$4,'BSE - SENSEX Index Options'!$H:$H,"MDAW*")+SUMIFS('BSE - Other Index Options'!$L:$L,'BSE - Other Index Options'!$C:$C,$A45,'BSE - Other Index Options'!$B:$B,C$4,'BSE - Other Index Options'!$H:$H,"Weekly*")+SUMIFS('BSE - Other Index Options'!$L:$L,'BSE - Other Index Options'!$C:$C,$A45,'BSE - Other Index Options'!$B:$B,C$4,'BSE - Other Index Options'!$H:$H,"MDAW*")=0,"",SUMIFS('NSE - NIFTY Index Options'!$L:$L,'NSE - NIFTY Index Options'!$C:$C,$A45,'NSE - NIFTY Index Options'!$B:$B,C$4,'NSE - NIFTY Index Options'!$H:$H,"Weekly*")+SUMIFS('NSE - NIFTY Index Options'!$L:$L,'NSE - NIFTY Index Options'!$C:$C,$A45,'NSE - NIFTY Index Options'!$B:$B,C$4,'NSE - NIFTY Index Options'!$H:$H,"MDAW*")+SUMIFS('NSE - Other Index Options'!$L:$L,'NSE - Other Index Options'!$C:$C,$A45,'NSE - Other Index Options'!$B:$B,C$4,'NSE - Other Index Options'!$H:$H,"Weekly*")+SUMIFS('NSE - Other Index Options'!$L:$L,'NSE - Other Index Options'!$C:$C,$A45,'NSE - Other Index Options'!$B:$B,C$4,'NSE - Other Index Options'!$H:$H,"MDAW*")+SUMIFS('BSE - SENSEX Index Options'!$L:$L,'BSE - SENSEX Index Options'!$C:$C,$A45,'BSE - SENSEX Index Options'!$B:$B,C$4,'BSE - SENSEX Index Options'!$H:$H,"Weekly*")+SUMIFS('BSE - SENSEX Index Options'!$L:$L,'BSE - SENSEX Index Options'!$C:$C,$A45,'BSE - SENSEX Index Options'!$B:$B,C$4,'BSE - SENSEX Index Options'!$H:$H,"MDAW*")+SUMIFS('BSE - Other Index Options'!$L:$L,'BSE - Other Index Options'!$C:$C,$A45,'BSE - Other Index Options'!$B:$B,C$4,'BSE - Other Index Options'!$H:$H,"Weekly*")+SUMIFS('BSE - Other Index Options'!$L:$L,'BSE - Other Index Options'!$C:$C,$A45,'BSE - Other Index Options'!$B:$B,C$4,'BSE - Other Index Options'!$H:$H,"MDAW*"))</f>
        <v>846.7736000000001</v>
      </c>
      <c r="D45" s="26">
        <f>IF(SUMIFS('NSE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Options'!$H:$H,"MDAW*")+SUMIFS('BSE - SENSEX Index Options'!$L:$L,'BSE - SENSEX Index Options'!$C:$C,$A45,'BSE - SENSEX Index Options'!$B:$B,D$4,'BSE - SENSEX Index Options'!$H:$H,"Weekly*")+SUMIFS('BSE - SENSEX Index Options'!$L:$L,'BSE - SENSEX Index Options'!$C:$C,$A45,'BSE - SENSEX Index Options'!$B:$B,D$4,'BSE - SENSEX Index Options'!$H:$H,"MDAW*")+SUMIFS('BSE - Other Index Options'!$L:$L,'BSE - Other Index Options'!$C:$C,$A45,'BSE - Other Index Options'!$B:$B,D$4,'BSE - Other Index Options'!$H:$H,"Weekly*")+SUMIFS('BSE - Other Index Options'!$L:$L,'BSE - Other Index Options'!$C:$C,$A45,'BSE - Other Index Options'!$B:$B,D$4,'BSE - Other Index Options'!$H:$H,"MDAW*")=0,"",SUMIFS('NSE - NIFTY Index Options'!$L:$L,'NSE - NIFTY Index Options'!$C:$C,$A45,'NSE - NIFTY Index Options'!$B:$B,D$4,'NSE - NIFTY Index Options'!$H:$H,"Weekly*")+SUMIFS('NSE - NIFTY Index Options'!$L:$L,'NSE - NIFTY Index Options'!$C:$C,$A45,'NSE - NIFTY Index Options'!$B:$B,D$4,'NSE - NIFTY Index Options'!$H:$H,"MDAW*")+SUMIFS('NSE - Other Index Options'!$L:$L,'NSE - Other Index Options'!$C:$C,$A45,'NSE - Other Index Options'!$B:$B,D$4,'NSE - Other Index Options'!$H:$H,"Weekly*")+SUMIFS('NSE - Other Index Options'!$L:$L,'NSE - Other Index Options'!$C:$C,$A45,'NSE - Other Index Options'!$B:$B,D$4,'NSE - Other Index Options'!$H:$H,"MDAW*")+SUMIFS('BSE - SENSEX Index Options'!$L:$L,'BSE - SENSEX Index Options'!$C:$C,$A45,'BSE - SENSEX Index Options'!$B:$B,D$4,'BSE - SENSEX Index Options'!$H:$H,"Weekly*")+SUMIFS('BSE - SENSEX Index Options'!$L:$L,'BSE - SENSEX Index Options'!$C:$C,$A45,'BSE - SENSEX Index Options'!$B:$B,D$4,'BSE - SENSEX Index Options'!$H:$H,"MDAW*")+SUMIFS('BSE - Other Index Options'!$L:$L,'BSE - Other Index Options'!$C:$C,$A45,'BSE - Other Index Options'!$B:$B,D$4,'BSE - Other Index Options'!$H:$H,"Weekly*")+SUMIFS('BSE - Other Index Options'!$L:$L,'BSE - Other Index Options'!$C:$C,$A45,'BSE - Other Index Options'!$B:$B,D$4,'BSE - Other Index Options'!$H:$H,"MDAW*"))</f>
        <v>933.85130000000004</v>
      </c>
      <c r="E45" s="26">
        <f>IF(SUMIFS('NSE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Options'!$H:$H,"MDAW*")+SUMIFS('BSE - SENSEX Index Options'!$L:$L,'BSE - SENSEX Index Options'!$C:$C,$A45,'BSE - SENSEX Index Options'!$B:$B,E$4,'BSE - SENSEX Index Options'!$H:$H,"Weekly*")+SUMIFS('BSE - SENSEX Index Options'!$L:$L,'BSE - SENSEX Index Options'!$C:$C,$A45,'BSE - SENSEX Index Options'!$B:$B,E$4,'BSE - SENSEX Index Options'!$H:$H,"MDAW*")+SUMIFS('BSE - Other Index Options'!$L:$L,'BSE - Other Index Options'!$C:$C,$A45,'BSE - Other Index Options'!$B:$B,E$4,'BSE - Other Index Options'!$H:$H,"Weekly*")+SUMIFS('BSE - Other Index Options'!$L:$L,'BSE - Other Index Options'!$C:$C,$A45,'BSE - Other Index Options'!$B:$B,E$4,'BSE - Other Index Options'!$H:$H,"MDAW*")=0,"",SUMIFS('NSE - NIFTY Index Options'!$L:$L,'NSE - NIFTY Index Options'!$C:$C,$A45,'NSE - NIFTY Index Options'!$B:$B,E$4,'NSE - NIFTY Index Options'!$H:$H,"Weekly*")+SUMIFS('NSE - NIFTY Index Options'!$L:$L,'NSE - NIFTY Index Options'!$C:$C,$A45,'NSE - NIFTY Index Options'!$B:$B,E$4,'NSE - NIFTY Index Options'!$H:$H,"MDAW*")+SUMIFS('NSE - Other Index Options'!$L:$L,'NSE - Other Index Options'!$C:$C,$A45,'NSE - Other Index Options'!$B:$B,E$4,'NSE - Other Index Options'!$H:$H,"Weekly*")+SUMIFS('NSE - Other Index Options'!$L:$L,'NSE - Other Index Options'!$C:$C,$A45,'NSE - Other Index Options'!$B:$B,E$4,'NSE - Other Index Options'!$H:$H,"MDAW*")+SUMIFS('BSE - SENSEX Index Options'!$L:$L,'BSE - SENSEX Index Options'!$C:$C,$A45,'BSE - SENSEX Index Options'!$B:$B,E$4,'BSE - SENSEX Index Options'!$H:$H,"Weekly*")+SUMIFS('BSE - SENSEX Index Options'!$L:$L,'BSE - SENSEX Index Options'!$C:$C,$A45,'BSE - SENSEX Index Options'!$B:$B,E$4,'BSE - SENSEX Index Options'!$H:$H,"MDAW*")+SUMIFS('BSE - Other Index Options'!$L:$L,'BSE - Other Index Options'!$C:$C,$A45,'BSE - Other Index Options'!$B:$B,E$4,'BSE - Other Index Options'!$H:$H,"Weekly*")+SUMIFS('BSE - Other Index Options'!$L:$L,'BSE - Other Index Options'!$C:$C,$A45,'BSE - Other Index Options'!$B:$B,E$4,'BSE - Other Index Options'!$H:$H,"MDAW*"))</f>
        <v>1102.9926</v>
      </c>
      <c r="F45" s="26">
        <f>IF(SUMIFS('NSE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Options'!$H:$H,"MDAW*")+SUMIFS('BSE - SENSEX Index Options'!$L:$L,'BSE - SENSEX Index Options'!$C:$C,$A45,'BSE - SENSEX Index Options'!$B:$B,F$4,'BSE - SENSEX Index Options'!$H:$H,"Weekly*")+SUMIFS('BSE - SENSEX Index Options'!$L:$L,'BSE - SENSEX Index Options'!$C:$C,$A45,'BSE - SENSEX Index Options'!$B:$B,F$4,'BSE - SENSEX Index Options'!$H:$H,"MDAW*")+SUMIFS('BSE - Other Index Options'!$L:$L,'BSE - Other Index Options'!$C:$C,$A45,'BSE - Other Index Options'!$B:$B,F$4,'BSE - Other Index Options'!$H:$H,"Weekly*")+SUMIFS('BSE - Other Index Options'!$L:$L,'BSE - Other Index Options'!$C:$C,$A45,'BSE - Other Index Options'!$B:$B,F$4,'BSE - Other Index Options'!$H:$H,"MDAW*")=0,"",SUMIFS('NSE - NIFTY Index Options'!$L:$L,'NSE - NIFTY Index Options'!$C:$C,$A45,'NSE - NIFTY Index Options'!$B:$B,F$4,'NSE - NIFTY Index Options'!$H:$H,"Weekly*")+SUMIFS('NSE - NIFTY Index Options'!$L:$L,'NSE - NIFTY Index Options'!$C:$C,$A45,'NSE - NIFTY Index Options'!$B:$B,F$4,'NSE - NIFTY Index Options'!$H:$H,"MDAW*")+SUMIFS('NSE - Other Index Options'!$L:$L,'NSE - Other Index Options'!$C:$C,$A45,'NSE - Other Index Options'!$B:$B,F$4,'NSE - Other Index Options'!$H:$H,"Weekly*")+SUMIFS('NSE - Other Index Options'!$L:$L,'NSE - Other Index Options'!$C:$C,$A45,'NSE - Other Index Options'!$B:$B,F$4,'NSE - Other Index Options'!$H:$H,"MDAW*")+SUMIFS('BSE - SENSEX Index Options'!$L:$L,'BSE - SENSEX Index Options'!$C:$C,$A45,'BSE - SENSEX Index Options'!$B:$B,F$4,'BSE - SENSEX Index Options'!$H:$H,"Weekly*")+SUMIFS('BSE - SENSEX Index Options'!$L:$L,'BSE - SENSEX Index Options'!$C:$C,$A45,'BSE - SENSEX Index Options'!$B:$B,F$4,'BSE - SENSEX Index Options'!$H:$H,"MDAW*")+SUMIFS('BSE - Other Index Options'!$L:$L,'BSE - Other Index Options'!$C:$C,$A45,'BSE - Other Index Options'!$B:$B,F$4,'BSE - Other Index Options'!$H:$H,"Weekly*")+SUMIFS('BSE - Other Index Options'!$L:$L,'BSE - Other Index Options'!$C:$C,$A45,'BSE - Other Index Options'!$B:$B,F$4,'BSE - Other Index Options'!$H:$H,"MDAW*"))</f>
        <v>600.33860000000004</v>
      </c>
      <c r="G45" s="26" t="str">
        <f>IF(SUMIFS('NSE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Options'!$H:$H,"MDAW*")+SUMIFS('BSE - SENSEX Index Options'!$L:$L,'BSE - SENSEX Index Options'!$C:$C,$A45,'BSE - SENSEX Index Options'!$B:$B,G$4,'BSE - SENSEX Index Options'!$H:$H,"Weekly*")+SUMIFS('BSE - SENSEX Index Options'!$L:$L,'BSE - SENSEX Index Options'!$C:$C,$A45,'BSE - SENSEX Index Options'!$B:$B,G$4,'BSE - SENSEX Index Options'!$H:$H,"MDAW*")+SUMIFS('BSE - Other Index Options'!$L:$L,'BSE - Other Index Options'!$C:$C,$A45,'BSE - Other Index Options'!$B:$B,G$4,'BSE - Other Index Options'!$H:$H,"Weekly*")+SUMIFS('BSE - Other Index Options'!$L:$L,'BSE - Other Index Options'!$C:$C,$A45,'BSE - Other Index Options'!$B:$B,G$4,'BSE - Other Index Options'!$H:$H,"MDAW*")=0,"",SUMIFS('NSE - NIFTY Index Options'!$L:$L,'NSE - NIFTY Index Options'!$C:$C,$A45,'NSE - NIFTY Index Options'!$B:$B,G$4,'NSE - NIFTY Index Options'!$H:$H,"Weekly*")+SUMIFS('NSE - NIFTY Index Options'!$L:$L,'NSE - NIFTY Index Options'!$C:$C,$A45,'NSE - NIFTY Index Options'!$B:$B,G$4,'NSE - NIFTY Index Options'!$H:$H,"MDAW*")+SUMIFS('NSE - Other Index Options'!$L:$L,'NSE - Other Index Options'!$C:$C,$A45,'NSE - Other Index Options'!$B:$B,G$4,'NSE - Other Index Options'!$H:$H,"Weekly*")+SUMIFS('NSE - Other Index Options'!$L:$L,'NSE - Other Index Options'!$C:$C,$A45,'NSE - Other Index Options'!$B:$B,G$4,'NSE - Other Index Options'!$H:$H,"MDAW*")+SUMIFS('BSE - SENSEX Index Options'!$L:$L,'BSE - SENSEX Index Options'!$C:$C,$A45,'BSE - SENSEX Index Options'!$B:$B,G$4,'BSE - SENSEX Index Options'!$H:$H,"Weekly*")+SUMIFS('BSE - SENSEX Index Options'!$L:$L,'BSE - SENSEX Index Options'!$C:$C,$A45,'BSE - SENSEX Index Options'!$B:$B,G$4,'BSE - SENSEX Index Options'!$H:$H,"MDAW*")+SUMIFS('BSE - Other Index Options'!$L:$L,'BSE - Other Index Options'!$C:$C,$A45,'BSE - Other Index Options'!$B:$B,G$4,'BSE - Other Index Options'!$H:$H,"Weekly*")+SUMIFS('BSE - Other Index Options'!$L:$L,'BSE - Other Index Options'!$C:$C,$A45,'BSE - Other Index Options'!$B:$B,G$4,'BSE - Other Index Options'!$H:$H,"MDAW*"))</f>
        <v/>
      </c>
      <c r="H45" s="26">
        <f t="shared" si="1"/>
        <v>4165.634</v>
      </c>
    </row>
    <row r="46" spans="1:8">
      <c r="A46" t="s">
        <v>67</v>
      </c>
      <c r="B46" s="26">
        <f>IF(SUMIFS('NSE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Options'!$H:$H,"MDAW*")+SUMIFS('BSE - SENSEX Index Options'!$L:$L,'BSE - SENSEX Index Options'!$C:$C,$A46,'BSE - SENSEX Index Options'!$B:$B,B$4,'BSE - SENSEX Index Options'!$H:$H,"Weekly*")+SUMIFS('BSE - SENSEX Index Options'!$L:$L,'BSE - SENSEX Index Options'!$C:$C,$A46,'BSE - SENSEX Index Options'!$B:$B,B$4,'BSE - SENSEX Index Options'!$H:$H,"MDAW*")+SUMIFS('BSE - Other Index Options'!$L:$L,'BSE - Other Index Options'!$C:$C,$A46,'BSE - Other Index Options'!$B:$B,B$4,'BSE - Other Index Options'!$H:$H,"Weekly*")+SUMIFS('BSE - Other Index Options'!$L:$L,'BSE - Other Index Options'!$C:$C,$A46,'BSE - Other Index Options'!$B:$B,B$4,'BSE - Other Index Options'!$H:$H,"MDAW*")=0,"",SUMIFS('NSE - NIFTY Index Options'!$L:$L,'NSE - NIFTY Index Options'!$C:$C,$A46,'NSE - NIFTY Index Options'!$B:$B,B$4,'NSE - NIFTY Index Options'!$H:$H,"Weekly*")+SUMIFS('NSE - NIFTY Index Options'!$L:$L,'NSE - NIFTY Index Options'!$C:$C,$A46,'NSE - NIFTY Index Options'!$B:$B,B$4,'NSE - NIFTY Index Options'!$H:$H,"MDAW*")+SUMIFS('NSE - Other Index Options'!$L:$L,'NSE - Other Index Options'!$C:$C,$A46,'NSE - Other Index Options'!$B:$B,B$4,'NSE - Other Index Options'!$H:$H,"Weekly*")+SUMIFS('NSE - Other Index Options'!$L:$L,'NSE - Other Index Options'!$C:$C,$A46,'NSE - Other Index Options'!$B:$B,B$4,'NSE - Other Index Options'!$H:$H,"MDAW*")+SUMIFS('BSE - SENSEX Index Options'!$L:$L,'BSE - SENSEX Index Options'!$C:$C,$A46,'BSE - SENSEX Index Options'!$B:$B,B$4,'BSE - SENSEX Index Options'!$H:$H,"Weekly*")+SUMIFS('BSE - SENSEX Index Options'!$L:$L,'BSE - SENSEX Index Options'!$C:$C,$A46,'BSE - SENSEX Index Options'!$B:$B,B$4,'BSE - SENSEX Index Options'!$H:$H,"MDAW*")+SUMIFS('BSE - Other Index Options'!$L:$L,'BSE - Other Index Options'!$C:$C,$A46,'BSE - Other Index Options'!$B:$B,B$4,'BSE - Other Index Options'!$H:$H,"Weekly*")+SUMIFS('BSE - Other Index Options'!$L:$L,'BSE - Other Index Options'!$C:$C,$A46,'BSE - Other Index Options'!$B:$B,B$4,'BSE - Other Index Options'!$H:$H,"MDAW*"))</f>
        <v>841.12310000000002</v>
      </c>
      <c r="C46" s="26">
        <f>IF(SUMIFS('NSE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Options'!$H:$H,"MDAW*")+SUMIFS('BSE - SENSEX Index Options'!$L:$L,'BSE - SENSEX Index Options'!$C:$C,$A46,'BSE - SENSEX Index Options'!$B:$B,C$4,'BSE - SENSEX Index Options'!$H:$H,"Weekly*")+SUMIFS('BSE - SENSEX Index Options'!$L:$L,'BSE - SENSEX Index Options'!$C:$C,$A46,'BSE - SENSEX Index Options'!$B:$B,C$4,'BSE - SENSEX Index Options'!$H:$H,"MDAW*")+SUMIFS('BSE - Other Index Options'!$L:$L,'BSE - Other Index Options'!$C:$C,$A46,'BSE - Other Index Options'!$B:$B,C$4,'BSE - Other Index Options'!$H:$H,"Weekly*")+SUMIFS('BSE - Other Index Options'!$L:$L,'BSE - Other Index Options'!$C:$C,$A46,'BSE - Other Index Options'!$B:$B,C$4,'BSE - Other Index Options'!$H:$H,"MDAW*")=0,"",SUMIFS('NSE - NIFTY Index Options'!$L:$L,'NSE - NIFTY Index Options'!$C:$C,$A46,'NSE - NIFTY Index Options'!$B:$B,C$4,'NSE - NIFTY Index Options'!$H:$H,"Weekly*")+SUMIFS('NSE - NIFTY Index Options'!$L:$L,'NSE - NIFTY Index Options'!$C:$C,$A46,'NSE - NIFTY Index Options'!$B:$B,C$4,'NSE - NIFTY Index Options'!$H:$H,"MDAW*")+SUMIFS('NSE - Other Index Options'!$L:$L,'NSE - Other Index Options'!$C:$C,$A46,'NSE - Other Index Options'!$B:$B,C$4,'NSE - Other Index Options'!$H:$H,"Weekly*")+SUMIFS('NSE - Other Index Options'!$L:$L,'NSE - Other Index Options'!$C:$C,$A46,'NSE - Other Index Options'!$B:$B,C$4,'NSE - Other Index Options'!$H:$H,"MDAW*")+SUMIFS('BSE - SENSEX Index Options'!$L:$L,'BSE - SENSEX Index Options'!$C:$C,$A46,'BSE - SENSEX Index Options'!$B:$B,C$4,'BSE - SENSEX Index Options'!$H:$H,"Weekly*")+SUMIFS('BSE - SENSEX Index Options'!$L:$L,'BSE - SENSEX Index Options'!$C:$C,$A46,'BSE - SENSEX Index Options'!$B:$B,C$4,'BSE - SENSEX Index Options'!$H:$H,"MDAW*")+SUMIFS('BSE - Other Index Options'!$L:$L,'BSE - Other Index Options'!$C:$C,$A46,'BSE - Other Index Options'!$B:$B,C$4,'BSE - Other Index Options'!$H:$H,"Weekly*")+SUMIFS('BSE - Other Index Options'!$L:$L,'BSE - Other Index Options'!$C:$C,$A46,'BSE - Other Index Options'!$B:$B,C$4,'BSE - Other Index Options'!$H:$H,"MDAW*"))</f>
        <v>772.10849999999994</v>
      </c>
      <c r="D46" s="26">
        <f>IF(SUMIFS('NSE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Options'!$H:$H,"MDAW*")+SUMIFS('BSE - SENSEX Index Options'!$L:$L,'BSE - SENSEX Index Options'!$C:$C,$A46,'BSE - SENSEX Index Options'!$B:$B,D$4,'BSE - SENSEX Index Options'!$H:$H,"Weekly*")+SUMIFS('BSE - SENSEX Index Options'!$L:$L,'BSE - SENSEX Index Options'!$C:$C,$A46,'BSE - SENSEX Index Options'!$B:$B,D$4,'BSE - SENSEX Index Options'!$H:$H,"MDAW*")+SUMIFS('BSE - Other Index Options'!$L:$L,'BSE - Other Index Options'!$C:$C,$A46,'BSE - Other Index Options'!$B:$B,D$4,'BSE - Other Index Options'!$H:$H,"Weekly*")+SUMIFS('BSE - Other Index Options'!$L:$L,'BSE - Other Index Options'!$C:$C,$A46,'BSE - Other Index Options'!$B:$B,D$4,'BSE - Other Index Options'!$H:$H,"MDAW*")=0,"",SUMIFS('NSE - NIFTY Index Options'!$L:$L,'NSE - NIFTY Index Options'!$C:$C,$A46,'NSE - NIFTY Index Options'!$B:$B,D$4,'NSE - NIFTY Index Options'!$H:$H,"Weekly*")+SUMIFS('NSE - NIFTY Index Options'!$L:$L,'NSE - NIFTY Index Options'!$C:$C,$A46,'NSE - NIFTY Index Options'!$B:$B,D$4,'NSE - NIFTY Index Options'!$H:$H,"MDAW*")+SUMIFS('NSE - Other Index Options'!$L:$L,'NSE - Other Index Options'!$C:$C,$A46,'NSE - Other Index Options'!$B:$B,D$4,'NSE - Other Index Options'!$H:$H,"Weekly*")+SUMIFS('NSE - Other Index Options'!$L:$L,'NSE - Other Index Options'!$C:$C,$A46,'NSE - Other Index Options'!$B:$B,D$4,'NSE - Other Index Options'!$H:$H,"MDAW*")+SUMIFS('BSE - SENSEX Index Options'!$L:$L,'BSE - SENSEX Index Options'!$C:$C,$A46,'BSE - SENSEX Index Options'!$B:$B,D$4,'BSE - SENSEX Index Options'!$H:$H,"Weekly*")+SUMIFS('BSE - SENSEX Index Options'!$L:$L,'BSE - SENSEX Index Options'!$C:$C,$A46,'BSE - SENSEX Index Options'!$B:$B,D$4,'BSE - SENSEX Index Options'!$H:$H,"MDAW*")+SUMIFS('BSE - Other Index Options'!$L:$L,'BSE - Other Index Options'!$C:$C,$A46,'BSE - Other Index Options'!$B:$B,D$4,'BSE - Other Index Options'!$H:$H,"Weekly*")+SUMIFS('BSE - Other Index Options'!$L:$L,'BSE - Other Index Options'!$C:$C,$A46,'BSE - Other Index Options'!$B:$B,D$4,'BSE - Other Index Options'!$H:$H,"MDAW*"))</f>
        <v>772.58320000000003</v>
      </c>
      <c r="E46" s="26">
        <f>IF(SUMIFS('NSE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Options'!$H:$H,"MDAW*")+SUMIFS('BSE - SENSEX Index Options'!$L:$L,'BSE - SENSEX Index Options'!$C:$C,$A46,'BSE - SENSEX Index Options'!$B:$B,E$4,'BSE - SENSEX Index Options'!$H:$H,"Weekly*")+SUMIFS('BSE - SENSEX Index Options'!$L:$L,'BSE - SENSEX Index Options'!$C:$C,$A46,'BSE - SENSEX Index Options'!$B:$B,E$4,'BSE - SENSEX Index Options'!$H:$H,"MDAW*")+SUMIFS('BSE - Other Index Options'!$L:$L,'BSE - Other Index Options'!$C:$C,$A46,'BSE - Other Index Options'!$B:$B,E$4,'BSE - Other Index Options'!$H:$H,"Weekly*")+SUMIFS('BSE - Other Index Options'!$L:$L,'BSE - Other Index Options'!$C:$C,$A46,'BSE - Other Index Options'!$B:$B,E$4,'BSE - Other Index Options'!$H:$H,"MDAW*")=0,"",SUMIFS('NSE - NIFTY Index Options'!$L:$L,'NSE - NIFTY Index Options'!$C:$C,$A46,'NSE - NIFTY Index Options'!$B:$B,E$4,'NSE - NIFTY Index Options'!$H:$H,"Weekly*")+SUMIFS('NSE - NIFTY Index Options'!$L:$L,'NSE - NIFTY Index Options'!$C:$C,$A46,'NSE - NIFTY Index Options'!$B:$B,E$4,'NSE - NIFTY Index Options'!$H:$H,"MDAW*")+SUMIFS('NSE - Other Index Options'!$L:$L,'NSE - Other Index Options'!$C:$C,$A46,'NSE - Other Index Options'!$B:$B,E$4,'NSE - Other Index Options'!$H:$H,"Weekly*")+SUMIFS('NSE - Other Index Options'!$L:$L,'NSE - Other Index Options'!$C:$C,$A46,'NSE - Other Index Options'!$B:$B,E$4,'NSE - Other Index Options'!$H:$H,"MDAW*")+SUMIFS('BSE - SENSEX Index Options'!$L:$L,'BSE - SENSEX Index Options'!$C:$C,$A46,'BSE - SENSEX Index Options'!$B:$B,E$4,'BSE - SENSEX Index Options'!$H:$H,"Weekly*")+SUMIFS('BSE - SENSEX Index Options'!$L:$L,'BSE - SENSEX Index Options'!$C:$C,$A46,'BSE - SENSEX Index Options'!$B:$B,E$4,'BSE - SENSEX Index Options'!$H:$H,"MDAW*")+SUMIFS('BSE - Other Index Options'!$L:$L,'BSE - Other Index Options'!$C:$C,$A46,'BSE - Other Index Options'!$B:$B,E$4,'BSE - Other Index Options'!$H:$H,"Weekly*")+SUMIFS('BSE - Other Index Options'!$L:$L,'BSE - Other Index Options'!$C:$C,$A46,'BSE - Other Index Options'!$B:$B,E$4,'BSE - Other Index Options'!$H:$H,"MDAW*"))</f>
        <v>968.24199999999996</v>
      </c>
      <c r="F46" s="26">
        <f>IF(SUMIFS('NSE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Options'!$H:$H,"MDAW*")+SUMIFS('BSE - SENSEX Index Options'!$L:$L,'BSE - SENSEX Index Options'!$C:$C,$A46,'BSE - SENSEX Index Options'!$B:$B,F$4,'BSE - SENSEX Index Options'!$H:$H,"Weekly*")+SUMIFS('BSE - SENSEX Index Options'!$L:$L,'BSE - SENSEX Index Options'!$C:$C,$A46,'BSE - SENSEX Index Options'!$B:$B,F$4,'BSE - SENSEX Index Options'!$H:$H,"MDAW*")+SUMIFS('BSE - Other Index Options'!$L:$L,'BSE - Other Index Options'!$C:$C,$A46,'BSE - Other Index Options'!$B:$B,F$4,'BSE - Other Index Options'!$H:$H,"Weekly*")+SUMIFS('BSE - Other Index Options'!$L:$L,'BSE - Other Index Options'!$C:$C,$A46,'BSE - Other Index Options'!$B:$B,F$4,'BSE - Other Index Options'!$H:$H,"MDAW*")=0,"",SUMIFS('NSE - NIFTY Index Options'!$L:$L,'NSE - NIFTY Index Options'!$C:$C,$A46,'NSE - NIFTY Index Options'!$B:$B,F$4,'NSE - NIFTY Index Options'!$H:$H,"Weekly*")+SUMIFS('NSE - NIFTY Index Options'!$L:$L,'NSE - NIFTY Index Options'!$C:$C,$A46,'NSE - NIFTY Index Options'!$B:$B,F$4,'NSE - NIFTY Index Options'!$H:$H,"MDAW*")+SUMIFS('NSE - Other Index Options'!$L:$L,'NSE - Other Index Options'!$C:$C,$A46,'NSE - Other Index Options'!$B:$B,F$4,'NSE - Other Index Options'!$H:$H,"Weekly*")+SUMIFS('NSE - Other Index Options'!$L:$L,'NSE - Other Index Options'!$C:$C,$A46,'NSE - Other Index Options'!$B:$B,F$4,'NSE - Other Index Options'!$H:$H,"MDAW*")+SUMIFS('BSE - SENSEX Index Options'!$L:$L,'BSE - SENSEX Index Options'!$C:$C,$A46,'BSE - SENSEX Index Options'!$B:$B,F$4,'BSE - SENSEX Index Options'!$H:$H,"Weekly*")+SUMIFS('BSE - SENSEX Index Options'!$L:$L,'BSE - SENSEX Index Options'!$C:$C,$A46,'BSE - SENSEX Index Options'!$B:$B,F$4,'BSE - SENSEX Index Options'!$H:$H,"MDAW*")+SUMIFS('BSE - Other Index Options'!$L:$L,'BSE - Other Index Options'!$C:$C,$A46,'BSE - Other Index Options'!$B:$B,F$4,'BSE - Other Index Options'!$H:$H,"Weekly*")+SUMIFS('BSE - Other Index Options'!$L:$L,'BSE - Other Index Options'!$C:$C,$A46,'BSE - Other Index Options'!$B:$B,F$4,'BSE - Other Index Options'!$H:$H,"MDAW*"))</f>
        <v>699.42219999999998</v>
      </c>
      <c r="G46" s="26" t="str">
        <f>IF(SUMIFS('NSE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Options'!$H:$H,"MDAW*")+SUMIFS('BSE - SENSEX Index Options'!$L:$L,'BSE - SENSEX Index Options'!$C:$C,$A46,'BSE - SENSEX Index Options'!$B:$B,G$4,'BSE - SENSEX Index Options'!$H:$H,"Weekly*")+SUMIFS('BSE - SENSEX Index Options'!$L:$L,'BSE - SENSEX Index Options'!$C:$C,$A46,'BSE - SENSEX Index Options'!$B:$B,G$4,'BSE - SENSEX Index Options'!$H:$H,"MDAW*")+SUMIFS('BSE - Other Index Options'!$L:$L,'BSE - Other Index Options'!$C:$C,$A46,'BSE - Other Index Options'!$B:$B,G$4,'BSE - Other Index Options'!$H:$H,"Weekly*")+SUMIFS('BSE - Other Index Options'!$L:$L,'BSE - Other Index Options'!$C:$C,$A46,'BSE - Other Index Options'!$B:$B,G$4,'BSE - Other Index Options'!$H:$H,"MDAW*")=0,"",SUMIFS('NSE - NIFTY Index Options'!$L:$L,'NSE - NIFTY Index Options'!$C:$C,$A46,'NSE - NIFTY Index Options'!$B:$B,G$4,'NSE - NIFTY Index Options'!$H:$H,"Weekly*")+SUMIFS('NSE - NIFTY Index Options'!$L:$L,'NSE - NIFTY Index Options'!$C:$C,$A46,'NSE - NIFTY Index Options'!$B:$B,G$4,'NSE - NIFTY Index Options'!$H:$H,"MDAW*")+SUMIFS('NSE - Other Index Options'!$L:$L,'NSE - Other Index Options'!$C:$C,$A46,'NSE - Other Index Options'!$B:$B,G$4,'NSE - Other Index Options'!$H:$H,"Weekly*")+SUMIFS('NSE - Other Index Options'!$L:$L,'NSE - Other Index Options'!$C:$C,$A46,'NSE - Other Index Options'!$B:$B,G$4,'NSE - Other Index Options'!$H:$H,"MDAW*")+SUMIFS('BSE - SENSEX Index Options'!$L:$L,'BSE - SENSEX Index Options'!$C:$C,$A46,'BSE - SENSEX Index Options'!$B:$B,G$4,'BSE - SENSEX Index Options'!$H:$H,"Weekly*")+SUMIFS('BSE - SENSEX Index Options'!$L:$L,'BSE - SENSEX Index Options'!$C:$C,$A46,'BSE - SENSEX Index Options'!$B:$B,G$4,'BSE - SENSEX Index Options'!$H:$H,"MDAW*")+SUMIFS('BSE - Other Index Options'!$L:$L,'BSE - Other Index Options'!$C:$C,$A46,'BSE - Other Index Options'!$B:$B,G$4,'BSE - Other Index Options'!$H:$H,"Weekly*")+SUMIFS('BSE - Other Index Options'!$L:$L,'BSE - Other Index Options'!$C:$C,$A46,'BSE - Other Index Options'!$B:$B,G$4,'BSE - Other Index Options'!$H:$H,"MDAW*"))</f>
        <v/>
      </c>
      <c r="H46" s="26">
        <f t="shared" si="1"/>
        <v>4053.4790000000003</v>
      </c>
    </row>
    <row r="47" spans="1:8">
      <c r="A47" t="s">
        <v>68</v>
      </c>
      <c r="B47" s="26">
        <f>IF(SUMIFS('NSE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Options'!$H:$H,"MDAW*")+SUMIFS('BSE - SENSEX Index Options'!$L:$L,'BSE - SENSEX Index Options'!$C:$C,$A47,'BSE - SENSEX Index Options'!$B:$B,B$4,'BSE - SENSEX Index Options'!$H:$H,"Weekly*")+SUMIFS('BSE - SENSEX Index Options'!$L:$L,'BSE - SENSEX Index Options'!$C:$C,$A47,'BSE - SENSEX Index Options'!$B:$B,B$4,'BSE - SENSEX Index Options'!$H:$H,"MDAW*")+SUMIFS('BSE - Other Index Options'!$L:$L,'BSE - Other Index Options'!$C:$C,$A47,'BSE - Other Index Options'!$B:$B,B$4,'BSE - Other Index Options'!$H:$H,"Weekly*")+SUMIFS('BSE - Other Index Options'!$L:$L,'BSE - Other Index Options'!$C:$C,$A47,'BSE - Other Index Options'!$B:$B,B$4,'BSE - Other Index Options'!$H:$H,"MDAW*")=0,"",SUMIFS('NSE - NIFTY Index Options'!$L:$L,'NSE - NIFTY Index Options'!$C:$C,$A47,'NSE - NIFTY Index Options'!$B:$B,B$4,'NSE - NIFTY Index Options'!$H:$H,"Weekly*")+SUMIFS('NSE - NIFTY Index Options'!$L:$L,'NSE - NIFTY Index Options'!$C:$C,$A47,'NSE - NIFTY Index Options'!$B:$B,B$4,'NSE - NIFTY Index Options'!$H:$H,"MDAW*")+SUMIFS('NSE - Other Index Options'!$L:$L,'NSE - Other Index Options'!$C:$C,$A47,'NSE - Other Index Options'!$B:$B,B$4,'NSE - Other Index Options'!$H:$H,"Weekly*")+SUMIFS('NSE - Other Index Options'!$L:$L,'NSE - Other Index Options'!$C:$C,$A47,'NSE - Other Index Options'!$B:$B,B$4,'NSE - Other Index Options'!$H:$H,"MDAW*")+SUMIFS('BSE - SENSEX Index Options'!$L:$L,'BSE - SENSEX Index Options'!$C:$C,$A47,'BSE - SENSEX Index Options'!$B:$B,B$4,'BSE - SENSEX Index Options'!$H:$H,"Weekly*")+SUMIFS('BSE - SENSEX Index Options'!$L:$L,'BSE - SENSEX Index Options'!$C:$C,$A47,'BSE - SENSEX Index Options'!$B:$B,B$4,'BSE - SENSEX Index Options'!$H:$H,"MDAW*")+SUMIFS('BSE - Other Index Options'!$L:$L,'BSE - Other Index Options'!$C:$C,$A47,'BSE - Other Index Options'!$B:$B,B$4,'BSE - Other Index Options'!$H:$H,"Weekly*")+SUMIFS('BSE - Other Index Options'!$L:$L,'BSE - Other Index Options'!$C:$C,$A47,'BSE - Other Index Options'!$B:$B,B$4,'BSE - Other Index Options'!$H:$H,"MDAW*"))</f>
        <v>491.69299999999998</v>
      </c>
      <c r="C47" s="26">
        <f>IF(SUMIFS('NSE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Options'!$H:$H,"MDAW*")+SUMIFS('BSE - SENSEX Index Options'!$L:$L,'BSE - SENSEX Index Options'!$C:$C,$A47,'BSE - SENSEX Index Options'!$B:$B,C$4,'BSE - SENSEX Index Options'!$H:$H,"Weekly*")+SUMIFS('BSE - SENSEX Index Options'!$L:$L,'BSE - SENSEX Index Options'!$C:$C,$A47,'BSE - SENSEX Index Options'!$B:$B,C$4,'BSE - SENSEX Index Options'!$H:$H,"MDAW*")+SUMIFS('BSE - Other Index Options'!$L:$L,'BSE - Other Index Options'!$C:$C,$A47,'BSE - Other Index Options'!$B:$B,C$4,'BSE - Other Index Options'!$H:$H,"Weekly*")+SUMIFS('BSE - Other Index Options'!$L:$L,'BSE - Other Index Options'!$C:$C,$A47,'BSE - Other Index Options'!$B:$B,C$4,'BSE - Other Index Options'!$H:$H,"MDAW*")=0,"",SUMIFS('NSE - NIFTY Index Options'!$L:$L,'NSE - NIFTY Index Options'!$C:$C,$A47,'NSE - NIFTY Index Options'!$B:$B,C$4,'NSE - NIFTY Index Options'!$H:$H,"Weekly*")+SUMIFS('NSE - NIFTY Index Options'!$L:$L,'NSE - NIFTY Index Options'!$C:$C,$A47,'NSE - NIFTY Index Options'!$B:$B,C$4,'NSE - NIFTY Index Options'!$H:$H,"MDAW*")+SUMIFS('NSE - Other Index Options'!$L:$L,'NSE - Other Index Options'!$C:$C,$A47,'NSE - Other Index Options'!$B:$B,C$4,'NSE - Other Index Options'!$H:$H,"Weekly*")+SUMIFS('NSE - Other Index Options'!$L:$L,'NSE - Other Index Options'!$C:$C,$A47,'NSE - Other Index Options'!$B:$B,C$4,'NSE - Other Index Options'!$H:$H,"MDAW*")+SUMIFS('BSE - SENSEX Index Options'!$L:$L,'BSE - SENSEX Index Options'!$C:$C,$A47,'BSE - SENSEX Index Options'!$B:$B,C$4,'BSE - SENSEX Index Options'!$H:$H,"Weekly*")+SUMIFS('BSE - SENSEX Index Options'!$L:$L,'BSE - SENSEX Index Options'!$C:$C,$A47,'BSE - SENSEX Index Options'!$B:$B,C$4,'BSE - SENSEX Index Options'!$H:$H,"MDAW*")+SUMIFS('BSE - Other Index Options'!$L:$L,'BSE - Other Index Options'!$C:$C,$A47,'BSE - Other Index Options'!$B:$B,C$4,'BSE - Other Index Options'!$H:$H,"Weekly*")+SUMIFS('BSE - Other Index Options'!$L:$L,'BSE - Other Index Options'!$C:$C,$A47,'BSE - Other Index Options'!$B:$B,C$4,'BSE - Other Index Options'!$H:$H,"MDAW*"))</f>
        <v>647.0299</v>
      </c>
      <c r="D47" s="26">
        <f>IF(SUMIFS('NSE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Options'!$H:$H,"MDAW*")+SUMIFS('BSE - SENSEX Index Options'!$L:$L,'BSE - SENSEX Index Options'!$C:$C,$A47,'BSE - SENSEX Index Options'!$B:$B,D$4,'BSE - SENSEX Index Options'!$H:$H,"Weekly*")+SUMIFS('BSE - SENSEX Index Options'!$L:$L,'BSE - SENSEX Index Options'!$C:$C,$A47,'BSE - SENSEX Index Options'!$B:$B,D$4,'BSE - SENSEX Index Options'!$H:$H,"MDAW*")+SUMIFS('BSE - Other Index Options'!$L:$L,'BSE - Other Index Options'!$C:$C,$A47,'BSE - Other Index Options'!$B:$B,D$4,'BSE - Other Index Options'!$H:$H,"Weekly*")+SUMIFS('BSE - Other Index Options'!$L:$L,'BSE - Other Index Options'!$C:$C,$A47,'BSE - Other Index Options'!$B:$B,D$4,'BSE - Other Index Options'!$H:$H,"MDAW*")=0,"",SUMIFS('NSE - NIFTY Index Options'!$L:$L,'NSE - NIFTY Index Options'!$C:$C,$A47,'NSE - NIFTY Index Options'!$B:$B,D$4,'NSE - NIFTY Index Options'!$H:$H,"Weekly*")+SUMIFS('NSE - NIFTY Index Options'!$L:$L,'NSE - NIFTY Index Options'!$C:$C,$A47,'NSE - NIFTY Index Options'!$B:$B,D$4,'NSE - NIFTY Index Options'!$H:$H,"MDAW*")+SUMIFS('NSE - Other Index Options'!$L:$L,'NSE - Other Index Options'!$C:$C,$A47,'NSE - Other Index Options'!$B:$B,D$4,'NSE - Other Index Options'!$H:$H,"Weekly*")+SUMIFS('NSE - Other Index Options'!$L:$L,'NSE - Other Index Options'!$C:$C,$A47,'NSE - Other Index Options'!$B:$B,D$4,'NSE - Other Index Options'!$H:$H,"MDAW*")+SUMIFS('BSE - SENSEX Index Options'!$L:$L,'BSE - SENSEX Index Options'!$C:$C,$A47,'BSE - SENSEX Index Options'!$B:$B,D$4,'BSE - SENSEX Index Options'!$H:$H,"Weekly*")+SUMIFS('BSE - SENSEX Index Options'!$L:$L,'BSE - SENSEX Index Options'!$C:$C,$A47,'BSE - SENSEX Index Options'!$B:$B,D$4,'BSE - SENSEX Index Options'!$H:$H,"MDAW*")+SUMIFS('BSE - Other Index Options'!$L:$L,'BSE - Other Index Options'!$C:$C,$A47,'BSE - Other Index Options'!$B:$B,D$4,'BSE - Other Index Options'!$H:$H,"Weekly*")+SUMIFS('BSE - Other Index Options'!$L:$L,'BSE - Other Index Options'!$C:$C,$A47,'BSE - Other Index Options'!$B:$B,D$4,'BSE - Other Index Options'!$H:$H,"MDAW*"))</f>
        <v>728.43190000000004</v>
      </c>
      <c r="E47" s="26" t="str">
        <f>IF(SUMIFS('NSE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Options'!$H:$H,"MDAW*")+SUMIFS('BSE - SENSEX Index Options'!$L:$L,'BSE - SENSEX Index Options'!$C:$C,$A47,'BSE - SENSEX Index Options'!$B:$B,E$4,'BSE - SENSEX Index Options'!$H:$H,"Weekly*")+SUMIFS('BSE - SENSEX Index Options'!$L:$L,'BSE - SENSEX Index Options'!$C:$C,$A47,'BSE - SENSEX Index Options'!$B:$B,E$4,'BSE - SENSEX Index Options'!$H:$H,"MDAW*")+SUMIFS('BSE - Other Index Options'!$L:$L,'BSE - Other Index Options'!$C:$C,$A47,'BSE - Other Index Options'!$B:$B,E$4,'BSE - Other Index Options'!$H:$H,"Weekly*")+SUMIFS('BSE - Other Index Options'!$L:$L,'BSE - Other Index Options'!$C:$C,$A47,'BSE - Other Index Options'!$B:$B,E$4,'BSE - Other Index Options'!$H:$H,"MDAW*")=0,"",SUMIFS('NSE - NIFTY Index Options'!$L:$L,'NSE - NIFTY Index Options'!$C:$C,$A47,'NSE - NIFTY Index Options'!$B:$B,E$4,'NSE - NIFTY Index Options'!$H:$H,"Weekly*")+SUMIFS('NSE - NIFTY Index Options'!$L:$L,'NSE - NIFTY Index Options'!$C:$C,$A47,'NSE - NIFTY Index Options'!$B:$B,E$4,'NSE - NIFTY Index Options'!$H:$H,"MDAW*")+SUMIFS('NSE - Other Index Options'!$L:$L,'NSE - Other Index Options'!$C:$C,$A47,'NSE - Other Index Options'!$B:$B,E$4,'NSE - Other Index Options'!$H:$H,"Weekly*")+SUMIFS('NSE - Other Index Options'!$L:$L,'NSE - Other Index Options'!$C:$C,$A47,'NSE - Other Index Options'!$B:$B,E$4,'NSE - Other Index Options'!$H:$H,"MDAW*")+SUMIFS('BSE - SENSEX Index Options'!$L:$L,'BSE - SENSEX Index Options'!$C:$C,$A47,'BSE - SENSEX Index Options'!$B:$B,E$4,'BSE - SENSEX Index Options'!$H:$H,"Weekly*")+SUMIFS('BSE - SENSEX Index Options'!$L:$L,'BSE - SENSEX Index Options'!$C:$C,$A47,'BSE - SENSEX Index Options'!$B:$B,E$4,'BSE - SENSEX Index Options'!$H:$H,"MDAW*")+SUMIFS('BSE - Other Index Options'!$L:$L,'BSE - Other Index Options'!$C:$C,$A47,'BSE - Other Index Options'!$B:$B,E$4,'BSE - Other Index Options'!$H:$H,"Weekly*")+SUMIFS('BSE - Other Index Options'!$L:$L,'BSE - Other Index Options'!$C:$C,$A47,'BSE - Other Index Options'!$B:$B,E$4,'BSE - Other Index Options'!$H:$H,"MDAW*"))</f>
        <v/>
      </c>
      <c r="F47" s="26">
        <f>IF(SUMIFS('NSE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Options'!$H:$H,"MDAW*")+SUMIFS('BSE - SENSEX Index Options'!$L:$L,'BSE - SENSEX Index Options'!$C:$C,$A47,'BSE - SENSEX Index Options'!$B:$B,F$4,'BSE - SENSEX Index Options'!$H:$H,"Weekly*")+SUMIFS('BSE - SENSEX Index Options'!$L:$L,'BSE - SENSEX Index Options'!$C:$C,$A47,'BSE - SENSEX Index Options'!$B:$B,F$4,'BSE - SENSEX Index Options'!$H:$H,"MDAW*")+SUMIFS('BSE - Other Index Options'!$L:$L,'BSE - Other Index Options'!$C:$C,$A47,'BSE - Other Index Options'!$B:$B,F$4,'BSE - Other Index Options'!$H:$H,"Weekly*")+SUMIFS('BSE - Other Index Options'!$L:$L,'BSE - Other Index Options'!$C:$C,$A47,'BSE - Other Index Options'!$B:$B,F$4,'BSE - Other Index Options'!$H:$H,"MDAW*")=0,"",SUMIFS('NSE - NIFTY Index Options'!$L:$L,'NSE - NIFTY Index Options'!$C:$C,$A47,'NSE - NIFTY Index Options'!$B:$B,F$4,'NSE - NIFTY Index Options'!$H:$H,"Weekly*")+SUMIFS('NSE - NIFTY Index Options'!$L:$L,'NSE - NIFTY Index Options'!$C:$C,$A47,'NSE - NIFTY Index Options'!$B:$B,F$4,'NSE - NIFTY Index Options'!$H:$H,"MDAW*")+SUMIFS('NSE - Other Index Options'!$L:$L,'NSE - Other Index Options'!$C:$C,$A47,'NSE - Other Index Options'!$B:$B,F$4,'NSE - Other Index Options'!$H:$H,"Weekly*")+SUMIFS('NSE - Other Index Options'!$L:$L,'NSE - Other Index Options'!$C:$C,$A47,'NSE - Other Index Options'!$B:$B,F$4,'NSE - Other Index Options'!$H:$H,"MDAW*")+SUMIFS('BSE - SENSEX Index Options'!$L:$L,'BSE - SENSEX Index Options'!$C:$C,$A47,'BSE - SENSEX Index Options'!$B:$B,F$4,'BSE - SENSEX Index Options'!$H:$H,"Weekly*")+SUMIFS('BSE - SENSEX Index Options'!$L:$L,'BSE - SENSEX Index Options'!$C:$C,$A47,'BSE - SENSEX Index Options'!$B:$B,F$4,'BSE - SENSEX Index Options'!$H:$H,"MDAW*")+SUMIFS('BSE - Other Index Options'!$L:$L,'BSE - Other Index Options'!$C:$C,$A47,'BSE - Other Index Options'!$B:$B,F$4,'BSE - Other Index Options'!$H:$H,"Weekly*")+SUMIFS('BSE - Other Index Options'!$L:$L,'BSE - Other Index Options'!$C:$C,$A47,'BSE - Other Index Options'!$B:$B,F$4,'BSE - Other Index Options'!$H:$H,"MDAW*"))</f>
        <v>539.68759999999997</v>
      </c>
      <c r="G47" s="26" t="str">
        <f>IF(SUMIFS('NSE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Options'!$H:$H,"MDAW*")+SUMIFS('BSE - SENSEX Index Options'!$L:$L,'BSE - SENSEX Index Options'!$C:$C,$A47,'BSE - SENSEX Index Options'!$B:$B,G$4,'BSE - SENSEX Index Options'!$H:$H,"Weekly*")+SUMIFS('BSE - SENSEX Index Options'!$L:$L,'BSE - SENSEX Index Options'!$C:$C,$A47,'BSE - SENSEX Index Options'!$B:$B,G$4,'BSE - SENSEX Index Options'!$H:$H,"MDAW*")+SUMIFS('BSE - Other Index Options'!$L:$L,'BSE - Other Index Options'!$C:$C,$A47,'BSE - Other Index Options'!$B:$B,G$4,'BSE - Other Index Options'!$H:$H,"Weekly*")+SUMIFS('BSE - Other Index Options'!$L:$L,'BSE - Other Index Options'!$C:$C,$A47,'BSE - Other Index Options'!$B:$B,G$4,'BSE - Other Index Options'!$H:$H,"MDAW*")=0,"",SUMIFS('NSE - NIFTY Index Options'!$L:$L,'NSE - NIFTY Index Options'!$C:$C,$A47,'NSE - NIFTY Index Options'!$B:$B,G$4,'NSE - NIFTY Index Options'!$H:$H,"Weekly*")+SUMIFS('NSE - NIFTY Index Options'!$L:$L,'NSE - NIFTY Index Options'!$C:$C,$A47,'NSE - NIFTY Index Options'!$B:$B,G$4,'NSE - NIFTY Index Options'!$H:$H,"MDAW*")+SUMIFS('NSE - Other Index Options'!$L:$L,'NSE - Other Index Options'!$C:$C,$A47,'NSE - Other Index Options'!$B:$B,G$4,'NSE - Other Index Options'!$H:$H,"Weekly*")+SUMIFS('NSE - Other Index Options'!$L:$L,'NSE - Other Index Options'!$C:$C,$A47,'NSE - Other Index Options'!$B:$B,G$4,'NSE - Other Index Options'!$H:$H,"MDAW*")+SUMIFS('BSE - SENSEX Index Options'!$L:$L,'BSE - SENSEX Index Options'!$C:$C,$A47,'BSE - SENSEX Index Options'!$B:$B,G$4,'BSE - SENSEX Index Options'!$H:$H,"Weekly*")+SUMIFS('BSE - SENSEX Index Options'!$L:$L,'BSE - SENSEX Index Options'!$C:$C,$A47,'BSE - SENSEX Index Options'!$B:$B,G$4,'BSE - SENSEX Index Options'!$H:$H,"MDAW*")+SUMIFS('BSE - Other Index Options'!$L:$L,'BSE - Other Index Options'!$C:$C,$A47,'BSE - Other Index Options'!$B:$B,G$4,'BSE - Other Index Options'!$H:$H,"Weekly*")+SUMIFS('BSE - Other Index Options'!$L:$L,'BSE - Other Index Options'!$C:$C,$A47,'BSE - Other Index Options'!$B:$B,G$4,'BSE - Other Index Options'!$H:$H,"MDAW*"))</f>
        <v/>
      </c>
      <c r="H47" s="26">
        <f t="shared" si="1"/>
        <v>2406.8424</v>
      </c>
    </row>
    <row r="48" spans="1:8">
      <c r="A48" t="s">
        <v>69</v>
      </c>
      <c r="B48" s="26" t="str">
        <f>IF(SUMIFS('NSE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Options'!$H:$H,"MDAW*")+SUMIFS('BSE - SENSEX Index Options'!$L:$L,'BSE - SENSEX Index Options'!$C:$C,$A48,'BSE - SENSEX Index Options'!$B:$B,B$4,'BSE - SENSEX Index Options'!$H:$H,"Weekly*")+SUMIFS('BSE - SENSEX Index Options'!$L:$L,'BSE - SENSEX Index Options'!$C:$C,$A48,'BSE - SENSEX Index Options'!$B:$B,B$4,'BSE - SENSEX Index Options'!$H:$H,"MDAW*")+SUMIFS('BSE - Other Index Options'!$L:$L,'BSE - Other Index Options'!$C:$C,$A48,'BSE - Other Index Options'!$B:$B,B$4,'BSE - Other Index Options'!$H:$H,"Weekly*")+SUMIFS('BSE - Other Index Options'!$L:$L,'BSE - Other Index Options'!$C:$C,$A48,'BSE - Other Index Options'!$B:$B,B$4,'BSE - Other Index Options'!$H:$H,"MDAW*")=0,"",SUMIFS('NSE - NIFTY Index Options'!$L:$L,'NSE - NIFTY Index Options'!$C:$C,$A48,'NSE - NIFTY Index Options'!$B:$B,B$4,'NSE - NIFTY Index Options'!$H:$H,"Weekly*")+SUMIFS('NSE - NIFTY Index Options'!$L:$L,'NSE - NIFTY Index Options'!$C:$C,$A48,'NSE - NIFTY Index Options'!$B:$B,B$4,'NSE - NIFTY Index Options'!$H:$H,"MDAW*")+SUMIFS('NSE - Other Index Options'!$L:$L,'NSE - Other Index Options'!$C:$C,$A48,'NSE - Other Index Options'!$B:$B,B$4,'NSE - Other Index Options'!$H:$H,"Weekly*")+SUMIFS('NSE - Other Index Options'!$L:$L,'NSE - Other Index Options'!$C:$C,$A48,'NSE - Other Index Options'!$B:$B,B$4,'NSE - Other Index Options'!$H:$H,"MDAW*")+SUMIFS('BSE - SENSEX Index Options'!$L:$L,'BSE - SENSEX Index Options'!$C:$C,$A48,'BSE - SENSEX Index Options'!$B:$B,B$4,'BSE - SENSEX Index Options'!$H:$H,"Weekly*")+SUMIFS('BSE - SENSEX Index Options'!$L:$L,'BSE - SENSEX Index Options'!$C:$C,$A48,'BSE - SENSEX Index Options'!$B:$B,B$4,'BSE - SENSEX Index Options'!$H:$H,"MDAW*")+SUMIFS('BSE - Other Index Options'!$L:$L,'BSE - Other Index Options'!$C:$C,$A48,'BSE - Other Index Options'!$B:$B,B$4,'BSE - Other Index Options'!$H:$H,"Weekly*")+SUMIFS('BSE - Other Index Options'!$L:$L,'BSE - Other Index Options'!$C:$C,$A48,'BSE - Other Index Options'!$B:$B,B$4,'BSE - Other Index Options'!$H:$H,"MDAW*"))</f>
        <v/>
      </c>
      <c r="C48" s="26" t="str">
        <f>IF(SUMIFS('NSE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Options'!$H:$H,"MDAW*")+SUMIFS('BSE - SENSEX Index Options'!$L:$L,'BSE - SENSEX Index Options'!$C:$C,$A48,'BSE - SENSEX Index Options'!$B:$B,C$4,'BSE - SENSEX Index Options'!$H:$H,"Weekly*")+SUMIFS('BSE - SENSEX Index Options'!$L:$L,'BSE - SENSEX Index Options'!$C:$C,$A48,'BSE - SENSEX Index Options'!$B:$B,C$4,'BSE - SENSEX Index Options'!$H:$H,"MDAW*")+SUMIFS('BSE - Other Index Options'!$L:$L,'BSE - Other Index Options'!$C:$C,$A48,'BSE - Other Index Options'!$B:$B,C$4,'BSE - Other Index Options'!$H:$H,"Weekly*")+SUMIFS('BSE - Other Index Options'!$L:$L,'BSE - Other Index Options'!$C:$C,$A48,'BSE - Other Index Options'!$B:$B,C$4,'BSE - Other Index Options'!$H:$H,"MDAW*")=0,"",SUMIFS('NSE - NIFTY Index Options'!$L:$L,'NSE - NIFTY Index Options'!$C:$C,$A48,'NSE - NIFTY Index Options'!$B:$B,C$4,'NSE - NIFTY Index Options'!$H:$H,"Weekly*")+SUMIFS('NSE - NIFTY Index Options'!$L:$L,'NSE - NIFTY Index Options'!$C:$C,$A48,'NSE - NIFTY Index Options'!$B:$B,C$4,'NSE - NIFTY Index Options'!$H:$H,"MDAW*")+SUMIFS('NSE - Other Index Options'!$L:$L,'NSE - Other Index Options'!$C:$C,$A48,'NSE - Other Index Options'!$B:$B,C$4,'NSE - Other Index Options'!$H:$H,"Weekly*")+SUMIFS('NSE - Other Index Options'!$L:$L,'NSE - Other Index Options'!$C:$C,$A48,'NSE - Other Index Options'!$B:$B,C$4,'NSE - Other Index Options'!$H:$H,"MDAW*")+SUMIFS('BSE - SENSEX Index Options'!$L:$L,'BSE - SENSEX Index Options'!$C:$C,$A48,'BSE - SENSEX Index Options'!$B:$B,C$4,'BSE - SENSEX Index Options'!$H:$H,"Weekly*")+SUMIFS('BSE - SENSEX Index Options'!$L:$L,'BSE - SENSEX Index Options'!$C:$C,$A48,'BSE - SENSEX Index Options'!$B:$B,C$4,'BSE - SENSEX Index Options'!$H:$H,"MDAW*")+SUMIFS('BSE - Other Index Options'!$L:$L,'BSE - Other Index Options'!$C:$C,$A48,'BSE - Other Index Options'!$B:$B,C$4,'BSE - Other Index Options'!$H:$H,"Weekly*")+SUMIFS('BSE - Other Index Options'!$L:$L,'BSE - Other Index Options'!$C:$C,$A48,'BSE - Other Index Options'!$B:$B,C$4,'BSE - Other Index Options'!$H:$H,"MDAW*"))</f>
        <v/>
      </c>
      <c r="D48" s="26" t="str">
        <f>IF(SUMIFS('NSE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Options'!$H:$H,"MDAW*")+SUMIFS('BSE - SENSEX Index Options'!$L:$L,'BSE - SENSEX Index Options'!$C:$C,$A48,'BSE - SENSEX Index Options'!$B:$B,D$4,'BSE - SENSEX Index Options'!$H:$H,"Weekly*")+SUMIFS('BSE - SENSEX Index Options'!$L:$L,'BSE - SENSEX Index Options'!$C:$C,$A48,'BSE - SENSEX Index Options'!$B:$B,D$4,'BSE - SENSEX Index Options'!$H:$H,"MDAW*")+SUMIFS('BSE - Other Index Options'!$L:$L,'BSE - Other Index Options'!$C:$C,$A48,'BSE - Other Index Options'!$B:$B,D$4,'BSE - Other Index Options'!$H:$H,"Weekly*")+SUMIFS('BSE - Other Index Options'!$L:$L,'BSE - Other Index Options'!$C:$C,$A48,'BSE - Other Index Options'!$B:$B,D$4,'BSE - Other Index Options'!$H:$H,"MDAW*")=0,"",SUMIFS('NSE - NIFTY Index Options'!$L:$L,'NSE - NIFTY Index Options'!$C:$C,$A48,'NSE - NIFTY Index Options'!$B:$B,D$4,'NSE - NIFTY Index Options'!$H:$H,"Weekly*")+SUMIFS('NSE - NIFTY Index Options'!$L:$L,'NSE - NIFTY Index Options'!$C:$C,$A48,'NSE - NIFTY Index Options'!$B:$B,D$4,'NSE - NIFTY Index Options'!$H:$H,"MDAW*")+SUMIFS('NSE - Other Index Options'!$L:$L,'NSE - Other Index Options'!$C:$C,$A48,'NSE - Other Index Options'!$B:$B,D$4,'NSE - Other Index Options'!$H:$H,"Weekly*")+SUMIFS('NSE - Other Index Options'!$L:$L,'NSE - Other Index Options'!$C:$C,$A48,'NSE - Other Index Options'!$B:$B,D$4,'NSE - Other Index Options'!$H:$H,"MDAW*")+SUMIFS('BSE - SENSEX Index Options'!$L:$L,'BSE - SENSEX Index Options'!$C:$C,$A48,'BSE - SENSEX Index Options'!$B:$B,D$4,'BSE - SENSEX Index Options'!$H:$H,"Weekly*")+SUMIFS('BSE - SENSEX Index Options'!$L:$L,'BSE - SENSEX Index Options'!$C:$C,$A48,'BSE - SENSEX Index Options'!$B:$B,D$4,'BSE - SENSEX Index Options'!$H:$H,"MDAW*")+SUMIFS('BSE - Other Index Options'!$L:$L,'BSE - Other Index Options'!$C:$C,$A48,'BSE - Other Index Options'!$B:$B,D$4,'BSE - Other Index Options'!$H:$H,"Weekly*")+SUMIFS('BSE - Other Index Options'!$L:$L,'BSE - Other Index Options'!$C:$C,$A48,'BSE - Other Index Options'!$B:$B,D$4,'BSE - Other Index Options'!$H:$H,"MDAW*"))</f>
        <v/>
      </c>
      <c r="E48" s="26" t="str">
        <f>IF(SUMIFS('NSE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Options'!$H:$H,"MDAW*")+SUMIFS('BSE - SENSEX Index Options'!$L:$L,'BSE - SENSEX Index Options'!$C:$C,$A48,'BSE - SENSEX Index Options'!$B:$B,E$4,'BSE - SENSEX Index Options'!$H:$H,"Weekly*")+SUMIFS('BSE - SENSEX Index Options'!$L:$L,'BSE - SENSEX Index Options'!$C:$C,$A48,'BSE - SENSEX Index Options'!$B:$B,E$4,'BSE - SENSEX Index Options'!$H:$H,"MDAW*")+SUMIFS('BSE - Other Index Options'!$L:$L,'BSE - Other Index Options'!$C:$C,$A48,'BSE - Other Index Options'!$B:$B,E$4,'BSE - Other Index Options'!$H:$H,"Weekly*")+SUMIFS('BSE - Other Index Options'!$L:$L,'BSE - Other Index Options'!$C:$C,$A48,'BSE - Other Index Options'!$B:$B,E$4,'BSE - Other Index Options'!$H:$H,"MDAW*")=0,"",SUMIFS('NSE - NIFTY Index Options'!$L:$L,'NSE - NIFTY Index Options'!$C:$C,$A48,'NSE - NIFTY Index Options'!$B:$B,E$4,'NSE - NIFTY Index Options'!$H:$H,"Weekly*")+SUMIFS('NSE - NIFTY Index Options'!$L:$L,'NSE - NIFTY Index Options'!$C:$C,$A48,'NSE - NIFTY Index Options'!$B:$B,E$4,'NSE - NIFTY Index Options'!$H:$H,"MDAW*")+SUMIFS('NSE - Other Index Options'!$L:$L,'NSE - Other Index Options'!$C:$C,$A48,'NSE - Other Index Options'!$B:$B,E$4,'NSE - Other Index Options'!$H:$H,"Weekly*")+SUMIFS('NSE - Other Index Options'!$L:$L,'NSE - Other Index Options'!$C:$C,$A48,'NSE - Other Index Options'!$B:$B,E$4,'NSE - Other Index Options'!$H:$H,"MDAW*")+SUMIFS('BSE - SENSEX Index Options'!$L:$L,'BSE - SENSEX Index Options'!$C:$C,$A48,'BSE - SENSEX Index Options'!$B:$B,E$4,'BSE - SENSEX Index Options'!$H:$H,"Weekly*")+SUMIFS('BSE - SENSEX Index Options'!$L:$L,'BSE - SENSEX Index Options'!$C:$C,$A48,'BSE - SENSEX Index Options'!$B:$B,E$4,'BSE - SENSEX Index Options'!$H:$H,"MDAW*")+SUMIFS('BSE - Other Index Options'!$L:$L,'BSE - Other Index Options'!$C:$C,$A48,'BSE - Other Index Options'!$B:$B,E$4,'BSE - Other Index Options'!$H:$H,"Weekly*")+SUMIFS('BSE - Other Index Options'!$L:$L,'BSE - Other Index Options'!$C:$C,$A48,'BSE - Other Index Options'!$B:$B,E$4,'BSE - Other Index Options'!$H:$H,"MDAW*"))</f>
        <v/>
      </c>
      <c r="F48" s="26">
        <f>IF(SUMIFS('NSE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Options'!$H:$H,"MDAW*")+SUMIFS('BSE - SENSEX Index Options'!$L:$L,'BSE - SENSEX Index Options'!$C:$C,$A48,'BSE - SENSEX Index Options'!$B:$B,F$4,'BSE - SENSEX Index Options'!$H:$H,"Weekly*")+SUMIFS('BSE - SENSEX Index Options'!$L:$L,'BSE - SENSEX Index Options'!$C:$C,$A48,'BSE - SENSEX Index Options'!$B:$B,F$4,'BSE - SENSEX Index Options'!$H:$H,"MDAW*")+SUMIFS('BSE - Other Index Options'!$L:$L,'BSE - Other Index Options'!$C:$C,$A48,'BSE - Other Index Options'!$B:$B,F$4,'BSE - Other Index Options'!$H:$H,"Weekly*")+SUMIFS('BSE - Other Index Options'!$L:$L,'BSE - Other Index Options'!$C:$C,$A48,'BSE - Other Index Options'!$B:$B,F$4,'BSE - Other Index Options'!$H:$H,"MDAW*")=0,"",SUMIFS('NSE - NIFTY Index Options'!$L:$L,'NSE - NIFTY Index Options'!$C:$C,$A48,'NSE - NIFTY Index Options'!$B:$B,F$4,'NSE - NIFTY Index Options'!$H:$H,"Weekly*")+SUMIFS('NSE - NIFTY Index Options'!$L:$L,'NSE - NIFTY Index Options'!$C:$C,$A48,'NSE - NIFTY Index Options'!$B:$B,F$4,'NSE - NIFTY Index Options'!$H:$H,"MDAW*")+SUMIFS('NSE - Other Index Options'!$L:$L,'NSE - Other Index Options'!$C:$C,$A48,'NSE - Other Index Options'!$B:$B,F$4,'NSE - Other Index Options'!$H:$H,"Weekly*")+SUMIFS('NSE - Other Index Options'!$L:$L,'NSE - Other Index Options'!$C:$C,$A48,'NSE - Other Index Options'!$B:$B,F$4,'NSE - Other Index Options'!$H:$H,"MDAW*")+SUMIFS('BSE - SENSEX Index Options'!$L:$L,'BSE - SENSEX Index Options'!$C:$C,$A48,'BSE - SENSEX Index Options'!$B:$B,F$4,'BSE - SENSEX Index Options'!$H:$H,"Weekly*")+SUMIFS('BSE - SENSEX Index Options'!$L:$L,'BSE - SENSEX Index Options'!$C:$C,$A48,'BSE - SENSEX Index Options'!$B:$B,F$4,'BSE - SENSEX Index Options'!$H:$H,"MDAW*")+SUMIFS('BSE - Other Index Options'!$L:$L,'BSE - Other Index Options'!$C:$C,$A48,'BSE - Other Index Options'!$B:$B,F$4,'BSE - Other Index Options'!$H:$H,"Weekly*")+SUMIFS('BSE - Other Index Options'!$L:$L,'BSE - Other Index Options'!$C:$C,$A48,'BSE - Other Index Options'!$B:$B,F$4,'BSE - Other Index Options'!$H:$H,"MDAW*"))</f>
        <v>635.59499999999991</v>
      </c>
      <c r="G48" s="26" t="str">
        <f>IF(SUMIFS('NSE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Options'!$H:$H,"MDAW*")+SUMIFS('BSE - SENSEX Index Options'!$L:$L,'BSE - SENSEX Index Options'!$C:$C,$A48,'BSE - SENSEX Index Options'!$B:$B,G$4,'BSE - SENSEX Index Options'!$H:$H,"Weekly*")+SUMIFS('BSE - SENSEX Index Options'!$L:$L,'BSE - SENSEX Index Options'!$C:$C,$A48,'BSE - SENSEX Index Options'!$B:$B,G$4,'BSE - SENSEX Index Options'!$H:$H,"MDAW*")+SUMIFS('BSE - Other Index Options'!$L:$L,'BSE - Other Index Options'!$C:$C,$A48,'BSE - Other Index Options'!$B:$B,G$4,'BSE - Other Index Options'!$H:$H,"Weekly*")+SUMIFS('BSE - Other Index Options'!$L:$L,'BSE - Other Index Options'!$C:$C,$A48,'BSE - Other Index Options'!$B:$B,G$4,'BSE - Other Index Options'!$H:$H,"MDAW*")=0,"",SUMIFS('NSE - NIFTY Index Options'!$L:$L,'NSE - NIFTY Index Options'!$C:$C,$A48,'NSE - NIFTY Index Options'!$B:$B,G$4,'NSE - NIFTY Index Options'!$H:$H,"Weekly*")+SUMIFS('NSE - NIFTY Index Options'!$L:$L,'NSE - NIFTY Index Options'!$C:$C,$A48,'NSE - NIFTY Index Options'!$B:$B,G$4,'NSE - NIFTY Index Options'!$H:$H,"MDAW*")+SUMIFS('NSE - Other Index Options'!$L:$L,'NSE - Other Index Options'!$C:$C,$A48,'NSE - Other Index Options'!$B:$B,G$4,'NSE - Other Index Options'!$H:$H,"Weekly*")+SUMIFS('NSE - Other Index Options'!$L:$L,'NSE - Other Index Options'!$C:$C,$A48,'NSE - Other Index Options'!$B:$B,G$4,'NSE - Other Index Options'!$H:$H,"MDAW*")+SUMIFS('BSE - SENSEX Index Options'!$L:$L,'BSE - SENSEX Index Options'!$C:$C,$A48,'BSE - SENSEX Index Options'!$B:$B,G$4,'BSE - SENSEX Index Options'!$H:$H,"Weekly*")+SUMIFS('BSE - SENSEX Index Options'!$L:$L,'BSE - SENSEX Index Options'!$C:$C,$A48,'BSE - SENSEX Index Options'!$B:$B,G$4,'BSE - SENSEX Index Options'!$H:$H,"MDAW*")+SUMIFS('BSE - Other Index Options'!$L:$L,'BSE - Other Index Options'!$C:$C,$A48,'BSE - Other Index Options'!$B:$B,G$4,'BSE - Other Index Options'!$H:$H,"Weekly*")+SUMIFS('BSE - Other Index Options'!$L:$L,'BSE - Other Index Options'!$C:$C,$A48,'BSE - Other Index Options'!$B:$B,G$4,'BSE - Other Index Options'!$H:$H,"MDAW*"))</f>
        <v/>
      </c>
      <c r="H48" s="26">
        <f t="shared" si="1"/>
        <v>635.59499999999991</v>
      </c>
    </row>
    <row r="49" spans="1:8">
      <c r="A49" t="s">
        <v>70</v>
      </c>
      <c r="B49" s="26">
        <f>IF(SUMIFS('NSE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Options'!$H:$H,"MDAW*")+SUMIFS('BSE - SENSEX Index Options'!$L:$L,'BSE - SENSEX Index Options'!$C:$C,$A49,'BSE - SENSEX Index Options'!$B:$B,B$4,'BSE - SENSEX Index Options'!$H:$H,"Weekly*")+SUMIFS('BSE - SENSEX Index Options'!$L:$L,'BSE - SENSEX Index Options'!$C:$C,$A49,'BSE - SENSEX Index Options'!$B:$B,B$4,'BSE - SENSEX Index Options'!$H:$H,"MDAW*")+SUMIFS('BSE - Other Index Options'!$L:$L,'BSE - Other Index Options'!$C:$C,$A49,'BSE - Other Index Options'!$B:$B,B$4,'BSE - Other Index Options'!$H:$H,"Weekly*")+SUMIFS('BSE - Other Index Options'!$L:$L,'BSE - Other Index Options'!$C:$C,$A49,'BSE - Other Index Options'!$B:$B,B$4,'BSE - Other Index Options'!$H:$H,"MDAW*")=0,"",SUMIFS('NSE - NIFTY Index Options'!$L:$L,'NSE - NIFTY Index Options'!$C:$C,$A49,'NSE - NIFTY Index Options'!$B:$B,B$4,'NSE - NIFTY Index Options'!$H:$H,"Weekly*")+SUMIFS('NSE - NIFTY Index Options'!$L:$L,'NSE - NIFTY Index Options'!$C:$C,$A49,'NSE - NIFTY Index Options'!$B:$B,B$4,'NSE - NIFTY Index Options'!$H:$H,"MDAW*")+SUMIFS('NSE - Other Index Options'!$L:$L,'NSE - Other Index Options'!$C:$C,$A49,'NSE - Other Index Options'!$B:$B,B$4,'NSE - Other Index Options'!$H:$H,"Weekly*")+SUMIFS('NSE - Other Index Options'!$L:$L,'NSE - Other Index Options'!$C:$C,$A49,'NSE - Other Index Options'!$B:$B,B$4,'NSE - Other Index Options'!$H:$H,"MDAW*")+SUMIFS('BSE - SENSEX Index Options'!$L:$L,'BSE - SENSEX Index Options'!$C:$C,$A49,'BSE - SENSEX Index Options'!$B:$B,B$4,'BSE - SENSEX Index Options'!$H:$H,"Weekly*")+SUMIFS('BSE - SENSEX Index Options'!$L:$L,'BSE - SENSEX Index Options'!$C:$C,$A49,'BSE - SENSEX Index Options'!$B:$B,B$4,'BSE - SENSEX Index Options'!$H:$H,"MDAW*")+SUMIFS('BSE - Other Index Options'!$L:$L,'BSE - Other Index Options'!$C:$C,$A49,'BSE - Other Index Options'!$B:$B,B$4,'BSE - Other Index Options'!$H:$H,"Weekly*")+SUMIFS('BSE - Other Index Options'!$L:$L,'BSE - Other Index Options'!$C:$C,$A49,'BSE - Other Index Options'!$B:$B,B$4,'BSE - Other Index Options'!$H:$H,"MDAW*"))</f>
        <v>712.93330000000014</v>
      </c>
      <c r="C49" s="26">
        <f>IF(SUMIFS('NSE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Options'!$H:$H,"MDAW*")+SUMIFS('BSE - SENSEX Index Options'!$L:$L,'BSE - SENSEX Index Options'!$C:$C,$A49,'BSE - SENSEX Index Options'!$B:$B,C$4,'BSE - SENSEX Index Options'!$H:$H,"Weekly*")+SUMIFS('BSE - SENSEX Index Options'!$L:$L,'BSE - SENSEX Index Options'!$C:$C,$A49,'BSE - SENSEX Index Options'!$B:$B,C$4,'BSE - SENSEX Index Options'!$H:$H,"MDAW*")+SUMIFS('BSE - Other Index Options'!$L:$L,'BSE - Other Index Options'!$C:$C,$A49,'BSE - Other Index Options'!$B:$B,C$4,'BSE - Other Index Options'!$H:$H,"Weekly*")+SUMIFS('BSE - Other Index Options'!$L:$L,'BSE - Other Index Options'!$C:$C,$A49,'BSE - Other Index Options'!$B:$B,C$4,'BSE - Other Index Options'!$H:$H,"MDAW*")=0,"",SUMIFS('NSE - NIFTY Index Options'!$L:$L,'NSE - NIFTY Index Options'!$C:$C,$A49,'NSE - NIFTY Index Options'!$B:$B,C$4,'NSE - NIFTY Index Options'!$H:$H,"Weekly*")+SUMIFS('NSE - NIFTY Index Options'!$L:$L,'NSE - NIFTY Index Options'!$C:$C,$A49,'NSE - NIFTY Index Options'!$B:$B,C$4,'NSE - NIFTY Index Options'!$H:$H,"MDAW*")+SUMIFS('NSE - Other Index Options'!$L:$L,'NSE - Other Index Options'!$C:$C,$A49,'NSE - Other Index Options'!$B:$B,C$4,'NSE - Other Index Options'!$H:$H,"Weekly*")+SUMIFS('NSE - Other Index Options'!$L:$L,'NSE - Other Index Options'!$C:$C,$A49,'NSE - Other Index Options'!$B:$B,C$4,'NSE - Other Index Options'!$H:$H,"MDAW*")+SUMIFS('BSE - SENSEX Index Options'!$L:$L,'BSE - SENSEX Index Options'!$C:$C,$A49,'BSE - SENSEX Index Options'!$B:$B,C$4,'BSE - SENSEX Index Options'!$H:$H,"Weekly*")+SUMIFS('BSE - SENSEX Index Options'!$L:$L,'BSE - SENSEX Index Options'!$C:$C,$A49,'BSE - SENSEX Index Options'!$B:$B,C$4,'BSE - SENSEX Index Options'!$H:$H,"MDAW*")+SUMIFS('BSE - Other Index Options'!$L:$L,'BSE - Other Index Options'!$C:$C,$A49,'BSE - Other Index Options'!$B:$B,C$4,'BSE - Other Index Options'!$H:$H,"Weekly*")+SUMIFS('BSE - Other Index Options'!$L:$L,'BSE - Other Index Options'!$C:$C,$A49,'BSE - Other Index Options'!$B:$B,C$4,'BSE - Other Index Options'!$H:$H,"MDAW*"))</f>
        <v>991.0159000000001</v>
      </c>
      <c r="D49" s="26">
        <f>IF(SUMIFS('NSE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Options'!$H:$H,"MDAW*")+SUMIFS('BSE - SENSEX Index Options'!$L:$L,'BSE - SENSEX Index Options'!$C:$C,$A49,'BSE - SENSEX Index Options'!$B:$B,D$4,'BSE - SENSEX Index Options'!$H:$H,"Weekly*")+SUMIFS('BSE - SENSEX Index Options'!$L:$L,'BSE - SENSEX Index Options'!$C:$C,$A49,'BSE - SENSEX Index Options'!$B:$B,D$4,'BSE - SENSEX Index Options'!$H:$H,"MDAW*")+SUMIFS('BSE - Other Index Options'!$L:$L,'BSE - Other Index Options'!$C:$C,$A49,'BSE - Other Index Options'!$B:$B,D$4,'BSE - Other Index Options'!$H:$H,"Weekly*")+SUMIFS('BSE - Other Index Options'!$L:$L,'BSE - Other Index Options'!$C:$C,$A49,'BSE - Other Index Options'!$B:$B,D$4,'BSE - Other Index Options'!$H:$H,"MDAW*")=0,"",SUMIFS('NSE - NIFTY Index Options'!$L:$L,'NSE - NIFTY Index Options'!$C:$C,$A49,'NSE - NIFTY Index Options'!$B:$B,D$4,'NSE - NIFTY Index Options'!$H:$H,"Weekly*")+SUMIFS('NSE - NIFTY Index Options'!$L:$L,'NSE - NIFTY Index Options'!$C:$C,$A49,'NSE - NIFTY Index Options'!$B:$B,D$4,'NSE - NIFTY Index Options'!$H:$H,"MDAW*")+SUMIFS('NSE - Other Index Options'!$L:$L,'NSE - Other Index Options'!$C:$C,$A49,'NSE - Other Index Options'!$B:$B,D$4,'NSE - Other Index Options'!$H:$H,"Weekly*")+SUMIFS('NSE - Other Index Options'!$L:$L,'NSE - Other Index Options'!$C:$C,$A49,'NSE - Other Index Options'!$B:$B,D$4,'NSE - Other Index Options'!$H:$H,"MDAW*")+SUMIFS('BSE - SENSEX Index Options'!$L:$L,'BSE - SENSEX Index Options'!$C:$C,$A49,'BSE - SENSEX Index Options'!$B:$B,D$4,'BSE - SENSEX Index Options'!$H:$H,"Weekly*")+SUMIFS('BSE - SENSEX Index Options'!$L:$L,'BSE - SENSEX Index Options'!$C:$C,$A49,'BSE - SENSEX Index Options'!$B:$B,D$4,'BSE - SENSEX Index Options'!$H:$H,"MDAW*")+SUMIFS('BSE - Other Index Options'!$L:$L,'BSE - Other Index Options'!$C:$C,$A49,'BSE - Other Index Options'!$B:$B,D$4,'BSE - Other Index Options'!$H:$H,"Weekly*")+SUMIFS('BSE - Other Index Options'!$L:$L,'BSE - Other Index Options'!$C:$C,$A49,'BSE - Other Index Options'!$B:$B,D$4,'BSE - Other Index Options'!$H:$H,"MDAW*"))</f>
        <v>1001.7444</v>
      </c>
      <c r="E49" s="26">
        <f>IF(SUMIFS('NSE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Options'!$H:$H,"MDAW*")+SUMIFS('BSE - SENSEX Index Options'!$L:$L,'BSE - SENSEX Index Options'!$C:$C,$A49,'BSE - SENSEX Index Options'!$B:$B,E$4,'BSE - SENSEX Index Options'!$H:$H,"Weekly*")+SUMIFS('BSE - SENSEX Index Options'!$L:$L,'BSE - SENSEX Index Options'!$C:$C,$A49,'BSE - SENSEX Index Options'!$B:$B,E$4,'BSE - SENSEX Index Options'!$H:$H,"MDAW*")+SUMIFS('BSE - Other Index Options'!$L:$L,'BSE - Other Index Options'!$C:$C,$A49,'BSE - Other Index Options'!$B:$B,E$4,'BSE - Other Index Options'!$H:$H,"Weekly*")+SUMIFS('BSE - Other Index Options'!$L:$L,'BSE - Other Index Options'!$C:$C,$A49,'BSE - Other Index Options'!$B:$B,E$4,'BSE - Other Index Options'!$H:$H,"MDAW*")=0,"",SUMIFS('NSE - NIFTY Index Options'!$L:$L,'NSE - NIFTY Index Options'!$C:$C,$A49,'NSE - NIFTY Index Options'!$B:$B,E$4,'NSE - NIFTY Index Options'!$H:$H,"Weekly*")+SUMIFS('NSE - NIFTY Index Options'!$L:$L,'NSE - NIFTY Index Options'!$C:$C,$A49,'NSE - NIFTY Index Options'!$B:$B,E$4,'NSE - NIFTY Index Options'!$H:$H,"MDAW*")+SUMIFS('NSE - Other Index Options'!$L:$L,'NSE - Other Index Options'!$C:$C,$A49,'NSE - Other Index Options'!$B:$B,E$4,'NSE - Other Index Options'!$H:$H,"Weekly*")+SUMIFS('NSE - Other Index Options'!$L:$L,'NSE - Other Index Options'!$C:$C,$A49,'NSE - Other Index Options'!$B:$B,E$4,'NSE - Other Index Options'!$H:$H,"MDAW*")+SUMIFS('BSE - SENSEX Index Options'!$L:$L,'BSE - SENSEX Index Options'!$C:$C,$A49,'BSE - SENSEX Index Options'!$B:$B,E$4,'BSE - SENSEX Index Options'!$H:$H,"Weekly*")+SUMIFS('BSE - SENSEX Index Options'!$L:$L,'BSE - SENSEX Index Options'!$C:$C,$A49,'BSE - SENSEX Index Options'!$B:$B,E$4,'BSE - SENSEX Index Options'!$H:$H,"MDAW*")+SUMIFS('BSE - Other Index Options'!$L:$L,'BSE - Other Index Options'!$C:$C,$A49,'BSE - Other Index Options'!$B:$B,E$4,'BSE - Other Index Options'!$H:$H,"Weekly*")+SUMIFS('BSE - Other Index Options'!$L:$L,'BSE - Other Index Options'!$C:$C,$A49,'BSE - Other Index Options'!$B:$B,E$4,'BSE - Other Index Options'!$H:$H,"MDAW*"))</f>
        <v>1027.1048999999998</v>
      </c>
      <c r="F49" s="26">
        <f>IF(SUMIFS('NSE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Options'!$H:$H,"MDAW*")+SUMIFS('BSE - SENSEX Index Options'!$L:$L,'BSE - SENSEX Index Options'!$C:$C,$A49,'BSE - SENSEX Index Options'!$B:$B,F$4,'BSE - SENSEX Index Options'!$H:$H,"Weekly*")+SUMIFS('BSE - SENSEX Index Options'!$L:$L,'BSE - SENSEX Index Options'!$C:$C,$A49,'BSE - SENSEX Index Options'!$B:$B,F$4,'BSE - SENSEX Index Options'!$H:$H,"MDAW*")+SUMIFS('BSE - Other Index Options'!$L:$L,'BSE - Other Index Options'!$C:$C,$A49,'BSE - Other Index Options'!$B:$B,F$4,'BSE - Other Index Options'!$H:$H,"Weekly*")+SUMIFS('BSE - Other Index Options'!$L:$L,'BSE - Other Index Options'!$C:$C,$A49,'BSE - Other Index Options'!$B:$B,F$4,'BSE - Other Index Options'!$H:$H,"MDAW*")=0,"",SUMIFS('NSE - NIFTY Index Options'!$L:$L,'NSE - NIFTY Index Options'!$C:$C,$A49,'NSE - NIFTY Index Options'!$B:$B,F$4,'NSE - NIFTY Index Options'!$H:$H,"Weekly*")+SUMIFS('NSE - NIFTY Index Options'!$L:$L,'NSE - NIFTY Index Options'!$C:$C,$A49,'NSE - NIFTY Index Options'!$B:$B,F$4,'NSE - NIFTY Index Options'!$H:$H,"MDAW*")+SUMIFS('NSE - Other Index Options'!$L:$L,'NSE - Other Index Options'!$C:$C,$A49,'NSE - Other Index Options'!$B:$B,F$4,'NSE - Other Index Options'!$H:$H,"Weekly*")+SUMIFS('NSE - Other Index Options'!$L:$L,'NSE - Other Index Options'!$C:$C,$A49,'NSE - Other Index Options'!$B:$B,F$4,'NSE - Other Index Options'!$H:$H,"MDAW*")+SUMIFS('BSE - SENSEX Index Options'!$L:$L,'BSE - SENSEX Index Options'!$C:$C,$A49,'BSE - SENSEX Index Options'!$B:$B,F$4,'BSE - SENSEX Index Options'!$H:$H,"Weekly*")+SUMIFS('BSE - SENSEX Index Options'!$L:$L,'BSE - SENSEX Index Options'!$C:$C,$A49,'BSE - SENSEX Index Options'!$B:$B,F$4,'BSE - SENSEX Index Options'!$H:$H,"MDAW*")+SUMIFS('BSE - Other Index Options'!$L:$L,'BSE - Other Index Options'!$C:$C,$A49,'BSE - Other Index Options'!$B:$B,F$4,'BSE - Other Index Options'!$H:$H,"Weekly*")+SUMIFS('BSE - Other Index Options'!$L:$L,'BSE - Other Index Options'!$C:$C,$A49,'BSE - Other Index Options'!$B:$B,F$4,'BSE - Other Index Options'!$H:$H,"MDAW*"))</f>
        <v>775.33129999999994</v>
      </c>
      <c r="G49" s="26" t="str">
        <f>IF(SUMIFS('NSE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Options'!$H:$H,"MDAW*")+SUMIFS('BSE - SENSEX Index Options'!$L:$L,'BSE - SENSEX Index Options'!$C:$C,$A49,'BSE - SENSEX Index Options'!$B:$B,G$4,'BSE - SENSEX Index Options'!$H:$H,"Weekly*")+SUMIFS('BSE - SENSEX Index Options'!$L:$L,'BSE - SENSEX Index Options'!$C:$C,$A49,'BSE - SENSEX Index Options'!$B:$B,G$4,'BSE - SENSEX Index Options'!$H:$H,"MDAW*")+SUMIFS('BSE - Other Index Options'!$L:$L,'BSE - Other Index Options'!$C:$C,$A49,'BSE - Other Index Options'!$B:$B,G$4,'BSE - Other Index Options'!$H:$H,"Weekly*")+SUMIFS('BSE - Other Index Options'!$L:$L,'BSE - Other Index Options'!$C:$C,$A49,'BSE - Other Index Options'!$B:$B,G$4,'BSE - Other Index Options'!$H:$H,"MDAW*")=0,"",SUMIFS('NSE - NIFTY Index Options'!$L:$L,'NSE - NIFTY Index Options'!$C:$C,$A49,'NSE - NIFTY Index Options'!$B:$B,G$4,'NSE - NIFTY Index Options'!$H:$H,"Weekly*")+SUMIFS('NSE - NIFTY Index Options'!$L:$L,'NSE - NIFTY Index Options'!$C:$C,$A49,'NSE - NIFTY Index Options'!$B:$B,G$4,'NSE - NIFTY Index Options'!$H:$H,"MDAW*")+SUMIFS('NSE - Other Index Options'!$L:$L,'NSE - Other Index Options'!$C:$C,$A49,'NSE - Other Index Options'!$B:$B,G$4,'NSE - Other Index Options'!$H:$H,"Weekly*")+SUMIFS('NSE - Other Index Options'!$L:$L,'NSE - Other Index Options'!$C:$C,$A49,'NSE - Other Index Options'!$B:$B,G$4,'NSE - Other Index Options'!$H:$H,"MDAW*")+SUMIFS('BSE - SENSEX Index Options'!$L:$L,'BSE - SENSEX Index Options'!$C:$C,$A49,'BSE - SENSEX Index Options'!$B:$B,G$4,'BSE - SENSEX Index Options'!$H:$H,"Weekly*")+SUMIFS('BSE - SENSEX Index Options'!$L:$L,'BSE - SENSEX Index Options'!$C:$C,$A49,'BSE - SENSEX Index Options'!$B:$B,G$4,'BSE - SENSEX Index Options'!$H:$H,"MDAW*")+SUMIFS('BSE - Other Index Options'!$L:$L,'BSE - Other Index Options'!$C:$C,$A49,'BSE - Other Index Options'!$B:$B,G$4,'BSE - Other Index Options'!$H:$H,"Weekly*")+SUMIFS('BSE - Other Index Options'!$L:$L,'BSE - Other Index Options'!$C:$C,$A49,'BSE - Other Index Options'!$B:$B,G$4,'BSE - Other Index Options'!$H:$H,"MDAW*"))</f>
        <v/>
      </c>
      <c r="H49" s="26">
        <f t="shared" si="1"/>
        <v>4508.1298000000006</v>
      </c>
    </row>
    <row r="50" spans="1:8">
      <c r="A50" t="s">
        <v>71</v>
      </c>
      <c r="B50" s="26">
        <f>IF(SUMIFS('NSE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Options'!$H:$H,"MDAW*")+SUMIFS('BSE - SENSEX Index Options'!$L:$L,'BSE - SENSEX Index Options'!$C:$C,$A50,'BSE - SENSEX Index Options'!$B:$B,B$4,'BSE - SENSEX Index Options'!$H:$H,"Weekly*")+SUMIFS('BSE - SENSEX Index Options'!$L:$L,'BSE - SENSEX Index Options'!$C:$C,$A50,'BSE - SENSEX Index Options'!$B:$B,B$4,'BSE - SENSEX Index Options'!$H:$H,"MDAW*")+SUMIFS('BSE - Other Index Options'!$L:$L,'BSE - Other Index Options'!$C:$C,$A50,'BSE - Other Index Options'!$B:$B,B$4,'BSE - Other Index Options'!$H:$H,"Weekly*")+SUMIFS('BSE - Other Index Options'!$L:$L,'BSE - Other Index Options'!$C:$C,$A50,'BSE - Other Index Options'!$B:$B,B$4,'BSE - Other Index Options'!$H:$H,"MDAW*")=0,"",SUMIFS('NSE - NIFTY Index Options'!$L:$L,'NSE - NIFTY Index Options'!$C:$C,$A50,'NSE - NIFTY Index Options'!$B:$B,B$4,'NSE - NIFTY Index Options'!$H:$H,"Weekly*")+SUMIFS('NSE - NIFTY Index Options'!$L:$L,'NSE - NIFTY Index Options'!$C:$C,$A50,'NSE - NIFTY Index Options'!$B:$B,B$4,'NSE - NIFTY Index Options'!$H:$H,"MDAW*")+SUMIFS('NSE - Other Index Options'!$L:$L,'NSE - Other Index Options'!$C:$C,$A50,'NSE - Other Index Options'!$B:$B,B$4,'NSE - Other Index Options'!$H:$H,"Weekly*")+SUMIFS('NSE - Other Index Options'!$L:$L,'NSE - Other Index Options'!$C:$C,$A50,'NSE - Other Index Options'!$B:$B,B$4,'NSE - Other Index Options'!$H:$H,"MDAW*")+SUMIFS('BSE - SENSEX Index Options'!$L:$L,'BSE - SENSEX Index Options'!$C:$C,$A50,'BSE - SENSEX Index Options'!$B:$B,B$4,'BSE - SENSEX Index Options'!$H:$H,"Weekly*")+SUMIFS('BSE - SENSEX Index Options'!$L:$L,'BSE - SENSEX Index Options'!$C:$C,$A50,'BSE - SENSEX Index Options'!$B:$B,B$4,'BSE - SENSEX Index Options'!$H:$H,"MDAW*")+SUMIFS('BSE - Other Index Options'!$L:$L,'BSE - Other Index Options'!$C:$C,$A50,'BSE - Other Index Options'!$B:$B,B$4,'BSE - Other Index Options'!$H:$H,"Weekly*")+SUMIFS('BSE - Other Index Options'!$L:$L,'BSE - Other Index Options'!$C:$C,$A50,'BSE - Other Index Options'!$B:$B,B$4,'BSE - Other Index Options'!$H:$H,"MDAW*"))</f>
        <v>685.63080000000014</v>
      </c>
      <c r="C50" s="26">
        <f>IF(SUMIFS('NSE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Options'!$H:$H,"MDAW*")+SUMIFS('BSE - SENSEX Index Options'!$L:$L,'BSE - SENSEX Index Options'!$C:$C,$A50,'BSE - SENSEX Index Options'!$B:$B,C$4,'BSE - SENSEX Index Options'!$H:$H,"Weekly*")+SUMIFS('BSE - SENSEX Index Options'!$L:$L,'BSE - SENSEX Index Options'!$C:$C,$A50,'BSE - SENSEX Index Options'!$B:$B,C$4,'BSE - SENSEX Index Options'!$H:$H,"MDAW*")+SUMIFS('BSE - Other Index Options'!$L:$L,'BSE - Other Index Options'!$C:$C,$A50,'BSE - Other Index Options'!$B:$B,C$4,'BSE - Other Index Options'!$H:$H,"Weekly*")+SUMIFS('BSE - Other Index Options'!$L:$L,'BSE - Other Index Options'!$C:$C,$A50,'BSE - Other Index Options'!$B:$B,C$4,'BSE - Other Index Options'!$H:$H,"MDAW*")=0,"",SUMIFS('NSE - NIFTY Index Options'!$L:$L,'NSE - NIFTY Index Options'!$C:$C,$A50,'NSE - NIFTY Index Options'!$B:$B,C$4,'NSE - NIFTY Index Options'!$H:$H,"Weekly*")+SUMIFS('NSE - NIFTY Index Options'!$L:$L,'NSE - NIFTY Index Options'!$C:$C,$A50,'NSE - NIFTY Index Options'!$B:$B,C$4,'NSE - NIFTY Index Options'!$H:$H,"MDAW*")+SUMIFS('NSE - Other Index Options'!$L:$L,'NSE - Other Index Options'!$C:$C,$A50,'NSE - Other Index Options'!$B:$B,C$4,'NSE - Other Index Options'!$H:$H,"Weekly*")+SUMIFS('NSE - Other Index Options'!$L:$L,'NSE - Other Index Options'!$C:$C,$A50,'NSE - Other Index Options'!$B:$B,C$4,'NSE - Other Index Options'!$H:$H,"MDAW*")+SUMIFS('BSE - SENSEX Index Options'!$L:$L,'BSE - SENSEX Index Options'!$C:$C,$A50,'BSE - SENSEX Index Options'!$B:$B,C$4,'BSE - SENSEX Index Options'!$H:$H,"Weekly*")+SUMIFS('BSE - SENSEX Index Options'!$L:$L,'BSE - SENSEX Index Options'!$C:$C,$A50,'BSE - SENSEX Index Options'!$B:$B,C$4,'BSE - SENSEX Index Options'!$H:$H,"MDAW*")+SUMIFS('BSE - Other Index Options'!$L:$L,'BSE - Other Index Options'!$C:$C,$A50,'BSE - Other Index Options'!$B:$B,C$4,'BSE - Other Index Options'!$H:$H,"Weekly*")+SUMIFS('BSE - Other Index Options'!$L:$L,'BSE - Other Index Options'!$C:$C,$A50,'BSE - Other Index Options'!$B:$B,C$4,'BSE - Other Index Options'!$H:$H,"MDAW*"))</f>
        <v>790.41320000000007</v>
      </c>
      <c r="D50" s="26">
        <f>IF(SUMIFS('NSE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Options'!$H:$H,"MDAW*")+SUMIFS('BSE - SENSEX Index Options'!$L:$L,'BSE - SENSEX Index Options'!$C:$C,$A50,'BSE - SENSEX Index Options'!$B:$B,D$4,'BSE - SENSEX Index Options'!$H:$H,"Weekly*")+SUMIFS('BSE - SENSEX Index Options'!$L:$L,'BSE - SENSEX Index Options'!$C:$C,$A50,'BSE - SENSEX Index Options'!$B:$B,D$4,'BSE - SENSEX Index Options'!$H:$H,"MDAW*")+SUMIFS('BSE - Other Index Options'!$L:$L,'BSE - Other Index Options'!$C:$C,$A50,'BSE - Other Index Options'!$B:$B,D$4,'BSE - Other Index Options'!$H:$H,"Weekly*")+SUMIFS('BSE - Other Index Options'!$L:$L,'BSE - Other Index Options'!$C:$C,$A50,'BSE - Other Index Options'!$B:$B,D$4,'BSE - Other Index Options'!$H:$H,"MDAW*")=0,"",SUMIFS('NSE - NIFTY Index Options'!$L:$L,'NSE - NIFTY Index Options'!$C:$C,$A50,'NSE - NIFTY Index Options'!$B:$B,D$4,'NSE - NIFTY Index Options'!$H:$H,"Weekly*")+SUMIFS('NSE - NIFTY Index Options'!$L:$L,'NSE - NIFTY Index Options'!$C:$C,$A50,'NSE - NIFTY Index Options'!$B:$B,D$4,'NSE - NIFTY Index Options'!$H:$H,"MDAW*")+SUMIFS('NSE - Other Index Options'!$L:$L,'NSE - Other Index Options'!$C:$C,$A50,'NSE - Other Index Options'!$B:$B,D$4,'NSE - Other Index Options'!$H:$H,"Weekly*")+SUMIFS('NSE - Other Index Options'!$L:$L,'NSE - Other Index Options'!$C:$C,$A50,'NSE - Other Index Options'!$B:$B,D$4,'NSE - Other Index Options'!$H:$H,"MDAW*")+SUMIFS('BSE - SENSEX Index Options'!$L:$L,'BSE - SENSEX Index Options'!$C:$C,$A50,'BSE - SENSEX Index Options'!$B:$B,D$4,'BSE - SENSEX Index Options'!$H:$H,"Weekly*")+SUMIFS('BSE - SENSEX Index Options'!$L:$L,'BSE - SENSEX Index Options'!$C:$C,$A50,'BSE - SENSEX Index Options'!$B:$B,D$4,'BSE - SENSEX Index Options'!$H:$H,"MDAW*")+SUMIFS('BSE - Other Index Options'!$L:$L,'BSE - Other Index Options'!$C:$C,$A50,'BSE - Other Index Options'!$B:$B,D$4,'BSE - Other Index Options'!$H:$H,"Weekly*")+SUMIFS('BSE - Other Index Options'!$L:$L,'BSE - Other Index Options'!$C:$C,$A50,'BSE - Other Index Options'!$B:$B,D$4,'BSE - Other Index Options'!$H:$H,"MDAW*"))</f>
        <v>697.17930000000001</v>
      </c>
      <c r="E50" s="26">
        <f>IF(SUMIFS('NSE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Options'!$H:$H,"MDAW*")+SUMIFS('BSE - SENSEX Index Options'!$L:$L,'BSE - SENSEX Index Options'!$C:$C,$A50,'BSE - SENSEX Index Options'!$B:$B,E$4,'BSE - SENSEX Index Options'!$H:$H,"Weekly*")+SUMIFS('BSE - SENSEX Index Options'!$L:$L,'BSE - SENSEX Index Options'!$C:$C,$A50,'BSE - SENSEX Index Options'!$B:$B,E$4,'BSE - SENSEX Index Options'!$H:$H,"MDAW*")+SUMIFS('BSE - Other Index Options'!$L:$L,'BSE - Other Index Options'!$C:$C,$A50,'BSE - Other Index Options'!$B:$B,E$4,'BSE - Other Index Options'!$H:$H,"Weekly*")+SUMIFS('BSE - Other Index Options'!$L:$L,'BSE - Other Index Options'!$C:$C,$A50,'BSE - Other Index Options'!$B:$B,E$4,'BSE - Other Index Options'!$H:$H,"MDAW*")=0,"",SUMIFS('NSE - NIFTY Index Options'!$L:$L,'NSE - NIFTY Index Options'!$C:$C,$A50,'NSE - NIFTY Index Options'!$B:$B,E$4,'NSE - NIFTY Index Options'!$H:$H,"Weekly*")+SUMIFS('NSE - NIFTY Index Options'!$L:$L,'NSE - NIFTY Index Options'!$C:$C,$A50,'NSE - NIFTY Index Options'!$B:$B,E$4,'NSE - NIFTY Index Options'!$H:$H,"MDAW*")+SUMIFS('NSE - Other Index Options'!$L:$L,'NSE - Other Index Options'!$C:$C,$A50,'NSE - Other Index Options'!$B:$B,E$4,'NSE - Other Index Options'!$H:$H,"Weekly*")+SUMIFS('NSE - Other Index Options'!$L:$L,'NSE - Other Index Options'!$C:$C,$A50,'NSE - Other Index Options'!$B:$B,E$4,'NSE - Other Index Options'!$H:$H,"MDAW*")+SUMIFS('BSE - SENSEX Index Options'!$L:$L,'BSE - SENSEX Index Options'!$C:$C,$A50,'BSE - SENSEX Index Options'!$B:$B,E$4,'BSE - SENSEX Index Options'!$H:$H,"Weekly*")+SUMIFS('BSE - SENSEX Index Options'!$L:$L,'BSE - SENSEX Index Options'!$C:$C,$A50,'BSE - SENSEX Index Options'!$B:$B,E$4,'BSE - SENSEX Index Options'!$H:$H,"MDAW*")+SUMIFS('BSE - Other Index Options'!$L:$L,'BSE - Other Index Options'!$C:$C,$A50,'BSE - Other Index Options'!$B:$B,E$4,'BSE - Other Index Options'!$H:$H,"Weekly*")+SUMIFS('BSE - Other Index Options'!$L:$L,'BSE - Other Index Options'!$C:$C,$A50,'BSE - Other Index Options'!$B:$B,E$4,'BSE - Other Index Options'!$H:$H,"MDAW*"))</f>
        <v>940.78769999999986</v>
      </c>
      <c r="F50" s="26">
        <f>IF(SUMIFS('NSE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Options'!$H:$H,"MDAW*")+SUMIFS('BSE - SENSEX Index Options'!$L:$L,'BSE - SENSEX Index Options'!$C:$C,$A50,'BSE - SENSEX Index Options'!$B:$B,F$4,'BSE - SENSEX Index Options'!$H:$H,"Weekly*")+SUMIFS('BSE - SENSEX Index Options'!$L:$L,'BSE - SENSEX Index Options'!$C:$C,$A50,'BSE - SENSEX Index Options'!$B:$B,F$4,'BSE - SENSEX Index Options'!$H:$H,"MDAW*")+SUMIFS('BSE - Other Index Options'!$L:$L,'BSE - Other Index Options'!$C:$C,$A50,'BSE - Other Index Options'!$B:$B,F$4,'BSE - Other Index Options'!$H:$H,"Weekly*")+SUMIFS('BSE - Other Index Options'!$L:$L,'BSE - Other Index Options'!$C:$C,$A50,'BSE - Other Index Options'!$B:$B,F$4,'BSE - Other Index Options'!$H:$H,"MDAW*")=0,"",SUMIFS('NSE - NIFTY Index Options'!$L:$L,'NSE - NIFTY Index Options'!$C:$C,$A50,'NSE - NIFTY Index Options'!$B:$B,F$4,'NSE - NIFTY Index Options'!$H:$H,"Weekly*")+SUMIFS('NSE - NIFTY Index Options'!$L:$L,'NSE - NIFTY Index Options'!$C:$C,$A50,'NSE - NIFTY Index Options'!$B:$B,F$4,'NSE - NIFTY Index Options'!$H:$H,"MDAW*")+SUMIFS('NSE - Other Index Options'!$L:$L,'NSE - Other Index Options'!$C:$C,$A50,'NSE - Other Index Options'!$B:$B,F$4,'NSE - Other Index Options'!$H:$H,"Weekly*")+SUMIFS('NSE - Other Index Options'!$L:$L,'NSE - Other Index Options'!$C:$C,$A50,'NSE - Other Index Options'!$B:$B,F$4,'NSE - Other Index Options'!$H:$H,"MDAW*")+SUMIFS('BSE - SENSEX Index Options'!$L:$L,'BSE - SENSEX Index Options'!$C:$C,$A50,'BSE - SENSEX Index Options'!$B:$B,F$4,'BSE - SENSEX Index Options'!$H:$H,"Weekly*")+SUMIFS('BSE - SENSEX Index Options'!$L:$L,'BSE - SENSEX Index Options'!$C:$C,$A50,'BSE - SENSEX Index Options'!$B:$B,F$4,'BSE - SENSEX Index Options'!$H:$H,"MDAW*")+SUMIFS('BSE - Other Index Options'!$L:$L,'BSE - Other Index Options'!$C:$C,$A50,'BSE - Other Index Options'!$B:$B,F$4,'BSE - Other Index Options'!$H:$H,"Weekly*")+SUMIFS('BSE - Other Index Options'!$L:$L,'BSE - Other Index Options'!$C:$C,$A50,'BSE - Other Index Options'!$B:$B,F$4,'BSE - Other Index Options'!$H:$H,"MDAW*"))</f>
        <v>685.55039999999985</v>
      </c>
      <c r="G50" s="26" t="str">
        <f>IF(SUMIFS('NSE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Options'!$H:$H,"MDAW*")+SUMIFS('BSE - SENSEX Index Options'!$L:$L,'BSE - SENSEX Index Options'!$C:$C,$A50,'BSE - SENSEX Index Options'!$B:$B,G$4,'BSE - SENSEX Index Options'!$H:$H,"Weekly*")+SUMIFS('BSE - SENSEX Index Options'!$L:$L,'BSE - SENSEX Index Options'!$C:$C,$A50,'BSE - SENSEX Index Options'!$B:$B,G$4,'BSE - SENSEX Index Options'!$H:$H,"MDAW*")+SUMIFS('BSE - Other Index Options'!$L:$L,'BSE - Other Index Options'!$C:$C,$A50,'BSE - Other Index Options'!$B:$B,G$4,'BSE - Other Index Options'!$H:$H,"Weekly*")+SUMIFS('BSE - Other Index Options'!$L:$L,'BSE - Other Index Options'!$C:$C,$A50,'BSE - Other Index Options'!$B:$B,G$4,'BSE - Other Index Options'!$H:$H,"MDAW*")=0,"",SUMIFS('NSE - NIFTY Index Options'!$L:$L,'NSE - NIFTY Index Options'!$C:$C,$A50,'NSE - NIFTY Index Options'!$B:$B,G$4,'NSE - NIFTY Index Options'!$H:$H,"Weekly*")+SUMIFS('NSE - NIFTY Index Options'!$L:$L,'NSE - NIFTY Index Options'!$C:$C,$A50,'NSE - NIFTY Index Options'!$B:$B,G$4,'NSE - NIFTY Index Options'!$H:$H,"MDAW*")+SUMIFS('NSE - Other Index Options'!$L:$L,'NSE - Other Index Options'!$C:$C,$A50,'NSE - Other Index Options'!$B:$B,G$4,'NSE - Other Index Options'!$H:$H,"Weekly*")+SUMIFS('NSE - Other Index Options'!$L:$L,'NSE - Other Index Options'!$C:$C,$A50,'NSE - Other Index Options'!$B:$B,G$4,'NSE - Other Index Options'!$H:$H,"MDAW*")+SUMIFS('BSE - SENSEX Index Options'!$L:$L,'BSE - SENSEX Index Options'!$C:$C,$A50,'BSE - SENSEX Index Options'!$B:$B,G$4,'BSE - SENSEX Index Options'!$H:$H,"Weekly*")+SUMIFS('BSE - SENSEX Index Options'!$L:$L,'BSE - SENSEX Index Options'!$C:$C,$A50,'BSE - SENSEX Index Options'!$B:$B,G$4,'BSE - SENSEX Index Options'!$H:$H,"MDAW*")+SUMIFS('BSE - Other Index Options'!$L:$L,'BSE - Other Index Options'!$C:$C,$A50,'BSE - Other Index Options'!$B:$B,G$4,'BSE - Other Index Options'!$H:$H,"Weekly*")+SUMIFS('BSE - Other Index Options'!$L:$L,'BSE - Other Index Options'!$C:$C,$A50,'BSE - Other Index Options'!$B:$B,G$4,'BSE - Other Index Options'!$H:$H,"MDAW*"))</f>
        <v/>
      </c>
      <c r="H50" s="26">
        <f t="shared" si="1"/>
        <v>3799.5614000000005</v>
      </c>
    </row>
    <row r="51" spans="1:8">
      <c r="A51" t="s">
        <v>72</v>
      </c>
      <c r="B51" s="26">
        <f>IF(SUMIFS('NSE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Options'!$H:$H,"MDAW*")+SUMIFS('BSE - SENSEX Index Options'!$L:$L,'BSE - SENSEX Index Options'!$C:$C,$A51,'BSE - SENSEX Index Options'!$B:$B,B$4,'BSE - SENSEX Index Options'!$H:$H,"Weekly*")+SUMIFS('BSE - SENSEX Index Options'!$L:$L,'BSE - SENSEX Index Options'!$C:$C,$A51,'BSE - SENSEX Index Options'!$B:$B,B$4,'BSE - SENSEX Index Options'!$H:$H,"MDAW*")+SUMIFS('BSE - Other Index Options'!$L:$L,'BSE - Other Index Options'!$C:$C,$A51,'BSE - Other Index Options'!$B:$B,B$4,'BSE - Other Index Options'!$H:$H,"Weekly*")+SUMIFS('BSE - Other Index Options'!$L:$L,'BSE - Other Index Options'!$C:$C,$A51,'BSE - Other Index Options'!$B:$B,B$4,'BSE - Other Index Options'!$H:$H,"MDAW*")=0,"",SUMIFS('NSE - NIFTY Index Options'!$L:$L,'NSE - NIFTY Index Options'!$C:$C,$A51,'NSE - NIFTY Index Options'!$B:$B,B$4,'NSE - NIFTY Index Options'!$H:$H,"Weekly*")+SUMIFS('NSE - NIFTY Index Options'!$L:$L,'NSE - NIFTY Index Options'!$C:$C,$A51,'NSE - NIFTY Index Options'!$B:$B,B$4,'NSE - NIFTY Index Options'!$H:$H,"MDAW*")+SUMIFS('NSE - Other Index Options'!$L:$L,'NSE - Other Index Options'!$C:$C,$A51,'NSE - Other Index Options'!$B:$B,B$4,'NSE - Other Index Options'!$H:$H,"Weekly*")+SUMIFS('NSE - Other Index Options'!$L:$L,'NSE - Other Index Options'!$C:$C,$A51,'NSE - Other Index Options'!$B:$B,B$4,'NSE - Other Index Options'!$H:$H,"MDAW*")+SUMIFS('BSE - SENSEX Index Options'!$L:$L,'BSE - SENSEX Index Options'!$C:$C,$A51,'BSE - SENSEX Index Options'!$B:$B,B$4,'BSE - SENSEX Index Options'!$H:$H,"Weekly*")+SUMIFS('BSE - SENSEX Index Options'!$L:$L,'BSE - SENSEX Index Options'!$C:$C,$A51,'BSE - SENSEX Index Options'!$B:$B,B$4,'BSE - SENSEX Index Options'!$H:$H,"MDAW*")+SUMIFS('BSE - Other Index Options'!$L:$L,'BSE - Other Index Options'!$C:$C,$A51,'BSE - Other Index Options'!$B:$B,B$4,'BSE - Other Index Options'!$H:$H,"Weekly*")+SUMIFS('BSE - Other Index Options'!$L:$L,'BSE - Other Index Options'!$C:$C,$A51,'BSE - Other Index Options'!$B:$B,B$4,'BSE - Other Index Options'!$H:$H,"MDAW*"))</f>
        <v>659.9224999999999</v>
      </c>
      <c r="C51" s="26">
        <f>IF(SUMIFS('NSE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Options'!$H:$H,"MDAW*")+SUMIFS('BSE - SENSEX Index Options'!$L:$L,'BSE - SENSEX Index Options'!$C:$C,$A51,'BSE - SENSEX Index Options'!$B:$B,C$4,'BSE - SENSEX Index Options'!$H:$H,"Weekly*")+SUMIFS('BSE - SENSEX Index Options'!$L:$L,'BSE - SENSEX Index Options'!$C:$C,$A51,'BSE - SENSEX Index Options'!$B:$B,C$4,'BSE - SENSEX Index Options'!$H:$H,"MDAW*")+SUMIFS('BSE - Other Index Options'!$L:$L,'BSE - Other Index Options'!$C:$C,$A51,'BSE - Other Index Options'!$B:$B,C$4,'BSE - Other Index Options'!$H:$H,"Weekly*")+SUMIFS('BSE - Other Index Options'!$L:$L,'BSE - Other Index Options'!$C:$C,$A51,'BSE - Other Index Options'!$B:$B,C$4,'BSE - Other Index Options'!$H:$H,"MDAW*")=0,"",SUMIFS('NSE - NIFTY Index Options'!$L:$L,'NSE - NIFTY Index Options'!$C:$C,$A51,'NSE - NIFTY Index Options'!$B:$B,C$4,'NSE - NIFTY Index Options'!$H:$H,"Weekly*")+SUMIFS('NSE - NIFTY Index Options'!$L:$L,'NSE - NIFTY Index Options'!$C:$C,$A51,'NSE - NIFTY Index Options'!$B:$B,C$4,'NSE - NIFTY Index Options'!$H:$H,"MDAW*")+SUMIFS('NSE - Other Index Options'!$L:$L,'NSE - Other Index Options'!$C:$C,$A51,'NSE - Other Index Options'!$B:$B,C$4,'NSE - Other Index Options'!$H:$H,"Weekly*")+SUMIFS('NSE - Other Index Options'!$L:$L,'NSE - Other Index Options'!$C:$C,$A51,'NSE - Other Index Options'!$B:$B,C$4,'NSE - Other Index Options'!$H:$H,"MDAW*")+SUMIFS('BSE - SENSEX Index Options'!$L:$L,'BSE - SENSEX Index Options'!$C:$C,$A51,'BSE - SENSEX Index Options'!$B:$B,C$4,'BSE - SENSEX Index Options'!$H:$H,"Weekly*")+SUMIFS('BSE - SENSEX Index Options'!$L:$L,'BSE - SENSEX Index Options'!$C:$C,$A51,'BSE - SENSEX Index Options'!$B:$B,C$4,'BSE - SENSEX Index Options'!$H:$H,"MDAW*")+SUMIFS('BSE - Other Index Options'!$L:$L,'BSE - Other Index Options'!$C:$C,$A51,'BSE - Other Index Options'!$B:$B,C$4,'BSE - Other Index Options'!$H:$H,"Weekly*")+SUMIFS('BSE - Other Index Options'!$L:$L,'BSE - Other Index Options'!$C:$C,$A51,'BSE - Other Index Options'!$B:$B,C$4,'BSE - Other Index Options'!$H:$H,"MDAW*"))</f>
        <v>645.79189999999994</v>
      </c>
      <c r="D51" s="26">
        <f>IF(SUMIFS('NSE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Options'!$H:$H,"MDAW*")+SUMIFS('BSE - SENSEX Index Options'!$L:$L,'BSE - SENSEX Index Options'!$C:$C,$A51,'BSE - SENSEX Index Options'!$B:$B,D$4,'BSE - SENSEX Index Options'!$H:$H,"Weekly*")+SUMIFS('BSE - SENSEX Index Options'!$L:$L,'BSE - SENSEX Index Options'!$C:$C,$A51,'BSE - SENSEX Index Options'!$B:$B,D$4,'BSE - SENSEX Index Options'!$H:$H,"MDAW*")+SUMIFS('BSE - Other Index Options'!$L:$L,'BSE - Other Index Options'!$C:$C,$A51,'BSE - Other Index Options'!$B:$B,D$4,'BSE - Other Index Options'!$H:$H,"Weekly*")+SUMIFS('BSE - Other Index Options'!$L:$L,'BSE - Other Index Options'!$C:$C,$A51,'BSE - Other Index Options'!$B:$B,D$4,'BSE - Other Index Options'!$H:$H,"MDAW*")=0,"",SUMIFS('NSE - NIFTY Index Options'!$L:$L,'NSE - NIFTY Index Options'!$C:$C,$A51,'NSE - NIFTY Index Options'!$B:$B,D$4,'NSE - NIFTY Index Options'!$H:$H,"Weekly*")+SUMIFS('NSE - NIFTY Index Options'!$L:$L,'NSE - NIFTY Index Options'!$C:$C,$A51,'NSE - NIFTY Index Options'!$B:$B,D$4,'NSE - NIFTY Index Options'!$H:$H,"MDAW*")+SUMIFS('NSE - Other Index Options'!$L:$L,'NSE - Other Index Options'!$C:$C,$A51,'NSE - Other Index Options'!$B:$B,D$4,'NSE - Other Index Options'!$H:$H,"Weekly*")+SUMIFS('NSE - Other Index Options'!$L:$L,'NSE - Other Index Options'!$C:$C,$A51,'NSE - Other Index Options'!$B:$B,D$4,'NSE - Other Index Options'!$H:$H,"MDAW*")+SUMIFS('BSE - SENSEX Index Options'!$L:$L,'BSE - SENSEX Index Options'!$C:$C,$A51,'BSE - SENSEX Index Options'!$B:$B,D$4,'BSE - SENSEX Index Options'!$H:$H,"Weekly*")+SUMIFS('BSE - SENSEX Index Options'!$L:$L,'BSE - SENSEX Index Options'!$C:$C,$A51,'BSE - SENSEX Index Options'!$B:$B,D$4,'BSE - SENSEX Index Options'!$H:$H,"MDAW*")+SUMIFS('BSE - Other Index Options'!$L:$L,'BSE - Other Index Options'!$C:$C,$A51,'BSE - Other Index Options'!$B:$B,D$4,'BSE - Other Index Options'!$H:$H,"Weekly*")+SUMIFS('BSE - Other Index Options'!$L:$L,'BSE - Other Index Options'!$C:$C,$A51,'BSE - Other Index Options'!$B:$B,D$4,'BSE - Other Index Options'!$H:$H,"MDAW*"))</f>
        <v>487.88560000000001</v>
      </c>
      <c r="E51" s="26">
        <f>IF(SUMIFS('NSE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Options'!$H:$H,"MDAW*")+SUMIFS('BSE - SENSEX Index Options'!$L:$L,'BSE - SENSEX Index Options'!$C:$C,$A51,'BSE - SENSEX Index Options'!$B:$B,E$4,'BSE - SENSEX Index Options'!$H:$H,"Weekly*")+SUMIFS('BSE - SENSEX Index Options'!$L:$L,'BSE - SENSEX Index Options'!$C:$C,$A51,'BSE - SENSEX Index Options'!$B:$B,E$4,'BSE - SENSEX Index Options'!$H:$H,"MDAW*")+SUMIFS('BSE - Other Index Options'!$L:$L,'BSE - Other Index Options'!$C:$C,$A51,'BSE - Other Index Options'!$B:$B,E$4,'BSE - Other Index Options'!$H:$H,"Weekly*")+SUMIFS('BSE - Other Index Options'!$L:$L,'BSE - Other Index Options'!$C:$C,$A51,'BSE - Other Index Options'!$B:$B,E$4,'BSE - Other Index Options'!$H:$H,"MDAW*")=0,"",SUMIFS('NSE - NIFTY Index Options'!$L:$L,'NSE - NIFTY Index Options'!$C:$C,$A51,'NSE - NIFTY Index Options'!$B:$B,E$4,'NSE - NIFTY Index Options'!$H:$H,"Weekly*")+SUMIFS('NSE - NIFTY Index Options'!$L:$L,'NSE - NIFTY Index Options'!$C:$C,$A51,'NSE - NIFTY Index Options'!$B:$B,E$4,'NSE - NIFTY Index Options'!$H:$H,"MDAW*")+SUMIFS('NSE - Other Index Options'!$L:$L,'NSE - Other Index Options'!$C:$C,$A51,'NSE - Other Index Options'!$B:$B,E$4,'NSE - Other Index Options'!$H:$H,"Weekly*")+SUMIFS('NSE - Other Index Options'!$L:$L,'NSE - Other Index Options'!$C:$C,$A51,'NSE - Other Index Options'!$B:$B,E$4,'NSE - Other Index Options'!$H:$H,"MDAW*")+SUMIFS('BSE - SENSEX Index Options'!$L:$L,'BSE - SENSEX Index Options'!$C:$C,$A51,'BSE - SENSEX Index Options'!$B:$B,E$4,'BSE - SENSEX Index Options'!$H:$H,"Weekly*")+SUMIFS('BSE - SENSEX Index Options'!$L:$L,'BSE - SENSEX Index Options'!$C:$C,$A51,'BSE - SENSEX Index Options'!$B:$B,E$4,'BSE - SENSEX Index Options'!$H:$H,"MDAW*")+SUMIFS('BSE - Other Index Options'!$L:$L,'BSE - Other Index Options'!$C:$C,$A51,'BSE - Other Index Options'!$B:$B,E$4,'BSE - Other Index Options'!$H:$H,"Weekly*")+SUMIFS('BSE - Other Index Options'!$L:$L,'BSE - Other Index Options'!$C:$C,$A51,'BSE - Other Index Options'!$B:$B,E$4,'BSE - Other Index Options'!$H:$H,"MDAW*"))</f>
        <v>673.50639999999999</v>
      </c>
      <c r="F51" s="26">
        <f>IF(SUMIFS('NSE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Options'!$H:$H,"MDAW*")+SUMIFS('BSE - SENSEX Index Options'!$L:$L,'BSE - SENSEX Index Options'!$C:$C,$A51,'BSE - SENSEX Index Options'!$B:$B,F$4,'BSE - SENSEX Index Options'!$H:$H,"Weekly*")+SUMIFS('BSE - SENSEX Index Options'!$L:$L,'BSE - SENSEX Index Options'!$C:$C,$A51,'BSE - SENSEX Index Options'!$B:$B,F$4,'BSE - SENSEX Index Options'!$H:$H,"MDAW*")+SUMIFS('BSE - Other Index Options'!$L:$L,'BSE - Other Index Options'!$C:$C,$A51,'BSE - Other Index Options'!$B:$B,F$4,'BSE - Other Index Options'!$H:$H,"Weekly*")+SUMIFS('BSE - Other Index Options'!$L:$L,'BSE - Other Index Options'!$C:$C,$A51,'BSE - Other Index Options'!$B:$B,F$4,'BSE - Other Index Options'!$H:$H,"MDAW*")=0,"",SUMIFS('NSE - NIFTY Index Options'!$L:$L,'NSE - NIFTY Index Options'!$C:$C,$A51,'NSE - NIFTY Index Options'!$B:$B,F$4,'NSE - NIFTY Index Options'!$H:$H,"Weekly*")+SUMIFS('NSE - NIFTY Index Options'!$L:$L,'NSE - NIFTY Index Options'!$C:$C,$A51,'NSE - NIFTY Index Options'!$B:$B,F$4,'NSE - NIFTY Index Options'!$H:$H,"MDAW*")+SUMIFS('NSE - Other Index Options'!$L:$L,'NSE - Other Index Options'!$C:$C,$A51,'NSE - Other Index Options'!$B:$B,F$4,'NSE - Other Index Options'!$H:$H,"Weekly*")+SUMIFS('NSE - Other Index Options'!$L:$L,'NSE - Other Index Options'!$C:$C,$A51,'NSE - Other Index Options'!$B:$B,F$4,'NSE - Other Index Options'!$H:$H,"MDAW*")+SUMIFS('BSE - SENSEX Index Options'!$L:$L,'BSE - SENSEX Index Options'!$C:$C,$A51,'BSE - SENSEX Index Options'!$B:$B,F$4,'BSE - SENSEX Index Options'!$H:$H,"Weekly*")+SUMIFS('BSE - SENSEX Index Options'!$L:$L,'BSE - SENSEX Index Options'!$C:$C,$A51,'BSE - SENSEX Index Options'!$B:$B,F$4,'BSE - SENSEX Index Options'!$H:$H,"MDAW*")+SUMIFS('BSE - Other Index Options'!$L:$L,'BSE - Other Index Options'!$C:$C,$A51,'BSE - Other Index Options'!$B:$B,F$4,'BSE - Other Index Options'!$H:$H,"Weekly*")+SUMIFS('BSE - Other Index Options'!$L:$L,'BSE - Other Index Options'!$C:$C,$A51,'BSE - Other Index Options'!$B:$B,F$4,'BSE - Other Index Options'!$H:$H,"MDAW*"))</f>
        <v>476.51490000000001</v>
      </c>
      <c r="G51" s="26" t="str">
        <f>IF(SUMIFS('NSE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Options'!$H:$H,"MDAW*")+SUMIFS('BSE - SENSEX Index Options'!$L:$L,'BSE - SENSEX Index Options'!$C:$C,$A51,'BSE - SENSEX Index Options'!$B:$B,G$4,'BSE - SENSEX Index Options'!$H:$H,"Weekly*")+SUMIFS('BSE - SENSEX Index Options'!$L:$L,'BSE - SENSEX Index Options'!$C:$C,$A51,'BSE - SENSEX Index Options'!$B:$B,G$4,'BSE - SENSEX Index Options'!$H:$H,"MDAW*")+SUMIFS('BSE - Other Index Options'!$L:$L,'BSE - Other Index Options'!$C:$C,$A51,'BSE - Other Index Options'!$B:$B,G$4,'BSE - Other Index Options'!$H:$H,"Weekly*")+SUMIFS('BSE - Other Index Options'!$L:$L,'BSE - Other Index Options'!$C:$C,$A51,'BSE - Other Index Options'!$B:$B,G$4,'BSE - Other Index Options'!$H:$H,"MDAW*")=0,"",SUMIFS('NSE - NIFTY Index Options'!$L:$L,'NSE - NIFTY Index Options'!$C:$C,$A51,'NSE - NIFTY Index Options'!$B:$B,G$4,'NSE - NIFTY Index Options'!$H:$H,"Weekly*")+SUMIFS('NSE - NIFTY Index Options'!$L:$L,'NSE - NIFTY Index Options'!$C:$C,$A51,'NSE - NIFTY Index Options'!$B:$B,G$4,'NSE - NIFTY Index Options'!$H:$H,"MDAW*")+SUMIFS('NSE - Other Index Options'!$L:$L,'NSE - Other Index Options'!$C:$C,$A51,'NSE - Other Index Options'!$B:$B,G$4,'NSE - Other Index Options'!$H:$H,"Weekly*")+SUMIFS('NSE - Other Index Options'!$L:$L,'NSE - Other Index Options'!$C:$C,$A51,'NSE - Other Index Options'!$B:$B,G$4,'NSE - Other Index Options'!$H:$H,"MDAW*")+SUMIFS('BSE - SENSEX Index Options'!$L:$L,'BSE - SENSEX Index Options'!$C:$C,$A51,'BSE - SENSEX Index Options'!$B:$B,G$4,'BSE - SENSEX Index Options'!$H:$H,"Weekly*")+SUMIFS('BSE - SENSEX Index Options'!$L:$L,'BSE - SENSEX Index Options'!$C:$C,$A51,'BSE - SENSEX Index Options'!$B:$B,G$4,'BSE - SENSEX Index Options'!$H:$H,"MDAW*")+SUMIFS('BSE - Other Index Options'!$L:$L,'BSE - Other Index Options'!$C:$C,$A51,'BSE - Other Index Options'!$B:$B,G$4,'BSE - Other Index Options'!$H:$H,"Weekly*")+SUMIFS('BSE - Other Index Options'!$L:$L,'BSE - Other Index Options'!$C:$C,$A51,'BSE - Other Index Options'!$B:$B,G$4,'BSE - Other Index Options'!$H:$H,"MDAW*"))</f>
        <v/>
      </c>
      <c r="H51" s="26">
        <f t="shared" si="1"/>
        <v>2943.6212999999998</v>
      </c>
    </row>
    <row r="52" spans="1:8">
      <c r="A52" t="s">
        <v>73</v>
      </c>
      <c r="B52" s="26">
        <f>IF(SUMIFS('NSE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Options'!$H:$H,"MDAW*")+SUMIFS('BSE - SENSEX Index Options'!$L:$L,'BSE - SENSEX Index Options'!$C:$C,$A52,'BSE - SENSEX Index Options'!$B:$B,B$4,'BSE - SENSEX Index Options'!$H:$H,"Weekly*")+SUMIFS('BSE - SENSEX Index Options'!$L:$L,'BSE - SENSEX Index Options'!$C:$C,$A52,'BSE - SENSEX Index Options'!$B:$B,B$4,'BSE - SENSEX Index Options'!$H:$H,"MDAW*")+SUMIFS('BSE - Other Index Options'!$L:$L,'BSE - Other Index Options'!$C:$C,$A52,'BSE - Other Index Options'!$B:$B,B$4,'BSE - Other Index Options'!$H:$H,"Weekly*")+SUMIFS('BSE - Other Index Options'!$L:$L,'BSE - Other Index Options'!$C:$C,$A52,'BSE - Other Index Options'!$B:$B,B$4,'BSE - Other Index Options'!$H:$H,"MDAW*")=0,"",SUMIFS('NSE - NIFTY Index Options'!$L:$L,'NSE - NIFTY Index Options'!$C:$C,$A52,'NSE - NIFTY Index Options'!$B:$B,B$4,'NSE - NIFTY Index Options'!$H:$H,"Weekly*")+SUMIFS('NSE - NIFTY Index Options'!$L:$L,'NSE - NIFTY Index Options'!$C:$C,$A52,'NSE - NIFTY Index Options'!$B:$B,B$4,'NSE - NIFTY Index Options'!$H:$H,"MDAW*")+SUMIFS('NSE - Other Index Options'!$L:$L,'NSE - Other Index Options'!$C:$C,$A52,'NSE - Other Index Options'!$B:$B,B$4,'NSE - Other Index Options'!$H:$H,"Weekly*")+SUMIFS('NSE - Other Index Options'!$L:$L,'NSE - Other Index Options'!$C:$C,$A52,'NSE - Other Index Options'!$B:$B,B$4,'NSE - Other Index Options'!$H:$H,"MDAW*")+SUMIFS('BSE - SENSEX Index Options'!$L:$L,'BSE - SENSEX Index Options'!$C:$C,$A52,'BSE - SENSEX Index Options'!$B:$B,B$4,'BSE - SENSEX Index Options'!$H:$H,"Weekly*")+SUMIFS('BSE - SENSEX Index Options'!$L:$L,'BSE - SENSEX Index Options'!$C:$C,$A52,'BSE - SENSEX Index Options'!$B:$B,B$4,'BSE - SENSEX Index Options'!$H:$H,"MDAW*")+SUMIFS('BSE - Other Index Options'!$L:$L,'BSE - Other Index Options'!$C:$C,$A52,'BSE - Other Index Options'!$B:$B,B$4,'BSE - Other Index Options'!$H:$H,"Weekly*")+SUMIFS('BSE - Other Index Options'!$L:$L,'BSE - Other Index Options'!$C:$C,$A52,'BSE - Other Index Options'!$B:$B,B$4,'BSE - Other Index Options'!$H:$H,"MDAW*"))</f>
        <v>353.35179999999997</v>
      </c>
      <c r="C52" s="26">
        <f>IF(SUMIFS('NSE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Options'!$H:$H,"MDAW*")+SUMIFS('BSE - SENSEX Index Options'!$L:$L,'BSE - SENSEX Index Options'!$C:$C,$A52,'BSE - SENSEX Index Options'!$B:$B,C$4,'BSE - SENSEX Index Options'!$H:$H,"Weekly*")+SUMIFS('BSE - SENSEX Index Options'!$L:$L,'BSE - SENSEX Index Options'!$C:$C,$A52,'BSE - SENSEX Index Options'!$B:$B,C$4,'BSE - SENSEX Index Options'!$H:$H,"MDAW*")+SUMIFS('BSE - Other Index Options'!$L:$L,'BSE - Other Index Options'!$C:$C,$A52,'BSE - Other Index Options'!$B:$B,C$4,'BSE - Other Index Options'!$H:$H,"Weekly*")+SUMIFS('BSE - Other Index Options'!$L:$L,'BSE - Other Index Options'!$C:$C,$A52,'BSE - Other Index Options'!$B:$B,C$4,'BSE - Other Index Options'!$H:$H,"MDAW*")=0,"",SUMIFS('NSE - NIFTY Index Options'!$L:$L,'NSE - NIFTY Index Options'!$C:$C,$A52,'NSE - NIFTY Index Options'!$B:$B,C$4,'NSE - NIFTY Index Options'!$H:$H,"Weekly*")+SUMIFS('NSE - NIFTY Index Options'!$L:$L,'NSE - NIFTY Index Options'!$C:$C,$A52,'NSE - NIFTY Index Options'!$B:$B,C$4,'NSE - NIFTY Index Options'!$H:$H,"MDAW*")+SUMIFS('NSE - Other Index Options'!$L:$L,'NSE - Other Index Options'!$C:$C,$A52,'NSE - Other Index Options'!$B:$B,C$4,'NSE - Other Index Options'!$H:$H,"Weekly*")+SUMIFS('NSE - Other Index Options'!$L:$L,'NSE - Other Index Options'!$C:$C,$A52,'NSE - Other Index Options'!$B:$B,C$4,'NSE - Other Index Options'!$H:$H,"MDAW*")+SUMIFS('BSE - SENSEX Index Options'!$L:$L,'BSE - SENSEX Index Options'!$C:$C,$A52,'BSE - SENSEX Index Options'!$B:$B,C$4,'BSE - SENSEX Index Options'!$H:$H,"Weekly*")+SUMIFS('BSE - SENSEX Index Options'!$L:$L,'BSE - SENSEX Index Options'!$C:$C,$A52,'BSE - SENSEX Index Options'!$B:$B,C$4,'BSE - SENSEX Index Options'!$H:$H,"MDAW*")+SUMIFS('BSE - Other Index Options'!$L:$L,'BSE - Other Index Options'!$C:$C,$A52,'BSE - Other Index Options'!$B:$B,C$4,'BSE - Other Index Options'!$H:$H,"Weekly*")+SUMIFS('BSE - Other Index Options'!$L:$L,'BSE - Other Index Options'!$C:$C,$A52,'BSE - Other Index Options'!$B:$B,C$4,'BSE - Other Index Options'!$H:$H,"MDAW*"))</f>
        <v>713.70370000000003</v>
      </c>
      <c r="D52" s="26">
        <f>IF(SUMIFS('NSE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Options'!$H:$H,"MDAW*")+SUMIFS('BSE - SENSEX Index Options'!$L:$L,'BSE - SENSEX Index Options'!$C:$C,$A52,'BSE - SENSEX Index Options'!$B:$B,D$4,'BSE - SENSEX Index Options'!$H:$H,"Weekly*")+SUMIFS('BSE - SENSEX Index Options'!$L:$L,'BSE - SENSEX Index Options'!$C:$C,$A52,'BSE - SENSEX Index Options'!$B:$B,D$4,'BSE - SENSEX Index Options'!$H:$H,"MDAW*")+SUMIFS('BSE - Other Index Options'!$L:$L,'BSE - Other Index Options'!$C:$C,$A52,'BSE - Other Index Options'!$B:$B,D$4,'BSE - Other Index Options'!$H:$H,"Weekly*")+SUMIFS('BSE - Other Index Options'!$L:$L,'BSE - Other Index Options'!$C:$C,$A52,'BSE - Other Index Options'!$B:$B,D$4,'BSE - Other Index Options'!$H:$H,"MDAW*")=0,"",SUMIFS('NSE - NIFTY Index Options'!$L:$L,'NSE - NIFTY Index Options'!$C:$C,$A52,'NSE - NIFTY Index Options'!$B:$B,D$4,'NSE - NIFTY Index Options'!$H:$H,"Weekly*")+SUMIFS('NSE - NIFTY Index Options'!$L:$L,'NSE - NIFTY Index Options'!$C:$C,$A52,'NSE - NIFTY Index Options'!$B:$B,D$4,'NSE - NIFTY Index Options'!$H:$H,"MDAW*")+SUMIFS('NSE - Other Index Options'!$L:$L,'NSE - Other Index Options'!$C:$C,$A52,'NSE - Other Index Options'!$B:$B,D$4,'NSE - Other Index Options'!$H:$H,"Weekly*")+SUMIFS('NSE - Other Index Options'!$L:$L,'NSE - Other Index Options'!$C:$C,$A52,'NSE - Other Index Options'!$B:$B,D$4,'NSE - Other Index Options'!$H:$H,"MDAW*")+SUMIFS('BSE - SENSEX Index Options'!$L:$L,'BSE - SENSEX Index Options'!$C:$C,$A52,'BSE - SENSEX Index Options'!$B:$B,D$4,'BSE - SENSEX Index Options'!$H:$H,"Weekly*")+SUMIFS('BSE - SENSEX Index Options'!$L:$L,'BSE - SENSEX Index Options'!$C:$C,$A52,'BSE - SENSEX Index Options'!$B:$B,D$4,'BSE - SENSEX Index Options'!$H:$H,"MDAW*")+SUMIFS('BSE - Other Index Options'!$L:$L,'BSE - Other Index Options'!$C:$C,$A52,'BSE - Other Index Options'!$B:$B,D$4,'BSE - Other Index Options'!$H:$H,"Weekly*")+SUMIFS('BSE - Other Index Options'!$L:$L,'BSE - Other Index Options'!$C:$C,$A52,'BSE - Other Index Options'!$B:$B,D$4,'BSE - Other Index Options'!$H:$H,"MDAW*"))</f>
        <v>685.91579999999999</v>
      </c>
      <c r="E52" s="26">
        <f>IF(SUMIFS('NSE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Options'!$H:$H,"MDAW*")+SUMIFS('BSE - SENSEX Index Options'!$L:$L,'BSE - SENSEX Index Options'!$C:$C,$A52,'BSE - SENSEX Index Options'!$B:$B,E$4,'BSE - SENSEX Index Options'!$H:$H,"Weekly*")+SUMIFS('BSE - SENSEX Index Options'!$L:$L,'BSE - SENSEX Index Options'!$C:$C,$A52,'BSE - SENSEX Index Options'!$B:$B,E$4,'BSE - SENSEX Index Options'!$H:$H,"MDAW*")+SUMIFS('BSE - Other Index Options'!$L:$L,'BSE - Other Index Options'!$C:$C,$A52,'BSE - Other Index Options'!$B:$B,E$4,'BSE - Other Index Options'!$H:$H,"Weekly*")+SUMIFS('BSE - Other Index Options'!$L:$L,'BSE - Other Index Options'!$C:$C,$A52,'BSE - Other Index Options'!$B:$B,E$4,'BSE - Other Index Options'!$H:$H,"MDAW*")=0,"",SUMIFS('NSE - NIFTY Index Options'!$L:$L,'NSE - NIFTY Index Options'!$C:$C,$A52,'NSE - NIFTY Index Options'!$B:$B,E$4,'NSE - NIFTY Index Options'!$H:$H,"Weekly*")+SUMIFS('NSE - NIFTY Index Options'!$L:$L,'NSE - NIFTY Index Options'!$C:$C,$A52,'NSE - NIFTY Index Options'!$B:$B,E$4,'NSE - NIFTY Index Options'!$H:$H,"MDAW*")+SUMIFS('NSE - Other Index Options'!$L:$L,'NSE - Other Index Options'!$C:$C,$A52,'NSE - Other Index Options'!$B:$B,E$4,'NSE - Other Index Options'!$H:$H,"Weekly*")+SUMIFS('NSE - Other Index Options'!$L:$L,'NSE - Other Index Options'!$C:$C,$A52,'NSE - Other Index Options'!$B:$B,E$4,'NSE - Other Index Options'!$H:$H,"MDAW*")+SUMIFS('BSE - SENSEX Index Options'!$L:$L,'BSE - SENSEX Index Options'!$C:$C,$A52,'BSE - SENSEX Index Options'!$B:$B,E$4,'BSE - SENSEX Index Options'!$H:$H,"Weekly*")+SUMIFS('BSE - SENSEX Index Options'!$L:$L,'BSE - SENSEX Index Options'!$C:$C,$A52,'BSE - SENSEX Index Options'!$B:$B,E$4,'BSE - SENSEX Index Options'!$H:$H,"MDAW*")+SUMIFS('BSE - Other Index Options'!$L:$L,'BSE - Other Index Options'!$C:$C,$A52,'BSE - Other Index Options'!$B:$B,E$4,'BSE - Other Index Options'!$H:$H,"Weekly*")+SUMIFS('BSE - Other Index Options'!$L:$L,'BSE - Other Index Options'!$C:$C,$A52,'BSE - Other Index Options'!$B:$B,E$4,'BSE - Other Index Options'!$H:$H,"MDAW*"))</f>
        <v>841.404</v>
      </c>
      <c r="F52" s="26" t="str">
        <f>IF(SUMIFS('NSE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Options'!$H:$H,"MDAW*")+SUMIFS('BSE - SENSEX Index Options'!$L:$L,'BSE - SENSEX Index Options'!$C:$C,$A52,'BSE - SENSEX Index Options'!$B:$B,F$4,'BSE - SENSEX Index Options'!$H:$H,"Weekly*")+SUMIFS('BSE - SENSEX Index Options'!$L:$L,'BSE - SENSEX Index Options'!$C:$C,$A52,'BSE - SENSEX Index Options'!$B:$B,F$4,'BSE - SENSEX Index Options'!$H:$H,"MDAW*")+SUMIFS('BSE - Other Index Options'!$L:$L,'BSE - Other Index Options'!$C:$C,$A52,'BSE - Other Index Options'!$B:$B,F$4,'BSE - Other Index Options'!$H:$H,"Weekly*")+SUMIFS('BSE - Other Index Options'!$L:$L,'BSE - Other Index Options'!$C:$C,$A52,'BSE - Other Index Options'!$B:$B,F$4,'BSE - Other Index Options'!$H:$H,"MDAW*")=0,"",SUMIFS('NSE - NIFTY Index Options'!$L:$L,'NSE - NIFTY Index Options'!$C:$C,$A52,'NSE - NIFTY Index Options'!$B:$B,F$4,'NSE - NIFTY Index Options'!$H:$H,"Weekly*")+SUMIFS('NSE - NIFTY Index Options'!$L:$L,'NSE - NIFTY Index Options'!$C:$C,$A52,'NSE - NIFTY Index Options'!$B:$B,F$4,'NSE - NIFTY Index Options'!$H:$H,"MDAW*")+SUMIFS('NSE - Other Index Options'!$L:$L,'NSE - Other Index Options'!$C:$C,$A52,'NSE - Other Index Options'!$B:$B,F$4,'NSE - Other Index Options'!$H:$H,"Weekly*")+SUMIFS('NSE - Other Index Options'!$L:$L,'NSE - Other Index Options'!$C:$C,$A52,'NSE - Other Index Options'!$B:$B,F$4,'NSE - Other Index Options'!$H:$H,"MDAW*")+SUMIFS('BSE - SENSEX Index Options'!$L:$L,'BSE - SENSEX Index Options'!$C:$C,$A52,'BSE - SENSEX Index Options'!$B:$B,F$4,'BSE - SENSEX Index Options'!$H:$H,"Weekly*")+SUMIFS('BSE - SENSEX Index Options'!$L:$L,'BSE - SENSEX Index Options'!$C:$C,$A52,'BSE - SENSEX Index Options'!$B:$B,F$4,'BSE - SENSEX Index Options'!$H:$H,"MDAW*")+SUMIFS('BSE - Other Index Options'!$L:$L,'BSE - Other Index Options'!$C:$C,$A52,'BSE - Other Index Options'!$B:$B,F$4,'BSE - Other Index Options'!$H:$H,"Weekly*")+SUMIFS('BSE - Other Index Options'!$L:$L,'BSE - Other Index Options'!$C:$C,$A52,'BSE - Other Index Options'!$B:$B,F$4,'BSE - Other Index Options'!$H:$H,"MDAW*"))</f>
        <v/>
      </c>
      <c r="G52" s="26" t="str">
        <f>IF(SUMIFS('NSE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Options'!$H:$H,"MDAW*")+SUMIFS('BSE - SENSEX Index Options'!$L:$L,'BSE - SENSEX Index Options'!$C:$C,$A52,'BSE - SENSEX Index Options'!$B:$B,G$4,'BSE - SENSEX Index Options'!$H:$H,"Weekly*")+SUMIFS('BSE - SENSEX Index Options'!$L:$L,'BSE - SENSEX Index Options'!$C:$C,$A52,'BSE - SENSEX Index Options'!$B:$B,G$4,'BSE - SENSEX Index Options'!$H:$H,"MDAW*")+SUMIFS('BSE - Other Index Options'!$L:$L,'BSE - Other Index Options'!$C:$C,$A52,'BSE - Other Index Options'!$B:$B,G$4,'BSE - Other Index Options'!$H:$H,"Weekly*")+SUMIFS('BSE - Other Index Options'!$L:$L,'BSE - Other Index Options'!$C:$C,$A52,'BSE - Other Index Options'!$B:$B,G$4,'BSE - Other Index Options'!$H:$H,"MDAW*")=0,"",SUMIFS('NSE - NIFTY Index Options'!$L:$L,'NSE - NIFTY Index Options'!$C:$C,$A52,'NSE - NIFTY Index Options'!$B:$B,G$4,'NSE - NIFTY Index Options'!$H:$H,"Weekly*")+SUMIFS('NSE - NIFTY Index Options'!$L:$L,'NSE - NIFTY Index Options'!$C:$C,$A52,'NSE - NIFTY Index Options'!$B:$B,G$4,'NSE - NIFTY Index Options'!$H:$H,"MDAW*")+SUMIFS('NSE - Other Index Options'!$L:$L,'NSE - Other Index Options'!$C:$C,$A52,'NSE - Other Index Options'!$B:$B,G$4,'NSE - Other Index Options'!$H:$H,"Weekly*")+SUMIFS('NSE - Other Index Options'!$L:$L,'NSE - Other Index Options'!$C:$C,$A52,'NSE - Other Index Options'!$B:$B,G$4,'NSE - Other Index Options'!$H:$H,"MDAW*")+SUMIFS('BSE - SENSEX Index Options'!$L:$L,'BSE - SENSEX Index Options'!$C:$C,$A52,'BSE - SENSEX Index Options'!$B:$B,G$4,'BSE - SENSEX Index Options'!$H:$H,"Weekly*")+SUMIFS('BSE - SENSEX Index Options'!$L:$L,'BSE - SENSEX Index Options'!$C:$C,$A52,'BSE - SENSEX Index Options'!$B:$B,G$4,'BSE - SENSEX Index Options'!$H:$H,"MDAW*")+SUMIFS('BSE - Other Index Options'!$L:$L,'BSE - Other Index Options'!$C:$C,$A52,'BSE - Other Index Options'!$B:$B,G$4,'BSE - Other Index Options'!$H:$H,"Weekly*")+SUMIFS('BSE - Other Index Options'!$L:$L,'BSE - Other Index Options'!$C:$C,$A52,'BSE - Other Index Options'!$B:$B,G$4,'BSE - Other Index Options'!$H:$H,"MDAW*"))</f>
        <v/>
      </c>
      <c r="H52" s="26">
        <f t="shared" si="1"/>
        <v>2594.3752999999997</v>
      </c>
    </row>
    <row r="53" spans="1:8">
      <c r="A53" t="s">
        <v>74</v>
      </c>
      <c r="B53" s="26">
        <f>IF(SUMIFS('NSE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Options'!$H:$H,"MDAW*")+SUMIFS('BSE - SENSEX Index Options'!$L:$L,'BSE - SENSEX Index Options'!$C:$C,$A53,'BSE - SENSEX Index Options'!$B:$B,B$4,'BSE - SENSEX Index Options'!$H:$H,"Weekly*")+SUMIFS('BSE - SENSEX Index Options'!$L:$L,'BSE - SENSEX Index Options'!$C:$C,$A53,'BSE - SENSEX Index Options'!$B:$B,B$4,'BSE - SENSEX Index Options'!$H:$H,"MDAW*")+SUMIFS('BSE - Other Index Options'!$L:$L,'BSE - Other Index Options'!$C:$C,$A53,'BSE - Other Index Options'!$B:$B,B$4,'BSE - Other Index Options'!$H:$H,"Weekly*")+SUMIFS('BSE - Other Index Options'!$L:$L,'BSE - Other Index Options'!$C:$C,$A53,'BSE - Other Index Options'!$B:$B,B$4,'BSE - Other Index Options'!$H:$H,"MDAW*")=0,"",SUMIFS('NSE - NIFTY Index Options'!$L:$L,'NSE - NIFTY Index Options'!$C:$C,$A53,'NSE - NIFTY Index Options'!$B:$B,B$4,'NSE - NIFTY Index Options'!$H:$H,"Weekly*")+SUMIFS('NSE - NIFTY Index Options'!$L:$L,'NSE - NIFTY Index Options'!$C:$C,$A53,'NSE - NIFTY Index Options'!$B:$B,B$4,'NSE - NIFTY Index Options'!$H:$H,"MDAW*")+SUMIFS('NSE - Other Index Options'!$L:$L,'NSE - Other Index Options'!$C:$C,$A53,'NSE - Other Index Options'!$B:$B,B$4,'NSE - Other Index Options'!$H:$H,"Weekly*")+SUMIFS('NSE - Other Index Options'!$L:$L,'NSE - Other Index Options'!$C:$C,$A53,'NSE - Other Index Options'!$B:$B,B$4,'NSE - Other Index Options'!$H:$H,"MDAW*")+SUMIFS('BSE - SENSEX Index Options'!$L:$L,'BSE - SENSEX Index Options'!$C:$C,$A53,'BSE - SENSEX Index Options'!$B:$B,B$4,'BSE - SENSEX Index Options'!$H:$H,"Weekly*")+SUMIFS('BSE - SENSEX Index Options'!$L:$L,'BSE - SENSEX Index Options'!$C:$C,$A53,'BSE - SENSEX Index Options'!$B:$B,B$4,'BSE - SENSEX Index Options'!$H:$H,"MDAW*")+SUMIFS('BSE - Other Index Options'!$L:$L,'BSE - Other Index Options'!$C:$C,$A53,'BSE - Other Index Options'!$B:$B,B$4,'BSE - Other Index Options'!$H:$H,"Weekly*")+SUMIFS('BSE - Other Index Options'!$L:$L,'BSE - Other Index Options'!$C:$C,$A53,'BSE - Other Index Options'!$B:$B,B$4,'BSE - Other Index Options'!$H:$H,"MDAW*"))</f>
        <v>615.30140000000006</v>
      </c>
      <c r="C53" s="26">
        <f>IF(SUMIFS('NSE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Options'!$H:$H,"MDAW*")+SUMIFS('BSE - SENSEX Index Options'!$L:$L,'BSE - SENSEX Index Options'!$C:$C,$A53,'BSE - SENSEX Index Options'!$B:$B,C$4,'BSE - SENSEX Index Options'!$H:$H,"Weekly*")+SUMIFS('BSE - SENSEX Index Options'!$L:$L,'BSE - SENSEX Index Options'!$C:$C,$A53,'BSE - SENSEX Index Options'!$B:$B,C$4,'BSE - SENSEX Index Options'!$H:$H,"MDAW*")+SUMIFS('BSE - Other Index Options'!$L:$L,'BSE - Other Index Options'!$C:$C,$A53,'BSE - Other Index Options'!$B:$B,C$4,'BSE - Other Index Options'!$H:$H,"Weekly*")+SUMIFS('BSE - Other Index Options'!$L:$L,'BSE - Other Index Options'!$C:$C,$A53,'BSE - Other Index Options'!$B:$B,C$4,'BSE - Other Index Options'!$H:$H,"MDAW*")=0,"",SUMIFS('NSE - NIFTY Index Options'!$L:$L,'NSE - NIFTY Index Options'!$C:$C,$A53,'NSE - NIFTY Index Options'!$B:$B,C$4,'NSE - NIFTY Index Options'!$H:$H,"Weekly*")+SUMIFS('NSE - NIFTY Index Options'!$L:$L,'NSE - NIFTY Index Options'!$C:$C,$A53,'NSE - NIFTY Index Options'!$B:$B,C$4,'NSE - NIFTY Index Options'!$H:$H,"MDAW*")+SUMIFS('NSE - Other Index Options'!$L:$L,'NSE - Other Index Options'!$C:$C,$A53,'NSE - Other Index Options'!$B:$B,C$4,'NSE - Other Index Options'!$H:$H,"Weekly*")+SUMIFS('NSE - Other Index Options'!$L:$L,'NSE - Other Index Options'!$C:$C,$A53,'NSE - Other Index Options'!$B:$B,C$4,'NSE - Other Index Options'!$H:$H,"MDAW*")+SUMIFS('BSE - SENSEX Index Options'!$L:$L,'BSE - SENSEX Index Options'!$C:$C,$A53,'BSE - SENSEX Index Options'!$B:$B,C$4,'BSE - SENSEX Index Options'!$H:$H,"Weekly*")+SUMIFS('BSE - SENSEX Index Options'!$L:$L,'BSE - SENSEX Index Options'!$C:$C,$A53,'BSE - SENSEX Index Options'!$B:$B,C$4,'BSE - SENSEX Index Options'!$H:$H,"MDAW*")+SUMIFS('BSE - Other Index Options'!$L:$L,'BSE - Other Index Options'!$C:$C,$A53,'BSE - Other Index Options'!$B:$B,C$4,'BSE - Other Index Options'!$H:$H,"Weekly*")+SUMIFS('BSE - Other Index Options'!$L:$L,'BSE - Other Index Options'!$C:$C,$A53,'BSE - Other Index Options'!$B:$B,C$4,'BSE - Other Index Options'!$H:$H,"MDAW*"))</f>
        <v>748.02249999999992</v>
      </c>
      <c r="D53" s="26" t="str">
        <f>IF(SUMIFS('NSE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Options'!$H:$H,"MDAW*")+SUMIFS('BSE - SENSEX Index Options'!$L:$L,'BSE - SENSEX Index Options'!$C:$C,$A53,'BSE - SENSEX Index Options'!$B:$B,D$4,'BSE - SENSEX Index Options'!$H:$H,"Weekly*")+SUMIFS('BSE - SENSEX Index Options'!$L:$L,'BSE - SENSEX Index Options'!$C:$C,$A53,'BSE - SENSEX Index Options'!$B:$B,D$4,'BSE - SENSEX Index Options'!$H:$H,"MDAW*")+SUMIFS('BSE - Other Index Options'!$L:$L,'BSE - Other Index Options'!$C:$C,$A53,'BSE - Other Index Options'!$B:$B,D$4,'BSE - Other Index Options'!$H:$H,"Weekly*")+SUMIFS('BSE - Other Index Options'!$L:$L,'BSE - Other Index Options'!$C:$C,$A53,'BSE - Other Index Options'!$B:$B,D$4,'BSE - Other Index Options'!$H:$H,"MDAW*")=0,"",SUMIFS('NSE - NIFTY Index Options'!$L:$L,'NSE - NIFTY Index Options'!$C:$C,$A53,'NSE - NIFTY Index Options'!$B:$B,D$4,'NSE - NIFTY Index Options'!$H:$H,"Weekly*")+SUMIFS('NSE - NIFTY Index Options'!$L:$L,'NSE - NIFTY Index Options'!$C:$C,$A53,'NSE - NIFTY Index Options'!$B:$B,D$4,'NSE - NIFTY Index Options'!$H:$H,"MDAW*")+SUMIFS('NSE - Other Index Options'!$L:$L,'NSE - Other Index Options'!$C:$C,$A53,'NSE - Other Index Options'!$B:$B,D$4,'NSE - Other Index Options'!$H:$H,"Weekly*")+SUMIFS('NSE - Other Index Options'!$L:$L,'NSE - Other Index Options'!$C:$C,$A53,'NSE - Other Index Options'!$B:$B,D$4,'NSE - Other Index Options'!$H:$H,"MDAW*")+SUMIFS('BSE - SENSEX Index Options'!$L:$L,'BSE - SENSEX Index Options'!$C:$C,$A53,'BSE - SENSEX Index Options'!$B:$B,D$4,'BSE - SENSEX Index Options'!$H:$H,"Weekly*")+SUMIFS('BSE - SENSEX Index Options'!$L:$L,'BSE - SENSEX Index Options'!$C:$C,$A53,'BSE - SENSEX Index Options'!$B:$B,D$4,'BSE - SENSEX Index Options'!$H:$H,"MDAW*")+SUMIFS('BSE - Other Index Options'!$L:$L,'BSE - Other Index Options'!$C:$C,$A53,'BSE - Other Index Options'!$B:$B,D$4,'BSE - Other Index Options'!$H:$H,"Weekly*")+SUMIFS('BSE - Other Index Options'!$L:$L,'BSE - Other Index Options'!$C:$C,$A53,'BSE - Other Index Options'!$B:$B,D$4,'BSE - Other Index Options'!$H:$H,"MDAW*"))</f>
        <v/>
      </c>
      <c r="E53" s="26" t="str">
        <f>IF(SUMIFS('NSE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Options'!$H:$H,"MDAW*")+SUMIFS('BSE - SENSEX Index Options'!$L:$L,'BSE - SENSEX Index Options'!$C:$C,$A53,'BSE - SENSEX Index Options'!$B:$B,E$4,'BSE - SENSEX Index Options'!$H:$H,"Weekly*")+SUMIFS('BSE - SENSEX Index Options'!$L:$L,'BSE - SENSEX Index Options'!$C:$C,$A53,'BSE - SENSEX Index Options'!$B:$B,E$4,'BSE - SENSEX Index Options'!$H:$H,"MDAW*")+SUMIFS('BSE - Other Index Options'!$L:$L,'BSE - Other Index Options'!$C:$C,$A53,'BSE - Other Index Options'!$B:$B,E$4,'BSE - Other Index Options'!$H:$H,"Weekly*")+SUMIFS('BSE - Other Index Options'!$L:$L,'BSE - Other Index Options'!$C:$C,$A53,'BSE - Other Index Options'!$B:$B,E$4,'BSE - Other Index Options'!$H:$H,"MDAW*")=0,"",SUMIFS('NSE - NIFTY Index Options'!$L:$L,'NSE - NIFTY Index Options'!$C:$C,$A53,'NSE - NIFTY Index Options'!$B:$B,E$4,'NSE - NIFTY Index Options'!$H:$H,"Weekly*")+SUMIFS('NSE - NIFTY Index Options'!$L:$L,'NSE - NIFTY Index Options'!$C:$C,$A53,'NSE - NIFTY Index Options'!$B:$B,E$4,'NSE - NIFTY Index Options'!$H:$H,"MDAW*")+SUMIFS('NSE - Other Index Options'!$L:$L,'NSE - Other Index Options'!$C:$C,$A53,'NSE - Other Index Options'!$B:$B,E$4,'NSE - Other Index Options'!$H:$H,"Weekly*")+SUMIFS('NSE - Other Index Options'!$L:$L,'NSE - Other Index Options'!$C:$C,$A53,'NSE - Other Index Options'!$B:$B,E$4,'NSE - Other Index Options'!$H:$H,"MDAW*")+SUMIFS('BSE - SENSEX Index Options'!$L:$L,'BSE - SENSEX Index Options'!$C:$C,$A53,'BSE - SENSEX Index Options'!$B:$B,E$4,'BSE - SENSEX Index Options'!$H:$H,"Weekly*")+SUMIFS('BSE - SENSEX Index Options'!$L:$L,'BSE - SENSEX Index Options'!$C:$C,$A53,'BSE - SENSEX Index Options'!$B:$B,E$4,'BSE - SENSEX Index Options'!$H:$H,"MDAW*")+SUMIFS('BSE - Other Index Options'!$L:$L,'BSE - Other Index Options'!$C:$C,$A53,'BSE - Other Index Options'!$B:$B,E$4,'BSE - Other Index Options'!$H:$H,"Weekly*")+SUMIFS('BSE - Other Index Options'!$L:$L,'BSE - Other Index Options'!$C:$C,$A53,'BSE - Other Index Options'!$B:$B,E$4,'BSE - Other Index Options'!$H:$H,"MDAW*"))</f>
        <v/>
      </c>
      <c r="F53" s="26" t="str">
        <f>IF(SUMIFS('NSE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Options'!$H:$H,"MDAW*")+SUMIFS('BSE - SENSEX Index Options'!$L:$L,'BSE - SENSEX Index Options'!$C:$C,$A53,'BSE - SENSEX Index Options'!$B:$B,F$4,'BSE - SENSEX Index Options'!$H:$H,"Weekly*")+SUMIFS('BSE - SENSEX Index Options'!$L:$L,'BSE - SENSEX Index Options'!$C:$C,$A53,'BSE - SENSEX Index Options'!$B:$B,F$4,'BSE - SENSEX Index Options'!$H:$H,"MDAW*")+SUMIFS('BSE - Other Index Options'!$L:$L,'BSE - Other Index Options'!$C:$C,$A53,'BSE - Other Index Options'!$B:$B,F$4,'BSE - Other Index Options'!$H:$H,"Weekly*")+SUMIFS('BSE - Other Index Options'!$L:$L,'BSE - Other Index Options'!$C:$C,$A53,'BSE - Other Index Options'!$B:$B,F$4,'BSE - Other Index Options'!$H:$H,"MDAW*")=0,"",SUMIFS('NSE - NIFTY Index Options'!$L:$L,'NSE - NIFTY Index Options'!$C:$C,$A53,'NSE - NIFTY Index Options'!$B:$B,F$4,'NSE - NIFTY Index Options'!$H:$H,"Weekly*")+SUMIFS('NSE - NIFTY Index Options'!$L:$L,'NSE - NIFTY Index Options'!$C:$C,$A53,'NSE - NIFTY Index Options'!$B:$B,F$4,'NSE - NIFTY Index Options'!$H:$H,"MDAW*")+SUMIFS('NSE - Other Index Options'!$L:$L,'NSE - Other Index Options'!$C:$C,$A53,'NSE - Other Index Options'!$B:$B,F$4,'NSE - Other Index Options'!$H:$H,"Weekly*")+SUMIFS('NSE - Other Index Options'!$L:$L,'NSE - Other Index Options'!$C:$C,$A53,'NSE - Other Index Options'!$B:$B,F$4,'NSE - Other Index Options'!$H:$H,"MDAW*")+SUMIFS('BSE - SENSEX Index Options'!$L:$L,'BSE - SENSEX Index Options'!$C:$C,$A53,'BSE - SENSEX Index Options'!$B:$B,F$4,'BSE - SENSEX Index Options'!$H:$H,"Weekly*")+SUMIFS('BSE - SENSEX Index Options'!$L:$L,'BSE - SENSEX Index Options'!$C:$C,$A53,'BSE - SENSEX Index Options'!$B:$B,F$4,'BSE - SENSEX Index Options'!$H:$H,"MDAW*")+SUMIFS('BSE - Other Index Options'!$L:$L,'BSE - Other Index Options'!$C:$C,$A53,'BSE - Other Index Options'!$B:$B,F$4,'BSE - Other Index Options'!$H:$H,"Weekly*")+SUMIFS('BSE - Other Index Options'!$L:$L,'BSE - Other Index Options'!$C:$C,$A53,'BSE - Other Index Options'!$B:$B,F$4,'BSE - Other Index Options'!$H:$H,"MDAW*"))</f>
        <v/>
      </c>
      <c r="G53" s="26" t="str">
        <f>IF(SUMIFS('NSE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Options'!$H:$H,"MDAW*")+SUMIFS('BSE - SENSEX Index Options'!$L:$L,'BSE - SENSEX Index Options'!$C:$C,$A53,'BSE - SENSEX Index Options'!$B:$B,G$4,'BSE - SENSEX Index Options'!$H:$H,"Weekly*")+SUMIFS('BSE - SENSEX Index Options'!$L:$L,'BSE - SENSEX Index Options'!$C:$C,$A53,'BSE - SENSEX Index Options'!$B:$B,G$4,'BSE - SENSEX Index Options'!$H:$H,"MDAW*")+SUMIFS('BSE - Other Index Options'!$L:$L,'BSE - Other Index Options'!$C:$C,$A53,'BSE - Other Index Options'!$B:$B,G$4,'BSE - Other Index Options'!$H:$H,"Weekly*")+SUMIFS('BSE - Other Index Options'!$L:$L,'BSE - Other Index Options'!$C:$C,$A53,'BSE - Other Index Options'!$B:$B,G$4,'BSE - Other Index Options'!$H:$H,"MDAW*")=0,"",SUMIFS('NSE - NIFTY Index Options'!$L:$L,'NSE - NIFTY Index Options'!$C:$C,$A53,'NSE - NIFTY Index Options'!$B:$B,G$4,'NSE - NIFTY Index Options'!$H:$H,"Weekly*")+SUMIFS('NSE - NIFTY Index Options'!$L:$L,'NSE - NIFTY Index Options'!$C:$C,$A53,'NSE - NIFTY Index Options'!$B:$B,G$4,'NSE - NIFTY Index Options'!$H:$H,"MDAW*")+SUMIFS('NSE - Other Index Options'!$L:$L,'NSE - Other Index Options'!$C:$C,$A53,'NSE - Other Index Options'!$B:$B,G$4,'NSE - Other Index Options'!$H:$H,"Weekly*")+SUMIFS('NSE - Other Index Options'!$L:$L,'NSE - Other Index Options'!$C:$C,$A53,'NSE - Other Index Options'!$B:$B,G$4,'NSE - Other Index Options'!$H:$H,"MDAW*")+SUMIFS('BSE - SENSEX Index Options'!$L:$L,'BSE - SENSEX Index Options'!$C:$C,$A53,'BSE - SENSEX Index Options'!$B:$B,G$4,'BSE - SENSEX Index Options'!$H:$H,"Weekly*")+SUMIFS('BSE - SENSEX Index Options'!$L:$L,'BSE - SENSEX Index Options'!$C:$C,$A53,'BSE - SENSEX Index Options'!$B:$B,G$4,'BSE - SENSEX Index Options'!$H:$H,"MDAW*")+SUMIFS('BSE - Other Index Options'!$L:$L,'BSE - Other Index Options'!$C:$C,$A53,'BSE - Other Index Options'!$B:$B,G$4,'BSE - Other Index Options'!$H:$H,"Weekly*")+SUMIFS('BSE - Other Index Options'!$L:$L,'BSE - Other Index Options'!$C:$C,$A53,'BSE - Other Index Options'!$B:$B,G$4,'BSE - Other Index Options'!$H:$H,"MDAW*"))</f>
        <v/>
      </c>
      <c r="H53" s="26">
        <f t="shared" si="1"/>
        <v>1363.3238999999999</v>
      </c>
    </row>
    <row r="54" spans="1:8">
      <c r="A54" t="s">
        <v>75</v>
      </c>
      <c r="B54" s="26">
        <f>IF(SUMIFS('NSE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Options'!$H:$H,"MDAW*")+SUMIFS('BSE - SENSEX Index Options'!$L:$L,'BSE - SENSEX Index Options'!$C:$C,$A54,'BSE - SENSEX Index Options'!$B:$B,B$4,'BSE - SENSEX Index Options'!$H:$H,"Weekly*")+SUMIFS('BSE - SENSEX Index Options'!$L:$L,'BSE - SENSEX Index Options'!$C:$C,$A54,'BSE - SENSEX Index Options'!$B:$B,B$4,'BSE - SENSEX Index Options'!$H:$H,"MDAW*")+SUMIFS('BSE - Other Index Options'!$L:$L,'BSE - Other Index Options'!$C:$C,$A54,'BSE - Other Index Options'!$B:$B,B$4,'BSE - Other Index Options'!$H:$H,"Weekly*")+SUMIFS('BSE - Other Index Options'!$L:$L,'BSE - Other Index Options'!$C:$C,$A54,'BSE - Other Index Options'!$B:$B,B$4,'BSE - Other Index Options'!$H:$H,"MDAW*")=0,"",SUMIFS('NSE - NIFTY Index Options'!$L:$L,'NSE - NIFTY Index Options'!$C:$C,$A54,'NSE - NIFTY Index Options'!$B:$B,B$4,'NSE - NIFTY Index Options'!$H:$H,"Weekly*")+SUMIFS('NSE - NIFTY Index Options'!$L:$L,'NSE - NIFTY Index Options'!$C:$C,$A54,'NSE - NIFTY Index Options'!$B:$B,B$4,'NSE - NIFTY Index Options'!$H:$H,"MDAW*")+SUMIFS('NSE - Other Index Options'!$L:$L,'NSE - Other Index Options'!$C:$C,$A54,'NSE - Other Index Options'!$B:$B,B$4,'NSE - Other Index Options'!$H:$H,"Weekly*")+SUMIFS('NSE - Other Index Options'!$L:$L,'NSE - Other Index Options'!$C:$C,$A54,'NSE - Other Index Options'!$B:$B,B$4,'NSE - Other Index Options'!$H:$H,"MDAW*")+SUMIFS('BSE - SENSEX Index Options'!$L:$L,'BSE - SENSEX Index Options'!$C:$C,$A54,'BSE - SENSEX Index Options'!$B:$B,B$4,'BSE - SENSEX Index Options'!$H:$H,"Weekly*")+SUMIFS('BSE - SENSEX Index Options'!$L:$L,'BSE - SENSEX Index Options'!$C:$C,$A54,'BSE - SENSEX Index Options'!$B:$B,B$4,'BSE - SENSEX Index Options'!$H:$H,"MDAW*")+SUMIFS('BSE - Other Index Options'!$L:$L,'BSE - Other Index Options'!$C:$C,$A54,'BSE - Other Index Options'!$B:$B,B$4,'BSE - Other Index Options'!$H:$H,"Weekly*")+SUMIFS('BSE - Other Index Options'!$L:$L,'BSE - Other Index Options'!$C:$C,$A54,'BSE - Other Index Options'!$B:$B,B$4,'BSE - Other Index Options'!$H:$H,"MDAW*"))</f>
        <v>431.37490000000003</v>
      </c>
      <c r="C54" s="26">
        <f>IF(SUMIFS('NSE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Options'!$H:$H,"MDAW*")+SUMIFS('BSE - SENSEX Index Options'!$L:$L,'BSE - SENSEX Index Options'!$C:$C,$A54,'BSE - SENSEX Index Options'!$B:$B,C$4,'BSE - SENSEX Index Options'!$H:$H,"Weekly*")+SUMIFS('BSE - SENSEX Index Options'!$L:$L,'BSE - SENSEX Index Options'!$C:$C,$A54,'BSE - SENSEX Index Options'!$B:$B,C$4,'BSE - SENSEX Index Options'!$H:$H,"MDAW*")+SUMIFS('BSE - Other Index Options'!$L:$L,'BSE - Other Index Options'!$C:$C,$A54,'BSE - Other Index Options'!$B:$B,C$4,'BSE - Other Index Options'!$H:$H,"Weekly*")+SUMIFS('BSE - Other Index Options'!$L:$L,'BSE - Other Index Options'!$C:$C,$A54,'BSE - Other Index Options'!$B:$B,C$4,'BSE - Other Index Options'!$H:$H,"MDAW*")=0,"",SUMIFS('NSE - NIFTY Index Options'!$L:$L,'NSE - NIFTY Index Options'!$C:$C,$A54,'NSE - NIFTY Index Options'!$B:$B,C$4,'NSE - NIFTY Index Options'!$H:$H,"Weekly*")+SUMIFS('NSE - NIFTY Index Options'!$L:$L,'NSE - NIFTY Index Options'!$C:$C,$A54,'NSE - NIFTY Index Options'!$B:$B,C$4,'NSE - NIFTY Index Options'!$H:$H,"MDAW*")+SUMIFS('NSE - Other Index Options'!$L:$L,'NSE - Other Index Options'!$C:$C,$A54,'NSE - Other Index Options'!$B:$B,C$4,'NSE - Other Index Options'!$H:$H,"Weekly*")+SUMIFS('NSE - Other Index Options'!$L:$L,'NSE - Other Index Options'!$C:$C,$A54,'NSE - Other Index Options'!$B:$B,C$4,'NSE - Other Index Options'!$H:$H,"MDAW*")+SUMIFS('BSE - SENSEX Index Options'!$L:$L,'BSE - SENSEX Index Options'!$C:$C,$A54,'BSE - SENSEX Index Options'!$B:$B,C$4,'BSE - SENSEX Index Options'!$H:$H,"Weekly*")+SUMIFS('BSE - SENSEX Index Options'!$L:$L,'BSE - SENSEX Index Options'!$C:$C,$A54,'BSE - SENSEX Index Options'!$B:$B,C$4,'BSE - SENSEX Index Options'!$H:$H,"MDAW*")+SUMIFS('BSE - Other Index Options'!$L:$L,'BSE - Other Index Options'!$C:$C,$A54,'BSE - Other Index Options'!$B:$B,C$4,'BSE - Other Index Options'!$H:$H,"Weekly*")+SUMIFS('BSE - Other Index Options'!$L:$L,'BSE - Other Index Options'!$C:$C,$A54,'BSE - Other Index Options'!$B:$B,C$4,'BSE - Other Index Options'!$H:$H,"MDAW*"))</f>
        <v>659.81849999999986</v>
      </c>
      <c r="D54" s="26">
        <f>IF(SUMIFS('NSE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Options'!$H:$H,"MDAW*")+SUMIFS('BSE - SENSEX Index Options'!$L:$L,'BSE - SENSEX Index Options'!$C:$C,$A54,'BSE - SENSEX Index Options'!$B:$B,D$4,'BSE - SENSEX Index Options'!$H:$H,"Weekly*")+SUMIFS('BSE - SENSEX Index Options'!$L:$L,'BSE - SENSEX Index Options'!$C:$C,$A54,'BSE - SENSEX Index Options'!$B:$B,D$4,'BSE - SENSEX Index Options'!$H:$H,"MDAW*")+SUMIFS('BSE - Other Index Options'!$L:$L,'BSE - Other Index Options'!$C:$C,$A54,'BSE - Other Index Options'!$B:$B,D$4,'BSE - Other Index Options'!$H:$H,"Weekly*")+SUMIFS('BSE - Other Index Options'!$L:$L,'BSE - Other Index Options'!$C:$C,$A54,'BSE - Other Index Options'!$B:$B,D$4,'BSE - Other Index Options'!$H:$H,"MDAW*")=0,"",SUMIFS('NSE - NIFTY Index Options'!$L:$L,'NSE - NIFTY Index Options'!$C:$C,$A54,'NSE - NIFTY Index Options'!$B:$B,D$4,'NSE - NIFTY Index Options'!$H:$H,"Weekly*")+SUMIFS('NSE - NIFTY Index Options'!$L:$L,'NSE - NIFTY Index Options'!$C:$C,$A54,'NSE - NIFTY Index Options'!$B:$B,D$4,'NSE - NIFTY Index Options'!$H:$H,"MDAW*")+SUMIFS('NSE - Other Index Options'!$L:$L,'NSE - Other Index Options'!$C:$C,$A54,'NSE - Other Index Options'!$B:$B,D$4,'NSE - Other Index Options'!$H:$H,"Weekly*")+SUMIFS('NSE - Other Index Options'!$L:$L,'NSE - Other Index Options'!$C:$C,$A54,'NSE - Other Index Options'!$B:$B,D$4,'NSE - Other Index Options'!$H:$H,"MDAW*")+SUMIFS('BSE - SENSEX Index Options'!$L:$L,'BSE - SENSEX Index Options'!$C:$C,$A54,'BSE - SENSEX Index Options'!$B:$B,D$4,'BSE - SENSEX Index Options'!$H:$H,"Weekly*")+SUMIFS('BSE - SENSEX Index Options'!$L:$L,'BSE - SENSEX Index Options'!$C:$C,$A54,'BSE - SENSEX Index Options'!$B:$B,D$4,'BSE - SENSEX Index Options'!$H:$H,"MDAW*")+SUMIFS('BSE - Other Index Options'!$L:$L,'BSE - Other Index Options'!$C:$C,$A54,'BSE - Other Index Options'!$B:$B,D$4,'BSE - Other Index Options'!$H:$H,"Weekly*")+SUMIFS('BSE - Other Index Options'!$L:$L,'BSE - Other Index Options'!$C:$C,$A54,'BSE - Other Index Options'!$B:$B,D$4,'BSE - Other Index Options'!$H:$H,"MDAW*"))</f>
        <v>622.4665</v>
      </c>
      <c r="E54" s="26">
        <f>IF(SUMIFS('NSE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Options'!$H:$H,"MDAW*")+SUMIFS('BSE - SENSEX Index Options'!$L:$L,'BSE - SENSEX Index Options'!$C:$C,$A54,'BSE - SENSEX Index Options'!$B:$B,E$4,'BSE - SENSEX Index Options'!$H:$H,"Weekly*")+SUMIFS('BSE - SENSEX Index Options'!$L:$L,'BSE - SENSEX Index Options'!$C:$C,$A54,'BSE - SENSEX Index Options'!$B:$B,E$4,'BSE - SENSEX Index Options'!$H:$H,"MDAW*")+SUMIFS('BSE - Other Index Options'!$L:$L,'BSE - Other Index Options'!$C:$C,$A54,'BSE - Other Index Options'!$B:$B,E$4,'BSE - Other Index Options'!$H:$H,"Weekly*")+SUMIFS('BSE - Other Index Options'!$L:$L,'BSE - Other Index Options'!$C:$C,$A54,'BSE - Other Index Options'!$B:$B,E$4,'BSE - Other Index Options'!$H:$H,"MDAW*")=0,"",SUMIFS('NSE - NIFTY Index Options'!$L:$L,'NSE - NIFTY Index Options'!$C:$C,$A54,'NSE - NIFTY Index Options'!$B:$B,E$4,'NSE - NIFTY Index Options'!$H:$H,"Weekly*")+SUMIFS('NSE - NIFTY Index Options'!$L:$L,'NSE - NIFTY Index Options'!$C:$C,$A54,'NSE - NIFTY Index Options'!$B:$B,E$4,'NSE - NIFTY Index Options'!$H:$H,"MDAW*")+SUMIFS('NSE - Other Index Options'!$L:$L,'NSE - Other Index Options'!$C:$C,$A54,'NSE - Other Index Options'!$B:$B,E$4,'NSE - Other Index Options'!$H:$H,"Weekly*")+SUMIFS('NSE - Other Index Options'!$L:$L,'NSE - Other Index Options'!$C:$C,$A54,'NSE - Other Index Options'!$B:$B,E$4,'NSE - Other Index Options'!$H:$H,"MDAW*")+SUMIFS('BSE - SENSEX Index Options'!$L:$L,'BSE - SENSEX Index Options'!$C:$C,$A54,'BSE - SENSEX Index Options'!$B:$B,E$4,'BSE - SENSEX Index Options'!$H:$H,"Weekly*")+SUMIFS('BSE - SENSEX Index Options'!$L:$L,'BSE - SENSEX Index Options'!$C:$C,$A54,'BSE - SENSEX Index Options'!$B:$B,E$4,'BSE - SENSEX Index Options'!$H:$H,"MDAW*")+SUMIFS('BSE - Other Index Options'!$L:$L,'BSE - Other Index Options'!$C:$C,$A54,'BSE - Other Index Options'!$B:$B,E$4,'BSE - Other Index Options'!$H:$H,"Weekly*")+SUMIFS('BSE - Other Index Options'!$L:$L,'BSE - Other Index Options'!$C:$C,$A54,'BSE - Other Index Options'!$B:$B,E$4,'BSE - Other Index Options'!$H:$H,"MDAW*"))</f>
        <v>761.0467000000001</v>
      </c>
      <c r="F54" s="26">
        <f>IF(SUMIFS('NSE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Options'!$H:$H,"MDAW*")+SUMIFS('BSE - SENSEX Index Options'!$L:$L,'BSE - SENSEX Index Options'!$C:$C,$A54,'BSE - SENSEX Index Options'!$B:$B,F$4,'BSE - SENSEX Index Options'!$H:$H,"Weekly*")+SUMIFS('BSE - SENSEX Index Options'!$L:$L,'BSE - SENSEX Index Options'!$C:$C,$A54,'BSE - SENSEX Index Options'!$B:$B,F$4,'BSE - SENSEX Index Options'!$H:$H,"MDAW*")+SUMIFS('BSE - Other Index Options'!$L:$L,'BSE - Other Index Options'!$C:$C,$A54,'BSE - Other Index Options'!$B:$B,F$4,'BSE - Other Index Options'!$H:$H,"Weekly*")+SUMIFS('BSE - Other Index Options'!$L:$L,'BSE - Other Index Options'!$C:$C,$A54,'BSE - Other Index Options'!$B:$B,F$4,'BSE - Other Index Options'!$H:$H,"MDAW*")=0,"",SUMIFS('NSE - NIFTY Index Options'!$L:$L,'NSE - NIFTY Index Options'!$C:$C,$A54,'NSE - NIFTY Index Options'!$B:$B,F$4,'NSE - NIFTY Index Options'!$H:$H,"Weekly*")+SUMIFS('NSE - NIFTY Index Options'!$L:$L,'NSE - NIFTY Index Options'!$C:$C,$A54,'NSE - NIFTY Index Options'!$B:$B,F$4,'NSE - NIFTY Index Options'!$H:$H,"MDAW*")+SUMIFS('NSE - Other Index Options'!$L:$L,'NSE - Other Index Options'!$C:$C,$A54,'NSE - Other Index Options'!$B:$B,F$4,'NSE - Other Index Options'!$H:$H,"Weekly*")+SUMIFS('NSE - Other Index Options'!$L:$L,'NSE - Other Index Options'!$C:$C,$A54,'NSE - Other Index Options'!$B:$B,F$4,'NSE - Other Index Options'!$H:$H,"MDAW*")+SUMIFS('BSE - SENSEX Index Options'!$L:$L,'BSE - SENSEX Index Options'!$C:$C,$A54,'BSE - SENSEX Index Options'!$B:$B,F$4,'BSE - SENSEX Index Options'!$H:$H,"Weekly*")+SUMIFS('BSE - SENSEX Index Options'!$L:$L,'BSE - SENSEX Index Options'!$C:$C,$A54,'BSE - SENSEX Index Options'!$B:$B,F$4,'BSE - SENSEX Index Options'!$H:$H,"MDAW*")+SUMIFS('BSE - Other Index Options'!$L:$L,'BSE - Other Index Options'!$C:$C,$A54,'BSE - Other Index Options'!$B:$B,F$4,'BSE - Other Index Options'!$H:$H,"Weekly*")+SUMIFS('BSE - Other Index Options'!$L:$L,'BSE - Other Index Options'!$C:$C,$A54,'BSE - Other Index Options'!$B:$B,F$4,'BSE - Other Index Options'!$H:$H,"MDAW*"))</f>
        <v>443.36849999999998</v>
      </c>
      <c r="G54" s="26" t="str">
        <f>IF(SUMIFS('NSE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Options'!$H:$H,"MDAW*")+SUMIFS('BSE - SENSEX Index Options'!$L:$L,'BSE - SENSEX Index Options'!$C:$C,$A54,'BSE - SENSEX Index Options'!$B:$B,G$4,'BSE - SENSEX Index Options'!$H:$H,"Weekly*")+SUMIFS('BSE - SENSEX Index Options'!$L:$L,'BSE - SENSEX Index Options'!$C:$C,$A54,'BSE - SENSEX Index Options'!$B:$B,G$4,'BSE - SENSEX Index Options'!$H:$H,"MDAW*")+SUMIFS('BSE - Other Index Options'!$L:$L,'BSE - Other Index Options'!$C:$C,$A54,'BSE - Other Index Options'!$B:$B,G$4,'BSE - Other Index Options'!$H:$H,"Weekly*")+SUMIFS('BSE - Other Index Options'!$L:$L,'BSE - Other Index Options'!$C:$C,$A54,'BSE - Other Index Options'!$B:$B,G$4,'BSE - Other Index Options'!$H:$H,"MDAW*")=0,"",SUMIFS('NSE - NIFTY Index Options'!$L:$L,'NSE - NIFTY Index Options'!$C:$C,$A54,'NSE - NIFTY Index Options'!$B:$B,G$4,'NSE - NIFTY Index Options'!$H:$H,"Weekly*")+SUMIFS('NSE - NIFTY Index Options'!$L:$L,'NSE - NIFTY Index Options'!$C:$C,$A54,'NSE - NIFTY Index Options'!$B:$B,G$4,'NSE - NIFTY Index Options'!$H:$H,"MDAW*")+SUMIFS('NSE - Other Index Options'!$L:$L,'NSE - Other Index Options'!$C:$C,$A54,'NSE - Other Index Options'!$B:$B,G$4,'NSE - Other Index Options'!$H:$H,"Weekly*")+SUMIFS('NSE - Other Index Options'!$L:$L,'NSE - Other Index Options'!$C:$C,$A54,'NSE - Other Index Options'!$B:$B,G$4,'NSE - Other Index Options'!$H:$H,"MDAW*")+SUMIFS('BSE - SENSEX Index Options'!$L:$L,'BSE - SENSEX Index Options'!$C:$C,$A54,'BSE - SENSEX Index Options'!$B:$B,G$4,'BSE - SENSEX Index Options'!$H:$H,"Weekly*")+SUMIFS('BSE - SENSEX Index Options'!$L:$L,'BSE - SENSEX Index Options'!$C:$C,$A54,'BSE - SENSEX Index Options'!$B:$B,G$4,'BSE - SENSEX Index Options'!$H:$H,"MDAW*")+SUMIFS('BSE - Other Index Options'!$L:$L,'BSE - Other Index Options'!$C:$C,$A54,'BSE - Other Index Options'!$B:$B,G$4,'BSE - Other Index Options'!$H:$H,"Weekly*")+SUMIFS('BSE - Other Index Options'!$L:$L,'BSE - Other Index Options'!$C:$C,$A54,'BSE - Other Index Options'!$B:$B,G$4,'BSE - Other Index Options'!$H:$H,"MDAW*"))</f>
        <v/>
      </c>
      <c r="H54" s="26">
        <f t="shared" si="1"/>
        <v>2918.0751</v>
      </c>
    </row>
    <row r="55" spans="1:8">
      <c r="A55" t="s">
        <v>76</v>
      </c>
      <c r="B55" s="26">
        <f>IF(SUMIFS('NSE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Options'!$H:$H,"MDAW*")+SUMIFS('BSE - SENSEX Index Options'!$L:$L,'BSE - SENSEX Index Options'!$C:$C,$A55,'BSE - SENSEX Index Options'!$B:$B,B$4,'BSE - SENSEX Index Options'!$H:$H,"Weekly*")+SUMIFS('BSE - SENSEX Index Options'!$L:$L,'BSE - SENSEX Index Options'!$C:$C,$A55,'BSE - SENSEX Index Options'!$B:$B,B$4,'BSE - SENSEX Index Options'!$H:$H,"MDAW*")+SUMIFS('BSE - Other Index Options'!$L:$L,'BSE - Other Index Options'!$C:$C,$A55,'BSE - Other Index Options'!$B:$B,B$4,'BSE - Other Index Options'!$H:$H,"Weekly*")+SUMIFS('BSE - Other Index Options'!$L:$L,'BSE - Other Index Options'!$C:$C,$A55,'BSE - Other Index Options'!$B:$B,B$4,'BSE - Other Index Options'!$H:$H,"MDAW*")=0,"",SUMIFS('NSE - NIFTY Index Options'!$L:$L,'NSE - NIFTY Index Options'!$C:$C,$A55,'NSE - NIFTY Index Options'!$B:$B,B$4,'NSE - NIFTY Index Options'!$H:$H,"Weekly*")+SUMIFS('NSE - NIFTY Index Options'!$L:$L,'NSE - NIFTY Index Options'!$C:$C,$A55,'NSE - NIFTY Index Options'!$B:$B,B$4,'NSE - NIFTY Index Options'!$H:$H,"MDAW*")+SUMIFS('NSE - Other Index Options'!$L:$L,'NSE - Other Index Options'!$C:$C,$A55,'NSE - Other Index Options'!$B:$B,B$4,'NSE - Other Index Options'!$H:$H,"Weekly*")+SUMIFS('NSE - Other Index Options'!$L:$L,'NSE - Other Index Options'!$C:$C,$A55,'NSE - Other Index Options'!$B:$B,B$4,'NSE - Other Index Options'!$H:$H,"MDAW*")+SUMIFS('BSE - SENSEX Index Options'!$L:$L,'BSE - SENSEX Index Options'!$C:$C,$A55,'BSE - SENSEX Index Options'!$B:$B,B$4,'BSE - SENSEX Index Options'!$H:$H,"Weekly*")+SUMIFS('BSE - SENSEX Index Options'!$L:$L,'BSE - SENSEX Index Options'!$C:$C,$A55,'BSE - SENSEX Index Options'!$B:$B,B$4,'BSE - SENSEX Index Options'!$H:$H,"MDAW*")+SUMIFS('BSE - Other Index Options'!$L:$L,'BSE - Other Index Options'!$C:$C,$A55,'BSE - Other Index Options'!$B:$B,B$4,'BSE - Other Index Options'!$H:$H,"Weekly*")+SUMIFS('BSE - Other Index Options'!$L:$L,'BSE - Other Index Options'!$C:$C,$A55,'BSE - Other Index Options'!$B:$B,B$4,'BSE - Other Index Options'!$H:$H,"MDAW*"))</f>
        <v>675.31719999999996</v>
      </c>
      <c r="C55" s="26">
        <f>IF(SUMIFS('NSE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Options'!$H:$H,"MDAW*")+SUMIFS('BSE - SENSEX Index Options'!$L:$L,'BSE - SENSEX Index Options'!$C:$C,$A55,'BSE - SENSEX Index Options'!$B:$B,C$4,'BSE - SENSEX Index Options'!$H:$H,"Weekly*")+SUMIFS('BSE - SENSEX Index Options'!$L:$L,'BSE - SENSEX Index Options'!$C:$C,$A55,'BSE - SENSEX Index Options'!$B:$B,C$4,'BSE - SENSEX Index Options'!$H:$H,"MDAW*")+SUMIFS('BSE - Other Index Options'!$L:$L,'BSE - Other Index Options'!$C:$C,$A55,'BSE - Other Index Options'!$B:$B,C$4,'BSE - Other Index Options'!$H:$H,"Weekly*")+SUMIFS('BSE - Other Index Options'!$L:$L,'BSE - Other Index Options'!$C:$C,$A55,'BSE - Other Index Options'!$B:$B,C$4,'BSE - Other Index Options'!$H:$H,"MDAW*")=0,"",SUMIFS('NSE - NIFTY Index Options'!$L:$L,'NSE - NIFTY Index Options'!$C:$C,$A55,'NSE - NIFTY Index Options'!$B:$B,C$4,'NSE - NIFTY Index Options'!$H:$H,"Weekly*")+SUMIFS('NSE - NIFTY Index Options'!$L:$L,'NSE - NIFTY Index Options'!$C:$C,$A55,'NSE - NIFTY Index Options'!$B:$B,C$4,'NSE - NIFTY Index Options'!$H:$H,"MDAW*")+SUMIFS('NSE - Other Index Options'!$L:$L,'NSE - Other Index Options'!$C:$C,$A55,'NSE - Other Index Options'!$B:$B,C$4,'NSE - Other Index Options'!$H:$H,"Weekly*")+SUMIFS('NSE - Other Index Options'!$L:$L,'NSE - Other Index Options'!$C:$C,$A55,'NSE - Other Index Options'!$B:$B,C$4,'NSE - Other Index Options'!$H:$H,"MDAW*")+SUMIFS('BSE - SENSEX Index Options'!$L:$L,'BSE - SENSEX Index Options'!$C:$C,$A55,'BSE - SENSEX Index Options'!$B:$B,C$4,'BSE - SENSEX Index Options'!$H:$H,"Weekly*")+SUMIFS('BSE - SENSEX Index Options'!$L:$L,'BSE - SENSEX Index Options'!$C:$C,$A55,'BSE - SENSEX Index Options'!$B:$B,C$4,'BSE - SENSEX Index Options'!$H:$H,"MDAW*")+SUMIFS('BSE - Other Index Options'!$L:$L,'BSE - Other Index Options'!$C:$C,$A55,'BSE - Other Index Options'!$B:$B,C$4,'BSE - Other Index Options'!$H:$H,"Weekly*")+SUMIFS('BSE - Other Index Options'!$L:$L,'BSE - Other Index Options'!$C:$C,$A55,'BSE - Other Index Options'!$B:$B,C$4,'BSE - Other Index Options'!$H:$H,"MDAW*"))</f>
        <v>761.99440000000004</v>
      </c>
      <c r="D55" s="26">
        <f>IF(SUMIFS('NSE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Options'!$H:$H,"MDAW*")+SUMIFS('BSE - SENSEX Index Options'!$L:$L,'BSE - SENSEX Index Options'!$C:$C,$A55,'BSE - SENSEX Index Options'!$B:$B,D$4,'BSE - SENSEX Index Options'!$H:$H,"Weekly*")+SUMIFS('BSE - SENSEX Index Options'!$L:$L,'BSE - SENSEX Index Options'!$C:$C,$A55,'BSE - SENSEX Index Options'!$B:$B,D$4,'BSE - SENSEX Index Options'!$H:$H,"MDAW*")+SUMIFS('BSE - Other Index Options'!$L:$L,'BSE - Other Index Options'!$C:$C,$A55,'BSE - Other Index Options'!$B:$B,D$4,'BSE - Other Index Options'!$H:$H,"Weekly*")+SUMIFS('BSE - Other Index Options'!$L:$L,'BSE - Other Index Options'!$C:$C,$A55,'BSE - Other Index Options'!$B:$B,D$4,'BSE - Other Index Options'!$H:$H,"MDAW*")=0,"",SUMIFS('NSE - NIFTY Index Options'!$L:$L,'NSE - NIFTY Index Options'!$C:$C,$A55,'NSE - NIFTY Index Options'!$B:$B,D$4,'NSE - NIFTY Index Options'!$H:$H,"Weekly*")+SUMIFS('NSE - NIFTY Index Options'!$L:$L,'NSE - NIFTY Index Options'!$C:$C,$A55,'NSE - NIFTY Index Options'!$B:$B,D$4,'NSE - NIFTY Index Options'!$H:$H,"MDAW*")+SUMIFS('NSE - Other Index Options'!$L:$L,'NSE - Other Index Options'!$C:$C,$A55,'NSE - Other Index Options'!$B:$B,D$4,'NSE - Other Index Options'!$H:$H,"Weekly*")+SUMIFS('NSE - Other Index Options'!$L:$L,'NSE - Other Index Options'!$C:$C,$A55,'NSE - Other Index Options'!$B:$B,D$4,'NSE - Other Index Options'!$H:$H,"MDAW*")+SUMIFS('BSE - SENSEX Index Options'!$L:$L,'BSE - SENSEX Index Options'!$C:$C,$A55,'BSE - SENSEX Index Options'!$B:$B,D$4,'BSE - SENSEX Index Options'!$H:$H,"Weekly*")+SUMIFS('BSE - SENSEX Index Options'!$L:$L,'BSE - SENSEX Index Options'!$C:$C,$A55,'BSE - SENSEX Index Options'!$B:$B,D$4,'BSE - SENSEX Index Options'!$H:$H,"MDAW*")+SUMIFS('BSE - Other Index Options'!$L:$L,'BSE - Other Index Options'!$C:$C,$A55,'BSE - Other Index Options'!$B:$B,D$4,'BSE - Other Index Options'!$H:$H,"Weekly*")+SUMIFS('BSE - Other Index Options'!$L:$L,'BSE - Other Index Options'!$C:$C,$A55,'BSE - Other Index Options'!$B:$B,D$4,'BSE - Other Index Options'!$H:$H,"MDAW*"))</f>
        <v>874.30520000000001</v>
      </c>
      <c r="E55" s="26">
        <f>IF(SUMIFS('NSE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Options'!$H:$H,"MDAW*")+SUMIFS('BSE - SENSEX Index Options'!$L:$L,'BSE - SENSEX Index Options'!$C:$C,$A55,'BSE - SENSEX Index Options'!$B:$B,E$4,'BSE - SENSEX Index Options'!$H:$H,"Weekly*")+SUMIFS('BSE - SENSEX Index Options'!$L:$L,'BSE - SENSEX Index Options'!$C:$C,$A55,'BSE - SENSEX Index Options'!$B:$B,E$4,'BSE - SENSEX Index Options'!$H:$H,"MDAW*")+SUMIFS('BSE - Other Index Options'!$L:$L,'BSE - Other Index Options'!$C:$C,$A55,'BSE - Other Index Options'!$B:$B,E$4,'BSE - Other Index Options'!$H:$H,"Weekly*")+SUMIFS('BSE - Other Index Options'!$L:$L,'BSE - Other Index Options'!$C:$C,$A55,'BSE - Other Index Options'!$B:$B,E$4,'BSE - Other Index Options'!$H:$H,"MDAW*")=0,"",SUMIFS('NSE - NIFTY Index Options'!$L:$L,'NSE - NIFTY Index Options'!$C:$C,$A55,'NSE - NIFTY Index Options'!$B:$B,E$4,'NSE - NIFTY Index Options'!$H:$H,"Weekly*")+SUMIFS('NSE - NIFTY Index Options'!$L:$L,'NSE - NIFTY Index Options'!$C:$C,$A55,'NSE - NIFTY Index Options'!$B:$B,E$4,'NSE - NIFTY Index Options'!$H:$H,"MDAW*")+SUMIFS('NSE - Other Index Options'!$L:$L,'NSE - Other Index Options'!$C:$C,$A55,'NSE - Other Index Options'!$B:$B,E$4,'NSE - Other Index Options'!$H:$H,"Weekly*")+SUMIFS('NSE - Other Index Options'!$L:$L,'NSE - Other Index Options'!$C:$C,$A55,'NSE - Other Index Options'!$B:$B,E$4,'NSE - Other Index Options'!$H:$H,"MDAW*")+SUMIFS('BSE - SENSEX Index Options'!$L:$L,'BSE - SENSEX Index Options'!$C:$C,$A55,'BSE - SENSEX Index Options'!$B:$B,E$4,'BSE - SENSEX Index Options'!$H:$H,"Weekly*")+SUMIFS('BSE - SENSEX Index Options'!$L:$L,'BSE - SENSEX Index Options'!$C:$C,$A55,'BSE - SENSEX Index Options'!$B:$B,E$4,'BSE - SENSEX Index Options'!$H:$H,"MDAW*")+SUMIFS('BSE - Other Index Options'!$L:$L,'BSE - Other Index Options'!$C:$C,$A55,'BSE - Other Index Options'!$B:$B,E$4,'BSE - Other Index Options'!$H:$H,"Weekly*")+SUMIFS('BSE - Other Index Options'!$L:$L,'BSE - Other Index Options'!$C:$C,$A55,'BSE - Other Index Options'!$B:$B,E$4,'BSE - Other Index Options'!$H:$H,"MDAW*"))</f>
        <v>930.63300000000004</v>
      </c>
      <c r="F55" s="26">
        <f>IF(SUMIFS('NSE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Options'!$H:$H,"MDAW*")+SUMIFS('BSE - SENSEX Index Options'!$L:$L,'BSE - SENSEX Index Options'!$C:$C,$A55,'BSE - SENSEX Index Options'!$B:$B,F$4,'BSE - SENSEX Index Options'!$H:$H,"Weekly*")+SUMIFS('BSE - SENSEX Index Options'!$L:$L,'BSE - SENSEX Index Options'!$C:$C,$A55,'BSE - SENSEX Index Options'!$B:$B,F$4,'BSE - SENSEX Index Options'!$H:$H,"MDAW*")+SUMIFS('BSE - Other Index Options'!$L:$L,'BSE - Other Index Options'!$C:$C,$A55,'BSE - Other Index Options'!$B:$B,F$4,'BSE - Other Index Options'!$H:$H,"Weekly*")+SUMIFS('BSE - Other Index Options'!$L:$L,'BSE - Other Index Options'!$C:$C,$A55,'BSE - Other Index Options'!$B:$B,F$4,'BSE - Other Index Options'!$H:$H,"MDAW*")=0,"",SUMIFS('NSE - NIFTY Index Options'!$L:$L,'NSE - NIFTY Index Options'!$C:$C,$A55,'NSE - NIFTY Index Options'!$B:$B,F$4,'NSE - NIFTY Index Options'!$H:$H,"Weekly*")+SUMIFS('NSE - NIFTY Index Options'!$L:$L,'NSE - NIFTY Index Options'!$C:$C,$A55,'NSE - NIFTY Index Options'!$B:$B,F$4,'NSE - NIFTY Index Options'!$H:$H,"MDAW*")+SUMIFS('NSE - Other Index Options'!$L:$L,'NSE - Other Index Options'!$C:$C,$A55,'NSE - Other Index Options'!$B:$B,F$4,'NSE - Other Index Options'!$H:$H,"Weekly*")+SUMIFS('NSE - Other Index Options'!$L:$L,'NSE - Other Index Options'!$C:$C,$A55,'NSE - Other Index Options'!$B:$B,F$4,'NSE - Other Index Options'!$H:$H,"MDAW*")+SUMIFS('BSE - SENSEX Index Options'!$L:$L,'BSE - SENSEX Index Options'!$C:$C,$A55,'BSE - SENSEX Index Options'!$B:$B,F$4,'BSE - SENSEX Index Options'!$H:$H,"Weekly*")+SUMIFS('BSE - SENSEX Index Options'!$L:$L,'BSE - SENSEX Index Options'!$C:$C,$A55,'BSE - SENSEX Index Options'!$B:$B,F$4,'BSE - SENSEX Index Options'!$H:$H,"MDAW*")+SUMIFS('BSE - Other Index Options'!$L:$L,'BSE - Other Index Options'!$C:$C,$A55,'BSE - Other Index Options'!$B:$B,F$4,'BSE - Other Index Options'!$H:$H,"Weekly*")+SUMIFS('BSE - Other Index Options'!$L:$L,'BSE - Other Index Options'!$C:$C,$A55,'BSE - Other Index Options'!$B:$B,F$4,'BSE - Other Index Options'!$H:$H,"MDAW*"))</f>
        <v>463.87150000000003</v>
      </c>
      <c r="G55" s="26" t="str">
        <f>IF(SUMIFS('NSE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Options'!$H:$H,"MDAW*")+SUMIFS('BSE - SENSEX Index Options'!$L:$L,'BSE - SENSEX Index Options'!$C:$C,$A55,'BSE - SENSEX Index Options'!$B:$B,G$4,'BSE - SENSEX Index Options'!$H:$H,"Weekly*")+SUMIFS('BSE - SENSEX Index Options'!$L:$L,'BSE - SENSEX Index Options'!$C:$C,$A55,'BSE - SENSEX Index Options'!$B:$B,G$4,'BSE - SENSEX Index Options'!$H:$H,"MDAW*")+SUMIFS('BSE - Other Index Options'!$L:$L,'BSE - Other Index Options'!$C:$C,$A55,'BSE - Other Index Options'!$B:$B,G$4,'BSE - Other Index Options'!$H:$H,"Weekly*")+SUMIFS('BSE - Other Index Options'!$L:$L,'BSE - Other Index Options'!$C:$C,$A55,'BSE - Other Index Options'!$B:$B,G$4,'BSE - Other Index Options'!$H:$H,"MDAW*")=0,"",SUMIFS('NSE - NIFTY Index Options'!$L:$L,'NSE - NIFTY Index Options'!$C:$C,$A55,'NSE - NIFTY Index Options'!$B:$B,G$4,'NSE - NIFTY Index Options'!$H:$H,"Weekly*")+SUMIFS('NSE - NIFTY Index Options'!$L:$L,'NSE - NIFTY Index Options'!$C:$C,$A55,'NSE - NIFTY Index Options'!$B:$B,G$4,'NSE - NIFTY Index Options'!$H:$H,"MDAW*")+SUMIFS('NSE - Other Index Options'!$L:$L,'NSE - Other Index Options'!$C:$C,$A55,'NSE - Other Index Options'!$B:$B,G$4,'NSE - Other Index Options'!$H:$H,"Weekly*")+SUMIFS('NSE - Other Index Options'!$L:$L,'NSE - Other Index Options'!$C:$C,$A55,'NSE - Other Index Options'!$B:$B,G$4,'NSE - Other Index Options'!$H:$H,"MDAW*")+SUMIFS('BSE - SENSEX Index Options'!$L:$L,'BSE - SENSEX Index Options'!$C:$C,$A55,'BSE - SENSEX Index Options'!$B:$B,G$4,'BSE - SENSEX Index Options'!$H:$H,"Weekly*")+SUMIFS('BSE - SENSEX Index Options'!$L:$L,'BSE - SENSEX Index Options'!$C:$C,$A55,'BSE - SENSEX Index Options'!$B:$B,G$4,'BSE - SENSEX Index Options'!$H:$H,"MDAW*")+SUMIFS('BSE - Other Index Options'!$L:$L,'BSE - Other Index Options'!$C:$C,$A55,'BSE - Other Index Options'!$B:$B,G$4,'BSE - Other Index Options'!$H:$H,"Weekly*")+SUMIFS('BSE - Other Index Options'!$L:$L,'BSE - Other Index Options'!$C:$C,$A55,'BSE - Other Index Options'!$B:$B,G$4,'BSE - Other Index Options'!$H:$H,"MDAW*"))</f>
        <v/>
      </c>
      <c r="H55" s="26">
        <f t="shared" si="1"/>
        <v>3706.1212999999998</v>
      </c>
    </row>
    <row r="56" spans="1:8">
      <c r="A56" t="s">
        <v>77</v>
      </c>
      <c r="B56" s="26" t="str">
        <f>IF(SUMIFS('NSE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Options'!$H:$H,"MDAW*")+SUMIFS('BSE - SENSEX Index Options'!$L:$L,'BSE - SENSEX Index Options'!$C:$C,$A56,'BSE - SENSEX Index Options'!$B:$B,B$4,'BSE - SENSEX Index Options'!$H:$H,"Weekly*")+SUMIFS('BSE - SENSEX Index Options'!$L:$L,'BSE - SENSEX Index Options'!$C:$C,$A56,'BSE - SENSEX Index Options'!$B:$B,B$4,'BSE - SENSEX Index Options'!$H:$H,"MDAW*")+SUMIFS('BSE - Other Index Options'!$L:$L,'BSE - Other Index Options'!$C:$C,$A56,'BSE - Other Index Options'!$B:$B,B$4,'BSE - Other Index Options'!$H:$H,"Weekly*")+SUMIFS('BSE - Other Index Options'!$L:$L,'BSE - Other Index Options'!$C:$C,$A56,'BSE - Other Index Options'!$B:$B,B$4,'BSE - Other Index Options'!$H:$H,"MDAW*")=0,"",SUMIFS('NSE - NIFTY Index Options'!$L:$L,'NSE - NIFTY Index Options'!$C:$C,$A56,'NSE - NIFTY Index Options'!$B:$B,B$4,'NSE - NIFTY Index Options'!$H:$H,"Weekly*")+SUMIFS('NSE - NIFTY Index Options'!$L:$L,'NSE - NIFTY Index Options'!$C:$C,$A56,'NSE - NIFTY Index Options'!$B:$B,B$4,'NSE - NIFTY Index Options'!$H:$H,"MDAW*")+SUMIFS('NSE - Other Index Options'!$L:$L,'NSE - Other Index Options'!$C:$C,$A56,'NSE - Other Index Options'!$B:$B,B$4,'NSE - Other Index Options'!$H:$H,"Weekly*")+SUMIFS('NSE - Other Index Options'!$L:$L,'NSE - Other Index Options'!$C:$C,$A56,'NSE - Other Index Options'!$B:$B,B$4,'NSE - Other Index Options'!$H:$H,"MDAW*")+SUMIFS('BSE - SENSEX Index Options'!$L:$L,'BSE - SENSEX Index Options'!$C:$C,$A56,'BSE - SENSEX Index Options'!$B:$B,B$4,'BSE - SENSEX Index Options'!$H:$H,"Weekly*")+SUMIFS('BSE - SENSEX Index Options'!$L:$L,'BSE - SENSEX Index Options'!$C:$C,$A56,'BSE - SENSEX Index Options'!$B:$B,B$4,'BSE - SENSEX Index Options'!$H:$H,"MDAW*")+SUMIFS('BSE - Other Index Options'!$L:$L,'BSE - Other Index Options'!$C:$C,$A56,'BSE - Other Index Options'!$B:$B,B$4,'BSE - Other Index Options'!$H:$H,"Weekly*")+SUMIFS('BSE - Other Index Options'!$L:$L,'BSE - Other Index Options'!$C:$C,$A56,'BSE - Other Index Options'!$B:$B,B$4,'BSE - Other Index Options'!$H:$H,"MDAW*"))</f>
        <v/>
      </c>
      <c r="C56" s="26" t="str">
        <f>IF(SUMIFS('NSE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Options'!$H:$H,"MDAW*")+SUMIFS('BSE - SENSEX Index Options'!$L:$L,'BSE - SENSEX Index Options'!$C:$C,$A56,'BSE - SENSEX Index Options'!$B:$B,C$4,'BSE - SENSEX Index Options'!$H:$H,"Weekly*")+SUMIFS('BSE - SENSEX Index Options'!$L:$L,'BSE - SENSEX Index Options'!$C:$C,$A56,'BSE - SENSEX Index Options'!$B:$B,C$4,'BSE - SENSEX Index Options'!$H:$H,"MDAW*")+SUMIFS('BSE - Other Index Options'!$L:$L,'BSE - Other Index Options'!$C:$C,$A56,'BSE - Other Index Options'!$B:$B,C$4,'BSE - Other Index Options'!$H:$H,"Weekly*")+SUMIFS('BSE - Other Index Options'!$L:$L,'BSE - Other Index Options'!$C:$C,$A56,'BSE - Other Index Options'!$B:$B,C$4,'BSE - Other Index Options'!$H:$H,"MDAW*")=0,"",SUMIFS('NSE - NIFTY Index Options'!$L:$L,'NSE - NIFTY Index Options'!$C:$C,$A56,'NSE - NIFTY Index Options'!$B:$B,C$4,'NSE - NIFTY Index Options'!$H:$H,"Weekly*")+SUMIFS('NSE - NIFTY Index Options'!$L:$L,'NSE - NIFTY Index Options'!$C:$C,$A56,'NSE - NIFTY Index Options'!$B:$B,C$4,'NSE - NIFTY Index Options'!$H:$H,"MDAW*")+SUMIFS('NSE - Other Index Options'!$L:$L,'NSE - Other Index Options'!$C:$C,$A56,'NSE - Other Index Options'!$B:$B,C$4,'NSE - Other Index Options'!$H:$H,"Weekly*")+SUMIFS('NSE - Other Index Options'!$L:$L,'NSE - Other Index Options'!$C:$C,$A56,'NSE - Other Index Options'!$B:$B,C$4,'NSE - Other Index Options'!$H:$H,"MDAW*")+SUMIFS('BSE - SENSEX Index Options'!$L:$L,'BSE - SENSEX Index Options'!$C:$C,$A56,'BSE - SENSEX Index Options'!$B:$B,C$4,'BSE - SENSEX Index Options'!$H:$H,"Weekly*")+SUMIFS('BSE - SENSEX Index Options'!$L:$L,'BSE - SENSEX Index Options'!$C:$C,$A56,'BSE - SENSEX Index Options'!$B:$B,C$4,'BSE - SENSEX Index Options'!$H:$H,"MDAW*")+SUMIFS('BSE - Other Index Options'!$L:$L,'BSE - Other Index Options'!$C:$C,$A56,'BSE - Other Index Options'!$B:$B,C$4,'BSE - Other Index Options'!$H:$H,"Weekly*")+SUMIFS('BSE - Other Index Options'!$L:$L,'BSE - Other Index Options'!$C:$C,$A56,'BSE - Other Index Options'!$B:$B,C$4,'BSE - Other Index Options'!$H:$H,"MDAW*"))</f>
        <v/>
      </c>
      <c r="D56" s="26">
        <f>IF(SUMIFS('NSE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Options'!$H:$H,"MDAW*")+SUMIFS('BSE - SENSEX Index Options'!$L:$L,'BSE - SENSEX Index Options'!$C:$C,$A56,'BSE - SENSEX Index Options'!$B:$B,D$4,'BSE - SENSEX Index Options'!$H:$H,"Weekly*")+SUMIFS('BSE - SENSEX Index Options'!$L:$L,'BSE - SENSEX Index Options'!$C:$C,$A56,'BSE - SENSEX Index Options'!$B:$B,D$4,'BSE - SENSEX Index Options'!$H:$H,"MDAW*")+SUMIFS('BSE - Other Index Options'!$L:$L,'BSE - Other Index Options'!$C:$C,$A56,'BSE - Other Index Options'!$B:$B,D$4,'BSE - Other Index Options'!$H:$H,"Weekly*")+SUMIFS('BSE - Other Index Options'!$L:$L,'BSE - Other Index Options'!$C:$C,$A56,'BSE - Other Index Options'!$B:$B,D$4,'BSE - Other Index Options'!$H:$H,"MDAW*")=0,"",SUMIFS('NSE - NIFTY Index Options'!$L:$L,'NSE - NIFTY Index Options'!$C:$C,$A56,'NSE - NIFTY Index Options'!$B:$B,D$4,'NSE - NIFTY Index Options'!$H:$H,"Weekly*")+SUMIFS('NSE - NIFTY Index Options'!$L:$L,'NSE - NIFTY Index Options'!$C:$C,$A56,'NSE - NIFTY Index Options'!$B:$B,D$4,'NSE - NIFTY Index Options'!$H:$H,"MDAW*")+SUMIFS('NSE - Other Index Options'!$L:$L,'NSE - Other Index Options'!$C:$C,$A56,'NSE - Other Index Options'!$B:$B,D$4,'NSE - Other Index Options'!$H:$H,"Weekly*")+SUMIFS('NSE - Other Index Options'!$L:$L,'NSE - Other Index Options'!$C:$C,$A56,'NSE - Other Index Options'!$B:$B,D$4,'NSE - Other Index Options'!$H:$H,"MDAW*")+SUMIFS('BSE - SENSEX Index Options'!$L:$L,'BSE - SENSEX Index Options'!$C:$C,$A56,'BSE - SENSEX Index Options'!$B:$B,D$4,'BSE - SENSEX Index Options'!$H:$H,"Weekly*")+SUMIFS('BSE - SENSEX Index Options'!$L:$L,'BSE - SENSEX Index Options'!$C:$C,$A56,'BSE - SENSEX Index Options'!$B:$B,D$4,'BSE - SENSEX Index Options'!$H:$H,"MDAW*")+SUMIFS('BSE - Other Index Options'!$L:$L,'BSE - Other Index Options'!$C:$C,$A56,'BSE - Other Index Options'!$B:$B,D$4,'BSE - Other Index Options'!$H:$H,"Weekly*")+SUMIFS('BSE - Other Index Options'!$L:$L,'BSE - Other Index Options'!$C:$C,$A56,'BSE - Other Index Options'!$B:$B,D$4,'BSE - Other Index Options'!$H:$H,"MDAW*"))</f>
        <v>634.4076</v>
      </c>
      <c r="E56" s="26">
        <f>IF(SUMIFS('NSE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Options'!$H:$H,"MDAW*")+SUMIFS('BSE - SENSEX Index Options'!$L:$L,'BSE - SENSEX Index Options'!$C:$C,$A56,'BSE - SENSEX Index Options'!$B:$B,E$4,'BSE - SENSEX Index Options'!$H:$H,"Weekly*")+SUMIFS('BSE - SENSEX Index Options'!$L:$L,'BSE - SENSEX Index Options'!$C:$C,$A56,'BSE - SENSEX Index Options'!$B:$B,E$4,'BSE - SENSEX Index Options'!$H:$H,"MDAW*")+SUMIFS('BSE - Other Index Options'!$L:$L,'BSE - Other Index Options'!$C:$C,$A56,'BSE - Other Index Options'!$B:$B,E$4,'BSE - Other Index Options'!$H:$H,"Weekly*")+SUMIFS('BSE - Other Index Options'!$L:$L,'BSE - Other Index Options'!$C:$C,$A56,'BSE - Other Index Options'!$B:$B,E$4,'BSE - Other Index Options'!$H:$H,"MDAW*")=0,"",SUMIFS('NSE - NIFTY Index Options'!$L:$L,'NSE - NIFTY Index Options'!$C:$C,$A56,'NSE - NIFTY Index Options'!$B:$B,E$4,'NSE - NIFTY Index Options'!$H:$H,"Weekly*")+SUMIFS('NSE - NIFTY Index Options'!$L:$L,'NSE - NIFTY Index Options'!$C:$C,$A56,'NSE - NIFTY Index Options'!$B:$B,E$4,'NSE - NIFTY Index Options'!$H:$H,"MDAW*")+SUMIFS('NSE - Other Index Options'!$L:$L,'NSE - Other Index Options'!$C:$C,$A56,'NSE - Other Index Options'!$B:$B,E$4,'NSE - Other Index Options'!$H:$H,"Weekly*")+SUMIFS('NSE - Other Index Options'!$L:$L,'NSE - Other Index Options'!$C:$C,$A56,'NSE - Other Index Options'!$B:$B,E$4,'NSE - Other Index Options'!$H:$H,"MDAW*")+SUMIFS('BSE - SENSEX Index Options'!$L:$L,'BSE - SENSEX Index Options'!$C:$C,$A56,'BSE - SENSEX Index Options'!$B:$B,E$4,'BSE - SENSEX Index Options'!$H:$H,"Weekly*")+SUMIFS('BSE - SENSEX Index Options'!$L:$L,'BSE - SENSEX Index Options'!$C:$C,$A56,'BSE - SENSEX Index Options'!$B:$B,E$4,'BSE - SENSEX Index Options'!$H:$H,"MDAW*")+SUMIFS('BSE - Other Index Options'!$L:$L,'BSE - Other Index Options'!$C:$C,$A56,'BSE - Other Index Options'!$B:$B,E$4,'BSE - Other Index Options'!$H:$H,"Weekly*")+SUMIFS('BSE - Other Index Options'!$L:$L,'BSE - Other Index Options'!$C:$C,$A56,'BSE - Other Index Options'!$B:$B,E$4,'BSE - Other Index Options'!$H:$H,"MDAW*"))</f>
        <v>707.55860000000007</v>
      </c>
      <c r="F56" s="26">
        <f>IF(SUMIFS('NSE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Options'!$H:$H,"MDAW*")+SUMIFS('BSE - SENSEX Index Options'!$L:$L,'BSE - SENSEX Index Options'!$C:$C,$A56,'BSE - SENSEX Index Options'!$B:$B,F$4,'BSE - SENSEX Index Options'!$H:$H,"Weekly*")+SUMIFS('BSE - SENSEX Index Options'!$L:$L,'BSE - SENSEX Index Options'!$C:$C,$A56,'BSE - SENSEX Index Options'!$B:$B,F$4,'BSE - SENSEX Index Options'!$H:$H,"MDAW*")+SUMIFS('BSE - Other Index Options'!$L:$L,'BSE - Other Index Options'!$C:$C,$A56,'BSE - Other Index Options'!$B:$B,F$4,'BSE - Other Index Options'!$H:$H,"Weekly*")+SUMIFS('BSE - Other Index Options'!$L:$L,'BSE - Other Index Options'!$C:$C,$A56,'BSE - Other Index Options'!$B:$B,F$4,'BSE - Other Index Options'!$H:$H,"MDAW*")=0,"",SUMIFS('NSE - NIFTY Index Options'!$L:$L,'NSE - NIFTY Index Options'!$C:$C,$A56,'NSE - NIFTY Index Options'!$B:$B,F$4,'NSE - NIFTY Index Options'!$H:$H,"Weekly*")+SUMIFS('NSE - NIFTY Index Options'!$L:$L,'NSE - NIFTY Index Options'!$C:$C,$A56,'NSE - NIFTY Index Options'!$B:$B,F$4,'NSE - NIFTY Index Options'!$H:$H,"MDAW*")+SUMIFS('NSE - Other Index Options'!$L:$L,'NSE - Other Index Options'!$C:$C,$A56,'NSE - Other Index Options'!$B:$B,F$4,'NSE - Other Index Options'!$H:$H,"Weekly*")+SUMIFS('NSE - Other Index Options'!$L:$L,'NSE - Other Index Options'!$C:$C,$A56,'NSE - Other Index Options'!$B:$B,F$4,'NSE - Other Index Options'!$H:$H,"MDAW*")+SUMIFS('BSE - SENSEX Index Options'!$L:$L,'BSE - SENSEX Index Options'!$C:$C,$A56,'BSE - SENSEX Index Options'!$B:$B,F$4,'BSE - SENSEX Index Options'!$H:$H,"Weekly*")+SUMIFS('BSE - SENSEX Index Options'!$L:$L,'BSE - SENSEX Index Options'!$C:$C,$A56,'BSE - SENSEX Index Options'!$B:$B,F$4,'BSE - SENSEX Index Options'!$H:$H,"MDAW*")+SUMIFS('BSE - Other Index Options'!$L:$L,'BSE - Other Index Options'!$C:$C,$A56,'BSE - Other Index Options'!$B:$B,F$4,'BSE - Other Index Options'!$H:$H,"Weekly*")+SUMIFS('BSE - Other Index Options'!$L:$L,'BSE - Other Index Options'!$C:$C,$A56,'BSE - Other Index Options'!$B:$B,F$4,'BSE - Other Index Options'!$H:$H,"MDAW*"))</f>
        <v>526.23489999999993</v>
      </c>
      <c r="G56" s="26" t="str">
        <f>IF(SUMIFS('NSE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Options'!$H:$H,"MDAW*")+SUMIFS('BSE - SENSEX Index Options'!$L:$L,'BSE - SENSEX Index Options'!$C:$C,$A56,'BSE - SENSEX Index Options'!$B:$B,G$4,'BSE - SENSEX Index Options'!$H:$H,"Weekly*")+SUMIFS('BSE - SENSEX Index Options'!$L:$L,'BSE - SENSEX Index Options'!$C:$C,$A56,'BSE - SENSEX Index Options'!$B:$B,G$4,'BSE - SENSEX Index Options'!$H:$H,"MDAW*")+SUMIFS('BSE - Other Index Options'!$L:$L,'BSE - Other Index Options'!$C:$C,$A56,'BSE - Other Index Options'!$B:$B,G$4,'BSE - Other Index Options'!$H:$H,"Weekly*")+SUMIFS('BSE - Other Index Options'!$L:$L,'BSE - Other Index Options'!$C:$C,$A56,'BSE - Other Index Options'!$B:$B,G$4,'BSE - Other Index Options'!$H:$H,"MDAW*")=0,"",SUMIFS('NSE - NIFTY Index Options'!$L:$L,'NSE - NIFTY Index Options'!$C:$C,$A56,'NSE - NIFTY Index Options'!$B:$B,G$4,'NSE - NIFTY Index Options'!$H:$H,"Weekly*")+SUMIFS('NSE - NIFTY Index Options'!$L:$L,'NSE - NIFTY Index Options'!$C:$C,$A56,'NSE - NIFTY Index Options'!$B:$B,G$4,'NSE - NIFTY Index Options'!$H:$H,"MDAW*")+SUMIFS('NSE - Other Index Options'!$L:$L,'NSE - Other Index Options'!$C:$C,$A56,'NSE - Other Index Options'!$B:$B,G$4,'NSE - Other Index Options'!$H:$H,"Weekly*")+SUMIFS('NSE - Other Index Options'!$L:$L,'NSE - Other Index Options'!$C:$C,$A56,'NSE - Other Index Options'!$B:$B,G$4,'NSE - Other Index Options'!$H:$H,"MDAW*")+SUMIFS('BSE - SENSEX Index Options'!$L:$L,'BSE - SENSEX Index Options'!$C:$C,$A56,'BSE - SENSEX Index Options'!$B:$B,G$4,'BSE - SENSEX Index Options'!$H:$H,"Weekly*")+SUMIFS('BSE - SENSEX Index Options'!$L:$L,'BSE - SENSEX Index Options'!$C:$C,$A56,'BSE - SENSEX Index Options'!$B:$B,G$4,'BSE - SENSEX Index Options'!$H:$H,"MDAW*")+SUMIFS('BSE - Other Index Options'!$L:$L,'BSE - Other Index Options'!$C:$C,$A56,'BSE - Other Index Options'!$B:$B,G$4,'BSE - Other Index Options'!$H:$H,"Weekly*")+SUMIFS('BSE - Other Index Options'!$L:$L,'BSE - Other Index Options'!$C:$C,$A56,'BSE - Other Index Options'!$B:$B,G$4,'BSE - Other Index Options'!$H:$H,"MDAW*"))</f>
        <v/>
      </c>
      <c r="H56" s="26">
        <f t="shared" si="1"/>
        <v>1868.2011</v>
      </c>
    </row>
    <row r="57" spans="1:8">
      <c r="A57" t="s">
        <v>78</v>
      </c>
      <c r="B57" s="26" t="str">
        <f>IF(SUMIFS('NSE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Options'!$H:$H,"MDAW*")+SUMIFS('BSE - SENSEX Index Options'!$L:$L,'BSE - SENSEX Index Options'!$C:$C,$A57,'BSE - SENSEX Index Options'!$B:$B,B$4,'BSE - SENSEX Index Options'!$H:$H,"Weekly*")+SUMIFS('BSE - SENSEX Index Options'!$L:$L,'BSE - SENSEX Index Options'!$C:$C,$A57,'BSE - SENSEX Index Options'!$B:$B,B$4,'BSE - SENSEX Index Options'!$H:$H,"MDAW*")+SUMIFS('BSE - Other Index Options'!$L:$L,'BSE - Other Index Options'!$C:$C,$A57,'BSE - Other Index Options'!$B:$B,B$4,'BSE - Other Index Options'!$H:$H,"Weekly*")+SUMIFS('BSE - Other Index Options'!$L:$L,'BSE - Other Index Options'!$C:$C,$A57,'BSE - Other Index Options'!$B:$B,B$4,'BSE - Other Index Options'!$H:$H,"MDAW*")=0,"",SUMIFS('NSE - NIFTY Index Options'!$L:$L,'NSE - NIFTY Index Options'!$C:$C,$A57,'NSE - NIFTY Index Options'!$B:$B,B$4,'NSE - NIFTY Index Options'!$H:$H,"Weekly*")+SUMIFS('NSE - NIFTY Index Options'!$L:$L,'NSE - NIFTY Index Options'!$C:$C,$A57,'NSE - NIFTY Index Options'!$B:$B,B$4,'NSE - NIFTY Index Options'!$H:$H,"MDAW*")+SUMIFS('NSE - Other Index Options'!$L:$L,'NSE - Other Index Options'!$C:$C,$A57,'NSE - Other Index Options'!$B:$B,B$4,'NSE - Other Index Options'!$H:$H,"Weekly*")+SUMIFS('NSE - Other Index Options'!$L:$L,'NSE - Other Index Options'!$C:$C,$A57,'NSE - Other Index Options'!$B:$B,B$4,'NSE - Other Index Options'!$H:$H,"MDAW*")+SUMIFS('BSE - SENSEX Index Options'!$L:$L,'BSE - SENSEX Index Options'!$C:$C,$A57,'BSE - SENSEX Index Options'!$B:$B,B$4,'BSE - SENSEX Index Options'!$H:$H,"Weekly*")+SUMIFS('BSE - SENSEX Index Options'!$L:$L,'BSE - SENSEX Index Options'!$C:$C,$A57,'BSE - SENSEX Index Options'!$B:$B,B$4,'BSE - SENSEX Index Options'!$H:$H,"MDAW*")+SUMIFS('BSE - Other Index Options'!$L:$L,'BSE - Other Index Options'!$C:$C,$A57,'BSE - Other Index Options'!$B:$B,B$4,'BSE - Other Index Options'!$H:$H,"Weekly*")+SUMIFS('BSE - Other Index Options'!$L:$L,'BSE - Other Index Options'!$C:$C,$A57,'BSE - Other Index Options'!$B:$B,B$4,'BSE - Other Index Options'!$H:$H,"MDAW*"))</f>
        <v/>
      </c>
      <c r="C57" s="26" t="str">
        <f>IF(SUMIFS('NSE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Options'!$H:$H,"MDAW*")+SUMIFS('BSE - SENSEX Index Options'!$L:$L,'BSE - SENSEX Index Options'!$C:$C,$A57,'BSE - SENSEX Index Options'!$B:$B,C$4,'BSE - SENSEX Index Options'!$H:$H,"Weekly*")+SUMIFS('BSE - SENSEX Index Options'!$L:$L,'BSE - SENSEX Index Options'!$C:$C,$A57,'BSE - SENSEX Index Options'!$B:$B,C$4,'BSE - SENSEX Index Options'!$H:$H,"MDAW*")+SUMIFS('BSE - Other Index Options'!$L:$L,'BSE - Other Index Options'!$C:$C,$A57,'BSE - Other Index Options'!$B:$B,C$4,'BSE - Other Index Options'!$H:$H,"Weekly*")+SUMIFS('BSE - Other Index Options'!$L:$L,'BSE - Other Index Options'!$C:$C,$A57,'BSE - Other Index Options'!$B:$B,C$4,'BSE - Other Index Options'!$H:$H,"MDAW*")=0,"",SUMIFS('NSE - NIFTY Index Options'!$L:$L,'NSE - NIFTY Index Options'!$C:$C,$A57,'NSE - NIFTY Index Options'!$B:$B,C$4,'NSE - NIFTY Index Options'!$H:$H,"Weekly*")+SUMIFS('NSE - NIFTY Index Options'!$L:$L,'NSE - NIFTY Index Options'!$C:$C,$A57,'NSE - NIFTY Index Options'!$B:$B,C$4,'NSE - NIFTY Index Options'!$H:$H,"MDAW*")+SUMIFS('NSE - Other Index Options'!$L:$L,'NSE - Other Index Options'!$C:$C,$A57,'NSE - Other Index Options'!$B:$B,C$4,'NSE - Other Index Options'!$H:$H,"Weekly*")+SUMIFS('NSE - Other Index Options'!$L:$L,'NSE - Other Index Options'!$C:$C,$A57,'NSE - Other Index Options'!$B:$B,C$4,'NSE - Other Index Options'!$H:$H,"MDAW*")+SUMIFS('BSE - SENSEX Index Options'!$L:$L,'BSE - SENSEX Index Options'!$C:$C,$A57,'BSE - SENSEX Index Options'!$B:$B,C$4,'BSE - SENSEX Index Options'!$H:$H,"Weekly*")+SUMIFS('BSE - SENSEX Index Options'!$L:$L,'BSE - SENSEX Index Options'!$C:$C,$A57,'BSE - SENSEX Index Options'!$B:$B,C$4,'BSE - SENSEX Index Options'!$H:$H,"MDAW*")+SUMIFS('BSE - Other Index Options'!$L:$L,'BSE - Other Index Options'!$C:$C,$A57,'BSE - Other Index Options'!$B:$B,C$4,'BSE - Other Index Options'!$H:$H,"Weekly*")+SUMIFS('BSE - Other Index Options'!$L:$L,'BSE - Other Index Options'!$C:$C,$A57,'BSE - Other Index Options'!$B:$B,C$4,'BSE - Other Index Options'!$H:$H,"MDAW*"))</f>
        <v/>
      </c>
      <c r="D57" s="26" t="str">
        <f>IF(SUMIFS('NSE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Options'!$H:$H,"MDAW*")+SUMIFS('BSE - SENSEX Index Options'!$L:$L,'BSE - SENSEX Index Options'!$C:$C,$A57,'BSE - SENSEX Index Options'!$B:$B,D$4,'BSE - SENSEX Index Options'!$H:$H,"Weekly*")+SUMIFS('BSE - SENSEX Index Options'!$L:$L,'BSE - SENSEX Index Options'!$C:$C,$A57,'BSE - SENSEX Index Options'!$B:$B,D$4,'BSE - SENSEX Index Options'!$H:$H,"MDAW*")+SUMIFS('BSE - Other Index Options'!$L:$L,'BSE - Other Index Options'!$C:$C,$A57,'BSE - Other Index Options'!$B:$B,D$4,'BSE - Other Index Options'!$H:$H,"Weekly*")+SUMIFS('BSE - Other Index Options'!$L:$L,'BSE - Other Index Options'!$C:$C,$A57,'BSE - Other Index Options'!$B:$B,D$4,'BSE - Other Index Options'!$H:$H,"MDAW*")=0,"",SUMIFS('NSE - NIFTY Index Options'!$L:$L,'NSE - NIFTY Index Options'!$C:$C,$A57,'NSE - NIFTY Index Options'!$B:$B,D$4,'NSE - NIFTY Index Options'!$H:$H,"Weekly*")+SUMIFS('NSE - NIFTY Index Options'!$L:$L,'NSE - NIFTY Index Options'!$C:$C,$A57,'NSE - NIFTY Index Options'!$B:$B,D$4,'NSE - NIFTY Index Options'!$H:$H,"MDAW*")+SUMIFS('NSE - Other Index Options'!$L:$L,'NSE - Other Index Options'!$C:$C,$A57,'NSE - Other Index Options'!$B:$B,D$4,'NSE - Other Index Options'!$H:$H,"Weekly*")+SUMIFS('NSE - Other Index Options'!$L:$L,'NSE - Other Index Options'!$C:$C,$A57,'NSE - Other Index Options'!$B:$B,D$4,'NSE - Other Index Options'!$H:$H,"MDAW*")+SUMIFS('BSE - SENSEX Index Options'!$L:$L,'BSE - SENSEX Index Options'!$C:$C,$A57,'BSE - SENSEX Index Options'!$B:$B,D$4,'BSE - SENSEX Index Options'!$H:$H,"Weekly*")+SUMIFS('BSE - SENSEX Index Options'!$L:$L,'BSE - SENSEX Index Options'!$C:$C,$A57,'BSE - SENSEX Index Options'!$B:$B,D$4,'BSE - SENSEX Index Options'!$H:$H,"MDAW*")+SUMIFS('BSE - Other Index Options'!$L:$L,'BSE - Other Index Options'!$C:$C,$A57,'BSE - Other Index Options'!$B:$B,D$4,'BSE - Other Index Options'!$H:$H,"Weekly*")+SUMIFS('BSE - Other Index Options'!$L:$L,'BSE - Other Index Options'!$C:$C,$A57,'BSE - Other Index Options'!$B:$B,D$4,'BSE - Other Index Options'!$H:$H,"MDAW*"))</f>
        <v/>
      </c>
      <c r="E57" s="26" t="str">
        <f>IF(SUMIFS('NSE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Options'!$H:$H,"MDAW*")+SUMIFS('BSE - SENSEX Index Options'!$L:$L,'BSE - SENSEX Index Options'!$C:$C,$A57,'BSE - SENSEX Index Options'!$B:$B,E$4,'BSE - SENSEX Index Options'!$H:$H,"Weekly*")+SUMIFS('BSE - SENSEX Index Options'!$L:$L,'BSE - SENSEX Index Options'!$C:$C,$A57,'BSE - SENSEX Index Options'!$B:$B,E$4,'BSE - SENSEX Index Options'!$H:$H,"MDAW*")+SUMIFS('BSE - Other Index Options'!$L:$L,'BSE - Other Index Options'!$C:$C,$A57,'BSE - Other Index Options'!$B:$B,E$4,'BSE - Other Index Options'!$H:$H,"Weekly*")+SUMIFS('BSE - Other Index Options'!$L:$L,'BSE - Other Index Options'!$C:$C,$A57,'BSE - Other Index Options'!$B:$B,E$4,'BSE - Other Index Options'!$H:$H,"MDAW*")=0,"",SUMIFS('NSE - NIFTY Index Options'!$L:$L,'NSE - NIFTY Index Options'!$C:$C,$A57,'NSE - NIFTY Index Options'!$B:$B,E$4,'NSE - NIFTY Index Options'!$H:$H,"Weekly*")+SUMIFS('NSE - NIFTY Index Options'!$L:$L,'NSE - NIFTY Index Options'!$C:$C,$A57,'NSE - NIFTY Index Options'!$B:$B,E$4,'NSE - NIFTY Index Options'!$H:$H,"MDAW*")+SUMIFS('NSE - Other Index Options'!$L:$L,'NSE - Other Index Options'!$C:$C,$A57,'NSE - Other Index Options'!$B:$B,E$4,'NSE - Other Index Options'!$H:$H,"Weekly*")+SUMIFS('NSE - Other Index Options'!$L:$L,'NSE - Other Index Options'!$C:$C,$A57,'NSE - Other Index Options'!$B:$B,E$4,'NSE - Other Index Options'!$H:$H,"MDAW*")+SUMIFS('BSE - SENSEX Index Options'!$L:$L,'BSE - SENSEX Index Options'!$C:$C,$A57,'BSE - SENSEX Index Options'!$B:$B,E$4,'BSE - SENSEX Index Options'!$H:$H,"Weekly*")+SUMIFS('BSE - SENSEX Index Options'!$L:$L,'BSE - SENSEX Index Options'!$C:$C,$A57,'BSE - SENSEX Index Options'!$B:$B,E$4,'BSE - SENSEX Index Options'!$H:$H,"MDAW*")+SUMIFS('BSE - Other Index Options'!$L:$L,'BSE - Other Index Options'!$C:$C,$A57,'BSE - Other Index Options'!$B:$B,E$4,'BSE - Other Index Options'!$H:$H,"Weekly*")+SUMIFS('BSE - Other Index Options'!$L:$L,'BSE - Other Index Options'!$C:$C,$A57,'BSE - Other Index Options'!$B:$B,E$4,'BSE - Other Index Options'!$H:$H,"MDAW*"))</f>
        <v/>
      </c>
      <c r="F57" s="26" t="str">
        <f>IF(SUMIFS('NSE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Options'!$H:$H,"MDAW*")+SUMIFS('BSE - SENSEX Index Options'!$L:$L,'BSE - SENSEX Index Options'!$C:$C,$A57,'BSE - SENSEX Index Options'!$B:$B,F$4,'BSE - SENSEX Index Options'!$H:$H,"Weekly*")+SUMIFS('BSE - SENSEX Index Options'!$L:$L,'BSE - SENSEX Index Options'!$C:$C,$A57,'BSE - SENSEX Index Options'!$B:$B,F$4,'BSE - SENSEX Index Options'!$H:$H,"MDAW*")+SUMIFS('BSE - Other Index Options'!$L:$L,'BSE - Other Index Options'!$C:$C,$A57,'BSE - Other Index Options'!$B:$B,F$4,'BSE - Other Index Options'!$H:$H,"Weekly*")+SUMIFS('BSE - Other Index Options'!$L:$L,'BSE - Other Index Options'!$C:$C,$A57,'BSE - Other Index Options'!$B:$B,F$4,'BSE - Other Index Options'!$H:$H,"MDAW*")=0,"",SUMIFS('NSE - NIFTY Index Options'!$L:$L,'NSE - NIFTY Index Options'!$C:$C,$A57,'NSE - NIFTY Index Options'!$B:$B,F$4,'NSE - NIFTY Index Options'!$H:$H,"Weekly*")+SUMIFS('NSE - NIFTY Index Options'!$L:$L,'NSE - NIFTY Index Options'!$C:$C,$A57,'NSE - NIFTY Index Options'!$B:$B,F$4,'NSE - NIFTY Index Options'!$H:$H,"MDAW*")+SUMIFS('NSE - Other Index Options'!$L:$L,'NSE - Other Index Options'!$C:$C,$A57,'NSE - Other Index Options'!$B:$B,F$4,'NSE - Other Index Options'!$H:$H,"Weekly*")+SUMIFS('NSE - Other Index Options'!$L:$L,'NSE - Other Index Options'!$C:$C,$A57,'NSE - Other Index Options'!$B:$B,F$4,'NSE - Other Index Options'!$H:$H,"MDAW*")+SUMIFS('BSE - SENSEX Index Options'!$L:$L,'BSE - SENSEX Index Options'!$C:$C,$A57,'BSE - SENSEX Index Options'!$B:$B,F$4,'BSE - SENSEX Index Options'!$H:$H,"Weekly*")+SUMIFS('BSE - SENSEX Index Options'!$L:$L,'BSE - SENSEX Index Options'!$C:$C,$A57,'BSE - SENSEX Index Options'!$B:$B,F$4,'BSE - SENSEX Index Options'!$H:$H,"MDAW*")+SUMIFS('BSE - Other Index Options'!$L:$L,'BSE - Other Index Options'!$C:$C,$A57,'BSE - Other Index Options'!$B:$B,F$4,'BSE - Other Index Options'!$H:$H,"Weekly*")+SUMIFS('BSE - Other Index Options'!$L:$L,'BSE - Other Index Options'!$C:$C,$A57,'BSE - Other Index Options'!$B:$B,F$4,'BSE - Other Index Options'!$H:$H,"MDAW*"))</f>
        <v/>
      </c>
      <c r="G57" s="26" t="str">
        <f>IF(SUMIFS('NSE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Options'!$H:$H,"MDAW*")+SUMIFS('BSE - SENSEX Index Options'!$L:$L,'BSE - SENSEX Index Options'!$C:$C,$A57,'BSE - SENSEX Index Options'!$B:$B,G$4,'BSE - SENSEX Index Options'!$H:$H,"Weekly*")+SUMIFS('BSE - SENSEX Index Options'!$L:$L,'BSE - SENSEX Index Options'!$C:$C,$A57,'BSE - SENSEX Index Options'!$B:$B,G$4,'BSE - SENSEX Index Options'!$H:$H,"MDAW*")+SUMIFS('BSE - Other Index Options'!$L:$L,'BSE - Other Index Options'!$C:$C,$A57,'BSE - Other Index Options'!$B:$B,G$4,'BSE - Other Index Options'!$H:$H,"Weekly*")+SUMIFS('BSE - Other Index Options'!$L:$L,'BSE - Other Index Options'!$C:$C,$A57,'BSE - Other Index Options'!$B:$B,G$4,'BSE - Other Index Options'!$H:$H,"MDAW*")=0,"",SUMIFS('NSE - NIFTY Index Options'!$L:$L,'NSE - NIFTY Index Options'!$C:$C,$A57,'NSE - NIFTY Index Options'!$B:$B,G$4,'NSE - NIFTY Index Options'!$H:$H,"Weekly*")+SUMIFS('NSE - NIFTY Index Options'!$L:$L,'NSE - NIFTY Index Options'!$C:$C,$A57,'NSE - NIFTY Index Options'!$B:$B,G$4,'NSE - NIFTY Index Options'!$H:$H,"MDAW*")+SUMIFS('NSE - Other Index Options'!$L:$L,'NSE - Other Index Options'!$C:$C,$A57,'NSE - Other Index Options'!$B:$B,G$4,'NSE - Other Index Options'!$H:$H,"Weekly*")+SUMIFS('NSE - Other Index Options'!$L:$L,'NSE - Other Index Options'!$C:$C,$A57,'NSE - Other Index Options'!$B:$B,G$4,'NSE - Other Index Options'!$H:$H,"MDAW*")+SUMIFS('BSE - SENSEX Index Options'!$L:$L,'BSE - SENSEX Index Options'!$C:$C,$A57,'BSE - SENSEX Index Options'!$B:$B,G$4,'BSE - SENSEX Index Options'!$H:$H,"Weekly*")+SUMIFS('BSE - SENSEX Index Options'!$L:$L,'BSE - SENSEX Index Options'!$C:$C,$A57,'BSE - SENSEX Index Options'!$B:$B,G$4,'BSE - SENSEX Index Options'!$H:$H,"MDAW*")+SUMIFS('BSE - Other Index Options'!$L:$L,'BSE - Other Index Options'!$C:$C,$A57,'BSE - Other Index Options'!$B:$B,G$4,'BSE - Other Index Options'!$H:$H,"Weekly*")+SUMIFS('BSE - Other Index Options'!$L:$L,'BSE - Other Index Options'!$C:$C,$A57,'BSE - Other Index Options'!$B:$B,G$4,'BSE - Other Index Options'!$H:$H,"MDAW*"))</f>
        <v/>
      </c>
      <c r="H57" s="26" t="str">
        <f t="shared" si="1"/>
        <v/>
      </c>
    </row>
    <row r="58" spans="1:8">
      <c r="A58" t="s">
        <v>79</v>
      </c>
      <c r="B58" s="26" t="str">
        <f>IF(SUMIFS('NSE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Options'!$H:$H,"MDAW*")+SUMIFS('BSE - SENSEX Index Options'!$L:$L,'BSE - SENSEX Index Options'!$C:$C,$A58,'BSE - SENSEX Index Options'!$B:$B,B$4,'BSE - SENSEX Index Options'!$H:$H,"Weekly*")+SUMIFS('BSE - SENSEX Index Options'!$L:$L,'BSE - SENSEX Index Options'!$C:$C,$A58,'BSE - SENSEX Index Options'!$B:$B,B$4,'BSE - SENSEX Index Options'!$H:$H,"MDAW*")+SUMIFS('BSE - Other Index Options'!$L:$L,'BSE - Other Index Options'!$C:$C,$A58,'BSE - Other Index Options'!$B:$B,B$4,'BSE - Other Index Options'!$H:$H,"Weekly*")+SUMIFS('BSE - Other Index Options'!$L:$L,'BSE - Other Index Options'!$C:$C,$A58,'BSE - Other Index Options'!$B:$B,B$4,'BSE - Other Index Options'!$H:$H,"MDAW*")=0,"",SUMIFS('NSE - NIFTY Index Options'!$L:$L,'NSE - NIFTY Index Options'!$C:$C,$A58,'NSE - NIFTY Index Options'!$B:$B,B$4,'NSE - NIFTY Index Options'!$H:$H,"Weekly*")+SUMIFS('NSE - NIFTY Index Options'!$L:$L,'NSE - NIFTY Index Options'!$C:$C,$A58,'NSE - NIFTY Index Options'!$B:$B,B$4,'NSE - NIFTY Index Options'!$H:$H,"MDAW*")+SUMIFS('NSE - Other Index Options'!$L:$L,'NSE - Other Index Options'!$C:$C,$A58,'NSE - Other Index Options'!$B:$B,B$4,'NSE - Other Index Options'!$H:$H,"Weekly*")+SUMIFS('NSE - Other Index Options'!$L:$L,'NSE - Other Index Options'!$C:$C,$A58,'NSE - Other Index Options'!$B:$B,B$4,'NSE - Other Index Options'!$H:$H,"MDAW*")+SUMIFS('BSE - SENSEX Index Options'!$L:$L,'BSE - SENSEX Index Options'!$C:$C,$A58,'BSE - SENSEX Index Options'!$B:$B,B$4,'BSE - SENSEX Index Options'!$H:$H,"Weekly*")+SUMIFS('BSE - SENSEX Index Options'!$L:$L,'BSE - SENSEX Index Options'!$C:$C,$A58,'BSE - SENSEX Index Options'!$B:$B,B$4,'BSE - SENSEX Index Options'!$H:$H,"MDAW*")+SUMIFS('BSE - Other Index Options'!$L:$L,'BSE - Other Index Options'!$C:$C,$A58,'BSE - Other Index Options'!$B:$B,B$4,'BSE - Other Index Options'!$H:$H,"Weekly*")+SUMIFS('BSE - Other Index Options'!$L:$L,'BSE - Other Index Options'!$C:$C,$A58,'BSE - Other Index Options'!$B:$B,B$4,'BSE - Other Index Options'!$H:$H,"MDAW*"))</f>
        <v/>
      </c>
      <c r="C58" s="26" t="str">
        <f>IF(SUMIFS('NSE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Options'!$H:$H,"MDAW*")+SUMIFS('BSE - SENSEX Index Options'!$L:$L,'BSE - SENSEX Index Options'!$C:$C,$A58,'BSE - SENSEX Index Options'!$B:$B,C$4,'BSE - SENSEX Index Options'!$H:$H,"Weekly*")+SUMIFS('BSE - SENSEX Index Options'!$L:$L,'BSE - SENSEX Index Options'!$C:$C,$A58,'BSE - SENSEX Index Options'!$B:$B,C$4,'BSE - SENSEX Index Options'!$H:$H,"MDAW*")+SUMIFS('BSE - Other Index Options'!$L:$L,'BSE - Other Index Options'!$C:$C,$A58,'BSE - Other Index Options'!$B:$B,C$4,'BSE - Other Index Options'!$H:$H,"Weekly*")+SUMIFS('BSE - Other Index Options'!$L:$L,'BSE - Other Index Options'!$C:$C,$A58,'BSE - Other Index Options'!$B:$B,C$4,'BSE - Other Index Options'!$H:$H,"MDAW*")=0,"",SUMIFS('NSE - NIFTY Index Options'!$L:$L,'NSE - NIFTY Index Options'!$C:$C,$A58,'NSE - NIFTY Index Options'!$B:$B,C$4,'NSE - NIFTY Index Options'!$H:$H,"Weekly*")+SUMIFS('NSE - NIFTY Index Options'!$L:$L,'NSE - NIFTY Index Options'!$C:$C,$A58,'NSE - NIFTY Index Options'!$B:$B,C$4,'NSE - NIFTY Index Options'!$H:$H,"MDAW*")+SUMIFS('NSE - Other Index Options'!$L:$L,'NSE - Other Index Options'!$C:$C,$A58,'NSE - Other Index Options'!$B:$B,C$4,'NSE - Other Index Options'!$H:$H,"Weekly*")+SUMIFS('NSE - Other Index Options'!$L:$L,'NSE - Other Index Options'!$C:$C,$A58,'NSE - Other Index Options'!$B:$B,C$4,'NSE - Other Index Options'!$H:$H,"MDAW*")+SUMIFS('BSE - SENSEX Index Options'!$L:$L,'BSE - SENSEX Index Options'!$C:$C,$A58,'BSE - SENSEX Index Options'!$B:$B,C$4,'BSE - SENSEX Index Options'!$H:$H,"Weekly*")+SUMIFS('BSE - SENSEX Index Options'!$L:$L,'BSE - SENSEX Index Options'!$C:$C,$A58,'BSE - SENSEX Index Options'!$B:$B,C$4,'BSE - SENSEX Index Options'!$H:$H,"MDAW*")+SUMIFS('BSE - Other Index Options'!$L:$L,'BSE - Other Index Options'!$C:$C,$A58,'BSE - Other Index Options'!$B:$B,C$4,'BSE - Other Index Options'!$H:$H,"Weekly*")+SUMIFS('BSE - Other Index Options'!$L:$L,'BSE - Other Index Options'!$C:$C,$A58,'BSE - Other Index Options'!$B:$B,C$4,'BSE - Other Index Options'!$H:$H,"MDAW*"))</f>
        <v/>
      </c>
      <c r="D58" s="26" t="str">
        <f>IF(SUMIFS('NSE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Options'!$H:$H,"MDAW*")+SUMIFS('BSE - SENSEX Index Options'!$L:$L,'BSE - SENSEX Index Options'!$C:$C,$A58,'BSE - SENSEX Index Options'!$B:$B,D$4,'BSE - SENSEX Index Options'!$H:$H,"Weekly*")+SUMIFS('BSE - SENSEX Index Options'!$L:$L,'BSE - SENSEX Index Options'!$C:$C,$A58,'BSE - SENSEX Index Options'!$B:$B,D$4,'BSE - SENSEX Index Options'!$H:$H,"MDAW*")+SUMIFS('BSE - Other Index Options'!$L:$L,'BSE - Other Index Options'!$C:$C,$A58,'BSE - Other Index Options'!$B:$B,D$4,'BSE - Other Index Options'!$H:$H,"Weekly*")+SUMIFS('BSE - Other Index Options'!$L:$L,'BSE - Other Index Options'!$C:$C,$A58,'BSE - Other Index Options'!$B:$B,D$4,'BSE - Other Index Options'!$H:$H,"MDAW*")=0,"",SUMIFS('NSE - NIFTY Index Options'!$L:$L,'NSE - NIFTY Index Options'!$C:$C,$A58,'NSE - NIFTY Index Options'!$B:$B,D$4,'NSE - NIFTY Index Options'!$H:$H,"Weekly*")+SUMIFS('NSE - NIFTY Index Options'!$L:$L,'NSE - NIFTY Index Options'!$C:$C,$A58,'NSE - NIFTY Index Options'!$B:$B,D$4,'NSE - NIFTY Index Options'!$H:$H,"MDAW*")+SUMIFS('NSE - Other Index Options'!$L:$L,'NSE - Other Index Options'!$C:$C,$A58,'NSE - Other Index Options'!$B:$B,D$4,'NSE - Other Index Options'!$H:$H,"Weekly*")+SUMIFS('NSE - Other Index Options'!$L:$L,'NSE - Other Index Options'!$C:$C,$A58,'NSE - Other Index Options'!$B:$B,D$4,'NSE - Other Index Options'!$H:$H,"MDAW*")+SUMIFS('BSE - SENSEX Index Options'!$L:$L,'BSE - SENSEX Index Options'!$C:$C,$A58,'BSE - SENSEX Index Options'!$B:$B,D$4,'BSE - SENSEX Index Options'!$H:$H,"Weekly*")+SUMIFS('BSE - SENSEX Index Options'!$L:$L,'BSE - SENSEX Index Options'!$C:$C,$A58,'BSE - SENSEX Index Options'!$B:$B,D$4,'BSE - SENSEX Index Options'!$H:$H,"MDAW*")+SUMIFS('BSE - Other Index Options'!$L:$L,'BSE - Other Index Options'!$C:$C,$A58,'BSE - Other Index Options'!$B:$B,D$4,'BSE - Other Index Options'!$H:$H,"Weekly*")+SUMIFS('BSE - Other Index Options'!$L:$L,'BSE - Other Index Options'!$C:$C,$A58,'BSE - Other Index Options'!$B:$B,D$4,'BSE - Other Index Options'!$H:$H,"MDAW*"))</f>
        <v/>
      </c>
      <c r="E58" s="26" t="str">
        <f>IF(SUMIFS('NSE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Options'!$H:$H,"MDAW*")+SUMIFS('BSE - SENSEX Index Options'!$L:$L,'BSE - SENSEX Index Options'!$C:$C,$A58,'BSE - SENSEX Index Options'!$B:$B,E$4,'BSE - SENSEX Index Options'!$H:$H,"Weekly*")+SUMIFS('BSE - SENSEX Index Options'!$L:$L,'BSE - SENSEX Index Options'!$C:$C,$A58,'BSE - SENSEX Index Options'!$B:$B,E$4,'BSE - SENSEX Index Options'!$H:$H,"MDAW*")+SUMIFS('BSE - Other Index Options'!$L:$L,'BSE - Other Index Options'!$C:$C,$A58,'BSE - Other Index Options'!$B:$B,E$4,'BSE - Other Index Options'!$H:$H,"Weekly*")+SUMIFS('BSE - Other Index Options'!$L:$L,'BSE - Other Index Options'!$C:$C,$A58,'BSE - Other Index Options'!$B:$B,E$4,'BSE - Other Index Options'!$H:$H,"MDAW*")=0,"",SUMIFS('NSE - NIFTY Index Options'!$L:$L,'NSE - NIFTY Index Options'!$C:$C,$A58,'NSE - NIFTY Index Options'!$B:$B,E$4,'NSE - NIFTY Index Options'!$H:$H,"Weekly*")+SUMIFS('NSE - NIFTY Index Options'!$L:$L,'NSE - NIFTY Index Options'!$C:$C,$A58,'NSE - NIFTY Index Options'!$B:$B,E$4,'NSE - NIFTY Index Options'!$H:$H,"MDAW*")+SUMIFS('NSE - Other Index Options'!$L:$L,'NSE - Other Index Options'!$C:$C,$A58,'NSE - Other Index Options'!$B:$B,E$4,'NSE - Other Index Options'!$H:$H,"Weekly*")+SUMIFS('NSE - Other Index Options'!$L:$L,'NSE - Other Index Options'!$C:$C,$A58,'NSE - Other Index Options'!$B:$B,E$4,'NSE - Other Index Options'!$H:$H,"MDAW*")+SUMIFS('BSE - SENSEX Index Options'!$L:$L,'BSE - SENSEX Index Options'!$C:$C,$A58,'BSE - SENSEX Index Options'!$B:$B,E$4,'BSE - SENSEX Index Options'!$H:$H,"Weekly*")+SUMIFS('BSE - SENSEX Index Options'!$L:$L,'BSE - SENSEX Index Options'!$C:$C,$A58,'BSE - SENSEX Index Options'!$B:$B,E$4,'BSE - SENSEX Index Options'!$H:$H,"MDAW*")+SUMIFS('BSE - Other Index Options'!$L:$L,'BSE - Other Index Options'!$C:$C,$A58,'BSE - Other Index Options'!$B:$B,E$4,'BSE - Other Index Options'!$H:$H,"Weekly*")+SUMIFS('BSE - Other Index Options'!$L:$L,'BSE - Other Index Options'!$C:$C,$A58,'BSE - Other Index Options'!$B:$B,E$4,'BSE - Other Index Options'!$H:$H,"MDAW*"))</f>
        <v/>
      </c>
      <c r="F58" s="26" t="str">
        <f>IF(SUMIFS('NSE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Options'!$H:$H,"MDAW*")+SUMIFS('BSE - SENSEX Index Options'!$L:$L,'BSE - SENSEX Index Options'!$C:$C,$A58,'BSE - SENSEX Index Options'!$B:$B,F$4,'BSE - SENSEX Index Options'!$H:$H,"Weekly*")+SUMIFS('BSE - SENSEX Index Options'!$L:$L,'BSE - SENSEX Index Options'!$C:$C,$A58,'BSE - SENSEX Index Options'!$B:$B,F$4,'BSE - SENSEX Index Options'!$H:$H,"MDAW*")+SUMIFS('BSE - Other Index Options'!$L:$L,'BSE - Other Index Options'!$C:$C,$A58,'BSE - Other Index Options'!$B:$B,F$4,'BSE - Other Index Options'!$H:$H,"Weekly*")+SUMIFS('BSE - Other Index Options'!$L:$L,'BSE - Other Index Options'!$C:$C,$A58,'BSE - Other Index Options'!$B:$B,F$4,'BSE - Other Index Options'!$H:$H,"MDAW*")=0,"",SUMIFS('NSE - NIFTY Index Options'!$L:$L,'NSE - NIFTY Index Options'!$C:$C,$A58,'NSE - NIFTY Index Options'!$B:$B,F$4,'NSE - NIFTY Index Options'!$H:$H,"Weekly*")+SUMIFS('NSE - NIFTY Index Options'!$L:$L,'NSE - NIFTY Index Options'!$C:$C,$A58,'NSE - NIFTY Index Options'!$B:$B,F$4,'NSE - NIFTY Index Options'!$H:$H,"MDAW*")+SUMIFS('NSE - Other Index Options'!$L:$L,'NSE - Other Index Options'!$C:$C,$A58,'NSE - Other Index Options'!$B:$B,F$4,'NSE - Other Index Options'!$H:$H,"Weekly*")+SUMIFS('NSE - Other Index Options'!$L:$L,'NSE - Other Index Options'!$C:$C,$A58,'NSE - Other Index Options'!$B:$B,F$4,'NSE - Other Index Options'!$H:$H,"MDAW*")+SUMIFS('BSE - SENSEX Index Options'!$L:$L,'BSE - SENSEX Index Options'!$C:$C,$A58,'BSE - SENSEX Index Options'!$B:$B,F$4,'BSE - SENSEX Index Options'!$H:$H,"Weekly*")+SUMIFS('BSE - SENSEX Index Options'!$L:$L,'BSE - SENSEX Index Options'!$C:$C,$A58,'BSE - SENSEX Index Options'!$B:$B,F$4,'BSE - SENSEX Index Options'!$H:$H,"MDAW*")+SUMIFS('BSE - Other Index Options'!$L:$L,'BSE - Other Index Options'!$C:$C,$A58,'BSE - Other Index Options'!$B:$B,F$4,'BSE - Other Index Options'!$H:$H,"Weekly*")+SUMIFS('BSE - Other Index Options'!$L:$L,'BSE - Other Index Options'!$C:$C,$A58,'BSE - Other Index Options'!$B:$B,F$4,'BSE - Other Index Options'!$H:$H,"MDAW*"))</f>
        <v/>
      </c>
      <c r="G58" s="26" t="str">
        <f>IF(SUMIFS('NSE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Options'!$H:$H,"MDAW*")+SUMIFS('BSE - SENSEX Index Options'!$L:$L,'BSE - SENSEX Index Options'!$C:$C,$A58,'BSE - SENSEX Index Options'!$B:$B,G$4,'BSE - SENSEX Index Options'!$H:$H,"Weekly*")+SUMIFS('BSE - SENSEX Index Options'!$L:$L,'BSE - SENSEX Index Options'!$C:$C,$A58,'BSE - SENSEX Index Options'!$B:$B,G$4,'BSE - SENSEX Index Options'!$H:$H,"MDAW*")+SUMIFS('BSE - Other Index Options'!$L:$L,'BSE - Other Index Options'!$C:$C,$A58,'BSE - Other Index Options'!$B:$B,G$4,'BSE - Other Index Options'!$H:$H,"Weekly*")+SUMIFS('BSE - Other Index Options'!$L:$L,'BSE - Other Index Options'!$C:$C,$A58,'BSE - Other Index Options'!$B:$B,G$4,'BSE - Other Index Options'!$H:$H,"MDAW*")=0,"",SUMIFS('NSE - NIFTY Index Options'!$L:$L,'NSE - NIFTY Index Options'!$C:$C,$A58,'NSE - NIFTY Index Options'!$B:$B,G$4,'NSE - NIFTY Index Options'!$H:$H,"Weekly*")+SUMIFS('NSE - NIFTY Index Options'!$L:$L,'NSE - NIFTY Index Options'!$C:$C,$A58,'NSE - NIFTY Index Options'!$B:$B,G$4,'NSE - NIFTY Index Options'!$H:$H,"MDAW*")+SUMIFS('NSE - Other Index Options'!$L:$L,'NSE - Other Index Options'!$C:$C,$A58,'NSE - Other Index Options'!$B:$B,G$4,'NSE - Other Index Options'!$H:$H,"Weekly*")+SUMIFS('NSE - Other Index Options'!$L:$L,'NSE - Other Index Options'!$C:$C,$A58,'NSE - Other Index Options'!$B:$B,G$4,'NSE - Other Index Options'!$H:$H,"MDAW*")+SUMIFS('BSE - SENSEX Index Options'!$L:$L,'BSE - SENSEX Index Options'!$C:$C,$A58,'BSE - SENSEX Index Options'!$B:$B,G$4,'BSE - SENSEX Index Options'!$H:$H,"Weekly*")+SUMIFS('BSE - SENSEX Index Options'!$L:$L,'BSE - SENSEX Index Options'!$C:$C,$A58,'BSE - SENSEX Index Options'!$B:$B,G$4,'BSE - SENSEX Index Options'!$H:$H,"MDAW*")+SUMIFS('BSE - Other Index Options'!$L:$L,'BSE - Other Index Options'!$C:$C,$A58,'BSE - Other Index Options'!$B:$B,G$4,'BSE - Other Index Options'!$H:$H,"Weekly*")+SUMIFS('BSE - Other Index Options'!$L:$L,'BSE - Other Index Options'!$C:$C,$A58,'BSE - Other Index Options'!$B:$B,G$4,'BSE - Other Index Options'!$H:$H,"MDAW*"))</f>
        <v/>
      </c>
      <c r="H58" s="26" t="str">
        <f t="shared" si="1"/>
        <v/>
      </c>
    </row>
    <row r="59" spans="1:8" hidden="1" outlineLevel="1">
      <c r="A59" t="s">
        <v>80</v>
      </c>
      <c r="B59" s="26" t="str">
        <f>IF(SUMIFS('NSE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Options'!$H:$H,"MDAW*")+SUMIFS('BSE - SENSEX Index Options'!$L:$L,'BSE - SENSEX Index Options'!$C:$C,$A59,'BSE - SENSEX Index Options'!$B:$B,B$4,'BSE - SENSEX Index Options'!$H:$H,"Weekly*")+SUMIFS('BSE - SENSEX Index Options'!$L:$L,'BSE - SENSEX Index Options'!$C:$C,$A59,'BSE - SENSEX Index Options'!$B:$B,B$4,'BSE - SENSEX Index Options'!$H:$H,"MDAW*")+SUMIFS('BSE - Other Index Options'!$L:$L,'BSE - Other Index Options'!$C:$C,$A59,'BSE - Other Index Options'!$B:$B,B$4,'BSE - Other Index Options'!$H:$H,"Weekly*")+SUMIFS('BSE - Other Index Options'!$L:$L,'BSE - Other Index Options'!$C:$C,$A59,'BSE - Other Index Options'!$B:$B,B$4,'BSE - Other Index Options'!$H:$H,"MDAW*")=0,"",SUMIFS('NSE - NIFTY Index Options'!$L:$L,'NSE - NIFTY Index Options'!$C:$C,$A59,'NSE - NIFTY Index Options'!$B:$B,B$4,'NSE - NIFTY Index Options'!$H:$H,"Weekly*")+SUMIFS('NSE - NIFTY Index Options'!$L:$L,'NSE - NIFTY Index Options'!$C:$C,$A59,'NSE - NIFTY Index Options'!$B:$B,B$4,'NSE - NIFTY Index Options'!$H:$H,"MDAW*")+SUMIFS('NSE - Other Index Options'!$L:$L,'NSE - Other Index Options'!$C:$C,$A59,'NSE - Other Index Options'!$B:$B,B$4,'NSE - Other Index Options'!$H:$H,"Weekly*")+SUMIFS('NSE - Other Index Options'!$L:$L,'NSE - Other Index Options'!$C:$C,$A59,'NSE - Other Index Options'!$B:$B,B$4,'NSE - Other Index Options'!$H:$H,"MDAW*")+SUMIFS('BSE - SENSEX Index Options'!$L:$L,'BSE - SENSEX Index Options'!$C:$C,$A59,'BSE - SENSEX Index Options'!$B:$B,B$4,'BSE - SENSEX Index Options'!$H:$H,"Weekly*")+SUMIFS('BSE - SENSEX Index Options'!$L:$L,'BSE - SENSEX Index Options'!$C:$C,$A59,'BSE - SENSEX Index Options'!$B:$B,B$4,'BSE - SENSEX Index Options'!$H:$H,"MDAW*")+SUMIFS('BSE - Other Index Options'!$L:$L,'BSE - Other Index Options'!$C:$C,$A59,'BSE - Other Index Options'!$B:$B,B$4,'BSE - Other Index Options'!$H:$H,"Weekly*")+SUMIFS('BSE - Other Index Options'!$L:$L,'BSE - Other Index Options'!$C:$C,$A59,'BSE - Other Index Options'!$B:$B,B$4,'BSE - Other Index Options'!$H:$H,"MDAW*"))</f>
        <v/>
      </c>
      <c r="C59" s="26" t="str">
        <f>IF(SUMIFS('NSE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Options'!$H:$H,"MDAW*")+SUMIFS('BSE - SENSEX Index Options'!$L:$L,'BSE - SENSEX Index Options'!$C:$C,$A59,'BSE - SENSEX Index Options'!$B:$B,C$4,'BSE - SENSEX Index Options'!$H:$H,"Weekly*")+SUMIFS('BSE - SENSEX Index Options'!$L:$L,'BSE - SENSEX Index Options'!$C:$C,$A59,'BSE - SENSEX Index Options'!$B:$B,C$4,'BSE - SENSEX Index Options'!$H:$H,"MDAW*")+SUMIFS('BSE - Other Index Options'!$L:$L,'BSE - Other Index Options'!$C:$C,$A59,'BSE - Other Index Options'!$B:$B,C$4,'BSE - Other Index Options'!$H:$H,"Weekly*")+SUMIFS('BSE - Other Index Options'!$L:$L,'BSE - Other Index Options'!$C:$C,$A59,'BSE - Other Index Options'!$B:$B,C$4,'BSE - Other Index Options'!$H:$H,"MDAW*")=0,"",SUMIFS('NSE - NIFTY Index Options'!$L:$L,'NSE - NIFTY Index Options'!$C:$C,$A59,'NSE - NIFTY Index Options'!$B:$B,C$4,'NSE - NIFTY Index Options'!$H:$H,"Weekly*")+SUMIFS('NSE - NIFTY Index Options'!$L:$L,'NSE - NIFTY Index Options'!$C:$C,$A59,'NSE - NIFTY Index Options'!$B:$B,C$4,'NSE - NIFTY Index Options'!$H:$H,"MDAW*")+SUMIFS('NSE - Other Index Options'!$L:$L,'NSE - Other Index Options'!$C:$C,$A59,'NSE - Other Index Options'!$B:$B,C$4,'NSE - Other Index Options'!$H:$H,"Weekly*")+SUMIFS('NSE - Other Index Options'!$L:$L,'NSE - Other Index Options'!$C:$C,$A59,'NSE - Other Index Options'!$B:$B,C$4,'NSE - Other Index Options'!$H:$H,"MDAW*")+SUMIFS('BSE - SENSEX Index Options'!$L:$L,'BSE - SENSEX Index Options'!$C:$C,$A59,'BSE - SENSEX Index Options'!$B:$B,C$4,'BSE - SENSEX Index Options'!$H:$H,"Weekly*")+SUMIFS('BSE - SENSEX Index Options'!$L:$L,'BSE - SENSEX Index Options'!$C:$C,$A59,'BSE - SENSEX Index Options'!$B:$B,C$4,'BSE - SENSEX Index Options'!$H:$H,"MDAW*")+SUMIFS('BSE - Other Index Options'!$L:$L,'BSE - Other Index Options'!$C:$C,$A59,'BSE - Other Index Options'!$B:$B,C$4,'BSE - Other Index Options'!$H:$H,"Weekly*")+SUMIFS('BSE - Other Index Options'!$L:$L,'BSE - Other Index Options'!$C:$C,$A59,'BSE - Other Index Options'!$B:$B,C$4,'BSE - Other Index Options'!$H:$H,"MDAW*"))</f>
        <v/>
      </c>
      <c r="D59" s="26" t="str">
        <f>IF(SUMIFS('NSE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Options'!$H:$H,"MDAW*")+SUMIFS('BSE - SENSEX Index Options'!$L:$L,'BSE - SENSEX Index Options'!$C:$C,$A59,'BSE - SENSEX Index Options'!$B:$B,D$4,'BSE - SENSEX Index Options'!$H:$H,"Weekly*")+SUMIFS('BSE - SENSEX Index Options'!$L:$L,'BSE - SENSEX Index Options'!$C:$C,$A59,'BSE - SENSEX Index Options'!$B:$B,D$4,'BSE - SENSEX Index Options'!$H:$H,"MDAW*")+SUMIFS('BSE - Other Index Options'!$L:$L,'BSE - Other Index Options'!$C:$C,$A59,'BSE - Other Index Options'!$B:$B,D$4,'BSE - Other Index Options'!$H:$H,"Weekly*")+SUMIFS('BSE - Other Index Options'!$L:$L,'BSE - Other Index Options'!$C:$C,$A59,'BSE - Other Index Options'!$B:$B,D$4,'BSE - Other Index Options'!$H:$H,"MDAW*")=0,"",SUMIFS('NSE - NIFTY Index Options'!$L:$L,'NSE - NIFTY Index Options'!$C:$C,$A59,'NSE - NIFTY Index Options'!$B:$B,D$4,'NSE - NIFTY Index Options'!$H:$H,"Weekly*")+SUMIFS('NSE - NIFTY Index Options'!$L:$L,'NSE - NIFTY Index Options'!$C:$C,$A59,'NSE - NIFTY Index Options'!$B:$B,D$4,'NSE - NIFTY Index Options'!$H:$H,"MDAW*")+SUMIFS('NSE - Other Index Options'!$L:$L,'NSE - Other Index Options'!$C:$C,$A59,'NSE - Other Index Options'!$B:$B,D$4,'NSE - Other Index Options'!$H:$H,"Weekly*")+SUMIFS('NSE - Other Index Options'!$L:$L,'NSE - Other Index Options'!$C:$C,$A59,'NSE - Other Index Options'!$B:$B,D$4,'NSE - Other Index Options'!$H:$H,"MDAW*")+SUMIFS('BSE - SENSEX Index Options'!$L:$L,'BSE - SENSEX Index Options'!$C:$C,$A59,'BSE - SENSEX Index Options'!$B:$B,D$4,'BSE - SENSEX Index Options'!$H:$H,"Weekly*")+SUMIFS('BSE - SENSEX Index Options'!$L:$L,'BSE - SENSEX Index Options'!$C:$C,$A59,'BSE - SENSEX Index Options'!$B:$B,D$4,'BSE - SENSEX Index Options'!$H:$H,"MDAW*")+SUMIFS('BSE - Other Index Options'!$L:$L,'BSE - Other Index Options'!$C:$C,$A59,'BSE - Other Index Options'!$B:$B,D$4,'BSE - Other Index Options'!$H:$H,"Weekly*")+SUMIFS('BSE - Other Index Options'!$L:$L,'BSE - Other Index Options'!$C:$C,$A59,'BSE - Other Index Options'!$B:$B,D$4,'BSE - Other Index Options'!$H:$H,"MDAW*"))</f>
        <v/>
      </c>
      <c r="E59" s="26" t="str">
        <f>IF(SUMIFS('NSE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Options'!$H:$H,"MDAW*")+SUMIFS('BSE - SENSEX Index Options'!$L:$L,'BSE - SENSEX Index Options'!$C:$C,$A59,'BSE - SENSEX Index Options'!$B:$B,E$4,'BSE - SENSEX Index Options'!$H:$H,"Weekly*")+SUMIFS('BSE - SENSEX Index Options'!$L:$L,'BSE - SENSEX Index Options'!$C:$C,$A59,'BSE - SENSEX Index Options'!$B:$B,E$4,'BSE - SENSEX Index Options'!$H:$H,"MDAW*")+SUMIFS('BSE - Other Index Options'!$L:$L,'BSE - Other Index Options'!$C:$C,$A59,'BSE - Other Index Options'!$B:$B,E$4,'BSE - Other Index Options'!$H:$H,"Weekly*")+SUMIFS('BSE - Other Index Options'!$L:$L,'BSE - Other Index Options'!$C:$C,$A59,'BSE - Other Index Options'!$B:$B,E$4,'BSE - Other Index Options'!$H:$H,"MDAW*")=0,"",SUMIFS('NSE - NIFTY Index Options'!$L:$L,'NSE - NIFTY Index Options'!$C:$C,$A59,'NSE - NIFTY Index Options'!$B:$B,E$4,'NSE - NIFTY Index Options'!$H:$H,"Weekly*")+SUMIFS('NSE - NIFTY Index Options'!$L:$L,'NSE - NIFTY Index Options'!$C:$C,$A59,'NSE - NIFTY Index Options'!$B:$B,E$4,'NSE - NIFTY Index Options'!$H:$H,"MDAW*")+SUMIFS('NSE - Other Index Options'!$L:$L,'NSE - Other Index Options'!$C:$C,$A59,'NSE - Other Index Options'!$B:$B,E$4,'NSE - Other Index Options'!$H:$H,"Weekly*")+SUMIFS('NSE - Other Index Options'!$L:$L,'NSE - Other Index Options'!$C:$C,$A59,'NSE - Other Index Options'!$B:$B,E$4,'NSE - Other Index Options'!$H:$H,"MDAW*")+SUMIFS('BSE - SENSEX Index Options'!$L:$L,'BSE - SENSEX Index Options'!$C:$C,$A59,'BSE - SENSEX Index Options'!$B:$B,E$4,'BSE - SENSEX Index Options'!$H:$H,"Weekly*")+SUMIFS('BSE - SENSEX Index Options'!$L:$L,'BSE - SENSEX Index Options'!$C:$C,$A59,'BSE - SENSEX Index Options'!$B:$B,E$4,'BSE - SENSEX Index Options'!$H:$H,"MDAW*")+SUMIFS('BSE - Other Index Options'!$L:$L,'BSE - Other Index Options'!$C:$C,$A59,'BSE - Other Index Options'!$B:$B,E$4,'BSE - Other Index Options'!$H:$H,"Weekly*")+SUMIFS('BSE - Other Index Options'!$L:$L,'BSE - Other Index Options'!$C:$C,$A59,'BSE - Other Index Options'!$B:$B,E$4,'BSE - Other Index Options'!$H:$H,"MDAW*"))</f>
        <v/>
      </c>
      <c r="F59" s="26" t="str">
        <f>IF(SUMIFS('NSE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Options'!$H:$H,"MDAW*")+SUMIFS('BSE - SENSEX Index Options'!$L:$L,'BSE - SENSEX Index Options'!$C:$C,$A59,'BSE - SENSEX Index Options'!$B:$B,F$4,'BSE - SENSEX Index Options'!$H:$H,"Weekly*")+SUMIFS('BSE - SENSEX Index Options'!$L:$L,'BSE - SENSEX Index Options'!$C:$C,$A59,'BSE - SENSEX Index Options'!$B:$B,F$4,'BSE - SENSEX Index Options'!$H:$H,"MDAW*")+SUMIFS('BSE - Other Index Options'!$L:$L,'BSE - Other Index Options'!$C:$C,$A59,'BSE - Other Index Options'!$B:$B,F$4,'BSE - Other Index Options'!$H:$H,"Weekly*")+SUMIFS('BSE - Other Index Options'!$L:$L,'BSE - Other Index Options'!$C:$C,$A59,'BSE - Other Index Options'!$B:$B,F$4,'BSE - Other Index Options'!$H:$H,"MDAW*")=0,"",SUMIFS('NSE - NIFTY Index Options'!$L:$L,'NSE - NIFTY Index Options'!$C:$C,$A59,'NSE - NIFTY Index Options'!$B:$B,F$4,'NSE - NIFTY Index Options'!$H:$H,"Weekly*")+SUMIFS('NSE - NIFTY Index Options'!$L:$L,'NSE - NIFTY Index Options'!$C:$C,$A59,'NSE - NIFTY Index Options'!$B:$B,F$4,'NSE - NIFTY Index Options'!$H:$H,"MDAW*")+SUMIFS('NSE - Other Index Options'!$L:$L,'NSE - Other Index Options'!$C:$C,$A59,'NSE - Other Index Options'!$B:$B,F$4,'NSE - Other Index Options'!$H:$H,"Weekly*")+SUMIFS('NSE - Other Index Options'!$L:$L,'NSE - Other Index Options'!$C:$C,$A59,'NSE - Other Index Options'!$B:$B,F$4,'NSE - Other Index Options'!$H:$H,"MDAW*")+SUMIFS('BSE - SENSEX Index Options'!$L:$L,'BSE - SENSEX Index Options'!$C:$C,$A59,'BSE - SENSEX Index Options'!$B:$B,F$4,'BSE - SENSEX Index Options'!$H:$H,"Weekly*")+SUMIFS('BSE - SENSEX Index Options'!$L:$L,'BSE - SENSEX Index Options'!$C:$C,$A59,'BSE - SENSEX Index Options'!$B:$B,F$4,'BSE - SENSEX Index Options'!$H:$H,"MDAW*")+SUMIFS('BSE - Other Index Options'!$L:$L,'BSE - Other Index Options'!$C:$C,$A59,'BSE - Other Index Options'!$B:$B,F$4,'BSE - Other Index Options'!$H:$H,"Weekly*")+SUMIFS('BSE - Other Index Options'!$L:$L,'BSE - Other Index Options'!$C:$C,$A59,'BSE - Other Index Options'!$B:$B,F$4,'BSE - Other Index Options'!$H:$H,"MDAW*"))</f>
        <v/>
      </c>
      <c r="G59" s="26" t="str">
        <f>IF(SUMIFS('NSE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Options'!$H:$H,"MDAW*")+SUMIFS('BSE - SENSEX Index Options'!$L:$L,'BSE - SENSEX Index Options'!$C:$C,$A59,'BSE - SENSEX Index Options'!$B:$B,G$4,'BSE - SENSEX Index Options'!$H:$H,"Weekly*")+SUMIFS('BSE - SENSEX Index Options'!$L:$L,'BSE - SENSEX Index Options'!$C:$C,$A59,'BSE - SENSEX Index Options'!$B:$B,G$4,'BSE - SENSEX Index Options'!$H:$H,"MDAW*")+SUMIFS('BSE - Other Index Options'!$L:$L,'BSE - Other Index Options'!$C:$C,$A59,'BSE - Other Index Options'!$B:$B,G$4,'BSE - Other Index Options'!$H:$H,"Weekly*")+SUMIFS('BSE - Other Index Options'!$L:$L,'BSE - Other Index Options'!$C:$C,$A59,'BSE - Other Index Options'!$B:$B,G$4,'BSE - Other Index Options'!$H:$H,"MDAW*")=0,"",SUMIFS('NSE - NIFTY Index Options'!$L:$L,'NSE - NIFTY Index Options'!$C:$C,$A59,'NSE - NIFTY Index Options'!$B:$B,G$4,'NSE - NIFTY Index Options'!$H:$H,"Weekly*")+SUMIFS('NSE - NIFTY Index Options'!$L:$L,'NSE - NIFTY Index Options'!$C:$C,$A59,'NSE - NIFTY Index Options'!$B:$B,G$4,'NSE - NIFTY Index Options'!$H:$H,"MDAW*")+SUMIFS('NSE - Other Index Options'!$L:$L,'NSE - Other Index Options'!$C:$C,$A59,'NSE - Other Index Options'!$B:$B,G$4,'NSE - Other Index Options'!$H:$H,"Weekly*")+SUMIFS('NSE - Other Index Options'!$L:$L,'NSE - Other Index Options'!$C:$C,$A59,'NSE - Other Index Options'!$B:$B,G$4,'NSE - Other Index Options'!$H:$H,"MDAW*")+SUMIFS('BSE - SENSEX Index Options'!$L:$L,'BSE - SENSEX Index Options'!$C:$C,$A59,'BSE - SENSEX Index Options'!$B:$B,G$4,'BSE - SENSEX Index Options'!$H:$H,"Weekly*")+SUMIFS('BSE - SENSEX Index Options'!$L:$L,'BSE - SENSEX Index Options'!$C:$C,$A59,'BSE - SENSEX Index Options'!$B:$B,G$4,'BSE - SENSEX Index Options'!$H:$H,"MDAW*")+SUMIFS('BSE - Other Index Options'!$L:$L,'BSE - Other Index Options'!$C:$C,$A59,'BSE - Other Index Options'!$B:$B,G$4,'BSE - Other Index Options'!$H:$H,"Weekly*")+SUMIFS('BSE - Other Index Options'!$L:$L,'BSE - Other Index Options'!$C:$C,$A59,'BSE - Other Index Options'!$B:$B,G$4,'BSE - Other Index Options'!$H:$H,"MDAW*"))</f>
        <v/>
      </c>
      <c r="H59" s="26" t="str">
        <f t="shared" si="1"/>
        <v/>
      </c>
    </row>
    <row r="60" spans="1:8" hidden="1" outlineLevel="1">
      <c r="A60" t="s">
        <v>81</v>
      </c>
      <c r="B60" s="26" t="str">
        <f>IF(SUMIFS('NSE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Options'!$H:$H,"MDAW*")+SUMIFS('BSE - SENSEX Index Options'!$L:$L,'BSE - SENSEX Index Options'!$C:$C,$A60,'BSE - SENSEX Index Options'!$B:$B,B$4,'BSE - SENSEX Index Options'!$H:$H,"Weekly*")+SUMIFS('BSE - SENSEX Index Options'!$L:$L,'BSE - SENSEX Index Options'!$C:$C,$A60,'BSE - SENSEX Index Options'!$B:$B,B$4,'BSE - SENSEX Index Options'!$H:$H,"MDAW*")+SUMIFS('BSE - Other Index Options'!$L:$L,'BSE - Other Index Options'!$C:$C,$A60,'BSE - Other Index Options'!$B:$B,B$4,'BSE - Other Index Options'!$H:$H,"Weekly*")+SUMIFS('BSE - Other Index Options'!$L:$L,'BSE - Other Index Options'!$C:$C,$A60,'BSE - Other Index Options'!$B:$B,B$4,'BSE - Other Index Options'!$H:$H,"MDAW*")=0,"",SUMIFS('NSE - NIFTY Index Options'!$L:$L,'NSE - NIFTY Index Options'!$C:$C,$A60,'NSE - NIFTY Index Options'!$B:$B,B$4,'NSE - NIFTY Index Options'!$H:$H,"Weekly*")+SUMIFS('NSE - NIFTY Index Options'!$L:$L,'NSE - NIFTY Index Options'!$C:$C,$A60,'NSE - NIFTY Index Options'!$B:$B,B$4,'NSE - NIFTY Index Options'!$H:$H,"MDAW*")+SUMIFS('NSE - Other Index Options'!$L:$L,'NSE - Other Index Options'!$C:$C,$A60,'NSE - Other Index Options'!$B:$B,B$4,'NSE - Other Index Options'!$H:$H,"Weekly*")+SUMIFS('NSE - Other Index Options'!$L:$L,'NSE - Other Index Options'!$C:$C,$A60,'NSE - Other Index Options'!$B:$B,B$4,'NSE - Other Index Options'!$H:$H,"MDAW*")+SUMIFS('BSE - SENSEX Index Options'!$L:$L,'BSE - SENSEX Index Options'!$C:$C,$A60,'BSE - SENSEX Index Options'!$B:$B,B$4,'BSE - SENSEX Index Options'!$H:$H,"Weekly*")+SUMIFS('BSE - SENSEX Index Options'!$L:$L,'BSE - SENSEX Index Options'!$C:$C,$A60,'BSE - SENSEX Index Options'!$B:$B,B$4,'BSE - SENSEX Index Options'!$H:$H,"MDAW*")+SUMIFS('BSE - Other Index Options'!$L:$L,'BSE - Other Index Options'!$C:$C,$A60,'BSE - Other Index Options'!$B:$B,B$4,'BSE - Other Index Options'!$H:$H,"Weekly*")+SUMIFS('BSE - Other Index Options'!$L:$L,'BSE - Other Index Options'!$C:$C,$A60,'BSE - Other Index Options'!$B:$B,B$4,'BSE - Other Index Options'!$H:$H,"MDAW*"))</f>
        <v/>
      </c>
      <c r="C60" s="26" t="str">
        <f>IF(SUMIFS('NSE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Options'!$H:$H,"MDAW*")+SUMIFS('BSE - SENSEX Index Options'!$L:$L,'BSE - SENSEX Index Options'!$C:$C,$A60,'BSE - SENSEX Index Options'!$B:$B,C$4,'BSE - SENSEX Index Options'!$H:$H,"Weekly*")+SUMIFS('BSE - SENSEX Index Options'!$L:$L,'BSE - SENSEX Index Options'!$C:$C,$A60,'BSE - SENSEX Index Options'!$B:$B,C$4,'BSE - SENSEX Index Options'!$H:$H,"MDAW*")+SUMIFS('BSE - Other Index Options'!$L:$L,'BSE - Other Index Options'!$C:$C,$A60,'BSE - Other Index Options'!$B:$B,C$4,'BSE - Other Index Options'!$H:$H,"Weekly*")+SUMIFS('BSE - Other Index Options'!$L:$L,'BSE - Other Index Options'!$C:$C,$A60,'BSE - Other Index Options'!$B:$B,C$4,'BSE - Other Index Options'!$H:$H,"MDAW*")=0,"",SUMIFS('NSE - NIFTY Index Options'!$L:$L,'NSE - NIFTY Index Options'!$C:$C,$A60,'NSE - NIFTY Index Options'!$B:$B,C$4,'NSE - NIFTY Index Options'!$H:$H,"Weekly*")+SUMIFS('NSE - NIFTY Index Options'!$L:$L,'NSE - NIFTY Index Options'!$C:$C,$A60,'NSE - NIFTY Index Options'!$B:$B,C$4,'NSE - NIFTY Index Options'!$H:$H,"MDAW*")+SUMIFS('NSE - Other Index Options'!$L:$L,'NSE - Other Index Options'!$C:$C,$A60,'NSE - Other Index Options'!$B:$B,C$4,'NSE - Other Index Options'!$H:$H,"Weekly*")+SUMIFS('NSE - Other Index Options'!$L:$L,'NSE - Other Index Options'!$C:$C,$A60,'NSE - Other Index Options'!$B:$B,C$4,'NSE - Other Index Options'!$H:$H,"MDAW*")+SUMIFS('BSE - SENSEX Index Options'!$L:$L,'BSE - SENSEX Index Options'!$C:$C,$A60,'BSE - SENSEX Index Options'!$B:$B,C$4,'BSE - SENSEX Index Options'!$H:$H,"Weekly*")+SUMIFS('BSE - SENSEX Index Options'!$L:$L,'BSE - SENSEX Index Options'!$C:$C,$A60,'BSE - SENSEX Index Options'!$B:$B,C$4,'BSE - SENSEX Index Options'!$H:$H,"MDAW*")+SUMIFS('BSE - Other Index Options'!$L:$L,'BSE - Other Index Options'!$C:$C,$A60,'BSE - Other Index Options'!$B:$B,C$4,'BSE - Other Index Options'!$H:$H,"Weekly*")+SUMIFS('BSE - Other Index Options'!$L:$L,'BSE - Other Index Options'!$C:$C,$A60,'BSE - Other Index Options'!$B:$B,C$4,'BSE - Other Index Options'!$H:$H,"MDAW*"))</f>
        <v/>
      </c>
      <c r="D60" s="26" t="str">
        <f>IF(SUMIFS('NSE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Options'!$H:$H,"MDAW*")+SUMIFS('BSE - SENSEX Index Options'!$L:$L,'BSE - SENSEX Index Options'!$C:$C,$A60,'BSE - SENSEX Index Options'!$B:$B,D$4,'BSE - SENSEX Index Options'!$H:$H,"Weekly*")+SUMIFS('BSE - SENSEX Index Options'!$L:$L,'BSE - SENSEX Index Options'!$C:$C,$A60,'BSE - SENSEX Index Options'!$B:$B,D$4,'BSE - SENSEX Index Options'!$H:$H,"MDAW*")+SUMIFS('BSE - Other Index Options'!$L:$L,'BSE - Other Index Options'!$C:$C,$A60,'BSE - Other Index Options'!$B:$B,D$4,'BSE - Other Index Options'!$H:$H,"Weekly*")+SUMIFS('BSE - Other Index Options'!$L:$L,'BSE - Other Index Options'!$C:$C,$A60,'BSE - Other Index Options'!$B:$B,D$4,'BSE - Other Index Options'!$H:$H,"MDAW*")=0,"",SUMIFS('NSE - NIFTY Index Options'!$L:$L,'NSE - NIFTY Index Options'!$C:$C,$A60,'NSE - NIFTY Index Options'!$B:$B,D$4,'NSE - NIFTY Index Options'!$H:$H,"Weekly*")+SUMIFS('NSE - NIFTY Index Options'!$L:$L,'NSE - NIFTY Index Options'!$C:$C,$A60,'NSE - NIFTY Index Options'!$B:$B,D$4,'NSE - NIFTY Index Options'!$H:$H,"MDAW*")+SUMIFS('NSE - Other Index Options'!$L:$L,'NSE - Other Index Options'!$C:$C,$A60,'NSE - Other Index Options'!$B:$B,D$4,'NSE - Other Index Options'!$H:$H,"Weekly*")+SUMIFS('NSE - Other Index Options'!$L:$L,'NSE - Other Index Options'!$C:$C,$A60,'NSE - Other Index Options'!$B:$B,D$4,'NSE - Other Index Options'!$H:$H,"MDAW*")+SUMIFS('BSE - SENSEX Index Options'!$L:$L,'BSE - SENSEX Index Options'!$C:$C,$A60,'BSE - SENSEX Index Options'!$B:$B,D$4,'BSE - SENSEX Index Options'!$H:$H,"Weekly*")+SUMIFS('BSE - SENSEX Index Options'!$L:$L,'BSE - SENSEX Index Options'!$C:$C,$A60,'BSE - SENSEX Index Options'!$B:$B,D$4,'BSE - SENSEX Index Options'!$H:$H,"MDAW*")+SUMIFS('BSE - Other Index Options'!$L:$L,'BSE - Other Index Options'!$C:$C,$A60,'BSE - Other Index Options'!$B:$B,D$4,'BSE - Other Index Options'!$H:$H,"Weekly*")+SUMIFS('BSE - Other Index Options'!$L:$L,'BSE - Other Index Options'!$C:$C,$A60,'BSE - Other Index Options'!$B:$B,D$4,'BSE - Other Index Options'!$H:$H,"MDAW*"))</f>
        <v/>
      </c>
      <c r="E60" s="26" t="str">
        <f>IF(SUMIFS('NSE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Options'!$H:$H,"MDAW*")+SUMIFS('BSE - SENSEX Index Options'!$L:$L,'BSE - SENSEX Index Options'!$C:$C,$A60,'BSE - SENSEX Index Options'!$B:$B,E$4,'BSE - SENSEX Index Options'!$H:$H,"Weekly*")+SUMIFS('BSE - SENSEX Index Options'!$L:$L,'BSE - SENSEX Index Options'!$C:$C,$A60,'BSE - SENSEX Index Options'!$B:$B,E$4,'BSE - SENSEX Index Options'!$H:$H,"MDAW*")+SUMIFS('BSE - Other Index Options'!$L:$L,'BSE - Other Index Options'!$C:$C,$A60,'BSE - Other Index Options'!$B:$B,E$4,'BSE - Other Index Options'!$H:$H,"Weekly*")+SUMIFS('BSE - Other Index Options'!$L:$L,'BSE - Other Index Options'!$C:$C,$A60,'BSE - Other Index Options'!$B:$B,E$4,'BSE - Other Index Options'!$H:$H,"MDAW*")=0,"",SUMIFS('NSE - NIFTY Index Options'!$L:$L,'NSE - NIFTY Index Options'!$C:$C,$A60,'NSE - NIFTY Index Options'!$B:$B,E$4,'NSE - NIFTY Index Options'!$H:$H,"Weekly*")+SUMIFS('NSE - NIFTY Index Options'!$L:$L,'NSE - NIFTY Index Options'!$C:$C,$A60,'NSE - NIFTY Index Options'!$B:$B,E$4,'NSE - NIFTY Index Options'!$H:$H,"MDAW*")+SUMIFS('NSE - Other Index Options'!$L:$L,'NSE - Other Index Options'!$C:$C,$A60,'NSE - Other Index Options'!$B:$B,E$4,'NSE - Other Index Options'!$H:$H,"Weekly*")+SUMIFS('NSE - Other Index Options'!$L:$L,'NSE - Other Index Options'!$C:$C,$A60,'NSE - Other Index Options'!$B:$B,E$4,'NSE - Other Index Options'!$H:$H,"MDAW*")+SUMIFS('BSE - SENSEX Index Options'!$L:$L,'BSE - SENSEX Index Options'!$C:$C,$A60,'BSE - SENSEX Index Options'!$B:$B,E$4,'BSE - SENSEX Index Options'!$H:$H,"Weekly*")+SUMIFS('BSE - SENSEX Index Options'!$L:$L,'BSE - SENSEX Index Options'!$C:$C,$A60,'BSE - SENSEX Index Options'!$B:$B,E$4,'BSE - SENSEX Index Options'!$H:$H,"MDAW*")+SUMIFS('BSE - Other Index Options'!$L:$L,'BSE - Other Index Options'!$C:$C,$A60,'BSE - Other Index Options'!$B:$B,E$4,'BSE - Other Index Options'!$H:$H,"Weekly*")+SUMIFS('BSE - Other Index Options'!$L:$L,'BSE - Other Index Options'!$C:$C,$A60,'BSE - Other Index Options'!$B:$B,E$4,'BSE - Other Index Options'!$H:$H,"MDAW*"))</f>
        <v/>
      </c>
      <c r="F60" s="26" t="str">
        <f>IF(SUMIFS('NSE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Options'!$H:$H,"MDAW*")+SUMIFS('BSE - SENSEX Index Options'!$L:$L,'BSE - SENSEX Index Options'!$C:$C,$A60,'BSE - SENSEX Index Options'!$B:$B,F$4,'BSE - SENSEX Index Options'!$H:$H,"Weekly*")+SUMIFS('BSE - SENSEX Index Options'!$L:$L,'BSE - SENSEX Index Options'!$C:$C,$A60,'BSE - SENSEX Index Options'!$B:$B,F$4,'BSE - SENSEX Index Options'!$H:$H,"MDAW*")+SUMIFS('BSE - Other Index Options'!$L:$L,'BSE - Other Index Options'!$C:$C,$A60,'BSE - Other Index Options'!$B:$B,F$4,'BSE - Other Index Options'!$H:$H,"Weekly*")+SUMIFS('BSE - Other Index Options'!$L:$L,'BSE - Other Index Options'!$C:$C,$A60,'BSE - Other Index Options'!$B:$B,F$4,'BSE - Other Index Options'!$H:$H,"MDAW*")=0,"",SUMIFS('NSE - NIFTY Index Options'!$L:$L,'NSE - NIFTY Index Options'!$C:$C,$A60,'NSE - NIFTY Index Options'!$B:$B,F$4,'NSE - NIFTY Index Options'!$H:$H,"Weekly*")+SUMIFS('NSE - NIFTY Index Options'!$L:$L,'NSE - NIFTY Index Options'!$C:$C,$A60,'NSE - NIFTY Index Options'!$B:$B,F$4,'NSE - NIFTY Index Options'!$H:$H,"MDAW*")+SUMIFS('NSE - Other Index Options'!$L:$L,'NSE - Other Index Options'!$C:$C,$A60,'NSE - Other Index Options'!$B:$B,F$4,'NSE - Other Index Options'!$H:$H,"Weekly*")+SUMIFS('NSE - Other Index Options'!$L:$L,'NSE - Other Index Options'!$C:$C,$A60,'NSE - Other Index Options'!$B:$B,F$4,'NSE - Other Index Options'!$H:$H,"MDAW*")+SUMIFS('BSE - SENSEX Index Options'!$L:$L,'BSE - SENSEX Index Options'!$C:$C,$A60,'BSE - SENSEX Index Options'!$B:$B,F$4,'BSE - SENSEX Index Options'!$H:$H,"Weekly*")+SUMIFS('BSE - SENSEX Index Options'!$L:$L,'BSE - SENSEX Index Options'!$C:$C,$A60,'BSE - SENSEX Index Options'!$B:$B,F$4,'BSE - SENSEX Index Options'!$H:$H,"MDAW*")+SUMIFS('BSE - Other Index Options'!$L:$L,'BSE - Other Index Options'!$C:$C,$A60,'BSE - Other Index Options'!$B:$B,F$4,'BSE - Other Index Options'!$H:$H,"Weekly*")+SUMIFS('BSE - Other Index Options'!$L:$L,'BSE - Other Index Options'!$C:$C,$A60,'BSE - Other Index Options'!$B:$B,F$4,'BSE - Other Index Options'!$H:$H,"MDAW*"))</f>
        <v/>
      </c>
      <c r="G60" s="26" t="str">
        <f>IF(SUMIFS('NSE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Options'!$H:$H,"MDAW*")+SUMIFS('BSE - SENSEX Index Options'!$L:$L,'BSE - SENSEX Index Options'!$C:$C,$A60,'BSE - SENSEX Index Options'!$B:$B,G$4,'BSE - SENSEX Index Options'!$H:$H,"Weekly*")+SUMIFS('BSE - SENSEX Index Options'!$L:$L,'BSE - SENSEX Index Options'!$C:$C,$A60,'BSE - SENSEX Index Options'!$B:$B,G$4,'BSE - SENSEX Index Options'!$H:$H,"MDAW*")+SUMIFS('BSE - Other Index Options'!$L:$L,'BSE - Other Index Options'!$C:$C,$A60,'BSE - Other Index Options'!$B:$B,G$4,'BSE - Other Index Options'!$H:$H,"Weekly*")+SUMIFS('BSE - Other Index Options'!$L:$L,'BSE - Other Index Options'!$C:$C,$A60,'BSE - Other Index Options'!$B:$B,G$4,'BSE - Other Index Options'!$H:$H,"MDAW*")=0,"",SUMIFS('NSE - NIFTY Index Options'!$L:$L,'NSE - NIFTY Index Options'!$C:$C,$A60,'NSE - NIFTY Index Options'!$B:$B,G$4,'NSE - NIFTY Index Options'!$H:$H,"Weekly*")+SUMIFS('NSE - NIFTY Index Options'!$L:$L,'NSE - NIFTY Index Options'!$C:$C,$A60,'NSE - NIFTY Index Options'!$B:$B,G$4,'NSE - NIFTY Index Options'!$H:$H,"MDAW*")+SUMIFS('NSE - Other Index Options'!$L:$L,'NSE - Other Index Options'!$C:$C,$A60,'NSE - Other Index Options'!$B:$B,G$4,'NSE - Other Index Options'!$H:$H,"Weekly*")+SUMIFS('NSE - Other Index Options'!$L:$L,'NSE - Other Index Options'!$C:$C,$A60,'NSE - Other Index Options'!$B:$B,G$4,'NSE - Other Index Options'!$H:$H,"MDAW*")+SUMIFS('BSE - SENSEX Index Options'!$L:$L,'BSE - SENSEX Index Options'!$C:$C,$A60,'BSE - SENSEX Index Options'!$B:$B,G$4,'BSE - SENSEX Index Options'!$H:$H,"Weekly*")+SUMIFS('BSE - SENSEX Index Options'!$L:$L,'BSE - SENSEX Index Options'!$C:$C,$A60,'BSE - SENSEX Index Options'!$B:$B,G$4,'BSE - SENSEX Index Options'!$H:$H,"MDAW*")+SUMIFS('BSE - Other Index Options'!$L:$L,'BSE - Other Index Options'!$C:$C,$A60,'BSE - Other Index Options'!$B:$B,G$4,'BSE - Other Index Options'!$H:$H,"Weekly*")+SUMIFS('BSE - Other Index Options'!$L:$L,'BSE - Other Index Options'!$C:$C,$A60,'BSE - Other Index Options'!$B:$B,G$4,'BSE - Other Index Options'!$H:$H,"MDAW*"))</f>
        <v/>
      </c>
      <c r="H60" s="26" t="str">
        <f t="shared" si="1"/>
        <v/>
      </c>
    </row>
    <row r="61" spans="1:8" hidden="1" outlineLevel="1">
      <c r="A61" t="s">
        <v>82</v>
      </c>
      <c r="B61" s="26" t="str">
        <f>IF(SUMIFS('NSE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Options'!$H:$H,"MDAW*")+SUMIFS('BSE - SENSEX Index Options'!$L:$L,'BSE - SENSEX Index Options'!$C:$C,$A61,'BSE - SENSEX Index Options'!$B:$B,B$4,'BSE - SENSEX Index Options'!$H:$H,"Weekly*")+SUMIFS('BSE - SENSEX Index Options'!$L:$L,'BSE - SENSEX Index Options'!$C:$C,$A61,'BSE - SENSEX Index Options'!$B:$B,B$4,'BSE - SENSEX Index Options'!$H:$H,"MDAW*")+SUMIFS('BSE - Other Index Options'!$L:$L,'BSE - Other Index Options'!$C:$C,$A61,'BSE - Other Index Options'!$B:$B,B$4,'BSE - Other Index Options'!$H:$H,"Weekly*")+SUMIFS('BSE - Other Index Options'!$L:$L,'BSE - Other Index Options'!$C:$C,$A61,'BSE - Other Index Options'!$B:$B,B$4,'BSE - Other Index Options'!$H:$H,"MDAW*")=0,"",SUMIFS('NSE - NIFTY Index Options'!$L:$L,'NSE - NIFTY Index Options'!$C:$C,$A61,'NSE - NIFTY Index Options'!$B:$B,B$4,'NSE - NIFTY Index Options'!$H:$H,"Weekly*")+SUMIFS('NSE - NIFTY Index Options'!$L:$L,'NSE - NIFTY Index Options'!$C:$C,$A61,'NSE - NIFTY Index Options'!$B:$B,B$4,'NSE - NIFTY Index Options'!$H:$H,"MDAW*")+SUMIFS('NSE - Other Index Options'!$L:$L,'NSE - Other Index Options'!$C:$C,$A61,'NSE - Other Index Options'!$B:$B,B$4,'NSE - Other Index Options'!$H:$H,"Weekly*")+SUMIFS('NSE - Other Index Options'!$L:$L,'NSE - Other Index Options'!$C:$C,$A61,'NSE - Other Index Options'!$B:$B,B$4,'NSE - Other Index Options'!$H:$H,"MDAW*")+SUMIFS('BSE - SENSEX Index Options'!$L:$L,'BSE - SENSEX Index Options'!$C:$C,$A61,'BSE - SENSEX Index Options'!$B:$B,B$4,'BSE - SENSEX Index Options'!$H:$H,"Weekly*")+SUMIFS('BSE - SENSEX Index Options'!$L:$L,'BSE - SENSEX Index Options'!$C:$C,$A61,'BSE - SENSEX Index Options'!$B:$B,B$4,'BSE - SENSEX Index Options'!$H:$H,"MDAW*")+SUMIFS('BSE - Other Index Options'!$L:$L,'BSE - Other Index Options'!$C:$C,$A61,'BSE - Other Index Options'!$B:$B,B$4,'BSE - Other Index Options'!$H:$H,"Weekly*")+SUMIFS('BSE - Other Index Options'!$L:$L,'BSE - Other Index Options'!$C:$C,$A61,'BSE - Other Index Options'!$B:$B,B$4,'BSE - Other Index Options'!$H:$H,"MDAW*"))</f>
        <v/>
      </c>
      <c r="C61" s="26" t="str">
        <f>IF(SUMIFS('NSE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Options'!$H:$H,"MDAW*")+SUMIFS('BSE - SENSEX Index Options'!$L:$L,'BSE - SENSEX Index Options'!$C:$C,$A61,'BSE - SENSEX Index Options'!$B:$B,C$4,'BSE - SENSEX Index Options'!$H:$H,"Weekly*")+SUMIFS('BSE - SENSEX Index Options'!$L:$L,'BSE - SENSEX Index Options'!$C:$C,$A61,'BSE - SENSEX Index Options'!$B:$B,C$4,'BSE - SENSEX Index Options'!$H:$H,"MDAW*")+SUMIFS('BSE - Other Index Options'!$L:$L,'BSE - Other Index Options'!$C:$C,$A61,'BSE - Other Index Options'!$B:$B,C$4,'BSE - Other Index Options'!$H:$H,"Weekly*")+SUMIFS('BSE - Other Index Options'!$L:$L,'BSE - Other Index Options'!$C:$C,$A61,'BSE - Other Index Options'!$B:$B,C$4,'BSE - Other Index Options'!$H:$H,"MDAW*")=0,"",SUMIFS('NSE - NIFTY Index Options'!$L:$L,'NSE - NIFTY Index Options'!$C:$C,$A61,'NSE - NIFTY Index Options'!$B:$B,C$4,'NSE - NIFTY Index Options'!$H:$H,"Weekly*")+SUMIFS('NSE - NIFTY Index Options'!$L:$L,'NSE - NIFTY Index Options'!$C:$C,$A61,'NSE - NIFTY Index Options'!$B:$B,C$4,'NSE - NIFTY Index Options'!$H:$H,"MDAW*")+SUMIFS('NSE - Other Index Options'!$L:$L,'NSE - Other Index Options'!$C:$C,$A61,'NSE - Other Index Options'!$B:$B,C$4,'NSE - Other Index Options'!$H:$H,"Weekly*")+SUMIFS('NSE - Other Index Options'!$L:$L,'NSE - Other Index Options'!$C:$C,$A61,'NSE - Other Index Options'!$B:$B,C$4,'NSE - Other Index Options'!$H:$H,"MDAW*")+SUMIFS('BSE - SENSEX Index Options'!$L:$L,'BSE - SENSEX Index Options'!$C:$C,$A61,'BSE - SENSEX Index Options'!$B:$B,C$4,'BSE - SENSEX Index Options'!$H:$H,"Weekly*")+SUMIFS('BSE - SENSEX Index Options'!$L:$L,'BSE - SENSEX Index Options'!$C:$C,$A61,'BSE - SENSEX Index Options'!$B:$B,C$4,'BSE - SENSEX Index Options'!$H:$H,"MDAW*")+SUMIFS('BSE - Other Index Options'!$L:$L,'BSE - Other Index Options'!$C:$C,$A61,'BSE - Other Index Options'!$B:$B,C$4,'BSE - Other Index Options'!$H:$H,"Weekly*")+SUMIFS('BSE - Other Index Options'!$L:$L,'BSE - Other Index Options'!$C:$C,$A61,'BSE - Other Index Options'!$B:$B,C$4,'BSE - Other Index Options'!$H:$H,"MDAW*"))</f>
        <v/>
      </c>
      <c r="D61" s="26" t="str">
        <f>IF(SUMIFS('NSE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Options'!$H:$H,"MDAW*")+SUMIFS('BSE - SENSEX Index Options'!$L:$L,'BSE - SENSEX Index Options'!$C:$C,$A61,'BSE - SENSEX Index Options'!$B:$B,D$4,'BSE - SENSEX Index Options'!$H:$H,"Weekly*")+SUMIFS('BSE - SENSEX Index Options'!$L:$L,'BSE - SENSEX Index Options'!$C:$C,$A61,'BSE - SENSEX Index Options'!$B:$B,D$4,'BSE - SENSEX Index Options'!$H:$H,"MDAW*")+SUMIFS('BSE - Other Index Options'!$L:$L,'BSE - Other Index Options'!$C:$C,$A61,'BSE - Other Index Options'!$B:$B,D$4,'BSE - Other Index Options'!$H:$H,"Weekly*")+SUMIFS('BSE - Other Index Options'!$L:$L,'BSE - Other Index Options'!$C:$C,$A61,'BSE - Other Index Options'!$B:$B,D$4,'BSE - Other Index Options'!$H:$H,"MDAW*")=0,"",SUMIFS('NSE - NIFTY Index Options'!$L:$L,'NSE - NIFTY Index Options'!$C:$C,$A61,'NSE - NIFTY Index Options'!$B:$B,D$4,'NSE - NIFTY Index Options'!$H:$H,"Weekly*")+SUMIFS('NSE - NIFTY Index Options'!$L:$L,'NSE - NIFTY Index Options'!$C:$C,$A61,'NSE - NIFTY Index Options'!$B:$B,D$4,'NSE - NIFTY Index Options'!$H:$H,"MDAW*")+SUMIFS('NSE - Other Index Options'!$L:$L,'NSE - Other Index Options'!$C:$C,$A61,'NSE - Other Index Options'!$B:$B,D$4,'NSE - Other Index Options'!$H:$H,"Weekly*")+SUMIFS('NSE - Other Index Options'!$L:$L,'NSE - Other Index Options'!$C:$C,$A61,'NSE - Other Index Options'!$B:$B,D$4,'NSE - Other Index Options'!$H:$H,"MDAW*")+SUMIFS('BSE - SENSEX Index Options'!$L:$L,'BSE - SENSEX Index Options'!$C:$C,$A61,'BSE - SENSEX Index Options'!$B:$B,D$4,'BSE - SENSEX Index Options'!$H:$H,"Weekly*")+SUMIFS('BSE - SENSEX Index Options'!$L:$L,'BSE - SENSEX Index Options'!$C:$C,$A61,'BSE - SENSEX Index Options'!$B:$B,D$4,'BSE - SENSEX Index Options'!$H:$H,"MDAW*")+SUMIFS('BSE - Other Index Options'!$L:$L,'BSE - Other Index Options'!$C:$C,$A61,'BSE - Other Index Options'!$B:$B,D$4,'BSE - Other Index Options'!$H:$H,"Weekly*")+SUMIFS('BSE - Other Index Options'!$L:$L,'BSE - Other Index Options'!$C:$C,$A61,'BSE - Other Index Options'!$B:$B,D$4,'BSE - Other Index Options'!$H:$H,"MDAW*"))</f>
        <v/>
      </c>
      <c r="E61" s="26" t="str">
        <f>IF(SUMIFS('NSE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Options'!$H:$H,"MDAW*")+SUMIFS('BSE - SENSEX Index Options'!$L:$L,'BSE - SENSEX Index Options'!$C:$C,$A61,'BSE - SENSEX Index Options'!$B:$B,E$4,'BSE - SENSEX Index Options'!$H:$H,"Weekly*")+SUMIFS('BSE - SENSEX Index Options'!$L:$L,'BSE - SENSEX Index Options'!$C:$C,$A61,'BSE - SENSEX Index Options'!$B:$B,E$4,'BSE - SENSEX Index Options'!$H:$H,"MDAW*")+SUMIFS('BSE - Other Index Options'!$L:$L,'BSE - Other Index Options'!$C:$C,$A61,'BSE - Other Index Options'!$B:$B,E$4,'BSE - Other Index Options'!$H:$H,"Weekly*")+SUMIFS('BSE - Other Index Options'!$L:$L,'BSE - Other Index Options'!$C:$C,$A61,'BSE - Other Index Options'!$B:$B,E$4,'BSE - Other Index Options'!$H:$H,"MDAW*")=0,"",SUMIFS('NSE - NIFTY Index Options'!$L:$L,'NSE - NIFTY Index Options'!$C:$C,$A61,'NSE - NIFTY Index Options'!$B:$B,E$4,'NSE - NIFTY Index Options'!$H:$H,"Weekly*")+SUMIFS('NSE - NIFTY Index Options'!$L:$L,'NSE - NIFTY Index Options'!$C:$C,$A61,'NSE - NIFTY Index Options'!$B:$B,E$4,'NSE - NIFTY Index Options'!$H:$H,"MDAW*")+SUMIFS('NSE - Other Index Options'!$L:$L,'NSE - Other Index Options'!$C:$C,$A61,'NSE - Other Index Options'!$B:$B,E$4,'NSE - Other Index Options'!$H:$H,"Weekly*")+SUMIFS('NSE - Other Index Options'!$L:$L,'NSE - Other Index Options'!$C:$C,$A61,'NSE - Other Index Options'!$B:$B,E$4,'NSE - Other Index Options'!$H:$H,"MDAW*")+SUMIFS('BSE - SENSEX Index Options'!$L:$L,'BSE - SENSEX Index Options'!$C:$C,$A61,'BSE - SENSEX Index Options'!$B:$B,E$4,'BSE - SENSEX Index Options'!$H:$H,"Weekly*")+SUMIFS('BSE - SENSEX Index Options'!$L:$L,'BSE - SENSEX Index Options'!$C:$C,$A61,'BSE - SENSEX Index Options'!$B:$B,E$4,'BSE - SENSEX Index Options'!$H:$H,"MDAW*")+SUMIFS('BSE - Other Index Options'!$L:$L,'BSE - Other Index Options'!$C:$C,$A61,'BSE - Other Index Options'!$B:$B,E$4,'BSE - Other Index Options'!$H:$H,"Weekly*")+SUMIFS('BSE - Other Index Options'!$L:$L,'BSE - Other Index Options'!$C:$C,$A61,'BSE - Other Index Options'!$B:$B,E$4,'BSE - Other Index Options'!$H:$H,"MDAW*"))</f>
        <v/>
      </c>
      <c r="F61" s="26" t="str">
        <f>IF(SUMIFS('NSE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Options'!$H:$H,"MDAW*")+SUMIFS('BSE - SENSEX Index Options'!$L:$L,'BSE - SENSEX Index Options'!$C:$C,$A61,'BSE - SENSEX Index Options'!$B:$B,F$4,'BSE - SENSEX Index Options'!$H:$H,"Weekly*")+SUMIFS('BSE - SENSEX Index Options'!$L:$L,'BSE - SENSEX Index Options'!$C:$C,$A61,'BSE - SENSEX Index Options'!$B:$B,F$4,'BSE - SENSEX Index Options'!$H:$H,"MDAW*")+SUMIFS('BSE - Other Index Options'!$L:$L,'BSE - Other Index Options'!$C:$C,$A61,'BSE - Other Index Options'!$B:$B,F$4,'BSE - Other Index Options'!$H:$H,"Weekly*")+SUMIFS('BSE - Other Index Options'!$L:$L,'BSE - Other Index Options'!$C:$C,$A61,'BSE - Other Index Options'!$B:$B,F$4,'BSE - Other Index Options'!$H:$H,"MDAW*")=0,"",SUMIFS('NSE - NIFTY Index Options'!$L:$L,'NSE - NIFTY Index Options'!$C:$C,$A61,'NSE - NIFTY Index Options'!$B:$B,F$4,'NSE - NIFTY Index Options'!$H:$H,"Weekly*")+SUMIFS('NSE - NIFTY Index Options'!$L:$L,'NSE - NIFTY Index Options'!$C:$C,$A61,'NSE - NIFTY Index Options'!$B:$B,F$4,'NSE - NIFTY Index Options'!$H:$H,"MDAW*")+SUMIFS('NSE - Other Index Options'!$L:$L,'NSE - Other Index Options'!$C:$C,$A61,'NSE - Other Index Options'!$B:$B,F$4,'NSE - Other Index Options'!$H:$H,"Weekly*")+SUMIFS('NSE - Other Index Options'!$L:$L,'NSE - Other Index Options'!$C:$C,$A61,'NSE - Other Index Options'!$B:$B,F$4,'NSE - Other Index Options'!$H:$H,"MDAW*")+SUMIFS('BSE - SENSEX Index Options'!$L:$L,'BSE - SENSEX Index Options'!$C:$C,$A61,'BSE - SENSEX Index Options'!$B:$B,F$4,'BSE - SENSEX Index Options'!$H:$H,"Weekly*")+SUMIFS('BSE - SENSEX Index Options'!$L:$L,'BSE - SENSEX Index Options'!$C:$C,$A61,'BSE - SENSEX Index Options'!$B:$B,F$4,'BSE - SENSEX Index Options'!$H:$H,"MDAW*")+SUMIFS('BSE - Other Index Options'!$L:$L,'BSE - Other Index Options'!$C:$C,$A61,'BSE - Other Index Options'!$B:$B,F$4,'BSE - Other Index Options'!$H:$H,"Weekly*")+SUMIFS('BSE - Other Index Options'!$L:$L,'BSE - Other Index Options'!$C:$C,$A61,'BSE - Other Index Options'!$B:$B,F$4,'BSE - Other Index Options'!$H:$H,"MDAW*"))</f>
        <v/>
      </c>
      <c r="G61" s="26" t="str">
        <f>IF(SUMIFS('NSE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Options'!$H:$H,"MDAW*")+SUMIFS('BSE - SENSEX Index Options'!$L:$L,'BSE - SENSEX Index Options'!$C:$C,$A61,'BSE - SENSEX Index Options'!$B:$B,G$4,'BSE - SENSEX Index Options'!$H:$H,"Weekly*")+SUMIFS('BSE - SENSEX Index Options'!$L:$L,'BSE - SENSEX Index Options'!$C:$C,$A61,'BSE - SENSEX Index Options'!$B:$B,G$4,'BSE - SENSEX Index Options'!$H:$H,"MDAW*")+SUMIFS('BSE - Other Index Options'!$L:$L,'BSE - Other Index Options'!$C:$C,$A61,'BSE - Other Index Options'!$B:$B,G$4,'BSE - Other Index Options'!$H:$H,"Weekly*")+SUMIFS('BSE - Other Index Options'!$L:$L,'BSE - Other Index Options'!$C:$C,$A61,'BSE - Other Index Options'!$B:$B,G$4,'BSE - Other Index Options'!$H:$H,"MDAW*")=0,"",SUMIFS('NSE - NIFTY Index Options'!$L:$L,'NSE - NIFTY Index Options'!$C:$C,$A61,'NSE - NIFTY Index Options'!$B:$B,G$4,'NSE - NIFTY Index Options'!$H:$H,"Weekly*")+SUMIFS('NSE - NIFTY Index Options'!$L:$L,'NSE - NIFTY Index Options'!$C:$C,$A61,'NSE - NIFTY Index Options'!$B:$B,G$4,'NSE - NIFTY Index Options'!$H:$H,"MDAW*")+SUMIFS('NSE - Other Index Options'!$L:$L,'NSE - Other Index Options'!$C:$C,$A61,'NSE - Other Index Options'!$B:$B,G$4,'NSE - Other Index Options'!$H:$H,"Weekly*")+SUMIFS('NSE - Other Index Options'!$L:$L,'NSE - Other Index Options'!$C:$C,$A61,'NSE - Other Index Options'!$B:$B,G$4,'NSE - Other Index Options'!$H:$H,"MDAW*")+SUMIFS('BSE - SENSEX Index Options'!$L:$L,'BSE - SENSEX Index Options'!$C:$C,$A61,'BSE - SENSEX Index Options'!$B:$B,G$4,'BSE - SENSEX Index Options'!$H:$H,"Weekly*")+SUMIFS('BSE - SENSEX Index Options'!$L:$L,'BSE - SENSEX Index Options'!$C:$C,$A61,'BSE - SENSEX Index Options'!$B:$B,G$4,'BSE - SENSEX Index Options'!$H:$H,"MDAW*")+SUMIFS('BSE - Other Index Options'!$L:$L,'BSE - Other Index Options'!$C:$C,$A61,'BSE - Other Index Options'!$B:$B,G$4,'BSE - Other Index Options'!$H:$H,"Weekly*")+SUMIFS('BSE - Other Index Options'!$L:$L,'BSE - Other Index Options'!$C:$C,$A61,'BSE - Other Index Options'!$B:$B,G$4,'BSE - Other Index Options'!$H:$H,"MDAW*"))</f>
        <v/>
      </c>
      <c r="H61" s="26" t="str">
        <f t="shared" si="1"/>
        <v/>
      </c>
    </row>
    <row r="62" spans="1:8" hidden="1" outlineLevel="1">
      <c r="A62" t="s">
        <v>83</v>
      </c>
      <c r="B62" s="26" t="str">
        <f>IF(SUMIFS('NSE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Options'!$H:$H,"MDAW*")+SUMIFS('BSE - SENSEX Index Options'!$L:$L,'BSE - SENSEX Index Options'!$C:$C,$A62,'BSE - SENSEX Index Options'!$B:$B,B$4,'BSE - SENSEX Index Options'!$H:$H,"Weekly*")+SUMIFS('BSE - SENSEX Index Options'!$L:$L,'BSE - SENSEX Index Options'!$C:$C,$A62,'BSE - SENSEX Index Options'!$B:$B,B$4,'BSE - SENSEX Index Options'!$H:$H,"MDAW*")+SUMIFS('BSE - Other Index Options'!$L:$L,'BSE - Other Index Options'!$C:$C,$A62,'BSE - Other Index Options'!$B:$B,B$4,'BSE - Other Index Options'!$H:$H,"Weekly*")+SUMIFS('BSE - Other Index Options'!$L:$L,'BSE - Other Index Options'!$C:$C,$A62,'BSE - Other Index Options'!$B:$B,B$4,'BSE - Other Index Options'!$H:$H,"MDAW*")=0,"",SUMIFS('NSE - NIFTY Index Options'!$L:$L,'NSE - NIFTY Index Options'!$C:$C,$A62,'NSE - NIFTY Index Options'!$B:$B,B$4,'NSE - NIFTY Index Options'!$H:$H,"Weekly*")+SUMIFS('NSE - NIFTY Index Options'!$L:$L,'NSE - NIFTY Index Options'!$C:$C,$A62,'NSE - NIFTY Index Options'!$B:$B,B$4,'NSE - NIFTY Index Options'!$H:$H,"MDAW*")+SUMIFS('NSE - Other Index Options'!$L:$L,'NSE - Other Index Options'!$C:$C,$A62,'NSE - Other Index Options'!$B:$B,B$4,'NSE - Other Index Options'!$H:$H,"Weekly*")+SUMIFS('NSE - Other Index Options'!$L:$L,'NSE - Other Index Options'!$C:$C,$A62,'NSE - Other Index Options'!$B:$B,B$4,'NSE - Other Index Options'!$H:$H,"MDAW*")+SUMIFS('BSE - SENSEX Index Options'!$L:$L,'BSE - SENSEX Index Options'!$C:$C,$A62,'BSE - SENSEX Index Options'!$B:$B,B$4,'BSE - SENSEX Index Options'!$H:$H,"Weekly*")+SUMIFS('BSE - SENSEX Index Options'!$L:$L,'BSE - SENSEX Index Options'!$C:$C,$A62,'BSE - SENSEX Index Options'!$B:$B,B$4,'BSE - SENSEX Index Options'!$H:$H,"MDAW*")+SUMIFS('BSE - Other Index Options'!$L:$L,'BSE - Other Index Options'!$C:$C,$A62,'BSE - Other Index Options'!$B:$B,B$4,'BSE - Other Index Options'!$H:$H,"Weekly*")+SUMIFS('BSE - Other Index Options'!$L:$L,'BSE - Other Index Options'!$C:$C,$A62,'BSE - Other Index Options'!$B:$B,B$4,'BSE - Other Index Options'!$H:$H,"MDAW*"))</f>
        <v/>
      </c>
      <c r="C62" s="26" t="str">
        <f>IF(SUMIFS('NSE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Options'!$H:$H,"MDAW*")+SUMIFS('BSE - SENSEX Index Options'!$L:$L,'BSE - SENSEX Index Options'!$C:$C,$A62,'BSE - SENSEX Index Options'!$B:$B,C$4,'BSE - SENSEX Index Options'!$H:$H,"Weekly*")+SUMIFS('BSE - SENSEX Index Options'!$L:$L,'BSE - SENSEX Index Options'!$C:$C,$A62,'BSE - SENSEX Index Options'!$B:$B,C$4,'BSE - SENSEX Index Options'!$H:$H,"MDAW*")+SUMIFS('BSE - Other Index Options'!$L:$L,'BSE - Other Index Options'!$C:$C,$A62,'BSE - Other Index Options'!$B:$B,C$4,'BSE - Other Index Options'!$H:$H,"Weekly*")+SUMIFS('BSE - Other Index Options'!$L:$L,'BSE - Other Index Options'!$C:$C,$A62,'BSE - Other Index Options'!$B:$B,C$4,'BSE - Other Index Options'!$H:$H,"MDAW*")=0,"",SUMIFS('NSE - NIFTY Index Options'!$L:$L,'NSE - NIFTY Index Options'!$C:$C,$A62,'NSE - NIFTY Index Options'!$B:$B,C$4,'NSE - NIFTY Index Options'!$H:$H,"Weekly*")+SUMIFS('NSE - NIFTY Index Options'!$L:$L,'NSE - NIFTY Index Options'!$C:$C,$A62,'NSE - NIFTY Index Options'!$B:$B,C$4,'NSE - NIFTY Index Options'!$H:$H,"MDAW*")+SUMIFS('NSE - Other Index Options'!$L:$L,'NSE - Other Index Options'!$C:$C,$A62,'NSE - Other Index Options'!$B:$B,C$4,'NSE - Other Index Options'!$H:$H,"Weekly*")+SUMIFS('NSE - Other Index Options'!$L:$L,'NSE - Other Index Options'!$C:$C,$A62,'NSE - Other Index Options'!$B:$B,C$4,'NSE - Other Index Options'!$H:$H,"MDAW*")+SUMIFS('BSE - SENSEX Index Options'!$L:$L,'BSE - SENSEX Index Options'!$C:$C,$A62,'BSE - SENSEX Index Options'!$B:$B,C$4,'BSE - SENSEX Index Options'!$H:$H,"Weekly*")+SUMIFS('BSE - SENSEX Index Options'!$L:$L,'BSE - SENSEX Index Options'!$C:$C,$A62,'BSE - SENSEX Index Options'!$B:$B,C$4,'BSE - SENSEX Index Options'!$H:$H,"MDAW*")+SUMIFS('BSE - Other Index Options'!$L:$L,'BSE - Other Index Options'!$C:$C,$A62,'BSE - Other Index Options'!$B:$B,C$4,'BSE - Other Index Options'!$H:$H,"Weekly*")+SUMIFS('BSE - Other Index Options'!$L:$L,'BSE - Other Index Options'!$C:$C,$A62,'BSE - Other Index Options'!$B:$B,C$4,'BSE - Other Index Options'!$H:$H,"MDAW*"))</f>
        <v/>
      </c>
      <c r="D62" s="26" t="str">
        <f>IF(SUMIFS('NSE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Options'!$H:$H,"MDAW*")+SUMIFS('BSE - SENSEX Index Options'!$L:$L,'BSE - SENSEX Index Options'!$C:$C,$A62,'BSE - SENSEX Index Options'!$B:$B,D$4,'BSE - SENSEX Index Options'!$H:$H,"Weekly*")+SUMIFS('BSE - SENSEX Index Options'!$L:$L,'BSE - SENSEX Index Options'!$C:$C,$A62,'BSE - SENSEX Index Options'!$B:$B,D$4,'BSE - SENSEX Index Options'!$H:$H,"MDAW*")+SUMIFS('BSE - Other Index Options'!$L:$L,'BSE - Other Index Options'!$C:$C,$A62,'BSE - Other Index Options'!$B:$B,D$4,'BSE - Other Index Options'!$H:$H,"Weekly*")+SUMIFS('BSE - Other Index Options'!$L:$L,'BSE - Other Index Options'!$C:$C,$A62,'BSE - Other Index Options'!$B:$B,D$4,'BSE - Other Index Options'!$H:$H,"MDAW*")=0,"",SUMIFS('NSE - NIFTY Index Options'!$L:$L,'NSE - NIFTY Index Options'!$C:$C,$A62,'NSE - NIFTY Index Options'!$B:$B,D$4,'NSE - NIFTY Index Options'!$H:$H,"Weekly*")+SUMIFS('NSE - NIFTY Index Options'!$L:$L,'NSE - NIFTY Index Options'!$C:$C,$A62,'NSE - NIFTY Index Options'!$B:$B,D$4,'NSE - NIFTY Index Options'!$H:$H,"MDAW*")+SUMIFS('NSE - Other Index Options'!$L:$L,'NSE - Other Index Options'!$C:$C,$A62,'NSE - Other Index Options'!$B:$B,D$4,'NSE - Other Index Options'!$H:$H,"Weekly*")+SUMIFS('NSE - Other Index Options'!$L:$L,'NSE - Other Index Options'!$C:$C,$A62,'NSE - Other Index Options'!$B:$B,D$4,'NSE - Other Index Options'!$H:$H,"MDAW*")+SUMIFS('BSE - SENSEX Index Options'!$L:$L,'BSE - SENSEX Index Options'!$C:$C,$A62,'BSE - SENSEX Index Options'!$B:$B,D$4,'BSE - SENSEX Index Options'!$H:$H,"Weekly*")+SUMIFS('BSE - SENSEX Index Options'!$L:$L,'BSE - SENSEX Index Options'!$C:$C,$A62,'BSE - SENSEX Index Options'!$B:$B,D$4,'BSE - SENSEX Index Options'!$H:$H,"MDAW*")+SUMIFS('BSE - Other Index Options'!$L:$L,'BSE - Other Index Options'!$C:$C,$A62,'BSE - Other Index Options'!$B:$B,D$4,'BSE - Other Index Options'!$H:$H,"Weekly*")+SUMIFS('BSE - Other Index Options'!$L:$L,'BSE - Other Index Options'!$C:$C,$A62,'BSE - Other Index Options'!$B:$B,D$4,'BSE - Other Index Options'!$H:$H,"MDAW*"))</f>
        <v/>
      </c>
      <c r="E62" s="26" t="str">
        <f>IF(SUMIFS('NSE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Options'!$H:$H,"MDAW*")+SUMIFS('BSE - SENSEX Index Options'!$L:$L,'BSE - SENSEX Index Options'!$C:$C,$A62,'BSE - SENSEX Index Options'!$B:$B,E$4,'BSE - SENSEX Index Options'!$H:$H,"Weekly*")+SUMIFS('BSE - SENSEX Index Options'!$L:$L,'BSE - SENSEX Index Options'!$C:$C,$A62,'BSE - SENSEX Index Options'!$B:$B,E$4,'BSE - SENSEX Index Options'!$H:$H,"MDAW*")+SUMIFS('BSE - Other Index Options'!$L:$L,'BSE - Other Index Options'!$C:$C,$A62,'BSE - Other Index Options'!$B:$B,E$4,'BSE - Other Index Options'!$H:$H,"Weekly*")+SUMIFS('BSE - Other Index Options'!$L:$L,'BSE - Other Index Options'!$C:$C,$A62,'BSE - Other Index Options'!$B:$B,E$4,'BSE - Other Index Options'!$H:$H,"MDAW*")=0,"",SUMIFS('NSE - NIFTY Index Options'!$L:$L,'NSE - NIFTY Index Options'!$C:$C,$A62,'NSE - NIFTY Index Options'!$B:$B,E$4,'NSE - NIFTY Index Options'!$H:$H,"Weekly*")+SUMIFS('NSE - NIFTY Index Options'!$L:$L,'NSE - NIFTY Index Options'!$C:$C,$A62,'NSE - NIFTY Index Options'!$B:$B,E$4,'NSE - NIFTY Index Options'!$H:$H,"MDAW*")+SUMIFS('NSE - Other Index Options'!$L:$L,'NSE - Other Index Options'!$C:$C,$A62,'NSE - Other Index Options'!$B:$B,E$4,'NSE - Other Index Options'!$H:$H,"Weekly*")+SUMIFS('NSE - Other Index Options'!$L:$L,'NSE - Other Index Options'!$C:$C,$A62,'NSE - Other Index Options'!$B:$B,E$4,'NSE - Other Index Options'!$H:$H,"MDAW*")+SUMIFS('BSE - SENSEX Index Options'!$L:$L,'BSE - SENSEX Index Options'!$C:$C,$A62,'BSE - SENSEX Index Options'!$B:$B,E$4,'BSE - SENSEX Index Options'!$H:$H,"Weekly*")+SUMIFS('BSE - SENSEX Index Options'!$L:$L,'BSE - SENSEX Index Options'!$C:$C,$A62,'BSE - SENSEX Index Options'!$B:$B,E$4,'BSE - SENSEX Index Options'!$H:$H,"MDAW*")+SUMIFS('BSE - Other Index Options'!$L:$L,'BSE - Other Index Options'!$C:$C,$A62,'BSE - Other Index Options'!$B:$B,E$4,'BSE - Other Index Options'!$H:$H,"Weekly*")+SUMIFS('BSE - Other Index Options'!$L:$L,'BSE - Other Index Options'!$C:$C,$A62,'BSE - Other Index Options'!$B:$B,E$4,'BSE - Other Index Options'!$H:$H,"MDAW*"))</f>
        <v/>
      </c>
      <c r="F62" s="26" t="str">
        <f>IF(SUMIFS('NSE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Options'!$H:$H,"MDAW*")+SUMIFS('BSE - SENSEX Index Options'!$L:$L,'BSE - SENSEX Index Options'!$C:$C,$A62,'BSE - SENSEX Index Options'!$B:$B,F$4,'BSE - SENSEX Index Options'!$H:$H,"Weekly*")+SUMIFS('BSE - SENSEX Index Options'!$L:$L,'BSE - SENSEX Index Options'!$C:$C,$A62,'BSE - SENSEX Index Options'!$B:$B,F$4,'BSE - SENSEX Index Options'!$H:$H,"MDAW*")+SUMIFS('BSE - Other Index Options'!$L:$L,'BSE - Other Index Options'!$C:$C,$A62,'BSE - Other Index Options'!$B:$B,F$4,'BSE - Other Index Options'!$H:$H,"Weekly*")+SUMIFS('BSE - Other Index Options'!$L:$L,'BSE - Other Index Options'!$C:$C,$A62,'BSE - Other Index Options'!$B:$B,F$4,'BSE - Other Index Options'!$H:$H,"MDAW*")=0,"",SUMIFS('NSE - NIFTY Index Options'!$L:$L,'NSE - NIFTY Index Options'!$C:$C,$A62,'NSE - NIFTY Index Options'!$B:$B,F$4,'NSE - NIFTY Index Options'!$H:$H,"Weekly*")+SUMIFS('NSE - NIFTY Index Options'!$L:$L,'NSE - NIFTY Index Options'!$C:$C,$A62,'NSE - NIFTY Index Options'!$B:$B,F$4,'NSE - NIFTY Index Options'!$H:$H,"MDAW*")+SUMIFS('NSE - Other Index Options'!$L:$L,'NSE - Other Index Options'!$C:$C,$A62,'NSE - Other Index Options'!$B:$B,F$4,'NSE - Other Index Options'!$H:$H,"Weekly*")+SUMIFS('NSE - Other Index Options'!$L:$L,'NSE - Other Index Options'!$C:$C,$A62,'NSE - Other Index Options'!$B:$B,F$4,'NSE - Other Index Options'!$H:$H,"MDAW*")+SUMIFS('BSE - SENSEX Index Options'!$L:$L,'BSE - SENSEX Index Options'!$C:$C,$A62,'BSE - SENSEX Index Options'!$B:$B,F$4,'BSE - SENSEX Index Options'!$H:$H,"Weekly*")+SUMIFS('BSE - SENSEX Index Options'!$L:$L,'BSE - SENSEX Index Options'!$C:$C,$A62,'BSE - SENSEX Index Options'!$B:$B,F$4,'BSE - SENSEX Index Options'!$H:$H,"MDAW*")+SUMIFS('BSE - Other Index Options'!$L:$L,'BSE - Other Index Options'!$C:$C,$A62,'BSE - Other Index Options'!$B:$B,F$4,'BSE - Other Index Options'!$H:$H,"Weekly*")+SUMIFS('BSE - Other Index Options'!$L:$L,'BSE - Other Index Options'!$C:$C,$A62,'BSE - Other Index Options'!$B:$B,F$4,'BSE - Other Index Options'!$H:$H,"MDAW*"))</f>
        <v/>
      </c>
      <c r="G62" s="26" t="str">
        <f>IF(SUMIFS('NSE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Options'!$H:$H,"MDAW*")+SUMIFS('BSE - SENSEX Index Options'!$L:$L,'BSE - SENSEX Index Options'!$C:$C,$A62,'BSE - SENSEX Index Options'!$B:$B,G$4,'BSE - SENSEX Index Options'!$H:$H,"Weekly*")+SUMIFS('BSE - SENSEX Index Options'!$L:$L,'BSE - SENSEX Index Options'!$C:$C,$A62,'BSE - SENSEX Index Options'!$B:$B,G$4,'BSE - SENSEX Index Options'!$H:$H,"MDAW*")+SUMIFS('BSE - Other Index Options'!$L:$L,'BSE - Other Index Options'!$C:$C,$A62,'BSE - Other Index Options'!$B:$B,G$4,'BSE - Other Index Options'!$H:$H,"Weekly*")+SUMIFS('BSE - Other Index Options'!$L:$L,'BSE - Other Index Options'!$C:$C,$A62,'BSE - Other Index Options'!$B:$B,G$4,'BSE - Other Index Options'!$H:$H,"MDAW*")=0,"",SUMIFS('NSE - NIFTY Index Options'!$L:$L,'NSE - NIFTY Index Options'!$C:$C,$A62,'NSE - NIFTY Index Options'!$B:$B,G$4,'NSE - NIFTY Index Options'!$H:$H,"Weekly*")+SUMIFS('NSE - NIFTY Index Options'!$L:$L,'NSE - NIFTY Index Options'!$C:$C,$A62,'NSE - NIFTY Index Options'!$B:$B,G$4,'NSE - NIFTY Index Options'!$H:$H,"MDAW*")+SUMIFS('NSE - Other Index Options'!$L:$L,'NSE - Other Index Options'!$C:$C,$A62,'NSE - Other Index Options'!$B:$B,G$4,'NSE - Other Index Options'!$H:$H,"Weekly*")+SUMIFS('NSE - Other Index Options'!$L:$L,'NSE - Other Index Options'!$C:$C,$A62,'NSE - Other Index Options'!$B:$B,G$4,'NSE - Other Index Options'!$H:$H,"MDAW*")+SUMIFS('BSE - SENSEX Index Options'!$L:$L,'BSE - SENSEX Index Options'!$C:$C,$A62,'BSE - SENSEX Index Options'!$B:$B,G$4,'BSE - SENSEX Index Options'!$H:$H,"Weekly*")+SUMIFS('BSE - SENSEX Index Options'!$L:$L,'BSE - SENSEX Index Options'!$C:$C,$A62,'BSE - SENSEX Index Options'!$B:$B,G$4,'BSE - SENSEX Index Options'!$H:$H,"MDAW*")+SUMIFS('BSE - Other Index Options'!$L:$L,'BSE - Other Index Options'!$C:$C,$A62,'BSE - Other Index Options'!$B:$B,G$4,'BSE - Other Index Options'!$H:$H,"Weekly*")+SUMIFS('BSE - Other Index Options'!$L:$L,'BSE - Other Index Options'!$C:$C,$A62,'BSE - Other Index Options'!$B:$B,G$4,'BSE - Other Index Options'!$H:$H,"MDAW*"))</f>
        <v/>
      </c>
      <c r="H62" s="26" t="str">
        <f t="shared" si="1"/>
        <v/>
      </c>
    </row>
    <row r="63" spans="1:8" hidden="1" outlineLevel="1">
      <c r="A63" t="s">
        <v>84</v>
      </c>
      <c r="B63" s="26" t="str">
        <f>IF(SUMIFS('NSE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Options'!$H:$H,"MDAW*")+SUMIFS('BSE - SENSEX Index Options'!$L:$L,'BSE - SENSEX Index Options'!$C:$C,$A63,'BSE - SENSEX Index Options'!$B:$B,B$4,'BSE - SENSEX Index Options'!$H:$H,"Weekly*")+SUMIFS('BSE - SENSEX Index Options'!$L:$L,'BSE - SENSEX Index Options'!$C:$C,$A63,'BSE - SENSEX Index Options'!$B:$B,B$4,'BSE - SENSEX Index Options'!$H:$H,"MDAW*")+SUMIFS('BSE - Other Index Options'!$L:$L,'BSE - Other Index Options'!$C:$C,$A63,'BSE - Other Index Options'!$B:$B,B$4,'BSE - Other Index Options'!$H:$H,"Weekly*")+SUMIFS('BSE - Other Index Options'!$L:$L,'BSE - Other Index Options'!$C:$C,$A63,'BSE - Other Index Options'!$B:$B,B$4,'BSE - Other Index Options'!$H:$H,"MDAW*")=0,"",SUMIFS('NSE - NIFTY Index Options'!$L:$L,'NSE - NIFTY Index Options'!$C:$C,$A63,'NSE - NIFTY Index Options'!$B:$B,B$4,'NSE - NIFTY Index Options'!$H:$H,"Weekly*")+SUMIFS('NSE - NIFTY Index Options'!$L:$L,'NSE - NIFTY Index Options'!$C:$C,$A63,'NSE - NIFTY Index Options'!$B:$B,B$4,'NSE - NIFTY Index Options'!$H:$H,"MDAW*")+SUMIFS('NSE - Other Index Options'!$L:$L,'NSE - Other Index Options'!$C:$C,$A63,'NSE - Other Index Options'!$B:$B,B$4,'NSE - Other Index Options'!$H:$H,"Weekly*")+SUMIFS('NSE - Other Index Options'!$L:$L,'NSE - Other Index Options'!$C:$C,$A63,'NSE - Other Index Options'!$B:$B,B$4,'NSE - Other Index Options'!$H:$H,"MDAW*")+SUMIFS('BSE - SENSEX Index Options'!$L:$L,'BSE - SENSEX Index Options'!$C:$C,$A63,'BSE - SENSEX Index Options'!$B:$B,B$4,'BSE - SENSEX Index Options'!$H:$H,"Weekly*")+SUMIFS('BSE - SENSEX Index Options'!$L:$L,'BSE - SENSEX Index Options'!$C:$C,$A63,'BSE - SENSEX Index Options'!$B:$B,B$4,'BSE - SENSEX Index Options'!$H:$H,"MDAW*")+SUMIFS('BSE - Other Index Options'!$L:$L,'BSE - Other Index Options'!$C:$C,$A63,'BSE - Other Index Options'!$B:$B,B$4,'BSE - Other Index Options'!$H:$H,"Weekly*")+SUMIFS('BSE - Other Index Options'!$L:$L,'BSE - Other Index Options'!$C:$C,$A63,'BSE - Other Index Options'!$B:$B,B$4,'BSE - Other Index Options'!$H:$H,"MDAW*"))</f>
        <v/>
      </c>
      <c r="C63" s="26" t="str">
        <f>IF(SUMIFS('NSE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Options'!$H:$H,"MDAW*")+SUMIFS('BSE - SENSEX Index Options'!$L:$L,'BSE - SENSEX Index Options'!$C:$C,$A63,'BSE - SENSEX Index Options'!$B:$B,C$4,'BSE - SENSEX Index Options'!$H:$H,"Weekly*")+SUMIFS('BSE - SENSEX Index Options'!$L:$L,'BSE - SENSEX Index Options'!$C:$C,$A63,'BSE - SENSEX Index Options'!$B:$B,C$4,'BSE - SENSEX Index Options'!$H:$H,"MDAW*")+SUMIFS('BSE - Other Index Options'!$L:$L,'BSE - Other Index Options'!$C:$C,$A63,'BSE - Other Index Options'!$B:$B,C$4,'BSE - Other Index Options'!$H:$H,"Weekly*")+SUMIFS('BSE - Other Index Options'!$L:$L,'BSE - Other Index Options'!$C:$C,$A63,'BSE - Other Index Options'!$B:$B,C$4,'BSE - Other Index Options'!$H:$H,"MDAW*")=0,"",SUMIFS('NSE - NIFTY Index Options'!$L:$L,'NSE - NIFTY Index Options'!$C:$C,$A63,'NSE - NIFTY Index Options'!$B:$B,C$4,'NSE - NIFTY Index Options'!$H:$H,"Weekly*")+SUMIFS('NSE - NIFTY Index Options'!$L:$L,'NSE - NIFTY Index Options'!$C:$C,$A63,'NSE - NIFTY Index Options'!$B:$B,C$4,'NSE - NIFTY Index Options'!$H:$H,"MDAW*")+SUMIFS('NSE - Other Index Options'!$L:$L,'NSE - Other Index Options'!$C:$C,$A63,'NSE - Other Index Options'!$B:$B,C$4,'NSE - Other Index Options'!$H:$H,"Weekly*")+SUMIFS('NSE - Other Index Options'!$L:$L,'NSE - Other Index Options'!$C:$C,$A63,'NSE - Other Index Options'!$B:$B,C$4,'NSE - Other Index Options'!$H:$H,"MDAW*")+SUMIFS('BSE - SENSEX Index Options'!$L:$L,'BSE - SENSEX Index Options'!$C:$C,$A63,'BSE - SENSEX Index Options'!$B:$B,C$4,'BSE - SENSEX Index Options'!$H:$H,"Weekly*")+SUMIFS('BSE - SENSEX Index Options'!$L:$L,'BSE - SENSEX Index Options'!$C:$C,$A63,'BSE - SENSEX Index Options'!$B:$B,C$4,'BSE - SENSEX Index Options'!$H:$H,"MDAW*")+SUMIFS('BSE - Other Index Options'!$L:$L,'BSE - Other Index Options'!$C:$C,$A63,'BSE - Other Index Options'!$B:$B,C$4,'BSE - Other Index Options'!$H:$H,"Weekly*")+SUMIFS('BSE - Other Index Options'!$L:$L,'BSE - Other Index Options'!$C:$C,$A63,'BSE - Other Index Options'!$B:$B,C$4,'BSE - Other Index Options'!$H:$H,"MDAW*"))</f>
        <v/>
      </c>
      <c r="D63" s="26" t="str">
        <f>IF(SUMIFS('NSE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Options'!$H:$H,"MDAW*")+SUMIFS('BSE - SENSEX Index Options'!$L:$L,'BSE - SENSEX Index Options'!$C:$C,$A63,'BSE - SENSEX Index Options'!$B:$B,D$4,'BSE - SENSEX Index Options'!$H:$H,"Weekly*")+SUMIFS('BSE - SENSEX Index Options'!$L:$L,'BSE - SENSEX Index Options'!$C:$C,$A63,'BSE - SENSEX Index Options'!$B:$B,D$4,'BSE - SENSEX Index Options'!$H:$H,"MDAW*")+SUMIFS('BSE - Other Index Options'!$L:$L,'BSE - Other Index Options'!$C:$C,$A63,'BSE - Other Index Options'!$B:$B,D$4,'BSE - Other Index Options'!$H:$H,"Weekly*")+SUMIFS('BSE - Other Index Options'!$L:$L,'BSE - Other Index Options'!$C:$C,$A63,'BSE - Other Index Options'!$B:$B,D$4,'BSE - Other Index Options'!$H:$H,"MDAW*")=0,"",SUMIFS('NSE - NIFTY Index Options'!$L:$L,'NSE - NIFTY Index Options'!$C:$C,$A63,'NSE - NIFTY Index Options'!$B:$B,D$4,'NSE - NIFTY Index Options'!$H:$H,"Weekly*")+SUMIFS('NSE - NIFTY Index Options'!$L:$L,'NSE - NIFTY Index Options'!$C:$C,$A63,'NSE - NIFTY Index Options'!$B:$B,D$4,'NSE - NIFTY Index Options'!$H:$H,"MDAW*")+SUMIFS('NSE - Other Index Options'!$L:$L,'NSE - Other Index Options'!$C:$C,$A63,'NSE - Other Index Options'!$B:$B,D$4,'NSE - Other Index Options'!$H:$H,"Weekly*")+SUMIFS('NSE - Other Index Options'!$L:$L,'NSE - Other Index Options'!$C:$C,$A63,'NSE - Other Index Options'!$B:$B,D$4,'NSE - Other Index Options'!$H:$H,"MDAW*")+SUMIFS('BSE - SENSEX Index Options'!$L:$L,'BSE - SENSEX Index Options'!$C:$C,$A63,'BSE - SENSEX Index Options'!$B:$B,D$4,'BSE - SENSEX Index Options'!$H:$H,"Weekly*")+SUMIFS('BSE - SENSEX Index Options'!$L:$L,'BSE - SENSEX Index Options'!$C:$C,$A63,'BSE - SENSEX Index Options'!$B:$B,D$4,'BSE - SENSEX Index Options'!$H:$H,"MDAW*")+SUMIFS('BSE - Other Index Options'!$L:$L,'BSE - Other Index Options'!$C:$C,$A63,'BSE - Other Index Options'!$B:$B,D$4,'BSE - Other Index Options'!$H:$H,"Weekly*")+SUMIFS('BSE - Other Index Options'!$L:$L,'BSE - Other Index Options'!$C:$C,$A63,'BSE - Other Index Options'!$B:$B,D$4,'BSE - Other Index Options'!$H:$H,"MDAW*"))</f>
        <v/>
      </c>
      <c r="E63" s="26" t="str">
        <f>IF(SUMIFS('NSE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Options'!$H:$H,"MDAW*")+SUMIFS('BSE - SENSEX Index Options'!$L:$L,'BSE - SENSEX Index Options'!$C:$C,$A63,'BSE - SENSEX Index Options'!$B:$B,E$4,'BSE - SENSEX Index Options'!$H:$H,"Weekly*")+SUMIFS('BSE - SENSEX Index Options'!$L:$L,'BSE - SENSEX Index Options'!$C:$C,$A63,'BSE - SENSEX Index Options'!$B:$B,E$4,'BSE - SENSEX Index Options'!$H:$H,"MDAW*")+SUMIFS('BSE - Other Index Options'!$L:$L,'BSE - Other Index Options'!$C:$C,$A63,'BSE - Other Index Options'!$B:$B,E$4,'BSE - Other Index Options'!$H:$H,"Weekly*")+SUMIFS('BSE - Other Index Options'!$L:$L,'BSE - Other Index Options'!$C:$C,$A63,'BSE - Other Index Options'!$B:$B,E$4,'BSE - Other Index Options'!$H:$H,"MDAW*")=0,"",SUMIFS('NSE - NIFTY Index Options'!$L:$L,'NSE - NIFTY Index Options'!$C:$C,$A63,'NSE - NIFTY Index Options'!$B:$B,E$4,'NSE - NIFTY Index Options'!$H:$H,"Weekly*")+SUMIFS('NSE - NIFTY Index Options'!$L:$L,'NSE - NIFTY Index Options'!$C:$C,$A63,'NSE - NIFTY Index Options'!$B:$B,E$4,'NSE - NIFTY Index Options'!$H:$H,"MDAW*")+SUMIFS('NSE - Other Index Options'!$L:$L,'NSE - Other Index Options'!$C:$C,$A63,'NSE - Other Index Options'!$B:$B,E$4,'NSE - Other Index Options'!$H:$H,"Weekly*")+SUMIFS('NSE - Other Index Options'!$L:$L,'NSE - Other Index Options'!$C:$C,$A63,'NSE - Other Index Options'!$B:$B,E$4,'NSE - Other Index Options'!$H:$H,"MDAW*")+SUMIFS('BSE - SENSEX Index Options'!$L:$L,'BSE - SENSEX Index Options'!$C:$C,$A63,'BSE - SENSEX Index Options'!$B:$B,E$4,'BSE - SENSEX Index Options'!$H:$H,"Weekly*")+SUMIFS('BSE - SENSEX Index Options'!$L:$L,'BSE - SENSEX Index Options'!$C:$C,$A63,'BSE - SENSEX Index Options'!$B:$B,E$4,'BSE - SENSEX Index Options'!$H:$H,"MDAW*")+SUMIFS('BSE - Other Index Options'!$L:$L,'BSE - Other Index Options'!$C:$C,$A63,'BSE - Other Index Options'!$B:$B,E$4,'BSE - Other Index Options'!$H:$H,"Weekly*")+SUMIFS('BSE - Other Index Options'!$L:$L,'BSE - Other Index Options'!$C:$C,$A63,'BSE - Other Index Options'!$B:$B,E$4,'BSE - Other Index Options'!$H:$H,"MDAW*"))</f>
        <v/>
      </c>
      <c r="F63" s="26" t="str">
        <f>IF(SUMIFS('NSE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Options'!$H:$H,"MDAW*")+SUMIFS('BSE - SENSEX Index Options'!$L:$L,'BSE - SENSEX Index Options'!$C:$C,$A63,'BSE - SENSEX Index Options'!$B:$B,F$4,'BSE - SENSEX Index Options'!$H:$H,"Weekly*")+SUMIFS('BSE - SENSEX Index Options'!$L:$L,'BSE - SENSEX Index Options'!$C:$C,$A63,'BSE - SENSEX Index Options'!$B:$B,F$4,'BSE - SENSEX Index Options'!$H:$H,"MDAW*")+SUMIFS('BSE - Other Index Options'!$L:$L,'BSE - Other Index Options'!$C:$C,$A63,'BSE - Other Index Options'!$B:$B,F$4,'BSE - Other Index Options'!$H:$H,"Weekly*")+SUMIFS('BSE - Other Index Options'!$L:$L,'BSE - Other Index Options'!$C:$C,$A63,'BSE - Other Index Options'!$B:$B,F$4,'BSE - Other Index Options'!$H:$H,"MDAW*")=0,"",SUMIFS('NSE - NIFTY Index Options'!$L:$L,'NSE - NIFTY Index Options'!$C:$C,$A63,'NSE - NIFTY Index Options'!$B:$B,F$4,'NSE - NIFTY Index Options'!$H:$H,"Weekly*")+SUMIFS('NSE - NIFTY Index Options'!$L:$L,'NSE - NIFTY Index Options'!$C:$C,$A63,'NSE - NIFTY Index Options'!$B:$B,F$4,'NSE - NIFTY Index Options'!$H:$H,"MDAW*")+SUMIFS('NSE - Other Index Options'!$L:$L,'NSE - Other Index Options'!$C:$C,$A63,'NSE - Other Index Options'!$B:$B,F$4,'NSE - Other Index Options'!$H:$H,"Weekly*")+SUMIFS('NSE - Other Index Options'!$L:$L,'NSE - Other Index Options'!$C:$C,$A63,'NSE - Other Index Options'!$B:$B,F$4,'NSE - Other Index Options'!$H:$H,"MDAW*")+SUMIFS('BSE - SENSEX Index Options'!$L:$L,'BSE - SENSEX Index Options'!$C:$C,$A63,'BSE - SENSEX Index Options'!$B:$B,F$4,'BSE - SENSEX Index Options'!$H:$H,"Weekly*")+SUMIFS('BSE - SENSEX Index Options'!$L:$L,'BSE - SENSEX Index Options'!$C:$C,$A63,'BSE - SENSEX Index Options'!$B:$B,F$4,'BSE - SENSEX Index Options'!$H:$H,"MDAW*")+SUMIFS('BSE - Other Index Options'!$L:$L,'BSE - Other Index Options'!$C:$C,$A63,'BSE - Other Index Options'!$B:$B,F$4,'BSE - Other Index Options'!$H:$H,"Weekly*")+SUMIFS('BSE - Other Index Options'!$L:$L,'BSE - Other Index Options'!$C:$C,$A63,'BSE - Other Index Options'!$B:$B,F$4,'BSE - Other Index Options'!$H:$H,"MDAW*"))</f>
        <v/>
      </c>
      <c r="G63" s="26" t="str">
        <f>IF(SUMIFS('NSE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Options'!$H:$H,"MDAW*")+SUMIFS('BSE - SENSEX Index Options'!$L:$L,'BSE - SENSEX Index Options'!$C:$C,$A63,'BSE - SENSEX Index Options'!$B:$B,G$4,'BSE - SENSEX Index Options'!$H:$H,"Weekly*")+SUMIFS('BSE - SENSEX Index Options'!$L:$L,'BSE - SENSEX Index Options'!$C:$C,$A63,'BSE - SENSEX Index Options'!$B:$B,G$4,'BSE - SENSEX Index Options'!$H:$H,"MDAW*")+SUMIFS('BSE - Other Index Options'!$L:$L,'BSE - Other Index Options'!$C:$C,$A63,'BSE - Other Index Options'!$B:$B,G$4,'BSE - Other Index Options'!$H:$H,"Weekly*")+SUMIFS('BSE - Other Index Options'!$L:$L,'BSE - Other Index Options'!$C:$C,$A63,'BSE - Other Index Options'!$B:$B,G$4,'BSE - Other Index Options'!$H:$H,"MDAW*")=0,"",SUMIFS('NSE - NIFTY Index Options'!$L:$L,'NSE - NIFTY Index Options'!$C:$C,$A63,'NSE - NIFTY Index Options'!$B:$B,G$4,'NSE - NIFTY Index Options'!$H:$H,"Weekly*")+SUMIFS('NSE - NIFTY Index Options'!$L:$L,'NSE - NIFTY Index Options'!$C:$C,$A63,'NSE - NIFTY Index Options'!$B:$B,G$4,'NSE - NIFTY Index Options'!$H:$H,"MDAW*")+SUMIFS('NSE - Other Index Options'!$L:$L,'NSE - Other Index Options'!$C:$C,$A63,'NSE - Other Index Options'!$B:$B,G$4,'NSE - Other Index Options'!$H:$H,"Weekly*")+SUMIFS('NSE - Other Index Options'!$L:$L,'NSE - Other Index Options'!$C:$C,$A63,'NSE - Other Index Options'!$B:$B,G$4,'NSE - Other Index Options'!$H:$H,"MDAW*")+SUMIFS('BSE - SENSEX Index Options'!$L:$L,'BSE - SENSEX Index Options'!$C:$C,$A63,'BSE - SENSEX Index Options'!$B:$B,G$4,'BSE - SENSEX Index Options'!$H:$H,"Weekly*")+SUMIFS('BSE - SENSEX Index Options'!$L:$L,'BSE - SENSEX Index Options'!$C:$C,$A63,'BSE - SENSEX Index Options'!$B:$B,G$4,'BSE - SENSEX Index Options'!$H:$H,"MDAW*")+SUMIFS('BSE - Other Index Options'!$L:$L,'BSE - Other Index Options'!$C:$C,$A63,'BSE - Other Index Options'!$B:$B,G$4,'BSE - Other Index Options'!$H:$H,"Weekly*")+SUMIFS('BSE - Other Index Options'!$L:$L,'BSE - Other Index Options'!$C:$C,$A63,'BSE - Other Index Options'!$B:$B,G$4,'BSE - Other Index Options'!$H:$H,"MDAW*"))</f>
        <v/>
      </c>
      <c r="H63" s="26" t="str">
        <f t="shared" si="1"/>
        <v/>
      </c>
    </row>
    <row r="64" spans="1:8" hidden="1" outlineLevel="1">
      <c r="A64" t="s">
        <v>85</v>
      </c>
      <c r="B64" s="26" t="str">
        <f>IF(SUMIFS('NSE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Options'!$H:$H,"MDAW*")+SUMIFS('BSE - SENSEX Index Options'!$L:$L,'BSE - SENSEX Index Options'!$C:$C,$A64,'BSE - SENSEX Index Options'!$B:$B,B$4,'BSE - SENSEX Index Options'!$H:$H,"Weekly*")+SUMIFS('BSE - SENSEX Index Options'!$L:$L,'BSE - SENSEX Index Options'!$C:$C,$A64,'BSE - SENSEX Index Options'!$B:$B,B$4,'BSE - SENSEX Index Options'!$H:$H,"MDAW*")+SUMIFS('BSE - Other Index Options'!$L:$L,'BSE - Other Index Options'!$C:$C,$A64,'BSE - Other Index Options'!$B:$B,B$4,'BSE - Other Index Options'!$H:$H,"Weekly*")+SUMIFS('BSE - Other Index Options'!$L:$L,'BSE - Other Index Options'!$C:$C,$A64,'BSE - Other Index Options'!$B:$B,B$4,'BSE - Other Index Options'!$H:$H,"MDAW*")=0,"",SUMIFS('NSE - NIFTY Index Options'!$L:$L,'NSE - NIFTY Index Options'!$C:$C,$A64,'NSE - NIFTY Index Options'!$B:$B,B$4,'NSE - NIFTY Index Options'!$H:$H,"Weekly*")+SUMIFS('NSE - NIFTY Index Options'!$L:$L,'NSE - NIFTY Index Options'!$C:$C,$A64,'NSE - NIFTY Index Options'!$B:$B,B$4,'NSE - NIFTY Index Options'!$H:$H,"MDAW*")+SUMIFS('NSE - Other Index Options'!$L:$L,'NSE - Other Index Options'!$C:$C,$A64,'NSE - Other Index Options'!$B:$B,B$4,'NSE - Other Index Options'!$H:$H,"Weekly*")+SUMIFS('NSE - Other Index Options'!$L:$L,'NSE - Other Index Options'!$C:$C,$A64,'NSE - Other Index Options'!$B:$B,B$4,'NSE - Other Index Options'!$H:$H,"MDAW*")+SUMIFS('BSE - SENSEX Index Options'!$L:$L,'BSE - SENSEX Index Options'!$C:$C,$A64,'BSE - SENSEX Index Options'!$B:$B,B$4,'BSE - SENSEX Index Options'!$H:$H,"Weekly*")+SUMIFS('BSE - SENSEX Index Options'!$L:$L,'BSE - SENSEX Index Options'!$C:$C,$A64,'BSE - SENSEX Index Options'!$B:$B,B$4,'BSE - SENSEX Index Options'!$H:$H,"MDAW*")+SUMIFS('BSE - Other Index Options'!$L:$L,'BSE - Other Index Options'!$C:$C,$A64,'BSE - Other Index Options'!$B:$B,B$4,'BSE - Other Index Options'!$H:$H,"Weekly*")+SUMIFS('BSE - Other Index Options'!$L:$L,'BSE - Other Index Options'!$C:$C,$A64,'BSE - Other Index Options'!$B:$B,B$4,'BSE - Other Index Options'!$H:$H,"MDAW*"))</f>
        <v/>
      </c>
      <c r="C64" s="26" t="str">
        <f>IF(SUMIFS('NSE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Options'!$H:$H,"MDAW*")+SUMIFS('BSE - SENSEX Index Options'!$L:$L,'BSE - SENSEX Index Options'!$C:$C,$A64,'BSE - SENSEX Index Options'!$B:$B,C$4,'BSE - SENSEX Index Options'!$H:$H,"Weekly*")+SUMIFS('BSE - SENSEX Index Options'!$L:$L,'BSE - SENSEX Index Options'!$C:$C,$A64,'BSE - SENSEX Index Options'!$B:$B,C$4,'BSE - SENSEX Index Options'!$H:$H,"MDAW*")+SUMIFS('BSE - Other Index Options'!$L:$L,'BSE - Other Index Options'!$C:$C,$A64,'BSE - Other Index Options'!$B:$B,C$4,'BSE - Other Index Options'!$H:$H,"Weekly*")+SUMIFS('BSE - Other Index Options'!$L:$L,'BSE - Other Index Options'!$C:$C,$A64,'BSE - Other Index Options'!$B:$B,C$4,'BSE - Other Index Options'!$H:$H,"MDAW*")=0,"",SUMIFS('NSE - NIFTY Index Options'!$L:$L,'NSE - NIFTY Index Options'!$C:$C,$A64,'NSE - NIFTY Index Options'!$B:$B,C$4,'NSE - NIFTY Index Options'!$H:$H,"Weekly*")+SUMIFS('NSE - NIFTY Index Options'!$L:$L,'NSE - NIFTY Index Options'!$C:$C,$A64,'NSE - NIFTY Index Options'!$B:$B,C$4,'NSE - NIFTY Index Options'!$H:$H,"MDAW*")+SUMIFS('NSE - Other Index Options'!$L:$L,'NSE - Other Index Options'!$C:$C,$A64,'NSE - Other Index Options'!$B:$B,C$4,'NSE - Other Index Options'!$H:$H,"Weekly*")+SUMIFS('NSE - Other Index Options'!$L:$L,'NSE - Other Index Options'!$C:$C,$A64,'NSE - Other Index Options'!$B:$B,C$4,'NSE - Other Index Options'!$H:$H,"MDAW*")+SUMIFS('BSE - SENSEX Index Options'!$L:$L,'BSE - SENSEX Index Options'!$C:$C,$A64,'BSE - SENSEX Index Options'!$B:$B,C$4,'BSE - SENSEX Index Options'!$H:$H,"Weekly*")+SUMIFS('BSE - SENSEX Index Options'!$L:$L,'BSE - SENSEX Index Options'!$C:$C,$A64,'BSE - SENSEX Index Options'!$B:$B,C$4,'BSE - SENSEX Index Options'!$H:$H,"MDAW*")+SUMIFS('BSE - Other Index Options'!$L:$L,'BSE - Other Index Options'!$C:$C,$A64,'BSE - Other Index Options'!$B:$B,C$4,'BSE - Other Index Options'!$H:$H,"Weekly*")+SUMIFS('BSE - Other Index Options'!$L:$L,'BSE - Other Index Options'!$C:$C,$A64,'BSE - Other Index Options'!$B:$B,C$4,'BSE - Other Index Options'!$H:$H,"MDAW*"))</f>
        <v/>
      </c>
      <c r="D64" s="26" t="str">
        <f>IF(SUMIFS('NSE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Options'!$H:$H,"MDAW*")+SUMIFS('BSE - SENSEX Index Options'!$L:$L,'BSE - SENSEX Index Options'!$C:$C,$A64,'BSE - SENSEX Index Options'!$B:$B,D$4,'BSE - SENSEX Index Options'!$H:$H,"Weekly*")+SUMIFS('BSE - SENSEX Index Options'!$L:$L,'BSE - SENSEX Index Options'!$C:$C,$A64,'BSE - SENSEX Index Options'!$B:$B,D$4,'BSE - SENSEX Index Options'!$H:$H,"MDAW*")+SUMIFS('BSE - Other Index Options'!$L:$L,'BSE - Other Index Options'!$C:$C,$A64,'BSE - Other Index Options'!$B:$B,D$4,'BSE - Other Index Options'!$H:$H,"Weekly*")+SUMIFS('BSE - Other Index Options'!$L:$L,'BSE - Other Index Options'!$C:$C,$A64,'BSE - Other Index Options'!$B:$B,D$4,'BSE - Other Index Options'!$H:$H,"MDAW*")=0,"",SUMIFS('NSE - NIFTY Index Options'!$L:$L,'NSE - NIFTY Index Options'!$C:$C,$A64,'NSE - NIFTY Index Options'!$B:$B,D$4,'NSE - NIFTY Index Options'!$H:$H,"Weekly*")+SUMIFS('NSE - NIFTY Index Options'!$L:$L,'NSE - NIFTY Index Options'!$C:$C,$A64,'NSE - NIFTY Index Options'!$B:$B,D$4,'NSE - NIFTY Index Options'!$H:$H,"MDAW*")+SUMIFS('NSE - Other Index Options'!$L:$L,'NSE - Other Index Options'!$C:$C,$A64,'NSE - Other Index Options'!$B:$B,D$4,'NSE - Other Index Options'!$H:$H,"Weekly*")+SUMIFS('NSE - Other Index Options'!$L:$L,'NSE - Other Index Options'!$C:$C,$A64,'NSE - Other Index Options'!$B:$B,D$4,'NSE - Other Index Options'!$H:$H,"MDAW*")+SUMIFS('BSE - SENSEX Index Options'!$L:$L,'BSE - SENSEX Index Options'!$C:$C,$A64,'BSE - SENSEX Index Options'!$B:$B,D$4,'BSE - SENSEX Index Options'!$H:$H,"Weekly*")+SUMIFS('BSE - SENSEX Index Options'!$L:$L,'BSE - SENSEX Index Options'!$C:$C,$A64,'BSE - SENSEX Index Options'!$B:$B,D$4,'BSE - SENSEX Index Options'!$H:$H,"MDAW*")+SUMIFS('BSE - Other Index Options'!$L:$L,'BSE - Other Index Options'!$C:$C,$A64,'BSE - Other Index Options'!$B:$B,D$4,'BSE - Other Index Options'!$H:$H,"Weekly*")+SUMIFS('BSE - Other Index Options'!$L:$L,'BSE - Other Index Options'!$C:$C,$A64,'BSE - Other Index Options'!$B:$B,D$4,'BSE - Other Index Options'!$H:$H,"MDAW*"))</f>
        <v/>
      </c>
      <c r="E64" s="26" t="str">
        <f>IF(SUMIFS('NSE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Options'!$H:$H,"MDAW*")+SUMIFS('BSE - SENSEX Index Options'!$L:$L,'BSE - SENSEX Index Options'!$C:$C,$A64,'BSE - SENSEX Index Options'!$B:$B,E$4,'BSE - SENSEX Index Options'!$H:$H,"Weekly*")+SUMIFS('BSE - SENSEX Index Options'!$L:$L,'BSE - SENSEX Index Options'!$C:$C,$A64,'BSE - SENSEX Index Options'!$B:$B,E$4,'BSE - SENSEX Index Options'!$H:$H,"MDAW*")+SUMIFS('BSE - Other Index Options'!$L:$L,'BSE - Other Index Options'!$C:$C,$A64,'BSE - Other Index Options'!$B:$B,E$4,'BSE - Other Index Options'!$H:$H,"Weekly*")+SUMIFS('BSE - Other Index Options'!$L:$L,'BSE - Other Index Options'!$C:$C,$A64,'BSE - Other Index Options'!$B:$B,E$4,'BSE - Other Index Options'!$H:$H,"MDAW*")=0,"",SUMIFS('NSE - NIFTY Index Options'!$L:$L,'NSE - NIFTY Index Options'!$C:$C,$A64,'NSE - NIFTY Index Options'!$B:$B,E$4,'NSE - NIFTY Index Options'!$H:$H,"Weekly*")+SUMIFS('NSE - NIFTY Index Options'!$L:$L,'NSE - NIFTY Index Options'!$C:$C,$A64,'NSE - NIFTY Index Options'!$B:$B,E$4,'NSE - NIFTY Index Options'!$H:$H,"MDAW*")+SUMIFS('NSE - Other Index Options'!$L:$L,'NSE - Other Index Options'!$C:$C,$A64,'NSE - Other Index Options'!$B:$B,E$4,'NSE - Other Index Options'!$H:$H,"Weekly*")+SUMIFS('NSE - Other Index Options'!$L:$L,'NSE - Other Index Options'!$C:$C,$A64,'NSE - Other Index Options'!$B:$B,E$4,'NSE - Other Index Options'!$H:$H,"MDAW*")+SUMIFS('BSE - SENSEX Index Options'!$L:$L,'BSE - SENSEX Index Options'!$C:$C,$A64,'BSE - SENSEX Index Options'!$B:$B,E$4,'BSE - SENSEX Index Options'!$H:$H,"Weekly*")+SUMIFS('BSE - SENSEX Index Options'!$L:$L,'BSE - SENSEX Index Options'!$C:$C,$A64,'BSE - SENSEX Index Options'!$B:$B,E$4,'BSE - SENSEX Index Options'!$H:$H,"MDAW*")+SUMIFS('BSE - Other Index Options'!$L:$L,'BSE - Other Index Options'!$C:$C,$A64,'BSE - Other Index Options'!$B:$B,E$4,'BSE - Other Index Options'!$H:$H,"Weekly*")+SUMIFS('BSE - Other Index Options'!$L:$L,'BSE - Other Index Options'!$C:$C,$A64,'BSE - Other Index Options'!$B:$B,E$4,'BSE - Other Index Options'!$H:$H,"MDAW*"))</f>
        <v/>
      </c>
      <c r="F64" s="26" t="str">
        <f>IF(SUMIFS('NSE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Options'!$H:$H,"MDAW*")+SUMIFS('BSE - SENSEX Index Options'!$L:$L,'BSE - SENSEX Index Options'!$C:$C,$A64,'BSE - SENSEX Index Options'!$B:$B,F$4,'BSE - SENSEX Index Options'!$H:$H,"Weekly*")+SUMIFS('BSE - SENSEX Index Options'!$L:$L,'BSE - SENSEX Index Options'!$C:$C,$A64,'BSE - SENSEX Index Options'!$B:$B,F$4,'BSE - SENSEX Index Options'!$H:$H,"MDAW*")+SUMIFS('BSE - Other Index Options'!$L:$L,'BSE - Other Index Options'!$C:$C,$A64,'BSE - Other Index Options'!$B:$B,F$4,'BSE - Other Index Options'!$H:$H,"Weekly*")+SUMIFS('BSE - Other Index Options'!$L:$L,'BSE - Other Index Options'!$C:$C,$A64,'BSE - Other Index Options'!$B:$B,F$4,'BSE - Other Index Options'!$H:$H,"MDAW*")=0,"",SUMIFS('NSE - NIFTY Index Options'!$L:$L,'NSE - NIFTY Index Options'!$C:$C,$A64,'NSE - NIFTY Index Options'!$B:$B,F$4,'NSE - NIFTY Index Options'!$H:$H,"Weekly*")+SUMIFS('NSE - NIFTY Index Options'!$L:$L,'NSE - NIFTY Index Options'!$C:$C,$A64,'NSE - NIFTY Index Options'!$B:$B,F$4,'NSE - NIFTY Index Options'!$H:$H,"MDAW*")+SUMIFS('NSE - Other Index Options'!$L:$L,'NSE - Other Index Options'!$C:$C,$A64,'NSE - Other Index Options'!$B:$B,F$4,'NSE - Other Index Options'!$H:$H,"Weekly*")+SUMIFS('NSE - Other Index Options'!$L:$L,'NSE - Other Index Options'!$C:$C,$A64,'NSE - Other Index Options'!$B:$B,F$4,'NSE - Other Index Options'!$H:$H,"MDAW*")+SUMIFS('BSE - SENSEX Index Options'!$L:$L,'BSE - SENSEX Index Options'!$C:$C,$A64,'BSE - SENSEX Index Options'!$B:$B,F$4,'BSE - SENSEX Index Options'!$H:$H,"Weekly*")+SUMIFS('BSE - SENSEX Index Options'!$L:$L,'BSE - SENSEX Index Options'!$C:$C,$A64,'BSE - SENSEX Index Options'!$B:$B,F$4,'BSE - SENSEX Index Options'!$H:$H,"MDAW*")+SUMIFS('BSE - Other Index Options'!$L:$L,'BSE - Other Index Options'!$C:$C,$A64,'BSE - Other Index Options'!$B:$B,F$4,'BSE - Other Index Options'!$H:$H,"Weekly*")+SUMIFS('BSE - Other Index Options'!$L:$L,'BSE - Other Index Options'!$C:$C,$A64,'BSE - Other Index Options'!$B:$B,F$4,'BSE - Other Index Options'!$H:$H,"MDAW*"))</f>
        <v/>
      </c>
      <c r="G64" s="26" t="str">
        <f>IF(SUMIFS('NSE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Options'!$H:$H,"MDAW*")+SUMIFS('BSE - SENSEX Index Options'!$L:$L,'BSE - SENSEX Index Options'!$C:$C,$A64,'BSE - SENSEX Index Options'!$B:$B,G$4,'BSE - SENSEX Index Options'!$H:$H,"Weekly*")+SUMIFS('BSE - SENSEX Index Options'!$L:$L,'BSE - SENSEX Index Options'!$C:$C,$A64,'BSE - SENSEX Index Options'!$B:$B,G$4,'BSE - SENSEX Index Options'!$H:$H,"MDAW*")+SUMIFS('BSE - Other Index Options'!$L:$L,'BSE - Other Index Options'!$C:$C,$A64,'BSE - Other Index Options'!$B:$B,G$4,'BSE - Other Index Options'!$H:$H,"Weekly*")+SUMIFS('BSE - Other Index Options'!$L:$L,'BSE - Other Index Options'!$C:$C,$A64,'BSE - Other Index Options'!$B:$B,G$4,'BSE - Other Index Options'!$H:$H,"MDAW*")=0,"",SUMIFS('NSE - NIFTY Index Options'!$L:$L,'NSE - NIFTY Index Options'!$C:$C,$A64,'NSE - NIFTY Index Options'!$B:$B,G$4,'NSE - NIFTY Index Options'!$H:$H,"Weekly*")+SUMIFS('NSE - NIFTY Index Options'!$L:$L,'NSE - NIFTY Index Options'!$C:$C,$A64,'NSE - NIFTY Index Options'!$B:$B,G$4,'NSE - NIFTY Index Options'!$H:$H,"MDAW*")+SUMIFS('NSE - Other Index Options'!$L:$L,'NSE - Other Index Options'!$C:$C,$A64,'NSE - Other Index Options'!$B:$B,G$4,'NSE - Other Index Options'!$H:$H,"Weekly*")+SUMIFS('NSE - Other Index Options'!$L:$L,'NSE - Other Index Options'!$C:$C,$A64,'NSE - Other Index Options'!$B:$B,G$4,'NSE - Other Index Options'!$H:$H,"MDAW*")+SUMIFS('BSE - SENSEX Index Options'!$L:$L,'BSE - SENSEX Index Options'!$C:$C,$A64,'BSE - SENSEX Index Options'!$B:$B,G$4,'BSE - SENSEX Index Options'!$H:$H,"Weekly*")+SUMIFS('BSE - SENSEX Index Options'!$L:$L,'BSE - SENSEX Index Options'!$C:$C,$A64,'BSE - SENSEX Index Options'!$B:$B,G$4,'BSE - SENSEX Index Options'!$H:$H,"MDAW*")+SUMIFS('BSE - Other Index Options'!$L:$L,'BSE - Other Index Options'!$C:$C,$A64,'BSE - Other Index Options'!$B:$B,G$4,'BSE - Other Index Options'!$H:$H,"Weekly*")+SUMIFS('BSE - Other Index Options'!$L:$L,'BSE - Other Index Options'!$C:$C,$A64,'BSE - Other Index Options'!$B:$B,G$4,'BSE - Other Index Options'!$H:$H,"MDAW*"))</f>
        <v/>
      </c>
      <c r="H64" s="26" t="str">
        <f t="shared" si="1"/>
        <v/>
      </c>
    </row>
    <row r="65" spans="1:8" hidden="1" outlineLevel="1">
      <c r="A65" t="s">
        <v>86</v>
      </c>
      <c r="B65" s="26" t="str">
        <f>IF(SUMIFS('NSE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Options'!$H:$H,"MDAW*")+SUMIFS('BSE - SENSEX Index Options'!$L:$L,'BSE - SENSEX Index Options'!$C:$C,$A65,'BSE - SENSEX Index Options'!$B:$B,B$4,'BSE - SENSEX Index Options'!$H:$H,"Weekly*")+SUMIFS('BSE - SENSEX Index Options'!$L:$L,'BSE - SENSEX Index Options'!$C:$C,$A65,'BSE - SENSEX Index Options'!$B:$B,B$4,'BSE - SENSEX Index Options'!$H:$H,"MDAW*")+SUMIFS('BSE - Other Index Options'!$L:$L,'BSE - Other Index Options'!$C:$C,$A65,'BSE - Other Index Options'!$B:$B,B$4,'BSE - Other Index Options'!$H:$H,"Weekly*")+SUMIFS('BSE - Other Index Options'!$L:$L,'BSE - Other Index Options'!$C:$C,$A65,'BSE - Other Index Options'!$B:$B,B$4,'BSE - Other Index Options'!$H:$H,"MDAW*")=0,"",SUMIFS('NSE - NIFTY Index Options'!$L:$L,'NSE - NIFTY Index Options'!$C:$C,$A65,'NSE - NIFTY Index Options'!$B:$B,B$4,'NSE - NIFTY Index Options'!$H:$H,"Weekly*")+SUMIFS('NSE - NIFTY Index Options'!$L:$L,'NSE - NIFTY Index Options'!$C:$C,$A65,'NSE - NIFTY Index Options'!$B:$B,B$4,'NSE - NIFTY Index Options'!$H:$H,"MDAW*")+SUMIFS('NSE - Other Index Options'!$L:$L,'NSE - Other Index Options'!$C:$C,$A65,'NSE - Other Index Options'!$B:$B,B$4,'NSE - Other Index Options'!$H:$H,"Weekly*")+SUMIFS('NSE - Other Index Options'!$L:$L,'NSE - Other Index Options'!$C:$C,$A65,'NSE - Other Index Options'!$B:$B,B$4,'NSE - Other Index Options'!$H:$H,"MDAW*")+SUMIFS('BSE - SENSEX Index Options'!$L:$L,'BSE - SENSEX Index Options'!$C:$C,$A65,'BSE - SENSEX Index Options'!$B:$B,B$4,'BSE - SENSEX Index Options'!$H:$H,"Weekly*")+SUMIFS('BSE - SENSEX Index Options'!$L:$L,'BSE - SENSEX Index Options'!$C:$C,$A65,'BSE - SENSEX Index Options'!$B:$B,B$4,'BSE - SENSEX Index Options'!$H:$H,"MDAW*")+SUMIFS('BSE - Other Index Options'!$L:$L,'BSE - Other Index Options'!$C:$C,$A65,'BSE - Other Index Options'!$B:$B,B$4,'BSE - Other Index Options'!$H:$H,"Weekly*")+SUMIFS('BSE - Other Index Options'!$L:$L,'BSE - Other Index Options'!$C:$C,$A65,'BSE - Other Index Options'!$B:$B,B$4,'BSE - Other Index Options'!$H:$H,"MDAW*"))</f>
        <v/>
      </c>
      <c r="C65" s="26" t="str">
        <f>IF(SUMIFS('NSE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Options'!$H:$H,"MDAW*")+SUMIFS('BSE - SENSEX Index Options'!$L:$L,'BSE - SENSEX Index Options'!$C:$C,$A65,'BSE - SENSEX Index Options'!$B:$B,C$4,'BSE - SENSEX Index Options'!$H:$H,"Weekly*")+SUMIFS('BSE - SENSEX Index Options'!$L:$L,'BSE - SENSEX Index Options'!$C:$C,$A65,'BSE - SENSEX Index Options'!$B:$B,C$4,'BSE - SENSEX Index Options'!$H:$H,"MDAW*")+SUMIFS('BSE - Other Index Options'!$L:$L,'BSE - Other Index Options'!$C:$C,$A65,'BSE - Other Index Options'!$B:$B,C$4,'BSE - Other Index Options'!$H:$H,"Weekly*")+SUMIFS('BSE - Other Index Options'!$L:$L,'BSE - Other Index Options'!$C:$C,$A65,'BSE - Other Index Options'!$B:$B,C$4,'BSE - Other Index Options'!$H:$H,"MDAW*")=0,"",SUMIFS('NSE - NIFTY Index Options'!$L:$L,'NSE - NIFTY Index Options'!$C:$C,$A65,'NSE - NIFTY Index Options'!$B:$B,C$4,'NSE - NIFTY Index Options'!$H:$H,"Weekly*")+SUMIFS('NSE - NIFTY Index Options'!$L:$L,'NSE - NIFTY Index Options'!$C:$C,$A65,'NSE - NIFTY Index Options'!$B:$B,C$4,'NSE - NIFTY Index Options'!$H:$H,"MDAW*")+SUMIFS('NSE - Other Index Options'!$L:$L,'NSE - Other Index Options'!$C:$C,$A65,'NSE - Other Index Options'!$B:$B,C$4,'NSE - Other Index Options'!$H:$H,"Weekly*")+SUMIFS('NSE - Other Index Options'!$L:$L,'NSE - Other Index Options'!$C:$C,$A65,'NSE - Other Index Options'!$B:$B,C$4,'NSE - Other Index Options'!$H:$H,"MDAW*")+SUMIFS('BSE - SENSEX Index Options'!$L:$L,'BSE - SENSEX Index Options'!$C:$C,$A65,'BSE - SENSEX Index Options'!$B:$B,C$4,'BSE - SENSEX Index Options'!$H:$H,"Weekly*")+SUMIFS('BSE - SENSEX Index Options'!$L:$L,'BSE - SENSEX Index Options'!$C:$C,$A65,'BSE - SENSEX Index Options'!$B:$B,C$4,'BSE - SENSEX Index Options'!$H:$H,"MDAW*")+SUMIFS('BSE - Other Index Options'!$L:$L,'BSE - Other Index Options'!$C:$C,$A65,'BSE - Other Index Options'!$B:$B,C$4,'BSE - Other Index Options'!$H:$H,"Weekly*")+SUMIFS('BSE - Other Index Options'!$L:$L,'BSE - Other Index Options'!$C:$C,$A65,'BSE - Other Index Options'!$B:$B,C$4,'BSE - Other Index Options'!$H:$H,"MDAW*"))</f>
        <v/>
      </c>
      <c r="D65" s="26" t="str">
        <f>IF(SUMIFS('NSE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Options'!$H:$H,"MDAW*")+SUMIFS('BSE - SENSEX Index Options'!$L:$L,'BSE - SENSEX Index Options'!$C:$C,$A65,'BSE - SENSEX Index Options'!$B:$B,D$4,'BSE - SENSEX Index Options'!$H:$H,"Weekly*")+SUMIFS('BSE - SENSEX Index Options'!$L:$L,'BSE - SENSEX Index Options'!$C:$C,$A65,'BSE - SENSEX Index Options'!$B:$B,D$4,'BSE - SENSEX Index Options'!$H:$H,"MDAW*")+SUMIFS('BSE - Other Index Options'!$L:$L,'BSE - Other Index Options'!$C:$C,$A65,'BSE - Other Index Options'!$B:$B,D$4,'BSE - Other Index Options'!$H:$H,"Weekly*")+SUMIFS('BSE - Other Index Options'!$L:$L,'BSE - Other Index Options'!$C:$C,$A65,'BSE - Other Index Options'!$B:$B,D$4,'BSE - Other Index Options'!$H:$H,"MDAW*")=0,"",SUMIFS('NSE - NIFTY Index Options'!$L:$L,'NSE - NIFTY Index Options'!$C:$C,$A65,'NSE - NIFTY Index Options'!$B:$B,D$4,'NSE - NIFTY Index Options'!$H:$H,"Weekly*")+SUMIFS('NSE - NIFTY Index Options'!$L:$L,'NSE - NIFTY Index Options'!$C:$C,$A65,'NSE - NIFTY Index Options'!$B:$B,D$4,'NSE - NIFTY Index Options'!$H:$H,"MDAW*")+SUMIFS('NSE - Other Index Options'!$L:$L,'NSE - Other Index Options'!$C:$C,$A65,'NSE - Other Index Options'!$B:$B,D$4,'NSE - Other Index Options'!$H:$H,"Weekly*")+SUMIFS('NSE - Other Index Options'!$L:$L,'NSE - Other Index Options'!$C:$C,$A65,'NSE - Other Index Options'!$B:$B,D$4,'NSE - Other Index Options'!$H:$H,"MDAW*")+SUMIFS('BSE - SENSEX Index Options'!$L:$L,'BSE - SENSEX Index Options'!$C:$C,$A65,'BSE - SENSEX Index Options'!$B:$B,D$4,'BSE - SENSEX Index Options'!$H:$H,"Weekly*")+SUMIFS('BSE - SENSEX Index Options'!$L:$L,'BSE - SENSEX Index Options'!$C:$C,$A65,'BSE - SENSEX Index Options'!$B:$B,D$4,'BSE - SENSEX Index Options'!$H:$H,"MDAW*")+SUMIFS('BSE - Other Index Options'!$L:$L,'BSE - Other Index Options'!$C:$C,$A65,'BSE - Other Index Options'!$B:$B,D$4,'BSE - Other Index Options'!$H:$H,"Weekly*")+SUMIFS('BSE - Other Index Options'!$L:$L,'BSE - Other Index Options'!$C:$C,$A65,'BSE - Other Index Options'!$B:$B,D$4,'BSE - Other Index Options'!$H:$H,"MDAW*"))</f>
        <v/>
      </c>
      <c r="E65" s="26" t="str">
        <f>IF(SUMIFS('NSE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Options'!$H:$H,"MDAW*")+SUMIFS('BSE - SENSEX Index Options'!$L:$L,'BSE - SENSEX Index Options'!$C:$C,$A65,'BSE - SENSEX Index Options'!$B:$B,E$4,'BSE - SENSEX Index Options'!$H:$H,"Weekly*")+SUMIFS('BSE - SENSEX Index Options'!$L:$L,'BSE - SENSEX Index Options'!$C:$C,$A65,'BSE - SENSEX Index Options'!$B:$B,E$4,'BSE - SENSEX Index Options'!$H:$H,"MDAW*")+SUMIFS('BSE - Other Index Options'!$L:$L,'BSE - Other Index Options'!$C:$C,$A65,'BSE - Other Index Options'!$B:$B,E$4,'BSE - Other Index Options'!$H:$H,"Weekly*")+SUMIFS('BSE - Other Index Options'!$L:$L,'BSE - Other Index Options'!$C:$C,$A65,'BSE - Other Index Options'!$B:$B,E$4,'BSE - Other Index Options'!$H:$H,"MDAW*")=0,"",SUMIFS('NSE - NIFTY Index Options'!$L:$L,'NSE - NIFTY Index Options'!$C:$C,$A65,'NSE - NIFTY Index Options'!$B:$B,E$4,'NSE - NIFTY Index Options'!$H:$H,"Weekly*")+SUMIFS('NSE - NIFTY Index Options'!$L:$L,'NSE - NIFTY Index Options'!$C:$C,$A65,'NSE - NIFTY Index Options'!$B:$B,E$4,'NSE - NIFTY Index Options'!$H:$H,"MDAW*")+SUMIFS('NSE - Other Index Options'!$L:$L,'NSE - Other Index Options'!$C:$C,$A65,'NSE - Other Index Options'!$B:$B,E$4,'NSE - Other Index Options'!$H:$H,"Weekly*")+SUMIFS('NSE - Other Index Options'!$L:$L,'NSE - Other Index Options'!$C:$C,$A65,'NSE - Other Index Options'!$B:$B,E$4,'NSE - Other Index Options'!$H:$H,"MDAW*")+SUMIFS('BSE - SENSEX Index Options'!$L:$L,'BSE - SENSEX Index Options'!$C:$C,$A65,'BSE - SENSEX Index Options'!$B:$B,E$4,'BSE - SENSEX Index Options'!$H:$H,"Weekly*")+SUMIFS('BSE - SENSEX Index Options'!$L:$L,'BSE - SENSEX Index Options'!$C:$C,$A65,'BSE - SENSEX Index Options'!$B:$B,E$4,'BSE - SENSEX Index Options'!$H:$H,"MDAW*")+SUMIFS('BSE - Other Index Options'!$L:$L,'BSE - Other Index Options'!$C:$C,$A65,'BSE - Other Index Options'!$B:$B,E$4,'BSE - Other Index Options'!$H:$H,"Weekly*")+SUMIFS('BSE - Other Index Options'!$L:$L,'BSE - Other Index Options'!$C:$C,$A65,'BSE - Other Index Options'!$B:$B,E$4,'BSE - Other Index Options'!$H:$H,"MDAW*"))</f>
        <v/>
      </c>
      <c r="F65" s="26" t="str">
        <f>IF(SUMIFS('NSE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Options'!$H:$H,"MDAW*")+SUMIFS('BSE - SENSEX Index Options'!$L:$L,'BSE - SENSEX Index Options'!$C:$C,$A65,'BSE - SENSEX Index Options'!$B:$B,F$4,'BSE - SENSEX Index Options'!$H:$H,"Weekly*")+SUMIFS('BSE - SENSEX Index Options'!$L:$L,'BSE - SENSEX Index Options'!$C:$C,$A65,'BSE - SENSEX Index Options'!$B:$B,F$4,'BSE - SENSEX Index Options'!$H:$H,"MDAW*")+SUMIFS('BSE - Other Index Options'!$L:$L,'BSE - Other Index Options'!$C:$C,$A65,'BSE - Other Index Options'!$B:$B,F$4,'BSE - Other Index Options'!$H:$H,"Weekly*")+SUMIFS('BSE - Other Index Options'!$L:$L,'BSE - Other Index Options'!$C:$C,$A65,'BSE - Other Index Options'!$B:$B,F$4,'BSE - Other Index Options'!$H:$H,"MDAW*")=0,"",SUMIFS('NSE - NIFTY Index Options'!$L:$L,'NSE - NIFTY Index Options'!$C:$C,$A65,'NSE - NIFTY Index Options'!$B:$B,F$4,'NSE - NIFTY Index Options'!$H:$H,"Weekly*")+SUMIFS('NSE - NIFTY Index Options'!$L:$L,'NSE - NIFTY Index Options'!$C:$C,$A65,'NSE - NIFTY Index Options'!$B:$B,F$4,'NSE - NIFTY Index Options'!$H:$H,"MDAW*")+SUMIFS('NSE - Other Index Options'!$L:$L,'NSE - Other Index Options'!$C:$C,$A65,'NSE - Other Index Options'!$B:$B,F$4,'NSE - Other Index Options'!$H:$H,"Weekly*")+SUMIFS('NSE - Other Index Options'!$L:$L,'NSE - Other Index Options'!$C:$C,$A65,'NSE - Other Index Options'!$B:$B,F$4,'NSE - Other Index Options'!$H:$H,"MDAW*")+SUMIFS('BSE - SENSEX Index Options'!$L:$L,'BSE - SENSEX Index Options'!$C:$C,$A65,'BSE - SENSEX Index Options'!$B:$B,F$4,'BSE - SENSEX Index Options'!$H:$H,"Weekly*")+SUMIFS('BSE - SENSEX Index Options'!$L:$L,'BSE - SENSEX Index Options'!$C:$C,$A65,'BSE - SENSEX Index Options'!$B:$B,F$4,'BSE - SENSEX Index Options'!$H:$H,"MDAW*")+SUMIFS('BSE - Other Index Options'!$L:$L,'BSE - Other Index Options'!$C:$C,$A65,'BSE - Other Index Options'!$B:$B,F$4,'BSE - Other Index Options'!$H:$H,"Weekly*")+SUMIFS('BSE - Other Index Options'!$L:$L,'BSE - Other Index Options'!$C:$C,$A65,'BSE - Other Index Options'!$B:$B,F$4,'BSE - Other Index Options'!$H:$H,"MDAW*"))</f>
        <v/>
      </c>
      <c r="G65" s="26" t="str">
        <f>IF(SUMIFS('NSE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Options'!$H:$H,"MDAW*")+SUMIFS('BSE - SENSEX Index Options'!$L:$L,'BSE - SENSEX Index Options'!$C:$C,$A65,'BSE - SENSEX Index Options'!$B:$B,G$4,'BSE - SENSEX Index Options'!$H:$H,"Weekly*")+SUMIFS('BSE - SENSEX Index Options'!$L:$L,'BSE - SENSEX Index Options'!$C:$C,$A65,'BSE - SENSEX Index Options'!$B:$B,G$4,'BSE - SENSEX Index Options'!$H:$H,"MDAW*")+SUMIFS('BSE - Other Index Options'!$L:$L,'BSE - Other Index Options'!$C:$C,$A65,'BSE - Other Index Options'!$B:$B,G$4,'BSE - Other Index Options'!$H:$H,"Weekly*")+SUMIFS('BSE - Other Index Options'!$L:$L,'BSE - Other Index Options'!$C:$C,$A65,'BSE - Other Index Options'!$B:$B,G$4,'BSE - Other Index Options'!$H:$H,"MDAW*")=0,"",SUMIFS('NSE - NIFTY Index Options'!$L:$L,'NSE - NIFTY Index Options'!$C:$C,$A65,'NSE - NIFTY Index Options'!$B:$B,G$4,'NSE - NIFTY Index Options'!$H:$H,"Weekly*")+SUMIFS('NSE - NIFTY Index Options'!$L:$L,'NSE - NIFTY Index Options'!$C:$C,$A65,'NSE - NIFTY Index Options'!$B:$B,G$4,'NSE - NIFTY Index Options'!$H:$H,"MDAW*")+SUMIFS('NSE - Other Index Options'!$L:$L,'NSE - Other Index Options'!$C:$C,$A65,'NSE - Other Index Options'!$B:$B,G$4,'NSE - Other Index Options'!$H:$H,"Weekly*")+SUMIFS('NSE - Other Index Options'!$L:$L,'NSE - Other Index Options'!$C:$C,$A65,'NSE - Other Index Options'!$B:$B,G$4,'NSE - Other Index Options'!$H:$H,"MDAW*")+SUMIFS('BSE - SENSEX Index Options'!$L:$L,'BSE - SENSEX Index Options'!$C:$C,$A65,'BSE - SENSEX Index Options'!$B:$B,G$4,'BSE - SENSEX Index Options'!$H:$H,"Weekly*")+SUMIFS('BSE - SENSEX Index Options'!$L:$L,'BSE - SENSEX Index Options'!$C:$C,$A65,'BSE - SENSEX Index Options'!$B:$B,G$4,'BSE - SENSEX Index Options'!$H:$H,"MDAW*")+SUMIFS('BSE - Other Index Options'!$L:$L,'BSE - Other Index Options'!$C:$C,$A65,'BSE - Other Index Options'!$B:$B,G$4,'BSE - Other Index Options'!$H:$H,"Weekly*")+SUMIFS('BSE - Other Index Options'!$L:$L,'BSE - Other Index Options'!$C:$C,$A65,'BSE - Other Index Options'!$B:$B,G$4,'BSE - Other Index Options'!$H:$H,"MDAW*"))</f>
        <v/>
      </c>
      <c r="H65" s="26" t="str">
        <f t="shared" si="1"/>
        <v/>
      </c>
    </row>
    <row r="66" spans="1:8" hidden="1" outlineLevel="1">
      <c r="A66" t="s">
        <v>87</v>
      </c>
      <c r="B66" s="26" t="str">
        <f>IF(SUMIFS('NSE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Options'!$H:$H,"MDAW*")+SUMIFS('BSE - SENSEX Index Options'!$L:$L,'BSE - SENSEX Index Options'!$C:$C,$A66,'BSE - SENSEX Index Options'!$B:$B,B$4,'BSE - SENSEX Index Options'!$H:$H,"Weekly*")+SUMIFS('BSE - SENSEX Index Options'!$L:$L,'BSE - SENSEX Index Options'!$C:$C,$A66,'BSE - SENSEX Index Options'!$B:$B,B$4,'BSE - SENSEX Index Options'!$H:$H,"MDAW*")+SUMIFS('BSE - Other Index Options'!$L:$L,'BSE - Other Index Options'!$C:$C,$A66,'BSE - Other Index Options'!$B:$B,B$4,'BSE - Other Index Options'!$H:$H,"Weekly*")+SUMIFS('BSE - Other Index Options'!$L:$L,'BSE - Other Index Options'!$C:$C,$A66,'BSE - Other Index Options'!$B:$B,B$4,'BSE - Other Index Options'!$H:$H,"MDAW*")=0,"",SUMIFS('NSE - NIFTY Index Options'!$L:$L,'NSE - NIFTY Index Options'!$C:$C,$A66,'NSE - NIFTY Index Options'!$B:$B,B$4,'NSE - NIFTY Index Options'!$H:$H,"Weekly*")+SUMIFS('NSE - NIFTY Index Options'!$L:$L,'NSE - NIFTY Index Options'!$C:$C,$A66,'NSE - NIFTY Index Options'!$B:$B,B$4,'NSE - NIFTY Index Options'!$H:$H,"MDAW*")+SUMIFS('NSE - Other Index Options'!$L:$L,'NSE - Other Index Options'!$C:$C,$A66,'NSE - Other Index Options'!$B:$B,B$4,'NSE - Other Index Options'!$H:$H,"Weekly*")+SUMIFS('NSE - Other Index Options'!$L:$L,'NSE - Other Index Options'!$C:$C,$A66,'NSE - Other Index Options'!$B:$B,B$4,'NSE - Other Index Options'!$H:$H,"MDAW*")+SUMIFS('BSE - SENSEX Index Options'!$L:$L,'BSE - SENSEX Index Options'!$C:$C,$A66,'BSE - SENSEX Index Options'!$B:$B,B$4,'BSE - SENSEX Index Options'!$H:$H,"Weekly*")+SUMIFS('BSE - SENSEX Index Options'!$L:$L,'BSE - SENSEX Index Options'!$C:$C,$A66,'BSE - SENSEX Index Options'!$B:$B,B$4,'BSE - SENSEX Index Options'!$H:$H,"MDAW*")+SUMIFS('BSE - Other Index Options'!$L:$L,'BSE - Other Index Options'!$C:$C,$A66,'BSE - Other Index Options'!$B:$B,B$4,'BSE - Other Index Options'!$H:$H,"Weekly*")+SUMIFS('BSE - Other Index Options'!$L:$L,'BSE - Other Index Options'!$C:$C,$A66,'BSE - Other Index Options'!$B:$B,B$4,'BSE - Other Index Options'!$H:$H,"MDAW*"))</f>
        <v/>
      </c>
      <c r="C66" s="26" t="str">
        <f>IF(SUMIFS('NSE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Options'!$H:$H,"MDAW*")+SUMIFS('BSE - SENSEX Index Options'!$L:$L,'BSE - SENSEX Index Options'!$C:$C,$A66,'BSE - SENSEX Index Options'!$B:$B,C$4,'BSE - SENSEX Index Options'!$H:$H,"Weekly*")+SUMIFS('BSE - SENSEX Index Options'!$L:$L,'BSE - SENSEX Index Options'!$C:$C,$A66,'BSE - SENSEX Index Options'!$B:$B,C$4,'BSE - SENSEX Index Options'!$H:$H,"MDAW*")+SUMIFS('BSE - Other Index Options'!$L:$L,'BSE - Other Index Options'!$C:$C,$A66,'BSE - Other Index Options'!$B:$B,C$4,'BSE - Other Index Options'!$H:$H,"Weekly*")+SUMIFS('BSE - Other Index Options'!$L:$L,'BSE - Other Index Options'!$C:$C,$A66,'BSE - Other Index Options'!$B:$B,C$4,'BSE - Other Index Options'!$H:$H,"MDAW*")=0,"",SUMIFS('NSE - NIFTY Index Options'!$L:$L,'NSE - NIFTY Index Options'!$C:$C,$A66,'NSE - NIFTY Index Options'!$B:$B,C$4,'NSE - NIFTY Index Options'!$H:$H,"Weekly*")+SUMIFS('NSE - NIFTY Index Options'!$L:$L,'NSE - NIFTY Index Options'!$C:$C,$A66,'NSE - NIFTY Index Options'!$B:$B,C$4,'NSE - NIFTY Index Options'!$H:$H,"MDAW*")+SUMIFS('NSE - Other Index Options'!$L:$L,'NSE - Other Index Options'!$C:$C,$A66,'NSE - Other Index Options'!$B:$B,C$4,'NSE - Other Index Options'!$H:$H,"Weekly*")+SUMIFS('NSE - Other Index Options'!$L:$L,'NSE - Other Index Options'!$C:$C,$A66,'NSE - Other Index Options'!$B:$B,C$4,'NSE - Other Index Options'!$H:$H,"MDAW*")+SUMIFS('BSE - SENSEX Index Options'!$L:$L,'BSE - SENSEX Index Options'!$C:$C,$A66,'BSE - SENSEX Index Options'!$B:$B,C$4,'BSE - SENSEX Index Options'!$H:$H,"Weekly*")+SUMIFS('BSE - SENSEX Index Options'!$L:$L,'BSE - SENSEX Index Options'!$C:$C,$A66,'BSE - SENSEX Index Options'!$B:$B,C$4,'BSE - SENSEX Index Options'!$H:$H,"MDAW*")+SUMIFS('BSE - Other Index Options'!$L:$L,'BSE - Other Index Options'!$C:$C,$A66,'BSE - Other Index Options'!$B:$B,C$4,'BSE - Other Index Options'!$H:$H,"Weekly*")+SUMIFS('BSE - Other Index Options'!$L:$L,'BSE - Other Index Options'!$C:$C,$A66,'BSE - Other Index Options'!$B:$B,C$4,'BSE - Other Index Options'!$H:$H,"MDAW*"))</f>
        <v/>
      </c>
      <c r="D66" s="26" t="str">
        <f>IF(SUMIFS('NSE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Options'!$H:$H,"MDAW*")+SUMIFS('BSE - SENSEX Index Options'!$L:$L,'BSE - SENSEX Index Options'!$C:$C,$A66,'BSE - SENSEX Index Options'!$B:$B,D$4,'BSE - SENSEX Index Options'!$H:$H,"Weekly*")+SUMIFS('BSE - SENSEX Index Options'!$L:$L,'BSE - SENSEX Index Options'!$C:$C,$A66,'BSE - SENSEX Index Options'!$B:$B,D$4,'BSE - SENSEX Index Options'!$H:$H,"MDAW*")+SUMIFS('BSE - Other Index Options'!$L:$L,'BSE - Other Index Options'!$C:$C,$A66,'BSE - Other Index Options'!$B:$B,D$4,'BSE - Other Index Options'!$H:$H,"Weekly*")+SUMIFS('BSE - Other Index Options'!$L:$L,'BSE - Other Index Options'!$C:$C,$A66,'BSE - Other Index Options'!$B:$B,D$4,'BSE - Other Index Options'!$H:$H,"MDAW*")=0,"",SUMIFS('NSE - NIFTY Index Options'!$L:$L,'NSE - NIFTY Index Options'!$C:$C,$A66,'NSE - NIFTY Index Options'!$B:$B,D$4,'NSE - NIFTY Index Options'!$H:$H,"Weekly*")+SUMIFS('NSE - NIFTY Index Options'!$L:$L,'NSE - NIFTY Index Options'!$C:$C,$A66,'NSE - NIFTY Index Options'!$B:$B,D$4,'NSE - NIFTY Index Options'!$H:$H,"MDAW*")+SUMIFS('NSE - Other Index Options'!$L:$L,'NSE - Other Index Options'!$C:$C,$A66,'NSE - Other Index Options'!$B:$B,D$4,'NSE - Other Index Options'!$H:$H,"Weekly*")+SUMIFS('NSE - Other Index Options'!$L:$L,'NSE - Other Index Options'!$C:$C,$A66,'NSE - Other Index Options'!$B:$B,D$4,'NSE - Other Index Options'!$H:$H,"MDAW*")+SUMIFS('BSE - SENSEX Index Options'!$L:$L,'BSE - SENSEX Index Options'!$C:$C,$A66,'BSE - SENSEX Index Options'!$B:$B,D$4,'BSE - SENSEX Index Options'!$H:$H,"Weekly*")+SUMIFS('BSE - SENSEX Index Options'!$L:$L,'BSE - SENSEX Index Options'!$C:$C,$A66,'BSE - SENSEX Index Options'!$B:$B,D$4,'BSE - SENSEX Index Options'!$H:$H,"MDAW*")+SUMIFS('BSE - Other Index Options'!$L:$L,'BSE - Other Index Options'!$C:$C,$A66,'BSE - Other Index Options'!$B:$B,D$4,'BSE - Other Index Options'!$H:$H,"Weekly*")+SUMIFS('BSE - Other Index Options'!$L:$L,'BSE - Other Index Options'!$C:$C,$A66,'BSE - Other Index Options'!$B:$B,D$4,'BSE - Other Index Options'!$H:$H,"MDAW*"))</f>
        <v/>
      </c>
      <c r="E66" s="26" t="str">
        <f>IF(SUMIFS('NSE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Options'!$H:$H,"MDAW*")+SUMIFS('BSE - SENSEX Index Options'!$L:$L,'BSE - SENSEX Index Options'!$C:$C,$A66,'BSE - SENSEX Index Options'!$B:$B,E$4,'BSE - SENSEX Index Options'!$H:$H,"Weekly*")+SUMIFS('BSE - SENSEX Index Options'!$L:$L,'BSE - SENSEX Index Options'!$C:$C,$A66,'BSE - SENSEX Index Options'!$B:$B,E$4,'BSE - SENSEX Index Options'!$H:$H,"MDAW*")+SUMIFS('BSE - Other Index Options'!$L:$L,'BSE - Other Index Options'!$C:$C,$A66,'BSE - Other Index Options'!$B:$B,E$4,'BSE - Other Index Options'!$H:$H,"Weekly*")+SUMIFS('BSE - Other Index Options'!$L:$L,'BSE - Other Index Options'!$C:$C,$A66,'BSE - Other Index Options'!$B:$B,E$4,'BSE - Other Index Options'!$H:$H,"MDAW*")=0,"",SUMIFS('NSE - NIFTY Index Options'!$L:$L,'NSE - NIFTY Index Options'!$C:$C,$A66,'NSE - NIFTY Index Options'!$B:$B,E$4,'NSE - NIFTY Index Options'!$H:$H,"Weekly*")+SUMIFS('NSE - NIFTY Index Options'!$L:$L,'NSE - NIFTY Index Options'!$C:$C,$A66,'NSE - NIFTY Index Options'!$B:$B,E$4,'NSE - NIFTY Index Options'!$H:$H,"MDAW*")+SUMIFS('NSE - Other Index Options'!$L:$L,'NSE - Other Index Options'!$C:$C,$A66,'NSE - Other Index Options'!$B:$B,E$4,'NSE - Other Index Options'!$H:$H,"Weekly*")+SUMIFS('NSE - Other Index Options'!$L:$L,'NSE - Other Index Options'!$C:$C,$A66,'NSE - Other Index Options'!$B:$B,E$4,'NSE - Other Index Options'!$H:$H,"MDAW*")+SUMIFS('BSE - SENSEX Index Options'!$L:$L,'BSE - SENSEX Index Options'!$C:$C,$A66,'BSE - SENSEX Index Options'!$B:$B,E$4,'BSE - SENSEX Index Options'!$H:$H,"Weekly*")+SUMIFS('BSE - SENSEX Index Options'!$L:$L,'BSE - SENSEX Index Options'!$C:$C,$A66,'BSE - SENSEX Index Options'!$B:$B,E$4,'BSE - SENSEX Index Options'!$H:$H,"MDAW*")+SUMIFS('BSE - Other Index Options'!$L:$L,'BSE - Other Index Options'!$C:$C,$A66,'BSE - Other Index Options'!$B:$B,E$4,'BSE - Other Index Options'!$H:$H,"Weekly*")+SUMIFS('BSE - Other Index Options'!$L:$L,'BSE - Other Index Options'!$C:$C,$A66,'BSE - Other Index Options'!$B:$B,E$4,'BSE - Other Index Options'!$H:$H,"MDAW*"))</f>
        <v/>
      </c>
      <c r="F66" s="26" t="str">
        <f>IF(SUMIFS('NSE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Options'!$H:$H,"MDAW*")+SUMIFS('BSE - SENSEX Index Options'!$L:$L,'BSE - SENSEX Index Options'!$C:$C,$A66,'BSE - SENSEX Index Options'!$B:$B,F$4,'BSE - SENSEX Index Options'!$H:$H,"Weekly*")+SUMIFS('BSE - SENSEX Index Options'!$L:$L,'BSE - SENSEX Index Options'!$C:$C,$A66,'BSE - SENSEX Index Options'!$B:$B,F$4,'BSE - SENSEX Index Options'!$H:$H,"MDAW*")+SUMIFS('BSE - Other Index Options'!$L:$L,'BSE - Other Index Options'!$C:$C,$A66,'BSE - Other Index Options'!$B:$B,F$4,'BSE - Other Index Options'!$H:$H,"Weekly*")+SUMIFS('BSE - Other Index Options'!$L:$L,'BSE - Other Index Options'!$C:$C,$A66,'BSE - Other Index Options'!$B:$B,F$4,'BSE - Other Index Options'!$H:$H,"MDAW*")=0,"",SUMIFS('NSE - NIFTY Index Options'!$L:$L,'NSE - NIFTY Index Options'!$C:$C,$A66,'NSE - NIFTY Index Options'!$B:$B,F$4,'NSE - NIFTY Index Options'!$H:$H,"Weekly*")+SUMIFS('NSE - NIFTY Index Options'!$L:$L,'NSE - NIFTY Index Options'!$C:$C,$A66,'NSE - NIFTY Index Options'!$B:$B,F$4,'NSE - NIFTY Index Options'!$H:$H,"MDAW*")+SUMIFS('NSE - Other Index Options'!$L:$L,'NSE - Other Index Options'!$C:$C,$A66,'NSE - Other Index Options'!$B:$B,F$4,'NSE - Other Index Options'!$H:$H,"Weekly*")+SUMIFS('NSE - Other Index Options'!$L:$L,'NSE - Other Index Options'!$C:$C,$A66,'NSE - Other Index Options'!$B:$B,F$4,'NSE - Other Index Options'!$H:$H,"MDAW*")+SUMIFS('BSE - SENSEX Index Options'!$L:$L,'BSE - SENSEX Index Options'!$C:$C,$A66,'BSE - SENSEX Index Options'!$B:$B,F$4,'BSE - SENSEX Index Options'!$H:$H,"Weekly*")+SUMIFS('BSE - SENSEX Index Options'!$L:$L,'BSE - SENSEX Index Options'!$C:$C,$A66,'BSE - SENSEX Index Options'!$B:$B,F$4,'BSE - SENSEX Index Options'!$H:$H,"MDAW*")+SUMIFS('BSE - Other Index Options'!$L:$L,'BSE - Other Index Options'!$C:$C,$A66,'BSE - Other Index Options'!$B:$B,F$4,'BSE - Other Index Options'!$H:$H,"Weekly*")+SUMIFS('BSE - Other Index Options'!$L:$L,'BSE - Other Index Options'!$C:$C,$A66,'BSE - Other Index Options'!$B:$B,F$4,'BSE - Other Index Options'!$H:$H,"MDAW*"))</f>
        <v/>
      </c>
      <c r="G66" s="26" t="str">
        <f>IF(SUMIFS('NSE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Options'!$H:$H,"MDAW*")+SUMIFS('BSE - SENSEX Index Options'!$L:$L,'BSE - SENSEX Index Options'!$C:$C,$A66,'BSE - SENSEX Index Options'!$B:$B,G$4,'BSE - SENSEX Index Options'!$H:$H,"Weekly*")+SUMIFS('BSE - SENSEX Index Options'!$L:$L,'BSE - SENSEX Index Options'!$C:$C,$A66,'BSE - SENSEX Index Options'!$B:$B,G$4,'BSE - SENSEX Index Options'!$H:$H,"MDAW*")+SUMIFS('BSE - Other Index Options'!$L:$L,'BSE - Other Index Options'!$C:$C,$A66,'BSE - Other Index Options'!$B:$B,G$4,'BSE - Other Index Options'!$H:$H,"Weekly*")+SUMIFS('BSE - Other Index Options'!$L:$L,'BSE - Other Index Options'!$C:$C,$A66,'BSE - Other Index Options'!$B:$B,G$4,'BSE - Other Index Options'!$H:$H,"MDAW*")=0,"",SUMIFS('NSE - NIFTY Index Options'!$L:$L,'NSE - NIFTY Index Options'!$C:$C,$A66,'NSE - NIFTY Index Options'!$B:$B,G$4,'NSE - NIFTY Index Options'!$H:$H,"Weekly*")+SUMIFS('NSE - NIFTY Index Options'!$L:$L,'NSE - NIFTY Index Options'!$C:$C,$A66,'NSE - NIFTY Index Options'!$B:$B,G$4,'NSE - NIFTY Index Options'!$H:$H,"MDAW*")+SUMIFS('NSE - Other Index Options'!$L:$L,'NSE - Other Index Options'!$C:$C,$A66,'NSE - Other Index Options'!$B:$B,G$4,'NSE - Other Index Options'!$H:$H,"Weekly*")+SUMIFS('NSE - Other Index Options'!$L:$L,'NSE - Other Index Options'!$C:$C,$A66,'NSE - Other Index Options'!$B:$B,G$4,'NSE - Other Index Options'!$H:$H,"MDAW*")+SUMIFS('BSE - SENSEX Index Options'!$L:$L,'BSE - SENSEX Index Options'!$C:$C,$A66,'BSE - SENSEX Index Options'!$B:$B,G$4,'BSE - SENSEX Index Options'!$H:$H,"Weekly*")+SUMIFS('BSE - SENSEX Index Options'!$L:$L,'BSE - SENSEX Index Options'!$C:$C,$A66,'BSE - SENSEX Index Options'!$B:$B,G$4,'BSE - SENSEX Index Options'!$H:$H,"MDAW*")+SUMIFS('BSE - Other Index Options'!$L:$L,'BSE - Other Index Options'!$C:$C,$A66,'BSE - Other Index Options'!$B:$B,G$4,'BSE - Other Index Options'!$H:$H,"Weekly*")+SUMIFS('BSE - Other Index Options'!$L:$L,'BSE - Other Index Options'!$C:$C,$A66,'BSE - Other Index Options'!$B:$B,G$4,'BSE - Other Index Options'!$H:$H,"MDAW*"))</f>
        <v/>
      </c>
      <c r="H66" s="26" t="str">
        <f t="shared" si="1"/>
        <v/>
      </c>
    </row>
    <row r="67" spans="1:8" hidden="1" outlineLevel="1">
      <c r="A67" t="s">
        <v>88</v>
      </c>
      <c r="B67" s="26" t="str">
        <f>IF(SUMIFS('NSE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Options'!$H:$H,"MDAW*")+SUMIFS('BSE - SENSEX Index Options'!$L:$L,'BSE - SENSEX Index Options'!$C:$C,$A67,'BSE - SENSEX Index Options'!$B:$B,B$4,'BSE - SENSEX Index Options'!$H:$H,"Weekly*")+SUMIFS('BSE - SENSEX Index Options'!$L:$L,'BSE - SENSEX Index Options'!$C:$C,$A67,'BSE - SENSEX Index Options'!$B:$B,B$4,'BSE - SENSEX Index Options'!$H:$H,"MDAW*")+SUMIFS('BSE - Other Index Options'!$L:$L,'BSE - Other Index Options'!$C:$C,$A67,'BSE - Other Index Options'!$B:$B,B$4,'BSE - Other Index Options'!$H:$H,"Weekly*")+SUMIFS('BSE - Other Index Options'!$L:$L,'BSE - Other Index Options'!$C:$C,$A67,'BSE - Other Index Options'!$B:$B,B$4,'BSE - Other Index Options'!$H:$H,"MDAW*")=0,"",SUMIFS('NSE - NIFTY Index Options'!$L:$L,'NSE - NIFTY Index Options'!$C:$C,$A67,'NSE - NIFTY Index Options'!$B:$B,B$4,'NSE - NIFTY Index Options'!$H:$H,"Weekly*")+SUMIFS('NSE - NIFTY Index Options'!$L:$L,'NSE - NIFTY Index Options'!$C:$C,$A67,'NSE - NIFTY Index Options'!$B:$B,B$4,'NSE - NIFTY Index Options'!$H:$H,"MDAW*")+SUMIFS('NSE - Other Index Options'!$L:$L,'NSE - Other Index Options'!$C:$C,$A67,'NSE - Other Index Options'!$B:$B,B$4,'NSE - Other Index Options'!$H:$H,"Weekly*")+SUMIFS('NSE - Other Index Options'!$L:$L,'NSE - Other Index Options'!$C:$C,$A67,'NSE - Other Index Options'!$B:$B,B$4,'NSE - Other Index Options'!$H:$H,"MDAW*")+SUMIFS('BSE - SENSEX Index Options'!$L:$L,'BSE - SENSEX Index Options'!$C:$C,$A67,'BSE - SENSEX Index Options'!$B:$B,B$4,'BSE - SENSEX Index Options'!$H:$H,"Weekly*")+SUMIFS('BSE - SENSEX Index Options'!$L:$L,'BSE - SENSEX Index Options'!$C:$C,$A67,'BSE - SENSEX Index Options'!$B:$B,B$4,'BSE - SENSEX Index Options'!$H:$H,"MDAW*")+SUMIFS('BSE - Other Index Options'!$L:$L,'BSE - Other Index Options'!$C:$C,$A67,'BSE - Other Index Options'!$B:$B,B$4,'BSE - Other Index Options'!$H:$H,"Weekly*")+SUMIFS('BSE - Other Index Options'!$L:$L,'BSE - Other Index Options'!$C:$C,$A67,'BSE - Other Index Options'!$B:$B,B$4,'BSE - Other Index Options'!$H:$H,"MDAW*"))</f>
        <v/>
      </c>
      <c r="C67" s="26" t="str">
        <f>IF(SUMIFS('NSE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Options'!$H:$H,"MDAW*")+SUMIFS('BSE - SENSEX Index Options'!$L:$L,'BSE - SENSEX Index Options'!$C:$C,$A67,'BSE - SENSEX Index Options'!$B:$B,C$4,'BSE - SENSEX Index Options'!$H:$H,"Weekly*")+SUMIFS('BSE - SENSEX Index Options'!$L:$L,'BSE - SENSEX Index Options'!$C:$C,$A67,'BSE - SENSEX Index Options'!$B:$B,C$4,'BSE - SENSEX Index Options'!$H:$H,"MDAW*")+SUMIFS('BSE - Other Index Options'!$L:$L,'BSE - Other Index Options'!$C:$C,$A67,'BSE - Other Index Options'!$B:$B,C$4,'BSE - Other Index Options'!$H:$H,"Weekly*")+SUMIFS('BSE - Other Index Options'!$L:$L,'BSE - Other Index Options'!$C:$C,$A67,'BSE - Other Index Options'!$B:$B,C$4,'BSE - Other Index Options'!$H:$H,"MDAW*")=0,"",SUMIFS('NSE - NIFTY Index Options'!$L:$L,'NSE - NIFTY Index Options'!$C:$C,$A67,'NSE - NIFTY Index Options'!$B:$B,C$4,'NSE - NIFTY Index Options'!$H:$H,"Weekly*")+SUMIFS('NSE - NIFTY Index Options'!$L:$L,'NSE - NIFTY Index Options'!$C:$C,$A67,'NSE - NIFTY Index Options'!$B:$B,C$4,'NSE - NIFTY Index Options'!$H:$H,"MDAW*")+SUMIFS('NSE - Other Index Options'!$L:$L,'NSE - Other Index Options'!$C:$C,$A67,'NSE - Other Index Options'!$B:$B,C$4,'NSE - Other Index Options'!$H:$H,"Weekly*")+SUMIFS('NSE - Other Index Options'!$L:$L,'NSE - Other Index Options'!$C:$C,$A67,'NSE - Other Index Options'!$B:$B,C$4,'NSE - Other Index Options'!$H:$H,"MDAW*")+SUMIFS('BSE - SENSEX Index Options'!$L:$L,'BSE - SENSEX Index Options'!$C:$C,$A67,'BSE - SENSEX Index Options'!$B:$B,C$4,'BSE - SENSEX Index Options'!$H:$H,"Weekly*")+SUMIFS('BSE - SENSEX Index Options'!$L:$L,'BSE - SENSEX Index Options'!$C:$C,$A67,'BSE - SENSEX Index Options'!$B:$B,C$4,'BSE - SENSEX Index Options'!$H:$H,"MDAW*")+SUMIFS('BSE - Other Index Options'!$L:$L,'BSE - Other Index Options'!$C:$C,$A67,'BSE - Other Index Options'!$B:$B,C$4,'BSE - Other Index Options'!$H:$H,"Weekly*")+SUMIFS('BSE - Other Index Options'!$L:$L,'BSE - Other Index Options'!$C:$C,$A67,'BSE - Other Index Options'!$B:$B,C$4,'BSE - Other Index Options'!$H:$H,"MDAW*"))</f>
        <v/>
      </c>
      <c r="D67" s="26" t="str">
        <f>IF(SUMIFS('NSE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Options'!$H:$H,"MDAW*")+SUMIFS('BSE - SENSEX Index Options'!$L:$L,'BSE - SENSEX Index Options'!$C:$C,$A67,'BSE - SENSEX Index Options'!$B:$B,D$4,'BSE - SENSEX Index Options'!$H:$H,"Weekly*")+SUMIFS('BSE - SENSEX Index Options'!$L:$L,'BSE - SENSEX Index Options'!$C:$C,$A67,'BSE - SENSEX Index Options'!$B:$B,D$4,'BSE - SENSEX Index Options'!$H:$H,"MDAW*")+SUMIFS('BSE - Other Index Options'!$L:$L,'BSE - Other Index Options'!$C:$C,$A67,'BSE - Other Index Options'!$B:$B,D$4,'BSE - Other Index Options'!$H:$H,"Weekly*")+SUMIFS('BSE - Other Index Options'!$L:$L,'BSE - Other Index Options'!$C:$C,$A67,'BSE - Other Index Options'!$B:$B,D$4,'BSE - Other Index Options'!$H:$H,"MDAW*")=0,"",SUMIFS('NSE - NIFTY Index Options'!$L:$L,'NSE - NIFTY Index Options'!$C:$C,$A67,'NSE - NIFTY Index Options'!$B:$B,D$4,'NSE - NIFTY Index Options'!$H:$H,"Weekly*")+SUMIFS('NSE - NIFTY Index Options'!$L:$L,'NSE - NIFTY Index Options'!$C:$C,$A67,'NSE - NIFTY Index Options'!$B:$B,D$4,'NSE - NIFTY Index Options'!$H:$H,"MDAW*")+SUMIFS('NSE - Other Index Options'!$L:$L,'NSE - Other Index Options'!$C:$C,$A67,'NSE - Other Index Options'!$B:$B,D$4,'NSE - Other Index Options'!$H:$H,"Weekly*")+SUMIFS('NSE - Other Index Options'!$L:$L,'NSE - Other Index Options'!$C:$C,$A67,'NSE - Other Index Options'!$B:$B,D$4,'NSE - Other Index Options'!$H:$H,"MDAW*")+SUMIFS('BSE - SENSEX Index Options'!$L:$L,'BSE - SENSEX Index Options'!$C:$C,$A67,'BSE - SENSEX Index Options'!$B:$B,D$4,'BSE - SENSEX Index Options'!$H:$H,"Weekly*")+SUMIFS('BSE - SENSEX Index Options'!$L:$L,'BSE - SENSEX Index Options'!$C:$C,$A67,'BSE - SENSEX Index Options'!$B:$B,D$4,'BSE - SENSEX Index Options'!$H:$H,"MDAW*")+SUMIFS('BSE - Other Index Options'!$L:$L,'BSE - Other Index Options'!$C:$C,$A67,'BSE - Other Index Options'!$B:$B,D$4,'BSE - Other Index Options'!$H:$H,"Weekly*")+SUMIFS('BSE - Other Index Options'!$L:$L,'BSE - Other Index Options'!$C:$C,$A67,'BSE - Other Index Options'!$B:$B,D$4,'BSE - Other Index Options'!$H:$H,"MDAW*"))</f>
        <v/>
      </c>
      <c r="E67" s="26" t="str">
        <f>IF(SUMIFS('NSE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Options'!$H:$H,"MDAW*")+SUMIFS('BSE - SENSEX Index Options'!$L:$L,'BSE - SENSEX Index Options'!$C:$C,$A67,'BSE - SENSEX Index Options'!$B:$B,E$4,'BSE - SENSEX Index Options'!$H:$H,"Weekly*")+SUMIFS('BSE - SENSEX Index Options'!$L:$L,'BSE - SENSEX Index Options'!$C:$C,$A67,'BSE - SENSEX Index Options'!$B:$B,E$4,'BSE - SENSEX Index Options'!$H:$H,"MDAW*")+SUMIFS('BSE - Other Index Options'!$L:$L,'BSE - Other Index Options'!$C:$C,$A67,'BSE - Other Index Options'!$B:$B,E$4,'BSE - Other Index Options'!$H:$H,"Weekly*")+SUMIFS('BSE - Other Index Options'!$L:$L,'BSE - Other Index Options'!$C:$C,$A67,'BSE - Other Index Options'!$B:$B,E$4,'BSE - Other Index Options'!$H:$H,"MDAW*")=0,"",SUMIFS('NSE - NIFTY Index Options'!$L:$L,'NSE - NIFTY Index Options'!$C:$C,$A67,'NSE - NIFTY Index Options'!$B:$B,E$4,'NSE - NIFTY Index Options'!$H:$H,"Weekly*")+SUMIFS('NSE - NIFTY Index Options'!$L:$L,'NSE - NIFTY Index Options'!$C:$C,$A67,'NSE - NIFTY Index Options'!$B:$B,E$4,'NSE - NIFTY Index Options'!$H:$H,"MDAW*")+SUMIFS('NSE - Other Index Options'!$L:$L,'NSE - Other Index Options'!$C:$C,$A67,'NSE - Other Index Options'!$B:$B,E$4,'NSE - Other Index Options'!$H:$H,"Weekly*")+SUMIFS('NSE - Other Index Options'!$L:$L,'NSE - Other Index Options'!$C:$C,$A67,'NSE - Other Index Options'!$B:$B,E$4,'NSE - Other Index Options'!$H:$H,"MDAW*")+SUMIFS('BSE - SENSEX Index Options'!$L:$L,'BSE - SENSEX Index Options'!$C:$C,$A67,'BSE - SENSEX Index Options'!$B:$B,E$4,'BSE - SENSEX Index Options'!$H:$H,"Weekly*")+SUMIFS('BSE - SENSEX Index Options'!$L:$L,'BSE - SENSEX Index Options'!$C:$C,$A67,'BSE - SENSEX Index Options'!$B:$B,E$4,'BSE - SENSEX Index Options'!$H:$H,"MDAW*")+SUMIFS('BSE - Other Index Options'!$L:$L,'BSE - Other Index Options'!$C:$C,$A67,'BSE - Other Index Options'!$B:$B,E$4,'BSE - Other Index Options'!$H:$H,"Weekly*")+SUMIFS('BSE - Other Index Options'!$L:$L,'BSE - Other Index Options'!$C:$C,$A67,'BSE - Other Index Options'!$B:$B,E$4,'BSE - Other Index Options'!$H:$H,"MDAW*"))</f>
        <v/>
      </c>
      <c r="F67" s="26" t="str">
        <f>IF(SUMIFS('NSE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Options'!$H:$H,"MDAW*")+SUMIFS('BSE - SENSEX Index Options'!$L:$L,'BSE - SENSEX Index Options'!$C:$C,$A67,'BSE - SENSEX Index Options'!$B:$B,F$4,'BSE - SENSEX Index Options'!$H:$H,"Weekly*")+SUMIFS('BSE - SENSEX Index Options'!$L:$L,'BSE - SENSEX Index Options'!$C:$C,$A67,'BSE - SENSEX Index Options'!$B:$B,F$4,'BSE - SENSEX Index Options'!$H:$H,"MDAW*")+SUMIFS('BSE - Other Index Options'!$L:$L,'BSE - Other Index Options'!$C:$C,$A67,'BSE - Other Index Options'!$B:$B,F$4,'BSE - Other Index Options'!$H:$H,"Weekly*")+SUMIFS('BSE - Other Index Options'!$L:$L,'BSE - Other Index Options'!$C:$C,$A67,'BSE - Other Index Options'!$B:$B,F$4,'BSE - Other Index Options'!$H:$H,"MDAW*")=0,"",SUMIFS('NSE - NIFTY Index Options'!$L:$L,'NSE - NIFTY Index Options'!$C:$C,$A67,'NSE - NIFTY Index Options'!$B:$B,F$4,'NSE - NIFTY Index Options'!$H:$H,"Weekly*")+SUMIFS('NSE - NIFTY Index Options'!$L:$L,'NSE - NIFTY Index Options'!$C:$C,$A67,'NSE - NIFTY Index Options'!$B:$B,F$4,'NSE - NIFTY Index Options'!$H:$H,"MDAW*")+SUMIFS('NSE - Other Index Options'!$L:$L,'NSE - Other Index Options'!$C:$C,$A67,'NSE - Other Index Options'!$B:$B,F$4,'NSE - Other Index Options'!$H:$H,"Weekly*")+SUMIFS('NSE - Other Index Options'!$L:$L,'NSE - Other Index Options'!$C:$C,$A67,'NSE - Other Index Options'!$B:$B,F$4,'NSE - Other Index Options'!$H:$H,"MDAW*")+SUMIFS('BSE - SENSEX Index Options'!$L:$L,'BSE - SENSEX Index Options'!$C:$C,$A67,'BSE - SENSEX Index Options'!$B:$B,F$4,'BSE - SENSEX Index Options'!$H:$H,"Weekly*")+SUMIFS('BSE - SENSEX Index Options'!$L:$L,'BSE - SENSEX Index Options'!$C:$C,$A67,'BSE - SENSEX Index Options'!$B:$B,F$4,'BSE - SENSEX Index Options'!$H:$H,"MDAW*")+SUMIFS('BSE - Other Index Options'!$L:$L,'BSE - Other Index Options'!$C:$C,$A67,'BSE - Other Index Options'!$B:$B,F$4,'BSE - Other Index Options'!$H:$H,"Weekly*")+SUMIFS('BSE - Other Index Options'!$L:$L,'BSE - Other Index Options'!$C:$C,$A67,'BSE - Other Index Options'!$B:$B,F$4,'BSE - Other Index Options'!$H:$H,"MDAW*"))</f>
        <v/>
      </c>
      <c r="G67" s="26" t="str">
        <f>IF(SUMIFS('NSE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Options'!$H:$H,"MDAW*")+SUMIFS('BSE - SENSEX Index Options'!$L:$L,'BSE - SENSEX Index Options'!$C:$C,$A67,'BSE - SENSEX Index Options'!$B:$B,G$4,'BSE - SENSEX Index Options'!$H:$H,"Weekly*")+SUMIFS('BSE - SENSEX Index Options'!$L:$L,'BSE - SENSEX Index Options'!$C:$C,$A67,'BSE - SENSEX Index Options'!$B:$B,G$4,'BSE - SENSEX Index Options'!$H:$H,"MDAW*")+SUMIFS('BSE - Other Index Options'!$L:$L,'BSE - Other Index Options'!$C:$C,$A67,'BSE - Other Index Options'!$B:$B,G$4,'BSE - Other Index Options'!$H:$H,"Weekly*")+SUMIFS('BSE - Other Index Options'!$L:$L,'BSE - Other Index Options'!$C:$C,$A67,'BSE - Other Index Options'!$B:$B,G$4,'BSE - Other Index Options'!$H:$H,"MDAW*")=0,"",SUMIFS('NSE - NIFTY Index Options'!$L:$L,'NSE - NIFTY Index Options'!$C:$C,$A67,'NSE - NIFTY Index Options'!$B:$B,G$4,'NSE - NIFTY Index Options'!$H:$H,"Weekly*")+SUMIFS('NSE - NIFTY Index Options'!$L:$L,'NSE - NIFTY Index Options'!$C:$C,$A67,'NSE - NIFTY Index Options'!$B:$B,G$4,'NSE - NIFTY Index Options'!$H:$H,"MDAW*")+SUMIFS('NSE - Other Index Options'!$L:$L,'NSE - Other Index Options'!$C:$C,$A67,'NSE - Other Index Options'!$B:$B,G$4,'NSE - Other Index Options'!$H:$H,"Weekly*")+SUMIFS('NSE - Other Index Options'!$L:$L,'NSE - Other Index Options'!$C:$C,$A67,'NSE - Other Index Options'!$B:$B,G$4,'NSE - Other Index Options'!$H:$H,"MDAW*")+SUMIFS('BSE - SENSEX Index Options'!$L:$L,'BSE - SENSEX Index Options'!$C:$C,$A67,'BSE - SENSEX Index Options'!$B:$B,G$4,'BSE - SENSEX Index Options'!$H:$H,"Weekly*")+SUMIFS('BSE - SENSEX Index Options'!$L:$L,'BSE - SENSEX Index Options'!$C:$C,$A67,'BSE - SENSEX Index Options'!$B:$B,G$4,'BSE - SENSEX Index Options'!$H:$H,"MDAW*")+SUMIFS('BSE - Other Index Options'!$L:$L,'BSE - Other Index Options'!$C:$C,$A67,'BSE - Other Index Options'!$B:$B,G$4,'BSE - Other Index Options'!$H:$H,"Weekly*")+SUMIFS('BSE - Other Index Options'!$L:$L,'BSE - Other Index Options'!$C:$C,$A67,'BSE - Other Index Options'!$B:$B,G$4,'BSE - Other Index Options'!$H:$H,"MDAW*"))</f>
        <v/>
      </c>
      <c r="H67" s="26" t="str">
        <f t="shared" si="1"/>
        <v/>
      </c>
    </row>
    <row r="68" spans="1:8" hidden="1" outlineLevel="1">
      <c r="A68" t="s">
        <v>89</v>
      </c>
      <c r="B68" s="26" t="str">
        <f>IF(SUMIFS('NSE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Options'!$H:$H,"MDAW*")+SUMIFS('BSE - SENSEX Index Options'!$L:$L,'BSE - SENSEX Index Options'!$C:$C,$A68,'BSE - SENSEX Index Options'!$B:$B,B$4,'BSE - SENSEX Index Options'!$H:$H,"Weekly*")+SUMIFS('BSE - SENSEX Index Options'!$L:$L,'BSE - SENSEX Index Options'!$C:$C,$A68,'BSE - SENSEX Index Options'!$B:$B,B$4,'BSE - SENSEX Index Options'!$H:$H,"MDAW*")+SUMIFS('BSE - Other Index Options'!$L:$L,'BSE - Other Index Options'!$C:$C,$A68,'BSE - Other Index Options'!$B:$B,B$4,'BSE - Other Index Options'!$H:$H,"Weekly*")+SUMIFS('BSE - Other Index Options'!$L:$L,'BSE - Other Index Options'!$C:$C,$A68,'BSE - Other Index Options'!$B:$B,B$4,'BSE - Other Index Options'!$H:$H,"MDAW*")=0,"",SUMIFS('NSE - NIFTY Index Options'!$L:$L,'NSE - NIFTY Index Options'!$C:$C,$A68,'NSE - NIFTY Index Options'!$B:$B,B$4,'NSE - NIFTY Index Options'!$H:$H,"Weekly*")+SUMIFS('NSE - NIFTY Index Options'!$L:$L,'NSE - NIFTY Index Options'!$C:$C,$A68,'NSE - NIFTY Index Options'!$B:$B,B$4,'NSE - NIFTY Index Options'!$H:$H,"MDAW*")+SUMIFS('NSE - Other Index Options'!$L:$L,'NSE - Other Index Options'!$C:$C,$A68,'NSE - Other Index Options'!$B:$B,B$4,'NSE - Other Index Options'!$H:$H,"Weekly*")+SUMIFS('NSE - Other Index Options'!$L:$L,'NSE - Other Index Options'!$C:$C,$A68,'NSE - Other Index Options'!$B:$B,B$4,'NSE - Other Index Options'!$H:$H,"MDAW*")+SUMIFS('BSE - SENSEX Index Options'!$L:$L,'BSE - SENSEX Index Options'!$C:$C,$A68,'BSE - SENSEX Index Options'!$B:$B,B$4,'BSE - SENSEX Index Options'!$H:$H,"Weekly*")+SUMIFS('BSE - SENSEX Index Options'!$L:$L,'BSE - SENSEX Index Options'!$C:$C,$A68,'BSE - SENSEX Index Options'!$B:$B,B$4,'BSE - SENSEX Index Options'!$H:$H,"MDAW*")+SUMIFS('BSE - Other Index Options'!$L:$L,'BSE - Other Index Options'!$C:$C,$A68,'BSE - Other Index Options'!$B:$B,B$4,'BSE - Other Index Options'!$H:$H,"Weekly*")+SUMIFS('BSE - Other Index Options'!$L:$L,'BSE - Other Index Options'!$C:$C,$A68,'BSE - Other Index Options'!$B:$B,B$4,'BSE - Other Index Options'!$H:$H,"MDAW*"))</f>
        <v/>
      </c>
      <c r="C68" s="26" t="str">
        <f>IF(SUMIFS('NSE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Options'!$H:$H,"MDAW*")+SUMIFS('BSE - SENSEX Index Options'!$L:$L,'BSE - SENSEX Index Options'!$C:$C,$A68,'BSE - SENSEX Index Options'!$B:$B,C$4,'BSE - SENSEX Index Options'!$H:$H,"Weekly*")+SUMIFS('BSE - SENSEX Index Options'!$L:$L,'BSE - SENSEX Index Options'!$C:$C,$A68,'BSE - SENSEX Index Options'!$B:$B,C$4,'BSE - SENSEX Index Options'!$H:$H,"MDAW*")+SUMIFS('BSE - Other Index Options'!$L:$L,'BSE - Other Index Options'!$C:$C,$A68,'BSE - Other Index Options'!$B:$B,C$4,'BSE - Other Index Options'!$H:$H,"Weekly*")+SUMIFS('BSE - Other Index Options'!$L:$L,'BSE - Other Index Options'!$C:$C,$A68,'BSE - Other Index Options'!$B:$B,C$4,'BSE - Other Index Options'!$H:$H,"MDAW*")=0,"",SUMIFS('NSE - NIFTY Index Options'!$L:$L,'NSE - NIFTY Index Options'!$C:$C,$A68,'NSE - NIFTY Index Options'!$B:$B,C$4,'NSE - NIFTY Index Options'!$H:$H,"Weekly*")+SUMIFS('NSE - NIFTY Index Options'!$L:$L,'NSE - NIFTY Index Options'!$C:$C,$A68,'NSE - NIFTY Index Options'!$B:$B,C$4,'NSE - NIFTY Index Options'!$H:$H,"MDAW*")+SUMIFS('NSE - Other Index Options'!$L:$L,'NSE - Other Index Options'!$C:$C,$A68,'NSE - Other Index Options'!$B:$B,C$4,'NSE - Other Index Options'!$H:$H,"Weekly*")+SUMIFS('NSE - Other Index Options'!$L:$L,'NSE - Other Index Options'!$C:$C,$A68,'NSE - Other Index Options'!$B:$B,C$4,'NSE - Other Index Options'!$H:$H,"MDAW*")+SUMIFS('BSE - SENSEX Index Options'!$L:$L,'BSE - SENSEX Index Options'!$C:$C,$A68,'BSE - SENSEX Index Options'!$B:$B,C$4,'BSE - SENSEX Index Options'!$H:$H,"Weekly*")+SUMIFS('BSE - SENSEX Index Options'!$L:$L,'BSE - SENSEX Index Options'!$C:$C,$A68,'BSE - SENSEX Index Options'!$B:$B,C$4,'BSE - SENSEX Index Options'!$H:$H,"MDAW*")+SUMIFS('BSE - Other Index Options'!$L:$L,'BSE - Other Index Options'!$C:$C,$A68,'BSE - Other Index Options'!$B:$B,C$4,'BSE - Other Index Options'!$H:$H,"Weekly*")+SUMIFS('BSE - Other Index Options'!$L:$L,'BSE - Other Index Options'!$C:$C,$A68,'BSE - Other Index Options'!$B:$B,C$4,'BSE - Other Index Options'!$H:$H,"MDAW*"))</f>
        <v/>
      </c>
      <c r="D68" s="26" t="str">
        <f>IF(SUMIFS('NSE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Options'!$H:$H,"MDAW*")+SUMIFS('BSE - SENSEX Index Options'!$L:$L,'BSE - SENSEX Index Options'!$C:$C,$A68,'BSE - SENSEX Index Options'!$B:$B,D$4,'BSE - SENSEX Index Options'!$H:$H,"Weekly*")+SUMIFS('BSE - SENSEX Index Options'!$L:$L,'BSE - SENSEX Index Options'!$C:$C,$A68,'BSE - SENSEX Index Options'!$B:$B,D$4,'BSE - SENSEX Index Options'!$H:$H,"MDAW*")+SUMIFS('BSE - Other Index Options'!$L:$L,'BSE - Other Index Options'!$C:$C,$A68,'BSE - Other Index Options'!$B:$B,D$4,'BSE - Other Index Options'!$H:$H,"Weekly*")+SUMIFS('BSE - Other Index Options'!$L:$L,'BSE - Other Index Options'!$C:$C,$A68,'BSE - Other Index Options'!$B:$B,D$4,'BSE - Other Index Options'!$H:$H,"MDAW*")=0,"",SUMIFS('NSE - NIFTY Index Options'!$L:$L,'NSE - NIFTY Index Options'!$C:$C,$A68,'NSE - NIFTY Index Options'!$B:$B,D$4,'NSE - NIFTY Index Options'!$H:$H,"Weekly*")+SUMIFS('NSE - NIFTY Index Options'!$L:$L,'NSE - NIFTY Index Options'!$C:$C,$A68,'NSE - NIFTY Index Options'!$B:$B,D$4,'NSE - NIFTY Index Options'!$H:$H,"MDAW*")+SUMIFS('NSE - Other Index Options'!$L:$L,'NSE - Other Index Options'!$C:$C,$A68,'NSE - Other Index Options'!$B:$B,D$4,'NSE - Other Index Options'!$H:$H,"Weekly*")+SUMIFS('NSE - Other Index Options'!$L:$L,'NSE - Other Index Options'!$C:$C,$A68,'NSE - Other Index Options'!$B:$B,D$4,'NSE - Other Index Options'!$H:$H,"MDAW*")+SUMIFS('BSE - SENSEX Index Options'!$L:$L,'BSE - SENSEX Index Options'!$C:$C,$A68,'BSE - SENSEX Index Options'!$B:$B,D$4,'BSE - SENSEX Index Options'!$H:$H,"Weekly*")+SUMIFS('BSE - SENSEX Index Options'!$L:$L,'BSE - SENSEX Index Options'!$C:$C,$A68,'BSE - SENSEX Index Options'!$B:$B,D$4,'BSE - SENSEX Index Options'!$H:$H,"MDAW*")+SUMIFS('BSE - Other Index Options'!$L:$L,'BSE - Other Index Options'!$C:$C,$A68,'BSE - Other Index Options'!$B:$B,D$4,'BSE - Other Index Options'!$H:$H,"Weekly*")+SUMIFS('BSE - Other Index Options'!$L:$L,'BSE - Other Index Options'!$C:$C,$A68,'BSE - Other Index Options'!$B:$B,D$4,'BSE - Other Index Options'!$H:$H,"MDAW*"))</f>
        <v/>
      </c>
      <c r="E68" s="26" t="str">
        <f>IF(SUMIFS('NSE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Options'!$H:$H,"MDAW*")+SUMIFS('BSE - SENSEX Index Options'!$L:$L,'BSE - SENSEX Index Options'!$C:$C,$A68,'BSE - SENSEX Index Options'!$B:$B,E$4,'BSE - SENSEX Index Options'!$H:$H,"Weekly*")+SUMIFS('BSE - SENSEX Index Options'!$L:$L,'BSE - SENSEX Index Options'!$C:$C,$A68,'BSE - SENSEX Index Options'!$B:$B,E$4,'BSE - SENSEX Index Options'!$H:$H,"MDAW*")+SUMIFS('BSE - Other Index Options'!$L:$L,'BSE - Other Index Options'!$C:$C,$A68,'BSE - Other Index Options'!$B:$B,E$4,'BSE - Other Index Options'!$H:$H,"Weekly*")+SUMIFS('BSE - Other Index Options'!$L:$L,'BSE - Other Index Options'!$C:$C,$A68,'BSE - Other Index Options'!$B:$B,E$4,'BSE - Other Index Options'!$H:$H,"MDAW*")=0,"",SUMIFS('NSE - NIFTY Index Options'!$L:$L,'NSE - NIFTY Index Options'!$C:$C,$A68,'NSE - NIFTY Index Options'!$B:$B,E$4,'NSE - NIFTY Index Options'!$H:$H,"Weekly*")+SUMIFS('NSE - NIFTY Index Options'!$L:$L,'NSE - NIFTY Index Options'!$C:$C,$A68,'NSE - NIFTY Index Options'!$B:$B,E$4,'NSE - NIFTY Index Options'!$H:$H,"MDAW*")+SUMIFS('NSE - Other Index Options'!$L:$L,'NSE - Other Index Options'!$C:$C,$A68,'NSE - Other Index Options'!$B:$B,E$4,'NSE - Other Index Options'!$H:$H,"Weekly*")+SUMIFS('NSE - Other Index Options'!$L:$L,'NSE - Other Index Options'!$C:$C,$A68,'NSE - Other Index Options'!$B:$B,E$4,'NSE - Other Index Options'!$H:$H,"MDAW*")+SUMIFS('BSE - SENSEX Index Options'!$L:$L,'BSE - SENSEX Index Options'!$C:$C,$A68,'BSE - SENSEX Index Options'!$B:$B,E$4,'BSE - SENSEX Index Options'!$H:$H,"Weekly*")+SUMIFS('BSE - SENSEX Index Options'!$L:$L,'BSE - SENSEX Index Options'!$C:$C,$A68,'BSE - SENSEX Index Options'!$B:$B,E$4,'BSE - SENSEX Index Options'!$H:$H,"MDAW*")+SUMIFS('BSE - Other Index Options'!$L:$L,'BSE - Other Index Options'!$C:$C,$A68,'BSE - Other Index Options'!$B:$B,E$4,'BSE - Other Index Options'!$H:$H,"Weekly*")+SUMIFS('BSE - Other Index Options'!$L:$L,'BSE - Other Index Options'!$C:$C,$A68,'BSE - Other Index Options'!$B:$B,E$4,'BSE - Other Index Options'!$H:$H,"MDAW*"))</f>
        <v/>
      </c>
      <c r="F68" s="26" t="str">
        <f>IF(SUMIFS('NSE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Options'!$H:$H,"MDAW*")+SUMIFS('BSE - SENSEX Index Options'!$L:$L,'BSE - SENSEX Index Options'!$C:$C,$A68,'BSE - SENSEX Index Options'!$B:$B,F$4,'BSE - SENSEX Index Options'!$H:$H,"Weekly*")+SUMIFS('BSE - SENSEX Index Options'!$L:$L,'BSE - SENSEX Index Options'!$C:$C,$A68,'BSE - SENSEX Index Options'!$B:$B,F$4,'BSE - SENSEX Index Options'!$H:$H,"MDAW*")+SUMIFS('BSE - Other Index Options'!$L:$L,'BSE - Other Index Options'!$C:$C,$A68,'BSE - Other Index Options'!$B:$B,F$4,'BSE - Other Index Options'!$H:$H,"Weekly*")+SUMIFS('BSE - Other Index Options'!$L:$L,'BSE - Other Index Options'!$C:$C,$A68,'BSE - Other Index Options'!$B:$B,F$4,'BSE - Other Index Options'!$H:$H,"MDAW*")=0,"",SUMIFS('NSE - NIFTY Index Options'!$L:$L,'NSE - NIFTY Index Options'!$C:$C,$A68,'NSE - NIFTY Index Options'!$B:$B,F$4,'NSE - NIFTY Index Options'!$H:$H,"Weekly*")+SUMIFS('NSE - NIFTY Index Options'!$L:$L,'NSE - NIFTY Index Options'!$C:$C,$A68,'NSE - NIFTY Index Options'!$B:$B,F$4,'NSE - NIFTY Index Options'!$H:$H,"MDAW*")+SUMIFS('NSE - Other Index Options'!$L:$L,'NSE - Other Index Options'!$C:$C,$A68,'NSE - Other Index Options'!$B:$B,F$4,'NSE - Other Index Options'!$H:$H,"Weekly*")+SUMIFS('NSE - Other Index Options'!$L:$L,'NSE - Other Index Options'!$C:$C,$A68,'NSE - Other Index Options'!$B:$B,F$4,'NSE - Other Index Options'!$H:$H,"MDAW*")+SUMIFS('BSE - SENSEX Index Options'!$L:$L,'BSE - SENSEX Index Options'!$C:$C,$A68,'BSE - SENSEX Index Options'!$B:$B,F$4,'BSE - SENSEX Index Options'!$H:$H,"Weekly*")+SUMIFS('BSE - SENSEX Index Options'!$L:$L,'BSE - SENSEX Index Options'!$C:$C,$A68,'BSE - SENSEX Index Options'!$B:$B,F$4,'BSE - SENSEX Index Options'!$H:$H,"MDAW*")+SUMIFS('BSE - Other Index Options'!$L:$L,'BSE - Other Index Options'!$C:$C,$A68,'BSE - Other Index Options'!$B:$B,F$4,'BSE - Other Index Options'!$H:$H,"Weekly*")+SUMIFS('BSE - Other Index Options'!$L:$L,'BSE - Other Index Options'!$C:$C,$A68,'BSE - Other Index Options'!$B:$B,F$4,'BSE - Other Index Options'!$H:$H,"MDAW*"))</f>
        <v/>
      </c>
      <c r="G68" s="26" t="str">
        <f>IF(SUMIFS('NSE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Options'!$H:$H,"MDAW*")+SUMIFS('BSE - SENSEX Index Options'!$L:$L,'BSE - SENSEX Index Options'!$C:$C,$A68,'BSE - SENSEX Index Options'!$B:$B,G$4,'BSE - SENSEX Index Options'!$H:$H,"Weekly*")+SUMIFS('BSE - SENSEX Index Options'!$L:$L,'BSE - SENSEX Index Options'!$C:$C,$A68,'BSE - SENSEX Index Options'!$B:$B,G$4,'BSE - SENSEX Index Options'!$H:$H,"MDAW*")+SUMIFS('BSE - Other Index Options'!$L:$L,'BSE - Other Index Options'!$C:$C,$A68,'BSE - Other Index Options'!$B:$B,G$4,'BSE - Other Index Options'!$H:$H,"Weekly*")+SUMIFS('BSE - Other Index Options'!$L:$L,'BSE - Other Index Options'!$C:$C,$A68,'BSE - Other Index Options'!$B:$B,G$4,'BSE - Other Index Options'!$H:$H,"MDAW*")=0,"",SUMIFS('NSE - NIFTY Index Options'!$L:$L,'NSE - NIFTY Index Options'!$C:$C,$A68,'NSE - NIFTY Index Options'!$B:$B,G$4,'NSE - NIFTY Index Options'!$H:$H,"Weekly*")+SUMIFS('NSE - NIFTY Index Options'!$L:$L,'NSE - NIFTY Index Options'!$C:$C,$A68,'NSE - NIFTY Index Options'!$B:$B,G$4,'NSE - NIFTY Index Options'!$H:$H,"MDAW*")+SUMIFS('NSE - Other Index Options'!$L:$L,'NSE - Other Index Options'!$C:$C,$A68,'NSE - Other Index Options'!$B:$B,G$4,'NSE - Other Index Options'!$H:$H,"Weekly*")+SUMIFS('NSE - Other Index Options'!$L:$L,'NSE - Other Index Options'!$C:$C,$A68,'NSE - Other Index Options'!$B:$B,G$4,'NSE - Other Index Options'!$H:$H,"MDAW*")+SUMIFS('BSE - SENSEX Index Options'!$L:$L,'BSE - SENSEX Index Options'!$C:$C,$A68,'BSE - SENSEX Index Options'!$B:$B,G$4,'BSE - SENSEX Index Options'!$H:$H,"Weekly*")+SUMIFS('BSE - SENSEX Index Options'!$L:$L,'BSE - SENSEX Index Options'!$C:$C,$A68,'BSE - SENSEX Index Options'!$B:$B,G$4,'BSE - SENSEX Index Options'!$H:$H,"MDAW*")+SUMIFS('BSE - Other Index Options'!$L:$L,'BSE - Other Index Options'!$C:$C,$A68,'BSE - Other Index Options'!$B:$B,G$4,'BSE - Other Index Options'!$H:$H,"Weekly*")+SUMIFS('BSE - Other Index Options'!$L:$L,'BSE - Other Index Options'!$C:$C,$A68,'BSE - Other Index Options'!$B:$B,G$4,'BSE - Other Index Options'!$H:$H,"MDAW*"))</f>
        <v/>
      </c>
      <c r="H68" s="26" t="str">
        <f t="shared" si="1"/>
        <v/>
      </c>
    </row>
    <row r="69" spans="1:8" hidden="1" outlineLevel="1">
      <c r="A69" t="s">
        <v>90</v>
      </c>
      <c r="B69" s="26" t="str">
        <f>IF(SUMIFS('NSE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Options'!$H:$H,"MDAW*")+SUMIFS('BSE - SENSEX Index Options'!$L:$L,'BSE - SENSEX Index Options'!$C:$C,$A69,'BSE - SENSEX Index Options'!$B:$B,B$4,'BSE - SENSEX Index Options'!$H:$H,"Weekly*")+SUMIFS('BSE - SENSEX Index Options'!$L:$L,'BSE - SENSEX Index Options'!$C:$C,$A69,'BSE - SENSEX Index Options'!$B:$B,B$4,'BSE - SENSEX Index Options'!$H:$H,"MDAW*")+SUMIFS('BSE - Other Index Options'!$L:$L,'BSE - Other Index Options'!$C:$C,$A69,'BSE - Other Index Options'!$B:$B,B$4,'BSE - Other Index Options'!$H:$H,"Weekly*")+SUMIFS('BSE - Other Index Options'!$L:$L,'BSE - Other Index Options'!$C:$C,$A69,'BSE - Other Index Options'!$B:$B,B$4,'BSE - Other Index Options'!$H:$H,"MDAW*")=0,"",SUMIFS('NSE - NIFTY Index Options'!$L:$L,'NSE - NIFTY Index Options'!$C:$C,$A69,'NSE - NIFTY Index Options'!$B:$B,B$4,'NSE - NIFTY Index Options'!$H:$H,"Weekly*")+SUMIFS('NSE - NIFTY Index Options'!$L:$L,'NSE - NIFTY Index Options'!$C:$C,$A69,'NSE - NIFTY Index Options'!$B:$B,B$4,'NSE - NIFTY Index Options'!$H:$H,"MDAW*")+SUMIFS('NSE - Other Index Options'!$L:$L,'NSE - Other Index Options'!$C:$C,$A69,'NSE - Other Index Options'!$B:$B,B$4,'NSE - Other Index Options'!$H:$H,"Weekly*")+SUMIFS('NSE - Other Index Options'!$L:$L,'NSE - Other Index Options'!$C:$C,$A69,'NSE - Other Index Options'!$B:$B,B$4,'NSE - Other Index Options'!$H:$H,"MDAW*")+SUMIFS('BSE - SENSEX Index Options'!$L:$L,'BSE - SENSEX Index Options'!$C:$C,$A69,'BSE - SENSEX Index Options'!$B:$B,B$4,'BSE - SENSEX Index Options'!$H:$H,"Weekly*")+SUMIFS('BSE - SENSEX Index Options'!$L:$L,'BSE - SENSEX Index Options'!$C:$C,$A69,'BSE - SENSEX Index Options'!$B:$B,B$4,'BSE - SENSEX Index Options'!$H:$H,"MDAW*")+SUMIFS('BSE - Other Index Options'!$L:$L,'BSE - Other Index Options'!$C:$C,$A69,'BSE - Other Index Options'!$B:$B,B$4,'BSE - Other Index Options'!$H:$H,"Weekly*")+SUMIFS('BSE - Other Index Options'!$L:$L,'BSE - Other Index Options'!$C:$C,$A69,'BSE - Other Index Options'!$B:$B,B$4,'BSE - Other Index Options'!$H:$H,"MDAW*"))</f>
        <v/>
      </c>
      <c r="C69" s="26" t="str">
        <f>IF(SUMIFS('NSE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Options'!$H:$H,"MDAW*")+SUMIFS('BSE - SENSEX Index Options'!$L:$L,'BSE - SENSEX Index Options'!$C:$C,$A69,'BSE - SENSEX Index Options'!$B:$B,C$4,'BSE - SENSEX Index Options'!$H:$H,"Weekly*")+SUMIFS('BSE - SENSEX Index Options'!$L:$L,'BSE - SENSEX Index Options'!$C:$C,$A69,'BSE - SENSEX Index Options'!$B:$B,C$4,'BSE - SENSEX Index Options'!$H:$H,"MDAW*")+SUMIFS('BSE - Other Index Options'!$L:$L,'BSE - Other Index Options'!$C:$C,$A69,'BSE - Other Index Options'!$B:$B,C$4,'BSE - Other Index Options'!$H:$H,"Weekly*")+SUMIFS('BSE - Other Index Options'!$L:$L,'BSE - Other Index Options'!$C:$C,$A69,'BSE - Other Index Options'!$B:$B,C$4,'BSE - Other Index Options'!$H:$H,"MDAW*")=0,"",SUMIFS('NSE - NIFTY Index Options'!$L:$L,'NSE - NIFTY Index Options'!$C:$C,$A69,'NSE - NIFTY Index Options'!$B:$B,C$4,'NSE - NIFTY Index Options'!$H:$H,"Weekly*")+SUMIFS('NSE - NIFTY Index Options'!$L:$L,'NSE - NIFTY Index Options'!$C:$C,$A69,'NSE - NIFTY Index Options'!$B:$B,C$4,'NSE - NIFTY Index Options'!$H:$H,"MDAW*")+SUMIFS('NSE - Other Index Options'!$L:$L,'NSE - Other Index Options'!$C:$C,$A69,'NSE - Other Index Options'!$B:$B,C$4,'NSE - Other Index Options'!$H:$H,"Weekly*")+SUMIFS('NSE - Other Index Options'!$L:$L,'NSE - Other Index Options'!$C:$C,$A69,'NSE - Other Index Options'!$B:$B,C$4,'NSE - Other Index Options'!$H:$H,"MDAW*")+SUMIFS('BSE - SENSEX Index Options'!$L:$L,'BSE - SENSEX Index Options'!$C:$C,$A69,'BSE - SENSEX Index Options'!$B:$B,C$4,'BSE - SENSEX Index Options'!$H:$H,"Weekly*")+SUMIFS('BSE - SENSEX Index Options'!$L:$L,'BSE - SENSEX Index Options'!$C:$C,$A69,'BSE - SENSEX Index Options'!$B:$B,C$4,'BSE - SENSEX Index Options'!$H:$H,"MDAW*")+SUMIFS('BSE - Other Index Options'!$L:$L,'BSE - Other Index Options'!$C:$C,$A69,'BSE - Other Index Options'!$B:$B,C$4,'BSE - Other Index Options'!$H:$H,"Weekly*")+SUMIFS('BSE - Other Index Options'!$L:$L,'BSE - Other Index Options'!$C:$C,$A69,'BSE - Other Index Options'!$B:$B,C$4,'BSE - Other Index Options'!$H:$H,"MDAW*"))</f>
        <v/>
      </c>
      <c r="D69" s="26" t="str">
        <f>IF(SUMIFS('NSE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Options'!$H:$H,"MDAW*")+SUMIFS('BSE - SENSEX Index Options'!$L:$L,'BSE - SENSEX Index Options'!$C:$C,$A69,'BSE - SENSEX Index Options'!$B:$B,D$4,'BSE - SENSEX Index Options'!$H:$H,"Weekly*")+SUMIFS('BSE - SENSEX Index Options'!$L:$L,'BSE - SENSEX Index Options'!$C:$C,$A69,'BSE - SENSEX Index Options'!$B:$B,D$4,'BSE - SENSEX Index Options'!$H:$H,"MDAW*")+SUMIFS('BSE - Other Index Options'!$L:$L,'BSE - Other Index Options'!$C:$C,$A69,'BSE - Other Index Options'!$B:$B,D$4,'BSE - Other Index Options'!$H:$H,"Weekly*")+SUMIFS('BSE - Other Index Options'!$L:$L,'BSE - Other Index Options'!$C:$C,$A69,'BSE - Other Index Options'!$B:$B,D$4,'BSE - Other Index Options'!$H:$H,"MDAW*")=0,"",SUMIFS('NSE - NIFTY Index Options'!$L:$L,'NSE - NIFTY Index Options'!$C:$C,$A69,'NSE - NIFTY Index Options'!$B:$B,D$4,'NSE - NIFTY Index Options'!$H:$H,"Weekly*")+SUMIFS('NSE - NIFTY Index Options'!$L:$L,'NSE - NIFTY Index Options'!$C:$C,$A69,'NSE - NIFTY Index Options'!$B:$B,D$4,'NSE - NIFTY Index Options'!$H:$H,"MDAW*")+SUMIFS('NSE - Other Index Options'!$L:$L,'NSE - Other Index Options'!$C:$C,$A69,'NSE - Other Index Options'!$B:$B,D$4,'NSE - Other Index Options'!$H:$H,"Weekly*")+SUMIFS('NSE - Other Index Options'!$L:$L,'NSE - Other Index Options'!$C:$C,$A69,'NSE - Other Index Options'!$B:$B,D$4,'NSE - Other Index Options'!$H:$H,"MDAW*")+SUMIFS('BSE - SENSEX Index Options'!$L:$L,'BSE - SENSEX Index Options'!$C:$C,$A69,'BSE - SENSEX Index Options'!$B:$B,D$4,'BSE - SENSEX Index Options'!$H:$H,"Weekly*")+SUMIFS('BSE - SENSEX Index Options'!$L:$L,'BSE - SENSEX Index Options'!$C:$C,$A69,'BSE - SENSEX Index Options'!$B:$B,D$4,'BSE - SENSEX Index Options'!$H:$H,"MDAW*")+SUMIFS('BSE - Other Index Options'!$L:$L,'BSE - Other Index Options'!$C:$C,$A69,'BSE - Other Index Options'!$B:$B,D$4,'BSE - Other Index Options'!$H:$H,"Weekly*")+SUMIFS('BSE - Other Index Options'!$L:$L,'BSE - Other Index Options'!$C:$C,$A69,'BSE - Other Index Options'!$B:$B,D$4,'BSE - Other Index Options'!$H:$H,"MDAW*"))</f>
        <v/>
      </c>
      <c r="E69" s="26" t="str">
        <f>IF(SUMIFS('NSE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Options'!$H:$H,"MDAW*")+SUMIFS('BSE - SENSEX Index Options'!$L:$L,'BSE - SENSEX Index Options'!$C:$C,$A69,'BSE - SENSEX Index Options'!$B:$B,E$4,'BSE - SENSEX Index Options'!$H:$H,"Weekly*")+SUMIFS('BSE - SENSEX Index Options'!$L:$L,'BSE - SENSEX Index Options'!$C:$C,$A69,'BSE - SENSEX Index Options'!$B:$B,E$4,'BSE - SENSEX Index Options'!$H:$H,"MDAW*")+SUMIFS('BSE - Other Index Options'!$L:$L,'BSE - Other Index Options'!$C:$C,$A69,'BSE - Other Index Options'!$B:$B,E$4,'BSE - Other Index Options'!$H:$H,"Weekly*")+SUMIFS('BSE - Other Index Options'!$L:$L,'BSE - Other Index Options'!$C:$C,$A69,'BSE - Other Index Options'!$B:$B,E$4,'BSE - Other Index Options'!$H:$H,"MDAW*")=0,"",SUMIFS('NSE - NIFTY Index Options'!$L:$L,'NSE - NIFTY Index Options'!$C:$C,$A69,'NSE - NIFTY Index Options'!$B:$B,E$4,'NSE - NIFTY Index Options'!$H:$H,"Weekly*")+SUMIFS('NSE - NIFTY Index Options'!$L:$L,'NSE - NIFTY Index Options'!$C:$C,$A69,'NSE - NIFTY Index Options'!$B:$B,E$4,'NSE - NIFTY Index Options'!$H:$H,"MDAW*")+SUMIFS('NSE - Other Index Options'!$L:$L,'NSE - Other Index Options'!$C:$C,$A69,'NSE - Other Index Options'!$B:$B,E$4,'NSE - Other Index Options'!$H:$H,"Weekly*")+SUMIFS('NSE - Other Index Options'!$L:$L,'NSE - Other Index Options'!$C:$C,$A69,'NSE - Other Index Options'!$B:$B,E$4,'NSE - Other Index Options'!$H:$H,"MDAW*")+SUMIFS('BSE - SENSEX Index Options'!$L:$L,'BSE - SENSEX Index Options'!$C:$C,$A69,'BSE - SENSEX Index Options'!$B:$B,E$4,'BSE - SENSEX Index Options'!$H:$H,"Weekly*")+SUMIFS('BSE - SENSEX Index Options'!$L:$L,'BSE - SENSEX Index Options'!$C:$C,$A69,'BSE - SENSEX Index Options'!$B:$B,E$4,'BSE - SENSEX Index Options'!$H:$H,"MDAW*")+SUMIFS('BSE - Other Index Options'!$L:$L,'BSE - Other Index Options'!$C:$C,$A69,'BSE - Other Index Options'!$B:$B,E$4,'BSE - Other Index Options'!$H:$H,"Weekly*")+SUMIFS('BSE - Other Index Options'!$L:$L,'BSE - Other Index Options'!$C:$C,$A69,'BSE - Other Index Options'!$B:$B,E$4,'BSE - Other Index Options'!$H:$H,"MDAW*"))</f>
        <v/>
      </c>
      <c r="F69" s="26" t="str">
        <f>IF(SUMIFS('NSE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Options'!$H:$H,"MDAW*")+SUMIFS('BSE - SENSEX Index Options'!$L:$L,'BSE - SENSEX Index Options'!$C:$C,$A69,'BSE - SENSEX Index Options'!$B:$B,F$4,'BSE - SENSEX Index Options'!$H:$H,"Weekly*")+SUMIFS('BSE - SENSEX Index Options'!$L:$L,'BSE - SENSEX Index Options'!$C:$C,$A69,'BSE - SENSEX Index Options'!$B:$B,F$4,'BSE - SENSEX Index Options'!$H:$H,"MDAW*")+SUMIFS('BSE - Other Index Options'!$L:$L,'BSE - Other Index Options'!$C:$C,$A69,'BSE - Other Index Options'!$B:$B,F$4,'BSE - Other Index Options'!$H:$H,"Weekly*")+SUMIFS('BSE - Other Index Options'!$L:$L,'BSE - Other Index Options'!$C:$C,$A69,'BSE - Other Index Options'!$B:$B,F$4,'BSE - Other Index Options'!$H:$H,"MDAW*")=0,"",SUMIFS('NSE - NIFTY Index Options'!$L:$L,'NSE - NIFTY Index Options'!$C:$C,$A69,'NSE - NIFTY Index Options'!$B:$B,F$4,'NSE - NIFTY Index Options'!$H:$H,"Weekly*")+SUMIFS('NSE - NIFTY Index Options'!$L:$L,'NSE - NIFTY Index Options'!$C:$C,$A69,'NSE - NIFTY Index Options'!$B:$B,F$4,'NSE - NIFTY Index Options'!$H:$H,"MDAW*")+SUMIFS('NSE - Other Index Options'!$L:$L,'NSE - Other Index Options'!$C:$C,$A69,'NSE - Other Index Options'!$B:$B,F$4,'NSE - Other Index Options'!$H:$H,"Weekly*")+SUMIFS('NSE - Other Index Options'!$L:$L,'NSE - Other Index Options'!$C:$C,$A69,'NSE - Other Index Options'!$B:$B,F$4,'NSE - Other Index Options'!$H:$H,"MDAW*")+SUMIFS('BSE - SENSEX Index Options'!$L:$L,'BSE - SENSEX Index Options'!$C:$C,$A69,'BSE - SENSEX Index Options'!$B:$B,F$4,'BSE - SENSEX Index Options'!$H:$H,"Weekly*")+SUMIFS('BSE - SENSEX Index Options'!$L:$L,'BSE - SENSEX Index Options'!$C:$C,$A69,'BSE - SENSEX Index Options'!$B:$B,F$4,'BSE - SENSEX Index Options'!$H:$H,"MDAW*")+SUMIFS('BSE - Other Index Options'!$L:$L,'BSE - Other Index Options'!$C:$C,$A69,'BSE - Other Index Options'!$B:$B,F$4,'BSE - Other Index Options'!$H:$H,"Weekly*")+SUMIFS('BSE - Other Index Options'!$L:$L,'BSE - Other Index Options'!$C:$C,$A69,'BSE - Other Index Options'!$B:$B,F$4,'BSE - Other Index Options'!$H:$H,"MDAW*"))</f>
        <v/>
      </c>
      <c r="G69" s="26" t="str">
        <f>IF(SUMIFS('NSE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Options'!$H:$H,"MDAW*")+SUMIFS('BSE - SENSEX Index Options'!$L:$L,'BSE - SENSEX Index Options'!$C:$C,$A69,'BSE - SENSEX Index Options'!$B:$B,G$4,'BSE - SENSEX Index Options'!$H:$H,"Weekly*")+SUMIFS('BSE - SENSEX Index Options'!$L:$L,'BSE - SENSEX Index Options'!$C:$C,$A69,'BSE - SENSEX Index Options'!$B:$B,G$4,'BSE - SENSEX Index Options'!$H:$H,"MDAW*")+SUMIFS('BSE - Other Index Options'!$L:$L,'BSE - Other Index Options'!$C:$C,$A69,'BSE - Other Index Options'!$B:$B,G$4,'BSE - Other Index Options'!$H:$H,"Weekly*")+SUMIFS('BSE - Other Index Options'!$L:$L,'BSE - Other Index Options'!$C:$C,$A69,'BSE - Other Index Options'!$B:$B,G$4,'BSE - Other Index Options'!$H:$H,"MDAW*")=0,"",SUMIFS('NSE - NIFTY Index Options'!$L:$L,'NSE - NIFTY Index Options'!$C:$C,$A69,'NSE - NIFTY Index Options'!$B:$B,G$4,'NSE - NIFTY Index Options'!$H:$H,"Weekly*")+SUMIFS('NSE - NIFTY Index Options'!$L:$L,'NSE - NIFTY Index Options'!$C:$C,$A69,'NSE - NIFTY Index Options'!$B:$B,G$4,'NSE - NIFTY Index Options'!$H:$H,"MDAW*")+SUMIFS('NSE - Other Index Options'!$L:$L,'NSE - Other Index Options'!$C:$C,$A69,'NSE - Other Index Options'!$B:$B,G$4,'NSE - Other Index Options'!$H:$H,"Weekly*")+SUMIFS('NSE - Other Index Options'!$L:$L,'NSE - Other Index Options'!$C:$C,$A69,'NSE - Other Index Options'!$B:$B,G$4,'NSE - Other Index Options'!$H:$H,"MDAW*")+SUMIFS('BSE - SENSEX Index Options'!$L:$L,'BSE - SENSEX Index Options'!$C:$C,$A69,'BSE - SENSEX Index Options'!$B:$B,G$4,'BSE - SENSEX Index Options'!$H:$H,"Weekly*")+SUMIFS('BSE - SENSEX Index Options'!$L:$L,'BSE - SENSEX Index Options'!$C:$C,$A69,'BSE - SENSEX Index Options'!$B:$B,G$4,'BSE - SENSEX Index Options'!$H:$H,"MDAW*")+SUMIFS('BSE - Other Index Options'!$L:$L,'BSE - Other Index Options'!$C:$C,$A69,'BSE - Other Index Options'!$B:$B,G$4,'BSE - Other Index Options'!$H:$H,"Weekly*")+SUMIFS('BSE - Other Index Options'!$L:$L,'BSE - Other Index Options'!$C:$C,$A69,'BSE - Other Index Options'!$B:$B,G$4,'BSE - Other Index Options'!$H:$H,"MDAW*"))</f>
        <v/>
      </c>
      <c r="H69" s="26" t="str">
        <f t="shared" ref="H69:H100" si="2">IF(SUM(B69:G69)=0,"",SUM(B69:G69))</f>
        <v/>
      </c>
    </row>
    <row r="70" spans="1:8" hidden="1" outlineLevel="1">
      <c r="A70" t="s">
        <v>91</v>
      </c>
      <c r="B70" s="26" t="str">
        <f>IF(SUMIFS('NSE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Options'!$H:$H,"MDAW*")+SUMIFS('BSE - SENSEX Index Options'!$L:$L,'BSE - SENSEX Index Options'!$C:$C,$A70,'BSE - SENSEX Index Options'!$B:$B,B$4,'BSE - SENSEX Index Options'!$H:$H,"Weekly*")+SUMIFS('BSE - SENSEX Index Options'!$L:$L,'BSE - SENSEX Index Options'!$C:$C,$A70,'BSE - SENSEX Index Options'!$B:$B,B$4,'BSE - SENSEX Index Options'!$H:$H,"MDAW*")+SUMIFS('BSE - Other Index Options'!$L:$L,'BSE - Other Index Options'!$C:$C,$A70,'BSE - Other Index Options'!$B:$B,B$4,'BSE - Other Index Options'!$H:$H,"Weekly*")+SUMIFS('BSE - Other Index Options'!$L:$L,'BSE - Other Index Options'!$C:$C,$A70,'BSE - Other Index Options'!$B:$B,B$4,'BSE - Other Index Options'!$H:$H,"MDAW*")=0,"",SUMIFS('NSE - NIFTY Index Options'!$L:$L,'NSE - NIFTY Index Options'!$C:$C,$A70,'NSE - NIFTY Index Options'!$B:$B,B$4,'NSE - NIFTY Index Options'!$H:$H,"Weekly*")+SUMIFS('NSE - NIFTY Index Options'!$L:$L,'NSE - NIFTY Index Options'!$C:$C,$A70,'NSE - NIFTY Index Options'!$B:$B,B$4,'NSE - NIFTY Index Options'!$H:$H,"MDAW*")+SUMIFS('NSE - Other Index Options'!$L:$L,'NSE - Other Index Options'!$C:$C,$A70,'NSE - Other Index Options'!$B:$B,B$4,'NSE - Other Index Options'!$H:$H,"Weekly*")+SUMIFS('NSE - Other Index Options'!$L:$L,'NSE - Other Index Options'!$C:$C,$A70,'NSE - Other Index Options'!$B:$B,B$4,'NSE - Other Index Options'!$H:$H,"MDAW*")+SUMIFS('BSE - SENSEX Index Options'!$L:$L,'BSE - SENSEX Index Options'!$C:$C,$A70,'BSE - SENSEX Index Options'!$B:$B,B$4,'BSE - SENSEX Index Options'!$H:$H,"Weekly*")+SUMIFS('BSE - SENSEX Index Options'!$L:$L,'BSE - SENSEX Index Options'!$C:$C,$A70,'BSE - SENSEX Index Options'!$B:$B,B$4,'BSE - SENSEX Index Options'!$H:$H,"MDAW*")+SUMIFS('BSE - Other Index Options'!$L:$L,'BSE - Other Index Options'!$C:$C,$A70,'BSE - Other Index Options'!$B:$B,B$4,'BSE - Other Index Options'!$H:$H,"Weekly*")+SUMIFS('BSE - Other Index Options'!$L:$L,'BSE - Other Index Options'!$C:$C,$A70,'BSE - Other Index Options'!$B:$B,B$4,'BSE - Other Index Options'!$H:$H,"MDAW*"))</f>
        <v/>
      </c>
      <c r="C70" s="26" t="str">
        <f>IF(SUMIFS('NSE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Options'!$H:$H,"MDAW*")+SUMIFS('BSE - SENSEX Index Options'!$L:$L,'BSE - SENSEX Index Options'!$C:$C,$A70,'BSE - SENSEX Index Options'!$B:$B,C$4,'BSE - SENSEX Index Options'!$H:$H,"Weekly*")+SUMIFS('BSE - SENSEX Index Options'!$L:$L,'BSE - SENSEX Index Options'!$C:$C,$A70,'BSE - SENSEX Index Options'!$B:$B,C$4,'BSE - SENSEX Index Options'!$H:$H,"MDAW*")+SUMIFS('BSE - Other Index Options'!$L:$L,'BSE - Other Index Options'!$C:$C,$A70,'BSE - Other Index Options'!$B:$B,C$4,'BSE - Other Index Options'!$H:$H,"Weekly*")+SUMIFS('BSE - Other Index Options'!$L:$L,'BSE - Other Index Options'!$C:$C,$A70,'BSE - Other Index Options'!$B:$B,C$4,'BSE - Other Index Options'!$H:$H,"MDAW*")=0,"",SUMIFS('NSE - NIFTY Index Options'!$L:$L,'NSE - NIFTY Index Options'!$C:$C,$A70,'NSE - NIFTY Index Options'!$B:$B,C$4,'NSE - NIFTY Index Options'!$H:$H,"Weekly*")+SUMIFS('NSE - NIFTY Index Options'!$L:$L,'NSE - NIFTY Index Options'!$C:$C,$A70,'NSE - NIFTY Index Options'!$B:$B,C$4,'NSE - NIFTY Index Options'!$H:$H,"MDAW*")+SUMIFS('NSE - Other Index Options'!$L:$L,'NSE - Other Index Options'!$C:$C,$A70,'NSE - Other Index Options'!$B:$B,C$4,'NSE - Other Index Options'!$H:$H,"Weekly*")+SUMIFS('NSE - Other Index Options'!$L:$L,'NSE - Other Index Options'!$C:$C,$A70,'NSE - Other Index Options'!$B:$B,C$4,'NSE - Other Index Options'!$H:$H,"MDAW*")+SUMIFS('BSE - SENSEX Index Options'!$L:$L,'BSE - SENSEX Index Options'!$C:$C,$A70,'BSE - SENSEX Index Options'!$B:$B,C$4,'BSE - SENSEX Index Options'!$H:$H,"Weekly*")+SUMIFS('BSE - SENSEX Index Options'!$L:$L,'BSE - SENSEX Index Options'!$C:$C,$A70,'BSE - SENSEX Index Options'!$B:$B,C$4,'BSE - SENSEX Index Options'!$H:$H,"MDAW*")+SUMIFS('BSE - Other Index Options'!$L:$L,'BSE - Other Index Options'!$C:$C,$A70,'BSE - Other Index Options'!$B:$B,C$4,'BSE - Other Index Options'!$H:$H,"Weekly*")+SUMIFS('BSE - Other Index Options'!$L:$L,'BSE - Other Index Options'!$C:$C,$A70,'BSE - Other Index Options'!$B:$B,C$4,'BSE - Other Index Options'!$H:$H,"MDAW*"))</f>
        <v/>
      </c>
      <c r="D70" s="26" t="str">
        <f>IF(SUMIFS('NSE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Options'!$H:$H,"MDAW*")+SUMIFS('BSE - SENSEX Index Options'!$L:$L,'BSE - SENSEX Index Options'!$C:$C,$A70,'BSE - SENSEX Index Options'!$B:$B,D$4,'BSE - SENSEX Index Options'!$H:$H,"Weekly*")+SUMIFS('BSE - SENSEX Index Options'!$L:$L,'BSE - SENSEX Index Options'!$C:$C,$A70,'BSE - SENSEX Index Options'!$B:$B,D$4,'BSE - SENSEX Index Options'!$H:$H,"MDAW*")+SUMIFS('BSE - Other Index Options'!$L:$L,'BSE - Other Index Options'!$C:$C,$A70,'BSE - Other Index Options'!$B:$B,D$4,'BSE - Other Index Options'!$H:$H,"Weekly*")+SUMIFS('BSE - Other Index Options'!$L:$L,'BSE - Other Index Options'!$C:$C,$A70,'BSE - Other Index Options'!$B:$B,D$4,'BSE - Other Index Options'!$H:$H,"MDAW*")=0,"",SUMIFS('NSE - NIFTY Index Options'!$L:$L,'NSE - NIFTY Index Options'!$C:$C,$A70,'NSE - NIFTY Index Options'!$B:$B,D$4,'NSE - NIFTY Index Options'!$H:$H,"Weekly*")+SUMIFS('NSE - NIFTY Index Options'!$L:$L,'NSE - NIFTY Index Options'!$C:$C,$A70,'NSE - NIFTY Index Options'!$B:$B,D$4,'NSE - NIFTY Index Options'!$H:$H,"MDAW*")+SUMIFS('NSE - Other Index Options'!$L:$L,'NSE - Other Index Options'!$C:$C,$A70,'NSE - Other Index Options'!$B:$B,D$4,'NSE - Other Index Options'!$H:$H,"Weekly*")+SUMIFS('NSE - Other Index Options'!$L:$L,'NSE - Other Index Options'!$C:$C,$A70,'NSE - Other Index Options'!$B:$B,D$4,'NSE - Other Index Options'!$H:$H,"MDAW*")+SUMIFS('BSE - SENSEX Index Options'!$L:$L,'BSE - SENSEX Index Options'!$C:$C,$A70,'BSE - SENSEX Index Options'!$B:$B,D$4,'BSE - SENSEX Index Options'!$H:$H,"Weekly*")+SUMIFS('BSE - SENSEX Index Options'!$L:$L,'BSE - SENSEX Index Options'!$C:$C,$A70,'BSE - SENSEX Index Options'!$B:$B,D$4,'BSE - SENSEX Index Options'!$H:$H,"MDAW*")+SUMIFS('BSE - Other Index Options'!$L:$L,'BSE - Other Index Options'!$C:$C,$A70,'BSE - Other Index Options'!$B:$B,D$4,'BSE - Other Index Options'!$H:$H,"Weekly*")+SUMIFS('BSE - Other Index Options'!$L:$L,'BSE - Other Index Options'!$C:$C,$A70,'BSE - Other Index Options'!$B:$B,D$4,'BSE - Other Index Options'!$H:$H,"MDAW*"))</f>
        <v/>
      </c>
      <c r="E70" s="26" t="str">
        <f>IF(SUMIFS('NSE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Options'!$H:$H,"MDAW*")+SUMIFS('BSE - SENSEX Index Options'!$L:$L,'BSE - SENSEX Index Options'!$C:$C,$A70,'BSE - SENSEX Index Options'!$B:$B,E$4,'BSE - SENSEX Index Options'!$H:$H,"Weekly*")+SUMIFS('BSE - SENSEX Index Options'!$L:$L,'BSE - SENSEX Index Options'!$C:$C,$A70,'BSE - SENSEX Index Options'!$B:$B,E$4,'BSE - SENSEX Index Options'!$H:$H,"MDAW*")+SUMIFS('BSE - Other Index Options'!$L:$L,'BSE - Other Index Options'!$C:$C,$A70,'BSE - Other Index Options'!$B:$B,E$4,'BSE - Other Index Options'!$H:$H,"Weekly*")+SUMIFS('BSE - Other Index Options'!$L:$L,'BSE - Other Index Options'!$C:$C,$A70,'BSE - Other Index Options'!$B:$B,E$4,'BSE - Other Index Options'!$H:$H,"MDAW*")=0,"",SUMIFS('NSE - NIFTY Index Options'!$L:$L,'NSE - NIFTY Index Options'!$C:$C,$A70,'NSE - NIFTY Index Options'!$B:$B,E$4,'NSE - NIFTY Index Options'!$H:$H,"Weekly*")+SUMIFS('NSE - NIFTY Index Options'!$L:$L,'NSE - NIFTY Index Options'!$C:$C,$A70,'NSE - NIFTY Index Options'!$B:$B,E$4,'NSE - NIFTY Index Options'!$H:$H,"MDAW*")+SUMIFS('NSE - Other Index Options'!$L:$L,'NSE - Other Index Options'!$C:$C,$A70,'NSE - Other Index Options'!$B:$B,E$4,'NSE - Other Index Options'!$H:$H,"Weekly*")+SUMIFS('NSE - Other Index Options'!$L:$L,'NSE - Other Index Options'!$C:$C,$A70,'NSE - Other Index Options'!$B:$B,E$4,'NSE - Other Index Options'!$H:$H,"MDAW*")+SUMIFS('BSE - SENSEX Index Options'!$L:$L,'BSE - SENSEX Index Options'!$C:$C,$A70,'BSE - SENSEX Index Options'!$B:$B,E$4,'BSE - SENSEX Index Options'!$H:$H,"Weekly*")+SUMIFS('BSE - SENSEX Index Options'!$L:$L,'BSE - SENSEX Index Options'!$C:$C,$A70,'BSE - SENSEX Index Options'!$B:$B,E$4,'BSE - SENSEX Index Options'!$H:$H,"MDAW*")+SUMIFS('BSE - Other Index Options'!$L:$L,'BSE - Other Index Options'!$C:$C,$A70,'BSE - Other Index Options'!$B:$B,E$4,'BSE - Other Index Options'!$H:$H,"Weekly*")+SUMIFS('BSE - Other Index Options'!$L:$L,'BSE - Other Index Options'!$C:$C,$A70,'BSE - Other Index Options'!$B:$B,E$4,'BSE - Other Index Options'!$H:$H,"MDAW*"))</f>
        <v/>
      </c>
      <c r="F70" s="26" t="str">
        <f>IF(SUMIFS('NSE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Options'!$H:$H,"MDAW*")+SUMIFS('BSE - SENSEX Index Options'!$L:$L,'BSE - SENSEX Index Options'!$C:$C,$A70,'BSE - SENSEX Index Options'!$B:$B,F$4,'BSE - SENSEX Index Options'!$H:$H,"Weekly*")+SUMIFS('BSE - SENSEX Index Options'!$L:$L,'BSE - SENSEX Index Options'!$C:$C,$A70,'BSE - SENSEX Index Options'!$B:$B,F$4,'BSE - SENSEX Index Options'!$H:$H,"MDAW*")+SUMIFS('BSE - Other Index Options'!$L:$L,'BSE - Other Index Options'!$C:$C,$A70,'BSE - Other Index Options'!$B:$B,F$4,'BSE - Other Index Options'!$H:$H,"Weekly*")+SUMIFS('BSE - Other Index Options'!$L:$L,'BSE - Other Index Options'!$C:$C,$A70,'BSE - Other Index Options'!$B:$B,F$4,'BSE - Other Index Options'!$H:$H,"MDAW*")=0,"",SUMIFS('NSE - NIFTY Index Options'!$L:$L,'NSE - NIFTY Index Options'!$C:$C,$A70,'NSE - NIFTY Index Options'!$B:$B,F$4,'NSE - NIFTY Index Options'!$H:$H,"Weekly*")+SUMIFS('NSE - NIFTY Index Options'!$L:$L,'NSE - NIFTY Index Options'!$C:$C,$A70,'NSE - NIFTY Index Options'!$B:$B,F$4,'NSE - NIFTY Index Options'!$H:$H,"MDAW*")+SUMIFS('NSE - Other Index Options'!$L:$L,'NSE - Other Index Options'!$C:$C,$A70,'NSE - Other Index Options'!$B:$B,F$4,'NSE - Other Index Options'!$H:$H,"Weekly*")+SUMIFS('NSE - Other Index Options'!$L:$L,'NSE - Other Index Options'!$C:$C,$A70,'NSE - Other Index Options'!$B:$B,F$4,'NSE - Other Index Options'!$H:$H,"MDAW*")+SUMIFS('BSE - SENSEX Index Options'!$L:$L,'BSE - SENSEX Index Options'!$C:$C,$A70,'BSE - SENSEX Index Options'!$B:$B,F$4,'BSE - SENSEX Index Options'!$H:$H,"Weekly*")+SUMIFS('BSE - SENSEX Index Options'!$L:$L,'BSE - SENSEX Index Options'!$C:$C,$A70,'BSE - SENSEX Index Options'!$B:$B,F$4,'BSE - SENSEX Index Options'!$H:$H,"MDAW*")+SUMIFS('BSE - Other Index Options'!$L:$L,'BSE - Other Index Options'!$C:$C,$A70,'BSE - Other Index Options'!$B:$B,F$4,'BSE - Other Index Options'!$H:$H,"Weekly*")+SUMIFS('BSE - Other Index Options'!$L:$L,'BSE - Other Index Options'!$C:$C,$A70,'BSE - Other Index Options'!$B:$B,F$4,'BSE - Other Index Options'!$H:$H,"MDAW*"))</f>
        <v/>
      </c>
      <c r="G70" s="26" t="str">
        <f>IF(SUMIFS('NSE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Options'!$H:$H,"MDAW*")+SUMIFS('BSE - SENSEX Index Options'!$L:$L,'BSE - SENSEX Index Options'!$C:$C,$A70,'BSE - SENSEX Index Options'!$B:$B,G$4,'BSE - SENSEX Index Options'!$H:$H,"Weekly*")+SUMIFS('BSE - SENSEX Index Options'!$L:$L,'BSE - SENSEX Index Options'!$C:$C,$A70,'BSE - SENSEX Index Options'!$B:$B,G$4,'BSE - SENSEX Index Options'!$H:$H,"MDAW*")+SUMIFS('BSE - Other Index Options'!$L:$L,'BSE - Other Index Options'!$C:$C,$A70,'BSE - Other Index Options'!$B:$B,G$4,'BSE - Other Index Options'!$H:$H,"Weekly*")+SUMIFS('BSE - Other Index Options'!$L:$L,'BSE - Other Index Options'!$C:$C,$A70,'BSE - Other Index Options'!$B:$B,G$4,'BSE - Other Index Options'!$H:$H,"MDAW*")=0,"",SUMIFS('NSE - NIFTY Index Options'!$L:$L,'NSE - NIFTY Index Options'!$C:$C,$A70,'NSE - NIFTY Index Options'!$B:$B,G$4,'NSE - NIFTY Index Options'!$H:$H,"Weekly*")+SUMIFS('NSE - NIFTY Index Options'!$L:$L,'NSE - NIFTY Index Options'!$C:$C,$A70,'NSE - NIFTY Index Options'!$B:$B,G$4,'NSE - NIFTY Index Options'!$H:$H,"MDAW*")+SUMIFS('NSE - Other Index Options'!$L:$L,'NSE - Other Index Options'!$C:$C,$A70,'NSE - Other Index Options'!$B:$B,G$4,'NSE - Other Index Options'!$H:$H,"Weekly*")+SUMIFS('NSE - Other Index Options'!$L:$L,'NSE - Other Index Options'!$C:$C,$A70,'NSE - Other Index Options'!$B:$B,G$4,'NSE - Other Index Options'!$H:$H,"MDAW*")+SUMIFS('BSE - SENSEX Index Options'!$L:$L,'BSE - SENSEX Index Options'!$C:$C,$A70,'BSE - SENSEX Index Options'!$B:$B,G$4,'BSE - SENSEX Index Options'!$H:$H,"Weekly*")+SUMIFS('BSE - SENSEX Index Options'!$L:$L,'BSE - SENSEX Index Options'!$C:$C,$A70,'BSE - SENSEX Index Options'!$B:$B,G$4,'BSE - SENSEX Index Options'!$H:$H,"MDAW*")+SUMIFS('BSE - Other Index Options'!$L:$L,'BSE - Other Index Options'!$C:$C,$A70,'BSE - Other Index Options'!$B:$B,G$4,'BSE - Other Index Options'!$H:$H,"Weekly*")+SUMIFS('BSE - Other Index Options'!$L:$L,'BSE - Other Index Options'!$C:$C,$A70,'BSE - Other Index Options'!$B:$B,G$4,'BSE - Other Index Options'!$H:$H,"MDAW*"))</f>
        <v/>
      </c>
      <c r="H70" s="26" t="str">
        <f t="shared" si="2"/>
        <v/>
      </c>
    </row>
    <row r="71" spans="1:8" hidden="1" outlineLevel="1">
      <c r="A71" t="s">
        <v>92</v>
      </c>
      <c r="B71" s="26" t="str">
        <f>IF(SUMIFS('NSE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Options'!$H:$H,"MDAW*")+SUMIFS('BSE - SENSEX Index Options'!$L:$L,'BSE - SENSEX Index Options'!$C:$C,$A71,'BSE - SENSEX Index Options'!$B:$B,B$4,'BSE - SENSEX Index Options'!$H:$H,"Weekly*")+SUMIFS('BSE - SENSEX Index Options'!$L:$L,'BSE - SENSEX Index Options'!$C:$C,$A71,'BSE - SENSEX Index Options'!$B:$B,B$4,'BSE - SENSEX Index Options'!$H:$H,"MDAW*")+SUMIFS('BSE - Other Index Options'!$L:$L,'BSE - Other Index Options'!$C:$C,$A71,'BSE - Other Index Options'!$B:$B,B$4,'BSE - Other Index Options'!$H:$H,"Weekly*")+SUMIFS('BSE - Other Index Options'!$L:$L,'BSE - Other Index Options'!$C:$C,$A71,'BSE - Other Index Options'!$B:$B,B$4,'BSE - Other Index Options'!$H:$H,"MDAW*")=0,"",SUMIFS('NSE - NIFTY Index Options'!$L:$L,'NSE - NIFTY Index Options'!$C:$C,$A71,'NSE - NIFTY Index Options'!$B:$B,B$4,'NSE - NIFTY Index Options'!$H:$H,"Weekly*")+SUMIFS('NSE - NIFTY Index Options'!$L:$L,'NSE - NIFTY Index Options'!$C:$C,$A71,'NSE - NIFTY Index Options'!$B:$B,B$4,'NSE - NIFTY Index Options'!$H:$H,"MDAW*")+SUMIFS('NSE - Other Index Options'!$L:$L,'NSE - Other Index Options'!$C:$C,$A71,'NSE - Other Index Options'!$B:$B,B$4,'NSE - Other Index Options'!$H:$H,"Weekly*")+SUMIFS('NSE - Other Index Options'!$L:$L,'NSE - Other Index Options'!$C:$C,$A71,'NSE - Other Index Options'!$B:$B,B$4,'NSE - Other Index Options'!$H:$H,"MDAW*")+SUMIFS('BSE - SENSEX Index Options'!$L:$L,'BSE - SENSEX Index Options'!$C:$C,$A71,'BSE - SENSEX Index Options'!$B:$B,B$4,'BSE - SENSEX Index Options'!$H:$H,"Weekly*")+SUMIFS('BSE - SENSEX Index Options'!$L:$L,'BSE - SENSEX Index Options'!$C:$C,$A71,'BSE - SENSEX Index Options'!$B:$B,B$4,'BSE - SENSEX Index Options'!$H:$H,"MDAW*")+SUMIFS('BSE - Other Index Options'!$L:$L,'BSE - Other Index Options'!$C:$C,$A71,'BSE - Other Index Options'!$B:$B,B$4,'BSE - Other Index Options'!$H:$H,"Weekly*")+SUMIFS('BSE - Other Index Options'!$L:$L,'BSE - Other Index Options'!$C:$C,$A71,'BSE - Other Index Options'!$B:$B,B$4,'BSE - Other Index Options'!$H:$H,"MDAW*"))</f>
        <v/>
      </c>
      <c r="C71" s="26" t="str">
        <f>IF(SUMIFS('NSE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Options'!$H:$H,"MDAW*")+SUMIFS('BSE - SENSEX Index Options'!$L:$L,'BSE - SENSEX Index Options'!$C:$C,$A71,'BSE - SENSEX Index Options'!$B:$B,C$4,'BSE - SENSEX Index Options'!$H:$H,"Weekly*")+SUMIFS('BSE - SENSEX Index Options'!$L:$L,'BSE - SENSEX Index Options'!$C:$C,$A71,'BSE - SENSEX Index Options'!$B:$B,C$4,'BSE - SENSEX Index Options'!$H:$H,"MDAW*")+SUMIFS('BSE - Other Index Options'!$L:$L,'BSE - Other Index Options'!$C:$C,$A71,'BSE - Other Index Options'!$B:$B,C$4,'BSE - Other Index Options'!$H:$H,"Weekly*")+SUMIFS('BSE - Other Index Options'!$L:$L,'BSE - Other Index Options'!$C:$C,$A71,'BSE - Other Index Options'!$B:$B,C$4,'BSE - Other Index Options'!$H:$H,"MDAW*")=0,"",SUMIFS('NSE - NIFTY Index Options'!$L:$L,'NSE - NIFTY Index Options'!$C:$C,$A71,'NSE - NIFTY Index Options'!$B:$B,C$4,'NSE - NIFTY Index Options'!$H:$H,"Weekly*")+SUMIFS('NSE - NIFTY Index Options'!$L:$L,'NSE - NIFTY Index Options'!$C:$C,$A71,'NSE - NIFTY Index Options'!$B:$B,C$4,'NSE - NIFTY Index Options'!$H:$H,"MDAW*")+SUMIFS('NSE - Other Index Options'!$L:$L,'NSE - Other Index Options'!$C:$C,$A71,'NSE - Other Index Options'!$B:$B,C$4,'NSE - Other Index Options'!$H:$H,"Weekly*")+SUMIFS('NSE - Other Index Options'!$L:$L,'NSE - Other Index Options'!$C:$C,$A71,'NSE - Other Index Options'!$B:$B,C$4,'NSE - Other Index Options'!$H:$H,"MDAW*")+SUMIFS('BSE - SENSEX Index Options'!$L:$L,'BSE - SENSEX Index Options'!$C:$C,$A71,'BSE - SENSEX Index Options'!$B:$B,C$4,'BSE - SENSEX Index Options'!$H:$H,"Weekly*")+SUMIFS('BSE - SENSEX Index Options'!$L:$L,'BSE - SENSEX Index Options'!$C:$C,$A71,'BSE - SENSEX Index Options'!$B:$B,C$4,'BSE - SENSEX Index Options'!$H:$H,"MDAW*")+SUMIFS('BSE - Other Index Options'!$L:$L,'BSE - Other Index Options'!$C:$C,$A71,'BSE - Other Index Options'!$B:$B,C$4,'BSE - Other Index Options'!$H:$H,"Weekly*")+SUMIFS('BSE - Other Index Options'!$L:$L,'BSE - Other Index Options'!$C:$C,$A71,'BSE - Other Index Options'!$B:$B,C$4,'BSE - Other Index Options'!$H:$H,"MDAW*"))</f>
        <v/>
      </c>
      <c r="D71" s="26" t="str">
        <f>IF(SUMIFS('NSE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Options'!$H:$H,"MDAW*")+SUMIFS('BSE - SENSEX Index Options'!$L:$L,'BSE - SENSEX Index Options'!$C:$C,$A71,'BSE - SENSEX Index Options'!$B:$B,D$4,'BSE - SENSEX Index Options'!$H:$H,"Weekly*")+SUMIFS('BSE - SENSEX Index Options'!$L:$L,'BSE - SENSEX Index Options'!$C:$C,$A71,'BSE - SENSEX Index Options'!$B:$B,D$4,'BSE - SENSEX Index Options'!$H:$H,"MDAW*")+SUMIFS('BSE - Other Index Options'!$L:$L,'BSE - Other Index Options'!$C:$C,$A71,'BSE - Other Index Options'!$B:$B,D$4,'BSE - Other Index Options'!$H:$H,"Weekly*")+SUMIFS('BSE - Other Index Options'!$L:$L,'BSE - Other Index Options'!$C:$C,$A71,'BSE - Other Index Options'!$B:$B,D$4,'BSE - Other Index Options'!$H:$H,"MDAW*")=0,"",SUMIFS('NSE - NIFTY Index Options'!$L:$L,'NSE - NIFTY Index Options'!$C:$C,$A71,'NSE - NIFTY Index Options'!$B:$B,D$4,'NSE - NIFTY Index Options'!$H:$H,"Weekly*")+SUMIFS('NSE - NIFTY Index Options'!$L:$L,'NSE - NIFTY Index Options'!$C:$C,$A71,'NSE - NIFTY Index Options'!$B:$B,D$4,'NSE - NIFTY Index Options'!$H:$H,"MDAW*")+SUMIFS('NSE - Other Index Options'!$L:$L,'NSE - Other Index Options'!$C:$C,$A71,'NSE - Other Index Options'!$B:$B,D$4,'NSE - Other Index Options'!$H:$H,"Weekly*")+SUMIFS('NSE - Other Index Options'!$L:$L,'NSE - Other Index Options'!$C:$C,$A71,'NSE - Other Index Options'!$B:$B,D$4,'NSE - Other Index Options'!$H:$H,"MDAW*")+SUMIFS('BSE - SENSEX Index Options'!$L:$L,'BSE - SENSEX Index Options'!$C:$C,$A71,'BSE - SENSEX Index Options'!$B:$B,D$4,'BSE - SENSEX Index Options'!$H:$H,"Weekly*")+SUMIFS('BSE - SENSEX Index Options'!$L:$L,'BSE - SENSEX Index Options'!$C:$C,$A71,'BSE - SENSEX Index Options'!$B:$B,D$4,'BSE - SENSEX Index Options'!$H:$H,"MDAW*")+SUMIFS('BSE - Other Index Options'!$L:$L,'BSE - Other Index Options'!$C:$C,$A71,'BSE - Other Index Options'!$B:$B,D$4,'BSE - Other Index Options'!$H:$H,"Weekly*")+SUMIFS('BSE - Other Index Options'!$L:$L,'BSE - Other Index Options'!$C:$C,$A71,'BSE - Other Index Options'!$B:$B,D$4,'BSE - Other Index Options'!$H:$H,"MDAW*"))</f>
        <v/>
      </c>
      <c r="E71" s="26" t="str">
        <f>IF(SUMIFS('NSE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Options'!$H:$H,"MDAW*")+SUMIFS('BSE - SENSEX Index Options'!$L:$L,'BSE - SENSEX Index Options'!$C:$C,$A71,'BSE - SENSEX Index Options'!$B:$B,E$4,'BSE - SENSEX Index Options'!$H:$H,"Weekly*")+SUMIFS('BSE - SENSEX Index Options'!$L:$L,'BSE - SENSEX Index Options'!$C:$C,$A71,'BSE - SENSEX Index Options'!$B:$B,E$4,'BSE - SENSEX Index Options'!$H:$H,"MDAW*")+SUMIFS('BSE - Other Index Options'!$L:$L,'BSE - Other Index Options'!$C:$C,$A71,'BSE - Other Index Options'!$B:$B,E$4,'BSE - Other Index Options'!$H:$H,"Weekly*")+SUMIFS('BSE - Other Index Options'!$L:$L,'BSE - Other Index Options'!$C:$C,$A71,'BSE - Other Index Options'!$B:$B,E$4,'BSE - Other Index Options'!$H:$H,"MDAW*")=0,"",SUMIFS('NSE - NIFTY Index Options'!$L:$L,'NSE - NIFTY Index Options'!$C:$C,$A71,'NSE - NIFTY Index Options'!$B:$B,E$4,'NSE - NIFTY Index Options'!$H:$H,"Weekly*")+SUMIFS('NSE - NIFTY Index Options'!$L:$L,'NSE - NIFTY Index Options'!$C:$C,$A71,'NSE - NIFTY Index Options'!$B:$B,E$4,'NSE - NIFTY Index Options'!$H:$H,"MDAW*")+SUMIFS('NSE - Other Index Options'!$L:$L,'NSE - Other Index Options'!$C:$C,$A71,'NSE - Other Index Options'!$B:$B,E$4,'NSE - Other Index Options'!$H:$H,"Weekly*")+SUMIFS('NSE - Other Index Options'!$L:$L,'NSE - Other Index Options'!$C:$C,$A71,'NSE - Other Index Options'!$B:$B,E$4,'NSE - Other Index Options'!$H:$H,"MDAW*")+SUMIFS('BSE - SENSEX Index Options'!$L:$L,'BSE - SENSEX Index Options'!$C:$C,$A71,'BSE - SENSEX Index Options'!$B:$B,E$4,'BSE - SENSEX Index Options'!$H:$H,"Weekly*")+SUMIFS('BSE - SENSEX Index Options'!$L:$L,'BSE - SENSEX Index Options'!$C:$C,$A71,'BSE - SENSEX Index Options'!$B:$B,E$4,'BSE - SENSEX Index Options'!$H:$H,"MDAW*")+SUMIFS('BSE - Other Index Options'!$L:$L,'BSE - Other Index Options'!$C:$C,$A71,'BSE - Other Index Options'!$B:$B,E$4,'BSE - Other Index Options'!$H:$H,"Weekly*")+SUMIFS('BSE - Other Index Options'!$L:$L,'BSE - Other Index Options'!$C:$C,$A71,'BSE - Other Index Options'!$B:$B,E$4,'BSE - Other Index Options'!$H:$H,"MDAW*"))</f>
        <v/>
      </c>
      <c r="F71" s="26" t="str">
        <f>IF(SUMIFS('NSE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Options'!$H:$H,"MDAW*")+SUMIFS('BSE - SENSEX Index Options'!$L:$L,'BSE - SENSEX Index Options'!$C:$C,$A71,'BSE - SENSEX Index Options'!$B:$B,F$4,'BSE - SENSEX Index Options'!$H:$H,"Weekly*")+SUMIFS('BSE - SENSEX Index Options'!$L:$L,'BSE - SENSEX Index Options'!$C:$C,$A71,'BSE - SENSEX Index Options'!$B:$B,F$4,'BSE - SENSEX Index Options'!$H:$H,"MDAW*")+SUMIFS('BSE - Other Index Options'!$L:$L,'BSE - Other Index Options'!$C:$C,$A71,'BSE - Other Index Options'!$B:$B,F$4,'BSE - Other Index Options'!$H:$H,"Weekly*")+SUMIFS('BSE - Other Index Options'!$L:$L,'BSE - Other Index Options'!$C:$C,$A71,'BSE - Other Index Options'!$B:$B,F$4,'BSE - Other Index Options'!$H:$H,"MDAW*")=0,"",SUMIFS('NSE - NIFTY Index Options'!$L:$L,'NSE - NIFTY Index Options'!$C:$C,$A71,'NSE - NIFTY Index Options'!$B:$B,F$4,'NSE - NIFTY Index Options'!$H:$H,"Weekly*")+SUMIFS('NSE - NIFTY Index Options'!$L:$L,'NSE - NIFTY Index Options'!$C:$C,$A71,'NSE - NIFTY Index Options'!$B:$B,F$4,'NSE - NIFTY Index Options'!$H:$H,"MDAW*")+SUMIFS('NSE - Other Index Options'!$L:$L,'NSE - Other Index Options'!$C:$C,$A71,'NSE - Other Index Options'!$B:$B,F$4,'NSE - Other Index Options'!$H:$H,"Weekly*")+SUMIFS('NSE - Other Index Options'!$L:$L,'NSE - Other Index Options'!$C:$C,$A71,'NSE - Other Index Options'!$B:$B,F$4,'NSE - Other Index Options'!$H:$H,"MDAW*")+SUMIFS('BSE - SENSEX Index Options'!$L:$L,'BSE - SENSEX Index Options'!$C:$C,$A71,'BSE - SENSEX Index Options'!$B:$B,F$4,'BSE - SENSEX Index Options'!$H:$H,"Weekly*")+SUMIFS('BSE - SENSEX Index Options'!$L:$L,'BSE - SENSEX Index Options'!$C:$C,$A71,'BSE - SENSEX Index Options'!$B:$B,F$4,'BSE - SENSEX Index Options'!$H:$H,"MDAW*")+SUMIFS('BSE - Other Index Options'!$L:$L,'BSE - Other Index Options'!$C:$C,$A71,'BSE - Other Index Options'!$B:$B,F$4,'BSE - Other Index Options'!$H:$H,"Weekly*")+SUMIFS('BSE - Other Index Options'!$L:$L,'BSE - Other Index Options'!$C:$C,$A71,'BSE - Other Index Options'!$B:$B,F$4,'BSE - Other Index Options'!$H:$H,"MDAW*"))</f>
        <v/>
      </c>
      <c r="G71" s="26" t="str">
        <f>IF(SUMIFS('NSE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Options'!$H:$H,"MDAW*")+SUMIFS('BSE - SENSEX Index Options'!$L:$L,'BSE - SENSEX Index Options'!$C:$C,$A71,'BSE - SENSEX Index Options'!$B:$B,G$4,'BSE - SENSEX Index Options'!$H:$H,"Weekly*")+SUMIFS('BSE - SENSEX Index Options'!$L:$L,'BSE - SENSEX Index Options'!$C:$C,$A71,'BSE - SENSEX Index Options'!$B:$B,G$4,'BSE - SENSEX Index Options'!$H:$H,"MDAW*")+SUMIFS('BSE - Other Index Options'!$L:$L,'BSE - Other Index Options'!$C:$C,$A71,'BSE - Other Index Options'!$B:$B,G$4,'BSE - Other Index Options'!$H:$H,"Weekly*")+SUMIFS('BSE - Other Index Options'!$L:$L,'BSE - Other Index Options'!$C:$C,$A71,'BSE - Other Index Options'!$B:$B,G$4,'BSE - Other Index Options'!$H:$H,"MDAW*")=0,"",SUMIFS('NSE - NIFTY Index Options'!$L:$L,'NSE - NIFTY Index Options'!$C:$C,$A71,'NSE - NIFTY Index Options'!$B:$B,G$4,'NSE - NIFTY Index Options'!$H:$H,"Weekly*")+SUMIFS('NSE - NIFTY Index Options'!$L:$L,'NSE - NIFTY Index Options'!$C:$C,$A71,'NSE - NIFTY Index Options'!$B:$B,G$4,'NSE - NIFTY Index Options'!$H:$H,"MDAW*")+SUMIFS('NSE - Other Index Options'!$L:$L,'NSE - Other Index Options'!$C:$C,$A71,'NSE - Other Index Options'!$B:$B,G$4,'NSE - Other Index Options'!$H:$H,"Weekly*")+SUMIFS('NSE - Other Index Options'!$L:$L,'NSE - Other Index Options'!$C:$C,$A71,'NSE - Other Index Options'!$B:$B,G$4,'NSE - Other Index Options'!$H:$H,"MDAW*")+SUMIFS('BSE - SENSEX Index Options'!$L:$L,'BSE - SENSEX Index Options'!$C:$C,$A71,'BSE - SENSEX Index Options'!$B:$B,G$4,'BSE - SENSEX Index Options'!$H:$H,"Weekly*")+SUMIFS('BSE - SENSEX Index Options'!$L:$L,'BSE - SENSEX Index Options'!$C:$C,$A71,'BSE - SENSEX Index Options'!$B:$B,G$4,'BSE - SENSEX Index Options'!$H:$H,"MDAW*")+SUMIFS('BSE - Other Index Options'!$L:$L,'BSE - Other Index Options'!$C:$C,$A71,'BSE - Other Index Options'!$B:$B,G$4,'BSE - Other Index Options'!$H:$H,"Weekly*")+SUMIFS('BSE - Other Index Options'!$L:$L,'BSE - Other Index Options'!$C:$C,$A71,'BSE - Other Index Options'!$B:$B,G$4,'BSE - Other Index Options'!$H:$H,"MDAW*"))</f>
        <v/>
      </c>
      <c r="H71" s="26" t="str">
        <f t="shared" si="2"/>
        <v/>
      </c>
    </row>
    <row r="72" spans="1:8" hidden="1" outlineLevel="1">
      <c r="A72" t="s">
        <v>93</v>
      </c>
      <c r="B72" s="26" t="str">
        <f>IF(SUMIFS('NSE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Options'!$H:$H,"MDAW*")+SUMIFS('BSE - SENSEX Index Options'!$L:$L,'BSE - SENSEX Index Options'!$C:$C,$A72,'BSE - SENSEX Index Options'!$B:$B,B$4,'BSE - SENSEX Index Options'!$H:$H,"Weekly*")+SUMIFS('BSE - SENSEX Index Options'!$L:$L,'BSE - SENSEX Index Options'!$C:$C,$A72,'BSE - SENSEX Index Options'!$B:$B,B$4,'BSE - SENSEX Index Options'!$H:$H,"MDAW*")+SUMIFS('BSE - Other Index Options'!$L:$L,'BSE - Other Index Options'!$C:$C,$A72,'BSE - Other Index Options'!$B:$B,B$4,'BSE - Other Index Options'!$H:$H,"Weekly*")+SUMIFS('BSE - Other Index Options'!$L:$L,'BSE - Other Index Options'!$C:$C,$A72,'BSE - Other Index Options'!$B:$B,B$4,'BSE - Other Index Options'!$H:$H,"MDAW*")=0,"",SUMIFS('NSE - NIFTY Index Options'!$L:$L,'NSE - NIFTY Index Options'!$C:$C,$A72,'NSE - NIFTY Index Options'!$B:$B,B$4,'NSE - NIFTY Index Options'!$H:$H,"Weekly*")+SUMIFS('NSE - NIFTY Index Options'!$L:$L,'NSE - NIFTY Index Options'!$C:$C,$A72,'NSE - NIFTY Index Options'!$B:$B,B$4,'NSE - NIFTY Index Options'!$H:$H,"MDAW*")+SUMIFS('NSE - Other Index Options'!$L:$L,'NSE - Other Index Options'!$C:$C,$A72,'NSE - Other Index Options'!$B:$B,B$4,'NSE - Other Index Options'!$H:$H,"Weekly*")+SUMIFS('NSE - Other Index Options'!$L:$L,'NSE - Other Index Options'!$C:$C,$A72,'NSE - Other Index Options'!$B:$B,B$4,'NSE - Other Index Options'!$H:$H,"MDAW*")+SUMIFS('BSE - SENSEX Index Options'!$L:$L,'BSE - SENSEX Index Options'!$C:$C,$A72,'BSE - SENSEX Index Options'!$B:$B,B$4,'BSE - SENSEX Index Options'!$H:$H,"Weekly*")+SUMIFS('BSE - SENSEX Index Options'!$L:$L,'BSE - SENSEX Index Options'!$C:$C,$A72,'BSE - SENSEX Index Options'!$B:$B,B$4,'BSE - SENSEX Index Options'!$H:$H,"MDAW*")+SUMIFS('BSE - Other Index Options'!$L:$L,'BSE - Other Index Options'!$C:$C,$A72,'BSE - Other Index Options'!$B:$B,B$4,'BSE - Other Index Options'!$H:$H,"Weekly*")+SUMIFS('BSE - Other Index Options'!$L:$L,'BSE - Other Index Options'!$C:$C,$A72,'BSE - Other Index Options'!$B:$B,B$4,'BSE - Other Index Options'!$H:$H,"MDAW*"))</f>
        <v/>
      </c>
      <c r="C72" s="26" t="str">
        <f>IF(SUMIFS('NSE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Options'!$H:$H,"MDAW*")+SUMIFS('BSE - SENSEX Index Options'!$L:$L,'BSE - SENSEX Index Options'!$C:$C,$A72,'BSE - SENSEX Index Options'!$B:$B,C$4,'BSE - SENSEX Index Options'!$H:$H,"Weekly*")+SUMIFS('BSE - SENSEX Index Options'!$L:$L,'BSE - SENSEX Index Options'!$C:$C,$A72,'BSE - SENSEX Index Options'!$B:$B,C$4,'BSE - SENSEX Index Options'!$H:$H,"MDAW*")+SUMIFS('BSE - Other Index Options'!$L:$L,'BSE - Other Index Options'!$C:$C,$A72,'BSE - Other Index Options'!$B:$B,C$4,'BSE - Other Index Options'!$H:$H,"Weekly*")+SUMIFS('BSE - Other Index Options'!$L:$L,'BSE - Other Index Options'!$C:$C,$A72,'BSE - Other Index Options'!$B:$B,C$4,'BSE - Other Index Options'!$H:$H,"MDAW*")=0,"",SUMIFS('NSE - NIFTY Index Options'!$L:$L,'NSE - NIFTY Index Options'!$C:$C,$A72,'NSE - NIFTY Index Options'!$B:$B,C$4,'NSE - NIFTY Index Options'!$H:$H,"Weekly*")+SUMIFS('NSE - NIFTY Index Options'!$L:$L,'NSE - NIFTY Index Options'!$C:$C,$A72,'NSE - NIFTY Index Options'!$B:$B,C$4,'NSE - NIFTY Index Options'!$H:$H,"MDAW*")+SUMIFS('NSE - Other Index Options'!$L:$L,'NSE - Other Index Options'!$C:$C,$A72,'NSE - Other Index Options'!$B:$B,C$4,'NSE - Other Index Options'!$H:$H,"Weekly*")+SUMIFS('NSE - Other Index Options'!$L:$L,'NSE - Other Index Options'!$C:$C,$A72,'NSE - Other Index Options'!$B:$B,C$4,'NSE - Other Index Options'!$H:$H,"MDAW*")+SUMIFS('BSE - SENSEX Index Options'!$L:$L,'BSE - SENSEX Index Options'!$C:$C,$A72,'BSE - SENSEX Index Options'!$B:$B,C$4,'BSE - SENSEX Index Options'!$H:$H,"Weekly*")+SUMIFS('BSE - SENSEX Index Options'!$L:$L,'BSE - SENSEX Index Options'!$C:$C,$A72,'BSE - SENSEX Index Options'!$B:$B,C$4,'BSE - SENSEX Index Options'!$H:$H,"MDAW*")+SUMIFS('BSE - Other Index Options'!$L:$L,'BSE - Other Index Options'!$C:$C,$A72,'BSE - Other Index Options'!$B:$B,C$4,'BSE - Other Index Options'!$H:$H,"Weekly*")+SUMIFS('BSE - Other Index Options'!$L:$L,'BSE - Other Index Options'!$C:$C,$A72,'BSE - Other Index Options'!$B:$B,C$4,'BSE - Other Index Options'!$H:$H,"MDAW*"))</f>
        <v/>
      </c>
      <c r="D72" s="26" t="str">
        <f>IF(SUMIFS('NSE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Options'!$H:$H,"MDAW*")+SUMIFS('BSE - SENSEX Index Options'!$L:$L,'BSE - SENSEX Index Options'!$C:$C,$A72,'BSE - SENSEX Index Options'!$B:$B,D$4,'BSE - SENSEX Index Options'!$H:$H,"Weekly*")+SUMIFS('BSE - SENSEX Index Options'!$L:$L,'BSE - SENSEX Index Options'!$C:$C,$A72,'BSE - SENSEX Index Options'!$B:$B,D$4,'BSE - SENSEX Index Options'!$H:$H,"MDAW*")+SUMIFS('BSE - Other Index Options'!$L:$L,'BSE - Other Index Options'!$C:$C,$A72,'BSE - Other Index Options'!$B:$B,D$4,'BSE - Other Index Options'!$H:$H,"Weekly*")+SUMIFS('BSE - Other Index Options'!$L:$L,'BSE - Other Index Options'!$C:$C,$A72,'BSE - Other Index Options'!$B:$B,D$4,'BSE - Other Index Options'!$H:$H,"MDAW*")=0,"",SUMIFS('NSE - NIFTY Index Options'!$L:$L,'NSE - NIFTY Index Options'!$C:$C,$A72,'NSE - NIFTY Index Options'!$B:$B,D$4,'NSE - NIFTY Index Options'!$H:$H,"Weekly*")+SUMIFS('NSE - NIFTY Index Options'!$L:$L,'NSE - NIFTY Index Options'!$C:$C,$A72,'NSE - NIFTY Index Options'!$B:$B,D$4,'NSE - NIFTY Index Options'!$H:$H,"MDAW*")+SUMIFS('NSE - Other Index Options'!$L:$L,'NSE - Other Index Options'!$C:$C,$A72,'NSE - Other Index Options'!$B:$B,D$4,'NSE - Other Index Options'!$H:$H,"Weekly*")+SUMIFS('NSE - Other Index Options'!$L:$L,'NSE - Other Index Options'!$C:$C,$A72,'NSE - Other Index Options'!$B:$B,D$4,'NSE - Other Index Options'!$H:$H,"MDAW*")+SUMIFS('BSE - SENSEX Index Options'!$L:$L,'BSE - SENSEX Index Options'!$C:$C,$A72,'BSE - SENSEX Index Options'!$B:$B,D$4,'BSE - SENSEX Index Options'!$H:$H,"Weekly*")+SUMIFS('BSE - SENSEX Index Options'!$L:$L,'BSE - SENSEX Index Options'!$C:$C,$A72,'BSE - SENSEX Index Options'!$B:$B,D$4,'BSE - SENSEX Index Options'!$H:$H,"MDAW*")+SUMIFS('BSE - Other Index Options'!$L:$L,'BSE - Other Index Options'!$C:$C,$A72,'BSE - Other Index Options'!$B:$B,D$4,'BSE - Other Index Options'!$H:$H,"Weekly*")+SUMIFS('BSE - Other Index Options'!$L:$L,'BSE - Other Index Options'!$C:$C,$A72,'BSE - Other Index Options'!$B:$B,D$4,'BSE - Other Index Options'!$H:$H,"MDAW*"))</f>
        <v/>
      </c>
      <c r="E72" s="26" t="str">
        <f>IF(SUMIFS('NSE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Options'!$H:$H,"MDAW*")+SUMIFS('BSE - SENSEX Index Options'!$L:$L,'BSE - SENSEX Index Options'!$C:$C,$A72,'BSE - SENSEX Index Options'!$B:$B,E$4,'BSE - SENSEX Index Options'!$H:$H,"Weekly*")+SUMIFS('BSE - SENSEX Index Options'!$L:$L,'BSE - SENSEX Index Options'!$C:$C,$A72,'BSE - SENSEX Index Options'!$B:$B,E$4,'BSE - SENSEX Index Options'!$H:$H,"MDAW*")+SUMIFS('BSE - Other Index Options'!$L:$L,'BSE - Other Index Options'!$C:$C,$A72,'BSE - Other Index Options'!$B:$B,E$4,'BSE - Other Index Options'!$H:$H,"Weekly*")+SUMIFS('BSE - Other Index Options'!$L:$L,'BSE - Other Index Options'!$C:$C,$A72,'BSE - Other Index Options'!$B:$B,E$4,'BSE - Other Index Options'!$H:$H,"MDAW*")=0,"",SUMIFS('NSE - NIFTY Index Options'!$L:$L,'NSE - NIFTY Index Options'!$C:$C,$A72,'NSE - NIFTY Index Options'!$B:$B,E$4,'NSE - NIFTY Index Options'!$H:$H,"Weekly*")+SUMIFS('NSE - NIFTY Index Options'!$L:$L,'NSE - NIFTY Index Options'!$C:$C,$A72,'NSE - NIFTY Index Options'!$B:$B,E$4,'NSE - NIFTY Index Options'!$H:$H,"MDAW*")+SUMIFS('NSE - Other Index Options'!$L:$L,'NSE - Other Index Options'!$C:$C,$A72,'NSE - Other Index Options'!$B:$B,E$4,'NSE - Other Index Options'!$H:$H,"Weekly*")+SUMIFS('NSE - Other Index Options'!$L:$L,'NSE - Other Index Options'!$C:$C,$A72,'NSE - Other Index Options'!$B:$B,E$4,'NSE - Other Index Options'!$H:$H,"MDAW*")+SUMIFS('BSE - SENSEX Index Options'!$L:$L,'BSE - SENSEX Index Options'!$C:$C,$A72,'BSE - SENSEX Index Options'!$B:$B,E$4,'BSE - SENSEX Index Options'!$H:$H,"Weekly*")+SUMIFS('BSE - SENSEX Index Options'!$L:$L,'BSE - SENSEX Index Options'!$C:$C,$A72,'BSE - SENSEX Index Options'!$B:$B,E$4,'BSE - SENSEX Index Options'!$H:$H,"MDAW*")+SUMIFS('BSE - Other Index Options'!$L:$L,'BSE - Other Index Options'!$C:$C,$A72,'BSE - Other Index Options'!$B:$B,E$4,'BSE - Other Index Options'!$H:$H,"Weekly*")+SUMIFS('BSE - Other Index Options'!$L:$L,'BSE - Other Index Options'!$C:$C,$A72,'BSE - Other Index Options'!$B:$B,E$4,'BSE - Other Index Options'!$H:$H,"MDAW*"))</f>
        <v/>
      </c>
      <c r="F72" s="26" t="str">
        <f>IF(SUMIFS('NSE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Options'!$H:$H,"MDAW*")+SUMIFS('BSE - SENSEX Index Options'!$L:$L,'BSE - SENSEX Index Options'!$C:$C,$A72,'BSE - SENSEX Index Options'!$B:$B,F$4,'BSE - SENSEX Index Options'!$H:$H,"Weekly*")+SUMIFS('BSE - SENSEX Index Options'!$L:$L,'BSE - SENSEX Index Options'!$C:$C,$A72,'BSE - SENSEX Index Options'!$B:$B,F$4,'BSE - SENSEX Index Options'!$H:$H,"MDAW*")+SUMIFS('BSE - Other Index Options'!$L:$L,'BSE - Other Index Options'!$C:$C,$A72,'BSE - Other Index Options'!$B:$B,F$4,'BSE - Other Index Options'!$H:$H,"Weekly*")+SUMIFS('BSE - Other Index Options'!$L:$L,'BSE - Other Index Options'!$C:$C,$A72,'BSE - Other Index Options'!$B:$B,F$4,'BSE - Other Index Options'!$H:$H,"MDAW*")=0,"",SUMIFS('NSE - NIFTY Index Options'!$L:$L,'NSE - NIFTY Index Options'!$C:$C,$A72,'NSE - NIFTY Index Options'!$B:$B,F$4,'NSE - NIFTY Index Options'!$H:$H,"Weekly*")+SUMIFS('NSE - NIFTY Index Options'!$L:$L,'NSE - NIFTY Index Options'!$C:$C,$A72,'NSE - NIFTY Index Options'!$B:$B,F$4,'NSE - NIFTY Index Options'!$H:$H,"MDAW*")+SUMIFS('NSE - Other Index Options'!$L:$L,'NSE - Other Index Options'!$C:$C,$A72,'NSE - Other Index Options'!$B:$B,F$4,'NSE - Other Index Options'!$H:$H,"Weekly*")+SUMIFS('NSE - Other Index Options'!$L:$L,'NSE - Other Index Options'!$C:$C,$A72,'NSE - Other Index Options'!$B:$B,F$4,'NSE - Other Index Options'!$H:$H,"MDAW*")+SUMIFS('BSE - SENSEX Index Options'!$L:$L,'BSE - SENSEX Index Options'!$C:$C,$A72,'BSE - SENSEX Index Options'!$B:$B,F$4,'BSE - SENSEX Index Options'!$H:$H,"Weekly*")+SUMIFS('BSE - SENSEX Index Options'!$L:$L,'BSE - SENSEX Index Options'!$C:$C,$A72,'BSE - SENSEX Index Options'!$B:$B,F$4,'BSE - SENSEX Index Options'!$H:$H,"MDAW*")+SUMIFS('BSE - Other Index Options'!$L:$L,'BSE - Other Index Options'!$C:$C,$A72,'BSE - Other Index Options'!$B:$B,F$4,'BSE - Other Index Options'!$H:$H,"Weekly*")+SUMIFS('BSE - Other Index Options'!$L:$L,'BSE - Other Index Options'!$C:$C,$A72,'BSE - Other Index Options'!$B:$B,F$4,'BSE - Other Index Options'!$H:$H,"MDAW*"))</f>
        <v/>
      </c>
      <c r="G72" s="26" t="str">
        <f>IF(SUMIFS('NSE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Options'!$H:$H,"MDAW*")+SUMIFS('BSE - SENSEX Index Options'!$L:$L,'BSE - SENSEX Index Options'!$C:$C,$A72,'BSE - SENSEX Index Options'!$B:$B,G$4,'BSE - SENSEX Index Options'!$H:$H,"Weekly*")+SUMIFS('BSE - SENSEX Index Options'!$L:$L,'BSE - SENSEX Index Options'!$C:$C,$A72,'BSE - SENSEX Index Options'!$B:$B,G$4,'BSE - SENSEX Index Options'!$H:$H,"MDAW*")+SUMIFS('BSE - Other Index Options'!$L:$L,'BSE - Other Index Options'!$C:$C,$A72,'BSE - Other Index Options'!$B:$B,G$4,'BSE - Other Index Options'!$H:$H,"Weekly*")+SUMIFS('BSE - Other Index Options'!$L:$L,'BSE - Other Index Options'!$C:$C,$A72,'BSE - Other Index Options'!$B:$B,G$4,'BSE - Other Index Options'!$H:$H,"MDAW*")=0,"",SUMIFS('NSE - NIFTY Index Options'!$L:$L,'NSE - NIFTY Index Options'!$C:$C,$A72,'NSE - NIFTY Index Options'!$B:$B,G$4,'NSE - NIFTY Index Options'!$H:$H,"Weekly*")+SUMIFS('NSE - NIFTY Index Options'!$L:$L,'NSE - NIFTY Index Options'!$C:$C,$A72,'NSE - NIFTY Index Options'!$B:$B,G$4,'NSE - NIFTY Index Options'!$H:$H,"MDAW*")+SUMIFS('NSE - Other Index Options'!$L:$L,'NSE - Other Index Options'!$C:$C,$A72,'NSE - Other Index Options'!$B:$B,G$4,'NSE - Other Index Options'!$H:$H,"Weekly*")+SUMIFS('NSE - Other Index Options'!$L:$L,'NSE - Other Index Options'!$C:$C,$A72,'NSE - Other Index Options'!$B:$B,G$4,'NSE - Other Index Options'!$H:$H,"MDAW*")+SUMIFS('BSE - SENSEX Index Options'!$L:$L,'BSE - SENSEX Index Options'!$C:$C,$A72,'BSE - SENSEX Index Options'!$B:$B,G$4,'BSE - SENSEX Index Options'!$H:$H,"Weekly*")+SUMIFS('BSE - SENSEX Index Options'!$L:$L,'BSE - SENSEX Index Options'!$C:$C,$A72,'BSE - SENSEX Index Options'!$B:$B,G$4,'BSE - SENSEX Index Options'!$H:$H,"MDAW*")+SUMIFS('BSE - Other Index Options'!$L:$L,'BSE - Other Index Options'!$C:$C,$A72,'BSE - Other Index Options'!$B:$B,G$4,'BSE - Other Index Options'!$H:$H,"Weekly*")+SUMIFS('BSE - Other Index Options'!$L:$L,'BSE - Other Index Options'!$C:$C,$A72,'BSE - Other Index Options'!$B:$B,G$4,'BSE - Other Index Options'!$H:$H,"MDAW*"))</f>
        <v/>
      </c>
      <c r="H72" s="26" t="str">
        <f t="shared" si="2"/>
        <v/>
      </c>
    </row>
    <row r="73" spans="1:8" hidden="1" outlineLevel="1">
      <c r="A73" t="s">
        <v>94</v>
      </c>
      <c r="B73" s="26" t="str">
        <f>IF(SUMIFS('NSE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Options'!$H:$H,"MDAW*")+SUMIFS('BSE - SENSEX Index Options'!$L:$L,'BSE - SENSEX Index Options'!$C:$C,$A73,'BSE - SENSEX Index Options'!$B:$B,B$4,'BSE - SENSEX Index Options'!$H:$H,"Weekly*")+SUMIFS('BSE - SENSEX Index Options'!$L:$L,'BSE - SENSEX Index Options'!$C:$C,$A73,'BSE - SENSEX Index Options'!$B:$B,B$4,'BSE - SENSEX Index Options'!$H:$H,"MDAW*")+SUMIFS('BSE - Other Index Options'!$L:$L,'BSE - Other Index Options'!$C:$C,$A73,'BSE - Other Index Options'!$B:$B,B$4,'BSE - Other Index Options'!$H:$H,"Weekly*")+SUMIFS('BSE - Other Index Options'!$L:$L,'BSE - Other Index Options'!$C:$C,$A73,'BSE - Other Index Options'!$B:$B,B$4,'BSE - Other Index Options'!$H:$H,"MDAW*")=0,"",SUMIFS('NSE - NIFTY Index Options'!$L:$L,'NSE - NIFTY Index Options'!$C:$C,$A73,'NSE - NIFTY Index Options'!$B:$B,B$4,'NSE - NIFTY Index Options'!$H:$H,"Weekly*")+SUMIFS('NSE - NIFTY Index Options'!$L:$L,'NSE - NIFTY Index Options'!$C:$C,$A73,'NSE - NIFTY Index Options'!$B:$B,B$4,'NSE - NIFTY Index Options'!$H:$H,"MDAW*")+SUMIFS('NSE - Other Index Options'!$L:$L,'NSE - Other Index Options'!$C:$C,$A73,'NSE - Other Index Options'!$B:$B,B$4,'NSE - Other Index Options'!$H:$H,"Weekly*")+SUMIFS('NSE - Other Index Options'!$L:$L,'NSE - Other Index Options'!$C:$C,$A73,'NSE - Other Index Options'!$B:$B,B$4,'NSE - Other Index Options'!$H:$H,"MDAW*")+SUMIFS('BSE - SENSEX Index Options'!$L:$L,'BSE - SENSEX Index Options'!$C:$C,$A73,'BSE - SENSEX Index Options'!$B:$B,B$4,'BSE - SENSEX Index Options'!$H:$H,"Weekly*")+SUMIFS('BSE - SENSEX Index Options'!$L:$L,'BSE - SENSEX Index Options'!$C:$C,$A73,'BSE - SENSEX Index Options'!$B:$B,B$4,'BSE - SENSEX Index Options'!$H:$H,"MDAW*")+SUMIFS('BSE - Other Index Options'!$L:$L,'BSE - Other Index Options'!$C:$C,$A73,'BSE - Other Index Options'!$B:$B,B$4,'BSE - Other Index Options'!$H:$H,"Weekly*")+SUMIFS('BSE - Other Index Options'!$L:$L,'BSE - Other Index Options'!$C:$C,$A73,'BSE - Other Index Options'!$B:$B,B$4,'BSE - Other Index Options'!$H:$H,"MDAW*"))</f>
        <v/>
      </c>
      <c r="C73" s="26" t="str">
        <f>IF(SUMIFS('NSE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Options'!$H:$H,"MDAW*")+SUMIFS('BSE - SENSEX Index Options'!$L:$L,'BSE - SENSEX Index Options'!$C:$C,$A73,'BSE - SENSEX Index Options'!$B:$B,C$4,'BSE - SENSEX Index Options'!$H:$H,"Weekly*")+SUMIFS('BSE - SENSEX Index Options'!$L:$L,'BSE - SENSEX Index Options'!$C:$C,$A73,'BSE - SENSEX Index Options'!$B:$B,C$4,'BSE - SENSEX Index Options'!$H:$H,"MDAW*")+SUMIFS('BSE - Other Index Options'!$L:$L,'BSE - Other Index Options'!$C:$C,$A73,'BSE - Other Index Options'!$B:$B,C$4,'BSE - Other Index Options'!$H:$H,"Weekly*")+SUMIFS('BSE - Other Index Options'!$L:$L,'BSE - Other Index Options'!$C:$C,$A73,'BSE - Other Index Options'!$B:$B,C$4,'BSE - Other Index Options'!$H:$H,"MDAW*")=0,"",SUMIFS('NSE - NIFTY Index Options'!$L:$L,'NSE - NIFTY Index Options'!$C:$C,$A73,'NSE - NIFTY Index Options'!$B:$B,C$4,'NSE - NIFTY Index Options'!$H:$H,"Weekly*")+SUMIFS('NSE - NIFTY Index Options'!$L:$L,'NSE - NIFTY Index Options'!$C:$C,$A73,'NSE - NIFTY Index Options'!$B:$B,C$4,'NSE - NIFTY Index Options'!$H:$H,"MDAW*")+SUMIFS('NSE - Other Index Options'!$L:$L,'NSE - Other Index Options'!$C:$C,$A73,'NSE - Other Index Options'!$B:$B,C$4,'NSE - Other Index Options'!$H:$H,"Weekly*")+SUMIFS('NSE - Other Index Options'!$L:$L,'NSE - Other Index Options'!$C:$C,$A73,'NSE - Other Index Options'!$B:$B,C$4,'NSE - Other Index Options'!$H:$H,"MDAW*")+SUMIFS('BSE - SENSEX Index Options'!$L:$L,'BSE - SENSEX Index Options'!$C:$C,$A73,'BSE - SENSEX Index Options'!$B:$B,C$4,'BSE - SENSEX Index Options'!$H:$H,"Weekly*")+SUMIFS('BSE - SENSEX Index Options'!$L:$L,'BSE - SENSEX Index Options'!$C:$C,$A73,'BSE - SENSEX Index Options'!$B:$B,C$4,'BSE - SENSEX Index Options'!$H:$H,"MDAW*")+SUMIFS('BSE - Other Index Options'!$L:$L,'BSE - Other Index Options'!$C:$C,$A73,'BSE - Other Index Options'!$B:$B,C$4,'BSE - Other Index Options'!$H:$H,"Weekly*")+SUMIFS('BSE - Other Index Options'!$L:$L,'BSE - Other Index Options'!$C:$C,$A73,'BSE - Other Index Options'!$B:$B,C$4,'BSE - Other Index Options'!$H:$H,"MDAW*"))</f>
        <v/>
      </c>
      <c r="D73" s="26" t="str">
        <f>IF(SUMIFS('NSE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Options'!$H:$H,"MDAW*")+SUMIFS('BSE - SENSEX Index Options'!$L:$L,'BSE - SENSEX Index Options'!$C:$C,$A73,'BSE - SENSEX Index Options'!$B:$B,D$4,'BSE - SENSEX Index Options'!$H:$H,"Weekly*")+SUMIFS('BSE - SENSEX Index Options'!$L:$L,'BSE - SENSEX Index Options'!$C:$C,$A73,'BSE - SENSEX Index Options'!$B:$B,D$4,'BSE - SENSEX Index Options'!$H:$H,"MDAW*")+SUMIFS('BSE - Other Index Options'!$L:$L,'BSE - Other Index Options'!$C:$C,$A73,'BSE - Other Index Options'!$B:$B,D$4,'BSE - Other Index Options'!$H:$H,"Weekly*")+SUMIFS('BSE - Other Index Options'!$L:$L,'BSE - Other Index Options'!$C:$C,$A73,'BSE - Other Index Options'!$B:$B,D$4,'BSE - Other Index Options'!$H:$H,"MDAW*")=0,"",SUMIFS('NSE - NIFTY Index Options'!$L:$L,'NSE - NIFTY Index Options'!$C:$C,$A73,'NSE - NIFTY Index Options'!$B:$B,D$4,'NSE - NIFTY Index Options'!$H:$H,"Weekly*")+SUMIFS('NSE - NIFTY Index Options'!$L:$L,'NSE - NIFTY Index Options'!$C:$C,$A73,'NSE - NIFTY Index Options'!$B:$B,D$4,'NSE - NIFTY Index Options'!$H:$H,"MDAW*")+SUMIFS('NSE - Other Index Options'!$L:$L,'NSE - Other Index Options'!$C:$C,$A73,'NSE - Other Index Options'!$B:$B,D$4,'NSE - Other Index Options'!$H:$H,"Weekly*")+SUMIFS('NSE - Other Index Options'!$L:$L,'NSE - Other Index Options'!$C:$C,$A73,'NSE - Other Index Options'!$B:$B,D$4,'NSE - Other Index Options'!$H:$H,"MDAW*")+SUMIFS('BSE - SENSEX Index Options'!$L:$L,'BSE - SENSEX Index Options'!$C:$C,$A73,'BSE - SENSEX Index Options'!$B:$B,D$4,'BSE - SENSEX Index Options'!$H:$H,"Weekly*")+SUMIFS('BSE - SENSEX Index Options'!$L:$L,'BSE - SENSEX Index Options'!$C:$C,$A73,'BSE - SENSEX Index Options'!$B:$B,D$4,'BSE - SENSEX Index Options'!$H:$H,"MDAW*")+SUMIFS('BSE - Other Index Options'!$L:$L,'BSE - Other Index Options'!$C:$C,$A73,'BSE - Other Index Options'!$B:$B,D$4,'BSE - Other Index Options'!$H:$H,"Weekly*")+SUMIFS('BSE - Other Index Options'!$L:$L,'BSE - Other Index Options'!$C:$C,$A73,'BSE - Other Index Options'!$B:$B,D$4,'BSE - Other Index Options'!$H:$H,"MDAW*"))</f>
        <v/>
      </c>
      <c r="E73" s="26" t="str">
        <f>IF(SUMIFS('NSE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Options'!$H:$H,"MDAW*")+SUMIFS('BSE - SENSEX Index Options'!$L:$L,'BSE - SENSEX Index Options'!$C:$C,$A73,'BSE - SENSEX Index Options'!$B:$B,E$4,'BSE - SENSEX Index Options'!$H:$H,"Weekly*")+SUMIFS('BSE - SENSEX Index Options'!$L:$L,'BSE - SENSEX Index Options'!$C:$C,$A73,'BSE - SENSEX Index Options'!$B:$B,E$4,'BSE - SENSEX Index Options'!$H:$H,"MDAW*")+SUMIFS('BSE - Other Index Options'!$L:$L,'BSE - Other Index Options'!$C:$C,$A73,'BSE - Other Index Options'!$B:$B,E$4,'BSE - Other Index Options'!$H:$H,"Weekly*")+SUMIFS('BSE - Other Index Options'!$L:$L,'BSE - Other Index Options'!$C:$C,$A73,'BSE - Other Index Options'!$B:$B,E$4,'BSE - Other Index Options'!$H:$H,"MDAW*")=0,"",SUMIFS('NSE - NIFTY Index Options'!$L:$L,'NSE - NIFTY Index Options'!$C:$C,$A73,'NSE - NIFTY Index Options'!$B:$B,E$4,'NSE - NIFTY Index Options'!$H:$H,"Weekly*")+SUMIFS('NSE - NIFTY Index Options'!$L:$L,'NSE - NIFTY Index Options'!$C:$C,$A73,'NSE - NIFTY Index Options'!$B:$B,E$4,'NSE - NIFTY Index Options'!$H:$H,"MDAW*")+SUMIFS('NSE - Other Index Options'!$L:$L,'NSE - Other Index Options'!$C:$C,$A73,'NSE - Other Index Options'!$B:$B,E$4,'NSE - Other Index Options'!$H:$H,"Weekly*")+SUMIFS('NSE - Other Index Options'!$L:$L,'NSE - Other Index Options'!$C:$C,$A73,'NSE - Other Index Options'!$B:$B,E$4,'NSE - Other Index Options'!$H:$H,"MDAW*")+SUMIFS('BSE - SENSEX Index Options'!$L:$L,'BSE - SENSEX Index Options'!$C:$C,$A73,'BSE - SENSEX Index Options'!$B:$B,E$4,'BSE - SENSEX Index Options'!$H:$H,"Weekly*")+SUMIFS('BSE - SENSEX Index Options'!$L:$L,'BSE - SENSEX Index Options'!$C:$C,$A73,'BSE - SENSEX Index Options'!$B:$B,E$4,'BSE - SENSEX Index Options'!$H:$H,"MDAW*")+SUMIFS('BSE - Other Index Options'!$L:$L,'BSE - Other Index Options'!$C:$C,$A73,'BSE - Other Index Options'!$B:$B,E$4,'BSE - Other Index Options'!$H:$H,"Weekly*")+SUMIFS('BSE - Other Index Options'!$L:$L,'BSE - Other Index Options'!$C:$C,$A73,'BSE - Other Index Options'!$B:$B,E$4,'BSE - Other Index Options'!$H:$H,"MDAW*"))</f>
        <v/>
      </c>
      <c r="F73" s="26" t="str">
        <f>IF(SUMIFS('NSE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Options'!$H:$H,"MDAW*")+SUMIFS('BSE - SENSEX Index Options'!$L:$L,'BSE - SENSEX Index Options'!$C:$C,$A73,'BSE - SENSEX Index Options'!$B:$B,F$4,'BSE - SENSEX Index Options'!$H:$H,"Weekly*")+SUMIFS('BSE - SENSEX Index Options'!$L:$L,'BSE - SENSEX Index Options'!$C:$C,$A73,'BSE - SENSEX Index Options'!$B:$B,F$4,'BSE - SENSEX Index Options'!$H:$H,"MDAW*")+SUMIFS('BSE - Other Index Options'!$L:$L,'BSE - Other Index Options'!$C:$C,$A73,'BSE - Other Index Options'!$B:$B,F$4,'BSE - Other Index Options'!$H:$H,"Weekly*")+SUMIFS('BSE - Other Index Options'!$L:$L,'BSE - Other Index Options'!$C:$C,$A73,'BSE - Other Index Options'!$B:$B,F$4,'BSE - Other Index Options'!$H:$H,"MDAW*")=0,"",SUMIFS('NSE - NIFTY Index Options'!$L:$L,'NSE - NIFTY Index Options'!$C:$C,$A73,'NSE - NIFTY Index Options'!$B:$B,F$4,'NSE - NIFTY Index Options'!$H:$H,"Weekly*")+SUMIFS('NSE - NIFTY Index Options'!$L:$L,'NSE - NIFTY Index Options'!$C:$C,$A73,'NSE - NIFTY Index Options'!$B:$B,F$4,'NSE - NIFTY Index Options'!$H:$H,"MDAW*")+SUMIFS('NSE - Other Index Options'!$L:$L,'NSE - Other Index Options'!$C:$C,$A73,'NSE - Other Index Options'!$B:$B,F$4,'NSE - Other Index Options'!$H:$H,"Weekly*")+SUMIFS('NSE - Other Index Options'!$L:$L,'NSE - Other Index Options'!$C:$C,$A73,'NSE - Other Index Options'!$B:$B,F$4,'NSE - Other Index Options'!$H:$H,"MDAW*")+SUMIFS('BSE - SENSEX Index Options'!$L:$L,'BSE - SENSEX Index Options'!$C:$C,$A73,'BSE - SENSEX Index Options'!$B:$B,F$4,'BSE - SENSEX Index Options'!$H:$H,"Weekly*")+SUMIFS('BSE - SENSEX Index Options'!$L:$L,'BSE - SENSEX Index Options'!$C:$C,$A73,'BSE - SENSEX Index Options'!$B:$B,F$4,'BSE - SENSEX Index Options'!$H:$H,"MDAW*")+SUMIFS('BSE - Other Index Options'!$L:$L,'BSE - Other Index Options'!$C:$C,$A73,'BSE - Other Index Options'!$B:$B,F$4,'BSE - Other Index Options'!$H:$H,"Weekly*")+SUMIFS('BSE - Other Index Options'!$L:$L,'BSE - Other Index Options'!$C:$C,$A73,'BSE - Other Index Options'!$B:$B,F$4,'BSE - Other Index Options'!$H:$H,"MDAW*"))</f>
        <v/>
      </c>
      <c r="G73" s="26" t="str">
        <f>IF(SUMIFS('NSE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Options'!$H:$H,"MDAW*")+SUMIFS('BSE - SENSEX Index Options'!$L:$L,'BSE - SENSEX Index Options'!$C:$C,$A73,'BSE - SENSEX Index Options'!$B:$B,G$4,'BSE - SENSEX Index Options'!$H:$H,"Weekly*")+SUMIFS('BSE - SENSEX Index Options'!$L:$L,'BSE - SENSEX Index Options'!$C:$C,$A73,'BSE - SENSEX Index Options'!$B:$B,G$4,'BSE - SENSEX Index Options'!$H:$H,"MDAW*")+SUMIFS('BSE - Other Index Options'!$L:$L,'BSE - Other Index Options'!$C:$C,$A73,'BSE - Other Index Options'!$B:$B,G$4,'BSE - Other Index Options'!$H:$H,"Weekly*")+SUMIFS('BSE - Other Index Options'!$L:$L,'BSE - Other Index Options'!$C:$C,$A73,'BSE - Other Index Options'!$B:$B,G$4,'BSE - Other Index Options'!$H:$H,"MDAW*")=0,"",SUMIFS('NSE - NIFTY Index Options'!$L:$L,'NSE - NIFTY Index Options'!$C:$C,$A73,'NSE - NIFTY Index Options'!$B:$B,G$4,'NSE - NIFTY Index Options'!$H:$H,"Weekly*")+SUMIFS('NSE - NIFTY Index Options'!$L:$L,'NSE - NIFTY Index Options'!$C:$C,$A73,'NSE - NIFTY Index Options'!$B:$B,G$4,'NSE - NIFTY Index Options'!$H:$H,"MDAW*")+SUMIFS('NSE - Other Index Options'!$L:$L,'NSE - Other Index Options'!$C:$C,$A73,'NSE - Other Index Options'!$B:$B,G$4,'NSE - Other Index Options'!$H:$H,"Weekly*")+SUMIFS('NSE - Other Index Options'!$L:$L,'NSE - Other Index Options'!$C:$C,$A73,'NSE - Other Index Options'!$B:$B,G$4,'NSE - Other Index Options'!$H:$H,"MDAW*")+SUMIFS('BSE - SENSEX Index Options'!$L:$L,'BSE - SENSEX Index Options'!$C:$C,$A73,'BSE - SENSEX Index Options'!$B:$B,G$4,'BSE - SENSEX Index Options'!$H:$H,"Weekly*")+SUMIFS('BSE - SENSEX Index Options'!$L:$L,'BSE - SENSEX Index Options'!$C:$C,$A73,'BSE - SENSEX Index Options'!$B:$B,G$4,'BSE - SENSEX Index Options'!$H:$H,"MDAW*")+SUMIFS('BSE - Other Index Options'!$L:$L,'BSE - Other Index Options'!$C:$C,$A73,'BSE - Other Index Options'!$B:$B,G$4,'BSE - Other Index Options'!$H:$H,"Weekly*")+SUMIFS('BSE - Other Index Options'!$L:$L,'BSE - Other Index Options'!$C:$C,$A73,'BSE - Other Index Options'!$B:$B,G$4,'BSE - Other Index Options'!$H:$H,"MDAW*"))</f>
        <v/>
      </c>
      <c r="H73" s="26" t="str">
        <f t="shared" si="2"/>
        <v/>
      </c>
    </row>
    <row r="74" spans="1:8" hidden="1" outlineLevel="1">
      <c r="A74" t="s">
        <v>95</v>
      </c>
      <c r="B74" s="26" t="str">
        <f>IF(SUMIFS('NSE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Options'!$H:$H,"MDAW*")+SUMIFS('BSE - SENSEX Index Options'!$L:$L,'BSE - SENSEX Index Options'!$C:$C,$A74,'BSE - SENSEX Index Options'!$B:$B,B$4,'BSE - SENSEX Index Options'!$H:$H,"Weekly*")+SUMIFS('BSE - SENSEX Index Options'!$L:$L,'BSE - SENSEX Index Options'!$C:$C,$A74,'BSE - SENSEX Index Options'!$B:$B,B$4,'BSE - SENSEX Index Options'!$H:$H,"MDAW*")+SUMIFS('BSE - Other Index Options'!$L:$L,'BSE - Other Index Options'!$C:$C,$A74,'BSE - Other Index Options'!$B:$B,B$4,'BSE - Other Index Options'!$H:$H,"Weekly*")+SUMIFS('BSE - Other Index Options'!$L:$L,'BSE - Other Index Options'!$C:$C,$A74,'BSE - Other Index Options'!$B:$B,B$4,'BSE - Other Index Options'!$H:$H,"MDAW*")=0,"",SUMIFS('NSE - NIFTY Index Options'!$L:$L,'NSE - NIFTY Index Options'!$C:$C,$A74,'NSE - NIFTY Index Options'!$B:$B,B$4,'NSE - NIFTY Index Options'!$H:$H,"Weekly*")+SUMIFS('NSE - NIFTY Index Options'!$L:$L,'NSE - NIFTY Index Options'!$C:$C,$A74,'NSE - NIFTY Index Options'!$B:$B,B$4,'NSE - NIFTY Index Options'!$H:$H,"MDAW*")+SUMIFS('NSE - Other Index Options'!$L:$L,'NSE - Other Index Options'!$C:$C,$A74,'NSE - Other Index Options'!$B:$B,B$4,'NSE - Other Index Options'!$H:$H,"Weekly*")+SUMIFS('NSE - Other Index Options'!$L:$L,'NSE - Other Index Options'!$C:$C,$A74,'NSE - Other Index Options'!$B:$B,B$4,'NSE - Other Index Options'!$H:$H,"MDAW*")+SUMIFS('BSE - SENSEX Index Options'!$L:$L,'BSE - SENSEX Index Options'!$C:$C,$A74,'BSE - SENSEX Index Options'!$B:$B,B$4,'BSE - SENSEX Index Options'!$H:$H,"Weekly*")+SUMIFS('BSE - SENSEX Index Options'!$L:$L,'BSE - SENSEX Index Options'!$C:$C,$A74,'BSE - SENSEX Index Options'!$B:$B,B$4,'BSE - SENSEX Index Options'!$H:$H,"MDAW*")+SUMIFS('BSE - Other Index Options'!$L:$L,'BSE - Other Index Options'!$C:$C,$A74,'BSE - Other Index Options'!$B:$B,B$4,'BSE - Other Index Options'!$H:$H,"Weekly*")+SUMIFS('BSE - Other Index Options'!$L:$L,'BSE - Other Index Options'!$C:$C,$A74,'BSE - Other Index Options'!$B:$B,B$4,'BSE - Other Index Options'!$H:$H,"MDAW*"))</f>
        <v/>
      </c>
      <c r="C74" s="26" t="str">
        <f>IF(SUMIFS('NSE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Options'!$H:$H,"MDAW*")+SUMIFS('BSE - SENSEX Index Options'!$L:$L,'BSE - SENSEX Index Options'!$C:$C,$A74,'BSE - SENSEX Index Options'!$B:$B,C$4,'BSE - SENSEX Index Options'!$H:$H,"Weekly*")+SUMIFS('BSE - SENSEX Index Options'!$L:$L,'BSE - SENSEX Index Options'!$C:$C,$A74,'BSE - SENSEX Index Options'!$B:$B,C$4,'BSE - SENSEX Index Options'!$H:$H,"MDAW*")+SUMIFS('BSE - Other Index Options'!$L:$L,'BSE - Other Index Options'!$C:$C,$A74,'BSE - Other Index Options'!$B:$B,C$4,'BSE - Other Index Options'!$H:$H,"Weekly*")+SUMIFS('BSE - Other Index Options'!$L:$L,'BSE - Other Index Options'!$C:$C,$A74,'BSE - Other Index Options'!$B:$B,C$4,'BSE - Other Index Options'!$H:$H,"MDAW*")=0,"",SUMIFS('NSE - NIFTY Index Options'!$L:$L,'NSE - NIFTY Index Options'!$C:$C,$A74,'NSE - NIFTY Index Options'!$B:$B,C$4,'NSE - NIFTY Index Options'!$H:$H,"Weekly*")+SUMIFS('NSE - NIFTY Index Options'!$L:$L,'NSE - NIFTY Index Options'!$C:$C,$A74,'NSE - NIFTY Index Options'!$B:$B,C$4,'NSE - NIFTY Index Options'!$H:$H,"MDAW*")+SUMIFS('NSE - Other Index Options'!$L:$L,'NSE - Other Index Options'!$C:$C,$A74,'NSE - Other Index Options'!$B:$B,C$4,'NSE - Other Index Options'!$H:$H,"Weekly*")+SUMIFS('NSE - Other Index Options'!$L:$L,'NSE - Other Index Options'!$C:$C,$A74,'NSE - Other Index Options'!$B:$B,C$4,'NSE - Other Index Options'!$H:$H,"MDAW*")+SUMIFS('BSE - SENSEX Index Options'!$L:$L,'BSE - SENSEX Index Options'!$C:$C,$A74,'BSE - SENSEX Index Options'!$B:$B,C$4,'BSE - SENSEX Index Options'!$H:$H,"Weekly*")+SUMIFS('BSE - SENSEX Index Options'!$L:$L,'BSE - SENSEX Index Options'!$C:$C,$A74,'BSE - SENSEX Index Options'!$B:$B,C$4,'BSE - SENSEX Index Options'!$H:$H,"MDAW*")+SUMIFS('BSE - Other Index Options'!$L:$L,'BSE - Other Index Options'!$C:$C,$A74,'BSE - Other Index Options'!$B:$B,C$4,'BSE - Other Index Options'!$H:$H,"Weekly*")+SUMIFS('BSE - Other Index Options'!$L:$L,'BSE - Other Index Options'!$C:$C,$A74,'BSE - Other Index Options'!$B:$B,C$4,'BSE - Other Index Options'!$H:$H,"MDAW*"))</f>
        <v/>
      </c>
      <c r="D74" s="26" t="str">
        <f>IF(SUMIFS('NSE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Options'!$H:$H,"MDAW*")+SUMIFS('BSE - SENSEX Index Options'!$L:$L,'BSE - SENSEX Index Options'!$C:$C,$A74,'BSE - SENSEX Index Options'!$B:$B,D$4,'BSE - SENSEX Index Options'!$H:$H,"Weekly*")+SUMIFS('BSE - SENSEX Index Options'!$L:$L,'BSE - SENSEX Index Options'!$C:$C,$A74,'BSE - SENSEX Index Options'!$B:$B,D$4,'BSE - SENSEX Index Options'!$H:$H,"MDAW*")+SUMIFS('BSE - Other Index Options'!$L:$L,'BSE - Other Index Options'!$C:$C,$A74,'BSE - Other Index Options'!$B:$B,D$4,'BSE - Other Index Options'!$H:$H,"Weekly*")+SUMIFS('BSE - Other Index Options'!$L:$L,'BSE - Other Index Options'!$C:$C,$A74,'BSE - Other Index Options'!$B:$B,D$4,'BSE - Other Index Options'!$H:$H,"MDAW*")=0,"",SUMIFS('NSE - NIFTY Index Options'!$L:$L,'NSE - NIFTY Index Options'!$C:$C,$A74,'NSE - NIFTY Index Options'!$B:$B,D$4,'NSE - NIFTY Index Options'!$H:$H,"Weekly*")+SUMIFS('NSE - NIFTY Index Options'!$L:$L,'NSE - NIFTY Index Options'!$C:$C,$A74,'NSE - NIFTY Index Options'!$B:$B,D$4,'NSE - NIFTY Index Options'!$H:$H,"MDAW*")+SUMIFS('NSE - Other Index Options'!$L:$L,'NSE - Other Index Options'!$C:$C,$A74,'NSE - Other Index Options'!$B:$B,D$4,'NSE - Other Index Options'!$H:$H,"Weekly*")+SUMIFS('NSE - Other Index Options'!$L:$L,'NSE - Other Index Options'!$C:$C,$A74,'NSE - Other Index Options'!$B:$B,D$4,'NSE - Other Index Options'!$H:$H,"MDAW*")+SUMIFS('BSE - SENSEX Index Options'!$L:$L,'BSE - SENSEX Index Options'!$C:$C,$A74,'BSE - SENSEX Index Options'!$B:$B,D$4,'BSE - SENSEX Index Options'!$H:$H,"Weekly*")+SUMIFS('BSE - SENSEX Index Options'!$L:$L,'BSE - SENSEX Index Options'!$C:$C,$A74,'BSE - SENSEX Index Options'!$B:$B,D$4,'BSE - SENSEX Index Options'!$H:$H,"MDAW*")+SUMIFS('BSE - Other Index Options'!$L:$L,'BSE - Other Index Options'!$C:$C,$A74,'BSE - Other Index Options'!$B:$B,D$4,'BSE - Other Index Options'!$H:$H,"Weekly*")+SUMIFS('BSE - Other Index Options'!$L:$L,'BSE - Other Index Options'!$C:$C,$A74,'BSE - Other Index Options'!$B:$B,D$4,'BSE - Other Index Options'!$H:$H,"MDAW*"))</f>
        <v/>
      </c>
      <c r="E74" s="26" t="str">
        <f>IF(SUMIFS('NSE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Options'!$H:$H,"MDAW*")+SUMIFS('BSE - SENSEX Index Options'!$L:$L,'BSE - SENSEX Index Options'!$C:$C,$A74,'BSE - SENSEX Index Options'!$B:$B,E$4,'BSE - SENSEX Index Options'!$H:$H,"Weekly*")+SUMIFS('BSE - SENSEX Index Options'!$L:$L,'BSE - SENSEX Index Options'!$C:$C,$A74,'BSE - SENSEX Index Options'!$B:$B,E$4,'BSE - SENSEX Index Options'!$H:$H,"MDAW*")+SUMIFS('BSE - Other Index Options'!$L:$L,'BSE - Other Index Options'!$C:$C,$A74,'BSE - Other Index Options'!$B:$B,E$4,'BSE - Other Index Options'!$H:$H,"Weekly*")+SUMIFS('BSE - Other Index Options'!$L:$L,'BSE - Other Index Options'!$C:$C,$A74,'BSE - Other Index Options'!$B:$B,E$4,'BSE - Other Index Options'!$H:$H,"MDAW*")=0,"",SUMIFS('NSE - NIFTY Index Options'!$L:$L,'NSE - NIFTY Index Options'!$C:$C,$A74,'NSE - NIFTY Index Options'!$B:$B,E$4,'NSE - NIFTY Index Options'!$H:$H,"Weekly*")+SUMIFS('NSE - NIFTY Index Options'!$L:$L,'NSE - NIFTY Index Options'!$C:$C,$A74,'NSE - NIFTY Index Options'!$B:$B,E$4,'NSE - NIFTY Index Options'!$H:$H,"MDAW*")+SUMIFS('NSE - Other Index Options'!$L:$L,'NSE - Other Index Options'!$C:$C,$A74,'NSE - Other Index Options'!$B:$B,E$4,'NSE - Other Index Options'!$H:$H,"Weekly*")+SUMIFS('NSE - Other Index Options'!$L:$L,'NSE - Other Index Options'!$C:$C,$A74,'NSE - Other Index Options'!$B:$B,E$4,'NSE - Other Index Options'!$H:$H,"MDAW*")+SUMIFS('BSE - SENSEX Index Options'!$L:$L,'BSE - SENSEX Index Options'!$C:$C,$A74,'BSE - SENSEX Index Options'!$B:$B,E$4,'BSE - SENSEX Index Options'!$H:$H,"Weekly*")+SUMIFS('BSE - SENSEX Index Options'!$L:$L,'BSE - SENSEX Index Options'!$C:$C,$A74,'BSE - SENSEX Index Options'!$B:$B,E$4,'BSE - SENSEX Index Options'!$H:$H,"MDAW*")+SUMIFS('BSE - Other Index Options'!$L:$L,'BSE - Other Index Options'!$C:$C,$A74,'BSE - Other Index Options'!$B:$B,E$4,'BSE - Other Index Options'!$H:$H,"Weekly*")+SUMIFS('BSE - Other Index Options'!$L:$L,'BSE - Other Index Options'!$C:$C,$A74,'BSE - Other Index Options'!$B:$B,E$4,'BSE - Other Index Options'!$H:$H,"MDAW*"))</f>
        <v/>
      </c>
      <c r="F74" s="26" t="str">
        <f>IF(SUMIFS('NSE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Options'!$H:$H,"MDAW*")+SUMIFS('BSE - SENSEX Index Options'!$L:$L,'BSE - SENSEX Index Options'!$C:$C,$A74,'BSE - SENSEX Index Options'!$B:$B,F$4,'BSE - SENSEX Index Options'!$H:$H,"Weekly*")+SUMIFS('BSE - SENSEX Index Options'!$L:$L,'BSE - SENSEX Index Options'!$C:$C,$A74,'BSE - SENSEX Index Options'!$B:$B,F$4,'BSE - SENSEX Index Options'!$H:$H,"MDAW*")+SUMIFS('BSE - Other Index Options'!$L:$L,'BSE - Other Index Options'!$C:$C,$A74,'BSE - Other Index Options'!$B:$B,F$4,'BSE - Other Index Options'!$H:$H,"Weekly*")+SUMIFS('BSE - Other Index Options'!$L:$L,'BSE - Other Index Options'!$C:$C,$A74,'BSE - Other Index Options'!$B:$B,F$4,'BSE - Other Index Options'!$H:$H,"MDAW*")=0,"",SUMIFS('NSE - NIFTY Index Options'!$L:$L,'NSE - NIFTY Index Options'!$C:$C,$A74,'NSE - NIFTY Index Options'!$B:$B,F$4,'NSE - NIFTY Index Options'!$H:$H,"Weekly*")+SUMIFS('NSE - NIFTY Index Options'!$L:$L,'NSE - NIFTY Index Options'!$C:$C,$A74,'NSE - NIFTY Index Options'!$B:$B,F$4,'NSE - NIFTY Index Options'!$H:$H,"MDAW*")+SUMIFS('NSE - Other Index Options'!$L:$L,'NSE - Other Index Options'!$C:$C,$A74,'NSE - Other Index Options'!$B:$B,F$4,'NSE - Other Index Options'!$H:$H,"Weekly*")+SUMIFS('NSE - Other Index Options'!$L:$L,'NSE - Other Index Options'!$C:$C,$A74,'NSE - Other Index Options'!$B:$B,F$4,'NSE - Other Index Options'!$H:$H,"MDAW*")+SUMIFS('BSE - SENSEX Index Options'!$L:$L,'BSE - SENSEX Index Options'!$C:$C,$A74,'BSE - SENSEX Index Options'!$B:$B,F$4,'BSE - SENSEX Index Options'!$H:$H,"Weekly*")+SUMIFS('BSE - SENSEX Index Options'!$L:$L,'BSE - SENSEX Index Options'!$C:$C,$A74,'BSE - SENSEX Index Options'!$B:$B,F$4,'BSE - SENSEX Index Options'!$H:$H,"MDAW*")+SUMIFS('BSE - Other Index Options'!$L:$L,'BSE - Other Index Options'!$C:$C,$A74,'BSE - Other Index Options'!$B:$B,F$4,'BSE - Other Index Options'!$H:$H,"Weekly*")+SUMIFS('BSE - Other Index Options'!$L:$L,'BSE - Other Index Options'!$C:$C,$A74,'BSE - Other Index Options'!$B:$B,F$4,'BSE - Other Index Options'!$H:$H,"MDAW*"))</f>
        <v/>
      </c>
      <c r="G74" s="26" t="str">
        <f>IF(SUMIFS('NSE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Options'!$H:$H,"MDAW*")+SUMIFS('BSE - SENSEX Index Options'!$L:$L,'BSE - SENSEX Index Options'!$C:$C,$A74,'BSE - SENSEX Index Options'!$B:$B,G$4,'BSE - SENSEX Index Options'!$H:$H,"Weekly*")+SUMIFS('BSE - SENSEX Index Options'!$L:$L,'BSE - SENSEX Index Options'!$C:$C,$A74,'BSE - SENSEX Index Options'!$B:$B,G$4,'BSE - SENSEX Index Options'!$H:$H,"MDAW*")+SUMIFS('BSE - Other Index Options'!$L:$L,'BSE - Other Index Options'!$C:$C,$A74,'BSE - Other Index Options'!$B:$B,G$4,'BSE - Other Index Options'!$H:$H,"Weekly*")+SUMIFS('BSE - Other Index Options'!$L:$L,'BSE - Other Index Options'!$C:$C,$A74,'BSE - Other Index Options'!$B:$B,G$4,'BSE - Other Index Options'!$H:$H,"MDAW*")=0,"",SUMIFS('NSE - NIFTY Index Options'!$L:$L,'NSE - NIFTY Index Options'!$C:$C,$A74,'NSE - NIFTY Index Options'!$B:$B,G$4,'NSE - NIFTY Index Options'!$H:$H,"Weekly*")+SUMIFS('NSE - NIFTY Index Options'!$L:$L,'NSE - NIFTY Index Options'!$C:$C,$A74,'NSE - NIFTY Index Options'!$B:$B,G$4,'NSE - NIFTY Index Options'!$H:$H,"MDAW*")+SUMIFS('NSE - Other Index Options'!$L:$L,'NSE - Other Index Options'!$C:$C,$A74,'NSE - Other Index Options'!$B:$B,G$4,'NSE - Other Index Options'!$H:$H,"Weekly*")+SUMIFS('NSE - Other Index Options'!$L:$L,'NSE - Other Index Options'!$C:$C,$A74,'NSE - Other Index Options'!$B:$B,G$4,'NSE - Other Index Options'!$H:$H,"MDAW*")+SUMIFS('BSE - SENSEX Index Options'!$L:$L,'BSE - SENSEX Index Options'!$C:$C,$A74,'BSE - SENSEX Index Options'!$B:$B,G$4,'BSE - SENSEX Index Options'!$H:$H,"Weekly*")+SUMIFS('BSE - SENSEX Index Options'!$L:$L,'BSE - SENSEX Index Options'!$C:$C,$A74,'BSE - SENSEX Index Options'!$B:$B,G$4,'BSE - SENSEX Index Options'!$H:$H,"MDAW*")+SUMIFS('BSE - Other Index Options'!$L:$L,'BSE - Other Index Options'!$C:$C,$A74,'BSE - Other Index Options'!$B:$B,G$4,'BSE - Other Index Options'!$H:$H,"Weekly*")+SUMIFS('BSE - Other Index Options'!$L:$L,'BSE - Other Index Options'!$C:$C,$A74,'BSE - Other Index Options'!$B:$B,G$4,'BSE - Other Index Options'!$H:$H,"MDAW*"))</f>
        <v/>
      </c>
      <c r="H74" s="26" t="str">
        <f t="shared" si="2"/>
        <v/>
      </c>
    </row>
    <row r="75" spans="1:8" hidden="1" outlineLevel="1">
      <c r="A75" t="s">
        <v>96</v>
      </c>
      <c r="B75" s="26" t="str">
        <f>IF(SUMIFS('NSE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Options'!$H:$H,"MDAW*")+SUMIFS('BSE - SENSEX Index Options'!$L:$L,'BSE - SENSEX Index Options'!$C:$C,$A75,'BSE - SENSEX Index Options'!$B:$B,B$4,'BSE - SENSEX Index Options'!$H:$H,"Weekly*")+SUMIFS('BSE - SENSEX Index Options'!$L:$L,'BSE - SENSEX Index Options'!$C:$C,$A75,'BSE - SENSEX Index Options'!$B:$B,B$4,'BSE - SENSEX Index Options'!$H:$H,"MDAW*")+SUMIFS('BSE - Other Index Options'!$L:$L,'BSE - Other Index Options'!$C:$C,$A75,'BSE - Other Index Options'!$B:$B,B$4,'BSE - Other Index Options'!$H:$H,"Weekly*")+SUMIFS('BSE - Other Index Options'!$L:$L,'BSE - Other Index Options'!$C:$C,$A75,'BSE - Other Index Options'!$B:$B,B$4,'BSE - Other Index Options'!$H:$H,"MDAW*")=0,"",SUMIFS('NSE - NIFTY Index Options'!$L:$L,'NSE - NIFTY Index Options'!$C:$C,$A75,'NSE - NIFTY Index Options'!$B:$B,B$4,'NSE - NIFTY Index Options'!$H:$H,"Weekly*")+SUMIFS('NSE - NIFTY Index Options'!$L:$L,'NSE - NIFTY Index Options'!$C:$C,$A75,'NSE - NIFTY Index Options'!$B:$B,B$4,'NSE - NIFTY Index Options'!$H:$H,"MDAW*")+SUMIFS('NSE - Other Index Options'!$L:$L,'NSE - Other Index Options'!$C:$C,$A75,'NSE - Other Index Options'!$B:$B,B$4,'NSE - Other Index Options'!$H:$H,"Weekly*")+SUMIFS('NSE - Other Index Options'!$L:$L,'NSE - Other Index Options'!$C:$C,$A75,'NSE - Other Index Options'!$B:$B,B$4,'NSE - Other Index Options'!$H:$H,"MDAW*")+SUMIFS('BSE - SENSEX Index Options'!$L:$L,'BSE - SENSEX Index Options'!$C:$C,$A75,'BSE - SENSEX Index Options'!$B:$B,B$4,'BSE - SENSEX Index Options'!$H:$H,"Weekly*")+SUMIFS('BSE - SENSEX Index Options'!$L:$L,'BSE - SENSEX Index Options'!$C:$C,$A75,'BSE - SENSEX Index Options'!$B:$B,B$4,'BSE - SENSEX Index Options'!$H:$H,"MDAW*")+SUMIFS('BSE - Other Index Options'!$L:$L,'BSE - Other Index Options'!$C:$C,$A75,'BSE - Other Index Options'!$B:$B,B$4,'BSE - Other Index Options'!$H:$H,"Weekly*")+SUMIFS('BSE - Other Index Options'!$L:$L,'BSE - Other Index Options'!$C:$C,$A75,'BSE - Other Index Options'!$B:$B,B$4,'BSE - Other Index Options'!$H:$H,"MDAW*"))</f>
        <v/>
      </c>
      <c r="C75" s="26" t="str">
        <f>IF(SUMIFS('NSE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Options'!$H:$H,"MDAW*")+SUMIFS('BSE - SENSEX Index Options'!$L:$L,'BSE - SENSEX Index Options'!$C:$C,$A75,'BSE - SENSEX Index Options'!$B:$B,C$4,'BSE - SENSEX Index Options'!$H:$H,"Weekly*")+SUMIFS('BSE - SENSEX Index Options'!$L:$L,'BSE - SENSEX Index Options'!$C:$C,$A75,'BSE - SENSEX Index Options'!$B:$B,C$4,'BSE - SENSEX Index Options'!$H:$H,"MDAW*")+SUMIFS('BSE - Other Index Options'!$L:$L,'BSE - Other Index Options'!$C:$C,$A75,'BSE - Other Index Options'!$B:$B,C$4,'BSE - Other Index Options'!$H:$H,"Weekly*")+SUMIFS('BSE - Other Index Options'!$L:$L,'BSE - Other Index Options'!$C:$C,$A75,'BSE - Other Index Options'!$B:$B,C$4,'BSE - Other Index Options'!$H:$H,"MDAW*")=0,"",SUMIFS('NSE - NIFTY Index Options'!$L:$L,'NSE - NIFTY Index Options'!$C:$C,$A75,'NSE - NIFTY Index Options'!$B:$B,C$4,'NSE - NIFTY Index Options'!$H:$H,"Weekly*")+SUMIFS('NSE - NIFTY Index Options'!$L:$L,'NSE - NIFTY Index Options'!$C:$C,$A75,'NSE - NIFTY Index Options'!$B:$B,C$4,'NSE - NIFTY Index Options'!$H:$H,"MDAW*")+SUMIFS('NSE - Other Index Options'!$L:$L,'NSE - Other Index Options'!$C:$C,$A75,'NSE - Other Index Options'!$B:$B,C$4,'NSE - Other Index Options'!$H:$H,"Weekly*")+SUMIFS('NSE - Other Index Options'!$L:$L,'NSE - Other Index Options'!$C:$C,$A75,'NSE - Other Index Options'!$B:$B,C$4,'NSE - Other Index Options'!$H:$H,"MDAW*")+SUMIFS('BSE - SENSEX Index Options'!$L:$L,'BSE - SENSEX Index Options'!$C:$C,$A75,'BSE - SENSEX Index Options'!$B:$B,C$4,'BSE - SENSEX Index Options'!$H:$H,"Weekly*")+SUMIFS('BSE - SENSEX Index Options'!$L:$L,'BSE - SENSEX Index Options'!$C:$C,$A75,'BSE - SENSEX Index Options'!$B:$B,C$4,'BSE - SENSEX Index Options'!$H:$H,"MDAW*")+SUMIFS('BSE - Other Index Options'!$L:$L,'BSE - Other Index Options'!$C:$C,$A75,'BSE - Other Index Options'!$B:$B,C$4,'BSE - Other Index Options'!$H:$H,"Weekly*")+SUMIFS('BSE - Other Index Options'!$L:$L,'BSE - Other Index Options'!$C:$C,$A75,'BSE - Other Index Options'!$B:$B,C$4,'BSE - Other Index Options'!$H:$H,"MDAW*"))</f>
        <v/>
      </c>
      <c r="D75" s="26" t="str">
        <f>IF(SUMIFS('NSE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Options'!$H:$H,"MDAW*")+SUMIFS('BSE - SENSEX Index Options'!$L:$L,'BSE - SENSEX Index Options'!$C:$C,$A75,'BSE - SENSEX Index Options'!$B:$B,D$4,'BSE - SENSEX Index Options'!$H:$H,"Weekly*")+SUMIFS('BSE - SENSEX Index Options'!$L:$L,'BSE - SENSEX Index Options'!$C:$C,$A75,'BSE - SENSEX Index Options'!$B:$B,D$4,'BSE - SENSEX Index Options'!$H:$H,"MDAW*")+SUMIFS('BSE - Other Index Options'!$L:$L,'BSE - Other Index Options'!$C:$C,$A75,'BSE - Other Index Options'!$B:$B,D$4,'BSE - Other Index Options'!$H:$H,"Weekly*")+SUMIFS('BSE - Other Index Options'!$L:$L,'BSE - Other Index Options'!$C:$C,$A75,'BSE - Other Index Options'!$B:$B,D$4,'BSE - Other Index Options'!$H:$H,"MDAW*")=0,"",SUMIFS('NSE - NIFTY Index Options'!$L:$L,'NSE - NIFTY Index Options'!$C:$C,$A75,'NSE - NIFTY Index Options'!$B:$B,D$4,'NSE - NIFTY Index Options'!$H:$H,"Weekly*")+SUMIFS('NSE - NIFTY Index Options'!$L:$L,'NSE - NIFTY Index Options'!$C:$C,$A75,'NSE - NIFTY Index Options'!$B:$B,D$4,'NSE - NIFTY Index Options'!$H:$H,"MDAW*")+SUMIFS('NSE - Other Index Options'!$L:$L,'NSE - Other Index Options'!$C:$C,$A75,'NSE - Other Index Options'!$B:$B,D$4,'NSE - Other Index Options'!$H:$H,"Weekly*")+SUMIFS('NSE - Other Index Options'!$L:$L,'NSE - Other Index Options'!$C:$C,$A75,'NSE - Other Index Options'!$B:$B,D$4,'NSE - Other Index Options'!$H:$H,"MDAW*")+SUMIFS('BSE - SENSEX Index Options'!$L:$L,'BSE - SENSEX Index Options'!$C:$C,$A75,'BSE - SENSEX Index Options'!$B:$B,D$4,'BSE - SENSEX Index Options'!$H:$H,"Weekly*")+SUMIFS('BSE - SENSEX Index Options'!$L:$L,'BSE - SENSEX Index Options'!$C:$C,$A75,'BSE - SENSEX Index Options'!$B:$B,D$4,'BSE - SENSEX Index Options'!$H:$H,"MDAW*")+SUMIFS('BSE - Other Index Options'!$L:$L,'BSE - Other Index Options'!$C:$C,$A75,'BSE - Other Index Options'!$B:$B,D$4,'BSE - Other Index Options'!$H:$H,"Weekly*")+SUMIFS('BSE - Other Index Options'!$L:$L,'BSE - Other Index Options'!$C:$C,$A75,'BSE - Other Index Options'!$B:$B,D$4,'BSE - Other Index Options'!$H:$H,"MDAW*"))</f>
        <v/>
      </c>
      <c r="E75" s="26" t="str">
        <f>IF(SUMIFS('NSE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Options'!$H:$H,"MDAW*")+SUMIFS('BSE - SENSEX Index Options'!$L:$L,'BSE - SENSEX Index Options'!$C:$C,$A75,'BSE - SENSEX Index Options'!$B:$B,E$4,'BSE - SENSEX Index Options'!$H:$H,"Weekly*")+SUMIFS('BSE - SENSEX Index Options'!$L:$L,'BSE - SENSEX Index Options'!$C:$C,$A75,'BSE - SENSEX Index Options'!$B:$B,E$4,'BSE - SENSEX Index Options'!$H:$H,"MDAW*")+SUMIFS('BSE - Other Index Options'!$L:$L,'BSE - Other Index Options'!$C:$C,$A75,'BSE - Other Index Options'!$B:$B,E$4,'BSE - Other Index Options'!$H:$H,"Weekly*")+SUMIFS('BSE - Other Index Options'!$L:$L,'BSE - Other Index Options'!$C:$C,$A75,'BSE - Other Index Options'!$B:$B,E$4,'BSE - Other Index Options'!$H:$H,"MDAW*")=0,"",SUMIFS('NSE - NIFTY Index Options'!$L:$L,'NSE - NIFTY Index Options'!$C:$C,$A75,'NSE - NIFTY Index Options'!$B:$B,E$4,'NSE - NIFTY Index Options'!$H:$H,"Weekly*")+SUMIFS('NSE - NIFTY Index Options'!$L:$L,'NSE - NIFTY Index Options'!$C:$C,$A75,'NSE - NIFTY Index Options'!$B:$B,E$4,'NSE - NIFTY Index Options'!$H:$H,"MDAW*")+SUMIFS('NSE - Other Index Options'!$L:$L,'NSE - Other Index Options'!$C:$C,$A75,'NSE - Other Index Options'!$B:$B,E$4,'NSE - Other Index Options'!$H:$H,"Weekly*")+SUMIFS('NSE - Other Index Options'!$L:$L,'NSE - Other Index Options'!$C:$C,$A75,'NSE - Other Index Options'!$B:$B,E$4,'NSE - Other Index Options'!$H:$H,"MDAW*")+SUMIFS('BSE - SENSEX Index Options'!$L:$L,'BSE - SENSEX Index Options'!$C:$C,$A75,'BSE - SENSEX Index Options'!$B:$B,E$4,'BSE - SENSEX Index Options'!$H:$H,"Weekly*")+SUMIFS('BSE - SENSEX Index Options'!$L:$L,'BSE - SENSEX Index Options'!$C:$C,$A75,'BSE - SENSEX Index Options'!$B:$B,E$4,'BSE - SENSEX Index Options'!$H:$H,"MDAW*")+SUMIFS('BSE - Other Index Options'!$L:$L,'BSE - Other Index Options'!$C:$C,$A75,'BSE - Other Index Options'!$B:$B,E$4,'BSE - Other Index Options'!$H:$H,"Weekly*")+SUMIFS('BSE - Other Index Options'!$L:$L,'BSE - Other Index Options'!$C:$C,$A75,'BSE - Other Index Options'!$B:$B,E$4,'BSE - Other Index Options'!$H:$H,"MDAW*"))</f>
        <v/>
      </c>
      <c r="F75" s="26" t="str">
        <f>IF(SUMIFS('NSE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Options'!$H:$H,"MDAW*")+SUMIFS('BSE - SENSEX Index Options'!$L:$L,'BSE - SENSEX Index Options'!$C:$C,$A75,'BSE - SENSEX Index Options'!$B:$B,F$4,'BSE - SENSEX Index Options'!$H:$H,"Weekly*")+SUMIFS('BSE - SENSEX Index Options'!$L:$L,'BSE - SENSEX Index Options'!$C:$C,$A75,'BSE - SENSEX Index Options'!$B:$B,F$4,'BSE - SENSEX Index Options'!$H:$H,"MDAW*")+SUMIFS('BSE - Other Index Options'!$L:$L,'BSE - Other Index Options'!$C:$C,$A75,'BSE - Other Index Options'!$B:$B,F$4,'BSE - Other Index Options'!$H:$H,"Weekly*")+SUMIFS('BSE - Other Index Options'!$L:$L,'BSE - Other Index Options'!$C:$C,$A75,'BSE - Other Index Options'!$B:$B,F$4,'BSE - Other Index Options'!$H:$H,"MDAW*")=0,"",SUMIFS('NSE - NIFTY Index Options'!$L:$L,'NSE - NIFTY Index Options'!$C:$C,$A75,'NSE - NIFTY Index Options'!$B:$B,F$4,'NSE - NIFTY Index Options'!$H:$H,"Weekly*")+SUMIFS('NSE - NIFTY Index Options'!$L:$L,'NSE - NIFTY Index Options'!$C:$C,$A75,'NSE - NIFTY Index Options'!$B:$B,F$4,'NSE - NIFTY Index Options'!$H:$H,"MDAW*")+SUMIFS('NSE - Other Index Options'!$L:$L,'NSE - Other Index Options'!$C:$C,$A75,'NSE - Other Index Options'!$B:$B,F$4,'NSE - Other Index Options'!$H:$H,"Weekly*")+SUMIFS('NSE - Other Index Options'!$L:$L,'NSE - Other Index Options'!$C:$C,$A75,'NSE - Other Index Options'!$B:$B,F$4,'NSE - Other Index Options'!$H:$H,"MDAW*")+SUMIFS('BSE - SENSEX Index Options'!$L:$L,'BSE - SENSEX Index Options'!$C:$C,$A75,'BSE - SENSEX Index Options'!$B:$B,F$4,'BSE - SENSEX Index Options'!$H:$H,"Weekly*")+SUMIFS('BSE - SENSEX Index Options'!$L:$L,'BSE - SENSEX Index Options'!$C:$C,$A75,'BSE - SENSEX Index Options'!$B:$B,F$4,'BSE - SENSEX Index Options'!$H:$H,"MDAW*")+SUMIFS('BSE - Other Index Options'!$L:$L,'BSE - Other Index Options'!$C:$C,$A75,'BSE - Other Index Options'!$B:$B,F$4,'BSE - Other Index Options'!$H:$H,"Weekly*")+SUMIFS('BSE - Other Index Options'!$L:$L,'BSE - Other Index Options'!$C:$C,$A75,'BSE - Other Index Options'!$B:$B,F$4,'BSE - Other Index Options'!$H:$H,"MDAW*"))</f>
        <v/>
      </c>
      <c r="G75" s="26" t="str">
        <f>IF(SUMIFS('NSE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Options'!$H:$H,"MDAW*")+SUMIFS('BSE - SENSEX Index Options'!$L:$L,'BSE - SENSEX Index Options'!$C:$C,$A75,'BSE - SENSEX Index Options'!$B:$B,G$4,'BSE - SENSEX Index Options'!$H:$H,"Weekly*")+SUMIFS('BSE - SENSEX Index Options'!$L:$L,'BSE - SENSEX Index Options'!$C:$C,$A75,'BSE - SENSEX Index Options'!$B:$B,G$4,'BSE - SENSEX Index Options'!$H:$H,"MDAW*")+SUMIFS('BSE - Other Index Options'!$L:$L,'BSE - Other Index Options'!$C:$C,$A75,'BSE - Other Index Options'!$B:$B,G$4,'BSE - Other Index Options'!$H:$H,"Weekly*")+SUMIFS('BSE - Other Index Options'!$L:$L,'BSE - Other Index Options'!$C:$C,$A75,'BSE - Other Index Options'!$B:$B,G$4,'BSE - Other Index Options'!$H:$H,"MDAW*")=0,"",SUMIFS('NSE - NIFTY Index Options'!$L:$L,'NSE - NIFTY Index Options'!$C:$C,$A75,'NSE - NIFTY Index Options'!$B:$B,G$4,'NSE - NIFTY Index Options'!$H:$H,"Weekly*")+SUMIFS('NSE - NIFTY Index Options'!$L:$L,'NSE - NIFTY Index Options'!$C:$C,$A75,'NSE - NIFTY Index Options'!$B:$B,G$4,'NSE - NIFTY Index Options'!$H:$H,"MDAW*")+SUMIFS('NSE - Other Index Options'!$L:$L,'NSE - Other Index Options'!$C:$C,$A75,'NSE - Other Index Options'!$B:$B,G$4,'NSE - Other Index Options'!$H:$H,"Weekly*")+SUMIFS('NSE - Other Index Options'!$L:$L,'NSE - Other Index Options'!$C:$C,$A75,'NSE - Other Index Options'!$B:$B,G$4,'NSE - Other Index Options'!$H:$H,"MDAW*")+SUMIFS('BSE - SENSEX Index Options'!$L:$L,'BSE - SENSEX Index Options'!$C:$C,$A75,'BSE - SENSEX Index Options'!$B:$B,G$4,'BSE - SENSEX Index Options'!$H:$H,"Weekly*")+SUMIFS('BSE - SENSEX Index Options'!$L:$L,'BSE - SENSEX Index Options'!$C:$C,$A75,'BSE - SENSEX Index Options'!$B:$B,G$4,'BSE - SENSEX Index Options'!$H:$H,"MDAW*")+SUMIFS('BSE - Other Index Options'!$L:$L,'BSE - Other Index Options'!$C:$C,$A75,'BSE - Other Index Options'!$B:$B,G$4,'BSE - Other Index Options'!$H:$H,"Weekly*")+SUMIFS('BSE - Other Index Options'!$L:$L,'BSE - Other Index Options'!$C:$C,$A75,'BSE - Other Index Options'!$B:$B,G$4,'BSE - Other Index Options'!$H:$H,"MDAW*"))</f>
        <v/>
      </c>
      <c r="H75" s="26" t="str">
        <f t="shared" si="2"/>
        <v/>
      </c>
    </row>
    <row r="76" spans="1:8" hidden="1" outlineLevel="1">
      <c r="A76" t="s">
        <v>97</v>
      </c>
      <c r="B76" s="26" t="str">
        <f>IF(SUMIFS('NSE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Options'!$H:$H,"MDAW*")+SUMIFS('BSE - SENSEX Index Options'!$L:$L,'BSE - SENSEX Index Options'!$C:$C,$A76,'BSE - SENSEX Index Options'!$B:$B,B$4,'BSE - SENSEX Index Options'!$H:$H,"Weekly*")+SUMIFS('BSE - SENSEX Index Options'!$L:$L,'BSE - SENSEX Index Options'!$C:$C,$A76,'BSE - SENSEX Index Options'!$B:$B,B$4,'BSE - SENSEX Index Options'!$H:$H,"MDAW*")+SUMIFS('BSE - Other Index Options'!$L:$L,'BSE - Other Index Options'!$C:$C,$A76,'BSE - Other Index Options'!$B:$B,B$4,'BSE - Other Index Options'!$H:$H,"Weekly*")+SUMIFS('BSE - Other Index Options'!$L:$L,'BSE - Other Index Options'!$C:$C,$A76,'BSE - Other Index Options'!$B:$B,B$4,'BSE - Other Index Options'!$H:$H,"MDAW*")=0,"",SUMIFS('NSE - NIFTY Index Options'!$L:$L,'NSE - NIFTY Index Options'!$C:$C,$A76,'NSE - NIFTY Index Options'!$B:$B,B$4,'NSE - NIFTY Index Options'!$H:$H,"Weekly*")+SUMIFS('NSE - NIFTY Index Options'!$L:$L,'NSE - NIFTY Index Options'!$C:$C,$A76,'NSE - NIFTY Index Options'!$B:$B,B$4,'NSE - NIFTY Index Options'!$H:$H,"MDAW*")+SUMIFS('NSE - Other Index Options'!$L:$L,'NSE - Other Index Options'!$C:$C,$A76,'NSE - Other Index Options'!$B:$B,B$4,'NSE - Other Index Options'!$H:$H,"Weekly*")+SUMIFS('NSE - Other Index Options'!$L:$L,'NSE - Other Index Options'!$C:$C,$A76,'NSE - Other Index Options'!$B:$B,B$4,'NSE - Other Index Options'!$H:$H,"MDAW*")+SUMIFS('BSE - SENSEX Index Options'!$L:$L,'BSE - SENSEX Index Options'!$C:$C,$A76,'BSE - SENSEX Index Options'!$B:$B,B$4,'BSE - SENSEX Index Options'!$H:$H,"Weekly*")+SUMIFS('BSE - SENSEX Index Options'!$L:$L,'BSE - SENSEX Index Options'!$C:$C,$A76,'BSE - SENSEX Index Options'!$B:$B,B$4,'BSE - SENSEX Index Options'!$H:$H,"MDAW*")+SUMIFS('BSE - Other Index Options'!$L:$L,'BSE - Other Index Options'!$C:$C,$A76,'BSE - Other Index Options'!$B:$B,B$4,'BSE - Other Index Options'!$H:$H,"Weekly*")+SUMIFS('BSE - Other Index Options'!$L:$L,'BSE - Other Index Options'!$C:$C,$A76,'BSE - Other Index Options'!$B:$B,B$4,'BSE - Other Index Options'!$H:$H,"MDAW*"))</f>
        <v/>
      </c>
      <c r="C76" s="26" t="str">
        <f>IF(SUMIFS('NSE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Options'!$H:$H,"MDAW*")+SUMIFS('BSE - SENSEX Index Options'!$L:$L,'BSE - SENSEX Index Options'!$C:$C,$A76,'BSE - SENSEX Index Options'!$B:$B,C$4,'BSE - SENSEX Index Options'!$H:$H,"Weekly*")+SUMIFS('BSE - SENSEX Index Options'!$L:$L,'BSE - SENSEX Index Options'!$C:$C,$A76,'BSE - SENSEX Index Options'!$B:$B,C$4,'BSE - SENSEX Index Options'!$H:$H,"MDAW*")+SUMIFS('BSE - Other Index Options'!$L:$L,'BSE - Other Index Options'!$C:$C,$A76,'BSE - Other Index Options'!$B:$B,C$4,'BSE - Other Index Options'!$H:$H,"Weekly*")+SUMIFS('BSE - Other Index Options'!$L:$L,'BSE - Other Index Options'!$C:$C,$A76,'BSE - Other Index Options'!$B:$B,C$4,'BSE - Other Index Options'!$H:$H,"MDAW*")=0,"",SUMIFS('NSE - NIFTY Index Options'!$L:$L,'NSE - NIFTY Index Options'!$C:$C,$A76,'NSE - NIFTY Index Options'!$B:$B,C$4,'NSE - NIFTY Index Options'!$H:$H,"Weekly*")+SUMIFS('NSE - NIFTY Index Options'!$L:$L,'NSE - NIFTY Index Options'!$C:$C,$A76,'NSE - NIFTY Index Options'!$B:$B,C$4,'NSE - NIFTY Index Options'!$H:$H,"MDAW*")+SUMIFS('NSE - Other Index Options'!$L:$L,'NSE - Other Index Options'!$C:$C,$A76,'NSE - Other Index Options'!$B:$B,C$4,'NSE - Other Index Options'!$H:$H,"Weekly*")+SUMIFS('NSE - Other Index Options'!$L:$L,'NSE - Other Index Options'!$C:$C,$A76,'NSE - Other Index Options'!$B:$B,C$4,'NSE - Other Index Options'!$H:$H,"MDAW*")+SUMIFS('BSE - SENSEX Index Options'!$L:$L,'BSE - SENSEX Index Options'!$C:$C,$A76,'BSE - SENSEX Index Options'!$B:$B,C$4,'BSE - SENSEX Index Options'!$H:$H,"Weekly*")+SUMIFS('BSE - SENSEX Index Options'!$L:$L,'BSE - SENSEX Index Options'!$C:$C,$A76,'BSE - SENSEX Index Options'!$B:$B,C$4,'BSE - SENSEX Index Options'!$H:$H,"MDAW*")+SUMIFS('BSE - Other Index Options'!$L:$L,'BSE - Other Index Options'!$C:$C,$A76,'BSE - Other Index Options'!$B:$B,C$4,'BSE - Other Index Options'!$H:$H,"Weekly*")+SUMIFS('BSE - Other Index Options'!$L:$L,'BSE - Other Index Options'!$C:$C,$A76,'BSE - Other Index Options'!$B:$B,C$4,'BSE - Other Index Options'!$H:$H,"MDAW*"))</f>
        <v/>
      </c>
      <c r="D76" s="26" t="str">
        <f>IF(SUMIFS('NSE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Options'!$H:$H,"MDAW*")+SUMIFS('BSE - SENSEX Index Options'!$L:$L,'BSE - SENSEX Index Options'!$C:$C,$A76,'BSE - SENSEX Index Options'!$B:$B,D$4,'BSE - SENSEX Index Options'!$H:$H,"Weekly*")+SUMIFS('BSE - SENSEX Index Options'!$L:$L,'BSE - SENSEX Index Options'!$C:$C,$A76,'BSE - SENSEX Index Options'!$B:$B,D$4,'BSE - SENSEX Index Options'!$H:$H,"MDAW*")+SUMIFS('BSE - Other Index Options'!$L:$L,'BSE - Other Index Options'!$C:$C,$A76,'BSE - Other Index Options'!$B:$B,D$4,'BSE - Other Index Options'!$H:$H,"Weekly*")+SUMIFS('BSE - Other Index Options'!$L:$L,'BSE - Other Index Options'!$C:$C,$A76,'BSE - Other Index Options'!$B:$B,D$4,'BSE - Other Index Options'!$H:$H,"MDAW*")=0,"",SUMIFS('NSE - NIFTY Index Options'!$L:$L,'NSE - NIFTY Index Options'!$C:$C,$A76,'NSE - NIFTY Index Options'!$B:$B,D$4,'NSE - NIFTY Index Options'!$H:$H,"Weekly*")+SUMIFS('NSE - NIFTY Index Options'!$L:$L,'NSE - NIFTY Index Options'!$C:$C,$A76,'NSE - NIFTY Index Options'!$B:$B,D$4,'NSE - NIFTY Index Options'!$H:$H,"MDAW*")+SUMIFS('NSE - Other Index Options'!$L:$L,'NSE - Other Index Options'!$C:$C,$A76,'NSE - Other Index Options'!$B:$B,D$4,'NSE - Other Index Options'!$H:$H,"Weekly*")+SUMIFS('NSE - Other Index Options'!$L:$L,'NSE - Other Index Options'!$C:$C,$A76,'NSE - Other Index Options'!$B:$B,D$4,'NSE - Other Index Options'!$H:$H,"MDAW*")+SUMIFS('BSE - SENSEX Index Options'!$L:$L,'BSE - SENSEX Index Options'!$C:$C,$A76,'BSE - SENSEX Index Options'!$B:$B,D$4,'BSE - SENSEX Index Options'!$H:$H,"Weekly*")+SUMIFS('BSE - SENSEX Index Options'!$L:$L,'BSE - SENSEX Index Options'!$C:$C,$A76,'BSE - SENSEX Index Options'!$B:$B,D$4,'BSE - SENSEX Index Options'!$H:$H,"MDAW*")+SUMIFS('BSE - Other Index Options'!$L:$L,'BSE - Other Index Options'!$C:$C,$A76,'BSE - Other Index Options'!$B:$B,D$4,'BSE - Other Index Options'!$H:$H,"Weekly*")+SUMIFS('BSE - Other Index Options'!$L:$L,'BSE - Other Index Options'!$C:$C,$A76,'BSE - Other Index Options'!$B:$B,D$4,'BSE - Other Index Options'!$H:$H,"MDAW*"))</f>
        <v/>
      </c>
      <c r="E76" s="26" t="str">
        <f>IF(SUMIFS('NSE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Options'!$H:$H,"MDAW*")+SUMIFS('BSE - SENSEX Index Options'!$L:$L,'BSE - SENSEX Index Options'!$C:$C,$A76,'BSE - SENSEX Index Options'!$B:$B,E$4,'BSE - SENSEX Index Options'!$H:$H,"Weekly*")+SUMIFS('BSE - SENSEX Index Options'!$L:$L,'BSE - SENSEX Index Options'!$C:$C,$A76,'BSE - SENSEX Index Options'!$B:$B,E$4,'BSE - SENSEX Index Options'!$H:$H,"MDAW*")+SUMIFS('BSE - Other Index Options'!$L:$L,'BSE - Other Index Options'!$C:$C,$A76,'BSE - Other Index Options'!$B:$B,E$4,'BSE - Other Index Options'!$H:$H,"Weekly*")+SUMIFS('BSE - Other Index Options'!$L:$L,'BSE - Other Index Options'!$C:$C,$A76,'BSE - Other Index Options'!$B:$B,E$4,'BSE - Other Index Options'!$H:$H,"MDAW*")=0,"",SUMIFS('NSE - NIFTY Index Options'!$L:$L,'NSE - NIFTY Index Options'!$C:$C,$A76,'NSE - NIFTY Index Options'!$B:$B,E$4,'NSE - NIFTY Index Options'!$H:$H,"Weekly*")+SUMIFS('NSE - NIFTY Index Options'!$L:$L,'NSE - NIFTY Index Options'!$C:$C,$A76,'NSE - NIFTY Index Options'!$B:$B,E$4,'NSE - NIFTY Index Options'!$H:$H,"MDAW*")+SUMIFS('NSE - Other Index Options'!$L:$L,'NSE - Other Index Options'!$C:$C,$A76,'NSE - Other Index Options'!$B:$B,E$4,'NSE - Other Index Options'!$H:$H,"Weekly*")+SUMIFS('NSE - Other Index Options'!$L:$L,'NSE - Other Index Options'!$C:$C,$A76,'NSE - Other Index Options'!$B:$B,E$4,'NSE - Other Index Options'!$H:$H,"MDAW*")+SUMIFS('BSE - SENSEX Index Options'!$L:$L,'BSE - SENSEX Index Options'!$C:$C,$A76,'BSE - SENSEX Index Options'!$B:$B,E$4,'BSE - SENSEX Index Options'!$H:$H,"Weekly*")+SUMIFS('BSE - SENSEX Index Options'!$L:$L,'BSE - SENSEX Index Options'!$C:$C,$A76,'BSE - SENSEX Index Options'!$B:$B,E$4,'BSE - SENSEX Index Options'!$H:$H,"MDAW*")+SUMIFS('BSE - Other Index Options'!$L:$L,'BSE - Other Index Options'!$C:$C,$A76,'BSE - Other Index Options'!$B:$B,E$4,'BSE - Other Index Options'!$H:$H,"Weekly*")+SUMIFS('BSE - Other Index Options'!$L:$L,'BSE - Other Index Options'!$C:$C,$A76,'BSE - Other Index Options'!$B:$B,E$4,'BSE - Other Index Options'!$H:$H,"MDAW*"))</f>
        <v/>
      </c>
      <c r="F76" s="26" t="str">
        <f>IF(SUMIFS('NSE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Options'!$H:$H,"MDAW*")+SUMIFS('BSE - SENSEX Index Options'!$L:$L,'BSE - SENSEX Index Options'!$C:$C,$A76,'BSE - SENSEX Index Options'!$B:$B,F$4,'BSE - SENSEX Index Options'!$H:$H,"Weekly*")+SUMIFS('BSE - SENSEX Index Options'!$L:$L,'BSE - SENSEX Index Options'!$C:$C,$A76,'BSE - SENSEX Index Options'!$B:$B,F$4,'BSE - SENSEX Index Options'!$H:$H,"MDAW*")+SUMIFS('BSE - Other Index Options'!$L:$L,'BSE - Other Index Options'!$C:$C,$A76,'BSE - Other Index Options'!$B:$B,F$4,'BSE - Other Index Options'!$H:$H,"Weekly*")+SUMIFS('BSE - Other Index Options'!$L:$L,'BSE - Other Index Options'!$C:$C,$A76,'BSE - Other Index Options'!$B:$B,F$4,'BSE - Other Index Options'!$H:$H,"MDAW*")=0,"",SUMIFS('NSE - NIFTY Index Options'!$L:$L,'NSE - NIFTY Index Options'!$C:$C,$A76,'NSE - NIFTY Index Options'!$B:$B,F$4,'NSE - NIFTY Index Options'!$H:$H,"Weekly*")+SUMIFS('NSE - NIFTY Index Options'!$L:$L,'NSE - NIFTY Index Options'!$C:$C,$A76,'NSE - NIFTY Index Options'!$B:$B,F$4,'NSE - NIFTY Index Options'!$H:$H,"MDAW*")+SUMIFS('NSE - Other Index Options'!$L:$L,'NSE - Other Index Options'!$C:$C,$A76,'NSE - Other Index Options'!$B:$B,F$4,'NSE - Other Index Options'!$H:$H,"Weekly*")+SUMIFS('NSE - Other Index Options'!$L:$L,'NSE - Other Index Options'!$C:$C,$A76,'NSE - Other Index Options'!$B:$B,F$4,'NSE - Other Index Options'!$H:$H,"MDAW*")+SUMIFS('BSE - SENSEX Index Options'!$L:$L,'BSE - SENSEX Index Options'!$C:$C,$A76,'BSE - SENSEX Index Options'!$B:$B,F$4,'BSE - SENSEX Index Options'!$H:$H,"Weekly*")+SUMIFS('BSE - SENSEX Index Options'!$L:$L,'BSE - SENSEX Index Options'!$C:$C,$A76,'BSE - SENSEX Index Options'!$B:$B,F$4,'BSE - SENSEX Index Options'!$H:$H,"MDAW*")+SUMIFS('BSE - Other Index Options'!$L:$L,'BSE - Other Index Options'!$C:$C,$A76,'BSE - Other Index Options'!$B:$B,F$4,'BSE - Other Index Options'!$H:$H,"Weekly*")+SUMIFS('BSE - Other Index Options'!$L:$L,'BSE - Other Index Options'!$C:$C,$A76,'BSE - Other Index Options'!$B:$B,F$4,'BSE - Other Index Options'!$H:$H,"MDAW*"))</f>
        <v/>
      </c>
      <c r="G76" s="26" t="str">
        <f>IF(SUMIFS('NSE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Options'!$H:$H,"MDAW*")+SUMIFS('BSE - SENSEX Index Options'!$L:$L,'BSE - SENSEX Index Options'!$C:$C,$A76,'BSE - SENSEX Index Options'!$B:$B,G$4,'BSE - SENSEX Index Options'!$H:$H,"Weekly*")+SUMIFS('BSE - SENSEX Index Options'!$L:$L,'BSE - SENSEX Index Options'!$C:$C,$A76,'BSE - SENSEX Index Options'!$B:$B,G$4,'BSE - SENSEX Index Options'!$H:$H,"MDAW*")+SUMIFS('BSE - Other Index Options'!$L:$L,'BSE - Other Index Options'!$C:$C,$A76,'BSE - Other Index Options'!$B:$B,G$4,'BSE - Other Index Options'!$H:$H,"Weekly*")+SUMIFS('BSE - Other Index Options'!$L:$L,'BSE - Other Index Options'!$C:$C,$A76,'BSE - Other Index Options'!$B:$B,G$4,'BSE - Other Index Options'!$H:$H,"MDAW*")=0,"",SUMIFS('NSE - NIFTY Index Options'!$L:$L,'NSE - NIFTY Index Options'!$C:$C,$A76,'NSE - NIFTY Index Options'!$B:$B,G$4,'NSE - NIFTY Index Options'!$H:$H,"Weekly*")+SUMIFS('NSE - NIFTY Index Options'!$L:$L,'NSE - NIFTY Index Options'!$C:$C,$A76,'NSE - NIFTY Index Options'!$B:$B,G$4,'NSE - NIFTY Index Options'!$H:$H,"MDAW*")+SUMIFS('NSE - Other Index Options'!$L:$L,'NSE - Other Index Options'!$C:$C,$A76,'NSE - Other Index Options'!$B:$B,G$4,'NSE - Other Index Options'!$H:$H,"Weekly*")+SUMIFS('NSE - Other Index Options'!$L:$L,'NSE - Other Index Options'!$C:$C,$A76,'NSE - Other Index Options'!$B:$B,G$4,'NSE - Other Index Options'!$H:$H,"MDAW*")+SUMIFS('BSE - SENSEX Index Options'!$L:$L,'BSE - SENSEX Index Options'!$C:$C,$A76,'BSE - SENSEX Index Options'!$B:$B,G$4,'BSE - SENSEX Index Options'!$H:$H,"Weekly*")+SUMIFS('BSE - SENSEX Index Options'!$L:$L,'BSE - SENSEX Index Options'!$C:$C,$A76,'BSE - SENSEX Index Options'!$B:$B,G$4,'BSE - SENSEX Index Options'!$H:$H,"MDAW*")+SUMIFS('BSE - Other Index Options'!$L:$L,'BSE - Other Index Options'!$C:$C,$A76,'BSE - Other Index Options'!$B:$B,G$4,'BSE - Other Index Options'!$H:$H,"Weekly*")+SUMIFS('BSE - Other Index Options'!$L:$L,'BSE - Other Index Options'!$C:$C,$A76,'BSE - Other Index Options'!$B:$B,G$4,'BSE - Other Index Options'!$H:$H,"MDAW*"))</f>
        <v/>
      </c>
      <c r="H76" s="26" t="str">
        <f t="shared" si="2"/>
        <v/>
      </c>
    </row>
    <row r="77" spans="1:8" hidden="1" outlineLevel="1">
      <c r="A77" t="s">
        <v>98</v>
      </c>
      <c r="B77" s="26" t="str">
        <f>IF(SUMIFS('NSE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Options'!$H:$H,"MDAW*")+SUMIFS('BSE - SENSEX Index Options'!$L:$L,'BSE - SENSEX Index Options'!$C:$C,$A77,'BSE - SENSEX Index Options'!$B:$B,B$4,'BSE - SENSEX Index Options'!$H:$H,"Weekly*")+SUMIFS('BSE - SENSEX Index Options'!$L:$L,'BSE - SENSEX Index Options'!$C:$C,$A77,'BSE - SENSEX Index Options'!$B:$B,B$4,'BSE - SENSEX Index Options'!$H:$H,"MDAW*")+SUMIFS('BSE - Other Index Options'!$L:$L,'BSE - Other Index Options'!$C:$C,$A77,'BSE - Other Index Options'!$B:$B,B$4,'BSE - Other Index Options'!$H:$H,"Weekly*")+SUMIFS('BSE - Other Index Options'!$L:$L,'BSE - Other Index Options'!$C:$C,$A77,'BSE - Other Index Options'!$B:$B,B$4,'BSE - Other Index Options'!$H:$H,"MDAW*")=0,"",SUMIFS('NSE - NIFTY Index Options'!$L:$L,'NSE - NIFTY Index Options'!$C:$C,$A77,'NSE - NIFTY Index Options'!$B:$B,B$4,'NSE - NIFTY Index Options'!$H:$H,"Weekly*")+SUMIFS('NSE - NIFTY Index Options'!$L:$L,'NSE - NIFTY Index Options'!$C:$C,$A77,'NSE - NIFTY Index Options'!$B:$B,B$4,'NSE - NIFTY Index Options'!$H:$H,"MDAW*")+SUMIFS('NSE - Other Index Options'!$L:$L,'NSE - Other Index Options'!$C:$C,$A77,'NSE - Other Index Options'!$B:$B,B$4,'NSE - Other Index Options'!$H:$H,"Weekly*")+SUMIFS('NSE - Other Index Options'!$L:$L,'NSE - Other Index Options'!$C:$C,$A77,'NSE - Other Index Options'!$B:$B,B$4,'NSE - Other Index Options'!$H:$H,"MDAW*")+SUMIFS('BSE - SENSEX Index Options'!$L:$L,'BSE - SENSEX Index Options'!$C:$C,$A77,'BSE - SENSEX Index Options'!$B:$B,B$4,'BSE - SENSEX Index Options'!$H:$H,"Weekly*")+SUMIFS('BSE - SENSEX Index Options'!$L:$L,'BSE - SENSEX Index Options'!$C:$C,$A77,'BSE - SENSEX Index Options'!$B:$B,B$4,'BSE - SENSEX Index Options'!$H:$H,"MDAW*")+SUMIFS('BSE - Other Index Options'!$L:$L,'BSE - Other Index Options'!$C:$C,$A77,'BSE - Other Index Options'!$B:$B,B$4,'BSE - Other Index Options'!$H:$H,"Weekly*")+SUMIFS('BSE - Other Index Options'!$L:$L,'BSE - Other Index Options'!$C:$C,$A77,'BSE - Other Index Options'!$B:$B,B$4,'BSE - Other Index Options'!$H:$H,"MDAW*"))</f>
        <v/>
      </c>
      <c r="C77" s="26" t="str">
        <f>IF(SUMIFS('NSE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Options'!$H:$H,"MDAW*")+SUMIFS('BSE - SENSEX Index Options'!$L:$L,'BSE - SENSEX Index Options'!$C:$C,$A77,'BSE - SENSEX Index Options'!$B:$B,C$4,'BSE - SENSEX Index Options'!$H:$H,"Weekly*")+SUMIFS('BSE - SENSEX Index Options'!$L:$L,'BSE - SENSEX Index Options'!$C:$C,$A77,'BSE - SENSEX Index Options'!$B:$B,C$4,'BSE - SENSEX Index Options'!$H:$H,"MDAW*")+SUMIFS('BSE - Other Index Options'!$L:$L,'BSE - Other Index Options'!$C:$C,$A77,'BSE - Other Index Options'!$B:$B,C$4,'BSE - Other Index Options'!$H:$H,"Weekly*")+SUMIFS('BSE - Other Index Options'!$L:$L,'BSE - Other Index Options'!$C:$C,$A77,'BSE - Other Index Options'!$B:$B,C$4,'BSE - Other Index Options'!$H:$H,"MDAW*")=0,"",SUMIFS('NSE - NIFTY Index Options'!$L:$L,'NSE - NIFTY Index Options'!$C:$C,$A77,'NSE - NIFTY Index Options'!$B:$B,C$4,'NSE - NIFTY Index Options'!$H:$H,"Weekly*")+SUMIFS('NSE - NIFTY Index Options'!$L:$L,'NSE - NIFTY Index Options'!$C:$C,$A77,'NSE - NIFTY Index Options'!$B:$B,C$4,'NSE - NIFTY Index Options'!$H:$H,"MDAW*")+SUMIFS('NSE - Other Index Options'!$L:$L,'NSE - Other Index Options'!$C:$C,$A77,'NSE - Other Index Options'!$B:$B,C$4,'NSE - Other Index Options'!$H:$H,"Weekly*")+SUMIFS('NSE - Other Index Options'!$L:$L,'NSE - Other Index Options'!$C:$C,$A77,'NSE - Other Index Options'!$B:$B,C$4,'NSE - Other Index Options'!$H:$H,"MDAW*")+SUMIFS('BSE - SENSEX Index Options'!$L:$L,'BSE - SENSEX Index Options'!$C:$C,$A77,'BSE - SENSEX Index Options'!$B:$B,C$4,'BSE - SENSEX Index Options'!$H:$H,"Weekly*")+SUMIFS('BSE - SENSEX Index Options'!$L:$L,'BSE - SENSEX Index Options'!$C:$C,$A77,'BSE - SENSEX Index Options'!$B:$B,C$4,'BSE - SENSEX Index Options'!$H:$H,"MDAW*")+SUMIFS('BSE - Other Index Options'!$L:$L,'BSE - Other Index Options'!$C:$C,$A77,'BSE - Other Index Options'!$B:$B,C$4,'BSE - Other Index Options'!$H:$H,"Weekly*")+SUMIFS('BSE - Other Index Options'!$L:$L,'BSE - Other Index Options'!$C:$C,$A77,'BSE - Other Index Options'!$B:$B,C$4,'BSE - Other Index Options'!$H:$H,"MDAW*"))</f>
        <v/>
      </c>
      <c r="D77" s="26" t="str">
        <f>IF(SUMIFS('NSE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Options'!$H:$H,"MDAW*")+SUMIFS('BSE - SENSEX Index Options'!$L:$L,'BSE - SENSEX Index Options'!$C:$C,$A77,'BSE - SENSEX Index Options'!$B:$B,D$4,'BSE - SENSEX Index Options'!$H:$H,"Weekly*")+SUMIFS('BSE - SENSEX Index Options'!$L:$L,'BSE - SENSEX Index Options'!$C:$C,$A77,'BSE - SENSEX Index Options'!$B:$B,D$4,'BSE - SENSEX Index Options'!$H:$H,"MDAW*")+SUMIFS('BSE - Other Index Options'!$L:$L,'BSE - Other Index Options'!$C:$C,$A77,'BSE - Other Index Options'!$B:$B,D$4,'BSE - Other Index Options'!$H:$H,"Weekly*")+SUMIFS('BSE - Other Index Options'!$L:$L,'BSE - Other Index Options'!$C:$C,$A77,'BSE - Other Index Options'!$B:$B,D$4,'BSE - Other Index Options'!$H:$H,"MDAW*")=0,"",SUMIFS('NSE - NIFTY Index Options'!$L:$L,'NSE - NIFTY Index Options'!$C:$C,$A77,'NSE - NIFTY Index Options'!$B:$B,D$4,'NSE - NIFTY Index Options'!$H:$H,"Weekly*")+SUMIFS('NSE - NIFTY Index Options'!$L:$L,'NSE - NIFTY Index Options'!$C:$C,$A77,'NSE - NIFTY Index Options'!$B:$B,D$4,'NSE - NIFTY Index Options'!$H:$H,"MDAW*")+SUMIFS('NSE - Other Index Options'!$L:$L,'NSE - Other Index Options'!$C:$C,$A77,'NSE - Other Index Options'!$B:$B,D$4,'NSE - Other Index Options'!$H:$H,"Weekly*")+SUMIFS('NSE - Other Index Options'!$L:$L,'NSE - Other Index Options'!$C:$C,$A77,'NSE - Other Index Options'!$B:$B,D$4,'NSE - Other Index Options'!$H:$H,"MDAW*")+SUMIFS('BSE - SENSEX Index Options'!$L:$L,'BSE - SENSEX Index Options'!$C:$C,$A77,'BSE - SENSEX Index Options'!$B:$B,D$4,'BSE - SENSEX Index Options'!$H:$H,"Weekly*")+SUMIFS('BSE - SENSEX Index Options'!$L:$L,'BSE - SENSEX Index Options'!$C:$C,$A77,'BSE - SENSEX Index Options'!$B:$B,D$4,'BSE - SENSEX Index Options'!$H:$H,"MDAW*")+SUMIFS('BSE - Other Index Options'!$L:$L,'BSE - Other Index Options'!$C:$C,$A77,'BSE - Other Index Options'!$B:$B,D$4,'BSE - Other Index Options'!$H:$H,"Weekly*")+SUMIFS('BSE - Other Index Options'!$L:$L,'BSE - Other Index Options'!$C:$C,$A77,'BSE - Other Index Options'!$B:$B,D$4,'BSE - Other Index Options'!$H:$H,"MDAW*"))</f>
        <v/>
      </c>
      <c r="E77" s="26" t="str">
        <f>IF(SUMIFS('NSE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Options'!$H:$H,"MDAW*")+SUMIFS('BSE - SENSEX Index Options'!$L:$L,'BSE - SENSEX Index Options'!$C:$C,$A77,'BSE - SENSEX Index Options'!$B:$B,E$4,'BSE - SENSEX Index Options'!$H:$H,"Weekly*")+SUMIFS('BSE - SENSEX Index Options'!$L:$L,'BSE - SENSEX Index Options'!$C:$C,$A77,'BSE - SENSEX Index Options'!$B:$B,E$4,'BSE - SENSEX Index Options'!$H:$H,"MDAW*")+SUMIFS('BSE - Other Index Options'!$L:$L,'BSE - Other Index Options'!$C:$C,$A77,'BSE - Other Index Options'!$B:$B,E$4,'BSE - Other Index Options'!$H:$H,"Weekly*")+SUMIFS('BSE - Other Index Options'!$L:$L,'BSE - Other Index Options'!$C:$C,$A77,'BSE - Other Index Options'!$B:$B,E$4,'BSE - Other Index Options'!$H:$H,"MDAW*")=0,"",SUMIFS('NSE - NIFTY Index Options'!$L:$L,'NSE - NIFTY Index Options'!$C:$C,$A77,'NSE - NIFTY Index Options'!$B:$B,E$4,'NSE - NIFTY Index Options'!$H:$H,"Weekly*")+SUMIFS('NSE - NIFTY Index Options'!$L:$L,'NSE - NIFTY Index Options'!$C:$C,$A77,'NSE - NIFTY Index Options'!$B:$B,E$4,'NSE - NIFTY Index Options'!$H:$H,"MDAW*")+SUMIFS('NSE - Other Index Options'!$L:$L,'NSE - Other Index Options'!$C:$C,$A77,'NSE - Other Index Options'!$B:$B,E$4,'NSE - Other Index Options'!$H:$H,"Weekly*")+SUMIFS('NSE - Other Index Options'!$L:$L,'NSE - Other Index Options'!$C:$C,$A77,'NSE - Other Index Options'!$B:$B,E$4,'NSE - Other Index Options'!$H:$H,"MDAW*")+SUMIFS('BSE - SENSEX Index Options'!$L:$L,'BSE - SENSEX Index Options'!$C:$C,$A77,'BSE - SENSEX Index Options'!$B:$B,E$4,'BSE - SENSEX Index Options'!$H:$H,"Weekly*")+SUMIFS('BSE - SENSEX Index Options'!$L:$L,'BSE - SENSEX Index Options'!$C:$C,$A77,'BSE - SENSEX Index Options'!$B:$B,E$4,'BSE - SENSEX Index Options'!$H:$H,"MDAW*")+SUMIFS('BSE - Other Index Options'!$L:$L,'BSE - Other Index Options'!$C:$C,$A77,'BSE - Other Index Options'!$B:$B,E$4,'BSE - Other Index Options'!$H:$H,"Weekly*")+SUMIFS('BSE - Other Index Options'!$L:$L,'BSE - Other Index Options'!$C:$C,$A77,'BSE - Other Index Options'!$B:$B,E$4,'BSE - Other Index Options'!$H:$H,"MDAW*"))</f>
        <v/>
      </c>
      <c r="F77" s="26" t="str">
        <f>IF(SUMIFS('NSE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Options'!$H:$H,"MDAW*")+SUMIFS('BSE - SENSEX Index Options'!$L:$L,'BSE - SENSEX Index Options'!$C:$C,$A77,'BSE - SENSEX Index Options'!$B:$B,F$4,'BSE - SENSEX Index Options'!$H:$H,"Weekly*")+SUMIFS('BSE - SENSEX Index Options'!$L:$L,'BSE - SENSEX Index Options'!$C:$C,$A77,'BSE - SENSEX Index Options'!$B:$B,F$4,'BSE - SENSEX Index Options'!$H:$H,"MDAW*")+SUMIFS('BSE - Other Index Options'!$L:$L,'BSE - Other Index Options'!$C:$C,$A77,'BSE - Other Index Options'!$B:$B,F$4,'BSE - Other Index Options'!$H:$H,"Weekly*")+SUMIFS('BSE - Other Index Options'!$L:$L,'BSE - Other Index Options'!$C:$C,$A77,'BSE - Other Index Options'!$B:$B,F$4,'BSE - Other Index Options'!$H:$H,"MDAW*")=0,"",SUMIFS('NSE - NIFTY Index Options'!$L:$L,'NSE - NIFTY Index Options'!$C:$C,$A77,'NSE - NIFTY Index Options'!$B:$B,F$4,'NSE - NIFTY Index Options'!$H:$H,"Weekly*")+SUMIFS('NSE - NIFTY Index Options'!$L:$L,'NSE - NIFTY Index Options'!$C:$C,$A77,'NSE - NIFTY Index Options'!$B:$B,F$4,'NSE - NIFTY Index Options'!$H:$H,"MDAW*")+SUMIFS('NSE - Other Index Options'!$L:$L,'NSE - Other Index Options'!$C:$C,$A77,'NSE - Other Index Options'!$B:$B,F$4,'NSE - Other Index Options'!$H:$H,"Weekly*")+SUMIFS('NSE - Other Index Options'!$L:$L,'NSE - Other Index Options'!$C:$C,$A77,'NSE - Other Index Options'!$B:$B,F$4,'NSE - Other Index Options'!$H:$H,"MDAW*")+SUMIFS('BSE - SENSEX Index Options'!$L:$L,'BSE - SENSEX Index Options'!$C:$C,$A77,'BSE - SENSEX Index Options'!$B:$B,F$4,'BSE - SENSEX Index Options'!$H:$H,"Weekly*")+SUMIFS('BSE - SENSEX Index Options'!$L:$L,'BSE - SENSEX Index Options'!$C:$C,$A77,'BSE - SENSEX Index Options'!$B:$B,F$4,'BSE - SENSEX Index Options'!$H:$H,"MDAW*")+SUMIFS('BSE - Other Index Options'!$L:$L,'BSE - Other Index Options'!$C:$C,$A77,'BSE - Other Index Options'!$B:$B,F$4,'BSE - Other Index Options'!$H:$H,"Weekly*")+SUMIFS('BSE - Other Index Options'!$L:$L,'BSE - Other Index Options'!$C:$C,$A77,'BSE - Other Index Options'!$B:$B,F$4,'BSE - Other Index Options'!$H:$H,"MDAW*"))</f>
        <v/>
      </c>
      <c r="G77" s="26" t="str">
        <f>IF(SUMIFS('NSE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Options'!$H:$H,"MDAW*")+SUMIFS('BSE - SENSEX Index Options'!$L:$L,'BSE - SENSEX Index Options'!$C:$C,$A77,'BSE - SENSEX Index Options'!$B:$B,G$4,'BSE - SENSEX Index Options'!$H:$H,"Weekly*")+SUMIFS('BSE - SENSEX Index Options'!$L:$L,'BSE - SENSEX Index Options'!$C:$C,$A77,'BSE - SENSEX Index Options'!$B:$B,G$4,'BSE - SENSEX Index Options'!$H:$H,"MDAW*")+SUMIFS('BSE - Other Index Options'!$L:$L,'BSE - Other Index Options'!$C:$C,$A77,'BSE - Other Index Options'!$B:$B,G$4,'BSE - Other Index Options'!$H:$H,"Weekly*")+SUMIFS('BSE - Other Index Options'!$L:$L,'BSE - Other Index Options'!$C:$C,$A77,'BSE - Other Index Options'!$B:$B,G$4,'BSE - Other Index Options'!$H:$H,"MDAW*")=0,"",SUMIFS('NSE - NIFTY Index Options'!$L:$L,'NSE - NIFTY Index Options'!$C:$C,$A77,'NSE - NIFTY Index Options'!$B:$B,G$4,'NSE - NIFTY Index Options'!$H:$H,"Weekly*")+SUMIFS('NSE - NIFTY Index Options'!$L:$L,'NSE - NIFTY Index Options'!$C:$C,$A77,'NSE - NIFTY Index Options'!$B:$B,G$4,'NSE - NIFTY Index Options'!$H:$H,"MDAW*")+SUMIFS('NSE - Other Index Options'!$L:$L,'NSE - Other Index Options'!$C:$C,$A77,'NSE - Other Index Options'!$B:$B,G$4,'NSE - Other Index Options'!$H:$H,"Weekly*")+SUMIFS('NSE - Other Index Options'!$L:$L,'NSE - Other Index Options'!$C:$C,$A77,'NSE - Other Index Options'!$B:$B,G$4,'NSE - Other Index Options'!$H:$H,"MDAW*")+SUMIFS('BSE - SENSEX Index Options'!$L:$L,'BSE - SENSEX Index Options'!$C:$C,$A77,'BSE - SENSEX Index Options'!$B:$B,G$4,'BSE - SENSEX Index Options'!$H:$H,"Weekly*")+SUMIFS('BSE - SENSEX Index Options'!$L:$L,'BSE - SENSEX Index Options'!$C:$C,$A77,'BSE - SENSEX Index Options'!$B:$B,G$4,'BSE - SENSEX Index Options'!$H:$H,"MDAW*")+SUMIFS('BSE - Other Index Options'!$L:$L,'BSE - Other Index Options'!$C:$C,$A77,'BSE - Other Index Options'!$B:$B,G$4,'BSE - Other Index Options'!$H:$H,"Weekly*")+SUMIFS('BSE - Other Index Options'!$L:$L,'BSE - Other Index Options'!$C:$C,$A77,'BSE - Other Index Options'!$B:$B,G$4,'BSE - Other Index Options'!$H:$H,"MDAW*"))</f>
        <v/>
      </c>
      <c r="H77" s="26" t="str">
        <f t="shared" si="2"/>
        <v/>
      </c>
    </row>
    <row r="78" spans="1:8" hidden="1" outlineLevel="1">
      <c r="A78" t="s">
        <v>99</v>
      </c>
      <c r="B78" s="26" t="str">
        <f>IF(SUMIFS('NSE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Options'!$H:$H,"MDAW*")+SUMIFS('BSE - SENSEX Index Options'!$L:$L,'BSE - SENSEX Index Options'!$C:$C,$A78,'BSE - SENSEX Index Options'!$B:$B,B$4,'BSE - SENSEX Index Options'!$H:$H,"Weekly*")+SUMIFS('BSE - SENSEX Index Options'!$L:$L,'BSE - SENSEX Index Options'!$C:$C,$A78,'BSE - SENSEX Index Options'!$B:$B,B$4,'BSE - SENSEX Index Options'!$H:$H,"MDAW*")+SUMIFS('BSE - Other Index Options'!$L:$L,'BSE - Other Index Options'!$C:$C,$A78,'BSE - Other Index Options'!$B:$B,B$4,'BSE - Other Index Options'!$H:$H,"Weekly*")+SUMIFS('BSE - Other Index Options'!$L:$L,'BSE - Other Index Options'!$C:$C,$A78,'BSE - Other Index Options'!$B:$B,B$4,'BSE - Other Index Options'!$H:$H,"MDAW*")=0,"",SUMIFS('NSE - NIFTY Index Options'!$L:$L,'NSE - NIFTY Index Options'!$C:$C,$A78,'NSE - NIFTY Index Options'!$B:$B,B$4,'NSE - NIFTY Index Options'!$H:$H,"Weekly*")+SUMIFS('NSE - NIFTY Index Options'!$L:$L,'NSE - NIFTY Index Options'!$C:$C,$A78,'NSE - NIFTY Index Options'!$B:$B,B$4,'NSE - NIFTY Index Options'!$H:$H,"MDAW*")+SUMIFS('NSE - Other Index Options'!$L:$L,'NSE - Other Index Options'!$C:$C,$A78,'NSE - Other Index Options'!$B:$B,B$4,'NSE - Other Index Options'!$H:$H,"Weekly*")+SUMIFS('NSE - Other Index Options'!$L:$L,'NSE - Other Index Options'!$C:$C,$A78,'NSE - Other Index Options'!$B:$B,B$4,'NSE - Other Index Options'!$H:$H,"MDAW*")+SUMIFS('BSE - SENSEX Index Options'!$L:$L,'BSE - SENSEX Index Options'!$C:$C,$A78,'BSE - SENSEX Index Options'!$B:$B,B$4,'BSE - SENSEX Index Options'!$H:$H,"Weekly*")+SUMIFS('BSE - SENSEX Index Options'!$L:$L,'BSE - SENSEX Index Options'!$C:$C,$A78,'BSE - SENSEX Index Options'!$B:$B,B$4,'BSE - SENSEX Index Options'!$H:$H,"MDAW*")+SUMIFS('BSE - Other Index Options'!$L:$L,'BSE - Other Index Options'!$C:$C,$A78,'BSE - Other Index Options'!$B:$B,B$4,'BSE - Other Index Options'!$H:$H,"Weekly*")+SUMIFS('BSE - Other Index Options'!$L:$L,'BSE - Other Index Options'!$C:$C,$A78,'BSE - Other Index Options'!$B:$B,B$4,'BSE - Other Index Options'!$H:$H,"MDAW*"))</f>
        <v/>
      </c>
      <c r="C78" s="26" t="str">
        <f>IF(SUMIFS('NSE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Options'!$H:$H,"MDAW*")+SUMIFS('BSE - SENSEX Index Options'!$L:$L,'BSE - SENSEX Index Options'!$C:$C,$A78,'BSE - SENSEX Index Options'!$B:$B,C$4,'BSE - SENSEX Index Options'!$H:$H,"Weekly*")+SUMIFS('BSE - SENSEX Index Options'!$L:$L,'BSE - SENSEX Index Options'!$C:$C,$A78,'BSE - SENSEX Index Options'!$B:$B,C$4,'BSE - SENSEX Index Options'!$H:$H,"MDAW*")+SUMIFS('BSE - Other Index Options'!$L:$L,'BSE - Other Index Options'!$C:$C,$A78,'BSE - Other Index Options'!$B:$B,C$4,'BSE - Other Index Options'!$H:$H,"Weekly*")+SUMIFS('BSE - Other Index Options'!$L:$L,'BSE - Other Index Options'!$C:$C,$A78,'BSE - Other Index Options'!$B:$B,C$4,'BSE - Other Index Options'!$H:$H,"MDAW*")=0,"",SUMIFS('NSE - NIFTY Index Options'!$L:$L,'NSE - NIFTY Index Options'!$C:$C,$A78,'NSE - NIFTY Index Options'!$B:$B,C$4,'NSE - NIFTY Index Options'!$H:$H,"Weekly*")+SUMIFS('NSE - NIFTY Index Options'!$L:$L,'NSE - NIFTY Index Options'!$C:$C,$A78,'NSE - NIFTY Index Options'!$B:$B,C$4,'NSE - NIFTY Index Options'!$H:$H,"MDAW*")+SUMIFS('NSE - Other Index Options'!$L:$L,'NSE - Other Index Options'!$C:$C,$A78,'NSE - Other Index Options'!$B:$B,C$4,'NSE - Other Index Options'!$H:$H,"Weekly*")+SUMIFS('NSE - Other Index Options'!$L:$L,'NSE - Other Index Options'!$C:$C,$A78,'NSE - Other Index Options'!$B:$B,C$4,'NSE - Other Index Options'!$H:$H,"MDAW*")+SUMIFS('BSE - SENSEX Index Options'!$L:$L,'BSE - SENSEX Index Options'!$C:$C,$A78,'BSE - SENSEX Index Options'!$B:$B,C$4,'BSE - SENSEX Index Options'!$H:$H,"Weekly*")+SUMIFS('BSE - SENSEX Index Options'!$L:$L,'BSE - SENSEX Index Options'!$C:$C,$A78,'BSE - SENSEX Index Options'!$B:$B,C$4,'BSE - SENSEX Index Options'!$H:$H,"MDAW*")+SUMIFS('BSE - Other Index Options'!$L:$L,'BSE - Other Index Options'!$C:$C,$A78,'BSE - Other Index Options'!$B:$B,C$4,'BSE - Other Index Options'!$H:$H,"Weekly*")+SUMIFS('BSE - Other Index Options'!$L:$L,'BSE - Other Index Options'!$C:$C,$A78,'BSE - Other Index Options'!$B:$B,C$4,'BSE - Other Index Options'!$H:$H,"MDAW*"))</f>
        <v/>
      </c>
      <c r="D78" s="26" t="str">
        <f>IF(SUMIFS('NSE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Options'!$H:$H,"MDAW*")+SUMIFS('BSE - SENSEX Index Options'!$L:$L,'BSE - SENSEX Index Options'!$C:$C,$A78,'BSE - SENSEX Index Options'!$B:$B,D$4,'BSE - SENSEX Index Options'!$H:$H,"Weekly*")+SUMIFS('BSE - SENSEX Index Options'!$L:$L,'BSE - SENSEX Index Options'!$C:$C,$A78,'BSE - SENSEX Index Options'!$B:$B,D$4,'BSE - SENSEX Index Options'!$H:$H,"MDAW*")+SUMIFS('BSE - Other Index Options'!$L:$L,'BSE - Other Index Options'!$C:$C,$A78,'BSE - Other Index Options'!$B:$B,D$4,'BSE - Other Index Options'!$H:$H,"Weekly*")+SUMIFS('BSE - Other Index Options'!$L:$L,'BSE - Other Index Options'!$C:$C,$A78,'BSE - Other Index Options'!$B:$B,D$4,'BSE - Other Index Options'!$H:$H,"MDAW*")=0,"",SUMIFS('NSE - NIFTY Index Options'!$L:$L,'NSE - NIFTY Index Options'!$C:$C,$A78,'NSE - NIFTY Index Options'!$B:$B,D$4,'NSE - NIFTY Index Options'!$H:$H,"Weekly*")+SUMIFS('NSE - NIFTY Index Options'!$L:$L,'NSE - NIFTY Index Options'!$C:$C,$A78,'NSE - NIFTY Index Options'!$B:$B,D$4,'NSE - NIFTY Index Options'!$H:$H,"MDAW*")+SUMIFS('NSE - Other Index Options'!$L:$L,'NSE - Other Index Options'!$C:$C,$A78,'NSE - Other Index Options'!$B:$B,D$4,'NSE - Other Index Options'!$H:$H,"Weekly*")+SUMIFS('NSE - Other Index Options'!$L:$L,'NSE - Other Index Options'!$C:$C,$A78,'NSE - Other Index Options'!$B:$B,D$4,'NSE - Other Index Options'!$H:$H,"MDAW*")+SUMIFS('BSE - SENSEX Index Options'!$L:$L,'BSE - SENSEX Index Options'!$C:$C,$A78,'BSE - SENSEX Index Options'!$B:$B,D$4,'BSE - SENSEX Index Options'!$H:$H,"Weekly*")+SUMIFS('BSE - SENSEX Index Options'!$L:$L,'BSE - SENSEX Index Options'!$C:$C,$A78,'BSE - SENSEX Index Options'!$B:$B,D$4,'BSE - SENSEX Index Options'!$H:$H,"MDAW*")+SUMIFS('BSE - Other Index Options'!$L:$L,'BSE - Other Index Options'!$C:$C,$A78,'BSE - Other Index Options'!$B:$B,D$4,'BSE - Other Index Options'!$H:$H,"Weekly*")+SUMIFS('BSE - Other Index Options'!$L:$L,'BSE - Other Index Options'!$C:$C,$A78,'BSE - Other Index Options'!$B:$B,D$4,'BSE - Other Index Options'!$H:$H,"MDAW*"))</f>
        <v/>
      </c>
      <c r="E78" s="26" t="str">
        <f>IF(SUMIFS('NSE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Options'!$H:$H,"MDAW*")+SUMIFS('BSE - SENSEX Index Options'!$L:$L,'BSE - SENSEX Index Options'!$C:$C,$A78,'BSE - SENSEX Index Options'!$B:$B,E$4,'BSE - SENSEX Index Options'!$H:$H,"Weekly*")+SUMIFS('BSE - SENSEX Index Options'!$L:$L,'BSE - SENSEX Index Options'!$C:$C,$A78,'BSE - SENSEX Index Options'!$B:$B,E$4,'BSE - SENSEX Index Options'!$H:$H,"MDAW*")+SUMIFS('BSE - Other Index Options'!$L:$L,'BSE - Other Index Options'!$C:$C,$A78,'BSE - Other Index Options'!$B:$B,E$4,'BSE - Other Index Options'!$H:$H,"Weekly*")+SUMIFS('BSE - Other Index Options'!$L:$L,'BSE - Other Index Options'!$C:$C,$A78,'BSE - Other Index Options'!$B:$B,E$4,'BSE - Other Index Options'!$H:$H,"MDAW*")=0,"",SUMIFS('NSE - NIFTY Index Options'!$L:$L,'NSE - NIFTY Index Options'!$C:$C,$A78,'NSE - NIFTY Index Options'!$B:$B,E$4,'NSE - NIFTY Index Options'!$H:$H,"Weekly*")+SUMIFS('NSE - NIFTY Index Options'!$L:$L,'NSE - NIFTY Index Options'!$C:$C,$A78,'NSE - NIFTY Index Options'!$B:$B,E$4,'NSE - NIFTY Index Options'!$H:$H,"MDAW*")+SUMIFS('NSE - Other Index Options'!$L:$L,'NSE - Other Index Options'!$C:$C,$A78,'NSE - Other Index Options'!$B:$B,E$4,'NSE - Other Index Options'!$H:$H,"Weekly*")+SUMIFS('NSE - Other Index Options'!$L:$L,'NSE - Other Index Options'!$C:$C,$A78,'NSE - Other Index Options'!$B:$B,E$4,'NSE - Other Index Options'!$H:$H,"MDAW*")+SUMIFS('BSE - SENSEX Index Options'!$L:$L,'BSE - SENSEX Index Options'!$C:$C,$A78,'BSE - SENSEX Index Options'!$B:$B,E$4,'BSE - SENSEX Index Options'!$H:$H,"Weekly*")+SUMIFS('BSE - SENSEX Index Options'!$L:$L,'BSE - SENSEX Index Options'!$C:$C,$A78,'BSE - SENSEX Index Options'!$B:$B,E$4,'BSE - SENSEX Index Options'!$H:$H,"MDAW*")+SUMIFS('BSE - Other Index Options'!$L:$L,'BSE - Other Index Options'!$C:$C,$A78,'BSE - Other Index Options'!$B:$B,E$4,'BSE - Other Index Options'!$H:$H,"Weekly*")+SUMIFS('BSE - Other Index Options'!$L:$L,'BSE - Other Index Options'!$C:$C,$A78,'BSE - Other Index Options'!$B:$B,E$4,'BSE - Other Index Options'!$H:$H,"MDAW*"))</f>
        <v/>
      </c>
      <c r="F78" s="26" t="str">
        <f>IF(SUMIFS('NSE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Options'!$H:$H,"MDAW*")+SUMIFS('BSE - SENSEX Index Options'!$L:$L,'BSE - SENSEX Index Options'!$C:$C,$A78,'BSE - SENSEX Index Options'!$B:$B,F$4,'BSE - SENSEX Index Options'!$H:$H,"Weekly*")+SUMIFS('BSE - SENSEX Index Options'!$L:$L,'BSE - SENSEX Index Options'!$C:$C,$A78,'BSE - SENSEX Index Options'!$B:$B,F$4,'BSE - SENSEX Index Options'!$H:$H,"MDAW*")+SUMIFS('BSE - Other Index Options'!$L:$L,'BSE - Other Index Options'!$C:$C,$A78,'BSE - Other Index Options'!$B:$B,F$4,'BSE - Other Index Options'!$H:$H,"Weekly*")+SUMIFS('BSE - Other Index Options'!$L:$L,'BSE - Other Index Options'!$C:$C,$A78,'BSE - Other Index Options'!$B:$B,F$4,'BSE - Other Index Options'!$H:$H,"MDAW*")=0,"",SUMIFS('NSE - NIFTY Index Options'!$L:$L,'NSE - NIFTY Index Options'!$C:$C,$A78,'NSE - NIFTY Index Options'!$B:$B,F$4,'NSE - NIFTY Index Options'!$H:$H,"Weekly*")+SUMIFS('NSE - NIFTY Index Options'!$L:$L,'NSE - NIFTY Index Options'!$C:$C,$A78,'NSE - NIFTY Index Options'!$B:$B,F$4,'NSE - NIFTY Index Options'!$H:$H,"MDAW*")+SUMIFS('NSE - Other Index Options'!$L:$L,'NSE - Other Index Options'!$C:$C,$A78,'NSE - Other Index Options'!$B:$B,F$4,'NSE - Other Index Options'!$H:$H,"Weekly*")+SUMIFS('NSE - Other Index Options'!$L:$L,'NSE - Other Index Options'!$C:$C,$A78,'NSE - Other Index Options'!$B:$B,F$4,'NSE - Other Index Options'!$H:$H,"MDAW*")+SUMIFS('BSE - SENSEX Index Options'!$L:$L,'BSE - SENSEX Index Options'!$C:$C,$A78,'BSE - SENSEX Index Options'!$B:$B,F$4,'BSE - SENSEX Index Options'!$H:$H,"Weekly*")+SUMIFS('BSE - SENSEX Index Options'!$L:$L,'BSE - SENSEX Index Options'!$C:$C,$A78,'BSE - SENSEX Index Options'!$B:$B,F$4,'BSE - SENSEX Index Options'!$H:$H,"MDAW*")+SUMIFS('BSE - Other Index Options'!$L:$L,'BSE - Other Index Options'!$C:$C,$A78,'BSE - Other Index Options'!$B:$B,F$4,'BSE - Other Index Options'!$H:$H,"Weekly*")+SUMIFS('BSE - Other Index Options'!$L:$L,'BSE - Other Index Options'!$C:$C,$A78,'BSE - Other Index Options'!$B:$B,F$4,'BSE - Other Index Options'!$H:$H,"MDAW*"))</f>
        <v/>
      </c>
      <c r="G78" s="26" t="str">
        <f>IF(SUMIFS('NSE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Options'!$H:$H,"MDAW*")+SUMIFS('BSE - SENSEX Index Options'!$L:$L,'BSE - SENSEX Index Options'!$C:$C,$A78,'BSE - SENSEX Index Options'!$B:$B,G$4,'BSE - SENSEX Index Options'!$H:$H,"Weekly*")+SUMIFS('BSE - SENSEX Index Options'!$L:$L,'BSE - SENSEX Index Options'!$C:$C,$A78,'BSE - SENSEX Index Options'!$B:$B,G$4,'BSE - SENSEX Index Options'!$H:$H,"MDAW*")+SUMIFS('BSE - Other Index Options'!$L:$L,'BSE - Other Index Options'!$C:$C,$A78,'BSE - Other Index Options'!$B:$B,G$4,'BSE - Other Index Options'!$H:$H,"Weekly*")+SUMIFS('BSE - Other Index Options'!$L:$L,'BSE - Other Index Options'!$C:$C,$A78,'BSE - Other Index Options'!$B:$B,G$4,'BSE - Other Index Options'!$H:$H,"MDAW*")=0,"",SUMIFS('NSE - NIFTY Index Options'!$L:$L,'NSE - NIFTY Index Options'!$C:$C,$A78,'NSE - NIFTY Index Options'!$B:$B,G$4,'NSE - NIFTY Index Options'!$H:$H,"Weekly*")+SUMIFS('NSE - NIFTY Index Options'!$L:$L,'NSE - NIFTY Index Options'!$C:$C,$A78,'NSE - NIFTY Index Options'!$B:$B,G$4,'NSE - NIFTY Index Options'!$H:$H,"MDAW*")+SUMIFS('NSE - Other Index Options'!$L:$L,'NSE - Other Index Options'!$C:$C,$A78,'NSE - Other Index Options'!$B:$B,G$4,'NSE - Other Index Options'!$H:$H,"Weekly*")+SUMIFS('NSE - Other Index Options'!$L:$L,'NSE - Other Index Options'!$C:$C,$A78,'NSE - Other Index Options'!$B:$B,G$4,'NSE - Other Index Options'!$H:$H,"MDAW*")+SUMIFS('BSE - SENSEX Index Options'!$L:$L,'BSE - SENSEX Index Options'!$C:$C,$A78,'BSE - SENSEX Index Options'!$B:$B,G$4,'BSE - SENSEX Index Options'!$H:$H,"Weekly*")+SUMIFS('BSE - SENSEX Index Options'!$L:$L,'BSE - SENSEX Index Options'!$C:$C,$A78,'BSE - SENSEX Index Options'!$B:$B,G$4,'BSE - SENSEX Index Options'!$H:$H,"MDAW*")+SUMIFS('BSE - Other Index Options'!$L:$L,'BSE - Other Index Options'!$C:$C,$A78,'BSE - Other Index Options'!$B:$B,G$4,'BSE - Other Index Options'!$H:$H,"Weekly*")+SUMIFS('BSE - Other Index Options'!$L:$L,'BSE - Other Index Options'!$C:$C,$A78,'BSE - Other Index Options'!$B:$B,G$4,'BSE - Other Index Options'!$H:$H,"MDAW*"))</f>
        <v/>
      </c>
      <c r="H78" s="26" t="str">
        <f t="shared" si="2"/>
        <v/>
      </c>
    </row>
    <row r="79" spans="1:8" hidden="1" outlineLevel="1">
      <c r="A79" t="s">
        <v>100</v>
      </c>
      <c r="B79" s="26" t="str">
        <f>IF(SUMIFS('NSE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Options'!$H:$H,"MDAW*")+SUMIFS('BSE - SENSEX Index Options'!$L:$L,'BSE - SENSEX Index Options'!$C:$C,$A79,'BSE - SENSEX Index Options'!$B:$B,B$4,'BSE - SENSEX Index Options'!$H:$H,"Weekly*")+SUMIFS('BSE - SENSEX Index Options'!$L:$L,'BSE - SENSEX Index Options'!$C:$C,$A79,'BSE - SENSEX Index Options'!$B:$B,B$4,'BSE - SENSEX Index Options'!$H:$H,"MDAW*")+SUMIFS('BSE - Other Index Options'!$L:$L,'BSE - Other Index Options'!$C:$C,$A79,'BSE - Other Index Options'!$B:$B,B$4,'BSE - Other Index Options'!$H:$H,"Weekly*")+SUMIFS('BSE - Other Index Options'!$L:$L,'BSE - Other Index Options'!$C:$C,$A79,'BSE - Other Index Options'!$B:$B,B$4,'BSE - Other Index Options'!$H:$H,"MDAW*")=0,"",SUMIFS('NSE - NIFTY Index Options'!$L:$L,'NSE - NIFTY Index Options'!$C:$C,$A79,'NSE - NIFTY Index Options'!$B:$B,B$4,'NSE - NIFTY Index Options'!$H:$H,"Weekly*")+SUMIFS('NSE - NIFTY Index Options'!$L:$L,'NSE - NIFTY Index Options'!$C:$C,$A79,'NSE - NIFTY Index Options'!$B:$B,B$4,'NSE - NIFTY Index Options'!$H:$H,"MDAW*")+SUMIFS('NSE - Other Index Options'!$L:$L,'NSE - Other Index Options'!$C:$C,$A79,'NSE - Other Index Options'!$B:$B,B$4,'NSE - Other Index Options'!$H:$H,"Weekly*")+SUMIFS('NSE - Other Index Options'!$L:$L,'NSE - Other Index Options'!$C:$C,$A79,'NSE - Other Index Options'!$B:$B,B$4,'NSE - Other Index Options'!$H:$H,"MDAW*")+SUMIFS('BSE - SENSEX Index Options'!$L:$L,'BSE - SENSEX Index Options'!$C:$C,$A79,'BSE - SENSEX Index Options'!$B:$B,B$4,'BSE - SENSEX Index Options'!$H:$H,"Weekly*")+SUMIFS('BSE - SENSEX Index Options'!$L:$L,'BSE - SENSEX Index Options'!$C:$C,$A79,'BSE - SENSEX Index Options'!$B:$B,B$4,'BSE - SENSEX Index Options'!$H:$H,"MDAW*")+SUMIFS('BSE - Other Index Options'!$L:$L,'BSE - Other Index Options'!$C:$C,$A79,'BSE - Other Index Options'!$B:$B,B$4,'BSE - Other Index Options'!$H:$H,"Weekly*")+SUMIFS('BSE - Other Index Options'!$L:$L,'BSE - Other Index Options'!$C:$C,$A79,'BSE - Other Index Options'!$B:$B,B$4,'BSE - Other Index Options'!$H:$H,"MDAW*"))</f>
        <v/>
      </c>
      <c r="C79" s="26" t="str">
        <f>IF(SUMIFS('NSE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Options'!$H:$H,"MDAW*")+SUMIFS('BSE - SENSEX Index Options'!$L:$L,'BSE - SENSEX Index Options'!$C:$C,$A79,'BSE - SENSEX Index Options'!$B:$B,C$4,'BSE - SENSEX Index Options'!$H:$H,"Weekly*")+SUMIFS('BSE - SENSEX Index Options'!$L:$L,'BSE - SENSEX Index Options'!$C:$C,$A79,'BSE - SENSEX Index Options'!$B:$B,C$4,'BSE - SENSEX Index Options'!$H:$H,"MDAW*")+SUMIFS('BSE - Other Index Options'!$L:$L,'BSE - Other Index Options'!$C:$C,$A79,'BSE - Other Index Options'!$B:$B,C$4,'BSE - Other Index Options'!$H:$H,"Weekly*")+SUMIFS('BSE - Other Index Options'!$L:$L,'BSE - Other Index Options'!$C:$C,$A79,'BSE - Other Index Options'!$B:$B,C$4,'BSE - Other Index Options'!$H:$H,"MDAW*")=0,"",SUMIFS('NSE - NIFTY Index Options'!$L:$L,'NSE - NIFTY Index Options'!$C:$C,$A79,'NSE - NIFTY Index Options'!$B:$B,C$4,'NSE - NIFTY Index Options'!$H:$H,"Weekly*")+SUMIFS('NSE - NIFTY Index Options'!$L:$L,'NSE - NIFTY Index Options'!$C:$C,$A79,'NSE - NIFTY Index Options'!$B:$B,C$4,'NSE - NIFTY Index Options'!$H:$H,"MDAW*")+SUMIFS('NSE - Other Index Options'!$L:$L,'NSE - Other Index Options'!$C:$C,$A79,'NSE - Other Index Options'!$B:$B,C$4,'NSE - Other Index Options'!$H:$H,"Weekly*")+SUMIFS('NSE - Other Index Options'!$L:$L,'NSE - Other Index Options'!$C:$C,$A79,'NSE - Other Index Options'!$B:$B,C$4,'NSE - Other Index Options'!$H:$H,"MDAW*")+SUMIFS('BSE - SENSEX Index Options'!$L:$L,'BSE - SENSEX Index Options'!$C:$C,$A79,'BSE - SENSEX Index Options'!$B:$B,C$4,'BSE - SENSEX Index Options'!$H:$H,"Weekly*")+SUMIFS('BSE - SENSEX Index Options'!$L:$L,'BSE - SENSEX Index Options'!$C:$C,$A79,'BSE - SENSEX Index Options'!$B:$B,C$4,'BSE - SENSEX Index Options'!$H:$H,"MDAW*")+SUMIFS('BSE - Other Index Options'!$L:$L,'BSE - Other Index Options'!$C:$C,$A79,'BSE - Other Index Options'!$B:$B,C$4,'BSE - Other Index Options'!$H:$H,"Weekly*")+SUMIFS('BSE - Other Index Options'!$L:$L,'BSE - Other Index Options'!$C:$C,$A79,'BSE - Other Index Options'!$B:$B,C$4,'BSE - Other Index Options'!$H:$H,"MDAW*"))</f>
        <v/>
      </c>
      <c r="D79" s="26" t="str">
        <f>IF(SUMIFS('NSE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Options'!$H:$H,"MDAW*")+SUMIFS('BSE - SENSEX Index Options'!$L:$L,'BSE - SENSEX Index Options'!$C:$C,$A79,'BSE - SENSEX Index Options'!$B:$B,D$4,'BSE - SENSEX Index Options'!$H:$H,"Weekly*")+SUMIFS('BSE - SENSEX Index Options'!$L:$L,'BSE - SENSEX Index Options'!$C:$C,$A79,'BSE - SENSEX Index Options'!$B:$B,D$4,'BSE - SENSEX Index Options'!$H:$H,"MDAW*")+SUMIFS('BSE - Other Index Options'!$L:$L,'BSE - Other Index Options'!$C:$C,$A79,'BSE - Other Index Options'!$B:$B,D$4,'BSE - Other Index Options'!$H:$H,"Weekly*")+SUMIFS('BSE - Other Index Options'!$L:$L,'BSE - Other Index Options'!$C:$C,$A79,'BSE - Other Index Options'!$B:$B,D$4,'BSE - Other Index Options'!$H:$H,"MDAW*")=0,"",SUMIFS('NSE - NIFTY Index Options'!$L:$L,'NSE - NIFTY Index Options'!$C:$C,$A79,'NSE - NIFTY Index Options'!$B:$B,D$4,'NSE - NIFTY Index Options'!$H:$H,"Weekly*")+SUMIFS('NSE - NIFTY Index Options'!$L:$L,'NSE - NIFTY Index Options'!$C:$C,$A79,'NSE - NIFTY Index Options'!$B:$B,D$4,'NSE - NIFTY Index Options'!$H:$H,"MDAW*")+SUMIFS('NSE - Other Index Options'!$L:$L,'NSE - Other Index Options'!$C:$C,$A79,'NSE - Other Index Options'!$B:$B,D$4,'NSE - Other Index Options'!$H:$H,"Weekly*")+SUMIFS('NSE - Other Index Options'!$L:$L,'NSE - Other Index Options'!$C:$C,$A79,'NSE - Other Index Options'!$B:$B,D$4,'NSE - Other Index Options'!$H:$H,"MDAW*")+SUMIFS('BSE - SENSEX Index Options'!$L:$L,'BSE - SENSEX Index Options'!$C:$C,$A79,'BSE - SENSEX Index Options'!$B:$B,D$4,'BSE - SENSEX Index Options'!$H:$H,"Weekly*")+SUMIFS('BSE - SENSEX Index Options'!$L:$L,'BSE - SENSEX Index Options'!$C:$C,$A79,'BSE - SENSEX Index Options'!$B:$B,D$4,'BSE - SENSEX Index Options'!$H:$H,"MDAW*")+SUMIFS('BSE - Other Index Options'!$L:$L,'BSE - Other Index Options'!$C:$C,$A79,'BSE - Other Index Options'!$B:$B,D$4,'BSE - Other Index Options'!$H:$H,"Weekly*")+SUMIFS('BSE - Other Index Options'!$L:$L,'BSE - Other Index Options'!$C:$C,$A79,'BSE - Other Index Options'!$B:$B,D$4,'BSE - Other Index Options'!$H:$H,"MDAW*"))</f>
        <v/>
      </c>
      <c r="E79" s="26" t="str">
        <f>IF(SUMIFS('NSE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Options'!$H:$H,"MDAW*")+SUMIFS('BSE - SENSEX Index Options'!$L:$L,'BSE - SENSEX Index Options'!$C:$C,$A79,'BSE - SENSEX Index Options'!$B:$B,E$4,'BSE - SENSEX Index Options'!$H:$H,"Weekly*")+SUMIFS('BSE - SENSEX Index Options'!$L:$L,'BSE - SENSEX Index Options'!$C:$C,$A79,'BSE - SENSEX Index Options'!$B:$B,E$4,'BSE - SENSEX Index Options'!$H:$H,"MDAW*")+SUMIFS('BSE - Other Index Options'!$L:$L,'BSE - Other Index Options'!$C:$C,$A79,'BSE - Other Index Options'!$B:$B,E$4,'BSE - Other Index Options'!$H:$H,"Weekly*")+SUMIFS('BSE - Other Index Options'!$L:$L,'BSE - Other Index Options'!$C:$C,$A79,'BSE - Other Index Options'!$B:$B,E$4,'BSE - Other Index Options'!$H:$H,"MDAW*")=0,"",SUMIFS('NSE - NIFTY Index Options'!$L:$L,'NSE - NIFTY Index Options'!$C:$C,$A79,'NSE - NIFTY Index Options'!$B:$B,E$4,'NSE - NIFTY Index Options'!$H:$H,"Weekly*")+SUMIFS('NSE - NIFTY Index Options'!$L:$L,'NSE - NIFTY Index Options'!$C:$C,$A79,'NSE - NIFTY Index Options'!$B:$B,E$4,'NSE - NIFTY Index Options'!$H:$H,"MDAW*")+SUMIFS('NSE - Other Index Options'!$L:$L,'NSE - Other Index Options'!$C:$C,$A79,'NSE - Other Index Options'!$B:$B,E$4,'NSE - Other Index Options'!$H:$H,"Weekly*")+SUMIFS('NSE - Other Index Options'!$L:$L,'NSE - Other Index Options'!$C:$C,$A79,'NSE - Other Index Options'!$B:$B,E$4,'NSE - Other Index Options'!$H:$H,"MDAW*")+SUMIFS('BSE - SENSEX Index Options'!$L:$L,'BSE - SENSEX Index Options'!$C:$C,$A79,'BSE - SENSEX Index Options'!$B:$B,E$4,'BSE - SENSEX Index Options'!$H:$H,"Weekly*")+SUMIFS('BSE - SENSEX Index Options'!$L:$L,'BSE - SENSEX Index Options'!$C:$C,$A79,'BSE - SENSEX Index Options'!$B:$B,E$4,'BSE - SENSEX Index Options'!$H:$H,"MDAW*")+SUMIFS('BSE - Other Index Options'!$L:$L,'BSE - Other Index Options'!$C:$C,$A79,'BSE - Other Index Options'!$B:$B,E$4,'BSE - Other Index Options'!$H:$H,"Weekly*")+SUMIFS('BSE - Other Index Options'!$L:$L,'BSE - Other Index Options'!$C:$C,$A79,'BSE - Other Index Options'!$B:$B,E$4,'BSE - Other Index Options'!$H:$H,"MDAW*"))</f>
        <v/>
      </c>
      <c r="F79" s="26" t="str">
        <f>IF(SUMIFS('NSE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Options'!$H:$H,"MDAW*")+SUMIFS('BSE - SENSEX Index Options'!$L:$L,'BSE - SENSEX Index Options'!$C:$C,$A79,'BSE - SENSEX Index Options'!$B:$B,F$4,'BSE - SENSEX Index Options'!$H:$H,"Weekly*")+SUMIFS('BSE - SENSEX Index Options'!$L:$L,'BSE - SENSEX Index Options'!$C:$C,$A79,'BSE - SENSEX Index Options'!$B:$B,F$4,'BSE - SENSEX Index Options'!$H:$H,"MDAW*")+SUMIFS('BSE - Other Index Options'!$L:$L,'BSE - Other Index Options'!$C:$C,$A79,'BSE - Other Index Options'!$B:$B,F$4,'BSE - Other Index Options'!$H:$H,"Weekly*")+SUMIFS('BSE - Other Index Options'!$L:$L,'BSE - Other Index Options'!$C:$C,$A79,'BSE - Other Index Options'!$B:$B,F$4,'BSE - Other Index Options'!$H:$H,"MDAW*")=0,"",SUMIFS('NSE - NIFTY Index Options'!$L:$L,'NSE - NIFTY Index Options'!$C:$C,$A79,'NSE - NIFTY Index Options'!$B:$B,F$4,'NSE - NIFTY Index Options'!$H:$H,"Weekly*")+SUMIFS('NSE - NIFTY Index Options'!$L:$L,'NSE - NIFTY Index Options'!$C:$C,$A79,'NSE - NIFTY Index Options'!$B:$B,F$4,'NSE - NIFTY Index Options'!$H:$H,"MDAW*")+SUMIFS('NSE - Other Index Options'!$L:$L,'NSE - Other Index Options'!$C:$C,$A79,'NSE - Other Index Options'!$B:$B,F$4,'NSE - Other Index Options'!$H:$H,"Weekly*")+SUMIFS('NSE - Other Index Options'!$L:$L,'NSE - Other Index Options'!$C:$C,$A79,'NSE - Other Index Options'!$B:$B,F$4,'NSE - Other Index Options'!$H:$H,"MDAW*")+SUMIFS('BSE - SENSEX Index Options'!$L:$L,'BSE - SENSEX Index Options'!$C:$C,$A79,'BSE - SENSEX Index Options'!$B:$B,F$4,'BSE - SENSEX Index Options'!$H:$H,"Weekly*")+SUMIFS('BSE - SENSEX Index Options'!$L:$L,'BSE - SENSEX Index Options'!$C:$C,$A79,'BSE - SENSEX Index Options'!$B:$B,F$4,'BSE - SENSEX Index Options'!$H:$H,"MDAW*")+SUMIFS('BSE - Other Index Options'!$L:$L,'BSE - Other Index Options'!$C:$C,$A79,'BSE - Other Index Options'!$B:$B,F$4,'BSE - Other Index Options'!$H:$H,"Weekly*")+SUMIFS('BSE - Other Index Options'!$L:$L,'BSE - Other Index Options'!$C:$C,$A79,'BSE - Other Index Options'!$B:$B,F$4,'BSE - Other Index Options'!$H:$H,"MDAW*"))</f>
        <v/>
      </c>
      <c r="G79" s="26" t="str">
        <f>IF(SUMIFS('NSE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Options'!$H:$H,"MDAW*")+SUMIFS('BSE - SENSEX Index Options'!$L:$L,'BSE - SENSEX Index Options'!$C:$C,$A79,'BSE - SENSEX Index Options'!$B:$B,G$4,'BSE - SENSEX Index Options'!$H:$H,"Weekly*")+SUMIFS('BSE - SENSEX Index Options'!$L:$L,'BSE - SENSEX Index Options'!$C:$C,$A79,'BSE - SENSEX Index Options'!$B:$B,G$4,'BSE - SENSEX Index Options'!$H:$H,"MDAW*")+SUMIFS('BSE - Other Index Options'!$L:$L,'BSE - Other Index Options'!$C:$C,$A79,'BSE - Other Index Options'!$B:$B,G$4,'BSE - Other Index Options'!$H:$H,"Weekly*")+SUMIFS('BSE - Other Index Options'!$L:$L,'BSE - Other Index Options'!$C:$C,$A79,'BSE - Other Index Options'!$B:$B,G$4,'BSE - Other Index Options'!$H:$H,"MDAW*")=0,"",SUMIFS('NSE - NIFTY Index Options'!$L:$L,'NSE - NIFTY Index Options'!$C:$C,$A79,'NSE - NIFTY Index Options'!$B:$B,G$4,'NSE - NIFTY Index Options'!$H:$H,"Weekly*")+SUMIFS('NSE - NIFTY Index Options'!$L:$L,'NSE - NIFTY Index Options'!$C:$C,$A79,'NSE - NIFTY Index Options'!$B:$B,G$4,'NSE - NIFTY Index Options'!$H:$H,"MDAW*")+SUMIFS('NSE - Other Index Options'!$L:$L,'NSE - Other Index Options'!$C:$C,$A79,'NSE - Other Index Options'!$B:$B,G$4,'NSE - Other Index Options'!$H:$H,"Weekly*")+SUMIFS('NSE - Other Index Options'!$L:$L,'NSE - Other Index Options'!$C:$C,$A79,'NSE - Other Index Options'!$B:$B,G$4,'NSE - Other Index Options'!$H:$H,"MDAW*")+SUMIFS('BSE - SENSEX Index Options'!$L:$L,'BSE - SENSEX Index Options'!$C:$C,$A79,'BSE - SENSEX Index Options'!$B:$B,G$4,'BSE - SENSEX Index Options'!$H:$H,"Weekly*")+SUMIFS('BSE - SENSEX Index Options'!$L:$L,'BSE - SENSEX Index Options'!$C:$C,$A79,'BSE - SENSEX Index Options'!$B:$B,G$4,'BSE - SENSEX Index Options'!$H:$H,"MDAW*")+SUMIFS('BSE - Other Index Options'!$L:$L,'BSE - Other Index Options'!$C:$C,$A79,'BSE - Other Index Options'!$B:$B,G$4,'BSE - Other Index Options'!$H:$H,"Weekly*")+SUMIFS('BSE - Other Index Options'!$L:$L,'BSE - Other Index Options'!$C:$C,$A79,'BSE - Other Index Options'!$B:$B,G$4,'BSE - Other Index Options'!$H:$H,"MDAW*"))</f>
        <v/>
      </c>
      <c r="H79" s="26" t="str">
        <f t="shared" si="2"/>
        <v/>
      </c>
    </row>
    <row r="80" spans="1:8" hidden="1" outlineLevel="1">
      <c r="A80" t="s">
        <v>101</v>
      </c>
      <c r="B80" s="26" t="str">
        <f>IF(SUMIFS('NSE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Options'!$H:$H,"MDAW*")+SUMIFS('BSE - SENSEX Index Options'!$L:$L,'BSE - SENSEX Index Options'!$C:$C,$A80,'BSE - SENSEX Index Options'!$B:$B,B$4,'BSE - SENSEX Index Options'!$H:$H,"Weekly*")+SUMIFS('BSE - SENSEX Index Options'!$L:$L,'BSE - SENSEX Index Options'!$C:$C,$A80,'BSE - SENSEX Index Options'!$B:$B,B$4,'BSE - SENSEX Index Options'!$H:$H,"MDAW*")+SUMIFS('BSE - Other Index Options'!$L:$L,'BSE - Other Index Options'!$C:$C,$A80,'BSE - Other Index Options'!$B:$B,B$4,'BSE - Other Index Options'!$H:$H,"Weekly*")+SUMIFS('BSE - Other Index Options'!$L:$L,'BSE - Other Index Options'!$C:$C,$A80,'BSE - Other Index Options'!$B:$B,B$4,'BSE - Other Index Options'!$H:$H,"MDAW*")=0,"",SUMIFS('NSE - NIFTY Index Options'!$L:$L,'NSE - NIFTY Index Options'!$C:$C,$A80,'NSE - NIFTY Index Options'!$B:$B,B$4,'NSE - NIFTY Index Options'!$H:$H,"Weekly*")+SUMIFS('NSE - NIFTY Index Options'!$L:$L,'NSE - NIFTY Index Options'!$C:$C,$A80,'NSE - NIFTY Index Options'!$B:$B,B$4,'NSE - NIFTY Index Options'!$H:$H,"MDAW*")+SUMIFS('NSE - Other Index Options'!$L:$L,'NSE - Other Index Options'!$C:$C,$A80,'NSE - Other Index Options'!$B:$B,B$4,'NSE - Other Index Options'!$H:$H,"Weekly*")+SUMIFS('NSE - Other Index Options'!$L:$L,'NSE - Other Index Options'!$C:$C,$A80,'NSE - Other Index Options'!$B:$B,B$4,'NSE - Other Index Options'!$H:$H,"MDAW*")+SUMIFS('BSE - SENSEX Index Options'!$L:$L,'BSE - SENSEX Index Options'!$C:$C,$A80,'BSE - SENSEX Index Options'!$B:$B,B$4,'BSE - SENSEX Index Options'!$H:$H,"Weekly*")+SUMIFS('BSE - SENSEX Index Options'!$L:$L,'BSE - SENSEX Index Options'!$C:$C,$A80,'BSE - SENSEX Index Options'!$B:$B,B$4,'BSE - SENSEX Index Options'!$H:$H,"MDAW*")+SUMIFS('BSE - Other Index Options'!$L:$L,'BSE - Other Index Options'!$C:$C,$A80,'BSE - Other Index Options'!$B:$B,B$4,'BSE - Other Index Options'!$H:$H,"Weekly*")+SUMIFS('BSE - Other Index Options'!$L:$L,'BSE - Other Index Options'!$C:$C,$A80,'BSE - Other Index Options'!$B:$B,B$4,'BSE - Other Index Options'!$H:$H,"MDAW*"))</f>
        <v/>
      </c>
      <c r="C80" s="26" t="str">
        <f>IF(SUMIFS('NSE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Options'!$H:$H,"MDAW*")+SUMIFS('BSE - SENSEX Index Options'!$L:$L,'BSE - SENSEX Index Options'!$C:$C,$A80,'BSE - SENSEX Index Options'!$B:$B,C$4,'BSE - SENSEX Index Options'!$H:$H,"Weekly*")+SUMIFS('BSE - SENSEX Index Options'!$L:$L,'BSE - SENSEX Index Options'!$C:$C,$A80,'BSE - SENSEX Index Options'!$B:$B,C$4,'BSE - SENSEX Index Options'!$H:$H,"MDAW*")+SUMIFS('BSE - Other Index Options'!$L:$L,'BSE - Other Index Options'!$C:$C,$A80,'BSE - Other Index Options'!$B:$B,C$4,'BSE - Other Index Options'!$H:$H,"Weekly*")+SUMIFS('BSE - Other Index Options'!$L:$L,'BSE - Other Index Options'!$C:$C,$A80,'BSE - Other Index Options'!$B:$B,C$4,'BSE - Other Index Options'!$H:$H,"MDAW*")=0,"",SUMIFS('NSE - NIFTY Index Options'!$L:$L,'NSE - NIFTY Index Options'!$C:$C,$A80,'NSE - NIFTY Index Options'!$B:$B,C$4,'NSE - NIFTY Index Options'!$H:$H,"Weekly*")+SUMIFS('NSE - NIFTY Index Options'!$L:$L,'NSE - NIFTY Index Options'!$C:$C,$A80,'NSE - NIFTY Index Options'!$B:$B,C$4,'NSE - NIFTY Index Options'!$H:$H,"MDAW*")+SUMIFS('NSE - Other Index Options'!$L:$L,'NSE - Other Index Options'!$C:$C,$A80,'NSE - Other Index Options'!$B:$B,C$4,'NSE - Other Index Options'!$H:$H,"Weekly*")+SUMIFS('NSE - Other Index Options'!$L:$L,'NSE - Other Index Options'!$C:$C,$A80,'NSE - Other Index Options'!$B:$B,C$4,'NSE - Other Index Options'!$H:$H,"MDAW*")+SUMIFS('BSE - SENSEX Index Options'!$L:$L,'BSE - SENSEX Index Options'!$C:$C,$A80,'BSE - SENSEX Index Options'!$B:$B,C$4,'BSE - SENSEX Index Options'!$H:$H,"Weekly*")+SUMIFS('BSE - SENSEX Index Options'!$L:$L,'BSE - SENSEX Index Options'!$C:$C,$A80,'BSE - SENSEX Index Options'!$B:$B,C$4,'BSE - SENSEX Index Options'!$H:$H,"MDAW*")+SUMIFS('BSE - Other Index Options'!$L:$L,'BSE - Other Index Options'!$C:$C,$A80,'BSE - Other Index Options'!$B:$B,C$4,'BSE - Other Index Options'!$H:$H,"Weekly*")+SUMIFS('BSE - Other Index Options'!$L:$L,'BSE - Other Index Options'!$C:$C,$A80,'BSE - Other Index Options'!$B:$B,C$4,'BSE - Other Index Options'!$H:$H,"MDAW*"))</f>
        <v/>
      </c>
      <c r="D80" s="26" t="str">
        <f>IF(SUMIFS('NSE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Options'!$H:$H,"MDAW*")+SUMIFS('BSE - SENSEX Index Options'!$L:$L,'BSE - SENSEX Index Options'!$C:$C,$A80,'BSE - SENSEX Index Options'!$B:$B,D$4,'BSE - SENSEX Index Options'!$H:$H,"Weekly*")+SUMIFS('BSE - SENSEX Index Options'!$L:$L,'BSE - SENSEX Index Options'!$C:$C,$A80,'BSE - SENSEX Index Options'!$B:$B,D$4,'BSE - SENSEX Index Options'!$H:$H,"MDAW*")+SUMIFS('BSE - Other Index Options'!$L:$L,'BSE - Other Index Options'!$C:$C,$A80,'BSE - Other Index Options'!$B:$B,D$4,'BSE - Other Index Options'!$H:$H,"Weekly*")+SUMIFS('BSE - Other Index Options'!$L:$L,'BSE - Other Index Options'!$C:$C,$A80,'BSE - Other Index Options'!$B:$B,D$4,'BSE - Other Index Options'!$H:$H,"MDAW*")=0,"",SUMIFS('NSE - NIFTY Index Options'!$L:$L,'NSE - NIFTY Index Options'!$C:$C,$A80,'NSE - NIFTY Index Options'!$B:$B,D$4,'NSE - NIFTY Index Options'!$H:$H,"Weekly*")+SUMIFS('NSE - NIFTY Index Options'!$L:$L,'NSE - NIFTY Index Options'!$C:$C,$A80,'NSE - NIFTY Index Options'!$B:$B,D$4,'NSE - NIFTY Index Options'!$H:$H,"MDAW*")+SUMIFS('NSE - Other Index Options'!$L:$L,'NSE - Other Index Options'!$C:$C,$A80,'NSE - Other Index Options'!$B:$B,D$4,'NSE - Other Index Options'!$H:$H,"Weekly*")+SUMIFS('NSE - Other Index Options'!$L:$L,'NSE - Other Index Options'!$C:$C,$A80,'NSE - Other Index Options'!$B:$B,D$4,'NSE - Other Index Options'!$H:$H,"MDAW*")+SUMIFS('BSE - SENSEX Index Options'!$L:$L,'BSE - SENSEX Index Options'!$C:$C,$A80,'BSE - SENSEX Index Options'!$B:$B,D$4,'BSE - SENSEX Index Options'!$H:$H,"Weekly*")+SUMIFS('BSE - SENSEX Index Options'!$L:$L,'BSE - SENSEX Index Options'!$C:$C,$A80,'BSE - SENSEX Index Options'!$B:$B,D$4,'BSE - SENSEX Index Options'!$H:$H,"MDAW*")+SUMIFS('BSE - Other Index Options'!$L:$L,'BSE - Other Index Options'!$C:$C,$A80,'BSE - Other Index Options'!$B:$B,D$4,'BSE - Other Index Options'!$H:$H,"Weekly*")+SUMIFS('BSE - Other Index Options'!$L:$L,'BSE - Other Index Options'!$C:$C,$A80,'BSE - Other Index Options'!$B:$B,D$4,'BSE - Other Index Options'!$H:$H,"MDAW*"))</f>
        <v/>
      </c>
      <c r="E80" s="26" t="str">
        <f>IF(SUMIFS('NSE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Options'!$H:$H,"MDAW*")+SUMIFS('BSE - SENSEX Index Options'!$L:$L,'BSE - SENSEX Index Options'!$C:$C,$A80,'BSE - SENSEX Index Options'!$B:$B,E$4,'BSE - SENSEX Index Options'!$H:$H,"Weekly*")+SUMIFS('BSE - SENSEX Index Options'!$L:$L,'BSE - SENSEX Index Options'!$C:$C,$A80,'BSE - SENSEX Index Options'!$B:$B,E$4,'BSE - SENSEX Index Options'!$H:$H,"MDAW*")+SUMIFS('BSE - Other Index Options'!$L:$L,'BSE - Other Index Options'!$C:$C,$A80,'BSE - Other Index Options'!$B:$B,E$4,'BSE - Other Index Options'!$H:$H,"Weekly*")+SUMIFS('BSE - Other Index Options'!$L:$L,'BSE - Other Index Options'!$C:$C,$A80,'BSE - Other Index Options'!$B:$B,E$4,'BSE - Other Index Options'!$H:$H,"MDAW*")=0,"",SUMIFS('NSE - NIFTY Index Options'!$L:$L,'NSE - NIFTY Index Options'!$C:$C,$A80,'NSE - NIFTY Index Options'!$B:$B,E$4,'NSE - NIFTY Index Options'!$H:$H,"Weekly*")+SUMIFS('NSE - NIFTY Index Options'!$L:$L,'NSE - NIFTY Index Options'!$C:$C,$A80,'NSE - NIFTY Index Options'!$B:$B,E$4,'NSE - NIFTY Index Options'!$H:$H,"MDAW*")+SUMIFS('NSE - Other Index Options'!$L:$L,'NSE - Other Index Options'!$C:$C,$A80,'NSE - Other Index Options'!$B:$B,E$4,'NSE - Other Index Options'!$H:$H,"Weekly*")+SUMIFS('NSE - Other Index Options'!$L:$L,'NSE - Other Index Options'!$C:$C,$A80,'NSE - Other Index Options'!$B:$B,E$4,'NSE - Other Index Options'!$H:$H,"MDAW*")+SUMIFS('BSE - SENSEX Index Options'!$L:$L,'BSE - SENSEX Index Options'!$C:$C,$A80,'BSE - SENSEX Index Options'!$B:$B,E$4,'BSE - SENSEX Index Options'!$H:$H,"Weekly*")+SUMIFS('BSE - SENSEX Index Options'!$L:$L,'BSE - SENSEX Index Options'!$C:$C,$A80,'BSE - SENSEX Index Options'!$B:$B,E$4,'BSE - SENSEX Index Options'!$H:$H,"MDAW*")+SUMIFS('BSE - Other Index Options'!$L:$L,'BSE - Other Index Options'!$C:$C,$A80,'BSE - Other Index Options'!$B:$B,E$4,'BSE - Other Index Options'!$H:$H,"Weekly*")+SUMIFS('BSE - Other Index Options'!$L:$L,'BSE - Other Index Options'!$C:$C,$A80,'BSE - Other Index Options'!$B:$B,E$4,'BSE - Other Index Options'!$H:$H,"MDAW*"))</f>
        <v/>
      </c>
      <c r="F80" s="26" t="str">
        <f>IF(SUMIFS('NSE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Options'!$H:$H,"MDAW*")+SUMIFS('BSE - SENSEX Index Options'!$L:$L,'BSE - SENSEX Index Options'!$C:$C,$A80,'BSE - SENSEX Index Options'!$B:$B,F$4,'BSE - SENSEX Index Options'!$H:$H,"Weekly*")+SUMIFS('BSE - SENSEX Index Options'!$L:$L,'BSE - SENSEX Index Options'!$C:$C,$A80,'BSE - SENSEX Index Options'!$B:$B,F$4,'BSE - SENSEX Index Options'!$H:$H,"MDAW*")+SUMIFS('BSE - Other Index Options'!$L:$L,'BSE - Other Index Options'!$C:$C,$A80,'BSE - Other Index Options'!$B:$B,F$4,'BSE - Other Index Options'!$H:$H,"Weekly*")+SUMIFS('BSE - Other Index Options'!$L:$L,'BSE - Other Index Options'!$C:$C,$A80,'BSE - Other Index Options'!$B:$B,F$4,'BSE - Other Index Options'!$H:$H,"MDAW*")=0,"",SUMIFS('NSE - NIFTY Index Options'!$L:$L,'NSE - NIFTY Index Options'!$C:$C,$A80,'NSE - NIFTY Index Options'!$B:$B,F$4,'NSE - NIFTY Index Options'!$H:$H,"Weekly*")+SUMIFS('NSE - NIFTY Index Options'!$L:$L,'NSE - NIFTY Index Options'!$C:$C,$A80,'NSE - NIFTY Index Options'!$B:$B,F$4,'NSE - NIFTY Index Options'!$H:$H,"MDAW*")+SUMIFS('NSE - Other Index Options'!$L:$L,'NSE - Other Index Options'!$C:$C,$A80,'NSE - Other Index Options'!$B:$B,F$4,'NSE - Other Index Options'!$H:$H,"Weekly*")+SUMIFS('NSE - Other Index Options'!$L:$L,'NSE - Other Index Options'!$C:$C,$A80,'NSE - Other Index Options'!$B:$B,F$4,'NSE - Other Index Options'!$H:$H,"MDAW*")+SUMIFS('BSE - SENSEX Index Options'!$L:$L,'BSE - SENSEX Index Options'!$C:$C,$A80,'BSE - SENSEX Index Options'!$B:$B,F$4,'BSE - SENSEX Index Options'!$H:$H,"Weekly*")+SUMIFS('BSE - SENSEX Index Options'!$L:$L,'BSE - SENSEX Index Options'!$C:$C,$A80,'BSE - SENSEX Index Options'!$B:$B,F$4,'BSE - SENSEX Index Options'!$H:$H,"MDAW*")+SUMIFS('BSE - Other Index Options'!$L:$L,'BSE - Other Index Options'!$C:$C,$A80,'BSE - Other Index Options'!$B:$B,F$4,'BSE - Other Index Options'!$H:$H,"Weekly*")+SUMIFS('BSE - Other Index Options'!$L:$L,'BSE - Other Index Options'!$C:$C,$A80,'BSE - Other Index Options'!$B:$B,F$4,'BSE - Other Index Options'!$H:$H,"MDAW*"))</f>
        <v/>
      </c>
      <c r="G80" s="26" t="str">
        <f>IF(SUMIFS('NSE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Options'!$H:$H,"MDAW*")+SUMIFS('BSE - SENSEX Index Options'!$L:$L,'BSE - SENSEX Index Options'!$C:$C,$A80,'BSE - SENSEX Index Options'!$B:$B,G$4,'BSE - SENSEX Index Options'!$H:$H,"Weekly*")+SUMIFS('BSE - SENSEX Index Options'!$L:$L,'BSE - SENSEX Index Options'!$C:$C,$A80,'BSE - SENSEX Index Options'!$B:$B,G$4,'BSE - SENSEX Index Options'!$H:$H,"MDAW*")+SUMIFS('BSE - Other Index Options'!$L:$L,'BSE - Other Index Options'!$C:$C,$A80,'BSE - Other Index Options'!$B:$B,G$4,'BSE - Other Index Options'!$H:$H,"Weekly*")+SUMIFS('BSE - Other Index Options'!$L:$L,'BSE - Other Index Options'!$C:$C,$A80,'BSE - Other Index Options'!$B:$B,G$4,'BSE - Other Index Options'!$H:$H,"MDAW*")=0,"",SUMIFS('NSE - NIFTY Index Options'!$L:$L,'NSE - NIFTY Index Options'!$C:$C,$A80,'NSE - NIFTY Index Options'!$B:$B,G$4,'NSE - NIFTY Index Options'!$H:$H,"Weekly*")+SUMIFS('NSE - NIFTY Index Options'!$L:$L,'NSE - NIFTY Index Options'!$C:$C,$A80,'NSE - NIFTY Index Options'!$B:$B,G$4,'NSE - NIFTY Index Options'!$H:$H,"MDAW*")+SUMIFS('NSE - Other Index Options'!$L:$L,'NSE - Other Index Options'!$C:$C,$A80,'NSE - Other Index Options'!$B:$B,G$4,'NSE - Other Index Options'!$H:$H,"Weekly*")+SUMIFS('NSE - Other Index Options'!$L:$L,'NSE - Other Index Options'!$C:$C,$A80,'NSE - Other Index Options'!$B:$B,G$4,'NSE - Other Index Options'!$H:$H,"MDAW*")+SUMIFS('BSE - SENSEX Index Options'!$L:$L,'BSE - SENSEX Index Options'!$C:$C,$A80,'BSE - SENSEX Index Options'!$B:$B,G$4,'BSE - SENSEX Index Options'!$H:$H,"Weekly*")+SUMIFS('BSE - SENSEX Index Options'!$L:$L,'BSE - SENSEX Index Options'!$C:$C,$A80,'BSE - SENSEX Index Options'!$B:$B,G$4,'BSE - SENSEX Index Options'!$H:$H,"MDAW*")+SUMIFS('BSE - Other Index Options'!$L:$L,'BSE - Other Index Options'!$C:$C,$A80,'BSE - Other Index Options'!$B:$B,G$4,'BSE - Other Index Options'!$H:$H,"Weekly*")+SUMIFS('BSE - Other Index Options'!$L:$L,'BSE - Other Index Options'!$C:$C,$A80,'BSE - Other Index Options'!$B:$B,G$4,'BSE - Other Index Options'!$H:$H,"MDAW*"))</f>
        <v/>
      </c>
      <c r="H80" s="26" t="str">
        <f t="shared" si="2"/>
        <v/>
      </c>
    </row>
    <row r="81" spans="1:8" hidden="1" outlineLevel="1">
      <c r="A81" t="s">
        <v>102</v>
      </c>
      <c r="B81" s="26" t="str">
        <f>IF(SUMIFS('NSE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Options'!$H:$H,"MDAW*")+SUMIFS('BSE - SENSEX Index Options'!$L:$L,'BSE - SENSEX Index Options'!$C:$C,$A81,'BSE - SENSEX Index Options'!$B:$B,B$4,'BSE - SENSEX Index Options'!$H:$H,"Weekly*")+SUMIFS('BSE - SENSEX Index Options'!$L:$L,'BSE - SENSEX Index Options'!$C:$C,$A81,'BSE - SENSEX Index Options'!$B:$B,B$4,'BSE - SENSEX Index Options'!$H:$H,"MDAW*")+SUMIFS('BSE - Other Index Options'!$L:$L,'BSE - Other Index Options'!$C:$C,$A81,'BSE - Other Index Options'!$B:$B,B$4,'BSE - Other Index Options'!$H:$H,"Weekly*")+SUMIFS('BSE - Other Index Options'!$L:$L,'BSE - Other Index Options'!$C:$C,$A81,'BSE - Other Index Options'!$B:$B,B$4,'BSE - Other Index Options'!$H:$H,"MDAW*")=0,"",SUMIFS('NSE - NIFTY Index Options'!$L:$L,'NSE - NIFTY Index Options'!$C:$C,$A81,'NSE - NIFTY Index Options'!$B:$B,B$4,'NSE - NIFTY Index Options'!$H:$H,"Weekly*")+SUMIFS('NSE - NIFTY Index Options'!$L:$L,'NSE - NIFTY Index Options'!$C:$C,$A81,'NSE - NIFTY Index Options'!$B:$B,B$4,'NSE - NIFTY Index Options'!$H:$H,"MDAW*")+SUMIFS('NSE - Other Index Options'!$L:$L,'NSE - Other Index Options'!$C:$C,$A81,'NSE - Other Index Options'!$B:$B,B$4,'NSE - Other Index Options'!$H:$H,"Weekly*")+SUMIFS('NSE - Other Index Options'!$L:$L,'NSE - Other Index Options'!$C:$C,$A81,'NSE - Other Index Options'!$B:$B,B$4,'NSE - Other Index Options'!$H:$H,"MDAW*")+SUMIFS('BSE - SENSEX Index Options'!$L:$L,'BSE - SENSEX Index Options'!$C:$C,$A81,'BSE - SENSEX Index Options'!$B:$B,B$4,'BSE - SENSEX Index Options'!$H:$H,"Weekly*")+SUMIFS('BSE - SENSEX Index Options'!$L:$L,'BSE - SENSEX Index Options'!$C:$C,$A81,'BSE - SENSEX Index Options'!$B:$B,B$4,'BSE - SENSEX Index Options'!$H:$H,"MDAW*")+SUMIFS('BSE - Other Index Options'!$L:$L,'BSE - Other Index Options'!$C:$C,$A81,'BSE - Other Index Options'!$B:$B,B$4,'BSE - Other Index Options'!$H:$H,"Weekly*")+SUMIFS('BSE - Other Index Options'!$L:$L,'BSE - Other Index Options'!$C:$C,$A81,'BSE - Other Index Options'!$B:$B,B$4,'BSE - Other Index Options'!$H:$H,"MDAW*"))</f>
        <v/>
      </c>
      <c r="C81" s="26" t="str">
        <f>IF(SUMIFS('NSE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Options'!$H:$H,"MDAW*")+SUMIFS('BSE - SENSEX Index Options'!$L:$L,'BSE - SENSEX Index Options'!$C:$C,$A81,'BSE - SENSEX Index Options'!$B:$B,C$4,'BSE - SENSEX Index Options'!$H:$H,"Weekly*")+SUMIFS('BSE - SENSEX Index Options'!$L:$L,'BSE - SENSEX Index Options'!$C:$C,$A81,'BSE - SENSEX Index Options'!$B:$B,C$4,'BSE - SENSEX Index Options'!$H:$H,"MDAW*")+SUMIFS('BSE - Other Index Options'!$L:$L,'BSE - Other Index Options'!$C:$C,$A81,'BSE - Other Index Options'!$B:$B,C$4,'BSE - Other Index Options'!$H:$H,"Weekly*")+SUMIFS('BSE - Other Index Options'!$L:$L,'BSE - Other Index Options'!$C:$C,$A81,'BSE - Other Index Options'!$B:$B,C$4,'BSE - Other Index Options'!$H:$H,"MDAW*")=0,"",SUMIFS('NSE - NIFTY Index Options'!$L:$L,'NSE - NIFTY Index Options'!$C:$C,$A81,'NSE - NIFTY Index Options'!$B:$B,C$4,'NSE - NIFTY Index Options'!$H:$H,"Weekly*")+SUMIFS('NSE - NIFTY Index Options'!$L:$L,'NSE - NIFTY Index Options'!$C:$C,$A81,'NSE - NIFTY Index Options'!$B:$B,C$4,'NSE - NIFTY Index Options'!$H:$H,"MDAW*")+SUMIFS('NSE - Other Index Options'!$L:$L,'NSE - Other Index Options'!$C:$C,$A81,'NSE - Other Index Options'!$B:$B,C$4,'NSE - Other Index Options'!$H:$H,"Weekly*")+SUMIFS('NSE - Other Index Options'!$L:$L,'NSE - Other Index Options'!$C:$C,$A81,'NSE - Other Index Options'!$B:$B,C$4,'NSE - Other Index Options'!$H:$H,"MDAW*")+SUMIFS('BSE - SENSEX Index Options'!$L:$L,'BSE - SENSEX Index Options'!$C:$C,$A81,'BSE - SENSEX Index Options'!$B:$B,C$4,'BSE - SENSEX Index Options'!$H:$H,"Weekly*")+SUMIFS('BSE - SENSEX Index Options'!$L:$L,'BSE - SENSEX Index Options'!$C:$C,$A81,'BSE - SENSEX Index Options'!$B:$B,C$4,'BSE - SENSEX Index Options'!$H:$H,"MDAW*")+SUMIFS('BSE - Other Index Options'!$L:$L,'BSE - Other Index Options'!$C:$C,$A81,'BSE - Other Index Options'!$B:$B,C$4,'BSE - Other Index Options'!$H:$H,"Weekly*")+SUMIFS('BSE - Other Index Options'!$L:$L,'BSE - Other Index Options'!$C:$C,$A81,'BSE - Other Index Options'!$B:$B,C$4,'BSE - Other Index Options'!$H:$H,"MDAW*"))</f>
        <v/>
      </c>
      <c r="D81" s="26" t="str">
        <f>IF(SUMIFS('NSE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Options'!$H:$H,"MDAW*")+SUMIFS('BSE - SENSEX Index Options'!$L:$L,'BSE - SENSEX Index Options'!$C:$C,$A81,'BSE - SENSEX Index Options'!$B:$B,D$4,'BSE - SENSEX Index Options'!$H:$H,"Weekly*")+SUMIFS('BSE - SENSEX Index Options'!$L:$L,'BSE - SENSEX Index Options'!$C:$C,$A81,'BSE - SENSEX Index Options'!$B:$B,D$4,'BSE - SENSEX Index Options'!$H:$H,"MDAW*")+SUMIFS('BSE - Other Index Options'!$L:$L,'BSE - Other Index Options'!$C:$C,$A81,'BSE - Other Index Options'!$B:$B,D$4,'BSE - Other Index Options'!$H:$H,"Weekly*")+SUMIFS('BSE - Other Index Options'!$L:$L,'BSE - Other Index Options'!$C:$C,$A81,'BSE - Other Index Options'!$B:$B,D$4,'BSE - Other Index Options'!$H:$H,"MDAW*")=0,"",SUMIFS('NSE - NIFTY Index Options'!$L:$L,'NSE - NIFTY Index Options'!$C:$C,$A81,'NSE - NIFTY Index Options'!$B:$B,D$4,'NSE - NIFTY Index Options'!$H:$H,"Weekly*")+SUMIFS('NSE - NIFTY Index Options'!$L:$L,'NSE - NIFTY Index Options'!$C:$C,$A81,'NSE - NIFTY Index Options'!$B:$B,D$4,'NSE - NIFTY Index Options'!$H:$H,"MDAW*")+SUMIFS('NSE - Other Index Options'!$L:$L,'NSE - Other Index Options'!$C:$C,$A81,'NSE - Other Index Options'!$B:$B,D$4,'NSE - Other Index Options'!$H:$H,"Weekly*")+SUMIFS('NSE - Other Index Options'!$L:$L,'NSE - Other Index Options'!$C:$C,$A81,'NSE - Other Index Options'!$B:$B,D$4,'NSE - Other Index Options'!$H:$H,"MDAW*")+SUMIFS('BSE - SENSEX Index Options'!$L:$L,'BSE - SENSEX Index Options'!$C:$C,$A81,'BSE - SENSEX Index Options'!$B:$B,D$4,'BSE - SENSEX Index Options'!$H:$H,"Weekly*")+SUMIFS('BSE - SENSEX Index Options'!$L:$L,'BSE - SENSEX Index Options'!$C:$C,$A81,'BSE - SENSEX Index Options'!$B:$B,D$4,'BSE - SENSEX Index Options'!$H:$H,"MDAW*")+SUMIFS('BSE - Other Index Options'!$L:$L,'BSE - Other Index Options'!$C:$C,$A81,'BSE - Other Index Options'!$B:$B,D$4,'BSE - Other Index Options'!$H:$H,"Weekly*")+SUMIFS('BSE - Other Index Options'!$L:$L,'BSE - Other Index Options'!$C:$C,$A81,'BSE - Other Index Options'!$B:$B,D$4,'BSE - Other Index Options'!$H:$H,"MDAW*"))</f>
        <v/>
      </c>
      <c r="E81" s="26" t="str">
        <f>IF(SUMIFS('NSE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Options'!$H:$H,"MDAW*")+SUMIFS('BSE - SENSEX Index Options'!$L:$L,'BSE - SENSEX Index Options'!$C:$C,$A81,'BSE - SENSEX Index Options'!$B:$B,E$4,'BSE - SENSEX Index Options'!$H:$H,"Weekly*")+SUMIFS('BSE - SENSEX Index Options'!$L:$L,'BSE - SENSEX Index Options'!$C:$C,$A81,'BSE - SENSEX Index Options'!$B:$B,E$4,'BSE - SENSEX Index Options'!$H:$H,"MDAW*")+SUMIFS('BSE - Other Index Options'!$L:$L,'BSE - Other Index Options'!$C:$C,$A81,'BSE - Other Index Options'!$B:$B,E$4,'BSE - Other Index Options'!$H:$H,"Weekly*")+SUMIFS('BSE - Other Index Options'!$L:$L,'BSE - Other Index Options'!$C:$C,$A81,'BSE - Other Index Options'!$B:$B,E$4,'BSE - Other Index Options'!$H:$H,"MDAW*")=0,"",SUMIFS('NSE - NIFTY Index Options'!$L:$L,'NSE - NIFTY Index Options'!$C:$C,$A81,'NSE - NIFTY Index Options'!$B:$B,E$4,'NSE - NIFTY Index Options'!$H:$H,"Weekly*")+SUMIFS('NSE - NIFTY Index Options'!$L:$L,'NSE - NIFTY Index Options'!$C:$C,$A81,'NSE - NIFTY Index Options'!$B:$B,E$4,'NSE - NIFTY Index Options'!$H:$H,"MDAW*")+SUMIFS('NSE - Other Index Options'!$L:$L,'NSE - Other Index Options'!$C:$C,$A81,'NSE - Other Index Options'!$B:$B,E$4,'NSE - Other Index Options'!$H:$H,"Weekly*")+SUMIFS('NSE - Other Index Options'!$L:$L,'NSE - Other Index Options'!$C:$C,$A81,'NSE - Other Index Options'!$B:$B,E$4,'NSE - Other Index Options'!$H:$H,"MDAW*")+SUMIFS('BSE - SENSEX Index Options'!$L:$L,'BSE - SENSEX Index Options'!$C:$C,$A81,'BSE - SENSEX Index Options'!$B:$B,E$4,'BSE - SENSEX Index Options'!$H:$H,"Weekly*")+SUMIFS('BSE - SENSEX Index Options'!$L:$L,'BSE - SENSEX Index Options'!$C:$C,$A81,'BSE - SENSEX Index Options'!$B:$B,E$4,'BSE - SENSEX Index Options'!$H:$H,"MDAW*")+SUMIFS('BSE - Other Index Options'!$L:$L,'BSE - Other Index Options'!$C:$C,$A81,'BSE - Other Index Options'!$B:$B,E$4,'BSE - Other Index Options'!$H:$H,"Weekly*")+SUMIFS('BSE - Other Index Options'!$L:$L,'BSE - Other Index Options'!$C:$C,$A81,'BSE - Other Index Options'!$B:$B,E$4,'BSE - Other Index Options'!$H:$H,"MDAW*"))</f>
        <v/>
      </c>
      <c r="F81" s="26" t="str">
        <f>IF(SUMIFS('NSE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Options'!$H:$H,"MDAW*")+SUMIFS('BSE - SENSEX Index Options'!$L:$L,'BSE - SENSEX Index Options'!$C:$C,$A81,'BSE - SENSEX Index Options'!$B:$B,F$4,'BSE - SENSEX Index Options'!$H:$H,"Weekly*")+SUMIFS('BSE - SENSEX Index Options'!$L:$L,'BSE - SENSEX Index Options'!$C:$C,$A81,'BSE - SENSEX Index Options'!$B:$B,F$4,'BSE - SENSEX Index Options'!$H:$H,"MDAW*")+SUMIFS('BSE - Other Index Options'!$L:$L,'BSE - Other Index Options'!$C:$C,$A81,'BSE - Other Index Options'!$B:$B,F$4,'BSE - Other Index Options'!$H:$H,"Weekly*")+SUMIFS('BSE - Other Index Options'!$L:$L,'BSE - Other Index Options'!$C:$C,$A81,'BSE - Other Index Options'!$B:$B,F$4,'BSE - Other Index Options'!$H:$H,"MDAW*")=0,"",SUMIFS('NSE - NIFTY Index Options'!$L:$L,'NSE - NIFTY Index Options'!$C:$C,$A81,'NSE - NIFTY Index Options'!$B:$B,F$4,'NSE - NIFTY Index Options'!$H:$H,"Weekly*")+SUMIFS('NSE - NIFTY Index Options'!$L:$L,'NSE - NIFTY Index Options'!$C:$C,$A81,'NSE - NIFTY Index Options'!$B:$B,F$4,'NSE - NIFTY Index Options'!$H:$H,"MDAW*")+SUMIFS('NSE - Other Index Options'!$L:$L,'NSE - Other Index Options'!$C:$C,$A81,'NSE - Other Index Options'!$B:$B,F$4,'NSE - Other Index Options'!$H:$H,"Weekly*")+SUMIFS('NSE - Other Index Options'!$L:$L,'NSE - Other Index Options'!$C:$C,$A81,'NSE - Other Index Options'!$B:$B,F$4,'NSE - Other Index Options'!$H:$H,"MDAW*")+SUMIFS('BSE - SENSEX Index Options'!$L:$L,'BSE - SENSEX Index Options'!$C:$C,$A81,'BSE - SENSEX Index Options'!$B:$B,F$4,'BSE - SENSEX Index Options'!$H:$H,"Weekly*")+SUMIFS('BSE - SENSEX Index Options'!$L:$L,'BSE - SENSEX Index Options'!$C:$C,$A81,'BSE - SENSEX Index Options'!$B:$B,F$4,'BSE - SENSEX Index Options'!$H:$H,"MDAW*")+SUMIFS('BSE - Other Index Options'!$L:$L,'BSE - Other Index Options'!$C:$C,$A81,'BSE - Other Index Options'!$B:$B,F$4,'BSE - Other Index Options'!$H:$H,"Weekly*")+SUMIFS('BSE - Other Index Options'!$L:$L,'BSE - Other Index Options'!$C:$C,$A81,'BSE - Other Index Options'!$B:$B,F$4,'BSE - Other Index Options'!$H:$H,"MDAW*"))</f>
        <v/>
      </c>
      <c r="G81" s="26" t="str">
        <f>IF(SUMIFS('NSE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Options'!$H:$H,"MDAW*")+SUMIFS('BSE - SENSEX Index Options'!$L:$L,'BSE - SENSEX Index Options'!$C:$C,$A81,'BSE - SENSEX Index Options'!$B:$B,G$4,'BSE - SENSEX Index Options'!$H:$H,"Weekly*")+SUMIFS('BSE - SENSEX Index Options'!$L:$L,'BSE - SENSEX Index Options'!$C:$C,$A81,'BSE - SENSEX Index Options'!$B:$B,G$4,'BSE - SENSEX Index Options'!$H:$H,"MDAW*")+SUMIFS('BSE - Other Index Options'!$L:$L,'BSE - Other Index Options'!$C:$C,$A81,'BSE - Other Index Options'!$B:$B,G$4,'BSE - Other Index Options'!$H:$H,"Weekly*")+SUMIFS('BSE - Other Index Options'!$L:$L,'BSE - Other Index Options'!$C:$C,$A81,'BSE - Other Index Options'!$B:$B,G$4,'BSE - Other Index Options'!$H:$H,"MDAW*")=0,"",SUMIFS('NSE - NIFTY Index Options'!$L:$L,'NSE - NIFTY Index Options'!$C:$C,$A81,'NSE - NIFTY Index Options'!$B:$B,G$4,'NSE - NIFTY Index Options'!$H:$H,"Weekly*")+SUMIFS('NSE - NIFTY Index Options'!$L:$L,'NSE - NIFTY Index Options'!$C:$C,$A81,'NSE - NIFTY Index Options'!$B:$B,G$4,'NSE - NIFTY Index Options'!$H:$H,"MDAW*")+SUMIFS('NSE - Other Index Options'!$L:$L,'NSE - Other Index Options'!$C:$C,$A81,'NSE - Other Index Options'!$B:$B,G$4,'NSE - Other Index Options'!$H:$H,"Weekly*")+SUMIFS('NSE - Other Index Options'!$L:$L,'NSE - Other Index Options'!$C:$C,$A81,'NSE - Other Index Options'!$B:$B,G$4,'NSE - Other Index Options'!$H:$H,"MDAW*")+SUMIFS('BSE - SENSEX Index Options'!$L:$L,'BSE - SENSEX Index Options'!$C:$C,$A81,'BSE - SENSEX Index Options'!$B:$B,G$4,'BSE - SENSEX Index Options'!$H:$H,"Weekly*")+SUMIFS('BSE - SENSEX Index Options'!$L:$L,'BSE - SENSEX Index Options'!$C:$C,$A81,'BSE - SENSEX Index Options'!$B:$B,G$4,'BSE - SENSEX Index Options'!$H:$H,"MDAW*")+SUMIFS('BSE - Other Index Options'!$L:$L,'BSE - Other Index Options'!$C:$C,$A81,'BSE - Other Index Options'!$B:$B,G$4,'BSE - Other Index Options'!$H:$H,"Weekly*")+SUMIFS('BSE - Other Index Options'!$L:$L,'BSE - Other Index Options'!$C:$C,$A81,'BSE - Other Index Options'!$B:$B,G$4,'BSE - Other Index Options'!$H:$H,"MDAW*"))</f>
        <v/>
      </c>
      <c r="H81" s="26" t="str">
        <f t="shared" si="2"/>
        <v/>
      </c>
    </row>
    <row r="82" spans="1:8" hidden="1" outlineLevel="1">
      <c r="A82" t="s">
        <v>103</v>
      </c>
      <c r="B82" s="26" t="str">
        <f>IF(SUMIFS('NSE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Options'!$H:$H,"MDAW*")+SUMIFS('BSE - SENSEX Index Options'!$L:$L,'BSE - SENSEX Index Options'!$C:$C,$A82,'BSE - SENSEX Index Options'!$B:$B,B$4,'BSE - SENSEX Index Options'!$H:$H,"Weekly*")+SUMIFS('BSE - SENSEX Index Options'!$L:$L,'BSE - SENSEX Index Options'!$C:$C,$A82,'BSE - SENSEX Index Options'!$B:$B,B$4,'BSE - SENSEX Index Options'!$H:$H,"MDAW*")+SUMIFS('BSE - Other Index Options'!$L:$L,'BSE - Other Index Options'!$C:$C,$A82,'BSE - Other Index Options'!$B:$B,B$4,'BSE - Other Index Options'!$H:$H,"Weekly*")+SUMIFS('BSE - Other Index Options'!$L:$L,'BSE - Other Index Options'!$C:$C,$A82,'BSE - Other Index Options'!$B:$B,B$4,'BSE - Other Index Options'!$H:$H,"MDAW*")=0,"",SUMIFS('NSE - NIFTY Index Options'!$L:$L,'NSE - NIFTY Index Options'!$C:$C,$A82,'NSE - NIFTY Index Options'!$B:$B,B$4,'NSE - NIFTY Index Options'!$H:$H,"Weekly*")+SUMIFS('NSE - NIFTY Index Options'!$L:$L,'NSE - NIFTY Index Options'!$C:$C,$A82,'NSE - NIFTY Index Options'!$B:$B,B$4,'NSE - NIFTY Index Options'!$H:$H,"MDAW*")+SUMIFS('NSE - Other Index Options'!$L:$L,'NSE - Other Index Options'!$C:$C,$A82,'NSE - Other Index Options'!$B:$B,B$4,'NSE - Other Index Options'!$H:$H,"Weekly*")+SUMIFS('NSE - Other Index Options'!$L:$L,'NSE - Other Index Options'!$C:$C,$A82,'NSE - Other Index Options'!$B:$B,B$4,'NSE - Other Index Options'!$H:$H,"MDAW*")+SUMIFS('BSE - SENSEX Index Options'!$L:$L,'BSE - SENSEX Index Options'!$C:$C,$A82,'BSE - SENSEX Index Options'!$B:$B,B$4,'BSE - SENSEX Index Options'!$H:$H,"Weekly*")+SUMIFS('BSE - SENSEX Index Options'!$L:$L,'BSE - SENSEX Index Options'!$C:$C,$A82,'BSE - SENSEX Index Options'!$B:$B,B$4,'BSE - SENSEX Index Options'!$H:$H,"MDAW*")+SUMIFS('BSE - Other Index Options'!$L:$L,'BSE - Other Index Options'!$C:$C,$A82,'BSE - Other Index Options'!$B:$B,B$4,'BSE - Other Index Options'!$H:$H,"Weekly*")+SUMIFS('BSE - Other Index Options'!$L:$L,'BSE - Other Index Options'!$C:$C,$A82,'BSE - Other Index Options'!$B:$B,B$4,'BSE - Other Index Options'!$H:$H,"MDAW*"))</f>
        <v/>
      </c>
      <c r="C82" s="26" t="str">
        <f>IF(SUMIFS('NSE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Options'!$H:$H,"MDAW*")+SUMIFS('BSE - SENSEX Index Options'!$L:$L,'BSE - SENSEX Index Options'!$C:$C,$A82,'BSE - SENSEX Index Options'!$B:$B,C$4,'BSE - SENSEX Index Options'!$H:$H,"Weekly*")+SUMIFS('BSE - SENSEX Index Options'!$L:$L,'BSE - SENSEX Index Options'!$C:$C,$A82,'BSE - SENSEX Index Options'!$B:$B,C$4,'BSE - SENSEX Index Options'!$H:$H,"MDAW*")+SUMIFS('BSE - Other Index Options'!$L:$L,'BSE - Other Index Options'!$C:$C,$A82,'BSE - Other Index Options'!$B:$B,C$4,'BSE - Other Index Options'!$H:$H,"Weekly*")+SUMIFS('BSE - Other Index Options'!$L:$L,'BSE - Other Index Options'!$C:$C,$A82,'BSE - Other Index Options'!$B:$B,C$4,'BSE - Other Index Options'!$H:$H,"MDAW*")=0,"",SUMIFS('NSE - NIFTY Index Options'!$L:$L,'NSE - NIFTY Index Options'!$C:$C,$A82,'NSE - NIFTY Index Options'!$B:$B,C$4,'NSE - NIFTY Index Options'!$H:$H,"Weekly*")+SUMIFS('NSE - NIFTY Index Options'!$L:$L,'NSE - NIFTY Index Options'!$C:$C,$A82,'NSE - NIFTY Index Options'!$B:$B,C$4,'NSE - NIFTY Index Options'!$H:$H,"MDAW*")+SUMIFS('NSE - Other Index Options'!$L:$L,'NSE - Other Index Options'!$C:$C,$A82,'NSE - Other Index Options'!$B:$B,C$4,'NSE - Other Index Options'!$H:$H,"Weekly*")+SUMIFS('NSE - Other Index Options'!$L:$L,'NSE - Other Index Options'!$C:$C,$A82,'NSE - Other Index Options'!$B:$B,C$4,'NSE - Other Index Options'!$H:$H,"MDAW*")+SUMIFS('BSE - SENSEX Index Options'!$L:$L,'BSE - SENSEX Index Options'!$C:$C,$A82,'BSE - SENSEX Index Options'!$B:$B,C$4,'BSE - SENSEX Index Options'!$H:$H,"Weekly*")+SUMIFS('BSE - SENSEX Index Options'!$L:$L,'BSE - SENSEX Index Options'!$C:$C,$A82,'BSE - SENSEX Index Options'!$B:$B,C$4,'BSE - SENSEX Index Options'!$H:$H,"MDAW*")+SUMIFS('BSE - Other Index Options'!$L:$L,'BSE - Other Index Options'!$C:$C,$A82,'BSE - Other Index Options'!$B:$B,C$4,'BSE - Other Index Options'!$H:$H,"Weekly*")+SUMIFS('BSE - Other Index Options'!$L:$L,'BSE - Other Index Options'!$C:$C,$A82,'BSE - Other Index Options'!$B:$B,C$4,'BSE - Other Index Options'!$H:$H,"MDAW*"))</f>
        <v/>
      </c>
      <c r="D82" s="26" t="str">
        <f>IF(SUMIFS('NSE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Options'!$H:$H,"MDAW*")+SUMIFS('BSE - SENSEX Index Options'!$L:$L,'BSE - SENSEX Index Options'!$C:$C,$A82,'BSE - SENSEX Index Options'!$B:$B,D$4,'BSE - SENSEX Index Options'!$H:$H,"Weekly*")+SUMIFS('BSE - SENSEX Index Options'!$L:$L,'BSE - SENSEX Index Options'!$C:$C,$A82,'BSE - SENSEX Index Options'!$B:$B,D$4,'BSE - SENSEX Index Options'!$H:$H,"MDAW*")+SUMIFS('BSE - Other Index Options'!$L:$L,'BSE - Other Index Options'!$C:$C,$A82,'BSE - Other Index Options'!$B:$B,D$4,'BSE - Other Index Options'!$H:$H,"Weekly*")+SUMIFS('BSE - Other Index Options'!$L:$L,'BSE - Other Index Options'!$C:$C,$A82,'BSE - Other Index Options'!$B:$B,D$4,'BSE - Other Index Options'!$H:$H,"MDAW*")=0,"",SUMIFS('NSE - NIFTY Index Options'!$L:$L,'NSE - NIFTY Index Options'!$C:$C,$A82,'NSE - NIFTY Index Options'!$B:$B,D$4,'NSE - NIFTY Index Options'!$H:$H,"Weekly*")+SUMIFS('NSE - NIFTY Index Options'!$L:$L,'NSE - NIFTY Index Options'!$C:$C,$A82,'NSE - NIFTY Index Options'!$B:$B,D$4,'NSE - NIFTY Index Options'!$H:$H,"MDAW*")+SUMIFS('NSE - Other Index Options'!$L:$L,'NSE - Other Index Options'!$C:$C,$A82,'NSE - Other Index Options'!$B:$B,D$4,'NSE - Other Index Options'!$H:$H,"Weekly*")+SUMIFS('NSE - Other Index Options'!$L:$L,'NSE - Other Index Options'!$C:$C,$A82,'NSE - Other Index Options'!$B:$B,D$4,'NSE - Other Index Options'!$H:$H,"MDAW*")+SUMIFS('BSE - SENSEX Index Options'!$L:$L,'BSE - SENSEX Index Options'!$C:$C,$A82,'BSE - SENSEX Index Options'!$B:$B,D$4,'BSE - SENSEX Index Options'!$H:$H,"Weekly*")+SUMIFS('BSE - SENSEX Index Options'!$L:$L,'BSE - SENSEX Index Options'!$C:$C,$A82,'BSE - SENSEX Index Options'!$B:$B,D$4,'BSE - SENSEX Index Options'!$H:$H,"MDAW*")+SUMIFS('BSE - Other Index Options'!$L:$L,'BSE - Other Index Options'!$C:$C,$A82,'BSE - Other Index Options'!$B:$B,D$4,'BSE - Other Index Options'!$H:$H,"Weekly*")+SUMIFS('BSE - Other Index Options'!$L:$L,'BSE - Other Index Options'!$C:$C,$A82,'BSE - Other Index Options'!$B:$B,D$4,'BSE - Other Index Options'!$H:$H,"MDAW*"))</f>
        <v/>
      </c>
      <c r="E82" s="26" t="str">
        <f>IF(SUMIFS('NSE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Options'!$H:$H,"MDAW*")+SUMIFS('BSE - SENSEX Index Options'!$L:$L,'BSE - SENSEX Index Options'!$C:$C,$A82,'BSE - SENSEX Index Options'!$B:$B,E$4,'BSE - SENSEX Index Options'!$H:$H,"Weekly*")+SUMIFS('BSE - SENSEX Index Options'!$L:$L,'BSE - SENSEX Index Options'!$C:$C,$A82,'BSE - SENSEX Index Options'!$B:$B,E$4,'BSE - SENSEX Index Options'!$H:$H,"MDAW*")+SUMIFS('BSE - Other Index Options'!$L:$L,'BSE - Other Index Options'!$C:$C,$A82,'BSE - Other Index Options'!$B:$B,E$4,'BSE - Other Index Options'!$H:$H,"Weekly*")+SUMIFS('BSE - Other Index Options'!$L:$L,'BSE - Other Index Options'!$C:$C,$A82,'BSE - Other Index Options'!$B:$B,E$4,'BSE - Other Index Options'!$H:$H,"MDAW*")=0,"",SUMIFS('NSE - NIFTY Index Options'!$L:$L,'NSE - NIFTY Index Options'!$C:$C,$A82,'NSE - NIFTY Index Options'!$B:$B,E$4,'NSE - NIFTY Index Options'!$H:$H,"Weekly*")+SUMIFS('NSE - NIFTY Index Options'!$L:$L,'NSE - NIFTY Index Options'!$C:$C,$A82,'NSE - NIFTY Index Options'!$B:$B,E$4,'NSE - NIFTY Index Options'!$H:$H,"MDAW*")+SUMIFS('NSE - Other Index Options'!$L:$L,'NSE - Other Index Options'!$C:$C,$A82,'NSE - Other Index Options'!$B:$B,E$4,'NSE - Other Index Options'!$H:$H,"Weekly*")+SUMIFS('NSE - Other Index Options'!$L:$L,'NSE - Other Index Options'!$C:$C,$A82,'NSE - Other Index Options'!$B:$B,E$4,'NSE - Other Index Options'!$H:$H,"MDAW*")+SUMIFS('BSE - SENSEX Index Options'!$L:$L,'BSE - SENSEX Index Options'!$C:$C,$A82,'BSE - SENSEX Index Options'!$B:$B,E$4,'BSE - SENSEX Index Options'!$H:$H,"Weekly*")+SUMIFS('BSE - SENSEX Index Options'!$L:$L,'BSE - SENSEX Index Options'!$C:$C,$A82,'BSE - SENSEX Index Options'!$B:$B,E$4,'BSE - SENSEX Index Options'!$H:$H,"MDAW*")+SUMIFS('BSE - Other Index Options'!$L:$L,'BSE - Other Index Options'!$C:$C,$A82,'BSE - Other Index Options'!$B:$B,E$4,'BSE - Other Index Options'!$H:$H,"Weekly*")+SUMIFS('BSE - Other Index Options'!$L:$L,'BSE - Other Index Options'!$C:$C,$A82,'BSE - Other Index Options'!$B:$B,E$4,'BSE - Other Index Options'!$H:$H,"MDAW*"))</f>
        <v/>
      </c>
      <c r="F82" s="26" t="str">
        <f>IF(SUMIFS('NSE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Options'!$H:$H,"MDAW*")+SUMIFS('BSE - SENSEX Index Options'!$L:$L,'BSE - SENSEX Index Options'!$C:$C,$A82,'BSE - SENSEX Index Options'!$B:$B,F$4,'BSE - SENSEX Index Options'!$H:$H,"Weekly*")+SUMIFS('BSE - SENSEX Index Options'!$L:$L,'BSE - SENSEX Index Options'!$C:$C,$A82,'BSE - SENSEX Index Options'!$B:$B,F$4,'BSE - SENSEX Index Options'!$H:$H,"MDAW*")+SUMIFS('BSE - Other Index Options'!$L:$L,'BSE - Other Index Options'!$C:$C,$A82,'BSE - Other Index Options'!$B:$B,F$4,'BSE - Other Index Options'!$H:$H,"Weekly*")+SUMIFS('BSE - Other Index Options'!$L:$L,'BSE - Other Index Options'!$C:$C,$A82,'BSE - Other Index Options'!$B:$B,F$4,'BSE - Other Index Options'!$H:$H,"MDAW*")=0,"",SUMIFS('NSE - NIFTY Index Options'!$L:$L,'NSE - NIFTY Index Options'!$C:$C,$A82,'NSE - NIFTY Index Options'!$B:$B,F$4,'NSE - NIFTY Index Options'!$H:$H,"Weekly*")+SUMIFS('NSE - NIFTY Index Options'!$L:$L,'NSE - NIFTY Index Options'!$C:$C,$A82,'NSE - NIFTY Index Options'!$B:$B,F$4,'NSE - NIFTY Index Options'!$H:$H,"MDAW*")+SUMIFS('NSE - Other Index Options'!$L:$L,'NSE - Other Index Options'!$C:$C,$A82,'NSE - Other Index Options'!$B:$B,F$4,'NSE - Other Index Options'!$H:$H,"Weekly*")+SUMIFS('NSE - Other Index Options'!$L:$L,'NSE - Other Index Options'!$C:$C,$A82,'NSE - Other Index Options'!$B:$B,F$4,'NSE - Other Index Options'!$H:$H,"MDAW*")+SUMIFS('BSE - SENSEX Index Options'!$L:$L,'BSE - SENSEX Index Options'!$C:$C,$A82,'BSE - SENSEX Index Options'!$B:$B,F$4,'BSE - SENSEX Index Options'!$H:$H,"Weekly*")+SUMIFS('BSE - SENSEX Index Options'!$L:$L,'BSE - SENSEX Index Options'!$C:$C,$A82,'BSE - SENSEX Index Options'!$B:$B,F$4,'BSE - SENSEX Index Options'!$H:$H,"MDAW*")+SUMIFS('BSE - Other Index Options'!$L:$L,'BSE - Other Index Options'!$C:$C,$A82,'BSE - Other Index Options'!$B:$B,F$4,'BSE - Other Index Options'!$H:$H,"Weekly*")+SUMIFS('BSE - Other Index Options'!$L:$L,'BSE - Other Index Options'!$C:$C,$A82,'BSE - Other Index Options'!$B:$B,F$4,'BSE - Other Index Options'!$H:$H,"MDAW*"))</f>
        <v/>
      </c>
      <c r="G82" s="26" t="str">
        <f>IF(SUMIFS('NSE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Options'!$H:$H,"MDAW*")+SUMIFS('BSE - SENSEX Index Options'!$L:$L,'BSE - SENSEX Index Options'!$C:$C,$A82,'BSE - SENSEX Index Options'!$B:$B,G$4,'BSE - SENSEX Index Options'!$H:$H,"Weekly*")+SUMIFS('BSE - SENSEX Index Options'!$L:$L,'BSE - SENSEX Index Options'!$C:$C,$A82,'BSE - SENSEX Index Options'!$B:$B,G$4,'BSE - SENSEX Index Options'!$H:$H,"MDAW*")+SUMIFS('BSE - Other Index Options'!$L:$L,'BSE - Other Index Options'!$C:$C,$A82,'BSE - Other Index Options'!$B:$B,G$4,'BSE - Other Index Options'!$H:$H,"Weekly*")+SUMIFS('BSE - Other Index Options'!$L:$L,'BSE - Other Index Options'!$C:$C,$A82,'BSE - Other Index Options'!$B:$B,G$4,'BSE - Other Index Options'!$H:$H,"MDAW*")=0,"",SUMIFS('NSE - NIFTY Index Options'!$L:$L,'NSE - NIFTY Index Options'!$C:$C,$A82,'NSE - NIFTY Index Options'!$B:$B,G$4,'NSE - NIFTY Index Options'!$H:$H,"Weekly*")+SUMIFS('NSE - NIFTY Index Options'!$L:$L,'NSE - NIFTY Index Options'!$C:$C,$A82,'NSE - NIFTY Index Options'!$B:$B,G$4,'NSE - NIFTY Index Options'!$H:$H,"MDAW*")+SUMIFS('NSE - Other Index Options'!$L:$L,'NSE - Other Index Options'!$C:$C,$A82,'NSE - Other Index Options'!$B:$B,G$4,'NSE - Other Index Options'!$H:$H,"Weekly*")+SUMIFS('NSE - Other Index Options'!$L:$L,'NSE - Other Index Options'!$C:$C,$A82,'NSE - Other Index Options'!$B:$B,G$4,'NSE - Other Index Options'!$H:$H,"MDAW*")+SUMIFS('BSE - SENSEX Index Options'!$L:$L,'BSE - SENSEX Index Options'!$C:$C,$A82,'BSE - SENSEX Index Options'!$B:$B,G$4,'BSE - SENSEX Index Options'!$H:$H,"Weekly*")+SUMIFS('BSE - SENSEX Index Options'!$L:$L,'BSE - SENSEX Index Options'!$C:$C,$A82,'BSE - SENSEX Index Options'!$B:$B,G$4,'BSE - SENSEX Index Options'!$H:$H,"MDAW*")+SUMIFS('BSE - Other Index Options'!$L:$L,'BSE - Other Index Options'!$C:$C,$A82,'BSE - Other Index Options'!$B:$B,G$4,'BSE - Other Index Options'!$H:$H,"Weekly*")+SUMIFS('BSE - Other Index Options'!$L:$L,'BSE - Other Index Options'!$C:$C,$A82,'BSE - Other Index Options'!$B:$B,G$4,'BSE - Other Index Options'!$H:$H,"MDAW*"))</f>
        <v/>
      </c>
      <c r="H82" s="26" t="str">
        <f t="shared" si="2"/>
        <v/>
      </c>
    </row>
    <row r="83" spans="1:8" hidden="1" outlineLevel="1">
      <c r="A83" t="s">
        <v>104</v>
      </c>
      <c r="B83" s="26" t="str">
        <f>IF(SUMIFS('NSE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Options'!$H:$H,"MDAW*")+SUMIFS('BSE - SENSEX Index Options'!$L:$L,'BSE - SENSEX Index Options'!$C:$C,$A83,'BSE - SENSEX Index Options'!$B:$B,B$4,'BSE - SENSEX Index Options'!$H:$H,"Weekly*")+SUMIFS('BSE - SENSEX Index Options'!$L:$L,'BSE - SENSEX Index Options'!$C:$C,$A83,'BSE - SENSEX Index Options'!$B:$B,B$4,'BSE - SENSEX Index Options'!$H:$H,"MDAW*")+SUMIFS('BSE - Other Index Options'!$L:$L,'BSE - Other Index Options'!$C:$C,$A83,'BSE - Other Index Options'!$B:$B,B$4,'BSE - Other Index Options'!$H:$H,"Weekly*")+SUMIFS('BSE - Other Index Options'!$L:$L,'BSE - Other Index Options'!$C:$C,$A83,'BSE - Other Index Options'!$B:$B,B$4,'BSE - Other Index Options'!$H:$H,"MDAW*")=0,"",SUMIFS('NSE - NIFTY Index Options'!$L:$L,'NSE - NIFTY Index Options'!$C:$C,$A83,'NSE - NIFTY Index Options'!$B:$B,B$4,'NSE - NIFTY Index Options'!$H:$H,"Weekly*")+SUMIFS('NSE - NIFTY Index Options'!$L:$L,'NSE - NIFTY Index Options'!$C:$C,$A83,'NSE - NIFTY Index Options'!$B:$B,B$4,'NSE - NIFTY Index Options'!$H:$H,"MDAW*")+SUMIFS('NSE - Other Index Options'!$L:$L,'NSE - Other Index Options'!$C:$C,$A83,'NSE - Other Index Options'!$B:$B,B$4,'NSE - Other Index Options'!$H:$H,"Weekly*")+SUMIFS('NSE - Other Index Options'!$L:$L,'NSE - Other Index Options'!$C:$C,$A83,'NSE - Other Index Options'!$B:$B,B$4,'NSE - Other Index Options'!$H:$H,"MDAW*")+SUMIFS('BSE - SENSEX Index Options'!$L:$L,'BSE - SENSEX Index Options'!$C:$C,$A83,'BSE - SENSEX Index Options'!$B:$B,B$4,'BSE - SENSEX Index Options'!$H:$H,"Weekly*")+SUMIFS('BSE - SENSEX Index Options'!$L:$L,'BSE - SENSEX Index Options'!$C:$C,$A83,'BSE - SENSEX Index Options'!$B:$B,B$4,'BSE - SENSEX Index Options'!$H:$H,"MDAW*")+SUMIFS('BSE - Other Index Options'!$L:$L,'BSE - Other Index Options'!$C:$C,$A83,'BSE - Other Index Options'!$B:$B,B$4,'BSE - Other Index Options'!$H:$H,"Weekly*")+SUMIFS('BSE - Other Index Options'!$L:$L,'BSE - Other Index Options'!$C:$C,$A83,'BSE - Other Index Options'!$B:$B,B$4,'BSE - Other Index Options'!$H:$H,"MDAW*"))</f>
        <v/>
      </c>
      <c r="C83" s="26" t="str">
        <f>IF(SUMIFS('NSE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Options'!$H:$H,"MDAW*")+SUMIFS('BSE - SENSEX Index Options'!$L:$L,'BSE - SENSEX Index Options'!$C:$C,$A83,'BSE - SENSEX Index Options'!$B:$B,C$4,'BSE - SENSEX Index Options'!$H:$H,"Weekly*")+SUMIFS('BSE - SENSEX Index Options'!$L:$L,'BSE - SENSEX Index Options'!$C:$C,$A83,'BSE - SENSEX Index Options'!$B:$B,C$4,'BSE - SENSEX Index Options'!$H:$H,"MDAW*")+SUMIFS('BSE - Other Index Options'!$L:$L,'BSE - Other Index Options'!$C:$C,$A83,'BSE - Other Index Options'!$B:$B,C$4,'BSE - Other Index Options'!$H:$H,"Weekly*")+SUMIFS('BSE - Other Index Options'!$L:$L,'BSE - Other Index Options'!$C:$C,$A83,'BSE - Other Index Options'!$B:$B,C$4,'BSE - Other Index Options'!$H:$H,"MDAW*")=0,"",SUMIFS('NSE - NIFTY Index Options'!$L:$L,'NSE - NIFTY Index Options'!$C:$C,$A83,'NSE - NIFTY Index Options'!$B:$B,C$4,'NSE - NIFTY Index Options'!$H:$H,"Weekly*")+SUMIFS('NSE - NIFTY Index Options'!$L:$L,'NSE - NIFTY Index Options'!$C:$C,$A83,'NSE - NIFTY Index Options'!$B:$B,C$4,'NSE - NIFTY Index Options'!$H:$H,"MDAW*")+SUMIFS('NSE - Other Index Options'!$L:$L,'NSE - Other Index Options'!$C:$C,$A83,'NSE - Other Index Options'!$B:$B,C$4,'NSE - Other Index Options'!$H:$H,"Weekly*")+SUMIFS('NSE - Other Index Options'!$L:$L,'NSE - Other Index Options'!$C:$C,$A83,'NSE - Other Index Options'!$B:$B,C$4,'NSE - Other Index Options'!$H:$H,"MDAW*")+SUMIFS('BSE - SENSEX Index Options'!$L:$L,'BSE - SENSEX Index Options'!$C:$C,$A83,'BSE - SENSEX Index Options'!$B:$B,C$4,'BSE - SENSEX Index Options'!$H:$H,"Weekly*")+SUMIFS('BSE - SENSEX Index Options'!$L:$L,'BSE - SENSEX Index Options'!$C:$C,$A83,'BSE - SENSEX Index Options'!$B:$B,C$4,'BSE - SENSEX Index Options'!$H:$H,"MDAW*")+SUMIFS('BSE - Other Index Options'!$L:$L,'BSE - Other Index Options'!$C:$C,$A83,'BSE - Other Index Options'!$B:$B,C$4,'BSE - Other Index Options'!$H:$H,"Weekly*")+SUMIFS('BSE - Other Index Options'!$L:$L,'BSE - Other Index Options'!$C:$C,$A83,'BSE - Other Index Options'!$B:$B,C$4,'BSE - Other Index Options'!$H:$H,"MDAW*"))</f>
        <v/>
      </c>
      <c r="D83" s="26" t="str">
        <f>IF(SUMIFS('NSE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Options'!$H:$H,"MDAW*")+SUMIFS('BSE - SENSEX Index Options'!$L:$L,'BSE - SENSEX Index Options'!$C:$C,$A83,'BSE - SENSEX Index Options'!$B:$B,D$4,'BSE - SENSEX Index Options'!$H:$H,"Weekly*")+SUMIFS('BSE - SENSEX Index Options'!$L:$L,'BSE - SENSEX Index Options'!$C:$C,$A83,'BSE - SENSEX Index Options'!$B:$B,D$4,'BSE - SENSEX Index Options'!$H:$H,"MDAW*")+SUMIFS('BSE - Other Index Options'!$L:$L,'BSE - Other Index Options'!$C:$C,$A83,'BSE - Other Index Options'!$B:$B,D$4,'BSE - Other Index Options'!$H:$H,"Weekly*")+SUMIFS('BSE - Other Index Options'!$L:$L,'BSE - Other Index Options'!$C:$C,$A83,'BSE - Other Index Options'!$B:$B,D$4,'BSE - Other Index Options'!$H:$H,"MDAW*")=0,"",SUMIFS('NSE - NIFTY Index Options'!$L:$L,'NSE - NIFTY Index Options'!$C:$C,$A83,'NSE - NIFTY Index Options'!$B:$B,D$4,'NSE - NIFTY Index Options'!$H:$H,"Weekly*")+SUMIFS('NSE - NIFTY Index Options'!$L:$L,'NSE - NIFTY Index Options'!$C:$C,$A83,'NSE - NIFTY Index Options'!$B:$B,D$4,'NSE - NIFTY Index Options'!$H:$H,"MDAW*")+SUMIFS('NSE - Other Index Options'!$L:$L,'NSE - Other Index Options'!$C:$C,$A83,'NSE - Other Index Options'!$B:$B,D$4,'NSE - Other Index Options'!$H:$H,"Weekly*")+SUMIFS('NSE - Other Index Options'!$L:$L,'NSE - Other Index Options'!$C:$C,$A83,'NSE - Other Index Options'!$B:$B,D$4,'NSE - Other Index Options'!$H:$H,"MDAW*")+SUMIFS('BSE - SENSEX Index Options'!$L:$L,'BSE - SENSEX Index Options'!$C:$C,$A83,'BSE - SENSEX Index Options'!$B:$B,D$4,'BSE - SENSEX Index Options'!$H:$H,"Weekly*")+SUMIFS('BSE - SENSEX Index Options'!$L:$L,'BSE - SENSEX Index Options'!$C:$C,$A83,'BSE - SENSEX Index Options'!$B:$B,D$4,'BSE - SENSEX Index Options'!$H:$H,"MDAW*")+SUMIFS('BSE - Other Index Options'!$L:$L,'BSE - Other Index Options'!$C:$C,$A83,'BSE - Other Index Options'!$B:$B,D$4,'BSE - Other Index Options'!$H:$H,"Weekly*")+SUMIFS('BSE - Other Index Options'!$L:$L,'BSE - Other Index Options'!$C:$C,$A83,'BSE - Other Index Options'!$B:$B,D$4,'BSE - Other Index Options'!$H:$H,"MDAW*"))</f>
        <v/>
      </c>
      <c r="E83" s="26" t="str">
        <f>IF(SUMIFS('NSE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Options'!$H:$H,"MDAW*")+SUMIFS('BSE - SENSEX Index Options'!$L:$L,'BSE - SENSEX Index Options'!$C:$C,$A83,'BSE - SENSEX Index Options'!$B:$B,E$4,'BSE - SENSEX Index Options'!$H:$H,"Weekly*")+SUMIFS('BSE - SENSEX Index Options'!$L:$L,'BSE - SENSEX Index Options'!$C:$C,$A83,'BSE - SENSEX Index Options'!$B:$B,E$4,'BSE - SENSEX Index Options'!$H:$H,"MDAW*")+SUMIFS('BSE - Other Index Options'!$L:$L,'BSE - Other Index Options'!$C:$C,$A83,'BSE - Other Index Options'!$B:$B,E$4,'BSE - Other Index Options'!$H:$H,"Weekly*")+SUMIFS('BSE - Other Index Options'!$L:$L,'BSE - Other Index Options'!$C:$C,$A83,'BSE - Other Index Options'!$B:$B,E$4,'BSE - Other Index Options'!$H:$H,"MDAW*")=0,"",SUMIFS('NSE - NIFTY Index Options'!$L:$L,'NSE - NIFTY Index Options'!$C:$C,$A83,'NSE - NIFTY Index Options'!$B:$B,E$4,'NSE - NIFTY Index Options'!$H:$H,"Weekly*")+SUMIFS('NSE - NIFTY Index Options'!$L:$L,'NSE - NIFTY Index Options'!$C:$C,$A83,'NSE - NIFTY Index Options'!$B:$B,E$4,'NSE - NIFTY Index Options'!$H:$H,"MDAW*")+SUMIFS('NSE - Other Index Options'!$L:$L,'NSE - Other Index Options'!$C:$C,$A83,'NSE - Other Index Options'!$B:$B,E$4,'NSE - Other Index Options'!$H:$H,"Weekly*")+SUMIFS('NSE - Other Index Options'!$L:$L,'NSE - Other Index Options'!$C:$C,$A83,'NSE - Other Index Options'!$B:$B,E$4,'NSE - Other Index Options'!$H:$H,"MDAW*")+SUMIFS('BSE - SENSEX Index Options'!$L:$L,'BSE - SENSEX Index Options'!$C:$C,$A83,'BSE - SENSEX Index Options'!$B:$B,E$4,'BSE - SENSEX Index Options'!$H:$H,"Weekly*")+SUMIFS('BSE - SENSEX Index Options'!$L:$L,'BSE - SENSEX Index Options'!$C:$C,$A83,'BSE - SENSEX Index Options'!$B:$B,E$4,'BSE - SENSEX Index Options'!$H:$H,"MDAW*")+SUMIFS('BSE - Other Index Options'!$L:$L,'BSE - Other Index Options'!$C:$C,$A83,'BSE - Other Index Options'!$B:$B,E$4,'BSE - Other Index Options'!$H:$H,"Weekly*")+SUMIFS('BSE - Other Index Options'!$L:$L,'BSE - Other Index Options'!$C:$C,$A83,'BSE - Other Index Options'!$B:$B,E$4,'BSE - Other Index Options'!$H:$H,"MDAW*"))</f>
        <v/>
      </c>
      <c r="F83" s="26" t="str">
        <f>IF(SUMIFS('NSE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Options'!$H:$H,"MDAW*")+SUMIFS('BSE - SENSEX Index Options'!$L:$L,'BSE - SENSEX Index Options'!$C:$C,$A83,'BSE - SENSEX Index Options'!$B:$B,F$4,'BSE - SENSEX Index Options'!$H:$H,"Weekly*")+SUMIFS('BSE - SENSEX Index Options'!$L:$L,'BSE - SENSEX Index Options'!$C:$C,$A83,'BSE - SENSEX Index Options'!$B:$B,F$4,'BSE - SENSEX Index Options'!$H:$H,"MDAW*")+SUMIFS('BSE - Other Index Options'!$L:$L,'BSE - Other Index Options'!$C:$C,$A83,'BSE - Other Index Options'!$B:$B,F$4,'BSE - Other Index Options'!$H:$H,"Weekly*")+SUMIFS('BSE - Other Index Options'!$L:$L,'BSE - Other Index Options'!$C:$C,$A83,'BSE - Other Index Options'!$B:$B,F$4,'BSE - Other Index Options'!$H:$H,"MDAW*")=0,"",SUMIFS('NSE - NIFTY Index Options'!$L:$L,'NSE - NIFTY Index Options'!$C:$C,$A83,'NSE - NIFTY Index Options'!$B:$B,F$4,'NSE - NIFTY Index Options'!$H:$H,"Weekly*")+SUMIFS('NSE - NIFTY Index Options'!$L:$L,'NSE - NIFTY Index Options'!$C:$C,$A83,'NSE - NIFTY Index Options'!$B:$B,F$4,'NSE - NIFTY Index Options'!$H:$H,"MDAW*")+SUMIFS('NSE - Other Index Options'!$L:$L,'NSE - Other Index Options'!$C:$C,$A83,'NSE - Other Index Options'!$B:$B,F$4,'NSE - Other Index Options'!$H:$H,"Weekly*")+SUMIFS('NSE - Other Index Options'!$L:$L,'NSE - Other Index Options'!$C:$C,$A83,'NSE - Other Index Options'!$B:$B,F$4,'NSE - Other Index Options'!$H:$H,"MDAW*")+SUMIFS('BSE - SENSEX Index Options'!$L:$L,'BSE - SENSEX Index Options'!$C:$C,$A83,'BSE - SENSEX Index Options'!$B:$B,F$4,'BSE - SENSEX Index Options'!$H:$H,"Weekly*")+SUMIFS('BSE - SENSEX Index Options'!$L:$L,'BSE - SENSEX Index Options'!$C:$C,$A83,'BSE - SENSEX Index Options'!$B:$B,F$4,'BSE - SENSEX Index Options'!$H:$H,"MDAW*")+SUMIFS('BSE - Other Index Options'!$L:$L,'BSE - Other Index Options'!$C:$C,$A83,'BSE - Other Index Options'!$B:$B,F$4,'BSE - Other Index Options'!$H:$H,"Weekly*")+SUMIFS('BSE - Other Index Options'!$L:$L,'BSE - Other Index Options'!$C:$C,$A83,'BSE - Other Index Options'!$B:$B,F$4,'BSE - Other Index Options'!$H:$H,"MDAW*"))</f>
        <v/>
      </c>
      <c r="G83" s="26" t="str">
        <f>IF(SUMIFS('NSE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Options'!$H:$H,"MDAW*")+SUMIFS('BSE - SENSEX Index Options'!$L:$L,'BSE - SENSEX Index Options'!$C:$C,$A83,'BSE - SENSEX Index Options'!$B:$B,G$4,'BSE - SENSEX Index Options'!$H:$H,"Weekly*")+SUMIFS('BSE - SENSEX Index Options'!$L:$L,'BSE - SENSEX Index Options'!$C:$C,$A83,'BSE - SENSEX Index Options'!$B:$B,G$4,'BSE - SENSEX Index Options'!$H:$H,"MDAW*")+SUMIFS('BSE - Other Index Options'!$L:$L,'BSE - Other Index Options'!$C:$C,$A83,'BSE - Other Index Options'!$B:$B,G$4,'BSE - Other Index Options'!$H:$H,"Weekly*")+SUMIFS('BSE - Other Index Options'!$L:$L,'BSE - Other Index Options'!$C:$C,$A83,'BSE - Other Index Options'!$B:$B,G$4,'BSE - Other Index Options'!$H:$H,"MDAW*")=0,"",SUMIFS('NSE - NIFTY Index Options'!$L:$L,'NSE - NIFTY Index Options'!$C:$C,$A83,'NSE - NIFTY Index Options'!$B:$B,G$4,'NSE - NIFTY Index Options'!$H:$H,"Weekly*")+SUMIFS('NSE - NIFTY Index Options'!$L:$L,'NSE - NIFTY Index Options'!$C:$C,$A83,'NSE - NIFTY Index Options'!$B:$B,G$4,'NSE - NIFTY Index Options'!$H:$H,"MDAW*")+SUMIFS('NSE - Other Index Options'!$L:$L,'NSE - Other Index Options'!$C:$C,$A83,'NSE - Other Index Options'!$B:$B,G$4,'NSE - Other Index Options'!$H:$H,"Weekly*")+SUMIFS('NSE - Other Index Options'!$L:$L,'NSE - Other Index Options'!$C:$C,$A83,'NSE - Other Index Options'!$B:$B,G$4,'NSE - Other Index Options'!$H:$H,"MDAW*")+SUMIFS('BSE - SENSEX Index Options'!$L:$L,'BSE - SENSEX Index Options'!$C:$C,$A83,'BSE - SENSEX Index Options'!$B:$B,G$4,'BSE - SENSEX Index Options'!$H:$H,"Weekly*")+SUMIFS('BSE - SENSEX Index Options'!$L:$L,'BSE - SENSEX Index Options'!$C:$C,$A83,'BSE - SENSEX Index Options'!$B:$B,G$4,'BSE - SENSEX Index Options'!$H:$H,"MDAW*")+SUMIFS('BSE - Other Index Options'!$L:$L,'BSE - Other Index Options'!$C:$C,$A83,'BSE - Other Index Options'!$B:$B,G$4,'BSE - Other Index Options'!$H:$H,"Weekly*")+SUMIFS('BSE - Other Index Options'!$L:$L,'BSE - Other Index Options'!$C:$C,$A83,'BSE - Other Index Options'!$B:$B,G$4,'BSE - Other Index Options'!$H:$H,"MDAW*"))</f>
        <v/>
      </c>
      <c r="H83" s="26" t="str">
        <f t="shared" si="2"/>
        <v/>
      </c>
    </row>
    <row r="84" spans="1:8" hidden="1" outlineLevel="1">
      <c r="A84" t="s">
        <v>105</v>
      </c>
      <c r="B84" s="26" t="str">
        <f>IF(SUMIFS('NSE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Options'!$H:$H,"MDAW*")+SUMIFS('BSE - SENSEX Index Options'!$L:$L,'BSE - SENSEX Index Options'!$C:$C,$A84,'BSE - SENSEX Index Options'!$B:$B,B$4,'BSE - SENSEX Index Options'!$H:$H,"Weekly*")+SUMIFS('BSE - SENSEX Index Options'!$L:$L,'BSE - SENSEX Index Options'!$C:$C,$A84,'BSE - SENSEX Index Options'!$B:$B,B$4,'BSE - SENSEX Index Options'!$H:$H,"MDAW*")+SUMIFS('BSE - Other Index Options'!$L:$L,'BSE - Other Index Options'!$C:$C,$A84,'BSE - Other Index Options'!$B:$B,B$4,'BSE - Other Index Options'!$H:$H,"Weekly*")+SUMIFS('BSE - Other Index Options'!$L:$L,'BSE - Other Index Options'!$C:$C,$A84,'BSE - Other Index Options'!$B:$B,B$4,'BSE - Other Index Options'!$H:$H,"MDAW*")=0,"",SUMIFS('NSE - NIFTY Index Options'!$L:$L,'NSE - NIFTY Index Options'!$C:$C,$A84,'NSE - NIFTY Index Options'!$B:$B,B$4,'NSE - NIFTY Index Options'!$H:$H,"Weekly*")+SUMIFS('NSE - NIFTY Index Options'!$L:$L,'NSE - NIFTY Index Options'!$C:$C,$A84,'NSE - NIFTY Index Options'!$B:$B,B$4,'NSE - NIFTY Index Options'!$H:$H,"MDAW*")+SUMIFS('NSE - Other Index Options'!$L:$L,'NSE - Other Index Options'!$C:$C,$A84,'NSE - Other Index Options'!$B:$B,B$4,'NSE - Other Index Options'!$H:$H,"Weekly*")+SUMIFS('NSE - Other Index Options'!$L:$L,'NSE - Other Index Options'!$C:$C,$A84,'NSE - Other Index Options'!$B:$B,B$4,'NSE - Other Index Options'!$H:$H,"MDAW*")+SUMIFS('BSE - SENSEX Index Options'!$L:$L,'BSE - SENSEX Index Options'!$C:$C,$A84,'BSE - SENSEX Index Options'!$B:$B,B$4,'BSE - SENSEX Index Options'!$H:$H,"Weekly*")+SUMIFS('BSE - SENSEX Index Options'!$L:$L,'BSE - SENSEX Index Options'!$C:$C,$A84,'BSE - SENSEX Index Options'!$B:$B,B$4,'BSE - SENSEX Index Options'!$H:$H,"MDAW*")+SUMIFS('BSE - Other Index Options'!$L:$L,'BSE - Other Index Options'!$C:$C,$A84,'BSE - Other Index Options'!$B:$B,B$4,'BSE - Other Index Options'!$H:$H,"Weekly*")+SUMIFS('BSE - Other Index Options'!$L:$L,'BSE - Other Index Options'!$C:$C,$A84,'BSE - Other Index Options'!$B:$B,B$4,'BSE - Other Index Options'!$H:$H,"MDAW*"))</f>
        <v/>
      </c>
      <c r="C84" s="26" t="str">
        <f>IF(SUMIFS('NSE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Options'!$H:$H,"MDAW*")+SUMIFS('BSE - SENSEX Index Options'!$L:$L,'BSE - SENSEX Index Options'!$C:$C,$A84,'BSE - SENSEX Index Options'!$B:$B,C$4,'BSE - SENSEX Index Options'!$H:$H,"Weekly*")+SUMIFS('BSE - SENSEX Index Options'!$L:$L,'BSE - SENSEX Index Options'!$C:$C,$A84,'BSE - SENSEX Index Options'!$B:$B,C$4,'BSE - SENSEX Index Options'!$H:$H,"MDAW*")+SUMIFS('BSE - Other Index Options'!$L:$L,'BSE - Other Index Options'!$C:$C,$A84,'BSE - Other Index Options'!$B:$B,C$4,'BSE - Other Index Options'!$H:$H,"Weekly*")+SUMIFS('BSE - Other Index Options'!$L:$L,'BSE - Other Index Options'!$C:$C,$A84,'BSE - Other Index Options'!$B:$B,C$4,'BSE - Other Index Options'!$H:$H,"MDAW*")=0,"",SUMIFS('NSE - NIFTY Index Options'!$L:$L,'NSE - NIFTY Index Options'!$C:$C,$A84,'NSE - NIFTY Index Options'!$B:$B,C$4,'NSE - NIFTY Index Options'!$H:$H,"Weekly*")+SUMIFS('NSE - NIFTY Index Options'!$L:$L,'NSE - NIFTY Index Options'!$C:$C,$A84,'NSE - NIFTY Index Options'!$B:$B,C$4,'NSE - NIFTY Index Options'!$H:$H,"MDAW*")+SUMIFS('NSE - Other Index Options'!$L:$L,'NSE - Other Index Options'!$C:$C,$A84,'NSE - Other Index Options'!$B:$B,C$4,'NSE - Other Index Options'!$H:$H,"Weekly*")+SUMIFS('NSE - Other Index Options'!$L:$L,'NSE - Other Index Options'!$C:$C,$A84,'NSE - Other Index Options'!$B:$B,C$4,'NSE - Other Index Options'!$H:$H,"MDAW*")+SUMIFS('BSE - SENSEX Index Options'!$L:$L,'BSE - SENSEX Index Options'!$C:$C,$A84,'BSE - SENSEX Index Options'!$B:$B,C$4,'BSE - SENSEX Index Options'!$H:$H,"Weekly*")+SUMIFS('BSE - SENSEX Index Options'!$L:$L,'BSE - SENSEX Index Options'!$C:$C,$A84,'BSE - SENSEX Index Options'!$B:$B,C$4,'BSE - SENSEX Index Options'!$H:$H,"MDAW*")+SUMIFS('BSE - Other Index Options'!$L:$L,'BSE - Other Index Options'!$C:$C,$A84,'BSE - Other Index Options'!$B:$B,C$4,'BSE - Other Index Options'!$H:$H,"Weekly*")+SUMIFS('BSE - Other Index Options'!$L:$L,'BSE - Other Index Options'!$C:$C,$A84,'BSE - Other Index Options'!$B:$B,C$4,'BSE - Other Index Options'!$H:$H,"MDAW*"))</f>
        <v/>
      </c>
      <c r="D84" s="26" t="str">
        <f>IF(SUMIFS('NSE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Options'!$H:$H,"MDAW*")+SUMIFS('BSE - SENSEX Index Options'!$L:$L,'BSE - SENSEX Index Options'!$C:$C,$A84,'BSE - SENSEX Index Options'!$B:$B,D$4,'BSE - SENSEX Index Options'!$H:$H,"Weekly*")+SUMIFS('BSE - SENSEX Index Options'!$L:$L,'BSE - SENSEX Index Options'!$C:$C,$A84,'BSE - SENSEX Index Options'!$B:$B,D$4,'BSE - SENSEX Index Options'!$H:$H,"MDAW*")+SUMIFS('BSE - Other Index Options'!$L:$L,'BSE - Other Index Options'!$C:$C,$A84,'BSE - Other Index Options'!$B:$B,D$4,'BSE - Other Index Options'!$H:$H,"Weekly*")+SUMIFS('BSE - Other Index Options'!$L:$L,'BSE - Other Index Options'!$C:$C,$A84,'BSE - Other Index Options'!$B:$B,D$4,'BSE - Other Index Options'!$H:$H,"MDAW*")=0,"",SUMIFS('NSE - NIFTY Index Options'!$L:$L,'NSE - NIFTY Index Options'!$C:$C,$A84,'NSE - NIFTY Index Options'!$B:$B,D$4,'NSE - NIFTY Index Options'!$H:$H,"Weekly*")+SUMIFS('NSE - NIFTY Index Options'!$L:$L,'NSE - NIFTY Index Options'!$C:$C,$A84,'NSE - NIFTY Index Options'!$B:$B,D$4,'NSE - NIFTY Index Options'!$H:$H,"MDAW*")+SUMIFS('NSE - Other Index Options'!$L:$L,'NSE - Other Index Options'!$C:$C,$A84,'NSE - Other Index Options'!$B:$B,D$4,'NSE - Other Index Options'!$H:$H,"Weekly*")+SUMIFS('NSE - Other Index Options'!$L:$L,'NSE - Other Index Options'!$C:$C,$A84,'NSE - Other Index Options'!$B:$B,D$4,'NSE - Other Index Options'!$H:$H,"MDAW*")+SUMIFS('BSE - SENSEX Index Options'!$L:$L,'BSE - SENSEX Index Options'!$C:$C,$A84,'BSE - SENSEX Index Options'!$B:$B,D$4,'BSE - SENSEX Index Options'!$H:$H,"Weekly*")+SUMIFS('BSE - SENSEX Index Options'!$L:$L,'BSE - SENSEX Index Options'!$C:$C,$A84,'BSE - SENSEX Index Options'!$B:$B,D$4,'BSE - SENSEX Index Options'!$H:$H,"MDAW*")+SUMIFS('BSE - Other Index Options'!$L:$L,'BSE - Other Index Options'!$C:$C,$A84,'BSE - Other Index Options'!$B:$B,D$4,'BSE - Other Index Options'!$H:$H,"Weekly*")+SUMIFS('BSE - Other Index Options'!$L:$L,'BSE - Other Index Options'!$C:$C,$A84,'BSE - Other Index Options'!$B:$B,D$4,'BSE - Other Index Options'!$H:$H,"MDAW*"))</f>
        <v/>
      </c>
      <c r="E84" s="26" t="str">
        <f>IF(SUMIFS('NSE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Options'!$H:$H,"MDAW*")+SUMIFS('BSE - SENSEX Index Options'!$L:$L,'BSE - SENSEX Index Options'!$C:$C,$A84,'BSE - SENSEX Index Options'!$B:$B,E$4,'BSE - SENSEX Index Options'!$H:$H,"Weekly*")+SUMIFS('BSE - SENSEX Index Options'!$L:$L,'BSE - SENSEX Index Options'!$C:$C,$A84,'BSE - SENSEX Index Options'!$B:$B,E$4,'BSE - SENSEX Index Options'!$H:$H,"MDAW*")+SUMIFS('BSE - Other Index Options'!$L:$L,'BSE - Other Index Options'!$C:$C,$A84,'BSE - Other Index Options'!$B:$B,E$4,'BSE - Other Index Options'!$H:$H,"Weekly*")+SUMIFS('BSE - Other Index Options'!$L:$L,'BSE - Other Index Options'!$C:$C,$A84,'BSE - Other Index Options'!$B:$B,E$4,'BSE - Other Index Options'!$H:$H,"MDAW*")=0,"",SUMIFS('NSE - NIFTY Index Options'!$L:$L,'NSE - NIFTY Index Options'!$C:$C,$A84,'NSE - NIFTY Index Options'!$B:$B,E$4,'NSE - NIFTY Index Options'!$H:$H,"Weekly*")+SUMIFS('NSE - NIFTY Index Options'!$L:$L,'NSE - NIFTY Index Options'!$C:$C,$A84,'NSE - NIFTY Index Options'!$B:$B,E$4,'NSE - NIFTY Index Options'!$H:$H,"MDAW*")+SUMIFS('NSE - Other Index Options'!$L:$L,'NSE - Other Index Options'!$C:$C,$A84,'NSE - Other Index Options'!$B:$B,E$4,'NSE - Other Index Options'!$H:$H,"Weekly*")+SUMIFS('NSE - Other Index Options'!$L:$L,'NSE - Other Index Options'!$C:$C,$A84,'NSE - Other Index Options'!$B:$B,E$4,'NSE - Other Index Options'!$H:$H,"MDAW*")+SUMIFS('BSE - SENSEX Index Options'!$L:$L,'BSE - SENSEX Index Options'!$C:$C,$A84,'BSE - SENSEX Index Options'!$B:$B,E$4,'BSE - SENSEX Index Options'!$H:$H,"Weekly*")+SUMIFS('BSE - SENSEX Index Options'!$L:$L,'BSE - SENSEX Index Options'!$C:$C,$A84,'BSE - SENSEX Index Options'!$B:$B,E$4,'BSE - SENSEX Index Options'!$H:$H,"MDAW*")+SUMIFS('BSE - Other Index Options'!$L:$L,'BSE - Other Index Options'!$C:$C,$A84,'BSE - Other Index Options'!$B:$B,E$4,'BSE - Other Index Options'!$H:$H,"Weekly*")+SUMIFS('BSE - Other Index Options'!$L:$L,'BSE - Other Index Options'!$C:$C,$A84,'BSE - Other Index Options'!$B:$B,E$4,'BSE - Other Index Options'!$H:$H,"MDAW*"))</f>
        <v/>
      </c>
      <c r="F84" s="26" t="str">
        <f>IF(SUMIFS('NSE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Options'!$H:$H,"MDAW*")+SUMIFS('BSE - SENSEX Index Options'!$L:$L,'BSE - SENSEX Index Options'!$C:$C,$A84,'BSE - SENSEX Index Options'!$B:$B,F$4,'BSE - SENSEX Index Options'!$H:$H,"Weekly*")+SUMIFS('BSE - SENSEX Index Options'!$L:$L,'BSE - SENSEX Index Options'!$C:$C,$A84,'BSE - SENSEX Index Options'!$B:$B,F$4,'BSE - SENSEX Index Options'!$H:$H,"MDAW*")+SUMIFS('BSE - Other Index Options'!$L:$L,'BSE - Other Index Options'!$C:$C,$A84,'BSE - Other Index Options'!$B:$B,F$4,'BSE - Other Index Options'!$H:$H,"Weekly*")+SUMIFS('BSE - Other Index Options'!$L:$L,'BSE - Other Index Options'!$C:$C,$A84,'BSE - Other Index Options'!$B:$B,F$4,'BSE - Other Index Options'!$H:$H,"MDAW*")=0,"",SUMIFS('NSE - NIFTY Index Options'!$L:$L,'NSE - NIFTY Index Options'!$C:$C,$A84,'NSE - NIFTY Index Options'!$B:$B,F$4,'NSE - NIFTY Index Options'!$H:$H,"Weekly*")+SUMIFS('NSE - NIFTY Index Options'!$L:$L,'NSE - NIFTY Index Options'!$C:$C,$A84,'NSE - NIFTY Index Options'!$B:$B,F$4,'NSE - NIFTY Index Options'!$H:$H,"MDAW*")+SUMIFS('NSE - Other Index Options'!$L:$L,'NSE - Other Index Options'!$C:$C,$A84,'NSE - Other Index Options'!$B:$B,F$4,'NSE - Other Index Options'!$H:$H,"Weekly*")+SUMIFS('NSE - Other Index Options'!$L:$L,'NSE - Other Index Options'!$C:$C,$A84,'NSE - Other Index Options'!$B:$B,F$4,'NSE - Other Index Options'!$H:$H,"MDAW*")+SUMIFS('BSE - SENSEX Index Options'!$L:$L,'BSE - SENSEX Index Options'!$C:$C,$A84,'BSE - SENSEX Index Options'!$B:$B,F$4,'BSE - SENSEX Index Options'!$H:$H,"Weekly*")+SUMIFS('BSE - SENSEX Index Options'!$L:$L,'BSE - SENSEX Index Options'!$C:$C,$A84,'BSE - SENSEX Index Options'!$B:$B,F$4,'BSE - SENSEX Index Options'!$H:$H,"MDAW*")+SUMIFS('BSE - Other Index Options'!$L:$L,'BSE - Other Index Options'!$C:$C,$A84,'BSE - Other Index Options'!$B:$B,F$4,'BSE - Other Index Options'!$H:$H,"Weekly*")+SUMIFS('BSE - Other Index Options'!$L:$L,'BSE - Other Index Options'!$C:$C,$A84,'BSE - Other Index Options'!$B:$B,F$4,'BSE - Other Index Options'!$H:$H,"MDAW*"))</f>
        <v/>
      </c>
      <c r="G84" s="26" t="str">
        <f>IF(SUMIFS('NSE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Options'!$H:$H,"MDAW*")+SUMIFS('BSE - SENSEX Index Options'!$L:$L,'BSE - SENSEX Index Options'!$C:$C,$A84,'BSE - SENSEX Index Options'!$B:$B,G$4,'BSE - SENSEX Index Options'!$H:$H,"Weekly*")+SUMIFS('BSE - SENSEX Index Options'!$L:$L,'BSE - SENSEX Index Options'!$C:$C,$A84,'BSE - SENSEX Index Options'!$B:$B,G$4,'BSE - SENSEX Index Options'!$H:$H,"MDAW*")+SUMIFS('BSE - Other Index Options'!$L:$L,'BSE - Other Index Options'!$C:$C,$A84,'BSE - Other Index Options'!$B:$B,G$4,'BSE - Other Index Options'!$H:$H,"Weekly*")+SUMIFS('BSE - Other Index Options'!$L:$L,'BSE - Other Index Options'!$C:$C,$A84,'BSE - Other Index Options'!$B:$B,G$4,'BSE - Other Index Options'!$H:$H,"MDAW*")=0,"",SUMIFS('NSE - NIFTY Index Options'!$L:$L,'NSE - NIFTY Index Options'!$C:$C,$A84,'NSE - NIFTY Index Options'!$B:$B,G$4,'NSE - NIFTY Index Options'!$H:$H,"Weekly*")+SUMIFS('NSE - NIFTY Index Options'!$L:$L,'NSE - NIFTY Index Options'!$C:$C,$A84,'NSE - NIFTY Index Options'!$B:$B,G$4,'NSE - NIFTY Index Options'!$H:$H,"MDAW*")+SUMIFS('NSE - Other Index Options'!$L:$L,'NSE - Other Index Options'!$C:$C,$A84,'NSE - Other Index Options'!$B:$B,G$4,'NSE - Other Index Options'!$H:$H,"Weekly*")+SUMIFS('NSE - Other Index Options'!$L:$L,'NSE - Other Index Options'!$C:$C,$A84,'NSE - Other Index Options'!$B:$B,G$4,'NSE - Other Index Options'!$H:$H,"MDAW*")+SUMIFS('BSE - SENSEX Index Options'!$L:$L,'BSE - SENSEX Index Options'!$C:$C,$A84,'BSE - SENSEX Index Options'!$B:$B,G$4,'BSE - SENSEX Index Options'!$H:$H,"Weekly*")+SUMIFS('BSE - SENSEX Index Options'!$L:$L,'BSE - SENSEX Index Options'!$C:$C,$A84,'BSE - SENSEX Index Options'!$B:$B,G$4,'BSE - SENSEX Index Options'!$H:$H,"MDAW*")+SUMIFS('BSE - Other Index Options'!$L:$L,'BSE - Other Index Options'!$C:$C,$A84,'BSE - Other Index Options'!$B:$B,G$4,'BSE - Other Index Options'!$H:$H,"Weekly*")+SUMIFS('BSE - Other Index Options'!$L:$L,'BSE - Other Index Options'!$C:$C,$A84,'BSE - Other Index Options'!$B:$B,G$4,'BSE - Other Index Options'!$H:$H,"MDAW*"))</f>
        <v/>
      </c>
      <c r="H84" s="26" t="str">
        <f t="shared" si="2"/>
        <v/>
      </c>
    </row>
    <row r="85" spans="1:8" hidden="1" outlineLevel="1">
      <c r="A85" t="s">
        <v>106</v>
      </c>
      <c r="B85" s="26" t="str">
        <f>IF(SUMIFS('NSE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Options'!$H:$H,"MDAW*")+SUMIFS('BSE - SENSEX Index Options'!$L:$L,'BSE - SENSEX Index Options'!$C:$C,$A85,'BSE - SENSEX Index Options'!$B:$B,B$4,'BSE - SENSEX Index Options'!$H:$H,"Weekly*")+SUMIFS('BSE - SENSEX Index Options'!$L:$L,'BSE - SENSEX Index Options'!$C:$C,$A85,'BSE - SENSEX Index Options'!$B:$B,B$4,'BSE - SENSEX Index Options'!$H:$H,"MDAW*")+SUMIFS('BSE - Other Index Options'!$L:$L,'BSE - Other Index Options'!$C:$C,$A85,'BSE - Other Index Options'!$B:$B,B$4,'BSE - Other Index Options'!$H:$H,"Weekly*")+SUMIFS('BSE - Other Index Options'!$L:$L,'BSE - Other Index Options'!$C:$C,$A85,'BSE - Other Index Options'!$B:$B,B$4,'BSE - Other Index Options'!$H:$H,"MDAW*")=0,"",SUMIFS('NSE - NIFTY Index Options'!$L:$L,'NSE - NIFTY Index Options'!$C:$C,$A85,'NSE - NIFTY Index Options'!$B:$B,B$4,'NSE - NIFTY Index Options'!$H:$H,"Weekly*")+SUMIFS('NSE - NIFTY Index Options'!$L:$L,'NSE - NIFTY Index Options'!$C:$C,$A85,'NSE - NIFTY Index Options'!$B:$B,B$4,'NSE - NIFTY Index Options'!$H:$H,"MDAW*")+SUMIFS('NSE - Other Index Options'!$L:$L,'NSE - Other Index Options'!$C:$C,$A85,'NSE - Other Index Options'!$B:$B,B$4,'NSE - Other Index Options'!$H:$H,"Weekly*")+SUMIFS('NSE - Other Index Options'!$L:$L,'NSE - Other Index Options'!$C:$C,$A85,'NSE - Other Index Options'!$B:$B,B$4,'NSE - Other Index Options'!$H:$H,"MDAW*")+SUMIFS('BSE - SENSEX Index Options'!$L:$L,'BSE - SENSEX Index Options'!$C:$C,$A85,'BSE - SENSEX Index Options'!$B:$B,B$4,'BSE - SENSEX Index Options'!$H:$H,"Weekly*")+SUMIFS('BSE - SENSEX Index Options'!$L:$L,'BSE - SENSEX Index Options'!$C:$C,$A85,'BSE - SENSEX Index Options'!$B:$B,B$4,'BSE - SENSEX Index Options'!$H:$H,"MDAW*")+SUMIFS('BSE - Other Index Options'!$L:$L,'BSE - Other Index Options'!$C:$C,$A85,'BSE - Other Index Options'!$B:$B,B$4,'BSE - Other Index Options'!$H:$H,"Weekly*")+SUMIFS('BSE - Other Index Options'!$L:$L,'BSE - Other Index Options'!$C:$C,$A85,'BSE - Other Index Options'!$B:$B,B$4,'BSE - Other Index Options'!$H:$H,"MDAW*"))</f>
        <v/>
      </c>
      <c r="C85" s="26" t="str">
        <f>IF(SUMIFS('NSE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Options'!$H:$H,"MDAW*")+SUMIFS('BSE - SENSEX Index Options'!$L:$L,'BSE - SENSEX Index Options'!$C:$C,$A85,'BSE - SENSEX Index Options'!$B:$B,C$4,'BSE - SENSEX Index Options'!$H:$H,"Weekly*")+SUMIFS('BSE - SENSEX Index Options'!$L:$L,'BSE - SENSEX Index Options'!$C:$C,$A85,'BSE - SENSEX Index Options'!$B:$B,C$4,'BSE - SENSEX Index Options'!$H:$H,"MDAW*")+SUMIFS('BSE - Other Index Options'!$L:$L,'BSE - Other Index Options'!$C:$C,$A85,'BSE - Other Index Options'!$B:$B,C$4,'BSE - Other Index Options'!$H:$H,"Weekly*")+SUMIFS('BSE - Other Index Options'!$L:$L,'BSE - Other Index Options'!$C:$C,$A85,'BSE - Other Index Options'!$B:$B,C$4,'BSE - Other Index Options'!$H:$H,"MDAW*")=0,"",SUMIFS('NSE - NIFTY Index Options'!$L:$L,'NSE - NIFTY Index Options'!$C:$C,$A85,'NSE - NIFTY Index Options'!$B:$B,C$4,'NSE - NIFTY Index Options'!$H:$H,"Weekly*")+SUMIFS('NSE - NIFTY Index Options'!$L:$L,'NSE - NIFTY Index Options'!$C:$C,$A85,'NSE - NIFTY Index Options'!$B:$B,C$4,'NSE - NIFTY Index Options'!$H:$H,"MDAW*")+SUMIFS('NSE - Other Index Options'!$L:$L,'NSE - Other Index Options'!$C:$C,$A85,'NSE - Other Index Options'!$B:$B,C$4,'NSE - Other Index Options'!$H:$H,"Weekly*")+SUMIFS('NSE - Other Index Options'!$L:$L,'NSE - Other Index Options'!$C:$C,$A85,'NSE - Other Index Options'!$B:$B,C$4,'NSE - Other Index Options'!$H:$H,"MDAW*")+SUMIFS('BSE - SENSEX Index Options'!$L:$L,'BSE - SENSEX Index Options'!$C:$C,$A85,'BSE - SENSEX Index Options'!$B:$B,C$4,'BSE - SENSEX Index Options'!$H:$H,"Weekly*")+SUMIFS('BSE - SENSEX Index Options'!$L:$L,'BSE - SENSEX Index Options'!$C:$C,$A85,'BSE - SENSEX Index Options'!$B:$B,C$4,'BSE - SENSEX Index Options'!$H:$H,"MDAW*")+SUMIFS('BSE - Other Index Options'!$L:$L,'BSE - Other Index Options'!$C:$C,$A85,'BSE - Other Index Options'!$B:$B,C$4,'BSE - Other Index Options'!$H:$H,"Weekly*")+SUMIFS('BSE - Other Index Options'!$L:$L,'BSE - Other Index Options'!$C:$C,$A85,'BSE - Other Index Options'!$B:$B,C$4,'BSE - Other Index Options'!$H:$H,"MDAW*"))</f>
        <v/>
      </c>
      <c r="D85" s="26" t="str">
        <f>IF(SUMIFS('NSE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Options'!$H:$H,"MDAW*")+SUMIFS('BSE - SENSEX Index Options'!$L:$L,'BSE - SENSEX Index Options'!$C:$C,$A85,'BSE - SENSEX Index Options'!$B:$B,D$4,'BSE - SENSEX Index Options'!$H:$H,"Weekly*")+SUMIFS('BSE - SENSEX Index Options'!$L:$L,'BSE - SENSEX Index Options'!$C:$C,$A85,'BSE - SENSEX Index Options'!$B:$B,D$4,'BSE - SENSEX Index Options'!$H:$H,"MDAW*")+SUMIFS('BSE - Other Index Options'!$L:$L,'BSE - Other Index Options'!$C:$C,$A85,'BSE - Other Index Options'!$B:$B,D$4,'BSE - Other Index Options'!$H:$H,"Weekly*")+SUMIFS('BSE - Other Index Options'!$L:$L,'BSE - Other Index Options'!$C:$C,$A85,'BSE - Other Index Options'!$B:$B,D$4,'BSE - Other Index Options'!$H:$H,"MDAW*")=0,"",SUMIFS('NSE - NIFTY Index Options'!$L:$L,'NSE - NIFTY Index Options'!$C:$C,$A85,'NSE - NIFTY Index Options'!$B:$B,D$4,'NSE - NIFTY Index Options'!$H:$H,"Weekly*")+SUMIFS('NSE - NIFTY Index Options'!$L:$L,'NSE - NIFTY Index Options'!$C:$C,$A85,'NSE - NIFTY Index Options'!$B:$B,D$4,'NSE - NIFTY Index Options'!$H:$H,"MDAW*")+SUMIFS('NSE - Other Index Options'!$L:$L,'NSE - Other Index Options'!$C:$C,$A85,'NSE - Other Index Options'!$B:$B,D$4,'NSE - Other Index Options'!$H:$H,"Weekly*")+SUMIFS('NSE - Other Index Options'!$L:$L,'NSE - Other Index Options'!$C:$C,$A85,'NSE - Other Index Options'!$B:$B,D$4,'NSE - Other Index Options'!$H:$H,"MDAW*")+SUMIFS('BSE - SENSEX Index Options'!$L:$L,'BSE - SENSEX Index Options'!$C:$C,$A85,'BSE - SENSEX Index Options'!$B:$B,D$4,'BSE - SENSEX Index Options'!$H:$H,"Weekly*")+SUMIFS('BSE - SENSEX Index Options'!$L:$L,'BSE - SENSEX Index Options'!$C:$C,$A85,'BSE - SENSEX Index Options'!$B:$B,D$4,'BSE - SENSEX Index Options'!$H:$H,"MDAW*")+SUMIFS('BSE - Other Index Options'!$L:$L,'BSE - Other Index Options'!$C:$C,$A85,'BSE - Other Index Options'!$B:$B,D$4,'BSE - Other Index Options'!$H:$H,"Weekly*")+SUMIFS('BSE - Other Index Options'!$L:$L,'BSE - Other Index Options'!$C:$C,$A85,'BSE - Other Index Options'!$B:$B,D$4,'BSE - Other Index Options'!$H:$H,"MDAW*"))</f>
        <v/>
      </c>
      <c r="E85" s="26" t="str">
        <f>IF(SUMIFS('NSE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Options'!$H:$H,"MDAW*")+SUMIFS('BSE - SENSEX Index Options'!$L:$L,'BSE - SENSEX Index Options'!$C:$C,$A85,'BSE - SENSEX Index Options'!$B:$B,E$4,'BSE - SENSEX Index Options'!$H:$H,"Weekly*")+SUMIFS('BSE - SENSEX Index Options'!$L:$L,'BSE - SENSEX Index Options'!$C:$C,$A85,'BSE - SENSEX Index Options'!$B:$B,E$4,'BSE - SENSEX Index Options'!$H:$H,"MDAW*")+SUMIFS('BSE - Other Index Options'!$L:$L,'BSE - Other Index Options'!$C:$C,$A85,'BSE - Other Index Options'!$B:$B,E$4,'BSE - Other Index Options'!$H:$H,"Weekly*")+SUMIFS('BSE - Other Index Options'!$L:$L,'BSE - Other Index Options'!$C:$C,$A85,'BSE - Other Index Options'!$B:$B,E$4,'BSE - Other Index Options'!$H:$H,"MDAW*")=0,"",SUMIFS('NSE - NIFTY Index Options'!$L:$L,'NSE - NIFTY Index Options'!$C:$C,$A85,'NSE - NIFTY Index Options'!$B:$B,E$4,'NSE - NIFTY Index Options'!$H:$H,"Weekly*")+SUMIFS('NSE - NIFTY Index Options'!$L:$L,'NSE - NIFTY Index Options'!$C:$C,$A85,'NSE - NIFTY Index Options'!$B:$B,E$4,'NSE - NIFTY Index Options'!$H:$H,"MDAW*")+SUMIFS('NSE - Other Index Options'!$L:$L,'NSE - Other Index Options'!$C:$C,$A85,'NSE - Other Index Options'!$B:$B,E$4,'NSE - Other Index Options'!$H:$H,"Weekly*")+SUMIFS('NSE - Other Index Options'!$L:$L,'NSE - Other Index Options'!$C:$C,$A85,'NSE - Other Index Options'!$B:$B,E$4,'NSE - Other Index Options'!$H:$H,"MDAW*")+SUMIFS('BSE - SENSEX Index Options'!$L:$L,'BSE - SENSEX Index Options'!$C:$C,$A85,'BSE - SENSEX Index Options'!$B:$B,E$4,'BSE - SENSEX Index Options'!$H:$H,"Weekly*")+SUMIFS('BSE - SENSEX Index Options'!$L:$L,'BSE - SENSEX Index Options'!$C:$C,$A85,'BSE - SENSEX Index Options'!$B:$B,E$4,'BSE - SENSEX Index Options'!$H:$H,"MDAW*")+SUMIFS('BSE - Other Index Options'!$L:$L,'BSE - Other Index Options'!$C:$C,$A85,'BSE - Other Index Options'!$B:$B,E$4,'BSE - Other Index Options'!$H:$H,"Weekly*")+SUMIFS('BSE - Other Index Options'!$L:$L,'BSE - Other Index Options'!$C:$C,$A85,'BSE - Other Index Options'!$B:$B,E$4,'BSE - Other Index Options'!$H:$H,"MDAW*"))</f>
        <v/>
      </c>
      <c r="F85" s="26" t="str">
        <f>IF(SUMIFS('NSE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Options'!$H:$H,"MDAW*")+SUMIFS('BSE - SENSEX Index Options'!$L:$L,'BSE - SENSEX Index Options'!$C:$C,$A85,'BSE - SENSEX Index Options'!$B:$B,F$4,'BSE - SENSEX Index Options'!$H:$H,"Weekly*")+SUMIFS('BSE - SENSEX Index Options'!$L:$L,'BSE - SENSEX Index Options'!$C:$C,$A85,'BSE - SENSEX Index Options'!$B:$B,F$4,'BSE - SENSEX Index Options'!$H:$H,"MDAW*")+SUMIFS('BSE - Other Index Options'!$L:$L,'BSE - Other Index Options'!$C:$C,$A85,'BSE - Other Index Options'!$B:$B,F$4,'BSE - Other Index Options'!$H:$H,"Weekly*")+SUMIFS('BSE - Other Index Options'!$L:$L,'BSE - Other Index Options'!$C:$C,$A85,'BSE - Other Index Options'!$B:$B,F$4,'BSE - Other Index Options'!$H:$H,"MDAW*")=0,"",SUMIFS('NSE - NIFTY Index Options'!$L:$L,'NSE - NIFTY Index Options'!$C:$C,$A85,'NSE - NIFTY Index Options'!$B:$B,F$4,'NSE - NIFTY Index Options'!$H:$H,"Weekly*")+SUMIFS('NSE - NIFTY Index Options'!$L:$L,'NSE - NIFTY Index Options'!$C:$C,$A85,'NSE - NIFTY Index Options'!$B:$B,F$4,'NSE - NIFTY Index Options'!$H:$H,"MDAW*")+SUMIFS('NSE - Other Index Options'!$L:$L,'NSE - Other Index Options'!$C:$C,$A85,'NSE - Other Index Options'!$B:$B,F$4,'NSE - Other Index Options'!$H:$H,"Weekly*")+SUMIFS('NSE - Other Index Options'!$L:$L,'NSE - Other Index Options'!$C:$C,$A85,'NSE - Other Index Options'!$B:$B,F$4,'NSE - Other Index Options'!$H:$H,"MDAW*")+SUMIFS('BSE - SENSEX Index Options'!$L:$L,'BSE - SENSEX Index Options'!$C:$C,$A85,'BSE - SENSEX Index Options'!$B:$B,F$4,'BSE - SENSEX Index Options'!$H:$H,"Weekly*")+SUMIFS('BSE - SENSEX Index Options'!$L:$L,'BSE - SENSEX Index Options'!$C:$C,$A85,'BSE - SENSEX Index Options'!$B:$B,F$4,'BSE - SENSEX Index Options'!$H:$H,"MDAW*")+SUMIFS('BSE - Other Index Options'!$L:$L,'BSE - Other Index Options'!$C:$C,$A85,'BSE - Other Index Options'!$B:$B,F$4,'BSE - Other Index Options'!$H:$H,"Weekly*")+SUMIFS('BSE - Other Index Options'!$L:$L,'BSE - Other Index Options'!$C:$C,$A85,'BSE - Other Index Options'!$B:$B,F$4,'BSE - Other Index Options'!$H:$H,"MDAW*"))</f>
        <v/>
      </c>
      <c r="G85" s="26" t="str">
        <f>IF(SUMIFS('NSE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Options'!$H:$H,"MDAW*")+SUMIFS('BSE - SENSEX Index Options'!$L:$L,'BSE - SENSEX Index Options'!$C:$C,$A85,'BSE - SENSEX Index Options'!$B:$B,G$4,'BSE - SENSEX Index Options'!$H:$H,"Weekly*")+SUMIFS('BSE - SENSEX Index Options'!$L:$L,'BSE - SENSEX Index Options'!$C:$C,$A85,'BSE - SENSEX Index Options'!$B:$B,G$4,'BSE - SENSEX Index Options'!$H:$H,"MDAW*")+SUMIFS('BSE - Other Index Options'!$L:$L,'BSE - Other Index Options'!$C:$C,$A85,'BSE - Other Index Options'!$B:$B,G$4,'BSE - Other Index Options'!$H:$H,"Weekly*")+SUMIFS('BSE - Other Index Options'!$L:$L,'BSE - Other Index Options'!$C:$C,$A85,'BSE - Other Index Options'!$B:$B,G$4,'BSE - Other Index Options'!$H:$H,"MDAW*")=0,"",SUMIFS('NSE - NIFTY Index Options'!$L:$L,'NSE - NIFTY Index Options'!$C:$C,$A85,'NSE - NIFTY Index Options'!$B:$B,G$4,'NSE - NIFTY Index Options'!$H:$H,"Weekly*")+SUMIFS('NSE - NIFTY Index Options'!$L:$L,'NSE - NIFTY Index Options'!$C:$C,$A85,'NSE - NIFTY Index Options'!$B:$B,G$4,'NSE - NIFTY Index Options'!$H:$H,"MDAW*")+SUMIFS('NSE - Other Index Options'!$L:$L,'NSE - Other Index Options'!$C:$C,$A85,'NSE - Other Index Options'!$B:$B,G$4,'NSE - Other Index Options'!$H:$H,"Weekly*")+SUMIFS('NSE - Other Index Options'!$L:$L,'NSE - Other Index Options'!$C:$C,$A85,'NSE - Other Index Options'!$B:$B,G$4,'NSE - Other Index Options'!$H:$H,"MDAW*")+SUMIFS('BSE - SENSEX Index Options'!$L:$L,'BSE - SENSEX Index Options'!$C:$C,$A85,'BSE - SENSEX Index Options'!$B:$B,G$4,'BSE - SENSEX Index Options'!$H:$H,"Weekly*")+SUMIFS('BSE - SENSEX Index Options'!$L:$L,'BSE - SENSEX Index Options'!$C:$C,$A85,'BSE - SENSEX Index Options'!$B:$B,G$4,'BSE - SENSEX Index Options'!$H:$H,"MDAW*")+SUMIFS('BSE - Other Index Options'!$L:$L,'BSE - Other Index Options'!$C:$C,$A85,'BSE - Other Index Options'!$B:$B,G$4,'BSE - Other Index Options'!$H:$H,"Weekly*")+SUMIFS('BSE - Other Index Options'!$L:$L,'BSE - Other Index Options'!$C:$C,$A85,'BSE - Other Index Options'!$B:$B,G$4,'BSE - Other Index Options'!$H:$H,"MDAW*"))</f>
        <v/>
      </c>
      <c r="H85" s="26" t="str">
        <f t="shared" si="2"/>
        <v/>
      </c>
    </row>
    <row r="86" spans="1:8" hidden="1" outlineLevel="1">
      <c r="A86" t="s">
        <v>107</v>
      </c>
      <c r="B86" s="26" t="str">
        <f>IF(SUMIFS('NSE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Options'!$H:$H,"MDAW*")+SUMIFS('BSE - SENSEX Index Options'!$L:$L,'BSE - SENSEX Index Options'!$C:$C,$A86,'BSE - SENSEX Index Options'!$B:$B,B$4,'BSE - SENSEX Index Options'!$H:$H,"Weekly*")+SUMIFS('BSE - SENSEX Index Options'!$L:$L,'BSE - SENSEX Index Options'!$C:$C,$A86,'BSE - SENSEX Index Options'!$B:$B,B$4,'BSE - SENSEX Index Options'!$H:$H,"MDAW*")+SUMIFS('BSE - Other Index Options'!$L:$L,'BSE - Other Index Options'!$C:$C,$A86,'BSE - Other Index Options'!$B:$B,B$4,'BSE - Other Index Options'!$H:$H,"Weekly*")+SUMIFS('BSE - Other Index Options'!$L:$L,'BSE - Other Index Options'!$C:$C,$A86,'BSE - Other Index Options'!$B:$B,B$4,'BSE - Other Index Options'!$H:$H,"MDAW*")=0,"",SUMIFS('NSE - NIFTY Index Options'!$L:$L,'NSE - NIFTY Index Options'!$C:$C,$A86,'NSE - NIFTY Index Options'!$B:$B,B$4,'NSE - NIFTY Index Options'!$H:$H,"Weekly*")+SUMIFS('NSE - NIFTY Index Options'!$L:$L,'NSE - NIFTY Index Options'!$C:$C,$A86,'NSE - NIFTY Index Options'!$B:$B,B$4,'NSE - NIFTY Index Options'!$H:$H,"MDAW*")+SUMIFS('NSE - Other Index Options'!$L:$L,'NSE - Other Index Options'!$C:$C,$A86,'NSE - Other Index Options'!$B:$B,B$4,'NSE - Other Index Options'!$H:$H,"Weekly*")+SUMIFS('NSE - Other Index Options'!$L:$L,'NSE - Other Index Options'!$C:$C,$A86,'NSE - Other Index Options'!$B:$B,B$4,'NSE - Other Index Options'!$H:$H,"MDAW*")+SUMIFS('BSE - SENSEX Index Options'!$L:$L,'BSE - SENSEX Index Options'!$C:$C,$A86,'BSE - SENSEX Index Options'!$B:$B,B$4,'BSE - SENSEX Index Options'!$H:$H,"Weekly*")+SUMIFS('BSE - SENSEX Index Options'!$L:$L,'BSE - SENSEX Index Options'!$C:$C,$A86,'BSE - SENSEX Index Options'!$B:$B,B$4,'BSE - SENSEX Index Options'!$H:$H,"MDAW*")+SUMIFS('BSE - Other Index Options'!$L:$L,'BSE - Other Index Options'!$C:$C,$A86,'BSE - Other Index Options'!$B:$B,B$4,'BSE - Other Index Options'!$H:$H,"Weekly*")+SUMIFS('BSE - Other Index Options'!$L:$L,'BSE - Other Index Options'!$C:$C,$A86,'BSE - Other Index Options'!$B:$B,B$4,'BSE - Other Index Options'!$H:$H,"MDAW*"))</f>
        <v/>
      </c>
      <c r="C86" s="26" t="str">
        <f>IF(SUMIFS('NSE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Options'!$H:$H,"MDAW*")+SUMIFS('BSE - SENSEX Index Options'!$L:$L,'BSE - SENSEX Index Options'!$C:$C,$A86,'BSE - SENSEX Index Options'!$B:$B,C$4,'BSE - SENSEX Index Options'!$H:$H,"Weekly*")+SUMIFS('BSE - SENSEX Index Options'!$L:$L,'BSE - SENSEX Index Options'!$C:$C,$A86,'BSE - SENSEX Index Options'!$B:$B,C$4,'BSE - SENSEX Index Options'!$H:$H,"MDAW*")+SUMIFS('BSE - Other Index Options'!$L:$L,'BSE - Other Index Options'!$C:$C,$A86,'BSE - Other Index Options'!$B:$B,C$4,'BSE - Other Index Options'!$H:$H,"Weekly*")+SUMIFS('BSE - Other Index Options'!$L:$L,'BSE - Other Index Options'!$C:$C,$A86,'BSE - Other Index Options'!$B:$B,C$4,'BSE - Other Index Options'!$H:$H,"MDAW*")=0,"",SUMIFS('NSE - NIFTY Index Options'!$L:$L,'NSE - NIFTY Index Options'!$C:$C,$A86,'NSE - NIFTY Index Options'!$B:$B,C$4,'NSE - NIFTY Index Options'!$H:$H,"Weekly*")+SUMIFS('NSE - NIFTY Index Options'!$L:$L,'NSE - NIFTY Index Options'!$C:$C,$A86,'NSE - NIFTY Index Options'!$B:$B,C$4,'NSE - NIFTY Index Options'!$H:$H,"MDAW*")+SUMIFS('NSE - Other Index Options'!$L:$L,'NSE - Other Index Options'!$C:$C,$A86,'NSE - Other Index Options'!$B:$B,C$4,'NSE - Other Index Options'!$H:$H,"Weekly*")+SUMIFS('NSE - Other Index Options'!$L:$L,'NSE - Other Index Options'!$C:$C,$A86,'NSE - Other Index Options'!$B:$B,C$4,'NSE - Other Index Options'!$H:$H,"MDAW*")+SUMIFS('BSE - SENSEX Index Options'!$L:$L,'BSE - SENSEX Index Options'!$C:$C,$A86,'BSE - SENSEX Index Options'!$B:$B,C$4,'BSE - SENSEX Index Options'!$H:$H,"Weekly*")+SUMIFS('BSE - SENSEX Index Options'!$L:$L,'BSE - SENSEX Index Options'!$C:$C,$A86,'BSE - SENSEX Index Options'!$B:$B,C$4,'BSE - SENSEX Index Options'!$H:$H,"MDAW*")+SUMIFS('BSE - Other Index Options'!$L:$L,'BSE - Other Index Options'!$C:$C,$A86,'BSE - Other Index Options'!$B:$B,C$4,'BSE - Other Index Options'!$H:$H,"Weekly*")+SUMIFS('BSE - Other Index Options'!$L:$L,'BSE - Other Index Options'!$C:$C,$A86,'BSE - Other Index Options'!$B:$B,C$4,'BSE - Other Index Options'!$H:$H,"MDAW*"))</f>
        <v/>
      </c>
      <c r="D86" s="26" t="str">
        <f>IF(SUMIFS('NSE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Options'!$H:$H,"MDAW*")+SUMIFS('BSE - SENSEX Index Options'!$L:$L,'BSE - SENSEX Index Options'!$C:$C,$A86,'BSE - SENSEX Index Options'!$B:$B,D$4,'BSE - SENSEX Index Options'!$H:$H,"Weekly*")+SUMIFS('BSE - SENSEX Index Options'!$L:$L,'BSE - SENSEX Index Options'!$C:$C,$A86,'BSE - SENSEX Index Options'!$B:$B,D$4,'BSE - SENSEX Index Options'!$H:$H,"MDAW*")+SUMIFS('BSE - Other Index Options'!$L:$L,'BSE - Other Index Options'!$C:$C,$A86,'BSE - Other Index Options'!$B:$B,D$4,'BSE - Other Index Options'!$H:$H,"Weekly*")+SUMIFS('BSE - Other Index Options'!$L:$L,'BSE - Other Index Options'!$C:$C,$A86,'BSE - Other Index Options'!$B:$B,D$4,'BSE - Other Index Options'!$H:$H,"MDAW*")=0,"",SUMIFS('NSE - NIFTY Index Options'!$L:$L,'NSE - NIFTY Index Options'!$C:$C,$A86,'NSE - NIFTY Index Options'!$B:$B,D$4,'NSE - NIFTY Index Options'!$H:$H,"Weekly*")+SUMIFS('NSE - NIFTY Index Options'!$L:$L,'NSE - NIFTY Index Options'!$C:$C,$A86,'NSE - NIFTY Index Options'!$B:$B,D$4,'NSE - NIFTY Index Options'!$H:$H,"MDAW*")+SUMIFS('NSE - Other Index Options'!$L:$L,'NSE - Other Index Options'!$C:$C,$A86,'NSE - Other Index Options'!$B:$B,D$4,'NSE - Other Index Options'!$H:$H,"Weekly*")+SUMIFS('NSE - Other Index Options'!$L:$L,'NSE - Other Index Options'!$C:$C,$A86,'NSE - Other Index Options'!$B:$B,D$4,'NSE - Other Index Options'!$H:$H,"MDAW*")+SUMIFS('BSE - SENSEX Index Options'!$L:$L,'BSE - SENSEX Index Options'!$C:$C,$A86,'BSE - SENSEX Index Options'!$B:$B,D$4,'BSE - SENSEX Index Options'!$H:$H,"Weekly*")+SUMIFS('BSE - SENSEX Index Options'!$L:$L,'BSE - SENSEX Index Options'!$C:$C,$A86,'BSE - SENSEX Index Options'!$B:$B,D$4,'BSE - SENSEX Index Options'!$H:$H,"MDAW*")+SUMIFS('BSE - Other Index Options'!$L:$L,'BSE - Other Index Options'!$C:$C,$A86,'BSE - Other Index Options'!$B:$B,D$4,'BSE - Other Index Options'!$H:$H,"Weekly*")+SUMIFS('BSE - Other Index Options'!$L:$L,'BSE - Other Index Options'!$C:$C,$A86,'BSE - Other Index Options'!$B:$B,D$4,'BSE - Other Index Options'!$H:$H,"MDAW*"))</f>
        <v/>
      </c>
      <c r="E86" s="26" t="str">
        <f>IF(SUMIFS('NSE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Options'!$H:$H,"MDAW*")+SUMIFS('BSE - SENSEX Index Options'!$L:$L,'BSE - SENSEX Index Options'!$C:$C,$A86,'BSE - SENSEX Index Options'!$B:$B,E$4,'BSE - SENSEX Index Options'!$H:$H,"Weekly*")+SUMIFS('BSE - SENSEX Index Options'!$L:$L,'BSE - SENSEX Index Options'!$C:$C,$A86,'BSE - SENSEX Index Options'!$B:$B,E$4,'BSE - SENSEX Index Options'!$H:$H,"MDAW*")+SUMIFS('BSE - Other Index Options'!$L:$L,'BSE - Other Index Options'!$C:$C,$A86,'BSE - Other Index Options'!$B:$B,E$4,'BSE - Other Index Options'!$H:$H,"Weekly*")+SUMIFS('BSE - Other Index Options'!$L:$L,'BSE - Other Index Options'!$C:$C,$A86,'BSE - Other Index Options'!$B:$B,E$4,'BSE - Other Index Options'!$H:$H,"MDAW*")=0,"",SUMIFS('NSE - NIFTY Index Options'!$L:$L,'NSE - NIFTY Index Options'!$C:$C,$A86,'NSE - NIFTY Index Options'!$B:$B,E$4,'NSE - NIFTY Index Options'!$H:$H,"Weekly*")+SUMIFS('NSE - NIFTY Index Options'!$L:$L,'NSE - NIFTY Index Options'!$C:$C,$A86,'NSE - NIFTY Index Options'!$B:$B,E$4,'NSE - NIFTY Index Options'!$H:$H,"MDAW*")+SUMIFS('NSE - Other Index Options'!$L:$L,'NSE - Other Index Options'!$C:$C,$A86,'NSE - Other Index Options'!$B:$B,E$4,'NSE - Other Index Options'!$H:$H,"Weekly*")+SUMIFS('NSE - Other Index Options'!$L:$L,'NSE - Other Index Options'!$C:$C,$A86,'NSE - Other Index Options'!$B:$B,E$4,'NSE - Other Index Options'!$H:$H,"MDAW*")+SUMIFS('BSE - SENSEX Index Options'!$L:$L,'BSE - SENSEX Index Options'!$C:$C,$A86,'BSE - SENSEX Index Options'!$B:$B,E$4,'BSE - SENSEX Index Options'!$H:$H,"Weekly*")+SUMIFS('BSE - SENSEX Index Options'!$L:$L,'BSE - SENSEX Index Options'!$C:$C,$A86,'BSE - SENSEX Index Options'!$B:$B,E$4,'BSE - SENSEX Index Options'!$H:$H,"MDAW*")+SUMIFS('BSE - Other Index Options'!$L:$L,'BSE - Other Index Options'!$C:$C,$A86,'BSE - Other Index Options'!$B:$B,E$4,'BSE - Other Index Options'!$H:$H,"Weekly*")+SUMIFS('BSE - Other Index Options'!$L:$L,'BSE - Other Index Options'!$C:$C,$A86,'BSE - Other Index Options'!$B:$B,E$4,'BSE - Other Index Options'!$H:$H,"MDAW*"))</f>
        <v/>
      </c>
      <c r="F86" s="26" t="str">
        <f>IF(SUMIFS('NSE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Options'!$H:$H,"MDAW*")+SUMIFS('BSE - SENSEX Index Options'!$L:$L,'BSE - SENSEX Index Options'!$C:$C,$A86,'BSE - SENSEX Index Options'!$B:$B,F$4,'BSE - SENSEX Index Options'!$H:$H,"Weekly*")+SUMIFS('BSE - SENSEX Index Options'!$L:$L,'BSE - SENSEX Index Options'!$C:$C,$A86,'BSE - SENSEX Index Options'!$B:$B,F$4,'BSE - SENSEX Index Options'!$H:$H,"MDAW*")+SUMIFS('BSE - Other Index Options'!$L:$L,'BSE - Other Index Options'!$C:$C,$A86,'BSE - Other Index Options'!$B:$B,F$4,'BSE - Other Index Options'!$H:$H,"Weekly*")+SUMIFS('BSE - Other Index Options'!$L:$L,'BSE - Other Index Options'!$C:$C,$A86,'BSE - Other Index Options'!$B:$B,F$4,'BSE - Other Index Options'!$H:$H,"MDAW*")=0,"",SUMIFS('NSE - NIFTY Index Options'!$L:$L,'NSE - NIFTY Index Options'!$C:$C,$A86,'NSE - NIFTY Index Options'!$B:$B,F$4,'NSE - NIFTY Index Options'!$H:$H,"Weekly*")+SUMIFS('NSE - NIFTY Index Options'!$L:$L,'NSE - NIFTY Index Options'!$C:$C,$A86,'NSE - NIFTY Index Options'!$B:$B,F$4,'NSE - NIFTY Index Options'!$H:$H,"MDAW*")+SUMIFS('NSE - Other Index Options'!$L:$L,'NSE - Other Index Options'!$C:$C,$A86,'NSE - Other Index Options'!$B:$B,F$4,'NSE - Other Index Options'!$H:$H,"Weekly*")+SUMIFS('NSE - Other Index Options'!$L:$L,'NSE - Other Index Options'!$C:$C,$A86,'NSE - Other Index Options'!$B:$B,F$4,'NSE - Other Index Options'!$H:$H,"MDAW*")+SUMIFS('BSE - SENSEX Index Options'!$L:$L,'BSE - SENSEX Index Options'!$C:$C,$A86,'BSE - SENSEX Index Options'!$B:$B,F$4,'BSE - SENSEX Index Options'!$H:$H,"Weekly*")+SUMIFS('BSE - SENSEX Index Options'!$L:$L,'BSE - SENSEX Index Options'!$C:$C,$A86,'BSE - SENSEX Index Options'!$B:$B,F$4,'BSE - SENSEX Index Options'!$H:$H,"MDAW*")+SUMIFS('BSE - Other Index Options'!$L:$L,'BSE - Other Index Options'!$C:$C,$A86,'BSE - Other Index Options'!$B:$B,F$4,'BSE - Other Index Options'!$H:$H,"Weekly*")+SUMIFS('BSE - Other Index Options'!$L:$L,'BSE - Other Index Options'!$C:$C,$A86,'BSE - Other Index Options'!$B:$B,F$4,'BSE - Other Index Options'!$H:$H,"MDAW*"))</f>
        <v/>
      </c>
      <c r="G86" s="26" t="str">
        <f>IF(SUMIFS('NSE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Options'!$H:$H,"MDAW*")+SUMIFS('BSE - SENSEX Index Options'!$L:$L,'BSE - SENSEX Index Options'!$C:$C,$A86,'BSE - SENSEX Index Options'!$B:$B,G$4,'BSE - SENSEX Index Options'!$H:$H,"Weekly*")+SUMIFS('BSE - SENSEX Index Options'!$L:$L,'BSE - SENSEX Index Options'!$C:$C,$A86,'BSE - SENSEX Index Options'!$B:$B,G$4,'BSE - SENSEX Index Options'!$H:$H,"MDAW*")+SUMIFS('BSE - Other Index Options'!$L:$L,'BSE - Other Index Options'!$C:$C,$A86,'BSE - Other Index Options'!$B:$B,G$4,'BSE - Other Index Options'!$H:$H,"Weekly*")+SUMIFS('BSE - Other Index Options'!$L:$L,'BSE - Other Index Options'!$C:$C,$A86,'BSE - Other Index Options'!$B:$B,G$4,'BSE - Other Index Options'!$H:$H,"MDAW*")=0,"",SUMIFS('NSE - NIFTY Index Options'!$L:$L,'NSE - NIFTY Index Options'!$C:$C,$A86,'NSE - NIFTY Index Options'!$B:$B,G$4,'NSE - NIFTY Index Options'!$H:$H,"Weekly*")+SUMIFS('NSE - NIFTY Index Options'!$L:$L,'NSE - NIFTY Index Options'!$C:$C,$A86,'NSE - NIFTY Index Options'!$B:$B,G$4,'NSE - NIFTY Index Options'!$H:$H,"MDAW*")+SUMIFS('NSE - Other Index Options'!$L:$L,'NSE - Other Index Options'!$C:$C,$A86,'NSE - Other Index Options'!$B:$B,G$4,'NSE - Other Index Options'!$H:$H,"Weekly*")+SUMIFS('NSE - Other Index Options'!$L:$L,'NSE - Other Index Options'!$C:$C,$A86,'NSE - Other Index Options'!$B:$B,G$4,'NSE - Other Index Options'!$H:$H,"MDAW*")+SUMIFS('BSE - SENSEX Index Options'!$L:$L,'BSE - SENSEX Index Options'!$C:$C,$A86,'BSE - SENSEX Index Options'!$B:$B,G$4,'BSE - SENSEX Index Options'!$H:$H,"Weekly*")+SUMIFS('BSE - SENSEX Index Options'!$L:$L,'BSE - SENSEX Index Options'!$C:$C,$A86,'BSE - SENSEX Index Options'!$B:$B,G$4,'BSE - SENSEX Index Options'!$H:$H,"MDAW*")+SUMIFS('BSE - Other Index Options'!$L:$L,'BSE - Other Index Options'!$C:$C,$A86,'BSE - Other Index Options'!$B:$B,G$4,'BSE - Other Index Options'!$H:$H,"Weekly*")+SUMIFS('BSE - Other Index Options'!$L:$L,'BSE - Other Index Options'!$C:$C,$A86,'BSE - Other Index Options'!$B:$B,G$4,'BSE - Other Index Options'!$H:$H,"MDAW*"))</f>
        <v/>
      </c>
      <c r="H86" s="26" t="str">
        <f t="shared" si="2"/>
        <v/>
      </c>
    </row>
    <row r="87" spans="1:8" hidden="1" outlineLevel="1">
      <c r="A87" t="s">
        <v>108</v>
      </c>
      <c r="B87" s="26" t="str">
        <f>IF(SUMIFS('NSE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Options'!$H:$H,"MDAW*")+SUMIFS('BSE - SENSEX Index Options'!$L:$L,'BSE - SENSEX Index Options'!$C:$C,$A87,'BSE - SENSEX Index Options'!$B:$B,B$4,'BSE - SENSEX Index Options'!$H:$H,"Weekly*")+SUMIFS('BSE - SENSEX Index Options'!$L:$L,'BSE - SENSEX Index Options'!$C:$C,$A87,'BSE - SENSEX Index Options'!$B:$B,B$4,'BSE - SENSEX Index Options'!$H:$H,"MDAW*")+SUMIFS('BSE - Other Index Options'!$L:$L,'BSE - Other Index Options'!$C:$C,$A87,'BSE - Other Index Options'!$B:$B,B$4,'BSE - Other Index Options'!$H:$H,"Weekly*")+SUMIFS('BSE - Other Index Options'!$L:$L,'BSE - Other Index Options'!$C:$C,$A87,'BSE - Other Index Options'!$B:$B,B$4,'BSE - Other Index Options'!$H:$H,"MDAW*")=0,"",SUMIFS('NSE - NIFTY Index Options'!$L:$L,'NSE - NIFTY Index Options'!$C:$C,$A87,'NSE - NIFTY Index Options'!$B:$B,B$4,'NSE - NIFTY Index Options'!$H:$H,"Weekly*")+SUMIFS('NSE - NIFTY Index Options'!$L:$L,'NSE - NIFTY Index Options'!$C:$C,$A87,'NSE - NIFTY Index Options'!$B:$B,B$4,'NSE - NIFTY Index Options'!$H:$H,"MDAW*")+SUMIFS('NSE - Other Index Options'!$L:$L,'NSE - Other Index Options'!$C:$C,$A87,'NSE - Other Index Options'!$B:$B,B$4,'NSE - Other Index Options'!$H:$H,"Weekly*")+SUMIFS('NSE - Other Index Options'!$L:$L,'NSE - Other Index Options'!$C:$C,$A87,'NSE - Other Index Options'!$B:$B,B$4,'NSE - Other Index Options'!$H:$H,"MDAW*")+SUMIFS('BSE - SENSEX Index Options'!$L:$L,'BSE - SENSEX Index Options'!$C:$C,$A87,'BSE - SENSEX Index Options'!$B:$B,B$4,'BSE - SENSEX Index Options'!$H:$H,"Weekly*")+SUMIFS('BSE - SENSEX Index Options'!$L:$L,'BSE - SENSEX Index Options'!$C:$C,$A87,'BSE - SENSEX Index Options'!$B:$B,B$4,'BSE - SENSEX Index Options'!$H:$H,"MDAW*")+SUMIFS('BSE - Other Index Options'!$L:$L,'BSE - Other Index Options'!$C:$C,$A87,'BSE - Other Index Options'!$B:$B,B$4,'BSE - Other Index Options'!$H:$H,"Weekly*")+SUMIFS('BSE - Other Index Options'!$L:$L,'BSE - Other Index Options'!$C:$C,$A87,'BSE - Other Index Options'!$B:$B,B$4,'BSE - Other Index Options'!$H:$H,"MDAW*"))</f>
        <v/>
      </c>
      <c r="C87" s="26" t="str">
        <f>IF(SUMIFS('NSE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Options'!$H:$H,"MDAW*")+SUMIFS('BSE - SENSEX Index Options'!$L:$L,'BSE - SENSEX Index Options'!$C:$C,$A87,'BSE - SENSEX Index Options'!$B:$B,C$4,'BSE - SENSEX Index Options'!$H:$H,"Weekly*")+SUMIFS('BSE - SENSEX Index Options'!$L:$L,'BSE - SENSEX Index Options'!$C:$C,$A87,'BSE - SENSEX Index Options'!$B:$B,C$4,'BSE - SENSEX Index Options'!$H:$H,"MDAW*")+SUMIFS('BSE - Other Index Options'!$L:$L,'BSE - Other Index Options'!$C:$C,$A87,'BSE - Other Index Options'!$B:$B,C$4,'BSE - Other Index Options'!$H:$H,"Weekly*")+SUMIFS('BSE - Other Index Options'!$L:$L,'BSE - Other Index Options'!$C:$C,$A87,'BSE - Other Index Options'!$B:$B,C$4,'BSE - Other Index Options'!$H:$H,"MDAW*")=0,"",SUMIFS('NSE - NIFTY Index Options'!$L:$L,'NSE - NIFTY Index Options'!$C:$C,$A87,'NSE - NIFTY Index Options'!$B:$B,C$4,'NSE - NIFTY Index Options'!$H:$H,"Weekly*")+SUMIFS('NSE - NIFTY Index Options'!$L:$L,'NSE - NIFTY Index Options'!$C:$C,$A87,'NSE - NIFTY Index Options'!$B:$B,C$4,'NSE - NIFTY Index Options'!$H:$H,"MDAW*")+SUMIFS('NSE - Other Index Options'!$L:$L,'NSE - Other Index Options'!$C:$C,$A87,'NSE - Other Index Options'!$B:$B,C$4,'NSE - Other Index Options'!$H:$H,"Weekly*")+SUMIFS('NSE - Other Index Options'!$L:$L,'NSE - Other Index Options'!$C:$C,$A87,'NSE - Other Index Options'!$B:$B,C$4,'NSE - Other Index Options'!$H:$H,"MDAW*")+SUMIFS('BSE - SENSEX Index Options'!$L:$L,'BSE - SENSEX Index Options'!$C:$C,$A87,'BSE - SENSEX Index Options'!$B:$B,C$4,'BSE - SENSEX Index Options'!$H:$H,"Weekly*")+SUMIFS('BSE - SENSEX Index Options'!$L:$L,'BSE - SENSEX Index Options'!$C:$C,$A87,'BSE - SENSEX Index Options'!$B:$B,C$4,'BSE - SENSEX Index Options'!$H:$H,"MDAW*")+SUMIFS('BSE - Other Index Options'!$L:$L,'BSE - Other Index Options'!$C:$C,$A87,'BSE - Other Index Options'!$B:$B,C$4,'BSE - Other Index Options'!$H:$H,"Weekly*")+SUMIFS('BSE - Other Index Options'!$L:$L,'BSE - Other Index Options'!$C:$C,$A87,'BSE - Other Index Options'!$B:$B,C$4,'BSE - Other Index Options'!$H:$H,"MDAW*"))</f>
        <v/>
      </c>
      <c r="D87" s="26" t="str">
        <f>IF(SUMIFS('NSE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Options'!$H:$H,"MDAW*")+SUMIFS('BSE - SENSEX Index Options'!$L:$L,'BSE - SENSEX Index Options'!$C:$C,$A87,'BSE - SENSEX Index Options'!$B:$B,D$4,'BSE - SENSEX Index Options'!$H:$H,"Weekly*")+SUMIFS('BSE - SENSEX Index Options'!$L:$L,'BSE - SENSEX Index Options'!$C:$C,$A87,'BSE - SENSEX Index Options'!$B:$B,D$4,'BSE - SENSEX Index Options'!$H:$H,"MDAW*")+SUMIFS('BSE - Other Index Options'!$L:$L,'BSE - Other Index Options'!$C:$C,$A87,'BSE - Other Index Options'!$B:$B,D$4,'BSE - Other Index Options'!$H:$H,"Weekly*")+SUMIFS('BSE - Other Index Options'!$L:$L,'BSE - Other Index Options'!$C:$C,$A87,'BSE - Other Index Options'!$B:$B,D$4,'BSE - Other Index Options'!$H:$H,"MDAW*")=0,"",SUMIFS('NSE - NIFTY Index Options'!$L:$L,'NSE - NIFTY Index Options'!$C:$C,$A87,'NSE - NIFTY Index Options'!$B:$B,D$4,'NSE - NIFTY Index Options'!$H:$H,"Weekly*")+SUMIFS('NSE - NIFTY Index Options'!$L:$L,'NSE - NIFTY Index Options'!$C:$C,$A87,'NSE - NIFTY Index Options'!$B:$B,D$4,'NSE - NIFTY Index Options'!$H:$H,"MDAW*")+SUMIFS('NSE - Other Index Options'!$L:$L,'NSE - Other Index Options'!$C:$C,$A87,'NSE - Other Index Options'!$B:$B,D$4,'NSE - Other Index Options'!$H:$H,"Weekly*")+SUMIFS('NSE - Other Index Options'!$L:$L,'NSE - Other Index Options'!$C:$C,$A87,'NSE - Other Index Options'!$B:$B,D$4,'NSE - Other Index Options'!$H:$H,"MDAW*")+SUMIFS('BSE - SENSEX Index Options'!$L:$L,'BSE - SENSEX Index Options'!$C:$C,$A87,'BSE - SENSEX Index Options'!$B:$B,D$4,'BSE - SENSEX Index Options'!$H:$H,"Weekly*")+SUMIFS('BSE - SENSEX Index Options'!$L:$L,'BSE - SENSEX Index Options'!$C:$C,$A87,'BSE - SENSEX Index Options'!$B:$B,D$4,'BSE - SENSEX Index Options'!$H:$H,"MDAW*")+SUMIFS('BSE - Other Index Options'!$L:$L,'BSE - Other Index Options'!$C:$C,$A87,'BSE - Other Index Options'!$B:$B,D$4,'BSE - Other Index Options'!$H:$H,"Weekly*")+SUMIFS('BSE - Other Index Options'!$L:$L,'BSE - Other Index Options'!$C:$C,$A87,'BSE - Other Index Options'!$B:$B,D$4,'BSE - Other Index Options'!$H:$H,"MDAW*"))</f>
        <v/>
      </c>
      <c r="E87" s="26" t="str">
        <f>IF(SUMIFS('NSE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Options'!$H:$H,"MDAW*")+SUMIFS('BSE - SENSEX Index Options'!$L:$L,'BSE - SENSEX Index Options'!$C:$C,$A87,'BSE - SENSEX Index Options'!$B:$B,E$4,'BSE - SENSEX Index Options'!$H:$H,"Weekly*")+SUMIFS('BSE - SENSEX Index Options'!$L:$L,'BSE - SENSEX Index Options'!$C:$C,$A87,'BSE - SENSEX Index Options'!$B:$B,E$4,'BSE - SENSEX Index Options'!$H:$H,"MDAW*")+SUMIFS('BSE - Other Index Options'!$L:$L,'BSE - Other Index Options'!$C:$C,$A87,'BSE - Other Index Options'!$B:$B,E$4,'BSE - Other Index Options'!$H:$H,"Weekly*")+SUMIFS('BSE - Other Index Options'!$L:$L,'BSE - Other Index Options'!$C:$C,$A87,'BSE - Other Index Options'!$B:$B,E$4,'BSE - Other Index Options'!$H:$H,"MDAW*")=0,"",SUMIFS('NSE - NIFTY Index Options'!$L:$L,'NSE - NIFTY Index Options'!$C:$C,$A87,'NSE - NIFTY Index Options'!$B:$B,E$4,'NSE - NIFTY Index Options'!$H:$H,"Weekly*")+SUMIFS('NSE - NIFTY Index Options'!$L:$L,'NSE - NIFTY Index Options'!$C:$C,$A87,'NSE - NIFTY Index Options'!$B:$B,E$4,'NSE - NIFTY Index Options'!$H:$H,"MDAW*")+SUMIFS('NSE - Other Index Options'!$L:$L,'NSE - Other Index Options'!$C:$C,$A87,'NSE - Other Index Options'!$B:$B,E$4,'NSE - Other Index Options'!$H:$H,"Weekly*")+SUMIFS('NSE - Other Index Options'!$L:$L,'NSE - Other Index Options'!$C:$C,$A87,'NSE - Other Index Options'!$B:$B,E$4,'NSE - Other Index Options'!$H:$H,"MDAW*")+SUMIFS('BSE - SENSEX Index Options'!$L:$L,'BSE - SENSEX Index Options'!$C:$C,$A87,'BSE - SENSEX Index Options'!$B:$B,E$4,'BSE - SENSEX Index Options'!$H:$H,"Weekly*")+SUMIFS('BSE - SENSEX Index Options'!$L:$L,'BSE - SENSEX Index Options'!$C:$C,$A87,'BSE - SENSEX Index Options'!$B:$B,E$4,'BSE - SENSEX Index Options'!$H:$H,"MDAW*")+SUMIFS('BSE - Other Index Options'!$L:$L,'BSE - Other Index Options'!$C:$C,$A87,'BSE - Other Index Options'!$B:$B,E$4,'BSE - Other Index Options'!$H:$H,"Weekly*")+SUMIFS('BSE - Other Index Options'!$L:$L,'BSE - Other Index Options'!$C:$C,$A87,'BSE - Other Index Options'!$B:$B,E$4,'BSE - Other Index Options'!$H:$H,"MDAW*"))</f>
        <v/>
      </c>
      <c r="F87" s="26" t="str">
        <f>IF(SUMIFS('NSE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Options'!$H:$H,"MDAW*")+SUMIFS('BSE - SENSEX Index Options'!$L:$L,'BSE - SENSEX Index Options'!$C:$C,$A87,'BSE - SENSEX Index Options'!$B:$B,F$4,'BSE - SENSEX Index Options'!$H:$H,"Weekly*")+SUMIFS('BSE - SENSEX Index Options'!$L:$L,'BSE - SENSEX Index Options'!$C:$C,$A87,'BSE - SENSEX Index Options'!$B:$B,F$4,'BSE - SENSEX Index Options'!$H:$H,"MDAW*")+SUMIFS('BSE - Other Index Options'!$L:$L,'BSE - Other Index Options'!$C:$C,$A87,'BSE - Other Index Options'!$B:$B,F$4,'BSE - Other Index Options'!$H:$H,"Weekly*")+SUMIFS('BSE - Other Index Options'!$L:$L,'BSE - Other Index Options'!$C:$C,$A87,'BSE - Other Index Options'!$B:$B,F$4,'BSE - Other Index Options'!$H:$H,"MDAW*")=0,"",SUMIFS('NSE - NIFTY Index Options'!$L:$L,'NSE - NIFTY Index Options'!$C:$C,$A87,'NSE - NIFTY Index Options'!$B:$B,F$4,'NSE - NIFTY Index Options'!$H:$H,"Weekly*")+SUMIFS('NSE - NIFTY Index Options'!$L:$L,'NSE - NIFTY Index Options'!$C:$C,$A87,'NSE - NIFTY Index Options'!$B:$B,F$4,'NSE - NIFTY Index Options'!$H:$H,"MDAW*")+SUMIFS('NSE - Other Index Options'!$L:$L,'NSE - Other Index Options'!$C:$C,$A87,'NSE - Other Index Options'!$B:$B,F$4,'NSE - Other Index Options'!$H:$H,"Weekly*")+SUMIFS('NSE - Other Index Options'!$L:$L,'NSE - Other Index Options'!$C:$C,$A87,'NSE - Other Index Options'!$B:$B,F$4,'NSE - Other Index Options'!$H:$H,"MDAW*")+SUMIFS('BSE - SENSEX Index Options'!$L:$L,'BSE - SENSEX Index Options'!$C:$C,$A87,'BSE - SENSEX Index Options'!$B:$B,F$4,'BSE - SENSEX Index Options'!$H:$H,"Weekly*")+SUMIFS('BSE - SENSEX Index Options'!$L:$L,'BSE - SENSEX Index Options'!$C:$C,$A87,'BSE - SENSEX Index Options'!$B:$B,F$4,'BSE - SENSEX Index Options'!$H:$H,"MDAW*")+SUMIFS('BSE - Other Index Options'!$L:$L,'BSE - Other Index Options'!$C:$C,$A87,'BSE - Other Index Options'!$B:$B,F$4,'BSE - Other Index Options'!$H:$H,"Weekly*")+SUMIFS('BSE - Other Index Options'!$L:$L,'BSE - Other Index Options'!$C:$C,$A87,'BSE - Other Index Options'!$B:$B,F$4,'BSE - Other Index Options'!$H:$H,"MDAW*"))</f>
        <v/>
      </c>
      <c r="G87" s="26" t="str">
        <f>IF(SUMIFS('NSE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Options'!$H:$H,"MDAW*")+SUMIFS('BSE - SENSEX Index Options'!$L:$L,'BSE - SENSEX Index Options'!$C:$C,$A87,'BSE - SENSEX Index Options'!$B:$B,G$4,'BSE - SENSEX Index Options'!$H:$H,"Weekly*")+SUMIFS('BSE - SENSEX Index Options'!$L:$L,'BSE - SENSEX Index Options'!$C:$C,$A87,'BSE - SENSEX Index Options'!$B:$B,G$4,'BSE - SENSEX Index Options'!$H:$H,"MDAW*")+SUMIFS('BSE - Other Index Options'!$L:$L,'BSE - Other Index Options'!$C:$C,$A87,'BSE - Other Index Options'!$B:$B,G$4,'BSE - Other Index Options'!$H:$H,"Weekly*")+SUMIFS('BSE - Other Index Options'!$L:$L,'BSE - Other Index Options'!$C:$C,$A87,'BSE - Other Index Options'!$B:$B,G$4,'BSE - Other Index Options'!$H:$H,"MDAW*")=0,"",SUMIFS('NSE - NIFTY Index Options'!$L:$L,'NSE - NIFTY Index Options'!$C:$C,$A87,'NSE - NIFTY Index Options'!$B:$B,G$4,'NSE - NIFTY Index Options'!$H:$H,"Weekly*")+SUMIFS('NSE - NIFTY Index Options'!$L:$L,'NSE - NIFTY Index Options'!$C:$C,$A87,'NSE - NIFTY Index Options'!$B:$B,G$4,'NSE - NIFTY Index Options'!$H:$H,"MDAW*")+SUMIFS('NSE - Other Index Options'!$L:$L,'NSE - Other Index Options'!$C:$C,$A87,'NSE - Other Index Options'!$B:$B,G$4,'NSE - Other Index Options'!$H:$H,"Weekly*")+SUMIFS('NSE - Other Index Options'!$L:$L,'NSE - Other Index Options'!$C:$C,$A87,'NSE - Other Index Options'!$B:$B,G$4,'NSE - Other Index Options'!$H:$H,"MDAW*")+SUMIFS('BSE - SENSEX Index Options'!$L:$L,'BSE - SENSEX Index Options'!$C:$C,$A87,'BSE - SENSEX Index Options'!$B:$B,G$4,'BSE - SENSEX Index Options'!$H:$H,"Weekly*")+SUMIFS('BSE - SENSEX Index Options'!$L:$L,'BSE - SENSEX Index Options'!$C:$C,$A87,'BSE - SENSEX Index Options'!$B:$B,G$4,'BSE - SENSEX Index Options'!$H:$H,"MDAW*")+SUMIFS('BSE - Other Index Options'!$L:$L,'BSE - Other Index Options'!$C:$C,$A87,'BSE - Other Index Options'!$B:$B,G$4,'BSE - Other Index Options'!$H:$H,"Weekly*")+SUMIFS('BSE - Other Index Options'!$L:$L,'BSE - Other Index Options'!$C:$C,$A87,'BSE - Other Index Options'!$B:$B,G$4,'BSE - Other Index Options'!$H:$H,"MDAW*"))</f>
        <v/>
      </c>
      <c r="H87" s="26" t="str">
        <f t="shared" si="2"/>
        <v/>
      </c>
    </row>
    <row r="88" spans="1:8" hidden="1" outlineLevel="1">
      <c r="A88" t="s">
        <v>109</v>
      </c>
      <c r="B88" s="26" t="str">
        <f>IF(SUMIFS('NSE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Options'!$H:$H,"MDAW*")+SUMIFS('BSE - SENSEX Index Options'!$L:$L,'BSE - SENSEX Index Options'!$C:$C,$A88,'BSE - SENSEX Index Options'!$B:$B,B$4,'BSE - SENSEX Index Options'!$H:$H,"Weekly*")+SUMIFS('BSE - SENSEX Index Options'!$L:$L,'BSE - SENSEX Index Options'!$C:$C,$A88,'BSE - SENSEX Index Options'!$B:$B,B$4,'BSE - SENSEX Index Options'!$H:$H,"MDAW*")+SUMIFS('BSE - Other Index Options'!$L:$L,'BSE - Other Index Options'!$C:$C,$A88,'BSE - Other Index Options'!$B:$B,B$4,'BSE - Other Index Options'!$H:$H,"Weekly*")+SUMIFS('BSE - Other Index Options'!$L:$L,'BSE - Other Index Options'!$C:$C,$A88,'BSE - Other Index Options'!$B:$B,B$4,'BSE - Other Index Options'!$H:$H,"MDAW*")=0,"",SUMIFS('NSE - NIFTY Index Options'!$L:$L,'NSE - NIFTY Index Options'!$C:$C,$A88,'NSE - NIFTY Index Options'!$B:$B,B$4,'NSE - NIFTY Index Options'!$H:$H,"Weekly*")+SUMIFS('NSE - NIFTY Index Options'!$L:$L,'NSE - NIFTY Index Options'!$C:$C,$A88,'NSE - NIFTY Index Options'!$B:$B,B$4,'NSE - NIFTY Index Options'!$H:$H,"MDAW*")+SUMIFS('NSE - Other Index Options'!$L:$L,'NSE - Other Index Options'!$C:$C,$A88,'NSE - Other Index Options'!$B:$B,B$4,'NSE - Other Index Options'!$H:$H,"Weekly*")+SUMIFS('NSE - Other Index Options'!$L:$L,'NSE - Other Index Options'!$C:$C,$A88,'NSE - Other Index Options'!$B:$B,B$4,'NSE - Other Index Options'!$H:$H,"MDAW*")+SUMIFS('BSE - SENSEX Index Options'!$L:$L,'BSE - SENSEX Index Options'!$C:$C,$A88,'BSE - SENSEX Index Options'!$B:$B,B$4,'BSE - SENSEX Index Options'!$H:$H,"Weekly*")+SUMIFS('BSE - SENSEX Index Options'!$L:$L,'BSE - SENSEX Index Options'!$C:$C,$A88,'BSE - SENSEX Index Options'!$B:$B,B$4,'BSE - SENSEX Index Options'!$H:$H,"MDAW*")+SUMIFS('BSE - Other Index Options'!$L:$L,'BSE - Other Index Options'!$C:$C,$A88,'BSE - Other Index Options'!$B:$B,B$4,'BSE - Other Index Options'!$H:$H,"Weekly*")+SUMIFS('BSE - Other Index Options'!$L:$L,'BSE - Other Index Options'!$C:$C,$A88,'BSE - Other Index Options'!$B:$B,B$4,'BSE - Other Index Options'!$H:$H,"MDAW*"))</f>
        <v/>
      </c>
      <c r="C88" s="26" t="str">
        <f>IF(SUMIFS('NSE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Options'!$H:$H,"MDAW*")+SUMIFS('BSE - SENSEX Index Options'!$L:$L,'BSE - SENSEX Index Options'!$C:$C,$A88,'BSE - SENSEX Index Options'!$B:$B,C$4,'BSE - SENSEX Index Options'!$H:$H,"Weekly*")+SUMIFS('BSE - SENSEX Index Options'!$L:$L,'BSE - SENSEX Index Options'!$C:$C,$A88,'BSE - SENSEX Index Options'!$B:$B,C$4,'BSE - SENSEX Index Options'!$H:$H,"MDAW*")+SUMIFS('BSE - Other Index Options'!$L:$L,'BSE - Other Index Options'!$C:$C,$A88,'BSE - Other Index Options'!$B:$B,C$4,'BSE - Other Index Options'!$H:$H,"Weekly*")+SUMIFS('BSE - Other Index Options'!$L:$L,'BSE - Other Index Options'!$C:$C,$A88,'BSE - Other Index Options'!$B:$B,C$4,'BSE - Other Index Options'!$H:$H,"MDAW*")=0,"",SUMIFS('NSE - NIFTY Index Options'!$L:$L,'NSE - NIFTY Index Options'!$C:$C,$A88,'NSE - NIFTY Index Options'!$B:$B,C$4,'NSE - NIFTY Index Options'!$H:$H,"Weekly*")+SUMIFS('NSE - NIFTY Index Options'!$L:$L,'NSE - NIFTY Index Options'!$C:$C,$A88,'NSE - NIFTY Index Options'!$B:$B,C$4,'NSE - NIFTY Index Options'!$H:$H,"MDAW*")+SUMIFS('NSE - Other Index Options'!$L:$L,'NSE - Other Index Options'!$C:$C,$A88,'NSE - Other Index Options'!$B:$B,C$4,'NSE - Other Index Options'!$H:$H,"Weekly*")+SUMIFS('NSE - Other Index Options'!$L:$L,'NSE - Other Index Options'!$C:$C,$A88,'NSE - Other Index Options'!$B:$B,C$4,'NSE - Other Index Options'!$H:$H,"MDAW*")+SUMIFS('BSE - SENSEX Index Options'!$L:$L,'BSE - SENSEX Index Options'!$C:$C,$A88,'BSE - SENSEX Index Options'!$B:$B,C$4,'BSE - SENSEX Index Options'!$H:$H,"Weekly*")+SUMIFS('BSE - SENSEX Index Options'!$L:$L,'BSE - SENSEX Index Options'!$C:$C,$A88,'BSE - SENSEX Index Options'!$B:$B,C$4,'BSE - SENSEX Index Options'!$H:$H,"MDAW*")+SUMIFS('BSE - Other Index Options'!$L:$L,'BSE - Other Index Options'!$C:$C,$A88,'BSE - Other Index Options'!$B:$B,C$4,'BSE - Other Index Options'!$H:$H,"Weekly*")+SUMIFS('BSE - Other Index Options'!$L:$L,'BSE - Other Index Options'!$C:$C,$A88,'BSE - Other Index Options'!$B:$B,C$4,'BSE - Other Index Options'!$H:$H,"MDAW*"))</f>
        <v/>
      </c>
      <c r="D88" s="26" t="str">
        <f>IF(SUMIFS('NSE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Options'!$H:$H,"MDAW*")+SUMIFS('BSE - SENSEX Index Options'!$L:$L,'BSE - SENSEX Index Options'!$C:$C,$A88,'BSE - SENSEX Index Options'!$B:$B,D$4,'BSE - SENSEX Index Options'!$H:$H,"Weekly*")+SUMIFS('BSE - SENSEX Index Options'!$L:$L,'BSE - SENSEX Index Options'!$C:$C,$A88,'BSE - SENSEX Index Options'!$B:$B,D$4,'BSE - SENSEX Index Options'!$H:$H,"MDAW*")+SUMIFS('BSE - Other Index Options'!$L:$L,'BSE - Other Index Options'!$C:$C,$A88,'BSE - Other Index Options'!$B:$B,D$4,'BSE - Other Index Options'!$H:$H,"Weekly*")+SUMIFS('BSE - Other Index Options'!$L:$L,'BSE - Other Index Options'!$C:$C,$A88,'BSE - Other Index Options'!$B:$B,D$4,'BSE - Other Index Options'!$H:$H,"MDAW*")=0,"",SUMIFS('NSE - NIFTY Index Options'!$L:$L,'NSE - NIFTY Index Options'!$C:$C,$A88,'NSE - NIFTY Index Options'!$B:$B,D$4,'NSE - NIFTY Index Options'!$H:$H,"Weekly*")+SUMIFS('NSE - NIFTY Index Options'!$L:$L,'NSE - NIFTY Index Options'!$C:$C,$A88,'NSE - NIFTY Index Options'!$B:$B,D$4,'NSE - NIFTY Index Options'!$H:$H,"MDAW*")+SUMIFS('NSE - Other Index Options'!$L:$L,'NSE - Other Index Options'!$C:$C,$A88,'NSE - Other Index Options'!$B:$B,D$4,'NSE - Other Index Options'!$H:$H,"Weekly*")+SUMIFS('NSE - Other Index Options'!$L:$L,'NSE - Other Index Options'!$C:$C,$A88,'NSE - Other Index Options'!$B:$B,D$4,'NSE - Other Index Options'!$H:$H,"MDAW*")+SUMIFS('BSE - SENSEX Index Options'!$L:$L,'BSE - SENSEX Index Options'!$C:$C,$A88,'BSE - SENSEX Index Options'!$B:$B,D$4,'BSE - SENSEX Index Options'!$H:$H,"Weekly*")+SUMIFS('BSE - SENSEX Index Options'!$L:$L,'BSE - SENSEX Index Options'!$C:$C,$A88,'BSE - SENSEX Index Options'!$B:$B,D$4,'BSE - SENSEX Index Options'!$H:$H,"MDAW*")+SUMIFS('BSE - Other Index Options'!$L:$L,'BSE - Other Index Options'!$C:$C,$A88,'BSE - Other Index Options'!$B:$B,D$4,'BSE - Other Index Options'!$H:$H,"Weekly*")+SUMIFS('BSE - Other Index Options'!$L:$L,'BSE - Other Index Options'!$C:$C,$A88,'BSE - Other Index Options'!$B:$B,D$4,'BSE - Other Index Options'!$H:$H,"MDAW*"))</f>
        <v/>
      </c>
      <c r="E88" s="26" t="str">
        <f>IF(SUMIFS('NSE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Options'!$H:$H,"MDAW*")+SUMIFS('BSE - SENSEX Index Options'!$L:$L,'BSE - SENSEX Index Options'!$C:$C,$A88,'BSE - SENSEX Index Options'!$B:$B,E$4,'BSE - SENSEX Index Options'!$H:$H,"Weekly*")+SUMIFS('BSE - SENSEX Index Options'!$L:$L,'BSE - SENSEX Index Options'!$C:$C,$A88,'BSE - SENSEX Index Options'!$B:$B,E$4,'BSE - SENSEX Index Options'!$H:$H,"MDAW*")+SUMIFS('BSE - Other Index Options'!$L:$L,'BSE - Other Index Options'!$C:$C,$A88,'BSE - Other Index Options'!$B:$B,E$4,'BSE - Other Index Options'!$H:$H,"Weekly*")+SUMIFS('BSE - Other Index Options'!$L:$L,'BSE - Other Index Options'!$C:$C,$A88,'BSE - Other Index Options'!$B:$B,E$4,'BSE - Other Index Options'!$H:$H,"MDAW*")=0,"",SUMIFS('NSE - NIFTY Index Options'!$L:$L,'NSE - NIFTY Index Options'!$C:$C,$A88,'NSE - NIFTY Index Options'!$B:$B,E$4,'NSE - NIFTY Index Options'!$H:$H,"Weekly*")+SUMIFS('NSE - NIFTY Index Options'!$L:$L,'NSE - NIFTY Index Options'!$C:$C,$A88,'NSE - NIFTY Index Options'!$B:$B,E$4,'NSE - NIFTY Index Options'!$H:$H,"MDAW*")+SUMIFS('NSE - Other Index Options'!$L:$L,'NSE - Other Index Options'!$C:$C,$A88,'NSE - Other Index Options'!$B:$B,E$4,'NSE - Other Index Options'!$H:$H,"Weekly*")+SUMIFS('NSE - Other Index Options'!$L:$L,'NSE - Other Index Options'!$C:$C,$A88,'NSE - Other Index Options'!$B:$B,E$4,'NSE - Other Index Options'!$H:$H,"MDAW*")+SUMIFS('BSE - SENSEX Index Options'!$L:$L,'BSE - SENSEX Index Options'!$C:$C,$A88,'BSE - SENSEX Index Options'!$B:$B,E$4,'BSE - SENSEX Index Options'!$H:$H,"Weekly*")+SUMIFS('BSE - SENSEX Index Options'!$L:$L,'BSE - SENSEX Index Options'!$C:$C,$A88,'BSE - SENSEX Index Options'!$B:$B,E$4,'BSE - SENSEX Index Options'!$H:$H,"MDAW*")+SUMIFS('BSE - Other Index Options'!$L:$L,'BSE - Other Index Options'!$C:$C,$A88,'BSE - Other Index Options'!$B:$B,E$4,'BSE - Other Index Options'!$H:$H,"Weekly*")+SUMIFS('BSE - Other Index Options'!$L:$L,'BSE - Other Index Options'!$C:$C,$A88,'BSE - Other Index Options'!$B:$B,E$4,'BSE - Other Index Options'!$H:$H,"MDAW*"))</f>
        <v/>
      </c>
      <c r="F88" s="26" t="str">
        <f>IF(SUMIFS('NSE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Options'!$H:$H,"MDAW*")+SUMIFS('BSE - SENSEX Index Options'!$L:$L,'BSE - SENSEX Index Options'!$C:$C,$A88,'BSE - SENSEX Index Options'!$B:$B,F$4,'BSE - SENSEX Index Options'!$H:$H,"Weekly*")+SUMIFS('BSE - SENSEX Index Options'!$L:$L,'BSE - SENSEX Index Options'!$C:$C,$A88,'BSE - SENSEX Index Options'!$B:$B,F$4,'BSE - SENSEX Index Options'!$H:$H,"MDAW*")+SUMIFS('BSE - Other Index Options'!$L:$L,'BSE - Other Index Options'!$C:$C,$A88,'BSE - Other Index Options'!$B:$B,F$4,'BSE - Other Index Options'!$H:$H,"Weekly*")+SUMIFS('BSE - Other Index Options'!$L:$L,'BSE - Other Index Options'!$C:$C,$A88,'BSE - Other Index Options'!$B:$B,F$4,'BSE - Other Index Options'!$H:$H,"MDAW*")=0,"",SUMIFS('NSE - NIFTY Index Options'!$L:$L,'NSE - NIFTY Index Options'!$C:$C,$A88,'NSE - NIFTY Index Options'!$B:$B,F$4,'NSE - NIFTY Index Options'!$H:$H,"Weekly*")+SUMIFS('NSE - NIFTY Index Options'!$L:$L,'NSE - NIFTY Index Options'!$C:$C,$A88,'NSE - NIFTY Index Options'!$B:$B,F$4,'NSE - NIFTY Index Options'!$H:$H,"MDAW*")+SUMIFS('NSE - Other Index Options'!$L:$L,'NSE - Other Index Options'!$C:$C,$A88,'NSE - Other Index Options'!$B:$B,F$4,'NSE - Other Index Options'!$H:$H,"Weekly*")+SUMIFS('NSE - Other Index Options'!$L:$L,'NSE - Other Index Options'!$C:$C,$A88,'NSE - Other Index Options'!$B:$B,F$4,'NSE - Other Index Options'!$H:$H,"MDAW*")+SUMIFS('BSE - SENSEX Index Options'!$L:$L,'BSE - SENSEX Index Options'!$C:$C,$A88,'BSE - SENSEX Index Options'!$B:$B,F$4,'BSE - SENSEX Index Options'!$H:$H,"Weekly*")+SUMIFS('BSE - SENSEX Index Options'!$L:$L,'BSE - SENSEX Index Options'!$C:$C,$A88,'BSE - SENSEX Index Options'!$B:$B,F$4,'BSE - SENSEX Index Options'!$H:$H,"MDAW*")+SUMIFS('BSE - Other Index Options'!$L:$L,'BSE - Other Index Options'!$C:$C,$A88,'BSE - Other Index Options'!$B:$B,F$4,'BSE - Other Index Options'!$H:$H,"Weekly*")+SUMIFS('BSE - Other Index Options'!$L:$L,'BSE - Other Index Options'!$C:$C,$A88,'BSE - Other Index Options'!$B:$B,F$4,'BSE - Other Index Options'!$H:$H,"MDAW*"))</f>
        <v/>
      </c>
      <c r="G88" s="26" t="str">
        <f>IF(SUMIFS('NSE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Options'!$H:$H,"MDAW*")+SUMIFS('BSE - SENSEX Index Options'!$L:$L,'BSE - SENSEX Index Options'!$C:$C,$A88,'BSE - SENSEX Index Options'!$B:$B,G$4,'BSE - SENSEX Index Options'!$H:$H,"Weekly*")+SUMIFS('BSE - SENSEX Index Options'!$L:$L,'BSE - SENSEX Index Options'!$C:$C,$A88,'BSE - SENSEX Index Options'!$B:$B,G$4,'BSE - SENSEX Index Options'!$H:$H,"MDAW*")+SUMIFS('BSE - Other Index Options'!$L:$L,'BSE - Other Index Options'!$C:$C,$A88,'BSE - Other Index Options'!$B:$B,G$4,'BSE - Other Index Options'!$H:$H,"Weekly*")+SUMIFS('BSE - Other Index Options'!$L:$L,'BSE - Other Index Options'!$C:$C,$A88,'BSE - Other Index Options'!$B:$B,G$4,'BSE - Other Index Options'!$H:$H,"MDAW*")=0,"",SUMIFS('NSE - NIFTY Index Options'!$L:$L,'NSE - NIFTY Index Options'!$C:$C,$A88,'NSE - NIFTY Index Options'!$B:$B,G$4,'NSE - NIFTY Index Options'!$H:$H,"Weekly*")+SUMIFS('NSE - NIFTY Index Options'!$L:$L,'NSE - NIFTY Index Options'!$C:$C,$A88,'NSE - NIFTY Index Options'!$B:$B,G$4,'NSE - NIFTY Index Options'!$H:$H,"MDAW*")+SUMIFS('NSE - Other Index Options'!$L:$L,'NSE - Other Index Options'!$C:$C,$A88,'NSE - Other Index Options'!$B:$B,G$4,'NSE - Other Index Options'!$H:$H,"Weekly*")+SUMIFS('NSE - Other Index Options'!$L:$L,'NSE - Other Index Options'!$C:$C,$A88,'NSE - Other Index Options'!$B:$B,G$4,'NSE - Other Index Options'!$H:$H,"MDAW*")+SUMIFS('BSE - SENSEX Index Options'!$L:$L,'BSE - SENSEX Index Options'!$C:$C,$A88,'BSE - SENSEX Index Options'!$B:$B,G$4,'BSE - SENSEX Index Options'!$H:$H,"Weekly*")+SUMIFS('BSE - SENSEX Index Options'!$L:$L,'BSE - SENSEX Index Options'!$C:$C,$A88,'BSE - SENSEX Index Options'!$B:$B,G$4,'BSE - SENSEX Index Options'!$H:$H,"MDAW*")+SUMIFS('BSE - Other Index Options'!$L:$L,'BSE - Other Index Options'!$C:$C,$A88,'BSE - Other Index Options'!$B:$B,G$4,'BSE - Other Index Options'!$H:$H,"Weekly*")+SUMIFS('BSE - Other Index Options'!$L:$L,'BSE - Other Index Options'!$C:$C,$A88,'BSE - Other Index Options'!$B:$B,G$4,'BSE - Other Index Options'!$H:$H,"MDAW*"))</f>
        <v/>
      </c>
      <c r="H88" s="26" t="str">
        <f t="shared" si="2"/>
        <v/>
      </c>
    </row>
    <row r="89" spans="1:8" hidden="1" outlineLevel="1">
      <c r="A89" t="s">
        <v>110</v>
      </c>
      <c r="B89" s="26" t="str">
        <f>IF(SUMIFS('NSE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Options'!$H:$H,"MDAW*")+SUMIFS('BSE - SENSEX Index Options'!$L:$L,'BSE - SENSEX Index Options'!$C:$C,$A89,'BSE - SENSEX Index Options'!$B:$B,B$4,'BSE - SENSEX Index Options'!$H:$H,"Weekly*")+SUMIFS('BSE - SENSEX Index Options'!$L:$L,'BSE - SENSEX Index Options'!$C:$C,$A89,'BSE - SENSEX Index Options'!$B:$B,B$4,'BSE - SENSEX Index Options'!$H:$H,"MDAW*")+SUMIFS('BSE - Other Index Options'!$L:$L,'BSE - Other Index Options'!$C:$C,$A89,'BSE - Other Index Options'!$B:$B,B$4,'BSE - Other Index Options'!$H:$H,"Weekly*")+SUMIFS('BSE - Other Index Options'!$L:$L,'BSE - Other Index Options'!$C:$C,$A89,'BSE - Other Index Options'!$B:$B,B$4,'BSE - Other Index Options'!$H:$H,"MDAW*")=0,"",SUMIFS('NSE - NIFTY Index Options'!$L:$L,'NSE - NIFTY Index Options'!$C:$C,$A89,'NSE - NIFTY Index Options'!$B:$B,B$4,'NSE - NIFTY Index Options'!$H:$H,"Weekly*")+SUMIFS('NSE - NIFTY Index Options'!$L:$L,'NSE - NIFTY Index Options'!$C:$C,$A89,'NSE - NIFTY Index Options'!$B:$B,B$4,'NSE - NIFTY Index Options'!$H:$H,"MDAW*")+SUMIFS('NSE - Other Index Options'!$L:$L,'NSE - Other Index Options'!$C:$C,$A89,'NSE - Other Index Options'!$B:$B,B$4,'NSE - Other Index Options'!$H:$H,"Weekly*")+SUMIFS('NSE - Other Index Options'!$L:$L,'NSE - Other Index Options'!$C:$C,$A89,'NSE - Other Index Options'!$B:$B,B$4,'NSE - Other Index Options'!$H:$H,"MDAW*")+SUMIFS('BSE - SENSEX Index Options'!$L:$L,'BSE - SENSEX Index Options'!$C:$C,$A89,'BSE - SENSEX Index Options'!$B:$B,B$4,'BSE - SENSEX Index Options'!$H:$H,"Weekly*")+SUMIFS('BSE - SENSEX Index Options'!$L:$L,'BSE - SENSEX Index Options'!$C:$C,$A89,'BSE - SENSEX Index Options'!$B:$B,B$4,'BSE - SENSEX Index Options'!$H:$H,"MDAW*")+SUMIFS('BSE - Other Index Options'!$L:$L,'BSE - Other Index Options'!$C:$C,$A89,'BSE - Other Index Options'!$B:$B,B$4,'BSE - Other Index Options'!$H:$H,"Weekly*")+SUMIFS('BSE - Other Index Options'!$L:$L,'BSE - Other Index Options'!$C:$C,$A89,'BSE - Other Index Options'!$B:$B,B$4,'BSE - Other Index Options'!$H:$H,"MDAW*"))</f>
        <v/>
      </c>
      <c r="C89" s="26" t="str">
        <f>IF(SUMIFS('NSE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Options'!$H:$H,"MDAW*")+SUMIFS('BSE - SENSEX Index Options'!$L:$L,'BSE - SENSEX Index Options'!$C:$C,$A89,'BSE - SENSEX Index Options'!$B:$B,C$4,'BSE - SENSEX Index Options'!$H:$H,"Weekly*")+SUMIFS('BSE - SENSEX Index Options'!$L:$L,'BSE - SENSEX Index Options'!$C:$C,$A89,'BSE - SENSEX Index Options'!$B:$B,C$4,'BSE - SENSEX Index Options'!$H:$H,"MDAW*")+SUMIFS('BSE - Other Index Options'!$L:$L,'BSE - Other Index Options'!$C:$C,$A89,'BSE - Other Index Options'!$B:$B,C$4,'BSE - Other Index Options'!$H:$H,"Weekly*")+SUMIFS('BSE - Other Index Options'!$L:$L,'BSE - Other Index Options'!$C:$C,$A89,'BSE - Other Index Options'!$B:$B,C$4,'BSE - Other Index Options'!$H:$H,"MDAW*")=0,"",SUMIFS('NSE - NIFTY Index Options'!$L:$L,'NSE - NIFTY Index Options'!$C:$C,$A89,'NSE - NIFTY Index Options'!$B:$B,C$4,'NSE - NIFTY Index Options'!$H:$H,"Weekly*")+SUMIFS('NSE - NIFTY Index Options'!$L:$L,'NSE - NIFTY Index Options'!$C:$C,$A89,'NSE - NIFTY Index Options'!$B:$B,C$4,'NSE - NIFTY Index Options'!$H:$H,"MDAW*")+SUMIFS('NSE - Other Index Options'!$L:$L,'NSE - Other Index Options'!$C:$C,$A89,'NSE - Other Index Options'!$B:$B,C$4,'NSE - Other Index Options'!$H:$H,"Weekly*")+SUMIFS('NSE - Other Index Options'!$L:$L,'NSE - Other Index Options'!$C:$C,$A89,'NSE - Other Index Options'!$B:$B,C$4,'NSE - Other Index Options'!$H:$H,"MDAW*")+SUMIFS('BSE - SENSEX Index Options'!$L:$L,'BSE - SENSEX Index Options'!$C:$C,$A89,'BSE - SENSEX Index Options'!$B:$B,C$4,'BSE - SENSEX Index Options'!$H:$H,"Weekly*")+SUMIFS('BSE - SENSEX Index Options'!$L:$L,'BSE - SENSEX Index Options'!$C:$C,$A89,'BSE - SENSEX Index Options'!$B:$B,C$4,'BSE - SENSEX Index Options'!$H:$H,"MDAW*")+SUMIFS('BSE - Other Index Options'!$L:$L,'BSE - Other Index Options'!$C:$C,$A89,'BSE - Other Index Options'!$B:$B,C$4,'BSE - Other Index Options'!$H:$H,"Weekly*")+SUMIFS('BSE - Other Index Options'!$L:$L,'BSE - Other Index Options'!$C:$C,$A89,'BSE - Other Index Options'!$B:$B,C$4,'BSE - Other Index Options'!$H:$H,"MDAW*"))</f>
        <v/>
      </c>
      <c r="D89" s="26" t="str">
        <f>IF(SUMIFS('NSE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Options'!$H:$H,"MDAW*")+SUMIFS('BSE - SENSEX Index Options'!$L:$L,'BSE - SENSEX Index Options'!$C:$C,$A89,'BSE - SENSEX Index Options'!$B:$B,D$4,'BSE - SENSEX Index Options'!$H:$H,"Weekly*")+SUMIFS('BSE - SENSEX Index Options'!$L:$L,'BSE - SENSEX Index Options'!$C:$C,$A89,'BSE - SENSEX Index Options'!$B:$B,D$4,'BSE - SENSEX Index Options'!$H:$H,"MDAW*")+SUMIFS('BSE - Other Index Options'!$L:$L,'BSE - Other Index Options'!$C:$C,$A89,'BSE - Other Index Options'!$B:$B,D$4,'BSE - Other Index Options'!$H:$H,"Weekly*")+SUMIFS('BSE - Other Index Options'!$L:$L,'BSE - Other Index Options'!$C:$C,$A89,'BSE - Other Index Options'!$B:$B,D$4,'BSE - Other Index Options'!$H:$H,"MDAW*")=0,"",SUMIFS('NSE - NIFTY Index Options'!$L:$L,'NSE - NIFTY Index Options'!$C:$C,$A89,'NSE - NIFTY Index Options'!$B:$B,D$4,'NSE - NIFTY Index Options'!$H:$H,"Weekly*")+SUMIFS('NSE - NIFTY Index Options'!$L:$L,'NSE - NIFTY Index Options'!$C:$C,$A89,'NSE - NIFTY Index Options'!$B:$B,D$4,'NSE - NIFTY Index Options'!$H:$H,"MDAW*")+SUMIFS('NSE - Other Index Options'!$L:$L,'NSE - Other Index Options'!$C:$C,$A89,'NSE - Other Index Options'!$B:$B,D$4,'NSE - Other Index Options'!$H:$H,"Weekly*")+SUMIFS('NSE - Other Index Options'!$L:$L,'NSE - Other Index Options'!$C:$C,$A89,'NSE - Other Index Options'!$B:$B,D$4,'NSE - Other Index Options'!$H:$H,"MDAW*")+SUMIFS('BSE - SENSEX Index Options'!$L:$L,'BSE - SENSEX Index Options'!$C:$C,$A89,'BSE - SENSEX Index Options'!$B:$B,D$4,'BSE - SENSEX Index Options'!$H:$H,"Weekly*")+SUMIFS('BSE - SENSEX Index Options'!$L:$L,'BSE - SENSEX Index Options'!$C:$C,$A89,'BSE - SENSEX Index Options'!$B:$B,D$4,'BSE - SENSEX Index Options'!$H:$H,"MDAW*")+SUMIFS('BSE - Other Index Options'!$L:$L,'BSE - Other Index Options'!$C:$C,$A89,'BSE - Other Index Options'!$B:$B,D$4,'BSE - Other Index Options'!$H:$H,"Weekly*")+SUMIFS('BSE - Other Index Options'!$L:$L,'BSE - Other Index Options'!$C:$C,$A89,'BSE - Other Index Options'!$B:$B,D$4,'BSE - Other Index Options'!$H:$H,"MDAW*"))</f>
        <v/>
      </c>
      <c r="E89" s="26" t="str">
        <f>IF(SUMIFS('NSE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Options'!$H:$H,"MDAW*")+SUMIFS('BSE - SENSEX Index Options'!$L:$L,'BSE - SENSEX Index Options'!$C:$C,$A89,'BSE - SENSEX Index Options'!$B:$B,E$4,'BSE - SENSEX Index Options'!$H:$H,"Weekly*")+SUMIFS('BSE - SENSEX Index Options'!$L:$L,'BSE - SENSEX Index Options'!$C:$C,$A89,'BSE - SENSEX Index Options'!$B:$B,E$4,'BSE - SENSEX Index Options'!$H:$H,"MDAW*")+SUMIFS('BSE - Other Index Options'!$L:$L,'BSE - Other Index Options'!$C:$C,$A89,'BSE - Other Index Options'!$B:$B,E$4,'BSE - Other Index Options'!$H:$H,"Weekly*")+SUMIFS('BSE - Other Index Options'!$L:$L,'BSE - Other Index Options'!$C:$C,$A89,'BSE - Other Index Options'!$B:$B,E$4,'BSE - Other Index Options'!$H:$H,"MDAW*")=0,"",SUMIFS('NSE - NIFTY Index Options'!$L:$L,'NSE - NIFTY Index Options'!$C:$C,$A89,'NSE - NIFTY Index Options'!$B:$B,E$4,'NSE - NIFTY Index Options'!$H:$H,"Weekly*")+SUMIFS('NSE - NIFTY Index Options'!$L:$L,'NSE - NIFTY Index Options'!$C:$C,$A89,'NSE - NIFTY Index Options'!$B:$B,E$4,'NSE - NIFTY Index Options'!$H:$H,"MDAW*")+SUMIFS('NSE - Other Index Options'!$L:$L,'NSE - Other Index Options'!$C:$C,$A89,'NSE - Other Index Options'!$B:$B,E$4,'NSE - Other Index Options'!$H:$H,"Weekly*")+SUMIFS('NSE - Other Index Options'!$L:$L,'NSE - Other Index Options'!$C:$C,$A89,'NSE - Other Index Options'!$B:$B,E$4,'NSE - Other Index Options'!$H:$H,"MDAW*")+SUMIFS('BSE - SENSEX Index Options'!$L:$L,'BSE - SENSEX Index Options'!$C:$C,$A89,'BSE - SENSEX Index Options'!$B:$B,E$4,'BSE - SENSEX Index Options'!$H:$H,"Weekly*")+SUMIFS('BSE - SENSEX Index Options'!$L:$L,'BSE - SENSEX Index Options'!$C:$C,$A89,'BSE - SENSEX Index Options'!$B:$B,E$4,'BSE - SENSEX Index Options'!$H:$H,"MDAW*")+SUMIFS('BSE - Other Index Options'!$L:$L,'BSE - Other Index Options'!$C:$C,$A89,'BSE - Other Index Options'!$B:$B,E$4,'BSE - Other Index Options'!$H:$H,"Weekly*")+SUMIFS('BSE - Other Index Options'!$L:$L,'BSE - Other Index Options'!$C:$C,$A89,'BSE - Other Index Options'!$B:$B,E$4,'BSE - Other Index Options'!$H:$H,"MDAW*"))</f>
        <v/>
      </c>
      <c r="F89" s="26" t="str">
        <f>IF(SUMIFS('NSE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Options'!$H:$H,"MDAW*")+SUMIFS('BSE - SENSEX Index Options'!$L:$L,'BSE - SENSEX Index Options'!$C:$C,$A89,'BSE - SENSEX Index Options'!$B:$B,F$4,'BSE - SENSEX Index Options'!$H:$H,"Weekly*")+SUMIFS('BSE - SENSEX Index Options'!$L:$L,'BSE - SENSEX Index Options'!$C:$C,$A89,'BSE - SENSEX Index Options'!$B:$B,F$4,'BSE - SENSEX Index Options'!$H:$H,"MDAW*")+SUMIFS('BSE - Other Index Options'!$L:$L,'BSE - Other Index Options'!$C:$C,$A89,'BSE - Other Index Options'!$B:$B,F$4,'BSE - Other Index Options'!$H:$H,"Weekly*")+SUMIFS('BSE - Other Index Options'!$L:$L,'BSE - Other Index Options'!$C:$C,$A89,'BSE - Other Index Options'!$B:$B,F$4,'BSE - Other Index Options'!$H:$H,"MDAW*")=0,"",SUMIFS('NSE - NIFTY Index Options'!$L:$L,'NSE - NIFTY Index Options'!$C:$C,$A89,'NSE - NIFTY Index Options'!$B:$B,F$4,'NSE - NIFTY Index Options'!$H:$H,"Weekly*")+SUMIFS('NSE - NIFTY Index Options'!$L:$L,'NSE - NIFTY Index Options'!$C:$C,$A89,'NSE - NIFTY Index Options'!$B:$B,F$4,'NSE - NIFTY Index Options'!$H:$H,"MDAW*")+SUMIFS('NSE - Other Index Options'!$L:$L,'NSE - Other Index Options'!$C:$C,$A89,'NSE - Other Index Options'!$B:$B,F$4,'NSE - Other Index Options'!$H:$H,"Weekly*")+SUMIFS('NSE - Other Index Options'!$L:$L,'NSE - Other Index Options'!$C:$C,$A89,'NSE - Other Index Options'!$B:$B,F$4,'NSE - Other Index Options'!$H:$H,"MDAW*")+SUMIFS('BSE - SENSEX Index Options'!$L:$L,'BSE - SENSEX Index Options'!$C:$C,$A89,'BSE - SENSEX Index Options'!$B:$B,F$4,'BSE - SENSEX Index Options'!$H:$H,"Weekly*")+SUMIFS('BSE - SENSEX Index Options'!$L:$L,'BSE - SENSEX Index Options'!$C:$C,$A89,'BSE - SENSEX Index Options'!$B:$B,F$4,'BSE - SENSEX Index Options'!$H:$H,"MDAW*")+SUMIFS('BSE - Other Index Options'!$L:$L,'BSE - Other Index Options'!$C:$C,$A89,'BSE - Other Index Options'!$B:$B,F$4,'BSE - Other Index Options'!$H:$H,"Weekly*")+SUMIFS('BSE - Other Index Options'!$L:$L,'BSE - Other Index Options'!$C:$C,$A89,'BSE - Other Index Options'!$B:$B,F$4,'BSE - Other Index Options'!$H:$H,"MDAW*"))</f>
        <v/>
      </c>
      <c r="G89" s="26" t="str">
        <f>IF(SUMIFS('NSE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Options'!$H:$H,"MDAW*")+SUMIFS('BSE - SENSEX Index Options'!$L:$L,'BSE - SENSEX Index Options'!$C:$C,$A89,'BSE - SENSEX Index Options'!$B:$B,G$4,'BSE - SENSEX Index Options'!$H:$H,"Weekly*")+SUMIFS('BSE - SENSEX Index Options'!$L:$L,'BSE - SENSEX Index Options'!$C:$C,$A89,'BSE - SENSEX Index Options'!$B:$B,G$4,'BSE - SENSEX Index Options'!$H:$H,"MDAW*")+SUMIFS('BSE - Other Index Options'!$L:$L,'BSE - Other Index Options'!$C:$C,$A89,'BSE - Other Index Options'!$B:$B,G$4,'BSE - Other Index Options'!$H:$H,"Weekly*")+SUMIFS('BSE - Other Index Options'!$L:$L,'BSE - Other Index Options'!$C:$C,$A89,'BSE - Other Index Options'!$B:$B,G$4,'BSE - Other Index Options'!$H:$H,"MDAW*")=0,"",SUMIFS('NSE - NIFTY Index Options'!$L:$L,'NSE - NIFTY Index Options'!$C:$C,$A89,'NSE - NIFTY Index Options'!$B:$B,G$4,'NSE - NIFTY Index Options'!$H:$H,"Weekly*")+SUMIFS('NSE - NIFTY Index Options'!$L:$L,'NSE - NIFTY Index Options'!$C:$C,$A89,'NSE - NIFTY Index Options'!$B:$B,G$4,'NSE - NIFTY Index Options'!$H:$H,"MDAW*")+SUMIFS('NSE - Other Index Options'!$L:$L,'NSE - Other Index Options'!$C:$C,$A89,'NSE - Other Index Options'!$B:$B,G$4,'NSE - Other Index Options'!$H:$H,"Weekly*")+SUMIFS('NSE - Other Index Options'!$L:$L,'NSE - Other Index Options'!$C:$C,$A89,'NSE - Other Index Options'!$B:$B,G$4,'NSE - Other Index Options'!$H:$H,"MDAW*")+SUMIFS('BSE - SENSEX Index Options'!$L:$L,'BSE - SENSEX Index Options'!$C:$C,$A89,'BSE - SENSEX Index Options'!$B:$B,G$4,'BSE - SENSEX Index Options'!$H:$H,"Weekly*")+SUMIFS('BSE - SENSEX Index Options'!$L:$L,'BSE - SENSEX Index Options'!$C:$C,$A89,'BSE - SENSEX Index Options'!$B:$B,G$4,'BSE - SENSEX Index Options'!$H:$H,"MDAW*")+SUMIFS('BSE - Other Index Options'!$L:$L,'BSE - Other Index Options'!$C:$C,$A89,'BSE - Other Index Options'!$B:$B,G$4,'BSE - Other Index Options'!$H:$H,"Weekly*")+SUMIFS('BSE - Other Index Options'!$L:$L,'BSE - Other Index Options'!$C:$C,$A89,'BSE - Other Index Options'!$B:$B,G$4,'BSE - Other Index Options'!$H:$H,"MDAW*"))</f>
        <v/>
      </c>
      <c r="H89" s="26" t="str">
        <f t="shared" si="2"/>
        <v/>
      </c>
    </row>
    <row r="90" spans="1:8" hidden="1" outlineLevel="1">
      <c r="A90" t="s">
        <v>111</v>
      </c>
      <c r="B90" s="26" t="str">
        <f>IF(SUMIFS('NSE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Options'!$H:$H,"MDAW*")+SUMIFS('BSE - SENSEX Index Options'!$L:$L,'BSE - SENSEX Index Options'!$C:$C,$A90,'BSE - SENSEX Index Options'!$B:$B,B$4,'BSE - SENSEX Index Options'!$H:$H,"Weekly*")+SUMIFS('BSE - SENSEX Index Options'!$L:$L,'BSE - SENSEX Index Options'!$C:$C,$A90,'BSE - SENSEX Index Options'!$B:$B,B$4,'BSE - SENSEX Index Options'!$H:$H,"MDAW*")+SUMIFS('BSE - Other Index Options'!$L:$L,'BSE - Other Index Options'!$C:$C,$A90,'BSE - Other Index Options'!$B:$B,B$4,'BSE - Other Index Options'!$H:$H,"Weekly*")+SUMIFS('BSE - Other Index Options'!$L:$L,'BSE - Other Index Options'!$C:$C,$A90,'BSE - Other Index Options'!$B:$B,B$4,'BSE - Other Index Options'!$H:$H,"MDAW*")=0,"",SUMIFS('NSE - NIFTY Index Options'!$L:$L,'NSE - NIFTY Index Options'!$C:$C,$A90,'NSE - NIFTY Index Options'!$B:$B,B$4,'NSE - NIFTY Index Options'!$H:$H,"Weekly*")+SUMIFS('NSE - NIFTY Index Options'!$L:$L,'NSE - NIFTY Index Options'!$C:$C,$A90,'NSE - NIFTY Index Options'!$B:$B,B$4,'NSE - NIFTY Index Options'!$H:$H,"MDAW*")+SUMIFS('NSE - Other Index Options'!$L:$L,'NSE - Other Index Options'!$C:$C,$A90,'NSE - Other Index Options'!$B:$B,B$4,'NSE - Other Index Options'!$H:$H,"Weekly*")+SUMIFS('NSE - Other Index Options'!$L:$L,'NSE - Other Index Options'!$C:$C,$A90,'NSE - Other Index Options'!$B:$B,B$4,'NSE - Other Index Options'!$H:$H,"MDAW*")+SUMIFS('BSE - SENSEX Index Options'!$L:$L,'BSE - SENSEX Index Options'!$C:$C,$A90,'BSE - SENSEX Index Options'!$B:$B,B$4,'BSE - SENSEX Index Options'!$H:$H,"Weekly*")+SUMIFS('BSE - SENSEX Index Options'!$L:$L,'BSE - SENSEX Index Options'!$C:$C,$A90,'BSE - SENSEX Index Options'!$B:$B,B$4,'BSE - SENSEX Index Options'!$H:$H,"MDAW*")+SUMIFS('BSE - Other Index Options'!$L:$L,'BSE - Other Index Options'!$C:$C,$A90,'BSE - Other Index Options'!$B:$B,B$4,'BSE - Other Index Options'!$H:$H,"Weekly*")+SUMIFS('BSE - Other Index Options'!$L:$L,'BSE - Other Index Options'!$C:$C,$A90,'BSE - Other Index Options'!$B:$B,B$4,'BSE - Other Index Options'!$H:$H,"MDAW*"))</f>
        <v/>
      </c>
      <c r="C90" s="26" t="str">
        <f>IF(SUMIFS('NSE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Options'!$H:$H,"MDAW*")+SUMIFS('BSE - SENSEX Index Options'!$L:$L,'BSE - SENSEX Index Options'!$C:$C,$A90,'BSE - SENSEX Index Options'!$B:$B,C$4,'BSE - SENSEX Index Options'!$H:$H,"Weekly*")+SUMIFS('BSE - SENSEX Index Options'!$L:$L,'BSE - SENSEX Index Options'!$C:$C,$A90,'BSE - SENSEX Index Options'!$B:$B,C$4,'BSE - SENSEX Index Options'!$H:$H,"MDAW*")+SUMIFS('BSE - Other Index Options'!$L:$L,'BSE - Other Index Options'!$C:$C,$A90,'BSE - Other Index Options'!$B:$B,C$4,'BSE - Other Index Options'!$H:$H,"Weekly*")+SUMIFS('BSE - Other Index Options'!$L:$L,'BSE - Other Index Options'!$C:$C,$A90,'BSE - Other Index Options'!$B:$B,C$4,'BSE - Other Index Options'!$H:$H,"MDAW*")=0,"",SUMIFS('NSE - NIFTY Index Options'!$L:$L,'NSE - NIFTY Index Options'!$C:$C,$A90,'NSE - NIFTY Index Options'!$B:$B,C$4,'NSE - NIFTY Index Options'!$H:$H,"Weekly*")+SUMIFS('NSE - NIFTY Index Options'!$L:$L,'NSE - NIFTY Index Options'!$C:$C,$A90,'NSE - NIFTY Index Options'!$B:$B,C$4,'NSE - NIFTY Index Options'!$H:$H,"MDAW*")+SUMIFS('NSE - Other Index Options'!$L:$L,'NSE - Other Index Options'!$C:$C,$A90,'NSE - Other Index Options'!$B:$B,C$4,'NSE - Other Index Options'!$H:$H,"Weekly*")+SUMIFS('NSE - Other Index Options'!$L:$L,'NSE - Other Index Options'!$C:$C,$A90,'NSE - Other Index Options'!$B:$B,C$4,'NSE - Other Index Options'!$H:$H,"MDAW*")+SUMIFS('BSE - SENSEX Index Options'!$L:$L,'BSE - SENSEX Index Options'!$C:$C,$A90,'BSE - SENSEX Index Options'!$B:$B,C$4,'BSE - SENSEX Index Options'!$H:$H,"Weekly*")+SUMIFS('BSE - SENSEX Index Options'!$L:$L,'BSE - SENSEX Index Options'!$C:$C,$A90,'BSE - SENSEX Index Options'!$B:$B,C$4,'BSE - SENSEX Index Options'!$H:$H,"MDAW*")+SUMIFS('BSE - Other Index Options'!$L:$L,'BSE - Other Index Options'!$C:$C,$A90,'BSE - Other Index Options'!$B:$B,C$4,'BSE - Other Index Options'!$H:$H,"Weekly*")+SUMIFS('BSE - Other Index Options'!$L:$L,'BSE - Other Index Options'!$C:$C,$A90,'BSE - Other Index Options'!$B:$B,C$4,'BSE - Other Index Options'!$H:$H,"MDAW*"))</f>
        <v/>
      </c>
      <c r="D90" s="26" t="str">
        <f>IF(SUMIFS('NSE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Options'!$H:$H,"MDAW*")+SUMIFS('BSE - SENSEX Index Options'!$L:$L,'BSE - SENSEX Index Options'!$C:$C,$A90,'BSE - SENSEX Index Options'!$B:$B,D$4,'BSE - SENSEX Index Options'!$H:$H,"Weekly*")+SUMIFS('BSE - SENSEX Index Options'!$L:$L,'BSE - SENSEX Index Options'!$C:$C,$A90,'BSE - SENSEX Index Options'!$B:$B,D$4,'BSE - SENSEX Index Options'!$H:$H,"MDAW*")+SUMIFS('BSE - Other Index Options'!$L:$L,'BSE - Other Index Options'!$C:$C,$A90,'BSE - Other Index Options'!$B:$B,D$4,'BSE - Other Index Options'!$H:$H,"Weekly*")+SUMIFS('BSE - Other Index Options'!$L:$L,'BSE - Other Index Options'!$C:$C,$A90,'BSE - Other Index Options'!$B:$B,D$4,'BSE - Other Index Options'!$H:$H,"MDAW*")=0,"",SUMIFS('NSE - NIFTY Index Options'!$L:$L,'NSE - NIFTY Index Options'!$C:$C,$A90,'NSE - NIFTY Index Options'!$B:$B,D$4,'NSE - NIFTY Index Options'!$H:$H,"Weekly*")+SUMIFS('NSE - NIFTY Index Options'!$L:$L,'NSE - NIFTY Index Options'!$C:$C,$A90,'NSE - NIFTY Index Options'!$B:$B,D$4,'NSE - NIFTY Index Options'!$H:$H,"MDAW*")+SUMIFS('NSE - Other Index Options'!$L:$L,'NSE - Other Index Options'!$C:$C,$A90,'NSE - Other Index Options'!$B:$B,D$4,'NSE - Other Index Options'!$H:$H,"Weekly*")+SUMIFS('NSE - Other Index Options'!$L:$L,'NSE - Other Index Options'!$C:$C,$A90,'NSE - Other Index Options'!$B:$B,D$4,'NSE - Other Index Options'!$H:$H,"MDAW*")+SUMIFS('BSE - SENSEX Index Options'!$L:$L,'BSE - SENSEX Index Options'!$C:$C,$A90,'BSE - SENSEX Index Options'!$B:$B,D$4,'BSE - SENSEX Index Options'!$H:$H,"Weekly*")+SUMIFS('BSE - SENSEX Index Options'!$L:$L,'BSE - SENSEX Index Options'!$C:$C,$A90,'BSE - SENSEX Index Options'!$B:$B,D$4,'BSE - SENSEX Index Options'!$H:$H,"MDAW*")+SUMIFS('BSE - Other Index Options'!$L:$L,'BSE - Other Index Options'!$C:$C,$A90,'BSE - Other Index Options'!$B:$B,D$4,'BSE - Other Index Options'!$H:$H,"Weekly*")+SUMIFS('BSE - Other Index Options'!$L:$L,'BSE - Other Index Options'!$C:$C,$A90,'BSE - Other Index Options'!$B:$B,D$4,'BSE - Other Index Options'!$H:$H,"MDAW*"))</f>
        <v/>
      </c>
      <c r="E90" s="26" t="str">
        <f>IF(SUMIFS('NSE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Options'!$H:$H,"MDAW*")+SUMIFS('BSE - SENSEX Index Options'!$L:$L,'BSE - SENSEX Index Options'!$C:$C,$A90,'BSE - SENSEX Index Options'!$B:$B,E$4,'BSE - SENSEX Index Options'!$H:$H,"Weekly*")+SUMIFS('BSE - SENSEX Index Options'!$L:$L,'BSE - SENSEX Index Options'!$C:$C,$A90,'BSE - SENSEX Index Options'!$B:$B,E$4,'BSE - SENSEX Index Options'!$H:$H,"MDAW*")+SUMIFS('BSE - Other Index Options'!$L:$L,'BSE - Other Index Options'!$C:$C,$A90,'BSE - Other Index Options'!$B:$B,E$4,'BSE - Other Index Options'!$H:$H,"Weekly*")+SUMIFS('BSE - Other Index Options'!$L:$L,'BSE - Other Index Options'!$C:$C,$A90,'BSE - Other Index Options'!$B:$B,E$4,'BSE - Other Index Options'!$H:$H,"MDAW*")=0,"",SUMIFS('NSE - NIFTY Index Options'!$L:$L,'NSE - NIFTY Index Options'!$C:$C,$A90,'NSE - NIFTY Index Options'!$B:$B,E$4,'NSE - NIFTY Index Options'!$H:$H,"Weekly*")+SUMIFS('NSE - NIFTY Index Options'!$L:$L,'NSE - NIFTY Index Options'!$C:$C,$A90,'NSE - NIFTY Index Options'!$B:$B,E$4,'NSE - NIFTY Index Options'!$H:$H,"MDAW*")+SUMIFS('NSE - Other Index Options'!$L:$L,'NSE - Other Index Options'!$C:$C,$A90,'NSE - Other Index Options'!$B:$B,E$4,'NSE - Other Index Options'!$H:$H,"Weekly*")+SUMIFS('NSE - Other Index Options'!$L:$L,'NSE - Other Index Options'!$C:$C,$A90,'NSE - Other Index Options'!$B:$B,E$4,'NSE - Other Index Options'!$H:$H,"MDAW*")+SUMIFS('BSE - SENSEX Index Options'!$L:$L,'BSE - SENSEX Index Options'!$C:$C,$A90,'BSE - SENSEX Index Options'!$B:$B,E$4,'BSE - SENSEX Index Options'!$H:$H,"Weekly*")+SUMIFS('BSE - SENSEX Index Options'!$L:$L,'BSE - SENSEX Index Options'!$C:$C,$A90,'BSE - SENSEX Index Options'!$B:$B,E$4,'BSE - SENSEX Index Options'!$H:$H,"MDAW*")+SUMIFS('BSE - Other Index Options'!$L:$L,'BSE - Other Index Options'!$C:$C,$A90,'BSE - Other Index Options'!$B:$B,E$4,'BSE - Other Index Options'!$H:$H,"Weekly*")+SUMIFS('BSE - Other Index Options'!$L:$L,'BSE - Other Index Options'!$C:$C,$A90,'BSE - Other Index Options'!$B:$B,E$4,'BSE - Other Index Options'!$H:$H,"MDAW*"))</f>
        <v/>
      </c>
      <c r="F90" s="26" t="str">
        <f>IF(SUMIFS('NSE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Options'!$H:$H,"MDAW*")+SUMIFS('BSE - SENSEX Index Options'!$L:$L,'BSE - SENSEX Index Options'!$C:$C,$A90,'BSE - SENSEX Index Options'!$B:$B,F$4,'BSE - SENSEX Index Options'!$H:$H,"Weekly*")+SUMIFS('BSE - SENSEX Index Options'!$L:$L,'BSE - SENSEX Index Options'!$C:$C,$A90,'BSE - SENSEX Index Options'!$B:$B,F$4,'BSE - SENSEX Index Options'!$H:$H,"MDAW*")+SUMIFS('BSE - Other Index Options'!$L:$L,'BSE - Other Index Options'!$C:$C,$A90,'BSE - Other Index Options'!$B:$B,F$4,'BSE - Other Index Options'!$H:$H,"Weekly*")+SUMIFS('BSE - Other Index Options'!$L:$L,'BSE - Other Index Options'!$C:$C,$A90,'BSE - Other Index Options'!$B:$B,F$4,'BSE - Other Index Options'!$H:$H,"MDAW*")=0,"",SUMIFS('NSE - NIFTY Index Options'!$L:$L,'NSE - NIFTY Index Options'!$C:$C,$A90,'NSE - NIFTY Index Options'!$B:$B,F$4,'NSE - NIFTY Index Options'!$H:$H,"Weekly*")+SUMIFS('NSE - NIFTY Index Options'!$L:$L,'NSE - NIFTY Index Options'!$C:$C,$A90,'NSE - NIFTY Index Options'!$B:$B,F$4,'NSE - NIFTY Index Options'!$H:$H,"MDAW*")+SUMIFS('NSE - Other Index Options'!$L:$L,'NSE - Other Index Options'!$C:$C,$A90,'NSE - Other Index Options'!$B:$B,F$4,'NSE - Other Index Options'!$H:$H,"Weekly*")+SUMIFS('NSE - Other Index Options'!$L:$L,'NSE - Other Index Options'!$C:$C,$A90,'NSE - Other Index Options'!$B:$B,F$4,'NSE - Other Index Options'!$H:$H,"MDAW*")+SUMIFS('BSE - SENSEX Index Options'!$L:$L,'BSE - SENSEX Index Options'!$C:$C,$A90,'BSE - SENSEX Index Options'!$B:$B,F$4,'BSE - SENSEX Index Options'!$H:$H,"Weekly*")+SUMIFS('BSE - SENSEX Index Options'!$L:$L,'BSE - SENSEX Index Options'!$C:$C,$A90,'BSE - SENSEX Index Options'!$B:$B,F$4,'BSE - SENSEX Index Options'!$H:$H,"MDAW*")+SUMIFS('BSE - Other Index Options'!$L:$L,'BSE - Other Index Options'!$C:$C,$A90,'BSE - Other Index Options'!$B:$B,F$4,'BSE - Other Index Options'!$H:$H,"Weekly*")+SUMIFS('BSE - Other Index Options'!$L:$L,'BSE - Other Index Options'!$C:$C,$A90,'BSE - Other Index Options'!$B:$B,F$4,'BSE - Other Index Options'!$H:$H,"MDAW*"))</f>
        <v/>
      </c>
      <c r="G90" s="26" t="str">
        <f>IF(SUMIFS('NSE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Options'!$H:$H,"MDAW*")+SUMIFS('BSE - SENSEX Index Options'!$L:$L,'BSE - SENSEX Index Options'!$C:$C,$A90,'BSE - SENSEX Index Options'!$B:$B,G$4,'BSE - SENSEX Index Options'!$H:$H,"Weekly*")+SUMIFS('BSE - SENSEX Index Options'!$L:$L,'BSE - SENSEX Index Options'!$C:$C,$A90,'BSE - SENSEX Index Options'!$B:$B,G$4,'BSE - SENSEX Index Options'!$H:$H,"MDAW*")+SUMIFS('BSE - Other Index Options'!$L:$L,'BSE - Other Index Options'!$C:$C,$A90,'BSE - Other Index Options'!$B:$B,G$4,'BSE - Other Index Options'!$H:$H,"Weekly*")+SUMIFS('BSE - Other Index Options'!$L:$L,'BSE - Other Index Options'!$C:$C,$A90,'BSE - Other Index Options'!$B:$B,G$4,'BSE - Other Index Options'!$H:$H,"MDAW*")=0,"",SUMIFS('NSE - NIFTY Index Options'!$L:$L,'NSE - NIFTY Index Options'!$C:$C,$A90,'NSE - NIFTY Index Options'!$B:$B,G$4,'NSE - NIFTY Index Options'!$H:$H,"Weekly*")+SUMIFS('NSE - NIFTY Index Options'!$L:$L,'NSE - NIFTY Index Options'!$C:$C,$A90,'NSE - NIFTY Index Options'!$B:$B,G$4,'NSE - NIFTY Index Options'!$H:$H,"MDAW*")+SUMIFS('NSE - Other Index Options'!$L:$L,'NSE - Other Index Options'!$C:$C,$A90,'NSE - Other Index Options'!$B:$B,G$4,'NSE - Other Index Options'!$H:$H,"Weekly*")+SUMIFS('NSE - Other Index Options'!$L:$L,'NSE - Other Index Options'!$C:$C,$A90,'NSE - Other Index Options'!$B:$B,G$4,'NSE - Other Index Options'!$H:$H,"MDAW*")+SUMIFS('BSE - SENSEX Index Options'!$L:$L,'BSE - SENSEX Index Options'!$C:$C,$A90,'BSE - SENSEX Index Options'!$B:$B,G$4,'BSE - SENSEX Index Options'!$H:$H,"Weekly*")+SUMIFS('BSE - SENSEX Index Options'!$L:$L,'BSE - SENSEX Index Options'!$C:$C,$A90,'BSE - SENSEX Index Options'!$B:$B,G$4,'BSE - SENSEX Index Options'!$H:$H,"MDAW*")+SUMIFS('BSE - Other Index Options'!$L:$L,'BSE - Other Index Options'!$C:$C,$A90,'BSE - Other Index Options'!$B:$B,G$4,'BSE - Other Index Options'!$H:$H,"Weekly*")+SUMIFS('BSE - Other Index Options'!$L:$L,'BSE - Other Index Options'!$C:$C,$A90,'BSE - Other Index Options'!$B:$B,G$4,'BSE - Other Index Options'!$H:$H,"MDAW*"))</f>
        <v/>
      </c>
      <c r="H90" s="26" t="str">
        <f t="shared" si="2"/>
        <v/>
      </c>
    </row>
    <row r="91" spans="1:8" hidden="1" outlineLevel="1">
      <c r="A91" t="s">
        <v>112</v>
      </c>
      <c r="B91" s="26" t="str">
        <f>IF(SUMIFS('NSE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Options'!$H:$H,"MDAW*")+SUMIFS('BSE - SENSEX Index Options'!$L:$L,'BSE - SENSEX Index Options'!$C:$C,$A91,'BSE - SENSEX Index Options'!$B:$B,B$4,'BSE - SENSEX Index Options'!$H:$H,"Weekly*")+SUMIFS('BSE - SENSEX Index Options'!$L:$L,'BSE - SENSEX Index Options'!$C:$C,$A91,'BSE - SENSEX Index Options'!$B:$B,B$4,'BSE - SENSEX Index Options'!$H:$H,"MDAW*")+SUMIFS('BSE - Other Index Options'!$L:$L,'BSE - Other Index Options'!$C:$C,$A91,'BSE - Other Index Options'!$B:$B,B$4,'BSE - Other Index Options'!$H:$H,"Weekly*")+SUMIFS('BSE - Other Index Options'!$L:$L,'BSE - Other Index Options'!$C:$C,$A91,'BSE - Other Index Options'!$B:$B,B$4,'BSE - Other Index Options'!$H:$H,"MDAW*")=0,"",SUMIFS('NSE - NIFTY Index Options'!$L:$L,'NSE - NIFTY Index Options'!$C:$C,$A91,'NSE - NIFTY Index Options'!$B:$B,B$4,'NSE - NIFTY Index Options'!$H:$H,"Weekly*")+SUMIFS('NSE - NIFTY Index Options'!$L:$L,'NSE - NIFTY Index Options'!$C:$C,$A91,'NSE - NIFTY Index Options'!$B:$B,B$4,'NSE - NIFTY Index Options'!$H:$H,"MDAW*")+SUMIFS('NSE - Other Index Options'!$L:$L,'NSE - Other Index Options'!$C:$C,$A91,'NSE - Other Index Options'!$B:$B,B$4,'NSE - Other Index Options'!$H:$H,"Weekly*")+SUMIFS('NSE - Other Index Options'!$L:$L,'NSE - Other Index Options'!$C:$C,$A91,'NSE - Other Index Options'!$B:$B,B$4,'NSE - Other Index Options'!$H:$H,"MDAW*")+SUMIFS('BSE - SENSEX Index Options'!$L:$L,'BSE - SENSEX Index Options'!$C:$C,$A91,'BSE - SENSEX Index Options'!$B:$B,B$4,'BSE - SENSEX Index Options'!$H:$H,"Weekly*")+SUMIFS('BSE - SENSEX Index Options'!$L:$L,'BSE - SENSEX Index Options'!$C:$C,$A91,'BSE - SENSEX Index Options'!$B:$B,B$4,'BSE - SENSEX Index Options'!$H:$H,"MDAW*")+SUMIFS('BSE - Other Index Options'!$L:$L,'BSE - Other Index Options'!$C:$C,$A91,'BSE - Other Index Options'!$B:$B,B$4,'BSE - Other Index Options'!$H:$H,"Weekly*")+SUMIFS('BSE - Other Index Options'!$L:$L,'BSE - Other Index Options'!$C:$C,$A91,'BSE - Other Index Options'!$B:$B,B$4,'BSE - Other Index Options'!$H:$H,"MDAW*"))</f>
        <v/>
      </c>
      <c r="C91" s="26" t="str">
        <f>IF(SUMIFS('NSE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Options'!$H:$H,"MDAW*")+SUMIFS('BSE - SENSEX Index Options'!$L:$L,'BSE - SENSEX Index Options'!$C:$C,$A91,'BSE - SENSEX Index Options'!$B:$B,C$4,'BSE - SENSEX Index Options'!$H:$H,"Weekly*")+SUMIFS('BSE - SENSEX Index Options'!$L:$L,'BSE - SENSEX Index Options'!$C:$C,$A91,'BSE - SENSEX Index Options'!$B:$B,C$4,'BSE - SENSEX Index Options'!$H:$H,"MDAW*")+SUMIFS('BSE - Other Index Options'!$L:$L,'BSE - Other Index Options'!$C:$C,$A91,'BSE - Other Index Options'!$B:$B,C$4,'BSE - Other Index Options'!$H:$H,"Weekly*")+SUMIFS('BSE - Other Index Options'!$L:$L,'BSE - Other Index Options'!$C:$C,$A91,'BSE - Other Index Options'!$B:$B,C$4,'BSE - Other Index Options'!$H:$H,"MDAW*")=0,"",SUMIFS('NSE - NIFTY Index Options'!$L:$L,'NSE - NIFTY Index Options'!$C:$C,$A91,'NSE - NIFTY Index Options'!$B:$B,C$4,'NSE - NIFTY Index Options'!$H:$H,"Weekly*")+SUMIFS('NSE - NIFTY Index Options'!$L:$L,'NSE - NIFTY Index Options'!$C:$C,$A91,'NSE - NIFTY Index Options'!$B:$B,C$4,'NSE - NIFTY Index Options'!$H:$H,"MDAW*")+SUMIFS('NSE - Other Index Options'!$L:$L,'NSE - Other Index Options'!$C:$C,$A91,'NSE - Other Index Options'!$B:$B,C$4,'NSE - Other Index Options'!$H:$H,"Weekly*")+SUMIFS('NSE - Other Index Options'!$L:$L,'NSE - Other Index Options'!$C:$C,$A91,'NSE - Other Index Options'!$B:$B,C$4,'NSE - Other Index Options'!$H:$H,"MDAW*")+SUMIFS('BSE - SENSEX Index Options'!$L:$L,'BSE - SENSEX Index Options'!$C:$C,$A91,'BSE - SENSEX Index Options'!$B:$B,C$4,'BSE - SENSEX Index Options'!$H:$H,"Weekly*")+SUMIFS('BSE - SENSEX Index Options'!$L:$L,'BSE - SENSEX Index Options'!$C:$C,$A91,'BSE - SENSEX Index Options'!$B:$B,C$4,'BSE - SENSEX Index Options'!$H:$H,"MDAW*")+SUMIFS('BSE - Other Index Options'!$L:$L,'BSE - Other Index Options'!$C:$C,$A91,'BSE - Other Index Options'!$B:$B,C$4,'BSE - Other Index Options'!$H:$H,"Weekly*")+SUMIFS('BSE - Other Index Options'!$L:$L,'BSE - Other Index Options'!$C:$C,$A91,'BSE - Other Index Options'!$B:$B,C$4,'BSE - Other Index Options'!$H:$H,"MDAW*"))</f>
        <v/>
      </c>
      <c r="D91" s="26" t="str">
        <f>IF(SUMIFS('NSE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Options'!$H:$H,"MDAW*")+SUMIFS('BSE - SENSEX Index Options'!$L:$L,'BSE - SENSEX Index Options'!$C:$C,$A91,'BSE - SENSEX Index Options'!$B:$B,D$4,'BSE - SENSEX Index Options'!$H:$H,"Weekly*")+SUMIFS('BSE - SENSEX Index Options'!$L:$L,'BSE - SENSEX Index Options'!$C:$C,$A91,'BSE - SENSEX Index Options'!$B:$B,D$4,'BSE - SENSEX Index Options'!$H:$H,"MDAW*")+SUMIFS('BSE - Other Index Options'!$L:$L,'BSE - Other Index Options'!$C:$C,$A91,'BSE - Other Index Options'!$B:$B,D$4,'BSE - Other Index Options'!$H:$H,"Weekly*")+SUMIFS('BSE - Other Index Options'!$L:$L,'BSE - Other Index Options'!$C:$C,$A91,'BSE - Other Index Options'!$B:$B,D$4,'BSE - Other Index Options'!$H:$H,"MDAW*")=0,"",SUMIFS('NSE - NIFTY Index Options'!$L:$L,'NSE - NIFTY Index Options'!$C:$C,$A91,'NSE - NIFTY Index Options'!$B:$B,D$4,'NSE - NIFTY Index Options'!$H:$H,"Weekly*")+SUMIFS('NSE - NIFTY Index Options'!$L:$L,'NSE - NIFTY Index Options'!$C:$C,$A91,'NSE - NIFTY Index Options'!$B:$B,D$4,'NSE - NIFTY Index Options'!$H:$H,"MDAW*")+SUMIFS('NSE - Other Index Options'!$L:$L,'NSE - Other Index Options'!$C:$C,$A91,'NSE - Other Index Options'!$B:$B,D$4,'NSE - Other Index Options'!$H:$H,"Weekly*")+SUMIFS('NSE - Other Index Options'!$L:$L,'NSE - Other Index Options'!$C:$C,$A91,'NSE - Other Index Options'!$B:$B,D$4,'NSE - Other Index Options'!$H:$H,"MDAW*")+SUMIFS('BSE - SENSEX Index Options'!$L:$L,'BSE - SENSEX Index Options'!$C:$C,$A91,'BSE - SENSEX Index Options'!$B:$B,D$4,'BSE - SENSEX Index Options'!$H:$H,"Weekly*")+SUMIFS('BSE - SENSEX Index Options'!$L:$L,'BSE - SENSEX Index Options'!$C:$C,$A91,'BSE - SENSEX Index Options'!$B:$B,D$4,'BSE - SENSEX Index Options'!$H:$H,"MDAW*")+SUMIFS('BSE - Other Index Options'!$L:$L,'BSE - Other Index Options'!$C:$C,$A91,'BSE - Other Index Options'!$B:$B,D$4,'BSE - Other Index Options'!$H:$H,"Weekly*")+SUMIFS('BSE - Other Index Options'!$L:$L,'BSE - Other Index Options'!$C:$C,$A91,'BSE - Other Index Options'!$B:$B,D$4,'BSE - Other Index Options'!$H:$H,"MDAW*"))</f>
        <v/>
      </c>
      <c r="E91" s="26" t="str">
        <f>IF(SUMIFS('NSE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Options'!$H:$H,"MDAW*")+SUMIFS('BSE - SENSEX Index Options'!$L:$L,'BSE - SENSEX Index Options'!$C:$C,$A91,'BSE - SENSEX Index Options'!$B:$B,E$4,'BSE - SENSEX Index Options'!$H:$H,"Weekly*")+SUMIFS('BSE - SENSEX Index Options'!$L:$L,'BSE - SENSEX Index Options'!$C:$C,$A91,'BSE - SENSEX Index Options'!$B:$B,E$4,'BSE - SENSEX Index Options'!$H:$H,"MDAW*")+SUMIFS('BSE - Other Index Options'!$L:$L,'BSE - Other Index Options'!$C:$C,$A91,'BSE - Other Index Options'!$B:$B,E$4,'BSE - Other Index Options'!$H:$H,"Weekly*")+SUMIFS('BSE - Other Index Options'!$L:$L,'BSE - Other Index Options'!$C:$C,$A91,'BSE - Other Index Options'!$B:$B,E$4,'BSE - Other Index Options'!$H:$H,"MDAW*")=0,"",SUMIFS('NSE - NIFTY Index Options'!$L:$L,'NSE - NIFTY Index Options'!$C:$C,$A91,'NSE - NIFTY Index Options'!$B:$B,E$4,'NSE - NIFTY Index Options'!$H:$H,"Weekly*")+SUMIFS('NSE - NIFTY Index Options'!$L:$L,'NSE - NIFTY Index Options'!$C:$C,$A91,'NSE - NIFTY Index Options'!$B:$B,E$4,'NSE - NIFTY Index Options'!$H:$H,"MDAW*")+SUMIFS('NSE - Other Index Options'!$L:$L,'NSE - Other Index Options'!$C:$C,$A91,'NSE - Other Index Options'!$B:$B,E$4,'NSE - Other Index Options'!$H:$H,"Weekly*")+SUMIFS('NSE - Other Index Options'!$L:$L,'NSE - Other Index Options'!$C:$C,$A91,'NSE - Other Index Options'!$B:$B,E$4,'NSE - Other Index Options'!$H:$H,"MDAW*")+SUMIFS('BSE - SENSEX Index Options'!$L:$L,'BSE - SENSEX Index Options'!$C:$C,$A91,'BSE - SENSEX Index Options'!$B:$B,E$4,'BSE - SENSEX Index Options'!$H:$H,"Weekly*")+SUMIFS('BSE - SENSEX Index Options'!$L:$L,'BSE - SENSEX Index Options'!$C:$C,$A91,'BSE - SENSEX Index Options'!$B:$B,E$4,'BSE - SENSEX Index Options'!$H:$H,"MDAW*")+SUMIFS('BSE - Other Index Options'!$L:$L,'BSE - Other Index Options'!$C:$C,$A91,'BSE - Other Index Options'!$B:$B,E$4,'BSE - Other Index Options'!$H:$H,"Weekly*")+SUMIFS('BSE - Other Index Options'!$L:$L,'BSE - Other Index Options'!$C:$C,$A91,'BSE - Other Index Options'!$B:$B,E$4,'BSE - Other Index Options'!$H:$H,"MDAW*"))</f>
        <v/>
      </c>
      <c r="F91" s="26" t="str">
        <f>IF(SUMIFS('NSE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Options'!$H:$H,"MDAW*")+SUMIFS('BSE - SENSEX Index Options'!$L:$L,'BSE - SENSEX Index Options'!$C:$C,$A91,'BSE - SENSEX Index Options'!$B:$B,F$4,'BSE - SENSEX Index Options'!$H:$H,"Weekly*")+SUMIFS('BSE - SENSEX Index Options'!$L:$L,'BSE - SENSEX Index Options'!$C:$C,$A91,'BSE - SENSEX Index Options'!$B:$B,F$4,'BSE - SENSEX Index Options'!$H:$H,"MDAW*")+SUMIFS('BSE - Other Index Options'!$L:$L,'BSE - Other Index Options'!$C:$C,$A91,'BSE - Other Index Options'!$B:$B,F$4,'BSE - Other Index Options'!$H:$H,"Weekly*")+SUMIFS('BSE - Other Index Options'!$L:$L,'BSE - Other Index Options'!$C:$C,$A91,'BSE - Other Index Options'!$B:$B,F$4,'BSE - Other Index Options'!$H:$H,"MDAW*")=0,"",SUMIFS('NSE - NIFTY Index Options'!$L:$L,'NSE - NIFTY Index Options'!$C:$C,$A91,'NSE - NIFTY Index Options'!$B:$B,F$4,'NSE - NIFTY Index Options'!$H:$H,"Weekly*")+SUMIFS('NSE - NIFTY Index Options'!$L:$L,'NSE - NIFTY Index Options'!$C:$C,$A91,'NSE - NIFTY Index Options'!$B:$B,F$4,'NSE - NIFTY Index Options'!$H:$H,"MDAW*")+SUMIFS('NSE - Other Index Options'!$L:$L,'NSE - Other Index Options'!$C:$C,$A91,'NSE - Other Index Options'!$B:$B,F$4,'NSE - Other Index Options'!$H:$H,"Weekly*")+SUMIFS('NSE - Other Index Options'!$L:$L,'NSE - Other Index Options'!$C:$C,$A91,'NSE - Other Index Options'!$B:$B,F$4,'NSE - Other Index Options'!$H:$H,"MDAW*")+SUMIFS('BSE - SENSEX Index Options'!$L:$L,'BSE - SENSEX Index Options'!$C:$C,$A91,'BSE - SENSEX Index Options'!$B:$B,F$4,'BSE - SENSEX Index Options'!$H:$H,"Weekly*")+SUMIFS('BSE - SENSEX Index Options'!$L:$L,'BSE - SENSEX Index Options'!$C:$C,$A91,'BSE - SENSEX Index Options'!$B:$B,F$4,'BSE - SENSEX Index Options'!$H:$H,"MDAW*")+SUMIFS('BSE - Other Index Options'!$L:$L,'BSE - Other Index Options'!$C:$C,$A91,'BSE - Other Index Options'!$B:$B,F$4,'BSE - Other Index Options'!$H:$H,"Weekly*")+SUMIFS('BSE - Other Index Options'!$L:$L,'BSE - Other Index Options'!$C:$C,$A91,'BSE - Other Index Options'!$B:$B,F$4,'BSE - Other Index Options'!$H:$H,"MDAW*"))</f>
        <v/>
      </c>
      <c r="G91" s="26" t="str">
        <f>IF(SUMIFS('NSE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Options'!$H:$H,"MDAW*")+SUMIFS('BSE - SENSEX Index Options'!$L:$L,'BSE - SENSEX Index Options'!$C:$C,$A91,'BSE - SENSEX Index Options'!$B:$B,G$4,'BSE - SENSEX Index Options'!$H:$H,"Weekly*")+SUMIFS('BSE - SENSEX Index Options'!$L:$L,'BSE - SENSEX Index Options'!$C:$C,$A91,'BSE - SENSEX Index Options'!$B:$B,G$4,'BSE - SENSEX Index Options'!$H:$H,"MDAW*")+SUMIFS('BSE - Other Index Options'!$L:$L,'BSE - Other Index Options'!$C:$C,$A91,'BSE - Other Index Options'!$B:$B,G$4,'BSE - Other Index Options'!$H:$H,"Weekly*")+SUMIFS('BSE - Other Index Options'!$L:$L,'BSE - Other Index Options'!$C:$C,$A91,'BSE - Other Index Options'!$B:$B,G$4,'BSE - Other Index Options'!$H:$H,"MDAW*")=0,"",SUMIFS('NSE - NIFTY Index Options'!$L:$L,'NSE - NIFTY Index Options'!$C:$C,$A91,'NSE - NIFTY Index Options'!$B:$B,G$4,'NSE - NIFTY Index Options'!$H:$H,"Weekly*")+SUMIFS('NSE - NIFTY Index Options'!$L:$L,'NSE - NIFTY Index Options'!$C:$C,$A91,'NSE - NIFTY Index Options'!$B:$B,G$4,'NSE - NIFTY Index Options'!$H:$H,"MDAW*")+SUMIFS('NSE - Other Index Options'!$L:$L,'NSE - Other Index Options'!$C:$C,$A91,'NSE - Other Index Options'!$B:$B,G$4,'NSE - Other Index Options'!$H:$H,"Weekly*")+SUMIFS('NSE - Other Index Options'!$L:$L,'NSE - Other Index Options'!$C:$C,$A91,'NSE - Other Index Options'!$B:$B,G$4,'NSE - Other Index Options'!$H:$H,"MDAW*")+SUMIFS('BSE - SENSEX Index Options'!$L:$L,'BSE - SENSEX Index Options'!$C:$C,$A91,'BSE - SENSEX Index Options'!$B:$B,G$4,'BSE - SENSEX Index Options'!$H:$H,"Weekly*")+SUMIFS('BSE - SENSEX Index Options'!$L:$L,'BSE - SENSEX Index Options'!$C:$C,$A91,'BSE - SENSEX Index Options'!$B:$B,G$4,'BSE - SENSEX Index Options'!$H:$H,"MDAW*")+SUMIFS('BSE - Other Index Options'!$L:$L,'BSE - Other Index Options'!$C:$C,$A91,'BSE - Other Index Options'!$B:$B,G$4,'BSE - Other Index Options'!$H:$H,"Weekly*")+SUMIFS('BSE - Other Index Options'!$L:$L,'BSE - Other Index Options'!$C:$C,$A91,'BSE - Other Index Options'!$B:$B,G$4,'BSE - Other Index Options'!$H:$H,"MDAW*"))</f>
        <v/>
      </c>
      <c r="H91" s="26" t="str">
        <f t="shared" si="2"/>
        <v/>
      </c>
    </row>
    <row r="92" spans="1:8" hidden="1" outlineLevel="1">
      <c r="A92" t="s">
        <v>113</v>
      </c>
      <c r="B92" s="26" t="str">
        <f>IF(SUMIFS('NSE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Options'!$H:$H,"MDAW*")+SUMIFS('BSE - SENSEX Index Options'!$L:$L,'BSE - SENSEX Index Options'!$C:$C,$A92,'BSE - SENSEX Index Options'!$B:$B,B$4,'BSE - SENSEX Index Options'!$H:$H,"Weekly*")+SUMIFS('BSE - SENSEX Index Options'!$L:$L,'BSE - SENSEX Index Options'!$C:$C,$A92,'BSE - SENSEX Index Options'!$B:$B,B$4,'BSE - SENSEX Index Options'!$H:$H,"MDAW*")+SUMIFS('BSE - Other Index Options'!$L:$L,'BSE - Other Index Options'!$C:$C,$A92,'BSE - Other Index Options'!$B:$B,B$4,'BSE - Other Index Options'!$H:$H,"Weekly*")+SUMIFS('BSE - Other Index Options'!$L:$L,'BSE - Other Index Options'!$C:$C,$A92,'BSE - Other Index Options'!$B:$B,B$4,'BSE - Other Index Options'!$H:$H,"MDAW*")=0,"",SUMIFS('NSE - NIFTY Index Options'!$L:$L,'NSE - NIFTY Index Options'!$C:$C,$A92,'NSE - NIFTY Index Options'!$B:$B,B$4,'NSE - NIFTY Index Options'!$H:$H,"Weekly*")+SUMIFS('NSE - NIFTY Index Options'!$L:$L,'NSE - NIFTY Index Options'!$C:$C,$A92,'NSE - NIFTY Index Options'!$B:$B,B$4,'NSE - NIFTY Index Options'!$H:$H,"MDAW*")+SUMIFS('NSE - Other Index Options'!$L:$L,'NSE - Other Index Options'!$C:$C,$A92,'NSE - Other Index Options'!$B:$B,B$4,'NSE - Other Index Options'!$H:$H,"Weekly*")+SUMIFS('NSE - Other Index Options'!$L:$L,'NSE - Other Index Options'!$C:$C,$A92,'NSE - Other Index Options'!$B:$B,B$4,'NSE - Other Index Options'!$H:$H,"MDAW*")+SUMIFS('BSE - SENSEX Index Options'!$L:$L,'BSE - SENSEX Index Options'!$C:$C,$A92,'BSE - SENSEX Index Options'!$B:$B,B$4,'BSE - SENSEX Index Options'!$H:$H,"Weekly*")+SUMIFS('BSE - SENSEX Index Options'!$L:$L,'BSE - SENSEX Index Options'!$C:$C,$A92,'BSE - SENSEX Index Options'!$B:$B,B$4,'BSE - SENSEX Index Options'!$H:$H,"MDAW*")+SUMIFS('BSE - Other Index Options'!$L:$L,'BSE - Other Index Options'!$C:$C,$A92,'BSE - Other Index Options'!$B:$B,B$4,'BSE - Other Index Options'!$H:$H,"Weekly*")+SUMIFS('BSE - Other Index Options'!$L:$L,'BSE - Other Index Options'!$C:$C,$A92,'BSE - Other Index Options'!$B:$B,B$4,'BSE - Other Index Options'!$H:$H,"MDAW*"))</f>
        <v/>
      </c>
      <c r="C92" s="26" t="str">
        <f>IF(SUMIFS('NSE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Options'!$H:$H,"MDAW*")+SUMIFS('BSE - SENSEX Index Options'!$L:$L,'BSE - SENSEX Index Options'!$C:$C,$A92,'BSE - SENSEX Index Options'!$B:$B,C$4,'BSE - SENSEX Index Options'!$H:$H,"Weekly*")+SUMIFS('BSE - SENSEX Index Options'!$L:$L,'BSE - SENSEX Index Options'!$C:$C,$A92,'BSE - SENSEX Index Options'!$B:$B,C$4,'BSE - SENSEX Index Options'!$H:$H,"MDAW*")+SUMIFS('BSE - Other Index Options'!$L:$L,'BSE - Other Index Options'!$C:$C,$A92,'BSE - Other Index Options'!$B:$B,C$4,'BSE - Other Index Options'!$H:$H,"Weekly*")+SUMIFS('BSE - Other Index Options'!$L:$L,'BSE - Other Index Options'!$C:$C,$A92,'BSE - Other Index Options'!$B:$B,C$4,'BSE - Other Index Options'!$H:$H,"MDAW*")=0,"",SUMIFS('NSE - NIFTY Index Options'!$L:$L,'NSE - NIFTY Index Options'!$C:$C,$A92,'NSE - NIFTY Index Options'!$B:$B,C$4,'NSE - NIFTY Index Options'!$H:$H,"Weekly*")+SUMIFS('NSE - NIFTY Index Options'!$L:$L,'NSE - NIFTY Index Options'!$C:$C,$A92,'NSE - NIFTY Index Options'!$B:$B,C$4,'NSE - NIFTY Index Options'!$H:$H,"MDAW*")+SUMIFS('NSE - Other Index Options'!$L:$L,'NSE - Other Index Options'!$C:$C,$A92,'NSE - Other Index Options'!$B:$B,C$4,'NSE - Other Index Options'!$H:$H,"Weekly*")+SUMIFS('NSE - Other Index Options'!$L:$L,'NSE - Other Index Options'!$C:$C,$A92,'NSE - Other Index Options'!$B:$B,C$4,'NSE - Other Index Options'!$H:$H,"MDAW*")+SUMIFS('BSE - SENSEX Index Options'!$L:$L,'BSE - SENSEX Index Options'!$C:$C,$A92,'BSE - SENSEX Index Options'!$B:$B,C$4,'BSE - SENSEX Index Options'!$H:$H,"Weekly*")+SUMIFS('BSE - SENSEX Index Options'!$L:$L,'BSE - SENSEX Index Options'!$C:$C,$A92,'BSE - SENSEX Index Options'!$B:$B,C$4,'BSE - SENSEX Index Options'!$H:$H,"MDAW*")+SUMIFS('BSE - Other Index Options'!$L:$L,'BSE - Other Index Options'!$C:$C,$A92,'BSE - Other Index Options'!$B:$B,C$4,'BSE - Other Index Options'!$H:$H,"Weekly*")+SUMIFS('BSE - Other Index Options'!$L:$L,'BSE - Other Index Options'!$C:$C,$A92,'BSE - Other Index Options'!$B:$B,C$4,'BSE - Other Index Options'!$H:$H,"MDAW*"))</f>
        <v/>
      </c>
      <c r="D92" s="26" t="str">
        <f>IF(SUMIFS('NSE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Options'!$H:$H,"MDAW*")+SUMIFS('BSE - SENSEX Index Options'!$L:$L,'BSE - SENSEX Index Options'!$C:$C,$A92,'BSE - SENSEX Index Options'!$B:$B,D$4,'BSE - SENSEX Index Options'!$H:$H,"Weekly*")+SUMIFS('BSE - SENSEX Index Options'!$L:$L,'BSE - SENSEX Index Options'!$C:$C,$A92,'BSE - SENSEX Index Options'!$B:$B,D$4,'BSE - SENSEX Index Options'!$H:$H,"MDAW*")+SUMIFS('BSE - Other Index Options'!$L:$L,'BSE - Other Index Options'!$C:$C,$A92,'BSE - Other Index Options'!$B:$B,D$4,'BSE - Other Index Options'!$H:$H,"Weekly*")+SUMIFS('BSE - Other Index Options'!$L:$L,'BSE - Other Index Options'!$C:$C,$A92,'BSE - Other Index Options'!$B:$B,D$4,'BSE - Other Index Options'!$H:$H,"MDAW*")=0,"",SUMIFS('NSE - NIFTY Index Options'!$L:$L,'NSE - NIFTY Index Options'!$C:$C,$A92,'NSE - NIFTY Index Options'!$B:$B,D$4,'NSE - NIFTY Index Options'!$H:$H,"Weekly*")+SUMIFS('NSE - NIFTY Index Options'!$L:$L,'NSE - NIFTY Index Options'!$C:$C,$A92,'NSE - NIFTY Index Options'!$B:$B,D$4,'NSE - NIFTY Index Options'!$H:$H,"MDAW*")+SUMIFS('NSE - Other Index Options'!$L:$L,'NSE - Other Index Options'!$C:$C,$A92,'NSE - Other Index Options'!$B:$B,D$4,'NSE - Other Index Options'!$H:$H,"Weekly*")+SUMIFS('NSE - Other Index Options'!$L:$L,'NSE - Other Index Options'!$C:$C,$A92,'NSE - Other Index Options'!$B:$B,D$4,'NSE - Other Index Options'!$H:$H,"MDAW*")+SUMIFS('BSE - SENSEX Index Options'!$L:$L,'BSE - SENSEX Index Options'!$C:$C,$A92,'BSE - SENSEX Index Options'!$B:$B,D$4,'BSE - SENSEX Index Options'!$H:$H,"Weekly*")+SUMIFS('BSE - SENSEX Index Options'!$L:$L,'BSE - SENSEX Index Options'!$C:$C,$A92,'BSE - SENSEX Index Options'!$B:$B,D$4,'BSE - SENSEX Index Options'!$H:$H,"MDAW*")+SUMIFS('BSE - Other Index Options'!$L:$L,'BSE - Other Index Options'!$C:$C,$A92,'BSE - Other Index Options'!$B:$B,D$4,'BSE - Other Index Options'!$H:$H,"Weekly*")+SUMIFS('BSE - Other Index Options'!$L:$L,'BSE - Other Index Options'!$C:$C,$A92,'BSE - Other Index Options'!$B:$B,D$4,'BSE - Other Index Options'!$H:$H,"MDAW*"))</f>
        <v/>
      </c>
      <c r="E92" s="26" t="str">
        <f>IF(SUMIFS('NSE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Options'!$H:$H,"MDAW*")+SUMIFS('BSE - SENSEX Index Options'!$L:$L,'BSE - SENSEX Index Options'!$C:$C,$A92,'BSE - SENSEX Index Options'!$B:$B,E$4,'BSE - SENSEX Index Options'!$H:$H,"Weekly*")+SUMIFS('BSE - SENSEX Index Options'!$L:$L,'BSE - SENSEX Index Options'!$C:$C,$A92,'BSE - SENSEX Index Options'!$B:$B,E$4,'BSE - SENSEX Index Options'!$H:$H,"MDAW*")+SUMIFS('BSE - Other Index Options'!$L:$L,'BSE - Other Index Options'!$C:$C,$A92,'BSE - Other Index Options'!$B:$B,E$4,'BSE - Other Index Options'!$H:$H,"Weekly*")+SUMIFS('BSE - Other Index Options'!$L:$L,'BSE - Other Index Options'!$C:$C,$A92,'BSE - Other Index Options'!$B:$B,E$4,'BSE - Other Index Options'!$H:$H,"MDAW*")=0,"",SUMIFS('NSE - NIFTY Index Options'!$L:$L,'NSE - NIFTY Index Options'!$C:$C,$A92,'NSE - NIFTY Index Options'!$B:$B,E$4,'NSE - NIFTY Index Options'!$H:$H,"Weekly*")+SUMIFS('NSE - NIFTY Index Options'!$L:$L,'NSE - NIFTY Index Options'!$C:$C,$A92,'NSE - NIFTY Index Options'!$B:$B,E$4,'NSE - NIFTY Index Options'!$H:$H,"MDAW*")+SUMIFS('NSE - Other Index Options'!$L:$L,'NSE - Other Index Options'!$C:$C,$A92,'NSE - Other Index Options'!$B:$B,E$4,'NSE - Other Index Options'!$H:$H,"Weekly*")+SUMIFS('NSE - Other Index Options'!$L:$L,'NSE - Other Index Options'!$C:$C,$A92,'NSE - Other Index Options'!$B:$B,E$4,'NSE - Other Index Options'!$H:$H,"MDAW*")+SUMIFS('BSE - SENSEX Index Options'!$L:$L,'BSE - SENSEX Index Options'!$C:$C,$A92,'BSE - SENSEX Index Options'!$B:$B,E$4,'BSE - SENSEX Index Options'!$H:$H,"Weekly*")+SUMIFS('BSE - SENSEX Index Options'!$L:$L,'BSE - SENSEX Index Options'!$C:$C,$A92,'BSE - SENSEX Index Options'!$B:$B,E$4,'BSE - SENSEX Index Options'!$H:$H,"MDAW*")+SUMIFS('BSE - Other Index Options'!$L:$L,'BSE - Other Index Options'!$C:$C,$A92,'BSE - Other Index Options'!$B:$B,E$4,'BSE - Other Index Options'!$H:$H,"Weekly*")+SUMIFS('BSE - Other Index Options'!$L:$L,'BSE - Other Index Options'!$C:$C,$A92,'BSE - Other Index Options'!$B:$B,E$4,'BSE - Other Index Options'!$H:$H,"MDAW*"))</f>
        <v/>
      </c>
      <c r="F92" s="26" t="str">
        <f>IF(SUMIFS('NSE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Options'!$H:$H,"MDAW*")+SUMIFS('BSE - SENSEX Index Options'!$L:$L,'BSE - SENSEX Index Options'!$C:$C,$A92,'BSE - SENSEX Index Options'!$B:$B,F$4,'BSE - SENSEX Index Options'!$H:$H,"Weekly*")+SUMIFS('BSE - SENSEX Index Options'!$L:$L,'BSE - SENSEX Index Options'!$C:$C,$A92,'BSE - SENSEX Index Options'!$B:$B,F$4,'BSE - SENSEX Index Options'!$H:$H,"MDAW*")+SUMIFS('BSE - Other Index Options'!$L:$L,'BSE - Other Index Options'!$C:$C,$A92,'BSE - Other Index Options'!$B:$B,F$4,'BSE - Other Index Options'!$H:$H,"Weekly*")+SUMIFS('BSE - Other Index Options'!$L:$L,'BSE - Other Index Options'!$C:$C,$A92,'BSE - Other Index Options'!$B:$B,F$4,'BSE - Other Index Options'!$H:$H,"MDAW*")=0,"",SUMIFS('NSE - NIFTY Index Options'!$L:$L,'NSE - NIFTY Index Options'!$C:$C,$A92,'NSE - NIFTY Index Options'!$B:$B,F$4,'NSE - NIFTY Index Options'!$H:$H,"Weekly*")+SUMIFS('NSE - NIFTY Index Options'!$L:$L,'NSE - NIFTY Index Options'!$C:$C,$A92,'NSE - NIFTY Index Options'!$B:$B,F$4,'NSE - NIFTY Index Options'!$H:$H,"MDAW*")+SUMIFS('NSE - Other Index Options'!$L:$L,'NSE - Other Index Options'!$C:$C,$A92,'NSE - Other Index Options'!$B:$B,F$4,'NSE - Other Index Options'!$H:$H,"Weekly*")+SUMIFS('NSE - Other Index Options'!$L:$L,'NSE - Other Index Options'!$C:$C,$A92,'NSE - Other Index Options'!$B:$B,F$4,'NSE - Other Index Options'!$H:$H,"MDAW*")+SUMIFS('BSE - SENSEX Index Options'!$L:$L,'BSE - SENSEX Index Options'!$C:$C,$A92,'BSE - SENSEX Index Options'!$B:$B,F$4,'BSE - SENSEX Index Options'!$H:$H,"Weekly*")+SUMIFS('BSE - SENSEX Index Options'!$L:$L,'BSE - SENSEX Index Options'!$C:$C,$A92,'BSE - SENSEX Index Options'!$B:$B,F$4,'BSE - SENSEX Index Options'!$H:$H,"MDAW*")+SUMIFS('BSE - Other Index Options'!$L:$L,'BSE - Other Index Options'!$C:$C,$A92,'BSE - Other Index Options'!$B:$B,F$4,'BSE - Other Index Options'!$H:$H,"Weekly*")+SUMIFS('BSE - Other Index Options'!$L:$L,'BSE - Other Index Options'!$C:$C,$A92,'BSE - Other Index Options'!$B:$B,F$4,'BSE - Other Index Options'!$H:$H,"MDAW*"))</f>
        <v/>
      </c>
      <c r="G92" s="26" t="str">
        <f>IF(SUMIFS('NSE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Options'!$H:$H,"MDAW*")+SUMIFS('BSE - SENSEX Index Options'!$L:$L,'BSE - SENSEX Index Options'!$C:$C,$A92,'BSE - SENSEX Index Options'!$B:$B,G$4,'BSE - SENSEX Index Options'!$H:$H,"Weekly*")+SUMIFS('BSE - SENSEX Index Options'!$L:$L,'BSE - SENSEX Index Options'!$C:$C,$A92,'BSE - SENSEX Index Options'!$B:$B,G$4,'BSE - SENSEX Index Options'!$H:$H,"MDAW*")+SUMIFS('BSE - Other Index Options'!$L:$L,'BSE - Other Index Options'!$C:$C,$A92,'BSE - Other Index Options'!$B:$B,G$4,'BSE - Other Index Options'!$H:$H,"Weekly*")+SUMIFS('BSE - Other Index Options'!$L:$L,'BSE - Other Index Options'!$C:$C,$A92,'BSE - Other Index Options'!$B:$B,G$4,'BSE - Other Index Options'!$H:$H,"MDAW*")=0,"",SUMIFS('NSE - NIFTY Index Options'!$L:$L,'NSE - NIFTY Index Options'!$C:$C,$A92,'NSE - NIFTY Index Options'!$B:$B,G$4,'NSE - NIFTY Index Options'!$H:$H,"Weekly*")+SUMIFS('NSE - NIFTY Index Options'!$L:$L,'NSE - NIFTY Index Options'!$C:$C,$A92,'NSE - NIFTY Index Options'!$B:$B,G$4,'NSE - NIFTY Index Options'!$H:$H,"MDAW*")+SUMIFS('NSE - Other Index Options'!$L:$L,'NSE - Other Index Options'!$C:$C,$A92,'NSE - Other Index Options'!$B:$B,G$4,'NSE - Other Index Options'!$H:$H,"Weekly*")+SUMIFS('NSE - Other Index Options'!$L:$L,'NSE - Other Index Options'!$C:$C,$A92,'NSE - Other Index Options'!$B:$B,G$4,'NSE - Other Index Options'!$H:$H,"MDAW*")+SUMIFS('BSE - SENSEX Index Options'!$L:$L,'BSE - SENSEX Index Options'!$C:$C,$A92,'BSE - SENSEX Index Options'!$B:$B,G$4,'BSE - SENSEX Index Options'!$H:$H,"Weekly*")+SUMIFS('BSE - SENSEX Index Options'!$L:$L,'BSE - SENSEX Index Options'!$C:$C,$A92,'BSE - SENSEX Index Options'!$B:$B,G$4,'BSE - SENSEX Index Options'!$H:$H,"MDAW*")+SUMIFS('BSE - Other Index Options'!$L:$L,'BSE - Other Index Options'!$C:$C,$A92,'BSE - Other Index Options'!$B:$B,G$4,'BSE - Other Index Options'!$H:$H,"Weekly*")+SUMIFS('BSE - Other Index Options'!$L:$L,'BSE - Other Index Options'!$C:$C,$A92,'BSE - Other Index Options'!$B:$B,G$4,'BSE - Other Index Options'!$H:$H,"MDAW*"))</f>
        <v/>
      </c>
      <c r="H92" s="26" t="str">
        <f t="shared" si="2"/>
        <v/>
      </c>
    </row>
    <row r="93" spans="1:8" hidden="1" outlineLevel="1">
      <c r="A93" t="s">
        <v>114</v>
      </c>
      <c r="B93" s="26" t="str">
        <f>IF(SUMIFS('NSE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Options'!$H:$H,"MDAW*")+SUMIFS('BSE - SENSEX Index Options'!$L:$L,'BSE - SENSEX Index Options'!$C:$C,$A93,'BSE - SENSEX Index Options'!$B:$B,B$4,'BSE - SENSEX Index Options'!$H:$H,"Weekly*")+SUMIFS('BSE - SENSEX Index Options'!$L:$L,'BSE - SENSEX Index Options'!$C:$C,$A93,'BSE - SENSEX Index Options'!$B:$B,B$4,'BSE - SENSEX Index Options'!$H:$H,"MDAW*")+SUMIFS('BSE - Other Index Options'!$L:$L,'BSE - Other Index Options'!$C:$C,$A93,'BSE - Other Index Options'!$B:$B,B$4,'BSE - Other Index Options'!$H:$H,"Weekly*")+SUMIFS('BSE - Other Index Options'!$L:$L,'BSE - Other Index Options'!$C:$C,$A93,'BSE - Other Index Options'!$B:$B,B$4,'BSE - Other Index Options'!$H:$H,"MDAW*")=0,"",SUMIFS('NSE - NIFTY Index Options'!$L:$L,'NSE - NIFTY Index Options'!$C:$C,$A93,'NSE - NIFTY Index Options'!$B:$B,B$4,'NSE - NIFTY Index Options'!$H:$H,"Weekly*")+SUMIFS('NSE - NIFTY Index Options'!$L:$L,'NSE - NIFTY Index Options'!$C:$C,$A93,'NSE - NIFTY Index Options'!$B:$B,B$4,'NSE - NIFTY Index Options'!$H:$H,"MDAW*")+SUMIFS('NSE - Other Index Options'!$L:$L,'NSE - Other Index Options'!$C:$C,$A93,'NSE - Other Index Options'!$B:$B,B$4,'NSE - Other Index Options'!$H:$H,"Weekly*")+SUMIFS('NSE - Other Index Options'!$L:$L,'NSE - Other Index Options'!$C:$C,$A93,'NSE - Other Index Options'!$B:$B,B$4,'NSE - Other Index Options'!$H:$H,"MDAW*")+SUMIFS('BSE - SENSEX Index Options'!$L:$L,'BSE - SENSEX Index Options'!$C:$C,$A93,'BSE - SENSEX Index Options'!$B:$B,B$4,'BSE - SENSEX Index Options'!$H:$H,"Weekly*")+SUMIFS('BSE - SENSEX Index Options'!$L:$L,'BSE - SENSEX Index Options'!$C:$C,$A93,'BSE - SENSEX Index Options'!$B:$B,B$4,'BSE - SENSEX Index Options'!$H:$H,"MDAW*")+SUMIFS('BSE - Other Index Options'!$L:$L,'BSE - Other Index Options'!$C:$C,$A93,'BSE - Other Index Options'!$B:$B,B$4,'BSE - Other Index Options'!$H:$H,"Weekly*")+SUMIFS('BSE - Other Index Options'!$L:$L,'BSE - Other Index Options'!$C:$C,$A93,'BSE - Other Index Options'!$B:$B,B$4,'BSE - Other Index Options'!$H:$H,"MDAW*"))</f>
        <v/>
      </c>
      <c r="C93" s="26" t="str">
        <f>IF(SUMIFS('NSE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Options'!$H:$H,"MDAW*")+SUMIFS('BSE - SENSEX Index Options'!$L:$L,'BSE - SENSEX Index Options'!$C:$C,$A93,'BSE - SENSEX Index Options'!$B:$B,C$4,'BSE - SENSEX Index Options'!$H:$H,"Weekly*")+SUMIFS('BSE - SENSEX Index Options'!$L:$L,'BSE - SENSEX Index Options'!$C:$C,$A93,'BSE - SENSEX Index Options'!$B:$B,C$4,'BSE - SENSEX Index Options'!$H:$H,"MDAW*")+SUMIFS('BSE - Other Index Options'!$L:$L,'BSE - Other Index Options'!$C:$C,$A93,'BSE - Other Index Options'!$B:$B,C$4,'BSE - Other Index Options'!$H:$H,"Weekly*")+SUMIFS('BSE - Other Index Options'!$L:$L,'BSE - Other Index Options'!$C:$C,$A93,'BSE - Other Index Options'!$B:$B,C$4,'BSE - Other Index Options'!$H:$H,"MDAW*")=0,"",SUMIFS('NSE - NIFTY Index Options'!$L:$L,'NSE - NIFTY Index Options'!$C:$C,$A93,'NSE - NIFTY Index Options'!$B:$B,C$4,'NSE - NIFTY Index Options'!$H:$H,"Weekly*")+SUMIFS('NSE - NIFTY Index Options'!$L:$L,'NSE - NIFTY Index Options'!$C:$C,$A93,'NSE - NIFTY Index Options'!$B:$B,C$4,'NSE - NIFTY Index Options'!$H:$H,"MDAW*")+SUMIFS('NSE - Other Index Options'!$L:$L,'NSE - Other Index Options'!$C:$C,$A93,'NSE - Other Index Options'!$B:$B,C$4,'NSE - Other Index Options'!$H:$H,"Weekly*")+SUMIFS('NSE - Other Index Options'!$L:$L,'NSE - Other Index Options'!$C:$C,$A93,'NSE - Other Index Options'!$B:$B,C$4,'NSE - Other Index Options'!$H:$H,"MDAW*")+SUMIFS('BSE - SENSEX Index Options'!$L:$L,'BSE - SENSEX Index Options'!$C:$C,$A93,'BSE - SENSEX Index Options'!$B:$B,C$4,'BSE - SENSEX Index Options'!$H:$H,"Weekly*")+SUMIFS('BSE - SENSEX Index Options'!$L:$L,'BSE - SENSEX Index Options'!$C:$C,$A93,'BSE - SENSEX Index Options'!$B:$B,C$4,'BSE - SENSEX Index Options'!$H:$H,"MDAW*")+SUMIFS('BSE - Other Index Options'!$L:$L,'BSE - Other Index Options'!$C:$C,$A93,'BSE - Other Index Options'!$B:$B,C$4,'BSE - Other Index Options'!$H:$H,"Weekly*")+SUMIFS('BSE - Other Index Options'!$L:$L,'BSE - Other Index Options'!$C:$C,$A93,'BSE - Other Index Options'!$B:$B,C$4,'BSE - Other Index Options'!$H:$H,"MDAW*"))</f>
        <v/>
      </c>
      <c r="D93" s="26" t="str">
        <f>IF(SUMIFS('NSE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Options'!$H:$H,"MDAW*")+SUMIFS('BSE - SENSEX Index Options'!$L:$L,'BSE - SENSEX Index Options'!$C:$C,$A93,'BSE - SENSEX Index Options'!$B:$B,D$4,'BSE - SENSEX Index Options'!$H:$H,"Weekly*")+SUMIFS('BSE - SENSEX Index Options'!$L:$L,'BSE - SENSEX Index Options'!$C:$C,$A93,'BSE - SENSEX Index Options'!$B:$B,D$4,'BSE - SENSEX Index Options'!$H:$H,"MDAW*")+SUMIFS('BSE - Other Index Options'!$L:$L,'BSE - Other Index Options'!$C:$C,$A93,'BSE - Other Index Options'!$B:$B,D$4,'BSE - Other Index Options'!$H:$H,"Weekly*")+SUMIFS('BSE - Other Index Options'!$L:$L,'BSE - Other Index Options'!$C:$C,$A93,'BSE - Other Index Options'!$B:$B,D$4,'BSE - Other Index Options'!$H:$H,"MDAW*")=0,"",SUMIFS('NSE - NIFTY Index Options'!$L:$L,'NSE - NIFTY Index Options'!$C:$C,$A93,'NSE - NIFTY Index Options'!$B:$B,D$4,'NSE - NIFTY Index Options'!$H:$H,"Weekly*")+SUMIFS('NSE - NIFTY Index Options'!$L:$L,'NSE - NIFTY Index Options'!$C:$C,$A93,'NSE - NIFTY Index Options'!$B:$B,D$4,'NSE - NIFTY Index Options'!$H:$H,"MDAW*")+SUMIFS('NSE - Other Index Options'!$L:$L,'NSE - Other Index Options'!$C:$C,$A93,'NSE - Other Index Options'!$B:$B,D$4,'NSE - Other Index Options'!$H:$H,"Weekly*")+SUMIFS('NSE - Other Index Options'!$L:$L,'NSE - Other Index Options'!$C:$C,$A93,'NSE - Other Index Options'!$B:$B,D$4,'NSE - Other Index Options'!$H:$H,"MDAW*")+SUMIFS('BSE - SENSEX Index Options'!$L:$L,'BSE - SENSEX Index Options'!$C:$C,$A93,'BSE - SENSEX Index Options'!$B:$B,D$4,'BSE - SENSEX Index Options'!$H:$H,"Weekly*")+SUMIFS('BSE - SENSEX Index Options'!$L:$L,'BSE - SENSEX Index Options'!$C:$C,$A93,'BSE - SENSEX Index Options'!$B:$B,D$4,'BSE - SENSEX Index Options'!$H:$H,"MDAW*")+SUMIFS('BSE - Other Index Options'!$L:$L,'BSE - Other Index Options'!$C:$C,$A93,'BSE - Other Index Options'!$B:$B,D$4,'BSE - Other Index Options'!$H:$H,"Weekly*")+SUMIFS('BSE - Other Index Options'!$L:$L,'BSE - Other Index Options'!$C:$C,$A93,'BSE - Other Index Options'!$B:$B,D$4,'BSE - Other Index Options'!$H:$H,"MDAW*"))</f>
        <v/>
      </c>
      <c r="E93" s="26" t="str">
        <f>IF(SUMIFS('NSE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Options'!$H:$H,"MDAW*")+SUMIFS('BSE - SENSEX Index Options'!$L:$L,'BSE - SENSEX Index Options'!$C:$C,$A93,'BSE - SENSEX Index Options'!$B:$B,E$4,'BSE - SENSEX Index Options'!$H:$H,"Weekly*")+SUMIFS('BSE - SENSEX Index Options'!$L:$L,'BSE - SENSEX Index Options'!$C:$C,$A93,'BSE - SENSEX Index Options'!$B:$B,E$4,'BSE - SENSEX Index Options'!$H:$H,"MDAW*")+SUMIFS('BSE - Other Index Options'!$L:$L,'BSE - Other Index Options'!$C:$C,$A93,'BSE - Other Index Options'!$B:$B,E$4,'BSE - Other Index Options'!$H:$H,"Weekly*")+SUMIFS('BSE - Other Index Options'!$L:$L,'BSE - Other Index Options'!$C:$C,$A93,'BSE - Other Index Options'!$B:$B,E$4,'BSE - Other Index Options'!$H:$H,"MDAW*")=0,"",SUMIFS('NSE - NIFTY Index Options'!$L:$L,'NSE - NIFTY Index Options'!$C:$C,$A93,'NSE - NIFTY Index Options'!$B:$B,E$4,'NSE - NIFTY Index Options'!$H:$H,"Weekly*")+SUMIFS('NSE - NIFTY Index Options'!$L:$L,'NSE - NIFTY Index Options'!$C:$C,$A93,'NSE - NIFTY Index Options'!$B:$B,E$4,'NSE - NIFTY Index Options'!$H:$H,"MDAW*")+SUMIFS('NSE - Other Index Options'!$L:$L,'NSE - Other Index Options'!$C:$C,$A93,'NSE - Other Index Options'!$B:$B,E$4,'NSE - Other Index Options'!$H:$H,"Weekly*")+SUMIFS('NSE - Other Index Options'!$L:$L,'NSE - Other Index Options'!$C:$C,$A93,'NSE - Other Index Options'!$B:$B,E$4,'NSE - Other Index Options'!$H:$H,"MDAW*")+SUMIFS('BSE - SENSEX Index Options'!$L:$L,'BSE - SENSEX Index Options'!$C:$C,$A93,'BSE - SENSEX Index Options'!$B:$B,E$4,'BSE - SENSEX Index Options'!$H:$H,"Weekly*")+SUMIFS('BSE - SENSEX Index Options'!$L:$L,'BSE - SENSEX Index Options'!$C:$C,$A93,'BSE - SENSEX Index Options'!$B:$B,E$4,'BSE - SENSEX Index Options'!$H:$H,"MDAW*")+SUMIFS('BSE - Other Index Options'!$L:$L,'BSE - Other Index Options'!$C:$C,$A93,'BSE - Other Index Options'!$B:$B,E$4,'BSE - Other Index Options'!$H:$H,"Weekly*")+SUMIFS('BSE - Other Index Options'!$L:$L,'BSE - Other Index Options'!$C:$C,$A93,'BSE - Other Index Options'!$B:$B,E$4,'BSE - Other Index Options'!$H:$H,"MDAW*"))</f>
        <v/>
      </c>
      <c r="F93" s="26" t="str">
        <f>IF(SUMIFS('NSE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Options'!$H:$H,"MDAW*")+SUMIFS('BSE - SENSEX Index Options'!$L:$L,'BSE - SENSEX Index Options'!$C:$C,$A93,'BSE - SENSEX Index Options'!$B:$B,F$4,'BSE - SENSEX Index Options'!$H:$H,"Weekly*")+SUMIFS('BSE - SENSEX Index Options'!$L:$L,'BSE - SENSEX Index Options'!$C:$C,$A93,'BSE - SENSEX Index Options'!$B:$B,F$4,'BSE - SENSEX Index Options'!$H:$H,"MDAW*")+SUMIFS('BSE - Other Index Options'!$L:$L,'BSE - Other Index Options'!$C:$C,$A93,'BSE - Other Index Options'!$B:$B,F$4,'BSE - Other Index Options'!$H:$H,"Weekly*")+SUMIFS('BSE - Other Index Options'!$L:$L,'BSE - Other Index Options'!$C:$C,$A93,'BSE - Other Index Options'!$B:$B,F$4,'BSE - Other Index Options'!$H:$H,"MDAW*")=0,"",SUMIFS('NSE - NIFTY Index Options'!$L:$L,'NSE - NIFTY Index Options'!$C:$C,$A93,'NSE - NIFTY Index Options'!$B:$B,F$4,'NSE - NIFTY Index Options'!$H:$H,"Weekly*")+SUMIFS('NSE - NIFTY Index Options'!$L:$L,'NSE - NIFTY Index Options'!$C:$C,$A93,'NSE - NIFTY Index Options'!$B:$B,F$4,'NSE - NIFTY Index Options'!$H:$H,"MDAW*")+SUMIFS('NSE - Other Index Options'!$L:$L,'NSE - Other Index Options'!$C:$C,$A93,'NSE - Other Index Options'!$B:$B,F$4,'NSE - Other Index Options'!$H:$H,"Weekly*")+SUMIFS('NSE - Other Index Options'!$L:$L,'NSE - Other Index Options'!$C:$C,$A93,'NSE - Other Index Options'!$B:$B,F$4,'NSE - Other Index Options'!$H:$H,"MDAW*")+SUMIFS('BSE - SENSEX Index Options'!$L:$L,'BSE - SENSEX Index Options'!$C:$C,$A93,'BSE - SENSEX Index Options'!$B:$B,F$4,'BSE - SENSEX Index Options'!$H:$H,"Weekly*")+SUMIFS('BSE - SENSEX Index Options'!$L:$L,'BSE - SENSEX Index Options'!$C:$C,$A93,'BSE - SENSEX Index Options'!$B:$B,F$4,'BSE - SENSEX Index Options'!$H:$H,"MDAW*")+SUMIFS('BSE - Other Index Options'!$L:$L,'BSE - Other Index Options'!$C:$C,$A93,'BSE - Other Index Options'!$B:$B,F$4,'BSE - Other Index Options'!$H:$H,"Weekly*")+SUMIFS('BSE - Other Index Options'!$L:$L,'BSE - Other Index Options'!$C:$C,$A93,'BSE - Other Index Options'!$B:$B,F$4,'BSE - Other Index Options'!$H:$H,"MDAW*"))</f>
        <v/>
      </c>
      <c r="G93" s="26" t="str">
        <f>IF(SUMIFS('NSE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Options'!$H:$H,"MDAW*")+SUMIFS('BSE - SENSEX Index Options'!$L:$L,'BSE - SENSEX Index Options'!$C:$C,$A93,'BSE - SENSEX Index Options'!$B:$B,G$4,'BSE - SENSEX Index Options'!$H:$H,"Weekly*")+SUMIFS('BSE - SENSEX Index Options'!$L:$L,'BSE - SENSEX Index Options'!$C:$C,$A93,'BSE - SENSEX Index Options'!$B:$B,G$4,'BSE - SENSEX Index Options'!$H:$H,"MDAW*")+SUMIFS('BSE - Other Index Options'!$L:$L,'BSE - Other Index Options'!$C:$C,$A93,'BSE - Other Index Options'!$B:$B,G$4,'BSE - Other Index Options'!$H:$H,"Weekly*")+SUMIFS('BSE - Other Index Options'!$L:$L,'BSE - Other Index Options'!$C:$C,$A93,'BSE - Other Index Options'!$B:$B,G$4,'BSE - Other Index Options'!$H:$H,"MDAW*")=0,"",SUMIFS('NSE - NIFTY Index Options'!$L:$L,'NSE - NIFTY Index Options'!$C:$C,$A93,'NSE - NIFTY Index Options'!$B:$B,G$4,'NSE - NIFTY Index Options'!$H:$H,"Weekly*")+SUMIFS('NSE - NIFTY Index Options'!$L:$L,'NSE - NIFTY Index Options'!$C:$C,$A93,'NSE - NIFTY Index Options'!$B:$B,G$4,'NSE - NIFTY Index Options'!$H:$H,"MDAW*")+SUMIFS('NSE - Other Index Options'!$L:$L,'NSE - Other Index Options'!$C:$C,$A93,'NSE - Other Index Options'!$B:$B,G$4,'NSE - Other Index Options'!$H:$H,"Weekly*")+SUMIFS('NSE - Other Index Options'!$L:$L,'NSE - Other Index Options'!$C:$C,$A93,'NSE - Other Index Options'!$B:$B,G$4,'NSE - Other Index Options'!$H:$H,"MDAW*")+SUMIFS('BSE - SENSEX Index Options'!$L:$L,'BSE - SENSEX Index Options'!$C:$C,$A93,'BSE - SENSEX Index Options'!$B:$B,G$4,'BSE - SENSEX Index Options'!$H:$H,"Weekly*")+SUMIFS('BSE - SENSEX Index Options'!$L:$L,'BSE - SENSEX Index Options'!$C:$C,$A93,'BSE - SENSEX Index Options'!$B:$B,G$4,'BSE - SENSEX Index Options'!$H:$H,"MDAW*")+SUMIFS('BSE - Other Index Options'!$L:$L,'BSE - Other Index Options'!$C:$C,$A93,'BSE - Other Index Options'!$B:$B,G$4,'BSE - Other Index Options'!$H:$H,"Weekly*")+SUMIFS('BSE - Other Index Options'!$L:$L,'BSE - Other Index Options'!$C:$C,$A93,'BSE - Other Index Options'!$B:$B,G$4,'BSE - Other Index Options'!$H:$H,"MDAW*"))</f>
        <v/>
      </c>
      <c r="H93" s="26" t="str">
        <f t="shared" si="2"/>
        <v/>
      </c>
    </row>
    <row r="94" spans="1:8" hidden="1" outlineLevel="1">
      <c r="A94" t="s">
        <v>115</v>
      </c>
      <c r="B94" s="26" t="str">
        <f>IF(SUMIFS('NSE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Options'!$H:$H,"MDAW*")+SUMIFS('BSE - SENSEX Index Options'!$L:$L,'BSE - SENSEX Index Options'!$C:$C,$A94,'BSE - SENSEX Index Options'!$B:$B,B$4,'BSE - SENSEX Index Options'!$H:$H,"Weekly*")+SUMIFS('BSE - SENSEX Index Options'!$L:$L,'BSE - SENSEX Index Options'!$C:$C,$A94,'BSE - SENSEX Index Options'!$B:$B,B$4,'BSE - SENSEX Index Options'!$H:$H,"MDAW*")+SUMIFS('BSE - Other Index Options'!$L:$L,'BSE - Other Index Options'!$C:$C,$A94,'BSE - Other Index Options'!$B:$B,B$4,'BSE - Other Index Options'!$H:$H,"Weekly*")+SUMIFS('BSE - Other Index Options'!$L:$L,'BSE - Other Index Options'!$C:$C,$A94,'BSE - Other Index Options'!$B:$B,B$4,'BSE - Other Index Options'!$H:$H,"MDAW*")=0,"",SUMIFS('NSE - NIFTY Index Options'!$L:$L,'NSE - NIFTY Index Options'!$C:$C,$A94,'NSE - NIFTY Index Options'!$B:$B,B$4,'NSE - NIFTY Index Options'!$H:$H,"Weekly*")+SUMIFS('NSE - NIFTY Index Options'!$L:$L,'NSE - NIFTY Index Options'!$C:$C,$A94,'NSE - NIFTY Index Options'!$B:$B,B$4,'NSE - NIFTY Index Options'!$H:$H,"MDAW*")+SUMIFS('NSE - Other Index Options'!$L:$L,'NSE - Other Index Options'!$C:$C,$A94,'NSE - Other Index Options'!$B:$B,B$4,'NSE - Other Index Options'!$H:$H,"Weekly*")+SUMIFS('NSE - Other Index Options'!$L:$L,'NSE - Other Index Options'!$C:$C,$A94,'NSE - Other Index Options'!$B:$B,B$4,'NSE - Other Index Options'!$H:$H,"MDAW*")+SUMIFS('BSE - SENSEX Index Options'!$L:$L,'BSE - SENSEX Index Options'!$C:$C,$A94,'BSE - SENSEX Index Options'!$B:$B,B$4,'BSE - SENSEX Index Options'!$H:$H,"Weekly*")+SUMIFS('BSE - SENSEX Index Options'!$L:$L,'BSE - SENSEX Index Options'!$C:$C,$A94,'BSE - SENSEX Index Options'!$B:$B,B$4,'BSE - SENSEX Index Options'!$H:$H,"MDAW*")+SUMIFS('BSE - Other Index Options'!$L:$L,'BSE - Other Index Options'!$C:$C,$A94,'BSE - Other Index Options'!$B:$B,B$4,'BSE - Other Index Options'!$H:$H,"Weekly*")+SUMIFS('BSE - Other Index Options'!$L:$L,'BSE - Other Index Options'!$C:$C,$A94,'BSE - Other Index Options'!$B:$B,B$4,'BSE - Other Index Options'!$H:$H,"MDAW*"))</f>
        <v/>
      </c>
      <c r="C94" s="26" t="str">
        <f>IF(SUMIFS('NSE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Options'!$H:$H,"MDAW*")+SUMIFS('BSE - SENSEX Index Options'!$L:$L,'BSE - SENSEX Index Options'!$C:$C,$A94,'BSE - SENSEX Index Options'!$B:$B,C$4,'BSE - SENSEX Index Options'!$H:$H,"Weekly*")+SUMIFS('BSE - SENSEX Index Options'!$L:$L,'BSE - SENSEX Index Options'!$C:$C,$A94,'BSE - SENSEX Index Options'!$B:$B,C$4,'BSE - SENSEX Index Options'!$H:$H,"MDAW*")+SUMIFS('BSE - Other Index Options'!$L:$L,'BSE - Other Index Options'!$C:$C,$A94,'BSE - Other Index Options'!$B:$B,C$4,'BSE - Other Index Options'!$H:$H,"Weekly*")+SUMIFS('BSE - Other Index Options'!$L:$L,'BSE - Other Index Options'!$C:$C,$A94,'BSE - Other Index Options'!$B:$B,C$4,'BSE - Other Index Options'!$H:$H,"MDAW*")=0,"",SUMIFS('NSE - NIFTY Index Options'!$L:$L,'NSE - NIFTY Index Options'!$C:$C,$A94,'NSE - NIFTY Index Options'!$B:$B,C$4,'NSE - NIFTY Index Options'!$H:$H,"Weekly*")+SUMIFS('NSE - NIFTY Index Options'!$L:$L,'NSE - NIFTY Index Options'!$C:$C,$A94,'NSE - NIFTY Index Options'!$B:$B,C$4,'NSE - NIFTY Index Options'!$H:$H,"MDAW*")+SUMIFS('NSE - Other Index Options'!$L:$L,'NSE - Other Index Options'!$C:$C,$A94,'NSE - Other Index Options'!$B:$B,C$4,'NSE - Other Index Options'!$H:$H,"Weekly*")+SUMIFS('NSE - Other Index Options'!$L:$L,'NSE - Other Index Options'!$C:$C,$A94,'NSE - Other Index Options'!$B:$B,C$4,'NSE - Other Index Options'!$H:$H,"MDAW*")+SUMIFS('BSE - SENSEX Index Options'!$L:$L,'BSE - SENSEX Index Options'!$C:$C,$A94,'BSE - SENSEX Index Options'!$B:$B,C$4,'BSE - SENSEX Index Options'!$H:$H,"Weekly*")+SUMIFS('BSE - SENSEX Index Options'!$L:$L,'BSE - SENSEX Index Options'!$C:$C,$A94,'BSE - SENSEX Index Options'!$B:$B,C$4,'BSE - SENSEX Index Options'!$H:$H,"MDAW*")+SUMIFS('BSE - Other Index Options'!$L:$L,'BSE - Other Index Options'!$C:$C,$A94,'BSE - Other Index Options'!$B:$B,C$4,'BSE - Other Index Options'!$H:$H,"Weekly*")+SUMIFS('BSE - Other Index Options'!$L:$L,'BSE - Other Index Options'!$C:$C,$A94,'BSE - Other Index Options'!$B:$B,C$4,'BSE - Other Index Options'!$H:$H,"MDAW*"))</f>
        <v/>
      </c>
      <c r="D94" s="26" t="str">
        <f>IF(SUMIFS('NSE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Options'!$H:$H,"MDAW*")+SUMIFS('BSE - SENSEX Index Options'!$L:$L,'BSE - SENSEX Index Options'!$C:$C,$A94,'BSE - SENSEX Index Options'!$B:$B,D$4,'BSE - SENSEX Index Options'!$H:$H,"Weekly*")+SUMIFS('BSE - SENSEX Index Options'!$L:$L,'BSE - SENSEX Index Options'!$C:$C,$A94,'BSE - SENSEX Index Options'!$B:$B,D$4,'BSE - SENSEX Index Options'!$H:$H,"MDAW*")+SUMIFS('BSE - Other Index Options'!$L:$L,'BSE - Other Index Options'!$C:$C,$A94,'BSE - Other Index Options'!$B:$B,D$4,'BSE - Other Index Options'!$H:$H,"Weekly*")+SUMIFS('BSE - Other Index Options'!$L:$L,'BSE - Other Index Options'!$C:$C,$A94,'BSE - Other Index Options'!$B:$B,D$4,'BSE - Other Index Options'!$H:$H,"MDAW*")=0,"",SUMIFS('NSE - NIFTY Index Options'!$L:$L,'NSE - NIFTY Index Options'!$C:$C,$A94,'NSE - NIFTY Index Options'!$B:$B,D$4,'NSE - NIFTY Index Options'!$H:$H,"Weekly*")+SUMIFS('NSE - NIFTY Index Options'!$L:$L,'NSE - NIFTY Index Options'!$C:$C,$A94,'NSE - NIFTY Index Options'!$B:$B,D$4,'NSE - NIFTY Index Options'!$H:$H,"MDAW*")+SUMIFS('NSE - Other Index Options'!$L:$L,'NSE - Other Index Options'!$C:$C,$A94,'NSE - Other Index Options'!$B:$B,D$4,'NSE - Other Index Options'!$H:$H,"Weekly*")+SUMIFS('NSE - Other Index Options'!$L:$L,'NSE - Other Index Options'!$C:$C,$A94,'NSE - Other Index Options'!$B:$B,D$4,'NSE - Other Index Options'!$H:$H,"MDAW*")+SUMIFS('BSE - SENSEX Index Options'!$L:$L,'BSE - SENSEX Index Options'!$C:$C,$A94,'BSE - SENSEX Index Options'!$B:$B,D$4,'BSE - SENSEX Index Options'!$H:$H,"Weekly*")+SUMIFS('BSE - SENSEX Index Options'!$L:$L,'BSE - SENSEX Index Options'!$C:$C,$A94,'BSE - SENSEX Index Options'!$B:$B,D$4,'BSE - SENSEX Index Options'!$H:$H,"MDAW*")+SUMIFS('BSE - Other Index Options'!$L:$L,'BSE - Other Index Options'!$C:$C,$A94,'BSE - Other Index Options'!$B:$B,D$4,'BSE - Other Index Options'!$H:$H,"Weekly*")+SUMIFS('BSE - Other Index Options'!$L:$L,'BSE - Other Index Options'!$C:$C,$A94,'BSE - Other Index Options'!$B:$B,D$4,'BSE - Other Index Options'!$H:$H,"MDAW*"))</f>
        <v/>
      </c>
      <c r="E94" s="26" t="str">
        <f>IF(SUMIFS('NSE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Options'!$H:$H,"MDAW*")+SUMIFS('BSE - SENSEX Index Options'!$L:$L,'BSE - SENSEX Index Options'!$C:$C,$A94,'BSE - SENSEX Index Options'!$B:$B,E$4,'BSE - SENSEX Index Options'!$H:$H,"Weekly*")+SUMIFS('BSE - SENSEX Index Options'!$L:$L,'BSE - SENSEX Index Options'!$C:$C,$A94,'BSE - SENSEX Index Options'!$B:$B,E$4,'BSE - SENSEX Index Options'!$H:$H,"MDAW*")+SUMIFS('BSE - Other Index Options'!$L:$L,'BSE - Other Index Options'!$C:$C,$A94,'BSE - Other Index Options'!$B:$B,E$4,'BSE - Other Index Options'!$H:$H,"Weekly*")+SUMIFS('BSE - Other Index Options'!$L:$L,'BSE - Other Index Options'!$C:$C,$A94,'BSE - Other Index Options'!$B:$B,E$4,'BSE - Other Index Options'!$H:$H,"MDAW*")=0,"",SUMIFS('NSE - NIFTY Index Options'!$L:$L,'NSE - NIFTY Index Options'!$C:$C,$A94,'NSE - NIFTY Index Options'!$B:$B,E$4,'NSE - NIFTY Index Options'!$H:$H,"Weekly*")+SUMIFS('NSE - NIFTY Index Options'!$L:$L,'NSE - NIFTY Index Options'!$C:$C,$A94,'NSE - NIFTY Index Options'!$B:$B,E$4,'NSE - NIFTY Index Options'!$H:$H,"MDAW*")+SUMIFS('NSE - Other Index Options'!$L:$L,'NSE - Other Index Options'!$C:$C,$A94,'NSE - Other Index Options'!$B:$B,E$4,'NSE - Other Index Options'!$H:$H,"Weekly*")+SUMIFS('NSE - Other Index Options'!$L:$L,'NSE - Other Index Options'!$C:$C,$A94,'NSE - Other Index Options'!$B:$B,E$4,'NSE - Other Index Options'!$H:$H,"MDAW*")+SUMIFS('BSE - SENSEX Index Options'!$L:$L,'BSE - SENSEX Index Options'!$C:$C,$A94,'BSE - SENSEX Index Options'!$B:$B,E$4,'BSE - SENSEX Index Options'!$H:$H,"Weekly*")+SUMIFS('BSE - SENSEX Index Options'!$L:$L,'BSE - SENSEX Index Options'!$C:$C,$A94,'BSE - SENSEX Index Options'!$B:$B,E$4,'BSE - SENSEX Index Options'!$H:$H,"MDAW*")+SUMIFS('BSE - Other Index Options'!$L:$L,'BSE - Other Index Options'!$C:$C,$A94,'BSE - Other Index Options'!$B:$B,E$4,'BSE - Other Index Options'!$H:$H,"Weekly*")+SUMIFS('BSE - Other Index Options'!$L:$L,'BSE - Other Index Options'!$C:$C,$A94,'BSE - Other Index Options'!$B:$B,E$4,'BSE - Other Index Options'!$H:$H,"MDAW*"))</f>
        <v/>
      </c>
      <c r="F94" s="26" t="str">
        <f>IF(SUMIFS('NSE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Options'!$H:$H,"MDAW*")+SUMIFS('BSE - SENSEX Index Options'!$L:$L,'BSE - SENSEX Index Options'!$C:$C,$A94,'BSE - SENSEX Index Options'!$B:$B,F$4,'BSE - SENSEX Index Options'!$H:$H,"Weekly*")+SUMIFS('BSE - SENSEX Index Options'!$L:$L,'BSE - SENSEX Index Options'!$C:$C,$A94,'BSE - SENSEX Index Options'!$B:$B,F$4,'BSE - SENSEX Index Options'!$H:$H,"MDAW*")+SUMIFS('BSE - Other Index Options'!$L:$L,'BSE - Other Index Options'!$C:$C,$A94,'BSE - Other Index Options'!$B:$B,F$4,'BSE - Other Index Options'!$H:$H,"Weekly*")+SUMIFS('BSE - Other Index Options'!$L:$L,'BSE - Other Index Options'!$C:$C,$A94,'BSE - Other Index Options'!$B:$B,F$4,'BSE - Other Index Options'!$H:$H,"MDAW*")=0,"",SUMIFS('NSE - NIFTY Index Options'!$L:$L,'NSE - NIFTY Index Options'!$C:$C,$A94,'NSE - NIFTY Index Options'!$B:$B,F$4,'NSE - NIFTY Index Options'!$H:$H,"Weekly*")+SUMIFS('NSE - NIFTY Index Options'!$L:$L,'NSE - NIFTY Index Options'!$C:$C,$A94,'NSE - NIFTY Index Options'!$B:$B,F$4,'NSE - NIFTY Index Options'!$H:$H,"MDAW*")+SUMIFS('NSE - Other Index Options'!$L:$L,'NSE - Other Index Options'!$C:$C,$A94,'NSE - Other Index Options'!$B:$B,F$4,'NSE - Other Index Options'!$H:$H,"Weekly*")+SUMIFS('NSE - Other Index Options'!$L:$L,'NSE - Other Index Options'!$C:$C,$A94,'NSE - Other Index Options'!$B:$B,F$4,'NSE - Other Index Options'!$H:$H,"MDAW*")+SUMIFS('BSE - SENSEX Index Options'!$L:$L,'BSE - SENSEX Index Options'!$C:$C,$A94,'BSE - SENSEX Index Options'!$B:$B,F$4,'BSE - SENSEX Index Options'!$H:$H,"Weekly*")+SUMIFS('BSE - SENSEX Index Options'!$L:$L,'BSE - SENSEX Index Options'!$C:$C,$A94,'BSE - SENSEX Index Options'!$B:$B,F$4,'BSE - SENSEX Index Options'!$H:$H,"MDAW*")+SUMIFS('BSE - Other Index Options'!$L:$L,'BSE - Other Index Options'!$C:$C,$A94,'BSE - Other Index Options'!$B:$B,F$4,'BSE - Other Index Options'!$H:$H,"Weekly*")+SUMIFS('BSE - Other Index Options'!$L:$L,'BSE - Other Index Options'!$C:$C,$A94,'BSE - Other Index Options'!$B:$B,F$4,'BSE - Other Index Options'!$H:$H,"MDAW*"))</f>
        <v/>
      </c>
      <c r="G94" s="26" t="str">
        <f>IF(SUMIFS('NSE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Options'!$H:$H,"MDAW*")+SUMIFS('BSE - SENSEX Index Options'!$L:$L,'BSE - SENSEX Index Options'!$C:$C,$A94,'BSE - SENSEX Index Options'!$B:$B,G$4,'BSE - SENSEX Index Options'!$H:$H,"Weekly*")+SUMIFS('BSE - SENSEX Index Options'!$L:$L,'BSE - SENSEX Index Options'!$C:$C,$A94,'BSE - SENSEX Index Options'!$B:$B,G$4,'BSE - SENSEX Index Options'!$H:$H,"MDAW*")+SUMIFS('BSE - Other Index Options'!$L:$L,'BSE - Other Index Options'!$C:$C,$A94,'BSE - Other Index Options'!$B:$B,G$4,'BSE - Other Index Options'!$H:$H,"Weekly*")+SUMIFS('BSE - Other Index Options'!$L:$L,'BSE - Other Index Options'!$C:$C,$A94,'BSE - Other Index Options'!$B:$B,G$4,'BSE - Other Index Options'!$H:$H,"MDAW*")=0,"",SUMIFS('NSE - NIFTY Index Options'!$L:$L,'NSE - NIFTY Index Options'!$C:$C,$A94,'NSE - NIFTY Index Options'!$B:$B,G$4,'NSE - NIFTY Index Options'!$H:$H,"Weekly*")+SUMIFS('NSE - NIFTY Index Options'!$L:$L,'NSE - NIFTY Index Options'!$C:$C,$A94,'NSE - NIFTY Index Options'!$B:$B,G$4,'NSE - NIFTY Index Options'!$H:$H,"MDAW*")+SUMIFS('NSE - Other Index Options'!$L:$L,'NSE - Other Index Options'!$C:$C,$A94,'NSE - Other Index Options'!$B:$B,G$4,'NSE - Other Index Options'!$H:$H,"Weekly*")+SUMIFS('NSE - Other Index Options'!$L:$L,'NSE - Other Index Options'!$C:$C,$A94,'NSE - Other Index Options'!$B:$B,G$4,'NSE - Other Index Options'!$H:$H,"MDAW*")+SUMIFS('BSE - SENSEX Index Options'!$L:$L,'BSE - SENSEX Index Options'!$C:$C,$A94,'BSE - SENSEX Index Options'!$B:$B,G$4,'BSE - SENSEX Index Options'!$H:$H,"Weekly*")+SUMIFS('BSE - SENSEX Index Options'!$L:$L,'BSE - SENSEX Index Options'!$C:$C,$A94,'BSE - SENSEX Index Options'!$B:$B,G$4,'BSE - SENSEX Index Options'!$H:$H,"MDAW*")+SUMIFS('BSE - Other Index Options'!$L:$L,'BSE - Other Index Options'!$C:$C,$A94,'BSE - Other Index Options'!$B:$B,G$4,'BSE - Other Index Options'!$H:$H,"Weekly*")+SUMIFS('BSE - Other Index Options'!$L:$L,'BSE - Other Index Options'!$C:$C,$A94,'BSE - Other Index Options'!$B:$B,G$4,'BSE - Other Index Options'!$H:$H,"MDAW*"))</f>
        <v/>
      </c>
      <c r="H94" s="26" t="str">
        <f t="shared" si="2"/>
        <v/>
      </c>
    </row>
    <row r="95" spans="1:8" hidden="1" outlineLevel="1">
      <c r="A95" t="s">
        <v>116</v>
      </c>
      <c r="B95" s="26" t="str">
        <f>IF(SUMIFS('NSE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Options'!$H:$H,"MDAW*")+SUMIFS('BSE - SENSEX Index Options'!$L:$L,'BSE - SENSEX Index Options'!$C:$C,$A95,'BSE - SENSEX Index Options'!$B:$B,B$4,'BSE - SENSEX Index Options'!$H:$H,"Weekly*")+SUMIFS('BSE - SENSEX Index Options'!$L:$L,'BSE - SENSEX Index Options'!$C:$C,$A95,'BSE - SENSEX Index Options'!$B:$B,B$4,'BSE - SENSEX Index Options'!$H:$H,"MDAW*")+SUMIFS('BSE - Other Index Options'!$L:$L,'BSE - Other Index Options'!$C:$C,$A95,'BSE - Other Index Options'!$B:$B,B$4,'BSE - Other Index Options'!$H:$H,"Weekly*")+SUMIFS('BSE - Other Index Options'!$L:$L,'BSE - Other Index Options'!$C:$C,$A95,'BSE - Other Index Options'!$B:$B,B$4,'BSE - Other Index Options'!$H:$H,"MDAW*")=0,"",SUMIFS('NSE - NIFTY Index Options'!$L:$L,'NSE - NIFTY Index Options'!$C:$C,$A95,'NSE - NIFTY Index Options'!$B:$B,B$4,'NSE - NIFTY Index Options'!$H:$H,"Weekly*")+SUMIFS('NSE - NIFTY Index Options'!$L:$L,'NSE - NIFTY Index Options'!$C:$C,$A95,'NSE - NIFTY Index Options'!$B:$B,B$4,'NSE - NIFTY Index Options'!$H:$H,"MDAW*")+SUMIFS('NSE - Other Index Options'!$L:$L,'NSE - Other Index Options'!$C:$C,$A95,'NSE - Other Index Options'!$B:$B,B$4,'NSE - Other Index Options'!$H:$H,"Weekly*")+SUMIFS('NSE - Other Index Options'!$L:$L,'NSE - Other Index Options'!$C:$C,$A95,'NSE - Other Index Options'!$B:$B,B$4,'NSE - Other Index Options'!$H:$H,"MDAW*")+SUMIFS('BSE - SENSEX Index Options'!$L:$L,'BSE - SENSEX Index Options'!$C:$C,$A95,'BSE - SENSEX Index Options'!$B:$B,B$4,'BSE - SENSEX Index Options'!$H:$H,"Weekly*")+SUMIFS('BSE - SENSEX Index Options'!$L:$L,'BSE - SENSEX Index Options'!$C:$C,$A95,'BSE - SENSEX Index Options'!$B:$B,B$4,'BSE - SENSEX Index Options'!$H:$H,"MDAW*")+SUMIFS('BSE - Other Index Options'!$L:$L,'BSE - Other Index Options'!$C:$C,$A95,'BSE - Other Index Options'!$B:$B,B$4,'BSE - Other Index Options'!$H:$H,"Weekly*")+SUMIFS('BSE - Other Index Options'!$L:$L,'BSE - Other Index Options'!$C:$C,$A95,'BSE - Other Index Options'!$B:$B,B$4,'BSE - Other Index Options'!$H:$H,"MDAW*"))</f>
        <v/>
      </c>
      <c r="C95" s="26" t="str">
        <f>IF(SUMIFS('NSE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Options'!$H:$H,"MDAW*")+SUMIFS('BSE - SENSEX Index Options'!$L:$L,'BSE - SENSEX Index Options'!$C:$C,$A95,'BSE - SENSEX Index Options'!$B:$B,C$4,'BSE - SENSEX Index Options'!$H:$H,"Weekly*")+SUMIFS('BSE - SENSEX Index Options'!$L:$L,'BSE - SENSEX Index Options'!$C:$C,$A95,'BSE - SENSEX Index Options'!$B:$B,C$4,'BSE - SENSEX Index Options'!$H:$H,"MDAW*")+SUMIFS('BSE - Other Index Options'!$L:$L,'BSE - Other Index Options'!$C:$C,$A95,'BSE - Other Index Options'!$B:$B,C$4,'BSE - Other Index Options'!$H:$H,"Weekly*")+SUMIFS('BSE - Other Index Options'!$L:$L,'BSE - Other Index Options'!$C:$C,$A95,'BSE - Other Index Options'!$B:$B,C$4,'BSE - Other Index Options'!$H:$H,"MDAW*")=0,"",SUMIFS('NSE - NIFTY Index Options'!$L:$L,'NSE - NIFTY Index Options'!$C:$C,$A95,'NSE - NIFTY Index Options'!$B:$B,C$4,'NSE - NIFTY Index Options'!$H:$H,"Weekly*")+SUMIFS('NSE - NIFTY Index Options'!$L:$L,'NSE - NIFTY Index Options'!$C:$C,$A95,'NSE - NIFTY Index Options'!$B:$B,C$4,'NSE - NIFTY Index Options'!$H:$H,"MDAW*")+SUMIFS('NSE - Other Index Options'!$L:$L,'NSE - Other Index Options'!$C:$C,$A95,'NSE - Other Index Options'!$B:$B,C$4,'NSE - Other Index Options'!$H:$H,"Weekly*")+SUMIFS('NSE - Other Index Options'!$L:$L,'NSE - Other Index Options'!$C:$C,$A95,'NSE - Other Index Options'!$B:$B,C$4,'NSE - Other Index Options'!$H:$H,"MDAW*")+SUMIFS('BSE - SENSEX Index Options'!$L:$L,'BSE - SENSEX Index Options'!$C:$C,$A95,'BSE - SENSEX Index Options'!$B:$B,C$4,'BSE - SENSEX Index Options'!$H:$H,"Weekly*")+SUMIFS('BSE - SENSEX Index Options'!$L:$L,'BSE - SENSEX Index Options'!$C:$C,$A95,'BSE - SENSEX Index Options'!$B:$B,C$4,'BSE - SENSEX Index Options'!$H:$H,"MDAW*")+SUMIFS('BSE - Other Index Options'!$L:$L,'BSE - Other Index Options'!$C:$C,$A95,'BSE - Other Index Options'!$B:$B,C$4,'BSE - Other Index Options'!$H:$H,"Weekly*")+SUMIFS('BSE - Other Index Options'!$L:$L,'BSE - Other Index Options'!$C:$C,$A95,'BSE - Other Index Options'!$B:$B,C$4,'BSE - Other Index Options'!$H:$H,"MDAW*"))</f>
        <v/>
      </c>
      <c r="D95" s="26" t="str">
        <f>IF(SUMIFS('NSE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Options'!$H:$H,"MDAW*")+SUMIFS('BSE - SENSEX Index Options'!$L:$L,'BSE - SENSEX Index Options'!$C:$C,$A95,'BSE - SENSEX Index Options'!$B:$B,D$4,'BSE - SENSEX Index Options'!$H:$H,"Weekly*")+SUMIFS('BSE - SENSEX Index Options'!$L:$L,'BSE - SENSEX Index Options'!$C:$C,$A95,'BSE - SENSEX Index Options'!$B:$B,D$4,'BSE - SENSEX Index Options'!$H:$H,"MDAW*")+SUMIFS('BSE - Other Index Options'!$L:$L,'BSE - Other Index Options'!$C:$C,$A95,'BSE - Other Index Options'!$B:$B,D$4,'BSE - Other Index Options'!$H:$H,"Weekly*")+SUMIFS('BSE - Other Index Options'!$L:$L,'BSE - Other Index Options'!$C:$C,$A95,'BSE - Other Index Options'!$B:$B,D$4,'BSE - Other Index Options'!$H:$H,"MDAW*")=0,"",SUMIFS('NSE - NIFTY Index Options'!$L:$L,'NSE - NIFTY Index Options'!$C:$C,$A95,'NSE - NIFTY Index Options'!$B:$B,D$4,'NSE - NIFTY Index Options'!$H:$H,"Weekly*")+SUMIFS('NSE - NIFTY Index Options'!$L:$L,'NSE - NIFTY Index Options'!$C:$C,$A95,'NSE - NIFTY Index Options'!$B:$B,D$4,'NSE - NIFTY Index Options'!$H:$H,"MDAW*")+SUMIFS('NSE - Other Index Options'!$L:$L,'NSE - Other Index Options'!$C:$C,$A95,'NSE - Other Index Options'!$B:$B,D$4,'NSE - Other Index Options'!$H:$H,"Weekly*")+SUMIFS('NSE - Other Index Options'!$L:$L,'NSE - Other Index Options'!$C:$C,$A95,'NSE - Other Index Options'!$B:$B,D$4,'NSE - Other Index Options'!$H:$H,"MDAW*")+SUMIFS('BSE - SENSEX Index Options'!$L:$L,'BSE - SENSEX Index Options'!$C:$C,$A95,'BSE - SENSEX Index Options'!$B:$B,D$4,'BSE - SENSEX Index Options'!$H:$H,"Weekly*")+SUMIFS('BSE - SENSEX Index Options'!$L:$L,'BSE - SENSEX Index Options'!$C:$C,$A95,'BSE - SENSEX Index Options'!$B:$B,D$4,'BSE - SENSEX Index Options'!$H:$H,"MDAW*")+SUMIFS('BSE - Other Index Options'!$L:$L,'BSE - Other Index Options'!$C:$C,$A95,'BSE - Other Index Options'!$B:$B,D$4,'BSE - Other Index Options'!$H:$H,"Weekly*")+SUMIFS('BSE - Other Index Options'!$L:$L,'BSE - Other Index Options'!$C:$C,$A95,'BSE - Other Index Options'!$B:$B,D$4,'BSE - Other Index Options'!$H:$H,"MDAW*"))</f>
        <v/>
      </c>
      <c r="E95" s="26" t="str">
        <f>IF(SUMIFS('NSE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Options'!$H:$H,"MDAW*")+SUMIFS('BSE - SENSEX Index Options'!$L:$L,'BSE - SENSEX Index Options'!$C:$C,$A95,'BSE - SENSEX Index Options'!$B:$B,E$4,'BSE - SENSEX Index Options'!$H:$H,"Weekly*")+SUMIFS('BSE - SENSEX Index Options'!$L:$L,'BSE - SENSEX Index Options'!$C:$C,$A95,'BSE - SENSEX Index Options'!$B:$B,E$4,'BSE - SENSEX Index Options'!$H:$H,"MDAW*")+SUMIFS('BSE - Other Index Options'!$L:$L,'BSE - Other Index Options'!$C:$C,$A95,'BSE - Other Index Options'!$B:$B,E$4,'BSE - Other Index Options'!$H:$H,"Weekly*")+SUMIFS('BSE - Other Index Options'!$L:$L,'BSE - Other Index Options'!$C:$C,$A95,'BSE - Other Index Options'!$B:$B,E$4,'BSE - Other Index Options'!$H:$H,"MDAW*")=0,"",SUMIFS('NSE - NIFTY Index Options'!$L:$L,'NSE - NIFTY Index Options'!$C:$C,$A95,'NSE - NIFTY Index Options'!$B:$B,E$4,'NSE - NIFTY Index Options'!$H:$H,"Weekly*")+SUMIFS('NSE - NIFTY Index Options'!$L:$L,'NSE - NIFTY Index Options'!$C:$C,$A95,'NSE - NIFTY Index Options'!$B:$B,E$4,'NSE - NIFTY Index Options'!$H:$H,"MDAW*")+SUMIFS('NSE - Other Index Options'!$L:$L,'NSE - Other Index Options'!$C:$C,$A95,'NSE - Other Index Options'!$B:$B,E$4,'NSE - Other Index Options'!$H:$H,"Weekly*")+SUMIFS('NSE - Other Index Options'!$L:$L,'NSE - Other Index Options'!$C:$C,$A95,'NSE - Other Index Options'!$B:$B,E$4,'NSE - Other Index Options'!$H:$H,"MDAW*")+SUMIFS('BSE - SENSEX Index Options'!$L:$L,'BSE - SENSEX Index Options'!$C:$C,$A95,'BSE - SENSEX Index Options'!$B:$B,E$4,'BSE - SENSEX Index Options'!$H:$H,"Weekly*")+SUMIFS('BSE - SENSEX Index Options'!$L:$L,'BSE - SENSEX Index Options'!$C:$C,$A95,'BSE - SENSEX Index Options'!$B:$B,E$4,'BSE - SENSEX Index Options'!$H:$H,"MDAW*")+SUMIFS('BSE - Other Index Options'!$L:$L,'BSE - Other Index Options'!$C:$C,$A95,'BSE - Other Index Options'!$B:$B,E$4,'BSE - Other Index Options'!$H:$H,"Weekly*")+SUMIFS('BSE - Other Index Options'!$L:$L,'BSE - Other Index Options'!$C:$C,$A95,'BSE - Other Index Options'!$B:$B,E$4,'BSE - Other Index Options'!$H:$H,"MDAW*"))</f>
        <v/>
      </c>
      <c r="F95" s="26" t="str">
        <f>IF(SUMIFS('NSE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Options'!$H:$H,"MDAW*")+SUMIFS('BSE - SENSEX Index Options'!$L:$L,'BSE - SENSEX Index Options'!$C:$C,$A95,'BSE - SENSEX Index Options'!$B:$B,F$4,'BSE - SENSEX Index Options'!$H:$H,"Weekly*")+SUMIFS('BSE - SENSEX Index Options'!$L:$L,'BSE - SENSEX Index Options'!$C:$C,$A95,'BSE - SENSEX Index Options'!$B:$B,F$4,'BSE - SENSEX Index Options'!$H:$H,"MDAW*")+SUMIFS('BSE - Other Index Options'!$L:$L,'BSE - Other Index Options'!$C:$C,$A95,'BSE - Other Index Options'!$B:$B,F$4,'BSE - Other Index Options'!$H:$H,"Weekly*")+SUMIFS('BSE - Other Index Options'!$L:$L,'BSE - Other Index Options'!$C:$C,$A95,'BSE - Other Index Options'!$B:$B,F$4,'BSE - Other Index Options'!$H:$H,"MDAW*")=0,"",SUMIFS('NSE - NIFTY Index Options'!$L:$L,'NSE - NIFTY Index Options'!$C:$C,$A95,'NSE - NIFTY Index Options'!$B:$B,F$4,'NSE - NIFTY Index Options'!$H:$H,"Weekly*")+SUMIFS('NSE - NIFTY Index Options'!$L:$L,'NSE - NIFTY Index Options'!$C:$C,$A95,'NSE - NIFTY Index Options'!$B:$B,F$4,'NSE - NIFTY Index Options'!$H:$H,"MDAW*")+SUMIFS('NSE - Other Index Options'!$L:$L,'NSE - Other Index Options'!$C:$C,$A95,'NSE - Other Index Options'!$B:$B,F$4,'NSE - Other Index Options'!$H:$H,"Weekly*")+SUMIFS('NSE - Other Index Options'!$L:$L,'NSE - Other Index Options'!$C:$C,$A95,'NSE - Other Index Options'!$B:$B,F$4,'NSE - Other Index Options'!$H:$H,"MDAW*")+SUMIFS('BSE - SENSEX Index Options'!$L:$L,'BSE - SENSEX Index Options'!$C:$C,$A95,'BSE - SENSEX Index Options'!$B:$B,F$4,'BSE - SENSEX Index Options'!$H:$H,"Weekly*")+SUMIFS('BSE - SENSEX Index Options'!$L:$L,'BSE - SENSEX Index Options'!$C:$C,$A95,'BSE - SENSEX Index Options'!$B:$B,F$4,'BSE - SENSEX Index Options'!$H:$H,"MDAW*")+SUMIFS('BSE - Other Index Options'!$L:$L,'BSE - Other Index Options'!$C:$C,$A95,'BSE - Other Index Options'!$B:$B,F$4,'BSE - Other Index Options'!$H:$H,"Weekly*")+SUMIFS('BSE - Other Index Options'!$L:$L,'BSE - Other Index Options'!$C:$C,$A95,'BSE - Other Index Options'!$B:$B,F$4,'BSE - Other Index Options'!$H:$H,"MDAW*"))</f>
        <v/>
      </c>
      <c r="G95" s="26" t="str">
        <f>IF(SUMIFS('NSE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Options'!$H:$H,"MDAW*")+SUMIFS('BSE - SENSEX Index Options'!$L:$L,'BSE - SENSEX Index Options'!$C:$C,$A95,'BSE - SENSEX Index Options'!$B:$B,G$4,'BSE - SENSEX Index Options'!$H:$H,"Weekly*")+SUMIFS('BSE - SENSEX Index Options'!$L:$L,'BSE - SENSEX Index Options'!$C:$C,$A95,'BSE - SENSEX Index Options'!$B:$B,G$4,'BSE - SENSEX Index Options'!$H:$H,"MDAW*")+SUMIFS('BSE - Other Index Options'!$L:$L,'BSE - Other Index Options'!$C:$C,$A95,'BSE - Other Index Options'!$B:$B,G$4,'BSE - Other Index Options'!$H:$H,"Weekly*")+SUMIFS('BSE - Other Index Options'!$L:$L,'BSE - Other Index Options'!$C:$C,$A95,'BSE - Other Index Options'!$B:$B,G$4,'BSE - Other Index Options'!$H:$H,"MDAW*")=0,"",SUMIFS('NSE - NIFTY Index Options'!$L:$L,'NSE - NIFTY Index Options'!$C:$C,$A95,'NSE - NIFTY Index Options'!$B:$B,G$4,'NSE - NIFTY Index Options'!$H:$H,"Weekly*")+SUMIFS('NSE - NIFTY Index Options'!$L:$L,'NSE - NIFTY Index Options'!$C:$C,$A95,'NSE - NIFTY Index Options'!$B:$B,G$4,'NSE - NIFTY Index Options'!$H:$H,"MDAW*")+SUMIFS('NSE - Other Index Options'!$L:$L,'NSE - Other Index Options'!$C:$C,$A95,'NSE - Other Index Options'!$B:$B,G$4,'NSE - Other Index Options'!$H:$H,"Weekly*")+SUMIFS('NSE - Other Index Options'!$L:$L,'NSE - Other Index Options'!$C:$C,$A95,'NSE - Other Index Options'!$B:$B,G$4,'NSE - Other Index Options'!$H:$H,"MDAW*")+SUMIFS('BSE - SENSEX Index Options'!$L:$L,'BSE - SENSEX Index Options'!$C:$C,$A95,'BSE - SENSEX Index Options'!$B:$B,G$4,'BSE - SENSEX Index Options'!$H:$H,"Weekly*")+SUMIFS('BSE - SENSEX Index Options'!$L:$L,'BSE - SENSEX Index Options'!$C:$C,$A95,'BSE - SENSEX Index Options'!$B:$B,G$4,'BSE - SENSEX Index Options'!$H:$H,"MDAW*")+SUMIFS('BSE - Other Index Options'!$L:$L,'BSE - Other Index Options'!$C:$C,$A95,'BSE - Other Index Options'!$B:$B,G$4,'BSE - Other Index Options'!$H:$H,"Weekly*")+SUMIFS('BSE - Other Index Options'!$L:$L,'BSE - Other Index Options'!$C:$C,$A95,'BSE - Other Index Options'!$B:$B,G$4,'BSE - Other Index Options'!$H:$H,"MDAW*"))</f>
        <v/>
      </c>
      <c r="H95" s="26" t="str">
        <f t="shared" si="2"/>
        <v/>
      </c>
    </row>
    <row r="96" spans="1:8" hidden="1" outlineLevel="1">
      <c r="A96" t="s">
        <v>117</v>
      </c>
      <c r="B96" s="26" t="str">
        <f>IF(SUMIFS('NSE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Options'!$H:$H,"MDAW*")+SUMIFS('BSE - SENSEX Index Options'!$L:$L,'BSE - SENSEX Index Options'!$C:$C,$A96,'BSE - SENSEX Index Options'!$B:$B,B$4,'BSE - SENSEX Index Options'!$H:$H,"Weekly*")+SUMIFS('BSE - SENSEX Index Options'!$L:$L,'BSE - SENSEX Index Options'!$C:$C,$A96,'BSE - SENSEX Index Options'!$B:$B,B$4,'BSE - SENSEX Index Options'!$H:$H,"MDAW*")+SUMIFS('BSE - Other Index Options'!$L:$L,'BSE - Other Index Options'!$C:$C,$A96,'BSE - Other Index Options'!$B:$B,B$4,'BSE - Other Index Options'!$H:$H,"Weekly*")+SUMIFS('BSE - Other Index Options'!$L:$L,'BSE - Other Index Options'!$C:$C,$A96,'BSE - Other Index Options'!$B:$B,B$4,'BSE - Other Index Options'!$H:$H,"MDAW*")=0,"",SUMIFS('NSE - NIFTY Index Options'!$L:$L,'NSE - NIFTY Index Options'!$C:$C,$A96,'NSE - NIFTY Index Options'!$B:$B,B$4,'NSE - NIFTY Index Options'!$H:$H,"Weekly*")+SUMIFS('NSE - NIFTY Index Options'!$L:$L,'NSE - NIFTY Index Options'!$C:$C,$A96,'NSE - NIFTY Index Options'!$B:$B,B$4,'NSE - NIFTY Index Options'!$H:$H,"MDAW*")+SUMIFS('NSE - Other Index Options'!$L:$L,'NSE - Other Index Options'!$C:$C,$A96,'NSE - Other Index Options'!$B:$B,B$4,'NSE - Other Index Options'!$H:$H,"Weekly*")+SUMIFS('NSE - Other Index Options'!$L:$L,'NSE - Other Index Options'!$C:$C,$A96,'NSE - Other Index Options'!$B:$B,B$4,'NSE - Other Index Options'!$H:$H,"MDAW*")+SUMIFS('BSE - SENSEX Index Options'!$L:$L,'BSE - SENSEX Index Options'!$C:$C,$A96,'BSE - SENSEX Index Options'!$B:$B,B$4,'BSE - SENSEX Index Options'!$H:$H,"Weekly*")+SUMIFS('BSE - SENSEX Index Options'!$L:$L,'BSE - SENSEX Index Options'!$C:$C,$A96,'BSE - SENSEX Index Options'!$B:$B,B$4,'BSE - SENSEX Index Options'!$H:$H,"MDAW*")+SUMIFS('BSE - Other Index Options'!$L:$L,'BSE - Other Index Options'!$C:$C,$A96,'BSE - Other Index Options'!$B:$B,B$4,'BSE - Other Index Options'!$H:$H,"Weekly*")+SUMIFS('BSE - Other Index Options'!$L:$L,'BSE - Other Index Options'!$C:$C,$A96,'BSE - Other Index Options'!$B:$B,B$4,'BSE - Other Index Options'!$H:$H,"MDAW*"))</f>
        <v/>
      </c>
      <c r="C96" s="26" t="str">
        <f>IF(SUMIFS('NSE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Options'!$H:$H,"MDAW*")+SUMIFS('BSE - SENSEX Index Options'!$L:$L,'BSE - SENSEX Index Options'!$C:$C,$A96,'BSE - SENSEX Index Options'!$B:$B,C$4,'BSE - SENSEX Index Options'!$H:$H,"Weekly*")+SUMIFS('BSE - SENSEX Index Options'!$L:$L,'BSE - SENSEX Index Options'!$C:$C,$A96,'BSE - SENSEX Index Options'!$B:$B,C$4,'BSE - SENSEX Index Options'!$H:$H,"MDAW*")+SUMIFS('BSE - Other Index Options'!$L:$L,'BSE - Other Index Options'!$C:$C,$A96,'BSE - Other Index Options'!$B:$B,C$4,'BSE - Other Index Options'!$H:$H,"Weekly*")+SUMIFS('BSE - Other Index Options'!$L:$L,'BSE - Other Index Options'!$C:$C,$A96,'BSE - Other Index Options'!$B:$B,C$4,'BSE - Other Index Options'!$H:$H,"MDAW*")=0,"",SUMIFS('NSE - NIFTY Index Options'!$L:$L,'NSE - NIFTY Index Options'!$C:$C,$A96,'NSE - NIFTY Index Options'!$B:$B,C$4,'NSE - NIFTY Index Options'!$H:$H,"Weekly*")+SUMIFS('NSE - NIFTY Index Options'!$L:$L,'NSE - NIFTY Index Options'!$C:$C,$A96,'NSE - NIFTY Index Options'!$B:$B,C$4,'NSE - NIFTY Index Options'!$H:$H,"MDAW*")+SUMIFS('NSE - Other Index Options'!$L:$L,'NSE - Other Index Options'!$C:$C,$A96,'NSE - Other Index Options'!$B:$B,C$4,'NSE - Other Index Options'!$H:$H,"Weekly*")+SUMIFS('NSE - Other Index Options'!$L:$L,'NSE - Other Index Options'!$C:$C,$A96,'NSE - Other Index Options'!$B:$B,C$4,'NSE - Other Index Options'!$H:$H,"MDAW*")+SUMIFS('BSE - SENSEX Index Options'!$L:$L,'BSE - SENSEX Index Options'!$C:$C,$A96,'BSE - SENSEX Index Options'!$B:$B,C$4,'BSE - SENSEX Index Options'!$H:$H,"Weekly*")+SUMIFS('BSE - SENSEX Index Options'!$L:$L,'BSE - SENSEX Index Options'!$C:$C,$A96,'BSE - SENSEX Index Options'!$B:$B,C$4,'BSE - SENSEX Index Options'!$H:$H,"MDAW*")+SUMIFS('BSE - Other Index Options'!$L:$L,'BSE - Other Index Options'!$C:$C,$A96,'BSE - Other Index Options'!$B:$B,C$4,'BSE - Other Index Options'!$H:$H,"Weekly*")+SUMIFS('BSE - Other Index Options'!$L:$L,'BSE - Other Index Options'!$C:$C,$A96,'BSE - Other Index Options'!$B:$B,C$4,'BSE - Other Index Options'!$H:$H,"MDAW*"))</f>
        <v/>
      </c>
      <c r="D96" s="26" t="str">
        <f>IF(SUMIFS('NSE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Options'!$H:$H,"MDAW*")+SUMIFS('BSE - SENSEX Index Options'!$L:$L,'BSE - SENSEX Index Options'!$C:$C,$A96,'BSE - SENSEX Index Options'!$B:$B,D$4,'BSE - SENSEX Index Options'!$H:$H,"Weekly*")+SUMIFS('BSE - SENSEX Index Options'!$L:$L,'BSE - SENSEX Index Options'!$C:$C,$A96,'BSE - SENSEX Index Options'!$B:$B,D$4,'BSE - SENSEX Index Options'!$H:$H,"MDAW*")+SUMIFS('BSE - Other Index Options'!$L:$L,'BSE - Other Index Options'!$C:$C,$A96,'BSE - Other Index Options'!$B:$B,D$4,'BSE - Other Index Options'!$H:$H,"Weekly*")+SUMIFS('BSE - Other Index Options'!$L:$L,'BSE - Other Index Options'!$C:$C,$A96,'BSE - Other Index Options'!$B:$B,D$4,'BSE - Other Index Options'!$H:$H,"MDAW*")=0,"",SUMIFS('NSE - NIFTY Index Options'!$L:$L,'NSE - NIFTY Index Options'!$C:$C,$A96,'NSE - NIFTY Index Options'!$B:$B,D$4,'NSE - NIFTY Index Options'!$H:$H,"Weekly*")+SUMIFS('NSE - NIFTY Index Options'!$L:$L,'NSE - NIFTY Index Options'!$C:$C,$A96,'NSE - NIFTY Index Options'!$B:$B,D$4,'NSE - NIFTY Index Options'!$H:$H,"MDAW*")+SUMIFS('NSE - Other Index Options'!$L:$L,'NSE - Other Index Options'!$C:$C,$A96,'NSE - Other Index Options'!$B:$B,D$4,'NSE - Other Index Options'!$H:$H,"Weekly*")+SUMIFS('NSE - Other Index Options'!$L:$L,'NSE - Other Index Options'!$C:$C,$A96,'NSE - Other Index Options'!$B:$B,D$4,'NSE - Other Index Options'!$H:$H,"MDAW*")+SUMIFS('BSE - SENSEX Index Options'!$L:$L,'BSE - SENSEX Index Options'!$C:$C,$A96,'BSE - SENSEX Index Options'!$B:$B,D$4,'BSE - SENSEX Index Options'!$H:$H,"Weekly*")+SUMIFS('BSE - SENSEX Index Options'!$L:$L,'BSE - SENSEX Index Options'!$C:$C,$A96,'BSE - SENSEX Index Options'!$B:$B,D$4,'BSE - SENSEX Index Options'!$H:$H,"MDAW*")+SUMIFS('BSE - Other Index Options'!$L:$L,'BSE - Other Index Options'!$C:$C,$A96,'BSE - Other Index Options'!$B:$B,D$4,'BSE - Other Index Options'!$H:$H,"Weekly*")+SUMIFS('BSE - Other Index Options'!$L:$L,'BSE - Other Index Options'!$C:$C,$A96,'BSE - Other Index Options'!$B:$B,D$4,'BSE - Other Index Options'!$H:$H,"MDAW*"))</f>
        <v/>
      </c>
      <c r="E96" s="26" t="str">
        <f>IF(SUMIFS('NSE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Options'!$H:$H,"MDAW*")+SUMIFS('BSE - SENSEX Index Options'!$L:$L,'BSE - SENSEX Index Options'!$C:$C,$A96,'BSE - SENSEX Index Options'!$B:$B,E$4,'BSE - SENSEX Index Options'!$H:$H,"Weekly*")+SUMIFS('BSE - SENSEX Index Options'!$L:$L,'BSE - SENSEX Index Options'!$C:$C,$A96,'BSE - SENSEX Index Options'!$B:$B,E$4,'BSE - SENSEX Index Options'!$H:$H,"MDAW*")+SUMIFS('BSE - Other Index Options'!$L:$L,'BSE - Other Index Options'!$C:$C,$A96,'BSE - Other Index Options'!$B:$B,E$4,'BSE - Other Index Options'!$H:$H,"Weekly*")+SUMIFS('BSE - Other Index Options'!$L:$L,'BSE - Other Index Options'!$C:$C,$A96,'BSE - Other Index Options'!$B:$B,E$4,'BSE - Other Index Options'!$H:$H,"MDAW*")=0,"",SUMIFS('NSE - NIFTY Index Options'!$L:$L,'NSE - NIFTY Index Options'!$C:$C,$A96,'NSE - NIFTY Index Options'!$B:$B,E$4,'NSE - NIFTY Index Options'!$H:$H,"Weekly*")+SUMIFS('NSE - NIFTY Index Options'!$L:$L,'NSE - NIFTY Index Options'!$C:$C,$A96,'NSE - NIFTY Index Options'!$B:$B,E$4,'NSE - NIFTY Index Options'!$H:$H,"MDAW*")+SUMIFS('NSE - Other Index Options'!$L:$L,'NSE - Other Index Options'!$C:$C,$A96,'NSE - Other Index Options'!$B:$B,E$4,'NSE - Other Index Options'!$H:$H,"Weekly*")+SUMIFS('NSE - Other Index Options'!$L:$L,'NSE - Other Index Options'!$C:$C,$A96,'NSE - Other Index Options'!$B:$B,E$4,'NSE - Other Index Options'!$H:$H,"MDAW*")+SUMIFS('BSE - SENSEX Index Options'!$L:$L,'BSE - SENSEX Index Options'!$C:$C,$A96,'BSE - SENSEX Index Options'!$B:$B,E$4,'BSE - SENSEX Index Options'!$H:$H,"Weekly*")+SUMIFS('BSE - SENSEX Index Options'!$L:$L,'BSE - SENSEX Index Options'!$C:$C,$A96,'BSE - SENSEX Index Options'!$B:$B,E$4,'BSE - SENSEX Index Options'!$H:$H,"MDAW*")+SUMIFS('BSE - Other Index Options'!$L:$L,'BSE - Other Index Options'!$C:$C,$A96,'BSE - Other Index Options'!$B:$B,E$4,'BSE - Other Index Options'!$H:$H,"Weekly*")+SUMIFS('BSE - Other Index Options'!$L:$L,'BSE - Other Index Options'!$C:$C,$A96,'BSE - Other Index Options'!$B:$B,E$4,'BSE - Other Index Options'!$H:$H,"MDAW*"))</f>
        <v/>
      </c>
      <c r="F96" s="26" t="str">
        <f>IF(SUMIFS('NSE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Options'!$H:$H,"MDAW*")+SUMIFS('BSE - SENSEX Index Options'!$L:$L,'BSE - SENSEX Index Options'!$C:$C,$A96,'BSE - SENSEX Index Options'!$B:$B,F$4,'BSE - SENSEX Index Options'!$H:$H,"Weekly*")+SUMIFS('BSE - SENSEX Index Options'!$L:$L,'BSE - SENSEX Index Options'!$C:$C,$A96,'BSE - SENSEX Index Options'!$B:$B,F$4,'BSE - SENSEX Index Options'!$H:$H,"MDAW*")+SUMIFS('BSE - Other Index Options'!$L:$L,'BSE - Other Index Options'!$C:$C,$A96,'BSE - Other Index Options'!$B:$B,F$4,'BSE - Other Index Options'!$H:$H,"Weekly*")+SUMIFS('BSE - Other Index Options'!$L:$L,'BSE - Other Index Options'!$C:$C,$A96,'BSE - Other Index Options'!$B:$B,F$4,'BSE - Other Index Options'!$H:$H,"MDAW*")=0,"",SUMIFS('NSE - NIFTY Index Options'!$L:$L,'NSE - NIFTY Index Options'!$C:$C,$A96,'NSE - NIFTY Index Options'!$B:$B,F$4,'NSE - NIFTY Index Options'!$H:$H,"Weekly*")+SUMIFS('NSE - NIFTY Index Options'!$L:$L,'NSE - NIFTY Index Options'!$C:$C,$A96,'NSE - NIFTY Index Options'!$B:$B,F$4,'NSE - NIFTY Index Options'!$H:$H,"MDAW*")+SUMIFS('NSE - Other Index Options'!$L:$L,'NSE - Other Index Options'!$C:$C,$A96,'NSE - Other Index Options'!$B:$B,F$4,'NSE - Other Index Options'!$H:$H,"Weekly*")+SUMIFS('NSE - Other Index Options'!$L:$L,'NSE - Other Index Options'!$C:$C,$A96,'NSE - Other Index Options'!$B:$B,F$4,'NSE - Other Index Options'!$H:$H,"MDAW*")+SUMIFS('BSE - SENSEX Index Options'!$L:$L,'BSE - SENSEX Index Options'!$C:$C,$A96,'BSE - SENSEX Index Options'!$B:$B,F$4,'BSE - SENSEX Index Options'!$H:$H,"Weekly*")+SUMIFS('BSE - SENSEX Index Options'!$L:$L,'BSE - SENSEX Index Options'!$C:$C,$A96,'BSE - SENSEX Index Options'!$B:$B,F$4,'BSE - SENSEX Index Options'!$H:$H,"MDAW*")+SUMIFS('BSE - Other Index Options'!$L:$L,'BSE - Other Index Options'!$C:$C,$A96,'BSE - Other Index Options'!$B:$B,F$4,'BSE - Other Index Options'!$H:$H,"Weekly*")+SUMIFS('BSE - Other Index Options'!$L:$L,'BSE - Other Index Options'!$C:$C,$A96,'BSE - Other Index Options'!$B:$B,F$4,'BSE - Other Index Options'!$H:$H,"MDAW*"))</f>
        <v/>
      </c>
      <c r="G96" s="26" t="str">
        <f>IF(SUMIFS('NSE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Options'!$H:$H,"MDAW*")+SUMIFS('BSE - SENSEX Index Options'!$L:$L,'BSE - SENSEX Index Options'!$C:$C,$A96,'BSE - SENSEX Index Options'!$B:$B,G$4,'BSE - SENSEX Index Options'!$H:$H,"Weekly*")+SUMIFS('BSE - SENSEX Index Options'!$L:$L,'BSE - SENSEX Index Options'!$C:$C,$A96,'BSE - SENSEX Index Options'!$B:$B,G$4,'BSE - SENSEX Index Options'!$H:$H,"MDAW*")+SUMIFS('BSE - Other Index Options'!$L:$L,'BSE - Other Index Options'!$C:$C,$A96,'BSE - Other Index Options'!$B:$B,G$4,'BSE - Other Index Options'!$H:$H,"Weekly*")+SUMIFS('BSE - Other Index Options'!$L:$L,'BSE - Other Index Options'!$C:$C,$A96,'BSE - Other Index Options'!$B:$B,G$4,'BSE - Other Index Options'!$H:$H,"MDAW*")=0,"",SUMIFS('NSE - NIFTY Index Options'!$L:$L,'NSE - NIFTY Index Options'!$C:$C,$A96,'NSE - NIFTY Index Options'!$B:$B,G$4,'NSE - NIFTY Index Options'!$H:$H,"Weekly*")+SUMIFS('NSE - NIFTY Index Options'!$L:$L,'NSE - NIFTY Index Options'!$C:$C,$A96,'NSE - NIFTY Index Options'!$B:$B,G$4,'NSE - NIFTY Index Options'!$H:$H,"MDAW*")+SUMIFS('NSE - Other Index Options'!$L:$L,'NSE - Other Index Options'!$C:$C,$A96,'NSE - Other Index Options'!$B:$B,G$4,'NSE - Other Index Options'!$H:$H,"Weekly*")+SUMIFS('NSE - Other Index Options'!$L:$L,'NSE - Other Index Options'!$C:$C,$A96,'NSE - Other Index Options'!$B:$B,G$4,'NSE - Other Index Options'!$H:$H,"MDAW*")+SUMIFS('BSE - SENSEX Index Options'!$L:$L,'BSE - SENSEX Index Options'!$C:$C,$A96,'BSE - SENSEX Index Options'!$B:$B,G$4,'BSE - SENSEX Index Options'!$H:$H,"Weekly*")+SUMIFS('BSE - SENSEX Index Options'!$L:$L,'BSE - SENSEX Index Options'!$C:$C,$A96,'BSE - SENSEX Index Options'!$B:$B,G$4,'BSE - SENSEX Index Options'!$H:$H,"MDAW*")+SUMIFS('BSE - Other Index Options'!$L:$L,'BSE - Other Index Options'!$C:$C,$A96,'BSE - Other Index Options'!$B:$B,G$4,'BSE - Other Index Options'!$H:$H,"Weekly*")+SUMIFS('BSE - Other Index Options'!$L:$L,'BSE - Other Index Options'!$C:$C,$A96,'BSE - Other Index Options'!$B:$B,G$4,'BSE - Other Index Options'!$H:$H,"MDAW*"))</f>
        <v/>
      </c>
      <c r="H96" s="26" t="str">
        <f t="shared" si="2"/>
        <v/>
      </c>
    </row>
    <row r="97" spans="1:8" hidden="1" outlineLevel="1">
      <c r="A97" t="s">
        <v>118</v>
      </c>
      <c r="B97" s="26" t="str">
        <f>IF(SUMIFS('NSE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Options'!$H:$H,"MDAW*")+SUMIFS('BSE - SENSEX Index Options'!$L:$L,'BSE - SENSEX Index Options'!$C:$C,$A97,'BSE - SENSEX Index Options'!$B:$B,B$4,'BSE - SENSEX Index Options'!$H:$H,"Weekly*")+SUMIFS('BSE - SENSEX Index Options'!$L:$L,'BSE - SENSEX Index Options'!$C:$C,$A97,'BSE - SENSEX Index Options'!$B:$B,B$4,'BSE - SENSEX Index Options'!$H:$H,"MDAW*")+SUMIFS('BSE - Other Index Options'!$L:$L,'BSE - Other Index Options'!$C:$C,$A97,'BSE - Other Index Options'!$B:$B,B$4,'BSE - Other Index Options'!$H:$H,"Weekly*")+SUMIFS('BSE - Other Index Options'!$L:$L,'BSE - Other Index Options'!$C:$C,$A97,'BSE - Other Index Options'!$B:$B,B$4,'BSE - Other Index Options'!$H:$H,"MDAW*")=0,"",SUMIFS('NSE - NIFTY Index Options'!$L:$L,'NSE - NIFTY Index Options'!$C:$C,$A97,'NSE - NIFTY Index Options'!$B:$B,B$4,'NSE - NIFTY Index Options'!$H:$H,"Weekly*")+SUMIFS('NSE - NIFTY Index Options'!$L:$L,'NSE - NIFTY Index Options'!$C:$C,$A97,'NSE - NIFTY Index Options'!$B:$B,B$4,'NSE - NIFTY Index Options'!$H:$H,"MDAW*")+SUMIFS('NSE - Other Index Options'!$L:$L,'NSE - Other Index Options'!$C:$C,$A97,'NSE - Other Index Options'!$B:$B,B$4,'NSE - Other Index Options'!$H:$H,"Weekly*")+SUMIFS('NSE - Other Index Options'!$L:$L,'NSE - Other Index Options'!$C:$C,$A97,'NSE - Other Index Options'!$B:$B,B$4,'NSE - Other Index Options'!$H:$H,"MDAW*")+SUMIFS('BSE - SENSEX Index Options'!$L:$L,'BSE - SENSEX Index Options'!$C:$C,$A97,'BSE - SENSEX Index Options'!$B:$B,B$4,'BSE - SENSEX Index Options'!$H:$H,"Weekly*")+SUMIFS('BSE - SENSEX Index Options'!$L:$L,'BSE - SENSEX Index Options'!$C:$C,$A97,'BSE - SENSEX Index Options'!$B:$B,B$4,'BSE - SENSEX Index Options'!$H:$H,"MDAW*")+SUMIFS('BSE - Other Index Options'!$L:$L,'BSE - Other Index Options'!$C:$C,$A97,'BSE - Other Index Options'!$B:$B,B$4,'BSE - Other Index Options'!$H:$H,"Weekly*")+SUMIFS('BSE - Other Index Options'!$L:$L,'BSE - Other Index Options'!$C:$C,$A97,'BSE - Other Index Options'!$B:$B,B$4,'BSE - Other Index Options'!$H:$H,"MDAW*"))</f>
        <v/>
      </c>
      <c r="C97" s="26" t="str">
        <f>IF(SUMIFS('NSE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Options'!$H:$H,"MDAW*")+SUMIFS('BSE - SENSEX Index Options'!$L:$L,'BSE - SENSEX Index Options'!$C:$C,$A97,'BSE - SENSEX Index Options'!$B:$B,C$4,'BSE - SENSEX Index Options'!$H:$H,"Weekly*")+SUMIFS('BSE - SENSEX Index Options'!$L:$L,'BSE - SENSEX Index Options'!$C:$C,$A97,'BSE - SENSEX Index Options'!$B:$B,C$4,'BSE - SENSEX Index Options'!$H:$H,"MDAW*")+SUMIFS('BSE - Other Index Options'!$L:$L,'BSE - Other Index Options'!$C:$C,$A97,'BSE - Other Index Options'!$B:$B,C$4,'BSE - Other Index Options'!$H:$H,"Weekly*")+SUMIFS('BSE - Other Index Options'!$L:$L,'BSE - Other Index Options'!$C:$C,$A97,'BSE - Other Index Options'!$B:$B,C$4,'BSE - Other Index Options'!$H:$H,"MDAW*")=0,"",SUMIFS('NSE - NIFTY Index Options'!$L:$L,'NSE - NIFTY Index Options'!$C:$C,$A97,'NSE - NIFTY Index Options'!$B:$B,C$4,'NSE - NIFTY Index Options'!$H:$H,"Weekly*")+SUMIFS('NSE - NIFTY Index Options'!$L:$L,'NSE - NIFTY Index Options'!$C:$C,$A97,'NSE - NIFTY Index Options'!$B:$B,C$4,'NSE - NIFTY Index Options'!$H:$H,"MDAW*")+SUMIFS('NSE - Other Index Options'!$L:$L,'NSE - Other Index Options'!$C:$C,$A97,'NSE - Other Index Options'!$B:$B,C$4,'NSE - Other Index Options'!$H:$H,"Weekly*")+SUMIFS('NSE - Other Index Options'!$L:$L,'NSE - Other Index Options'!$C:$C,$A97,'NSE - Other Index Options'!$B:$B,C$4,'NSE - Other Index Options'!$H:$H,"MDAW*")+SUMIFS('BSE - SENSEX Index Options'!$L:$L,'BSE - SENSEX Index Options'!$C:$C,$A97,'BSE - SENSEX Index Options'!$B:$B,C$4,'BSE - SENSEX Index Options'!$H:$H,"Weekly*")+SUMIFS('BSE - SENSEX Index Options'!$L:$L,'BSE - SENSEX Index Options'!$C:$C,$A97,'BSE - SENSEX Index Options'!$B:$B,C$4,'BSE - SENSEX Index Options'!$H:$H,"MDAW*")+SUMIFS('BSE - Other Index Options'!$L:$L,'BSE - Other Index Options'!$C:$C,$A97,'BSE - Other Index Options'!$B:$B,C$4,'BSE - Other Index Options'!$H:$H,"Weekly*")+SUMIFS('BSE - Other Index Options'!$L:$L,'BSE - Other Index Options'!$C:$C,$A97,'BSE - Other Index Options'!$B:$B,C$4,'BSE - Other Index Options'!$H:$H,"MDAW*"))</f>
        <v/>
      </c>
      <c r="D97" s="26" t="str">
        <f>IF(SUMIFS('NSE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Options'!$H:$H,"MDAW*")+SUMIFS('BSE - SENSEX Index Options'!$L:$L,'BSE - SENSEX Index Options'!$C:$C,$A97,'BSE - SENSEX Index Options'!$B:$B,D$4,'BSE - SENSEX Index Options'!$H:$H,"Weekly*")+SUMIFS('BSE - SENSEX Index Options'!$L:$L,'BSE - SENSEX Index Options'!$C:$C,$A97,'BSE - SENSEX Index Options'!$B:$B,D$4,'BSE - SENSEX Index Options'!$H:$H,"MDAW*")+SUMIFS('BSE - Other Index Options'!$L:$L,'BSE - Other Index Options'!$C:$C,$A97,'BSE - Other Index Options'!$B:$B,D$4,'BSE - Other Index Options'!$H:$H,"Weekly*")+SUMIFS('BSE - Other Index Options'!$L:$L,'BSE - Other Index Options'!$C:$C,$A97,'BSE - Other Index Options'!$B:$B,D$4,'BSE - Other Index Options'!$H:$H,"MDAW*")=0,"",SUMIFS('NSE - NIFTY Index Options'!$L:$L,'NSE - NIFTY Index Options'!$C:$C,$A97,'NSE - NIFTY Index Options'!$B:$B,D$4,'NSE - NIFTY Index Options'!$H:$H,"Weekly*")+SUMIFS('NSE - NIFTY Index Options'!$L:$L,'NSE - NIFTY Index Options'!$C:$C,$A97,'NSE - NIFTY Index Options'!$B:$B,D$4,'NSE - NIFTY Index Options'!$H:$H,"MDAW*")+SUMIFS('NSE - Other Index Options'!$L:$L,'NSE - Other Index Options'!$C:$C,$A97,'NSE - Other Index Options'!$B:$B,D$4,'NSE - Other Index Options'!$H:$H,"Weekly*")+SUMIFS('NSE - Other Index Options'!$L:$L,'NSE - Other Index Options'!$C:$C,$A97,'NSE - Other Index Options'!$B:$B,D$4,'NSE - Other Index Options'!$H:$H,"MDAW*")+SUMIFS('BSE - SENSEX Index Options'!$L:$L,'BSE - SENSEX Index Options'!$C:$C,$A97,'BSE - SENSEX Index Options'!$B:$B,D$4,'BSE - SENSEX Index Options'!$H:$H,"Weekly*")+SUMIFS('BSE - SENSEX Index Options'!$L:$L,'BSE - SENSEX Index Options'!$C:$C,$A97,'BSE - SENSEX Index Options'!$B:$B,D$4,'BSE - SENSEX Index Options'!$H:$H,"MDAW*")+SUMIFS('BSE - Other Index Options'!$L:$L,'BSE - Other Index Options'!$C:$C,$A97,'BSE - Other Index Options'!$B:$B,D$4,'BSE - Other Index Options'!$H:$H,"Weekly*")+SUMIFS('BSE - Other Index Options'!$L:$L,'BSE - Other Index Options'!$C:$C,$A97,'BSE - Other Index Options'!$B:$B,D$4,'BSE - Other Index Options'!$H:$H,"MDAW*"))</f>
        <v/>
      </c>
      <c r="E97" s="26" t="str">
        <f>IF(SUMIFS('NSE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Options'!$H:$H,"MDAW*")+SUMIFS('BSE - SENSEX Index Options'!$L:$L,'BSE - SENSEX Index Options'!$C:$C,$A97,'BSE - SENSEX Index Options'!$B:$B,E$4,'BSE - SENSEX Index Options'!$H:$H,"Weekly*")+SUMIFS('BSE - SENSEX Index Options'!$L:$L,'BSE - SENSEX Index Options'!$C:$C,$A97,'BSE - SENSEX Index Options'!$B:$B,E$4,'BSE - SENSEX Index Options'!$H:$H,"MDAW*")+SUMIFS('BSE - Other Index Options'!$L:$L,'BSE - Other Index Options'!$C:$C,$A97,'BSE - Other Index Options'!$B:$B,E$4,'BSE - Other Index Options'!$H:$H,"Weekly*")+SUMIFS('BSE - Other Index Options'!$L:$L,'BSE - Other Index Options'!$C:$C,$A97,'BSE - Other Index Options'!$B:$B,E$4,'BSE - Other Index Options'!$H:$H,"MDAW*")=0,"",SUMIFS('NSE - NIFTY Index Options'!$L:$L,'NSE - NIFTY Index Options'!$C:$C,$A97,'NSE - NIFTY Index Options'!$B:$B,E$4,'NSE - NIFTY Index Options'!$H:$H,"Weekly*")+SUMIFS('NSE - NIFTY Index Options'!$L:$L,'NSE - NIFTY Index Options'!$C:$C,$A97,'NSE - NIFTY Index Options'!$B:$B,E$4,'NSE - NIFTY Index Options'!$H:$H,"MDAW*")+SUMIFS('NSE - Other Index Options'!$L:$L,'NSE - Other Index Options'!$C:$C,$A97,'NSE - Other Index Options'!$B:$B,E$4,'NSE - Other Index Options'!$H:$H,"Weekly*")+SUMIFS('NSE - Other Index Options'!$L:$L,'NSE - Other Index Options'!$C:$C,$A97,'NSE - Other Index Options'!$B:$B,E$4,'NSE - Other Index Options'!$H:$H,"MDAW*")+SUMIFS('BSE - SENSEX Index Options'!$L:$L,'BSE - SENSEX Index Options'!$C:$C,$A97,'BSE - SENSEX Index Options'!$B:$B,E$4,'BSE - SENSEX Index Options'!$H:$H,"Weekly*")+SUMIFS('BSE - SENSEX Index Options'!$L:$L,'BSE - SENSEX Index Options'!$C:$C,$A97,'BSE - SENSEX Index Options'!$B:$B,E$4,'BSE - SENSEX Index Options'!$H:$H,"MDAW*")+SUMIFS('BSE - Other Index Options'!$L:$L,'BSE - Other Index Options'!$C:$C,$A97,'BSE - Other Index Options'!$B:$B,E$4,'BSE - Other Index Options'!$H:$H,"Weekly*")+SUMIFS('BSE - Other Index Options'!$L:$L,'BSE - Other Index Options'!$C:$C,$A97,'BSE - Other Index Options'!$B:$B,E$4,'BSE - Other Index Options'!$H:$H,"MDAW*"))</f>
        <v/>
      </c>
      <c r="F97" s="26" t="str">
        <f>IF(SUMIFS('NSE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Options'!$H:$H,"MDAW*")+SUMIFS('BSE - SENSEX Index Options'!$L:$L,'BSE - SENSEX Index Options'!$C:$C,$A97,'BSE - SENSEX Index Options'!$B:$B,F$4,'BSE - SENSEX Index Options'!$H:$H,"Weekly*")+SUMIFS('BSE - SENSEX Index Options'!$L:$L,'BSE - SENSEX Index Options'!$C:$C,$A97,'BSE - SENSEX Index Options'!$B:$B,F$4,'BSE - SENSEX Index Options'!$H:$H,"MDAW*")+SUMIFS('BSE - Other Index Options'!$L:$L,'BSE - Other Index Options'!$C:$C,$A97,'BSE - Other Index Options'!$B:$B,F$4,'BSE - Other Index Options'!$H:$H,"Weekly*")+SUMIFS('BSE - Other Index Options'!$L:$L,'BSE - Other Index Options'!$C:$C,$A97,'BSE - Other Index Options'!$B:$B,F$4,'BSE - Other Index Options'!$H:$H,"MDAW*")=0,"",SUMIFS('NSE - NIFTY Index Options'!$L:$L,'NSE - NIFTY Index Options'!$C:$C,$A97,'NSE - NIFTY Index Options'!$B:$B,F$4,'NSE - NIFTY Index Options'!$H:$H,"Weekly*")+SUMIFS('NSE - NIFTY Index Options'!$L:$L,'NSE - NIFTY Index Options'!$C:$C,$A97,'NSE - NIFTY Index Options'!$B:$B,F$4,'NSE - NIFTY Index Options'!$H:$H,"MDAW*")+SUMIFS('NSE - Other Index Options'!$L:$L,'NSE - Other Index Options'!$C:$C,$A97,'NSE - Other Index Options'!$B:$B,F$4,'NSE - Other Index Options'!$H:$H,"Weekly*")+SUMIFS('NSE - Other Index Options'!$L:$L,'NSE - Other Index Options'!$C:$C,$A97,'NSE - Other Index Options'!$B:$B,F$4,'NSE - Other Index Options'!$H:$H,"MDAW*")+SUMIFS('BSE - SENSEX Index Options'!$L:$L,'BSE - SENSEX Index Options'!$C:$C,$A97,'BSE - SENSEX Index Options'!$B:$B,F$4,'BSE - SENSEX Index Options'!$H:$H,"Weekly*")+SUMIFS('BSE - SENSEX Index Options'!$L:$L,'BSE - SENSEX Index Options'!$C:$C,$A97,'BSE - SENSEX Index Options'!$B:$B,F$4,'BSE - SENSEX Index Options'!$H:$H,"MDAW*")+SUMIFS('BSE - Other Index Options'!$L:$L,'BSE - Other Index Options'!$C:$C,$A97,'BSE - Other Index Options'!$B:$B,F$4,'BSE - Other Index Options'!$H:$H,"Weekly*")+SUMIFS('BSE - Other Index Options'!$L:$L,'BSE - Other Index Options'!$C:$C,$A97,'BSE - Other Index Options'!$B:$B,F$4,'BSE - Other Index Options'!$H:$H,"MDAW*"))</f>
        <v/>
      </c>
      <c r="G97" s="26" t="str">
        <f>IF(SUMIFS('NSE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Options'!$H:$H,"MDAW*")+SUMIFS('BSE - SENSEX Index Options'!$L:$L,'BSE - SENSEX Index Options'!$C:$C,$A97,'BSE - SENSEX Index Options'!$B:$B,G$4,'BSE - SENSEX Index Options'!$H:$H,"Weekly*")+SUMIFS('BSE - SENSEX Index Options'!$L:$L,'BSE - SENSEX Index Options'!$C:$C,$A97,'BSE - SENSEX Index Options'!$B:$B,G$4,'BSE - SENSEX Index Options'!$H:$H,"MDAW*")+SUMIFS('BSE - Other Index Options'!$L:$L,'BSE - Other Index Options'!$C:$C,$A97,'BSE - Other Index Options'!$B:$B,G$4,'BSE - Other Index Options'!$H:$H,"Weekly*")+SUMIFS('BSE - Other Index Options'!$L:$L,'BSE - Other Index Options'!$C:$C,$A97,'BSE - Other Index Options'!$B:$B,G$4,'BSE - Other Index Options'!$H:$H,"MDAW*")=0,"",SUMIFS('NSE - NIFTY Index Options'!$L:$L,'NSE - NIFTY Index Options'!$C:$C,$A97,'NSE - NIFTY Index Options'!$B:$B,G$4,'NSE - NIFTY Index Options'!$H:$H,"Weekly*")+SUMIFS('NSE - NIFTY Index Options'!$L:$L,'NSE - NIFTY Index Options'!$C:$C,$A97,'NSE - NIFTY Index Options'!$B:$B,G$4,'NSE - NIFTY Index Options'!$H:$H,"MDAW*")+SUMIFS('NSE - Other Index Options'!$L:$L,'NSE - Other Index Options'!$C:$C,$A97,'NSE - Other Index Options'!$B:$B,G$4,'NSE - Other Index Options'!$H:$H,"Weekly*")+SUMIFS('NSE - Other Index Options'!$L:$L,'NSE - Other Index Options'!$C:$C,$A97,'NSE - Other Index Options'!$B:$B,G$4,'NSE - Other Index Options'!$H:$H,"MDAW*")+SUMIFS('BSE - SENSEX Index Options'!$L:$L,'BSE - SENSEX Index Options'!$C:$C,$A97,'BSE - SENSEX Index Options'!$B:$B,G$4,'BSE - SENSEX Index Options'!$H:$H,"Weekly*")+SUMIFS('BSE - SENSEX Index Options'!$L:$L,'BSE - SENSEX Index Options'!$C:$C,$A97,'BSE - SENSEX Index Options'!$B:$B,G$4,'BSE - SENSEX Index Options'!$H:$H,"MDAW*")+SUMIFS('BSE - Other Index Options'!$L:$L,'BSE - Other Index Options'!$C:$C,$A97,'BSE - Other Index Options'!$B:$B,G$4,'BSE - Other Index Options'!$H:$H,"Weekly*")+SUMIFS('BSE - Other Index Options'!$L:$L,'BSE - Other Index Options'!$C:$C,$A97,'BSE - Other Index Options'!$B:$B,G$4,'BSE - Other Index Options'!$H:$H,"MDAW*"))</f>
        <v/>
      </c>
      <c r="H97" s="26" t="str">
        <f t="shared" si="2"/>
        <v/>
      </c>
    </row>
    <row r="98" spans="1:8" hidden="1" outlineLevel="1">
      <c r="A98" t="s">
        <v>119</v>
      </c>
      <c r="B98" s="26" t="str">
        <f>IF(SUMIFS('NSE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Options'!$H:$H,"MDAW*")+SUMIFS('BSE - SENSEX Index Options'!$L:$L,'BSE - SENSEX Index Options'!$C:$C,$A98,'BSE - SENSEX Index Options'!$B:$B,B$4,'BSE - SENSEX Index Options'!$H:$H,"Weekly*")+SUMIFS('BSE - SENSEX Index Options'!$L:$L,'BSE - SENSEX Index Options'!$C:$C,$A98,'BSE - SENSEX Index Options'!$B:$B,B$4,'BSE - SENSEX Index Options'!$H:$H,"MDAW*")+SUMIFS('BSE - Other Index Options'!$L:$L,'BSE - Other Index Options'!$C:$C,$A98,'BSE - Other Index Options'!$B:$B,B$4,'BSE - Other Index Options'!$H:$H,"Weekly*")+SUMIFS('BSE - Other Index Options'!$L:$L,'BSE - Other Index Options'!$C:$C,$A98,'BSE - Other Index Options'!$B:$B,B$4,'BSE - Other Index Options'!$H:$H,"MDAW*")=0,"",SUMIFS('NSE - NIFTY Index Options'!$L:$L,'NSE - NIFTY Index Options'!$C:$C,$A98,'NSE - NIFTY Index Options'!$B:$B,B$4,'NSE - NIFTY Index Options'!$H:$H,"Weekly*")+SUMIFS('NSE - NIFTY Index Options'!$L:$L,'NSE - NIFTY Index Options'!$C:$C,$A98,'NSE - NIFTY Index Options'!$B:$B,B$4,'NSE - NIFTY Index Options'!$H:$H,"MDAW*")+SUMIFS('NSE - Other Index Options'!$L:$L,'NSE - Other Index Options'!$C:$C,$A98,'NSE - Other Index Options'!$B:$B,B$4,'NSE - Other Index Options'!$H:$H,"Weekly*")+SUMIFS('NSE - Other Index Options'!$L:$L,'NSE - Other Index Options'!$C:$C,$A98,'NSE - Other Index Options'!$B:$B,B$4,'NSE - Other Index Options'!$H:$H,"MDAW*")+SUMIFS('BSE - SENSEX Index Options'!$L:$L,'BSE - SENSEX Index Options'!$C:$C,$A98,'BSE - SENSEX Index Options'!$B:$B,B$4,'BSE - SENSEX Index Options'!$H:$H,"Weekly*")+SUMIFS('BSE - SENSEX Index Options'!$L:$L,'BSE - SENSEX Index Options'!$C:$C,$A98,'BSE - SENSEX Index Options'!$B:$B,B$4,'BSE - SENSEX Index Options'!$H:$H,"MDAW*")+SUMIFS('BSE - Other Index Options'!$L:$L,'BSE - Other Index Options'!$C:$C,$A98,'BSE - Other Index Options'!$B:$B,B$4,'BSE - Other Index Options'!$H:$H,"Weekly*")+SUMIFS('BSE - Other Index Options'!$L:$L,'BSE - Other Index Options'!$C:$C,$A98,'BSE - Other Index Options'!$B:$B,B$4,'BSE - Other Index Options'!$H:$H,"MDAW*"))</f>
        <v/>
      </c>
      <c r="C98" s="26" t="str">
        <f>IF(SUMIFS('NSE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Options'!$H:$H,"MDAW*")+SUMIFS('BSE - SENSEX Index Options'!$L:$L,'BSE - SENSEX Index Options'!$C:$C,$A98,'BSE - SENSEX Index Options'!$B:$B,C$4,'BSE - SENSEX Index Options'!$H:$H,"Weekly*")+SUMIFS('BSE - SENSEX Index Options'!$L:$L,'BSE - SENSEX Index Options'!$C:$C,$A98,'BSE - SENSEX Index Options'!$B:$B,C$4,'BSE - SENSEX Index Options'!$H:$H,"MDAW*")+SUMIFS('BSE - Other Index Options'!$L:$L,'BSE - Other Index Options'!$C:$C,$A98,'BSE - Other Index Options'!$B:$B,C$4,'BSE - Other Index Options'!$H:$H,"Weekly*")+SUMIFS('BSE - Other Index Options'!$L:$L,'BSE - Other Index Options'!$C:$C,$A98,'BSE - Other Index Options'!$B:$B,C$4,'BSE - Other Index Options'!$H:$H,"MDAW*")=0,"",SUMIFS('NSE - NIFTY Index Options'!$L:$L,'NSE - NIFTY Index Options'!$C:$C,$A98,'NSE - NIFTY Index Options'!$B:$B,C$4,'NSE - NIFTY Index Options'!$H:$H,"Weekly*")+SUMIFS('NSE - NIFTY Index Options'!$L:$L,'NSE - NIFTY Index Options'!$C:$C,$A98,'NSE - NIFTY Index Options'!$B:$B,C$4,'NSE - NIFTY Index Options'!$H:$H,"MDAW*")+SUMIFS('NSE - Other Index Options'!$L:$L,'NSE - Other Index Options'!$C:$C,$A98,'NSE - Other Index Options'!$B:$B,C$4,'NSE - Other Index Options'!$H:$H,"Weekly*")+SUMIFS('NSE - Other Index Options'!$L:$L,'NSE - Other Index Options'!$C:$C,$A98,'NSE - Other Index Options'!$B:$B,C$4,'NSE - Other Index Options'!$H:$H,"MDAW*")+SUMIFS('BSE - SENSEX Index Options'!$L:$L,'BSE - SENSEX Index Options'!$C:$C,$A98,'BSE - SENSEX Index Options'!$B:$B,C$4,'BSE - SENSEX Index Options'!$H:$H,"Weekly*")+SUMIFS('BSE - SENSEX Index Options'!$L:$L,'BSE - SENSEX Index Options'!$C:$C,$A98,'BSE - SENSEX Index Options'!$B:$B,C$4,'BSE - SENSEX Index Options'!$H:$H,"MDAW*")+SUMIFS('BSE - Other Index Options'!$L:$L,'BSE - Other Index Options'!$C:$C,$A98,'BSE - Other Index Options'!$B:$B,C$4,'BSE - Other Index Options'!$H:$H,"Weekly*")+SUMIFS('BSE - Other Index Options'!$L:$L,'BSE - Other Index Options'!$C:$C,$A98,'BSE - Other Index Options'!$B:$B,C$4,'BSE - Other Index Options'!$H:$H,"MDAW*"))</f>
        <v/>
      </c>
      <c r="D98" s="26" t="str">
        <f>IF(SUMIFS('NSE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Options'!$H:$H,"MDAW*")+SUMIFS('BSE - SENSEX Index Options'!$L:$L,'BSE - SENSEX Index Options'!$C:$C,$A98,'BSE - SENSEX Index Options'!$B:$B,D$4,'BSE - SENSEX Index Options'!$H:$H,"Weekly*")+SUMIFS('BSE - SENSEX Index Options'!$L:$L,'BSE - SENSEX Index Options'!$C:$C,$A98,'BSE - SENSEX Index Options'!$B:$B,D$4,'BSE - SENSEX Index Options'!$H:$H,"MDAW*")+SUMIFS('BSE - Other Index Options'!$L:$L,'BSE - Other Index Options'!$C:$C,$A98,'BSE - Other Index Options'!$B:$B,D$4,'BSE - Other Index Options'!$H:$H,"Weekly*")+SUMIFS('BSE - Other Index Options'!$L:$L,'BSE - Other Index Options'!$C:$C,$A98,'BSE - Other Index Options'!$B:$B,D$4,'BSE - Other Index Options'!$H:$H,"MDAW*")=0,"",SUMIFS('NSE - NIFTY Index Options'!$L:$L,'NSE - NIFTY Index Options'!$C:$C,$A98,'NSE - NIFTY Index Options'!$B:$B,D$4,'NSE - NIFTY Index Options'!$H:$H,"Weekly*")+SUMIFS('NSE - NIFTY Index Options'!$L:$L,'NSE - NIFTY Index Options'!$C:$C,$A98,'NSE - NIFTY Index Options'!$B:$B,D$4,'NSE - NIFTY Index Options'!$H:$H,"MDAW*")+SUMIFS('NSE - Other Index Options'!$L:$L,'NSE - Other Index Options'!$C:$C,$A98,'NSE - Other Index Options'!$B:$B,D$4,'NSE - Other Index Options'!$H:$H,"Weekly*")+SUMIFS('NSE - Other Index Options'!$L:$L,'NSE - Other Index Options'!$C:$C,$A98,'NSE - Other Index Options'!$B:$B,D$4,'NSE - Other Index Options'!$H:$H,"MDAW*")+SUMIFS('BSE - SENSEX Index Options'!$L:$L,'BSE - SENSEX Index Options'!$C:$C,$A98,'BSE - SENSEX Index Options'!$B:$B,D$4,'BSE - SENSEX Index Options'!$H:$H,"Weekly*")+SUMIFS('BSE - SENSEX Index Options'!$L:$L,'BSE - SENSEX Index Options'!$C:$C,$A98,'BSE - SENSEX Index Options'!$B:$B,D$4,'BSE - SENSEX Index Options'!$H:$H,"MDAW*")+SUMIFS('BSE - Other Index Options'!$L:$L,'BSE - Other Index Options'!$C:$C,$A98,'BSE - Other Index Options'!$B:$B,D$4,'BSE - Other Index Options'!$H:$H,"Weekly*")+SUMIFS('BSE - Other Index Options'!$L:$L,'BSE - Other Index Options'!$C:$C,$A98,'BSE - Other Index Options'!$B:$B,D$4,'BSE - Other Index Options'!$H:$H,"MDAW*"))</f>
        <v/>
      </c>
      <c r="E98" s="26" t="str">
        <f>IF(SUMIFS('NSE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Options'!$H:$H,"MDAW*")+SUMIFS('BSE - SENSEX Index Options'!$L:$L,'BSE - SENSEX Index Options'!$C:$C,$A98,'BSE - SENSEX Index Options'!$B:$B,E$4,'BSE - SENSEX Index Options'!$H:$H,"Weekly*")+SUMIFS('BSE - SENSEX Index Options'!$L:$L,'BSE - SENSEX Index Options'!$C:$C,$A98,'BSE - SENSEX Index Options'!$B:$B,E$4,'BSE - SENSEX Index Options'!$H:$H,"MDAW*")+SUMIFS('BSE - Other Index Options'!$L:$L,'BSE - Other Index Options'!$C:$C,$A98,'BSE - Other Index Options'!$B:$B,E$4,'BSE - Other Index Options'!$H:$H,"Weekly*")+SUMIFS('BSE - Other Index Options'!$L:$L,'BSE - Other Index Options'!$C:$C,$A98,'BSE - Other Index Options'!$B:$B,E$4,'BSE - Other Index Options'!$H:$H,"MDAW*")=0,"",SUMIFS('NSE - NIFTY Index Options'!$L:$L,'NSE - NIFTY Index Options'!$C:$C,$A98,'NSE - NIFTY Index Options'!$B:$B,E$4,'NSE - NIFTY Index Options'!$H:$H,"Weekly*")+SUMIFS('NSE - NIFTY Index Options'!$L:$L,'NSE - NIFTY Index Options'!$C:$C,$A98,'NSE - NIFTY Index Options'!$B:$B,E$4,'NSE - NIFTY Index Options'!$H:$H,"MDAW*")+SUMIFS('NSE - Other Index Options'!$L:$L,'NSE - Other Index Options'!$C:$C,$A98,'NSE - Other Index Options'!$B:$B,E$4,'NSE - Other Index Options'!$H:$H,"Weekly*")+SUMIFS('NSE - Other Index Options'!$L:$L,'NSE - Other Index Options'!$C:$C,$A98,'NSE - Other Index Options'!$B:$B,E$4,'NSE - Other Index Options'!$H:$H,"MDAW*")+SUMIFS('BSE - SENSEX Index Options'!$L:$L,'BSE - SENSEX Index Options'!$C:$C,$A98,'BSE - SENSEX Index Options'!$B:$B,E$4,'BSE - SENSEX Index Options'!$H:$H,"Weekly*")+SUMIFS('BSE - SENSEX Index Options'!$L:$L,'BSE - SENSEX Index Options'!$C:$C,$A98,'BSE - SENSEX Index Options'!$B:$B,E$4,'BSE - SENSEX Index Options'!$H:$H,"MDAW*")+SUMIFS('BSE - Other Index Options'!$L:$L,'BSE - Other Index Options'!$C:$C,$A98,'BSE - Other Index Options'!$B:$B,E$4,'BSE - Other Index Options'!$H:$H,"Weekly*")+SUMIFS('BSE - Other Index Options'!$L:$L,'BSE - Other Index Options'!$C:$C,$A98,'BSE - Other Index Options'!$B:$B,E$4,'BSE - Other Index Options'!$H:$H,"MDAW*"))</f>
        <v/>
      </c>
      <c r="F98" s="26" t="str">
        <f>IF(SUMIFS('NSE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Options'!$H:$H,"MDAW*")+SUMIFS('BSE - SENSEX Index Options'!$L:$L,'BSE - SENSEX Index Options'!$C:$C,$A98,'BSE - SENSEX Index Options'!$B:$B,F$4,'BSE - SENSEX Index Options'!$H:$H,"Weekly*")+SUMIFS('BSE - SENSEX Index Options'!$L:$L,'BSE - SENSEX Index Options'!$C:$C,$A98,'BSE - SENSEX Index Options'!$B:$B,F$4,'BSE - SENSEX Index Options'!$H:$H,"MDAW*")+SUMIFS('BSE - Other Index Options'!$L:$L,'BSE - Other Index Options'!$C:$C,$A98,'BSE - Other Index Options'!$B:$B,F$4,'BSE - Other Index Options'!$H:$H,"Weekly*")+SUMIFS('BSE - Other Index Options'!$L:$L,'BSE - Other Index Options'!$C:$C,$A98,'BSE - Other Index Options'!$B:$B,F$4,'BSE - Other Index Options'!$H:$H,"MDAW*")=0,"",SUMIFS('NSE - NIFTY Index Options'!$L:$L,'NSE - NIFTY Index Options'!$C:$C,$A98,'NSE - NIFTY Index Options'!$B:$B,F$4,'NSE - NIFTY Index Options'!$H:$H,"Weekly*")+SUMIFS('NSE - NIFTY Index Options'!$L:$L,'NSE - NIFTY Index Options'!$C:$C,$A98,'NSE - NIFTY Index Options'!$B:$B,F$4,'NSE - NIFTY Index Options'!$H:$H,"MDAW*")+SUMIFS('NSE - Other Index Options'!$L:$L,'NSE - Other Index Options'!$C:$C,$A98,'NSE - Other Index Options'!$B:$B,F$4,'NSE - Other Index Options'!$H:$H,"Weekly*")+SUMIFS('NSE - Other Index Options'!$L:$L,'NSE - Other Index Options'!$C:$C,$A98,'NSE - Other Index Options'!$B:$B,F$4,'NSE - Other Index Options'!$H:$H,"MDAW*")+SUMIFS('BSE - SENSEX Index Options'!$L:$L,'BSE - SENSEX Index Options'!$C:$C,$A98,'BSE - SENSEX Index Options'!$B:$B,F$4,'BSE - SENSEX Index Options'!$H:$H,"Weekly*")+SUMIFS('BSE - SENSEX Index Options'!$L:$L,'BSE - SENSEX Index Options'!$C:$C,$A98,'BSE - SENSEX Index Options'!$B:$B,F$4,'BSE - SENSEX Index Options'!$H:$H,"MDAW*")+SUMIFS('BSE - Other Index Options'!$L:$L,'BSE - Other Index Options'!$C:$C,$A98,'BSE - Other Index Options'!$B:$B,F$4,'BSE - Other Index Options'!$H:$H,"Weekly*")+SUMIFS('BSE - Other Index Options'!$L:$L,'BSE - Other Index Options'!$C:$C,$A98,'BSE - Other Index Options'!$B:$B,F$4,'BSE - Other Index Options'!$H:$H,"MDAW*"))</f>
        <v/>
      </c>
      <c r="G98" s="26" t="str">
        <f>IF(SUMIFS('NSE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Options'!$H:$H,"MDAW*")+SUMIFS('BSE - SENSEX Index Options'!$L:$L,'BSE - SENSEX Index Options'!$C:$C,$A98,'BSE - SENSEX Index Options'!$B:$B,G$4,'BSE - SENSEX Index Options'!$H:$H,"Weekly*")+SUMIFS('BSE - SENSEX Index Options'!$L:$L,'BSE - SENSEX Index Options'!$C:$C,$A98,'BSE - SENSEX Index Options'!$B:$B,G$4,'BSE - SENSEX Index Options'!$H:$H,"MDAW*")+SUMIFS('BSE - Other Index Options'!$L:$L,'BSE - Other Index Options'!$C:$C,$A98,'BSE - Other Index Options'!$B:$B,G$4,'BSE - Other Index Options'!$H:$H,"Weekly*")+SUMIFS('BSE - Other Index Options'!$L:$L,'BSE - Other Index Options'!$C:$C,$A98,'BSE - Other Index Options'!$B:$B,G$4,'BSE - Other Index Options'!$H:$H,"MDAW*")=0,"",SUMIFS('NSE - NIFTY Index Options'!$L:$L,'NSE - NIFTY Index Options'!$C:$C,$A98,'NSE - NIFTY Index Options'!$B:$B,G$4,'NSE - NIFTY Index Options'!$H:$H,"Weekly*")+SUMIFS('NSE - NIFTY Index Options'!$L:$L,'NSE - NIFTY Index Options'!$C:$C,$A98,'NSE - NIFTY Index Options'!$B:$B,G$4,'NSE - NIFTY Index Options'!$H:$H,"MDAW*")+SUMIFS('NSE - Other Index Options'!$L:$L,'NSE - Other Index Options'!$C:$C,$A98,'NSE - Other Index Options'!$B:$B,G$4,'NSE - Other Index Options'!$H:$H,"Weekly*")+SUMIFS('NSE - Other Index Options'!$L:$L,'NSE - Other Index Options'!$C:$C,$A98,'NSE - Other Index Options'!$B:$B,G$4,'NSE - Other Index Options'!$H:$H,"MDAW*")+SUMIFS('BSE - SENSEX Index Options'!$L:$L,'BSE - SENSEX Index Options'!$C:$C,$A98,'BSE - SENSEX Index Options'!$B:$B,G$4,'BSE - SENSEX Index Options'!$H:$H,"Weekly*")+SUMIFS('BSE - SENSEX Index Options'!$L:$L,'BSE - SENSEX Index Options'!$C:$C,$A98,'BSE - SENSEX Index Options'!$B:$B,G$4,'BSE - SENSEX Index Options'!$H:$H,"MDAW*")+SUMIFS('BSE - Other Index Options'!$L:$L,'BSE - Other Index Options'!$C:$C,$A98,'BSE - Other Index Options'!$B:$B,G$4,'BSE - Other Index Options'!$H:$H,"Weekly*")+SUMIFS('BSE - Other Index Options'!$L:$L,'BSE - Other Index Options'!$C:$C,$A98,'BSE - Other Index Options'!$B:$B,G$4,'BSE - Other Index Options'!$H:$H,"MDAW*"))</f>
        <v/>
      </c>
      <c r="H98" s="26" t="str">
        <f t="shared" si="2"/>
        <v/>
      </c>
    </row>
    <row r="99" spans="1:8" hidden="1" outlineLevel="1">
      <c r="A99" t="s">
        <v>120</v>
      </c>
      <c r="B99" s="26" t="str">
        <f>IF(SUMIFS('NSE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Options'!$H:$H,"MDAW*")+SUMIFS('BSE - SENSEX Index Options'!$L:$L,'BSE - SENSEX Index Options'!$C:$C,$A99,'BSE - SENSEX Index Options'!$B:$B,B$4,'BSE - SENSEX Index Options'!$H:$H,"Weekly*")+SUMIFS('BSE - SENSEX Index Options'!$L:$L,'BSE - SENSEX Index Options'!$C:$C,$A99,'BSE - SENSEX Index Options'!$B:$B,B$4,'BSE - SENSEX Index Options'!$H:$H,"MDAW*")+SUMIFS('BSE - Other Index Options'!$L:$L,'BSE - Other Index Options'!$C:$C,$A99,'BSE - Other Index Options'!$B:$B,B$4,'BSE - Other Index Options'!$H:$H,"Weekly*")+SUMIFS('BSE - Other Index Options'!$L:$L,'BSE - Other Index Options'!$C:$C,$A99,'BSE - Other Index Options'!$B:$B,B$4,'BSE - Other Index Options'!$H:$H,"MDAW*")=0,"",SUMIFS('NSE - NIFTY Index Options'!$L:$L,'NSE - NIFTY Index Options'!$C:$C,$A99,'NSE - NIFTY Index Options'!$B:$B,B$4,'NSE - NIFTY Index Options'!$H:$H,"Weekly*")+SUMIFS('NSE - NIFTY Index Options'!$L:$L,'NSE - NIFTY Index Options'!$C:$C,$A99,'NSE - NIFTY Index Options'!$B:$B,B$4,'NSE - NIFTY Index Options'!$H:$H,"MDAW*")+SUMIFS('NSE - Other Index Options'!$L:$L,'NSE - Other Index Options'!$C:$C,$A99,'NSE - Other Index Options'!$B:$B,B$4,'NSE - Other Index Options'!$H:$H,"Weekly*")+SUMIFS('NSE - Other Index Options'!$L:$L,'NSE - Other Index Options'!$C:$C,$A99,'NSE - Other Index Options'!$B:$B,B$4,'NSE - Other Index Options'!$H:$H,"MDAW*")+SUMIFS('BSE - SENSEX Index Options'!$L:$L,'BSE - SENSEX Index Options'!$C:$C,$A99,'BSE - SENSEX Index Options'!$B:$B,B$4,'BSE - SENSEX Index Options'!$H:$H,"Weekly*")+SUMIFS('BSE - SENSEX Index Options'!$L:$L,'BSE - SENSEX Index Options'!$C:$C,$A99,'BSE - SENSEX Index Options'!$B:$B,B$4,'BSE - SENSEX Index Options'!$H:$H,"MDAW*")+SUMIFS('BSE - Other Index Options'!$L:$L,'BSE - Other Index Options'!$C:$C,$A99,'BSE - Other Index Options'!$B:$B,B$4,'BSE - Other Index Options'!$H:$H,"Weekly*")+SUMIFS('BSE - Other Index Options'!$L:$L,'BSE - Other Index Options'!$C:$C,$A99,'BSE - Other Index Options'!$B:$B,B$4,'BSE - Other Index Options'!$H:$H,"MDAW*"))</f>
        <v/>
      </c>
      <c r="C99" s="26" t="str">
        <f>IF(SUMIFS('NSE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Options'!$H:$H,"MDAW*")+SUMIFS('BSE - SENSEX Index Options'!$L:$L,'BSE - SENSEX Index Options'!$C:$C,$A99,'BSE - SENSEX Index Options'!$B:$B,C$4,'BSE - SENSEX Index Options'!$H:$H,"Weekly*")+SUMIFS('BSE - SENSEX Index Options'!$L:$L,'BSE - SENSEX Index Options'!$C:$C,$A99,'BSE - SENSEX Index Options'!$B:$B,C$4,'BSE - SENSEX Index Options'!$H:$H,"MDAW*")+SUMIFS('BSE - Other Index Options'!$L:$L,'BSE - Other Index Options'!$C:$C,$A99,'BSE - Other Index Options'!$B:$B,C$4,'BSE - Other Index Options'!$H:$H,"Weekly*")+SUMIFS('BSE - Other Index Options'!$L:$L,'BSE - Other Index Options'!$C:$C,$A99,'BSE - Other Index Options'!$B:$B,C$4,'BSE - Other Index Options'!$H:$H,"MDAW*")=0,"",SUMIFS('NSE - NIFTY Index Options'!$L:$L,'NSE - NIFTY Index Options'!$C:$C,$A99,'NSE - NIFTY Index Options'!$B:$B,C$4,'NSE - NIFTY Index Options'!$H:$H,"Weekly*")+SUMIFS('NSE - NIFTY Index Options'!$L:$L,'NSE - NIFTY Index Options'!$C:$C,$A99,'NSE - NIFTY Index Options'!$B:$B,C$4,'NSE - NIFTY Index Options'!$H:$H,"MDAW*")+SUMIFS('NSE - Other Index Options'!$L:$L,'NSE - Other Index Options'!$C:$C,$A99,'NSE - Other Index Options'!$B:$B,C$4,'NSE - Other Index Options'!$H:$H,"Weekly*")+SUMIFS('NSE - Other Index Options'!$L:$L,'NSE - Other Index Options'!$C:$C,$A99,'NSE - Other Index Options'!$B:$B,C$4,'NSE - Other Index Options'!$H:$H,"MDAW*")+SUMIFS('BSE - SENSEX Index Options'!$L:$L,'BSE - SENSEX Index Options'!$C:$C,$A99,'BSE - SENSEX Index Options'!$B:$B,C$4,'BSE - SENSEX Index Options'!$H:$H,"Weekly*")+SUMIFS('BSE - SENSEX Index Options'!$L:$L,'BSE - SENSEX Index Options'!$C:$C,$A99,'BSE - SENSEX Index Options'!$B:$B,C$4,'BSE - SENSEX Index Options'!$H:$H,"MDAW*")+SUMIFS('BSE - Other Index Options'!$L:$L,'BSE - Other Index Options'!$C:$C,$A99,'BSE - Other Index Options'!$B:$B,C$4,'BSE - Other Index Options'!$H:$H,"Weekly*")+SUMIFS('BSE - Other Index Options'!$L:$L,'BSE - Other Index Options'!$C:$C,$A99,'BSE - Other Index Options'!$B:$B,C$4,'BSE - Other Index Options'!$H:$H,"MDAW*"))</f>
        <v/>
      </c>
      <c r="D99" s="26" t="str">
        <f>IF(SUMIFS('NSE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Options'!$H:$H,"MDAW*")+SUMIFS('BSE - SENSEX Index Options'!$L:$L,'BSE - SENSEX Index Options'!$C:$C,$A99,'BSE - SENSEX Index Options'!$B:$B,D$4,'BSE - SENSEX Index Options'!$H:$H,"Weekly*")+SUMIFS('BSE - SENSEX Index Options'!$L:$L,'BSE - SENSEX Index Options'!$C:$C,$A99,'BSE - SENSEX Index Options'!$B:$B,D$4,'BSE - SENSEX Index Options'!$H:$H,"MDAW*")+SUMIFS('BSE - Other Index Options'!$L:$L,'BSE - Other Index Options'!$C:$C,$A99,'BSE - Other Index Options'!$B:$B,D$4,'BSE - Other Index Options'!$H:$H,"Weekly*")+SUMIFS('BSE - Other Index Options'!$L:$L,'BSE - Other Index Options'!$C:$C,$A99,'BSE - Other Index Options'!$B:$B,D$4,'BSE - Other Index Options'!$H:$H,"MDAW*")=0,"",SUMIFS('NSE - NIFTY Index Options'!$L:$L,'NSE - NIFTY Index Options'!$C:$C,$A99,'NSE - NIFTY Index Options'!$B:$B,D$4,'NSE - NIFTY Index Options'!$H:$H,"Weekly*")+SUMIFS('NSE - NIFTY Index Options'!$L:$L,'NSE - NIFTY Index Options'!$C:$C,$A99,'NSE - NIFTY Index Options'!$B:$B,D$4,'NSE - NIFTY Index Options'!$H:$H,"MDAW*")+SUMIFS('NSE - Other Index Options'!$L:$L,'NSE - Other Index Options'!$C:$C,$A99,'NSE - Other Index Options'!$B:$B,D$4,'NSE - Other Index Options'!$H:$H,"Weekly*")+SUMIFS('NSE - Other Index Options'!$L:$L,'NSE - Other Index Options'!$C:$C,$A99,'NSE - Other Index Options'!$B:$B,D$4,'NSE - Other Index Options'!$H:$H,"MDAW*")+SUMIFS('BSE - SENSEX Index Options'!$L:$L,'BSE - SENSEX Index Options'!$C:$C,$A99,'BSE - SENSEX Index Options'!$B:$B,D$4,'BSE - SENSEX Index Options'!$H:$H,"Weekly*")+SUMIFS('BSE - SENSEX Index Options'!$L:$L,'BSE - SENSEX Index Options'!$C:$C,$A99,'BSE - SENSEX Index Options'!$B:$B,D$4,'BSE - SENSEX Index Options'!$H:$H,"MDAW*")+SUMIFS('BSE - Other Index Options'!$L:$L,'BSE - Other Index Options'!$C:$C,$A99,'BSE - Other Index Options'!$B:$B,D$4,'BSE - Other Index Options'!$H:$H,"Weekly*")+SUMIFS('BSE - Other Index Options'!$L:$L,'BSE - Other Index Options'!$C:$C,$A99,'BSE - Other Index Options'!$B:$B,D$4,'BSE - Other Index Options'!$H:$H,"MDAW*"))</f>
        <v/>
      </c>
      <c r="E99" s="26" t="str">
        <f>IF(SUMIFS('NSE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Options'!$H:$H,"MDAW*")+SUMIFS('BSE - SENSEX Index Options'!$L:$L,'BSE - SENSEX Index Options'!$C:$C,$A99,'BSE - SENSEX Index Options'!$B:$B,E$4,'BSE - SENSEX Index Options'!$H:$H,"Weekly*")+SUMIFS('BSE - SENSEX Index Options'!$L:$L,'BSE - SENSEX Index Options'!$C:$C,$A99,'BSE - SENSEX Index Options'!$B:$B,E$4,'BSE - SENSEX Index Options'!$H:$H,"MDAW*")+SUMIFS('BSE - Other Index Options'!$L:$L,'BSE - Other Index Options'!$C:$C,$A99,'BSE - Other Index Options'!$B:$B,E$4,'BSE - Other Index Options'!$H:$H,"Weekly*")+SUMIFS('BSE - Other Index Options'!$L:$L,'BSE - Other Index Options'!$C:$C,$A99,'BSE - Other Index Options'!$B:$B,E$4,'BSE - Other Index Options'!$H:$H,"MDAW*")=0,"",SUMIFS('NSE - NIFTY Index Options'!$L:$L,'NSE - NIFTY Index Options'!$C:$C,$A99,'NSE - NIFTY Index Options'!$B:$B,E$4,'NSE - NIFTY Index Options'!$H:$H,"Weekly*")+SUMIFS('NSE - NIFTY Index Options'!$L:$L,'NSE - NIFTY Index Options'!$C:$C,$A99,'NSE - NIFTY Index Options'!$B:$B,E$4,'NSE - NIFTY Index Options'!$H:$H,"MDAW*")+SUMIFS('NSE - Other Index Options'!$L:$L,'NSE - Other Index Options'!$C:$C,$A99,'NSE - Other Index Options'!$B:$B,E$4,'NSE - Other Index Options'!$H:$H,"Weekly*")+SUMIFS('NSE - Other Index Options'!$L:$L,'NSE - Other Index Options'!$C:$C,$A99,'NSE - Other Index Options'!$B:$B,E$4,'NSE - Other Index Options'!$H:$H,"MDAW*")+SUMIFS('BSE - SENSEX Index Options'!$L:$L,'BSE - SENSEX Index Options'!$C:$C,$A99,'BSE - SENSEX Index Options'!$B:$B,E$4,'BSE - SENSEX Index Options'!$H:$H,"Weekly*")+SUMIFS('BSE - SENSEX Index Options'!$L:$L,'BSE - SENSEX Index Options'!$C:$C,$A99,'BSE - SENSEX Index Options'!$B:$B,E$4,'BSE - SENSEX Index Options'!$H:$H,"MDAW*")+SUMIFS('BSE - Other Index Options'!$L:$L,'BSE - Other Index Options'!$C:$C,$A99,'BSE - Other Index Options'!$B:$B,E$4,'BSE - Other Index Options'!$H:$H,"Weekly*")+SUMIFS('BSE - Other Index Options'!$L:$L,'BSE - Other Index Options'!$C:$C,$A99,'BSE - Other Index Options'!$B:$B,E$4,'BSE - Other Index Options'!$H:$H,"MDAW*"))</f>
        <v/>
      </c>
      <c r="F99" s="26" t="str">
        <f>IF(SUMIFS('NSE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Options'!$H:$H,"MDAW*")+SUMIFS('BSE - SENSEX Index Options'!$L:$L,'BSE - SENSEX Index Options'!$C:$C,$A99,'BSE - SENSEX Index Options'!$B:$B,F$4,'BSE - SENSEX Index Options'!$H:$H,"Weekly*")+SUMIFS('BSE - SENSEX Index Options'!$L:$L,'BSE - SENSEX Index Options'!$C:$C,$A99,'BSE - SENSEX Index Options'!$B:$B,F$4,'BSE - SENSEX Index Options'!$H:$H,"MDAW*")+SUMIFS('BSE - Other Index Options'!$L:$L,'BSE - Other Index Options'!$C:$C,$A99,'BSE - Other Index Options'!$B:$B,F$4,'BSE - Other Index Options'!$H:$H,"Weekly*")+SUMIFS('BSE - Other Index Options'!$L:$L,'BSE - Other Index Options'!$C:$C,$A99,'BSE - Other Index Options'!$B:$B,F$4,'BSE - Other Index Options'!$H:$H,"MDAW*")=0,"",SUMIFS('NSE - NIFTY Index Options'!$L:$L,'NSE - NIFTY Index Options'!$C:$C,$A99,'NSE - NIFTY Index Options'!$B:$B,F$4,'NSE - NIFTY Index Options'!$H:$H,"Weekly*")+SUMIFS('NSE - NIFTY Index Options'!$L:$L,'NSE - NIFTY Index Options'!$C:$C,$A99,'NSE - NIFTY Index Options'!$B:$B,F$4,'NSE - NIFTY Index Options'!$H:$H,"MDAW*")+SUMIFS('NSE - Other Index Options'!$L:$L,'NSE - Other Index Options'!$C:$C,$A99,'NSE - Other Index Options'!$B:$B,F$4,'NSE - Other Index Options'!$H:$H,"Weekly*")+SUMIFS('NSE - Other Index Options'!$L:$L,'NSE - Other Index Options'!$C:$C,$A99,'NSE - Other Index Options'!$B:$B,F$4,'NSE - Other Index Options'!$H:$H,"MDAW*")+SUMIFS('BSE - SENSEX Index Options'!$L:$L,'BSE - SENSEX Index Options'!$C:$C,$A99,'BSE - SENSEX Index Options'!$B:$B,F$4,'BSE - SENSEX Index Options'!$H:$H,"Weekly*")+SUMIFS('BSE - SENSEX Index Options'!$L:$L,'BSE - SENSEX Index Options'!$C:$C,$A99,'BSE - SENSEX Index Options'!$B:$B,F$4,'BSE - SENSEX Index Options'!$H:$H,"MDAW*")+SUMIFS('BSE - Other Index Options'!$L:$L,'BSE - Other Index Options'!$C:$C,$A99,'BSE - Other Index Options'!$B:$B,F$4,'BSE - Other Index Options'!$H:$H,"Weekly*")+SUMIFS('BSE - Other Index Options'!$L:$L,'BSE - Other Index Options'!$C:$C,$A99,'BSE - Other Index Options'!$B:$B,F$4,'BSE - Other Index Options'!$H:$H,"MDAW*"))</f>
        <v/>
      </c>
      <c r="G99" s="26" t="str">
        <f>IF(SUMIFS('NSE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Options'!$H:$H,"MDAW*")+SUMIFS('BSE - SENSEX Index Options'!$L:$L,'BSE - SENSEX Index Options'!$C:$C,$A99,'BSE - SENSEX Index Options'!$B:$B,G$4,'BSE - SENSEX Index Options'!$H:$H,"Weekly*")+SUMIFS('BSE - SENSEX Index Options'!$L:$L,'BSE - SENSEX Index Options'!$C:$C,$A99,'BSE - SENSEX Index Options'!$B:$B,G$4,'BSE - SENSEX Index Options'!$H:$H,"MDAW*")+SUMIFS('BSE - Other Index Options'!$L:$L,'BSE - Other Index Options'!$C:$C,$A99,'BSE - Other Index Options'!$B:$B,G$4,'BSE - Other Index Options'!$H:$H,"Weekly*")+SUMIFS('BSE - Other Index Options'!$L:$L,'BSE - Other Index Options'!$C:$C,$A99,'BSE - Other Index Options'!$B:$B,G$4,'BSE - Other Index Options'!$H:$H,"MDAW*")=0,"",SUMIFS('NSE - NIFTY Index Options'!$L:$L,'NSE - NIFTY Index Options'!$C:$C,$A99,'NSE - NIFTY Index Options'!$B:$B,G$4,'NSE - NIFTY Index Options'!$H:$H,"Weekly*")+SUMIFS('NSE - NIFTY Index Options'!$L:$L,'NSE - NIFTY Index Options'!$C:$C,$A99,'NSE - NIFTY Index Options'!$B:$B,G$4,'NSE - NIFTY Index Options'!$H:$H,"MDAW*")+SUMIFS('NSE - Other Index Options'!$L:$L,'NSE - Other Index Options'!$C:$C,$A99,'NSE - Other Index Options'!$B:$B,G$4,'NSE - Other Index Options'!$H:$H,"Weekly*")+SUMIFS('NSE - Other Index Options'!$L:$L,'NSE - Other Index Options'!$C:$C,$A99,'NSE - Other Index Options'!$B:$B,G$4,'NSE - Other Index Options'!$H:$H,"MDAW*")+SUMIFS('BSE - SENSEX Index Options'!$L:$L,'BSE - SENSEX Index Options'!$C:$C,$A99,'BSE - SENSEX Index Options'!$B:$B,G$4,'BSE - SENSEX Index Options'!$H:$H,"Weekly*")+SUMIFS('BSE - SENSEX Index Options'!$L:$L,'BSE - SENSEX Index Options'!$C:$C,$A99,'BSE - SENSEX Index Options'!$B:$B,G$4,'BSE - SENSEX Index Options'!$H:$H,"MDAW*")+SUMIFS('BSE - Other Index Options'!$L:$L,'BSE - Other Index Options'!$C:$C,$A99,'BSE - Other Index Options'!$B:$B,G$4,'BSE - Other Index Options'!$H:$H,"Weekly*")+SUMIFS('BSE - Other Index Options'!$L:$L,'BSE - Other Index Options'!$C:$C,$A99,'BSE - Other Index Options'!$B:$B,G$4,'BSE - Other Index Options'!$H:$H,"MDAW*"))</f>
        <v/>
      </c>
      <c r="H99" s="26" t="str">
        <f t="shared" si="2"/>
        <v/>
      </c>
    </row>
    <row r="100" spans="1:8" hidden="1" outlineLevel="1">
      <c r="A100" t="s">
        <v>121</v>
      </c>
      <c r="B100" s="26" t="str">
        <f>IF(SUMIFS('NSE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Options'!$H:$H,"MDAW*")+SUMIFS('BSE - SENSEX Index Options'!$L:$L,'BSE - SENSEX Index Options'!$C:$C,$A100,'BSE - SENSEX Index Options'!$B:$B,B$4,'BSE - SENSEX Index Options'!$H:$H,"Weekly*")+SUMIFS('BSE - SENSEX Index Options'!$L:$L,'BSE - SENSEX Index Options'!$C:$C,$A100,'BSE - SENSEX Index Options'!$B:$B,B$4,'BSE - SENSEX Index Options'!$H:$H,"MDAW*")+SUMIFS('BSE - Other Index Options'!$L:$L,'BSE - Other Index Options'!$C:$C,$A100,'BSE - Other Index Options'!$B:$B,B$4,'BSE - Other Index Options'!$H:$H,"Weekly*")+SUMIFS('BSE - Other Index Options'!$L:$L,'BSE - Other Index Options'!$C:$C,$A100,'BSE - Other Index Options'!$B:$B,B$4,'BSE - Other Index Options'!$H:$H,"MDAW*")=0,"",SUMIFS('NSE - NIFTY Index Options'!$L:$L,'NSE - NIFTY Index Options'!$C:$C,$A100,'NSE - NIFTY Index Options'!$B:$B,B$4,'NSE - NIFTY Index Options'!$H:$H,"Weekly*")+SUMIFS('NSE - NIFTY Index Options'!$L:$L,'NSE - NIFTY Index Options'!$C:$C,$A100,'NSE - NIFTY Index Options'!$B:$B,B$4,'NSE - NIFTY Index Options'!$H:$H,"MDAW*")+SUMIFS('NSE - Other Index Options'!$L:$L,'NSE - Other Index Options'!$C:$C,$A100,'NSE - Other Index Options'!$B:$B,B$4,'NSE - Other Index Options'!$H:$H,"Weekly*")+SUMIFS('NSE - Other Index Options'!$L:$L,'NSE - Other Index Options'!$C:$C,$A100,'NSE - Other Index Options'!$B:$B,B$4,'NSE - Other Index Options'!$H:$H,"MDAW*")+SUMIFS('BSE - SENSEX Index Options'!$L:$L,'BSE - SENSEX Index Options'!$C:$C,$A100,'BSE - SENSEX Index Options'!$B:$B,B$4,'BSE - SENSEX Index Options'!$H:$H,"Weekly*")+SUMIFS('BSE - SENSEX Index Options'!$L:$L,'BSE - SENSEX Index Options'!$C:$C,$A100,'BSE - SENSEX Index Options'!$B:$B,B$4,'BSE - SENSEX Index Options'!$H:$H,"MDAW*")+SUMIFS('BSE - Other Index Options'!$L:$L,'BSE - Other Index Options'!$C:$C,$A100,'BSE - Other Index Options'!$B:$B,B$4,'BSE - Other Index Options'!$H:$H,"Weekly*")+SUMIFS('BSE - Other Index Options'!$L:$L,'BSE - Other Index Options'!$C:$C,$A100,'BSE - Other Index Options'!$B:$B,B$4,'BSE - Other Index Options'!$H:$H,"MDAW*"))</f>
        <v/>
      </c>
      <c r="C100" s="26" t="str">
        <f>IF(SUMIFS('NSE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Options'!$H:$H,"MDAW*")+SUMIFS('BSE - SENSEX Index Options'!$L:$L,'BSE - SENSEX Index Options'!$C:$C,$A100,'BSE - SENSEX Index Options'!$B:$B,C$4,'BSE - SENSEX Index Options'!$H:$H,"Weekly*")+SUMIFS('BSE - SENSEX Index Options'!$L:$L,'BSE - SENSEX Index Options'!$C:$C,$A100,'BSE - SENSEX Index Options'!$B:$B,C$4,'BSE - SENSEX Index Options'!$H:$H,"MDAW*")+SUMIFS('BSE - Other Index Options'!$L:$L,'BSE - Other Index Options'!$C:$C,$A100,'BSE - Other Index Options'!$B:$B,C$4,'BSE - Other Index Options'!$H:$H,"Weekly*")+SUMIFS('BSE - Other Index Options'!$L:$L,'BSE - Other Index Options'!$C:$C,$A100,'BSE - Other Index Options'!$B:$B,C$4,'BSE - Other Index Options'!$H:$H,"MDAW*")=0,"",SUMIFS('NSE - NIFTY Index Options'!$L:$L,'NSE - NIFTY Index Options'!$C:$C,$A100,'NSE - NIFTY Index Options'!$B:$B,C$4,'NSE - NIFTY Index Options'!$H:$H,"Weekly*")+SUMIFS('NSE - NIFTY Index Options'!$L:$L,'NSE - NIFTY Index Options'!$C:$C,$A100,'NSE - NIFTY Index Options'!$B:$B,C$4,'NSE - NIFTY Index Options'!$H:$H,"MDAW*")+SUMIFS('NSE - Other Index Options'!$L:$L,'NSE - Other Index Options'!$C:$C,$A100,'NSE - Other Index Options'!$B:$B,C$4,'NSE - Other Index Options'!$H:$H,"Weekly*")+SUMIFS('NSE - Other Index Options'!$L:$L,'NSE - Other Index Options'!$C:$C,$A100,'NSE - Other Index Options'!$B:$B,C$4,'NSE - Other Index Options'!$H:$H,"MDAW*")+SUMIFS('BSE - SENSEX Index Options'!$L:$L,'BSE - SENSEX Index Options'!$C:$C,$A100,'BSE - SENSEX Index Options'!$B:$B,C$4,'BSE - SENSEX Index Options'!$H:$H,"Weekly*")+SUMIFS('BSE - SENSEX Index Options'!$L:$L,'BSE - SENSEX Index Options'!$C:$C,$A100,'BSE - SENSEX Index Options'!$B:$B,C$4,'BSE - SENSEX Index Options'!$H:$H,"MDAW*")+SUMIFS('BSE - Other Index Options'!$L:$L,'BSE - Other Index Options'!$C:$C,$A100,'BSE - Other Index Options'!$B:$B,C$4,'BSE - Other Index Options'!$H:$H,"Weekly*")+SUMIFS('BSE - Other Index Options'!$L:$L,'BSE - Other Index Options'!$C:$C,$A100,'BSE - Other Index Options'!$B:$B,C$4,'BSE - Other Index Options'!$H:$H,"MDAW*"))</f>
        <v/>
      </c>
      <c r="D100" s="26" t="str">
        <f>IF(SUMIFS('NSE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Options'!$H:$H,"MDAW*")+SUMIFS('BSE - SENSEX Index Options'!$L:$L,'BSE - SENSEX Index Options'!$C:$C,$A100,'BSE - SENSEX Index Options'!$B:$B,D$4,'BSE - SENSEX Index Options'!$H:$H,"Weekly*")+SUMIFS('BSE - SENSEX Index Options'!$L:$L,'BSE - SENSEX Index Options'!$C:$C,$A100,'BSE - SENSEX Index Options'!$B:$B,D$4,'BSE - SENSEX Index Options'!$H:$H,"MDAW*")+SUMIFS('BSE - Other Index Options'!$L:$L,'BSE - Other Index Options'!$C:$C,$A100,'BSE - Other Index Options'!$B:$B,D$4,'BSE - Other Index Options'!$H:$H,"Weekly*")+SUMIFS('BSE - Other Index Options'!$L:$L,'BSE - Other Index Options'!$C:$C,$A100,'BSE - Other Index Options'!$B:$B,D$4,'BSE - Other Index Options'!$H:$H,"MDAW*")=0,"",SUMIFS('NSE - NIFTY Index Options'!$L:$L,'NSE - NIFTY Index Options'!$C:$C,$A100,'NSE - NIFTY Index Options'!$B:$B,D$4,'NSE - NIFTY Index Options'!$H:$H,"Weekly*")+SUMIFS('NSE - NIFTY Index Options'!$L:$L,'NSE - NIFTY Index Options'!$C:$C,$A100,'NSE - NIFTY Index Options'!$B:$B,D$4,'NSE - NIFTY Index Options'!$H:$H,"MDAW*")+SUMIFS('NSE - Other Index Options'!$L:$L,'NSE - Other Index Options'!$C:$C,$A100,'NSE - Other Index Options'!$B:$B,D$4,'NSE - Other Index Options'!$H:$H,"Weekly*")+SUMIFS('NSE - Other Index Options'!$L:$L,'NSE - Other Index Options'!$C:$C,$A100,'NSE - Other Index Options'!$B:$B,D$4,'NSE - Other Index Options'!$H:$H,"MDAW*")+SUMIFS('BSE - SENSEX Index Options'!$L:$L,'BSE - SENSEX Index Options'!$C:$C,$A100,'BSE - SENSEX Index Options'!$B:$B,D$4,'BSE - SENSEX Index Options'!$H:$H,"Weekly*")+SUMIFS('BSE - SENSEX Index Options'!$L:$L,'BSE - SENSEX Index Options'!$C:$C,$A100,'BSE - SENSEX Index Options'!$B:$B,D$4,'BSE - SENSEX Index Options'!$H:$H,"MDAW*")+SUMIFS('BSE - Other Index Options'!$L:$L,'BSE - Other Index Options'!$C:$C,$A100,'BSE - Other Index Options'!$B:$B,D$4,'BSE - Other Index Options'!$H:$H,"Weekly*")+SUMIFS('BSE - Other Index Options'!$L:$L,'BSE - Other Index Options'!$C:$C,$A100,'BSE - Other Index Options'!$B:$B,D$4,'BSE - Other Index Options'!$H:$H,"MDAW*"))</f>
        <v/>
      </c>
      <c r="E100" s="26" t="str">
        <f>IF(SUMIFS('NSE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Options'!$H:$H,"MDAW*")+SUMIFS('BSE - SENSEX Index Options'!$L:$L,'BSE - SENSEX Index Options'!$C:$C,$A100,'BSE - SENSEX Index Options'!$B:$B,E$4,'BSE - SENSEX Index Options'!$H:$H,"Weekly*")+SUMIFS('BSE - SENSEX Index Options'!$L:$L,'BSE - SENSEX Index Options'!$C:$C,$A100,'BSE - SENSEX Index Options'!$B:$B,E$4,'BSE - SENSEX Index Options'!$H:$H,"MDAW*")+SUMIFS('BSE - Other Index Options'!$L:$L,'BSE - Other Index Options'!$C:$C,$A100,'BSE - Other Index Options'!$B:$B,E$4,'BSE - Other Index Options'!$H:$H,"Weekly*")+SUMIFS('BSE - Other Index Options'!$L:$L,'BSE - Other Index Options'!$C:$C,$A100,'BSE - Other Index Options'!$B:$B,E$4,'BSE - Other Index Options'!$H:$H,"MDAW*")=0,"",SUMIFS('NSE - NIFTY Index Options'!$L:$L,'NSE - NIFTY Index Options'!$C:$C,$A100,'NSE - NIFTY Index Options'!$B:$B,E$4,'NSE - NIFTY Index Options'!$H:$H,"Weekly*")+SUMIFS('NSE - NIFTY Index Options'!$L:$L,'NSE - NIFTY Index Options'!$C:$C,$A100,'NSE - NIFTY Index Options'!$B:$B,E$4,'NSE - NIFTY Index Options'!$H:$H,"MDAW*")+SUMIFS('NSE - Other Index Options'!$L:$L,'NSE - Other Index Options'!$C:$C,$A100,'NSE - Other Index Options'!$B:$B,E$4,'NSE - Other Index Options'!$H:$H,"Weekly*")+SUMIFS('NSE - Other Index Options'!$L:$L,'NSE - Other Index Options'!$C:$C,$A100,'NSE - Other Index Options'!$B:$B,E$4,'NSE - Other Index Options'!$H:$H,"MDAW*")+SUMIFS('BSE - SENSEX Index Options'!$L:$L,'BSE - SENSEX Index Options'!$C:$C,$A100,'BSE - SENSEX Index Options'!$B:$B,E$4,'BSE - SENSEX Index Options'!$H:$H,"Weekly*")+SUMIFS('BSE - SENSEX Index Options'!$L:$L,'BSE - SENSEX Index Options'!$C:$C,$A100,'BSE - SENSEX Index Options'!$B:$B,E$4,'BSE - SENSEX Index Options'!$H:$H,"MDAW*")+SUMIFS('BSE - Other Index Options'!$L:$L,'BSE - Other Index Options'!$C:$C,$A100,'BSE - Other Index Options'!$B:$B,E$4,'BSE - Other Index Options'!$H:$H,"Weekly*")+SUMIFS('BSE - Other Index Options'!$L:$L,'BSE - Other Index Options'!$C:$C,$A100,'BSE - Other Index Options'!$B:$B,E$4,'BSE - Other Index Options'!$H:$H,"MDAW*"))</f>
        <v/>
      </c>
      <c r="F100" s="26" t="str">
        <f>IF(SUMIFS('NSE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Options'!$H:$H,"MDAW*")+SUMIFS('BSE - SENSEX Index Options'!$L:$L,'BSE - SENSEX Index Options'!$C:$C,$A100,'BSE - SENSEX Index Options'!$B:$B,F$4,'BSE - SENSEX Index Options'!$H:$H,"Weekly*")+SUMIFS('BSE - SENSEX Index Options'!$L:$L,'BSE - SENSEX Index Options'!$C:$C,$A100,'BSE - SENSEX Index Options'!$B:$B,F$4,'BSE - SENSEX Index Options'!$H:$H,"MDAW*")+SUMIFS('BSE - Other Index Options'!$L:$L,'BSE - Other Index Options'!$C:$C,$A100,'BSE - Other Index Options'!$B:$B,F$4,'BSE - Other Index Options'!$H:$H,"Weekly*")+SUMIFS('BSE - Other Index Options'!$L:$L,'BSE - Other Index Options'!$C:$C,$A100,'BSE - Other Index Options'!$B:$B,F$4,'BSE - Other Index Options'!$H:$H,"MDAW*")=0,"",SUMIFS('NSE - NIFTY Index Options'!$L:$L,'NSE - NIFTY Index Options'!$C:$C,$A100,'NSE - NIFTY Index Options'!$B:$B,F$4,'NSE - NIFTY Index Options'!$H:$H,"Weekly*")+SUMIFS('NSE - NIFTY Index Options'!$L:$L,'NSE - NIFTY Index Options'!$C:$C,$A100,'NSE - NIFTY Index Options'!$B:$B,F$4,'NSE - NIFTY Index Options'!$H:$H,"MDAW*")+SUMIFS('NSE - Other Index Options'!$L:$L,'NSE - Other Index Options'!$C:$C,$A100,'NSE - Other Index Options'!$B:$B,F$4,'NSE - Other Index Options'!$H:$H,"Weekly*")+SUMIFS('NSE - Other Index Options'!$L:$L,'NSE - Other Index Options'!$C:$C,$A100,'NSE - Other Index Options'!$B:$B,F$4,'NSE - Other Index Options'!$H:$H,"MDAW*")+SUMIFS('BSE - SENSEX Index Options'!$L:$L,'BSE - SENSEX Index Options'!$C:$C,$A100,'BSE - SENSEX Index Options'!$B:$B,F$4,'BSE - SENSEX Index Options'!$H:$H,"Weekly*")+SUMIFS('BSE - SENSEX Index Options'!$L:$L,'BSE - SENSEX Index Options'!$C:$C,$A100,'BSE - SENSEX Index Options'!$B:$B,F$4,'BSE - SENSEX Index Options'!$H:$H,"MDAW*")+SUMIFS('BSE - Other Index Options'!$L:$L,'BSE - Other Index Options'!$C:$C,$A100,'BSE - Other Index Options'!$B:$B,F$4,'BSE - Other Index Options'!$H:$H,"Weekly*")+SUMIFS('BSE - Other Index Options'!$L:$L,'BSE - Other Index Options'!$C:$C,$A100,'BSE - Other Index Options'!$B:$B,F$4,'BSE - Other Index Options'!$H:$H,"MDAW*"))</f>
        <v/>
      </c>
      <c r="G100" s="26" t="str">
        <f>IF(SUMIFS('NSE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Options'!$H:$H,"MDAW*")+SUMIFS('BSE - SENSEX Index Options'!$L:$L,'BSE - SENSEX Index Options'!$C:$C,$A100,'BSE - SENSEX Index Options'!$B:$B,G$4,'BSE - SENSEX Index Options'!$H:$H,"Weekly*")+SUMIFS('BSE - SENSEX Index Options'!$L:$L,'BSE - SENSEX Index Options'!$C:$C,$A100,'BSE - SENSEX Index Options'!$B:$B,G$4,'BSE - SENSEX Index Options'!$H:$H,"MDAW*")+SUMIFS('BSE - Other Index Options'!$L:$L,'BSE - Other Index Options'!$C:$C,$A100,'BSE - Other Index Options'!$B:$B,G$4,'BSE - Other Index Options'!$H:$H,"Weekly*")+SUMIFS('BSE - Other Index Options'!$L:$L,'BSE - Other Index Options'!$C:$C,$A100,'BSE - Other Index Options'!$B:$B,G$4,'BSE - Other Index Options'!$H:$H,"MDAW*")=0,"",SUMIFS('NSE - NIFTY Index Options'!$L:$L,'NSE - NIFTY Index Options'!$C:$C,$A100,'NSE - NIFTY Index Options'!$B:$B,G$4,'NSE - NIFTY Index Options'!$H:$H,"Weekly*")+SUMIFS('NSE - NIFTY Index Options'!$L:$L,'NSE - NIFTY Index Options'!$C:$C,$A100,'NSE - NIFTY Index Options'!$B:$B,G$4,'NSE - NIFTY Index Options'!$H:$H,"MDAW*")+SUMIFS('NSE - Other Index Options'!$L:$L,'NSE - Other Index Options'!$C:$C,$A100,'NSE - Other Index Options'!$B:$B,G$4,'NSE - Other Index Options'!$H:$H,"Weekly*")+SUMIFS('NSE - Other Index Options'!$L:$L,'NSE - Other Index Options'!$C:$C,$A100,'NSE - Other Index Options'!$B:$B,G$4,'NSE - Other Index Options'!$H:$H,"MDAW*")+SUMIFS('BSE - SENSEX Index Options'!$L:$L,'BSE - SENSEX Index Options'!$C:$C,$A100,'BSE - SENSEX Index Options'!$B:$B,G$4,'BSE - SENSEX Index Options'!$H:$H,"Weekly*")+SUMIFS('BSE - SENSEX Index Options'!$L:$L,'BSE - SENSEX Index Options'!$C:$C,$A100,'BSE - SENSEX Index Options'!$B:$B,G$4,'BSE - SENSEX Index Options'!$H:$H,"MDAW*")+SUMIFS('BSE - Other Index Options'!$L:$L,'BSE - Other Index Options'!$C:$C,$A100,'BSE - Other Index Options'!$B:$B,G$4,'BSE - Other Index Options'!$H:$H,"Weekly*")+SUMIFS('BSE - Other Index Options'!$L:$L,'BSE - Other Index Options'!$C:$C,$A100,'BSE - Other Index Options'!$B:$B,G$4,'BSE - Other Index Options'!$H:$H,"MDAW*"))</f>
        <v/>
      </c>
      <c r="H100" s="26" t="str">
        <f t="shared" si="2"/>
        <v/>
      </c>
    </row>
    <row r="101" spans="1:8" hidden="1" outlineLevel="1">
      <c r="A101" t="s">
        <v>122</v>
      </c>
      <c r="B101" s="26" t="str">
        <f>IF(SUMIFS('NSE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Options'!$H:$H,"MDAW*")+SUMIFS('BSE - SENSEX Index Options'!$L:$L,'BSE - SENSEX Index Options'!$C:$C,$A101,'BSE - SENSEX Index Options'!$B:$B,B$4,'BSE - SENSEX Index Options'!$H:$H,"Weekly*")+SUMIFS('BSE - SENSEX Index Options'!$L:$L,'BSE - SENSEX Index Options'!$C:$C,$A101,'BSE - SENSEX Index Options'!$B:$B,B$4,'BSE - SENSEX Index Options'!$H:$H,"MDAW*")+SUMIFS('BSE - Other Index Options'!$L:$L,'BSE - Other Index Options'!$C:$C,$A101,'BSE - Other Index Options'!$B:$B,B$4,'BSE - Other Index Options'!$H:$H,"Weekly*")+SUMIFS('BSE - Other Index Options'!$L:$L,'BSE - Other Index Options'!$C:$C,$A101,'BSE - Other Index Options'!$B:$B,B$4,'BSE - Other Index Options'!$H:$H,"MDAW*")=0,"",SUMIFS('NSE - NIFTY Index Options'!$L:$L,'NSE - NIFTY Index Options'!$C:$C,$A101,'NSE - NIFTY Index Options'!$B:$B,B$4,'NSE - NIFTY Index Options'!$H:$H,"Weekly*")+SUMIFS('NSE - NIFTY Index Options'!$L:$L,'NSE - NIFTY Index Options'!$C:$C,$A101,'NSE - NIFTY Index Options'!$B:$B,B$4,'NSE - NIFTY Index Options'!$H:$H,"MDAW*")+SUMIFS('NSE - Other Index Options'!$L:$L,'NSE - Other Index Options'!$C:$C,$A101,'NSE - Other Index Options'!$B:$B,B$4,'NSE - Other Index Options'!$H:$H,"Weekly*")+SUMIFS('NSE - Other Index Options'!$L:$L,'NSE - Other Index Options'!$C:$C,$A101,'NSE - Other Index Options'!$B:$B,B$4,'NSE - Other Index Options'!$H:$H,"MDAW*")+SUMIFS('BSE - SENSEX Index Options'!$L:$L,'BSE - SENSEX Index Options'!$C:$C,$A101,'BSE - SENSEX Index Options'!$B:$B,B$4,'BSE - SENSEX Index Options'!$H:$H,"Weekly*")+SUMIFS('BSE - SENSEX Index Options'!$L:$L,'BSE - SENSEX Index Options'!$C:$C,$A101,'BSE - SENSEX Index Options'!$B:$B,B$4,'BSE - SENSEX Index Options'!$H:$H,"MDAW*")+SUMIFS('BSE - Other Index Options'!$L:$L,'BSE - Other Index Options'!$C:$C,$A101,'BSE - Other Index Options'!$B:$B,B$4,'BSE - Other Index Options'!$H:$H,"Weekly*")+SUMIFS('BSE - Other Index Options'!$L:$L,'BSE - Other Index Options'!$C:$C,$A101,'BSE - Other Index Options'!$B:$B,B$4,'BSE - Other Index Options'!$H:$H,"MDAW*"))</f>
        <v/>
      </c>
      <c r="C101" s="26" t="str">
        <f>IF(SUMIFS('NSE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Options'!$H:$H,"MDAW*")+SUMIFS('BSE - SENSEX Index Options'!$L:$L,'BSE - SENSEX Index Options'!$C:$C,$A101,'BSE - SENSEX Index Options'!$B:$B,C$4,'BSE - SENSEX Index Options'!$H:$H,"Weekly*")+SUMIFS('BSE - SENSEX Index Options'!$L:$L,'BSE - SENSEX Index Options'!$C:$C,$A101,'BSE - SENSEX Index Options'!$B:$B,C$4,'BSE - SENSEX Index Options'!$H:$H,"MDAW*")+SUMIFS('BSE - Other Index Options'!$L:$L,'BSE - Other Index Options'!$C:$C,$A101,'BSE - Other Index Options'!$B:$B,C$4,'BSE - Other Index Options'!$H:$H,"Weekly*")+SUMIFS('BSE - Other Index Options'!$L:$L,'BSE - Other Index Options'!$C:$C,$A101,'BSE - Other Index Options'!$B:$B,C$4,'BSE - Other Index Options'!$H:$H,"MDAW*")=0,"",SUMIFS('NSE - NIFTY Index Options'!$L:$L,'NSE - NIFTY Index Options'!$C:$C,$A101,'NSE - NIFTY Index Options'!$B:$B,C$4,'NSE - NIFTY Index Options'!$H:$H,"Weekly*")+SUMIFS('NSE - NIFTY Index Options'!$L:$L,'NSE - NIFTY Index Options'!$C:$C,$A101,'NSE - NIFTY Index Options'!$B:$B,C$4,'NSE - NIFTY Index Options'!$H:$H,"MDAW*")+SUMIFS('NSE - Other Index Options'!$L:$L,'NSE - Other Index Options'!$C:$C,$A101,'NSE - Other Index Options'!$B:$B,C$4,'NSE - Other Index Options'!$H:$H,"Weekly*")+SUMIFS('NSE - Other Index Options'!$L:$L,'NSE - Other Index Options'!$C:$C,$A101,'NSE - Other Index Options'!$B:$B,C$4,'NSE - Other Index Options'!$H:$H,"MDAW*")+SUMIFS('BSE - SENSEX Index Options'!$L:$L,'BSE - SENSEX Index Options'!$C:$C,$A101,'BSE - SENSEX Index Options'!$B:$B,C$4,'BSE - SENSEX Index Options'!$H:$H,"Weekly*")+SUMIFS('BSE - SENSEX Index Options'!$L:$L,'BSE - SENSEX Index Options'!$C:$C,$A101,'BSE - SENSEX Index Options'!$B:$B,C$4,'BSE - SENSEX Index Options'!$H:$H,"MDAW*")+SUMIFS('BSE - Other Index Options'!$L:$L,'BSE - Other Index Options'!$C:$C,$A101,'BSE - Other Index Options'!$B:$B,C$4,'BSE - Other Index Options'!$H:$H,"Weekly*")+SUMIFS('BSE - Other Index Options'!$L:$L,'BSE - Other Index Options'!$C:$C,$A101,'BSE - Other Index Options'!$B:$B,C$4,'BSE - Other Index Options'!$H:$H,"MDAW*"))</f>
        <v/>
      </c>
      <c r="D101" s="26" t="str">
        <f>IF(SUMIFS('NSE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Options'!$H:$H,"MDAW*")+SUMIFS('BSE - SENSEX Index Options'!$L:$L,'BSE - SENSEX Index Options'!$C:$C,$A101,'BSE - SENSEX Index Options'!$B:$B,D$4,'BSE - SENSEX Index Options'!$H:$H,"Weekly*")+SUMIFS('BSE - SENSEX Index Options'!$L:$L,'BSE - SENSEX Index Options'!$C:$C,$A101,'BSE - SENSEX Index Options'!$B:$B,D$4,'BSE - SENSEX Index Options'!$H:$H,"MDAW*")+SUMIFS('BSE - Other Index Options'!$L:$L,'BSE - Other Index Options'!$C:$C,$A101,'BSE - Other Index Options'!$B:$B,D$4,'BSE - Other Index Options'!$H:$H,"Weekly*")+SUMIFS('BSE - Other Index Options'!$L:$L,'BSE - Other Index Options'!$C:$C,$A101,'BSE - Other Index Options'!$B:$B,D$4,'BSE - Other Index Options'!$H:$H,"MDAW*")=0,"",SUMIFS('NSE - NIFTY Index Options'!$L:$L,'NSE - NIFTY Index Options'!$C:$C,$A101,'NSE - NIFTY Index Options'!$B:$B,D$4,'NSE - NIFTY Index Options'!$H:$H,"Weekly*")+SUMIFS('NSE - NIFTY Index Options'!$L:$L,'NSE - NIFTY Index Options'!$C:$C,$A101,'NSE - NIFTY Index Options'!$B:$B,D$4,'NSE - NIFTY Index Options'!$H:$H,"MDAW*")+SUMIFS('NSE - Other Index Options'!$L:$L,'NSE - Other Index Options'!$C:$C,$A101,'NSE - Other Index Options'!$B:$B,D$4,'NSE - Other Index Options'!$H:$H,"Weekly*")+SUMIFS('NSE - Other Index Options'!$L:$L,'NSE - Other Index Options'!$C:$C,$A101,'NSE - Other Index Options'!$B:$B,D$4,'NSE - Other Index Options'!$H:$H,"MDAW*")+SUMIFS('BSE - SENSEX Index Options'!$L:$L,'BSE - SENSEX Index Options'!$C:$C,$A101,'BSE - SENSEX Index Options'!$B:$B,D$4,'BSE - SENSEX Index Options'!$H:$H,"Weekly*")+SUMIFS('BSE - SENSEX Index Options'!$L:$L,'BSE - SENSEX Index Options'!$C:$C,$A101,'BSE - SENSEX Index Options'!$B:$B,D$4,'BSE - SENSEX Index Options'!$H:$H,"MDAW*")+SUMIFS('BSE - Other Index Options'!$L:$L,'BSE - Other Index Options'!$C:$C,$A101,'BSE - Other Index Options'!$B:$B,D$4,'BSE - Other Index Options'!$H:$H,"Weekly*")+SUMIFS('BSE - Other Index Options'!$L:$L,'BSE - Other Index Options'!$C:$C,$A101,'BSE - Other Index Options'!$B:$B,D$4,'BSE - Other Index Options'!$H:$H,"MDAW*"))</f>
        <v/>
      </c>
      <c r="E101" s="26" t="str">
        <f>IF(SUMIFS('NSE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Options'!$H:$H,"MDAW*")+SUMIFS('BSE - SENSEX Index Options'!$L:$L,'BSE - SENSEX Index Options'!$C:$C,$A101,'BSE - SENSEX Index Options'!$B:$B,E$4,'BSE - SENSEX Index Options'!$H:$H,"Weekly*")+SUMIFS('BSE - SENSEX Index Options'!$L:$L,'BSE - SENSEX Index Options'!$C:$C,$A101,'BSE - SENSEX Index Options'!$B:$B,E$4,'BSE - SENSEX Index Options'!$H:$H,"MDAW*")+SUMIFS('BSE - Other Index Options'!$L:$L,'BSE - Other Index Options'!$C:$C,$A101,'BSE - Other Index Options'!$B:$B,E$4,'BSE - Other Index Options'!$H:$H,"Weekly*")+SUMIFS('BSE - Other Index Options'!$L:$L,'BSE - Other Index Options'!$C:$C,$A101,'BSE - Other Index Options'!$B:$B,E$4,'BSE - Other Index Options'!$H:$H,"MDAW*")=0,"",SUMIFS('NSE - NIFTY Index Options'!$L:$L,'NSE - NIFTY Index Options'!$C:$C,$A101,'NSE - NIFTY Index Options'!$B:$B,E$4,'NSE - NIFTY Index Options'!$H:$H,"Weekly*")+SUMIFS('NSE - NIFTY Index Options'!$L:$L,'NSE - NIFTY Index Options'!$C:$C,$A101,'NSE - NIFTY Index Options'!$B:$B,E$4,'NSE - NIFTY Index Options'!$H:$H,"MDAW*")+SUMIFS('NSE - Other Index Options'!$L:$L,'NSE - Other Index Options'!$C:$C,$A101,'NSE - Other Index Options'!$B:$B,E$4,'NSE - Other Index Options'!$H:$H,"Weekly*")+SUMIFS('NSE - Other Index Options'!$L:$L,'NSE - Other Index Options'!$C:$C,$A101,'NSE - Other Index Options'!$B:$B,E$4,'NSE - Other Index Options'!$H:$H,"MDAW*")+SUMIFS('BSE - SENSEX Index Options'!$L:$L,'BSE - SENSEX Index Options'!$C:$C,$A101,'BSE - SENSEX Index Options'!$B:$B,E$4,'BSE - SENSEX Index Options'!$H:$H,"Weekly*")+SUMIFS('BSE - SENSEX Index Options'!$L:$L,'BSE - SENSEX Index Options'!$C:$C,$A101,'BSE - SENSEX Index Options'!$B:$B,E$4,'BSE - SENSEX Index Options'!$H:$H,"MDAW*")+SUMIFS('BSE - Other Index Options'!$L:$L,'BSE - Other Index Options'!$C:$C,$A101,'BSE - Other Index Options'!$B:$B,E$4,'BSE - Other Index Options'!$H:$H,"Weekly*")+SUMIFS('BSE - Other Index Options'!$L:$L,'BSE - Other Index Options'!$C:$C,$A101,'BSE - Other Index Options'!$B:$B,E$4,'BSE - Other Index Options'!$H:$H,"MDAW*"))</f>
        <v/>
      </c>
      <c r="F101" s="26" t="str">
        <f>IF(SUMIFS('NSE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Options'!$H:$H,"MDAW*")+SUMIFS('BSE - SENSEX Index Options'!$L:$L,'BSE - SENSEX Index Options'!$C:$C,$A101,'BSE - SENSEX Index Options'!$B:$B,F$4,'BSE - SENSEX Index Options'!$H:$H,"Weekly*")+SUMIFS('BSE - SENSEX Index Options'!$L:$L,'BSE - SENSEX Index Options'!$C:$C,$A101,'BSE - SENSEX Index Options'!$B:$B,F$4,'BSE - SENSEX Index Options'!$H:$H,"MDAW*")+SUMIFS('BSE - Other Index Options'!$L:$L,'BSE - Other Index Options'!$C:$C,$A101,'BSE - Other Index Options'!$B:$B,F$4,'BSE - Other Index Options'!$H:$H,"Weekly*")+SUMIFS('BSE - Other Index Options'!$L:$L,'BSE - Other Index Options'!$C:$C,$A101,'BSE - Other Index Options'!$B:$B,F$4,'BSE - Other Index Options'!$H:$H,"MDAW*")=0,"",SUMIFS('NSE - NIFTY Index Options'!$L:$L,'NSE - NIFTY Index Options'!$C:$C,$A101,'NSE - NIFTY Index Options'!$B:$B,F$4,'NSE - NIFTY Index Options'!$H:$H,"Weekly*")+SUMIFS('NSE - NIFTY Index Options'!$L:$L,'NSE - NIFTY Index Options'!$C:$C,$A101,'NSE - NIFTY Index Options'!$B:$B,F$4,'NSE - NIFTY Index Options'!$H:$H,"MDAW*")+SUMIFS('NSE - Other Index Options'!$L:$L,'NSE - Other Index Options'!$C:$C,$A101,'NSE - Other Index Options'!$B:$B,F$4,'NSE - Other Index Options'!$H:$H,"Weekly*")+SUMIFS('NSE - Other Index Options'!$L:$L,'NSE - Other Index Options'!$C:$C,$A101,'NSE - Other Index Options'!$B:$B,F$4,'NSE - Other Index Options'!$H:$H,"MDAW*")+SUMIFS('BSE - SENSEX Index Options'!$L:$L,'BSE - SENSEX Index Options'!$C:$C,$A101,'BSE - SENSEX Index Options'!$B:$B,F$4,'BSE - SENSEX Index Options'!$H:$H,"Weekly*")+SUMIFS('BSE - SENSEX Index Options'!$L:$L,'BSE - SENSEX Index Options'!$C:$C,$A101,'BSE - SENSEX Index Options'!$B:$B,F$4,'BSE - SENSEX Index Options'!$H:$H,"MDAW*")+SUMIFS('BSE - Other Index Options'!$L:$L,'BSE - Other Index Options'!$C:$C,$A101,'BSE - Other Index Options'!$B:$B,F$4,'BSE - Other Index Options'!$H:$H,"Weekly*")+SUMIFS('BSE - Other Index Options'!$L:$L,'BSE - Other Index Options'!$C:$C,$A101,'BSE - Other Index Options'!$B:$B,F$4,'BSE - Other Index Options'!$H:$H,"MDAW*"))</f>
        <v/>
      </c>
      <c r="G101" s="26" t="str">
        <f>IF(SUMIFS('NSE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Options'!$H:$H,"MDAW*")+SUMIFS('BSE - SENSEX Index Options'!$L:$L,'BSE - SENSEX Index Options'!$C:$C,$A101,'BSE - SENSEX Index Options'!$B:$B,G$4,'BSE - SENSEX Index Options'!$H:$H,"Weekly*")+SUMIFS('BSE - SENSEX Index Options'!$L:$L,'BSE - SENSEX Index Options'!$C:$C,$A101,'BSE - SENSEX Index Options'!$B:$B,G$4,'BSE - SENSEX Index Options'!$H:$H,"MDAW*")+SUMIFS('BSE - Other Index Options'!$L:$L,'BSE - Other Index Options'!$C:$C,$A101,'BSE - Other Index Options'!$B:$B,G$4,'BSE - Other Index Options'!$H:$H,"Weekly*")+SUMIFS('BSE - Other Index Options'!$L:$L,'BSE - Other Index Options'!$C:$C,$A101,'BSE - Other Index Options'!$B:$B,G$4,'BSE - Other Index Options'!$H:$H,"MDAW*")=0,"",SUMIFS('NSE - NIFTY Index Options'!$L:$L,'NSE - NIFTY Index Options'!$C:$C,$A101,'NSE - NIFTY Index Options'!$B:$B,G$4,'NSE - NIFTY Index Options'!$H:$H,"Weekly*")+SUMIFS('NSE - NIFTY Index Options'!$L:$L,'NSE - NIFTY Index Options'!$C:$C,$A101,'NSE - NIFTY Index Options'!$B:$B,G$4,'NSE - NIFTY Index Options'!$H:$H,"MDAW*")+SUMIFS('NSE - Other Index Options'!$L:$L,'NSE - Other Index Options'!$C:$C,$A101,'NSE - Other Index Options'!$B:$B,G$4,'NSE - Other Index Options'!$H:$H,"Weekly*")+SUMIFS('NSE - Other Index Options'!$L:$L,'NSE - Other Index Options'!$C:$C,$A101,'NSE - Other Index Options'!$B:$B,G$4,'NSE - Other Index Options'!$H:$H,"MDAW*")+SUMIFS('BSE - SENSEX Index Options'!$L:$L,'BSE - SENSEX Index Options'!$C:$C,$A101,'BSE - SENSEX Index Options'!$B:$B,G$4,'BSE - SENSEX Index Options'!$H:$H,"Weekly*")+SUMIFS('BSE - SENSEX Index Options'!$L:$L,'BSE - SENSEX Index Options'!$C:$C,$A101,'BSE - SENSEX Index Options'!$B:$B,G$4,'BSE - SENSEX Index Options'!$H:$H,"MDAW*")+SUMIFS('BSE - Other Index Options'!$L:$L,'BSE - Other Index Options'!$C:$C,$A101,'BSE - Other Index Options'!$B:$B,G$4,'BSE - Other Index Options'!$H:$H,"Weekly*")+SUMIFS('BSE - Other Index Options'!$L:$L,'BSE - Other Index Options'!$C:$C,$A101,'BSE - Other Index Options'!$B:$B,G$4,'BSE - Other Index Options'!$H:$H,"MDAW*"))</f>
        <v/>
      </c>
      <c r="H101" s="26" t="str">
        <f t="shared" ref="H101:H132" si="3">IF(SUM(B101:G101)=0,"",SUM(B101:G101))</f>
        <v/>
      </c>
    </row>
    <row r="102" spans="1:8" hidden="1" outlineLevel="1">
      <c r="A102" t="s">
        <v>123</v>
      </c>
      <c r="B102" s="26" t="str">
        <f>IF(SUMIFS('NSE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Options'!$H:$H,"MDAW*")+SUMIFS('BSE - SENSEX Index Options'!$L:$L,'BSE - SENSEX Index Options'!$C:$C,$A102,'BSE - SENSEX Index Options'!$B:$B,B$4,'BSE - SENSEX Index Options'!$H:$H,"Weekly*")+SUMIFS('BSE - SENSEX Index Options'!$L:$L,'BSE - SENSEX Index Options'!$C:$C,$A102,'BSE - SENSEX Index Options'!$B:$B,B$4,'BSE - SENSEX Index Options'!$H:$H,"MDAW*")+SUMIFS('BSE - Other Index Options'!$L:$L,'BSE - Other Index Options'!$C:$C,$A102,'BSE - Other Index Options'!$B:$B,B$4,'BSE - Other Index Options'!$H:$H,"Weekly*")+SUMIFS('BSE - Other Index Options'!$L:$L,'BSE - Other Index Options'!$C:$C,$A102,'BSE - Other Index Options'!$B:$B,B$4,'BSE - Other Index Options'!$H:$H,"MDAW*")=0,"",SUMIFS('NSE - NIFTY Index Options'!$L:$L,'NSE - NIFTY Index Options'!$C:$C,$A102,'NSE - NIFTY Index Options'!$B:$B,B$4,'NSE - NIFTY Index Options'!$H:$H,"Weekly*")+SUMIFS('NSE - NIFTY Index Options'!$L:$L,'NSE - NIFTY Index Options'!$C:$C,$A102,'NSE - NIFTY Index Options'!$B:$B,B$4,'NSE - NIFTY Index Options'!$H:$H,"MDAW*")+SUMIFS('NSE - Other Index Options'!$L:$L,'NSE - Other Index Options'!$C:$C,$A102,'NSE - Other Index Options'!$B:$B,B$4,'NSE - Other Index Options'!$H:$H,"Weekly*")+SUMIFS('NSE - Other Index Options'!$L:$L,'NSE - Other Index Options'!$C:$C,$A102,'NSE - Other Index Options'!$B:$B,B$4,'NSE - Other Index Options'!$H:$H,"MDAW*")+SUMIFS('BSE - SENSEX Index Options'!$L:$L,'BSE - SENSEX Index Options'!$C:$C,$A102,'BSE - SENSEX Index Options'!$B:$B,B$4,'BSE - SENSEX Index Options'!$H:$H,"Weekly*")+SUMIFS('BSE - SENSEX Index Options'!$L:$L,'BSE - SENSEX Index Options'!$C:$C,$A102,'BSE - SENSEX Index Options'!$B:$B,B$4,'BSE - SENSEX Index Options'!$H:$H,"MDAW*")+SUMIFS('BSE - Other Index Options'!$L:$L,'BSE - Other Index Options'!$C:$C,$A102,'BSE - Other Index Options'!$B:$B,B$4,'BSE - Other Index Options'!$H:$H,"Weekly*")+SUMIFS('BSE - Other Index Options'!$L:$L,'BSE - Other Index Options'!$C:$C,$A102,'BSE - Other Index Options'!$B:$B,B$4,'BSE - Other Index Options'!$H:$H,"MDAW*"))</f>
        <v/>
      </c>
      <c r="C102" s="26" t="str">
        <f>IF(SUMIFS('NSE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Options'!$H:$H,"MDAW*")+SUMIFS('BSE - SENSEX Index Options'!$L:$L,'BSE - SENSEX Index Options'!$C:$C,$A102,'BSE - SENSEX Index Options'!$B:$B,C$4,'BSE - SENSEX Index Options'!$H:$H,"Weekly*")+SUMIFS('BSE - SENSEX Index Options'!$L:$L,'BSE - SENSEX Index Options'!$C:$C,$A102,'BSE - SENSEX Index Options'!$B:$B,C$4,'BSE - SENSEX Index Options'!$H:$H,"MDAW*")+SUMIFS('BSE - Other Index Options'!$L:$L,'BSE - Other Index Options'!$C:$C,$A102,'BSE - Other Index Options'!$B:$B,C$4,'BSE - Other Index Options'!$H:$H,"Weekly*")+SUMIFS('BSE - Other Index Options'!$L:$L,'BSE - Other Index Options'!$C:$C,$A102,'BSE - Other Index Options'!$B:$B,C$4,'BSE - Other Index Options'!$H:$H,"MDAW*")=0,"",SUMIFS('NSE - NIFTY Index Options'!$L:$L,'NSE - NIFTY Index Options'!$C:$C,$A102,'NSE - NIFTY Index Options'!$B:$B,C$4,'NSE - NIFTY Index Options'!$H:$H,"Weekly*")+SUMIFS('NSE - NIFTY Index Options'!$L:$L,'NSE - NIFTY Index Options'!$C:$C,$A102,'NSE - NIFTY Index Options'!$B:$B,C$4,'NSE - NIFTY Index Options'!$H:$H,"MDAW*")+SUMIFS('NSE - Other Index Options'!$L:$L,'NSE - Other Index Options'!$C:$C,$A102,'NSE - Other Index Options'!$B:$B,C$4,'NSE - Other Index Options'!$H:$H,"Weekly*")+SUMIFS('NSE - Other Index Options'!$L:$L,'NSE - Other Index Options'!$C:$C,$A102,'NSE - Other Index Options'!$B:$B,C$4,'NSE - Other Index Options'!$H:$H,"MDAW*")+SUMIFS('BSE - SENSEX Index Options'!$L:$L,'BSE - SENSEX Index Options'!$C:$C,$A102,'BSE - SENSEX Index Options'!$B:$B,C$4,'BSE - SENSEX Index Options'!$H:$H,"Weekly*")+SUMIFS('BSE - SENSEX Index Options'!$L:$L,'BSE - SENSEX Index Options'!$C:$C,$A102,'BSE - SENSEX Index Options'!$B:$B,C$4,'BSE - SENSEX Index Options'!$H:$H,"MDAW*")+SUMIFS('BSE - Other Index Options'!$L:$L,'BSE - Other Index Options'!$C:$C,$A102,'BSE - Other Index Options'!$B:$B,C$4,'BSE - Other Index Options'!$H:$H,"Weekly*")+SUMIFS('BSE - Other Index Options'!$L:$L,'BSE - Other Index Options'!$C:$C,$A102,'BSE - Other Index Options'!$B:$B,C$4,'BSE - Other Index Options'!$H:$H,"MDAW*"))</f>
        <v/>
      </c>
      <c r="D102" s="26" t="str">
        <f>IF(SUMIFS('NSE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Options'!$H:$H,"MDAW*")+SUMIFS('BSE - SENSEX Index Options'!$L:$L,'BSE - SENSEX Index Options'!$C:$C,$A102,'BSE - SENSEX Index Options'!$B:$B,D$4,'BSE - SENSEX Index Options'!$H:$H,"Weekly*")+SUMIFS('BSE - SENSEX Index Options'!$L:$L,'BSE - SENSEX Index Options'!$C:$C,$A102,'BSE - SENSEX Index Options'!$B:$B,D$4,'BSE - SENSEX Index Options'!$H:$H,"MDAW*")+SUMIFS('BSE - Other Index Options'!$L:$L,'BSE - Other Index Options'!$C:$C,$A102,'BSE - Other Index Options'!$B:$B,D$4,'BSE - Other Index Options'!$H:$H,"Weekly*")+SUMIFS('BSE - Other Index Options'!$L:$L,'BSE - Other Index Options'!$C:$C,$A102,'BSE - Other Index Options'!$B:$B,D$4,'BSE - Other Index Options'!$H:$H,"MDAW*")=0,"",SUMIFS('NSE - NIFTY Index Options'!$L:$L,'NSE - NIFTY Index Options'!$C:$C,$A102,'NSE - NIFTY Index Options'!$B:$B,D$4,'NSE - NIFTY Index Options'!$H:$H,"Weekly*")+SUMIFS('NSE - NIFTY Index Options'!$L:$L,'NSE - NIFTY Index Options'!$C:$C,$A102,'NSE - NIFTY Index Options'!$B:$B,D$4,'NSE - NIFTY Index Options'!$H:$H,"MDAW*")+SUMIFS('NSE - Other Index Options'!$L:$L,'NSE - Other Index Options'!$C:$C,$A102,'NSE - Other Index Options'!$B:$B,D$4,'NSE - Other Index Options'!$H:$H,"Weekly*")+SUMIFS('NSE - Other Index Options'!$L:$L,'NSE - Other Index Options'!$C:$C,$A102,'NSE - Other Index Options'!$B:$B,D$4,'NSE - Other Index Options'!$H:$H,"MDAW*")+SUMIFS('BSE - SENSEX Index Options'!$L:$L,'BSE - SENSEX Index Options'!$C:$C,$A102,'BSE - SENSEX Index Options'!$B:$B,D$4,'BSE - SENSEX Index Options'!$H:$H,"Weekly*")+SUMIFS('BSE - SENSEX Index Options'!$L:$L,'BSE - SENSEX Index Options'!$C:$C,$A102,'BSE - SENSEX Index Options'!$B:$B,D$4,'BSE - SENSEX Index Options'!$H:$H,"MDAW*")+SUMIFS('BSE - Other Index Options'!$L:$L,'BSE - Other Index Options'!$C:$C,$A102,'BSE - Other Index Options'!$B:$B,D$4,'BSE - Other Index Options'!$H:$H,"Weekly*")+SUMIFS('BSE - Other Index Options'!$L:$L,'BSE - Other Index Options'!$C:$C,$A102,'BSE - Other Index Options'!$B:$B,D$4,'BSE - Other Index Options'!$H:$H,"MDAW*"))</f>
        <v/>
      </c>
      <c r="E102" s="26" t="str">
        <f>IF(SUMIFS('NSE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Options'!$H:$H,"MDAW*")+SUMIFS('BSE - SENSEX Index Options'!$L:$L,'BSE - SENSEX Index Options'!$C:$C,$A102,'BSE - SENSEX Index Options'!$B:$B,E$4,'BSE - SENSEX Index Options'!$H:$H,"Weekly*")+SUMIFS('BSE - SENSEX Index Options'!$L:$L,'BSE - SENSEX Index Options'!$C:$C,$A102,'BSE - SENSEX Index Options'!$B:$B,E$4,'BSE - SENSEX Index Options'!$H:$H,"MDAW*")+SUMIFS('BSE - Other Index Options'!$L:$L,'BSE - Other Index Options'!$C:$C,$A102,'BSE - Other Index Options'!$B:$B,E$4,'BSE - Other Index Options'!$H:$H,"Weekly*")+SUMIFS('BSE - Other Index Options'!$L:$L,'BSE - Other Index Options'!$C:$C,$A102,'BSE - Other Index Options'!$B:$B,E$4,'BSE - Other Index Options'!$H:$H,"MDAW*")=0,"",SUMIFS('NSE - NIFTY Index Options'!$L:$L,'NSE - NIFTY Index Options'!$C:$C,$A102,'NSE - NIFTY Index Options'!$B:$B,E$4,'NSE - NIFTY Index Options'!$H:$H,"Weekly*")+SUMIFS('NSE - NIFTY Index Options'!$L:$L,'NSE - NIFTY Index Options'!$C:$C,$A102,'NSE - NIFTY Index Options'!$B:$B,E$4,'NSE - NIFTY Index Options'!$H:$H,"MDAW*")+SUMIFS('NSE - Other Index Options'!$L:$L,'NSE - Other Index Options'!$C:$C,$A102,'NSE - Other Index Options'!$B:$B,E$4,'NSE - Other Index Options'!$H:$H,"Weekly*")+SUMIFS('NSE - Other Index Options'!$L:$L,'NSE - Other Index Options'!$C:$C,$A102,'NSE - Other Index Options'!$B:$B,E$4,'NSE - Other Index Options'!$H:$H,"MDAW*")+SUMIFS('BSE - SENSEX Index Options'!$L:$L,'BSE - SENSEX Index Options'!$C:$C,$A102,'BSE - SENSEX Index Options'!$B:$B,E$4,'BSE - SENSEX Index Options'!$H:$H,"Weekly*")+SUMIFS('BSE - SENSEX Index Options'!$L:$L,'BSE - SENSEX Index Options'!$C:$C,$A102,'BSE - SENSEX Index Options'!$B:$B,E$4,'BSE - SENSEX Index Options'!$H:$H,"MDAW*")+SUMIFS('BSE - Other Index Options'!$L:$L,'BSE - Other Index Options'!$C:$C,$A102,'BSE - Other Index Options'!$B:$B,E$4,'BSE - Other Index Options'!$H:$H,"Weekly*")+SUMIFS('BSE - Other Index Options'!$L:$L,'BSE - Other Index Options'!$C:$C,$A102,'BSE - Other Index Options'!$B:$B,E$4,'BSE - Other Index Options'!$H:$H,"MDAW*"))</f>
        <v/>
      </c>
      <c r="F102" s="26" t="str">
        <f>IF(SUMIFS('NSE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Options'!$H:$H,"MDAW*")+SUMIFS('BSE - SENSEX Index Options'!$L:$L,'BSE - SENSEX Index Options'!$C:$C,$A102,'BSE - SENSEX Index Options'!$B:$B,F$4,'BSE - SENSEX Index Options'!$H:$H,"Weekly*")+SUMIFS('BSE - SENSEX Index Options'!$L:$L,'BSE - SENSEX Index Options'!$C:$C,$A102,'BSE - SENSEX Index Options'!$B:$B,F$4,'BSE - SENSEX Index Options'!$H:$H,"MDAW*")+SUMIFS('BSE - Other Index Options'!$L:$L,'BSE - Other Index Options'!$C:$C,$A102,'BSE - Other Index Options'!$B:$B,F$4,'BSE - Other Index Options'!$H:$H,"Weekly*")+SUMIFS('BSE - Other Index Options'!$L:$L,'BSE - Other Index Options'!$C:$C,$A102,'BSE - Other Index Options'!$B:$B,F$4,'BSE - Other Index Options'!$H:$H,"MDAW*")=0,"",SUMIFS('NSE - NIFTY Index Options'!$L:$L,'NSE - NIFTY Index Options'!$C:$C,$A102,'NSE - NIFTY Index Options'!$B:$B,F$4,'NSE - NIFTY Index Options'!$H:$H,"Weekly*")+SUMIFS('NSE - NIFTY Index Options'!$L:$L,'NSE - NIFTY Index Options'!$C:$C,$A102,'NSE - NIFTY Index Options'!$B:$B,F$4,'NSE - NIFTY Index Options'!$H:$H,"MDAW*")+SUMIFS('NSE - Other Index Options'!$L:$L,'NSE - Other Index Options'!$C:$C,$A102,'NSE - Other Index Options'!$B:$B,F$4,'NSE - Other Index Options'!$H:$H,"Weekly*")+SUMIFS('NSE - Other Index Options'!$L:$L,'NSE - Other Index Options'!$C:$C,$A102,'NSE - Other Index Options'!$B:$B,F$4,'NSE - Other Index Options'!$H:$H,"MDAW*")+SUMIFS('BSE - SENSEX Index Options'!$L:$L,'BSE - SENSEX Index Options'!$C:$C,$A102,'BSE - SENSEX Index Options'!$B:$B,F$4,'BSE - SENSEX Index Options'!$H:$H,"Weekly*")+SUMIFS('BSE - SENSEX Index Options'!$L:$L,'BSE - SENSEX Index Options'!$C:$C,$A102,'BSE - SENSEX Index Options'!$B:$B,F$4,'BSE - SENSEX Index Options'!$H:$H,"MDAW*")+SUMIFS('BSE - Other Index Options'!$L:$L,'BSE - Other Index Options'!$C:$C,$A102,'BSE - Other Index Options'!$B:$B,F$4,'BSE - Other Index Options'!$H:$H,"Weekly*")+SUMIFS('BSE - Other Index Options'!$L:$L,'BSE - Other Index Options'!$C:$C,$A102,'BSE - Other Index Options'!$B:$B,F$4,'BSE - Other Index Options'!$H:$H,"MDAW*"))</f>
        <v/>
      </c>
      <c r="G102" s="26" t="str">
        <f>IF(SUMIFS('NSE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Options'!$H:$H,"MDAW*")+SUMIFS('BSE - SENSEX Index Options'!$L:$L,'BSE - SENSEX Index Options'!$C:$C,$A102,'BSE - SENSEX Index Options'!$B:$B,G$4,'BSE - SENSEX Index Options'!$H:$H,"Weekly*")+SUMIFS('BSE - SENSEX Index Options'!$L:$L,'BSE - SENSEX Index Options'!$C:$C,$A102,'BSE - SENSEX Index Options'!$B:$B,G$4,'BSE - SENSEX Index Options'!$H:$H,"MDAW*")+SUMIFS('BSE - Other Index Options'!$L:$L,'BSE - Other Index Options'!$C:$C,$A102,'BSE - Other Index Options'!$B:$B,G$4,'BSE - Other Index Options'!$H:$H,"Weekly*")+SUMIFS('BSE - Other Index Options'!$L:$L,'BSE - Other Index Options'!$C:$C,$A102,'BSE - Other Index Options'!$B:$B,G$4,'BSE - Other Index Options'!$H:$H,"MDAW*")=0,"",SUMIFS('NSE - NIFTY Index Options'!$L:$L,'NSE - NIFTY Index Options'!$C:$C,$A102,'NSE - NIFTY Index Options'!$B:$B,G$4,'NSE - NIFTY Index Options'!$H:$H,"Weekly*")+SUMIFS('NSE - NIFTY Index Options'!$L:$L,'NSE - NIFTY Index Options'!$C:$C,$A102,'NSE - NIFTY Index Options'!$B:$B,G$4,'NSE - NIFTY Index Options'!$H:$H,"MDAW*")+SUMIFS('NSE - Other Index Options'!$L:$L,'NSE - Other Index Options'!$C:$C,$A102,'NSE - Other Index Options'!$B:$B,G$4,'NSE - Other Index Options'!$H:$H,"Weekly*")+SUMIFS('NSE - Other Index Options'!$L:$L,'NSE - Other Index Options'!$C:$C,$A102,'NSE - Other Index Options'!$B:$B,G$4,'NSE - Other Index Options'!$H:$H,"MDAW*")+SUMIFS('BSE - SENSEX Index Options'!$L:$L,'BSE - SENSEX Index Options'!$C:$C,$A102,'BSE - SENSEX Index Options'!$B:$B,G$4,'BSE - SENSEX Index Options'!$H:$H,"Weekly*")+SUMIFS('BSE - SENSEX Index Options'!$L:$L,'BSE - SENSEX Index Options'!$C:$C,$A102,'BSE - SENSEX Index Options'!$B:$B,G$4,'BSE - SENSEX Index Options'!$H:$H,"MDAW*")+SUMIFS('BSE - Other Index Options'!$L:$L,'BSE - Other Index Options'!$C:$C,$A102,'BSE - Other Index Options'!$B:$B,G$4,'BSE - Other Index Options'!$H:$H,"Weekly*")+SUMIFS('BSE - Other Index Options'!$L:$L,'BSE - Other Index Options'!$C:$C,$A102,'BSE - Other Index Options'!$B:$B,G$4,'BSE - Other Index Options'!$H:$H,"MDAW*"))</f>
        <v/>
      </c>
      <c r="H102" s="26" t="str">
        <f t="shared" si="3"/>
        <v/>
      </c>
    </row>
    <row r="103" spans="1:8" hidden="1" outlineLevel="1">
      <c r="A103" t="s">
        <v>124</v>
      </c>
      <c r="B103" s="26" t="str">
        <f>IF(SUMIFS('NSE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Options'!$H:$H,"MDAW*")+SUMIFS('BSE - SENSEX Index Options'!$L:$L,'BSE - SENSEX Index Options'!$C:$C,$A103,'BSE - SENSEX Index Options'!$B:$B,B$4,'BSE - SENSEX Index Options'!$H:$H,"Weekly*")+SUMIFS('BSE - SENSEX Index Options'!$L:$L,'BSE - SENSEX Index Options'!$C:$C,$A103,'BSE - SENSEX Index Options'!$B:$B,B$4,'BSE - SENSEX Index Options'!$H:$H,"MDAW*")+SUMIFS('BSE - Other Index Options'!$L:$L,'BSE - Other Index Options'!$C:$C,$A103,'BSE - Other Index Options'!$B:$B,B$4,'BSE - Other Index Options'!$H:$H,"Weekly*")+SUMIFS('BSE - Other Index Options'!$L:$L,'BSE - Other Index Options'!$C:$C,$A103,'BSE - Other Index Options'!$B:$B,B$4,'BSE - Other Index Options'!$H:$H,"MDAW*")=0,"",SUMIFS('NSE - NIFTY Index Options'!$L:$L,'NSE - NIFTY Index Options'!$C:$C,$A103,'NSE - NIFTY Index Options'!$B:$B,B$4,'NSE - NIFTY Index Options'!$H:$H,"Weekly*")+SUMIFS('NSE - NIFTY Index Options'!$L:$L,'NSE - NIFTY Index Options'!$C:$C,$A103,'NSE - NIFTY Index Options'!$B:$B,B$4,'NSE - NIFTY Index Options'!$H:$H,"MDAW*")+SUMIFS('NSE - Other Index Options'!$L:$L,'NSE - Other Index Options'!$C:$C,$A103,'NSE - Other Index Options'!$B:$B,B$4,'NSE - Other Index Options'!$H:$H,"Weekly*")+SUMIFS('NSE - Other Index Options'!$L:$L,'NSE - Other Index Options'!$C:$C,$A103,'NSE - Other Index Options'!$B:$B,B$4,'NSE - Other Index Options'!$H:$H,"MDAW*")+SUMIFS('BSE - SENSEX Index Options'!$L:$L,'BSE - SENSEX Index Options'!$C:$C,$A103,'BSE - SENSEX Index Options'!$B:$B,B$4,'BSE - SENSEX Index Options'!$H:$H,"Weekly*")+SUMIFS('BSE - SENSEX Index Options'!$L:$L,'BSE - SENSEX Index Options'!$C:$C,$A103,'BSE - SENSEX Index Options'!$B:$B,B$4,'BSE - SENSEX Index Options'!$H:$H,"MDAW*")+SUMIFS('BSE - Other Index Options'!$L:$L,'BSE - Other Index Options'!$C:$C,$A103,'BSE - Other Index Options'!$B:$B,B$4,'BSE - Other Index Options'!$H:$H,"Weekly*")+SUMIFS('BSE - Other Index Options'!$L:$L,'BSE - Other Index Options'!$C:$C,$A103,'BSE - Other Index Options'!$B:$B,B$4,'BSE - Other Index Options'!$H:$H,"MDAW*"))</f>
        <v/>
      </c>
      <c r="C103" s="26" t="str">
        <f>IF(SUMIFS('NSE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Options'!$H:$H,"MDAW*")+SUMIFS('BSE - SENSEX Index Options'!$L:$L,'BSE - SENSEX Index Options'!$C:$C,$A103,'BSE - SENSEX Index Options'!$B:$B,C$4,'BSE - SENSEX Index Options'!$H:$H,"Weekly*")+SUMIFS('BSE - SENSEX Index Options'!$L:$L,'BSE - SENSEX Index Options'!$C:$C,$A103,'BSE - SENSEX Index Options'!$B:$B,C$4,'BSE - SENSEX Index Options'!$H:$H,"MDAW*")+SUMIFS('BSE - Other Index Options'!$L:$L,'BSE - Other Index Options'!$C:$C,$A103,'BSE - Other Index Options'!$B:$B,C$4,'BSE - Other Index Options'!$H:$H,"Weekly*")+SUMIFS('BSE - Other Index Options'!$L:$L,'BSE - Other Index Options'!$C:$C,$A103,'BSE - Other Index Options'!$B:$B,C$4,'BSE - Other Index Options'!$H:$H,"MDAW*")=0,"",SUMIFS('NSE - NIFTY Index Options'!$L:$L,'NSE - NIFTY Index Options'!$C:$C,$A103,'NSE - NIFTY Index Options'!$B:$B,C$4,'NSE - NIFTY Index Options'!$H:$H,"Weekly*")+SUMIFS('NSE - NIFTY Index Options'!$L:$L,'NSE - NIFTY Index Options'!$C:$C,$A103,'NSE - NIFTY Index Options'!$B:$B,C$4,'NSE - NIFTY Index Options'!$H:$H,"MDAW*")+SUMIFS('NSE - Other Index Options'!$L:$L,'NSE - Other Index Options'!$C:$C,$A103,'NSE - Other Index Options'!$B:$B,C$4,'NSE - Other Index Options'!$H:$H,"Weekly*")+SUMIFS('NSE - Other Index Options'!$L:$L,'NSE - Other Index Options'!$C:$C,$A103,'NSE - Other Index Options'!$B:$B,C$4,'NSE - Other Index Options'!$H:$H,"MDAW*")+SUMIFS('BSE - SENSEX Index Options'!$L:$L,'BSE - SENSEX Index Options'!$C:$C,$A103,'BSE - SENSEX Index Options'!$B:$B,C$4,'BSE - SENSEX Index Options'!$H:$H,"Weekly*")+SUMIFS('BSE - SENSEX Index Options'!$L:$L,'BSE - SENSEX Index Options'!$C:$C,$A103,'BSE - SENSEX Index Options'!$B:$B,C$4,'BSE - SENSEX Index Options'!$H:$H,"MDAW*")+SUMIFS('BSE - Other Index Options'!$L:$L,'BSE - Other Index Options'!$C:$C,$A103,'BSE - Other Index Options'!$B:$B,C$4,'BSE - Other Index Options'!$H:$H,"Weekly*")+SUMIFS('BSE - Other Index Options'!$L:$L,'BSE - Other Index Options'!$C:$C,$A103,'BSE - Other Index Options'!$B:$B,C$4,'BSE - Other Index Options'!$H:$H,"MDAW*"))</f>
        <v/>
      </c>
      <c r="D103" s="26" t="str">
        <f>IF(SUMIFS('NSE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Options'!$H:$H,"MDAW*")+SUMIFS('BSE - SENSEX Index Options'!$L:$L,'BSE - SENSEX Index Options'!$C:$C,$A103,'BSE - SENSEX Index Options'!$B:$B,D$4,'BSE - SENSEX Index Options'!$H:$H,"Weekly*")+SUMIFS('BSE - SENSEX Index Options'!$L:$L,'BSE - SENSEX Index Options'!$C:$C,$A103,'BSE - SENSEX Index Options'!$B:$B,D$4,'BSE - SENSEX Index Options'!$H:$H,"MDAW*")+SUMIFS('BSE - Other Index Options'!$L:$L,'BSE - Other Index Options'!$C:$C,$A103,'BSE - Other Index Options'!$B:$B,D$4,'BSE - Other Index Options'!$H:$H,"Weekly*")+SUMIFS('BSE - Other Index Options'!$L:$L,'BSE - Other Index Options'!$C:$C,$A103,'BSE - Other Index Options'!$B:$B,D$4,'BSE - Other Index Options'!$H:$H,"MDAW*")=0,"",SUMIFS('NSE - NIFTY Index Options'!$L:$L,'NSE - NIFTY Index Options'!$C:$C,$A103,'NSE - NIFTY Index Options'!$B:$B,D$4,'NSE - NIFTY Index Options'!$H:$H,"Weekly*")+SUMIFS('NSE - NIFTY Index Options'!$L:$L,'NSE - NIFTY Index Options'!$C:$C,$A103,'NSE - NIFTY Index Options'!$B:$B,D$4,'NSE - NIFTY Index Options'!$H:$H,"MDAW*")+SUMIFS('NSE - Other Index Options'!$L:$L,'NSE - Other Index Options'!$C:$C,$A103,'NSE - Other Index Options'!$B:$B,D$4,'NSE - Other Index Options'!$H:$H,"Weekly*")+SUMIFS('NSE - Other Index Options'!$L:$L,'NSE - Other Index Options'!$C:$C,$A103,'NSE - Other Index Options'!$B:$B,D$4,'NSE - Other Index Options'!$H:$H,"MDAW*")+SUMIFS('BSE - SENSEX Index Options'!$L:$L,'BSE - SENSEX Index Options'!$C:$C,$A103,'BSE - SENSEX Index Options'!$B:$B,D$4,'BSE - SENSEX Index Options'!$H:$H,"Weekly*")+SUMIFS('BSE - SENSEX Index Options'!$L:$L,'BSE - SENSEX Index Options'!$C:$C,$A103,'BSE - SENSEX Index Options'!$B:$B,D$4,'BSE - SENSEX Index Options'!$H:$H,"MDAW*")+SUMIFS('BSE - Other Index Options'!$L:$L,'BSE - Other Index Options'!$C:$C,$A103,'BSE - Other Index Options'!$B:$B,D$4,'BSE - Other Index Options'!$H:$H,"Weekly*")+SUMIFS('BSE - Other Index Options'!$L:$L,'BSE - Other Index Options'!$C:$C,$A103,'BSE - Other Index Options'!$B:$B,D$4,'BSE - Other Index Options'!$H:$H,"MDAW*"))</f>
        <v/>
      </c>
      <c r="E103" s="26" t="str">
        <f>IF(SUMIFS('NSE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Options'!$H:$H,"MDAW*")+SUMIFS('BSE - SENSEX Index Options'!$L:$L,'BSE - SENSEX Index Options'!$C:$C,$A103,'BSE - SENSEX Index Options'!$B:$B,E$4,'BSE - SENSEX Index Options'!$H:$H,"Weekly*")+SUMIFS('BSE - SENSEX Index Options'!$L:$L,'BSE - SENSEX Index Options'!$C:$C,$A103,'BSE - SENSEX Index Options'!$B:$B,E$4,'BSE - SENSEX Index Options'!$H:$H,"MDAW*")+SUMIFS('BSE - Other Index Options'!$L:$L,'BSE - Other Index Options'!$C:$C,$A103,'BSE - Other Index Options'!$B:$B,E$4,'BSE - Other Index Options'!$H:$H,"Weekly*")+SUMIFS('BSE - Other Index Options'!$L:$L,'BSE - Other Index Options'!$C:$C,$A103,'BSE - Other Index Options'!$B:$B,E$4,'BSE - Other Index Options'!$H:$H,"MDAW*")=0,"",SUMIFS('NSE - NIFTY Index Options'!$L:$L,'NSE - NIFTY Index Options'!$C:$C,$A103,'NSE - NIFTY Index Options'!$B:$B,E$4,'NSE - NIFTY Index Options'!$H:$H,"Weekly*")+SUMIFS('NSE - NIFTY Index Options'!$L:$L,'NSE - NIFTY Index Options'!$C:$C,$A103,'NSE - NIFTY Index Options'!$B:$B,E$4,'NSE - NIFTY Index Options'!$H:$H,"MDAW*")+SUMIFS('NSE - Other Index Options'!$L:$L,'NSE - Other Index Options'!$C:$C,$A103,'NSE - Other Index Options'!$B:$B,E$4,'NSE - Other Index Options'!$H:$H,"Weekly*")+SUMIFS('NSE - Other Index Options'!$L:$L,'NSE - Other Index Options'!$C:$C,$A103,'NSE - Other Index Options'!$B:$B,E$4,'NSE - Other Index Options'!$H:$H,"MDAW*")+SUMIFS('BSE - SENSEX Index Options'!$L:$L,'BSE - SENSEX Index Options'!$C:$C,$A103,'BSE - SENSEX Index Options'!$B:$B,E$4,'BSE - SENSEX Index Options'!$H:$H,"Weekly*")+SUMIFS('BSE - SENSEX Index Options'!$L:$L,'BSE - SENSEX Index Options'!$C:$C,$A103,'BSE - SENSEX Index Options'!$B:$B,E$4,'BSE - SENSEX Index Options'!$H:$H,"MDAW*")+SUMIFS('BSE - Other Index Options'!$L:$L,'BSE - Other Index Options'!$C:$C,$A103,'BSE - Other Index Options'!$B:$B,E$4,'BSE - Other Index Options'!$H:$H,"Weekly*")+SUMIFS('BSE - Other Index Options'!$L:$L,'BSE - Other Index Options'!$C:$C,$A103,'BSE - Other Index Options'!$B:$B,E$4,'BSE - Other Index Options'!$H:$H,"MDAW*"))</f>
        <v/>
      </c>
      <c r="F103" s="26" t="str">
        <f>IF(SUMIFS('NSE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Options'!$H:$H,"MDAW*")+SUMIFS('BSE - SENSEX Index Options'!$L:$L,'BSE - SENSEX Index Options'!$C:$C,$A103,'BSE - SENSEX Index Options'!$B:$B,F$4,'BSE - SENSEX Index Options'!$H:$H,"Weekly*")+SUMIFS('BSE - SENSEX Index Options'!$L:$L,'BSE - SENSEX Index Options'!$C:$C,$A103,'BSE - SENSEX Index Options'!$B:$B,F$4,'BSE - SENSEX Index Options'!$H:$H,"MDAW*")+SUMIFS('BSE - Other Index Options'!$L:$L,'BSE - Other Index Options'!$C:$C,$A103,'BSE - Other Index Options'!$B:$B,F$4,'BSE - Other Index Options'!$H:$H,"Weekly*")+SUMIFS('BSE - Other Index Options'!$L:$L,'BSE - Other Index Options'!$C:$C,$A103,'BSE - Other Index Options'!$B:$B,F$4,'BSE - Other Index Options'!$H:$H,"MDAW*")=0,"",SUMIFS('NSE - NIFTY Index Options'!$L:$L,'NSE - NIFTY Index Options'!$C:$C,$A103,'NSE - NIFTY Index Options'!$B:$B,F$4,'NSE - NIFTY Index Options'!$H:$H,"Weekly*")+SUMIFS('NSE - NIFTY Index Options'!$L:$L,'NSE - NIFTY Index Options'!$C:$C,$A103,'NSE - NIFTY Index Options'!$B:$B,F$4,'NSE - NIFTY Index Options'!$H:$H,"MDAW*")+SUMIFS('NSE - Other Index Options'!$L:$L,'NSE - Other Index Options'!$C:$C,$A103,'NSE - Other Index Options'!$B:$B,F$4,'NSE - Other Index Options'!$H:$H,"Weekly*")+SUMIFS('NSE - Other Index Options'!$L:$L,'NSE - Other Index Options'!$C:$C,$A103,'NSE - Other Index Options'!$B:$B,F$4,'NSE - Other Index Options'!$H:$H,"MDAW*")+SUMIFS('BSE - SENSEX Index Options'!$L:$L,'BSE - SENSEX Index Options'!$C:$C,$A103,'BSE - SENSEX Index Options'!$B:$B,F$4,'BSE - SENSEX Index Options'!$H:$H,"Weekly*")+SUMIFS('BSE - SENSEX Index Options'!$L:$L,'BSE - SENSEX Index Options'!$C:$C,$A103,'BSE - SENSEX Index Options'!$B:$B,F$4,'BSE - SENSEX Index Options'!$H:$H,"MDAW*")+SUMIFS('BSE - Other Index Options'!$L:$L,'BSE - Other Index Options'!$C:$C,$A103,'BSE - Other Index Options'!$B:$B,F$4,'BSE - Other Index Options'!$H:$H,"Weekly*")+SUMIFS('BSE - Other Index Options'!$L:$L,'BSE - Other Index Options'!$C:$C,$A103,'BSE - Other Index Options'!$B:$B,F$4,'BSE - Other Index Options'!$H:$H,"MDAW*"))</f>
        <v/>
      </c>
      <c r="G103" s="26" t="str">
        <f>IF(SUMIFS('NSE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Options'!$H:$H,"MDAW*")+SUMIFS('BSE - SENSEX Index Options'!$L:$L,'BSE - SENSEX Index Options'!$C:$C,$A103,'BSE - SENSEX Index Options'!$B:$B,G$4,'BSE - SENSEX Index Options'!$H:$H,"Weekly*")+SUMIFS('BSE - SENSEX Index Options'!$L:$L,'BSE - SENSEX Index Options'!$C:$C,$A103,'BSE - SENSEX Index Options'!$B:$B,G$4,'BSE - SENSEX Index Options'!$H:$H,"MDAW*")+SUMIFS('BSE - Other Index Options'!$L:$L,'BSE - Other Index Options'!$C:$C,$A103,'BSE - Other Index Options'!$B:$B,G$4,'BSE - Other Index Options'!$H:$H,"Weekly*")+SUMIFS('BSE - Other Index Options'!$L:$L,'BSE - Other Index Options'!$C:$C,$A103,'BSE - Other Index Options'!$B:$B,G$4,'BSE - Other Index Options'!$H:$H,"MDAW*")=0,"",SUMIFS('NSE - NIFTY Index Options'!$L:$L,'NSE - NIFTY Index Options'!$C:$C,$A103,'NSE - NIFTY Index Options'!$B:$B,G$4,'NSE - NIFTY Index Options'!$H:$H,"Weekly*")+SUMIFS('NSE - NIFTY Index Options'!$L:$L,'NSE - NIFTY Index Options'!$C:$C,$A103,'NSE - NIFTY Index Options'!$B:$B,G$4,'NSE - NIFTY Index Options'!$H:$H,"MDAW*")+SUMIFS('NSE - Other Index Options'!$L:$L,'NSE - Other Index Options'!$C:$C,$A103,'NSE - Other Index Options'!$B:$B,G$4,'NSE - Other Index Options'!$H:$H,"Weekly*")+SUMIFS('NSE - Other Index Options'!$L:$L,'NSE - Other Index Options'!$C:$C,$A103,'NSE - Other Index Options'!$B:$B,G$4,'NSE - Other Index Options'!$H:$H,"MDAW*")+SUMIFS('BSE - SENSEX Index Options'!$L:$L,'BSE - SENSEX Index Options'!$C:$C,$A103,'BSE - SENSEX Index Options'!$B:$B,G$4,'BSE - SENSEX Index Options'!$H:$H,"Weekly*")+SUMIFS('BSE - SENSEX Index Options'!$L:$L,'BSE - SENSEX Index Options'!$C:$C,$A103,'BSE - SENSEX Index Options'!$B:$B,G$4,'BSE - SENSEX Index Options'!$H:$H,"MDAW*")+SUMIFS('BSE - Other Index Options'!$L:$L,'BSE - Other Index Options'!$C:$C,$A103,'BSE - Other Index Options'!$B:$B,G$4,'BSE - Other Index Options'!$H:$H,"Weekly*")+SUMIFS('BSE - Other Index Options'!$L:$L,'BSE - Other Index Options'!$C:$C,$A103,'BSE - Other Index Options'!$B:$B,G$4,'BSE - Other Index Options'!$H:$H,"MDAW*"))</f>
        <v/>
      </c>
      <c r="H103" s="26" t="str">
        <f t="shared" si="3"/>
        <v/>
      </c>
    </row>
    <row r="104" spans="1:8" hidden="1" outlineLevel="1">
      <c r="A104" t="s">
        <v>125</v>
      </c>
      <c r="B104" s="26" t="str">
        <f>IF(SUMIFS('NSE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Options'!$H:$H,"MDAW*")+SUMIFS('BSE - SENSEX Index Options'!$L:$L,'BSE - SENSEX Index Options'!$C:$C,$A104,'BSE - SENSEX Index Options'!$B:$B,B$4,'BSE - SENSEX Index Options'!$H:$H,"Weekly*")+SUMIFS('BSE - SENSEX Index Options'!$L:$L,'BSE - SENSEX Index Options'!$C:$C,$A104,'BSE - SENSEX Index Options'!$B:$B,B$4,'BSE - SENSEX Index Options'!$H:$H,"MDAW*")+SUMIFS('BSE - Other Index Options'!$L:$L,'BSE - Other Index Options'!$C:$C,$A104,'BSE - Other Index Options'!$B:$B,B$4,'BSE - Other Index Options'!$H:$H,"Weekly*")+SUMIFS('BSE - Other Index Options'!$L:$L,'BSE - Other Index Options'!$C:$C,$A104,'BSE - Other Index Options'!$B:$B,B$4,'BSE - Other Index Options'!$H:$H,"MDAW*")=0,"",SUMIFS('NSE - NIFTY Index Options'!$L:$L,'NSE - NIFTY Index Options'!$C:$C,$A104,'NSE - NIFTY Index Options'!$B:$B,B$4,'NSE - NIFTY Index Options'!$H:$H,"Weekly*")+SUMIFS('NSE - NIFTY Index Options'!$L:$L,'NSE - NIFTY Index Options'!$C:$C,$A104,'NSE - NIFTY Index Options'!$B:$B,B$4,'NSE - NIFTY Index Options'!$H:$H,"MDAW*")+SUMIFS('NSE - Other Index Options'!$L:$L,'NSE - Other Index Options'!$C:$C,$A104,'NSE - Other Index Options'!$B:$B,B$4,'NSE - Other Index Options'!$H:$H,"Weekly*")+SUMIFS('NSE - Other Index Options'!$L:$L,'NSE - Other Index Options'!$C:$C,$A104,'NSE - Other Index Options'!$B:$B,B$4,'NSE - Other Index Options'!$H:$H,"MDAW*")+SUMIFS('BSE - SENSEX Index Options'!$L:$L,'BSE - SENSEX Index Options'!$C:$C,$A104,'BSE - SENSEX Index Options'!$B:$B,B$4,'BSE - SENSEX Index Options'!$H:$H,"Weekly*")+SUMIFS('BSE - SENSEX Index Options'!$L:$L,'BSE - SENSEX Index Options'!$C:$C,$A104,'BSE - SENSEX Index Options'!$B:$B,B$4,'BSE - SENSEX Index Options'!$H:$H,"MDAW*")+SUMIFS('BSE - Other Index Options'!$L:$L,'BSE - Other Index Options'!$C:$C,$A104,'BSE - Other Index Options'!$B:$B,B$4,'BSE - Other Index Options'!$H:$H,"Weekly*")+SUMIFS('BSE - Other Index Options'!$L:$L,'BSE - Other Index Options'!$C:$C,$A104,'BSE - Other Index Options'!$B:$B,B$4,'BSE - Other Index Options'!$H:$H,"MDAW*"))</f>
        <v/>
      </c>
      <c r="C104" s="26" t="str">
        <f>IF(SUMIFS('NSE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Options'!$H:$H,"MDAW*")+SUMIFS('BSE - SENSEX Index Options'!$L:$L,'BSE - SENSEX Index Options'!$C:$C,$A104,'BSE - SENSEX Index Options'!$B:$B,C$4,'BSE - SENSEX Index Options'!$H:$H,"Weekly*")+SUMIFS('BSE - SENSEX Index Options'!$L:$L,'BSE - SENSEX Index Options'!$C:$C,$A104,'BSE - SENSEX Index Options'!$B:$B,C$4,'BSE - SENSEX Index Options'!$H:$H,"MDAW*")+SUMIFS('BSE - Other Index Options'!$L:$L,'BSE - Other Index Options'!$C:$C,$A104,'BSE - Other Index Options'!$B:$B,C$4,'BSE - Other Index Options'!$H:$H,"Weekly*")+SUMIFS('BSE - Other Index Options'!$L:$L,'BSE - Other Index Options'!$C:$C,$A104,'BSE - Other Index Options'!$B:$B,C$4,'BSE - Other Index Options'!$H:$H,"MDAW*")=0,"",SUMIFS('NSE - NIFTY Index Options'!$L:$L,'NSE - NIFTY Index Options'!$C:$C,$A104,'NSE - NIFTY Index Options'!$B:$B,C$4,'NSE - NIFTY Index Options'!$H:$H,"Weekly*")+SUMIFS('NSE - NIFTY Index Options'!$L:$L,'NSE - NIFTY Index Options'!$C:$C,$A104,'NSE - NIFTY Index Options'!$B:$B,C$4,'NSE - NIFTY Index Options'!$H:$H,"MDAW*")+SUMIFS('NSE - Other Index Options'!$L:$L,'NSE - Other Index Options'!$C:$C,$A104,'NSE - Other Index Options'!$B:$B,C$4,'NSE - Other Index Options'!$H:$H,"Weekly*")+SUMIFS('NSE - Other Index Options'!$L:$L,'NSE - Other Index Options'!$C:$C,$A104,'NSE - Other Index Options'!$B:$B,C$4,'NSE - Other Index Options'!$H:$H,"MDAW*")+SUMIFS('BSE - SENSEX Index Options'!$L:$L,'BSE - SENSEX Index Options'!$C:$C,$A104,'BSE - SENSEX Index Options'!$B:$B,C$4,'BSE - SENSEX Index Options'!$H:$H,"Weekly*")+SUMIFS('BSE - SENSEX Index Options'!$L:$L,'BSE - SENSEX Index Options'!$C:$C,$A104,'BSE - SENSEX Index Options'!$B:$B,C$4,'BSE - SENSEX Index Options'!$H:$H,"MDAW*")+SUMIFS('BSE - Other Index Options'!$L:$L,'BSE - Other Index Options'!$C:$C,$A104,'BSE - Other Index Options'!$B:$B,C$4,'BSE - Other Index Options'!$H:$H,"Weekly*")+SUMIFS('BSE - Other Index Options'!$L:$L,'BSE - Other Index Options'!$C:$C,$A104,'BSE - Other Index Options'!$B:$B,C$4,'BSE - Other Index Options'!$H:$H,"MDAW*"))</f>
        <v/>
      </c>
      <c r="D104" s="26" t="str">
        <f>IF(SUMIFS('NSE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Options'!$H:$H,"MDAW*")+SUMIFS('BSE - SENSEX Index Options'!$L:$L,'BSE - SENSEX Index Options'!$C:$C,$A104,'BSE - SENSEX Index Options'!$B:$B,D$4,'BSE - SENSEX Index Options'!$H:$H,"Weekly*")+SUMIFS('BSE - SENSEX Index Options'!$L:$L,'BSE - SENSEX Index Options'!$C:$C,$A104,'BSE - SENSEX Index Options'!$B:$B,D$4,'BSE - SENSEX Index Options'!$H:$H,"MDAW*")+SUMIFS('BSE - Other Index Options'!$L:$L,'BSE - Other Index Options'!$C:$C,$A104,'BSE - Other Index Options'!$B:$B,D$4,'BSE - Other Index Options'!$H:$H,"Weekly*")+SUMIFS('BSE - Other Index Options'!$L:$L,'BSE - Other Index Options'!$C:$C,$A104,'BSE - Other Index Options'!$B:$B,D$4,'BSE - Other Index Options'!$H:$H,"MDAW*")=0,"",SUMIFS('NSE - NIFTY Index Options'!$L:$L,'NSE - NIFTY Index Options'!$C:$C,$A104,'NSE - NIFTY Index Options'!$B:$B,D$4,'NSE - NIFTY Index Options'!$H:$H,"Weekly*")+SUMIFS('NSE - NIFTY Index Options'!$L:$L,'NSE - NIFTY Index Options'!$C:$C,$A104,'NSE - NIFTY Index Options'!$B:$B,D$4,'NSE - NIFTY Index Options'!$H:$H,"MDAW*")+SUMIFS('NSE - Other Index Options'!$L:$L,'NSE - Other Index Options'!$C:$C,$A104,'NSE - Other Index Options'!$B:$B,D$4,'NSE - Other Index Options'!$H:$H,"Weekly*")+SUMIFS('NSE - Other Index Options'!$L:$L,'NSE - Other Index Options'!$C:$C,$A104,'NSE - Other Index Options'!$B:$B,D$4,'NSE - Other Index Options'!$H:$H,"MDAW*")+SUMIFS('BSE - SENSEX Index Options'!$L:$L,'BSE - SENSEX Index Options'!$C:$C,$A104,'BSE - SENSEX Index Options'!$B:$B,D$4,'BSE - SENSEX Index Options'!$H:$H,"Weekly*")+SUMIFS('BSE - SENSEX Index Options'!$L:$L,'BSE - SENSEX Index Options'!$C:$C,$A104,'BSE - SENSEX Index Options'!$B:$B,D$4,'BSE - SENSEX Index Options'!$H:$H,"MDAW*")+SUMIFS('BSE - Other Index Options'!$L:$L,'BSE - Other Index Options'!$C:$C,$A104,'BSE - Other Index Options'!$B:$B,D$4,'BSE - Other Index Options'!$H:$H,"Weekly*")+SUMIFS('BSE - Other Index Options'!$L:$L,'BSE - Other Index Options'!$C:$C,$A104,'BSE - Other Index Options'!$B:$B,D$4,'BSE - Other Index Options'!$H:$H,"MDAW*"))</f>
        <v/>
      </c>
      <c r="E104" s="26" t="str">
        <f>IF(SUMIFS('NSE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Options'!$H:$H,"MDAW*")+SUMIFS('BSE - SENSEX Index Options'!$L:$L,'BSE - SENSEX Index Options'!$C:$C,$A104,'BSE - SENSEX Index Options'!$B:$B,E$4,'BSE - SENSEX Index Options'!$H:$H,"Weekly*")+SUMIFS('BSE - SENSEX Index Options'!$L:$L,'BSE - SENSEX Index Options'!$C:$C,$A104,'BSE - SENSEX Index Options'!$B:$B,E$4,'BSE - SENSEX Index Options'!$H:$H,"MDAW*")+SUMIFS('BSE - Other Index Options'!$L:$L,'BSE - Other Index Options'!$C:$C,$A104,'BSE - Other Index Options'!$B:$B,E$4,'BSE - Other Index Options'!$H:$H,"Weekly*")+SUMIFS('BSE - Other Index Options'!$L:$L,'BSE - Other Index Options'!$C:$C,$A104,'BSE - Other Index Options'!$B:$B,E$4,'BSE - Other Index Options'!$H:$H,"MDAW*")=0,"",SUMIFS('NSE - NIFTY Index Options'!$L:$L,'NSE - NIFTY Index Options'!$C:$C,$A104,'NSE - NIFTY Index Options'!$B:$B,E$4,'NSE - NIFTY Index Options'!$H:$H,"Weekly*")+SUMIFS('NSE - NIFTY Index Options'!$L:$L,'NSE - NIFTY Index Options'!$C:$C,$A104,'NSE - NIFTY Index Options'!$B:$B,E$4,'NSE - NIFTY Index Options'!$H:$H,"MDAW*")+SUMIFS('NSE - Other Index Options'!$L:$L,'NSE - Other Index Options'!$C:$C,$A104,'NSE - Other Index Options'!$B:$B,E$4,'NSE - Other Index Options'!$H:$H,"Weekly*")+SUMIFS('NSE - Other Index Options'!$L:$L,'NSE - Other Index Options'!$C:$C,$A104,'NSE - Other Index Options'!$B:$B,E$4,'NSE - Other Index Options'!$H:$H,"MDAW*")+SUMIFS('BSE - SENSEX Index Options'!$L:$L,'BSE - SENSEX Index Options'!$C:$C,$A104,'BSE - SENSEX Index Options'!$B:$B,E$4,'BSE - SENSEX Index Options'!$H:$H,"Weekly*")+SUMIFS('BSE - SENSEX Index Options'!$L:$L,'BSE - SENSEX Index Options'!$C:$C,$A104,'BSE - SENSEX Index Options'!$B:$B,E$4,'BSE - SENSEX Index Options'!$H:$H,"MDAW*")+SUMIFS('BSE - Other Index Options'!$L:$L,'BSE - Other Index Options'!$C:$C,$A104,'BSE - Other Index Options'!$B:$B,E$4,'BSE - Other Index Options'!$H:$H,"Weekly*")+SUMIFS('BSE - Other Index Options'!$L:$L,'BSE - Other Index Options'!$C:$C,$A104,'BSE - Other Index Options'!$B:$B,E$4,'BSE - Other Index Options'!$H:$H,"MDAW*"))</f>
        <v/>
      </c>
      <c r="F104" s="26" t="str">
        <f>IF(SUMIFS('NSE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Options'!$H:$H,"MDAW*")+SUMIFS('BSE - SENSEX Index Options'!$L:$L,'BSE - SENSEX Index Options'!$C:$C,$A104,'BSE - SENSEX Index Options'!$B:$B,F$4,'BSE - SENSEX Index Options'!$H:$H,"Weekly*")+SUMIFS('BSE - SENSEX Index Options'!$L:$L,'BSE - SENSEX Index Options'!$C:$C,$A104,'BSE - SENSEX Index Options'!$B:$B,F$4,'BSE - SENSEX Index Options'!$H:$H,"MDAW*")+SUMIFS('BSE - Other Index Options'!$L:$L,'BSE - Other Index Options'!$C:$C,$A104,'BSE - Other Index Options'!$B:$B,F$4,'BSE - Other Index Options'!$H:$H,"Weekly*")+SUMIFS('BSE - Other Index Options'!$L:$L,'BSE - Other Index Options'!$C:$C,$A104,'BSE - Other Index Options'!$B:$B,F$4,'BSE - Other Index Options'!$H:$H,"MDAW*")=0,"",SUMIFS('NSE - NIFTY Index Options'!$L:$L,'NSE - NIFTY Index Options'!$C:$C,$A104,'NSE - NIFTY Index Options'!$B:$B,F$4,'NSE - NIFTY Index Options'!$H:$H,"Weekly*")+SUMIFS('NSE - NIFTY Index Options'!$L:$L,'NSE - NIFTY Index Options'!$C:$C,$A104,'NSE - NIFTY Index Options'!$B:$B,F$4,'NSE - NIFTY Index Options'!$H:$H,"MDAW*")+SUMIFS('NSE - Other Index Options'!$L:$L,'NSE - Other Index Options'!$C:$C,$A104,'NSE - Other Index Options'!$B:$B,F$4,'NSE - Other Index Options'!$H:$H,"Weekly*")+SUMIFS('NSE - Other Index Options'!$L:$L,'NSE - Other Index Options'!$C:$C,$A104,'NSE - Other Index Options'!$B:$B,F$4,'NSE - Other Index Options'!$H:$H,"MDAW*")+SUMIFS('BSE - SENSEX Index Options'!$L:$L,'BSE - SENSEX Index Options'!$C:$C,$A104,'BSE - SENSEX Index Options'!$B:$B,F$4,'BSE - SENSEX Index Options'!$H:$H,"Weekly*")+SUMIFS('BSE - SENSEX Index Options'!$L:$L,'BSE - SENSEX Index Options'!$C:$C,$A104,'BSE - SENSEX Index Options'!$B:$B,F$4,'BSE - SENSEX Index Options'!$H:$H,"MDAW*")+SUMIFS('BSE - Other Index Options'!$L:$L,'BSE - Other Index Options'!$C:$C,$A104,'BSE - Other Index Options'!$B:$B,F$4,'BSE - Other Index Options'!$H:$H,"Weekly*")+SUMIFS('BSE - Other Index Options'!$L:$L,'BSE - Other Index Options'!$C:$C,$A104,'BSE - Other Index Options'!$B:$B,F$4,'BSE - Other Index Options'!$H:$H,"MDAW*"))</f>
        <v/>
      </c>
      <c r="G104" s="26" t="str">
        <f>IF(SUMIFS('NSE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Options'!$H:$H,"MDAW*")+SUMIFS('BSE - SENSEX Index Options'!$L:$L,'BSE - SENSEX Index Options'!$C:$C,$A104,'BSE - SENSEX Index Options'!$B:$B,G$4,'BSE - SENSEX Index Options'!$H:$H,"Weekly*")+SUMIFS('BSE - SENSEX Index Options'!$L:$L,'BSE - SENSEX Index Options'!$C:$C,$A104,'BSE - SENSEX Index Options'!$B:$B,G$4,'BSE - SENSEX Index Options'!$H:$H,"MDAW*")+SUMIFS('BSE - Other Index Options'!$L:$L,'BSE - Other Index Options'!$C:$C,$A104,'BSE - Other Index Options'!$B:$B,G$4,'BSE - Other Index Options'!$H:$H,"Weekly*")+SUMIFS('BSE - Other Index Options'!$L:$L,'BSE - Other Index Options'!$C:$C,$A104,'BSE - Other Index Options'!$B:$B,G$4,'BSE - Other Index Options'!$H:$H,"MDAW*")=0,"",SUMIFS('NSE - NIFTY Index Options'!$L:$L,'NSE - NIFTY Index Options'!$C:$C,$A104,'NSE - NIFTY Index Options'!$B:$B,G$4,'NSE - NIFTY Index Options'!$H:$H,"Weekly*")+SUMIFS('NSE - NIFTY Index Options'!$L:$L,'NSE - NIFTY Index Options'!$C:$C,$A104,'NSE - NIFTY Index Options'!$B:$B,G$4,'NSE - NIFTY Index Options'!$H:$H,"MDAW*")+SUMIFS('NSE - Other Index Options'!$L:$L,'NSE - Other Index Options'!$C:$C,$A104,'NSE - Other Index Options'!$B:$B,G$4,'NSE - Other Index Options'!$H:$H,"Weekly*")+SUMIFS('NSE - Other Index Options'!$L:$L,'NSE - Other Index Options'!$C:$C,$A104,'NSE - Other Index Options'!$B:$B,G$4,'NSE - Other Index Options'!$H:$H,"MDAW*")+SUMIFS('BSE - SENSEX Index Options'!$L:$L,'BSE - SENSEX Index Options'!$C:$C,$A104,'BSE - SENSEX Index Options'!$B:$B,G$4,'BSE - SENSEX Index Options'!$H:$H,"Weekly*")+SUMIFS('BSE - SENSEX Index Options'!$L:$L,'BSE - SENSEX Index Options'!$C:$C,$A104,'BSE - SENSEX Index Options'!$B:$B,G$4,'BSE - SENSEX Index Options'!$H:$H,"MDAW*")+SUMIFS('BSE - Other Index Options'!$L:$L,'BSE - Other Index Options'!$C:$C,$A104,'BSE - Other Index Options'!$B:$B,G$4,'BSE - Other Index Options'!$H:$H,"Weekly*")+SUMIFS('BSE - Other Index Options'!$L:$L,'BSE - Other Index Options'!$C:$C,$A104,'BSE - Other Index Options'!$B:$B,G$4,'BSE - Other Index Options'!$H:$H,"MDAW*"))</f>
        <v/>
      </c>
      <c r="H104" s="26" t="str">
        <f t="shared" si="3"/>
        <v/>
      </c>
    </row>
    <row r="105" spans="1:8" hidden="1" outlineLevel="1">
      <c r="A105" t="s">
        <v>126</v>
      </c>
      <c r="B105" s="26" t="str">
        <f>IF(SUMIFS('NSE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Options'!$H:$H,"MDAW*")+SUMIFS('BSE - SENSEX Index Options'!$L:$L,'BSE - SENSEX Index Options'!$C:$C,$A105,'BSE - SENSEX Index Options'!$B:$B,B$4,'BSE - SENSEX Index Options'!$H:$H,"Weekly*")+SUMIFS('BSE - SENSEX Index Options'!$L:$L,'BSE - SENSEX Index Options'!$C:$C,$A105,'BSE - SENSEX Index Options'!$B:$B,B$4,'BSE - SENSEX Index Options'!$H:$H,"MDAW*")+SUMIFS('BSE - Other Index Options'!$L:$L,'BSE - Other Index Options'!$C:$C,$A105,'BSE - Other Index Options'!$B:$B,B$4,'BSE - Other Index Options'!$H:$H,"Weekly*")+SUMIFS('BSE - Other Index Options'!$L:$L,'BSE - Other Index Options'!$C:$C,$A105,'BSE - Other Index Options'!$B:$B,B$4,'BSE - Other Index Options'!$H:$H,"MDAW*")=0,"",SUMIFS('NSE - NIFTY Index Options'!$L:$L,'NSE - NIFTY Index Options'!$C:$C,$A105,'NSE - NIFTY Index Options'!$B:$B,B$4,'NSE - NIFTY Index Options'!$H:$H,"Weekly*")+SUMIFS('NSE - NIFTY Index Options'!$L:$L,'NSE - NIFTY Index Options'!$C:$C,$A105,'NSE - NIFTY Index Options'!$B:$B,B$4,'NSE - NIFTY Index Options'!$H:$H,"MDAW*")+SUMIFS('NSE - Other Index Options'!$L:$L,'NSE - Other Index Options'!$C:$C,$A105,'NSE - Other Index Options'!$B:$B,B$4,'NSE - Other Index Options'!$H:$H,"Weekly*")+SUMIFS('NSE - Other Index Options'!$L:$L,'NSE - Other Index Options'!$C:$C,$A105,'NSE - Other Index Options'!$B:$B,B$4,'NSE - Other Index Options'!$H:$H,"MDAW*")+SUMIFS('BSE - SENSEX Index Options'!$L:$L,'BSE - SENSEX Index Options'!$C:$C,$A105,'BSE - SENSEX Index Options'!$B:$B,B$4,'BSE - SENSEX Index Options'!$H:$H,"Weekly*")+SUMIFS('BSE - SENSEX Index Options'!$L:$L,'BSE - SENSEX Index Options'!$C:$C,$A105,'BSE - SENSEX Index Options'!$B:$B,B$4,'BSE - SENSEX Index Options'!$H:$H,"MDAW*")+SUMIFS('BSE - Other Index Options'!$L:$L,'BSE - Other Index Options'!$C:$C,$A105,'BSE - Other Index Options'!$B:$B,B$4,'BSE - Other Index Options'!$H:$H,"Weekly*")+SUMIFS('BSE - Other Index Options'!$L:$L,'BSE - Other Index Options'!$C:$C,$A105,'BSE - Other Index Options'!$B:$B,B$4,'BSE - Other Index Options'!$H:$H,"MDAW*"))</f>
        <v/>
      </c>
      <c r="C105" s="26" t="str">
        <f>IF(SUMIFS('NSE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Options'!$H:$H,"MDAW*")+SUMIFS('BSE - SENSEX Index Options'!$L:$L,'BSE - SENSEX Index Options'!$C:$C,$A105,'BSE - SENSEX Index Options'!$B:$B,C$4,'BSE - SENSEX Index Options'!$H:$H,"Weekly*")+SUMIFS('BSE - SENSEX Index Options'!$L:$L,'BSE - SENSEX Index Options'!$C:$C,$A105,'BSE - SENSEX Index Options'!$B:$B,C$4,'BSE - SENSEX Index Options'!$H:$H,"MDAW*")+SUMIFS('BSE - Other Index Options'!$L:$L,'BSE - Other Index Options'!$C:$C,$A105,'BSE - Other Index Options'!$B:$B,C$4,'BSE - Other Index Options'!$H:$H,"Weekly*")+SUMIFS('BSE - Other Index Options'!$L:$L,'BSE - Other Index Options'!$C:$C,$A105,'BSE - Other Index Options'!$B:$B,C$4,'BSE - Other Index Options'!$H:$H,"MDAW*")=0,"",SUMIFS('NSE - NIFTY Index Options'!$L:$L,'NSE - NIFTY Index Options'!$C:$C,$A105,'NSE - NIFTY Index Options'!$B:$B,C$4,'NSE - NIFTY Index Options'!$H:$H,"Weekly*")+SUMIFS('NSE - NIFTY Index Options'!$L:$L,'NSE - NIFTY Index Options'!$C:$C,$A105,'NSE - NIFTY Index Options'!$B:$B,C$4,'NSE - NIFTY Index Options'!$H:$H,"MDAW*")+SUMIFS('NSE - Other Index Options'!$L:$L,'NSE - Other Index Options'!$C:$C,$A105,'NSE - Other Index Options'!$B:$B,C$4,'NSE - Other Index Options'!$H:$H,"Weekly*")+SUMIFS('NSE - Other Index Options'!$L:$L,'NSE - Other Index Options'!$C:$C,$A105,'NSE - Other Index Options'!$B:$B,C$4,'NSE - Other Index Options'!$H:$H,"MDAW*")+SUMIFS('BSE - SENSEX Index Options'!$L:$L,'BSE - SENSEX Index Options'!$C:$C,$A105,'BSE - SENSEX Index Options'!$B:$B,C$4,'BSE - SENSEX Index Options'!$H:$H,"Weekly*")+SUMIFS('BSE - SENSEX Index Options'!$L:$L,'BSE - SENSEX Index Options'!$C:$C,$A105,'BSE - SENSEX Index Options'!$B:$B,C$4,'BSE - SENSEX Index Options'!$H:$H,"MDAW*")+SUMIFS('BSE - Other Index Options'!$L:$L,'BSE - Other Index Options'!$C:$C,$A105,'BSE - Other Index Options'!$B:$B,C$4,'BSE - Other Index Options'!$H:$H,"Weekly*")+SUMIFS('BSE - Other Index Options'!$L:$L,'BSE - Other Index Options'!$C:$C,$A105,'BSE - Other Index Options'!$B:$B,C$4,'BSE - Other Index Options'!$H:$H,"MDAW*"))</f>
        <v/>
      </c>
      <c r="D105" s="26" t="str">
        <f>IF(SUMIFS('NSE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Options'!$H:$H,"MDAW*")+SUMIFS('BSE - SENSEX Index Options'!$L:$L,'BSE - SENSEX Index Options'!$C:$C,$A105,'BSE - SENSEX Index Options'!$B:$B,D$4,'BSE - SENSEX Index Options'!$H:$H,"Weekly*")+SUMIFS('BSE - SENSEX Index Options'!$L:$L,'BSE - SENSEX Index Options'!$C:$C,$A105,'BSE - SENSEX Index Options'!$B:$B,D$4,'BSE - SENSEX Index Options'!$H:$H,"MDAW*")+SUMIFS('BSE - Other Index Options'!$L:$L,'BSE - Other Index Options'!$C:$C,$A105,'BSE - Other Index Options'!$B:$B,D$4,'BSE - Other Index Options'!$H:$H,"Weekly*")+SUMIFS('BSE - Other Index Options'!$L:$L,'BSE - Other Index Options'!$C:$C,$A105,'BSE - Other Index Options'!$B:$B,D$4,'BSE - Other Index Options'!$H:$H,"MDAW*")=0,"",SUMIFS('NSE - NIFTY Index Options'!$L:$L,'NSE - NIFTY Index Options'!$C:$C,$A105,'NSE - NIFTY Index Options'!$B:$B,D$4,'NSE - NIFTY Index Options'!$H:$H,"Weekly*")+SUMIFS('NSE - NIFTY Index Options'!$L:$L,'NSE - NIFTY Index Options'!$C:$C,$A105,'NSE - NIFTY Index Options'!$B:$B,D$4,'NSE - NIFTY Index Options'!$H:$H,"MDAW*")+SUMIFS('NSE - Other Index Options'!$L:$L,'NSE - Other Index Options'!$C:$C,$A105,'NSE - Other Index Options'!$B:$B,D$4,'NSE - Other Index Options'!$H:$H,"Weekly*")+SUMIFS('NSE - Other Index Options'!$L:$L,'NSE - Other Index Options'!$C:$C,$A105,'NSE - Other Index Options'!$B:$B,D$4,'NSE - Other Index Options'!$H:$H,"MDAW*")+SUMIFS('BSE - SENSEX Index Options'!$L:$L,'BSE - SENSEX Index Options'!$C:$C,$A105,'BSE - SENSEX Index Options'!$B:$B,D$4,'BSE - SENSEX Index Options'!$H:$H,"Weekly*")+SUMIFS('BSE - SENSEX Index Options'!$L:$L,'BSE - SENSEX Index Options'!$C:$C,$A105,'BSE - SENSEX Index Options'!$B:$B,D$4,'BSE - SENSEX Index Options'!$H:$H,"MDAW*")+SUMIFS('BSE - Other Index Options'!$L:$L,'BSE - Other Index Options'!$C:$C,$A105,'BSE - Other Index Options'!$B:$B,D$4,'BSE - Other Index Options'!$H:$H,"Weekly*")+SUMIFS('BSE - Other Index Options'!$L:$L,'BSE - Other Index Options'!$C:$C,$A105,'BSE - Other Index Options'!$B:$B,D$4,'BSE - Other Index Options'!$H:$H,"MDAW*"))</f>
        <v/>
      </c>
      <c r="E105" s="26" t="str">
        <f>IF(SUMIFS('NSE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Options'!$H:$H,"MDAW*")+SUMIFS('BSE - SENSEX Index Options'!$L:$L,'BSE - SENSEX Index Options'!$C:$C,$A105,'BSE - SENSEX Index Options'!$B:$B,E$4,'BSE - SENSEX Index Options'!$H:$H,"Weekly*")+SUMIFS('BSE - SENSEX Index Options'!$L:$L,'BSE - SENSEX Index Options'!$C:$C,$A105,'BSE - SENSEX Index Options'!$B:$B,E$4,'BSE - SENSEX Index Options'!$H:$H,"MDAW*")+SUMIFS('BSE - Other Index Options'!$L:$L,'BSE - Other Index Options'!$C:$C,$A105,'BSE - Other Index Options'!$B:$B,E$4,'BSE - Other Index Options'!$H:$H,"Weekly*")+SUMIFS('BSE - Other Index Options'!$L:$L,'BSE - Other Index Options'!$C:$C,$A105,'BSE - Other Index Options'!$B:$B,E$4,'BSE - Other Index Options'!$H:$H,"MDAW*")=0,"",SUMIFS('NSE - NIFTY Index Options'!$L:$L,'NSE - NIFTY Index Options'!$C:$C,$A105,'NSE - NIFTY Index Options'!$B:$B,E$4,'NSE - NIFTY Index Options'!$H:$H,"Weekly*")+SUMIFS('NSE - NIFTY Index Options'!$L:$L,'NSE - NIFTY Index Options'!$C:$C,$A105,'NSE - NIFTY Index Options'!$B:$B,E$4,'NSE - NIFTY Index Options'!$H:$H,"MDAW*")+SUMIFS('NSE - Other Index Options'!$L:$L,'NSE - Other Index Options'!$C:$C,$A105,'NSE - Other Index Options'!$B:$B,E$4,'NSE - Other Index Options'!$H:$H,"Weekly*")+SUMIFS('NSE - Other Index Options'!$L:$L,'NSE - Other Index Options'!$C:$C,$A105,'NSE - Other Index Options'!$B:$B,E$4,'NSE - Other Index Options'!$H:$H,"MDAW*")+SUMIFS('BSE - SENSEX Index Options'!$L:$L,'BSE - SENSEX Index Options'!$C:$C,$A105,'BSE - SENSEX Index Options'!$B:$B,E$4,'BSE - SENSEX Index Options'!$H:$H,"Weekly*")+SUMIFS('BSE - SENSEX Index Options'!$L:$L,'BSE - SENSEX Index Options'!$C:$C,$A105,'BSE - SENSEX Index Options'!$B:$B,E$4,'BSE - SENSEX Index Options'!$H:$H,"MDAW*")+SUMIFS('BSE - Other Index Options'!$L:$L,'BSE - Other Index Options'!$C:$C,$A105,'BSE - Other Index Options'!$B:$B,E$4,'BSE - Other Index Options'!$H:$H,"Weekly*")+SUMIFS('BSE - Other Index Options'!$L:$L,'BSE - Other Index Options'!$C:$C,$A105,'BSE - Other Index Options'!$B:$B,E$4,'BSE - Other Index Options'!$H:$H,"MDAW*"))</f>
        <v/>
      </c>
      <c r="F105" s="26" t="str">
        <f>IF(SUMIFS('NSE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Options'!$H:$H,"MDAW*")+SUMIFS('BSE - SENSEX Index Options'!$L:$L,'BSE - SENSEX Index Options'!$C:$C,$A105,'BSE - SENSEX Index Options'!$B:$B,F$4,'BSE - SENSEX Index Options'!$H:$H,"Weekly*")+SUMIFS('BSE - SENSEX Index Options'!$L:$L,'BSE - SENSEX Index Options'!$C:$C,$A105,'BSE - SENSEX Index Options'!$B:$B,F$4,'BSE - SENSEX Index Options'!$H:$H,"MDAW*")+SUMIFS('BSE - Other Index Options'!$L:$L,'BSE - Other Index Options'!$C:$C,$A105,'BSE - Other Index Options'!$B:$B,F$4,'BSE - Other Index Options'!$H:$H,"Weekly*")+SUMIFS('BSE - Other Index Options'!$L:$L,'BSE - Other Index Options'!$C:$C,$A105,'BSE - Other Index Options'!$B:$B,F$4,'BSE - Other Index Options'!$H:$H,"MDAW*")=0,"",SUMIFS('NSE - NIFTY Index Options'!$L:$L,'NSE - NIFTY Index Options'!$C:$C,$A105,'NSE - NIFTY Index Options'!$B:$B,F$4,'NSE - NIFTY Index Options'!$H:$H,"Weekly*")+SUMIFS('NSE - NIFTY Index Options'!$L:$L,'NSE - NIFTY Index Options'!$C:$C,$A105,'NSE - NIFTY Index Options'!$B:$B,F$4,'NSE - NIFTY Index Options'!$H:$H,"MDAW*")+SUMIFS('NSE - Other Index Options'!$L:$L,'NSE - Other Index Options'!$C:$C,$A105,'NSE - Other Index Options'!$B:$B,F$4,'NSE - Other Index Options'!$H:$H,"Weekly*")+SUMIFS('NSE - Other Index Options'!$L:$L,'NSE - Other Index Options'!$C:$C,$A105,'NSE - Other Index Options'!$B:$B,F$4,'NSE - Other Index Options'!$H:$H,"MDAW*")+SUMIFS('BSE - SENSEX Index Options'!$L:$L,'BSE - SENSEX Index Options'!$C:$C,$A105,'BSE - SENSEX Index Options'!$B:$B,F$4,'BSE - SENSEX Index Options'!$H:$H,"Weekly*")+SUMIFS('BSE - SENSEX Index Options'!$L:$L,'BSE - SENSEX Index Options'!$C:$C,$A105,'BSE - SENSEX Index Options'!$B:$B,F$4,'BSE - SENSEX Index Options'!$H:$H,"MDAW*")+SUMIFS('BSE - Other Index Options'!$L:$L,'BSE - Other Index Options'!$C:$C,$A105,'BSE - Other Index Options'!$B:$B,F$4,'BSE - Other Index Options'!$H:$H,"Weekly*")+SUMIFS('BSE - Other Index Options'!$L:$L,'BSE - Other Index Options'!$C:$C,$A105,'BSE - Other Index Options'!$B:$B,F$4,'BSE - Other Index Options'!$H:$H,"MDAW*"))</f>
        <v/>
      </c>
      <c r="G105" s="26" t="str">
        <f>IF(SUMIFS('NSE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Options'!$H:$H,"MDAW*")+SUMIFS('BSE - SENSEX Index Options'!$L:$L,'BSE - SENSEX Index Options'!$C:$C,$A105,'BSE - SENSEX Index Options'!$B:$B,G$4,'BSE - SENSEX Index Options'!$H:$H,"Weekly*")+SUMIFS('BSE - SENSEX Index Options'!$L:$L,'BSE - SENSEX Index Options'!$C:$C,$A105,'BSE - SENSEX Index Options'!$B:$B,G$4,'BSE - SENSEX Index Options'!$H:$H,"MDAW*")+SUMIFS('BSE - Other Index Options'!$L:$L,'BSE - Other Index Options'!$C:$C,$A105,'BSE - Other Index Options'!$B:$B,G$4,'BSE - Other Index Options'!$H:$H,"Weekly*")+SUMIFS('BSE - Other Index Options'!$L:$L,'BSE - Other Index Options'!$C:$C,$A105,'BSE - Other Index Options'!$B:$B,G$4,'BSE - Other Index Options'!$H:$H,"MDAW*")=0,"",SUMIFS('NSE - NIFTY Index Options'!$L:$L,'NSE - NIFTY Index Options'!$C:$C,$A105,'NSE - NIFTY Index Options'!$B:$B,G$4,'NSE - NIFTY Index Options'!$H:$H,"Weekly*")+SUMIFS('NSE - NIFTY Index Options'!$L:$L,'NSE - NIFTY Index Options'!$C:$C,$A105,'NSE - NIFTY Index Options'!$B:$B,G$4,'NSE - NIFTY Index Options'!$H:$H,"MDAW*")+SUMIFS('NSE - Other Index Options'!$L:$L,'NSE - Other Index Options'!$C:$C,$A105,'NSE - Other Index Options'!$B:$B,G$4,'NSE - Other Index Options'!$H:$H,"Weekly*")+SUMIFS('NSE - Other Index Options'!$L:$L,'NSE - Other Index Options'!$C:$C,$A105,'NSE - Other Index Options'!$B:$B,G$4,'NSE - Other Index Options'!$H:$H,"MDAW*")+SUMIFS('BSE - SENSEX Index Options'!$L:$L,'BSE - SENSEX Index Options'!$C:$C,$A105,'BSE - SENSEX Index Options'!$B:$B,G$4,'BSE - SENSEX Index Options'!$H:$H,"Weekly*")+SUMIFS('BSE - SENSEX Index Options'!$L:$L,'BSE - SENSEX Index Options'!$C:$C,$A105,'BSE - SENSEX Index Options'!$B:$B,G$4,'BSE - SENSEX Index Options'!$H:$H,"MDAW*")+SUMIFS('BSE - Other Index Options'!$L:$L,'BSE - Other Index Options'!$C:$C,$A105,'BSE - Other Index Options'!$B:$B,G$4,'BSE - Other Index Options'!$H:$H,"Weekly*")+SUMIFS('BSE - Other Index Options'!$L:$L,'BSE - Other Index Options'!$C:$C,$A105,'BSE - Other Index Options'!$B:$B,G$4,'BSE - Other Index Options'!$H:$H,"MDAW*"))</f>
        <v/>
      </c>
      <c r="H105" s="26" t="str">
        <f t="shared" si="3"/>
        <v/>
      </c>
    </row>
    <row r="106" spans="1:8" hidden="1" outlineLevel="1">
      <c r="A106" t="s">
        <v>127</v>
      </c>
      <c r="B106" s="26" t="str">
        <f>IF(SUMIFS('NSE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Options'!$H:$H,"MDAW*")+SUMIFS('BSE - SENSEX Index Options'!$L:$L,'BSE - SENSEX Index Options'!$C:$C,$A106,'BSE - SENSEX Index Options'!$B:$B,B$4,'BSE - SENSEX Index Options'!$H:$H,"Weekly*")+SUMIFS('BSE - SENSEX Index Options'!$L:$L,'BSE - SENSEX Index Options'!$C:$C,$A106,'BSE - SENSEX Index Options'!$B:$B,B$4,'BSE - SENSEX Index Options'!$H:$H,"MDAW*")+SUMIFS('BSE - Other Index Options'!$L:$L,'BSE - Other Index Options'!$C:$C,$A106,'BSE - Other Index Options'!$B:$B,B$4,'BSE - Other Index Options'!$H:$H,"Weekly*")+SUMIFS('BSE - Other Index Options'!$L:$L,'BSE - Other Index Options'!$C:$C,$A106,'BSE - Other Index Options'!$B:$B,B$4,'BSE - Other Index Options'!$H:$H,"MDAW*")=0,"",SUMIFS('NSE - NIFTY Index Options'!$L:$L,'NSE - NIFTY Index Options'!$C:$C,$A106,'NSE - NIFTY Index Options'!$B:$B,B$4,'NSE - NIFTY Index Options'!$H:$H,"Weekly*")+SUMIFS('NSE - NIFTY Index Options'!$L:$L,'NSE - NIFTY Index Options'!$C:$C,$A106,'NSE - NIFTY Index Options'!$B:$B,B$4,'NSE - NIFTY Index Options'!$H:$H,"MDAW*")+SUMIFS('NSE - Other Index Options'!$L:$L,'NSE - Other Index Options'!$C:$C,$A106,'NSE - Other Index Options'!$B:$B,B$4,'NSE - Other Index Options'!$H:$H,"Weekly*")+SUMIFS('NSE - Other Index Options'!$L:$L,'NSE - Other Index Options'!$C:$C,$A106,'NSE - Other Index Options'!$B:$B,B$4,'NSE - Other Index Options'!$H:$H,"MDAW*")+SUMIFS('BSE - SENSEX Index Options'!$L:$L,'BSE - SENSEX Index Options'!$C:$C,$A106,'BSE - SENSEX Index Options'!$B:$B,B$4,'BSE - SENSEX Index Options'!$H:$H,"Weekly*")+SUMIFS('BSE - SENSEX Index Options'!$L:$L,'BSE - SENSEX Index Options'!$C:$C,$A106,'BSE - SENSEX Index Options'!$B:$B,B$4,'BSE - SENSEX Index Options'!$H:$H,"MDAW*")+SUMIFS('BSE - Other Index Options'!$L:$L,'BSE - Other Index Options'!$C:$C,$A106,'BSE - Other Index Options'!$B:$B,B$4,'BSE - Other Index Options'!$H:$H,"Weekly*")+SUMIFS('BSE - Other Index Options'!$L:$L,'BSE - Other Index Options'!$C:$C,$A106,'BSE - Other Index Options'!$B:$B,B$4,'BSE - Other Index Options'!$H:$H,"MDAW*"))</f>
        <v/>
      </c>
      <c r="C106" s="26" t="str">
        <f>IF(SUMIFS('NSE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Options'!$H:$H,"MDAW*")+SUMIFS('BSE - SENSEX Index Options'!$L:$L,'BSE - SENSEX Index Options'!$C:$C,$A106,'BSE - SENSEX Index Options'!$B:$B,C$4,'BSE - SENSEX Index Options'!$H:$H,"Weekly*")+SUMIFS('BSE - SENSEX Index Options'!$L:$L,'BSE - SENSEX Index Options'!$C:$C,$A106,'BSE - SENSEX Index Options'!$B:$B,C$4,'BSE - SENSEX Index Options'!$H:$H,"MDAW*")+SUMIFS('BSE - Other Index Options'!$L:$L,'BSE - Other Index Options'!$C:$C,$A106,'BSE - Other Index Options'!$B:$B,C$4,'BSE - Other Index Options'!$H:$H,"Weekly*")+SUMIFS('BSE - Other Index Options'!$L:$L,'BSE - Other Index Options'!$C:$C,$A106,'BSE - Other Index Options'!$B:$B,C$4,'BSE - Other Index Options'!$H:$H,"MDAW*")=0,"",SUMIFS('NSE - NIFTY Index Options'!$L:$L,'NSE - NIFTY Index Options'!$C:$C,$A106,'NSE - NIFTY Index Options'!$B:$B,C$4,'NSE - NIFTY Index Options'!$H:$H,"Weekly*")+SUMIFS('NSE - NIFTY Index Options'!$L:$L,'NSE - NIFTY Index Options'!$C:$C,$A106,'NSE - NIFTY Index Options'!$B:$B,C$4,'NSE - NIFTY Index Options'!$H:$H,"MDAW*")+SUMIFS('NSE - Other Index Options'!$L:$L,'NSE - Other Index Options'!$C:$C,$A106,'NSE - Other Index Options'!$B:$B,C$4,'NSE - Other Index Options'!$H:$H,"Weekly*")+SUMIFS('NSE - Other Index Options'!$L:$L,'NSE - Other Index Options'!$C:$C,$A106,'NSE - Other Index Options'!$B:$B,C$4,'NSE - Other Index Options'!$H:$H,"MDAW*")+SUMIFS('BSE - SENSEX Index Options'!$L:$L,'BSE - SENSEX Index Options'!$C:$C,$A106,'BSE - SENSEX Index Options'!$B:$B,C$4,'BSE - SENSEX Index Options'!$H:$H,"Weekly*")+SUMIFS('BSE - SENSEX Index Options'!$L:$L,'BSE - SENSEX Index Options'!$C:$C,$A106,'BSE - SENSEX Index Options'!$B:$B,C$4,'BSE - SENSEX Index Options'!$H:$H,"MDAW*")+SUMIFS('BSE - Other Index Options'!$L:$L,'BSE - Other Index Options'!$C:$C,$A106,'BSE - Other Index Options'!$B:$B,C$4,'BSE - Other Index Options'!$H:$H,"Weekly*")+SUMIFS('BSE - Other Index Options'!$L:$L,'BSE - Other Index Options'!$C:$C,$A106,'BSE - Other Index Options'!$B:$B,C$4,'BSE - Other Index Options'!$H:$H,"MDAW*"))</f>
        <v/>
      </c>
      <c r="D106" s="26" t="str">
        <f>IF(SUMIFS('NSE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Options'!$H:$H,"MDAW*")+SUMIFS('BSE - SENSEX Index Options'!$L:$L,'BSE - SENSEX Index Options'!$C:$C,$A106,'BSE - SENSEX Index Options'!$B:$B,D$4,'BSE - SENSEX Index Options'!$H:$H,"Weekly*")+SUMIFS('BSE - SENSEX Index Options'!$L:$L,'BSE - SENSEX Index Options'!$C:$C,$A106,'BSE - SENSEX Index Options'!$B:$B,D$4,'BSE - SENSEX Index Options'!$H:$H,"MDAW*")+SUMIFS('BSE - Other Index Options'!$L:$L,'BSE - Other Index Options'!$C:$C,$A106,'BSE - Other Index Options'!$B:$B,D$4,'BSE - Other Index Options'!$H:$H,"Weekly*")+SUMIFS('BSE - Other Index Options'!$L:$L,'BSE - Other Index Options'!$C:$C,$A106,'BSE - Other Index Options'!$B:$B,D$4,'BSE - Other Index Options'!$H:$H,"MDAW*")=0,"",SUMIFS('NSE - NIFTY Index Options'!$L:$L,'NSE - NIFTY Index Options'!$C:$C,$A106,'NSE - NIFTY Index Options'!$B:$B,D$4,'NSE - NIFTY Index Options'!$H:$H,"Weekly*")+SUMIFS('NSE - NIFTY Index Options'!$L:$L,'NSE - NIFTY Index Options'!$C:$C,$A106,'NSE - NIFTY Index Options'!$B:$B,D$4,'NSE - NIFTY Index Options'!$H:$H,"MDAW*")+SUMIFS('NSE - Other Index Options'!$L:$L,'NSE - Other Index Options'!$C:$C,$A106,'NSE - Other Index Options'!$B:$B,D$4,'NSE - Other Index Options'!$H:$H,"Weekly*")+SUMIFS('NSE - Other Index Options'!$L:$L,'NSE - Other Index Options'!$C:$C,$A106,'NSE - Other Index Options'!$B:$B,D$4,'NSE - Other Index Options'!$H:$H,"MDAW*")+SUMIFS('BSE - SENSEX Index Options'!$L:$L,'BSE - SENSEX Index Options'!$C:$C,$A106,'BSE - SENSEX Index Options'!$B:$B,D$4,'BSE - SENSEX Index Options'!$H:$H,"Weekly*")+SUMIFS('BSE - SENSEX Index Options'!$L:$L,'BSE - SENSEX Index Options'!$C:$C,$A106,'BSE - SENSEX Index Options'!$B:$B,D$4,'BSE - SENSEX Index Options'!$H:$H,"MDAW*")+SUMIFS('BSE - Other Index Options'!$L:$L,'BSE - Other Index Options'!$C:$C,$A106,'BSE - Other Index Options'!$B:$B,D$4,'BSE - Other Index Options'!$H:$H,"Weekly*")+SUMIFS('BSE - Other Index Options'!$L:$L,'BSE - Other Index Options'!$C:$C,$A106,'BSE - Other Index Options'!$B:$B,D$4,'BSE - Other Index Options'!$H:$H,"MDAW*"))</f>
        <v/>
      </c>
      <c r="E106" s="26" t="str">
        <f>IF(SUMIFS('NSE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Options'!$H:$H,"MDAW*")+SUMIFS('BSE - SENSEX Index Options'!$L:$L,'BSE - SENSEX Index Options'!$C:$C,$A106,'BSE - SENSEX Index Options'!$B:$B,E$4,'BSE - SENSEX Index Options'!$H:$H,"Weekly*")+SUMIFS('BSE - SENSEX Index Options'!$L:$L,'BSE - SENSEX Index Options'!$C:$C,$A106,'BSE - SENSEX Index Options'!$B:$B,E$4,'BSE - SENSEX Index Options'!$H:$H,"MDAW*")+SUMIFS('BSE - Other Index Options'!$L:$L,'BSE - Other Index Options'!$C:$C,$A106,'BSE - Other Index Options'!$B:$B,E$4,'BSE - Other Index Options'!$H:$H,"Weekly*")+SUMIFS('BSE - Other Index Options'!$L:$L,'BSE - Other Index Options'!$C:$C,$A106,'BSE - Other Index Options'!$B:$B,E$4,'BSE - Other Index Options'!$H:$H,"MDAW*")=0,"",SUMIFS('NSE - NIFTY Index Options'!$L:$L,'NSE - NIFTY Index Options'!$C:$C,$A106,'NSE - NIFTY Index Options'!$B:$B,E$4,'NSE - NIFTY Index Options'!$H:$H,"Weekly*")+SUMIFS('NSE - NIFTY Index Options'!$L:$L,'NSE - NIFTY Index Options'!$C:$C,$A106,'NSE - NIFTY Index Options'!$B:$B,E$4,'NSE - NIFTY Index Options'!$H:$H,"MDAW*")+SUMIFS('NSE - Other Index Options'!$L:$L,'NSE - Other Index Options'!$C:$C,$A106,'NSE - Other Index Options'!$B:$B,E$4,'NSE - Other Index Options'!$H:$H,"Weekly*")+SUMIFS('NSE - Other Index Options'!$L:$L,'NSE - Other Index Options'!$C:$C,$A106,'NSE - Other Index Options'!$B:$B,E$4,'NSE - Other Index Options'!$H:$H,"MDAW*")+SUMIFS('BSE - SENSEX Index Options'!$L:$L,'BSE - SENSEX Index Options'!$C:$C,$A106,'BSE - SENSEX Index Options'!$B:$B,E$4,'BSE - SENSEX Index Options'!$H:$H,"Weekly*")+SUMIFS('BSE - SENSEX Index Options'!$L:$L,'BSE - SENSEX Index Options'!$C:$C,$A106,'BSE - SENSEX Index Options'!$B:$B,E$4,'BSE - SENSEX Index Options'!$H:$H,"MDAW*")+SUMIFS('BSE - Other Index Options'!$L:$L,'BSE - Other Index Options'!$C:$C,$A106,'BSE - Other Index Options'!$B:$B,E$4,'BSE - Other Index Options'!$H:$H,"Weekly*")+SUMIFS('BSE - Other Index Options'!$L:$L,'BSE - Other Index Options'!$C:$C,$A106,'BSE - Other Index Options'!$B:$B,E$4,'BSE - Other Index Options'!$H:$H,"MDAW*"))</f>
        <v/>
      </c>
      <c r="F106" s="26" t="str">
        <f>IF(SUMIFS('NSE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Options'!$H:$H,"MDAW*")+SUMIFS('BSE - SENSEX Index Options'!$L:$L,'BSE - SENSEX Index Options'!$C:$C,$A106,'BSE - SENSEX Index Options'!$B:$B,F$4,'BSE - SENSEX Index Options'!$H:$H,"Weekly*")+SUMIFS('BSE - SENSEX Index Options'!$L:$L,'BSE - SENSEX Index Options'!$C:$C,$A106,'BSE - SENSEX Index Options'!$B:$B,F$4,'BSE - SENSEX Index Options'!$H:$H,"MDAW*")+SUMIFS('BSE - Other Index Options'!$L:$L,'BSE - Other Index Options'!$C:$C,$A106,'BSE - Other Index Options'!$B:$B,F$4,'BSE - Other Index Options'!$H:$H,"Weekly*")+SUMIFS('BSE - Other Index Options'!$L:$L,'BSE - Other Index Options'!$C:$C,$A106,'BSE - Other Index Options'!$B:$B,F$4,'BSE - Other Index Options'!$H:$H,"MDAW*")=0,"",SUMIFS('NSE - NIFTY Index Options'!$L:$L,'NSE - NIFTY Index Options'!$C:$C,$A106,'NSE - NIFTY Index Options'!$B:$B,F$4,'NSE - NIFTY Index Options'!$H:$H,"Weekly*")+SUMIFS('NSE - NIFTY Index Options'!$L:$L,'NSE - NIFTY Index Options'!$C:$C,$A106,'NSE - NIFTY Index Options'!$B:$B,F$4,'NSE - NIFTY Index Options'!$H:$H,"MDAW*")+SUMIFS('NSE - Other Index Options'!$L:$L,'NSE - Other Index Options'!$C:$C,$A106,'NSE - Other Index Options'!$B:$B,F$4,'NSE - Other Index Options'!$H:$H,"Weekly*")+SUMIFS('NSE - Other Index Options'!$L:$L,'NSE - Other Index Options'!$C:$C,$A106,'NSE - Other Index Options'!$B:$B,F$4,'NSE - Other Index Options'!$H:$H,"MDAW*")+SUMIFS('BSE - SENSEX Index Options'!$L:$L,'BSE - SENSEX Index Options'!$C:$C,$A106,'BSE - SENSEX Index Options'!$B:$B,F$4,'BSE - SENSEX Index Options'!$H:$H,"Weekly*")+SUMIFS('BSE - SENSEX Index Options'!$L:$L,'BSE - SENSEX Index Options'!$C:$C,$A106,'BSE - SENSEX Index Options'!$B:$B,F$4,'BSE - SENSEX Index Options'!$H:$H,"MDAW*")+SUMIFS('BSE - Other Index Options'!$L:$L,'BSE - Other Index Options'!$C:$C,$A106,'BSE - Other Index Options'!$B:$B,F$4,'BSE - Other Index Options'!$H:$H,"Weekly*")+SUMIFS('BSE - Other Index Options'!$L:$L,'BSE - Other Index Options'!$C:$C,$A106,'BSE - Other Index Options'!$B:$B,F$4,'BSE - Other Index Options'!$H:$H,"MDAW*"))</f>
        <v/>
      </c>
      <c r="G106" s="26" t="str">
        <f>IF(SUMIFS('NSE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Options'!$H:$H,"MDAW*")+SUMIFS('BSE - SENSEX Index Options'!$L:$L,'BSE - SENSEX Index Options'!$C:$C,$A106,'BSE - SENSEX Index Options'!$B:$B,G$4,'BSE - SENSEX Index Options'!$H:$H,"Weekly*")+SUMIFS('BSE - SENSEX Index Options'!$L:$L,'BSE - SENSEX Index Options'!$C:$C,$A106,'BSE - SENSEX Index Options'!$B:$B,G$4,'BSE - SENSEX Index Options'!$H:$H,"MDAW*")+SUMIFS('BSE - Other Index Options'!$L:$L,'BSE - Other Index Options'!$C:$C,$A106,'BSE - Other Index Options'!$B:$B,G$4,'BSE - Other Index Options'!$H:$H,"Weekly*")+SUMIFS('BSE - Other Index Options'!$L:$L,'BSE - Other Index Options'!$C:$C,$A106,'BSE - Other Index Options'!$B:$B,G$4,'BSE - Other Index Options'!$H:$H,"MDAW*")=0,"",SUMIFS('NSE - NIFTY Index Options'!$L:$L,'NSE - NIFTY Index Options'!$C:$C,$A106,'NSE - NIFTY Index Options'!$B:$B,G$4,'NSE - NIFTY Index Options'!$H:$H,"Weekly*")+SUMIFS('NSE - NIFTY Index Options'!$L:$L,'NSE - NIFTY Index Options'!$C:$C,$A106,'NSE - NIFTY Index Options'!$B:$B,G$4,'NSE - NIFTY Index Options'!$H:$H,"MDAW*")+SUMIFS('NSE - Other Index Options'!$L:$L,'NSE - Other Index Options'!$C:$C,$A106,'NSE - Other Index Options'!$B:$B,G$4,'NSE - Other Index Options'!$H:$H,"Weekly*")+SUMIFS('NSE - Other Index Options'!$L:$L,'NSE - Other Index Options'!$C:$C,$A106,'NSE - Other Index Options'!$B:$B,G$4,'NSE - Other Index Options'!$H:$H,"MDAW*")+SUMIFS('BSE - SENSEX Index Options'!$L:$L,'BSE - SENSEX Index Options'!$C:$C,$A106,'BSE - SENSEX Index Options'!$B:$B,G$4,'BSE - SENSEX Index Options'!$H:$H,"Weekly*")+SUMIFS('BSE - SENSEX Index Options'!$L:$L,'BSE - SENSEX Index Options'!$C:$C,$A106,'BSE - SENSEX Index Options'!$B:$B,G$4,'BSE - SENSEX Index Options'!$H:$H,"MDAW*")+SUMIFS('BSE - Other Index Options'!$L:$L,'BSE - Other Index Options'!$C:$C,$A106,'BSE - Other Index Options'!$B:$B,G$4,'BSE - Other Index Options'!$H:$H,"Weekly*")+SUMIFS('BSE - Other Index Options'!$L:$L,'BSE - Other Index Options'!$C:$C,$A106,'BSE - Other Index Options'!$B:$B,G$4,'BSE - Other Index Options'!$H:$H,"MDAW*"))</f>
        <v/>
      </c>
      <c r="H106" s="26" t="str">
        <f t="shared" si="3"/>
        <v/>
      </c>
    </row>
    <row r="107" spans="1:8" hidden="1" outlineLevel="1">
      <c r="A107" t="s">
        <v>128</v>
      </c>
      <c r="B107" s="26" t="str">
        <f>IF(SUMIFS('NSE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Options'!$H:$H,"MDAW*")+SUMIFS('BSE - SENSEX Index Options'!$L:$L,'BSE - SENSEX Index Options'!$C:$C,$A107,'BSE - SENSEX Index Options'!$B:$B,B$4,'BSE - SENSEX Index Options'!$H:$H,"Weekly*")+SUMIFS('BSE - SENSEX Index Options'!$L:$L,'BSE - SENSEX Index Options'!$C:$C,$A107,'BSE - SENSEX Index Options'!$B:$B,B$4,'BSE - SENSEX Index Options'!$H:$H,"MDAW*")+SUMIFS('BSE - Other Index Options'!$L:$L,'BSE - Other Index Options'!$C:$C,$A107,'BSE - Other Index Options'!$B:$B,B$4,'BSE - Other Index Options'!$H:$H,"Weekly*")+SUMIFS('BSE - Other Index Options'!$L:$L,'BSE - Other Index Options'!$C:$C,$A107,'BSE - Other Index Options'!$B:$B,B$4,'BSE - Other Index Options'!$H:$H,"MDAW*")=0,"",SUMIFS('NSE - NIFTY Index Options'!$L:$L,'NSE - NIFTY Index Options'!$C:$C,$A107,'NSE - NIFTY Index Options'!$B:$B,B$4,'NSE - NIFTY Index Options'!$H:$H,"Weekly*")+SUMIFS('NSE - NIFTY Index Options'!$L:$L,'NSE - NIFTY Index Options'!$C:$C,$A107,'NSE - NIFTY Index Options'!$B:$B,B$4,'NSE - NIFTY Index Options'!$H:$H,"MDAW*")+SUMIFS('NSE - Other Index Options'!$L:$L,'NSE - Other Index Options'!$C:$C,$A107,'NSE - Other Index Options'!$B:$B,B$4,'NSE - Other Index Options'!$H:$H,"Weekly*")+SUMIFS('NSE - Other Index Options'!$L:$L,'NSE - Other Index Options'!$C:$C,$A107,'NSE - Other Index Options'!$B:$B,B$4,'NSE - Other Index Options'!$H:$H,"MDAW*")+SUMIFS('BSE - SENSEX Index Options'!$L:$L,'BSE - SENSEX Index Options'!$C:$C,$A107,'BSE - SENSEX Index Options'!$B:$B,B$4,'BSE - SENSEX Index Options'!$H:$H,"Weekly*")+SUMIFS('BSE - SENSEX Index Options'!$L:$L,'BSE - SENSEX Index Options'!$C:$C,$A107,'BSE - SENSEX Index Options'!$B:$B,B$4,'BSE - SENSEX Index Options'!$H:$H,"MDAW*")+SUMIFS('BSE - Other Index Options'!$L:$L,'BSE - Other Index Options'!$C:$C,$A107,'BSE - Other Index Options'!$B:$B,B$4,'BSE - Other Index Options'!$H:$H,"Weekly*")+SUMIFS('BSE - Other Index Options'!$L:$L,'BSE - Other Index Options'!$C:$C,$A107,'BSE - Other Index Options'!$B:$B,B$4,'BSE - Other Index Options'!$H:$H,"MDAW*"))</f>
        <v/>
      </c>
      <c r="C107" s="26" t="str">
        <f>IF(SUMIFS('NSE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Options'!$H:$H,"MDAW*")+SUMIFS('BSE - SENSEX Index Options'!$L:$L,'BSE - SENSEX Index Options'!$C:$C,$A107,'BSE - SENSEX Index Options'!$B:$B,C$4,'BSE - SENSEX Index Options'!$H:$H,"Weekly*")+SUMIFS('BSE - SENSEX Index Options'!$L:$L,'BSE - SENSEX Index Options'!$C:$C,$A107,'BSE - SENSEX Index Options'!$B:$B,C$4,'BSE - SENSEX Index Options'!$H:$H,"MDAW*")+SUMIFS('BSE - Other Index Options'!$L:$L,'BSE - Other Index Options'!$C:$C,$A107,'BSE - Other Index Options'!$B:$B,C$4,'BSE - Other Index Options'!$H:$H,"Weekly*")+SUMIFS('BSE - Other Index Options'!$L:$L,'BSE - Other Index Options'!$C:$C,$A107,'BSE - Other Index Options'!$B:$B,C$4,'BSE - Other Index Options'!$H:$H,"MDAW*")=0,"",SUMIFS('NSE - NIFTY Index Options'!$L:$L,'NSE - NIFTY Index Options'!$C:$C,$A107,'NSE - NIFTY Index Options'!$B:$B,C$4,'NSE - NIFTY Index Options'!$H:$H,"Weekly*")+SUMIFS('NSE - NIFTY Index Options'!$L:$L,'NSE - NIFTY Index Options'!$C:$C,$A107,'NSE - NIFTY Index Options'!$B:$B,C$4,'NSE - NIFTY Index Options'!$H:$H,"MDAW*")+SUMIFS('NSE - Other Index Options'!$L:$L,'NSE - Other Index Options'!$C:$C,$A107,'NSE - Other Index Options'!$B:$B,C$4,'NSE - Other Index Options'!$H:$H,"Weekly*")+SUMIFS('NSE - Other Index Options'!$L:$L,'NSE - Other Index Options'!$C:$C,$A107,'NSE - Other Index Options'!$B:$B,C$4,'NSE - Other Index Options'!$H:$H,"MDAW*")+SUMIFS('BSE - SENSEX Index Options'!$L:$L,'BSE - SENSEX Index Options'!$C:$C,$A107,'BSE - SENSEX Index Options'!$B:$B,C$4,'BSE - SENSEX Index Options'!$H:$H,"Weekly*")+SUMIFS('BSE - SENSEX Index Options'!$L:$L,'BSE - SENSEX Index Options'!$C:$C,$A107,'BSE - SENSEX Index Options'!$B:$B,C$4,'BSE - SENSEX Index Options'!$H:$H,"MDAW*")+SUMIFS('BSE - Other Index Options'!$L:$L,'BSE - Other Index Options'!$C:$C,$A107,'BSE - Other Index Options'!$B:$B,C$4,'BSE - Other Index Options'!$H:$H,"Weekly*")+SUMIFS('BSE - Other Index Options'!$L:$L,'BSE - Other Index Options'!$C:$C,$A107,'BSE - Other Index Options'!$B:$B,C$4,'BSE - Other Index Options'!$H:$H,"MDAW*"))</f>
        <v/>
      </c>
      <c r="D107" s="26" t="str">
        <f>IF(SUMIFS('NSE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Options'!$H:$H,"MDAW*")+SUMIFS('BSE - SENSEX Index Options'!$L:$L,'BSE - SENSEX Index Options'!$C:$C,$A107,'BSE - SENSEX Index Options'!$B:$B,D$4,'BSE - SENSEX Index Options'!$H:$H,"Weekly*")+SUMIFS('BSE - SENSEX Index Options'!$L:$L,'BSE - SENSEX Index Options'!$C:$C,$A107,'BSE - SENSEX Index Options'!$B:$B,D$4,'BSE - SENSEX Index Options'!$H:$H,"MDAW*")+SUMIFS('BSE - Other Index Options'!$L:$L,'BSE - Other Index Options'!$C:$C,$A107,'BSE - Other Index Options'!$B:$B,D$4,'BSE - Other Index Options'!$H:$H,"Weekly*")+SUMIFS('BSE - Other Index Options'!$L:$L,'BSE - Other Index Options'!$C:$C,$A107,'BSE - Other Index Options'!$B:$B,D$4,'BSE - Other Index Options'!$H:$H,"MDAW*")=0,"",SUMIFS('NSE - NIFTY Index Options'!$L:$L,'NSE - NIFTY Index Options'!$C:$C,$A107,'NSE - NIFTY Index Options'!$B:$B,D$4,'NSE - NIFTY Index Options'!$H:$H,"Weekly*")+SUMIFS('NSE - NIFTY Index Options'!$L:$L,'NSE - NIFTY Index Options'!$C:$C,$A107,'NSE - NIFTY Index Options'!$B:$B,D$4,'NSE - NIFTY Index Options'!$H:$H,"MDAW*")+SUMIFS('NSE - Other Index Options'!$L:$L,'NSE - Other Index Options'!$C:$C,$A107,'NSE - Other Index Options'!$B:$B,D$4,'NSE - Other Index Options'!$H:$H,"Weekly*")+SUMIFS('NSE - Other Index Options'!$L:$L,'NSE - Other Index Options'!$C:$C,$A107,'NSE - Other Index Options'!$B:$B,D$4,'NSE - Other Index Options'!$H:$H,"MDAW*")+SUMIFS('BSE - SENSEX Index Options'!$L:$L,'BSE - SENSEX Index Options'!$C:$C,$A107,'BSE - SENSEX Index Options'!$B:$B,D$4,'BSE - SENSEX Index Options'!$H:$H,"Weekly*")+SUMIFS('BSE - SENSEX Index Options'!$L:$L,'BSE - SENSEX Index Options'!$C:$C,$A107,'BSE - SENSEX Index Options'!$B:$B,D$4,'BSE - SENSEX Index Options'!$H:$H,"MDAW*")+SUMIFS('BSE - Other Index Options'!$L:$L,'BSE - Other Index Options'!$C:$C,$A107,'BSE - Other Index Options'!$B:$B,D$4,'BSE - Other Index Options'!$H:$H,"Weekly*")+SUMIFS('BSE - Other Index Options'!$L:$L,'BSE - Other Index Options'!$C:$C,$A107,'BSE - Other Index Options'!$B:$B,D$4,'BSE - Other Index Options'!$H:$H,"MDAW*"))</f>
        <v/>
      </c>
      <c r="E107" s="26" t="str">
        <f>IF(SUMIFS('NSE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Options'!$H:$H,"MDAW*")+SUMIFS('BSE - SENSEX Index Options'!$L:$L,'BSE - SENSEX Index Options'!$C:$C,$A107,'BSE - SENSEX Index Options'!$B:$B,E$4,'BSE - SENSEX Index Options'!$H:$H,"Weekly*")+SUMIFS('BSE - SENSEX Index Options'!$L:$L,'BSE - SENSEX Index Options'!$C:$C,$A107,'BSE - SENSEX Index Options'!$B:$B,E$4,'BSE - SENSEX Index Options'!$H:$H,"MDAW*")+SUMIFS('BSE - Other Index Options'!$L:$L,'BSE - Other Index Options'!$C:$C,$A107,'BSE - Other Index Options'!$B:$B,E$4,'BSE - Other Index Options'!$H:$H,"Weekly*")+SUMIFS('BSE - Other Index Options'!$L:$L,'BSE - Other Index Options'!$C:$C,$A107,'BSE - Other Index Options'!$B:$B,E$4,'BSE - Other Index Options'!$H:$H,"MDAW*")=0,"",SUMIFS('NSE - NIFTY Index Options'!$L:$L,'NSE - NIFTY Index Options'!$C:$C,$A107,'NSE - NIFTY Index Options'!$B:$B,E$4,'NSE - NIFTY Index Options'!$H:$H,"Weekly*")+SUMIFS('NSE - NIFTY Index Options'!$L:$L,'NSE - NIFTY Index Options'!$C:$C,$A107,'NSE - NIFTY Index Options'!$B:$B,E$4,'NSE - NIFTY Index Options'!$H:$H,"MDAW*")+SUMIFS('NSE - Other Index Options'!$L:$L,'NSE - Other Index Options'!$C:$C,$A107,'NSE - Other Index Options'!$B:$B,E$4,'NSE - Other Index Options'!$H:$H,"Weekly*")+SUMIFS('NSE - Other Index Options'!$L:$L,'NSE - Other Index Options'!$C:$C,$A107,'NSE - Other Index Options'!$B:$B,E$4,'NSE - Other Index Options'!$H:$H,"MDAW*")+SUMIFS('BSE - SENSEX Index Options'!$L:$L,'BSE - SENSEX Index Options'!$C:$C,$A107,'BSE - SENSEX Index Options'!$B:$B,E$4,'BSE - SENSEX Index Options'!$H:$H,"Weekly*")+SUMIFS('BSE - SENSEX Index Options'!$L:$L,'BSE - SENSEX Index Options'!$C:$C,$A107,'BSE - SENSEX Index Options'!$B:$B,E$4,'BSE - SENSEX Index Options'!$H:$H,"MDAW*")+SUMIFS('BSE - Other Index Options'!$L:$L,'BSE - Other Index Options'!$C:$C,$A107,'BSE - Other Index Options'!$B:$B,E$4,'BSE - Other Index Options'!$H:$H,"Weekly*")+SUMIFS('BSE - Other Index Options'!$L:$L,'BSE - Other Index Options'!$C:$C,$A107,'BSE - Other Index Options'!$B:$B,E$4,'BSE - Other Index Options'!$H:$H,"MDAW*"))</f>
        <v/>
      </c>
      <c r="F107" s="26" t="str">
        <f>IF(SUMIFS('NSE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Options'!$H:$H,"MDAW*")+SUMIFS('BSE - SENSEX Index Options'!$L:$L,'BSE - SENSEX Index Options'!$C:$C,$A107,'BSE - SENSEX Index Options'!$B:$B,F$4,'BSE - SENSEX Index Options'!$H:$H,"Weekly*")+SUMIFS('BSE - SENSEX Index Options'!$L:$L,'BSE - SENSEX Index Options'!$C:$C,$A107,'BSE - SENSEX Index Options'!$B:$B,F$4,'BSE - SENSEX Index Options'!$H:$H,"MDAW*")+SUMIFS('BSE - Other Index Options'!$L:$L,'BSE - Other Index Options'!$C:$C,$A107,'BSE - Other Index Options'!$B:$B,F$4,'BSE - Other Index Options'!$H:$H,"Weekly*")+SUMIFS('BSE - Other Index Options'!$L:$L,'BSE - Other Index Options'!$C:$C,$A107,'BSE - Other Index Options'!$B:$B,F$4,'BSE - Other Index Options'!$H:$H,"MDAW*")=0,"",SUMIFS('NSE - NIFTY Index Options'!$L:$L,'NSE - NIFTY Index Options'!$C:$C,$A107,'NSE - NIFTY Index Options'!$B:$B,F$4,'NSE - NIFTY Index Options'!$H:$H,"Weekly*")+SUMIFS('NSE - NIFTY Index Options'!$L:$L,'NSE - NIFTY Index Options'!$C:$C,$A107,'NSE - NIFTY Index Options'!$B:$B,F$4,'NSE - NIFTY Index Options'!$H:$H,"MDAW*")+SUMIFS('NSE - Other Index Options'!$L:$L,'NSE - Other Index Options'!$C:$C,$A107,'NSE - Other Index Options'!$B:$B,F$4,'NSE - Other Index Options'!$H:$H,"Weekly*")+SUMIFS('NSE - Other Index Options'!$L:$L,'NSE - Other Index Options'!$C:$C,$A107,'NSE - Other Index Options'!$B:$B,F$4,'NSE - Other Index Options'!$H:$H,"MDAW*")+SUMIFS('BSE - SENSEX Index Options'!$L:$L,'BSE - SENSEX Index Options'!$C:$C,$A107,'BSE - SENSEX Index Options'!$B:$B,F$4,'BSE - SENSEX Index Options'!$H:$H,"Weekly*")+SUMIFS('BSE - SENSEX Index Options'!$L:$L,'BSE - SENSEX Index Options'!$C:$C,$A107,'BSE - SENSEX Index Options'!$B:$B,F$4,'BSE - SENSEX Index Options'!$H:$H,"MDAW*")+SUMIFS('BSE - Other Index Options'!$L:$L,'BSE - Other Index Options'!$C:$C,$A107,'BSE - Other Index Options'!$B:$B,F$4,'BSE - Other Index Options'!$H:$H,"Weekly*")+SUMIFS('BSE - Other Index Options'!$L:$L,'BSE - Other Index Options'!$C:$C,$A107,'BSE - Other Index Options'!$B:$B,F$4,'BSE - Other Index Options'!$H:$H,"MDAW*"))</f>
        <v/>
      </c>
      <c r="G107" s="26" t="str">
        <f>IF(SUMIFS('NSE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Options'!$H:$H,"MDAW*")+SUMIFS('BSE - SENSEX Index Options'!$L:$L,'BSE - SENSEX Index Options'!$C:$C,$A107,'BSE - SENSEX Index Options'!$B:$B,G$4,'BSE - SENSEX Index Options'!$H:$H,"Weekly*")+SUMIFS('BSE - SENSEX Index Options'!$L:$L,'BSE - SENSEX Index Options'!$C:$C,$A107,'BSE - SENSEX Index Options'!$B:$B,G$4,'BSE - SENSEX Index Options'!$H:$H,"MDAW*")+SUMIFS('BSE - Other Index Options'!$L:$L,'BSE - Other Index Options'!$C:$C,$A107,'BSE - Other Index Options'!$B:$B,G$4,'BSE - Other Index Options'!$H:$H,"Weekly*")+SUMIFS('BSE - Other Index Options'!$L:$L,'BSE - Other Index Options'!$C:$C,$A107,'BSE - Other Index Options'!$B:$B,G$4,'BSE - Other Index Options'!$H:$H,"MDAW*")=0,"",SUMIFS('NSE - NIFTY Index Options'!$L:$L,'NSE - NIFTY Index Options'!$C:$C,$A107,'NSE - NIFTY Index Options'!$B:$B,G$4,'NSE - NIFTY Index Options'!$H:$H,"Weekly*")+SUMIFS('NSE - NIFTY Index Options'!$L:$L,'NSE - NIFTY Index Options'!$C:$C,$A107,'NSE - NIFTY Index Options'!$B:$B,G$4,'NSE - NIFTY Index Options'!$H:$H,"MDAW*")+SUMIFS('NSE - Other Index Options'!$L:$L,'NSE - Other Index Options'!$C:$C,$A107,'NSE - Other Index Options'!$B:$B,G$4,'NSE - Other Index Options'!$H:$H,"Weekly*")+SUMIFS('NSE - Other Index Options'!$L:$L,'NSE - Other Index Options'!$C:$C,$A107,'NSE - Other Index Options'!$B:$B,G$4,'NSE - Other Index Options'!$H:$H,"MDAW*")+SUMIFS('BSE - SENSEX Index Options'!$L:$L,'BSE - SENSEX Index Options'!$C:$C,$A107,'BSE - SENSEX Index Options'!$B:$B,G$4,'BSE - SENSEX Index Options'!$H:$H,"Weekly*")+SUMIFS('BSE - SENSEX Index Options'!$L:$L,'BSE - SENSEX Index Options'!$C:$C,$A107,'BSE - SENSEX Index Options'!$B:$B,G$4,'BSE - SENSEX Index Options'!$H:$H,"MDAW*")+SUMIFS('BSE - Other Index Options'!$L:$L,'BSE - Other Index Options'!$C:$C,$A107,'BSE - Other Index Options'!$B:$B,G$4,'BSE - Other Index Options'!$H:$H,"Weekly*")+SUMIFS('BSE - Other Index Options'!$L:$L,'BSE - Other Index Options'!$C:$C,$A107,'BSE - Other Index Options'!$B:$B,G$4,'BSE - Other Index Options'!$H:$H,"MDAW*"))</f>
        <v/>
      </c>
      <c r="H107" s="26" t="str">
        <f t="shared" si="3"/>
        <v/>
      </c>
    </row>
    <row r="108" spans="1:8" hidden="1" outlineLevel="1">
      <c r="A108" t="s">
        <v>129</v>
      </c>
      <c r="B108" s="26" t="str">
        <f>IF(SUMIFS('NSE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Options'!$H:$H,"MDAW*")+SUMIFS('BSE - SENSEX Index Options'!$L:$L,'BSE - SENSEX Index Options'!$C:$C,$A108,'BSE - SENSEX Index Options'!$B:$B,B$4,'BSE - SENSEX Index Options'!$H:$H,"Weekly*")+SUMIFS('BSE - SENSEX Index Options'!$L:$L,'BSE - SENSEX Index Options'!$C:$C,$A108,'BSE - SENSEX Index Options'!$B:$B,B$4,'BSE - SENSEX Index Options'!$H:$H,"MDAW*")+SUMIFS('BSE - Other Index Options'!$L:$L,'BSE - Other Index Options'!$C:$C,$A108,'BSE - Other Index Options'!$B:$B,B$4,'BSE - Other Index Options'!$H:$H,"Weekly*")+SUMIFS('BSE - Other Index Options'!$L:$L,'BSE - Other Index Options'!$C:$C,$A108,'BSE - Other Index Options'!$B:$B,B$4,'BSE - Other Index Options'!$H:$H,"MDAW*")=0,"",SUMIFS('NSE - NIFTY Index Options'!$L:$L,'NSE - NIFTY Index Options'!$C:$C,$A108,'NSE - NIFTY Index Options'!$B:$B,B$4,'NSE - NIFTY Index Options'!$H:$H,"Weekly*")+SUMIFS('NSE - NIFTY Index Options'!$L:$L,'NSE - NIFTY Index Options'!$C:$C,$A108,'NSE - NIFTY Index Options'!$B:$B,B$4,'NSE - NIFTY Index Options'!$H:$H,"MDAW*")+SUMIFS('NSE - Other Index Options'!$L:$L,'NSE - Other Index Options'!$C:$C,$A108,'NSE - Other Index Options'!$B:$B,B$4,'NSE - Other Index Options'!$H:$H,"Weekly*")+SUMIFS('NSE - Other Index Options'!$L:$L,'NSE - Other Index Options'!$C:$C,$A108,'NSE - Other Index Options'!$B:$B,B$4,'NSE - Other Index Options'!$H:$H,"MDAW*")+SUMIFS('BSE - SENSEX Index Options'!$L:$L,'BSE - SENSEX Index Options'!$C:$C,$A108,'BSE - SENSEX Index Options'!$B:$B,B$4,'BSE - SENSEX Index Options'!$H:$H,"Weekly*")+SUMIFS('BSE - SENSEX Index Options'!$L:$L,'BSE - SENSEX Index Options'!$C:$C,$A108,'BSE - SENSEX Index Options'!$B:$B,B$4,'BSE - SENSEX Index Options'!$H:$H,"MDAW*")+SUMIFS('BSE - Other Index Options'!$L:$L,'BSE - Other Index Options'!$C:$C,$A108,'BSE - Other Index Options'!$B:$B,B$4,'BSE - Other Index Options'!$H:$H,"Weekly*")+SUMIFS('BSE - Other Index Options'!$L:$L,'BSE - Other Index Options'!$C:$C,$A108,'BSE - Other Index Options'!$B:$B,B$4,'BSE - Other Index Options'!$H:$H,"MDAW*"))</f>
        <v/>
      </c>
      <c r="C108" s="26" t="str">
        <f>IF(SUMIFS('NSE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Options'!$H:$H,"MDAW*")+SUMIFS('BSE - SENSEX Index Options'!$L:$L,'BSE - SENSEX Index Options'!$C:$C,$A108,'BSE - SENSEX Index Options'!$B:$B,C$4,'BSE - SENSEX Index Options'!$H:$H,"Weekly*")+SUMIFS('BSE - SENSEX Index Options'!$L:$L,'BSE - SENSEX Index Options'!$C:$C,$A108,'BSE - SENSEX Index Options'!$B:$B,C$4,'BSE - SENSEX Index Options'!$H:$H,"MDAW*")+SUMIFS('BSE - Other Index Options'!$L:$L,'BSE - Other Index Options'!$C:$C,$A108,'BSE - Other Index Options'!$B:$B,C$4,'BSE - Other Index Options'!$H:$H,"Weekly*")+SUMIFS('BSE - Other Index Options'!$L:$L,'BSE - Other Index Options'!$C:$C,$A108,'BSE - Other Index Options'!$B:$B,C$4,'BSE - Other Index Options'!$H:$H,"MDAW*")=0,"",SUMIFS('NSE - NIFTY Index Options'!$L:$L,'NSE - NIFTY Index Options'!$C:$C,$A108,'NSE - NIFTY Index Options'!$B:$B,C$4,'NSE - NIFTY Index Options'!$H:$H,"Weekly*")+SUMIFS('NSE - NIFTY Index Options'!$L:$L,'NSE - NIFTY Index Options'!$C:$C,$A108,'NSE - NIFTY Index Options'!$B:$B,C$4,'NSE - NIFTY Index Options'!$H:$H,"MDAW*")+SUMIFS('NSE - Other Index Options'!$L:$L,'NSE - Other Index Options'!$C:$C,$A108,'NSE - Other Index Options'!$B:$B,C$4,'NSE - Other Index Options'!$H:$H,"Weekly*")+SUMIFS('NSE - Other Index Options'!$L:$L,'NSE - Other Index Options'!$C:$C,$A108,'NSE - Other Index Options'!$B:$B,C$4,'NSE - Other Index Options'!$H:$H,"MDAW*")+SUMIFS('BSE - SENSEX Index Options'!$L:$L,'BSE - SENSEX Index Options'!$C:$C,$A108,'BSE - SENSEX Index Options'!$B:$B,C$4,'BSE - SENSEX Index Options'!$H:$H,"Weekly*")+SUMIFS('BSE - SENSEX Index Options'!$L:$L,'BSE - SENSEX Index Options'!$C:$C,$A108,'BSE - SENSEX Index Options'!$B:$B,C$4,'BSE - SENSEX Index Options'!$H:$H,"MDAW*")+SUMIFS('BSE - Other Index Options'!$L:$L,'BSE - Other Index Options'!$C:$C,$A108,'BSE - Other Index Options'!$B:$B,C$4,'BSE - Other Index Options'!$H:$H,"Weekly*")+SUMIFS('BSE - Other Index Options'!$L:$L,'BSE - Other Index Options'!$C:$C,$A108,'BSE - Other Index Options'!$B:$B,C$4,'BSE - Other Index Options'!$H:$H,"MDAW*"))</f>
        <v/>
      </c>
      <c r="D108" s="26" t="str">
        <f>IF(SUMIFS('NSE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Options'!$H:$H,"MDAW*")+SUMIFS('BSE - SENSEX Index Options'!$L:$L,'BSE - SENSEX Index Options'!$C:$C,$A108,'BSE - SENSEX Index Options'!$B:$B,D$4,'BSE - SENSEX Index Options'!$H:$H,"Weekly*")+SUMIFS('BSE - SENSEX Index Options'!$L:$L,'BSE - SENSEX Index Options'!$C:$C,$A108,'BSE - SENSEX Index Options'!$B:$B,D$4,'BSE - SENSEX Index Options'!$H:$H,"MDAW*")+SUMIFS('BSE - Other Index Options'!$L:$L,'BSE - Other Index Options'!$C:$C,$A108,'BSE - Other Index Options'!$B:$B,D$4,'BSE - Other Index Options'!$H:$H,"Weekly*")+SUMIFS('BSE - Other Index Options'!$L:$L,'BSE - Other Index Options'!$C:$C,$A108,'BSE - Other Index Options'!$B:$B,D$4,'BSE - Other Index Options'!$H:$H,"MDAW*")=0,"",SUMIFS('NSE - NIFTY Index Options'!$L:$L,'NSE - NIFTY Index Options'!$C:$C,$A108,'NSE - NIFTY Index Options'!$B:$B,D$4,'NSE - NIFTY Index Options'!$H:$H,"Weekly*")+SUMIFS('NSE - NIFTY Index Options'!$L:$L,'NSE - NIFTY Index Options'!$C:$C,$A108,'NSE - NIFTY Index Options'!$B:$B,D$4,'NSE - NIFTY Index Options'!$H:$H,"MDAW*")+SUMIFS('NSE - Other Index Options'!$L:$L,'NSE - Other Index Options'!$C:$C,$A108,'NSE - Other Index Options'!$B:$B,D$4,'NSE - Other Index Options'!$H:$H,"Weekly*")+SUMIFS('NSE - Other Index Options'!$L:$L,'NSE - Other Index Options'!$C:$C,$A108,'NSE - Other Index Options'!$B:$B,D$4,'NSE - Other Index Options'!$H:$H,"MDAW*")+SUMIFS('BSE - SENSEX Index Options'!$L:$L,'BSE - SENSEX Index Options'!$C:$C,$A108,'BSE - SENSEX Index Options'!$B:$B,D$4,'BSE - SENSEX Index Options'!$H:$H,"Weekly*")+SUMIFS('BSE - SENSEX Index Options'!$L:$L,'BSE - SENSEX Index Options'!$C:$C,$A108,'BSE - SENSEX Index Options'!$B:$B,D$4,'BSE - SENSEX Index Options'!$H:$H,"MDAW*")+SUMIFS('BSE - Other Index Options'!$L:$L,'BSE - Other Index Options'!$C:$C,$A108,'BSE - Other Index Options'!$B:$B,D$4,'BSE - Other Index Options'!$H:$H,"Weekly*")+SUMIFS('BSE - Other Index Options'!$L:$L,'BSE - Other Index Options'!$C:$C,$A108,'BSE - Other Index Options'!$B:$B,D$4,'BSE - Other Index Options'!$H:$H,"MDAW*"))</f>
        <v/>
      </c>
      <c r="E108" s="26" t="str">
        <f>IF(SUMIFS('NSE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Options'!$H:$H,"MDAW*")+SUMIFS('BSE - SENSEX Index Options'!$L:$L,'BSE - SENSEX Index Options'!$C:$C,$A108,'BSE - SENSEX Index Options'!$B:$B,E$4,'BSE - SENSEX Index Options'!$H:$H,"Weekly*")+SUMIFS('BSE - SENSEX Index Options'!$L:$L,'BSE - SENSEX Index Options'!$C:$C,$A108,'BSE - SENSEX Index Options'!$B:$B,E$4,'BSE - SENSEX Index Options'!$H:$H,"MDAW*")+SUMIFS('BSE - Other Index Options'!$L:$L,'BSE - Other Index Options'!$C:$C,$A108,'BSE - Other Index Options'!$B:$B,E$4,'BSE - Other Index Options'!$H:$H,"Weekly*")+SUMIFS('BSE - Other Index Options'!$L:$L,'BSE - Other Index Options'!$C:$C,$A108,'BSE - Other Index Options'!$B:$B,E$4,'BSE - Other Index Options'!$H:$H,"MDAW*")=0,"",SUMIFS('NSE - NIFTY Index Options'!$L:$L,'NSE - NIFTY Index Options'!$C:$C,$A108,'NSE - NIFTY Index Options'!$B:$B,E$4,'NSE - NIFTY Index Options'!$H:$H,"Weekly*")+SUMIFS('NSE - NIFTY Index Options'!$L:$L,'NSE - NIFTY Index Options'!$C:$C,$A108,'NSE - NIFTY Index Options'!$B:$B,E$4,'NSE - NIFTY Index Options'!$H:$H,"MDAW*")+SUMIFS('NSE - Other Index Options'!$L:$L,'NSE - Other Index Options'!$C:$C,$A108,'NSE - Other Index Options'!$B:$B,E$4,'NSE - Other Index Options'!$H:$H,"Weekly*")+SUMIFS('NSE - Other Index Options'!$L:$L,'NSE - Other Index Options'!$C:$C,$A108,'NSE - Other Index Options'!$B:$B,E$4,'NSE - Other Index Options'!$H:$H,"MDAW*")+SUMIFS('BSE - SENSEX Index Options'!$L:$L,'BSE - SENSEX Index Options'!$C:$C,$A108,'BSE - SENSEX Index Options'!$B:$B,E$4,'BSE - SENSEX Index Options'!$H:$H,"Weekly*")+SUMIFS('BSE - SENSEX Index Options'!$L:$L,'BSE - SENSEX Index Options'!$C:$C,$A108,'BSE - SENSEX Index Options'!$B:$B,E$4,'BSE - SENSEX Index Options'!$H:$H,"MDAW*")+SUMIFS('BSE - Other Index Options'!$L:$L,'BSE - Other Index Options'!$C:$C,$A108,'BSE - Other Index Options'!$B:$B,E$4,'BSE - Other Index Options'!$H:$H,"Weekly*")+SUMIFS('BSE - Other Index Options'!$L:$L,'BSE - Other Index Options'!$C:$C,$A108,'BSE - Other Index Options'!$B:$B,E$4,'BSE - Other Index Options'!$H:$H,"MDAW*"))</f>
        <v/>
      </c>
      <c r="F108" s="26" t="str">
        <f>IF(SUMIFS('NSE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Options'!$H:$H,"MDAW*")+SUMIFS('BSE - SENSEX Index Options'!$L:$L,'BSE - SENSEX Index Options'!$C:$C,$A108,'BSE - SENSEX Index Options'!$B:$B,F$4,'BSE - SENSEX Index Options'!$H:$H,"Weekly*")+SUMIFS('BSE - SENSEX Index Options'!$L:$L,'BSE - SENSEX Index Options'!$C:$C,$A108,'BSE - SENSEX Index Options'!$B:$B,F$4,'BSE - SENSEX Index Options'!$H:$H,"MDAW*")+SUMIFS('BSE - Other Index Options'!$L:$L,'BSE - Other Index Options'!$C:$C,$A108,'BSE - Other Index Options'!$B:$B,F$4,'BSE - Other Index Options'!$H:$H,"Weekly*")+SUMIFS('BSE - Other Index Options'!$L:$L,'BSE - Other Index Options'!$C:$C,$A108,'BSE - Other Index Options'!$B:$B,F$4,'BSE - Other Index Options'!$H:$H,"MDAW*")=0,"",SUMIFS('NSE - NIFTY Index Options'!$L:$L,'NSE - NIFTY Index Options'!$C:$C,$A108,'NSE - NIFTY Index Options'!$B:$B,F$4,'NSE - NIFTY Index Options'!$H:$H,"Weekly*")+SUMIFS('NSE - NIFTY Index Options'!$L:$L,'NSE - NIFTY Index Options'!$C:$C,$A108,'NSE - NIFTY Index Options'!$B:$B,F$4,'NSE - NIFTY Index Options'!$H:$H,"MDAW*")+SUMIFS('NSE - Other Index Options'!$L:$L,'NSE - Other Index Options'!$C:$C,$A108,'NSE - Other Index Options'!$B:$B,F$4,'NSE - Other Index Options'!$H:$H,"Weekly*")+SUMIFS('NSE - Other Index Options'!$L:$L,'NSE - Other Index Options'!$C:$C,$A108,'NSE - Other Index Options'!$B:$B,F$4,'NSE - Other Index Options'!$H:$H,"MDAW*")+SUMIFS('BSE - SENSEX Index Options'!$L:$L,'BSE - SENSEX Index Options'!$C:$C,$A108,'BSE - SENSEX Index Options'!$B:$B,F$4,'BSE - SENSEX Index Options'!$H:$H,"Weekly*")+SUMIFS('BSE - SENSEX Index Options'!$L:$L,'BSE - SENSEX Index Options'!$C:$C,$A108,'BSE - SENSEX Index Options'!$B:$B,F$4,'BSE - SENSEX Index Options'!$H:$H,"MDAW*")+SUMIFS('BSE - Other Index Options'!$L:$L,'BSE - Other Index Options'!$C:$C,$A108,'BSE - Other Index Options'!$B:$B,F$4,'BSE - Other Index Options'!$H:$H,"Weekly*")+SUMIFS('BSE - Other Index Options'!$L:$L,'BSE - Other Index Options'!$C:$C,$A108,'BSE - Other Index Options'!$B:$B,F$4,'BSE - Other Index Options'!$H:$H,"MDAW*"))</f>
        <v/>
      </c>
      <c r="G108" s="26" t="str">
        <f>IF(SUMIFS('NSE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Options'!$H:$H,"MDAW*")+SUMIFS('BSE - SENSEX Index Options'!$L:$L,'BSE - SENSEX Index Options'!$C:$C,$A108,'BSE - SENSEX Index Options'!$B:$B,G$4,'BSE - SENSEX Index Options'!$H:$H,"Weekly*")+SUMIFS('BSE - SENSEX Index Options'!$L:$L,'BSE - SENSEX Index Options'!$C:$C,$A108,'BSE - SENSEX Index Options'!$B:$B,G$4,'BSE - SENSEX Index Options'!$H:$H,"MDAW*")+SUMIFS('BSE - Other Index Options'!$L:$L,'BSE - Other Index Options'!$C:$C,$A108,'BSE - Other Index Options'!$B:$B,G$4,'BSE - Other Index Options'!$H:$H,"Weekly*")+SUMIFS('BSE - Other Index Options'!$L:$L,'BSE - Other Index Options'!$C:$C,$A108,'BSE - Other Index Options'!$B:$B,G$4,'BSE - Other Index Options'!$H:$H,"MDAW*")=0,"",SUMIFS('NSE - NIFTY Index Options'!$L:$L,'NSE - NIFTY Index Options'!$C:$C,$A108,'NSE - NIFTY Index Options'!$B:$B,G$4,'NSE - NIFTY Index Options'!$H:$H,"Weekly*")+SUMIFS('NSE - NIFTY Index Options'!$L:$L,'NSE - NIFTY Index Options'!$C:$C,$A108,'NSE - NIFTY Index Options'!$B:$B,G$4,'NSE - NIFTY Index Options'!$H:$H,"MDAW*")+SUMIFS('NSE - Other Index Options'!$L:$L,'NSE - Other Index Options'!$C:$C,$A108,'NSE - Other Index Options'!$B:$B,G$4,'NSE - Other Index Options'!$H:$H,"Weekly*")+SUMIFS('NSE - Other Index Options'!$L:$L,'NSE - Other Index Options'!$C:$C,$A108,'NSE - Other Index Options'!$B:$B,G$4,'NSE - Other Index Options'!$H:$H,"MDAW*")+SUMIFS('BSE - SENSEX Index Options'!$L:$L,'BSE - SENSEX Index Options'!$C:$C,$A108,'BSE - SENSEX Index Options'!$B:$B,G$4,'BSE - SENSEX Index Options'!$H:$H,"Weekly*")+SUMIFS('BSE - SENSEX Index Options'!$L:$L,'BSE - SENSEX Index Options'!$C:$C,$A108,'BSE - SENSEX Index Options'!$B:$B,G$4,'BSE - SENSEX Index Options'!$H:$H,"MDAW*")+SUMIFS('BSE - Other Index Options'!$L:$L,'BSE - Other Index Options'!$C:$C,$A108,'BSE - Other Index Options'!$B:$B,G$4,'BSE - Other Index Options'!$H:$H,"Weekly*")+SUMIFS('BSE - Other Index Options'!$L:$L,'BSE - Other Index Options'!$C:$C,$A108,'BSE - Other Index Options'!$B:$B,G$4,'BSE - Other Index Options'!$H:$H,"MDAW*"))</f>
        <v/>
      </c>
      <c r="H108" s="26" t="str">
        <f t="shared" si="3"/>
        <v/>
      </c>
    </row>
    <row r="109" spans="1:8" hidden="1" outlineLevel="1">
      <c r="A109" t="s">
        <v>130</v>
      </c>
      <c r="B109" s="26" t="str">
        <f>IF(SUMIFS('NSE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Options'!$H:$H,"MDAW*")+SUMIFS('BSE - SENSEX Index Options'!$L:$L,'BSE - SENSEX Index Options'!$C:$C,$A109,'BSE - SENSEX Index Options'!$B:$B,B$4,'BSE - SENSEX Index Options'!$H:$H,"Weekly*")+SUMIFS('BSE - SENSEX Index Options'!$L:$L,'BSE - SENSEX Index Options'!$C:$C,$A109,'BSE - SENSEX Index Options'!$B:$B,B$4,'BSE - SENSEX Index Options'!$H:$H,"MDAW*")+SUMIFS('BSE - Other Index Options'!$L:$L,'BSE - Other Index Options'!$C:$C,$A109,'BSE - Other Index Options'!$B:$B,B$4,'BSE - Other Index Options'!$H:$H,"Weekly*")+SUMIFS('BSE - Other Index Options'!$L:$L,'BSE - Other Index Options'!$C:$C,$A109,'BSE - Other Index Options'!$B:$B,B$4,'BSE - Other Index Options'!$H:$H,"MDAW*")=0,"",SUMIFS('NSE - NIFTY Index Options'!$L:$L,'NSE - NIFTY Index Options'!$C:$C,$A109,'NSE - NIFTY Index Options'!$B:$B,B$4,'NSE - NIFTY Index Options'!$H:$H,"Weekly*")+SUMIFS('NSE - NIFTY Index Options'!$L:$L,'NSE - NIFTY Index Options'!$C:$C,$A109,'NSE - NIFTY Index Options'!$B:$B,B$4,'NSE - NIFTY Index Options'!$H:$H,"MDAW*")+SUMIFS('NSE - Other Index Options'!$L:$L,'NSE - Other Index Options'!$C:$C,$A109,'NSE - Other Index Options'!$B:$B,B$4,'NSE - Other Index Options'!$H:$H,"Weekly*")+SUMIFS('NSE - Other Index Options'!$L:$L,'NSE - Other Index Options'!$C:$C,$A109,'NSE - Other Index Options'!$B:$B,B$4,'NSE - Other Index Options'!$H:$H,"MDAW*")+SUMIFS('BSE - SENSEX Index Options'!$L:$L,'BSE - SENSEX Index Options'!$C:$C,$A109,'BSE - SENSEX Index Options'!$B:$B,B$4,'BSE - SENSEX Index Options'!$H:$H,"Weekly*")+SUMIFS('BSE - SENSEX Index Options'!$L:$L,'BSE - SENSEX Index Options'!$C:$C,$A109,'BSE - SENSEX Index Options'!$B:$B,B$4,'BSE - SENSEX Index Options'!$H:$H,"MDAW*")+SUMIFS('BSE - Other Index Options'!$L:$L,'BSE - Other Index Options'!$C:$C,$A109,'BSE - Other Index Options'!$B:$B,B$4,'BSE - Other Index Options'!$H:$H,"Weekly*")+SUMIFS('BSE - Other Index Options'!$L:$L,'BSE - Other Index Options'!$C:$C,$A109,'BSE - Other Index Options'!$B:$B,B$4,'BSE - Other Index Options'!$H:$H,"MDAW*"))</f>
        <v/>
      </c>
      <c r="C109" s="26" t="str">
        <f>IF(SUMIFS('NSE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Options'!$H:$H,"MDAW*")+SUMIFS('BSE - SENSEX Index Options'!$L:$L,'BSE - SENSEX Index Options'!$C:$C,$A109,'BSE - SENSEX Index Options'!$B:$B,C$4,'BSE - SENSEX Index Options'!$H:$H,"Weekly*")+SUMIFS('BSE - SENSEX Index Options'!$L:$L,'BSE - SENSEX Index Options'!$C:$C,$A109,'BSE - SENSEX Index Options'!$B:$B,C$4,'BSE - SENSEX Index Options'!$H:$H,"MDAW*")+SUMIFS('BSE - Other Index Options'!$L:$L,'BSE - Other Index Options'!$C:$C,$A109,'BSE - Other Index Options'!$B:$B,C$4,'BSE - Other Index Options'!$H:$H,"Weekly*")+SUMIFS('BSE - Other Index Options'!$L:$L,'BSE - Other Index Options'!$C:$C,$A109,'BSE - Other Index Options'!$B:$B,C$4,'BSE - Other Index Options'!$H:$H,"MDAW*")=0,"",SUMIFS('NSE - NIFTY Index Options'!$L:$L,'NSE - NIFTY Index Options'!$C:$C,$A109,'NSE - NIFTY Index Options'!$B:$B,C$4,'NSE - NIFTY Index Options'!$H:$H,"Weekly*")+SUMIFS('NSE - NIFTY Index Options'!$L:$L,'NSE - NIFTY Index Options'!$C:$C,$A109,'NSE - NIFTY Index Options'!$B:$B,C$4,'NSE - NIFTY Index Options'!$H:$H,"MDAW*")+SUMIFS('NSE - Other Index Options'!$L:$L,'NSE - Other Index Options'!$C:$C,$A109,'NSE - Other Index Options'!$B:$B,C$4,'NSE - Other Index Options'!$H:$H,"Weekly*")+SUMIFS('NSE - Other Index Options'!$L:$L,'NSE - Other Index Options'!$C:$C,$A109,'NSE - Other Index Options'!$B:$B,C$4,'NSE - Other Index Options'!$H:$H,"MDAW*")+SUMIFS('BSE - SENSEX Index Options'!$L:$L,'BSE - SENSEX Index Options'!$C:$C,$A109,'BSE - SENSEX Index Options'!$B:$B,C$4,'BSE - SENSEX Index Options'!$H:$H,"Weekly*")+SUMIFS('BSE - SENSEX Index Options'!$L:$L,'BSE - SENSEX Index Options'!$C:$C,$A109,'BSE - SENSEX Index Options'!$B:$B,C$4,'BSE - SENSEX Index Options'!$H:$H,"MDAW*")+SUMIFS('BSE - Other Index Options'!$L:$L,'BSE - Other Index Options'!$C:$C,$A109,'BSE - Other Index Options'!$B:$B,C$4,'BSE - Other Index Options'!$H:$H,"Weekly*")+SUMIFS('BSE - Other Index Options'!$L:$L,'BSE - Other Index Options'!$C:$C,$A109,'BSE - Other Index Options'!$B:$B,C$4,'BSE - Other Index Options'!$H:$H,"MDAW*"))</f>
        <v/>
      </c>
      <c r="D109" s="26" t="str">
        <f>IF(SUMIFS('NSE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Options'!$H:$H,"MDAW*")+SUMIFS('BSE - SENSEX Index Options'!$L:$L,'BSE - SENSEX Index Options'!$C:$C,$A109,'BSE - SENSEX Index Options'!$B:$B,D$4,'BSE - SENSEX Index Options'!$H:$H,"Weekly*")+SUMIFS('BSE - SENSEX Index Options'!$L:$L,'BSE - SENSEX Index Options'!$C:$C,$A109,'BSE - SENSEX Index Options'!$B:$B,D$4,'BSE - SENSEX Index Options'!$H:$H,"MDAW*")+SUMIFS('BSE - Other Index Options'!$L:$L,'BSE - Other Index Options'!$C:$C,$A109,'BSE - Other Index Options'!$B:$B,D$4,'BSE - Other Index Options'!$H:$H,"Weekly*")+SUMIFS('BSE - Other Index Options'!$L:$L,'BSE - Other Index Options'!$C:$C,$A109,'BSE - Other Index Options'!$B:$B,D$4,'BSE - Other Index Options'!$H:$H,"MDAW*")=0,"",SUMIFS('NSE - NIFTY Index Options'!$L:$L,'NSE - NIFTY Index Options'!$C:$C,$A109,'NSE - NIFTY Index Options'!$B:$B,D$4,'NSE - NIFTY Index Options'!$H:$H,"Weekly*")+SUMIFS('NSE - NIFTY Index Options'!$L:$L,'NSE - NIFTY Index Options'!$C:$C,$A109,'NSE - NIFTY Index Options'!$B:$B,D$4,'NSE - NIFTY Index Options'!$H:$H,"MDAW*")+SUMIFS('NSE - Other Index Options'!$L:$L,'NSE - Other Index Options'!$C:$C,$A109,'NSE - Other Index Options'!$B:$B,D$4,'NSE - Other Index Options'!$H:$H,"Weekly*")+SUMIFS('NSE - Other Index Options'!$L:$L,'NSE - Other Index Options'!$C:$C,$A109,'NSE - Other Index Options'!$B:$B,D$4,'NSE - Other Index Options'!$H:$H,"MDAW*")+SUMIFS('BSE - SENSEX Index Options'!$L:$L,'BSE - SENSEX Index Options'!$C:$C,$A109,'BSE - SENSEX Index Options'!$B:$B,D$4,'BSE - SENSEX Index Options'!$H:$H,"Weekly*")+SUMIFS('BSE - SENSEX Index Options'!$L:$L,'BSE - SENSEX Index Options'!$C:$C,$A109,'BSE - SENSEX Index Options'!$B:$B,D$4,'BSE - SENSEX Index Options'!$H:$H,"MDAW*")+SUMIFS('BSE - Other Index Options'!$L:$L,'BSE - Other Index Options'!$C:$C,$A109,'BSE - Other Index Options'!$B:$B,D$4,'BSE - Other Index Options'!$H:$H,"Weekly*")+SUMIFS('BSE - Other Index Options'!$L:$L,'BSE - Other Index Options'!$C:$C,$A109,'BSE - Other Index Options'!$B:$B,D$4,'BSE - Other Index Options'!$H:$H,"MDAW*"))</f>
        <v/>
      </c>
      <c r="E109" s="26" t="str">
        <f>IF(SUMIFS('NSE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Options'!$H:$H,"MDAW*")+SUMIFS('BSE - SENSEX Index Options'!$L:$L,'BSE - SENSEX Index Options'!$C:$C,$A109,'BSE - SENSEX Index Options'!$B:$B,E$4,'BSE - SENSEX Index Options'!$H:$H,"Weekly*")+SUMIFS('BSE - SENSEX Index Options'!$L:$L,'BSE - SENSEX Index Options'!$C:$C,$A109,'BSE - SENSEX Index Options'!$B:$B,E$4,'BSE - SENSEX Index Options'!$H:$H,"MDAW*")+SUMIFS('BSE - Other Index Options'!$L:$L,'BSE - Other Index Options'!$C:$C,$A109,'BSE - Other Index Options'!$B:$B,E$4,'BSE - Other Index Options'!$H:$H,"Weekly*")+SUMIFS('BSE - Other Index Options'!$L:$L,'BSE - Other Index Options'!$C:$C,$A109,'BSE - Other Index Options'!$B:$B,E$4,'BSE - Other Index Options'!$H:$H,"MDAW*")=0,"",SUMIFS('NSE - NIFTY Index Options'!$L:$L,'NSE - NIFTY Index Options'!$C:$C,$A109,'NSE - NIFTY Index Options'!$B:$B,E$4,'NSE - NIFTY Index Options'!$H:$H,"Weekly*")+SUMIFS('NSE - NIFTY Index Options'!$L:$L,'NSE - NIFTY Index Options'!$C:$C,$A109,'NSE - NIFTY Index Options'!$B:$B,E$4,'NSE - NIFTY Index Options'!$H:$H,"MDAW*")+SUMIFS('NSE - Other Index Options'!$L:$L,'NSE - Other Index Options'!$C:$C,$A109,'NSE - Other Index Options'!$B:$B,E$4,'NSE - Other Index Options'!$H:$H,"Weekly*")+SUMIFS('NSE - Other Index Options'!$L:$L,'NSE - Other Index Options'!$C:$C,$A109,'NSE - Other Index Options'!$B:$B,E$4,'NSE - Other Index Options'!$H:$H,"MDAW*")+SUMIFS('BSE - SENSEX Index Options'!$L:$L,'BSE - SENSEX Index Options'!$C:$C,$A109,'BSE - SENSEX Index Options'!$B:$B,E$4,'BSE - SENSEX Index Options'!$H:$H,"Weekly*")+SUMIFS('BSE - SENSEX Index Options'!$L:$L,'BSE - SENSEX Index Options'!$C:$C,$A109,'BSE - SENSEX Index Options'!$B:$B,E$4,'BSE - SENSEX Index Options'!$H:$H,"MDAW*")+SUMIFS('BSE - Other Index Options'!$L:$L,'BSE - Other Index Options'!$C:$C,$A109,'BSE - Other Index Options'!$B:$B,E$4,'BSE - Other Index Options'!$H:$H,"Weekly*")+SUMIFS('BSE - Other Index Options'!$L:$L,'BSE - Other Index Options'!$C:$C,$A109,'BSE - Other Index Options'!$B:$B,E$4,'BSE - Other Index Options'!$H:$H,"MDAW*"))</f>
        <v/>
      </c>
      <c r="F109" s="26" t="str">
        <f>IF(SUMIFS('NSE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Options'!$H:$H,"MDAW*")+SUMIFS('BSE - SENSEX Index Options'!$L:$L,'BSE - SENSEX Index Options'!$C:$C,$A109,'BSE - SENSEX Index Options'!$B:$B,F$4,'BSE - SENSEX Index Options'!$H:$H,"Weekly*")+SUMIFS('BSE - SENSEX Index Options'!$L:$L,'BSE - SENSEX Index Options'!$C:$C,$A109,'BSE - SENSEX Index Options'!$B:$B,F$4,'BSE - SENSEX Index Options'!$H:$H,"MDAW*")+SUMIFS('BSE - Other Index Options'!$L:$L,'BSE - Other Index Options'!$C:$C,$A109,'BSE - Other Index Options'!$B:$B,F$4,'BSE - Other Index Options'!$H:$H,"Weekly*")+SUMIFS('BSE - Other Index Options'!$L:$L,'BSE - Other Index Options'!$C:$C,$A109,'BSE - Other Index Options'!$B:$B,F$4,'BSE - Other Index Options'!$H:$H,"MDAW*")=0,"",SUMIFS('NSE - NIFTY Index Options'!$L:$L,'NSE - NIFTY Index Options'!$C:$C,$A109,'NSE - NIFTY Index Options'!$B:$B,F$4,'NSE - NIFTY Index Options'!$H:$H,"Weekly*")+SUMIFS('NSE - NIFTY Index Options'!$L:$L,'NSE - NIFTY Index Options'!$C:$C,$A109,'NSE - NIFTY Index Options'!$B:$B,F$4,'NSE - NIFTY Index Options'!$H:$H,"MDAW*")+SUMIFS('NSE - Other Index Options'!$L:$L,'NSE - Other Index Options'!$C:$C,$A109,'NSE - Other Index Options'!$B:$B,F$4,'NSE - Other Index Options'!$H:$H,"Weekly*")+SUMIFS('NSE - Other Index Options'!$L:$L,'NSE - Other Index Options'!$C:$C,$A109,'NSE - Other Index Options'!$B:$B,F$4,'NSE - Other Index Options'!$H:$H,"MDAW*")+SUMIFS('BSE - SENSEX Index Options'!$L:$L,'BSE - SENSEX Index Options'!$C:$C,$A109,'BSE - SENSEX Index Options'!$B:$B,F$4,'BSE - SENSEX Index Options'!$H:$H,"Weekly*")+SUMIFS('BSE - SENSEX Index Options'!$L:$L,'BSE - SENSEX Index Options'!$C:$C,$A109,'BSE - SENSEX Index Options'!$B:$B,F$4,'BSE - SENSEX Index Options'!$H:$H,"MDAW*")+SUMIFS('BSE - Other Index Options'!$L:$L,'BSE - Other Index Options'!$C:$C,$A109,'BSE - Other Index Options'!$B:$B,F$4,'BSE - Other Index Options'!$H:$H,"Weekly*")+SUMIFS('BSE - Other Index Options'!$L:$L,'BSE - Other Index Options'!$C:$C,$A109,'BSE - Other Index Options'!$B:$B,F$4,'BSE - Other Index Options'!$H:$H,"MDAW*"))</f>
        <v/>
      </c>
      <c r="G109" s="26" t="str">
        <f>IF(SUMIFS('NSE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Options'!$H:$H,"MDAW*")+SUMIFS('BSE - SENSEX Index Options'!$L:$L,'BSE - SENSEX Index Options'!$C:$C,$A109,'BSE - SENSEX Index Options'!$B:$B,G$4,'BSE - SENSEX Index Options'!$H:$H,"Weekly*")+SUMIFS('BSE - SENSEX Index Options'!$L:$L,'BSE - SENSEX Index Options'!$C:$C,$A109,'BSE - SENSEX Index Options'!$B:$B,G$4,'BSE - SENSEX Index Options'!$H:$H,"MDAW*")+SUMIFS('BSE - Other Index Options'!$L:$L,'BSE - Other Index Options'!$C:$C,$A109,'BSE - Other Index Options'!$B:$B,G$4,'BSE - Other Index Options'!$H:$H,"Weekly*")+SUMIFS('BSE - Other Index Options'!$L:$L,'BSE - Other Index Options'!$C:$C,$A109,'BSE - Other Index Options'!$B:$B,G$4,'BSE - Other Index Options'!$H:$H,"MDAW*")=0,"",SUMIFS('NSE - NIFTY Index Options'!$L:$L,'NSE - NIFTY Index Options'!$C:$C,$A109,'NSE - NIFTY Index Options'!$B:$B,G$4,'NSE - NIFTY Index Options'!$H:$H,"Weekly*")+SUMIFS('NSE - NIFTY Index Options'!$L:$L,'NSE - NIFTY Index Options'!$C:$C,$A109,'NSE - NIFTY Index Options'!$B:$B,G$4,'NSE - NIFTY Index Options'!$H:$H,"MDAW*")+SUMIFS('NSE - Other Index Options'!$L:$L,'NSE - Other Index Options'!$C:$C,$A109,'NSE - Other Index Options'!$B:$B,G$4,'NSE - Other Index Options'!$H:$H,"Weekly*")+SUMIFS('NSE - Other Index Options'!$L:$L,'NSE - Other Index Options'!$C:$C,$A109,'NSE - Other Index Options'!$B:$B,G$4,'NSE - Other Index Options'!$H:$H,"MDAW*")+SUMIFS('BSE - SENSEX Index Options'!$L:$L,'BSE - SENSEX Index Options'!$C:$C,$A109,'BSE - SENSEX Index Options'!$B:$B,G$4,'BSE - SENSEX Index Options'!$H:$H,"Weekly*")+SUMIFS('BSE - SENSEX Index Options'!$L:$L,'BSE - SENSEX Index Options'!$C:$C,$A109,'BSE - SENSEX Index Options'!$B:$B,G$4,'BSE - SENSEX Index Options'!$H:$H,"MDAW*")+SUMIFS('BSE - Other Index Options'!$L:$L,'BSE - Other Index Options'!$C:$C,$A109,'BSE - Other Index Options'!$B:$B,G$4,'BSE - Other Index Options'!$H:$H,"Weekly*")+SUMIFS('BSE - Other Index Options'!$L:$L,'BSE - Other Index Options'!$C:$C,$A109,'BSE - Other Index Options'!$B:$B,G$4,'BSE - Other Index Options'!$H:$H,"MDAW*"))</f>
        <v/>
      </c>
      <c r="H109" s="26" t="str">
        <f t="shared" si="3"/>
        <v/>
      </c>
    </row>
    <row r="110" spans="1:8" hidden="1" outlineLevel="1">
      <c r="A110" t="s">
        <v>131</v>
      </c>
      <c r="B110" s="26" t="str">
        <f>IF(SUMIFS('NSE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Options'!$H:$H,"MDAW*")+SUMIFS('BSE - SENSEX Index Options'!$L:$L,'BSE - SENSEX Index Options'!$C:$C,$A110,'BSE - SENSEX Index Options'!$B:$B,B$4,'BSE - SENSEX Index Options'!$H:$H,"Weekly*")+SUMIFS('BSE - SENSEX Index Options'!$L:$L,'BSE - SENSEX Index Options'!$C:$C,$A110,'BSE - SENSEX Index Options'!$B:$B,B$4,'BSE - SENSEX Index Options'!$H:$H,"MDAW*")+SUMIFS('BSE - Other Index Options'!$L:$L,'BSE - Other Index Options'!$C:$C,$A110,'BSE - Other Index Options'!$B:$B,B$4,'BSE - Other Index Options'!$H:$H,"Weekly*")+SUMIFS('BSE - Other Index Options'!$L:$L,'BSE - Other Index Options'!$C:$C,$A110,'BSE - Other Index Options'!$B:$B,B$4,'BSE - Other Index Options'!$H:$H,"MDAW*")=0,"",SUMIFS('NSE - NIFTY Index Options'!$L:$L,'NSE - NIFTY Index Options'!$C:$C,$A110,'NSE - NIFTY Index Options'!$B:$B,B$4,'NSE - NIFTY Index Options'!$H:$H,"Weekly*")+SUMIFS('NSE - NIFTY Index Options'!$L:$L,'NSE - NIFTY Index Options'!$C:$C,$A110,'NSE - NIFTY Index Options'!$B:$B,B$4,'NSE - NIFTY Index Options'!$H:$H,"MDAW*")+SUMIFS('NSE - Other Index Options'!$L:$L,'NSE - Other Index Options'!$C:$C,$A110,'NSE - Other Index Options'!$B:$B,B$4,'NSE - Other Index Options'!$H:$H,"Weekly*")+SUMIFS('NSE - Other Index Options'!$L:$L,'NSE - Other Index Options'!$C:$C,$A110,'NSE - Other Index Options'!$B:$B,B$4,'NSE - Other Index Options'!$H:$H,"MDAW*")+SUMIFS('BSE - SENSEX Index Options'!$L:$L,'BSE - SENSEX Index Options'!$C:$C,$A110,'BSE - SENSEX Index Options'!$B:$B,B$4,'BSE - SENSEX Index Options'!$H:$H,"Weekly*")+SUMIFS('BSE - SENSEX Index Options'!$L:$L,'BSE - SENSEX Index Options'!$C:$C,$A110,'BSE - SENSEX Index Options'!$B:$B,B$4,'BSE - SENSEX Index Options'!$H:$H,"MDAW*")+SUMIFS('BSE - Other Index Options'!$L:$L,'BSE - Other Index Options'!$C:$C,$A110,'BSE - Other Index Options'!$B:$B,B$4,'BSE - Other Index Options'!$H:$H,"Weekly*")+SUMIFS('BSE - Other Index Options'!$L:$L,'BSE - Other Index Options'!$C:$C,$A110,'BSE - Other Index Options'!$B:$B,B$4,'BSE - Other Index Options'!$H:$H,"MDAW*"))</f>
        <v/>
      </c>
      <c r="C110" s="26" t="str">
        <f>IF(SUMIFS('NSE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Options'!$H:$H,"MDAW*")+SUMIFS('BSE - SENSEX Index Options'!$L:$L,'BSE - SENSEX Index Options'!$C:$C,$A110,'BSE - SENSEX Index Options'!$B:$B,C$4,'BSE - SENSEX Index Options'!$H:$H,"Weekly*")+SUMIFS('BSE - SENSEX Index Options'!$L:$L,'BSE - SENSEX Index Options'!$C:$C,$A110,'BSE - SENSEX Index Options'!$B:$B,C$4,'BSE - SENSEX Index Options'!$H:$H,"MDAW*")+SUMIFS('BSE - Other Index Options'!$L:$L,'BSE - Other Index Options'!$C:$C,$A110,'BSE - Other Index Options'!$B:$B,C$4,'BSE - Other Index Options'!$H:$H,"Weekly*")+SUMIFS('BSE - Other Index Options'!$L:$L,'BSE - Other Index Options'!$C:$C,$A110,'BSE - Other Index Options'!$B:$B,C$4,'BSE - Other Index Options'!$H:$H,"MDAW*")=0,"",SUMIFS('NSE - NIFTY Index Options'!$L:$L,'NSE - NIFTY Index Options'!$C:$C,$A110,'NSE - NIFTY Index Options'!$B:$B,C$4,'NSE - NIFTY Index Options'!$H:$H,"Weekly*")+SUMIFS('NSE - NIFTY Index Options'!$L:$L,'NSE - NIFTY Index Options'!$C:$C,$A110,'NSE - NIFTY Index Options'!$B:$B,C$4,'NSE - NIFTY Index Options'!$H:$H,"MDAW*")+SUMIFS('NSE - Other Index Options'!$L:$L,'NSE - Other Index Options'!$C:$C,$A110,'NSE - Other Index Options'!$B:$B,C$4,'NSE - Other Index Options'!$H:$H,"Weekly*")+SUMIFS('NSE - Other Index Options'!$L:$L,'NSE - Other Index Options'!$C:$C,$A110,'NSE - Other Index Options'!$B:$B,C$4,'NSE - Other Index Options'!$H:$H,"MDAW*")+SUMIFS('BSE - SENSEX Index Options'!$L:$L,'BSE - SENSEX Index Options'!$C:$C,$A110,'BSE - SENSEX Index Options'!$B:$B,C$4,'BSE - SENSEX Index Options'!$H:$H,"Weekly*")+SUMIFS('BSE - SENSEX Index Options'!$L:$L,'BSE - SENSEX Index Options'!$C:$C,$A110,'BSE - SENSEX Index Options'!$B:$B,C$4,'BSE - SENSEX Index Options'!$H:$H,"MDAW*")+SUMIFS('BSE - Other Index Options'!$L:$L,'BSE - Other Index Options'!$C:$C,$A110,'BSE - Other Index Options'!$B:$B,C$4,'BSE - Other Index Options'!$H:$H,"Weekly*")+SUMIFS('BSE - Other Index Options'!$L:$L,'BSE - Other Index Options'!$C:$C,$A110,'BSE - Other Index Options'!$B:$B,C$4,'BSE - Other Index Options'!$H:$H,"MDAW*"))</f>
        <v/>
      </c>
      <c r="D110" s="26" t="str">
        <f>IF(SUMIFS('NSE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Options'!$H:$H,"MDAW*")+SUMIFS('BSE - SENSEX Index Options'!$L:$L,'BSE - SENSEX Index Options'!$C:$C,$A110,'BSE - SENSEX Index Options'!$B:$B,D$4,'BSE - SENSEX Index Options'!$H:$H,"Weekly*")+SUMIFS('BSE - SENSEX Index Options'!$L:$L,'BSE - SENSEX Index Options'!$C:$C,$A110,'BSE - SENSEX Index Options'!$B:$B,D$4,'BSE - SENSEX Index Options'!$H:$H,"MDAW*")+SUMIFS('BSE - Other Index Options'!$L:$L,'BSE - Other Index Options'!$C:$C,$A110,'BSE - Other Index Options'!$B:$B,D$4,'BSE - Other Index Options'!$H:$H,"Weekly*")+SUMIFS('BSE - Other Index Options'!$L:$L,'BSE - Other Index Options'!$C:$C,$A110,'BSE - Other Index Options'!$B:$B,D$4,'BSE - Other Index Options'!$H:$H,"MDAW*")=0,"",SUMIFS('NSE - NIFTY Index Options'!$L:$L,'NSE - NIFTY Index Options'!$C:$C,$A110,'NSE - NIFTY Index Options'!$B:$B,D$4,'NSE - NIFTY Index Options'!$H:$H,"Weekly*")+SUMIFS('NSE - NIFTY Index Options'!$L:$L,'NSE - NIFTY Index Options'!$C:$C,$A110,'NSE - NIFTY Index Options'!$B:$B,D$4,'NSE - NIFTY Index Options'!$H:$H,"MDAW*")+SUMIFS('NSE - Other Index Options'!$L:$L,'NSE - Other Index Options'!$C:$C,$A110,'NSE - Other Index Options'!$B:$B,D$4,'NSE - Other Index Options'!$H:$H,"Weekly*")+SUMIFS('NSE - Other Index Options'!$L:$L,'NSE - Other Index Options'!$C:$C,$A110,'NSE - Other Index Options'!$B:$B,D$4,'NSE - Other Index Options'!$H:$H,"MDAW*")+SUMIFS('BSE - SENSEX Index Options'!$L:$L,'BSE - SENSEX Index Options'!$C:$C,$A110,'BSE - SENSEX Index Options'!$B:$B,D$4,'BSE - SENSEX Index Options'!$H:$H,"Weekly*")+SUMIFS('BSE - SENSEX Index Options'!$L:$L,'BSE - SENSEX Index Options'!$C:$C,$A110,'BSE - SENSEX Index Options'!$B:$B,D$4,'BSE - SENSEX Index Options'!$H:$H,"MDAW*")+SUMIFS('BSE - Other Index Options'!$L:$L,'BSE - Other Index Options'!$C:$C,$A110,'BSE - Other Index Options'!$B:$B,D$4,'BSE - Other Index Options'!$H:$H,"Weekly*")+SUMIFS('BSE - Other Index Options'!$L:$L,'BSE - Other Index Options'!$C:$C,$A110,'BSE - Other Index Options'!$B:$B,D$4,'BSE - Other Index Options'!$H:$H,"MDAW*"))</f>
        <v/>
      </c>
      <c r="E110" s="26" t="str">
        <f>IF(SUMIFS('NSE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Options'!$H:$H,"MDAW*")+SUMIFS('BSE - SENSEX Index Options'!$L:$L,'BSE - SENSEX Index Options'!$C:$C,$A110,'BSE - SENSEX Index Options'!$B:$B,E$4,'BSE - SENSEX Index Options'!$H:$H,"Weekly*")+SUMIFS('BSE - SENSEX Index Options'!$L:$L,'BSE - SENSEX Index Options'!$C:$C,$A110,'BSE - SENSEX Index Options'!$B:$B,E$4,'BSE - SENSEX Index Options'!$H:$H,"MDAW*")+SUMIFS('BSE - Other Index Options'!$L:$L,'BSE - Other Index Options'!$C:$C,$A110,'BSE - Other Index Options'!$B:$B,E$4,'BSE - Other Index Options'!$H:$H,"Weekly*")+SUMIFS('BSE - Other Index Options'!$L:$L,'BSE - Other Index Options'!$C:$C,$A110,'BSE - Other Index Options'!$B:$B,E$4,'BSE - Other Index Options'!$H:$H,"MDAW*")=0,"",SUMIFS('NSE - NIFTY Index Options'!$L:$L,'NSE - NIFTY Index Options'!$C:$C,$A110,'NSE - NIFTY Index Options'!$B:$B,E$4,'NSE - NIFTY Index Options'!$H:$H,"Weekly*")+SUMIFS('NSE - NIFTY Index Options'!$L:$L,'NSE - NIFTY Index Options'!$C:$C,$A110,'NSE - NIFTY Index Options'!$B:$B,E$4,'NSE - NIFTY Index Options'!$H:$H,"MDAW*")+SUMIFS('NSE - Other Index Options'!$L:$L,'NSE - Other Index Options'!$C:$C,$A110,'NSE - Other Index Options'!$B:$B,E$4,'NSE - Other Index Options'!$H:$H,"Weekly*")+SUMIFS('NSE - Other Index Options'!$L:$L,'NSE - Other Index Options'!$C:$C,$A110,'NSE - Other Index Options'!$B:$B,E$4,'NSE - Other Index Options'!$H:$H,"MDAW*")+SUMIFS('BSE - SENSEX Index Options'!$L:$L,'BSE - SENSEX Index Options'!$C:$C,$A110,'BSE - SENSEX Index Options'!$B:$B,E$4,'BSE - SENSEX Index Options'!$H:$H,"Weekly*")+SUMIFS('BSE - SENSEX Index Options'!$L:$L,'BSE - SENSEX Index Options'!$C:$C,$A110,'BSE - SENSEX Index Options'!$B:$B,E$4,'BSE - SENSEX Index Options'!$H:$H,"MDAW*")+SUMIFS('BSE - Other Index Options'!$L:$L,'BSE - Other Index Options'!$C:$C,$A110,'BSE - Other Index Options'!$B:$B,E$4,'BSE - Other Index Options'!$H:$H,"Weekly*")+SUMIFS('BSE - Other Index Options'!$L:$L,'BSE - Other Index Options'!$C:$C,$A110,'BSE - Other Index Options'!$B:$B,E$4,'BSE - Other Index Options'!$H:$H,"MDAW*"))</f>
        <v/>
      </c>
      <c r="F110" s="26" t="str">
        <f>IF(SUMIFS('NSE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Options'!$H:$H,"MDAW*")+SUMIFS('BSE - SENSEX Index Options'!$L:$L,'BSE - SENSEX Index Options'!$C:$C,$A110,'BSE - SENSEX Index Options'!$B:$B,F$4,'BSE - SENSEX Index Options'!$H:$H,"Weekly*")+SUMIFS('BSE - SENSEX Index Options'!$L:$L,'BSE - SENSEX Index Options'!$C:$C,$A110,'BSE - SENSEX Index Options'!$B:$B,F$4,'BSE - SENSEX Index Options'!$H:$H,"MDAW*")+SUMIFS('BSE - Other Index Options'!$L:$L,'BSE - Other Index Options'!$C:$C,$A110,'BSE - Other Index Options'!$B:$B,F$4,'BSE - Other Index Options'!$H:$H,"Weekly*")+SUMIFS('BSE - Other Index Options'!$L:$L,'BSE - Other Index Options'!$C:$C,$A110,'BSE - Other Index Options'!$B:$B,F$4,'BSE - Other Index Options'!$H:$H,"MDAW*")=0,"",SUMIFS('NSE - NIFTY Index Options'!$L:$L,'NSE - NIFTY Index Options'!$C:$C,$A110,'NSE - NIFTY Index Options'!$B:$B,F$4,'NSE - NIFTY Index Options'!$H:$H,"Weekly*")+SUMIFS('NSE - NIFTY Index Options'!$L:$L,'NSE - NIFTY Index Options'!$C:$C,$A110,'NSE - NIFTY Index Options'!$B:$B,F$4,'NSE - NIFTY Index Options'!$H:$H,"MDAW*")+SUMIFS('NSE - Other Index Options'!$L:$L,'NSE - Other Index Options'!$C:$C,$A110,'NSE - Other Index Options'!$B:$B,F$4,'NSE - Other Index Options'!$H:$H,"Weekly*")+SUMIFS('NSE - Other Index Options'!$L:$L,'NSE - Other Index Options'!$C:$C,$A110,'NSE - Other Index Options'!$B:$B,F$4,'NSE - Other Index Options'!$H:$H,"MDAW*")+SUMIFS('BSE - SENSEX Index Options'!$L:$L,'BSE - SENSEX Index Options'!$C:$C,$A110,'BSE - SENSEX Index Options'!$B:$B,F$4,'BSE - SENSEX Index Options'!$H:$H,"Weekly*")+SUMIFS('BSE - SENSEX Index Options'!$L:$L,'BSE - SENSEX Index Options'!$C:$C,$A110,'BSE - SENSEX Index Options'!$B:$B,F$4,'BSE - SENSEX Index Options'!$H:$H,"MDAW*")+SUMIFS('BSE - Other Index Options'!$L:$L,'BSE - Other Index Options'!$C:$C,$A110,'BSE - Other Index Options'!$B:$B,F$4,'BSE - Other Index Options'!$H:$H,"Weekly*")+SUMIFS('BSE - Other Index Options'!$L:$L,'BSE - Other Index Options'!$C:$C,$A110,'BSE - Other Index Options'!$B:$B,F$4,'BSE - Other Index Options'!$H:$H,"MDAW*"))</f>
        <v/>
      </c>
      <c r="G110" s="26" t="str">
        <f>IF(SUMIFS('NSE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Options'!$H:$H,"MDAW*")+SUMIFS('BSE - SENSEX Index Options'!$L:$L,'BSE - SENSEX Index Options'!$C:$C,$A110,'BSE - SENSEX Index Options'!$B:$B,G$4,'BSE - SENSEX Index Options'!$H:$H,"Weekly*")+SUMIFS('BSE - SENSEX Index Options'!$L:$L,'BSE - SENSEX Index Options'!$C:$C,$A110,'BSE - SENSEX Index Options'!$B:$B,G$4,'BSE - SENSEX Index Options'!$H:$H,"MDAW*")+SUMIFS('BSE - Other Index Options'!$L:$L,'BSE - Other Index Options'!$C:$C,$A110,'BSE - Other Index Options'!$B:$B,G$4,'BSE - Other Index Options'!$H:$H,"Weekly*")+SUMIFS('BSE - Other Index Options'!$L:$L,'BSE - Other Index Options'!$C:$C,$A110,'BSE - Other Index Options'!$B:$B,G$4,'BSE - Other Index Options'!$H:$H,"MDAW*")=0,"",SUMIFS('NSE - NIFTY Index Options'!$L:$L,'NSE - NIFTY Index Options'!$C:$C,$A110,'NSE - NIFTY Index Options'!$B:$B,G$4,'NSE - NIFTY Index Options'!$H:$H,"Weekly*")+SUMIFS('NSE - NIFTY Index Options'!$L:$L,'NSE - NIFTY Index Options'!$C:$C,$A110,'NSE - NIFTY Index Options'!$B:$B,G$4,'NSE - NIFTY Index Options'!$H:$H,"MDAW*")+SUMIFS('NSE - Other Index Options'!$L:$L,'NSE - Other Index Options'!$C:$C,$A110,'NSE - Other Index Options'!$B:$B,G$4,'NSE - Other Index Options'!$H:$H,"Weekly*")+SUMIFS('NSE - Other Index Options'!$L:$L,'NSE - Other Index Options'!$C:$C,$A110,'NSE - Other Index Options'!$B:$B,G$4,'NSE - Other Index Options'!$H:$H,"MDAW*")+SUMIFS('BSE - SENSEX Index Options'!$L:$L,'BSE - SENSEX Index Options'!$C:$C,$A110,'BSE - SENSEX Index Options'!$B:$B,G$4,'BSE - SENSEX Index Options'!$H:$H,"Weekly*")+SUMIFS('BSE - SENSEX Index Options'!$L:$L,'BSE - SENSEX Index Options'!$C:$C,$A110,'BSE - SENSEX Index Options'!$B:$B,G$4,'BSE - SENSEX Index Options'!$H:$H,"MDAW*")+SUMIFS('BSE - Other Index Options'!$L:$L,'BSE - Other Index Options'!$C:$C,$A110,'BSE - Other Index Options'!$B:$B,G$4,'BSE - Other Index Options'!$H:$H,"Weekly*")+SUMIFS('BSE - Other Index Options'!$L:$L,'BSE - Other Index Options'!$C:$C,$A110,'BSE - Other Index Options'!$B:$B,G$4,'BSE - Other Index Options'!$H:$H,"MDAW*"))</f>
        <v/>
      </c>
      <c r="H110" s="26" t="str">
        <f t="shared" si="3"/>
        <v/>
      </c>
    </row>
    <row r="111" spans="1:8" hidden="1" outlineLevel="1">
      <c r="A111" t="s">
        <v>132</v>
      </c>
      <c r="B111" s="26" t="str">
        <f>IF(SUMIFS('NSE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Options'!$H:$H,"MDAW*")+SUMIFS('BSE - SENSEX Index Options'!$L:$L,'BSE - SENSEX Index Options'!$C:$C,$A111,'BSE - SENSEX Index Options'!$B:$B,B$4,'BSE - SENSEX Index Options'!$H:$H,"Weekly*")+SUMIFS('BSE - SENSEX Index Options'!$L:$L,'BSE - SENSEX Index Options'!$C:$C,$A111,'BSE - SENSEX Index Options'!$B:$B,B$4,'BSE - SENSEX Index Options'!$H:$H,"MDAW*")+SUMIFS('BSE - Other Index Options'!$L:$L,'BSE - Other Index Options'!$C:$C,$A111,'BSE - Other Index Options'!$B:$B,B$4,'BSE - Other Index Options'!$H:$H,"Weekly*")+SUMIFS('BSE - Other Index Options'!$L:$L,'BSE - Other Index Options'!$C:$C,$A111,'BSE - Other Index Options'!$B:$B,B$4,'BSE - Other Index Options'!$H:$H,"MDAW*")=0,"",SUMIFS('NSE - NIFTY Index Options'!$L:$L,'NSE - NIFTY Index Options'!$C:$C,$A111,'NSE - NIFTY Index Options'!$B:$B,B$4,'NSE - NIFTY Index Options'!$H:$H,"Weekly*")+SUMIFS('NSE - NIFTY Index Options'!$L:$L,'NSE - NIFTY Index Options'!$C:$C,$A111,'NSE - NIFTY Index Options'!$B:$B,B$4,'NSE - NIFTY Index Options'!$H:$H,"MDAW*")+SUMIFS('NSE - Other Index Options'!$L:$L,'NSE - Other Index Options'!$C:$C,$A111,'NSE - Other Index Options'!$B:$B,B$4,'NSE - Other Index Options'!$H:$H,"Weekly*")+SUMIFS('NSE - Other Index Options'!$L:$L,'NSE - Other Index Options'!$C:$C,$A111,'NSE - Other Index Options'!$B:$B,B$4,'NSE - Other Index Options'!$H:$H,"MDAW*")+SUMIFS('BSE - SENSEX Index Options'!$L:$L,'BSE - SENSEX Index Options'!$C:$C,$A111,'BSE - SENSEX Index Options'!$B:$B,B$4,'BSE - SENSEX Index Options'!$H:$H,"Weekly*")+SUMIFS('BSE - SENSEX Index Options'!$L:$L,'BSE - SENSEX Index Options'!$C:$C,$A111,'BSE - SENSEX Index Options'!$B:$B,B$4,'BSE - SENSEX Index Options'!$H:$H,"MDAW*")+SUMIFS('BSE - Other Index Options'!$L:$L,'BSE - Other Index Options'!$C:$C,$A111,'BSE - Other Index Options'!$B:$B,B$4,'BSE - Other Index Options'!$H:$H,"Weekly*")+SUMIFS('BSE - Other Index Options'!$L:$L,'BSE - Other Index Options'!$C:$C,$A111,'BSE - Other Index Options'!$B:$B,B$4,'BSE - Other Index Options'!$H:$H,"MDAW*"))</f>
        <v/>
      </c>
      <c r="C111" s="26" t="str">
        <f>IF(SUMIFS('NSE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Options'!$H:$H,"MDAW*")+SUMIFS('BSE - SENSEX Index Options'!$L:$L,'BSE - SENSEX Index Options'!$C:$C,$A111,'BSE - SENSEX Index Options'!$B:$B,C$4,'BSE - SENSEX Index Options'!$H:$H,"Weekly*")+SUMIFS('BSE - SENSEX Index Options'!$L:$L,'BSE - SENSEX Index Options'!$C:$C,$A111,'BSE - SENSEX Index Options'!$B:$B,C$4,'BSE - SENSEX Index Options'!$H:$H,"MDAW*")+SUMIFS('BSE - Other Index Options'!$L:$L,'BSE - Other Index Options'!$C:$C,$A111,'BSE - Other Index Options'!$B:$B,C$4,'BSE - Other Index Options'!$H:$H,"Weekly*")+SUMIFS('BSE - Other Index Options'!$L:$L,'BSE - Other Index Options'!$C:$C,$A111,'BSE - Other Index Options'!$B:$B,C$4,'BSE - Other Index Options'!$H:$H,"MDAW*")=0,"",SUMIFS('NSE - NIFTY Index Options'!$L:$L,'NSE - NIFTY Index Options'!$C:$C,$A111,'NSE - NIFTY Index Options'!$B:$B,C$4,'NSE - NIFTY Index Options'!$H:$H,"Weekly*")+SUMIFS('NSE - NIFTY Index Options'!$L:$L,'NSE - NIFTY Index Options'!$C:$C,$A111,'NSE - NIFTY Index Options'!$B:$B,C$4,'NSE - NIFTY Index Options'!$H:$H,"MDAW*")+SUMIFS('NSE - Other Index Options'!$L:$L,'NSE - Other Index Options'!$C:$C,$A111,'NSE - Other Index Options'!$B:$B,C$4,'NSE - Other Index Options'!$H:$H,"Weekly*")+SUMIFS('NSE - Other Index Options'!$L:$L,'NSE - Other Index Options'!$C:$C,$A111,'NSE - Other Index Options'!$B:$B,C$4,'NSE - Other Index Options'!$H:$H,"MDAW*")+SUMIFS('BSE - SENSEX Index Options'!$L:$L,'BSE - SENSEX Index Options'!$C:$C,$A111,'BSE - SENSEX Index Options'!$B:$B,C$4,'BSE - SENSEX Index Options'!$H:$H,"Weekly*")+SUMIFS('BSE - SENSEX Index Options'!$L:$L,'BSE - SENSEX Index Options'!$C:$C,$A111,'BSE - SENSEX Index Options'!$B:$B,C$4,'BSE - SENSEX Index Options'!$H:$H,"MDAW*")+SUMIFS('BSE - Other Index Options'!$L:$L,'BSE - Other Index Options'!$C:$C,$A111,'BSE - Other Index Options'!$B:$B,C$4,'BSE - Other Index Options'!$H:$H,"Weekly*")+SUMIFS('BSE - Other Index Options'!$L:$L,'BSE - Other Index Options'!$C:$C,$A111,'BSE - Other Index Options'!$B:$B,C$4,'BSE - Other Index Options'!$H:$H,"MDAW*"))</f>
        <v/>
      </c>
      <c r="D111" s="26" t="str">
        <f>IF(SUMIFS('NSE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Options'!$H:$H,"MDAW*")+SUMIFS('BSE - SENSEX Index Options'!$L:$L,'BSE - SENSEX Index Options'!$C:$C,$A111,'BSE - SENSEX Index Options'!$B:$B,D$4,'BSE - SENSEX Index Options'!$H:$H,"Weekly*")+SUMIFS('BSE - SENSEX Index Options'!$L:$L,'BSE - SENSEX Index Options'!$C:$C,$A111,'BSE - SENSEX Index Options'!$B:$B,D$4,'BSE - SENSEX Index Options'!$H:$H,"MDAW*")+SUMIFS('BSE - Other Index Options'!$L:$L,'BSE - Other Index Options'!$C:$C,$A111,'BSE - Other Index Options'!$B:$B,D$4,'BSE - Other Index Options'!$H:$H,"Weekly*")+SUMIFS('BSE - Other Index Options'!$L:$L,'BSE - Other Index Options'!$C:$C,$A111,'BSE - Other Index Options'!$B:$B,D$4,'BSE - Other Index Options'!$H:$H,"MDAW*")=0,"",SUMIFS('NSE - NIFTY Index Options'!$L:$L,'NSE - NIFTY Index Options'!$C:$C,$A111,'NSE - NIFTY Index Options'!$B:$B,D$4,'NSE - NIFTY Index Options'!$H:$H,"Weekly*")+SUMIFS('NSE - NIFTY Index Options'!$L:$L,'NSE - NIFTY Index Options'!$C:$C,$A111,'NSE - NIFTY Index Options'!$B:$B,D$4,'NSE - NIFTY Index Options'!$H:$H,"MDAW*")+SUMIFS('NSE - Other Index Options'!$L:$L,'NSE - Other Index Options'!$C:$C,$A111,'NSE - Other Index Options'!$B:$B,D$4,'NSE - Other Index Options'!$H:$H,"Weekly*")+SUMIFS('NSE - Other Index Options'!$L:$L,'NSE - Other Index Options'!$C:$C,$A111,'NSE - Other Index Options'!$B:$B,D$4,'NSE - Other Index Options'!$H:$H,"MDAW*")+SUMIFS('BSE - SENSEX Index Options'!$L:$L,'BSE - SENSEX Index Options'!$C:$C,$A111,'BSE - SENSEX Index Options'!$B:$B,D$4,'BSE - SENSEX Index Options'!$H:$H,"Weekly*")+SUMIFS('BSE - SENSEX Index Options'!$L:$L,'BSE - SENSEX Index Options'!$C:$C,$A111,'BSE - SENSEX Index Options'!$B:$B,D$4,'BSE - SENSEX Index Options'!$H:$H,"MDAW*")+SUMIFS('BSE - Other Index Options'!$L:$L,'BSE - Other Index Options'!$C:$C,$A111,'BSE - Other Index Options'!$B:$B,D$4,'BSE - Other Index Options'!$H:$H,"Weekly*")+SUMIFS('BSE - Other Index Options'!$L:$L,'BSE - Other Index Options'!$C:$C,$A111,'BSE - Other Index Options'!$B:$B,D$4,'BSE - Other Index Options'!$H:$H,"MDAW*"))</f>
        <v/>
      </c>
      <c r="E111" s="26" t="str">
        <f>IF(SUMIFS('NSE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Options'!$H:$H,"MDAW*")+SUMIFS('BSE - SENSEX Index Options'!$L:$L,'BSE - SENSEX Index Options'!$C:$C,$A111,'BSE - SENSEX Index Options'!$B:$B,E$4,'BSE - SENSEX Index Options'!$H:$H,"Weekly*")+SUMIFS('BSE - SENSEX Index Options'!$L:$L,'BSE - SENSEX Index Options'!$C:$C,$A111,'BSE - SENSEX Index Options'!$B:$B,E$4,'BSE - SENSEX Index Options'!$H:$H,"MDAW*")+SUMIFS('BSE - Other Index Options'!$L:$L,'BSE - Other Index Options'!$C:$C,$A111,'BSE - Other Index Options'!$B:$B,E$4,'BSE - Other Index Options'!$H:$H,"Weekly*")+SUMIFS('BSE - Other Index Options'!$L:$L,'BSE - Other Index Options'!$C:$C,$A111,'BSE - Other Index Options'!$B:$B,E$4,'BSE - Other Index Options'!$H:$H,"MDAW*")=0,"",SUMIFS('NSE - NIFTY Index Options'!$L:$L,'NSE - NIFTY Index Options'!$C:$C,$A111,'NSE - NIFTY Index Options'!$B:$B,E$4,'NSE - NIFTY Index Options'!$H:$H,"Weekly*")+SUMIFS('NSE - NIFTY Index Options'!$L:$L,'NSE - NIFTY Index Options'!$C:$C,$A111,'NSE - NIFTY Index Options'!$B:$B,E$4,'NSE - NIFTY Index Options'!$H:$H,"MDAW*")+SUMIFS('NSE - Other Index Options'!$L:$L,'NSE - Other Index Options'!$C:$C,$A111,'NSE - Other Index Options'!$B:$B,E$4,'NSE - Other Index Options'!$H:$H,"Weekly*")+SUMIFS('NSE - Other Index Options'!$L:$L,'NSE - Other Index Options'!$C:$C,$A111,'NSE - Other Index Options'!$B:$B,E$4,'NSE - Other Index Options'!$H:$H,"MDAW*")+SUMIFS('BSE - SENSEX Index Options'!$L:$L,'BSE - SENSEX Index Options'!$C:$C,$A111,'BSE - SENSEX Index Options'!$B:$B,E$4,'BSE - SENSEX Index Options'!$H:$H,"Weekly*")+SUMIFS('BSE - SENSEX Index Options'!$L:$L,'BSE - SENSEX Index Options'!$C:$C,$A111,'BSE - SENSEX Index Options'!$B:$B,E$4,'BSE - SENSEX Index Options'!$H:$H,"MDAW*")+SUMIFS('BSE - Other Index Options'!$L:$L,'BSE - Other Index Options'!$C:$C,$A111,'BSE - Other Index Options'!$B:$B,E$4,'BSE - Other Index Options'!$H:$H,"Weekly*")+SUMIFS('BSE - Other Index Options'!$L:$L,'BSE - Other Index Options'!$C:$C,$A111,'BSE - Other Index Options'!$B:$B,E$4,'BSE - Other Index Options'!$H:$H,"MDAW*"))</f>
        <v/>
      </c>
      <c r="F111" s="26" t="str">
        <f>IF(SUMIFS('NSE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Options'!$H:$H,"MDAW*")+SUMIFS('BSE - SENSEX Index Options'!$L:$L,'BSE - SENSEX Index Options'!$C:$C,$A111,'BSE - SENSEX Index Options'!$B:$B,F$4,'BSE - SENSEX Index Options'!$H:$H,"Weekly*")+SUMIFS('BSE - SENSEX Index Options'!$L:$L,'BSE - SENSEX Index Options'!$C:$C,$A111,'BSE - SENSEX Index Options'!$B:$B,F$4,'BSE - SENSEX Index Options'!$H:$H,"MDAW*")+SUMIFS('BSE - Other Index Options'!$L:$L,'BSE - Other Index Options'!$C:$C,$A111,'BSE - Other Index Options'!$B:$B,F$4,'BSE - Other Index Options'!$H:$H,"Weekly*")+SUMIFS('BSE - Other Index Options'!$L:$L,'BSE - Other Index Options'!$C:$C,$A111,'BSE - Other Index Options'!$B:$B,F$4,'BSE - Other Index Options'!$H:$H,"MDAW*")=0,"",SUMIFS('NSE - NIFTY Index Options'!$L:$L,'NSE - NIFTY Index Options'!$C:$C,$A111,'NSE - NIFTY Index Options'!$B:$B,F$4,'NSE - NIFTY Index Options'!$H:$H,"Weekly*")+SUMIFS('NSE - NIFTY Index Options'!$L:$L,'NSE - NIFTY Index Options'!$C:$C,$A111,'NSE - NIFTY Index Options'!$B:$B,F$4,'NSE - NIFTY Index Options'!$H:$H,"MDAW*")+SUMIFS('NSE - Other Index Options'!$L:$L,'NSE - Other Index Options'!$C:$C,$A111,'NSE - Other Index Options'!$B:$B,F$4,'NSE - Other Index Options'!$H:$H,"Weekly*")+SUMIFS('NSE - Other Index Options'!$L:$L,'NSE - Other Index Options'!$C:$C,$A111,'NSE - Other Index Options'!$B:$B,F$4,'NSE - Other Index Options'!$H:$H,"MDAW*")+SUMIFS('BSE - SENSEX Index Options'!$L:$L,'BSE - SENSEX Index Options'!$C:$C,$A111,'BSE - SENSEX Index Options'!$B:$B,F$4,'BSE - SENSEX Index Options'!$H:$H,"Weekly*")+SUMIFS('BSE - SENSEX Index Options'!$L:$L,'BSE - SENSEX Index Options'!$C:$C,$A111,'BSE - SENSEX Index Options'!$B:$B,F$4,'BSE - SENSEX Index Options'!$H:$H,"MDAW*")+SUMIFS('BSE - Other Index Options'!$L:$L,'BSE - Other Index Options'!$C:$C,$A111,'BSE - Other Index Options'!$B:$B,F$4,'BSE - Other Index Options'!$H:$H,"Weekly*")+SUMIFS('BSE - Other Index Options'!$L:$L,'BSE - Other Index Options'!$C:$C,$A111,'BSE - Other Index Options'!$B:$B,F$4,'BSE - Other Index Options'!$H:$H,"MDAW*"))</f>
        <v/>
      </c>
      <c r="G111" s="26" t="str">
        <f>IF(SUMIFS('NSE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Options'!$H:$H,"MDAW*")+SUMIFS('BSE - SENSEX Index Options'!$L:$L,'BSE - SENSEX Index Options'!$C:$C,$A111,'BSE - SENSEX Index Options'!$B:$B,G$4,'BSE - SENSEX Index Options'!$H:$H,"Weekly*")+SUMIFS('BSE - SENSEX Index Options'!$L:$L,'BSE - SENSEX Index Options'!$C:$C,$A111,'BSE - SENSEX Index Options'!$B:$B,G$4,'BSE - SENSEX Index Options'!$H:$H,"MDAW*")+SUMIFS('BSE - Other Index Options'!$L:$L,'BSE - Other Index Options'!$C:$C,$A111,'BSE - Other Index Options'!$B:$B,G$4,'BSE - Other Index Options'!$H:$H,"Weekly*")+SUMIFS('BSE - Other Index Options'!$L:$L,'BSE - Other Index Options'!$C:$C,$A111,'BSE - Other Index Options'!$B:$B,G$4,'BSE - Other Index Options'!$H:$H,"MDAW*")=0,"",SUMIFS('NSE - NIFTY Index Options'!$L:$L,'NSE - NIFTY Index Options'!$C:$C,$A111,'NSE - NIFTY Index Options'!$B:$B,G$4,'NSE - NIFTY Index Options'!$H:$H,"Weekly*")+SUMIFS('NSE - NIFTY Index Options'!$L:$L,'NSE - NIFTY Index Options'!$C:$C,$A111,'NSE - NIFTY Index Options'!$B:$B,G$4,'NSE - NIFTY Index Options'!$H:$H,"MDAW*")+SUMIFS('NSE - Other Index Options'!$L:$L,'NSE - Other Index Options'!$C:$C,$A111,'NSE - Other Index Options'!$B:$B,G$4,'NSE - Other Index Options'!$H:$H,"Weekly*")+SUMIFS('NSE - Other Index Options'!$L:$L,'NSE - Other Index Options'!$C:$C,$A111,'NSE - Other Index Options'!$B:$B,G$4,'NSE - Other Index Options'!$H:$H,"MDAW*")+SUMIFS('BSE - SENSEX Index Options'!$L:$L,'BSE - SENSEX Index Options'!$C:$C,$A111,'BSE - SENSEX Index Options'!$B:$B,G$4,'BSE - SENSEX Index Options'!$H:$H,"Weekly*")+SUMIFS('BSE - SENSEX Index Options'!$L:$L,'BSE - SENSEX Index Options'!$C:$C,$A111,'BSE - SENSEX Index Options'!$B:$B,G$4,'BSE - SENSEX Index Options'!$H:$H,"MDAW*")+SUMIFS('BSE - Other Index Options'!$L:$L,'BSE - Other Index Options'!$C:$C,$A111,'BSE - Other Index Options'!$B:$B,G$4,'BSE - Other Index Options'!$H:$H,"Weekly*")+SUMIFS('BSE - Other Index Options'!$L:$L,'BSE - Other Index Options'!$C:$C,$A111,'BSE - Other Index Options'!$B:$B,G$4,'BSE - Other Index Options'!$H:$H,"MDAW*"))</f>
        <v/>
      </c>
      <c r="H111" s="26" t="str">
        <f t="shared" si="3"/>
        <v/>
      </c>
    </row>
    <row r="112" spans="1:8" hidden="1" outlineLevel="1">
      <c r="A112" t="s">
        <v>133</v>
      </c>
      <c r="B112" s="26" t="str">
        <f>IF(SUMIFS('NSE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Options'!$H:$H,"MDAW*")+SUMIFS('BSE - SENSEX Index Options'!$L:$L,'BSE - SENSEX Index Options'!$C:$C,$A112,'BSE - SENSEX Index Options'!$B:$B,B$4,'BSE - SENSEX Index Options'!$H:$H,"Weekly*")+SUMIFS('BSE - SENSEX Index Options'!$L:$L,'BSE - SENSEX Index Options'!$C:$C,$A112,'BSE - SENSEX Index Options'!$B:$B,B$4,'BSE - SENSEX Index Options'!$H:$H,"MDAW*")+SUMIFS('BSE - Other Index Options'!$L:$L,'BSE - Other Index Options'!$C:$C,$A112,'BSE - Other Index Options'!$B:$B,B$4,'BSE - Other Index Options'!$H:$H,"Weekly*")+SUMIFS('BSE - Other Index Options'!$L:$L,'BSE - Other Index Options'!$C:$C,$A112,'BSE - Other Index Options'!$B:$B,B$4,'BSE - Other Index Options'!$H:$H,"MDAW*")=0,"",SUMIFS('NSE - NIFTY Index Options'!$L:$L,'NSE - NIFTY Index Options'!$C:$C,$A112,'NSE - NIFTY Index Options'!$B:$B,B$4,'NSE - NIFTY Index Options'!$H:$H,"Weekly*")+SUMIFS('NSE - NIFTY Index Options'!$L:$L,'NSE - NIFTY Index Options'!$C:$C,$A112,'NSE - NIFTY Index Options'!$B:$B,B$4,'NSE - NIFTY Index Options'!$H:$H,"MDAW*")+SUMIFS('NSE - Other Index Options'!$L:$L,'NSE - Other Index Options'!$C:$C,$A112,'NSE - Other Index Options'!$B:$B,B$4,'NSE - Other Index Options'!$H:$H,"Weekly*")+SUMIFS('NSE - Other Index Options'!$L:$L,'NSE - Other Index Options'!$C:$C,$A112,'NSE - Other Index Options'!$B:$B,B$4,'NSE - Other Index Options'!$H:$H,"MDAW*")+SUMIFS('BSE - SENSEX Index Options'!$L:$L,'BSE - SENSEX Index Options'!$C:$C,$A112,'BSE - SENSEX Index Options'!$B:$B,B$4,'BSE - SENSEX Index Options'!$H:$H,"Weekly*")+SUMIFS('BSE - SENSEX Index Options'!$L:$L,'BSE - SENSEX Index Options'!$C:$C,$A112,'BSE - SENSEX Index Options'!$B:$B,B$4,'BSE - SENSEX Index Options'!$H:$H,"MDAW*")+SUMIFS('BSE - Other Index Options'!$L:$L,'BSE - Other Index Options'!$C:$C,$A112,'BSE - Other Index Options'!$B:$B,B$4,'BSE - Other Index Options'!$H:$H,"Weekly*")+SUMIFS('BSE - Other Index Options'!$L:$L,'BSE - Other Index Options'!$C:$C,$A112,'BSE - Other Index Options'!$B:$B,B$4,'BSE - Other Index Options'!$H:$H,"MDAW*"))</f>
        <v/>
      </c>
      <c r="C112" s="26" t="str">
        <f>IF(SUMIFS('NSE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Options'!$H:$H,"MDAW*")+SUMIFS('BSE - SENSEX Index Options'!$L:$L,'BSE - SENSEX Index Options'!$C:$C,$A112,'BSE - SENSEX Index Options'!$B:$B,C$4,'BSE - SENSEX Index Options'!$H:$H,"Weekly*")+SUMIFS('BSE - SENSEX Index Options'!$L:$L,'BSE - SENSEX Index Options'!$C:$C,$A112,'BSE - SENSEX Index Options'!$B:$B,C$4,'BSE - SENSEX Index Options'!$H:$H,"MDAW*")+SUMIFS('BSE - Other Index Options'!$L:$L,'BSE - Other Index Options'!$C:$C,$A112,'BSE - Other Index Options'!$B:$B,C$4,'BSE - Other Index Options'!$H:$H,"Weekly*")+SUMIFS('BSE - Other Index Options'!$L:$L,'BSE - Other Index Options'!$C:$C,$A112,'BSE - Other Index Options'!$B:$B,C$4,'BSE - Other Index Options'!$H:$H,"MDAW*")=0,"",SUMIFS('NSE - NIFTY Index Options'!$L:$L,'NSE - NIFTY Index Options'!$C:$C,$A112,'NSE - NIFTY Index Options'!$B:$B,C$4,'NSE - NIFTY Index Options'!$H:$H,"Weekly*")+SUMIFS('NSE - NIFTY Index Options'!$L:$L,'NSE - NIFTY Index Options'!$C:$C,$A112,'NSE - NIFTY Index Options'!$B:$B,C$4,'NSE - NIFTY Index Options'!$H:$H,"MDAW*")+SUMIFS('NSE - Other Index Options'!$L:$L,'NSE - Other Index Options'!$C:$C,$A112,'NSE - Other Index Options'!$B:$B,C$4,'NSE - Other Index Options'!$H:$H,"Weekly*")+SUMIFS('NSE - Other Index Options'!$L:$L,'NSE - Other Index Options'!$C:$C,$A112,'NSE - Other Index Options'!$B:$B,C$4,'NSE - Other Index Options'!$H:$H,"MDAW*")+SUMIFS('BSE - SENSEX Index Options'!$L:$L,'BSE - SENSEX Index Options'!$C:$C,$A112,'BSE - SENSEX Index Options'!$B:$B,C$4,'BSE - SENSEX Index Options'!$H:$H,"Weekly*")+SUMIFS('BSE - SENSEX Index Options'!$L:$L,'BSE - SENSEX Index Options'!$C:$C,$A112,'BSE - SENSEX Index Options'!$B:$B,C$4,'BSE - SENSEX Index Options'!$H:$H,"MDAW*")+SUMIFS('BSE - Other Index Options'!$L:$L,'BSE - Other Index Options'!$C:$C,$A112,'BSE - Other Index Options'!$B:$B,C$4,'BSE - Other Index Options'!$H:$H,"Weekly*")+SUMIFS('BSE - Other Index Options'!$L:$L,'BSE - Other Index Options'!$C:$C,$A112,'BSE - Other Index Options'!$B:$B,C$4,'BSE - Other Index Options'!$H:$H,"MDAW*"))</f>
        <v/>
      </c>
      <c r="D112" s="26" t="str">
        <f>IF(SUMIFS('NSE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Options'!$H:$H,"MDAW*")+SUMIFS('BSE - SENSEX Index Options'!$L:$L,'BSE - SENSEX Index Options'!$C:$C,$A112,'BSE - SENSEX Index Options'!$B:$B,D$4,'BSE - SENSEX Index Options'!$H:$H,"Weekly*")+SUMIFS('BSE - SENSEX Index Options'!$L:$L,'BSE - SENSEX Index Options'!$C:$C,$A112,'BSE - SENSEX Index Options'!$B:$B,D$4,'BSE - SENSEX Index Options'!$H:$H,"MDAW*")+SUMIFS('BSE - Other Index Options'!$L:$L,'BSE - Other Index Options'!$C:$C,$A112,'BSE - Other Index Options'!$B:$B,D$4,'BSE - Other Index Options'!$H:$H,"Weekly*")+SUMIFS('BSE - Other Index Options'!$L:$L,'BSE - Other Index Options'!$C:$C,$A112,'BSE - Other Index Options'!$B:$B,D$4,'BSE - Other Index Options'!$H:$H,"MDAW*")=0,"",SUMIFS('NSE - NIFTY Index Options'!$L:$L,'NSE - NIFTY Index Options'!$C:$C,$A112,'NSE - NIFTY Index Options'!$B:$B,D$4,'NSE - NIFTY Index Options'!$H:$H,"Weekly*")+SUMIFS('NSE - NIFTY Index Options'!$L:$L,'NSE - NIFTY Index Options'!$C:$C,$A112,'NSE - NIFTY Index Options'!$B:$B,D$4,'NSE - NIFTY Index Options'!$H:$H,"MDAW*")+SUMIFS('NSE - Other Index Options'!$L:$L,'NSE - Other Index Options'!$C:$C,$A112,'NSE - Other Index Options'!$B:$B,D$4,'NSE - Other Index Options'!$H:$H,"Weekly*")+SUMIFS('NSE - Other Index Options'!$L:$L,'NSE - Other Index Options'!$C:$C,$A112,'NSE - Other Index Options'!$B:$B,D$4,'NSE - Other Index Options'!$H:$H,"MDAW*")+SUMIFS('BSE - SENSEX Index Options'!$L:$L,'BSE - SENSEX Index Options'!$C:$C,$A112,'BSE - SENSEX Index Options'!$B:$B,D$4,'BSE - SENSEX Index Options'!$H:$H,"Weekly*")+SUMIFS('BSE - SENSEX Index Options'!$L:$L,'BSE - SENSEX Index Options'!$C:$C,$A112,'BSE - SENSEX Index Options'!$B:$B,D$4,'BSE - SENSEX Index Options'!$H:$H,"MDAW*")+SUMIFS('BSE - Other Index Options'!$L:$L,'BSE - Other Index Options'!$C:$C,$A112,'BSE - Other Index Options'!$B:$B,D$4,'BSE - Other Index Options'!$H:$H,"Weekly*")+SUMIFS('BSE - Other Index Options'!$L:$L,'BSE - Other Index Options'!$C:$C,$A112,'BSE - Other Index Options'!$B:$B,D$4,'BSE - Other Index Options'!$H:$H,"MDAW*"))</f>
        <v/>
      </c>
      <c r="E112" s="26" t="str">
        <f>IF(SUMIFS('NSE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Options'!$H:$H,"MDAW*")+SUMIFS('BSE - SENSEX Index Options'!$L:$L,'BSE - SENSEX Index Options'!$C:$C,$A112,'BSE - SENSEX Index Options'!$B:$B,E$4,'BSE - SENSEX Index Options'!$H:$H,"Weekly*")+SUMIFS('BSE - SENSEX Index Options'!$L:$L,'BSE - SENSEX Index Options'!$C:$C,$A112,'BSE - SENSEX Index Options'!$B:$B,E$4,'BSE - SENSEX Index Options'!$H:$H,"MDAW*")+SUMIFS('BSE - Other Index Options'!$L:$L,'BSE - Other Index Options'!$C:$C,$A112,'BSE - Other Index Options'!$B:$B,E$4,'BSE - Other Index Options'!$H:$H,"Weekly*")+SUMIFS('BSE - Other Index Options'!$L:$L,'BSE - Other Index Options'!$C:$C,$A112,'BSE - Other Index Options'!$B:$B,E$4,'BSE - Other Index Options'!$H:$H,"MDAW*")=0,"",SUMIFS('NSE - NIFTY Index Options'!$L:$L,'NSE - NIFTY Index Options'!$C:$C,$A112,'NSE - NIFTY Index Options'!$B:$B,E$4,'NSE - NIFTY Index Options'!$H:$H,"Weekly*")+SUMIFS('NSE - NIFTY Index Options'!$L:$L,'NSE - NIFTY Index Options'!$C:$C,$A112,'NSE - NIFTY Index Options'!$B:$B,E$4,'NSE - NIFTY Index Options'!$H:$H,"MDAW*")+SUMIFS('NSE - Other Index Options'!$L:$L,'NSE - Other Index Options'!$C:$C,$A112,'NSE - Other Index Options'!$B:$B,E$4,'NSE - Other Index Options'!$H:$H,"Weekly*")+SUMIFS('NSE - Other Index Options'!$L:$L,'NSE - Other Index Options'!$C:$C,$A112,'NSE - Other Index Options'!$B:$B,E$4,'NSE - Other Index Options'!$H:$H,"MDAW*")+SUMIFS('BSE - SENSEX Index Options'!$L:$L,'BSE - SENSEX Index Options'!$C:$C,$A112,'BSE - SENSEX Index Options'!$B:$B,E$4,'BSE - SENSEX Index Options'!$H:$H,"Weekly*")+SUMIFS('BSE - SENSEX Index Options'!$L:$L,'BSE - SENSEX Index Options'!$C:$C,$A112,'BSE - SENSEX Index Options'!$B:$B,E$4,'BSE - SENSEX Index Options'!$H:$H,"MDAW*")+SUMIFS('BSE - Other Index Options'!$L:$L,'BSE - Other Index Options'!$C:$C,$A112,'BSE - Other Index Options'!$B:$B,E$4,'BSE - Other Index Options'!$H:$H,"Weekly*")+SUMIFS('BSE - Other Index Options'!$L:$L,'BSE - Other Index Options'!$C:$C,$A112,'BSE - Other Index Options'!$B:$B,E$4,'BSE - Other Index Options'!$H:$H,"MDAW*"))</f>
        <v/>
      </c>
      <c r="F112" s="26" t="str">
        <f>IF(SUMIFS('NSE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Options'!$H:$H,"MDAW*")+SUMIFS('BSE - SENSEX Index Options'!$L:$L,'BSE - SENSEX Index Options'!$C:$C,$A112,'BSE - SENSEX Index Options'!$B:$B,F$4,'BSE - SENSEX Index Options'!$H:$H,"Weekly*")+SUMIFS('BSE - SENSEX Index Options'!$L:$L,'BSE - SENSEX Index Options'!$C:$C,$A112,'BSE - SENSEX Index Options'!$B:$B,F$4,'BSE - SENSEX Index Options'!$H:$H,"MDAW*")+SUMIFS('BSE - Other Index Options'!$L:$L,'BSE - Other Index Options'!$C:$C,$A112,'BSE - Other Index Options'!$B:$B,F$4,'BSE - Other Index Options'!$H:$H,"Weekly*")+SUMIFS('BSE - Other Index Options'!$L:$L,'BSE - Other Index Options'!$C:$C,$A112,'BSE - Other Index Options'!$B:$B,F$4,'BSE - Other Index Options'!$H:$H,"MDAW*")=0,"",SUMIFS('NSE - NIFTY Index Options'!$L:$L,'NSE - NIFTY Index Options'!$C:$C,$A112,'NSE - NIFTY Index Options'!$B:$B,F$4,'NSE - NIFTY Index Options'!$H:$H,"Weekly*")+SUMIFS('NSE - NIFTY Index Options'!$L:$L,'NSE - NIFTY Index Options'!$C:$C,$A112,'NSE - NIFTY Index Options'!$B:$B,F$4,'NSE - NIFTY Index Options'!$H:$H,"MDAW*")+SUMIFS('NSE - Other Index Options'!$L:$L,'NSE - Other Index Options'!$C:$C,$A112,'NSE - Other Index Options'!$B:$B,F$4,'NSE - Other Index Options'!$H:$H,"Weekly*")+SUMIFS('NSE - Other Index Options'!$L:$L,'NSE - Other Index Options'!$C:$C,$A112,'NSE - Other Index Options'!$B:$B,F$4,'NSE - Other Index Options'!$H:$H,"MDAW*")+SUMIFS('BSE - SENSEX Index Options'!$L:$L,'BSE - SENSEX Index Options'!$C:$C,$A112,'BSE - SENSEX Index Options'!$B:$B,F$4,'BSE - SENSEX Index Options'!$H:$H,"Weekly*")+SUMIFS('BSE - SENSEX Index Options'!$L:$L,'BSE - SENSEX Index Options'!$C:$C,$A112,'BSE - SENSEX Index Options'!$B:$B,F$4,'BSE - SENSEX Index Options'!$H:$H,"MDAW*")+SUMIFS('BSE - Other Index Options'!$L:$L,'BSE - Other Index Options'!$C:$C,$A112,'BSE - Other Index Options'!$B:$B,F$4,'BSE - Other Index Options'!$H:$H,"Weekly*")+SUMIFS('BSE - Other Index Options'!$L:$L,'BSE - Other Index Options'!$C:$C,$A112,'BSE - Other Index Options'!$B:$B,F$4,'BSE - Other Index Options'!$H:$H,"MDAW*"))</f>
        <v/>
      </c>
      <c r="G112" s="26" t="str">
        <f>IF(SUMIFS('NSE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Options'!$H:$H,"MDAW*")+SUMIFS('BSE - SENSEX Index Options'!$L:$L,'BSE - SENSEX Index Options'!$C:$C,$A112,'BSE - SENSEX Index Options'!$B:$B,G$4,'BSE - SENSEX Index Options'!$H:$H,"Weekly*")+SUMIFS('BSE - SENSEX Index Options'!$L:$L,'BSE - SENSEX Index Options'!$C:$C,$A112,'BSE - SENSEX Index Options'!$B:$B,G$4,'BSE - SENSEX Index Options'!$H:$H,"MDAW*")+SUMIFS('BSE - Other Index Options'!$L:$L,'BSE - Other Index Options'!$C:$C,$A112,'BSE - Other Index Options'!$B:$B,G$4,'BSE - Other Index Options'!$H:$H,"Weekly*")+SUMIFS('BSE - Other Index Options'!$L:$L,'BSE - Other Index Options'!$C:$C,$A112,'BSE - Other Index Options'!$B:$B,G$4,'BSE - Other Index Options'!$H:$H,"MDAW*")=0,"",SUMIFS('NSE - NIFTY Index Options'!$L:$L,'NSE - NIFTY Index Options'!$C:$C,$A112,'NSE - NIFTY Index Options'!$B:$B,G$4,'NSE - NIFTY Index Options'!$H:$H,"Weekly*")+SUMIFS('NSE - NIFTY Index Options'!$L:$L,'NSE - NIFTY Index Options'!$C:$C,$A112,'NSE - NIFTY Index Options'!$B:$B,G$4,'NSE - NIFTY Index Options'!$H:$H,"MDAW*")+SUMIFS('NSE - Other Index Options'!$L:$L,'NSE - Other Index Options'!$C:$C,$A112,'NSE - Other Index Options'!$B:$B,G$4,'NSE - Other Index Options'!$H:$H,"Weekly*")+SUMIFS('NSE - Other Index Options'!$L:$L,'NSE - Other Index Options'!$C:$C,$A112,'NSE - Other Index Options'!$B:$B,G$4,'NSE - Other Index Options'!$H:$H,"MDAW*")+SUMIFS('BSE - SENSEX Index Options'!$L:$L,'BSE - SENSEX Index Options'!$C:$C,$A112,'BSE - SENSEX Index Options'!$B:$B,G$4,'BSE - SENSEX Index Options'!$H:$H,"Weekly*")+SUMIFS('BSE - SENSEX Index Options'!$L:$L,'BSE - SENSEX Index Options'!$C:$C,$A112,'BSE - SENSEX Index Options'!$B:$B,G$4,'BSE - SENSEX Index Options'!$H:$H,"MDAW*")+SUMIFS('BSE - Other Index Options'!$L:$L,'BSE - Other Index Options'!$C:$C,$A112,'BSE - Other Index Options'!$B:$B,G$4,'BSE - Other Index Options'!$H:$H,"Weekly*")+SUMIFS('BSE - Other Index Options'!$L:$L,'BSE - Other Index Options'!$C:$C,$A112,'BSE - Other Index Options'!$B:$B,G$4,'BSE - Other Index Options'!$H:$H,"MDAW*"))</f>
        <v/>
      </c>
      <c r="H112" s="26" t="str">
        <f t="shared" si="3"/>
        <v/>
      </c>
    </row>
    <row r="113" spans="1:8" hidden="1" outlineLevel="1">
      <c r="A113" t="s">
        <v>134</v>
      </c>
      <c r="B113" s="26" t="str">
        <f>IF(SUMIFS('NSE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Options'!$H:$H,"MDAW*")+SUMIFS('BSE - SENSEX Index Options'!$L:$L,'BSE - SENSEX Index Options'!$C:$C,$A113,'BSE - SENSEX Index Options'!$B:$B,B$4,'BSE - SENSEX Index Options'!$H:$H,"Weekly*")+SUMIFS('BSE - SENSEX Index Options'!$L:$L,'BSE - SENSEX Index Options'!$C:$C,$A113,'BSE - SENSEX Index Options'!$B:$B,B$4,'BSE - SENSEX Index Options'!$H:$H,"MDAW*")+SUMIFS('BSE - Other Index Options'!$L:$L,'BSE - Other Index Options'!$C:$C,$A113,'BSE - Other Index Options'!$B:$B,B$4,'BSE - Other Index Options'!$H:$H,"Weekly*")+SUMIFS('BSE - Other Index Options'!$L:$L,'BSE - Other Index Options'!$C:$C,$A113,'BSE - Other Index Options'!$B:$B,B$4,'BSE - Other Index Options'!$H:$H,"MDAW*")=0,"",SUMIFS('NSE - NIFTY Index Options'!$L:$L,'NSE - NIFTY Index Options'!$C:$C,$A113,'NSE - NIFTY Index Options'!$B:$B,B$4,'NSE - NIFTY Index Options'!$H:$H,"Weekly*")+SUMIFS('NSE - NIFTY Index Options'!$L:$L,'NSE - NIFTY Index Options'!$C:$C,$A113,'NSE - NIFTY Index Options'!$B:$B,B$4,'NSE - NIFTY Index Options'!$H:$H,"MDAW*")+SUMIFS('NSE - Other Index Options'!$L:$L,'NSE - Other Index Options'!$C:$C,$A113,'NSE - Other Index Options'!$B:$B,B$4,'NSE - Other Index Options'!$H:$H,"Weekly*")+SUMIFS('NSE - Other Index Options'!$L:$L,'NSE - Other Index Options'!$C:$C,$A113,'NSE - Other Index Options'!$B:$B,B$4,'NSE - Other Index Options'!$H:$H,"MDAW*")+SUMIFS('BSE - SENSEX Index Options'!$L:$L,'BSE - SENSEX Index Options'!$C:$C,$A113,'BSE - SENSEX Index Options'!$B:$B,B$4,'BSE - SENSEX Index Options'!$H:$H,"Weekly*")+SUMIFS('BSE - SENSEX Index Options'!$L:$L,'BSE - SENSEX Index Options'!$C:$C,$A113,'BSE - SENSEX Index Options'!$B:$B,B$4,'BSE - SENSEX Index Options'!$H:$H,"MDAW*")+SUMIFS('BSE - Other Index Options'!$L:$L,'BSE - Other Index Options'!$C:$C,$A113,'BSE - Other Index Options'!$B:$B,B$4,'BSE - Other Index Options'!$H:$H,"Weekly*")+SUMIFS('BSE - Other Index Options'!$L:$L,'BSE - Other Index Options'!$C:$C,$A113,'BSE - Other Index Options'!$B:$B,B$4,'BSE - Other Index Options'!$H:$H,"MDAW*"))</f>
        <v/>
      </c>
      <c r="C113" s="26" t="str">
        <f>IF(SUMIFS('NSE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Options'!$H:$H,"MDAW*")+SUMIFS('BSE - SENSEX Index Options'!$L:$L,'BSE - SENSEX Index Options'!$C:$C,$A113,'BSE - SENSEX Index Options'!$B:$B,C$4,'BSE - SENSEX Index Options'!$H:$H,"Weekly*")+SUMIFS('BSE - SENSEX Index Options'!$L:$L,'BSE - SENSEX Index Options'!$C:$C,$A113,'BSE - SENSEX Index Options'!$B:$B,C$4,'BSE - SENSEX Index Options'!$H:$H,"MDAW*")+SUMIFS('BSE - Other Index Options'!$L:$L,'BSE - Other Index Options'!$C:$C,$A113,'BSE - Other Index Options'!$B:$B,C$4,'BSE - Other Index Options'!$H:$H,"Weekly*")+SUMIFS('BSE - Other Index Options'!$L:$L,'BSE - Other Index Options'!$C:$C,$A113,'BSE - Other Index Options'!$B:$B,C$4,'BSE - Other Index Options'!$H:$H,"MDAW*")=0,"",SUMIFS('NSE - NIFTY Index Options'!$L:$L,'NSE - NIFTY Index Options'!$C:$C,$A113,'NSE - NIFTY Index Options'!$B:$B,C$4,'NSE - NIFTY Index Options'!$H:$H,"Weekly*")+SUMIFS('NSE - NIFTY Index Options'!$L:$L,'NSE - NIFTY Index Options'!$C:$C,$A113,'NSE - NIFTY Index Options'!$B:$B,C$4,'NSE - NIFTY Index Options'!$H:$H,"MDAW*")+SUMIFS('NSE - Other Index Options'!$L:$L,'NSE - Other Index Options'!$C:$C,$A113,'NSE - Other Index Options'!$B:$B,C$4,'NSE - Other Index Options'!$H:$H,"Weekly*")+SUMIFS('NSE - Other Index Options'!$L:$L,'NSE - Other Index Options'!$C:$C,$A113,'NSE - Other Index Options'!$B:$B,C$4,'NSE - Other Index Options'!$H:$H,"MDAW*")+SUMIFS('BSE - SENSEX Index Options'!$L:$L,'BSE - SENSEX Index Options'!$C:$C,$A113,'BSE - SENSEX Index Options'!$B:$B,C$4,'BSE - SENSEX Index Options'!$H:$H,"Weekly*")+SUMIFS('BSE - SENSEX Index Options'!$L:$L,'BSE - SENSEX Index Options'!$C:$C,$A113,'BSE - SENSEX Index Options'!$B:$B,C$4,'BSE - SENSEX Index Options'!$H:$H,"MDAW*")+SUMIFS('BSE - Other Index Options'!$L:$L,'BSE - Other Index Options'!$C:$C,$A113,'BSE - Other Index Options'!$B:$B,C$4,'BSE - Other Index Options'!$H:$H,"Weekly*")+SUMIFS('BSE - Other Index Options'!$L:$L,'BSE - Other Index Options'!$C:$C,$A113,'BSE - Other Index Options'!$B:$B,C$4,'BSE - Other Index Options'!$H:$H,"MDAW*"))</f>
        <v/>
      </c>
      <c r="D113" s="26" t="str">
        <f>IF(SUMIFS('NSE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Options'!$H:$H,"MDAW*")+SUMIFS('BSE - SENSEX Index Options'!$L:$L,'BSE - SENSEX Index Options'!$C:$C,$A113,'BSE - SENSEX Index Options'!$B:$B,D$4,'BSE - SENSEX Index Options'!$H:$H,"Weekly*")+SUMIFS('BSE - SENSEX Index Options'!$L:$L,'BSE - SENSEX Index Options'!$C:$C,$A113,'BSE - SENSEX Index Options'!$B:$B,D$4,'BSE - SENSEX Index Options'!$H:$H,"MDAW*")+SUMIFS('BSE - Other Index Options'!$L:$L,'BSE - Other Index Options'!$C:$C,$A113,'BSE - Other Index Options'!$B:$B,D$4,'BSE - Other Index Options'!$H:$H,"Weekly*")+SUMIFS('BSE - Other Index Options'!$L:$L,'BSE - Other Index Options'!$C:$C,$A113,'BSE - Other Index Options'!$B:$B,D$4,'BSE - Other Index Options'!$H:$H,"MDAW*")=0,"",SUMIFS('NSE - NIFTY Index Options'!$L:$L,'NSE - NIFTY Index Options'!$C:$C,$A113,'NSE - NIFTY Index Options'!$B:$B,D$4,'NSE - NIFTY Index Options'!$H:$H,"Weekly*")+SUMIFS('NSE - NIFTY Index Options'!$L:$L,'NSE - NIFTY Index Options'!$C:$C,$A113,'NSE - NIFTY Index Options'!$B:$B,D$4,'NSE - NIFTY Index Options'!$H:$H,"MDAW*")+SUMIFS('NSE - Other Index Options'!$L:$L,'NSE - Other Index Options'!$C:$C,$A113,'NSE - Other Index Options'!$B:$B,D$4,'NSE - Other Index Options'!$H:$H,"Weekly*")+SUMIFS('NSE - Other Index Options'!$L:$L,'NSE - Other Index Options'!$C:$C,$A113,'NSE - Other Index Options'!$B:$B,D$4,'NSE - Other Index Options'!$H:$H,"MDAW*")+SUMIFS('BSE - SENSEX Index Options'!$L:$L,'BSE - SENSEX Index Options'!$C:$C,$A113,'BSE - SENSEX Index Options'!$B:$B,D$4,'BSE - SENSEX Index Options'!$H:$H,"Weekly*")+SUMIFS('BSE - SENSEX Index Options'!$L:$L,'BSE - SENSEX Index Options'!$C:$C,$A113,'BSE - SENSEX Index Options'!$B:$B,D$4,'BSE - SENSEX Index Options'!$H:$H,"MDAW*")+SUMIFS('BSE - Other Index Options'!$L:$L,'BSE - Other Index Options'!$C:$C,$A113,'BSE - Other Index Options'!$B:$B,D$4,'BSE - Other Index Options'!$H:$H,"Weekly*")+SUMIFS('BSE - Other Index Options'!$L:$L,'BSE - Other Index Options'!$C:$C,$A113,'BSE - Other Index Options'!$B:$B,D$4,'BSE - Other Index Options'!$H:$H,"MDAW*"))</f>
        <v/>
      </c>
      <c r="E113" s="26" t="str">
        <f>IF(SUMIFS('NSE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Options'!$H:$H,"MDAW*")+SUMIFS('BSE - SENSEX Index Options'!$L:$L,'BSE - SENSEX Index Options'!$C:$C,$A113,'BSE - SENSEX Index Options'!$B:$B,E$4,'BSE - SENSEX Index Options'!$H:$H,"Weekly*")+SUMIFS('BSE - SENSEX Index Options'!$L:$L,'BSE - SENSEX Index Options'!$C:$C,$A113,'BSE - SENSEX Index Options'!$B:$B,E$4,'BSE - SENSEX Index Options'!$H:$H,"MDAW*")+SUMIFS('BSE - Other Index Options'!$L:$L,'BSE - Other Index Options'!$C:$C,$A113,'BSE - Other Index Options'!$B:$B,E$4,'BSE - Other Index Options'!$H:$H,"Weekly*")+SUMIFS('BSE - Other Index Options'!$L:$L,'BSE - Other Index Options'!$C:$C,$A113,'BSE - Other Index Options'!$B:$B,E$4,'BSE - Other Index Options'!$H:$H,"MDAW*")=0,"",SUMIFS('NSE - NIFTY Index Options'!$L:$L,'NSE - NIFTY Index Options'!$C:$C,$A113,'NSE - NIFTY Index Options'!$B:$B,E$4,'NSE - NIFTY Index Options'!$H:$H,"Weekly*")+SUMIFS('NSE - NIFTY Index Options'!$L:$L,'NSE - NIFTY Index Options'!$C:$C,$A113,'NSE - NIFTY Index Options'!$B:$B,E$4,'NSE - NIFTY Index Options'!$H:$H,"MDAW*")+SUMIFS('NSE - Other Index Options'!$L:$L,'NSE - Other Index Options'!$C:$C,$A113,'NSE - Other Index Options'!$B:$B,E$4,'NSE - Other Index Options'!$H:$H,"Weekly*")+SUMIFS('NSE - Other Index Options'!$L:$L,'NSE - Other Index Options'!$C:$C,$A113,'NSE - Other Index Options'!$B:$B,E$4,'NSE - Other Index Options'!$H:$H,"MDAW*")+SUMIFS('BSE - SENSEX Index Options'!$L:$L,'BSE - SENSEX Index Options'!$C:$C,$A113,'BSE - SENSEX Index Options'!$B:$B,E$4,'BSE - SENSEX Index Options'!$H:$H,"Weekly*")+SUMIFS('BSE - SENSEX Index Options'!$L:$L,'BSE - SENSEX Index Options'!$C:$C,$A113,'BSE - SENSEX Index Options'!$B:$B,E$4,'BSE - SENSEX Index Options'!$H:$H,"MDAW*")+SUMIFS('BSE - Other Index Options'!$L:$L,'BSE - Other Index Options'!$C:$C,$A113,'BSE - Other Index Options'!$B:$B,E$4,'BSE - Other Index Options'!$H:$H,"Weekly*")+SUMIFS('BSE - Other Index Options'!$L:$L,'BSE - Other Index Options'!$C:$C,$A113,'BSE - Other Index Options'!$B:$B,E$4,'BSE - Other Index Options'!$H:$H,"MDAW*"))</f>
        <v/>
      </c>
      <c r="F113" s="26" t="str">
        <f>IF(SUMIFS('NSE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Options'!$H:$H,"MDAW*")+SUMIFS('BSE - SENSEX Index Options'!$L:$L,'BSE - SENSEX Index Options'!$C:$C,$A113,'BSE - SENSEX Index Options'!$B:$B,F$4,'BSE - SENSEX Index Options'!$H:$H,"Weekly*")+SUMIFS('BSE - SENSEX Index Options'!$L:$L,'BSE - SENSEX Index Options'!$C:$C,$A113,'BSE - SENSEX Index Options'!$B:$B,F$4,'BSE - SENSEX Index Options'!$H:$H,"MDAW*")+SUMIFS('BSE - Other Index Options'!$L:$L,'BSE - Other Index Options'!$C:$C,$A113,'BSE - Other Index Options'!$B:$B,F$4,'BSE - Other Index Options'!$H:$H,"Weekly*")+SUMIFS('BSE - Other Index Options'!$L:$L,'BSE - Other Index Options'!$C:$C,$A113,'BSE - Other Index Options'!$B:$B,F$4,'BSE - Other Index Options'!$H:$H,"MDAW*")=0,"",SUMIFS('NSE - NIFTY Index Options'!$L:$L,'NSE - NIFTY Index Options'!$C:$C,$A113,'NSE - NIFTY Index Options'!$B:$B,F$4,'NSE - NIFTY Index Options'!$H:$H,"Weekly*")+SUMIFS('NSE - NIFTY Index Options'!$L:$L,'NSE - NIFTY Index Options'!$C:$C,$A113,'NSE - NIFTY Index Options'!$B:$B,F$4,'NSE - NIFTY Index Options'!$H:$H,"MDAW*")+SUMIFS('NSE - Other Index Options'!$L:$L,'NSE - Other Index Options'!$C:$C,$A113,'NSE - Other Index Options'!$B:$B,F$4,'NSE - Other Index Options'!$H:$H,"Weekly*")+SUMIFS('NSE - Other Index Options'!$L:$L,'NSE - Other Index Options'!$C:$C,$A113,'NSE - Other Index Options'!$B:$B,F$4,'NSE - Other Index Options'!$H:$H,"MDAW*")+SUMIFS('BSE - SENSEX Index Options'!$L:$L,'BSE - SENSEX Index Options'!$C:$C,$A113,'BSE - SENSEX Index Options'!$B:$B,F$4,'BSE - SENSEX Index Options'!$H:$H,"Weekly*")+SUMIFS('BSE - SENSEX Index Options'!$L:$L,'BSE - SENSEX Index Options'!$C:$C,$A113,'BSE - SENSEX Index Options'!$B:$B,F$4,'BSE - SENSEX Index Options'!$H:$H,"MDAW*")+SUMIFS('BSE - Other Index Options'!$L:$L,'BSE - Other Index Options'!$C:$C,$A113,'BSE - Other Index Options'!$B:$B,F$4,'BSE - Other Index Options'!$H:$H,"Weekly*")+SUMIFS('BSE - Other Index Options'!$L:$L,'BSE - Other Index Options'!$C:$C,$A113,'BSE - Other Index Options'!$B:$B,F$4,'BSE - Other Index Options'!$H:$H,"MDAW*"))</f>
        <v/>
      </c>
      <c r="G113" s="26" t="str">
        <f>IF(SUMIFS('NSE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Options'!$H:$H,"MDAW*")+SUMIFS('BSE - SENSEX Index Options'!$L:$L,'BSE - SENSEX Index Options'!$C:$C,$A113,'BSE - SENSEX Index Options'!$B:$B,G$4,'BSE - SENSEX Index Options'!$H:$H,"Weekly*")+SUMIFS('BSE - SENSEX Index Options'!$L:$L,'BSE - SENSEX Index Options'!$C:$C,$A113,'BSE - SENSEX Index Options'!$B:$B,G$4,'BSE - SENSEX Index Options'!$H:$H,"MDAW*")+SUMIFS('BSE - Other Index Options'!$L:$L,'BSE - Other Index Options'!$C:$C,$A113,'BSE - Other Index Options'!$B:$B,G$4,'BSE - Other Index Options'!$H:$H,"Weekly*")+SUMIFS('BSE - Other Index Options'!$L:$L,'BSE - Other Index Options'!$C:$C,$A113,'BSE - Other Index Options'!$B:$B,G$4,'BSE - Other Index Options'!$H:$H,"MDAW*")=0,"",SUMIFS('NSE - NIFTY Index Options'!$L:$L,'NSE - NIFTY Index Options'!$C:$C,$A113,'NSE - NIFTY Index Options'!$B:$B,G$4,'NSE - NIFTY Index Options'!$H:$H,"Weekly*")+SUMIFS('NSE - NIFTY Index Options'!$L:$L,'NSE - NIFTY Index Options'!$C:$C,$A113,'NSE - NIFTY Index Options'!$B:$B,G$4,'NSE - NIFTY Index Options'!$H:$H,"MDAW*")+SUMIFS('NSE - Other Index Options'!$L:$L,'NSE - Other Index Options'!$C:$C,$A113,'NSE - Other Index Options'!$B:$B,G$4,'NSE - Other Index Options'!$H:$H,"Weekly*")+SUMIFS('NSE - Other Index Options'!$L:$L,'NSE - Other Index Options'!$C:$C,$A113,'NSE - Other Index Options'!$B:$B,G$4,'NSE - Other Index Options'!$H:$H,"MDAW*")+SUMIFS('BSE - SENSEX Index Options'!$L:$L,'BSE - SENSEX Index Options'!$C:$C,$A113,'BSE - SENSEX Index Options'!$B:$B,G$4,'BSE - SENSEX Index Options'!$H:$H,"Weekly*")+SUMIFS('BSE - SENSEX Index Options'!$L:$L,'BSE - SENSEX Index Options'!$C:$C,$A113,'BSE - SENSEX Index Options'!$B:$B,G$4,'BSE - SENSEX Index Options'!$H:$H,"MDAW*")+SUMIFS('BSE - Other Index Options'!$L:$L,'BSE - Other Index Options'!$C:$C,$A113,'BSE - Other Index Options'!$B:$B,G$4,'BSE - Other Index Options'!$H:$H,"Weekly*")+SUMIFS('BSE - Other Index Options'!$L:$L,'BSE - Other Index Options'!$C:$C,$A113,'BSE - Other Index Options'!$B:$B,G$4,'BSE - Other Index Options'!$H:$H,"MDAW*"))</f>
        <v/>
      </c>
      <c r="H113" s="26" t="str">
        <f t="shared" si="3"/>
        <v/>
      </c>
    </row>
    <row r="114" spans="1:8" hidden="1" outlineLevel="1">
      <c r="A114" t="s">
        <v>135</v>
      </c>
      <c r="B114" s="26" t="str">
        <f>IF(SUMIFS('NSE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Options'!$H:$H,"MDAW*")+SUMIFS('BSE - SENSEX Index Options'!$L:$L,'BSE - SENSEX Index Options'!$C:$C,$A114,'BSE - SENSEX Index Options'!$B:$B,B$4,'BSE - SENSEX Index Options'!$H:$H,"Weekly*")+SUMIFS('BSE - SENSEX Index Options'!$L:$L,'BSE - SENSEX Index Options'!$C:$C,$A114,'BSE - SENSEX Index Options'!$B:$B,B$4,'BSE - SENSEX Index Options'!$H:$H,"MDAW*")+SUMIFS('BSE - Other Index Options'!$L:$L,'BSE - Other Index Options'!$C:$C,$A114,'BSE - Other Index Options'!$B:$B,B$4,'BSE - Other Index Options'!$H:$H,"Weekly*")+SUMIFS('BSE - Other Index Options'!$L:$L,'BSE - Other Index Options'!$C:$C,$A114,'BSE - Other Index Options'!$B:$B,B$4,'BSE - Other Index Options'!$H:$H,"MDAW*")=0,"",SUMIFS('NSE - NIFTY Index Options'!$L:$L,'NSE - NIFTY Index Options'!$C:$C,$A114,'NSE - NIFTY Index Options'!$B:$B,B$4,'NSE - NIFTY Index Options'!$H:$H,"Weekly*")+SUMIFS('NSE - NIFTY Index Options'!$L:$L,'NSE - NIFTY Index Options'!$C:$C,$A114,'NSE - NIFTY Index Options'!$B:$B,B$4,'NSE - NIFTY Index Options'!$H:$H,"MDAW*")+SUMIFS('NSE - Other Index Options'!$L:$L,'NSE - Other Index Options'!$C:$C,$A114,'NSE - Other Index Options'!$B:$B,B$4,'NSE - Other Index Options'!$H:$H,"Weekly*")+SUMIFS('NSE - Other Index Options'!$L:$L,'NSE - Other Index Options'!$C:$C,$A114,'NSE - Other Index Options'!$B:$B,B$4,'NSE - Other Index Options'!$H:$H,"MDAW*")+SUMIFS('BSE - SENSEX Index Options'!$L:$L,'BSE - SENSEX Index Options'!$C:$C,$A114,'BSE - SENSEX Index Options'!$B:$B,B$4,'BSE - SENSEX Index Options'!$H:$H,"Weekly*")+SUMIFS('BSE - SENSEX Index Options'!$L:$L,'BSE - SENSEX Index Options'!$C:$C,$A114,'BSE - SENSEX Index Options'!$B:$B,B$4,'BSE - SENSEX Index Options'!$H:$H,"MDAW*")+SUMIFS('BSE - Other Index Options'!$L:$L,'BSE - Other Index Options'!$C:$C,$A114,'BSE - Other Index Options'!$B:$B,B$4,'BSE - Other Index Options'!$H:$H,"Weekly*")+SUMIFS('BSE - Other Index Options'!$L:$L,'BSE - Other Index Options'!$C:$C,$A114,'BSE - Other Index Options'!$B:$B,B$4,'BSE - Other Index Options'!$H:$H,"MDAW*"))</f>
        <v/>
      </c>
      <c r="C114" s="26" t="str">
        <f>IF(SUMIFS('NSE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Options'!$H:$H,"MDAW*")+SUMIFS('BSE - SENSEX Index Options'!$L:$L,'BSE - SENSEX Index Options'!$C:$C,$A114,'BSE - SENSEX Index Options'!$B:$B,C$4,'BSE - SENSEX Index Options'!$H:$H,"Weekly*")+SUMIFS('BSE - SENSEX Index Options'!$L:$L,'BSE - SENSEX Index Options'!$C:$C,$A114,'BSE - SENSEX Index Options'!$B:$B,C$4,'BSE - SENSEX Index Options'!$H:$H,"MDAW*")+SUMIFS('BSE - Other Index Options'!$L:$L,'BSE - Other Index Options'!$C:$C,$A114,'BSE - Other Index Options'!$B:$B,C$4,'BSE - Other Index Options'!$H:$H,"Weekly*")+SUMIFS('BSE - Other Index Options'!$L:$L,'BSE - Other Index Options'!$C:$C,$A114,'BSE - Other Index Options'!$B:$B,C$4,'BSE - Other Index Options'!$H:$H,"MDAW*")=0,"",SUMIFS('NSE - NIFTY Index Options'!$L:$L,'NSE - NIFTY Index Options'!$C:$C,$A114,'NSE - NIFTY Index Options'!$B:$B,C$4,'NSE - NIFTY Index Options'!$H:$H,"Weekly*")+SUMIFS('NSE - NIFTY Index Options'!$L:$L,'NSE - NIFTY Index Options'!$C:$C,$A114,'NSE - NIFTY Index Options'!$B:$B,C$4,'NSE - NIFTY Index Options'!$H:$H,"MDAW*")+SUMIFS('NSE - Other Index Options'!$L:$L,'NSE - Other Index Options'!$C:$C,$A114,'NSE - Other Index Options'!$B:$B,C$4,'NSE - Other Index Options'!$H:$H,"Weekly*")+SUMIFS('NSE - Other Index Options'!$L:$L,'NSE - Other Index Options'!$C:$C,$A114,'NSE - Other Index Options'!$B:$B,C$4,'NSE - Other Index Options'!$H:$H,"MDAW*")+SUMIFS('BSE - SENSEX Index Options'!$L:$L,'BSE - SENSEX Index Options'!$C:$C,$A114,'BSE - SENSEX Index Options'!$B:$B,C$4,'BSE - SENSEX Index Options'!$H:$H,"Weekly*")+SUMIFS('BSE - SENSEX Index Options'!$L:$L,'BSE - SENSEX Index Options'!$C:$C,$A114,'BSE - SENSEX Index Options'!$B:$B,C$4,'BSE - SENSEX Index Options'!$H:$H,"MDAW*")+SUMIFS('BSE - Other Index Options'!$L:$L,'BSE - Other Index Options'!$C:$C,$A114,'BSE - Other Index Options'!$B:$B,C$4,'BSE - Other Index Options'!$H:$H,"Weekly*")+SUMIFS('BSE - Other Index Options'!$L:$L,'BSE - Other Index Options'!$C:$C,$A114,'BSE - Other Index Options'!$B:$B,C$4,'BSE - Other Index Options'!$H:$H,"MDAW*"))</f>
        <v/>
      </c>
      <c r="D114" s="26" t="str">
        <f>IF(SUMIFS('NSE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Options'!$H:$H,"MDAW*")+SUMIFS('BSE - SENSEX Index Options'!$L:$L,'BSE - SENSEX Index Options'!$C:$C,$A114,'BSE - SENSEX Index Options'!$B:$B,D$4,'BSE - SENSEX Index Options'!$H:$H,"Weekly*")+SUMIFS('BSE - SENSEX Index Options'!$L:$L,'BSE - SENSEX Index Options'!$C:$C,$A114,'BSE - SENSEX Index Options'!$B:$B,D$4,'BSE - SENSEX Index Options'!$H:$H,"MDAW*")+SUMIFS('BSE - Other Index Options'!$L:$L,'BSE - Other Index Options'!$C:$C,$A114,'BSE - Other Index Options'!$B:$B,D$4,'BSE - Other Index Options'!$H:$H,"Weekly*")+SUMIFS('BSE - Other Index Options'!$L:$L,'BSE - Other Index Options'!$C:$C,$A114,'BSE - Other Index Options'!$B:$B,D$4,'BSE - Other Index Options'!$H:$H,"MDAW*")=0,"",SUMIFS('NSE - NIFTY Index Options'!$L:$L,'NSE - NIFTY Index Options'!$C:$C,$A114,'NSE - NIFTY Index Options'!$B:$B,D$4,'NSE - NIFTY Index Options'!$H:$H,"Weekly*")+SUMIFS('NSE - NIFTY Index Options'!$L:$L,'NSE - NIFTY Index Options'!$C:$C,$A114,'NSE - NIFTY Index Options'!$B:$B,D$4,'NSE - NIFTY Index Options'!$H:$H,"MDAW*")+SUMIFS('NSE - Other Index Options'!$L:$L,'NSE - Other Index Options'!$C:$C,$A114,'NSE - Other Index Options'!$B:$B,D$4,'NSE - Other Index Options'!$H:$H,"Weekly*")+SUMIFS('NSE - Other Index Options'!$L:$L,'NSE - Other Index Options'!$C:$C,$A114,'NSE - Other Index Options'!$B:$B,D$4,'NSE - Other Index Options'!$H:$H,"MDAW*")+SUMIFS('BSE - SENSEX Index Options'!$L:$L,'BSE - SENSEX Index Options'!$C:$C,$A114,'BSE - SENSEX Index Options'!$B:$B,D$4,'BSE - SENSEX Index Options'!$H:$H,"Weekly*")+SUMIFS('BSE - SENSEX Index Options'!$L:$L,'BSE - SENSEX Index Options'!$C:$C,$A114,'BSE - SENSEX Index Options'!$B:$B,D$4,'BSE - SENSEX Index Options'!$H:$H,"MDAW*")+SUMIFS('BSE - Other Index Options'!$L:$L,'BSE - Other Index Options'!$C:$C,$A114,'BSE - Other Index Options'!$B:$B,D$4,'BSE - Other Index Options'!$H:$H,"Weekly*")+SUMIFS('BSE - Other Index Options'!$L:$L,'BSE - Other Index Options'!$C:$C,$A114,'BSE - Other Index Options'!$B:$B,D$4,'BSE - Other Index Options'!$H:$H,"MDAW*"))</f>
        <v/>
      </c>
      <c r="E114" s="26" t="str">
        <f>IF(SUMIFS('NSE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Options'!$H:$H,"MDAW*")+SUMIFS('BSE - SENSEX Index Options'!$L:$L,'BSE - SENSEX Index Options'!$C:$C,$A114,'BSE - SENSEX Index Options'!$B:$B,E$4,'BSE - SENSEX Index Options'!$H:$H,"Weekly*")+SUMIFS('BSE - SENSEX Index Options'!$L:$L,'BSE - SENSEX Index Options'!$C:$C,$A114,'BSE - SENSEX Index Options'!$B:$B,E$4,'BSE - SENSEX Index Options'!$H:$H,"MDAW*")+SUMIFS('BSE - Other Index Options'!$L:$L,'BSE - Other Index Options'!$C:$C,$A114,'BSE - Other Index Options'!$B:$B,E$4,'BSE - Other Index Options'!$H:$H,"Weekly*")+SUMIFS('BSE - Other Index Options'!$L:$L,'BSE - Other Index Options'!$C:$C,$A114,'BSE - Other Index Options'!$B:$B,E$4,'BSE - Other Index Options'!$H:$H,"MDAW*")=0,"",SUMIFS('NSE - NIFTY Index Options'!$L:$L,'NSE - NIFTY Index Options'!$C:$C,$A114,'NSE - NIFTY Index Options'!$B:$B,E$4,'NSE - NIFTY Index Options'!$H:$H,"Weekly*")+SUMIFS('NSE - NIFTY Index Options'!$L:$L,'NSE - NIFTY Index Options'!$C:$C,$A114,'NSE - NIFTY Index Options'!$B:$B,E$4,'NSE - NIFTY Index Options'!$H:$H,"MDAW*")+SUMIFS('NSE - Other Index Options'!$L:$L,'NSE - Other Index Options'!$C:$C,$A114,'NSE - Other Index Options'!$B:$B,E$4,'NSE - Other Index Options'!$H:$H,"Weekly*")+SUMIFS('NSE - Other Index Options'!$L:$L,'NSE - Other Index Options'!$C:$C,$A114,'NSE - Other Index Options'!$B:$B,E$4,'NSE - Other Index Options'!$H:$H,"MDAW*")+SUMIFS('BSE - SENSEX Index Options'!$L:$L,'BSE - SENSEX Index Options'!$C:$C,$A114,'BSE - SENSEX Index Options'!$B:$B,E$4,'BSE - SENSEX Index Options'!$H:$H,"Weekly*")+SUMIFS('BSE - SENSEX Index Options'!$L:$L,'BSE - SENSEX Index Options'!$C:$C,$A114,'BSE - SENSEX Index Options'!$B:$B,E$4,'BSE - SENSEX Index Options'!$H:$H,"MDAW*")+SUMIFS('BSE - Other Index Options'!$L:$L,'BSE - Other Index Options'!$C:$C,$A114,'BSE - Other Index Options'!$B:$B,E$4,'BSE - Other Index Options'!$H:$H,"Weekly*")+SUMIFS('BSE - Other Index Options'!$L:$L,'BSE - Other Index Options'!$C:$C,$A114,'BSE - Other Index Options'!$B:$B,E$4,'BSE - Other Index Options'!$H:$H,"MDAW*"))</f>
        <v/>
      </c>
      <c r="F114" s="26" t="str">
        <f>IF(SUMIFS('NSE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Options'!$H:$H,"MDAW*")+SUMIFS('BSE - SENSEX Index Options'!$L:$L,'BSE - SENSEX Index Options'!$C:$C,$A114,'BSE - SENSEX Index Options'!$B:$B,F$4,'BSE - SENSEX Index Options'!$H:$H,"Weekly*")+SUMIFS('BSE - SENSEX Index Options'!$L:$L,'BSE - SENSEX Index Options'!$C:$C,$A114,'BSE - SENSEX Index Options'!$B:$B,F$4,'BSE - SENSEX Index Options'!$H:$H,"MDAW*")+SUMIFS('BSE - Other Index Options'!$L:$L,'BSE - Other Index Options'!$C:$C,$A114,'BSE - Other Index Options'!$B:$B,F$4,'BSE - Other Index Options'!$H:$H,"Weekly*")+SUMIFS('BSE - Other Index Options'!$L:$L,'BSE - Other Index Options'!$C:$C,$A114,'BSE - Other Index Options'!$B:$B,F$4,'BSE - Other Index Options'!$H:$H,"MDAW*")=0,"",SUMIFS('NSE - NIFTY Index Options'!$L:$L,'NSE - NIFTY Index Options'!$C:$C,$A114,'NSE - NIFTY Index Options'!$B:$B,F$4,'NSE - NIFTY Index Options'!$H:$H,"Weekly*")+SUMIFS('NSE - NIFTY Index Options'!$L:$L,'NSE - NIFTY Index Options'!$C:$C,$A114,'NSE - NIFTY Index Options'!$B:$B,F$4,'NSE - NIFTY Index Options'!$H:$H,"MDAW*")+SUMIFS('NSE - Other Index Options'!$L:$L,'NSE - Other Index Options'!$C:$C,$A114,'NSE - Other Index Options'!$B:$B,F$4,'NSE - Other Index Options'!$H:$H,"Weekly*")+SUMIFS('NSE - Other Index Options'!$L:$L,'NSE - Other Index Options'!$C:$C,$A114,'NSE - Other Index Options'!$B:$B,F$4,'NSE - Other Index Options'!$H:$H,"MDAW*")+SUMIFS('BSE - SENSEX Index Options'!$L:$L,'BSE - SENSEX Index Options'!$C:$C,$A114,'BSE - SENSEX Index Options'!$B:$B,F$4,'BSE - SENSEX Index Options'!$H:$H,"Weekly*")+SUMIFS('BSE - SENSEX Index Options'!$L:$L,'BSE - SENSEX Index Options'!$C:$C,$A114,'BSE - SENSEX Index Options'!$B:$B,F$4,'BSE - SENSEX Index Options'!$H:$H,"MDAW*")+SUMIFS('BSE - Other Index Options'!$L:$L,'BSE - Other Index Options'!$C:$C,$A114,'BSE - Other Index Options'!$B:$B,F$4,'BSE - Other Index Options'!$H:$H,"Weekly*")+SUMIFS('BSE - Other Index Options'!$L:$L,'BSE - Other Index Options'!$C:$C,$A114,'BSE - Other Index Options'!$B:$B,F$4,'BSE - Other Index Options'!$H:$H,"MDAW*"))</f>
        <v/>
      </c>
      <c r="G114" s="26" t="str">
        <f>IF(SUMIFS('NSE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Options'!$H:$H,"MDAW*")+SUMIFS('BSE - SENSEX Index Options'!$L:$L,'BSE - SENSEX Index Options'!$C:$C,$A114,'BSE - SENSEX Index Options'!$B:$B,G$4,'BSE - SENSEX Index Options'!$H:$H,"Weekly*")+SUMIFS('BSE - SENSEX Index Options'!$L:$L,'BSE - SENSEX Index Options'!$C:$C,$A114,'BSE - SENSEX Index Options'!$B:$B,G$4,'BSE - SENSEX Index Options'!$H:$H,"MDAW*")+SUMIFS('BSE - Other Index Options'!$L:$L,'BSE - Other Index Options'!$C:$C,$A114,'BSE - Other Index Options'!$B:$B,G$4,'BSE - Other Index Options'!$H:$H,"Weekly*")+SUMIFS('BSE - Other Index Options'!$L:$L,'BSE - Other Index Options'!$C:$C,$A114,'BSE - Other Index Options'!$B:$B,G$4,'BSE - Other Index Options'!$H:$H,"MDAW*")=0,"",SUMIFS('NSE - NIFTY Index Options'!$L:$L,'NSE - NIFTY Index Options'!$C:$C,$A114,'NSE - NIFTY Index Options'!$B:$B,G$4,'NSE - NIFTY Index Options'!$H:$H,"Weekly*")+SUMIFS('NSE - NIFTY Index Options'!$L:$L,'NSE - NIFTY Index Options'!$C:$C,$A114,'NSE - NIFTY Index Options'!$B:$B,G$4,'NSE - NIFTY Index Options'!$H:$H,"MDAW*")+SUMIFS('NSE - Other Index Options'!$L:$L,'NSE - Other Index Options'!$C:$C,$A114,'NSE - Other Index Options'!$B:$B,G$4,'NSE - Other Index Options'!$H:$H,"Weekly*")+SUMIFS('NSE - Other Index Options'!$L:$L,'NSE - Other Index Options'!$C:$C,$A114,'NSE - Other Index Options'!$B:$B,G$4,'NSE - Other Index Options'!$H:$H,"MDAW*")+SUMIFS('BSE - SENSEX Index Options'!$L:$L,'BSE - SENSEX Index Options'!$C:$C,$A114,'BSE - SENSEX Index Options'!$B:$B,G$4,'BSE - SENSEX Index Options'!$H:$H,"Weekly*")+SUMIFS('BSE - SENSEX Index Options'!$L:$L,'BSE - SENSEX Index Options'!$C:$C,$A114,'BSE - SENSEX Index Options'!$B:$B,G$4,'BSE - SENSEX Index Options'!$H:$H,"MDAW*")+SUMIFS('BSE - Other Index Options'!$L:$L,'BSE - Other Index Options'!$C:$C,$A114,'BSE - Other Index Options'!$B:$B,G$4,'BSE - Other Index Options'!$H:$H,"Weekly*")+SUMIFS('BSE - Other Index Options'!$L:$L,'BSE - Other Index Options'!$C:$C,$A114,'BSE - Other Index Options'!$B:$B,G$4,'BSE - Other Index Options'!$H:$H,"MDAW*"))</f>
        <v/>
      </c>
      <c r="H114" s="26" t="str">
        <f t="shared" si="3"/>
        <v/>
      </c>
    </row>
    <row r="115" spans="1:8" hidden="1" outlineLevel="1">
      <c r="A115" t="s">
        <v>136</v>
      </c>
      <c r="B115" s="26" t="str">
        <f>IF(SUMIFS('NSE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Options'!$H:$H,"MDAW*")+SUMIFS('BSE - SENSEX Index Options'!$L:$L,'BSE - SENSEX Index Options'!$C:$C,$A115,'BSE - SENSEX Index Options'!$B:$B,B$4,'BSE - SENSEX Index Options'!$H:$H,"Weekly*")+SUMIFS('BSE - SENSEX Index Options'!$L:$L,'BSE - SENSEX Index Options'!$C:$C,$A115,'BSE - SENSEX Index Options'!$B:$B,B$4,'BSE - SENSEX Index Options'!$H:$H,"MDAW*")+SUMIFS('BSE - Other Index Options'!$L:$L,'BSE - Other Index Options'!$C:$C,$A115,'BSE - Other Index Options'!$B:$B,B$4,'BSE - Other Index Options'!$H:$H,"Weekly*")+SUMIFS('BSE - Other Index Options'!$L:$L,'BSE - Other Index Options'!$C:$C,$A115,'BSE - Other Index Options'!$B:$B,B$4,'BSE - Other Index Options'!$H:$H,"MDAW*")=0,"",SUMIFS('NSE - NIFTY Index Options'!$L:$L,'NSE - NIFTY Index Options'!$C:$C,$A115,'NSE - NIFTY Index Options'!$B:$B,B$4,'NSE - NIFTY Index Options'!$H:$H,"Weekly*")+SUMIFS('NSE - NIFTY Index Options'!$L:$L,'NSE - NIFTY Index Options'!$C:$C,$A115,'NSE - NIFTY Index Options'!$B:$B,B$4,'NSE - NIFTY Index Options'!$H:$H,"MDAW*")+SUMIFS('NSE - Other Index Options'!$L:$L,'NSE - Other Index Options'!$C:$C,$A115,'NSE - Other Index Options'!$B:$B,B$4,'NSE - Other Index Options'!$H:$H,"Weekly*")+SUMIFS('NSE - Other Index Options'!$L:$L,'NSE - Other Index Options'!$C:$C,$A115,'NSE - Other Index Options'!$B:$B,B$4,'NSE - Other Index Options'!$H:$H,"MDAW*")+SUMIFS('BSE - SENSEX Index Options'!$L:$L,'BSE - SENSEX Index Options'!$C:$C,$A115,'BSE - SENSEX Index Options'!$B:$B,B$4,'BSE - SENSEX Index Options'!$H:$H,"Weekly*")+SUMIFS('BSE - SENSEX Index Options'!$L:$L,'BSE - SENSEX Index Options'!$C:$C,$A115,'BSE - SENSEX Index Options'!$B:$B,B$4,'BSE - SENSEX Index Options'!$H:$H,"MDAW*")+SUMIFS('BSE - Other Index Options'!$L:$L,'BSE - Other Index Options'!$C:$C,$A115,'BSE - Other Index Options'!$B:$B,B$4,'BSE - Other Index Options'!$H:$H,"Weekly*")+SUMIFS('BSE - Other Index Options'!$L:$L,'BSE - Other Index Options'!$C:$C,$A115,'BSE - Other Index Options'!$B:$B,B$4,'BSE - Other Index Options'!$H:$H,"MDAW*"))</f>
        <v/>
      </c>
      <c r="C115" s="26" t="str">
        <f>IF(SUMIFS('NSE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Options'!$H:$H,"MDAW*")+SUMIFS('BSE - SENSEX Index Options'!$L:$L,'BSE - SENSEX Index Options'!$C:$C,$A115,'BSE - SENSEX Index Options'!$B:$B,C$4,'BSE - SENSEX Index Options'!$H:$H,"Weekly*")+SUMIFS('BSE - SENSEX Index Options'!$L:$L,'BSE - SENSEX Index Options'!$C:$C,$A115,'BSE - SENSEX Index Options'!$B:$B,C$4,'BSE - SENSEX Index Options'!$H:$H,"MDAW*")+SUMIFS('BSE - Other Index Options'!$L:$L,'BSE - Other Index Options'!$C:$C,$A115,'BSE - Other Index Options'!$B:$B,C$4,'BSE - Other Index Options'!$H:$H,"Weekly*")+SUMIFS('BSE - Other Index Options'!$L:$L,'BSE - Other Index Options'!$C:$C,$A115,'BSE - Other Index Options'!$B:$B,C$4,'BSE - Other Index Options'!$H:$H,"MDAW*")=0,"",SUMIFS('NSE - NIFTY Index Options'!$L:$L,'NSE - NIFTY Index Options'!$C:$C,$A115,'NSE - NIFTY Index Options'!$B:$B,C$4,'NSE - NIFTY Index Options'!$H:$H,"Weekly*")+SUMIFS('NSE - NIFTY Index Options'!$L:$L,'NSE - NIFTY Index Options'!$C:$C,$A115,'NSE - NIFTY Index Options'!$B:$B,C$4,'NSE - NIFTY Index Options'!$H:$H,"MDAW*")+SUMIFS('NSE - Other Index Options'!$L:$L,'NSE - Other Index Options'!$C:$C,$A115,'NSE - Other Index Options'!$B:$B,C$4,'NSE - Other Index Options'!$H:$H,"Weekly*")+SUMIFS('NSE - Other Index Options'!$L:$L,'NSE - Other Index Options'!$C:$C,$A115,'NSE - Other Index Options'!$B:$B,C$4,'NSE - Other Index Options'!$H:$H,"MDAW*")+SUMIFS('BSE - SENSEX Index Options'!$L:$L,'BSE - SENSEX Index Options'!$C:$C,$A115,'BSE - SENSEX Index Options'!$B:$B,C$4,'BSE - SENSEX Index Options'!$H:$H,"Weekly*")+SUMIFS('BSE - SENSEX Index Options'!$L:$L,'BSE - SENSEX Index Options'!$C:$C,$A115,'BSE - SENSEX Index Options'!$B:$B,C$4,'BSE - SENSEX Index Options'!$H:$H,"MDAW*")+SUMIFS('BSE - Other Index Options'!$L:$L,'BSE - Other Index Options'!$C:$C,$A115,'BSE - Other Index Options'!$B:$B,C$4,'BSE - Other Index Options'!$H:$H,"Weekly*")+SUMIFS('BSE - Other Index Options'!$L:$L,'BSE - Other Index Options'!$C:$C,$A115,'BSE - Other Index Options'!$B:$B,C$4,'BSE - Other Index Options'!$H:$H,"MDAW*"))</f>
        <v/>
      </c>
      <c r="D115" s="26" t="str">
        <f>IF(SUMIFS('NSE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Options'!$H:$H,"MDAW*")+SUMIFS('BSE - SENSEX Index Options'!$L:$L,'BSE - SENSEX Index Options'!$C:$C,$A115,'BSE - SENSEX Index Options'!$B:$B,D$4,'BSE - SENSEX Index Options'!$H:$H,"Weekly*")+SUMIFS('BSE - SENSEX Index Options'!$L:$L,'BSE - SENSEX Index Options'!$C:$C,$A115,'BSE - SENSEX Index Options'!$B:$B,D$4,'BSE - SENSEX Index Options'!$H:$H,"MDAW*")+SUMIFS('BSE - Other Index Options'!$L:$L,'BSE - Other Index Options'!$C:$C,$A115,'BSE - Other Index Options'!$B:$B,D$4,'BSE - Other Index Options'!$H:$H,"Weekly*")+SUMIFS('BSE - Other Index Options'!$L:$L,'BSE - Other Index Options'!$C:$C,$A115,'BSE - Other Index Options'!$B:$B,D$4,'BSE - Other Index Options'!$H:$H,"MDAW*")=0,"",SUMIFS('NSE - NIFTY Index Options'!$L:$L,'NSE - NIFTY Index Options'!$C:$C,$A115,'NSE - NIFTY Index Options'!$B:$B,D$4,'NSE - NIFTY Index Options'!$H:$H,"Weekly*")+SUMIFS('NSE - NIFTY Index Options'!$L:$L,'NSE - NIFTY Index Options'!$C:$C,$A115,'NSE - NIFTY Index Options'!$B:$B,D$4,'NSE - NIFTY Index Options'!$H:$H,"MDAW*")+SUMIFS('NSE - Other Index Options'!$L:$L,'NSE - Other Index Options'!$C:$C,$A115,'NSE - Other Index Options'!$B:$B,D$4,'NSE - Other Index Options'!$H:$H,"Weekly*")+SUMIFS('NSE - Other Index Options'!$L:$L,'NSE - Other Index Options'!$C:$C,$A115,'NSE - Other Index Options'!$B:$B,D$4,'NSE - Other Index Options'!$H:$H,"MDAW*")+SUMIFS('BSE - SENSEX Index Options'!$L:$L,'BSE - SENSEX Index Options'!$C:$C,$A115,'BSE - SENSEX Index Options'!$B:$B,D$4,'BSE - SENSEX Index Options'!$H:$H,"Weekly*")+SUMIFS('BSE - SENSEX Index Options'!$L:$L,'BSE - SENSEX Index Options'!$C:$C,$A115,'BSE - SENSEX Index Options'!$B:$B,D$4,'BSE - SENSEX Index Options'!$H:$H,"MDAW*")+SUMIFS('BSE - Other Index Options'!$L:$L,'BSE - Other Index Options'!$C:$C,$A115,'BSE - Other Index Options'!$B:$B,D$4,'BSE - Other Index Options'!$H:$H,"Weekly*")+SUMIFS('BSE - Other Index Options'!$L:$L,'BSE - Other Index Options'!$C:$C,$A115,'BSE - Other Index Options'!$B:$B,D$4,'BSE - Other Index Options'!$H:$H,"MDAW*"))</f>
        <v/>
      </c>
      <c r="E115" s="26" t="str">
        <f>IF(SUMIFS('NSE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Options'!$H:$H,"MDAW*")+SUMIFS('BSE - SENSEX Index Options'!$L:$L,'BSE - SENSEX Index Options'!$C:$C,$A115,'BSE - SENSEX Index Options'!$B:$B,E$4,'BSE - SENSEX Index Options'!$H:$H,"Weekly*")+SUMIFS('BSE - SENSEX Index Options'!$L:$L,'BSE - SENSEX Index Options'!$C:$C,$A115,'BSE - SENSEX Index Options'!$B:$B,E$4,'BSE - SENSEX Index Options'!$H:$H,"MDAW*")+SUMIFS('BSE - Other Index Options'!$L:$L,'BSE - Other Index Options'!$C:$C,$A115,'BSE - Other Index Options'!$B:$B,E$4,'BSE - Other Index Options'!$H:$H,"Weekly*")+SUMIFS('BSE - Other Index Options'!$L:$L,'BSE - Other Index Options'!$C:$C,$A115,'BSE - Other Index Options'!$B:$B,E$4,'BSE - Other Index Options'!$H:$H,"MDAW*")=0,"",SUMIFS('NSE - NIFTY Index Options'!$L:$L,'NSE - NIFTY Index Options'!$C:$C,$A115,'NSE - NIFTY Index Options'!$B:$B,E$4,'NSE - NIFTY Index Options'!$H:$H,"Weekly*")+SUMIFS('NSE - NIFTY Index Options'!$L:$L,'NSE - NIFTY Index Options'!$C:$C,$A115,'NSE - NIFTY Index Options'!$B:$B,E$4,'NSE - NIFTY Index Options'!$H:$H,"MDAW*")+SUMIFS('NSE - Other Index Options'!$L:$L,'NSE - Other Index Options'!$C:$C,$A115,'NSE - Other Index Options'!$B:$B,E$4,'NSE - Other Index Options'!$H:$H,"Weekly*")+SUMIFS('NSE - Other Index Options'!$L:$L,'NSE - Other Index Options'!$C:$C,$A115,'NSE - Other Index Options'!$B:$B,E$4,'NSE - Other Index Options'!$H:$H,"MDAW*")+SUMIFS('BSE - SENSEX Index Options'!$L:$L,'BSE - SENSEX Index Options'!$C:$C,$A115,'BSE - SENSEX Index Options'!$B:$B,E$4,'BSE - SENSEX Index Options'!$H:$H,"Weekly*")+SUMIFS('BSE - SENSEX Index Options'!$L:$L,'BSE - SENSEX Index Options'!$C:$C,$A115,'BSE - SENSEX Index Options'!$B:$B,E$4,'BSE - SENSEX Index Options'!$H:$H,"MDAW*")+SUMIFS('BSE - Other Index Options'!$L:$L,'BSE - Other Index Options'!$C:$C,$A115,'BSE - Other Index Options'!$B:$B,E$4,'BSE - Other Index Options'!$H:$H,"Weekly*")+SUMIFS('BSE - Other Index Options'!$L:$L,'BSE - Other Index Options'!$C:$C,$A115,'BSE - Other Index Options'!$B:$B,E$4,'BSE - Other Index Options'!$H:$H,"MDAW*"))</f>
        <v/>
      </c>
      <c r="F115" s="26" t="str">
        <f>IF(SUMIFS('NSE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Options'!$H:$H,"MDAW*")+SUMIFS('BSE - SENSEX Index Options'!$L:$L,'BSE - SENSEX Index Options'!$C:$C,$A115,'BSE - SENSEX Index Options'!$B:$B,F$4,'BSE - SENSEX Index Options'!$H:$H,"Weekly*")+SUMIFS('BSE - SENSEX Index Options'!$L:$L,'BSE - SENSEX Index Options'!$C:$C,$A115,'BSE - SENSEX Index Options'!$B:$B,F$4,'BSE - SENSEX Index Options'!$H:$H,"MDAW*")+SUMIFS('BSE - Other Index Options'!$L:$L,'BSE - Other Index Options'!$C:$C,$A115,'BSE - Other Index Options'!$B:$B,F$4,'BSE - Other Index Options'!$H:$H,"Weekly*")+SUMIFS('BSE - Other Index Options'!$L:$L,'BSE - Other Index Options'!$C:$C,$A115,'BSE - Other Index Options'!$B:$B,F$4,'BSE - Other Index Options'!$H:$H,"MDAW*")=0,"",SUMIFS('NSE - NIFTY Index Options'!$L:$L,'NSE - NIFTY Index Options'!$C:$C,$A115,'NSE - NIFTY Index Options'!$B:$B,F$4,'NSE - NIFTY Index Options'!$H:$H,"Weekly*")+SUMIFS('NSE - NIFTY Index Options'!$L:$L,'NSE - NIFTY Index Options'!$C:$C,$A115,'NSE - NIFTY Index Options'!$B:$B,F$4,'NSE - NIFTY Index Options'!$H:$H,"MDAW*")+SUMIFS('NSE - Other Index Options'!$L:$L,'NSE - Other Index Options'!$C:$C,$A115,'NSE - Other Index Options'!$B:$B,F$4,'NSE - Other Index Options'!$H:$H,"Weekly*")+SUMIFS('NSE - Other Index Options'!$L:$L,'NSE - Other Index Options'!$C:$C,$A115,'NSE - Other Index Options'!$B:$B,F$4,'NSE - Other Index Options'!$H:$H,"MDAW*")+SUMIFS('BSE - SENSEX Index Options'!$L:$L,'BSE - SENSEX Index Options'!$C:$C,$A115,'BSE - SENSEX Index Options'!$B:$B,F$4,'BSE - SENSEX Index Options'!$H:$H,"Weekly*")+SUMIFS('BSE - SENSEX Index Options'!$L:$L,'BSE - SENSEX Index Options'!$C:$C,$A115,'BSE - SENSEX Index Options'!$B:$B,F$4,'BSE - SENSEX Index Options'!$H:$H,"MDAW*")+SUMIFS('BSE - Other Index Options'!$L:$L,'BSE - Other Index Options'!$C:$C,$A115,'BSE - Other Index Options'!$B:$B,F$4,'BSE - Other Index Options'!$H:$H,"Weekly*")+SUMIFS('BSE - Other Index Options'!$L:$L,'BSE - Other Index Options'!$C:$C,$A115,'BSE - Other Index Options'!$B:$B,F$4,'BSE - Other Index Options'!$H:$H,"MDAW*"))</f>
        <v/>
      </c>
      <c r="G115" s="26" t="str">
        <f>IF(SUMIFS('NSE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Options'!$H:$H,"MDAW*")+SUMIFS('BSE - SENSEX Index Options'!$L:$L,'BSE - SENSEX Index Options'!$C:$C,$A115,'BSE - SENSEX Index Options'!$B:$B,G$4,'BSE - SENSEX Index Options'!$H:$H,"Weekly*")+SUMIFS('BSE - SENSEX Index Options'!$L:$L,'BSE - SENSEX Index Options'!$C:$C,$A115,'BSE - SENSEX Index Options'!$B:$B,G$4,'BSE - SENSEX Index Options'!$H:$H,"MDAW*")+SUMIFS('BSE - Other Index Options'!$L:$L,'BSE - Other Index Options'!$C:$C,$A115,'BSE - Other Index Options'!$B:$B,G$4,'BSE - Other Index Options'!$H:$H,"Weekly*")+SUMIFS('BSE - Other Index Options'!$L:$L,'BSE - Other Index Options'!$C:$C,$A115,'BSE - Other Index Options'!$B:$B,G$4,'BSE - Other Index Options'!$H:$H,"MDAW*")=0,"",SUMIFS('NSE - NIFTY Index Options'!$L:$L,'NSE - NIFTY Index Options'!$C:$C,$A115,'NSE - NIFTY Index Options'!$B:$B,G$4,'NSE - NIFTY Index Options'!$H:$H,"Weekly*")+SUMIFS('NSE - NIFTY Index Options'!$L:$L,'NSE - NIFTY Index Options'!$C:$C,$A115,'NSE - NIFTY Index Options'!$B:$B,G$4,'NSE - NIFTY Index Options'!$H:$H,"MDAW*")+SUMIFS('NSE - Other Index Options'!$L:$L,'NSE - Other Index Options'!$C:$C,$A115,'NSE - Other Index Options'!$B:$B,G$4,'NSE - Other Index Options'!$H:$H,"Weekly*")+SUMIFS('NSE - Other Index Options'!$L:$L,'NSE - Other Index Options'!$C:$C,$A115,'NSE - Other Index Options'!$B:$B,G$4,'NSE - Other Index Options'!$H:$H,"MDAW*")+SUMIFS('BSE - SENSEX Index Options'!$L:$L,'BSE - SENSEX Index Options'!$C:$C,$A115,'BSE - SENSEX Index Options'!$B:$B,G$4,'BSE - SENSEX Index Options'!$H:$H,"Weekly*")+SUMIFS('BSE - SENSEX Index Options'!$L:$L,'BSE - SENSEX Index Options'!$C:$C,$A115,'BSE - SENSEX Index Options'!$B:$B,G$4,'BSE - SENSEX Index Options'!$H:$H,"MDAW*")+SUMIFS('BSE - Other Index Options'!$L:$L,'BSE - Other Index Options'!$C:$C,$A115,'BSE - Other Index Options'!$B:$B,G$4,'BSE - Other Index Options'!$H:$H,"Weekly*")+SUMIFS('BSE - Other Index Options'!$L:$L,'BSE - Other Index Options'!$C:$C,$A115,'BSE - Other Index Options'!$B:$B,G$4,'BSE - Other Index Options'!$H:$H,"MDAW*"))</f>
        <v/>
      </c>
      <c r="H115" s="26" t="str">
        <f t="shared" si="3"/>
        <v/>
      </c>
    </row>
    <row r="116" spans="1:8" hidden="1" outlineLevel="1">
      <c r="A116" t="s">
        <v>137</v>
      </c>
      <c r="B116" s="26" t="str">
        <f>IF(SUMIFS('NSE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Options'!$H:$H,"MDAW*")+SUMIFS('BSE - SENSEX Index Options'!$L:$L,'BSE - SENSEX Index Options'!$C:$C,$A116,'BSE - SENSEX Index Options'!$B:$B,B$4,'BSE - SENSEX Index Options'!$H:$H,"Weekly*")+SUMIFS('BSE - SENSEX Index Options'!$L:$L,'BSE - SENSEX Index Options'!$C:$C,$A116,'BSE - SENSEX Index Options'!$B:$B,B$4,'BSE - SENSEX Index Options'!$H:$H,"MDAW*")+SUMIFS('BSE - Other Index Options'!$L:$L,'BSE - Other Index Options'!$C:$C,$A116,'BSE - Other Index Options'!$B:$B,B$4,'BSE - Other Index Options'!$H:$H,"Weekly*")+SUMIFS('BSE - Other Index Options'!$L:$L,'BSE - Other Index Options'!$C:$C,$A116,'BSE - Other Index Options'!$B:$B,B$4,'BSE - Other Index Options'!$H:$H,"MDAW*")=0,"",SUMIFS('NSE - NIFTY Index Options'!$L:$L,'NSE - NIFTY Index Options'!$C:$C,$A116,'NSE - NIFTY Index Options'!$B:$B,B$4,'NSE - NIFTY Index Options'!$H:$H,"Weekly*")+SUMIFS('NSE - NIFTY Index Options'!$L:$L,'NSE - NIFTY Index Options'!$C:$C,$A116,'NSE - NIFTY Index Options'!$B:$B,B$4,'NSE - NIFTY Index Options'!$H:$H,"MDAW*")+SUMIFS('NSE - Other Index Options'!$L:$L,'NSE - Other Index Options'!$C:$C,$A116,'NSE - Other Index Options'!$B:$B,B$4,'NSE - Other Index Options'!$H:$H,"Weekly*")+SUMIFS('NSE - Other Index Options'!$L:$L,'NSE - Other Index Options'!$C:$C,$A116,'NSE - Other Index Options'!$B:$B,B$4,'NSE - Other Index Options'!$H:$H,"MDAW*")+SUMIFS('BSE - SENSEX Index Options'!$L:$L,'BSE - SENSEX Index Options'!$C:$C,$A116,'BSE - SENSEX Index Options'!$B:$B,B$4,'BSE - SENSEX Index Options'!$H:$H,"Weekly*")+SUMIFS('BSE - SENSEX Index Options'!$L:$L,'BSE - SENSEX Index Options'!$C:$C,$A116,'BSE - SENSEX Index Options'!$B:$B,B$4,'BSE - SENSEX Index Options'!$H:$H,"MDAW*")+SUMIFS('BSE - Other Index Options'!$L:$L,'BSE - Other Index Options'!$C:$C,$A116,'BSE - Other Index Options'!$B:$B,B$4,'BSE - Other Index Options'!$H:$H,"Weekly*")+SUMIFS('BSE - Other Index Options'!$L:$L,'BSE - Other Index Options'!$C:$C,$A116,'BSE - Other Index Options'!$B:$B,B$4,'BSE - Other Index Options'!$H:$H,"MDAW*"))</f>
        <v/>
      </c>
      <c r="C116" s="26" t="str">
        <f>IF(SUMIFS('NSE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Options'!$H:$H,"MDAW*")+SUMIFS('BSE - SENSEX Index Options'!$L:$L,'BSE - SENSEX Index Options'!$C:$C,$A116,'BSE - SENSEX Index Options'!$B:$B,C$4,'BSE - SENSEX Index Options'!$H:$H,"Weekly*")+SUMIFS('BSE - SENSEX Index Options'!$L:$L,'BSE - SENSEX Index Options'!$C:$C,$A116,'BSE - SENSEX Index Options'!$B:$B,C$4,'BSE - SENSEX Index Options'!$H:$H,"MDAW*")+SUMIFS('BSE - Other Index Options'!$L:$L,'BSE - Other Index Options'!$C:$C,$A116,'BSE - Other Index Options'!$B:$B,C$4,'BSE - Other Index Options'!$H:$H,"Weekly*")+SUMIFS('BSE - Other Index Options'!$L:$L,'BSE - Other Index Options'!$C:$C,$A116,'BSE - Other Index Options'!$B:$B,C$4,'BSE - Other Index Options'!$H:$H,"MDAW*")=0,"",SUMIFS('NSE - NIFTY Index Options'!$L:$L,'NSE - NIFTY Index Options'!$C:$C,$A116,'NSE - NIFTY Index Options'!$B:$B,C$4,'NSE - NIFTY Index Options'!$H:$H,"Weekly*")+SUMIFS('NSE - NIFTY Index Options'!$L:$L,'NSE - NIFTY Index Options'!$C:$C,$A116,'NSE - NIFTY Index Options'!$B:$B,C$4,'NSE - NIFTY Index Options'!$H:$H,"MDAW*")+SUMIFS('NSE - Other Index Options'!$L:$L,'NSE - Other Index Options'!$C:$C,$A116,'NSE - Other Index Options'!$B:$B,C$4,'NSE - Other Index Options'!$H:$H,"Weekly*")+SUMIFS('NSE - Other Index Options'!$L:$L,'NSE - Other Index Options'!$C:$C,$A116,'NSE - Other Index Options'!$B:$B,C$4,'NSE - Other Index Options'!$H:$H,"MDAW*")+SUMIFS('BSE - SENSEX Index Options'!$L:$L,'BSE - SENSEX Index Options'!$C:$C,$A116,'BSE - SENSEX Index Options'!$B:$B,C$4,'BSE - SENSEX Index Options'!$H:$H,"Weekly*")+SUMIFS('BSE - SENSEX Index Options'!$L:$L,'BSE - SENSEX Index Options'!$C:$C,$A116,'BSE - SENSEX Index Options'!$B:$B,C$4,'BSE - SENSEX Index Options'!$H:$H,"MDAW*")+SUMIFS('BSE - Other Index Options'!$L:$L,'BSE - Other Index Options'!$C:$C,$A116,'BSE - Other Index Options'!$B:$B,C$4,'BSE - Other Index Options'!$H:$H,"Weekly*")+SUMIFS('BSE - Other Index Options'!$L:$L,'BSE - Other Index Options'!$C:$C,$A116,'BSE - Other Index Options'!$B:$B,C$4,'BSE - Other Index Options'!$H:$H,"MDAW*"))</f>
        <v/>
      </c>
      <c r="D116" s="26" t="str">
        <f>IF(SUMIFS('NSE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Options'!$H:$H,"MDAW*")+SUMIFS('BSE - SENSEX Index Options'!$L:$L,'BSE - SENSEX Index Options'!$C:$C,$A116,'BSE - SENSEX Index Options'!$B:$B,D$4,'BSE - SENSEX Index Options'!$H:$H,"Weekly*")+SUMIFS('BSE - SENSEX Index Options'!$L:$L,'BSE - SENSEX Index Options'!$C:$C,$A116,'BSE - SENSEX Index Options'!$B:$B,D$4,'BSE - SENSEX Index Options'!$H:$H,"MDAW*")+SUMIFS('BSE - Other Index Options'!$L:$L,'BSE - Other Index Options'!$C:$C,$A116,'BSE - Other Index Options'!$B:$B,D$4,'BSE - Other Index Options'!$H:$H,"Weekly*")+SUMIFS('BSE - Other Index Options'!$L:$L,'BSE - Other Index Options'!$C:$C,$A116,'BSE - Other Index Options'!$B:$B,D$4,'BSE - Other Index Options'!$H:$H,"MDAW*")=0,"",SUMIFS('NSE - NIFTY Index Options'!$L:$L,'NSE - NIFTY Index Options'!$C:$C,$A116,'NSE - NIFTY Index Options'!$B:$B,D$4,'NSE - NIFTY Index Options'!$H:$H,"Weekly*")+SUMIFS('NSE - NIFTY Index Options'!$L:$L,'NSE - NIFTY Index Options'!$C:$C,$A116,'NSE - NIFTY Index Options'!$B:$B,D$4,'NSE - NIFTY Index Options'!$H:$H,"MDAW*")+SUMIFS('NSE - Other Index Options'!$L:$L,'NSE - Other Index Options'!$C:$C,$A116,'NSE - Other Index Options'!$B:$B,D$4,'NSE - Other Index Options'!$H:$H,"Weekly*")+SUMIFS('NSE - Other Index Options'!$L:$L,'NSE - Other Index Options'!$C:$C,$A116,'NSE - Other Index Options'!$B:$B,D$4,'NSE - Other Index Options'!$H:$H,"MDAW*")+SUMIFS('BSE - SENSEX Index Options'!$L:$L,'BSE - SENSEX Index Options'!$C:$C,$A116,'BSE - SENSEX Index Options'!$B:$B,D$4,'BSE - SENSEX Index Options'!$H:$H,"Weekly*")+SUMIFS('BSE - SENSEX Index Options'!$L:$L,'BSE - SENSEX Index Options'!$C:$C,$A116,'BSE - SENSEX Index Options'!$B:$B,D$4,'BSE - SENSEX Index Options'!$H:$H,"MDAW*")+SUMIFS('BSE - Other Index Options'!$L:$L,'BSE - Other Index Options'!$C:$C,$A116,'BSE - Other Index Options'!$B:$B,D$4,'BSE - Other Index Options'!$H:$H,"Weekly*")+SUMIFS('BSE - Other Index Options'!$L:$L,'BSE - Other Index Options'!$C:$C,$A116,'BSE - Other Index Options'!$B:$B,D$4,'BSE - Other Index Options'!$H:$H,"MDAW*"))</f>
        <v/>
      </c>
      <c r="E116" s="26" t="str">
        <f>IF(SUMIFS('NSE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Options'!$H:$H,"MDAW*")+SUMIFS('BSE - SENSEX Index Options'!$L:$L,'BSE - SENSEX Index Options'!$C:$C,$A116,'BSE - SENSEX Index Options'!$B:$B,E$4,'BSE - SENSEX Index Options'!$H:$H,"Weekly*")+SUMIFS('BSE - SENSEX Index Options'!$L:$L,'BSE - SENSEX Index Options'!$C:$C,$A116,'BSE - SENSEX Index Options'!$B:$B,E$4,'BSE - SENSEX Index Options'!$H:$H,"MDAW*")+SUMIFS('BSE - Other Index Options'!$L:$L,'BSE - Other Index Options'!$C:$C,$A116,'BSE - Other Index Options'!$B:$B,E$4,'BSE - Other Index Options'!$H:$H,"Weekly*")+SUMIFS('BSE - Other Index Options'!$L:$L,'BSE - Other Index Options'!$C:$C,$A116,'BSE - Other Index Options'!$B:$B,E$4,'BSE - Other Index Options'!$H:$H,"MDAW*")=0,"",SUMIFS('NSE - NIFTY Index Options'!$L:$L,'NSE - NIFTY Index Options'!$C:$C,$A116,'NSE - NIFTY Index Options'!$B:$B,E$4,'NSE - NIFTY Index Options'!$H:$H,"Weekly*")+SUMIFS('NSE - NIFTY Index Options'!$L:$L,'NSE - NIFTY Index Options'!$C:$C,$A116,'NSE - NIFTY Index Options'!$B:$B,E$4,'NSE - NIFTY Index Options'!$H:$H,"MDAW*")+SUMIFS('NSE - Other Index Options'!$L:$L,'NSE - Other Index Options'!$C:$C,$A116,'NSE - Other Index Options'!$B:$B,E$4,'NSE - Other Index Options'!$H:$H,"Weekly*")+SUMIFS('NSE - Other Index Options'!$L:$L,'NSE - Other Index Options'!$C:$C,$A116,'NSE - Other Index Options'!$B:$B,E$4,'NSE - Other Index Options'!$H:$H,"MDAW*")+SUMIFS('BSE - SENSEX Index Options'!$L:$L,'BSE - SENSEX Index Options'!$C:$C,$A116,'BSE - SENSEX Index Options'!$B:$B,E$4,'BSE - SENSEX Index Options'!$H:$H,"Weekly*")+SUMIFS('BSE - SENSEX Index Options'!$L:$L,'BSE - SENSEX Index Options'!$C:$C,$A116,'BSE - SENSEX Index Options'!$B:$B,E$4,'BSE - SENSEX Index Options'!$H:$H,"MDAW*")+SUMIFS('BSE - Other Index Options'!$L:$L,'BSE - Other Index Options'!$C:$C,$A116,'BSE - Other Index Options'!$B:$B,E$4,'BSE - Other Index Options'!$H:$H,"Weekly*")+SUMIFS('BSE - Other Index Options'!$L:$L,'BSE - Other Index Options'!$C:$C,$A116,'BSE - Other Index Options'!$B:$B,E$4,'BSE - Other Index Options'!$H:$H,"MDAW*"))</f>
        <v/>
      </c>
      <c r="F116" s="26" t="str">
        <f>IF(SUMIFS('NSE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Options'!$H:$H,"MDAW*")+SUMIFS('BSE - SENSEX Index Options'!$L:$L,'BSE - SENSEX Index Options'!$C:$C,$A116,'BSE - SENSEX Index Options'!$B:$B,F$4,'BSE - SENSEX Index Options'!$H:$H,"Weekly*")+SUMIFS('BSE - SENSEX Index Options'!$L:$L,'BSE - SENSEX Index Options'!$C:$C,$A116,'BSE - SENSEX Index Options'!$B:$B,F$4,'BSE - SENSEX Index Options'!$H:$H,"MDAW*")+SUMIFS('BSE - Other Index Options'!$L:$L,'BSE - Other Index Options'!$C:$C,$A116,'BSE - Other Index Options'!$B:$B,F$4,'BSE - Other Index Options'!$H:$H,"Weekly*")+SUMIFS('BSE - Other Index Options'!$L:$L,'BSE - Other Index Options'!$C:$C,$A116,'BSE - Other Index Options'!$B:$B,F$4,'BSE - Other Index Options'!$H:$H,"MDAW*")=0,"",SUMIFS('NSE - NIFTY Index Options'!$L:$L,'NSE - NIFTY Index Options'!$C:$C,$A116,'NSE - NIFTY Index Options'!$B:$B,F$4,'NSE - NIFTY Index Options'!$H:$H,"Weekly*")+SUMIFS('NSE - NIFTY Index Options'!$L:$L,'NSE - NIFTY Index Options'!$C:$C,$A116,'NSE - NIFTY Index Options'!$B:$B,F$4,'NSE - NIFTY Index Options'!$H:$H,"MDAW*")+SUMIFS('NSE - Other Index Options'!$L:$L,'NSE - Other Index Options'!$C:$C,$A116,'NSE - Other Index Options'!$B:$B,F$4,'NSE - Other Index Options'!$H:$H,"Weekly*")+SUMIFS('NSE - Other Index Options'!$L:$L,'NSE - Other Index Options'!$C:$C,$A116,'NSE - Other Index Options'!$B:$B,F$4,'NSE - Other Index Options'!$H:$H,"MDAW*")+SUMIFS('BSE - SENSEX Index Options'!$L:$L,'BSE - SENSEX Index Options'!$C:$C,$A116,'BSE - SENSEX Index Options'!$B:$B,F$4,'BSE - SENSEX Index Options'!$H:$H,"Weekly*")+SUMIFS('BSE - SENSEX Index Options'!$L:$L,'BSE - SENSEX Index Options'!$C:$C,$A116,'BSE - SENSEX Index Options'!$B:$B,F$4,'BSE - SENSEX Index Options'!$H:$H,"MDAW*")+SUMIFS('BSE - Other Index Options'!$L:$L,'BSE - Other Index Options'!$C:$C,$A116,'BSE - Other Index Options'!$B:$B,F$4,'BSE - Other Index Options'!$H:$H,"Weekly*")+SUMIFS('BSE - Other Index Options'!$L:$L,'BSE - Other Index Options'!$C:$C,$A116,'BSE - Other Index Options'!$B:$B,F$4,'BSE - Other Index Options'!$H:$H,"MDAW*"))</f>
        <v/>
      </c>
      <c r="G116" s="26" t="str">
        <f>IF(SUMIFS('NSE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Options'!$H:$H,"MDAW*")+SUMIFS('BSE - SENSEX Index Options'!$L:$L,'BSE - SENSEX Index Options'!$C:$C,$A116,'BSE - SENSEX Index Options'!$B:$B,G$4,'BSE - SENSEX Index Options'!$H:$H,"Weekly*")+SUMIFS('BSE - SENSEX Index Options'!$L:$L,'BSE - SENSEX Index Options'!$C:$C,$A116,'BSE - SENSEX Index Options'!$B:$B,G$4,'BSE - SENSEX Index Options'!$H:$H,"MDAW*")+SUMIFS('BSE - Other Index Options'!$L:$L,'BSE - Other Index Options'!$C:$C,$A116,'BSE - Other Index Options'!$B:$B,G$4,'BSE - Other Index Options'!$H:$H,"Weekly*")+SUMIFS('BSE - Other Index Options'!$L:$L,'BSE - Other Index Options'!$C:$C,$A116,'BSE - Other Index Options'!$B:$B,G$4,'BSE - Other Index Options'!$H:$H,"MDAW*")=0,"",SUMIFS('NSE - NIFTY Index Options'!$L:$L,'NSE - NIFTY Index Options'!$C:$C,$A116,'NSE - NIFTY Index Options'!$B:$B,G$4,'NSE - NIFTY Index Options'!$H:$H,"Weekly*")+SUMIFS('NSE - NIFTY Index Options'!$L:$L,'NSE - NIFTY Index Options'!$C:$C,$A116,'NSE - NIFTY Index Options'!$B:$B,G$4,'NSE - NIFTY Index Options'!$H:$H,"MDAW*")+SUMIFS('NSE - Other Index Options'!$L:$L,'NSE - Other Index Options'!$C:$C,$A116,'NSE - Other Index Options'!$B:$B,G$4,'NSE - Other Index Options'!$H:$H,"Weekly*")+SUMIFS('NSE - Other Index Options'!$L:$L,'NSE - Other Index Options'!$C:$C,$A116,'NSE - Other Index Options'!$B:$B,G$4,'NSE - Other Index Options'!$H:$H,"MDAW*")+SUMIFS('BSE - SENSEX Index Options'!$L:$L,'BSE - SENSEX Index Options'!$C:$C,$A116,'BSE - SENSEX Index Options'!$B:$B,G$4,'BSE - SENSEX Index Options'!$H:$H,"Weekly*")+SUMIFS('BSE - SENSEX Index Options'!$L:$L,'BSE - SENSEX Index Options'!$C:$C,$A116,'BSE - SENSEX Index Options'!$B:$B,G$4,'BSE - SENSEX Index Options'!$H:$H,"MDAW*")+SUMIFS('BSE - Other Index Options'!$L:$L,'BSE - Other Index Options'!$C:$C,$A116,'BSE - Other Index Options'!$B:$B,G$4,'BSE - Other Index Options'!$H:$H,"Weekly*")+SUMIFS('BSE - Other Index Options'!$L:$L,'BSE - Other Index Options'!$C:$C,$A116,'BSE - Other Index Options'!$B:$B,G$4,'BSE - Other Index Options'!$H:$H,"MDAW*"))</f>
        <v/>
      </c>
      <c r="H116" s="26" t="str">
        <f t="shared" si="3"/>
        <v/>
      </c>
    </row>
    <row r="117" spans="1:8" hidden="1" outlineLevel="1">
      <c r="A117" t="s">
        <v>138</v>
      </c>
      <c r="B117" s="26" t="str">
        <f>IF(SUMIFS('NSE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Options'!$H:$H,"MDAW*")+SUMIFS('BSE - SENSEX Index Options'!$L:$L,'BSE - SENSEX Index Options'!$C:$C,$A117,'BSE - SENSEX Index Options'!$B:$B,B$4,'BSE - SENSEX Index Options'!$H:$H,"Weekly*")+SUMIFS('BSE - SENSEX Index Options'!$L:$L,'BSE - SENSEX Index Options'!$C:$C,$A117,'BSE - SENSEX Index Options'!$B:$B,B$4,'BSE - SENSEX Index Options'!$H:$H,"MDAW*")+SUMIFS('BSE - Other Index Options'!$L:$L,'BSE - Other Index Options'!$C:$C,$A117,'BSE - Other Index Options'!$B:$B,B$4,'BSE - Other Index Options'!$H:$H,"Weekly*")+SUMIFS('BSE - Other Index Options'!$L:$L,'BSE - Other Index Options'!$C:$C,$A117,'BSE - Other Index Options'!$B:$B,B$4,'BSE - Other Index Options'!$H:$H,"MDAW*")=0,"",SUMIFS('NSE - NIFTY Index Options'!$L:$L,'NSE - NIFTY Index Options'!$C:$C,$A117,'NSE - NIFTY Index Options'!$B:$B,B$4,'NSE - NIFTY Index Options'!$H:$H,"Weekly*")+SUMIFS('NSE - NIFTY Index Options'!$L:$L,'NSE - NIFTY Index Options'!$C:$C,$A117,'NSE - NIFTY Index Options'!$B:$B,B$4,'NSE - NIFTY Index Options'!$H:$H,"MDAW*")+SUMIFS('NSE - Other Index Options'!$L:$L,'NSE - Other Index Options'!$C:$C,$A117,'NSE - Other Index Options'!$B:$B,B$4,'NSE - Other Index Options'!$H:$H,"Weekly*")+SUMIFS('NSE - Other Index Options'!$L:$L,'NSE - Other Index Options'!$C:$C,$A117,'NSE - Other Index Options'!$B:$B,B$4,'NSE - Other Index Options'!$H:$H,"MDAW*")+SUMIFS('BSE - SENSEX Index Options'!$L:$L,'BSE - SENSEX Index Options'!$C:$C,$A117,'BSE - SENSEX Index Options'!$B:$B,B$4,'BSE - SENSEX Index Options'!$H:$H,"Weekly*")+SUMIFS('BSE - SENSEX Index Options'!$L:$L,'BSE - SENSEX Index Options'!$C:$C,$A117,'BSE - SENSEX Index Options'!$B:$B,B$4,'BSE - SENSEX Index Options'!$H:$H,"MDAW*")+SUMIFS('BSE - Other Index Options'!$L:$L,'BSE - Other Index Options'!$C:$C,$A117,'BSE - Other Index Options'!$B:$B,B$4,'BSE - Other Index Options'!$H:$H,"Weekly*")+SUMIFS('BSE - Other Index Options'!$L:$L,'BSE - Other Index Options'!$C:$C,$A117,'BSE - Other Index Options'!$B:$B,B$4,'BSE - Other Index Options'!$H:$H,"MDAW*"))</f>
        <v/>
      </c>
      <c r="C117" s="26" t="str">
        <f>IF(SUMIFS('NSE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Options'!$H:$H,"MDAW*")+SUMIFS('BSE - SENSEX Index Options'!$L:$L,'BSE - SENSEX Index Options'!$C:$C,$A117,'BSE - SENSEX Index Options'!$B:$B,C$4,'BSE - SENSEX Index Options'!$H:$H,"Weekly*")+SUMIFS('BSE - SENSEX Index Options'!$L:$L,'BSE - SENSEX Index Options'!$C:$C,$A117,'BSE - SENSEX Index Options'!$B:$B,C$4,'BSE - SENSEX Index Options'!$H:$H,"MDAW*")+SUMIFS('BSE - Other Index Options'!$L:$L,'BSE - Other Index Options'!$C:$C,$A117,'BSE - Other Index Options'!$B:$B,C$4,'BSE - Other Index Options'!$H:$H,"Weekly*")+SUMIFS('BSE - Other Index Options'!$L:$L,'BSE - Other Index Options'!$C:$C,$A117,'BSE - Other Index Options'!$B:$B,C$4,'BSE - Other Index Options'!$H:$H,"MDAW*")=0,"",SUMIFS('NSE - NIFTY Index Options'!$L:$L,'NSE - NIFTY Index Options'!$C:$C,$A117,'NSE - NIFTY Index Options'!$B:$B,C$4,'NSE - NIFTY Index Options'!$H:$H,"Weekly*")+SUMIFS('NSE - NIFTY Index Options'!$L:$L,'NSE - NIFTY Index Options'!$C:$C,$A117,'NSE - NIFTY Index Options'!$B:$B,C$4,'NSE - NIFTY Index Options'!$H:$H,"MDAW*")+SUMIFS('NSE - Other Index Options'!$L:$L,'NSE - Other Index Options'!$C:$C,$A117,'NSE - Other Index Options'!$B:$B,C$4,'NSE - Other Index Options'!$H:$H,"Weekly*")+SUMIFS('NSE - Other Index Options'!$L:$L,'NSE - Other Index Options'!$C:$C,$A117,'NSE - Other Index Options'!$B:$B,C$4,'NSE - Other Index Options'!$H:$H,"MDAW*")+SUMIFS('BSE - SENSEX Index Options'!$L:$L,'BSE - SENSEX Index Options'!$C:$C,$A117,'BSE - SENSEX Index Options'!$B:$B,C$4,'BSE - SENSEX Index Options'!$H:$H,"Weekly*")+SUMIFS('BSE - SENSEX Index Options'!$L:$L,'BSE - SENSEX Index Options'!$C:$C,$A117,'BSE - SENSEX Index Options'!$B:$B,C$4,'BSE - SENSEX Index Options'!$H:$H,"MDAW*")+SUMIFS('BSE - Other Index Options'!$L:$L,'BSE - Other Index Options'!$C:$C,$A117,'BSE - Other Index Options'!$B:$B,C$4,'BSE - Other Index Options'!$H:$H,"Weekly*")+SUMIFS('BSE - Other Index Options'!$L:$L,'BSE - Other Index Options'!$C:$C,$A117,'BSE - Other Index Options'!$B:$B,C$4,'BSE - Other Index Options'!$H:$H,"MDAW*"))</f>
        <v/>
      </c>
      <c r="D117" s="26" t="str">
        <f>IF(SUMIFS('NSE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Options'!$H:$H,"MDAW*")+SUMIFS('BSE - SENSEX Index Options'!$L:$L,'BSE - SENSEX Index Options'!$C:$C,$A117,'BSE - SENSEX Index Options'!$B:$B,D$4,'BSE - SENSEX Index Options'!$H:$H,"Weekly*")+SUMIFS('BSE - SENSEX Index Options'!$L:$L,'BSE - SENSEX Index Options'!$C:$C,$A117,'BSE - SENSEX Index Options'!$B:$B,D$4,'BSE - SENSEX Index Options'!$H:$H,"MDAW*")+SUMIFS('BSE - Other Index Options'!$L:$L,'BSE - Other Index Options'!$C:$C,$A117,'BSE - Other Index Options'!$B:$B,D$4,'BSE - Other Index Options'!$H:$H,"Weekly*")+SUMIFS('BSE - Other Index Options'!$L:$L,'BSE - Other Index Options'!$C:$C,$A117,'BSE - Other Index Options'!$B:$B,D$4,'BSE - Other Index Options'!$H:$H,"MDAW*")=0,"",SUMIFS('NSE - NIFTY Index Options'!$L:$L,'NSE - NIFTY Index Options'!$C:$C,$A117,'NSE - NIFTY Index Options'!$B:$B,D$4,'NSE - NIFTY Index Options'!$H:$H,"Weekly*")+SUMIFS('NSE - NIFTY Index Options'!$L:$L,'NSE - NIFTY Index Options'!$C:$C,$A117,'NSE - NIFTY Index Options'!$B:$B,D$4,'NSE - NIFTY Index Options'!$H:$H,"MDAW*")+SUMIFS('NSE - Other Index Options'!$L:$L,'NSE - Other Index Options'!$C:$C,$A117,'NSE - Other Index Options'!$B:$B,D$4,'NSE - Other Index Options'!$H:$H,"Weekly*")+SUMIFS('NSE - Other Index Options'!$L:$L,'NSE - Other Index Options'!$C:$C,$A117,'NSE - Other Index Options'!$B:$B,D$4,'NSE - Other Index Options'!$H:$H,"MDAW*")+SUMIFS('BSE - SENSEX Index Options'!$L:$L,'BSE - SENSEX Index Options'!$C:$C,$A117,'BSE - SENSEX Index Options'!$B:$B,D$4,'BSE - SENSEX Index Options'!$H:$H,"Weekly*")+SUMIFS('BSE - SENSEX Index Options'!$L:$L,'BSE - SENSEX Index Options'!$C:$C,$A117,'BSE - SENSEX Index Options'!$B:$B,D$4,'BSE - SENSEX Index Options'!$H:$H,"MDAW*")+SUMIFS('BSE - Other Index Options'!$L:$L,'BSE - Other Index Options'!$C:$C,$A117,'BSE - Other Index Options'!$B:$B,D$4,'BSE - Other Index Options'!$H:$H,"Weekly*")+SUMIFS('BSE - Other Index Options'!$L:$L,'BSE - Other Index Options'!$C:$C,$A117,'BSE - Other Index Options'!$B:$B,D$4,'BSE - Other Index Options'!$H:$H,"MDAW*"))</f>
        <v/>
      </c>
      <c r="E117" s="26" t="str">
        <f>IF(SUMIFS('NSE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Options'!$H:$H,"MDAW*")+SUMIFS('BSE - SENSEX Index Options'!$L:$L,'BSE - SENSEX Index Options'!$C:$C,$A117,'BSE - SENSEX Index Options'!$B:$B,E$4,'BSE - SENSEX Index Options'!$H:$H,"Weekly*")+SUMIFS('BSE - SENSEX Index Options'!$L:$L,'BSE - SENSEX Index Options'!$C:$C,$A117,'BSE - SENSEX Index Options'!$B:$B,E$4,'BSE - SENSEX Index Options'!$H:$H,"MDAW*")+SUMIFS('BSE - Other Index Options'!$L:$L,'BSE - Other Index Options'!$C:$C,$A117,'BSE - Other Index Options'!$B:$B,E$4,'BSE - Other Index Options'!$H:$H,"Weekly*")+SUMIFS('BSE - Other Index Options'!$L:$L,'BSE - Other Index Options'!$C:$C,$A117,'BSE - Other Index Options'!$B:$B,E$4,'BSE - Other Index Options'!$H:$H,"MDAW*")=0,"",SUMIFS('NSE - NIFTY Index Options'!$L:$L,'NSE - NIFTY Index Options'!$C:$C,$A117,'NSE - NIFTY Index Options'!$B:$B,E$4,'NSE - NIFTY Index Options'!$H:$H,"Weekly*")+SUMIFS('NSE - NIFTY Index Options'!$L:$L,'NSE - NIFTY Index Options'!$C:$C,$A117,'NSE - NIFTY Index Options'!$B:$B,E$4,'NSE - NIFTY Index Options'!$H:$H,"MDAW*")+SUMIFS('NSE - Other Index Options'!$L:$L,'NSE - Other Index Options'!$C:$C,$A117,'NSE - Other Index Options'!$B:$B,E$4,'NSE - Other Index Options'!$H:$H,"Weekly*")+SUMIFS('NSE - Other Index Options'!$L:$L,'NSE - Other Index Options'!$C:$C,$A117,'NSE - Other Index Options'!$B:$B,E$4,'NSE - Other Index Options'!$H:$H,"MDAW*")+SUMIFS('BSE - SENSEX Index Options'!$L:$L,'BSE - SENSEX Index Options'!$C:$C,$A117,'BSE - SENSEX Index Options'!$B:$B,E$4,'BSE - SENSEX Index Options'!$H:$H,"Weekly*")+SUMIFS('BSE - SENSEX Index Options'!$L:$L,'BSE - SENSEX Index Options'!$C:$C,$A117,'BSE - SENSEX Index Options'!$B:$B,E$4,'BSE - SENSEX Index Options'!$H:$H,"MDAW*")+SUMIFS('BSE - Other Index Options'!$L:$L,'BSE - Other Index Options'!$C:$C,$A117,'BSE - Other Index Options'!$B:$B,E$4,'BSE - Other Index Options'!$H:$H,"Weekly*")+SUMIFS('BSE - Other Index Options'!$L:$L,'BSE - Other Index Options'!$C:$C,$A117,'BSE - Other Index Options'!$B:$B,E$4,'BSE - Other Index Options'!$H:$H,"MDAW*"))</f>
        <v/>
      </c>
      <c r="F117" s="26" t="str">
        <f>IF(SUMIFS('NSE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Options'!$H:$H,"MDAW*")+SUMIFS('BSE - SENSEX Index Options'!$L:$L,'BSE - SENSEX Index Options'!$C:$C,$A117,'BSE - SENSEX Index Options'!$B:$B,F$4,'BSE - SENSEX Index Options'!$H:$H,"Weekly*")+SUMIFS('BSE - SENSEX Index Options'!$L:$L,'BSE - SENSEX Index Options'!$C:$C,$A117,'BSE - SENSEX Index Options'!$B:$B,F$4,'BSE - SENSEX Index Options'!$H:$H,"MDAW*")+SUMIFS('BSE - Other Index Options'!$L:$L,'BSE - Other Index Options'!$C:$C,$A117,'BSE - Other Index Options'!$B:$B,F$4,'BSE - Other Index Options'!$H:$H,"Weekly*")+SUMIFS('BSE - Other Index Options'!$L:$L,'BSE - Other Index Options'!$C:$C,$A117,'BSE - Other Index Options'!$B:$B,F$4,'BSE - Other Index Options'!$H:$H,"MDAW*")=0,"",SUMIFS('NSE - NIFTY Index Options'!$L:$L,'NSE - NIFTY Index Options'!$C:$C,$A117,'NSE - NIFTY Index Options'!$B:$B,F$4,'NSE - NIFTY Index Options'!$H:$H,"Weekly*")+SUMIFS('NSE - NIFTY Index Options'!$L:$L,'NSE - NIFTY Index Options'!$C:$C,$A117,'NSE - NIFTY Index Options'!$B:$B,F$4,'NSE - NIFTY Index Options'!$H:$H,"MDAW*")+SUMIFS('NSE - Other Index Options'!$L:$L,'NSE - Other Index Options'!$C:$C,$A117,'NSE - Other Index Options'!$B:$B,F$4,'NSE - Other Index Options'!$H:$H,"Weekly*")+SUMIFS('NSE - Other Index Options'!$L:$L,'NSE - Other Index Options'!$C:$C,$A117,'NSE - Other Index Options'!$B:$B,F$4,'NSE - Other Index Options'!$H:$H,"MDAW*")+SUMIFS('BSE - SENSEX Index Options'!$L:$L,'BSE - SENSEX Index Options'!$C:$C,$A117,'BSE - SENSEX Index Options'!$B:$B,F$4,'BSE - SENSEX Index Options'!$H:$H,"Weekly*")+SUMIFS('BSE - SENSEX Index Options'!$L:$L,'BSE - SENSEX Index Options'!$C:$C,$A117,'BSE - SENSEX Index Options'!$B:$B,F$4,'BSE - SENSEX Index Options'!$H:$H,"MDAW*")+SUMIFS('BSE - Other Index Options'!$L:$L,'BSE - Other Index Options'!$C:$C,$A117,'BSE - Other Index Options'!$B:$B,F$4,'BSE - Other Index Options'!$H:$H,"Weekly*")+SUMIFS('BSE - Other Index Options'!$L:$L,'BSE - Other Index Options'!$C:$C,$A117,'BSE - Other Index Options'!$B:$B,F$4,'BSE - Other Index Options'!$H:$H,"MDAW*"))</f>
        <v/>
      </c>
      <c r="G117" s="26" t="str">
        <f>IF(SUMIFS('NSE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Options'!$H:$H,"MDAW*")+SUMIFS('BSE - SENSEX Index Options'!$L:$L,'BSE - SENSEX Index Options'!$C:$C,$A117,'BSE - SENSEX Index Options'!$B:$B,G$4,'BSE - SENSEX Index Options'!$H:$H,"Weekly*")+SUMIFS('BSE - SENSEX Index Options'!$L:$L,'BSE - SENSEX Index Options'!$C:$C,$A117,'BSE - SENSEX Index Options'!$B:$B,G$4,'BSE - SENSEX Index Options'!$H:$H,"MDAW*")+SUMIFS('BSE - Other Index Options'!$L:$L,'BSE - Other Index Options'!$C:$C,$A117,'BSE - Other Index Options'!$B:$B,G$4,'BSE - Other Index Options'!$H:$H,"Weekly*")+SUMIFS('BSE - Other Index Options'!$L:$L,'BSE - Other Index Options'!$C:$C,$A117,'BSE - Other Index Options'!$B:$B,G$4,'BSE - Other Index Options'!$H:$H,"MDAW*")=0,"",SUMIFS('NSE - NIFTY Index Options'!$L:$L,'NSE - NIFTY Index Options'!$C:$C,$A117,'NSE - NIFTY Index Options'!$B:$B,G$4,'NSE - NIFTY Index Options'!$H:$H,"Weekly*")+SUMIFS('NSE - NIFTY Index Options'!$L:$L,'NSE - NIFTY Index Options'!$C:$C,$A117,'NSE - NIFTY Index Options'!$B:$B,G$4,'NSE - NIFTY Index Options'!$H:$H,"MDAW*")+SUMIFS('NSE - Other Index Options'!$L:$L,'NSE - Other Index Options'!$C:$C,$A117,'NSE - Other Index Options'!$B:$B,G$4,'NSE - Other Index Options'!$H:$H,"Weekly*")+SUMIFS('NSE - Other Index Options'!$L:$L,'NSE - Other Index Options'!$C:$C,$A117,'NSE - Other Index Options'!$B:$B,G$4,'NSE - Other Index Options'!$H:$H,"MDAW*")+SUMIFS('BSE - SENSEX Index Options'!$L:$L,'BSE - SENSEX Index Options'!$C:$C,$A117,'BSE - SENSEX Index Options'!$B:$B,G$4,'BSE - SENSEX Index Options'!$H:$H,"Weekly*")+SUMIFS('BSE - SENSEX Index Options'!$L:$L,'BSE - SENSEX Index Options'!$C:$C,$A117,'BSE - SENSEX Index Options'!$B:$B,G$4,'BSE - SENSEX Index Options'!$H:$H,"MDAW*")+SUMIFS('BSE - Other Index Options'!$L:$L,'BSE - Other Index Options'!$C:$C,$A117,'BSE - Other Index Options'!$B:$B,G$4,'BSE - Other Index Options'!$H:$H,"Weekly*")+SUMIFS('BSE - Other Index Options'!$L:$L,'BSE - Other Index Options'!$C:$C,$A117,'BSE - Other Index Options'!$B:$B,G$4,'BSE - Other Index Options'!$H:$H,"MDAW*"))</f>
        <v/>
      </c>
      <c r="H117" s="26" t="str">
        <f t="shared" si="3"/>
        <v/>
      </c>
    </row>
    <row r="118" spans="1:8" hidden="1" outlineLevel="1">
      <c r="A118" t="s">
        <v>139</v>
      </c>
      <c r="B118" s="26" t="str">
        <f>IF(SUMIFS('NSE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Options'!$H:$H,"MDAW*")+SUMIFS('BSE - SENSEX Index Options'!$L:$L,'BSE - SENSEX Index Options'!$C:$C,$A118,'BSE - SENSEX Index Options'!$B:$B,B$4,'BSE - SENSEX Index Options'!$H:$H,"Weekly*")+SUMIFS('BSE - SENSEX Index Options'!$L:$L,'BSE - SENSEX Index Options'!$C:$C,$A118,'BSE - SENSEX Index Options'!$B:$B,B$4,'BSE - SENSEX Index Options'!$H:$H,"MDAW*")+SUMIFS('BSE - Other Index Options'!$L:$L,'BSE - Other Index Options'!$C:$C,$A118,'BSE - Other Index Options'!$B:$B,B$4,'BSE - Other Index Options'!$H:$H,"Weekly*")+SUMIFS('BSE - Other Index Options'!$L:$L,'BSE - Other Index Options'!$C:$C,$A118,'BSE - Other Index Options'!$B:$B,B$4,'BSE - Other Index Options'!$H:$H,"MDAW*")=0,"",SUMIFS('NSE - NIFTY Index Options'!$L:$L,'NSE - NIFTY Index Options'!$C:$C,$A118,'NSE - NIFTY Index Options'!$B:$B,B$4,'NSE - NIFTY Index Options'!$H:$H,"Weekly*")+SUMIFS('NSE - NIFTY Index Options'!$L:$L,'NSE - NIFTY Index Options'!$C:$C,$A118,'NSE - NIFTY Index Options'!$B:$B,B$4,'NSE - NIFTY Index Options'!$H:$H,"MDAW*")+SUMIFS('NSE - Other Index Options'!$L:$L,'NSE - Other Index Options'!$C:$C,$A118,'NSE - Other Index Options'!$B:$B,B$4,'NSE - Other Index Options'!$H:$H,"Weekly*")+SUMIFS('NSE - Other Index Options'!$L:$L,'NSE - Other Index Options'!$C:$C,$A118,'NSE - Other Index Options'!$B:$B,B$4,'NSE - Other Index Options'!$H:$H,"MDAW*")+SUMIFS('BSE - SENSEX Index Options'!$L:$L,'BSE - SENSEX Index Options'!$C:$C,$A118,'BSE - SENSEX Index Options'!$B:$B,B$4,'BSE - SENSEX Index Options'!$H:$H,"Weekly*")+SUMIFS('BSE - SENSEX Index Options'!$L:$L,'BSE - SENSEX Index Options'!$C:$C,$A118,'BSE - SENSEX Index Options'!$B:$B,B$4,'BSE - SENSEX Index Options'!$H:$H,"MDAW*")+SUMIFS('BSE - Other Index Options'!$L:$L,'BSE - Other Index Options'!$C:$C,$A118,'BSE - Other Index Options'!$B:$B,B$4,'BSE - Other Index Options'!$H:$H,"Weekly*")+SUMIFS('BSE - Other Index Options'!$L:$L,'BSE - Other Index Options'!$C:$C,$A118,'BSE - Other Index Options'!$B:$B,B$4,'BSE - Other Index Options'!$H:$H,"MDAW*"))</f>
        <v/>
      </c>
      <c r="C118" s="26" t="str">
        <f>IF(SUMIFS('NSE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Options'!$H:$H,"MDAW*")+SUMIFS('BSE - SENSEX Index Options'!$L:$L,'BSE - SENSEX Index Options'!$C:$C,$A118,'BSE - SENSEX Index Options'!$B:$B,C$4,'BSE - SENSEX Index Options'!$H:$H,"Weekly*")+SUMIFS('BSE - SENSEX Index Options'!$L:$L,'BSE - SENSEX Index Options'!$C:$C,$A118,'BSE - SENSEX Index Options'!$B:$B,C$4,'BSE - SENSEX Index Options'!$H:$H,"MDAW*")+SUMIFS('BSE - Other Index Options'!$L:$L,'BSE - Other Index Options'!$C:$C,$A118,'BSE - Other Index Options'!$B:$B,C$4,'BSE - Other Index Options'!$H:$H,"Weekly*")+SUMIFS('BSE - Other Index Options'!$L:$L,'BSE - Other Index Options'!$C:$C,$A118,'BSE - Other Index Options'!$B:$B,C$4,'BSE - Other Index Options'!$H:$H,"MDAW*")=0,"",SUMIFS('NSE - NIFTY Index Options'!$L:$L,'NSE - NIFTY Index Options'!$C:$C,$A118,'NSE - NIFTY Index Options'!$B:$B,C$4,'NSE - NIFTY Index Options'!$H:$H,"Weekly*")+SUMIFS('NSE - NIFTY Index Options'!$L:$L,'NSE - NIFTY Index Options'!$C:$C,$A118,'NSE - NIFTY Index Options'!$B:$B,C$4,'NSE - NIFTY Index Options'!$H:$H,"MDAW*")+SUMIFS('NSE - Other Index Options'!$L:$L,'NSE - Other Index Options'!$C:$C,$A118,'NSE - Other Index Options'!$B:$B,C$4,'NSE - Other Index Options'!$H:$H,"Weekly*")+SUMIFS('NSE - Other Index Options'!$L:$L,'NSE - Other Index Options'!$C:$C,$A118,'NSE - Other Index Options'!$B:$B,C$4,'NSE - Other Index Options'!$H:$H,"MDAW*")+SUMIFS('BSE - SENSEX Index Options'!$L:$L,'BSE - SENSEX Index Options'!$C:$C,$A118,'BSE - SENSEX Index Options'!$B:$B,C$4,'BSE - SENSEX Index Options'!$H:$H,"Weekly*")+SUMIFS('BSE - SENSEX Index Options'!$L:$L,'BSE - SENSEX Index Options'!$C:$C,$A118,'BSE - SENSEX Index Options'!$B:$B,C$4,'BSE - SENSEX Index Options'!$H:$H,"MDAW*")+SUMIFS('BSE - Other Index Options'!$L:$L,'BSE - Other Index Options'!$C:$C,$A118,'BSE - Other Index Options'!$B:$B,C$4,'BSE - Other Index Options'!$H:$H,"Weekly*")+SUMIFS('BSE - Other Index Options'!$L:$L,'BSE - Other Index Options'!$C:$C,$A118,'BSE - Other Index Options'!$B:$B,C$4,'BSE - Other Index Options'!$H:$H,"MDAW*"))</f>
        <v/>
      </c>
      <c r="D118" s="26" t="str">
        <f>IF(SUMIFS('NSE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Options'!$H:$H,"MDAW*")+SUMIFS('BSE - SENSEX Index Options'!$L:$L,'BSE - SENSEX Index Options'!$C:$C,$A118,'BSE - SENSEX Index Options'!$B:$B,D$4,'BSE - SENSEX Index Options'!$H:$H,"Weekly*")+SUMIFS('BSE - SENSEX Index Options'!$L:$L,'BSE - SENSEX Index Options'!$C:$C,$A118,'BSE - SENSEX Index Options'!$B:$B,D$4,'BSE - SENSEX Index Options'!$H:$H,"MDAW*")+SUMIFS('BSE - Other Index Options'!$L:$L,'BSE - Other Index Options'!$C:$C,$A118,'BSE - Other Index Options'!$B:$B,D$4,'BSE - Other Index Options'!$H:$H,"Weekly*")+SUMIFS('BSE - Other Index Options'!$L:$L,'BSE - Other Index Options'!$C:$C,$A118,'BSE - Other Index Options'!$B:$B,D$4,'BSE - Other Index Options'!$H:$H,"MDAW*")=0,"",SUMIFS('NSE - NIFTY Index Options'!$L:$L,'NSE - NIFTY Index Options'!$C:$C,$A118,'NSE - NIFTY Index Options'!$B:$B,D$4,'NSE - NIFTY Index Options'!$H:$H,"Weekly*")+SUMIFS('NSE - NIFTY Index Options'!$L:$L,'NSE - NIFTY Index Options'!$C:$C,$A118,'NSE - NIFTY Index Options'!$B:$B,D$4,'NSE - NIFTY Index Options'!$H:$H,"MDAW*")+SUMIFS('NSE - Other Index Options'!$L:$L,'NSE - Other Index Options'!$C:$C,$A118,'NSE - Other Index Options'!$B:$B,D$4,'NSE - Other Index Options'!$H:$H,"Weekly*")+SUMIFS('NSE - Other Index Options'!$L:$L,'NSE - Other Index Options'!$C:$C,$A118,'NSE - Other Index Options'!$B:$B,D$4,'NSE - Other Index Options'!$H:$H,"MDAW*")+SUMIFS('BSE - SENSEX Index Options'!$L:$L,'BSE - SENSEX Index Options'!$C:$C,$A118,'BSE - SENSEX Index Options'!$B:$B,D$4,'BSE - SENSEX Index Options'!$H:$H,"Weekly*")+SUMIFS('BSE - SENSEX Index Options'!$L:$L,'BSE - SENSEX Index Options'!$C:$C,$A118,'BSE - SENSEX Index Options'!$B:$B,D$4,'BSE - SENSEX Index Options'!$H:$H,"MDAW*")+SUMIFS('BSE - Other Index Options'!$L:$L,'BSE - Other Index Options'!$C:$C,$A118,'BSE - Other Index Options'!$B:$B,D$4,'BSE - Other Index Options'!$H:$H,"Weekly*")+SUMIFS('BSE - Other Index Options'!$L:$L,'BSE - Other Index Options'!$C:$C,$A118,'BSE - Other Index Options'!$B:$B,D$4,'BSE - Other Index Options'!$H:$H,"MDAW*"))</f>
        <v/>
      </c>
      <c r="E118" s="26" t="str">
        <f>IF(SUMIFS('NSE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Options'!$H:$H,"MDAW*")+SUMIFS('BSE - SENSEX Index Options'!$L:$L,'BSE - SENSEX Index Options'!$C:$C,$A118,'BSE - SENSEX Index Options'!$B:$B,E$4,'BSE - SENSEX Index Options'!$H:$H,"Weekly*")+SUMIFS('BSE - SENSEX Index Options'!$L:$L,'BSE - SENSEX Index Options'!$C:$C,$A118,'BSE - SENSEX Index Options'!$B:$B,E$4,'BSE - SENSEX Index Options'!$H:$H,"MDAW*")+SUMIFS('BSE - Other Index Options'!$L:$L,'BSE - Other Index Options'!$C:$C,$A118,'BSE - Other Index Options'!$B:$B,E$4,'BSE - Other Index Options'!$H:$H,"Weekly*")+SUMIFS('BSE - Other Index Options'!$L:$L,'BSE - Other Index Options'!$C:$C,$A118,'BSE - Other Index Options'!$B:$B,E$4,'BSE - Other Index Options'!$H:$H,"MDAW*")=0,"",SUMIFS('NSE - NIFTY Index Options'!$L:$L,'NSE - NIFTY Index Options'!$C:$C,$A118,'NSE - NIFTY Index Options'!$B:$B,E$4,'NSE - NIFTY Index Options'!$H:$H,"Weekly*")+SUMIFS('NSE - NIFTY Index Options'!$L:$L,'NSE - NIFTY Index Options'!$C:$C,$A118,'NSE - NIFTY Index Options'!$B:$B,E$4,'NSE - NIFTY Index Options'!$H:$H,"MDAW*")+SUMIFS('NSE - Other Index Options'!$L:$L,'NSE - Other Index Options'!$C:$C,$A118,'NSE - Other Index Options'!$B:$B,E$4,'NSE - Other Index Options'!$H:$H,"Weekly*")+SUMIFS('NSE - Other Index Options'!$L:$L,'NSE - Other Index Options'!$C:$C,$A118,'NSE - Other Index Options'!$B:$B,E$4,'NSE - Other Index Options'!$H:$H,"MDAW*")+SUMIFS('BSE - SENSEX Index Options'!$L:$L,'BSE - SENSEX Index Options'!$C:$C,$A118,'BSE - SENSEX Index Options'!$B:$B,E$4,'BSE - SENSEX Index Options'!$H:$H,"Weekly*")+SUMIFS('BSE - SENSEX Index Options'!$L:$L,'BSE - SENSEX Index Options'!$C:$C,$A118,'BSE - SENSEX Index Options'!$B:$B,E$4,'BSE - SENSEX Index Options'!$H:$H,"MDAW*")+SUMIFS('BSE - Other Index Options'!$L:$L,'BSE - Other Index Options'!$C:$C,$A118,'BSE - Other Index Options'!$B:$B,E$4,'BSE - Other Index Options'!$H:$H,"Weekly*")+SUMIFS('BSE - Other Index Options'!$L:$L,'BSE - Other Index Options'!$C:$C,$A118,'BSE - Other Index Options'!$B:$B,E$4,'BSE - Other Index Options'!$H:$H,"MDAW*"))</f>
        <v/>
      </c>
      <c r="F118" s="26" t="str">
        <f>IF(SUMIFS('NSE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Options'!$H:$H,"MDAW*")+SUMIFS('BSE - SENSEX Index Options'!$L:$L,'BSE - SENSEX Index Options'!$C:$C,$A118,'BSE - SENSEX Index Options'!$B:$B,F$4,'BSE - SENSEX Index Options'!$H:$H,"Weekly*")+SUMIFS('BSE - SENSEX Index Options'!$L:$L,'BSE - SENSEX Index Options'!$C:$C,$A118,'BSE - SENSEX Index Options'!$B:$B,F$4,'BSE - SENSEX Index Options'!$H:$H,"MDAW*")+SUMIFS('BSE - Other Index Options'!$L:$L,'BSE - Other Index Options'!$C:$C,$A118,'BSE - Other Index Options'!$B:$B,F$4,'BSE - Other Index Options'!$H:$H,"Weekly*")+SUMIFS('BSE - Other Index Options'!$L:$L,'BSE - Other Index Options'!$C:$C,$A118,'BSE - Other Index Options'!$B:$B,F$4,'BSE - Other Index Options'!$H:$H,"MDAW*")=0,"",SUMIFS('NSE - NIFTY Index Options'!$L:$L,'NSE - NIFTY Index Options'!$C:$C,$A118,'NSE - NIFTY Index Options'!$B:$B,F$4,'NSE - NIFTY Index Options'!$H:$H,"Weekly*")+SUMIFS('NSE - NIFTY Index Options'!$L:$L,'NSE - NIFTY Index Options'!$C:$C,$A118,'NSE - NIFTY Index Options'!$B:$B,F$4,'NSE - NIFTY Index Options'!$H:$H,"MDAW*")+SUMIFS('NSE - Other Index Options'!$L:$L,'NSE - Other Index Options'!$C:$C,$A118,'NSE - Other Index Options'!$B:$B,F$4,'NSE - Other Index Options'!$H:$H,"Weekly*")+SUMIFS('NSE - Other Index Options'!$L:$L,'NSE - Other Index Options'!$C:$C,$A118,'NSE - Other Index Options'!$B:$B,F$4,'NSE - Other Index Options'!$H:$H,"MDAW*")+SUMIFS('BSE - SENSEX Index Options'!$L:$L,'BSE - SENSEX Index Options'!$C:$C,$A118,'BSE - SENSEX Index Options'!$B:$B,F$4,'BSE - SENSEX Index Options'!$H:$H,"Weekly*")+SUMIFS('BSE - SENSEX Index Options'!$L:$L,'BSE - SENSEX Index Options'!$C:$C,$A118,'BSE - SENSEX Index Options'!$B:$B,F$4,'BSE - SENSEX Index Options'!$H:$H,"MDAW*")+SUMIFS('BSE - Other Index Options'!$L:$L,'BSE - Other Index Options'!$C:$C,$A118,'BSE - Other Index Options'!$B:$B,F$4,'BSE - Other Index Options'!$H:$H,"Weekly*")+SUMIFS('BSE - Other Index Options'!$L:$L,'BSE - Other Index Options'!$C:$C,$A118,'BSE - Other Index Options'!$B:$B,F$4,'BSE - Other Index Options'!$H:$H,"MDAW*"))</f>
        <v/>
      </c>
      <c r="G118" s="26" t="str">
        <f>IF(SUMIFS('NSE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Options'!$H:$H,"MDAW*")+SUMIFS('BSE - SENSEX Index Options'!$L:$L,'BSE - SENSEX Index Options'!$C:$C,$A118,'BSE - SENSEX Index Options'!$B:$B,G$4,'BSE - SENSEX Index Options'!$H:$H,"Weekly*")+SUMIFS('BSE - SENSEX Index Options'!$L:$L,'BSE - SENSEX Index Options'!$C:$C,$A118,'BSE - SENSEX Index Options'!$B:$B,G$4,'BSE - SENSEX Index Options'!$H:$H,"MDAW*")+SUMIFS('BSE - Other Index Options'!$L:$L,'BSE - Other Index Options'!$C:$C,$A118,'BSE - Other Index Options'!$B:$B,G$4,'BSE - Other Index Options'!$H:$H,"Weekly*")+SUMIFS('BSE - Other Index Options'!$L:$L,'BSE - Other Index Options'!$C:$C,$A118,'BSE - Other Index Options'!$B:$B,G$4,'BSE - Other Index Options'!$H:$H,"MDAW*")=0,"",SUMIFS('NSE - NIFTY Index Options'!$L:$L,'NSE - NIFTY Index Options'!$C:$C,$A118,'NSE - NIFTY Index Options'!$B:$B,G$4,'NSE - NIFTY Index Options'!$H:$H,"Weekly*")+SUMIFS('NSE - NIFTY Index Options'!$L:$L,'NSE - NIFTY Index Options'!$C:$C,$A118,'NSE - NIFTY Index Options'!$B:$B,G$4,'NSE - NIFTY Index Options'!$H:$H,"MDAW*")+SUMIFS('NSE - Other Index Options'!$L:$L,'NSE - Other Index Options'!$C:$C,$A118,'NSE - Other Index Options'!$B:$B,G$4,'NSE - Other Index Options'!$H:$H,"Weekly*")+SUMIFS('NSE - Other Index Options'!$L:$L,'NSE - Other Index Options'!$C:$C,$A118,'NSE - Other Index Options'!$B:$B,G$4,'NSE - Other Index Options'!$H:$H,"MDAW*")+SUMIFS('BSE - SENSEX Index Options'!$L:$L,'BSE - SENSEX Index Options'!$C:$C,$A118,'BSE - SENSEX Index Options'!$B:$B,G$4,'BSE - SENSEX Index Options'!$H:$H,"Weekly*")+SUMIFS('BSE - SENSEX Index Options'!$L:$L,'BSE - SENSEX Index Options'!$C:$C,$A118,'BSE - SENSEX Index Options'!$B:$B,G$4,'BSE - SENSEX Index Options'!$H:$H,"MDAW*")+SUMIFS('BSE - Other Index Options'!$L:$L,'BSE - Other Index Options'!$C:$C,$A118,'BSE - Other Index Options'!$B:$B,G$4,'BSE - Other Index Options'!$H:$H,"Weekly*")+SUMIFS('BSE - Other Index Options'!$L:$L,'BSE - Other Index Options'!$C:$C,$A118,'BSE - Other Index Options'!$B:$B,G$4,'BSE - Other Index Options'!$H:$H,"MDAW*"))</f>
        <v/>
      </c>
      <c r="H118" s="26" t="str">
        <f t="shared" si="3"/>
        <v/>
      </c>
    </row>
    <row r="119" spans="1:8" hidden="1" outlineLevel="1">
      <c r="A119" t="s">
        <v>140</v>
      </c>
      <c r="B119" s="26" t="str">
        <f>IF(SUMIFS('NSE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Options'!$H:$H,"MDAW*")+SUMIFS('BSE - SENSEX Index Options'!$L:$L,'BSE - SENSEX Index Options'!$C:$C,$A119,'BSE - SENSEX Index Options'!$B:$B,B$4,'BSE - SENSEX Index Options'!$H:$H,"Weekly*")+SUMIFS('BSE - SENSEX Index Options'!$L:$L,'BSE - SENSEX Index Options'!$C:$C,$A119,'BSE - SENSEX Index Options'!$B:$B,B$4,'BSE - SENSEX Index Options'!$H:$H,"MDAW*")+SUMIFS('BSE - Other Index Options'!$L:$L,'BSE - Other Index Options'!$C:$C,$A119,'BSE - Other Index Options'!$B:$B,B$4,'BSE - Other Index Options'!$H:$H,"Weekly*")+SUMIFS('BSE - Other Index Options'!$L:$L,'BSE - Other Index Options'!$C:$C,$A119,'BSE - Other Index Options'!$B:$B,B$4,'BSE - Other Index Options'!$H:$H,"MDAW*")=0,"",SUMIFS('NSE - NIFTY Index Options'!$L:$L,'NSE - NIFTY Index Options'!$C:$C,$A119,'NSE - NIFTY Index Options'!$B:$B,B$4,'NSE - NIFTY Index Options'!$H:$H,"Weekly*")+SUMIFS('NSE - NIFTY Index Options'!$L:$L,'NSE - NIFTY Index Options'!$C:$C,$A119,'NSE - NIFTY Index Options'!$B:$B,B$4,'NSE - NIFTY Index Options'!$H:$H,"MDAW*")+SUMIFS('NSE - Other Index Options'!$L:$L,'NSE - Other Index Options'!$C:$C,$A119,'NSE - Other Index Options'!$B:$B,B$4,'NSE - Other Index Options'!$H:$H,"Weekly*")+SUMIFS('NSE - Other Index Options'!$L:$L,'NSE - Other Index Options'!$C:$C,$A119,'NSE - Other Index Options'!$B:$B,B$4,'NSE - Other Index Options'!$H:$H,"MDAW*")+SUMIFS('BSE - SENSEX Index Options'!$L:$L,'BSE - SENSEX Index Options'!$C:$C,$A119,'BSE - SENSEX Index Options'!$B:$B,B$4,'BSE - SENSEX Index Options'!$H:$H,"Weekly*")+SUMIFS('BSE - SENSEX Index Options'!$L:$L,'BSE - SENSEX Index Options'!$C:$C,$A119,'BSE - SENSEX Index Options'!$B:$B,B$4,'BSE - SENSEX Index Options'!$H:$H,"MDAW*")+SUMIFS('BSE - Other Index Options'!$L:$L,'BSE - Other Index Options'!$C:$C,$A119,'BSE - Other Index Options'!$B:$B,B$4,'BSE - Other Index Options'!$H:$H,"Weekly*")+SUMIFS('BSE - Other Index Options'!$L:$L,'BSE - Other Index Options'!$C:$C,$A119,'BSE - Other Index Options'!$B:$B,B$4,'BSE - Other Index Options'!$H:$H,"MDAW*"))</f>
        <v/>
      </c>
      <c r="C119" s="26" t="str">
        <f>IF(SUMIFS('NSE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Options'!$H:$H,"MDAW*")+SUMIFS('BSE - SENSEX Index Options'!$L:$L,'BSE - SENSEX Index Options'!$C:$C,$A119,'BSE - SENSEX Index Options'!$B:$B,C$4,'BSE - SENSEX Index Options'!$H:$H,"Weekly*")+SUMIFS('BSE - SENSEX Index Options'!$L:$L,'BSE - SENSEX Index Options'!$C:$C,$A119,'BSE - SENSEX Index Options'!$B:$B,C$4,'BSE - SENSEX Index Options'!$H:$H,"MDAW*")+SUMIFS('BSE - Other Index Options'!$L:$L,'BSE - Other Index Options'!$C:$C,$A119,'BSE - Other Index Options'!$B:$B,C$4,'BSE - Other Index Options'!$H:$H,"Weekly*")+SUMIFS('BSE - Other Index Options'!$L:$L,'BSE - Other Index Options'!$C:$C,$A119,'BSE - Other Index Options'!$B:$B,C$4,'BSE - Other Index Options'!$H:$H,"MDAW*")=0,"",SUMIFS('NSE - NIFTY Index Options'!$L:$L,'NSE - NIFTY Index Options'!$C:$C,$A119,'NSE - NIFTY Index Options'!$B:$B,C$4,'NSE - NIFTY Index Options'!$H:$H,"Weekly*")+SUMIFS('NSE - NIFTY Index Options'!$L:$L,'NSE - NIFTY Index Options'!$C:$C,$A119,'NSE - NIFTY Index Options'!$B:$B,C$4,'NSE - NIFTY Index Options'!$H:$H,"MDAW*")+SUMIFS('NSE - Other Index Options'!$L:$L,'NSE - Other Index Options'!$C:$C,$A119,'NSE - Other Index Options'!$B:$B,C$4,'NSE - Other Index Options'!$H:$H,"Weekly*")+SUMIFS('NSE - Other Index Options'!$L:$L,'NSE - Other Index Options'!$C:$C,$A119,'NSE - Other Index Options'!$B:$B,C$4,'NSE - Other Index Options'!$H:$H,"MDAW*")+SUMIFS('BSE - SENSEX Index Options'!$L:$L,'BSE - SENSEX Index Options'!$C:$C,$A119,'BSE - SENSEX Index Options'!$B:$B,C$4,'BSE - SENSEX Index Options'!$H:$H,"Weekly*")+SUMIFS('BSE - SENSEX Index Options'!$L:$L,'BSE - SENSEX Index Options'!$C:$C,$A119,'BSE - SENSEX Index Options'!$B:$B,C$4,'BSE - SENSEX Index Options'!$H:$H,"MDAW*")+SUMIFS('BSE - Other Index Options'!$L:$L,'BSE - Other Index Options'!$C:$C,$A119,'BSE - Other Index Options'!$B:$B,C$4,'BSE - Other Index Options'!$H:$H,"Weekly*")+SUMIFS('BSE - Other Index Options'!$L:$L,'BSE - Other Index Options'!$C:$C,$A119,'BSE - Other Index Options'!$B:$B,C$4,'BSE - Other Index Options'!$H:$H,"MDAW*"))</f>
        <v/>
      </c>
      <c r="D119" s="26" t="str">
        <f>IF(SUMIFS('NSE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Options'!$H:$H,"MDAW*")+SUMIFS('BSE - SENSEX Index Options'!$L:$L,'BSE - SENSEX Index Options'!$C:$C,$A119,'BSE - SENSEX Index Options'!$B:$B,D$4,'BSE - SENSEX Index Options'!$H:$H,"Weekly*")+SUMIFS('BSE - SENSEX Index Options'!$L:$L,'BSE - SENSEX Index Options'!$C:$C,$A119,'BSE - SENSEX Index Options'!$B:$B,D$4,'BSE - SENSEX Index Options'!$H:$H,"MDAW*")+SUMIFS('BSE - Other Index Options'!$L:$L,'BSE - Other Index Options'!$C:$C,$A119,'BSE - Other Index Options'!$B:$B,D$4,'BSE - Other Index Options'!$H:$H,"Weekly*")+SUMIFS('BSE - Other Index Options'!$L:$L,'BSE - Other Index Options'!$C:$C,$A119,'BSE - Other Index Options'!$B:$B,D$4,'BSE - Other Index Options'!$H:$H,"MDAW*")=0,"",SUMIFS('NSE - NIFTY Index Options'!$L:$L,'NSE - NIFTY Index Options'!$C:$C,$A119,'NSE - NIFTY Index Options'!$B:$B,D$4,'NSE - NIFTY Index Options'!$H:$H,"Weekly*")+SUMIFS('NSE - NIFTY Index Options'!$L:$L,'NSE - NIFTY Index Options'!$C:$C,$A119,'NSE - NIFTY Index Options'!$B:$B,D$4,'NSE - NIFTY Index Options'!$H:$H,"MDAW*")+SUMIFS('NSE - Other Index Options'!$L:$L,'NSE - Other Index Options'!$C:$C,$A119,'NSE - Other Index Options'!$B:$B,D$4,'NSE - Other Index Options'!$H:$H,"Weekly*")+SUMIFS('NSE - Other Index Options'!$L:$L,'NSE - Other Index Options'!$C:$C,$A119,'NSE - Other Index Options'!$B:$B,D$4,'NSE - Other Index Options'!$H:$H,"MDAW*")+SUMIFS('BSE - SENSEX Index Options'!$L:$L,'BSE - SENSEX Index Options'!$C:$C,$A119,'BSE - SENSEX Index Options'!$B:$B,D$4,'BSE - SENSEX Index Options'!$H:$H,"Weekly*")+SUMIFS('BSE - SENSEX Index Options'!$L:$L,'BSE - SENSEX Index Options'!$C:$C,$A119,'BSE - SENSEX Index Options'!$B:$B,D$4,'BSE - SENSEX Index Options'!$H:$H,"MDAW*")+SUMIFS('BSE - Other Index Options'!$L:$L,'BSE - Other Index Options'!$C:$C,$A119,'BSE - Other Index Options'!$B:$B,D$4,'BSE - Other Index Options'!$H:$H,"Weekly*")+SUMIFS('BSE - Other Index Options'!$L:$L,'BSE - Other Index Options'!$C:$C,$A119,'BSE - Other Index Options'!$B:$B,D$4,'BSE - Other Index Options'!$H:$H,"MDAW*"))</f>
        <v/>
      </c>
      <c r="E119" s="26" t="str">
        <f>IF(SUMIFS('NSE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Options'!$H:$H,"MDAW*")+SUMIFS('BSE - SENSEX Index Options'!$L:$L,'BSE - SENSEX Index Options'!$C:$C,$A119,'BSE - SENSEX Index Options'!$B:$B,E$4,'BSE - SENSEX Index Options'!$H:$H,"Weekly*")+SUMIFS('BSE - SENSEX Index Options'!$L:$L,'BSE - SENSEX Index Options'!$C:$C,$A119,'BSE - SENSEX Index Options'!$B:$B,E$4,'BSE - SENSEX Index Options'!$H:$H,"MDAW*")+SUMIFS('BSE - Other Index Options'!$L:$L,'BSE - Other Index Options'!$C:$C,$A119,'BSE - Other Index Options'!$B:$B,E$4,'BSE - Other Index Options'!$H:$H,"Weekly*")+SUMIFS('BSE - Other Index Options'!$L:$L,'BSE - Other Index Options'!$C:$C,$A119,'BSE - Other Index Options'!$B:$B,E$4,'BSE - Other Index Options'!$H:$H,"MDAW*")=0,"",SUMIFS('NSE - NIFTY Index Options'!$L:$L,'NSE - NIFTY Index Options'!$C:$C,$A119,'NSE - NIFTY Index Options'!$B:$B,E$4,'NSE - NIFTY Index Options'!$H:$H,"Weekly*")+SUMIFS('NSE - NIFTY Index Options'!$L:$L,'NSE - NIFTY Index Options'!$C:$C,$A119,'NSE - NIFTY Index Options'!$B:$B,E$4,'NSE - NIFTY Index Options'!$H:$H,"MDAW*")+SUMIFS('NSE - Other Index Options'!$L:$L,'NSE - Other Index Options'!$C:$C,$A119,'NSE - Other Index Options'!$B:$B,E$4,'NSE - Other Index Options'!$H:$H,"Weekly*")+SUMIFS('NSE - Other Index Options'!$L:$L,'NSE - Other Index Options'!$C:$C,$A119,'NSE - Other Index Options'!$B:$B,E$4,'NSE - Other Index Options'!$H:$H,"MDAW*")+SUMIFS('BSE - SENSEX Index Options'!$L:$L,'BSE - SENSEX Index Options'!$C:$C,$A119,'BSE - SENSEX Index Options'!$B:$B,E$4,'BSE - SENSEX Index Options'!$H:$H,"Weekly*")+SUMIFS('BSE - SENSEX Index Options'!$L:$L,'BSE - SENSEX Index Options'!$C:$C,$A119,'BSE - SENSEX Index Options'!$B:$B,E$4,'BSE - SENSEX Index Options'!$H:$H,"MDAW*")+SUMIFS('BSE - Other Index Options'!$L:$L,'BSE - Other Index Options'!$C:$C,$A119,'BSE - Other Index Options'!$B:$B,E$4,'BSE - Other Index Options'!$H:$H,"Weekly*")+SUMIFS('BSE - Other Index Options'!$L:$L,'BSE - Other Index Options'!$C:$C,$A119,'BSE - Other Index Options'!$B:$B,E$4,'BSE - Other Index Options'!$H:$H,"MDAW*"))</f>
        <v/>
      </c>
      <c r="F119" s="26" t="str">
        <f>IF(SUMIFS('NSE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Options'!$H:$H,"MDAW*")+SUMIFS('BSE - SENSEX Index Options'!$L:$L,'BSE - SENSEX Index Options'!$C:$C,$A119,'BSE - SENSEX Index Options'!$B:$B,F$4,'BSE - SENSEX Index Options'!$H:$H,"Weekly*")+SUMIFS('BSE - SENSEX Index Options'!$L:$L,'BSE - SENSEX Index Options'!$C:$C,$A119,'BSE - SENSEX Index Options'!$B:$B,F$4,'BSE - SENSEX Index Options'!$H:$H,"MDAW*")+SUMIFS('BSE - Other Index Options'!$L:$L,'BSE - Other Index Options'!$C:$C,$A119,'BSE - Other Index Options'!$B:$B,F$4,'BSE - Other Index Options'!$H:$H,"Weekly*")+SUMIFS('BSE - Other Index Options'!$L:$L,'BSE - Other Index Options'!$C:$C,$A119,'BSE - Other Index Options'!$B:$B,F$4,'BSE - Other Index Options'!$H:$H,"MDAW*")=0,"",SUMIFS('NSE - NIFTY Index Options'!$L:$L,'NSE - NIFTY Index Options'!$C:$C,$A119,'NSE - NIFTY Index Options'!$B:$B,F$4,'NSE - NIFTY Index Options'!$H:$H,"Weekly*")+SUMIFS('NSE - NIFTY Index Options'!$L:$L,'NSE - NIFTY Index Options'!$C:$C,$A119,'NSE - NIFTY Index Options'!$B:$B,F$4,'NSE - NIFTY Index Options'!$H:$H,"MDAW*")+SUMIFS('NSE - Other Index Options'!$L:$L,'NSE - Other Index Options'!$C:$C,$A119,'NSE - Other Index Options'!$B:$B,F$4,'NSE - Other Index Options'!$H:$H,"Weekly*")+SUMIFS('NSE - Other Index Options'!$L:$L,'NSE - Other Index Options'!$C:$C,$A119,'NSE - Other Index Options'!$B:$B,F$4,'NSE - Other Index Options'!$H:$H,"MDAW*")+SUMIFS('BSE - SENSEX Index Options'!$L:$L,'BSE - SENSEX Index Options'!$C:$C,$A119,'BSE - SENSEX Index Options'!$B:$B,F$4,'BSE - SENSEX Index Options'!$H:$H,"Weekly*")+SUMIFS('BSE - SENSEX Index Options'!$L:$L,'BSE - SENSEX Index Options'!$C:$C,$A119,'BSE - SENSEX Index Options'!$B:$B,F$4,'BSE - SENSEX Index Options'!$H:$H,"MDAW*")+SUMIFS('BSE - Other Index Options'!$L:$L,'BSE - Other Index Options'!$C:$C,$A119,'BSE - Other Index Options'!$B:$B,F$4,'BSE - Other Index Options'!$H:$H,"Weekly*")+SUMIFS('BSE - Other Index Options'!$L:$L,'BSE - Other Index Options'!$C:$C,$A119,'BSE - Other Index Options'!$B:$B,F$4,'BSE - Other Index Options'!$H:$H,"MDAW*"))</f>
        <v/>
      </c>
      <c r="G119" s="26" t="str">
        <f>IF(SUMIFS('NSE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Options'!$H:$H,"MDAW*")+SUMIFS('BSE - SENSEX Index Options'!$L:$L,'BSE - SENSEX Index Options'!$C:$C,$A119,'BSE - SENSEX Index Options'!$B:$B,G$4,'BSE - SENSEX Index Options'!$H:$H,"Weekly*")+SUMIFS('BSE - SENSEX Index Options'!$L:$L,'BSE - SENSEX Index Options'!$C:$C,$A119,'BSE - SENSEX Index Options'!$B:$B,G$4,'BSE - SENSEX Index Options'!$H:$H,"MDAW*")+SUMIFS('BSE - Other Index Options'!$L:$L,'BSE - Other Index Options'!$C:$C,$A119,'BSE - Other Index Options'!$B:$B,G$4,'BSE - Other Index Options'!$H:$H,"Weekly*")+SUMIFS('BSE - Other Index Options'!$L:$L,'BSE - Other Index Options'!$C:$C,$A119,'BSE - Other Index Options'!$B:$B,G$4,'BSE - Other Index Options'!$H:$H,"MDAW*")=0,"",SUMIFS('NSE - NIFTY Index Options'!$L:$L,'NSE - NIFTY Index Options'!$C:$C,$A119,'NSE - NIFTY Index Options'!$B:$B,G$4,'NSE - NIFTY Index Options'!$H:$H,"Weekly*")+SUMIFS('NSE - NIFTY Index Options'!$L:$L,'NSE - NIFTY Index Options'!$C:$C,$A119,'NSE - NIFTY Index Options'!$B:$B,G$4,'NSE - NIFTY Index Options'!$H:$H,"MDAW*")+SUMIFS('NSE - Other Index Options'!$L:$L,'NSE - Other Index Options'!$C:$C,$A119,'NSE - Other Index Options'!$B:$B,G$4,'NSE - Other Index Options'!$H:$H,"Weekly*")+SUMIFS('NSE - Other Index Options'!$L:$L,'NSE - Other Index Options'!$C:$C,$A119,'NSE - Other Index Options'!$B:$B,G$4,'NSE - Other Index Options'!$H:$H,"MDAW*")+SUMIFS('BSE - SENSEX Index Options'!$L:$L,'BSE - SENSEX Index Options'!$C:$C,$A119,'BSE - SENSEX Index Options'!$B:$B,G$4,'BSE - SENSEX Index Options'!$H:$H,"Weekly*")+SUMIFS('BSE - SENSEX Index Options'!$L:$L,'BSE - SENSEX Index Options'!$C:$C,$A119,'BSE - SENSEX Index Options'!$B:$B,G$4,'BSE - SENSEX Index Options'!$H:$H,"MDAW*")+SUMIFS('BSE - Other Index Options'!$L:$L,'BSE - Other Index Options'!$C:$C,$A119,'BSE - Other Index Options'!$B:$B,G$4,'BSE - Other Index Options'!$H:$H,"Weekly*")+SUMIFS('BSE - Other Index Options'!$L:$L,'BSE - Other Index Options'!$C:$C,$A119,'BSE - Other Index Options'!$B:$B,G$4,'BSE - Other Index Options'!$H:$H,"MDAW*"))</f>
        <v/>
      </c>
      <c r="H119" s="26" t="str">
        <f t="shared" si="3"/>
        <v/>
      </c>
    </row>
    <row r="120" spans="1:8" hidden="1" outlineLevel="1">
      <c r="A120" t="s">
        <v>141</v>
      </c>
      <c r="B120" s="26" t="str">
        <f>IF(SUMIFS('NSE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Options'!$H:$H,"MDAW*")+SUMIFS('BSE - SENSEX Index Options'!$L:$L,'BSE - SENSEX Index Options'!$C:$C,$A120,'BSE - SENSEX Index Options'!$B:$B,B$4,'BSE - SENSEX Index Options'!$H:$H,"Weekly*")+SUMIFS('BSE - SENSEX Index Options'!$L:$L,'BSE - SENSEX Index Options'!$C:$C,$A120,'BSE - SENSEX Index Options'!$B:$B,B$4,'BSE - SENSEX Index Options'!$H:$H,"MDAW*")+SUMIFS('BSE - Other Index Options'!$L:$L,'BSE - Other Index Options'!$C:$C,$A120,'BSE - Other Index Options'!$B:$B,B$4,'BSE - Other Index Options'!$H:$H,"Weekly*")+SUMIFS('BSE - Other Index Options'!$L:$L,'BSE - Other Index Options'!$C:$C,$A120,'BSE - Other Index Options'!$B:$B,B$4,'BSE - Other Index Options'!$H:$H,"MDAW*")=0,"",SUMIFS('NSE - NIFTY Index Options'!$L:$L,'NSE - NIFTY Index Options'!$C:$C,$A120,'NSE - NIFTY Index Options'!$B:$B,B$4,'NSE - NIFTY Index Options'!$H:$H,"Weekly*")+SUMIFS('NSE - NIFTY Index Options'!$L:$L,'NSE - NIFTY Index Options'!$C:$C,$A120,'NSE - NIFTY Index Options'!$B:$B,B$4,'NSE - NIFTY Index Options'!$H:$H,"MDAW*")+SUMIFS('NSE - Other Index Options'!$L:$L,'NSE - Other Index Options'!$C:$C,$A120,'NSE - Other Index Options'!$B:$B,B$4,'NSE - Other Index Options'!$H:$H,"Weekly*")+SUMIFS('NSE - Other Index Options'!$L:$L,'NSE - Other Index Options'!$C:$C,$A120,'NSE - Other Index Options'!$B:$B,B$4,'NSE - Other Index Options'!$H:$H,"MDAW*")+SUMIFS('BSE - SENSEX Index Options'!$L:$L,'BSE - SENSEX Index Options'!$C:$C,$A120,'BSE - SENSEX Index Options'!$B:$B,B$4,'BSE - SENSEX Index Options'!$H:$H,"Weekly*")+SUMIFS('BSE - SENSEX Index Options'!$L:$L,'BSE - SENSEX Index Options'!$C:$C,$A120,'BSE - SENSEX Index Options'!$B:$B,B$4,'BSE - SENSEX Index Options'!$H:$H,"MDAW*")+SUMIFS('BSE - Other Index Options'!$L:$L,'BSE - Other Index Options'!$C:$C,$A120,'BSE - Other Index Options'!$B:$B,B$4,'BSE - Other Index Options'!$H:$H,"Weekly*")+SUMIFS('BSE - Other Index Options'!$L:$L,'BSE - Other Index Options'!$C:$C,$A120,'BSE - Other Index Options'!$B:$B,B$4,'BSE - Other Index Options'!$H:$H,"MDAW*"))</f>
        <v/>
      </c>
      <c r="C120" s="26" t="str">
        <f>IF(SUMIFS('NSE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Options'!$H:$H,"MDAW*")+SUMIFS('BSE - SENSEX Index Options'!$L:$L,'BSE - SENSEX Index Options'!$C:$C,$A120,'BSE - SENSEX Index Options'!$B:$B,C$4,'BSE - SENSEX Index Options'!$H:$H,"Weekly*")+SUMIFS('BSE - SENSEX Index Options'!$L:$L,'BSE - SENSEX Index Options'!$C:$C,$A120,'BSE - SENSEX Index Options'!$B:$B,C$4,'BSE - SENSEX Index Options'!$H:$H,"MDAW*")+SUMIFS('BSE - Other Index Options'!$L:$L,'BSE - Other Index Options'!$C:$C,$A120,'BSE - Other Index Options'!$B:$B,C$4,'BSE - Other Index Options'!$H:$H,"Weekly*")+SUMIFS('BSE - Other Index Options'!$L:$L,'BSE - Other Index Options'!$C:$C,$A120,'BSE - Other Index Options'!$B:$B,C$4,'BSE - Other Index Options'!$H:$H,"MDAW*")=0,"",SUMIFS('NSE - NIFTY Index Options'!$L:$L,'NSE - NIFTY Index Options'!$C:$C,$A120,'NSE - NIFTY Index Options'!$B:$B,C$4,'NSE - NIFTY Index Options'!$H:$H,"Weekly*")+SUMIFS('NSE - NIFTY Index Options'!$L:$L,'NSE - NIFTY Index Options'!$C:$C,$A120,'NSE - NIFTY Index Options'!$B:$B,C$4,'NSE - NIFTY Index Options'!$H:$H,"MDAW*")+SUMIFS('NSE - Other Index Options'!$L:$L,'NSE - Other Index Options'!$C:$C,$A120,'NSE - Other Index Options'!$B:$B,C$4,'NSE - Other Index Options'!$H:$H,"Weekly*")+SUMIFS('NSE - Other Index Options'!$L:$L,'NSE - Other Index Options'!$C:$C,$A120,'NSE - Other Index Options'!$B:$B,C$4,'NSE - Other Index Options'!$H:$H,"MDAW*")+SUMIFS('BSE - SENSEX Index Options'!$L:$L,'BSE - SENSEX Index Options'!$C:$C,$A120,'BSE - SENSEX Index Options'!$B:$B,C$4,'BSE - SENSEX Index Options'!$H:$H,"Weekly*")+SUMIFS('BSE - SENSEX Index Options'!$L:$L,'BSE - SENSEX Index Options'!$C:$C,$A120,'BSE - SENSEX Index Options'!$B:$B,C$4,'BSE - SENSEX Index Options'!$H:$H,"MDAW*")+SUMIFS('BSE - Other Index Options'!$L:$L,'BSE - Other Index Options'!$C:$C,$A120,'BSE - Other Index Options'!$B:$B,C$4,'BSE - Other Index Options'!$H:$H,"Weekly*")+SUMIFS('BSE - Other Index Options'!$L:$L,'BSE - Other Index Options'!$C:$C,$A120,'BSE - Other Index Options'!$B:$B,C$4,'BSE - Other Index Options'!$H:$H,"MDAW*"))</f>
        <v/>
      </c>
      <c r="D120" s="26" t="str">
        <f>IF(SUMIFS('NSE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Options'!$H:$H,"MDAW*")+SUMIFS('BSE - SENSEX Index Options'!$L:$L,'BSE - SENSEX Index Options'!$C:$C,$A120,'BSE - SENSEX Index Options'!$B:$B,D$4,'BSE - SENSEX Index Options'!$H:$H,"Weekly*")+SUMIFS('BSE - SENSEX Index Options'!$L:$L,'BSE - SENSEX Index Options'!$C:$C,$A120,'BSE - SENSEX Index Options'!$B:$B,D$4,'BSE - SENSEX Index Options'!$H:$H,"MDAW*")+SUMIFS('BSE - Other Index Options'!$L:$L,'BSE - Other Index Options'!$C:$C,$A120,'BSE - Other Index Options'!$B:$B,D$4,'BSE - Other Index Options'!$H:$H,"Weekly*")+SUMIFS('BSE - Other Index Options'!$L:$L,'BSE - Other Index Options'!$C:$C,$A120,'BSE - Other Index Options'!$B:$B,D$4,'BSE - Other Index Options'!$H:$H,"MDAW*")=0,"",SUMIFS('NSE - NIFTY Index Options'!$L:$L,'NSE - NIFTY Index Options'!$C:$C,$A120,'NSE - NIFTY Index Options'!$B:$B,D$4,'NSE - NIFTY Index Options'!$H:$H,"Weekly*")+SUMIFS('NSE - NIFTY Index Options'!$L:$L,'NSE - NIFTY Index Options'!$C:$C,$A120,'NSE - NIFTY Index Options'!$B:$B,D$4,'NSE - NIFTY Index Options'!$H:$H,"MDAW*")+SUMIFS('NSE - Other Index Options'!$L:$L,'NSE - Other Index Options'!$C:$C,$A120,'NSE - Other Index Options'!$B:$B,D$4,'NSE - Other Index Options'!$H:$H,"Weekly*")+SUMIFS('NSE - Other Index Options'!$L:$L,'NSE - Other Index Options'!$C:$C,$A120,'NSE - Other Index Options'!$B:$B,D$4,'NSE - Other Index Options'!$H:$H,"MDAW*")+SUMIFS('BSE - SENSEX Index Options'!$L:$L,'BSE - SENSEX Index Options'!$C:$C,$A120,'BSE - SENSEX Index Options'!$B:$B,D$4,'BSE - SENSEX Index Options'!$H:$H,"Weekly*")+SUMIFS('BSE - SENSEX Index Options'!$L:$L,'BSE - SENSEX Index Options'!$C:$C,$A120,'BSE - SENSEX Index Options'!$B:$B,D$4,'BSE - SENSEX Index Options'!$H:$H,"MDAW*")+SUMIFS('BSE - Other Index Options'!$L:$L,'BSE - Other Index Options'!$C:$C,$A120,'BSE - Other Index Options'!$B:$B,D$4,'BSE - Other Index Options'!$H:$H,"Weekly*")+SUMIFS('BSE - Other Index Options'!$L:$L,'BSE - Other Index Options'!$C:$C,$A120,'BSE - Other Index Options'!$B:$B,D$4,'BSE - Other Index Options'!$H:$H,"MDAW*"))</f>
        <v/>
      </c>
      <c r="E120" s="26" t="str">
        <f>IF(SUMIFS('NSE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Options'!$H:$H,"MDAW*")+SUMIFS('BSE - SENSEX Index Options'!$L:$L,'BSE - SENSEX Index Options'!$C:$C,$A120,'BSE - SENSEX Index Options'!$B:$B,E$4,'BSE - SENSEX Index Options'!$H:$H,"Weekly*")+SUMIFS('BSE - SENSEX Index Options'!$L:$L,'BSE - SENSEX Index Options'!$C:$C,$A120,'BSE - SENSEX Index Options'!$B:$B,E$4,'BSE - SENSEX Index Options'!$H:$H,"MDAW*")+SUMIFS('BSE - Other Index Options'!$L:$L,'BSE - Other Index Options'!$C:$C,$A120,'BSE - Other Index Options'!$B:$B,E$4,'BSE - Other Index Options'!$H:$H,"Weekly*")+SUMIFS('BSE - Other Index Options'!$L:$L,'BSE - Other Index Options'!$C:$C,$A120,'BSE - Other Index Options'!$B:$B,E$4,'BSE - Other Index Options'!$H:$H,"MDAW*")=0,"",SUMIFS('NSE - NIFTY Index Options'!$L:$L,'NSE - NIFTY Index Options'!$C:$C,$A120,'NSE - NIFTY Index Options'!$B:$B,E$4,'NSE - NIFTY Index Options'!$H:$H,"Weekly*")+SUMIFS('NSE - NIFTY Index Options'!$L:$L,'NSE - NIFTY Index Options'!$C:$C,$A120,'NSE - NIFTY Index Options'!$B:$B,E$4,'NSE - NIFTY Index Options'!$H:$H,"MDAW*")+SUMIFS('NSE - Other Index Options'!$L:$L,'NSE - Other Index Options'!$C:$C,$A120,'NSE - Other Index Options'!$B:$B,E$4,'NSE - Other Index Options'!$H:$H,"Weekly*")+SUMIFS('NSE - Other Index Options'!$L:$L,'NSE - Other Index Options'!$C:$C,$A120,'NSE - Other Index Options'!$B:$B,E$4,'NSE - Other Index Options'!$H:$H,"MDAW*")+SUMIFS('BSE - SENSEX Index Options'!$L:$L,'BSE - SENSEX Index Options'!$C:$C,$A120,'BSE - SENSEX Index Options'!$B:$B,E$4,'BSE - SENSEX Index Options'!$H:$H,"Weekly*")+SUMIFS('BSE - SENSEX Index Options'!$L:$L,'BSE - SENSEX Index Options'!$C:$C,$A120,'BSE - SENSEX Index Options'!$B:$B,E$4,'BSE - SENSEX Index Options'!$H:$H,"MDAW*")+SUMIFS('BSE - Other Index Options'!$L:$L,'BSE - Other Index Options'!$C:$C,$A120,'BSE - Other Index Options'!$B:$B,E$4,'BSE - Other Index Options'!$H:$H,"Weekly*")+SUMIFS('BSE - Other Index Options'!$L:$L,'BSE - Other Index Options'!$C:$C,$A120,'BSE - Other Index Options'!$B:$B,E$4,'BSE - Other Index Options'!$H:$H,"MDAW*"))</f>
        <v/>
      </c>
      <c r="F120" s="26" t="str">
        <f>IF(SUMIFS('NSE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Options'!$H:$H,"MDAW*")+SUMIFS('BSE - SENSEX Index Options'!$L:$L,'BSE - SENSEX Index Options'!$C:$C,$A120,'BSE - SENSEX Index Options'!$B:$B,F$4,'BSE - SENSEX Index Options'!$H:$H,"Weekly*")+SUMIFS('BSE - SENSEX Index Options'!$L:$L,'BSE - SENSEX Index Options'!$C:$C,$A120,'BSE - SENSEX Index Options'!$B:$B,F$4,'BSE - SENSEX Index Options'!$H:$H,"MDAW*")+SUMIFS('BSE - Other Index Options'!$L:$L,'BSE - Other Index Options'!$C:$C,$A120,'BSE - Other Index Options'!$B:$B,F$4,'BSE - Other Index Options'!$H:$H,"Weekly*")+SUMIFS('BSE - Other Index Options'!$L:$L,'BSE - Other Index Options'!$C:$C,$A120,'BSE - Other Index Options'!$B:$B,F$4,'BSE - Other Index Options'!$H:$H,"MDAW*")=0,"",SUMIFS('NSE - NIFTY Index Options'!$L:$L,'NSE - NIFTY Index Options'!$C:$C,$A120,'NSE - NIFTY Index Options'!$B:$B,F$4,'NSE - NIFTY Index Options'!$H:$H,"Weekly*")+SUMIFS('NSE - NIFTY Index Options'!$L:$L,'NSE - NIFTY Index Options'!$C:$C,$A120,'NSE - NIFTY Index Options'!$B:$B,F$4,'NSE - NIFTY Index Options'!$H:$H,"MDAW*")+SUMIFS('NSE - Other Index Options'!$L:$L,'NSE - Other Index Options'!$C:$C,$A120,'NSE - Other Index Options'!$B:$B,F$4,'NSE - Other Index Options'!$H:$H,"Weekly*")+SUMIFS('NSE - Other Index Options'!$L:$L,'NSE - Other Index Options'!$C:$C,$A120,'NSE - Other Index Options'!$B:$B,F$4,'NSE - Other Index Options'!$H:$H,"MDAW*")+SUMIFS('BSE - SENSEX Index Options'!$L:$L,'BSE - SENSEX Index Options'!$C:$C,$A120,'BSE - SENSEX Index Options'!$B:$B,F$4,'BSE - SENSEX Index Options'!$H:$H,"Weekly*")+SUMIFS('BSE - SENSEX Index Options'!$L:$L,'BSE - SENSEX Index Options'!$C:$C,$A120,'BSE - SENSEX Index Options'!$B:$B,F$4,'BSE - SENSEX Index Options'!$H:$H,"MDAW*")+SUMIFS('BSE - Other Index Options'!$L:$L,'BSE - Other Index Options'!$C:$C,$A120,'BSE - Other Index Options'!$B:$B,F$4,'BSE - Other Index Options'!$H:$H,"Weekly*")+SUMIFS('BSE - Other Index Options'!$L:$L,'BSE - Other Index Options'!$C:$C,$A120,'BSE - Other Index Options'!$B:$B,F$4,'BSE - Other Index Options'!$H:$H,"MDAW*"))</f>
        <v/>
      </c>
      <c r="G120" s="26" t="str">
        <f>IF(SUMIFS('NSE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Options'!$H:$H,"MDAW*")+SUMIFS('BSE - SENSEX Index Options'!$L:$L,'BSE - SENSEX Index Options'!$C:$C,$A120,'BSE - SENSEX Index Options'!$B:$B,G$4,'BSE - SENSEX Index Options'!$H:$H,"Weekly*")+SUMIFS('BSE - SENSEX Index Options'!$L:$L,'BSE - SENSEX Index Options'!$C:$C,$A120,'BSE - SENSEX Index Options'!$B:$B,G$4,'BSE - SENSEX Index Options'!$H:$H,"MDAW*")+SUMIFS('BSE - Other Index Options'!$L:$L,'BSE - Other Index Options'!$C:$C,$A120,'BSE - Other Index Options'!$B:$B,G$4,'BSE - Other Index Options'!$H:$H,"Weekly*")+SUMIFS('BSE - Other Index Options'!$L:$L,'BSE - Other Index Options'!$C:$C,$A120,'BSE - Other Index Options'!$B:$B,G$4,'BSE - Other Index Options'!$H:$H,"MDAW*")=0,"",SUMIFS('NSE - NIFTY Index Options'!$L:$L,'NSE - NIFTY Index Options'!$C:$C,$A120,'NSE - NIFTY Index Options'!$B:$B,G$4,'NSE - NIFTY Index Options'!$H:$H,"Weekly*")+SUMIFS('NSE - NIFTY Index Options'!$L:$L,'NSE - NIFTY Index Options'!$C:$C,$A120,'NSE - NIFTY Index Options'!$B:$B,G$4,'NSE - NIFTY Index Options'!$H:$H,"MDAW*")+SUMIFS('NSE - Other Index Options'!$L:$L,'NSE - Other Index Options'!$C:$C,$A120,'NSE - Other Index Options'!$B:$B,G$4,'NSE - Other Index Options'!$H:$H,"Weekly*")+SUMIFS('NSE - Other Index Options'!$L:$L,'NSE - Other Index Options'!$C:$C,$A120,'NSE - Other Index Options'!$B:$B,G$4,'NSE - Other Index Options'!$H:$H,"MDAW*")+SUMIFS('BSE - SENSEX Index Options'!$L:$L,'BSE - SENSEX Index Options'!$C:$C,$A120,'BSE - SENSEX Index Options'!$B:$B,G$4,'BSE - SENSEX Index Options'!$H:$H,"Weekly*")+SUMIFS('BSE - SENSEX Index Options'!$L:$L,'BSE - SENSEX Index Options'!$C:$C,$A120,'BSE - SENSEX Index Options'!$B:$B,G$4,'BSE - SENSEX Index Options'!$H:$H,"MDAW*")+SUMIFS('BSE - Other Index Options'!$L:$L,'BSE - Other Index Options'!$C:$C,$A120,'BSE - Other Index Options'!$B:$B,G$4,'BSE - Other Index Options'!$H:$H,"Weekly*")+SUMIFS('BSE - Other Index Options'!$L:$L,'BSE - Other Index Options'!$C:$C,$A120,'BSE - Other Index Options'!$B:$B,G$4,'BSE - Other Index Options'!$H:$H,"MDAW*"))</f>
        <v/>
      </c>
      <c r="H120" s="26" t="str">
        <f t="shared" si="3"/>
        <v/>
      </c>
    </row>
    <row r="121" spans="1:8" hidden="1" outlineLevel="1">
      <c r="A121" t="s">
        <v>142</v>
      </c>
      <c r="B121" s="26" t="str">
        <f>IF(SUMIFS('NSE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Options'!$H:$H,"MDAW*")+SUMIFS('BSE - SENSEX Index Options'!$L:$L,'BSE - SENSEX Index Options'!$C:$C,$A121,'BSE - SENSEX Index Options'!$B:$B,B$4,'BSE - SENSEX Index Options'!$H:$H,"Weekly*")+SUMIFS('BSE - SENSEX Index Options'!$L:$L,'BSE - SENSEX Index Options'!$C:$C,$A121,'BSE - SENSEX Index Options'!$B:$B,B$4,'BSE - SENSEX Index Options'!$H:$H,"MDAW*")+SUMIFS('BSE - Other Index Options'!$L:$L,'BSE - Other Index Options'!$C:$C,$A121,'BSE - Other Index Options'!$B:$B,B$4,'BSE - Other Index Options'!$H:$H,"Weekly*")+SUMIFS('BSE - Other Index Options'!$L:$L,'BSE - Other Index Options'!$C:$C,$A121,'BSE - Other Index Options'!$B:$B,B$4,'BSE - Other Index Options'!$H:$H,"MDAW*")=0,"",SUMIFS('NSE - NIFTY Index Options'!$L:$L,'NSE - NIFTY Index Options'!$C:$C,$A121,'NSE - NIFTY Index Options'!$B:$B,B$4,'NSE - NIFTY Index Options'!$H:$H,"Weekly*")+SUMIFS('NSE - NIFTY Index Options'!$L:$L,'NSE - NIFTY Index Options'!$C:$C,$A121,'NSE - NIFTY Index Options'!$B:$B,B$4,'NSE - NIFTY Index Options'!$H:$H,"MDAW*")+SUMIFS('NSE - Other Index Options'!$L:$L,'NSE - Other Index Options'!$C:$C,$A121,'NSE - Other Index Options'!$B:$B,B$4,'NSE - Other Index Options'!$H:$H,"Weekly*")+SUMIFS('NSE - Other Index Options'!$L:$L,'NSE - Other Index Options'!$C:$C,$A121,'NSE - Other Index Options'!$B:$B,B$4,'NSE - Other Index Options'!$H:$H,"MDAW*")+SUMIFS('BSE - SENSEX Index Options'!$L:$L,'BSE - SENSEX Index Options'!$C:$C,$A121,'BSE - SENSEX Index Options'!$B:$B,B$4,'BSE - SENSEX Index Options'!$H:$H,"Weekly*")+SUMIFS('BSE - SENSEX Index Options'!$L:$L,'BSE - SENSEX Index Options'!$C:$C,$A121,'BSE - SENSEX Index Options'!$B:$B,B$4,'BSE - SENSEX Index Options'!$H:$H,"MDAW*")+SUMIFS('BSE - Other Index Options'!$L:$L,'BSE - Other Index Options'!$C:$C,$A121,'BSE - Other Index Options'!$B:$B,B$4,'BSE - Other Index Options'!$H:$H,"Weekly*")+SUMIFS('BSE - Other Index Options'!$L:$L,'BSE - Other Index Options'!$C:$C,$A121,'BSE - Other Index Options'!$B:$B,B$4,'BSE - Other Index Options'!$H:$H,"MDAW*"))</f>
        <v/>
      </c>
      <c r="C121" s="26" t="str">
        <f>IF(SUMIFS('NSE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Options'!$H:$H,"MDAW*")+SUMIFS('BSE - SENSEX Index Options'!$L:$L,'BSE - SENSEX Index Options'!$C:$C,$A121,'BSE - SENSEX Index Options'!$B:$B,C$4,'BSE - SENSEX Index Options'!$H:$H,"Weekly*")+SUMIFS('BSE - SENSEX Index Options'!$L:$L,'BSE - SENSEX Index Options'!$C:$C,$A121,'BSE - SENSEX Index Options'!$B:$B,C$4,'BSE - SENSEX Index Options'!$H:$H,"MDAW*")+SUMIFS('BSE - Other Index Options'!$L:$L,'BSE - Other Index Options'!$C:$C,$A121,'BSE - Other Index Options'!$B:$B,C$4,'BSE - Other Index Options'!$H:$H,"Weekly*")+SUMIFS('BSE - Other Index Options'!$L:$L,'BSE - Other Index Options'!$C:$C,$A121,'BSE - Other Index Options'!$B:$B,C$4,'BSE - Other Index Options'!$H:$H,"MDAW*")=0,"",SUMIFS('NSE - NIFTY Index Options'!$L:$L,'NSE - NIFTY Index Options'!$C:$C,$A121,'NSE - NIFTY Index Options'!$B:$B,C$4,'NSE - NIFTY Index Options'!$H:$H,"Weekly*")+SUMIFS('NSE - NIFTY Index Options'!$L:$L,'NSE - NIFTY Index Options'!$C:$C,$A121,'NSE - NIFTY Index Options'!$B:$B,C$4,'NSE - NIFTY Index Options'!$H:$H,"MDAW*")+SUMIFS('NSE - Other Index Options'!$L:$L,'NSE - Other Index Options'!$C:$C,$A121,'NSE - Other Index Options'!$B:$B,C$4,'NSE - Other Index Options'!$H:$H,"Weekly*")+SUMIFS('NSE - Other Index Options'!$L:$L,'NSE - Other Index Options'!$C:$C,$A121,'NSE - Other Index Options'!$B:$B,C$4,'NSE - Other Index Options'!$H:$H,"MDAW*")+SUMIFS('BSE - SENSEX Index Options'!$L:$L,'BSE - SENSEX Index Options'!$C:$C,$A121,'BSE - SENSEX Index Options'!$B:$B,C$4,'BSE - SENSEX Index Options'!$H:$H,"Weekly*")+SUMIFS('BSE - SENSEX Index Options'!$L:$L,'BSE - SENSEX Index Options'!$C:$C,$A121,'BSE - SENSEX Index Options'!$B:$B,C$4,'BSE - SENSEX Index Options'!$H:$H,"MDAW*")+SUMIFS('BSE - Other Index Options'!$L:$L,'BSE - Other Index Options'!$C:$C,$A121,'BSE - Other Index Options'!$B:$B,C$4,'BSE - Other Index Options'!$H:$H,"Weekly*")+SUMIFS('BSE - Other Index Options'!$L:$L,'BSE - Other Index Options'!$C:$C,$A121,'BSE - Other Index Options'!$B:$B,C$4,'BSE - Other Index Options'!$H:$H,"MDAW*"))</f>
        <v/>
      </c>
      <c r="D121" s="26" t="str">
        <f>IF(SUMIFS('NSE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Options'!$H:$H,"MDAW*")+SUMIFS('BSE - SENSEX Index Options'!$L:$L,'BSE - SENSEX Index Options'!$C:$C,$A121,'BSE - SENSEX Index Options'!$B:$B,D$4,'BSE - SENSEX Index Options'!$H:$H,"Weekly*")+SUMIFS('BSE - SENSEX Index Options'!$L:$L,'BSE - SENSEX Index Options'!$C:$C,$A121,'BSE - SENSEX Index Options'!$B:$B,D$4,'BSE - SENSEX Index Options'!$H:$H,"MDAW*")+SUMIFS('BSE - Other Index Options'!$L:$L,'BSE - Other Index Options'!$C:$C,$A121,'BSE - Other Index Options'!$B:$B,D$4,'BSE - Other Index Options'!$H:$H,"Weekly*")+SUMIFS('BSE - Other Index Options'!$L:$L,'BSE - Other Index Options'!$C:$C,$A121,'BSE - Other Index Options'!$B:$B,D$4,'BSE - Other Index Options'!$H:$H,"MDAW*")=0,"",SUMIFS('NSE - NIFTY Index Options'!$L:$L,'NSE - NIFTY Index Options'!$C:$C,$A121,'NSE - NIFTY Index Options'!$B:$B,D$4,'NSE - NIFTY Index Options'!$H:$H,"Weekly*")+SUMIFS('NSE - NIFTY Index Options'!$L:$L,'NSE - NIFTY Index Options'!$C:$C,$A121,'NSE - NIFTY Index Options'!$B:$B,D$4,'NSE - NIFTY Index Options'!$H:$H,"MDAW*")+SUMIFS('NSE - Other Index Options'!$L:$L,'NSE - Other Index Options'!$C:$C,$A121,'NSE - Other Index Options'!$B:$B,D$4,'NSE - Other Index Options'!$H:$H,"Weekly*")+SUMIFS('NSE - Other Index Options'!$L:$L,'NSE - Other Index Options'!$C:$C,$A121,'NSE - Other Index Options'!$B:$B,D$4,'NSE - Other Index Options'!$H:$H,"MDAW*")+SUMIFS('BSE - SENSEX Index Options'!$L:$L,'BSE - SENSEX Index Options'!$C:$C,$A121,'BSE - SENSEX Index Options'!$B:$B,D$4,'BSE - SENSEX Index Options'!$H:$H,"Weekly*")+SUMIFS('BSE - SENSEX Index Options'!$L:$L,'BSE - SENSEX Index Options'!$C:$C,$A121,'BSE - SENSEX Index Options'!$B:$B,D$4,'BSE - SENSEX Index Options'!$H:$H,"MDAW*")+SUMIFS('BSE - Other Index Options'!$L:$L,'BSE - Other Index Options'!$C:$C,$A121,'BSE - Other Index Options'!$B:$B,D$4,'BSE - Other Index Options'!$H:$H,"Weekly*")+SUMIFS('BSE - Other Index Options'!$L:$L,'BSE - Other Index Options'!$C:$C,$A121,'BSE - Other Index Options'!$B:$B,D$4,'BSE - Other Index Options'!$H:$H,"MDAW*"))</f>
        <v/>
      </c>
      <c r="E121" s="26" t="str">
        <f>IF(SUMIFS('NSE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Options'!$H:$H,"MDAW*")+SUMIFS('BSE - SENSEX Index Options'!$L:$L,'BSE - SENSEX Index Options'!$C:$C,$A121,'BSE - SENSEX Index Options'!$B:$B,E$4,'BSE - SENSEX Index Options'!$H:$H,"Weekly*")+SUMIFS('BSE - SENSEX Index Options'!$L:$L,'BSE - SENSEX Index Options'!$C:$C,$A121,'BSE - SENSEX Index Options'!$B:$B,E$4,'BSE - SENSEX Index Options'!$H:$H,"MDAW*")+SUMIFS('BSE - Other Index Options'!$L:$L,'BSE - Other Index Options'!$C:$C,$A121,'BSE - Other Index Options'!$B:$B,E$4,'BSE - Other Index Options'!$H:$H,"Weekly*")+SUMIFS('BSE - Other Index Options'!$L:$L,'BSE - Other Index Options'!$C:$C,$A121,'BSE - Other Index Options'!$B:$B,E$4,'BSE - Other Index Options'!$H:$H,"MDAW*")=0,"",SUMIFS('NSE - NIFTY Index Options'!$L:$L,'NSE - NIFTY Index Options'!$C:$C,$A121,'NSE - NIFTY Index Options'!$B:$B,E$4,'NSE - NIFTY Index Options'!$H:$H,"Weekly*")+SUMIFS('NSE - NIFTY Index Options'!$L:$L,'NSE - NIFTY Index Options'!$C:$C,$A121,'NSE - NIFTY Index Options'!$B:$B,E$4,'NSE - NIFTY Index Options'!$H:$H,"MDAW*")+SUMIFS('NSE - Other Index Options'!$L:$L,'NSE - Other Index Options'!$C:$C,$A121,'NSE - Other Index Options'!$B:$B,E$4,'NSE - Other Index Options'!$H:$H,"Weekly*")+SUMIFS('NSE - Other Index Options'!$L:$L,'NSE - Other Index Options'!$C:$C,$A121,'NSE - Other Index Options'!$B:$B,E$4,'NSE - Other Index Options'!$H:$H,"MDAW*")+SUMIFS('BSE - SENSEX Index Options'!$L:$L,'BSE - SENSEX Index Options'!$C:$C,$A121,'BSE - SENSEX Index Options'!$B:$B,E$4,'BSE - SENSEX Index Options'!$H:$H,"Weekly*")+SUMIFS('BSE - SENSEX Index Options'!$L:$L,'BSE - SENSEX Index Options'!$C:$C,$A121,'BSE - SENSEX Index Options'!$B:$B,E$4,'BSE - SENSEX Index Options'!$H:$H,"MDAW*")+SUMIFS('BSE - Other Index Options'!$L:$L,'BSE - Other Index Options'!$C:$C,$A121,'BSE - Other Index Options'!$B:$B,E$4,'BSE - Other Index Options'!$H:$H,"Weekly*")+SUMIFS('BSE - Other Index Options'!$L:$L,'BSE - Other Index Options'!$C:$C,$A121,'BSE - Other Index Options'!$B:$B,E$4,'BSE - Other Index Options'!$H:$H,"MDAW*"))</f>
        <v/>
      </c>
      <c r="F121" s="26" t="str">
        <f>IF(SUMIFS('NSE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Options'!$H:$H,"MDAW*")+SUMIFS('BSE - SENSEX Index Options'!$L:$L,'BSE - SENSEX Index Options'!$C:$C,$A121,'BSE - SENSEX Index Options'!$B:$B,F$4,'BSE - SENSEX Index Options'!$H:$H,"Weekly*")+SUMIFS('BSE - SENSEX Index Options'!$L:$L,'BSE - SENSEX Index Options'!$C:$C,$A121,'BSE - SENSEX Index Options'!$B:$B,F$4,'BSE - SENSEX Index Options'!$H:$H,"MDAW*")+SUMIFS('BSE - Other Index Options'!$L:$L,'BSE - Other Index Options'!$C:$C,$A121,'BSE - Other Index Options'!$B:$B,F$4,'BSE - Other Index Options'!$H:$H,"Weekly*")+SUMIFS('BSE - Other Index Options'!$L:$L,'BSE - Other Index Options'!$C:$C,$A121,'BSE - Other Index Options'!$B:$B,F$4,'BSE - Other Index Options'!$H:$H,"MDAW*")=0,"",SUMIFS('NSE - NIFTY Index Options'!$L:$L,'NSE - NIFTY Index Options'!$C:$C,$A121,'NSE - NIFTY Index Options'!$B:$B,F$4,'NSE - NIFTY Index Options'!$H:$H,"Weekly*")+SUMIFS('NSE - NIFTY Index Options'!$L:$L,'NSE - NIFTY Index Options'!$C:$C,$A121,'NSE - NIFTY Index Options'!$B:$B,F$4,'NSE - NIFTY Index Options'!$H:$H,"MDAW*")+SUMIFS('NSE - Other Index Options'!$L:$L,'NSE - Other Index Options'!$C:$C,$A121,'NSE - Other Index Options'!$B:$B,F$4,'NSE - Other Index Options'!$H:$H,"Weekly*")+SUMIFS('NSE - Other Index Options'!$L:$L,'NSE - Other Index Options'!$C:$C,$A121,'NSE - Other Index Options'!$B:$B,F$4,'NSE - Other Index Options'!$H:$H,"MDAW*")+SUMIFS('BSE - SENSEX Index Options'!$L:$L,'BSE - SENSEX Index Options'!$C:$C,$A121,'BSE - SENSEX Index Options'!$B:$B,F$4,'BSE - SENSEX Index Options'!$H:$H,"Weekly*")+SUMIFS('BSE - SENSEX Index Options'!$L:$L,'BSE - SENSEX Index Options'!$C:$C,$A121,'BSE - SENSEX Index Options'!$B:$B,F$4,'BSE - SENSEX Index Options'!$H:$H,"MDAW*")+SUMIFS('BSE - Other Index Options'!$L:$L,'BSE - Other Index Options'!$C:$C,$A121,'BSE - Other Index Options'!$B:$B,F$4,'BSE - Other Index Options'!$H:$H,"Weekly*")+SUMIFS('BSE - Other Index Options'!$L:$L,'BSE - Other Index Options'!$C:$C,$A121,'BSE - Other Index Options'!$B:$B,F$4,'BSE - Other Index Options'!$H:$H,"MDAW*"))</f>
        <v/>
      </c>
      <c r="G121" s="26" t="str">
        <f>IF(SUMIFS('NSE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Options'!$H:$H,"MDAW*")+SUMIFS('BSE - SENSEX Index Options'!$L:$L,'BSE - SENSEX Index Options'!$C:$C,$A121,'BSE - SENSEX Index Options'!$B:$B,G$4,'BSE - SENSEX Index Options'!$H:$H,"Weekly*")+SUMIFS('BSE - SENSEX Index Options'!$L:$L,'BSE - SENSEX Index Options'!$C:$C,$A121,'BSE - SENSEX Index Options'!$B:$B,G$4,'BSE - SENSEX Index Options'!$H:$H,"MDAW*")+SUMIFS('BSE - Other Index Options'!$L:$L,'BSE - Other Index Options'!$C:$C,$A121,'BSE - Other Index Options'!$B:$B,G$4,'BSE - Other Index Options'!$H:$H,"Weekly*")+SUMIFS('BSE - Other Index Options'!$L:$L,'BSE - Other Index Options'!$C:$C,$A121,'BSE - Other Index Options'!$B:$B,G$4,'BSE - Other Index Options'!$H:$H,"MDAW*")=0,"",SUMIFS('NSE - NIFTY Index Options'!$L:$L,'NSE - NIFTY Index Options'!$C:$C,$A121,'NSE - NIFTY Index Options'!$B:$B,G$4,'NSE - NIFTY Index Options'!$H:$H,"Weekly*")+SUMIFS('NSE - NIFTY Index Options'!$L:$L,'NSE - NIFTY Index Options'!$C:$C,$A121,'NSE - NIFTY Index Options'!$B:$B,G$4,'NSE - NIFTY Index Options'!$H:$H,"MDAW*")+SUMIFS('NSE - Other Index Options'!$L:$L,'NSE - Other Index Options'!$C:$C,$A121,'NSE - Other Index Options'!$B:$B,G$4,'NSE - Other Index Options'!$H:$H,"Weekly*")+SUMIFS('NSE - Other Index Options'!$L:$L,'NSE - Other Index Options'!$C:$C,$A121,'NSE - Other Index Options'!$B:$B,G$4,'NSE - Other Index Options'!$H:$H,"MDAW*")+SUMIFS('BSE - SENSEX Index Options'!$L:$L,'BSE - SENSEX Index Options'!$C:$C,$A121,'BSE - SENSEX Index Options'!$B:$B,G$4,'BSE - SENSEX Index Options'!$H:$H,"Weekly*")+SUMIFS('BSE - SENSEX Index Options'!$L:$L,'BSE - SENSEX Index Options'!$C:$C,$A121,'BSE - SENSEX Index Options'!$B:$B,G$4,'BSE - SENSEX Index Options'!$H:$H,"MDAW*")+SUMIFS('BSE - Other Index Options'!$L:$L,'BSE - Other Index Options'!$C:$C,$A121,'BSE - Other Index Options'!$B:$B,G$4,'BSE - Other Index Options'!$H:$H,"Weekly*")+SUMIFS('BSE - Other Index Options'!$L:$L,'BSE - Other Index Options'!$C:$C,$A121,'BSE - Other Index Options'!$B:$B,G$4,'BSE - Other Index Options'!$H:$H,"MDAW*"))</f>
        <v/>
      </c>
      <c r="H121" s="26" t="str">
        <f t="shared" si="3"/>
        <v/>
      </c>
    </row>
    <row r="122" spans="1:8" hidden="1" outlineLevel="1">
      <c r="A122" t="s">
        <v>143</v>
      </c>
      <c r="B122" s="26" t="str">
        <f>IF(SUMIFS('NSE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Options'!$H:$H,"MDAW*")+SUMIFS('BSE - SENSEX Index Options'!$L:$L,'BSE - SENSEX Index Options'!$C:$C,$A122,'BSE - SENSEX Index Options'!$B:$B,B$4,'BSE - SENSEX Index Options'!$H:$H,"Weekly*")+SUMIFS('BSE - SENSEX Index Options'!$L:$L,'BSE - SENSEX Index Options'!$C:$C,$A122,'BSE - SENSEX Index Options'!$B:$B,B$4,'BSE - SENSEX Index Options'!$H:$H,"MDAW*")+SUMIFS('BSE - Other Index Options'!$L:$L,'BSE - Other Index Options'!$C:$C,$A122,'BSE - Other Index Options'!$B:$B,B$4,'BSE - Other Index Options'!$H:$H,"Weekly*")+SUMIFS('BSE - Other Index Options'!$L:$L,'BSE - Other Index Options'!$C:$C,$A122,'BSE - Other Index Options'!$B:$B,B$4,'BSE - Other Index Options'!$H:$H,"MDAW*")=0,"",SUMIFS('NSE - NIFTY Index Options'!$L:$L,'NSE - NIFTY Index Options'!$C:$C,$A122,'NSE - NIFTY Index Options'!$B:$B,B$4,'NSE - NIFTY Index Options'!$H:$H,"Weekly*")+SUMIFS('NSE - NIFTY Index Options'!$L:$L,'NSE - NIFTY Index Options'!$C:$C,$A122,'NSE - NIFTY Index Options'!$B:$B,B$4,'NSE - NIFTY Index Options'!$H:$H,"MDAW*")+SUMIFS('NSE - Other Index Options'!$L:$L,'NSE - Other Index Options'!$C:$C,$A122,'NSE - Other Index Options'!$B:$B,B$4,'NSE - Other Index Options'!$H:$H,"Weekly*")+SUMIFS('NSE - Other Index Options'!$L:$L,'NSE - Other Index Options'!$C:$C,$A122,'NSE - Other Index Options'!$B:$B,B$4,'NSE - Other Index Options'!$H:$H,"MDAW*")+SUMIFS('BSE - SENSEX Index Options'!$L:$L,'BSE - SENSEX Index Options'!$C:$C,$A122,'BSE - SENSEX Index Options'!$B:$B,B$4,'BSE - SENSEX Index Options'!$H:$H,"Weekly*")+SUMIFS('BSE - SENSEX Index Options'!$L:$L,'BSE - SENSEX Index Options'!$C:$C,$A122,'BSE - SENSEX Index Options'!$B:$B,B$4,'BSE - SENSEX Index Options'!$H:$H,"MDAW*")+SUMIFS('BSE - Other Index Options'!$L:$L,'BSE - Other Index Options'!$C:$C,$A122,'BSE - Other Index Options'!$B:$B,B$4,'BSE - Other Index Options'!$H:$H,"Weekly*")+SUMIFS('BSE - Other Index Options'!$L:$L,'BSE - Other Index Options'!$C:$C,$A122,'BSE - Other Index Options'!$B:$B,B$4,'BSE - Other Index Options'!$H:$H,"MDAW*"))</f>
        <v/>
      </c>
      <c r="C122" s="26" t="str">
        <f>IF(SUMIFS('NSE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Options'!$H:$H,"MDAW*")+SUMIFS('BSE - SENSEX Index Options'!$L:$L,'BSE - SENSEX Index Options'!$C:$C,$A122,'BSE - SENSEX Index Options'!$B:$B,C$4,'BSE - SENSEX Index Options'!$H:$H,"Weekly*")+SUMIFS('BSE - SENSEX Index Options'!$L:$L,'BSE - SENSEX Index Options'!$C:$C,$A122,'BSE - SENSEX Index Options'!$B:$B,C$4,'BSE - SENSEX Index Options'!$H:$H,"MDAW*")+SUMIFS('BSE - Other Index Options'!$L:$L,'BSE - Other Index Options'!$C:$C,$A122,'BSE - Other Index Options'!$B:$B,C$4,'BSE - Other Index Options'!$H:$H,"Weekly*")+SUMIFS('BSE - Other Index Options'!$L:$L,'BSE - Other Index Options'!$C:$C,$A122,'BSE - Other Index Options'!$B:$B,C$4,'BSE - Other Index Options'!$H:$H,"MDAW*")=0,"",SUMIFS('NSE - NIFTY Index Options'!$L:$L,'NSE - NIFTY Index Options'!$C:$C,$A122,'NSE - NIFTY Index Options'!$B:$B,C$4,'NSE - NIFTY Index Options'!$H:$H,"Weekly*")+SUMIFS('NSE - NIFTY Index Options'!$L:$L,'NSE - NIFTY Index Options'!$C:$C,$A122,'NSE - NIFTY Index Options'!$B:$B,C$4,'NSE - NIFTY Index Options'!$H:$H,"MDAW*")+SUMIFS('NSE - Other Index Options'!$L:$L,'NSE - Other Index Options'!$C:$C,$A122,'NSE - Other Index Options'!$B:$B,C$4,'NSE - Other Index Options'!$H:$H,"Weekly*")+SUMIFS('NSE - Other Index Options'!$L:$L,'NSE - Other Index Options'!$C:$C,$A122,'NSE - Other Index Options'!$B:$B,C$4,'NSE - Other Index Options'!$H:$H,"MDAW*")+SUMIFS('BSE - SENSEX Index Options'!$L:$L,'BSE - SENSEX Index Options'!$C:$C,$A122,'BSE - SENSEX Index Options'!$B:$B,C$4,'BSE - SENSEX Index Options'!$H:$H,"Weekly*")+SUMIFS('BSE - SENSEX Index Options'!$L:$L,'BSE - SENSEX Index Options'!$C:$C,$A122,'BSE - SENSEX Index Options'!$B:$B,C$4,'BSE - SENSEX Index Options'!$H:$H,"MDAW*")+SUMIFS('BSE - Other Index Options'!$L:$L,'BSE - Other Index Options'!$C:$C,$A122,'BSE - Other Index Options'!$B:$B,C$4,'BSE - Other Index Options'!$H:$H,"Weekly*")+SUMIFS('BSE - Other Index Options'!$L:$L,'BSE - Other Index Options'!$C:$C,$A122,'BSE - Other Index Options'!$B:$B,C$4,'BSE - Other Index Options'!$H:$H,"MDAW*"))</f>
        <v/>
      </c>
      <c r="D122" s="26" t="str">
        <f>IF(SUMIFS('NSE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Options'!$H:$H,"MDAW*")+SUMIFS('BSE - SENSEX Index Options'!$L:$L,'BSE - SENSEX Index Options'!$C:$C,$A122,'BSE - SENSEX Index Options'!$B:$B,D$4,'BSE - SENSEX Index Options'!$H:$H,"Weekly*")+SUMIFS('BSE - SENSEX Index Options'!$L:$L,'BSE - SENSEX Index Options'!$C:$C,$A122,'BSE - SENSEX Index Options'!$B:$B,D$4,'BSE - SENSEX Index Options'!$H:$H,"MDAW*")+SUMIFS('BSE - Other Index Options'!$L:$L,'BSE - Other Index Options'!$C:$C,$A122,'BSE - Other Index Options'!$B:$B,D$4,'BSE - Other Index Options'!$H:$H,"Weekly*")+SUMIFS('BSE - Other Index Options'!$L:$L,'BSE - Other Index Options'!$C:$C,$A122,'BSE - Other Index Options'!$B:$B,D$4,'BSE - Other Index Options'!$H:$H,"MDAW*")=0,"",SUMIFS('NSE - NIFTY Index Options'!$L:$L,'NSE - NIFTY Index Options'!$C:$C,$A122,'NSE - NIFTY Index Options'!$B:$B,D$4,'NSE - NIFTY Index Options'!$H:$H,"Weekly*")+SUMIFS('NSE - NIFTY Index Options'!$L:$L,'NSE - NIFTY Index Options'!$C:$C,$A122,'NSE - NIFTY Index Options'!$B:$B,D$4,'NSE - NIFTY Index Options'!$H:$H,"MDAW*")+SUMIFS('NSE - Other Index Options'!$L:$L,'NSE - Other Index Options'!$C:$C,$A122,'NSE - Other Index Options'!$B:$B,D$4,'NSE - Other Index Options'!$H:$H,"Weekly*")+SUMIFS('NSE - Other Index Options'!$L:$L,'NSE - Other Index Options'!$C:$C,$A122,'NSE - Other Index Options'!$B:$B,D$4,'NSE - Other Index Options'!$H:$H,"MDAW*")+SUMIFS('BSE - SENSEX Index Options'!$L:$L,'BSE - SENSEX Index Options'!$C:$C,$A122,'BSE - SENSEX Index Options'!$B:$B,D$4,'BSE - SENSEX Index Options'!$H:$H,"Weekly*")+SUMIFS('BSE - SENSEX Index Options'!$L:$L,'BSE - SENSEX Index Options'!$C:$C,$A122,'BSE - SENSEX Index Options'!$B:$B,D$4,'BSE - SENSEX Index Options'!$H:$H,"MDAW*")+SUMIFS('BSE - Other Index Options'!$L:$L,'BSE - Other Index Options'!$C:$C,$A122,'BSE - Other Index Options'!$B:$B,D$4,'BSE - Other Index Options'!$H:$H,"Weekly*")+SUMIFS('BSE - Other Index Options'!$L:$L,'BSE - Other Index Options'!$C:$C,$A122,'BSE - Other Index Options'!$B:$B,D$4,'BSE - Other Index Options'!$H:$H,"MDAW*"))</f>
        <v/>
      </c>
      <c r="E122" s="26" t="str">
        <f>IF(SUMIFS('NSE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Options'!$H:$H,"MDAW*")+SUMIFS('BSE - SENSEX Index Options'!$L:$L,'BSE - SENSEX Index Options'!$C:$C,$A122,'BSE - SENSEX Index Options'!$B:$B,E$4,'BSE - SENSEX Index Options'!$H:$H,"Weekly*")+SUMIFS('BSE - SENSEX Index Options'!$L:$L,'BSE - SENSEX Index Options'!$C:$C,$A122,'BSE - SENSEX Index Options'!$B:$B,E$4,'BSE - SENSEX Index Options'!$H:$H,"MDAW*")+SUMIFS('BSE - Other Index Options'!$L:$L,'BSE - Other Index Options'!$C:$C,$A122,'BSE - Other Index Options'!$B:$B,E$4,'BSE - Other Index Options'!$H:$H,"Weekly*")+SUMIFS('BSE - Other Index Options'!$L:$L,'BSE - Other Index Options'!$C:$C,$A122,'BSE - Other Index Options'!$B:$B,E$4,'BSE - Other Index Options'!$H:$H,"MDAW*")=0,"",SUMIFS('NSE - NIFTY Index Options'!$L:$L,'NSE - NIFTY Index Options'!$C:$C,$A122,'NSE - NIFTY Index Options'!$B:$B,E$4,'NSE - NIFTY Index Options'!$H:$H,"Weekly*")+SUMIFS('NSE - NIFTY Index Options'!$L:$L,'NSE - NIFTY Index Options'!$C:$C,$A122,'NSE - NIFTY Index Options'!$B:$B,E$4,'NSE - NIFTY Index Options'!$H:$H,"MDAW*")+SUMIFS('NSE - Other Index Options'!$L:$L,'NSE - Other Index Options'!$C:$C,$A122,'NSE - Other Index Options'!$B:$B,E$4,'NSE - Other Index Options'!$H:$H,"Weekly*")+SUMIFS('NSE - Other Index Options'!$L:$L,'NSE - Other Index Options'!$C:$C,$A122,'NSE - Other Index Options'!$B:$B,E$4,'NSE - Other Index Options'!$H:$H,"MDAW*")+SUMIFS('BSE - SENSEX Index Options'!$L:$L,'BSE - SENSEX Index Options'!$C:$C,$A122,'BSE - SENSEX Index Options'!$B:$B,E$4,'BSE - SENSEX Index Options'!$H:$H,"Weekly*")+SUMIFS('BSE - SENSEX Index Options'!$L:$L,'BSE - SENSEX Index Options'!$C:$C,$A122,'BSE - SENSEX Index Options'!$B:$B,E$4,'BSE - SENSEX Index Options'!$H:$H,"MDAW*")+SUMIFS('BSE - Other Index Options'!$L:$L,'BSE - Other Index Options'!$C:$C,$A122,'BSE - Other Index Options'!$B:$B,E$4,'BSE - Other Index Options'!$H:$H,"Weekly*")+SUMIFS('BSE - Other Index Options'!$L:$L,'BSE - Other Index Options'!$C:$C,$A122,'BSE - Other Index Options'!$B:$B,E$4,'BSE - Other Index Options'!$H:$H,"MDAW*"))</f>
        <v/>
      </c>
      <c r="F122" s="26" t="str">
        <f>IF(SUMIFS('NSE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Options'!$H:$H,"MDAW*")+SUMIFS('BSE - SENSEX Index Options'!$L:$L,'BSE - SENSEX Index Options'!$C:$C,$A122,'BSE - SENSEX Index Options'!$B:$B,F$4,'BSE - SENSEX Index Options'!$H:$H,"Weekly*")+SUMIFS('BSE - SENSEX Index Options'!$L:$L,'BSE - SENSEX Index Options'!$C:$C,$A122,'BSE - SENSEX Index Options'!$B:$B,F$4,'BSE - SENSEX Index Options'!$H:$H,"MDAW*")+SUMIFS('BSE - Other Index Options'!$L:$L,'BSE - Other Index Options'!$C:$C,$A122,'BSE - Other Index Options'!$B:$B,F$4,'BSE - Other Index Options'!$H:$H,"Weekly*")+SUMIFS('BSE - Other Index Options'!$L:$L,'BSE - Other Index Options'!$C:$C,$A122,'BSE - Other Index Options'!$B:$B,F$4,'BSE - Other Index Options'!$H:$H,"MDAW*")=0,"",SUMIFS('NSE - NIFTY Index Options'!$L:$L,'NSE - NIFTY Index Options'!$C:$C,$A122,'NSE - NIFTY Index Options'!$B:$B,F$4,'NSE - NIFTY Index Options'!$H:$H,"Weekly*")+SUMIFS('NSE - NIFTY Index Options'!$L:$L,'NSE - NIFTY Index Options'!$C:$C,$A122,'NSE - NIFTY Index Options'!$B:$B,F$4,'NSE - NIFTY Index Options'!$H:$H,"MDAW*")+SUMIFS('NSE - Other Index Options'!$L:$L,'NSE - Other Index Options'!$C:$C,$A122,'NSE - Other Index Options'!$B:$B,F$4,'NSE - Other Index Options'!$H:$H,"Weekly*")+SUMIFS('NSE - Other Index Options'!$L:$L,'NSE - Other Index Options'!$C:$C,$A122,'NSE - Other Index Options'!$B:$B,F$4,'NSE - Other Index Options'!$H:$H,"MDAW*")+SUMIFS('BSE - SENSEX Index Options'!$L:$L,'BSE - SENSEX Index Options'!$C:$C,$A122,'BSE - SENSEX Index Options'!$B:$B,F$4,'BSE - SENSEX Index Options'!$H:$H,"Weekly*")+SUMIFS('BSE - SENSEX Index Options'!$L:$L,'BSE - SENSEX Index Options'!$C:$C,$A122,'BSE - SENSEX Index Options'!$B:$B,F$4,'BSE - SENSEX Index Options'!$H:$H,"MDAW*")+SUMIFS('BSE - Other Index Options'!$L:$L,'BSE - Other Index Options'!$C:$C,$A122,'BSE - Other Index Options'!$B:$B,F$4,'BSE - Other Index Options'!$H:$H,"Weekly*")+SUMIFS('BSE - Other Index Options'!$L:$L,'BSE - Other Index Options'!$C:$C,$A122,'BSE - Other Index Options'!$B:$B,F$4,'BSE - Other Index Options'!$H:$H,"MDAW*"))</f>
        <v/>
      </c>
      <c r="G122" s="26" t="str">
        <f>IF(SUMIFS('NSE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Options'!$H:$H,"MDAW*")+SUMIFS('BSE - SENSEX Index Options'!$L:$L,'BSE - SENSEX Index Options'!$C:$C,$A122,'BSE - SENSEX Index Options'!$B:$B,G$4,'BSE - SENSEX Index Options'!$H:$H,"Weekly*")+SUMIFS('BSE - SENSEX Index Options'!$L:$L,'BSE - SENSEX Index Options'!$C:$C,$A122,'BSE - SENSEX Index Options'!$B:$B,G$4,'BSE - SENSEX Index Options'!$H:$H,"MDAW*")+SUMIFS('BSE - Other Index Options'!$L:$L,'BSE - Other Index Options'!$C:$C,$A122,'BSE - Other Index Options'!$B:$B,G$4,'BSE - Other Index Options'!$H:$H,"Weekly*")+SUMIFS('BSE - Other Index Options'!$L:$L,'BSE - Other Index Options'!$C:$C,$A122,'BSE - Other Index Options'!$B:$B,G$4,'BSE - Other Index Options'!$H:$H,"MDAW*")=0,"",SUMIFS('NSE - NIFTY Index Options'!$L:$L,'NSE - NIFTY Index Options'!$C:$C,$A122,'NSE - NIFTY Index Options'!$B:$B,G$4,'NSE - NIFTY Index Options'!$H:$H,"Weekly*")+SUMIFS('NSE - NIFTY Index Options'!$L:$L,'NSE - NIFTY Index Options'!$C:$C,$A122,'NSE - NIFTY Index Options'!$B:$B,G$4,'NSE - NIFTY Index Options'!$H:$H,"MDAW*")+SUMIFS('NSE - Other Index Options'!$L:$L,'NSE - Other Index Options'!$C:$C,$A122,'NSE - Other Index Options'!$B:$B,G$4,'NSE - Other Index Options'!$H:$H,"Weekly*")+SUMIFS('NSE - Other Index Options'!$L:$L,'NSE - Other Index Options'!$C:$C,$A122,'NSE - Other Index Options'!$B:$B,G$4,'NSE - Other Index Options'!$H:$H,"MDAW*")+SUMIFS('BSE - SENSEX Index Options'!$L:$L,'BSE - SENSEX Index Options'!$C:$C,$A122,'BSE - SENSEX Index Options'!$B:$B,G$4,'BSE - SENSEX Index Options'!$H:$H,"Weekly*")+SUMIFS('BSE - SENSEX Index Options'!$L:$L,'BSE - SENSEX Index Options'!$C:$C,$A122,'BSE - SENSEX Index Options'!$B:$B,G$4,'BSE - SENSEX Index Options'!$H:$H,"MDAW*")+SUMIFS('BSE - Other Index Options'!$L:$L,'BSE - Other Index Options'!$C:$C,$A122,'BSE - Other Index Options'!$B:$B,G$4,'BSE - Other Index Options'!$H:$H,"Weekly*")+SUMIFS('BSE - Other Index Options'!$L:$L,'BSE - Other Index Options'!$C:$C,$A122,'BSE - Other Index Options'!$B:$B,G$4,'BSE - Other Index Options'!$H:$H,"MDAW*"))</f>
        <v/>
      </c>
      <c r="H122" s="26" t="str">
        <f t="shared" si="3"/>
        <v/>
      </c>
    </row>
    <row r="123" spans="1:8" hidden="1" outlineLevel="1">
      <c r="A123" t="s">
        <v>144</v>
      </c>
      <c r="B123" s="26" t="str">
        <f>IF(SUMIFS('NSE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Options'!$H:$H,"MDAW*")+SUMIFS('BSE - SENSEX Index Options'!$L:$L,'BSE - SENSEX Index Options'!$C:$C,$A123,'BSE - SENSEX Index Options'!$B:$B,B$4,'BSE - SENSEX Index Options'!$H:$H,"Weekly*")+SUMIFS('BSE - SENSEX Index Options'!$L:$L,'BSE - SENSEX Index Options'!$C:$C,$A123,'BSE - SENSEX Index Options'!$B:$B,B$4,'BSE - SENSEX Index Options'!$H:$H,"MDAW*")+SUMIFS('BSE - Other Index Options'!$L:$L,'BSE - Other Index Options'!$C:$C,$A123,'BSE - Other Index Options'!$B:$B,B$4,'BSE - Other Index Options'!$H:$H,"Weekly*")+SUMIFS('BSE - Other Index Options'!$L:$L,'BSE - Other Index Options'!$C:$C,$A123,'BSE - Other Index Options'!$B:$B,B$4,'BSE - Other Index Options'!$H:$H,"MDAW*")=0,"",SUMIFS('NSE - NIFTY Index Options'!$L:$L,'NSE - NIFTY Index Options'!$C:$C,$A123,'NSE - NIFTY Index Options'!$B:$B,B$4,'NSE - NIFTY Index Options'!$H:$H,"Weekly*")+SUMIFS('NSE - NIFTY Index Options'!$L:$L,'NSE - NIFTY Index Options'!$C:$C,$A123,'NSE - NIFTY Index Options'!$B:$B,B$4,'NSE - NIFTY Index Options'!$H:$H,"MDAW*")+SUMIFS('NSE - Other Index Options'!$L:$L,'NSE - Other Index Options'!$C:$C,$A123,'NSE - Other Index Options'!$B:$B,B$4,'NSE - Other Index Options'!$H:$H,"Weekly*")+SUMIFS('NSE - Other Index Options'!$L:$L,'NSE - Other Index Options'!$C:$C,$A123,'NSE - Other Index Options'!$B:$B,B$4,'NSE - Other Index Options'!$H:$H,"MDAW*")+SUMIFS('BSE - SENSEX Index Options'!$L:$L,'BSE - SENSEX Index Options'!$C:$C,$A123,'BSE - SENSEX Index Options'!$B:$B,B$4,'BSE - SENSEX Index Options'!$H:$H,"Weekly*")+SUMIFS('BSE - SENSEX Index Options'!$L:$L,'BSE - SENSEX Index Options'!$C:$C,$A123,'BSE - SENSEX Index Options'!$B:$B,B$4,'BSE - SENSEX Index Options'!$H:$H,"MDAW*")+SUMIFS('BSE - Other Index Options'!$L:$L,'BSE - Other Index Options'!$C:$C,$A123,'BSE - Other Index Options'!$B:$B,B$4,'BSE - Other Index Options'!$H:$H,"Weekly*")+SUMIFS('BSE - Other Index Options'!$L:$L,'BSE - Other Index Options'!$C:$C,$A123,'BSE - Other Index Options'!$B:$B,B$4,'BSE - Other Index Options'!$H:$H,"MDAW*"))</f>
        <v/>
      </c>
      <c r="C123" s="26" t="str">
        <f>IF(SUMIFS('NSE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Options'!$H:$H,"MDAW*")+SUMIFS('BSE - SENSEX Index Options'!$L:$L,'BSE - SENSEX Index Options'!$C:$C,$A123,'BSE - SENSEX Index Options'!$B:$B,C$4,'BSE - SENSEX Index Options'!$H:$H,"Weekly*")+SUMIFS('BSE - SENSEX Index Options'!$L:$L,'BSE - SENSEX Index Options'!$C:$C,$A123,'BSE - SENSEX Index Options'!$B:$B,C$4,'BSE - SENSEX Index Options'!$H:$H,"MDAW*")+SUMIFS('BSE - Other Index Options'!$L:$L,'BSE - Other Index Options'!$C:$C,$A123,'BSE - Other Index Options'!$B:$B,C$4,'BSE - Other Index Options'!$H:$H,"Weekly*")+SUMIFS('BSE - Other Index Options'!$L:$L,'BSE - Other Index Options'!$C:$C,$A123,'BSE - Other Index Options'!$B:$B,C$4,'BSE - Other Index Options'!$H:$H,"MDAW*")=0,"",SUMIFS('NSE - NIFTY Index Options'!$L:$L,'NSE - NIFTY Index Options'!$C:$C,$A123,'NSE - NIFTY Index Options'!$B:$B,C$4,'NSE - NIFTY Index Options'!$H:$H,"Weekly*")+SUMIFS('NSE - NIFTY Index Options'!$L:$L,'NSE - NIFTY Index Options'!$C:$C,$A123,'NSE - NIFTY Index Options'!$B:$B,C$4,'NSE - NIFTY Index Options'!$H:$H,"MDAW*")+SUMIFS('NSE - Other Index Options'!$L:$L,'NSE - Other Index Options'!$C:$C,$A123,'NSE - Other Index Options'!$B:$B,C$4,'NSE - Other Index Options'!$H:$H,"Weekly*")+SUMIFS('NSE - Other Index Options'!$L:$L,'NSE - Other Index Options'!$C:$C,$A123,'NSE - Other Index Options'!$B:$B,C$4,'NSE - Other Index Options'!$H:$H,"MDAW*")+SUMIFS('BSE - SENSEX Index Options'!$L:$L,'BSE - SENSEX Index Options'!$C:$C,$A123,'BSE - SENSEX Index Options'!$B:$B,C$4,'BSE - SENSEX Index Options'!$H:$H,"Weekly*")+SUMIFS('BSE - SENSEX Index Options'!$L:$L,'BSE - SENSEX Index Options'!$C:$C,$A123,'BSE - SENSEX Index Options'!$B:$B,C$4,'BSE - SENSEX Index Options'!$H:$H,"MDAW*")+SUMIFS('BSE - Other Index Options'!$L:$L,'BSE - Other Index Options'!$C:$C,$A123,'BSE - Other Index Options'!$B:$B,C$4,'BSE - Other Index Options'!$H:$H,"Weekly*")+SUMIFS('BSE - Other Index Options'!$L:$L,'BSE - Other Index Options'!$C:$C,$A123,'BSE - Other Index Options'!$B:$B,C$4,'BSE - Other Index Options'!$H:$H,"MDAW*"))</f>
        <v/>
      </c>
      <c r="D123" s="26" t="str">
        <f>IF(SUMIFS('NSE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Options'!$H:$H,"MDAW*")+SUMIFS('BSE - SENSEX Index Options'!$L:$L,'BSE - SENSEX Index Options'!$C:$C,$A123,'BSE - SENSEX Index Options'!$B:$B,D$4,'BSE - SENSEX Index Options'!$H:$H,"Weekly*")+SUMIFS('BSE - SENSEX Index Options'!$L:$L,'BSE - SENSEX Index Options'!$C:$C,$A123,'BSE - SENSEX Index Options'!$B:$B,D$4,'BSE - SENSEX Index Options'!$H:$H,"MDAW*")+SUMIFS('BSE - Other Index Options'!$L:$L,'BSE - Other Index Options'!$C:$C,$A123,'BSE - Other Index Options'!$B:$B,D$4,'BSE - Other Index Options'!$H:$H,"Weekly*")+SUMIFS('BSE - Other Index Options'!$L:$L,'BSE - Other Index Options'!$C:$C,$A123,'BSE - Other Index Options'!$B:$B,D$4,'BSE - Other Index Options'!$H:$H,"MDAW*")=0,"",SUMIFS('NSE - NIFTY Index Options'!$L:$L,'NSE - NIFTY Index Options'!$C:$C,$A123,'NSE - NIFTY Index Options'!$B:$B,D$4,'NSE - NIFTY Index Options'!$H:$H,"Weekly*")+SUMIFS('NSE - NIFTY Index Options'!$L:$L,'NSE - NIFTY Index Options'!$C:$C,$A123,'NSE - NIFTY Index Options'!$B:$B,D$4,'NSE - NIFTY Index Options'!$H:$H,"MDAW*")+SUMIFS('NSE - Other Index Options'!$L:$L,'NSE - Other Index Options'!$C:$C,$A123,'NSE - Other Index Options'!$B:$B,D$4,'NSE - Other Index Options'!$H:$H,"Weekly*")+SUMIFS('NSE - Other Index Options'!$L:$L,'NSE - Other Index Options'!$C:$C,$A123,'NSE - Other Index Options'!$B:$B,D$4,'NSE - Other Index Options'!$H:$H,"MDAW*")+SUMIFS('BSE - SENSEX Index Options'!$L:$L,'BSE - SENSEX Index Options'!$C:$C,$A123,'BSE - SENSEX Index Options'!$B:$B,D$4,'BSE - SENSEX Index Options'!$H:$H,"Weekly*")+SUMIFS('BSE - SENSEX Index Options'!$L:$L,'BSE - SENSEX Index Options'!$C:$C,$A123,'BSE - SENSEX Index Options'!$B:$B,D$4,'BSE - SENSEX Index Options'!$H:$H,"MDAW*")+SUMIFS('BSE - Other Index Options'!$L:$L,'BSE - Other Index Options'!$C:$C,$A123,'BSE - Other Index Options'!$B:$B,D$4,'BSE - Other Index Options'!$H:$H,"Weekly*")+SUMIFS('BSE - Other Index Options'!$L:$L,'BSE - Other Index Options'!$C:$C,$A123,'BSE - Other Index Options'!$B:$B,D$4,'BSE - Other Index Options'!$H:$H,"MDAW*"))</f>
        <v/>
      </c>
      <c r="E123" s="26" t="str">
        <f>IF(SUMIFS('NSE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Options'!$H:$H,"MDAW*")+SUMIFS('BSE - SENSEX Index Options'!$L:$L,'BSE - SENSEX Index Options'!$C:$C,$A123,'BSE - SENSEX Index Options'!$B:$B,E$4,'BSE - SENSEX Index Options'!$H:$H,"Weekly*")+SUMIFS('BSE - SENSEX Index Options'!$L:$L,'BSE - SENSEX Index Options'!$C:$C,$A123,'BSE - SENSEX Index Options'!$B:$B,E$4,'BSE - SENSEX Index Options'!$H:$H,"MDAW*")+SUMIFS('BSE - Other Index Options'!$L:$L,'BSE - Other Index Options'!$C:$C,$A123,'BSE - Other Index Options'!$B:$B,E$4,'BSE - Other Index Options'!$H:$H,"Weekly*")+SUMIFS('BSE - Other Index Options'!$L:$L,'BSE - Other Index Options'!$C:$C,$A123,'BSE - Other Index Options'!$B:$B,E$4,'BSE - Other Index Options'!$H:$H,"MDAW*")=0,"",SUMIFS('NSE - NIFTY Index Options'!$L:$L,'NSE - NIFTY Index Options'!$C:$C,$A123,'NSE - NIFTY Index Options'!$B:$B,E$4,'NSE - NIFTY Index Options'!$H:$H,"Weekly*")+SUMIFS('NSE - NIFTY Index Options'!$L:$L,'NSE - NIFTY Index Options'!$C:$C,$A123,'NSE - NIFTY Index Options'!$B:$B,E$4,'NSE - NIFTY Index Options'!$H:$H,"MDAW*")+SUMIFS('NSE - Other Index Options'!$L:$L,'NSE - Other Index Options'!$C:$C,$A123,'NSE - Other Index Options'!$B:$B,E$4,'NSE - Other Index Options'!$H:$H,"Weekly*")+SUMIFS('NSE - Other Index Options'!$L:$L,'NSE - Other Index Options'!$C:$C,$A123,'NSE - Other Index Options'!$B:$B,E$4,'NSE - Other Index Options'!$H:$H,"MDAW*")+SUMIFS('BSE - SENSEX Index Options'!$L:$L,'BSE - SENSEX Index Options'!$C:$C,$A123,'BSE - SENSEX Index Options'!$B:$B,E$4,'BSE - SENSEX Index Options'!$H:$H,"Weekly*")+SUMIFS('BSE - SENSEX Index Options'!$L:$L,'BSE - SENSEX Index Options'!$C:$C,$A123,'BSE - SENSEX Index Options'!$B:$B,E$4,'BSE - SENSEX Index Options'!$H:$H,"MDAW*")+SUMIFS('BSE - Other Index Options'!$L:$L,'BSE - Other Index Options'!$C:$C,$A123,'BSE - Other Index Options'!$B:$B,E$4,'BSE - Other Index Options'!$H:$H,"Weekly*")+SUMIFS('BSE - Other Index Options'!$L:$L,'BSE - Other Index Options'!$C:$C,$A123,'BSE - Other Index Options'!$B:$B,E$4,'BSE - Other Index Options'!$H:$H,"MDAW*"))</f>
        <v/>
      </c>
      <c r="F123" s="26" t="str">
        <f>IF(SUMIFS('NSE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Options'!$H:$H,"MDAW*")+SUMIFS('BSE - SENSEX Index Options'!$L:$L,'BSE - SENSEX Index Options'!$C:$C,$A123,'BSE - SENSEX Index Options'!$B:$B,F$4,'BSE - SENSEX Index Options'!$H:$H,"Weekly*")+SUMIFS('BSE - SENSEX Index Options'!$L:$L,'BSE - SENSEX Index Options'!$C:$C,$A123,'BSE - SENSEX Index Options'!$B:$B,F$4,'BSE - SENSEX Index Options'!$H:$H,"MDAW*")+SUMIFS('BSE - Other Index Options'!$L:$L,'BSE - Other Index Options'!$C:$C,$A123,'BSE - Other Index Options'!$B:$B,F$4,'BSE - Other Index Options'!$H:$H,"Weekly*")+SUMIFS('BSE - Other Index Options'!$L:$L,'BSE - Other Index Options'!$C:$C,$A123,'BSE - Other Index Options'!$B:$B,F$4,'BSE - Other Index Options'!$H:$H,"MDAW*")=0,"",SUMIFS('NSE - NIFTY Index Options'!$L:$L,'NSE - NIFTY Index Options'!$C:$C,$A123,'NSE - NIFTY Index Options'!$B:$B,F$4,'NSE - NIFTY Index Options'!$H:$H,"Weekly*")+SUMIFS('NSE - NIFTY Index Options'!$L:$L,'NSE - NIFTY Index Options'!$C:$C,$A123,'NSE - NIFTY Index Options'!$B:$B,F$4,'NSE - NIFTY Index Options'!$H:$H,"MDAW*")+SUMIFS('NSE - Other Index Options'!$L:$L,'NSE - Other Index Options'!$C:$C,$A123,'NSE - Other Index Options'!$B:$B,F$4,'NSE - Other Index Options'!$H:$H,"Weekly*")+SUMIFS('NSE - Other Index Options'!$L:$L,'NSE - Other Index Options'!$C:$C,$A123,'NSE - Other Index Options'!$B:$B,F$4,'NSE - Other Index Options'!$H:$H,"MDAW*")+SUMIFS('BSE - SENSEX Index Options'!$L:$L,'BSE - SENSEX Index Options'!$C:$C,$A123,'BSE - SENSEX Index Options'!$B:$B,F$4,'BSE - SENSEX Index Options'!$H:$H,"Weekly*")+SUMIFS('BSE - SENSEX Index Options'!$L:$L,'BSE - SENSEX Index Options'!$C:$C,$A123,'BSE - SENSEX Index Options'!$B:$B,F$4,'BSE - SENSEX Index Options'!$H:$H,"MDAW*")+SUMIFS('BSE - Other Index Options'!$L:$L,'BSE - Other Index Options'!$C:$C,$A123,'BSE - Other Index Options'!$B:$B,F$4,'BSE - Other Index Options'!$H:$H,"Weekly*")+SUMIFS('BSE - Other Index Options'!$L:$L,'BSE - Other Index Options'!$C:$C,$A123,'BSE - Other Index Options'!$B:$B,F$4,'BSE - Other Index Options'!$H:$H,"MDAW*"))</f>
        <v/>
      </c>
      <c r="G123" s="26" t="str">
        <f>IF(SUMIFS('NSE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Options'!$H:$H,"MDAW*")+SUMIFS('BSE - SENSEX Index Options'!$L:$L,'BSE - SENSEX Index Options'!$C:$C,$A123,'BSE - SENSEX Index Options'!$B:$B,G$4,'BSE - SENSEX Index Options'!$H:$H,"Weekly*")+SUMIFS('BSE - SENSEX Index Options'!$L:$L,'BSE - SENSEX Index Options'!$C:$C,$A123,'BSE - SENSEX Index Options'!$B:$B,G$4,'BSE - SENSEX Index Options'!$H:$H,"MDAW*")+SUMIFS('BSE - Other Index Options'!$L:$L,'BSE - Other Index Options'!$C:$C,$A123,'BSE - Other Index Options'!$B:$B,G$4,'BSE - Other Index Options'!$H:$H,"Weekly*")+SUMIFS('BSE - Other Index Options'!$L:$L,'BSE - Other Index Options'!$C:$C,$A123,'BSE - Other Index Options'!$B:$B,G$4,'BSE - Other Index Options'!$H:$H,"MDAW*")=0,"",SUMIFS('NSE - NIFTY Index Options'!$L:$L,'NSE - NIFTY Index Options'!$C:$C,$A123,'NSE - NIFTY Index Options'!$B:$B,G$4,'NSE - NIFTY Index Options'!$H:$H,"Weekly*")+SUMIFS('NSE - NIFTY Index Options'!$L:$L,'NSE - NIFTY Index Options'!$C:$C,$A123,'NSE - NIFTY Index Options'!$B:$B,G$4,'NSE - NIFTY Index Options'!$H:$H,"MDAW*")+SUMIFS('NSE - Other Index Options'!$L:$L,'NSE - Other Index Options'!$C:$C,$A123,'NSE - Other Index Options'!$B:$B,G$4,'NSE - Other Index Options'!$H:$H,"Weekly*")+SUMIFS('NSE - Other Index Options'!$L:$L,'NSE - Other Index Options'!$C:$C,$A123,'NSE - Other Index Options'!$B:$B,G$4,'NSE - Other Index Options'!$H:$H,"MDAW*")+SUMIFS('BSE - SENSEX Index Options'!$L:$L,'BSE - SENSEX Index Options'!$C:$C,$A123,'BSE - SENSEX Index Options'!$B:$B,G$4,'BSE - SENSEX Index Options'!$H:$H,"Weekly*")+SUMIFS('BSE - SENSEX Index Options'!$L:$L,'BSE - SENSEX Index Options'!$C:$C,$A123,'BSE - SENSEX Index Options'!$B:$B,G$4,'BSE - SENSEX Index Options'!$H:$H,"MDAW*")+SUMIFS('BSE - Other Index Options'!$L:$L,'BSE - Other Index Options'!$C:$C,$A123,'BSE - Other Index Options'!$B:$B,G$4,'BSE - Other Index Options'!$H:$H,"Weekly*")+SUMIFS('BSE - Other Index Options'!$L:$L,'BSE - Other Index Options'!$C:$C,$A123,'BSE - Other Index Options'!$B:$B,G$4,'BSE - Other Index Options'!$H:$H,"MDAW*"))</f>
        <v/>
      </c>
      <c r="H123" s="26" t="str">
        <f t="shared" si="3"/>
        <v/>
      </c>
    </row>
    <row r="124" spans="1:8" hidden="1" outlineLevel="1">
      <c r="A124" t="s">
        <v>145</v>
      </c>
      <c r="B124" s="26" t="str">
        <f>IF(SUMIFS('NSE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Options'!$H:$H,"MDAW*")+SUMIFS('BSE - SENSEX Index Options'!$L:$L,'BSE - SENSEX Index Options'!$C:$C,$A124,'BSE - SENSEX Index Options'!$B:$B,B$4,'BSE - SENSEX Index Options'!$H:$H,"Weekly*")+SUMIFS('BSE - SENSEX Index Options'!$L:$L,'BSE - SENSEX Index Options'!$C:$C,$A124,'BSE - SENSEX Index Options'!$B:$B,B$4,'BSE - SENSEX Index Options'!$H:$H,"MDAW*")+SUMIFS('BSE - Other Index Options'!$L:$L,'BSE - Other Index Options'!$C:$C,$A124,'BSE - Other Index Options'!$B:$B,B$4,'BSE - Other Index Options'!$H:$H,"Weekly*")+SUMIFS('BSE - Other Index Options'!$L:$L,'BSE - Other Index Options'!$C:$C,$A124,'BSE - Other Index Options'!$B:$B,B$4,'BSE - Other Index Options'!$H:$H,"MDAW*")=0,"",SUMIFS('NSE - NIFTY Index Options'!$L:$L,'NSE - NIFTY Index Options'!$C:$C,$A124,'NSE - NIFTY Index Options'!$B:$B,B$4,'NSE - NIFTY Index Options'!$H:$H,"Weekly*")+SUMIFS('NSE - NIFTY Index Options'!$L:$L,'NSE - NIFTY Index Options'!$C:$C,$A124,'NSE - NIFTY Index Options'!$B:$B,B$4,'NSE - NIFTY Index Options'!$H:$H,"MDAW*")+SUMIFS('NSE - Other Index Options'!$L:$L,'NSE - Other Index Options'!$C:$C,$A124,'NSE - Other Index Options'!$B:$B,B$4,'NSE - Other Index Options'!$H:$H,"Weekly*")+SUMIFS('NSE - Other Index Options'!$L:$L,'NSE - Other Index Options'!$C:$C,$A124,'NSE - Other Index Options'!$B:$B,B$4,'NSE - Other Index Options'!$H:$H,"MDAW*")+SUMIFS('BSE - SENSEX Index Options'!$L:$L,'BSE - SENSEX Index Options'!$C:$C,$A124,'BSE - SENSEX Index Options'!$B:$B,B$4,'BSE - SENSEX Index Options'!$H:$H,"Weekly*")+SUMIFS('BSE - SENSEX Index Options'!$L:$L,'BSE - SENSEX Index Options'!$C:$C,$A124,'BSE - SENSEX Index Options'!$B:$B,B$4,'BSE - SENSEX Index Options'!$H:$H,"MDAW*")+SUMIFS('BSE - Other Index Options'!$L:$L,'BSE - Other Index Options'!$C:$C,$A124,'BSE - Other Index Options'!$B:$B,B$4,'BSE - Other Index Options'!$H:$H,"Weekly*")+SUMIFS('BSE - Other Index Options'!$L:$L,'BSE - Other Index Options'!$C:$C,$A124,'BSE - Other Index Options'!$B:$B,B$4,'BSE - Other Index Options'!$H:$H,"MDAW*"))</f>
        <v/>
      </c>
      <c r="C124" s="26" t="str">
        <f>IF(SUMIFS('NSE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Options'!$H:$H,"MDAW*")+SUMIFS('BSE - SENSEX Index Options'!$L:$L,'BSE - SENSEX Index Options'!$C:$C,$A124,'BSE - SENSEX Index Options'!$B:$B,C$4,'BSE - SENSEX Index Options'!$H:$H,"Weekly*")+SUMIFS('BSE - SENSEX Index Options'!$L:$L,'BSE - SENSEX Index Options'!$C:$C,$A124,'BSE - SENSEX Index Options'!$B:$B,C$4,'BSE - SENSEX Index Options'!$H:$H,"MDAW*")+SUMIFS('BSE - Other Index Options'!$L:$L,'BSE - Other Index Options'!$C:$C,$A124,'BSE - Other Index Options'!$B:$B,C$4,'BSE - Other Index Options'!$H:$H,"Weekly*")+SUMIFS('BSE - Other Index Options'!$L:$L,'BSE - Other Index Options'!$C:$C,$A124,'BSE - Other Index Options'!$B:$B,C$4,'BSE - Other Index Options'!$H:$H,"MDAW*")=0,"",SUMIFS('NSE - NIFTY Index Options'!$L:$L,'NSE - NIFTY Index Options'!$C:$C,$A124,'NSE - NIFTY Index Options'!$B:$B,C$4,'NSE - NIFTY Index Options'!$H:$H,"Weekly*")+SUMIFS('NSE - NIFTY Index Options'!$L:$L,'NSE - NIFTY Index Options'!$C:$C,$A124,'NSE - NIFTY Index Options'!$B:$B,C$4,'NSE - NIFTY Index Options'!$H:$H,"MDAW*")+SUMIFS('NSE - Other Index Options'!$L:$L,'NSE - Other Index Options'!$C:$C,$A124,'NSE - Other Index Options'!$B:$B,C$4,'NSE - Other Index Options'!$H:$H,"Weekly*")+SUMIFS('NSE - Other Index Options'!$L:$L,'NSE - Other Index Options'!$C:$C,$A124,'NSE - Other Index Options'!$B:$B,C$4,'NSE - Other Index Options'!$H:$H,"MDAW*")+SUMIFS('BSE - SENSEX Index Options'!$L:$L,'BSE - SENSEX Index Options'!$C:$C,$A124,'BSE - SENSEX Index Options'!$B:$B,C$4,'BSE - SENSEX Index Options'!$H:$H,"Weekly*")+SUMIFS('BSE - SENSEX Index Options'!$L:$L,'BSE - SENSEX Index Options'!$C:$C,$A124,'BSE - SENSEX Index Options'!$B:$B,C$4,'BSE - SENSEX Index Options'!$H:$H,"MDAW*")+SUMIFS('BSE - Other Index Options'!$L:$L,'BSE - Other Index Options'!$C:$C,$A124,'BSE - Other Index Options'!$B:$B,C$4,'BSE - Other Index Options'!$H:$H,"Weekly*")+SUMIFS('BSE - Other Index Options'!$L:$L,'BSE - Other Index Options'!$C:$C,$A124,'BSE - Other Index Options'!$B:$B,C$4,'BSE - Other Index Options'!$H:$H,"MDAW*"))</f>
        <v/>
      </c>
      <c r="D124" s="26" t="str">
        <f>IF(SUMIFS('NSE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Options'!$H:$H,"MDAW*")+SUMIFS('BSE - SENSEX Index Options'!$L:$L,'BSE - SENSEX Index Options'!$C:$C,$A124,'BSE - SENSEX Index Options'!$B:$B,D$4,'BSE - SENSEX Index Options'!$H:$H,"Weekly*")+SUMIFS('BSE - SENSEX Index Options'!$L:$L,'BSE - SENSEX Index Options'!$C:$C,$A124,'BSE - SENSEX Index Options'!$B:$B,D$4,'BSE - SENSEX Index Options'!$H:$H,"MDAW*")+SUMIFS('BSE - Other Index Options'!$L:$L,'BSE - Other Index Options'!$C:$C,$A124,'BSE - Other Index Options'!$B:$B,D$4,'BSE - Other Index Options'!$H:$H,"Weekly*")+SUMIFS('BSE - Other Index Options'!$L:$L,'BSE - Other Index Options'!$C:$C,$A124,'BSE - Other Index Options'!$B:$B,D$4,'BSE - Other Index Options'!$H:$H,"MDAW*")=0,"",SUMIFS('NSE - NIFTY Index Options'!$L:$L,'NSE - NIFTY Index Options'!$C:$C,$A124,'NSE - NIFTY Index Options'!$B:$B,D$4,'NSE - NIFTY Index Options'!$H:$H,"Weekly*")+SUMIFS('NSE - NIFTY Index Options'!$L:$L,'NSE - NIFTY Index Options'!$C:$C,$A124,'NSE - NIFTY Index Options'!$B:$B,D$4,'NSE - NIFTY Index Options'!$H:$H,"MDAW*")+SUMIFS('NSE - Other Index Options'!$L:$L,'NSE - Other Index Options'!$C:$C,$A124,'NSE - Other Index Options'!$B:$B,D$4,'NSE - Other Index Options'!$H:$H,"Weekly*")+SUMIFS('NSE - Other Index Options'!$L:$L,'NSE - Other Index Options'!$C:$C,$A124,'NSE - Other Index Options'!$B:$B,D$4,'NSE - Other Index Options'!$H:$H,"MDAW*")+SUMIFS('BSE - SENSEX Index Options'!$L:$L,'BSE - SENSEX Index Options'!$C:$C,$A124,'BSE - SENSEX Index Options'!$B:$B,D$4,'BSE - SENSEX Index Options'!$H:$H,"Weekly*")+SUMIFS('BSE - SENSEX Index Options'!$L:$L,'BSE - SENSEX Index Options'!$C:$C,$A124,'BSE - SENSEX Index Options'!$B:$B,D$4,'BSE - SENSEX Index Options'!$H:$H,"MDAW*")+SUMIFS('BSE - Other Index Options'!$L:$L,'BSE - Other Index Options'!$C:$C,$A124,'BSE - Other Index Options'!$B:$B,D$4,'BSE - Other Index Options'!$H:$H,"Weekly*")+SUMIFS('BSE - Other Index Options'!$L:$L,'BSE - Other Index Options'!$C:$C,$A124,'BSE - Other Index Options'!$B:$B,D$4,'BSE - Other Index Options'!$H:$H,"MDAW*"))</f>
        <v/>
      </c>
      <c r="E124" s="26" t="str">
        <f>IF(SUMIFS('NSE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Options'!$H:$H,"MDAW*")+SUMIFS('BSE - SENSEX Index Options'!$L:$L,'BSE - SENSEX Index Options'!$C:$C,$A124,'BSE - SENSEX Index Options'!$B:$B,E$4,'BSE - SENSEX Index Options'!$H:$H,"Weekly*")+SUMIFS('BSE - SENSEX Index Options'!$L:$L,'BSE - SENSEX Index Options'!$C:$C,$A124,'BSE - SENSEX Index Options'!$B:$B,E$4,'BSE - SENSEX Index Options'!$H:$H,"MDAW*")+SUMIFS('BSE - Other Index Options'!$L:$L,'BSE - Other Index Options'!$C:$C,$A124,'BSE - Other Index Options'!$B:$B,E$4,'BSE - Other Index Options'!$H:$H,"Weekly*")+SUMIFS('BSE - Other Index Options'!$L:$L,'BSE - Other Index Options'!$C:$C,$A124,'BSE - Other Index Options'!$B:$B,E$4,'BSE - Other Index Options'!$H:$H,"MDAW*")=0,"",SUMIFS('NSE - NIFTY Index Options'!$L:$L,'NSE - NIFTY Index Options'!$C:$C,$A124,'NSE - NIFTY Index Options'!$B:$B,E$4,'NSE - NIFTY Index Options'!$H:$H,"Weekly*")+SUMIFS('NSE - NIFTY Index Options'!$L:$L,'NSE - NIFTY Index Options'!$C:$C,$A124,'NSE - NIFTY Index Options'!$B:$B,E$4,'NSE - NIFTY Index Options'!$H:$H,"MDAW*")+SUMIFS('NSE - Other Index Options'!$L:$L,'NSE - Other Index Options'!$C:$C,$A124,'NSE - Other Index Options'!$B:$B,E$4,'NSE - Other Index Options'!$H:$H,"Weekly*")+SUMIFS('NSE - Other Index Options'!$L:$L,'NSE - Other Index Options'!$C:$C,$A124,'NSE - Other Index Options'!$B:$B,E$4,'NSE - Other Index Options'!$H:$H,"MDAW*")+SUMIFS('BSE - SENSEX Index Options'!$L:$L,'BSE - SENSEX Index Options'!$C:$C,$A124,'BSE - SENSEX Index Options'!$B:$B,E$4,'BSE - SENSEX Index Options'!$H:$H,"Weekly*")+SUMIFS('BSE - SENSEX Index Options'!$L:$L,'BSE - SENSEX Index Options'!$C:$C,$A124,'BSE - SENSEX Index Options'!$B:$B,E$4,'BSE - SENSEX Index Options'!$H:$H,"MDAW*")+SUMIFS('BSE - Other Index Options'!$L:$L,'BSE - Other Index Options'!$C:$C,$A124,'BSE - Other Index Options'!$B:$B,E$4,'BSE - Other Index Options'!$H:$H,"Weekly*")+SUMIFS('BSE - Other Index Options'!$L:$L,'BSE - Other Index Options'!$C:$C,$A124,'BSE - Other Index Options'!$B:$B,E$4,'BSE - Other Index Options'!$H:$H,"MDAW*"))</f>
        <v/>
      </c>
      <c r="F124" s="26" t="str">
        <f>IF(SUMIFS('NSE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Options'!$H:$H,"MDAW*")+SUMIFS('BSE - SENSEX Index Options'!$L:$L,'BSE - SENSEX Index Options'!$C:$C,$A124,'BSE - SENSEX Index Options'!$B:$B,F$4,'BSE - SENSEX Index Options'!$H:$H,"Weekly*")+SUMIFS('BSE - SENSEX Index Options'!$L:$L,'BSE - SENSEX Index Options'!$C:$C,$A124,'BSE - SENSEX Index Options'!$B:$B,F$4,'BSE - SENSEX Index Options'!$H:$H,"MDAW*")+SUMIFS('BSE - Other Index Options'!$L:$L,'BSE - Other Index Options'!$C:$C,$A124,'BSE - Other Index Options'!$B:$B,F$4,'BSE - Other Index Options'!$H:$H,"Weekly*")+SUMIFS('BSE - Other Index Options'!$L:$L,'BSE - Other Index Options'!$C:$C,$A124,'BSE - Other Index Options'!$B:$B,F$4,'BSE - Other Index Options'!$H:$H,"MDAW*")=0,"",SUMIFS('NSE - NIFTY Index Options'!$L:$L,'NSE - NIFTY Index Options'!$C:$C,$A124,'NSE - NIFTY Index Options'!$B:$B,F$4,'NSE - NIFTY Index Options'!$H:$H,"Weekly*")+SUMIFS('NSE - NIFTY Index Options'!$L:$L,'NSE - NIFTY Index Options'!$C:$C,$A124,'NSE - NIFTY Index Options'!$B:$B,F$4,'NSE - NIFTY Index Options'!$H:$H,"MDAW*")+SUMIFS('NSE - Other Index Options'!$L:$L,'NSE - Other Index Options'!$C:$C,$A124,'NSE - Other Index Options'!$B:$B,F$4,'NSE - Other Index Options'!$H:$H,"Weekly*")+SUMIFS('NSE - Other Index Options'!$L:$L,'NSE - Other Index Options'!$C:$C,$A124,'NSE - Other Index Options'!$B:$B,F$4,'NSE - Other Index Options'!$H:$H,"MDAW*")+SUMIFS('BSE - SENSEX Index Options'!$L:$L,'BSE - SENSEX Index Options'!$C:$C,$A124,'BSE - SENSEX Index Options'!$B:$B,F$4,'BSE - SENSEX Index Options'!$H:$H,"Weekly*")+SUMIFS('BSE - SENSEX Index Options'!$L:$L,'BSE - SENSEX Index Options'!$C:$C,$A124,'BSE - SENSEX Index Options'!$B:$B,F$4,'BSE - SENSEX Index Options'!$H:$H,"MDAW*")+SUMIFS('BSE - Other Index Options'!$L:$L,'BSE - Other Index Options'!$C:$C,$A124,'BSE - Other Index Options'!$B:$B,F$4,'BSE - Other Index Options'!$H:$H,"Weekly*")+SUMIFS('BSE - Other Index Options'!$L:$L,'BSE - Other Index Options'!$C:$C,$A124,'BSE - Other Index Options'!$B:$B,F$4,'BSE - Other Index Options'!$H:$H,"MDAW*"))</f>
        <v/>
      </c>
      <c r="G124" s="26" t="str">
        <f>IF(SUMIFS('NSE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Options'!$H:$H,"MDAW*")+SUMIFS('BSE - SENSEX Index Options'!$L:$L,'BSE - SENSEX Index Options'!$C:$C,$A124,'BSE - SENSEX Index Options'!$B:$B,G$4,'BSE - SENSEX Index Options'!$H:$H,"Weekly*")+SUMIFS('BSE - SENSEX Index Options'!$L:$L,'BSE - SENSEX Index Options'!$C:$C,$A124,'BSE - SENSEX Index Options'!$B:$B,G$4,'BSE - SENSEX Index Options'!$H:$H,"MDAW*")+SUMIFS('BSE - Other Index Options'!$L:$L,'BSE - Other Index Options'!$C:$C,$A124,'BSE - Other Index Options'!$B:$B,G$4,'BSE - Other Index Options'!$H:$H,"Weekly*")+SUMIFS('BSE - Other Index Options'!$L:$L,'BSE - Other Index Options'!$C:$C,$A124,'BSE - Other Index Options'!$B:$B,G$4,'BSE - Other Index Options'!$H:$H,"MDAW*")=0,"",SUMIFS('NSE - NIFTY Index Options'!$L:$L,'NSE - NIFTY Index Options'!$C:$C,$A124,'NSE - NIFTY Index Options'!$B:$B,G$4,'NSE - NIFTY Index Options'!$H:$H,"Weekly*")+SUMIFS('NSE - NIFTY Index Options'!$L:$L,'NSE - NIFTY Index Options'!$C:$C,$A124,'NSE - NIFTY Index Options'!$B:$B,G$4,'NSE - NIFTY Index Options'!$H:$H,"MDAW*")+SUMIFS('NSE - Other Index Options'!$L:$L,'NSE - Other Index Options'!$C:$C,$A124,'NSE - Other Index Options'!$B:$B,G$4,'NSE - Other Index Options'!$H:$H,"Weekly*")+SUMIFS('NSE - Other Index Options'!$L:$L,'NSE - Other Index Options'!$C:$C,$A124,'NSE - Other Index Options'!$B:$B,G$4,'NSE - Other Index Options'!$H:$H,"MDAW*")+SUMIFS('BSE - SENSEX Index Options'!$L:$L,'BSE - SENSEX Index Options'!$C:$C,$A124,'BSE - SENSEX Index Options'!$B:$B,G$4,'BSE - SENSEX Index Options'!$H:$H,"Weekly*")+SUMIFS('BSE - SENSEX Index Options'!$L:$L,'BSE - SENSEX Index Options'!$C:$C,$A124,'BSE - SENSEX Index Options'!$B:$B,G$4,'BSE - SENSEX Index Options'!$H:$H,"MDAW*")+SUMIFS('BSE - Other Index Options'!$L:$L,'BSE - Other Index Options'!$C:$C,$A124,'BSE - Other Index Options'!$B:$B,G$4,'BSE - Other Index Options'!$H:$H,"Weekly*")+SUMIFS('BSE - Other Index Options'!$L:$L,'BSE - Other Index Options'!$C:$C,$A124,'BSE - Other Index Options'!$B:$B,G$4,'BSE - Other Index Options'!$H:$H,"MDAW*"))</f>
        <v/>
      </c>
      <c r="H124" s="26" t="str">
        <f t="shared" si="3"/>
        <v/>
      </c>
    </row>
    <row r="125" spans="1:8" hidden="1" outlineLevel="1">
      <c r="A125" t="s">
        <v>146</v>
      </c>
      <c r="B125" s="26" t="str">
        <f>IF(SUMIFS('NSE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Options'!$H:$H,"MDAW*")+SUMIFS('BSE - SENSEX Index Options'!$L:$L,'BSE - SENSEX Index Options'!$C:$C,$A125,'BSE - SENSEX Index Options'!$B:$B,B$4,'BSE - SENSEX Index Options'!$H:$H,"Weekly*")+SUMIFS('BSE - SENSEX Index Options'!$L:$L,'BSE - SENSEX Index Options'!$C:$C,$A125,'BSE - SENSEX Index Options'!$B:$B,B$4,'BSE - SENSEX Index Options'!$H:$H,"MDAW*")+SUMIFS('BSE - Other Index Options'!$L:$L,'BSE - Other Index Options'!$C:$C,$A125,'BSE - Other Index Options'!$B:$B,B$4,'BSE - Other Index Options'!$H:$H,"Weekly*")+SUMIFS('BSE - Other Index Options'!$L:$L,'BSE - Other Index Options'!$C:$C,$A125,'BSE - Other Index Options'!$B:$B,B$4,'BSE - Other Index Options'!$H:$H,"MDAW*")=0,"",SUMIFS('NSE - NIFTY Index Options'!$L:$L,'NSE - NIFTY Index Options'!$C:$C,$A125,'NSE - NIFTY Index Options'!$B:$B,B$4,'NSE - NIFTY Index Options'!$H:$H,"Weekly*")+SUMIFS('NSE - NIFTY Index Options'!$L:$L,'NSE - NIFTY Index Options'!$C:$C,$A125,'NSE - NIFTY Index Options'!$B:$B,B$4,'NSE - NIFTY Index Options'!$H:$H,"MDAW*")+SUMIFS('NSE - Other Index Options'!$L:$L,'NSE - Other Index Options'!$C:$C,$A125,'NSE - Other Index Options'!$B:$B,B$4,'NSE - Other Index Options'!$H:$H,"Weekly*")+SUMIFS('NSE - Other Index Options'!$L:$L,'NSE - Other Index Options'!$C:$C,$A125,'NSE - Other Index Options'!$B:$B,B$4,'NSE - Other Index Options'!$H:$H,"MDAW*")+SUMIFS('BSE - SENSEX Index Options'!$L:$L,'BSE - SENSEX Index Options'!$C:$C,$A125,'BSE - SENSEX Index Options'!$B:$B,B$4,'BSE - SENSEX Index Options'!$H:$H,"Weekly*")+SUMIFS('BSE - SENSEX Index Options'!$L:$L,'BSE - SENSEX Index Options'!$C:$C,$A125,'BSE - SENSEX Index Options'!$B:$B,B$4,'BSE - SENSEX Index Options'!$H:$H,"MDAW*")+SUMIFS('BSE - Other Index Options'!$L:$L,'BSE - Other Index Options'!$C:$C,$A125,'BSE - Other Index Options'!$B:$B,B$4,'BSE - Other Index Options'!$H:$H,"Weekly*")+SUMIFS('BSE - Other Index Options'!$L:$L,'BSE - Other Index Options'!$C:$C,$A125,'BSE - Other Index Options'!$B:$B,B$4,'BSE - Other Index Options'!$H:$H,"MDAW*"))</f>
        <v/>
      </c>
      <c r="C125" s="26" t="str">
        <f>IF(SUMIFS('NSE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Options'!$H:$H,"MDAW*")+SUMIFS('BSE - SENSEX Index Options'!$L:$L,'BSE - SENSEX Index Options'!$C:$C,$A125,'BSE - SENSEX Index Options'!$B:$B,C$4,'BSE - SENSEX Index Options'!$H:$H,"Weekly*")+SUMIFS('BSE - SENSEX Index Options'!$L:$L,'BSE - SENSEX Index Options'!$C:$C,$A125,'BSE - SENSEX Index Options'!$B:$B,C$4,'BSE - SENSEX Index Options'!$H:$H,"MDAW*")+SUMIFS('BSE - Other Index Options'!$L:$L,'BSE - Other Index Options'!$C:$C,$A125,'BSE - Other Index Options'!$B:$B,C$4,'BSE - Other Index Options'!$H:$H,"Weekly*")+SUMIFS('BSE - Other Index Options'!$L:$L,'BSE - Other Index Options'!$C:$C,$A125,'BSE - Other Index Options'!$B:$B,C$4,'BSE - Other Index Options'!$H:$H,"MDAW*")=0,"",SUMIFS('NSE - NIFTY Index Options'!$L:$L,'NSE - NIFTY Index Options'!$C:$C,$A125,'NSE - NIFTY Index Options'!$B:$B,C$4,'NSE - NIFTY Index Options'!$H:$H,"Weekly*")+SUMIFS('NSE - NIFTY Index Options'!$L:$L,'NSE - NIFTY Index Options'!$C:$C,$A125,'NSE - NIFTY Index Options'!$B:$B,C$4,'NSE - NIFTY Index Options'!$H:$H,"MDAW*")+SUMIFS('NSE - Other Index Options'!$L:$L,'NSE - Other Index Options'!$C:$C,$A125,'NSE - Other Index Options'!$B:$B,C$4,'NSE - Other Index Options'!$H:$H,"Weekly*")+SUMIFS('NSE - Other Index Options'!$L:$L,'NSE - Other Index Options'!$C:$C,$A125,'NSE - Other Index Options'!$B:$B,C$4,'NSE - Other Index Options'!$H:$H,"MDAW*")+SUMIFS('BSE - SENSEX Index Options'!$L:$L,'BSE - SENSEX Index Options'!$C:$C,$A125,'BSE - SENSEX Index Options'!$B:$B,C$4,'BSE - SENSEX Index Options'!$H:$H,"Weekly*")+SUMIFS('BSE - SENSEX Index Options'!$L:$L,'BSE - SENSEX Index Options'!$C:$C,$A125,'BSE - SENSEX Index Options'!$B:$B,C$4,'BSE - SENSEX Index Options'!$H:$H,"MDAW*")+SUMIFS('BSE - Other Index Options'!$L:$L,'BSE - Other Index Options'!$C:$C,$A125,'BSE - Other Index Options'!$B:$B,C$4,'BSE - Other Index Options'!$H:$H,"Weekly*")+SUMIFS('BSE - Other Index Options'!$L:$L,'BSE - Other Index Options'!$C:$C,$A125,'BSE - Other Index Options'!$B:$B,C$4,'BSE - Other Index Options'!$H:$H,"MDAW*"))</f>
        <v/>
      </c>
      <c r="D125" s="26" t="str">
        <f>IF(SUMIFS('NSE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Options'!$H:$H,"MDAW*")+SUMIFS('BSE - SENSEX Index Options'!$L:$L,'BSE - SENSEX Index Options'!$C:$C,$A125,'BSE - SENSEX Index Options'!$B:$B,D$4,'BSE - SENSEX Index Options'!$H:$H,"Weekly*")+SUMIFS('BSE - SENSEX Index Options'!$L:$L,'BSE - SENSEX Index Options'!$C:$C,$A125,'BSE - SENSEX Index Options'!$B:$B,D$4,'BSE - SENSEX Index Options'!$H:$H,"MDAW*")+SUMIFS('BSE - Other Index Options'!$L:$L,'BSE - Other Index Options'!$C:$C,$A125,'BSE - Other Index Options'!$B:$B,D$4,'BSE - Other Index Options'!$H:$H,"Weekly*")+SUMIFS('BSE - Other Index Options'!$L:$L,'BSE - Other Index Options'!$C:$C,$A125,'BSE - Other Index Options'!$B:$B,D$4,'BSE - Other Index Options'!$H:$H,"MDAW*")=0,"",SUMIFS('NSE - NIFTY Index Options'!$L:$L,'NSE - NIFTY Index Options'!$C:$C,$A125,'NSE - NIFTY Index Options'!$B:$B,D$4,'NSE - NIFTY Index Options'!$H:$H,"Weekly*")+SUMIFS('NSE - NIFTY Index Options'!$L:$L,'NSE - NIFTY Index Options'!$C:$C,$A125,'NSE - NIFTY Index Options'!$B:$B,D$4,'NSE - NIFTY Index Options'!$H:$H,"MDAW*")+SUMIFS('NSE - Other Index Options'!$L:$L,'NSE - Other Index Options'!$C:$C,$A125,'NSE - Other Index Options'!$B:$B,D$4,'NSE - Other Index Options'!$H:$H,"Weekly*")+SUMIFS('NSE - Other Index Options'!$L:$L,'NSE - Other Index Options'!$C:$C,$A125,'NSE - Other Index Options'!$B:$B,D$4,'NSE - Other Index Options'!$H:$H,"MDAW*")+SUMIFS('BSE - SENSEX Index Options'!$L:$L,'BSE - SENSEX Index Options'!$C:$C,$A125,'BSE - SENSEX Index Options'!$B:$B,D$4,'BSE - SENSEX Index Options'!$H:$H,"Weekly*")+SUMIFS('BSE - SENSEX Index Options'!$L:$L,'BSE - SENSEX Index Options'!$C:$C,$A125,'BSE - SENSEX Index Options'!$B:$B,D$4,'BSE - SENSEX Index Options'!$H:$H,"MDAW*")+SUMIFS('BSE - Other Index Options'!$L:$L,'BSE - Other Index Options'!$C:$C,$A125,'BSE - Other Index Options'!$B:$B,D$4,'BSE - Other Index Options'!$H:$H,"Weekly*")+SUMIFS('BSE - Other Index Options'!$L:$L,'BSE - Other Index Options'!$C:$C,$A125,'BSE - Other Index Options'!$B:$B,D$4,'BSE - Other Index Options'!$H:$H,"MDAW*"))</f>
        <v/>
      </c>
      <c r="E125" s="26" t="str">
        <f>IF(SUMIFS('NSE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Options'!$H:$H,"MDAW*")+SUMIFS('BSE - SENSEX Index Options'!$L:$L,'BSE - SENSEX Index Options'!$C:$C,$A125,'BSE - SENSEX Index Options'!$B:$B,E$4,'BSE - SENSEX Index Options'!$H:$H,"Weekly*")+SUMIFS('BSE - SENSEX Index Options'!$L:$L,'BSE - SENSEX Index Options'!$C:$C,$A125,'BSE - SENSEX Index Options'!$B:$B,E$4,'BSE - SENSEX Index Options'!$H:$H,"MDAW*")+SUMIFS('BSE - Other Index Options'!$L:$L,'BSE - Other Index Options'!$C:$C,$A125,'BSE - Other Index Options'!$B:$B,E$4,'BSE - Other Index Options'!$H:$H,"Weekly*")+SUMIFS('BSE - Other Index Options'!$L:$L,'BSE - Other Index Options'!$C:$C,$A125,'BSE - Other Index Options'!$B:$B,E$4,'BSE - Other Index Options'!$H:$H,"MDAW*")=0,"",SUMIFS('NSE - NIFTY Index Options'!$L:$L,'NSE - NIFTY Index Options'!$C:$C,$A125,'NSE - NIFTY Index Options'!$B:$B,E$4,'NSE - NIFTY Index Options'!$H:$H,"Weekly*")+SUMIFS('NSE - NIFTY Index Options'!$L:$L,'NSE - NIFTY Index Options'!$C:$C,$A125,'NSE - NIFTY Index Options'!$B:$B,E$4,'NSE - NIFTY Index Options'!$H:$H,"MDAW*")+SUMIFS('NSE - Other Index Options'!$L:$L,'NSE - Other Index Options'!$C:$C,$A125,'NSE - Other Index Options'!$B:$B,E$4,'NSE - Other Index Options'!$H:$H,"Weekly*")+SUMIFS('NSE - Other Index Options'!$L:$L,'NSE - Other Index Options'!$C:$C,$A125,'NSE - Other Index Options'!$B:$B,E$4,'NSE - Other Index Options'!$H:$H,"MDAW*")+SUMIFS('BSE - SENSEX Index Options'!$L:$L,'BSE - SENSEX Index Options'!$C:$C,$A125,'BSE - SENSEX Index Options'!$B:$B,E$4,'BSE - SENSEX Index Options'!$H:$H,"Weekly*")+SUMIFS('BSE - SENSEX Index Options'!$L:$L,'BSE - SENSEX Index Options'!$C:$C,$A125,'BSE - SENSEX Index Options'!$B:$B,E$4,'BSE - SENSEX Index Options'!$H:$H,"MDAW*")+SUMIFS('BSE - Other Index Options'!$L:$L,'BSE - Other Index Options'!$C:$C,$A125,'BSE - Other Index Options'!$B:$B,E$4,'BSE - Other Index Options'!$H:$H,"Weekly*")+SUMIFS('BSE - Other Index Options'!$L:$L,'BSE - Other Index Options'!$C:$C,$A125,'BSE - Other Index Options'!$B:$B,E$4,'BSE - Other Index Options'!$H:$H,"MDAW*"))</f>
        <v/>
      </c>
      <c r="F125" s="26" t="str">
        <f>IF(SUMIFS('NSE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Options'!$H:$H,"MDAW*")+SUMIFS('BSE - SENSEX Index Options'!$L:$L,'BSE - SENSEX Index Options'!$C:$C,$A125,'BSE - SENSEX Index Options'!$B:$B,F$4,'BSE - SENSEX Index Options'!$H:$H,"Weekly*")+SUMIFS('BSE - SENSEX Index Options'!$L:$L,'BSE - SENSEX Index Options'!$C:$C,$A125,'BSE - SENSEX Index Options'!$B:$B,F$4,'BSE - SENSEX Index Options'!$H:$H,"MDAW*")+SUMIFS('BSE - Other Index Options'!$L:$L,'BSE - Other Index Options'!$C:$C,$A125,'BSE - Other Index Options'!$B:$B,F$4,'BSE - Other Index Options'!$H:$H,"Weekly*")+SUMIFS('BSE - Other Index Options'!$L:$L,'BSE - Other Index Options'!$C:$C,$A125,'BSE - Other Index Options'!$B:$B,F$4,'BSE - Other Index Options'!$H:$H,"MDAW*")=0,"",SUMIFS('NSE - NIFTY Index Options'!$L:$L,'NSE - NIFTY Index Options'!$C:$C,$A125,'NSE - NIFTY Index Options'!$B:$B,F$4,'NSE - NIFTY Index Options'!$H:$H,"Weekly*")+SUMIFS('NSE - NIFTY Index Options'!$L:$L,'NSE - NIFTY Index Options'!$C:$C,$A125,'NSE - NIFTY Index Options'!$B:$B,F$4,'NSE - NIFTY Index Options'!$H:$H,"MDAW*")+SUMIFS('NSE - Other Index Options'!$L:$L,'NSE - Other Index Options'!$C:$C,$A125,'NSE - Other Index Options'!$B:$B,F$4,'NSE - Other Index Options'!$H:$H,"Weekly*")+SUMIFS('NSE - Other Index Options'!$L:$L,'NSE - Other Index Options'!$C:$C,$A125,'NSE - Other Index Options'!$B:$B,F$4,'NSE - Other Index Options'!$H:$H,"MDAW*")+SUMIFS('BSE - SENSEX Index Options'!$L:$L,'BSE - SENSEX Index Options'!$C:$C,$A125,'BSE - SENSEX Index Options'!$B:$B,F$4,'BSE - SENSEX Index Options'!$H:$H,"Weekly*")+SUMIFS('BSE - SENSEX Index Options'!$L:$L,'BSE - SENSEX Index Options'!$C:$C,$A125,'BSE - SENSEX Index Options'!$B:$B,F$4,'BSE - SENSEX Index Options'!$H:$H,"MDAW*")+SUMIFS('BSE - Other Index Options'!$L:$L,'BSE - Other Index Options'!$C:$C,$A125,'BSE - Other Index Options'!$B:$B,F$4,'BSE - Other Index Options'!$H:$H,"Weekly*")+SUMIFS('BSE - Other Index Options'!$L:$L,'BSE - Other Index Options'!$C:$C,$A125,'BSE - Other Index Options'!$B:$B,F$4,'BSE - Other Index Options'!$H:$H,"MDAW*"))</f>
        <v/>
      </c>
      <c r="G125" s="26" t="str">
        <f>IF(SUMIFS('NSE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Options'!$H:$H,"MDAW*")+SUMIFS('BSE - SENSEX Index Options'!$L:$L,'BSE - SENSEX Index Options'!$C:$C,$A125,'BSE - SENSEX Index Options'!$B:$B,G$4,'BSE - SENSEX Index Options'!$H:$H,"Weekly*")+SUMIFS('BSE - SENSEX Index Options'!$L:$L,'BSE - SENSEX Index Options'!$C:$C,$A125,'BSE - SENSEX Index Options'!$B:$B,G$4,'BSE - SENSEX Index Options'!$H:$H,"MDAW*")+SUMIFS('BSE - Other Index Options'!$L:$L,'BSE - Other Index Options'!$C:$C,$A125,'BSE - Other Index Options'!$B:$B,G$4,'BSE - Other Index Options'!$H:$H,"Weekly*")+SUMIFS('BSE - Other Index Options'!$L:$L,'BSE - Other Index Options'!$C:$C,$A125,'BSE - Other Index Options'!$B:$B,G$4,'BSE - Other Index Options'!$H:$H,"MDAW*")=0,"",SUMIFS('NSE - NIFTY Index Options'!$L:$L,'NSE - NIFTY Index Options'!$C:$C,$A125,'NSE - NIFTY Index Options'!$B:$B,G$4,'NSE - NIFTY Index Options'!$H:$H,"Weekly*")+SUMIFS('NSE - NIFTY Index Options'!$L:$L,'NSE - NIFTY Index Options'!$C:$C,$A125,'NSE - NIFTY Index Options'!$B:$B,G$4,'NSE - NIFTY Index Options'!$H:$H,"MDAW*")+SUMIFS('NSE - Other Index Options'!$L:$L,'NSE - Other Index Options'!$C:$C,$A125,'NSE - Other Index Options'!$B:$B,G$4,'NSE - Other Index Options'!$H:$H,"Weekly*")+SUMIFS('NSE - Other Index Options'!$L:$L,'NSE - Other Index Options'!$C:$C,$A125,'NSE - Other Index Options'!$B:$B,G$4,'NSE - Other Index Options'!$H:$H,"MDAW*")+SUMIFS('BSE - SENSEX Index Options'!$L:$L,'BSE - SENSEX Index Options'!$C:$C,$A125,'BSE - SENSEX Index Options'!$B:$B,G$4,'BSE - SENSEX Index Options'!$H:$H,"Weekly*")+SUMIFS('BSE - SENSEX Index Options'!$L:$L,'BSE - SENSEX Index Options'!$C:$C,$A125,'BSE - SENSEX Index Options'!$B:$B,G$4,'BSE - SENSEX Index Options'!$H:$H,"MDAW*")+SUMIFS('BSE - Other Index Options'!$L:$L,'BSE - Other Index Options'!$C:$C,$A125,'BSE - Other Index Options'!$B:$B,G$4,'BSE - Other Index Options'!$H:$H,"Weekly*")+SUMIFS('BSE - Other Index Options'!$L:$L,'BSE - Other Index Options'!$C:$C,$A125,'BSE - Other Index Options'!$B:$B,G$4,'BSE - Other Index Options'!$H:$H,"MDAW*"))</f>
        <v/>
      </c>
      <c r="H125" s="26" t="str">
        <f t="shared" si="3"/>
        <v/>
      </c>
    </row>
    <row r="126" spans="1:8" hidden="1" outlineLevel="1">
      <c r="A126" t="s">
        <v>147</v>
      </c>
      <c r="B126" s="26" t="str">
        <f>IF(SUMIFS('NSE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Options'!$H:$H,"MDAW*")+SUMIFS('BSE - SENSEX Index Options'!$L:$L,'BSE - SENSEX Index Options'!$C:$C,$A126,'BSE - SENSEX Index Options'!$B:$B,B$4,'BSE - SENSEX Index Options'!$H:$H,"Weekly*")+SUMIFS('BSE - SENSEX Index Options'!$L:$L,'BSE - SENSEX Index Options'!$C:$C,$A126,'BSE - SENSEX Index Options'!$B:$B,B$4,'BSE - SENSEX Index Options'!$H:$H,"MDAW*")+SUMIFS('BSE - Other Index Options'!$L:$L,'BSE - Other Index Options'!$C:$C,$A126,'BSE - Other Index Options'!$B:$B,B$4,'BSE - Other Index Options'!$H:$H,"Weekly*")+SUMIFS('BSE - Other Index Options'!$L:$L,'BSE - Other Index Options'!$C:$C,$A126,'BSE - Other Index Options'!$B:$B,B$4,'BSE - Other Index Options'!$H:$H,"MDAW*")=0,"",SUMIFS('NSE - NIFTY Index Options'!$L:$L,'NSE - NIFTY Index Options'!$C:$C,$A126,'NSE - NIFTY Index Options'!$B:$B,B$4,'NSE - NIFTY Index Options'!$H:$H,"Weekly*")+SUMIFS('NSE - NIFTY Index Options'!$L:$L,'NSE - NIFTY Index Options'!$C:$C,$A126,'NSE - NIFTY Index Options'!$B:$B,B$4,'NSE - NIFTY Index Options'!$H:$H,"MDAW*")+SUMIFS('NSE - Other Index Options'!$L:$L,'NSE - Other Index Options'!$C:$C,$A126,'NSE - Other Index Options'!$B:$B,B$4,'NSE - Other Index Options'!$H:$H,"Weekly*")+SUMIFS('NSE - Other Index Options'!$L:$L,'NSE - Other Index Options'!$C:$C,$A126,'NSE - Other Index Options'!$B:$B,B$4,'NSE - Other Index Options'!$H:$H,"MDAW*")+SUMIFS('BSE - SENSEX Index Options'!$L:$L,'BSE - SENSEX Index Options'!$C:$C,$A126,'BSE - SENSEX Index Options'!$B:$B,B$4,'BSE - SENSEX Index Options'!$H:$H,"Weekly*")+SUMIFS('BSE - SENSEX Index Options'!$L:$L,'BSE - SENSEX Index Options'!$C:$C,$A126,'BSE - SENSEX Index Options'!$B:$B,B$4,'BSE - SENSEX Index Options'!$H:$H,"MDAW*")+SUMIFS('BSE - Other Index Options'!$L:$L,'BSE - Other Index Options'!$C:$C,$A126,'BSE - Other Index Options'!$B:$B,B$4,'BSE - Other Index Options'!$H:$H,"Weekly*")+SUMIFS('BSE - Other Index Options'!$L:$L,'BSE - Other Index Options'!$C:$C,$A126,'BSE - Other Index Options'!$B:$B,B$4,'BSE - Other Index Options'!$H:$H,"MDAW*"))</f>
        <v/>
      </c>
      <c r="C126" s="26" t="str">
        <f>IF(SUMIFS('NSE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Options'!$H:$H,"MDAW*")+SUMIFS('BSE - SENSEX Index Options'!$L:$L,'BSE - SENSEX Index Options'!$C:$C,$A126,'BSE - SENSEX Index Options'!$B:$B,C$4,'BSE - SENSEX Index Options'!$H:$H,"Weekly*")+SUMIFS('BSE - SENSEX Index Options'!$L:$L,'BSE - SENSEX Index Options'!$C:$C,$A126,'BSE - SENSEX Index Options'!$B:$B,C$4,'BSE - SENSEX Index Options'!$H:$H,"MDAW*")+SUMIFS('BSE - Other Index Options'!$L:$L,'BSE - Other Index Options'!$C:$C,$A126,'BSE - Other Index Options'!$B:$B,C$4,'BSE - Other Index Options'!$H:$H,"Weekly*")+SUMIFS('BSE - Other Index Options'!$L:$L,'BSE - Other Index Options'!$C:$C,$A126,'BSE - Other Index Options'!$B:$B,C$4,'BSE - Other Index Options'!$H:$H,"MDAW*")=0,"",SUMIFS('NSE - NIFTY Index Options'!$L:$L,'NSE - NIFTY Index Options'!$C:$C,$A126,'NSE - NIFTY Index Options'!$B:$B,C$4,'NSE - NIFTY Index Options'!$H:$H,"Weekly*")+SUMIFS('NSE - NIFTY Index Options'!$L:$L,'NSE - NIFTY Index Options'!$C:$C,$A126,'NSE - NIFTY Index Options'!$B:$B,C$4,'NSE - NIFTY Index Options'!$H:$H,"MDAW*")+SUMIFS('NSE - Other Index Options'!$L:$L,'NSE - Other Index Options'!$C:$C,$A126,'NSE - Other Index Options'!$B:$B,C$4,'NSE - Other Index Options'!$H:$H,"Weekly*")+SUMIFS('NSE - Other Index Options'!$L:$L,'NSE - Other Index Options'!$C:$C,$A126,'NSE - Other Index Options'!$B:$B,C$4,'NSE - Other Index Options'!$H:$H,"MDAW*")+SUMIFS('BSE - SENSEX Index Options'!$L:$L,'BSE - SENSEX Index Options'!$C:$C,$A126,'BSE - SENSEX Index Options'!$B:$B,C$4,'BSE - SENSEX Index Options'!$H:$H,"Weekly*")+SUMIFS('BSE - SENSEX Index Options'!$L:$L,'BSE - SENSEX Index Options'!$C:$C,$A126,'BSE - SENSEX Index Options'!$B:$B,C$4,'BSE - SENSEX Index Options'!$H:$H,"MDAW*")+SUMIFS('BSE - Other Index Options'!$L:$L,'BSE - Other Index Options'!$C:$C,$A126,'BSE - Other Index Options'!$B:$B,C$4,'BSE - Other Index Options'!$H:$H,"Weekly*")+SUMIFS('BSE - Other Index Options'!$L:$L,'BSE - Other Index Options'!$C:$C,$A126,'BSE - Other Index Options'!$B:$B,C$4,'BSE - Other Index Options'!$H:$H,"MDAW*"))</f>
        <v/>
      </c>
      <c r="D126" s="26" t="str">
        <f>IF(SUMIFS('NSE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Options'!$H:$H,"MDAW*")+SUMIFS('BSE - SENSEX Index Options'!$L:$L,'BSE - SENSEX Index Options'!$C:$C,$A126,'BSE - SENSEX Index Options'!$B:$B,D$4,'BSE - SENSEX Index Options'!$H:$H,"Weekly*")+SUMIFS('BSE - SENSEX Index Options'!$L:$L,'BSE - SENSEX Index Options'!$C:$C,$A126,'BSE - SENSEX Index Options'!$B:$B,D$4,'BSE - SENSEX Index Options'!$H:$H,"MDAW*")+SUMIFS('BSE - Other Index Options'!$L:$L,'BSE - Other Index Options'!$C:$C,$A126,'BSE - Other Index Options'!$B:$B,D$4,'BSE - Other Index Options'!$H:$H,"Weekly*")+SUMIFS('BSE - Other Index Options'!$L:$L,'BSE - Other Index Options'!$C:$C,$A126,'BSE - Other Index Options'!$B:$B,D$4,'BSE - Other Index Options'!$H:$H,"MDAW*")=0,"",SUMIFS('NSE - NIFTY Index Options'!$L:$L,'NSE - NIFTY Index Options'!$C:$C,$A126,'NSE - NIFTY Index Options'!$B:$B,D$4,'NSE - NIFTY Index Options'!$H:$H,"Weekly*")+SUMIFS('NSE - NIFTY Index Options'!$L:$L,'NSE - NIFTY Index Options'!$C:$C,$A126,'NSE - NIFTY Index Options'!$B:$B,D$4,'NSE - NIFTY Index Options'!$H:$H,"MDAW*")+SUMIFS('NSE - Other Index Options'!$L:$L,'NSE - Other Index Options'!$C:$C,$A126,'NSE - Other Index Options'!$B:$B,D$4,'NSE - Other Index Options'!$H:$H,"Weekly*")+SUMIFS('NSE - Other Index Options'!$L:$L,'NSE - Other Index Options'!$C:$C,$A126,'NSE - Other Index Options'!$B:$B,D$4,'NSE - Other Index Options'!$H:$H,"MDAW*")+SUMIFS('BSE - SENSEX Index Options'!$L:$L,'BSE - SENSEX Index Options'!$C:$C,$A126,'BSE - SENSEX Index Options'!$B:$B,D$4,'BSE - SENSEX Index Options'!$H:$H,"Weekly*")+SUMIFS('BSE - SENSEX Index Options'!$L:$L,'BSE - SENSEX Index Options'!$C:$C,$A126,'BSE - SENSEX Index Options'!$B:$B,D$4,'BSE - SENSEX Index Options'!$H:$H,"MDAW*")+SUMIFS('BSE - Other Index Options'!$L:$L,'BSE - Other Index Options'!$C:$C,$A126,'BSE - Other Index Options'!$B:$B,D$4,'BSE - Other Index Options'!$H:$H,"Weekly*")+SUMIFS('BSE - Other Index Options'!$L:$L,'BSE - Other Index Options'!$C:$C,$A126,'BSE - Other Index Options'!$B:$B,D$4,'BSE - Other Index Options'!$H:$H,"MDAW*"))</f>
        <v/>
      </c>
      <c r="E126" s="26" t="str">
        <f>IF(SUMIFS('NSE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Options'!$H:$H,"MDAW*")+SUMIFS('BSE - SENSEX Index Options'!$L:$L,'BSE - SENSEX Index Options'!$C:$C,$A126,'BSE - SENSEX Index Options'!$B:$B,E$4,'BSE - SENSEX Index Options'!$H:$H,"Weekly*")+SUMIFS('BSE - SENSEX Index Options'!$L:$L,'BSE - SENSEX Index Options'!$C:$C,$A126,'BSE - SENSEX Index Options'!$B:$B,E$4,'BSE - SENSEX Index Options'!$H:$H,"MDAW*")+SUMIFS('BSE - Other Index Options'!$L:$L,'BSE - Other Index Options'!$C:$C,$A126,'BSE - Other Index Options'!$B:$B,E$4,'BSE - Other Index Options'!$H:$H,"Weekly*")+SUMIFS('BSE - Other Index Options'!$L:$L,'BSE - Other Index Options'!$C:$C,$A126,'BSE - Other Index Options'!$B:$B,E$4,'BSE - Other Index Options'!$H:$H,"MDAW*")=0,"",SUMIFS('NSE - NIFTY Index Options'!$L:$L,'NSE - NIFTY Index Options'!$C:$C,$A126,'NSE - NIFTY Index Options'!$B:$B,E$4,'NSE - NIFTY Index Options'!$H:$H,"Weekly*")+SUMIFS('NSE - NIFTY Index Options'!$L:$L,'NSE - NIFTY Index Options'!$C:$C,$A126,'NSE - NIFTY Index Options'!$B:$B,E$4,'NSE - NIFTY Index Options'!$H:$H,"MDAW*")+SUMIFS('NSE - Other Index Options'!$L:$L,'NSE - Other Index Options'!$C:$C,$A126,'NSE - Other Index Options'!$B:$B,E$4,'NSE - Other Index Options'!$H:$H,"Weekly*")+SUMIFS('NSE - Other Index Options'!$L:$L,'NSE - Other Index Options'!$C:$C,$A126,'NSE - Other Index Options'!$B:$B,E$4,'NSE - Other Index Options'!$H:$H,"MDAW*")+SUMIFS('BSE - SENSEX Index Options'!$L:$L,'BSE - SENSEX Index Options'!$C:$C,$A126,'BSE - SENSEX Index Options'!$B:$B,E$4,'BSE - SENSEX Index Options'!$H:$H,"Weekly*")+SUMIFS('BSE - SENSEX Index Options'!$L:$L,'BSE - SENSEX Index Options'!$C:$C,$A126,'BSE - SENSEX Index Options'!$B:$B,E$4,'BSE - SENSEX Index Options'!$H:$H,"MDAW*")+SUMIFS('BSE - Other Index Options'!$L:$L,'BSE - Other Index Options'!$C:$C,$A126,'BSE - Other Index Options'!$B:$B,E$4,'BSE - Other Index Options'!$H:$H,"Weekly*")+SUMIFS('BSE - Other Index Options'!$L:$L,'BSE - Other Index Options'!$C:$C,$A126,'BSE - Other Index Options'!$B:$B,E$4,'BSE - Other Index Options'!$H:$H,"MDAW*"))</f>
        <v/>
      </c>
      <c r="F126" s="26" t="str">
        <f>IF(SUMIFS('NSE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Options'!$H:$H,"MDAW*")+SUMIFS('BSE - SENSEX Index Options'!$L:$L,'BSE - SENSEX Index Options'!$C:$C,$A126,'BSE - SENSEX Index Options'!$B:$B,F$4,'BSE - SENSEX Index Options'!$H:$H,"Weekly*")+SUMIFS('BSE - SENSEX Index Options'!$L:$L,'BSE - SENSEX Index Options'!$C:$C,$A126,'BSE - SENSEX Index Options'!$B:$B,F$4,'BSE - SENSEX Index Options'!$H:$H,"MDAW*")+SUMIFS('BSE - Other Index Options'!$L:$L,'BSE - Other Index Options'!$C:$C,$A126,'BSE - Other Index Options'!$B:$B,F$4,'BSE - Other Index Options'!$H:$H,"Weekly*")+SUMIFS('BSE - Other Index Options'!$L:$L,'BSE - Other Index Options'!$C:$C,$A126,'BSE - Other Index Options'!$B:$B,F$4,'BSE - Other Index Options'!$H:$H,"MDAW*")=0,"",SUMIFS('NSE - NIFTY Index Options'!$L:$L,'NSE - NIFTY Index Options'!$C:$C,$A126,'NSE - NIFTY Index Options'!$B:$B,F$4,'NSE - NIFTY Index Options'!$H:$H,"Weekly*")+SUMIFS('NSE - NIFTY Index Options'!$L:$L,'NSE - NIFTY Index Options'!$C:$C,$A126,'NSE - NIFTY Index Options'!$B:$B,F$4,'NSE - NIFTY Index Options'!$H:$H,"MDAW*")+SUMIFS('NSE - Other Index Options'!$L:$L,'NSE - Other Index Options'!$C:$C,$A126,'NSE - Other Index Options'!$B:$B,F$4,'NSE - Other Index Options'!$H:$H,"Weekly*")+SUMIFS('NSE - Other Index Options'!$L:$L,'NSE - Other Index Options'!$C:$C,$A126,'NSE - Other Index Options'!$B:$B,F$4,'NSE - Other Index Options'!$H:$H,"MDAW*")+SUMIFS('BSE - SENSEX Index Options'!$L:$L,'BSE - SENSEX Index Options'!$C:$C,$A126,'BSE - SENSEX Index Options'!$B:$B,F$4,'BSE - SENSEX Index Options'!$H:$H,"Weekly*")+SUMIFS('BSE - SENSEX Index Options'!$L:$L,'BSE - SENSEX Index Options'!$C:$C,$A126,'BSE - SENSEX Index Options'!$B:$B,F$4,'BSE - SENSEX Index Options'!$H:$H,"MDAW*")+SUMIFS('BSE - Other Index Options'!$L:$L,'BSE - Other Index Options'!$C:$C,$A126,'BSE - Other Index Options'!$B:$B,F$4,'BSE - Other Index Options'!$H:$H,"Weekly*")+SUMIFS('BSE - Other Index Options'!$L:$L,'BSE - Other Index Options'!$C:$C,$A126,'BSE - Other Index Options'!$B:$B,F$4,'BSE - Other Index Options'!$H:$H,"MDAW*"))</f>
        <v/>
      </c>
      <c r="G126" s="26" t="str">
        <f>IF(SUMIFS('NSE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Options'!$H:$H,"MDAW*")+SUMIFS('BSE - SENSEX Index Options'!$L:$L,'BSE - SENSEX Index Options'!$C:$C,$A126,'BSE - SENSEX Index Options'!$B:$B,G$4,'BSE - SENSEX Index Options'!$H:$H,"Weekly*")+SUMIFS('BSE - SENSEX Index Options'!$L:$L,'BSE - SENSEX Index Options'!$C:$C,$A126,'BSE - SENSEX Index Options'!$B:$B,G$4,'BSE - SENSEX Index Options'!$H:$H,"MDAW*")+SUMIFS('BSE - Other Index Options'!$L:$L,'BSE - Other Index Options'!$C:$C,$A126,'BSE - Other Index Options'!$B:$B,G$4,'BSE - Other Index Options'!$H:$H,"Weekly*")+SUMIFS('BSE - Other Index Options'!$L:$L,'BSE - Other Index Options'!$C:$C,$A126,'BSE - Other Index Options'!$B:$B,G$4,'BSE - Other Index Options'!$H:$H,"MDAW*")=0,"",SUMIFS('NSE - NIFTY Index Options'!$L:$L,'NSE - NIFTY Index Options'!$C:$C,$A126,'NSE - NIFTY Index Options'!$B:$B,G$4,'NSE - NIFTY Index Options'!$H:$H,"Weekly*")+SUMIFS('NSE - NIFTY Index Options'!$L:$L,'NSE - NIFTY Index Options'!$C:$C,$A126,'NSE - NIFTY Index Options'!$B:$B,G$4,'NSE - NIFTY Index Options'!$H:$H,"MDAW*")+SUMIFS('NSE - Other Index Options'!$L:$L,'NSE - Other Index Options'!$C:$C,$A126,'NSE - Other Index Options'!$B:$B,G$4,'NSE - Other Index Options'!$H:$H,"Weekly*")+SUMIFS('NSE - Other Index Options'!$L:$L,'NSE - Other Index Options'!$C:$C,$A126,'NSE - Other Index Options'!$B:$B,G$4,'NSE - Other Index Options'!$H:$H,"MDAW*")+SUMIFS('BSE - SENSEX Index Options'!$L:$L,'BSE - SENSEX Index Options'!$C:$C,$A126,'BSE - SENSEX Index Options'!$B:$B,G$4,'BSE - SENSEX Index Options'!$H:$H,"Weekly*")+SUMIFS('BSE - SENSEX Index Options'!$L:$L,'BSE - SENSEX Index Options'!$C:$C,$A126,'BSE - SENSEX Index Options'!$B:$B,G$4,'BSE - SENSEX Index Options'!$H:$H,"MDAW*")+SUMIFS('BSE - Other Index Options'!$L:$L,'BSE - Other Index Options'!$C:$C,$A126,'BSE - Other Index Options'!$B:$B,G$4,'BSE - Other Index Options'!$H:$H,"Weekly*")+SUMIFS('BSE - Other Index Options'!$L:$L,'BSE - Other Index Options'!$C:$C,$A126,'BSE - Other Index Options'!$B:$B,G$4,'BSE - Other Index Options'!$H:$H,"MDAW*"))</f>
        <v/>
      </c>
      <c r="H126" s="26" t="str">
        <f t="shared" si="3"/>
        <v/>
      </c>
    </row>
    <row r="127" spans="1:8" hidden="1" outlineLevel="1">
      <c r="A127" t="s">
        <v>148</v>
      </c>
      <c r="B127" s="26" t="str">
        <f>IF(SUMIFS('NSE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Options'!$H:$H,"MDAW*")+SUMIFS('BSE - SENSEX Index Options'!$L:$L,'BSE - SENSEX Index Options'!$C:$C,$A127,'BSE - SENSEX Index Options'!$B:$B,B$4,'BSE - SENSEX Index Options'!$H:$H,"Weekly*")+SUMIFS('BSE - SENSEX Index Options'!$L:$L,'BSE - SENSEX Index Options'!$C:$C,$A127,'BSE - SENSEX Index Options'!$B:$B,B$4,'BSE - SENSEX Index Options'!$H:$H,"MDAW*")+SUMIFS('BSE - Other Index Options'!$L:$L,'BSE - Other Index Options'!$C:$C,$A127,'BSE - Other Index Options'!$B:$B,B$4,'BSE - Other Index Options'!$H:$H,"Weekly*")+SUMIFS('BSE - Other Index Options'!$L:$L,'BSE - Other Index Options'!$C:$C,$A127,'BSE - Other Index Options'!$B:$B,B$4,'BSE - Other Index Options'!$H:$H,"MDAW*")=0,"",SUMIFS('NSE - NIFTY Index Options'!$L:$L,'NSE - NIFTY Index Options'!$C:$C,$A127,'NSE - NIFTY Index Options'!$B:$B,B$4,'NSE - NIFTY Index Options'!$H:$H,"Weekly*")+SUMIFS('NSE - NIFTY Index Options'!$L:$L,'NSE - NIFTY Index Options'!$C:$C,$A127,'NSE - NIFTY Index Options'!$B:$B,B$4,'NSE - NIFTY Index Options'!$H:$H,"MDAW*")+SUMIFS('NSE - Other Index Options'!$L:$L,'NSE - Other Index Options'!$C:$C,$A127,'NSE - Other Index Options'!$B:$B,B$4,'NSE - Other Index Options'!$H:$H,"Weekly*")+SUMIFS('NSE - Other Index Options'!$L:$L,'NSE - Other Index Options'!$C:$C,$A127,'NSE - Other Index Options'!$B:$B,B$4,'NSE - Other Index Options'!$H:$H,"MDAW*")+SUMIFS('BSE - SENSEX Index Options'!$L:$L,'BSE - SENSEX Index Options'!$C:$C,$A127,'BSE - SENSEX Index Options'!$B:$B,B$4,'BSE - SENSEX Index Options'!$H:$H,"Weekly*")+SUMIFS('BSE - SENSEX Index Options'!$L:$L,'BSE - SENSEX Index Options'!$C:$C,$A127,'BSE - SENSEX Index Options'!$B:$B,B$4,'BSE - SENSEX Index Options'!$H:$H,"MDAW*")+SUMIFS('BSE - Other Index Options'!$L:$L,'BSE - Other Index Options'!$C:$C,$A127,'BSE - Other Index Options'!$B:$B,B$4,'BSE - Other Index Options'!$H:$H,"Weekly*")+SUMIFS('BSE - Other Index Options'!$L:$L,'BSE - Other Index Options'!$C:$C,$A127,'BSE - Other Index Options'!$B:$B,B$4,'BSE - Other Index Options'!$H:$H,"MDAW*"))</f>
        <v/>
      </c>
      <c r="C127" s="26" t="str">
        <f>IF(SUMIFS('NSE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Options'!$H:$H,"MDAW*")+SUMIFS('BSE - SENSEX Index Options'!$L:$L,'BSE - SENSEX Index Options'!$C:$C,$A127,'BSE - SENSEX Index Options'!$B:$B,C$4,'BSE - SENSEX Index Options'!$H:$H,"Weekly*")+SUMIFS('BSE - SENSEX Index Options'!$L:$L,'BSE - SENSEX Index Options'!$C:$C,$A127,'BSE - SENSEX Index Options'!$B:$B,C$4,'BSE - SENSEX Index Options'!$H:$H,"MDAW*")+SUMIFS('BSE - Other Index Options'!$L:$L,'BSE - Other Index Options'!$C:$C,$A127,'BSE - Other Index Options'!$B:$B,C$4,'BSE - Other Index Options'!$H:$H,"Weekly*")+SUMIFS('BSE - Other Index Options'!$L:$L,'BSE - Other Index Options'!$C:$C,$A127,'BSE - Other Index Options'!$B:$B,C$4,'BSE - Other Index Options'!$H:$H,"MDAW*")=0,"",SUMIFS('NSE - NIFTY Index Options'!$L:$L,'NSE - NIFTY Index Options'!$C:$C,$A127,'NSE - NIFTY Index Options'!$B:$B,C$4,'NSE - NIFTY Index Options'!$H:$H,"Weekly*")+SUMIFS('NSE - NIFTY Index Options'!$L:$L,'NSE - NIFTY Index Options'!$C:$C,$A127,'NSE - NIFTY Index Options'!$B:$B,C$4,'NSE - NIFTY Index Options'!$H:$H,"MDAW*")+SUMIFS('NSE - Other Index Options'!$L:$L,'NSE - Other Index Options'!$C:$C,$A127,'NSE - Other Index Options'!$B:$B,C$4,'NSE - Other Index Options'!$H:$H,"Weekly*")+SUMIFS('NSE - Other Index Options'!$L:$L,'NSE - Other Index Options'!$C:$C,$A127,'NSE - Other Index Options'!$B:$B,C$4,'NSE - Other Index Options'!$H:$H,"MDAW*")+SUMIFS('BSE - SENSEX Index Options'!$L:$L,'BSE - SENSEX Index Options'!$C:$C,$A127,'BSE - SENSEX Index Options'!$B:$B,C$4,'BSE - SENSEX Index Options'!$H:$H,"Weekly*")+SUMIFS('BSE - SENSEX Index Options'!$L:$L,'BSE - SENSEX Index Options'!$C:$C,$A127,'BSE - SENSEX Index Options'!$B:$B,C$4,'BSE - SENSEX Index Options'!$H:$H,"MDAW*")+SUMIFS('BSE - Other Index Options'!$L:$L,'BSE - Other Index Options'!$C:$C,$A127,'BSE - Other Index Options'!$B:$B,C$4,'BSE - Other Index Options'!$H:$H,"Weekly*")+SUMIFS('BSE - Other Index Options'!$L:$L,'BSE - Other Index Options'!$C:$C,$A127,'BSE - Other Index Options'!$B:$B,C$4,'BSE - Other Index Options'!$H:$H,"MDAW*"))</f>
        <v/>
      </c>
      <c r="D127" s="26" t="str">
        <f>IF(SUMIFS('NSE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Options'!$H:$H,"MDAW*")+SUMIFS('BSE - SENSEX Index Options'!$L:$L,'BSE - SENSEX Index Options'!$C:$C,$A127,'BSE - SENSEX Index Options'!$B:$B,D$4,'BSE - SENSEX Index Options'!$H:$H,"Weekly*")+SUMIFS('BSE - SENSEX Index Options'!$L:$L,'BSE - SENSEX Index Options'!$C:$C,$A127,'BSE - SENSEX Index Options'!$B:$B,D$4,'BSE - SENSEX Index Options'!$H:$H,"MDAW*")+SUMIFS('BSE - Other Index Options'!$L:$L,'BSE - Other Index Options'!$C:$C,$A127,'BSE - Other Index Options'!$B:$B,D$4,'BSE - Other Index Options'!$H:$H,"Weekly*")+SUMIFS('BSE - Other Index Options'!$L:$L,'BSE - Other Index Options'!$C:$C,$A127,'BSE - Other Index Options'!$B:$B,D$4,'BSE - Other Index Options'!$H:$H,"MDAW*")=0,"",SUMIFS('NSE - NIFTY Index Options'!$L:$L,'NSE - NIFTY Index Options'!$C:$C,$A127,'NSE - NIFTY Index Options'!$B:$B,D$4,'NSE - NIFTY Index Options'!$H:$H,"Weekly*")+SUMIFS('NSE - NIFTY Index Options'!$L:$L,'NSE - NIFTY Index Options'!$C:$C,$A127,'NSE - NIFTY Index Options'!$B:$B,D$4,'NSE - NIFTY Index Options'!$H:$H,"MDAW*")+SUMIFS('NSE - Other Index Options'!$L:$L,'NSE - Other Index Options'!$C:$C,$A127,'NSE - Other Index Options'!$B:$B,D$4,'NSE - Other Index Options'!$H:$H,"Weekly*")+SUMIFS('NSE - Other Index Options'!$L:$L,'NSE - Other Index Options'!$C:$C,$A127,'NSE - Other Index Options'!$B:$B,D$4,'NSE - Other Index Options'!$H:$H,"MDAW*")+SUMIFS('BSE - SENSEX Index Options'!$L:$L,'BSE - SENSEX Index Options'!$C:$C,$A127,'BSE - SENSEX Index Options'!$B:$B,D$4,'BSE - SENSEX Index Options'!$H:$H,"Weekly*")+SUMIFS('BSE - SENSEX Index Options'!$L:$L,'BSE - SENSEX Index Options'!$C:$C,$A127,'BSE - SENSEX Index Options'!$B:$B,D$4,'BSE - SENSEX Index Options'!$H:$H,"MDAW*")+SUMIFS('BSE - Other Index Options'!$L:$L,'BSE - Other Index Options'!$C:$C,$A127,'BSE - Other Index Options'!$B:$B,D$4,'BSE - Other Index Options'!$H:$H,"Weekly*")+SUMIFS('BSE - Other Index Options'!$L:$L,'BSE - Other Index Options'!$C:$C,$A127,'BSE - Other Index Options'!$B:$B,D$4,'BSE - Other Index Options'!$H:$H,"MDAW*"))</f>
        <v/>
      </c>
      <c r="E127" s="26" t="str">
        <f>IF(SUMIFS('NSE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Options'!$H:$H,"MDAW*")+SUMIFS('BSE - SENSEX Index Options'!$L:$L,'BSE - SENSEX Index Options'!$C:$C,$A127,'BSE - SENSEX Index Options'!$B:$B,E$4,'BSE - SENSEX Index Options'!$H:$H,"Weekly*")+SUMIFS('BSE - SENSEX Index Options'!$L:$L,'BSE - SENSEX Index Options'!$C:$C,$A127,'BSE - SENSEX Index Options'!$B:$B,E$4,'BSE - SENSEX Index Options'!$H:$H,"MDAW*")+SUMIFS('BSE - Other Index Options'!$L:$L,'BSE - Other Index Options'!$C:$C,$A127,'BSE - Other Index Options'!$B:$B,E$4,'BSE - Other Index Options'!$H:$H,"Weekly*")+SUMIFS('BSE - Other Index Options'!$L:$L,'BSE - Other Index Options'!$C:$C,$A127,'BSE - Other Index Options'!$B:$B,E$4,'BSE - Other Index Options'!$H:$H,"MDAW*")=0,"",SUMIFS('NSE - NIFTY Index Options'!$L:$L,'NSE - NIFTY Index Options'!$C:$C,$A127,'NSE - NIFTY Index Options'!$B:$B,E$4,'NSE - NIFTY Index Options'!$H:$H,"Weekly*")+SUMIFS('NSE - NIFTY Index Options'!$L:$L,'NSE - NIFTY Index Options'!$C:$C,$A127,'NSE - NIFTY Index Options'!$B:$B,E$4,'NSE - NIFTY Index Options'!$H:$H,"MDAW*")+SUMIFS('NSE - Other Index Options'!$L:$L,'NSE - Other Index Options'!$C:$C,$A127,'NSE - Other Index Options'!$B:$B,E$4,'NSE - Other Index Options'!$H:$H,"Weekly*")+SUMIFS('NSE - Other Index Options'!$L:$L,'NSE - Other Index Options'!$C:$C,$A127,'NSE - Other Index Options'!$B:$B,E$4,'NSE - Other Index Options'!$H:$H,"MDAW*")+SUMIFS('BSE - SENSEX Index Options'!$L:$L,'BSE - SENSEX Index Options'!$C:$C,$A127,'BSE - SENSEX Index Options'!$B:$B,E$4,'BSE - SENSEX Index Options'!$H:$H,"Weekly*")+SUMIFS('BSE - SENSEX Index Options'!$L:$L,'BSE - SENSEX Index Options'!$C:$C,$A127,'BSE - SENSEX Index Options'!$B:$B,E$4,'BSE - SENSEX Index Options'!$H:$H,"MDAW*")+SUMIFS('BSE - Other Index Options'!$L:$L,'BSE - Other Index Options'!$C:$C,$A127,'BSE - Other Index Options'!$B:$B,E$4,'BSE - Other Index Options'!$H:$H,"Weekly*")+SUMIFS('BSE - Other Index Options'!$L:$L,'BSE - Other Index Options'!$C:$C,$A127,'BSE - Other Index Options'!$B:$B,E$4,'BSE - Other Index Options'!$H:$H,"MDAW*"))</f>
        <v/>
      </c>
      <c r="F127" s="26" t="str">
        <f>IF(SUMIFS('NSE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Options'!$H:$H,"MDAW*")+SUMIFS('BSE - SENSEX Index Options'!$L:$L,'BSE - SENSEX Index Options'!$C:$C,$A127,'BSE - SENSEX Index Options'!$B:$B,F$4,'BSE - SENSEX Index Options'!$H:$H,"Weekly*")+SUMIFS('BSE - SENSEX Index Options'!$L:$L,'BSE - SENSEX Index Options'!$C:$C,$A127,'BSE - SENSEX Index Options'!$B:$B,F$4,'BSE - SENSEX Index Options'!$H:$H,"MDAW*")+SUMIFS('BSE - Other Index Options'!$L:$L,'BSE - Other Index Options'!$C:$C,$A127,'BSE - Other Index Options'!$B:$B,F$4,'BSE - Other Index Options'!$H:$H,"Weekly*")+SUMIFS('BSE - Other Index Options'!$L:$L,'BSE - Other Index Options'!$C:$C,$A127,'BSE - Other Index Options'!$B:$B,F$4,'BSE - Other Index Options'!$H:$H,"MDAW*")=0,"",SUMIFS('NSE - NIFTY Index Options'!$L:$L,'NSE - NIFTY Index Options'!$C:$C,$A127,'NSE - NIFTY Index Options'!$B:$B,F$4,'NSE - NIFTY Index Options'!$H:$H,"Weekly*")+SUMIFS('NSE - NIFTY Index Options'!$L:$L,'NSE - NIFTY Index Options'!$C:$C,$A127,'NSE - NIFTY Index Options'!$B:$B,F$4,'NSE - NIFTY Index Options'!$H:$H,"MDAW*")+SUMIFS('NSE - Other Index Options'!$L:$L,'NSE - Other Index Options'!$C:$C,$A127,'NSE - Other Index Options'!$B:$B,F$4,'NSE - Other Index Options'!$H:$H,"Weekly*")+SUMIFS('NSE - Other Index Options'!$L:$L,'NSE - Other Index Options'!$C:$C,$A127,'NSE - Other Index Options'!$B:$B,F$4,'NSE - Other Index Options'!$H:$H,"MDAW*")+SUMIFS('BSE - SENSEX Index Options'!$L:$L,'BSE - SENSEX Index Options'!$C:$C,$A127,'BSE - SENSEX Index Options'!$B:$B,F$4,'BSE - SENSEX Index Options'!$H:$H,"Weekly*")+SUMIFS('BSE - SENSEX Index Options'!$L:$L,'BSE - SENSEX Index Options'!$C:$C,$A127,'BSE - SENSEX Index Options'!$B:$B,F$4,'BSE - SENSEX Index Options'!$H:$H,"MDAW*")+SUMIFS('BSE - Other Index Options'!$L:$L,'BSE - Other Index Options'!$C:$C,$A127,'BSE - Other Index Options'!$B:$B,F$4,'BSE - Other Index Options'!$H:$H,"Weekly*")+SUMIFS('BSE - Other Index Options'!$L:$L,'BSE - Other Index Options'!$C:$C,$A127,'BSE - Other Index Options'!$B:$B,F$4,'BSE - Other Index Options'!$H:$H,"MDAW*"))</f>
        <v/>
      </c>
      <c r="G127" s="26" t="str">
        <f>IF(SUMIFS('NSE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Options'!$H:$H,"MDAW*")+SUMIFS('BSE - SENSEX Index Options'!$L:$L,'BSE - SENSEX Index Options'!$C:$C,$A127,'BSE - SENSEX Index Options'!$B:$B,G$4,'BSE - SENSEX Index Options'!$H:$H,"Weekly*")+SUMIFS('BSE - SENSEX Index Options'!$L:$L,'BSE - SENSEX Index Options'!$C:$C,$A127,'BSE - SENSEX Index Options'!$B:$B,G$4,'BSE - SENSEX Index Options'!$H:$H,"MDAW*")+SUMIFS('BSE - Other Index Options'!$L:$L,'BSE - Other Index Options'!$C:$C,$A127,'BSE - Other Index Options'!$B:$B,G$4,'BSE - Other Index Options'!$H:$H,"Weekly*")+SUMIFS('BSE - Other Index Options'!$L:$L,'BSE - Other Index Options'!$C:$C,$A127,'BSE - Other Index Options'!$B:$B,G$4,'BSE - Other Index Options'!$H:$H,"MDAW*")=0,"",SUMIFS('NSE - NIFTY Index Options'!$L:$L,'NSE - NIFTY Index Options'!$C:$C,$A127,'NSE - NIFTY Index Options'!$B:$B,G$4,'NSE - NIFTY Index Options'!$H:$H,"Weekly*")+SUMIFS('NSE - NIFTY Index Options'!$L:$L,'NSE - NIFTY Index Options'!$C:$C,$A127,'NSE - NIFTY Index Options'!$B:$B,G$4,'NSE - NIFTY Index Options'!$H:$H,"MDAW*")+SUMIFS('NSE - Other Index Options'!$L:$L,'NSE - Other Index Options'!$C:$C,$A127,'NSE - Other Index Options'!$B:$B,G$4,'NSE - Other Index Options'!$H:$H,"Weekly*")+SUMIFS('NSE - Other Index Options'!$L:$L,'NSE - Other Index Options'!$C:$C,$A127,'NSE - Other Index Options'!$B:$B,G$4,'NSE - Other Index Options'!$H:$H,"MDAW*")+SUMIFS('BSE - SENSEX Index Options'!$L:$L,'BSE - SENSEX Index Options'!$C:$C,$A127,'BSE - SENSEX Index Options'!$B:$B,G$4,'BSE - SENSEX Index Options'!$H:$H,"Weekly*")+SUMIFS('BSE - SENSEX Index Options'!$L:$L,'BSE - SENSEX Index Options'!$C:$C,$A127,'BSE - SENSEX Index Options'!$B:$B,G$4,'BSE - SENSEX Index Options'!$H:$H,"MDAW*")+SUMIFS('BSE - Other Index Options'!$L:$L,'BSE - Other Index Options'!$C:$C,$A127,'BSE - Other Index Options'!$B:$B,G$4,'BSE - Other Index Options'!$H:$H,"Weekly*")+SUMIFS('BSE - Other Index Options'!$L:$L,'BSE - Other Index Options'!$C:$C,$A127,'BSE - Other Index Options'!$B:$B,G$4,'BSE - Other Index Options'!$H:$H,"MDAW*"))</f>
        <v/>
      </c>
      <c r="H127" s="26" t="str">
        <f t="shared" si="3"/>
        <v/>
      </c>
    </row>
    <row r="128" spans="1:8" hidden="1" outlineLevel="1">
      <c r="A128" t="s">
        <v>149</v>
      </c>
      <c r="B128" s="26" t="str">
        <f>IF(SUMIFS('NSE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Options'!$H:$H,"MDAW*")+SUMIFS('BSE - SENSEX Index Options'!$L:$L,'BSE - SENSEX Index Options'!$C:$C,$A128,'BSE - SENSEX Index Options'!$B:$B,B$4,'BSE - SENSEX Index Options'!$H:$H,"Weekly*")+SUMIFS('BSE - SENSEX Index Options'!$L:$L,'BSE - SENSEX Index Options'!$C:$C,$A128,'BSE - SENSEX Index Options'!$B:$B,B$4,'BSE - SENSEX Index Options'!$H:$H,"MDAW*")+SUMIFS('BSE - Other Index Options'!$L:$L,'BSE - Other Index Options'!$C:$C,$A128,'BSE - Other Index Options'!$B:$B,B$4,'BSE - Other Index Options'!$H:$H,"Weekly*")+SUMIFS('BSE - Other Index Options'!$L:$L,'BSE - Other Index Options'!$C:$C,$A128,'BSE - Other Index Options'!$B:$B,B$4,'BSE - Other Index Options'!$H:$H,"MDAW*")=0,"",SUMIFS('NSE - NIFTY Index Options'!$L:$L,'NSE - NIFTY Index Options'!$C:$C,$A128,'NSE - NIFTY Index Options'!$B:$B,B$4,'NSE - NIFTY Index Options'!$H:$H,"Weekly*")+SUMIFS('NSE - NIFTY Index Options'!$L:$L,'NSE - NIFTY Index Options'!$C:$C,$A128,'NSE - NIFTY Index Options'!$B:$B,B$4,'NSE - NIFTY Index Options'!$H:$H,"MDAW*")+SUMIFS('NSE - Other Index Options'!$L:$L,'NSE - Other Index Options'!$C:$C,$A128,'NSE - Other Index Options'!$B:$B,B$4,'NSE - Other Index Options'!$H:$H,"Weekly*")+SUMIFS('NSE - Other Index Options'!$L:$L,'NSE - Other Index Options'!$C:$C,$A128,'NSE - Other Index Options'!$B:$B,B$4,'NSE - Other Index Options'!$H:$H,"MDAW*")+SUMIFS('BSE - SENSEX Index Options'!$L:$L,'BSE - SENSEX Index Options'!$C:$C,$A128,'BSE - SENSEX Index Options'!$B:$B,B$4,'BSE - SENSEX Index Options'!$H:$H,"Weekly*")+SUMIFS('BSE - SENSEX Index Options'!$L:$L,'BSE - SENSEX Index Options'!$C:$C,$A128,'BSE - SENSEX Index Options'!$B:$B,B$4,'BSE - SENSEX Index Options'!$H:$H,"MDAW*")+SUMIFS('BSE - Other Index Options'!$L:$L,'BSE - Other Index Options'!$C:$C,$A128,'BSE - Other Index Options'!$B:$B,B$4,'BSE - Other Index Options'!$H:$H,"Weekly*")+SUMIFS('BSE - Other Index Options'!$L:$L,'BSE - Other Index Options'!$C:$C,$A128,'BSE - Other Index Options'!$B:$B,B$4,'BSE - Other Index Options'!$H:$H,"MDAW*"))</f>
        <v/>
      </c>
      <c r="C128" s="26" t="str">
        <f>IF(SUMIFS('NSE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Options'!$H:$H,"MDAW*")+SUMIFS('BSE - SENSEX Index Options'!$L:$L,'BSE - SENSEX Index Options'!$C:$C,$A128,'BSE - SENSEX Index Options'!$B:$B,C$4,'BSE - SENSEX Index Options'!$H:$H,"Weekly*")+SUMIFS('BSE - SENSEX Index Options'!$L:$L,'BSE - SENSEX Index Options'!$C:$C,$A128,'BSE - SENSEX Index Options'!$B:$B,C$4,'BSE - SENSEX Index Options'!$H:$H,"MDAW*")+SUMIFS('BSE - Other Index Options'!$L:$L,'BSE - Other Index Options'!$C:$C,$A128,'BSE - Other Index Options'!$B:$B,C$4,'BSE - Other Index Options'!$H:$H,"Weekly*")+SUMIFS('BSE - Other Index Options'!$L:$L,'BSE - Other Index Options'!$C:$C,$A128,'BSE - Other Index Options'!$B:$B,C$4,'BSE - Other Index Options'!$H:$H,"MDAW*")=0,"",SUMIFS('NSE - NIFTY Index Options'!$L:$L,'NSE - NIFTY Index Options'!$C:$C,$A128,'NSE - NIFTY Index Options'!$B:$B,C$4,'NSE - NIFTY Index Options'!$H:$H,"Weekly*")+SUMIFS('NSE - NIFTY Index Options'!$L:$L,'NSE - NIFTY Index Options'!$C:$C,$A128,'NSE - NIFTY Index Options'!$B:$B,C$4,'NSE - NIFTY Index Options'!$H:$H,"MDAW*")+SUMIFS('NSE - Other Index Options'!$L:$L,'NSE - Other Index Options'!$C:$C,$A128,'NSE - Other Index Options'!$B:$B,C$4,'NSE - Other Index Options'!$H:$H,"Weekly*")+SUMIFS('NSE - Other Index Options'!$L:$L,'NSE - Other Index Options'!$C:$C,$A128,'NSE - Other Index Options'!$B:$B,C$4,'NSE - Other Index Options'!$H:$H,"MDAW*")+SUMIFS('BSE - SENSEX Index Options'!$L:$L,'BSE - SENSEX Index Options'!$C:$C,$A128,'BSE - SENSEX Index Options'!$B:$B,C$4,'BSE - SENSEX Index Options'!$H:$H,"Weekly*")+SUMIFS('BSE - SENSEX Index Options'!$L:$L,'BSE - SENSEX Index Options'!$C:$C,$A128,'BSE - SENSEX Index Options'!$B:$B,C$4,'BSE - SENSEX Index Options'!$H:$H,"MDAW*")+SUMIFS('BSE - Other Index Options'!$L:$L,'BSE - Other Index Options'!$C:$C,$A128,'BSE - Other Index Options'!$B:$B,C$4,'BSE - Other Index Options'!$H:$H,"Weekly*")+SUMIFS('BSE - Other Index Options'!$L:$L,'BSE - Other Index Options'!$C:$C,$A128,'BSE - Other Index Options'!$B:$B,C$4,'BSE - Other Index Options'!$H:$H,"MDAW*"))</f>
        <v/>
      </c>
      <c r="D128" s="26" t="str">
        <f>IF(SUMIFS('NSE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Options'!$H:$H,"MDAW*")+SUMIFS('BSE - SENSEX Index Options'!$L:$L,'BSE - SENSEX Index Options'!$C:$C,$A128,'BSE - SENSEX Index Options'!$B:$B,D$4,'BSE - SENSEX Index Options'!$H:$H,"Weekly*")+SUMIFS('BSE - SENSEX Index Options'!$L:$L,'BSE - SENSEX Index Options'!$C:$C,$A128,'BSE - SENSEX Index Options'!$B:$B,D$4,'BSE - SENSEX Index Options'!$H:$H,"MDAW*")+SUMIFS('BSE - Other Index Options'!$L:$L,'BSE - Other Index Options'!$C:$C,$A128,'BSE - Other Index Options'!$B:$B,D$4,'BSE - Other Index Options'!$H:$H,"Weekly*")+SUMIFS('BSE - Other Index Options'!$L:$L,'BSE - Other Index Options'!$C:$C,$A128,'BSE - Other Index Options'!$B:$B,D$4,'BSE - Other Index Options'!$H:$H,"MDAW*")=0,"",SUMIFS('NSE - NIFTY Index Options'!$L:$L,'NSE - NIFTY Index Options'!$C:$C,$A128,'NSE - NIFTY Index Options'!$B:$B,D$4,'NSE - NIFTY Index Options'!$H:$H,"Weekly*")+SUMIFS('NSE - NIFTY Index Options'!$L:$L,'NSE - NIFTY Index Options'!$C:$C,$A128,'NSE - NIFTY Index Options'!$B:$B,D$4,'NSE - NIFTY Index Options'!$H:$H,"MDAW*")+SUMIFS('NSE - Other Index Options'!$L:$L,'NSE - Other Index Options'!$C:$C,$A128,'NSE - Other Index Options'!$B:$B,D$4,'NSE - Other Index Options'!$H:$H,"Weekly*")+SUMIFS('NSE - Other Index Options'!$L:$L,'NSE - Other Index Options'!$C:$C,$A128,'NSE - Other Index Options'!$B:$B,D$4,'NSE - Other Index Options'!$H:$H,"MDAW*")+SUMIFS('BSE - SENSEX Index Options'!$L:$L,'BSE - SENSEX Index Options'!$C:$C,$A128,'BSE - SENSEX Index Options'!$B:$B,D$4,'BSE - SENSEX Index Options'!$H:$H,"Weekly*")+SUMIFS('BSE - SENSEX Index Options'!$L:$L,'BSE - SENSEX Index Options'!$C:$C,$A128,'BSE - SENSEX Index Options'!$B:$B,D$4,'BSE - SENSEX Index Options'!$H:$H,"MDAW*")+SUMIFS('BSE - Other Index Options'!$L:$L,'BSE - Other Index Options'!$C:$C,$A128,'BSE - Other Index Options'!$B:$B,D$4,'BSE - Other Index Options'!$H:$H,"Weekly*")+SUMIFS('BSE - Other Index Options'!$L:$L,'BSE - Other Index Options'!$C:$C,$A128,'BSE - Other Index Options'!$B:$B,D$4,'BSE - Other Index Options'!$H:$H,"MDAW*"))</f>
        <v/>
      </c>
      <c r="E128" s="26" t="str">
        <f>IF(SUMIFS('NSE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Options'!$H:$H,"MDAW*")+SUMIFS('BSE - SENSEX Index Options'!$L:$L,'BSE - SENSEX Index Options'!$C:$C,$A128,'BSE - SENSEX Index Options'!$B:$B,E$4,'BSE - SENSEX Index Options'!$H:$H,"Weekly*")+SUMIFS('BSE - SENSEX Index Options'!$L:$L,'BSE - SENSEX Index Options'!$C:$C,$A128,'BSE - SENSEX Index Options'!$B:$B,E$4,'BSE - SENSEX Index Options'!$H:$H,"MDAW*")+SUMIFS('BSE - Other Index Options'!$L:$L,'BSE - Other Index Options'!$C:$C,$A128,'BSE - Other Index Options'!$B:$B,E$4,'BSE - Other Index Options'!$H:$H,"Weekly*")+SUMIFS('BSE - Other Index Options'!$L:$L,'BSE - Other Index Options'!$C:$C,$A128,'BSE - Other Index Options'!$B:$B,E$4,'BSE - Other Index Options'!$H:$H,"MDAW*")=0,"",SUMIFS('NSE - NIFTY Index Options'!$L:$L,'NSE - NIFTY Index Options'!$C:$C,$A128,'NSE - NIFTY Index Options'!$B:$B,E$4,'NSE - NIFTY Index Options'!$H:$H,"Weekly*")+SUMIFS('NSE - NIFTY Index Options'!$L:$L,'NSE - NIFTY Index Options'!$C:$C,$A128,'NSE - NIFTY Index Options'!$B:$B,E$4,'NSE - NIFTY Index Options'!$H:$H,"MDAW*")+SUMIFS('NSE - Other Index Options'!$L:$L,'NSE - Other Index Options'!$C:$C,$A128,'NSE - Other Index Options'!$B:$B,E$4,'NSE - Other Index Options'!$H:$H,"Weekly*")+SUMIFS('NSE - Other Index Options'!$L:$L,'NSE - Other Index Options'!$C:$C,$A128,'NSE - Other Index Options'!$B:$B,E$4,'NSE - Other Index Options'!$H:$H,"MDAW*")+SUMIFS('BSE - SENSEX Index Options'!$L:$L,'BSE - SENSEX Index Options'!$C:$C,$A128,'BSE - SENSEX Index Options'!$B:$B,E$4,'BSE - SENSEX Index Options'!$H:$H,"Weekly*")+SUMIFS('BSE - SENSEX Index Options'!$L:$L,'BSE - SENSEX Index Options'!$C:$C,$A128,'BSE - SENSEX Index Options'!$B:$B,E$4,'BSE - SENSEX Index Options'!$H:$H,"MDAW*")+SUMIFS('BSE - Other Index Options'!$L:$L,'BSE - Other Index Options'!$C:$C,$A128,'BSE - Other Index Options'!$B:$B,E$4,'BSE - Other Index Options'!$H:$H,"Weekly*")+SUMIFS('BSE - Other Index Options'!$L:$L,'BSE - Other Index Options'!$C:$C,$A128,'BSE - Other Index Options'!$B:$B,E$4,'BSE - Other Index Options'!$H:$H,"MDAW*"))</f>
        <v/>
      </c>
      <c r="F128" s="26" t="str">
        <f>IF(SUMIFS('NSE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Options'!$H:$H,"MDAW*")+SUMIFS('BSE - SENSEX Index Options'!$L:$L,'BSE - SENSEX Index Options'!$C:$C,$A128,'BSE - SENSEX Index Options'!$B:$B,F$4,'BSE - SENSEX Index Options'!$H:$H,"Weekly*")+SUMIFS('BSE - SENSEX Index Options'!$L:$L,'BSE - SENSEX Index Options'!$C:$C,$A128,'BSE - SENSEX Index Options'!$B:$B,F$4,'BSE - SENSEX Index Options'!$H:$H,"MDAW*")+SUMIFS('BSE - Other Index Options'!$L:$L,'BSE - Other Index Options'!$C:$C,$A128,'BSE - Other Index Options'!$B:$B,F$4,'BSE - Other Index Options'!$H:$H,"Weekly*")+SUMIFS('BSE - Other Index Options'!$L:$L,'BSE - Other Index Options'!$C:$C,$A128,'BSE - Other Index Options'!$B:$B,F$4,'BSE - Other Index Options'!$H:$H,"MDAW*")=0,"",SUMIFS('NSE - NIFTY Index Options'!$L:$L,'NSE - NIFTY Index Options'!$C:$C,$A128,'NSE - NIFTY Index Options'!$B:$B,F$4,'NSE - NIFTY Index Options'!$H:$H,"Weekly*")+SUMIFS('NSE - NIFTY Index Options'!$L:$L,'NSE - NIFTY Index Options'!$C:$C,$A128,'NSE - NIFTY Index Options'!$B:$B,F$4,'NSE - NIFTY Index Options'!$H:$H,"MDAW*")+SUMIFS('NSE - Other Index Options'!$L:$L,'NSE - Other Index Options'!$C:$C,$A128,'NSE - Other Index Options'!$B:$B,F$4,'NSE - Other Index Options'!$H:$H,"Weekly*")+SUMIFS('NSE - Other Index Options'!$L:$L,'NSE - Other Index Options'!$C:$C,$A128,'NSE - Other Index Options'!$B:$B,F$4,'NSE - Other Index Options'!$H:$H,"MDAW*")+SUMIFS('BSE - SENSEX Index Options'!$L:$L,'BSE - SENSEX Index Options'!$C:$C,$A128,'BSE - SENSEX Index Options'!$B:$B,F$4,'BSE - SENSEX Index Options'!$H:$H,"Weekly*")+SUMIFS('BSE - SENSEX Index Options'!$L:$L,'BSE - SENSEX Index Options'!$C:$C,$A128,'BSE - SENSEX Index Options'!$B:$B,F$4,'BSE - SENSEX Index Options'!$H:$H,"MDAW*")+SUMIFS('BSE - Other Index Options'!$L:$L,'BSE - Other Index Options'!$C:$C,$A128,'BSE - Other Index Options'!$B:$B,F$4,'BSE - Other Index Options'!$H:$H,"Weekly*")+SUMIFS('BSE - Other Index Options'!$L:$L,'BSE - Other Index Options'!$C:$C,$A128,'BSE - Other Index Options'!$B:$B,F$4,'BSE - Other Index Options'!$H:$H,"MDAW*"))</f>
        <v/>
      </c>
      <c r="G128" s="26" t="str">
        <f>IF(SUMIFS('NSE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Options'!$H:$H,"MDAW*")+SUMIFS('BSE - SENSEX Index Options'!$L:$L,'BSE - SENSEX Index Options'!$C:$C,$A128,'BSE - SENSEX Index Options'!$B:$B,G$4,'BSE - SENSEX Index Options'!$H:$H,"Weekly*")+SUMIFS('BSE - SENSEX Index Options'!$L:$L,'BSE - SENSEX Index Options'!$C:$C,$A128,'BSE - SENSEX Index Options'!$B:$B,G$4,'BSE - SENSEX Index Options'!$H:$H,"MDAW*")+SUMIFS('BSE - Other Index Options'!$L:$L,'BSE - Other Index Options'!$C:$C,$A128,'BSE - Other Index Options'!$B:$B,G$4,'BSE - Other Index Options'!$H:$H,"Weekly*")+SUMIFS('BSE - Other Index Options'!$L:$L,'BSE - Other Index Options'!$C:$C,$A128,'BSE - Other Index Options'!$B:$B,G$4,'BSE - Other Index Options'!$H:$H,"MDAW*")=0,"",SUMIFS('NSE - NIFTY Index Options'!$L:$L,'NSE - NIFTY Index Options'!$C:$C,$A128,'NSE - NIFTY Index Options'!$B:$B,G$4,'NSE - NIFTY Index Options'!$H:$H,"Weekly*")+SUMIFS('NSE - NIFTY Index Options'!$L:$L,'NSE - NIFTY Index Options'!$C:$C,$A128,'NSE - NIFTY Index Options'!$B:$B,G$4,'NSE - NIFTY Index Options'!$H:$H,"MDAW*")+SUMIFS('NSE - Other Index Options'!$L:$L,'NSE - Other Index Options'!$C:$C,$A128,'NSE - Other Index Options'!$B:$B,G$4,'NSE - Other Index Options'!$H:$H,"Weekly*")+SUMIFS('NSE - Other Index Options'!$L:$L,'NSE - Other Index Options'!$C:$C,$A128,'NSE - Other Index Options'!$B:$B,G$4,'NSE - Other Index Options'!$H:$H,"MDAW*")+SUMIFS('BSE - SENSEX Index Options'!$L:$L,'BSE - SENSEX Index Options'!$C:$C,$A128,'BSE - SENSEX Index Options'!$B:$B,G$4,'BSE - SENSEX Index Options'!$H:$H,"Weekly*")+SUMIFS('BSE - SENSEX Index Options'!$L:$L,'BSE - SENSEX Index Options'!$C:$C,$A128,'BSE - SENSEX Index Options'!$B:$B,G$4,'BSE - SENSEX Index Options'!$H:$H,"MDAW*")+SUMIFS('BSE - Other Index Options'!$L:$L,'BSE - Other Index Options'!$C:$C,$A128,'BSE - Other Index Options'!$B:$B,G$4,'BSE - Other Index Options'!$H:$H,"Weekly*")+SUMIFS('BSE - Other Index Options'!$L:$L,'BSE - Other Index Options'!$C:$C,$A128,'BSE - Other Index Options'!$B:$B,G$4,'BSE - Other Index Options'!$H:$H,"MDAW*"))</f>
        <v/>
      </c>
      <c r="H128" s="26" t="str">
        <f t="shared" si="3"/>
        <v/>
      </c>
    </row>
    <row r="129" spans="1:8" hidden="1" outlineLevel="1">
      <c r="A129" t="s">
        <v>150</v>
      </c>
      <c r="B129" s="26" t="str">
        <f>IF(SUMIFS('NSE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Options'!$H:$H,"MDAW*")+SUMIFS('BSE - SENSEX Index Options'!$L:$L,'BSE - SENSEX Index Options'!$C:$C,$A129,'BSE - SENSEX Index Options'!$B:$B,B$4,'BSE - SENSEX Index Options'!$H:$H,"Weekly*")+SUMIFS('BSE - SENSEX Index Options'!$L:$L,'BSE - SENSEX Index Options'!$C:$C,$A129,'BSE - SENSEX Index Options'!$B:$B,B$4,'BSE - SENSEX Index Options'!$H:$H,"MDAW*")+SUMIFS('BSE - Other Index Options'!$L:$L,'BSE - Other Index Options'!$C:$C,$A129,'BSE - Other Index Options'!$B:$B,B$4,'BSE - Other Index Options'!$H:$H,"Weekly*")+SUMIFS('BSE - Other Index Options'!$L:$L,'BSE - Other Index Options'!$C:$C,$A129,'BSE - Other Index Options'!$B:$B,B$4,'BSE - Other Index Options'!$H:$H,"MDAW*")=0,"",SUMIFS('NSE - NIFTY Index Options'!$L:$L,'NSE - NIFTY Index Options'!$C:$C,$A129,'NSE - NIFTY Index Options'!$B:$B,B$4,'NSE - NIFTY Index Options'!$H:$H,"Weekly*")+SUMIFS('NSE - NIFTY Index Options'!$L:$L,'NSE - NIFTY Index Options'!$C:$C,$A129,'NSE - NIFTY Index Options'!$B:$B,B$4,'NSE - NIFTY Index Options'!$H:$H,"MDAW*")+SUMIFS('NSE - Other Index Options'!$L:$L,'NSE - Other Index Options'!$C:$C,$A129,'NSE - Other Index Options'!$B:$B,B$4,'NSE - Other Index Options'!$H:$H,"Weekly*")+SUMIFS('NSE - Other Index Options'!$L:$L,'NSE - Other Index Options'!$C:$C,$A129,'NSE - Other Index Options'!$B:$B,B$4,'NSE - Other Index Options'!$H:$H,"MDAW*")+SUMIFS('BSE - SENSEX Index Options'!$L:$L,'BSE - SENSEX Index Options'!$C:$C,$A129,'BSE - SENSEX Index Options'!$B:$B,B$4,'BSE - SENSEX Index Options'!$H:$H,"Weekly*")+SUMIFS('BSE - SENSEX Index Options'!$L:$L,'BSE - SENSEX Index Options'!$C:$C,$A129,'BSE - SENSEX Index Options'!$B:$B,B$4,'BSE - SENSEX Index Options'!$H:$H,"MDAW*")+SUMIFS('BSE - Other Index Options'!$L:$L,'BSE - Other Index Options'!$C:$C,$A129,'BSE - Other Index Options'!$B:$B,B$4,'BSE - Other Index Options'!$H:$H,"Weekly*")+SUMIFS('BSE - Other Index Options'!$L:$L,'BSE - Other Index Options'!$C:$C,$A129,'BSE - Other Index Options'!$B:$B,B$4,'BSE - Other Index Options'!$H:$H,"MDAW*"))</f>
        <v/>
      </c>
      <c r="C129" s="26" t="str">
        <f>IF(SUMIFS('NSE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Options'!$H:$H,"MDAW*")+SUMIFS('BSE - SENSEX Index Options'!$L:$L,'BSE - SENSEX Index Options'!$C:$C,$A129,'BSE - SENSEX Index Options'!$B:$B,C$4,'BSE - SENSEX Index Options'!$H:$H,"Weekly*")+SUMIFS('BSE - SENSEX Index Options'!$L:$L,'BSE - SENSEX Index Options'!$C:$C,$A129,'BSE - SENSEX Index Options'!$B:$B,C$4,'BSE - SENSEX Index Options'!$H:$H,"MDAW*")+SUMIFS('BSE - Other Index Options'!$L:$L,'BSE - Other Index Options'!$C:$C,$A129,'BSE - Other Index Options'!$B:$B,C$4,'BSE - Other Index Options'!$H:$H,"Weekly*")+SUMIFS('BSE - Other Index Options'!$L:$L,'BSE - Other Index Options'!$C:$C,$A129,'BSE - Other Index Options'!$B:$B,C$4,'BSE - Other Index Options'!$H:$H,"MDAW*")=0,"",SUMIFS('NSE - NIFTY Index Options'!$L:$L,'NSE - NIFTY Index Options'!$C:$C,$A129,'NSE - NIFTY Index Options'!$B:$B,C$4,'NSE - NIFTY Index Options'!$H:$H,"Weekly*")+SUMIFS('NSE - NIFTY Index Options'!$L:$L,'NSE - NIFTY Index Options'!$C:$C,$A129,'NSE - NIFTY Index Options'!$B:$B,C$4,'NSE - NIFTY Index Options'!$H:$H,"MDAW*")+SUMIFS('NSE - Other Index Options'!$L:$L,'NSE - Other Index Options'!$C:$C,$A129,'NSE - Other Index Options'!$B:$B,C$4,'NSE - Other Index Options'!$H:$H,"Weekly*")+SUMIFS('NSE - Other Index Options'!$L:$L,'NSE - Other Index Options'!$C:$C,$A129,'NSE - Other Index Options'!$B:$B,C$4,'NSE - Other Index Options'!$H:$H,"MDAW*")+SUMIFS('BSE - SENSEX Index Options'!$L:$L,'BSE - SENSEX Index Options'!$C:$C,$A129,'BSE - SENSEX Index Options'!$B:$B,C$4,'BSE - SENSEX Index Options'!$H:$H,"Weekly*")+SUMIFS('BSE - SENSEX Index Options'!$L:$L,'BSE - SENSEX Index Options'!$C:$C,$A129,'BSE - SENSEX Index Options'!$B:$B,C$4,'BSE - SENSEX Index Options'!$H:$H,"MDAW*")+SUMIFS('BSE - Other Index Options'!$L:$L,'BSE - Other Index Options'!$C:$C,$A129,'BSE - Other Index Options'!$B:$B,C$4,'BSE - Other Index Options'!$H:$H,"Weekly*")+SUMIFS('BSE - Other Index Options'!$L:$L,'BSE - Other Index Options'!$C:$C,$A129,'BSE - Other Index Options'!$B:$B,C$4,'BSE - Other Index Options'!$H:$H,"MDAW*"))</f>
        <v/>
      </c>
      <c r="D129" s="26" t="str">
        <f>IF(SUMIFS('NSE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Options'!$H:$H,"MDAW*")+SUMIFS('BSE - SENSEX Index Options'!$L:$L,'BSE - SENSEX Index Options'!$C:$C,$A129,'BSE - SENSEX Index Options'!$B:$B,D$4,'BSE - SENSEX Index Options'!$H:$H,"Weekly*")+SUMIFS('BSE - SENSEX Index Options'!$L:$L,'BSE - SENSEX Index Options'!$C:$C,$A129,'BSE - SENSEX Index Options'!$B:$B,D$4,'BSE - SENSEX Index Options'!$H:$H,"MDAW*")+SUMIFS('BSE - Other Index Options'!$L:$L,'BSE - Other Index Options'!$C:$C,$A129,'BSE - Other Index Options'!$B:$B,D$4,'BSE - Other Index Options'!$H:$H,"Weekly*")+SUMIFS('BSE - Other Index Options'!$L:$L,'BSE - Other Index Options'!$C:$C,$A129,'BSE - Other Index Options'!$B:$B,D$4,'BSE - Other Index Options'!$H:$H,"MDAW*")=0,"",SUMIFS('NSE - NIFTY Index Options'!$L:$L,'NSE - NIFTY Index Options'!$C:$C,$A129,'NSE - NIFTY Index Options'!$B:$B,D$4,'NSE - NIFTY Index Options'!$H:$H,"Weekly*")+SUMIFS('NSE - NIFTY Index Options'!$L:$L,'NSE - NIFTY Index Options'!$C:$C,$A129,'NSE - NIFTY Index Options'!$B:$B,D$4,'NSE - NIFTY Index Options'!$H:$H,"MDAW*")+SUMIFS('NSE - Other Index Options'!$L:$L,'NSE - Other Index Options'!$C:$C,$A129,'NSE - Other Index Options'!$B:$B,D$4,'NSE - Other Index Options'!$H:$H,"Weekly*")+SUMIFS('NSE - Other Index Options'!$L:$L,'NSE - Other Index Options'!$C:$C,$A129,'NSE - Other Index Options'!$B:$B,D$4,'NSE - Other Index Options'!$H:$H,"MDAW*")+SUMIFS('BSE - SENSEX Index Options'!$L:$L,'BSE - SENSEX Index Options'!$C:$C,$A129,'BSE - SENSEX Index Options'!$B:$B,D$4,'BSE - SENSEX Index Options'!$H:$H,"Weekly*")+SUMIFS('BSE - SENSEX Index Options'!$L:$L,'BSE - SENSEX Index Options'!$C:$C,$A129,'BSE - SENSEX Index Options'!$B:$B,D$4,'BSE - SENSEX Index Options'!$H:$H,"MDAW*")+SUMIFS('BSE - Other Index Options'!$L:$L,'BSE - Other Index Options'!$C:$C,$A129,'BSE - Other Index Options'!$B:$B,D$4,'BSE - Other Index Options'!$H:$H,"Weekly*")+SUMIFS('BSE - Other Index Options'!$L:$L,'BSE - Other Index Options'!$C:$C,$A129,'BSE - Other Index Options'!$B:$B,D$4,'BSE - Other Index Options'!$H:$H,"MDAW*"))</f>
        <v/>
      </c>
      <c r="E129" s="26" t="str">
        <f>IF(SUMIFS('NSE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Options'!$H:$H,"MDAW*")+SUMIFS('BSE - SENSEX Index Options'!$L:$L,'BSE - SENSEX Index Options'!$C:$C,$A129,'BSE - SENSEX Index Options'!$B:$B,E$4,'BSE - SENSEX Index Options'!$H:$H,"Weekly*")+SUMIFS('BSE - SENSEX Index Options'!$L:$L,'BSE - SENSEX Index Options'!$C:$C,$A129,'BSE - SENSEX Index Options'!$B:$B,E$4,'BSE - SENSEX Index Options'!$H:$H,"MDAW*")+SUMIFS('BSE - Other Index Options'!$L:$L,'BSE - Other Index Options'!$C:$C,$A129,'BSE - Other Index Options'!$B:$B,E$4,'BSE - Other Index Options'!$H:$H,"Weekly*")+SUMIFS('BSE - Other Index Options'!$L:$L,'BSE - Other Index Options'!$C:$C,$A129,'BSE - Other Index Options'!$B:$B,E$4,'BSE - Other Index Options'!$H:$H,"MDAW*")=0,"",SUMIFS('NSE - NIFTY Index Options'!$L:$L,'NSE - NIFTY Index Options'!$C:$C,$A129,'NSE - NIFTY Index Options'!$B:$B,E$4,'NSE - NIFTY Index Options'!$H:$H,"Weekly*")+SUMIFS('NSE - NIFTY Index Options'!$L:$L,'NSE - NIFTY Index Options'!$C:$C,$A129,'NSE - NIFTY Index Options'!$B:$B,E$4,'NSE - NIFTY Index Options'!$H:$H,"MDAW*")+SUMIFS('NSE - Other Index Options'!$L:$L,'NSE - Other Index Options'!$C:$C,$A129,'NSE - Other Index Options'!$B:$B,E$4,'NSE - Other Index Options'!$H:$H,"Weekly*")+SUMIFS('NSE - Other Index Options'!$L:$L,'NSE - Other Index Options'!$C:$C,$A129,'NSE - Other Index Options'!$B:$B,E$4,'NSE - Other Index Options'!$H:$H,"MDAW*")+SUMIFS('BSE - SENSEX Index Options'!$L:$L,'BSE - SENSEX Index Options'!$C:$C,$A129,'BSE - SENSEX Index Options'!$B:$B,E$4,'BSE - SENSEX Index Options'!$H:$H,"Weekly*")+SUMIFS('BSE - SENSEX Index Options'!$L:$L,'BSE - SENSEX Index Options'!$C:$C,$A129,'BSE - SENSEX Index Options'!$B:$B,E$4,'BSE - SENSEX Index Options'!$H:$H,"MDAW*")+SUMIFS('BSE - Other Index Options'!$L:$L,'BSE - Other Index Options'!$C:$C,$A129,'BSE - Other Index Options'!$B:$B,E$4,'BSE - Other Index Options'!$H:$H,"Weekly*")+SUMIFS('BSE - Other Index Options'!$L:$L,'BSE - Other Index Options'!$C:$C,$A129,'BSE - Other Index Options'!$B:$B,E$4,'BSE - Other Index Options'!$H:$H,"MDAW*"))</f>
        <v/>
      </c>
      <c r="F129" s="26" t="str">
        <f>IF(SUMIFS('NSE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Options'!$H:$H,"MDAW*")+SUMIFS('BSE - SENSEX Index Options'!$L:$L,'BSE - SENSEX Index Options'!$C:$C,$A129,'BSE - SENSEX Index Options'!$B:$B,F$4,'BSE - SENSEX Index Options'!$H:$H,"Weekly*")+SUMIFS('BSE - SENSEX Index Options'!$L:$L,'BSE - SENSEX Index Options'!$C:$C,$A129,'BSE - SENSEX Index Options'!$B:$B,F$4,'BSE - SENSEX Index Options'!$H:$H,"MDAW*")+SUMIFS('BSE - Other Index Options'!$L:$L,'BSE - Other Index Options'!$C:$C,$A129,'BSE - Other Index Options'!$B:$B,F$4,'BSE - Other Index Options'!$H:$H,"Weekly*")+SUMIFS('BSE - Other Index Options'!$L:$L,'BSE - Other Index Options'!$C:$C,$A129,'BSE - Other Index Options'!$B:$B,F$4,'BSE - Other Index Options'!$H:$H,"MDAW*")=0,"",SUMIFS('NSE - NIFTY Index Options'!$L:$L,'NSE - NIFTY Index Options'!$C:$C,$A129,'NSE - NIFTY Index Options'!$B:$B,F$4,'NSE - NIFTY Index Options'!$H:$H,"Weekly*")+SUMIFS('NSE - NIFTY Index Options'!$L:$L,'NSE - NIFTY Index Options'!$C:$C,$A129,'NSE - NIFTY Index Options'!$B:$B,F$4,'NSE - NIFTY Index Options'!$H:$H,"MDAW*")+SUMIFS('NSE - Other Index Options'!$L:$L,'NSE - Other Index Options'!$C:$C,$A129,'NSE - Other Index Options'!$B:$B,F$4,'NSE - Other Index Options'!$H:$H,"Weekly*")+SUMIFS('NSE - Other Index Options'!$L:$L,'NSE - Other Index Options'!$C:$C,$A129,'NSE - Other Index Options'!$B:$B,F$4,'NSE - Other Index Options'!$H:$H,"MDAW*")+SUMIFS('BSE - SENSEX Index Options'!$L:$L,'BSE - SENSEX Index Options'!$C:$C,$A129,'BSE - SENSEX Index Options'!$B:$B,F$4,'BSE - SENSEX Index Options'!$H:$H,"Weekly*")+SUMIFS('BSE - SENSEX Index Options'!$L:$L,'BSE - SENSEX Index Options'!$C:$C,$A129,'BSE - SENSEX Index Options'!$B:$B,F$4,'BSE - SENSEX Index Options'!$H:$H,"MDAW*")+SUMIFS('BSE - Other Index Options'!$L:$L,'BSE - Other Index Options'!$C:$C,$A129,'BSE - Other Index Options'!$B:$B,F$4,'BSE - Other Index Options'!$H:$H,"Weekly*")+SUMIFS('BSE - Other Index Options'!$L:$L,'BSE - Other Index Options'!$C:$C,$A129,'BSE - Other Index Options'!$B:$B,F$4,'BSE - Other Index Options'!$H:$H,"MDAW*"))</f>
        <v/>
      </c>
      <c r="G129" s="26" t="str">
        <f>IF(SUMIFS('NSE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Options'!$H:$H,"MDAW*")+SUMIFS('BSE - SENSEX Index Options'!$L:$L,'BSE - SENSEX Index Options'!$C:$C,$A129,'BSE - SENSEX Index Options'!$B:$B,G$4,'BSE - SENSEX Index Options'!$H:$H,"Weekly*")+SUMIFS('BSE - SENSEX Index Options'!$L:$L,'BSE - SENSEX Index Options'!$C:$C,$A129,'BSE - SENSEX Index Options'!$B:$B,G$4,'BSE - SENSEX Index Options'!$H:$H,"MDAW*")+SUMIFS('BSE - Other Index Options'!$L:$L,'BSE - Other Index Options'!$C:$C,$A129,'BSE - Other Index Options'!$B:$B,G$4,'BSE - Other Index Options'!$H:$H,"Weekly*")+SUMIFS('BSE - Other Index Options'!$L:$L,'BSE - Other Index Options'!$C:$C,$A129,'BSE - Other Index Options'!$B:$B,G$4,'BSE - Other Index Options'!$H:$H,"MDAW*")=0,"",SUMIFS('NSE - NIFTY Index Options'!$L:$L,'NSE - NIFTY Index Options'!$C:$C,$A129,'NSE - NIFTY Index Options'!$B:$B,G$4,'NSE - NIFTY Index Options'!$H:$H,"Weekly*")+SUMIFS('NSE - NIFTY Index Options'!$L:$L,'NSE - NIFTY Index Options'!$C:$C,$A129,'NSE - NIFTY Index Options'!$B:$B,G$4,'NSE - NIFTY Index Options'!$H:$H,"MDAW*")+SUMIFS('NSE - Other Index Options'!$L:$L,'NSE - Other Index Options'!$C:$C,$A129,'NSE - Other Index Options'!$B:$B,G$4,'NSE - Other Index Options'!$H:$H,"Weekly*")+SUMIFS('NSE - Other Index Options'!$L:$L,'NSE - Other Index Options'!$C:$C,$A129,'NSE - Other Index Options'!$B:$B,G$4,'NSE - Other Index Options'!$H:$H,"MDAW*")+SUMIFS('BSE - SENSEX Index Options'!$L:$L,'BSE - SENSEX Index Options'!$C:$C,$A129,'BSE - SENSEX Index Options'!$B:$B,G$4,'BSE - SENSEX Index Options'!$H:$H,"Weekly*")+SUMIFS('BSE - SENSEX Index Options'!$L:$L,'BSE - SENSEX Index Options'!$C:$C,$A129,'BSE - SENSEX Index Options'!$B:$B,G$4,'BSE - SENSEX Index Options'!$H:$H,"MDAW*")+SUMIFS('BSE - Other Index Options'!$L:$L,'BSE - Other Index Options'!$C:$C,$A129,'BSE - Other Index Options'!$B:$B,G$4,'BSE - Other Index Options'!$H:$H,"Weekly*")+SUMIFS('BSE - Other Index Options'!$L:$L,'BSE - Other Index Options'!$C:$C,$A129,'BSE - Other Index Options'!$B:$B,G$4,'BSE - Other Index Options'!$H:$H,"MDAW*"))</f>
        <v/>
      </c>
      <c r="H129" s="26" t="str">
        <f t="shared" si="3"/>
        <v/>
      </c>
    </row>
    <row r="130" spans="1:8" hidden="1" outlineLevel="1">
      <c r="A130" t="s">
        <v>151</v>
      </c>
      <c r="B130" s="26" t="str">
        <f>IF(SUMIFS('NSE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Options'!$H:$H,"MDAW*")+SUMIFS('BSE - SENSEX Index Options'!$L:$L,'BSE - SENSEX Index Options'!$C:$C,$A130,'BSE - SENSEX Index Options'!$B:$B,B$4,'BSE - SENSEX Index Options'!$H:$H,"Weekly*")+SUMIFS('BSE - SENSEX Index Options'!$L:$L,'BSE - SENSEX Index Options'!$C:$C,$A130,'BSE - SENSEX Index Options'!$B:$B,B$4,'BSE - SENSEX Index Options'!$H:$H,"MDAW*")+SUMIFS('BSE - Other Index Options'!$L:$L,'BSE - Other Index Options'!$C:$C,$A130,'BSE - Other Index Options'!$B:$B,B$4,'BSE - Other Index Options'!$H:$H,"Weekly*")+SUMIFS('BSE - Other Index Options'!$L:$L,'BSE - Other Index Options'!$C:$C,$A130,'BSE - Other Index Options'!$B:$B,B$4,'BSE - Other Index Options'!$H:$H,"MDAW*")=0,"",SUMIFS('NSE - NIFTY Index Options'!$L:$L,'NSE - NIFTY Index Options'!$C:$C,$A130,'NSE - NIFTY Index Options'!$B:$B,B$4,'NSE - NIFTY Index Options'!$H:$H,"Weekly*")+SUMIFS('NSE - NIFTY Index Options'!$L:$L,'NSE - NIFTY Index Options'!$C:$C,$A130,'NSE - NIFTY Index Options'!$B:$B,B$4,'NSE - NIFTY Index Options'!$H:$H,"MDAW*")+SUMIFS('NSE - Other Index Options'!$L:$L,'NSE - Other Index Options'!$C:$C,$A130,'NSE - Other Index Options'!$B:$B,B$4,'NSE - Other Index Options'!$H:$H,"Weekly*")+SUMIFS('NSE - Other Index Options'!$L:$L,'NSE - Other Index Options'!$C:$C,$A130,'NSE - Other Index Options'!$B:$B,B$4,'NSE - Other Index Options'!$H:$H,"MDAW*")+SUMIFS('BSE - SENSEX Index Options'!$L:$L,'BSE - SENSEX Index Options'!$C:$C,$A130,'BSE - SENSEX Index Options'!$B:$B,B$4,'BSE - SENSEX Index Options'!$H:$H,"Weekly*")+SUMIFS('BSE - SENSEX Index Options'!$L:$L,'BSE - SENSEX Index Options'!$C:$C,$A130,'BSE - SENSEX Index Options'!$B:$B,B$4,'BSE - SENSEX Index Options'!$H:$H,"MDAW*")+SUMIFS('BSE - Other Index Options'!$L:$L,'BSE - Other Index Options'!$C:$C,$A130,'BSE - Other Index Options'!$B:$B,B$4,'BSE - Other Index Options'!$H:$H,"Weekly*")+SUMIFS('BSE - Other Index Options'!$L:$L,'BSE - Other Index Options'!$C:$C,$A130,'BSE - Other Index Options'!$B:$B,B$4,'BSE - Other Index Options'!$H:$H,"MDAW*"))</f>
        <v/>
      </c>
      <c r="C130" s="26" t="str">
        <f>IF(SUMIFS('NSE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Options'!$H:$H,"MDAW*")+SUMIFS('BSE - SENSEX Index Options'!$L:$L,'BSE - SENSEX Index Options'!$C:$C,$A130,'BSE - SENSEX Index Options'!$B:$B,C$4,'BSE - SENSEX Index Options'!$H:$H,"Weekly*")+SUMIFS('BSE - SENSEX Index Options'!$L:$L,'BSE - SENSEX Index Options'!$C:$C,$A130,'BSE - SENSEX Index Options'!$B:$B,C$4,'BSE - SENSEX Index Options'!$H:$H,"MDAW*")+SUMIFS('BSE - Other Index Options'!$L:$L,'BSE - Other Index Options'!$C:$C,$A130,'BSE - Other Index Options'!$B:$B,C$4,'BSE - Other Index Options'!$H:$H,"Weekly*")+SUMIFS('BSE - Other Index Options'!$L:$L,'BSE - Other Index Options'!$C:$C,$A130,'BSE - Other Index Options'!$B:$B,C$4,'BSE - Other Index Options'!$H:$H,"MDAW*")=0,"",SUMIFS('NSE - NIFTY Index Options'!$L:$L,'NSE - NIFTY Index Options'!$C:$C,$A130,'NSE - NIFTY Index Options'!$B:$B,C$4,'NSE - NIFTY Index Options'!$H:$H,"Weekly*")+SUMIFS('NSE - NIFTY Index Options'!$L:$L,'NSE - NIFTY Index Options'!$C:$C,$A130,'NSE - NIFTY Index Options'!$B:$B,C$4,'NSE - NIFTY Index Options'!$H:$H,"MDAW*")+SUMIFS('NSE - Other Index Options'!$L:$L,'NSE - Other Index Options'!$C:$C,$A130,'NSE - Other Index Options'!$B:$B,C$4,'NSE - Other Index Options'!$H:$H,"Weekly*")+SUMIFS('NSE - Other Index Options'!$L:$L,'NSE - Other Index Options'!$C:$C,$A130,'NSE - Other Index Options'!$B:$B,C$4,'NSE - Other Index Options'!$H:$H,"MDAW*")+SUMIFS('BSE - SENSEX Index Options'!$L:$L,'BSE - SENSEX Index Options'!$C:$C,$A130,'BSE - SENSEX Index Options'!$B:$B,C$4,'BSE - SENSEX Index Options'!$H:$H,"Weekly*")+SUMIFS('BSE - SENSEX Index Options'!$L:$L,'BSE - SENSEX Index Options'!$C:$C,$A130,'BSE - SENSEX Index Options'!$B:$B,C$4,'BSE - SENSEX Index Options'!$H:$H,"MDAW*")+SUMIFS('BSE - Other Index Options'!$L:$L,'BSE - Other Index Options'!$C:$C,$A130,'BSE - Other Index Options'!$B:$B,C$4,'BSE - Other Index Options'!$H:$H,"Weekly*")+SUMIFS('BSE - Other Index Options'!$L:$L,'BSE - Other Index Options'!$C:$C,$A130,'BSE - Other Index Options'!$B:$B,C$4,'BSE - Other Index Options'!$H:$H,"MDAW*"))</f>
        <v/>
      </c>
      <c r="D130" s="26" t="str">
        <f>IF(SUMIFS('NSE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Options'!$H:$H,"MDAW*")+SUMIFS('BSE - SENSEX Index Options'!$L:$L,'BSE - SENSEX Index Options'!$C:$C,$A130,'BSE - SENSEX Index Options'!$B:$B,D$4,'BSE - SENSEX Index Options'!$H:$H,"Weekly*")+SUMIFS('BSE - SENSEX Index Options'!$L:$L,'BSE - SENSEX Index Options'!$C:$C,$A130,'BSE - SENSEX Index Options'!$B:$B,D$4,'BSE - SENSEX Index Options'!$H:$H,"MDAW*")+SUMIFS('BSE - Other Index Options'!$L:$L,'BSE - Other Index Options'!$C:$C,$A130,'BSE - Other Index Options'!$B:$B,D$4,'BSE - Other Index Options'!$H:$H,"Weekly*")+SUMIFS('BSE - Other Index Options'!$L:$L,'BSE - Other Index Options'!$C:$C,$A130,'BSE - Other Index Options'!$B:$B,D$4,'BSE - Other Index Options'!$H:$H,"MDAW*")=0,"",SUMIFS('NSE - NIFTY Index Options'!$L:$L,'NSE - NIFTY Index Options'!$C:$C,$A130,'NSE - NIFTY Index Options'!$B:$B,D$4,'NSE - NIFTY Index Options'!$H:$H,"Weekly*")+SUMIFS('NSE - NIFTY Index Options'!$L:$L,'NSE - NIFTY Index Options'!$C:$C,$A130,'NSE - NIFTY Index Options'!$B:$B,D$4,'NSE - NIFTY Index Options'!$H:$H,"MDAW*")+SUMIFS('NSE - Other Index Options'!$L:$L,'NSE - Other Index Options'!$C:$C,$A130,'NSE - Other Index Options'!$B:$B,D$4,'NSE - Other Index Options'!$H:$H,"Weekly*")+SUMIFS('NSE - Other Index Options'!$L:$L,'NSE - Other Index Options'!$C:$C,$A130,'NSE - Other Index Options'!$B:$B,D$4,'NSE - Other Index Options'!$H:$H,"MDAW*")+SUMIFS('BSE - SENSEX Index Options'!$L:$L,'BSE - SENSEX Index Options'!$C:$C,$A130,'BSE - SENSEX Index Options'!$B:$B,D$4,'BSE - SENSEX Index Options'!$H:$H,"Weekly*")+SUMIFS('BSE - SENSEX Index Options'!$L:$L,'BSE - SENSEX Index Options'!$C:$C,$A130,'BSE - SENSEX Index Options'!$B:$B,D$4,'BSE - SENSEX Index Options'!$H:$H,"MDAW*")+SUMIFS('BSE - Other Index Options'!$L:$L,'BSE - Other Index Options'!$C:$C,$A130,'BSE - Other Index Options'!$B:$B,D$4,'BSE - Other Index Options'!$H:$H,"Weekly*")+SUMIFS('BSE - Other Index Options'!$L:$L,'BSE - Other Index Options'!$C:$C,$A130,'BSE - Other Index Options'!$B:$B,D$4,'BSE - Other Index Options'!$H:$H,"MDAW*"))</f>
        <v/>
      </c>
      <c r="E130" s="26" t="str">
        <f>IF(SUMIFS('NSE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Options'!$H:$H,"MDAW*")+SUMIFS('BSE - SENSEX Index Options'!$L:$L,'BSE - SENSEX Index Options'!$C:$C,$A130,'BSE - SENSEX Index Options'!$B:$B,E$4,'BSE - SENSEX Index Options'!$H:$H,"Weekly*")+SUMIFS('BSE - SENSEX Index Options'!$L:$L,'BSE - SENSEX Index Options'!$C:$C,$A130,'BSE - SENSEX Index Options'!$B:$B,E$4,'BSE - SENSEX Index Options'!$H:$H,"MDAW*")+SUMIFS('BSE - Other Index Options'!$L:$L,'BSE - Other Index Options'!$C:$C,$A130,'BSE - Other Index Options'!$B:$B,E$4,'BSE - Other Index Options'!$H:$H,"Weekly*")+SUMIFS('BSE - Other Index Options'!$L:$L,'BSE - Other Index Options'!$C:$C,$A130,'BSE - Other Index Options'!$B:$B,E$4,'BSE - Other Index Options'!$H:$H,"MDAW*")=0,"",SUMIFS('NSE - NIFTY Index Options'!$L:$L,'NSE - NIFTY Index Options'!$C:$C,$A130,'NSE - NIFTY Index Options'!$B:$B,E$4,'NSE - NIFTY Index Options'!$H:$H,"Weekly*")+SUMIFS('NSE - NIFTY Index Options'!$L:$L,'NSE - NIFTY Index Options'!$C:$C,$A130,'NSE - NIFTY Index Options'!$B:$B,E$4,'NSE - NIFTY Index Options'!$H:$H,"MDAW*")+SUMIFS('NSE - Other Index Options'!$L:$L,'NSE - Other Index Options'!$C:$C,$A130,'NSE - Other Index Options'!$B:$B,E$4,'NSE - Other Index Options'!$H:$H,"Weekly*")+SUMIFS('NSE - Other Index Options'!$L:$L,'NSE - Other Index Options'!$C:$C,$A130,'NSE - Other Index Options'!$B:$B,E$4,'NSE - Other Index Options'!$H:$H,"MDAW*")+SUMIFS('BSE - SENSEX Index Options'!$L:$L,'BSE - SENSEX Index Options'!$C:$C,$A130,'BSE - SENSEX Index Options'!$B:$B,E$4,'BSE - SENSEX Index Options'!$H:$H,"Weekly*")+SUMIFS('BSE - SENSEX Index Options'!$L:$L,'BSE - SENSEX Index Options'!$C:$C,$A130,'BSE - SENSEX Index Options'!$B:$B,E$4,'BSE - SENSEX Index Options'!$H:$H,"MDAW*")+SUMIFS('BSE - Other Index Options'!$L:$L,'BSE - Other Index Options'!$C:$C,$A130,'BSE - Other Index Options'!$B:$B,E$4,'BSE - Other Index Options'!$H:$H,"Weekly*")+SUMIFS('BSE - Other Index Options'!$L:$L,'BSE - Other Index Options'!$C:$C,$A130,'BSE - Other Index Options'!$B:$B,E$4,'BSE - Other Index Options'!$H:$H,"MDAW*"))</f>
        <v/>
      </c>
      <c r="F130" s="26" t="str">
        <f>IF(SUMIFS('NSE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Options'!$H:$H,"MDAW*")+SUMIFS('BSE - SENSEX Index Options'!$L:$L,'BSE - SENSEX Index Options'!$C:$C,$A130,'BSE - SENSEX Index Options'!$B:$B,F$4,'BSE - SENSEX Index Options'!$H:$H,"Weekly*")+SUMIFS('BSE - SENSEX Index Options'!$L:$L,'BSE - SENSEX Index Options'!$C:$C,$A130,'BSE - SENSEX Index Options'!$B:$B,F$4,'BSE - SENSEX Index Options'!$H:$H,"MDAW*")+SUMIFS('BSE - Other Index Options'!$L:$L,'BSE - Other Index Options'!$C:$C,$A130,'BSE - Other Index Options'!$B:$B,F$4,'BSE - Other Index Options'!$H:$H,"Weekly*")+SUMIFS('BSE - Other Index Options'!$L:$L,'BSE - Other Index Options'!$C:$C,$A130,'BSE - Other Index Options'!$B:$B,F$4,'BSE - Other Index Options'!$H:$H,"MDAW*")=0,"",SUMIFS('NSE - NIFTY Index Options'!$L:$L,'NSE - NIFTY Index Options'!$C:$C,$A130,'NSE - NIFTY Index Options'!$B:$B,F$4,'NSE - NIFTY Index Options'!$H:$H,"Weekly*")+SUMIFS('NSE - NIFTY Index Options'!$L:$L,'NSE - NIFTY Index Options'!$C:$C,$A130,'NSE - NIFTY Index Options'!$B:$B,F$4,'NSE - NIFTY Index Options'!$H:$H,"MDAW*")+SUMIFS('NSE - Other Index Options'!$L:$L,'NSE - Other Index Options'!$C:$C,$A130,'NSE - Other Index Options'!$B:$B,F$4,'NSE - Other Index Options'!$H:$H,"Weekly*")+SUMIFS('NSE - Other Index Options'!$L:$L,'NSE - Other Index Options'!$C:$C,$A130,'NSE - Other Index Options'!$B:$B,F$4,'NSE - Other Index Options'!$H:$H,"MDAW*")+SUMIFS('BSE - SENSEX Index Options'!$L:$L,'BSE - SENSEX Index Options'!$C:$C,$A130,'BSE - SENSEX Index Options'!$B:$B,F$4,'BSE - SENSEX Index Options'!$H:$H,"Weekly*")+SUMIFS('BSE - SENSEX Index Options'!$L:$L,'BSE - SENSEX Index Options'!$C:$C,$A130,'BSE - SENSEX Index Options'!$B:$B,F$4,'BSE - SENSEX Index Options'!$H:$H,"MDAW*")+SUMIFS('BSE - Other Index Options'!$L:$L,'BSE - Other Index Options'!$C:$C,$A130,'BSE - Other Index Options'!$B:$B,F$4,'BSE - Other Index Options'!$H:$H,"Weekly*")+SUMIFS('BSE - Other Index Options'!$L:$L,'BSE - Other Index Options'!$C:$C,$A130,'BSE - Other Index Options'!$B:$B,F$4,'BSE - Other Index Options'!$H:$H,"MDAW*"))</f>
        <v/>
      </c>
      <c r="G130" s="26" t="str">
        <f>IF(SUMIFS('NSE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Options'!$H:$H,"MDAW*")+SUMIFS('BSE - SENSEX Index Options'!$L:$L,'BSE - SENSEX Index Options'!$C:$C,$A130,'BSE - SENSEX Index Options'!$B:$B,G$4,'BSE - SENSEX Index Options'!$H:$H,"Weekly*")+SUMIFS('BSE - SENSEX Index Options'!$L:$L,'BSE - SENSEX Index Options'!$C:$C,$A130,'BSE - SENSEX Index Options'!$B:$B,G$4,'BSE - SENSEX Index Options'!$H:$H,"MDAW*")+SUMIFS('BSE - Other Index Options'!$L:$L,'BSE - Other Index Options'!$C:$C,$A130,'BSE - Other Index Options'!$B:$B,G$4,'BSE - Other Index Options'!$H:$H,"Weekly*")+SUMIFS('BSE - Other Index Options'!$L:$L,'BSE - Other Index Options'!$C:$C,$A130,'BSE - Other Index Options'!$B:$B,G$4,'BSE - Other Index Options'!$H:$H,"MDAW*")=0,"",SUMIFS('NSE - NIFTY Index Options'!$L:$L,'NSE - NIFTY Index Options'!$C:$C,$A130,'NSE - NIFTY Index Options'!$B:$B,G$4,'NSE - NIFTY Index Options'!$H:$H,"Weekly*")+SUMIFS('NSE - NIFTY Index Options'!$L:$L,'NSE - NIFTY Index Options'!$C:$C,$A130,'NSE - NIFTY Index Options'!$B:$B,G$4,'NSE - NIFTY Index Options'!$H:$H,"MDAW*")+SUMIFS('NSE - Other Index Options'!$L:$L,'NSE - Other Index Options'!$C:$C,$A130,'NSE - Other Index Options'!$B:$B,G$4,'NSE - Other Index Options'!$H:$H,"Weekly*")+SUMIFS('NSE - Other Index Options'!$L:$L,'NSE - Other Index Options'!$C:$C,$A130,'NSE - Other Index Options'!$B:$B,G$4,'NSE - Other Index Options'!$H:$H,"MDAW*")+SUMIFS('BSE - SENSEX Index Options'!$L:$L,'BSE - SENSEX Index Options'!$C:$C,$A130,'BSE - SENSEX Index Options'!$B:$B,G$4,'BSE - SENSEX Index Options'!$H:$H,"Weekly*")+SUMIFS('BSE - SENSEX Index Options'!$L:$L,'BSE - SENSEX Index Options'!$C:$C,$A130,'BSE - SENSEX Index Options'!$B:$B,G$4,'BSE - SENSEX Index Options'!$H:$H,"MDAW*")+SUMIFS('BSE - Other Index Options'!$L:$L,'BSE - Other Index Options'!$C:$C,$A130,'BSE - Other Index Options'!$B:$B,G$4,'BSE - Other Index Options'!$H:$H,"Weekly*")+SUMIFS('BSE - Other Index Options'!$L:$L,'BSE - Other Index Options'!$C:$C,$A130,'BSE - Other Index Options'!$B:$B,G$4,'BSE - Other Index Options'!$H:$H,"MDAW*"))</f>
        <v/>
      </c>
      <c r="H130" s="26" t="str">
        <f t="shared" si="3"/>
        <v/>
      </c>
    </row>
    <row r="131" spans="1:8" hidden="1" outlineLevel="1">
      <c r="A131" t="s">
        <v>152</v>
      </c>
      <c r="B131" s="26" t="str">
        <f>IF(SUMIFS('NSE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Options'!$H:$H,"MDAW*")+SUMIFS('BSE - SENSEX Index Options'!$L:$L,'BSE - SENSEX Index Options'!$C:$C,$A131,'BSE - SENSEX Index Options'!$B:$B,B$4,'BSE - SENSEX Index Options'!$H:$H,"Weekly*")+SUMIFS('BSE - SENSEX Index Options'!$L:$L,'BSE - SENSEX Index Options'!$C:$C,$A131,'BSE - SENSEX Index Options'!$B:$B,B$4,'BSE - SENSEX Index Options'!$H:$H,"MDAW*")+SUMIFS('BSE - Other Index Options'!$L:$L,'BSE - Other Index Options'!$C:$C,$A131,'BSE - Other Index Options'!$B:$B,B$4,'BSE - Other Index Options'!$H:$H,"Weekly*")+SUMIFS('BSE - Other Index Options'!$L:$L,'BSE - Other Index Options'!$C:$C,$A131,'BSE - Other Index Options'!$B:$B,B$4,'BSE - Other Index Options'!$H:$H,"MDAW*")=0,"",SUMIFS('NSE - NIFTY Index Options'!$L:$L,'NSE - NIFTY Index Options'!$C:$C,$A131,'NSE - NIFTY Index Options'!$B:$B,B$4,'NSE - NIFTY Index Options'!$H:$H,"Weekly*")+SUMIFS('NSE - NIFTY Index Options'!$L:$L,'NSE - NIFTY Index Options'!$C:$C,$A131,'NSE - NIFTY Index Options'!$B:$B,B$4,'NSE - NIFTY Index Options'!$H:$H,"MDAW*")+SUMIFS('NSE - Other Index Options'!$L:$L,'NSE - Other Index Options'!$C:$C,$A131,'NSE - Other Index Options'!$B:$B,B$4,'NSE - Other Index Options'!$H:$H,"Weekly*")+SUMIFS('NSE - Other Index Options'!$L:$L,'NSE - Other Index Options'!$C:$C,$A131,'NSE - Other Index Options'!$B:$B,B$4,'NSE - Other Index Options'!$H:$H,"MDAW*")+SUMIFS('BSE - SENSEX Index Options'!$L:$L,'BSE - SENSEX Index Options'!$C:$C,$A131,'BSE - SENSEX Index Options'!$B:$B,B$4,'BSE - SENSEX Index Options'!$H:$H,"Weekly*")+SUMIFS('BSE - SENSEX Index Options'!$L:$L,'BSE - SENSEX Index Options'!$C:$C,$A131,'BSE - SENSEX Index Options'!$B:$B,B$4,'BSE - SENSEX Index Options'!$H:$H,"MDAW*")+SUMIFS('BSE - Other Index Options'!$L:$L,'BSE - Other Index Options'!$C:$C,$A131,'BSE - Other Index Options'!$B:$B,B$4,'BSE - Other Index Options'!$H:$H,"Weekly*")+SUMIFS('BSE - Other Index Options'!$L:$L,'BSE - Other Index Options'!$C:$C,$A131,'BSE - Other Index Options'!$B:$B,B$4,'BSE - Other Index Options'!$H:$H,"MDAW*"))</f>
        <v/>
      </c>
      <c r="C131" s="26" t="str">
        <f>IF(SUMIFS('NSE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Options'!$H:$H,"MDAW*")+SUMIFS('BSE - SENSEX Index Options'!$L:$L,'BSE - SENSEX Index Options'!$C:$C,$A131,'BSE - SENSEX Index Options'!$B:$B,C$4,'BSE - SENSEX Index Options'!$H:$H,"Weekly*")+SUMIFS('BSE - SENSEX Index Options'!$L:$L,'BSE - SENSEX Index Options'!$C:$C,$A131,'BSE - SENSEX Index Options'!$B:$B,C$4,'BSE - SENSEX Index Options'!$H:$H,"MDAW*")+SUMIFS('BSE - Other Index Options'!$L:$L,'BSE - Other Index Options'!$C:$C,$A131,'BSE - Other Index Options'!$B:$B,C$4,'BSE - Other Index Options'!$H:$H,"Weekly*")+SUMIFS('BSE - Other Index Options'!$L:$L,'BSE - Other Index Options'!$C:$C,$A131,'BSE - Other Index Options'!$B:$B,C$4,'BSE - Other Index Options'!$H:$H,"MDAW*")=0,"",SUMIFS('NSE - NIFTY Index Options'!$L:$L,'NSE - NIFTY Index Options'!$C:$C,$A131,'NSE - NIFTY Index Options'!$B:$B,C$4,'NSE - NIFTY Index Options'!$H:$H,"Weekly*")+SUMIFS('NSE - NIFTY Index Options'!$L:$L,'NSE - NIFTY Index Options'!$C:$C,$A131,'NSE - NIFTY Index Options'!$B:$B,C$4,'NSE - NIFTY Index Options'!$H:$H,"MDAW*")+SUMIFS('NSE - Other Index Options'!$L:$L,'NSE - Other Index Options'!$C:$C,$A131,'NSE - Other Index Options'!$B:$B,C$4,'NSE - Other Index Options'!$H:$H,"Weekly*")+SUMIFS('NSE - Other Index Options'!$L:$L,'NSE - Other Index Options'!$C:$C,$A131,'NSE - Other Index Options'!$B:$B,C$4,'NSE - Other Index Options'!$H:$H,"MDAW*")+SUMIFS('BSE - SENSEX Index Options'!$L:$L,'BSE - SENSEX Index Options'!$C:$C,$A131,'BSE - SENSEX Index Options'!$B:$B,C$4,'BSE - SENSEX Index Options'!$H:$H,"Weekly*")+SUMIFS('BSE - SENSEX Index Options'!$L:$L,'BSE - SENSEX Index Options'!$C:$C,$A131,'BSE - SENSEX Index Options'!$B:$B,C$4,'BSE - SENSEX Index Options'!$H:$H,"MDAW*")+SUMIFS('BSE - Other Index Options'!$L:$L,'BSE - Other Index Options'!$C:$C,$A131,'BSE - Other Index Options'!$B:$B,C$4,'BSE - Other Index Options'!$H:$H,"Weekly*")+SUMIFS('BSE - Other Index Options'!$L:$L,'BSE - Other Index Options'!$C:$C,$A131,'BSE - Other Index Options'!$B:$B,C$4,'BSE - Other Index Options'!$H:$H,"MDAW*"))</f>
        <v/>
      </c>
      <c r="D131" s="26" t="str">
        <f>IF(SUMIFS('NSE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Options'!$H:$H,"MDAW*")+SUMIFS('BSE - SENSEX Index Options'!$L:$L,'BSE - SENSEX Index Options'!$C:$C,$A131,'BSE - SENSEX Index Options'!$B:$B,D$4,'BSE - SENSEX Index Options'!$H:$H,"Weekly*")+SUMIFS('BSE - SENSEX Index Options'!$L:$L,'BSE - SENSEX Index Options'!$C:$C,$A131,'BSE - SENSEX Index Options'!$B:$B,D$4,'BSE - SENSEX Index Options'!$H:$H,"MDAW*")+SUMIFS('BSE - Other Index Options'!$L:$L,'BSE - Other Index Options'!$C:$C,$A131,'BSE - Other Index Options'!$B:$B,D$4,'BSE - Other Index Options'!$H:$H,"Weekly*")+SUMIFS('BSE - Other Index Options'!$L:$L,'BSE - Other Index Options'!$C:$C,$A131,'BSE - Other Index Options'!$B:$B,D$4,'BSE - Other Index Options'!$H:$H,"MDAW*")=0,"",SUMIFS('NSE - NIFTY Index Options'!$L:$L,'NSE - NIFTY Index Options'!$C:$C,$A131,'NSE - NIFTY Index Options'!$B:$B,D$4,'NSE - NIFTY Index Options'!$H:$H,"Weekly*")+SUMIFS('NSE - NIFTY Index Options'!$L:$L,'NSE - NIFTY Index Options'!$C:$C,$A131,'NSE - NIFTY Index Options'!$B:$B,D$4,'NSE - NIFTY Index Options'!$H:$H,"MDAW*")+SUMIFS('NSE - Other Index Options'!$L:$L,'NSE - Other Index Options'!$C:$C,$A131,'NSE - Other Index Options'!$B:$B,D$4,'NSE - Other Index Options'!$H:$H,"Weekly*")+SUMIFS('NSE - Other Index Options'!$L:$L,'NSE - Other Index Options'!$C:$C,$A131,'NSE - Other Index Options'!$B:$B,D$4,'NSE - Other Index Options'!$H:$H,"MDAW*")+SUMIFS('BSE - SENSEX Index Options'!$L:$L,'BSE - SENSEX Index Options'!$C:$C,$A131,'BSE - SENSEX Index Options'!$B:$B,D$4,'BSE - SENSEX Index Options'!$H:$H,"Weekly*")+SUMIFS('BSE - SENSEX Index Options'!$L:$L,'BSE - SENSEX Index Options'!$C:$C,$A131,'BSE - SENSEX Index Options'!$B:$B,D$4,'BSE - SENSEX Index Options'!$H:$H,"MDAW*")+SUMIFS('BSE - Other Index Options'!$L:$L,'BSE - Other Index Options'!$C:$C,$A131,'BSE - Other Index Options'!$B:$B,D$4,'BSE - Other Index Options'!$H:$H,"Weekly*")+SUMIFS('BSE - Other Index Options'!$L:$L,'BSE - Other Index Options'!$C:$C,$A131,'BSE - Other Index Options'!$B:$B,D$4,'BSE - Other Index Options'!$H:$H,"MDAW*"))</f>
        <v/>
      </c>
      <c r="E131" s="26" t="str">
        <f>IF(SUMIFS('NSE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Options'!$H:$H,"MDAW*")+SUMIFS('BSE - SENSEX Index Options'!$L:$L,'BSE - SENSEX Index Options'!$C:$C,$A131,'BSE - SENSEX Index Options'!$B:$B,E$4,'BSE - SENSEX Index Options'!$H:$H,"Weekly*")+SUMIFS('BSE - SENSEX Index Options'!$L:$L,'BSE - SENSEX Index Options'!$C:$C,$A131,'BSE - SENSEX Index Options'!$B:$B,E$4,'BSE - SENSEX Index Options'!$H:$H,"MDAW*")+SUMIFS('BSE - Other Index Options'!$L:$L,'BSE - Other Index Options'!$C:$C,$A131,'BSE - Other Index Options'!$B:$B,E$4,'BSE - Other Index Options'!$H:$H,"Weekly*")+SUMIFS('BSE - Other Index Options'!$L:$L,'BSE - Other Index Options'!$C:$C,$A131,'BSE - Other Index Options'!$B:$B,E$4,'BSE - Other Index Options'!$H:$H,"MDAW*")=0,"",SUMIFS('NSE - NIFTY Index Options'!$L:$L,'NSE - NIFTY Index Options'!$C:$C,$A131,'NSE - NIFTY Index Options'!$B:$B,E$4,'NSE - NIFTY Index Options'!$H:$H,"Weekly*")+SUMIFS('NSE - NIFTY Index Options'!$L:$L,'NSE - NIFTY Index Options'!$C:$C,$A131,'NSE - NIFTY Index Options'!$B:$B,E$4,'NSE - NIFTY Index Options'!$H:$H,"MDAW*")+SUMIFS('NSE - Other Index Options'!$L:$L,'NSE - Other Index Options'!$C:$C,$A131,'NSE - Other Index Options'!$B:$B,E$4,'NSE - Other Index Options'!$H:$H,"Weekly*")+SUMIFS('NSE - Other Index Options'!$L:$L,'NSE - Other Index Options'!$C:$C,$A131,'NSE - Other Index Options'!$B:$B,E$4,'NSE - Other Index Options'!$H:$H,"MDAW*")+SUMIFS('BSE - SENSEX Index Options'!$L:$L,'BSE - SENSEX Index Options'!$C:$C,$A131,'BSE - SENSEX Index Options'!$B:$B,E$4,'BSE - SENSEX Index Options'!$H:$H,"Weekly*")+SUMIFS('BSE - SENSEX Index Options'!$L:$L,'BSE - SENSEX Index Options'!$C:$C,$A131,'BSE - SENSEX Index Options'!$B:$B,E$4,'BSE - SENSEX Index Options'!$H:$H,"MDAW*")+SUMIFS('BSE - Other Index Options'!$L:$L,'BSE - Other Index Options'!$C:$C,$A131,'BSE - Other Index Options'!$B:$B,E$4,'BSE - Other Index Options'!$H:$H,"Weekly*")+SUMIFS('BSE - Other Index Options'!$L:$L,'BSE - Other Index Options'!$C:$C,$A131,'BSE - Other Index Options'!$B:$B,E$4,'BSE - Other Index Options'!$H:$H,"MDAW*"))</f>
        <v/>
      </c>
      <c r="F131" s="26" t="str">
        <f>IF(SUMIFS('NSE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Options'!$H:$H,"MDAW*")+SUMIFS('BSE - SENSEX Index Options'!$L:$L,'BSE - SENSEX Index Options'!$C:$C,$A131,'BSE - SENSEX Index Options'!$B:$B,F$4,'BSE - SENSEX Index Options'!$H:$H,"Weekly*")+SUMIFS('BSE - SENSEX Index Options'!$L:$L,'BSE - SENSEX Index Options'!$C:$C,$A131,'BSE - SENSEX Index Options'!$B:$B,F$4,'BSE - SENSEX Index Options'!$H:$H,"MDAW*")+SUMIFS('BSE - Other Index Options'!$L:$L,'BSE - Other Index Options'!$C:$C,$A131,'BSE - Other Index Options'!$B:$B,F$4,'BSE - Other Index Options'!$H:$H,"Weekly*")+SUMIFS('BSE - Other Index Options'!$L:$L,'BSE - Other Index Options'!$C:$C,$A131,'BSE - Other Index Options'!$B:$B,F$4,'BSE - Other Index Options'!$H:$H,"MDAW*")=0,"",SUMIFS('NSE - NIFTY Index Options'!$L:$L,'NSE - NIFTY Index Options'!$C:$C,$A131,'NSE - NIFTY Index Options'!$B:$B,F$4,'NSE - NIFTY Index Options'!$H:$H,"Weekly*")+SUMIFS('NSE - NIFTY Index Options'!$L:$L,'NSE - NIFTY Index Options'!$C:$C,$A131,'NSE - NIFTY Index Options'!$B:$B,F$4,'NSE - NIFTY Index Options'!$H:$H,"MDAW*")+SUMIFS('NSE - Other Index Options'!$L:$L,'NSE - Other Index Options'!$C:$C,$A131,'NSE - Other Index Options'!$B:$B,F$4,'NSE - Other Index Options'!$H:$H,"Weekly*")+SUMIFS('NSE - Other Index Options'!$L:$L,'NSE - Other Index Options'!$C:$C,$A131,'NSE - Other Index Options'!$B:$B,F$4,'NSE - Other Index Options'!$H:$H,"MDAW*")+SUMIFS('BSE - SENSEX Index Options'!$L:$L,'BSE - SENSEX Index Options'!$C:$C,$A131,'BSE - SENSEX Index Options'!$B:$B,F$4,'BSE - SENSEX Index Options'!$H:$H,"Weekly*")+SUMIFS('BSE - SENSEX Index Options'!$L:$L,'BSE - SENSEX Index Options'!$C:$C,$A131,'BSE - SENSEX Index Options'!$B:$B,F$4,'BSE - SENSEX Index Options'!$H:$H,"MDAW*")+SUMIFS('BSE - Other Index Options'!$L:$L,'BSE - Other Index Options'!$C:$C,$A131,'BSE - Other Index Options'!$B:$B,F$4,'BSE - Other Index Options'!$H:$H,"Weekly*")+SUMIFS('BSE - Other Index Options'!$L:$L,'BSE - Other Index Options'!$C:$C,$A131,'BSE - Other Index Options'!$B:$B,F$4,'BSE - Other Index Options'!$H:$H,"MDAW*"))</f>
        <v/>
      </c>
      <c r="G131" s="26" t="str">
        <f>IF(SUMIFS('NSE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Options'!$H:$H,"MDAW*")+SUMIFS('BSE - SENSEX Index Options'!$L:$L,'BSE - SENSEX Index Options'!$C:$C,$A131,'BSE - SENSEX Index Options'!$B:$B,G$4,'BSE - SENSEX Index Options'!$H:$H,"Weekly*")+SUMIFS('BSE - SENSEX Index Options'!$L:$L,'BSE - SENSEX Index Options'!$C:$C,$A131,'BSE - SENSEX Index Options'!$B:$B,G$4,'BSE - SENSEX Index Options'!$H:$H,"MDAW*")+SUMIFS('BSE - Other Index Options'!$L:$L,'BSE - Other Index Options'!$C:$C,$A131,'BSE - Other Index Options'!$B:$B,G$4,'BSE - Other Index Options'!$H:$H,"Weekly*")+SUMIFS('BSE - Other Index Options'!$L:$L,'BSE - Other Index Options'!$C:$C,$A131,'BSE - Other Index Options'!$B:$B,G$4,'BSE - Other Index Options'!$H:$H,"MDAW*")=0,"",SUMIFS('NSE - NIFTY Index Options'!$L:$L,'NSE - NIFTY Index Options'!$C:$C,$A131,'NSE - NIFTY Index Options'!$B:$B,G$4,'NSE - NIFTY Index Options'!$H:$H,"Weekly*")+SUMIFS('NSE - NIFTY Index Options'!$L:$L,'NSE - NIFTY Index Options'!$C:$C,$A131,'NSE - NIFTY Index Options'!$B:$B,G$4,'NSE - NIFTY Index Options'!$H:$H,"MDAW*")+SUMIFS('NSE - Other Index Options'!$L:$L,'NSE - Other Index Options'!$C:$C,$A131,'NSE - Other Index Options'!$B:$B,G$4,'NSE - Other Index Options'!$H:$H,"Weekly*")+SUMIFS('NSE - Other Index Options'!$L:$L,'NSE - Other Index Options'!$C:$C,$A131,'NSE - Other Index Options'!$B:$B,G$4,'NSE - Other Index Options'!$H:$H,"MDAW*")+SUMIFS('BSE - SENSEX Index Options'!$L:$L,'BSE - SENSEX Index Options'!$C:$C,$A131,'BSE - SENSEX Index Options'!$B:$B,G$4,'BSE - SENSEX Index Options'!$H:$H,"Weekly*")+SUMIFS('BSE - SENSEX Index Options'!$L:$L,'BSE - SENSEX Index Options'!$C:$C,$A131,'BSE - SENSEX Index Options'!$B:$B,G$4,'BSE - SENSEX Index Options'!$H:$H,"MDAW*")+SUMIFS('BSE - Other Index Options'!$L:$L,'BSE - Other Index Options'!$C:$C,$A131,'BSE - Other Index Options'!$B:$B,G$4,'BSE - Other Index Options'!$H:$H,"Weekly*")+SUMIFS('BSE - Other Index Options'!$L:$L,'BSE - Other Index Options'!$C:$C,$A131,'BSE - Other Index Options'!$B:$B,G$4,'BSE - Other Index Options'!$H:$H,"MDAW*"))</f>
        <v/>
      </c>
      <c r="H131" s="26" t="str">
        <f t="shared" si="3"/>
        <v/>
      </c>
    </row>
    <row r="132" spans="1:8" hidden="1" outlineLevel="1">
      <c r="A132" t="s">
        <v>153</v>
      </c>
      <c r="B132" s="26" t="str">
        <f>IF(SUMIFS('NSE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Options'!$H:$H,"MDAW*")+SUMIFS('BSE - SENSEX Index Options'!$L:$L,'BSE - SENSEX Index Options'!$C:$C,$A132,'BSE - SENSEX Index Options'!$B:$B,B$4,'BSE - SENSEX Index Options'!$H:$H,"Weekly*")+SUMIFS('BSE - SENSEX Index Options'!$L:$L,'BSE - SENSEX Index Options'!$C:$C,$A132,'BSE - SENSEX Index Options'!$B:$B,B$4,'BSE - SENSEX Index Options'!$H:$H,"MDAW*")+SUMIFS('BSE - Other Index Options'!$L:$L,'BSE - Other Index Options'!$C:$C,$A132,'BSE - Other Index Options'!$B:$B,B$4,'BSE - Other Index Options'!$H:$H,"Weekly*")+SUMIFS('BSE - Other Index Options'!$L:$L,'BSE - Other Index Options'!$C:$C,$A132,'BSE - Other Index Options'!$B:$B,B$4,'BSE - Other Index Options'!$H:$H,"MDAW*")=0,"",SUMIFS('NSE - NIFTY Index Options'!$L:$L,'NSE - NIFTY Index Options'!$C:$C,$A132,'NSE - NIFTY Index Options'!$B:$B,B$4,'NSE - NIFTY Index Options'!$H:$H,"Weekly*")+SUMIFS('NSE - NIFTY Index Options'!$L:$L,'NSE - NIFTY Index Options'!$C:$C,$A132,'NSE - NIFTY Index Options'!$B:$B,B$4,'NSE - NIFTY Index Options'!$H:$H,"MDAW*")+SUMIFS('NSE - Other Index Options'!$L:$L,'NSE - Other Index Options'!$C:$C,$A132,'NSE - Other Index Options'!$B:$B,B$4,'NSE - Other Index Options'!$H:$H,"Weekly*")+SUMIFS('NSE - Other Index Options'!$L:$L,'NSE - Other Index Options'!$C:$C,$A132,'NSE - Other Index Options'!$B:$B,B$4,'NSE - Other Index Options'!$H:$H,"MDAW*")+SUMIFS('BSE - SENSEX Index Options'!$L:$L,'BSE - SENSEX Index Options'!$C:$C,$A132,'BSE - SENSEX Index Options'!$B:$B,B$4,'BSE - SENSEX Index Options'!$H:$H,"Weekly*")+SUMIFS('BSE - SENSEX Index Options'!$L:$L,'BSE - SENSEX Index Options'!$C:$C,$A132,'BSE - SENSEX Index Options'!$B:$B,B$4,'BSE - SENSEX Index Options'!$H:$H,"MDAW*")+SUMIFS('BSE - Other Index Options'!$L:$L,'BSE - Other Index Options'!$C:$C,$A132,'BSE - Other Index Options'!$B:$B,B$4,'BSE - Other Index Options'!$H:$H,"Weekly*")+SUMIFS('BSE - Other Index Options'!$L:$L,'BSE - Other Index Options'!$C:$C,$A132,'BSE - Other Index Options'!$B:$B,B$4,'BSE - Other Index Options'!$H:$H,"MDAW*"))</f>
        <v/>
      </c>
      <c r="C132" s="26" t="str">
        <f>IF(SUMIFS('NSE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Options'!$H:$H,"MDAW*")+SUMIFS('BSE - SENSEX Index Options'!$L:$L,'BSE - SENSEX Index Options'!$C:$C,$A132,'BSE - SENSEX Index Options'!$B:$B,C$4,'BSE - SENSEX Index Options'!$H:$H,"Weekly*")+SUMIFS('BSE - SENSEX Index Options'!$L:$L,'BSE - SENSEX Index Options'!$C:$C,$A132,'BSE - SENSEX Index Options'!$B:$B,C$4,'BSE - SENSEX Index Options'!$H:$H,"MDAW*")+SUMIFS('BSE - Other Index Options'!$L:$L,'BSE - Other Index Options'!$C:$C,$A132,'BSE - Other Index Options'!$B:$B,C$4,'BSE - Other Index Options'!$H:$H,"Weekly*")+SUMIFS('BSE - Other Index Options'!$L:$L,'BSE - Other Index Options'!$C:$C,$A132,'BSE - Other Index Options'!$B:$B,C$4,'BSE - Other Index Options'!$H:$H,"MDAW*")=0,"",SUMIFS('NSE - NIFTY Index Options'!$L:$L,'NSE - NIFTY Index Options'!$C:$C,$A132,'NSE - NIFTY Index Options'!$B:$B,C$4,'NSE - NIFTY Index Options'!$H:$H,"Weekly*")+SUMIFS('NSE - NIFTY Index Options'!$L:$L,'NSE - NIFTY Index Options'!$C:$C,$A132,'NSE - NIFTY Index Options'!$B:$B,C$4,'NSE - NIFTY Index Options'!$H:$H,"MDAW*")+SUMIFS('NSE - Other Index Options'!$L:$L,'NSE - Other Index Options'!$C:$C,$A132,'NSE - Other Index Options'!$B:$B,C$4,'NSE - Other Index Options'!$H:$H,"Weekly*")+SUMIFS('NSE - Other Index Options'!$L:$L,'NSE - Other Index Options'!$C:$C,$A132,'NSE - Other Index Options'!$B:$B,C$4,'NSE - Other Index Options'!$H:$H,"MDAW*")+SUMIFS('BSE - SENSEX Index Options'!$L:$L,'BSE - SENSEX Index Options'!$C:$C,$A132,'BSE - SENSEX Index Options'!$B:$B,C$4,'BSE - SENSEX Index Options'!$H:$H,"Weekly*")+SUMIFS('BSE - SENSEX Index Options'!$L:$L,'BSE - SENSEX Index Options'!$C:$C,$A132,'BSE - SENSEX Index Options'!$B:$B,C$4,'BSE - SENSEX Index Options'!$H:$H,"MDAW*")+SUMIFS('BSE - Other Index Options'!$L:$L,'BSE - Other Index Options'!$C:$C,$A132,'BSE - Other Index Options'!$B:$B,C$4,'BSE - Other Index Options'!$H:$H,"Weekly*")+SUMIFS('BSE - Other Index Options'!$L:$L,'BSE - Other Index Options'!$C:$C,$A132,'BSE - Other Index Options'!$B:$B,C$4,'BSE - Other Index Options'!$H:$H,"MDAW*"))</f>
        <v/>
      </c>
      <c r="D132" s="26" t="str">
        <f>IF(SUMIFS('NSE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Options'!$H:$H,"MDAW*")+SUMIFS('BSE - SENSEX Index Options'!$L:$L,'BSE - SENSEX Index Options'!$C:$C,$A132,'BSE - SENSEX Index Options'!$B:$B,D$4,'BSE - SENSEX Index Options'!$H:$H,"Weekly*")+SUMIFS('BSE - SENSEX Index Options'!$L:$L,'BSE - SENSEX Index Options'!$C:$C,$A132,'BSE - SENSEX Index Options'!$B:$B,D$4,'BSE - SENSEX Index Options'!$H:$H,"MDAW*")+SUMIFS('BSE - Other Index Options'!$L:$L,'BSE - Other Index Options'!$C:$C,$A132,'BSE - Other Index Options'!$B:$B,D$4,'BSE - Other Index Options'!$H:$H,"Weekly*")+SUMIFS('BSE - Other Index Options'!$L:$L,'BSE - Other Index Options'!$C:$C,$A132,'BSE - Other Index Options'!$B:$B,D$4,'BSE - Other Index Options'!$H:$H,"MDAW*")=0,"",SUMIFS('NSE - NIFTY Index Options'!$L:$L,'NSE - NIFTY Index Options'!$C:$C,$A132,'NSE - NIFTY Index Options'!$B:$B,D$4,'NSE - NIFTY Index Options'!$H:$H,"Weekly*")+SUMIFS('NSE - NIFTY Index Options'!$L:$L,'NSE - NIFTY Index Options'!$C:$C,$A132,'NSE - NIFTY Index Options'!$B:$B,D$4,'NSE - NIFTY Index Options'!$H:$H,"MDAW*")+SUMIFS('NSE - Other Index Options'!$L:$L,'NSE - Other Index Options'!$C:$C,$A132,'NSE - Other Index Options'!$B:$B,D$4,'NSE - Other Index Options'!$H:$H,"Weekly*")+SUMIFS('NSE - Other Index Options'!$L:$L,'NSE - Other Index Options'!$C:$C,$A132,'NSE - Other Index Options'!$B:$B,D$4,'NSE - Other Index Options'!$H:$H,"MDAW*")+SUMIFS('BSE - SENSEX Index Options'!$L:$L,'BSE - SENSEX Index Options'!$C:$C,$A132,'BSE - SENSEX Index Options'!$B:$B,D$4,'BSE - SENSEX Index Options'!$H:$H,"Weekly*")+SUMIFS('BSE - SENSEX Index Options'!$L:$L,'BSE - SENSEX Index Options'!$C:$C,$A132,'BSE - SENSEX Index Options'!$B:$B,D$4,'BSE - SENSEX Index Options'!$H:$H,"MDAW*")+SUMIFS('BSE - Other Index Options'!$L:$L,'BSE - Other Index Options'!$C:$C,$A132,'BSE - Other Index Options'!$B:$B,D$4,'BSE - Other Index Options'!$H:$H,"Weekly*")+SUMIFS('BSE - Other Index Options'!$L:$L,'BSE - Other Index Options'!$C:$C,$A132,'BSE - Other Index Options'!$B:$B,D$4,'BSE - Other Index Options'!$H:$H,"MDAW*"))</f>
        <v/>
      </c>
      <c r="E132" s="26" t="str">
        <f>IF(SUMIFS('NSE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Options'!$H:$H,"MDAW*")+SUMIFS('BSE - SENSEX Index Options'!$L:$L,'BSE - SENSEX Index Options'!$C:$C,$A132,'BSE - SENSEX Index Options'!$B:$B,E$4,'BSE - SENSEX Index Options'!$H:$H,"Weekly*")+SUMIFS('BSE - SENSEX Index Options'!$L:$L,'BSE - SENSEX Index Options'!$C:$C,$A132,'BSE - SENSEX Index Options'!$B:$B,E$4,'BSE - SENSEX Index Options'!$H:$H,"MDAW*")+SUMIFS('BSE - Other Index Options'!$L:$L,'BSE - Other Index Options'!$C:$C,$A132,'BSE - Other Index Options'!$B:$B,E$4,'BSE - Other Index Options'!$H:$H,"Weekly*")+SUMIFS('BSE - Other Index Options'!$L:$L,'BSE - Other Index Options'!$C:$C,$A132,'BSE - Other Index Options'!$B:$B,E$4,'BSE - Other Index Options'!$H:$H,"MDAW*")=0,"",SUMIFS('NSE - NIFTY Index Options'!$L:$L,'NSE - NIFTY Index Options'!$C:$C,$A132,'NSE - NIFTY Index Options'!$B:$B,E$4,'NSE - NIFTY Index Options'!$H:$H,"Weekly*")+SUMIFS('NSE - NIFTY Index Options'!$L:$L,'NSE - NIFTY Index Options'!$C:$C,$A132,'NSE - NIFTY Index Options'!$B:$B,E$4,'NSE - NIFTY Index Options'!$H:$H,"MDAW*")+SUMIFS('NSE - Other Index Options'!$L:$L,'NSE - Other Index Options'!$C:$C,$A132,'NSE - Other Index Options'!$B:$B,E$4,'NSE - Other Index Options'!$H:$H,"Weekly*")+SUMIFS('NSE - Other Index Options'!$L:$L,'NSE - Other Index Options'!$C:$C,$A132,'NSE - Other Index Options'!$B:$B,E$4,'NSE - Other Index Options'!$H:$H,"MDAW*")+SUMIFS('BSE - SENSEX Index Options'!$L:$L,'BSE - SENSEX Index Options'!$C:$C,$A132,'BSE - SENSEX Index Options'!$B:$B,E$4,'BSE - SENSEX Index Options'!$H:$H,"Weekly*")+SUMIFS('BSE - SENSEX Index Options'!$L:$L,'BSE - SENSEX Index Options'!$C:$C,$A132,'BSE - SENSEX Index Options'!$B:$B,E$4,'BSE - SENSEX Index Options'!$H:$H,"MDAW*")+SUMIFS('BSE - Other Index Options'!$L:$L,'BSE - Other Index Options'!$C:$C,$A132,'BSE - Other Index Options'!$B:$B,E$4,'BSE - Other Index Options'!$H:$H,"Weekly*")+SUMIFS('BSE - Other Index Options'!$L:$L,'BSE - Other Index Options'!$C:$C,$A132,'BSE - Other Index Options'!$B:$B,E$4,'BSE - Other Index Options'!$H:$H,"MDAW*"))</f>
        <v/>
      </c>
      <c r="F132" s="26" t="str">
        <f>IF(SUMIFS('NSE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Options'!$H:$H,"MDAW*")+SUMIFS('BSE - SENSEX Index Options'!$L:$L,'BSE - SENSEX Index Options'!$C:$C,$A132,'BSE - SENSEX Index Options'!$B:$B,F$4,'BSE - SENSEX Index Options'!$H:$H,"Weekly*")+SUMIFS('BSE - SENSEX Index Options'!$L:$L,'BSE - SENSEX Index Options'!$C:$C,$A132,'BSE - SENSEX Index Options'!$B:$B,F$4,'BSE - SENSEX Index Options'!$H:$H,"MDAW*")+SUMIFS('BSE - Other Index Options'!$L:$L,'BSE - Other Index Options'!$C:$C,$A132,'BSE - Other Index Options'!$B:$B,F$4,'BSE - Other Index Options'!$H:$H,"Weekly*")+SUMIFS('BSE - Other Index Options'!$L:$L,'BSE - Other Index Options'!$C:$C,$A132,'BSE - Other Index Options'!$B:$B,F$4,'BSE - Other Index Options'!$H:$H,"MDAW*")=0,"",SUMIFS('NSE - NIFTY Index Options'!$L:$L,'NSE - NIFTY Index Options'!$C:$C,$A132,'NSE - NIFTY Index Options'!$B:$B,F$4,'NSE - NIFTY Index Options'!$H:$H,"Weekly*")+SUMIFS('NSE - NIFTY Index Options'!$L:$L,'NSE - NIFTY Index Options'!$C:$C,$A132,'NSE - NIFTY Index Options'!$B:$B,F$4,'NSE - NIFTY Index Options'!$H:$H,"MDAW*")+SUMIFS('NSE - Other Index Options'!$L:$L,'NSE - Other Index Options'!$C:$C,$A132,'NSE - Other Index Options'!$B:$B,F$4,'NSE - Other Index Options'!$H:$H,"Weekly*")+SUMIFS('NSE - Other Index Options'!$L:$L,'NSE - Other Index Options'!$C:$C,$A132,'NSE - Other Index Options'!$B:$B,F$4,'NSE - Other Index Options'!$H:$H,"MDAW*")+SUMIFS('BSE - SENSEX Index Options'!$L:$L,'BSE - SENSEX Index Options'!$C:$C,$A132,'BSE - SENSEX Index Options'!$B:$B,F$4,'BSE - SENSEX Index Options'!$H:$H,"Weekly*")+SUMIFS('BSE - SENSEX Index Options'!$L:$L,'BSE - SENSEX Index Options'!$C:$C,$A132,'BSE - SENSEX Index Options'!$B:$B,F$4,'BSE - SENSEX Index Options'!$H:$H,"MDAW*")+SUMIFS('BSE - Other Index Options'!$L:$L,'BSE - Other Index Options'!$C:$C,$A132,'BSE - Other Index Options'!$B:$B,F$4,'BSE - Other Index Options'!$H:$H,"Weekly*")+SUMIFS('BSE - Other Index Options'!$L:$L,'BSE - Other Index Options'!$C:$C,$A132,'BSE - Other Index Options'!$B:$B,F$4,'BSE - Other Index Options'!$H:$H,"MDAW*"))</f>
        <v/>
      </c>
      <c r="G132" s="26" t="str">
        <f>IF(SUMIFS('NSE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Options'!$H:$H,"MDAW*")+SUMIFS('BSE - SENSEX Index Options'!$L:$L,'BSE - SENSEX Index Options'!$C:$C,$A132,'BSE - SENSEX Index Options'!$B:$B,G$4,'BSE - SENSEX Index Options'!$H:$H,"Weekly*")+SUMIFS('BSE - SENSEX Index Options'!$L:$L,'BSE - SENSEX Index Options'!$C:$C,$A132,'BSE - SENSEX Index Options'!$B:$B,G$4,'BSE - SENSEX Index Options'!$H:$H,"MDAW*")+SUMIFS('BSE - Other Index Options'!$L:$L,'BSE - Other Index Options'!$C:$C,$A132,'BSE - Other Index Options'!$B:$B,G$4,'BSE - Other Index Options'!$H:$H,"Weekly*")+SUMIFS('BSE - Other Index Options'!$L:$L,'BSE - Other Index Options'!$C:$C,$A132,'BSE - Other Index Options'!$B:$B,G$4,'BSE - Other Index Options'!$H:$H,"MDAW*")=0,"",SUMIFS('NSE - NIFTY Index Options'!$L:$L,'NSE - NIFTY Index Options'!$C:$C,$A132,'NSE - NIFTY Index Options'!$B:$B,G$4,'NSE - NIFTY Index Options'!$H:$H,"Weekly*")+SUMIFS('NSE - NIFTY Index Options'!$L:$L,'NSE - NIFTY Index Options'!$C:$C,$A132,'NSE - NIFTY Index Options'!$B:$B,G$4,'NSE - NIFTY Index Options'!$H:$H,"MDAW*")+SUMIFS('NSE - Other Index Options'!$L:$L,'NSE - Other Index Options'!$C:$C,$A132,'NSE - Other Index Options'!$B:$B,G$4,'NSE - Other Index Options'!$H:$H,"Weekly*")+SUMIFS('NSE - Other Index Options'!$L:$L,'NSE - Other Index Options'!$C:$C,$A132,'NSE - Other Index Options'!$B:$B,G$4,'NSE - Other Index Options'!$H:$H,"MDAW*")+SUMIFS('BSE - SENSEX Index Options'!$L:$L,'BSE - SENSEX Index Options'!$C:$C,$A132,'BSE - SENSEX Index Options'!$B:$B,G$4,'BSE - SENSEX Index Options'!$H:$H,"Weekly*")+SUMIFS('BSE - SENSEX Index Options'!$L:$L,'BSE - SENSEX Index Options'!$C:$C,$A132,'BSE - SENSEX Index Options'!$B:$B,G$4,'BSE - SENSEX Index Options'!$H:$H,"MDAW*")+SUMIFS('BSE - Other Index Options'!$L:$L,'BSE - Other Index Options'!$C:$C,$A132,'BSE - Other Index Options'!$B:$B,G$4,'BSE - Other Index Options'!$H:$H,"Weekly*")+SUMIFS('BSE - Other Index Options'!$L:$L,'BSE - Other Index Options'!$C:$C,$A132,'BSE - Other Index Options'!$B:$B,G$4,'BSE - Other Index Options'!$H:$H,"MDAW*"))</f>
        <v/>
      </c>
      <c r="H132" s="26" t="str">
        <f t="shared" si="3"/>
        <v/>
      </c>
    </row>
    <row r="133" spans="1:8" hidden="1" outlineLevel="1">
      <c r="A133" t="s">
        <v>154</v>
      </c>
      <c r="B133" s="26" t="str">
        <f>IF(SUMIFS('NSE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Options'!$H:$H,"MDAW*")+SUMIFS('BSE - SENSEX Index Options'!$L:$L,'BSE - SENSEX Index Options'!$C:$C,$A133,'BSE - SENSEX Index Options'!$B:$B,B$4,'BSE - SENSEX Index Options'!$H:$H,"Weekly*")+SUMIFS('BSE - SENSEX Index Options'!$L:$L,'BSE - SENSEX Index Options'!$C:$C,$A133,'BSE - SENSEX Index Options'!$B:$B,B$4,'BSE - SENSEX Index Options'!$H:$H,"MDAW*")+SUMIFS('BSE - Other Index Options'!$L:$L,'BSE - Other Index Options'!$C:$C,$A133,'BSE - Other Index Options'!$B:$B,B$4,'BSE - Other Index Options'!$H:$H,"Weekly*")+SUMIFS('BSE - Other Index Options'!$L:$L,'BSE - Other Index Options'!$C:$C,$A133,'BSE - Other Index Options'!$B:$B,B$4,'BSE - Other Index Options'!$H:$H,"MDAW*")=0,"",SUMIFS('NSE - NIFTY Index Options'!$L:$L,'NSE - NIFTY Index Options'!$C:$C,$A133,'NSE - NIFTY Index Options'!$B:$B,B$4,'NSE - NIFTY Index Options'!$H:$H,"Weekly*")+SUMIFS('NSE - NIFTY Index Options'!$L:$L,'NSE - NIFTY Index Options'!$C:$C,$A133,'NSE - NIFTY Index Options'!$B:$B,B$4,'NSE - NIFTY Index Options'!$H:$H,"MDAW*")+SUMIFS('NSE - Other Index Options'!$L:$L,'NSE - Other Index Options'!$C:$C,$A133,'NSE - Other Index Options'!$B:$B,B$4,'NSE - Other Index Options'!$H:$H,"Weekly*")+SUMIFS('NSE - Other Index Options'!$L:$L,'NSE - Other Index Options'!$C:$C,$A133,'NSE - Other Index Options'!$B:$B,B$4,'NSE - Other Index Options'!$H:$H,"MDAW*")+SUMIFS('BSE - SENSEX Index Options'!$L:$L,'BSE - SENSEX Index Options'!$C:$C,$A133,'BSE - SENSEX Index Options'!$B:$B,B$4,'BSE - SENSEX Index Options'!$H:$H,"Weekly*")+SUMIFS('BSE - SENSEX Index Options'!$L:$L,'BSE - SENSEX Index Options'!$C:$C,$A133,'BSE - SENSEX Index Options'!$B:$B,B$4,'BSE - SENSEX Index Options'!$H:$H,"MDAW*")+SUMIFS('BSE - Other Index Options'!$L:$L,'BSE - Other Index Options'!$C:$C,$A133,'BSE - Other Index Options'!$B:$B,B$4,'BSE - Other Index Options'!$H:$H,"Weekly*")+SUMIFS('BSE - Other Index Options'!$L:$L,'BSE - Other Index Options'!$C:$C,$A133,'BSE - Other Index Options'!$B:$B,B$4,'BSE - Other Index Options'!$H:$H,"MDAW*"))</f>
        <v/>
      </c>
      <c r="C133" s="26" t="str">
        <f>IF(SUMIFS('NSE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Options'!$H:$H,"MDAW*")+SUMIFS('BSE - SENSEX Index Options'!$L:$L,'BSE - SENSEX Index Options'!$C:$C,$A133,'BSE - SENSEX Index Options'!$B:$B,C$4,'BSE - SENSEX Index Options'!$H:$H,"Weekly*")+SUMIFS('BSE - SENSEX Index Options'!$L:$L,'BSE - SENSEX Index Options'!$C:$C,$A133,'BSE - SENSEX Index Options'!$B:$B,C$4,'BSE - SENSEX Index Options'!$H:$H,"MDAW*")+SUMIFS('BSE - Other Index Options'!$L:$L,'BSE - Other Index Options'!$C:$C,$A133,'BSE - Other Index Options'!$B:$B,C$4,'BSE - Other Index Options'!$H:$H,"Weekly*")+SUMIFS('BSE - Other Index Options'!$L:$L,'BSE - Other Index Options'!$C:$C,$A133,'BSE - Other Index Options'!$B:$B,C$4,'BSE - Other Index Options'!$H:$H,"MDAW*")=0,"",SUMIFS('NSE - NIFTY Index Options'!$L:$L,'NSE - NIFTY Index Options'!$C:$C,$A133,'NSE - NIFTY Index Options'!$B:$B,C$4,'NSE - NIFTY Index Options'!$H:$H,"Weekly*")+SUMIFS('NSE - NIFTY Index Options'!$L:$L,'NSE - NIFTY Index Options'!$C:$C,$A133,'NSE - NIFTY Index Options'!$B:$B,C$4,'NSE - NIFTY Index Options'!$H:$H,"MDAW*")+SUMIFS('NSE - Other Index Options'!$L:$L,'NSE - Other Index Options'!$C:$C,$A133,'NSE - Other Index Options'!$B:$B,C$4,'NSE - Other Index Options'!$H:$H,"Weekly*")+SUMIFS('NSE - Other Index Options'!$L:$L,'NSE - Other Index Options'!$C:$C,$A133,'NSE - Other Index Options'!$B:$B,C$4,'NSE - Other Index Options'!$H:$H,"MDAW*")+SUMIFS('BSE - SENSEX Index Options'!$L:$L,'BSE - SENSEX Index Options'!$C:$C,$A133,'BSE - SENSEX Index Options'!$B:$B,C$4,'BSE - SENSEX Index Options'!$H:$H,"Weekly*")+SUMIFS('BSE - SENSEX Index Options'!$L:$L,'BSE - SENSEX Index Options'!$C:$C,$A133,'BSE - SENSEX Index Options'!$B:$B,C$4,'BSE - SENSEX Index Options'!$H:$H,"MDAW*")+SUMIFS('BSE - Other Index Options'!$L:$L,'BSE - Other Index Options'!$C:$C,$A133,'BSE - Other Index Options'!$B:$B,C$4,'BSE - Other Index Options'!$H:$H,"Weekly*")+SUMIFS('BSE - Other Index Options'!$L:$L,'BSE - Other Index Options'!$C:$C,$A133,'BSE - Other Index Options'!$B:$B,C$4,'BSE - Other Index Options'!$H:$H,"MDAW*"))</f>
        <v/>
      </c>
      <c r="D133" s="26" t="str">
        <f>IF(SUMIFS('NSE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Options'!$H:$H,"MDAW*")+SUMIFS('BSE - SENSEX Index Options'!$L:$L,'BSE - SENSEX Index Options'!$C:$C,$A133,'BSE - SENSEX Index Options'!$B:$B,D$4,'BSE - SENSEX Index Options'!$H:$H,"Weekly*")+SUMIFS('BSE - SENSEX Index Options'!$L:$L,'BSE - SENSEX Index Options'!$C:$C,$A133,'BSE - SENSEX Index Options'!$B:$B,D$4,'BSE - SENSEX Index Options'!$H:$H,"MDAW*")+SUMIFS('BSE - Other Index Options'!$L:$L,'BSE - Other Index Options'!$C:$C,$A133,'BSE - Other Index Options'!$B:$B,D$4,'BSE - Other Index Options'!$H:$H,"Weekly*")+SUMIFS('BSE - Other Index Options'!$L:$L,'BSE - Other Index Options'!$C:$C,$A133,'BSE - Other Index Options'!$B:$B,D$4,'BSE - Other Index Options'!$H:$H,"MDAW*")=0,"",SUMIFS('NSE - NIFTY Index Options'!$L:$L,'NSE - NIFTY Index Options'!$C:$C,$A133,'NSE - NIFTY Index Options'!$B:$B,D$4,'NSE - NIFTY Index Options'!$H:$H,"Weekly*")+SUMIFS('NSE - NIFTY Index Options'!$L:$L,'NSE - NIFTY Index Options'!$C:$C,$A133,'NSE - NIFTY Index Options'!$B:$B,D$4,'NSE - NIFTY Index Options'!$H:$H,"MDAW*")+SUMIFS('NSE - Other Index Options'!$L:$L,'NSE - Other Index Options'!$C:$C,$A133,'NSE - Other Index Options'!$B:$B,D$4,'NSE - Other Index Options'!$H:$H,"Weekly*")+SUMIFS('NSE - Other Index Options'!$L:$L,'NSE - Other Index Options'!$C:$C,$A133,'NSE - Other Index Options'!$B:$B,D$4,'NSE - Other Index Options'!$H:$H,"MDAW*")+SUMIFS('BSE - SENSEX Index Options'!$L:$L,'BSE - SENSEX Index Options'!$C:$C,$A133,'BSE - SENSEX Index Options'!$B:$B,D$4,'BSE - SENSEX Index Options'!$H:$H,"Weekly*")+SUMIFS('BSE - SENSEX Index Options'!$L:$L,'BSE - SENSEX Index Options'!$C:$C,$A133,'BSE - SENSEX Index Options'!$B:$B,D$4,'BSE - SENSEX Index Options'!$H:$H,"MDAW*")+SUMIFS('BSE - Other Index Options'!$L:$L,'BSE - Other Index Options'!$C:$C,$A133,'BSE - Other Index Options'!$B:$B,D$4,'BSE - Other Index Options'!$H:$H,"Weekly*")+SUMIFS('BSE - Other Index Options'!$L:$L,'BSE - Other Index Options'!$C:$C,$A133,'BSE - Other Index Options'!$B:$B,D$4,'BSE - Other Index Options'!$H:$H,"MDAW*"))</f>
        <v/>
      </c>
      <c r="E133" s="26" t="str">
        <f>IF(SUMIFS('NSE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Options'!$H:$H,"MDAW*")+SUMIFS('BSE - SENSEX Index Options'!$L:$L,'BSE - SENSEX Index Options'!$C:$C,$A133,'BSE - SENSEX Index Options'!$B:$B,E$4,'BSE - SENSEX Index Options'!$H:$H,"Weekly*")+SUMIFS('BSE - SENSEX Index Options'!$L:$L,'BSE - SENSEX Index Options'!$C:$C,$A133,'BSE - SENSEX Index Options'!$B:$B,E$4,'BSE - SENSEX Index Options'!$H:$H,"MDAW*")+SUMIFS('BSE - Other Index Options'!$L:$L,'BSE - Other Index Options'!$C:$C,$A133,'BSE - Other Index Options'!$B:$B,E$4,'BSE - Other Index Options'!$H:$H,"Weekly*")+SUMIFS('BSE - Other Index Options'!$L:$L,'BSE - Other Index Options'!$C:$C,$A133,'BSE - Other Index Options'!$B:$B,E$4,'BSE - Other Index Options'!$H:$H,"MDAW*")=0,"",SUMIFS('NSE - NIFTY Index Options'!$L:$L,'NSE - NIFTY Index Options'!$C:$C,$A133,'NSE - NIFTY Index Options'!$B:$B,E$4,'NSE - NIFTY Index Options'!$H:$H,"Weekly*")+SUMIFS('NSE - NIFTY Index Options'!$L:$L,'NSE - NIFTY Index Options'!$C:$C,$A133,'NSE - NIFTY Index Options'!$B:$B,E$4,'NSE - NIFTY Index Options'!$H:$H,"MDAW*")+SUMIFS('NSE - Other Index Options'!$L:$L,'NSE - Other Index Options'!$C:$C,$A133,'NSE - Other Index Options'!$B:$B,E$4,'NSE - Other Index Options'!$H:$H,"Weekly*")+SUMIFS('NSE - Other Index Options'!$L:$L,'NSE - Other Index Options'!$C:$C,$A133,'NSE - Other Index Options'!$B:$B,E$4,'NSE - Other Index Options'!$H:$H,"MDAW*")+SUMIFS('BSE - SENSEX Index Options'!$L:$L,'BSE - SENSEX Index Options'!$C:$C,$A133,'BSE - SENSEX Index Options'!$B:$B,E$4,'BSE - SENSEX Index Options'!$H:$H,"Weekly*")+SUMIFS('BSE - SENSEX Index Options'!$L:$L,'BSE - SENSEX Index Options'!$C:$C,$A133,'BSE - SENSEX Index Options'!$B:$B,E$4,'BSE - SENSEX Index Options'!$H:$H,"MDAW*")+SUMIFS('BSE - Other Index Options'!$L:$L,'BSE - Other Index Options'!$C:$C,$A133,'BSE - Other Index Options'!$B:$B,E$4,'BSE - Other Index Options'!$H:$H,"Weekly*")+SUMIFS('BSE - Other Index Options'!$L:$L,'BSE - Other Index Options'!$C:$C,$A133,'BSE - Other Index Options'!$B:$B,E$4,'BSE - Other Index Options'!$H:$H,"MDAW*"))</f>
        <v/>
      </c>
      <c r="F133" s="26" t="str">
        <f>IF(SUMIFS('NSE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Options'!$H:$H,"MDAW*")+SUMIFS('BSE - SENSEX Index Options'!$L:$L,'BSE - SENSEX Index Options'!$C:$C,$A133,'BSE - SENSEX Index Options'!$B:$B,F$4,'BSE - SENSEX Index Options'!$H:$H,"Weekly*")+SUMIFS('BSE - SENSEX Index Options'!$L:$L,'BSE - SENSEX Index Options'!$C:$C,$A133,'BSE - SENSEX Index Options'!$B:$B,F$4,'BSE - SENSEX Index Options'!$H:$H,"MDAW*")+SUMIFS('BSE - Other Index Options'!$L:$L,'BSE - Other Index Options'!$C:$C,$A133,'BSE - Other Index Options'!$B:$B,F$4,'BSE - Other Index Options'!$H:$H,"Weekly*")+SUMIFS('BSE - Other Index Options'!$L:$L,'BSE - Other Index Options'!$C:$C,$A133,'BSE - Other Index Options'!$B:$B,F$4,'BSE - Other Index Options'!$H:$H,"MDAW*")=0,"",SUMIFS('NSE - NIFTY Index Options'!$L:$L,'NSE - NIFTY Index Options'!$C:$C,$A133,'NSE - NIFTY Index Options'!$B:$B,F$4,'NSE - NIFTY Index Options'!$H:$H,"Weekly*")+SUMIFS('NSE - NIFTY Index Options'!$L:$L,'NSE - NIFTY Index Options'!$C:$C,$A133,'NSE - NIFTY Index Options'!$B:$B,F$4,'NSE - NIFTY Index Options'!$H:$H,"MDAW*")+SUMIFS('NSE - Other Index Options'!$L:$L,'NSE - Other Index Options'!$C:$C,$A133,'NSE - Other Index Options'!$B:$B,F$4,'NSE - Other Index Options'!$H:$H,"Weekly*")+SUMIFS('NSE - Other Index Options'!$L:$L,'NSE - Other Index Options'!$C:$C,$A133,'NSE - Other Index Options'!$B:$B,F$4,'NSE - Other Index Options'!$H:$H,"MDAW*")+SUMIFS('BSE - SENSEX Index Options'!$L:$L,'BSE - SENSEX Index Options'!$C:$C,$A133,'BSE - SENSEX Index Options'!$B:$B,F$4,'BSE - SENSEX Index Options'!$H:$H,"Weekly*")+SUMIFS('BSE - SENSEX Index Options'!$L:$L,'BSE - SENSEX Index Options'!$C:$C,$A133,'BSE - SENSEX Index Options'!$B:$B,F$4,'BSE - SENSEX Index Options'!$H:$H,"MDAW*")+SUMIFS('BSE - Other Index Options'!$L:$L,'BSE - Other Index Options'!$C:$C,$A133,'BSE - Other Index Options'!$B:$B,F$4,'BSE - Other Index Options'!$H:$H,"Weekly*")+SUMIFS('BSE - Other Index Options'!$L:$L,'BSE - Other Index Options'!$C:$C,$A133,'BSE - Other Index Options'!$B:$B,F$4,'BSE - Other Index Options'!$H:$H,"MDAW*"))</f>
        <v/>
      </c>
      <c r="G133" s="26" t="str">
        <f>IF(SUMIFS('NSE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Options'!$H:$H,"MDAW*")+SUMIFS('BSE - SENSEX Index Options'!$L:$L,'BSE - SENSEX Index Options'!$C:$C,$A133,'BSE - SENSEX Index Options'!$B:$B,G$4,'BSE - SENSEX Index Options'!$H:$H,"Weekly*")+SUMIFS('BSE - SENSEX Index Options'!$L:$L,'BSE - SENSEX Index Options'!$C:$C,$A133,'BSE - SENSEX Index Options'!$B:$B,G$4,'BSE - SENSEX Index Options'!$H:$H,"MDAW*")+SUMIFS('BSE - Other Index Options'!$L:$L,'BSE - Other Index Options'!$C:$C,$A133,'BSE - Other Index Options'!$B:$B,G$4,'BSE - Other Index Options'!$H:$H,"Weekly*")+SUMIFS('BSE - Other Index Options'!$L:$L,'BSE - Other Index Options'!$C:$C,$A133,'BSE - Other Index Options'!$B:$B,G$4,'BSE - Other Index Options'!$H:$H,"MDAW*")=0,"",SUMIFS('NSE - NIFTY Index Options'!$L:$L,'NSE - NIFTY Index Options'!$C:$C,$A133,'NSE - NIFTY Index Options'!$B:$B,G$4,'NSE - NIFTY Index Options'!$H:$H,"Weekly*")+SUMIFS('NSE - NIFTY Index Options'!$L:$L,'NSE - NIFTY Index Options'!$C:$C,$A133,'NSE - NIFTY Index Options'!$B:$B,G$4,'NSE - NIFTY Index Options'!$H:$H,"MDAW*")+SUMIFS('NSE - Other Index Options'!$L:$L,'NSE - Other Index Options'!$C:$C,$A133,'NSE - Other Index Options'!$B:$B,G$4,'NSE - Other Index Options'!$H:$H,"Weekly*")+SUMIFS('NSE - Other Index Options'!$L:$L,'NSE - Other Index Options'!$C:$C,$A133,'NSE - Other Index Options'!$B:$B,G$4,'NSE - Other Index Options'!$H:$H,"MDAW*")+SUMIFS('BSE - SENSEX Index Options'!$L:$L,'BSE - SENSEX Index Options'!$C:$C,$A133,'BSE - SENSEX Index Options'!$B:$B,G$4,'BSE - SENSEX Index Options'!$H:$H,"Weekly*")+SUMIFS('BSE - SENSEX Index Options'!$L:$L,'BSE - SENSEX Index Options'!$C:$C,$A133,'BSE - SENSEX Index Options'!$B:$B,G$4,'BSE - SENSEX Index Options'!$H:$H,"MDAW*")+SUMIFS('BSE - Other Index Options'!$L:$L,'BSE - Other Index Options'!$C:$C,$A133,'BSE - Other Index Options'!$B:$B,G$4,'BSE - Other Index Options'!$H:$H,"Weekly*")+SUMIFS('BSE - Other Index Options'!$L:$L,'BSE - Other Index Options'!$C:$C,$A133,'BSE - Other Index Options'!$B:$B,G$4,'BSE - Other Index Options'!$H:$H,"MDAW*"))</f>
        <v/>
      </c>
      <c r="H133" s="26" t="str">
        <f t="shared" ref="H133:H142" si="4">IF(SUM(B133:G133)=0,"",SUM(B133:G133))</f>
        <v/>
      </c>
    </row>
    <row r="134" spans="1:8" hidden="1" outlineLevel="1">
      <c r="A134" t="s">
        <v>155</v>
      </c>
      <c r="B134" s="26" t="str">
        <f>IF(SUMIFS('NSE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Options'!$H:$H,"MDAW*")+SUMIFS('BSE - SENSEX Index Options'!$L:$L,'BSE - SENSEX Index Options'!$C:$C,$A134,'BSE - SENSEX Index Options'!$B:$B,B$4,'BSE - SENSEX Index Options'!$H:$H,"Weekly*")+SUMIFS('BSE - SENSEX Index Options'!$L:$L,'BSE - SENSEX Index Options'!$C:$C,$A134,'BSE - SENSEX Index Options'!$B:$B,B$4,'BSE - SENSEX Index Options'!$H:$H,"MDAW*")+SUMIFS('BSE - Other Index Options'!$L:$L,'BSE - Other Index Options'!$C:$C,$A134,'BSE - Other Index Options'!$B:$B,B$4,'BSE - Other Index Options'!$H:$H,"Weekly*")+SUMIFS('BSE - Other Index Options'!$L:$L,'BSE - Other Index Options'!$C:$C,$A134,'BSE - Other Index Options'!$B:$B,B$4,'BSE - Other Index Options'!$H:$H,"MDAW*")=0,"",SUMIFS('NSE - NIFTY Index Options'!$L:$L,'NSE - NIFTY Index Options'!$C:$C,$A134,'NSE - NIFTY Index Options'!$B:$B,B$4,'NSE - NIFTY Index Options'!$H:$H,"Weekly*")+SUMIFS('NSE - NIFTY Index Options'!$L:$L,'NSE - NIFTY Index Options'!$C:$C,$A134,'NSE - NIFTY Index Options'!$B:$B,B$4,'NSE - NIFTY Index Options'!$H:$H,"MDAW*")+SUMIFS('NSE - Other Index Options'!$L:$L,'NSE - Other Index Options'!$C:$C,$A134,'NSE - Other Index Options'!$B:$B,B$4,'NSE - Other Index Options'!$H:$H,"Weekly*")+SUMIFS('NSE - Other Index Options'!$L:$L,'NSE - Other Index Options'!$C:$C,$A134,'NSE - Other Index Options'!$B:$B,B$4,'NSE - Other Index Options'!$H:$H,"MDAW*")+SUMIFS('BSE - SENSEX Index Options'!$L:$L,'BSE - SENSEX Index Options'!$C:$C,$A134,'BSE - SENSEX Index Options'!$B:$B,B$4,'BSE - SENSEX Index Options'!$H:$H,"Weekly*")+SUMIFS('BSE - SENSEX Index Options'!$L:$L,'BSE - SENSEX Index Options'!$C:$C,$A134,'BSE - SENSEX Index Options'!$B:$B,B$4,'BSE - SENSEX Index Options'!$H:$H,"MDAW*")+SUMIFS('BSE - Other Index Options'!$L:$L,'BSE - Other Index Options'!$C:$C,$A134,'BSE - Other Index Options'!$B:$B,B$4,'BSE - Other Index Options'!$H:$H,"Weekly*")+SUMIFS('BSE - Other Index Options'!$L:$L,'BSE - Other Index Options'!$C:$C,$A134,'BSE - Other Index Options'!$B:$B,B$4,'BSE - Other Index Options'!$H:$H,"MDAW*"))</f>
        <v/>
      </c>
      <c r="C134" s="26" t="str">
        <f>IF(SUMIFS('NSE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Options'!$H:$H,"MDAW*")+SUMIFS('BSE - SENSEX Index Options'!$L:$L,'BSE - SENSEX Index Options'!$C:$C,$A134,'BSE - SENSEX Index Options'!$B:$B,C$4,'BSE - SENSEX Index Options'!$H:$H,"Weekly*")+SUMIFS('BSE - SENSEX Index Options'!$L:$L,'BSE - SENSEX Index Options'!$C:$C,$A134,'BSE - SENSEX Index Options'!$B:$B,C$4,'BSE - SENSEX Index Options'!$H:$H,"MDAW*")+SUMIFS('BSE - Other Index Options'!$L:$L,'BSE - Other Index Options'!$C:$C,$A134,'BSE - Other Index Options'!$B:$B,C$4,'BSE - Other Index Options'!$H:$H,"Weekly*")+SUMIFS('BSE - Other Index Options'!$L:$L,'BSE - Other Index Options'!$C:$C,$A134,'BSE - Other Index Options'!$B:$B,C$4,'BSE - Other Index Options'!$H:$H,"MDAW*")=0,"",SUMIFS('NSE - NIFTY Index Options'!$L:$L,'NSE - NIFTY Index Options'!$C:$C,$A134,'NSE - NIFTY Index Options'!$B:$B,C$4,'NSE - NIFTY Index Options'!$H:$H,"Weekly*")+SUMIFS('NSE - NIFTY Index Options'!$L:$L,'NSE - NIFTY Index Options'!$C:$C,$A134,'NSE - NIFTY Index Options'!$B:$B,C$4,'NSE - NIFTY Index Options'!$H:$H,"MDAW*")+SUMIFS('NSE - Other Index Options'!$L:$L,'NSE - Other Index Options'!$C:$C,$A134,'NSE - Other Index Options'!$B:$B,C$4,'NSE - Other Index Options'!$H:$H,"Weekly*")+SUMIFS('NSE - Other Index Options'!$L:$L,'NSE - Other Index Options'!$C:$C,$A134,'NSE - Other Index Options'!$B:$B,C$4,'NSE - Other Index Options'!$H:$H,"MDAW*")+SUMIFS('BSE - SENSEX Index Options'!$L:$L,'BSE - SENSEX Index Options'!$C:$C,$A134,'BSE - SENSEX Index Options'!$B:$B,C$4,'BSE - SENSEX Index Options'!$H:$H,"Weekly*")+SUMIFS('BSE - SENSEX Index Options'!$L:$L,'BSE - SENSEX Index Options'!$C:$C,$A134,'BSE - SENSEX Index Options'!$B:$B,C$4,'BSE - SENSEX Index Options'!$H:$H,"MDAW*")+SUMIFS('BSE - Other Index Options'!$L:$L,'BSE - Other Index Options'!$C:$C,$A134,'BSE - Other Index Options'!$B:$B,C$4,'BSE - Other Index Options'!$H:$H,"Weekly*")+SUMIFS('BSE - Other Index Options'!$L:$L,'BSE - Other Index Options'!$C:$C,$A134,'BSE - Other Index Options'!$B:$B,C$4,'BSE - Other Index Options'!$H:$H,"MDAW*"))</f>
        <v/>
      </c>
      <c r="D134" s="26" t="str">
        <f>IF(SUMIFS('NSE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Options'!$H:$H,"MDAW*")+SUMIFS('BSE - SENSEX Index Options'!$L:$L,'BSE - SENSEX Index Options'!$C:$C,$A134,'BSE - SENSEX Index Options'!$B:$B,D$4,'BSE - SENSEX Index Options'!$H:$H,"Weekly*")+SUMIFS('BSE - SENSEX Index Options'!$L:$L,'BSE - SENSEX Index Options'!$C:$C,$A134,'BSE - SENSEX Index Options'!$B:$B,D$4,'BSE - SENSEX Index Options'!$H:$H,"MDAW*")+SUMIFS('BSE - Other Index Options'!$L:$L,'BSE - Other Index Options'!$C:$C,$A134,'BSE - Other Index Options'!$B:$B,D$4,'BSE - Other Index Options'!$H:$H,"Weekly*")+SUMIFS('BSE - Other Index Options'!$L:$L,'BSE - Other Index Options'!$C:$C,$A134,'BSE - Other Index Options'!$B:$B,D$4,'BSE - Other Index Options'!$H:$H,"MDAW*")=0,"",SUMIFS('NSE - NIFTY Index Options'!$L:$L,'NSE - NIFTY Index Options'!$C:$C,$A134,'NSE - NIFTY Index Options'!$B:$B,D$4,'NSE - NIFTY Index Options'!$H:$H,"Weekly*")+SUMIFS('NSE - NIFTY Index Options'!$L:$L,'NSE - NIFTY Index Options'!$C:$C,$A134,'NSE - NIFTY Index Options'!$B:$B,D$4,'NSE - NIFTY Index Options'!$H:$H,"MDAW*")+SUMIFS('NSE - Other Index Options'!$L:$L,'NSE - Other Index Options'!$C:$C,$A134,'NSE - Other Index Options'!$B:$B,D$4,'NSE - Other Index Options'!$H:$H,"Weekly*")+SUMIFS('NSE - Other Index Options'!$L:$L,'NSE - Other Index Options'!$C:$C,$A134,'NSE - Other Index Options'!$B:$B,D$4,'NSE - Other Index Options'!$H:$H,"MDAW*")+SUMIFS('BSE - SENSEX Index Options'!$L:$L,'BSE - SENSEX Index Options'!$C:$C,$A134,'BSE - SENSEX Index Options'!$B:$B,D$4,'BSE - SENSEX Index Options'!$H:$H,"Weekly*")+SUMIFS('BSE - SENSEX Index Options'!$L:$L,'BSE - SENSEX Index Options'!$C:$C,$A134,'BSE - SENSEX Index Options'!$B:$B,D$4,'BSE - SENSEX Index Options'!$H:$H,"MDAW*")+SUMIFS('BSE - Other Index Options'!$L:$L,'BSE - Other Index Options'!$C:$C,$A134,'BSE - Other Index Options'!$B:$B,D$4,'BSE - Other Index Options'!$H:$H,"Weekly*")+SUMIFS('BSE - Other Index Options'!$L:$L,'BSE - Other Index Options'!$C:$C,$A134,'BSE - Other Index Options'!$B:$B,D$4,'BSE - Other Index Options'!$H:$H,"MDAW*"))</f>
        <v/>
      </c>
      <c r="E134" s="26" t="str">
        <f>IF(SUMIFS('NSE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Options'!$H:$H,"MDAW*")+SUMIFS('BSE - SENSEX Index Options'!$L:$L,'BSE - SENSEX Index Options'!$C:$C,$A134,'BSE - SENSEX Index Options'!$B:$B,E$4,'BSE - SENSEX Index Options'!$H:$H,"Weekly*")+SUMIFS('BSE - SENSEX Index Options'!$L:$L,'BSE - SENSEX Index Options'!$C:$C,$A134,'BSE - SENSEX Index Options'!$B:$B,E$4,'BSE - SENSEX Index Options'!$H:$H,"MDAW*")+SUMIFS('BSE - Other Index Options'!$L:$L,'BSE - Other Index Options'!$C:$C,$A134,'BSE - Other Index Options'!$B:$B,E$4,'BSE - Other Index Options'!$H:$H,"Weekly*")+SUMIFS('BSE - Other Index Options'!$L:$L,'BSE - Other Index Options'!$C:$C,$A134,'BSE - Other Index Options'!$B:$B,E$4,'BSE - Other Index Options'!$H:$H,"MDAW*")=0,"",SUMIFS('NSE - NIFTY Index Options'!$L:$L,'NSE - NIFTY Index Options'!$C:$C,$A134,'NSE - NIFTY Index Options'!$B:$B,E$4,'NSE - NIFTY Index Options'!$H:$H,"Weekly*")+SUMIFS('NSE - NIFTY Index Options'!$L:$L,'NSE - NIFTY Index Options'!$C:$C,$A134,'NSE - NIFTY Index Options'!$B:$B,E$4,'NSE - NIFTY Index Options'!$H:$H,"MDAW*")+SUMIFS('NSE - Other Index Options'!$L:$L,'NSE - Other Index Options'!$C:$C,$A134,'NSE - Other Index Options'!$B:$B,E$4,'NSE - Other Index Options'!$H:$H,"Weekly*")+SUMIFS('NSE - Other Index Options'!$L:$L,'NSE - Other Index Options'!$C:$C,$A134,'NSE - Other Index Options'!$B:$B,E$4,'NSE - Other Index Options'!$H:$H,"MDAW*")+SUMIFS('BSE - SENSEX Index Options'!$L:$L,'BSE - SENSEX Index Options'!$C:$C,$A134,'BSE - SENSEX Index Options'!$B:$B,E$4,'BSE - SENSEX Index Options'!$H:$H,"Weekly*")+SUMIFS('BSE - SENSEX Index Options'!$L:$L,'BSE - SENSEX Index Options'!$C:$C,$A134,'BSE - SENSEX Index Options'!$B:$B,E$4,'BSE - SENSEX Index Options'!$H:$H,"MDAW*")+SUMIFS('BSE - Other Index Options'!$L:$L,'BSE - Other Index Options'!$C:$C,$A134,'BSE - Other Index Options'!$B:$B,E$4,'BSE - Other Index Options'!$H:$H,"Weekly*")+SUMIFS('BSE - Other Index Options'!$L:$L,'BSE - Other Index Options'!$C:$C,$A134,'BSE - Other Index Options'!$B:$B,E$4,'BSE - Other Index Options'!$H:$H,"MDAW*"))</f>
        <v/>
      </c>
      <c r="F134" s="26" t="str">
        <f>IF(SUMIFS('NSE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Options'!$H:$H,"MDAW*")+SUMIFS('BSE - SENSEX Index Options'!$L:$L,'BSE - SENSEX Index Options'!$C:$C,$A134,'BSE - SENSEX Index Options'!$B:$B,F$4,'BSE - SENSEX Index Options'!$H:$H,"Weekly*")+SUMIFS('BSE - SENSEX Index Options'!$L:$L,'BSE - SENSEX Index Options'!$C:$C,$A134,'BSE - SENSEX Index Options'!$B:$B,F$4,'BSE - SENSEX Index Options'!$H:$H,"MDAW*")+SUMIFS('BSE - Other Index Options'!$L:$L,'BSE - Other Index Options'!$C:$C,$A134,'BSE - Other Index Options'!$B:$B,F$4,'BSE - Other Index Options'!$H:$H,"Weekly*")+SUMIFS('BSE - Other Index Options'!$L:$L,'BSE - Other Index Options'!$C:$C,$A134,'BSE - Other Index Options'!$B:$B,F$4,'BSE - Other Index Options'!$H:$H,"MDAW*")=0,"",SUMIFS('NSE - NIFTY Index Options'!$L:$L,'NSE - NIFTY Index Options'!$C:$C,$A134,'NSE - NIFTY Index Options'!$B:$B,F$4,'NSE - NIFTY Index Options'!$H:$H,"Weekly*")+SUMIFS('NSE - NIFTY Index Options'!$L:$L,'NSE - NIFTY Index Options'!$C:$C,$A134,'NSE - NIFTY Index Options'!$B:$B,F$4,'NSE - NIFTY Index Options'!$H:$H,"MDAW*")+SUMIFS('NSE - Other Index Options'!$L:$L,'NSE - Other Index Options'!$C:$C,$A134,'NSE - Other Index Options'!$B:$B,F$4,'NSE - Other Index Options'!$H:$H,"Weekly*")+SUMIFS('NSE - Other Index Options'!$L:$L,'NSE - Other Index Options'!$C:$C,$A134,'NSE - Other Index Options'!$B:$B,F$4,'NSE - Other Index Options'!$H:$H,"MDAW*")+SUMIFS('BSE - SENSEX Index Options'!$L:$L,'BSE - SENSEX Index Options'!$C:$C,$A134,'BSE - SENSEX Index Options'!$B:$B,F$4,'BSE - SENSEX Index Options'!$H:$H,"Weekly*")+SUMIFS('BSE - SENSEX Index Options'!$L:$L,'BSE - SENSEX Index Options'!$C:$C,$A134,'BSE - SENSEX Index Options'!$B:$B,F$4,'BSE - SENSEX Index Options'!$H:$H,"MDAW*")+SUMIFS('BSE - Other Index Options'!$L:$L,'BSE - Other Index Options'!$C:$C,$A134,'BSE - Other Index Options'!$B:$B,F$4,'BSE - Other Index Options'!$H:$H,"Weekly*")+SUMIFS('BSE - Other Index Options'!$L:$L,'BSE - Other Index Options'!$C:$C,$A134,'BSE - Other Index Options'!$B:$B,F$4,'BSE - Other Index Options'!$H:$H,"MDAW*"))</f>
        <v/>
      </c>
      <c r="G134" s="26" t="str">
        <f>IF(SUMIFS('NSE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Options'!$H:$H,"MDAW*")+SUMIFS('BSE - SENSEX Index Options'!$L:$L,'BSE - SENSEX Index Options'!$C:$C,$A134,'BSE - SENSEX Index Options'!$B:$B,G$4,'BSE - SENSEX Index Options'!$H:$H,"Weekly*")+SUMIFS('BSE - SENSEX Index Options'!$L:$L,'BSE - SENSEX Index Options'!$C:$C,$A134,'BSE - SENSEX Index Options'!$B:$B,G$4,'BSE - SENSEX Index Options'!$H:$H,"MDAW*")+SUMIFS('BSE - Other Index Options'!$L:$L,'BSE - Other Index Options'!$C:$C,$A134,'BSE - Other Index Options'!$B:$B,G$4,'BSE - Other Index Options'!$H:$H,"Weekly*")+SUMIFS('BSE - Other Index Options'!$L:$L,'BSE - Other Index Options'!$C:$C,$A134,'BSE - Other Index Options'!$B:$B,G$4,'BSE - Other Index Options'!$H:$H,"MDAW*")=0,"",SUMIFS('NSE - NIFTY Index Options'!$L:$L,'NSE - NIFTY Index Options'!$C:$C,$A134,'NSE - NIFTY Index Options'!$B:$B,G$4,'NSE - NIFTY Index Options'!$H:$H,"Weekly*")+SUMIFS('NSE - NIFTY Index Options'!$L:$L,'NSE - NIFTY Index Options'!$C:$C,$A134,'NSE - NIFTY Index Options'!$B:$B,G$4,'NSE - NIFTY Index Options'!$H:$H,"MDAW*")+SUMIFS('NSE - Other Index Options'!$L:$L,'NSE - Other Index Options'!$C:$C,$A134,'NSE - Other Index Options'!$B:$B,G$4,'NSE - Other Index Options'!$H:$H,"Weekly*")+SUMIFS('NSE - Other Index Options'!$L:$L,'NSE - Other Index Options'!$C:$C,$A134,'NSE - Other Index Options'!$B:$B,G$4,'NSE - Other Index Options'!$H:$H,"MDAW*")+SUMIFS('BSE - SENSEX Index Options'!$L:$L,'BSE - SENSEX Index Options'!$C:$C,$A134,'BSE - SENSEX Index Options'!$B:$B,G$4,'BSE - SENSEX Index Options'!$H:$H,"Weekly*")+SUMIFS('BSE - SENSEX Index Options'!$L:$L,'BSE - SENSEX Index Options'!$C:$C,$A134,'BSE - SENSEX Index Options'!$B:$B,G$4,'BSE - SENSEX Index Options'!$H:$H,"MDAW*")+SUMIFS('BSE - Other Index Options'!$L:$L,'BSE - Other Index Options'!$C:$C,$A134,'BSE - Other Index Options'!$B:$B,G$4,'BSE - Other Index Options'!$H:$H,"Weekly*")+SUMIFS('BSE - Other Index Options'!$L:$L,'BSE - Other Index Options'!$C:$C,$A134,'BSE - Other Index Options'!$B:$B,G$4,'BSE - Other Index Options'!$H:$H,"MDAW*"))</f>
        <v/>
      </c>
      <c r="H134" s="26" t="str">
        <f t="shared" si="4"/>
        <v/>
      </c>
    </row>
    <row r="135" spans="1:8" hidden="1" outlineLevel="1">
      <c r="A135" t="s">
        <v>156</v>
      </c>
      <c r="B135" s="26" t="str">
        <f>IF(SUMIFS('NSE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Options'!$H:$H,"MDAW*")+SUMIFS('BSE - SENSEX Index Options'!$L:$L,'BSE - SENSEX Index Options'!$C:$C,$A135,'BSE - SENSEX Index Options'!$B:$B,B$4,'BSE - SENSEX Index Options'!$H:$H,"Weekly*")+SUMIFS('BSE - SENSEX Index Options'!$L:$L,'BSE - SENSEX Index Options'!$C:$C,$A135,'BSE - SENSEX Index Options'!$B:$B,B$4,'BSE - SENSEX Index Options'!$H:$H,"MDAW*")+SUMIFS('BSE - Other Index Options'!$L:$L,'BSE - Other Index Options'!$C:$C,$A135,'BSE - Other Index Options'!$B:$B,B$4,'BSE - Other Index Options'!$H:$H,"Weekly*")+SUMIFS('BSE - Other Index Options'!$L:$L,'BSE - Other Index Options'!$C:$C,$A135,'BSE - Other Index Options'!$B:$B,B$4,'BSE - Other Index Options'!$H:$H,"MDAW*")=0,"",SUMIFS('NSE - NIFTY Index Options'!$L:$L,'NSE - NIFTY Index Options'!$C:$C,$A135,'NSE - NIFTY Index Options'!$B:$B,B$4,'NSE - NIFTY Index Options'!$H:$H,"Weekly*")+SUMIFS('NSE - NIFTY Index Options'!$L:$L,'NSE - NIFTY Index Options'!$C:$C,$A135,'NSE - NIFTY Index Options'!$B:$B,B$4,'NSE - NIFTY Index Options'!$H:$H,"MDAW*")+SUMIFS('NSE - Other Index Options'!$L:$L,'NSE - Other Index Options'!$C:$C,$A135,'NSE - Other Index Options'!$B:$B,B$4,'NSE - Other Index Options'!$H:$H,"Weekly*")+SUMIFS('NSE - Other Index Options'!$L:$L,'NSE - Other Index Options'!$C:$C,$A135,'NSE - Other Index Options'!$B:$B,B$4,'NSE - Other Index Options'!$H:$H,"MDAW*")+SUMIFS('BSE - SENSEX Index Options'!$L:$L,'BSE - SENSEX Index Options'!$C:$C,$A135,'BSE - SENSEX Index Options'!$B:$B,B$4,'BSE - SENSEX Index Options'!$H:$H,"Weekly*")+SUMIFS('BSE - SENSEX Index Options'!$L:$L,'BSE - SENSEX Index Options'!$C:$C,$A135,'BSE - SENSEX Index Options'!$B:$B,B$4,'BSE - SENSEX Index Options'!$H:$H,"MDAW*")+SUMIFS('BSE - Other Index Options'!$L:$L,'BSE - Other Index Options'!$C:$C,$A135,'BSE - Other Index Options'!$B:$B,B$4,'BSE - Other Index Options'!$H:$H,"Weekly*")+SUMIFS('BSE - Other Index Options'!$L:$L,'BSE - Other Index Options'!$C:$C,$A135,'BSE - Other Index Options'!$B:$B,B$4,'BSE - Other Index Options'!$H:$H,"MDAW*"))</f>
        <v/>
      </c>
      <c r="C135" s="26" t="str">
        <f>IF(SUMIFS('NSE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Options'!$H:$H,"MDAW*")+SUMIFS('BSE - SENSEX Index Options'!$L:$L,'BSE - SENSEX Index Options'!$C:$C,$A135,'BSE - SENSEX Index Options'!$B:$B,C$4,'BSE - SENSEX Index Options'!$H:$H,"Weekly*")+SUMIFS('BSE - SENSEX Index Options'!$L:$L,'BSE - SENSEX Index Options'!$C:$C,$A135,'BSE - SENSEX Index Options'!$B:$B,C$4,'BSE - SENSEX Index Options'!$H:$H,"MDAW*")+SUMIFS('BSE - Other Index Options'!$L:$L,'BSE - Other Index Options'!$C:$C,$A135,'BSE - Other Index Options'!$B:$B,C$4,'BSE - Other Index Options'!$H:$H,"Weekly*")+SUMIFS('BSE - Other Index Options'!$L:$L,'BSE - Other Index Options'!$C:$C,$A135,'BSE - Other Index Options'!$B:$B,C$4,'BSE - Other Index Options'!$H:$H,"MDAW*")=0,"",SUMIFS('NSE - NIFTY Index Options'!$L:$L,'NSE - NIFTY Index Options'!$C:$C,$A135,'NSE - NIFTY Index Options'!$B:$B,C$4,'NSE - NIFTY Index Options'!$H:$H,"Weekly*")+SUMIFS('NSE - NIFTY Index Options'!$L:$L,'NSE - NIFTY Index Options'!$C:$C,$A135,'NSE - NIFTY Index Options'!$B:$B,C$4,'NSE - NIFTY Index Options'!$H:$H,"MDAW*")+SUMIFS('NSE - Other Index Options'!$L:$L,'NSE - Other Index Options'!$C:$C,$A135,'NSE - Other Index Options'!$B:$B,C$4,'NSE - Other Index Options'!$H:$H,"Weekly*")+SUMIFS('NSE - Other Index Options'!$L:$L,'NSE - Other Index Options'!$C:$C,$A135,'NSE - Other Index Options'!$B:$B,C$4,'NSE - Other Index Options'!$H:$H,"MDAW*")+SUMIFS('BSE - SENSEX Index Options'!$L:$L,'BSE - SENSEX Index Options'!$C:$C,$A135,'BSE - SENSEX Index Options'!$B:$B,C$4,'BSE - SENSEX Index Options'!$H:$H,"Weekly*")+SUMIFS('BSE - SENSEX Index Options'!$L:$L,'BSE - SENSEX Index Options'!$C:$C,$A135,'BSE - SENSEX Index Options'!$B:$B,C$4,'BSE - SENSEX Index Options'!$H:$H,"MDAW*")+SUMIFS('BSE - Other Index Options'!$L:$L,'BSE - Other Index Options'!$C:$C,$A135,'BSE - Other Index Options'!$B:$B,C$4,'BSE - Other Index Options'!$H:$H,"Weekly*")+SUMIFS('BSE - Other Index Options'!$L:$L,'BSE - Other Index Options'!$C:$C,$A135,'BSE - Other Index Options'!$B:$B,C$4,'BSE - Other Index Options'!$H:$H,"MDAW*"))</f>
        <v/>
      </c>
      <c r="D135" s="26" t="str">
        <f>IF(SUMIFS('NSE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Options'!$H:$H,"MDAW*")+SUMIFS('BSE - SENSEX Index Options'!$L:$L,'BSE - SENSEX Index Options'!$C:$C,$A135,'BSE - SENSEX Index Options'!$B:$B,D$4,'BSE - SENSEX Index Options'!$H:$H,"Weekly*")+SUMIFS('BSE - SENSEX Index Options'!$L:$L,'BSE - SENSEX Index Options'!$C:$C,$A135,'BSE - SENSEX Index Options'!$B:$B,D$4,'BSE - SENSEX Index Options'!$H:$H,"MDAW*")+SUMIFS('BSE - Other Index Options'!$L:$L,'BSE - Other Index Options'!$C:$C,$A135,'BSE - Other Index Options'!$B:$B,D$4,'BSE - Other Index Options'!$H:$H,"Weekly*")+SUMIFS('BSE - Other Index Options'!$L:$L,'BSE - Other Index Options'!$C:$C,$A135,'BSE - Other Index Options'!$B:$B,D$4,'BSE - Other Index Options'!$H:$H,"MDAW*")=0,"",SUMIFS('NSE - NIFTY Index Options'!$L:$L,'NSE - NIFTY Index Options'!$C:$C,$A135,'NSE - NIFTY Index Options'!$B:$B,D$4,'NSE - NIFTY Index Options'!$H:$H,"Weekly*")+SUMIFS('NSE - NIFTY Index Options'!$L:$L,'NSE - NIFTY Index Options'!$C:$C,$A135,'NSE - NIFTY Index Options'!$B:$B,D$4,'NSE - NIFTY Index Options'!$H:$H,"MDAW*")+SUMIFS('NSE - Other Index Options'!$L:$L,'NSE - Other Index Options'!$C:$C,$A135,'NSE - Other Index Options'!$B:$B,D$4,'NSE - Other Index Options'!$H:$H,"Weekly*")+SUMIFS('NSE - Other Index Options'!$L:$L,'NSE - Other Index Options'!$C:$C,$A135,'NSE - Other Index Options'!$B:$B,D$4,'NSE - Other Index Options'!$H:$H,"MDAW*")+SUMIFS('BSE - SENSEX Index Options'!$L:$L,'BSE - SENSEX Index Options'!$C:$C,$A135,'BSE - SENSEX Index Options'!$B:$B,D$4,'BSE - SENSEX Index Options'!$H:$H,"Weekly*")+SUMIFS('BSE - SENSEX Index Options'!$L:$L,'BSE - SENSEX Index Options'!$C:$C,$A135,'BSE - SENSEX Index Options'!$B:$B,D$4,'BSE - SENSEX Index Options'!$H:$H,"MDAW*")+SUMIFS('BSE - Other Index Options'!$L:$L,'BSE - Other Index Options'!$C:$C,$A135,'BSE - Other Index Options'!$B:$B,D$4,'BSE - Other Index Options'!$H:$H,"Weekly*")+SUMIFS('BSE - Other Index Options'!$L:$L,'BSE - Other Index Options'!$C:$C,$A135,'BSE - Other Index Options'!$B:$B,D$4,'BSE - Other Index Options'!$H:$H,"MDAW*"))</f>
        <v/>
      </c>
      <c r="E135" s="26" t="str">
        <f>IF(SUMIFS('NSE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Options'!$H:$H,"MDAW*")+SUMIFS('BSE - SENSEX Index Options'!$L:$L,'BSE - SENSEX Index Options'!$C:$C,$A135,'BSE - SENSEX Index Options'!$B:$B,E$4,'BSE - SENSEX Index Options'!$H:$H,"Weekly*")+SUMIFS('BSE - SENSEX Index Options'!$L:$L,'BSE - SENSEX Index Options'!$C:$C,$A135,'BSE - SENSEX Index Options'!$B:$B,E$4,'BSE - SENSEX Index Options'!$H:$H,"MDAW*")+SUMIFS('BSE - Other Index Options'!$L:$L,'BSE - Other Index Options'!$C:$C,$A135,'BSE - Other Index Options'!$B:$B,E$4,'BSE - Other Index Options'!$H:$H,"Weekly*")+SUMIFS('BSE - Other Index Options'!$L:$L,'BSE - Other Index Options'!$C:$C,$A135,'BSE - Other Index Options'!$B:$B,E$4,'BSE - Other Index Options'!$H:$H,"MDAW*")=0,"",SUMIFS('NSE - NIFTY Index Options'!$L:$L,'NSE - NIFTY Index Options'!$C:$C,$A135,'NSE - NIFTY Index Options'!$B:$B,E$4,'NSE - NIFTY Index Options'!$H:$H,"Weekly*")+SUMIFS('NSE - NIFTY Index Options'!$L:$L,'NSE - NIFTY Index Options'!$C:$C,$A135,'NSE - NIFTY Index Options'!$B:$B,E$4,'NSE - NIFTY Index Options'!$H:$H,"MDAW*")+SUMIFS('NSE - Other Index Options'!$L:$L,'NSE - Other Index Options'!$C:$C,$A135,'NSE - Other Index Options'!$B:$B,E$4,'NSE - Other Index Options'!$H:$H,"Weekly*")+SUMIFS('NSE - Other Index Options'!$L:$L,'NSE - Other Index Options'!$C:$C,$A135,'NSE - Other Index Options'!$B:$B,E$4,'NSE - Other Index Options'!$H:$H,"MDAW*")+SUMIFS('BSE - SENSEX Index Options'!$L:$L,'BSE - SENSEX Index Options'!$C:$C,$A135,'BSE - SENSEX Index Options'!$B:$B,E$4,'BSE - SENSEX Index Options'!$H:$H,"Weekly*")+SUMIFS('BSE - SENSEX Index Options'!$L:$L,'BSE - SENSEX Index Options'!$C:$C,$A135,'BSE - SENSEX Index Options'!$B:$B,E$4,'BSE - SENSEX Index Options'!$H:$H,"MDAW*")+SUMIFS('BSE - Other Index Options'!$L:$L,'BSE - Other Index Options'!$C:$C,$A135,'BSE - Other Index Options'!$B:$B,E$4,'BSE - Other Index Options'!$H:$H,"Weekly*")+SUMIFS('BSE - Other Index Options'!$L:$L,'BSE - Other Index Options'!$C:$C,$A135,'BSE - Other Index Options'!$B:$B,E$4,'BSE - Other Index Options'!$H:$H,"MDAW*"))</f>
        <v/>
      </c>
      <c r="F135" s="26" t="str">
        <f>IF(SUMIFS('NSE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Options'!$H:$H,"MDAW*")+SUMIFS('BSE - SENSEX Index Options'!$L:$L,'BSE - SENSEX Index Options'!$C:$C,$A135,'BSE - SENSEX Index Options'!$B:$B,F$4,'BSE - SENSEX Index Options'!$H:$H,"Weekly*")+SUMIFS('BSE - SENSEX Index Options'!$L:$L,'BSE - SENSEX Index Options'!$C:$C,$A135,'BSE - SENSEX Index Options'!$B:$B,F$4,'BSE - SENSEX Index Options'!$H:$H,"MDAW*")+SUMIFS('BSE - Other Index Options'!$L:$L,'BSE - Other Index Options'!$C:$C,$A135,'BSE - Other Index Options'!$B:$B,F$4,'BSE - Other Index Options'!$H:$H,"Weekly*")+SUMIFS('BSE - Other Index Options'!$L:$L,'BSE - Other Index Options'!$C:$C,$A135,'BSE - Other Index Options'!$B:$B,F$4,'BSE - Other Index Options'!$H:$H,"MDAW*")=0,"",SUMIFS('NSE - NIFTY Index Options'!$L:$L,'NSE - NIFTY Index Options'!$C:$C,$A135,'NSE - NIFTY Index Options'!$B:$B,F$4,'NSE - NIFTY Index Options'!$H:$H,"Weekly*")+SUMIFS('NSE - NIFTY Index Options'!$L:$L,'NSE - NIFTY Index Options'!$C:$C,$A135,'NSE - NIFTY Index Options'!$B:$B,F$4,'NSE - NIFTY Index Options'!$H:$H,"MDAW*")+SUMIFS('NSE - Other Index Options'!$L:$L,'NSE - Other Index Options'!$C:$C,$A135,'NSE - Other Index Options'!$B:$B,F$4,'NSE - Other Index Options'!$H:$H,"Weekly*")+SUMIFS('NSE - Other Index Options'!$L:$L,'NSE - Other Index Options'!$C:$C,$A135,'NSE - Other Index Options'!$B:$B,F$4,'NSE - Other Index Options'!$H:$H,"MDAW*")+SUMIFS('BSE - SENSEX Index Options'!$L:$L,'BSE - SENSEX Index Options'!$C:$C,$A135,'BSE - SENSEX Index Options'!$B:$B,F$4,'BSE - SENSEX Index Options'!$H:$H,"Weekly*")+SUMIFS('BSE - SENSEX Index Options'!$L:$L,'BSE - SENSEX Index Options'!$C:$C,$A135,'BSE - SENSEX Index Options'!$B:$B,F$4,'BSE - SENSEX Index Options'!$H:$H,"MDAW*")+SUMIFS('BSE - Other Index Options'!$L:$L,'BSE - Other Index Options'!$C:$C,$A135,'BSE - Other Index Options'!$B:$B,F$4,'BSE - Other Index Options'!$H:$H,"Weekly*")+SUMIFS('BSE - Other Index Options'!$L:$L,'BSE - Other Index Options'!$C:$C,$A135,'BSE - Other Index Options'!$B:$B,F$4,'BSE - Other Index Options'!$H:$H,"MDAW*"))</f>
        <v/>
      </c>
      <c r="G135" s="26" t="str">
        <f>IF(SUMIFS('NSE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Options'!$H:$H,"MDAW*")+SUMIFS('BSE - SENSEX Index Options'!$L:$L,'BSE - SENSEX Index Options'!$C:$C,$A135,'BSE - SENSEX Index Options'!$B:$B,G$4,'BSE - SENSEX Index Options'!$H:$H,"Weekly*")+SUMIFS('BSE - SENSEX Index Options'!$L:$L,'BSE - SENSEX Index Options'!$C:$C,$A135,'BSE - SENSEX Index Options'!$B:$B,G$4,'BSE - SENSEX Index Options'!$H:$H,"MDAW*")+SUMIFS('BSE - Other Index Options'!$L:$L,'BSE - Other Index Options'!$C:$C,$A135,'BSE - Other Index Options'!$B:$B,G$4,'BSE - Other Index Options'!$H:$H,"Weekly*")+SUMIFS('BSE - Other Index Options'!$L:$L,'BSE - Other Index Options'!$C:$C,$A135,'BSE - Other Index Options'!$B:$B,G$4,'BSE - Other Index Options'!$H:$H,"MDAW*")=0,"",SUMIFS('NSE - NIFTY Index Options'!$L:$L,'NSE - NIFTY Index Options'!$C:$C,$A135,'NSE - NIFTY Index Options'!$B:$B,G$4,'NSE - NIFTY Index Options'!$H:$H,"Weekly*")+SUMIFS('NSE - NIFTY Index Options'!$L:$L,'NSE - NIFTY Index Options'!$C:$C,$A135,'NSE - NIFTY Index Options'!$B:$B,G$4,'NSE - NIFTY Index Options'!$H:$H,"MDAW*")+SUMIFS('NSE - Other Index Options'!$L:$L,'NSE - Other Index Options'!$C:$C,$A135,'NSE - Other Index Options'!$B:$B,G$4,'NSE - Other Index Options'!$H:$H,"Weekly*")+SUMIFS('NSE - Other Index Options'!$L:$L,'NSE - Other Index Options'!$C:$C,$A135,'NSE - Other Index Options'!$B:$B,G$4,'NSE - Other Index Options'!$H:$H,"MDAW*")+SUMIFS('BSE - SENSEX Index Options'!$L:$L,'BSE - SENSEX Index Options'!$C:$C,$A135,'BSE - SENSEX Index Options'!$B:$B,G$4,'BSE - SENSEX Index Options'!$H:$H,"Weekly*")+SUMIFS('BSE - SENSEX Index Options'!$L:$L,'BSE - SENSEX Index Options'!$C:$C,$A135,'BSE - SENSEX Index Options'!$B:$B,G$4,'BSE - SENSEX Index Options'!$H:$H,"MDAW*")+SUMIFS('BSE - Other Index Options'!$L:$L,'BSE - Other Index Options'!$C:$C,$A135,'BSE - Other Index Options'!$B:$B,G$4,'BSE - Other Index Options'!$H:$H,"Weekly*")+SUMIFS('BSE - Other Index Options'!$L:$L,'BSE - Other Index Options'!$C:$C,$A135,'BSE - Other Index Options'!$B:$B,G$4,'BSE - Other Index Options'!$H:$H,"MDAW*"))</f>
        <v/>
      </c>
      <c r="H135" s="26" t="str">
        <f t="shared" si="4"/>
        <v/>
      </c>
    </row>
    <row r="136" spans="1:8" hidden="1" outlineLevel="1">
      <c r="A136" t="s">
        <v>157</v>
      </c>
      <c r="B136" s="26" t="str">
        <f>IF(SUMIFS('NSE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Options'!$H:$H,"MDAW*")+SUMIFS('BSE - SENSEX Index Options'!$L:$L,'BSE - SENSEX Index Options'!$C:$C,$A136,'BSE - SENSEX Index Options'!$B:$B,B$4,'BSE - SENSEX Index Options'!$H:$H,"Weekly*")+SUMIFS('BSE - SENSEX Index Options'!$L:$L,'BSE - SENSEX Index Options'!$C:$C,$A136,'BSE - SENSEX Index Options'!$B:$B,B$4,'BSE - SENSEX Index Options'!$H:$H,"MDAW*")+SUMIFS('BSE - Other Index Options'!$L:$L,'BSE - Other Index Options'!$C:$C,$A136,'BSE - Other Index Options'!$B:$B,B$4,'BSE - Other Index Options'!$H:$H,"Weekly*")+SUMIFS('BSE - Other Index Options'!$L:$L,'BSE - Other Index Options'!$C:$C,$A136,'BSE - Other Index Options'!$B:$B,B$4,'BSE - Other Index Options'!$H:$H,"MDAW*")=0,"",SUMIFS('NSE - NIFTY Index Options'!$L:$L,'NSE - NIFTY Index Options'!$C:$C,$A136,'NSE - NIFTY Index Options'!$B:$B,B$4,'NSE - NIFTY Index Options'!$H:$H,"Weekly*")+SUMIFS('NSE - NIFTY Index Options'!$L:$L,'NSE - NIFTY Index Options'!$C:$C,$A136,'NSE - NIFTY Index Options'!$B:$B,B$4,'NSE - NIFTY Index Options'!$H:$H,"MDAW*")+SUMIFS('NSE - Other Index Options'!$L:$L,'NSE - Other Index Options'!$C:$C,$A136,'NSE - Other Index Options'!$B:$B,B$4,'NSE - Other Index Options'!$H:$H,"Weekly*")+SUMIFS('NSE - Other Index Options'!$L:$L,'NSE - Other Index Options'!$C:$C,$A136,'NSE - Other Index Options'!$B:$B,B$4,'NSE - Other Index Options'!$H:$H,"MDAW*")+SUMIFS('BSE - SENSEX Index Options'!$L:$L,'BSE - SENSEX Index Options'!$C:$C,$A136,'BSE - SENSEX Index Options'!$B:$B,B$4,'BSE - SENSEX Index Options'!$H:$H,"Weekly*")+SUMIFS('BSE - SENSEX Index Options'!$L:$L,'BSE - SENSEX Index Options'!$C:$C,$A136,'BSE - SENSEX Index Options'!$B:$B,B$4,'BSE - SENSEX Index Options'!$H:$H,"MDAW*")+SUMIFS('BSE - Other Index Options'!$L:$L,'BSE - Other Index Options'!$C:$C,$A136,'BSE - Other Index Options'!$B:$B,B$4,'BSE - Other Index Options'!$H:$H,"Weekly*")+SUMIFS('BSE - Other Index Options'!$L:$L,'BSE - Other Index Options'!$C:$C,$A136,'BSE - Other Index Options'!$B:$B,B$4,'BSE - Other Index Options'!$H:$H,"MDAW*"))</f>
        <v/>
      </c>
      <c r="C136" s="26" t="str">
        <f>IF(SUMIFS('NSE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Options'!$H:$H,"MDAW*")+SUMIFS('BSE - SENSEX Index Options'!$L:$L,'BSE - SENSEX Index Options'!$C:$C,$A136,'BSE - SENSEX Index Options'!$B:$B,C$4,'BSE - SENSEX Index Options'!$H:$H,"Weekly*")+SUMIFS('BSE - SENSEX Index Options'!$L:$L,'BSE - SENSEX Index Options'!$C:$C,$A136,'BSE - SENSEX Index Options'!$B:$B,C$4,'BSE - SENSEX Index Options'!$H:$H,"MDAW*")+SUMIFS('BSE - Other Index Options'!$L:$L,'BSE - Other Index Options'!$C:$C,$A136,'BSE - Other Index Options'!$B:$B,C$4,'BSE - Other Index Options'!$H:$H,"Weekly*")+SUMIFS('BSE - Other Index Options'!$L:$L,'BSE - Other Index Options'!$C:$C,$A136,'BSE - Other Index Options'!$B:$B,C$4,'BSE - Other Index Options'!$H:$H,"MDAW*")=0,"",SUMIFS('NSE - NIFTY Index Options'!$L:$L,'NSE - NIFTY Index Options'!$C:$C,$A136,'NSE - NIFTY Index Options'!$B:$B,C$4,'NSE - NIFTY Index Options'!$H:$H,"Weekly*")+SUMIFS('NSE - NIFTY Index Options'!$L:$L,'NSE - NIFTY Index Options'!$C:$C,$A136,'NSE - NIFTY Index Options'!$B:$B,C$4,'NSE - NIFTY Index Options'!$H:$H,"MDAW*")+SUMIFS('NSE - Other Index Options'!$L:$L,'NSE - Other Index Options'!$C:$C,$A136,'NSE - Other Index Options'!$B:$B,C$4,'NSE - Other Index Options'!$H:$H,"Weekly*")+SUMIFS('NSE - Other Index Options'!$L:$L,'NSE - Other Index Options'!$C:$C,$A136,'NSE - Other Index Options'!$B:$B,C$4,'NSE - Other Index Options'!$H:$H,"MDAW*")+SUMIFS('BSE - SENSEX Index Options'!$L:$L,'BSE - SENSEX Index Options'!$C:$C,$A136,'BSE - SENSEX Index Options'!$B:$B,C$4,'BSE - SENSEX Index Options'!$H:$H,"Weekly*")+SUMIFS('BSE - SENSEX Index Options'!$L:$L,'BSE - SENSEX Index Options'!$C:$C,$A136,'BSE - SENSEX Index Options'!$B:$B,C$4,'BSE - SENSEX Index Options'!$H:$H,"MDAW*")+SUMIFS('BSE - Other Index Options'!$L:$L,'BSE - Other Index Options'!$C:$C,$A136,'BSE - Other Index Options'!$B:$B,C$4,'BSE - Other Index Options'!$H:$H,"Weekly*")+SUMIFS('BSE - Other Index Options'!$L:$L,'BSE - Other Index Options'!$C:$C,$A136,'BSE - Other Index Options'!$B:$B,C$4,'BSE - Other Index Options'!$H:$H,"MDAW*"))</f>
        <v/>
      </c>
      <c r="D136" s="26" t="str">
        <f>IF(SUMIFS('NSE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Options'!$H:$H,"MDAW*")+SUMIFS('BSE - SENSEX Index Options'!$L:$L,'BSE - SENSEX Index Options'!$C:$C,$A136,'BSE - SENSEX Index Options'!$B:$B,D$4,'BSE - SENSEX Index Options'!$H:$H,"Weekly*")+SUMIFS('BSE - SENSEX Index Options'!$L:$L,'BSE - SENSEX Index Options'!$C:$C,$A136,'BSE - SENSEX Index Options'!$B:$B,D$4,'BSE - SENSEX Index Options'!$H:$H,"MDAW*")+SUMIFS('BSE - Other Index Options'!$L:$L,'BSE - Other Index Options'!$C:$C,$A136,'BSE - Other Index Options'!$B:$B,D$4,'BSE - Other Index Options'!$H:$H,"Weekly*")+SUMIFS('BSE - Other Index Options'!$L:$L,'BSE - Other Index Options'!$C:$C,$A136,'BSE - Other Index Options'!$B:$B,D$4,'BSE - Other Index Options'!$H:$H,"MDAW*")=0,"",SUMIFS('NSE - NIFTY Index Options'!$L:$L,'NSE - NIFTY Index Options'!$C:$C,$A136,'NSE - NIFTY Index Options'!$B:$B,D$4,'NSE - NIFTY Index Options'!$H:$H,"Weekly*")+SUMIFS('NSE - NIFTY Index Options'!$L:$L,'NSE - NIFTY Index Options'!$C:$C,$A136,'NSE - NIFTY Index Options'!$B:$B,D$4,'NSE - NIFTY Index Options'!$H:$H,"MDAW*")+SUMIFS('NSE - Other Index Options'!$L:$L,'NSE - Other Index Options'!$C:$C,$A136,'NSE - Other Index Options'!$B:$B,D$4,'NSE - Other Index Options'!$H:$H,"Weekly*")+SUMIFS('NSE - Other Index Options'!$L:$L,'NSE - Other Index Options'!$C:$C,$A136,'NSE - Other Index Options'!$B:$B,D$4,'NSE - Other Index Options'!$H:$H,"MDAW*")+SUMIFS('BSE - SENSEX Index Options'!$L:$L,'BSE - SENSEX Index Options'!$C:$C,$A136,'BSE - SENSEX Index Options'!$B:$B,D$4,'BSE - SENSEX Index Options'!$H:$H,"Weekly*")+SUMIFS('BSE - SENSEX Index Options'!$L:$L,'BSE - SENSEX Index Options'!$C:$C,$A136,'BSE - SENSEX Index Options'!$B:$B,D$4,'BSE - SENSEX Index Options'!$H:$H,"MDAW*")+SUMIFS('BSE - Other Index Options'!$L:$L,'BSE - Other Index Options'!$C:$C,$A136,'BSE - Other Index Options'!$B:$B,D$4,'BSE - Other Index Options'!$H:$H,"Weekly*")+SUMIFS('BSE - Other Index Options'!$L:$L,'BSE - Other Index Options'!$C:$C,$A136,'BSE - Other Index Options'!$B:$B,D$4,'BSE - Other Index Options'!$H:$H,"MDAW*"))</f>
        <v/>
      </c>
      <c r="E136" s="26" t="str">
        <f>IF(SUMIFS('NSE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Options'!$H:$H,"MDAW*")+SUMIFS('BSE - SENSEX Index Options'!$L:$L,'BSE - SENSEX Index Options'!$C:$C,$A136,'BSE - SENSEX Index Options'!$B:$B,E$4,'BSE - SENSEX Index Options'!$H:$H,"Weekly*")+SUMIFS('BSE - SENSEX Index Options'!$L:$L,'BSE - SENSEX Index Options'!$C:$C,$A136,'BSE - SENSEX Index Options'!$B:$B,E$4,'BSE - SENSEX Index Options'!$H:$H,"MDAW*")+SUMIFS('BSE - Other Index Options'!$L:$L,'BSE - Other Index Options'!$C:$C,$A136,'BSE - Other Index Options'!$B:$B,E$4,'BSE - Other Index Options'!$H:$H,"Weekly*")+SUMIFS('BSE - Other Index Options'!$L:$L,'BSE - Other Index Options'!$C:$C,$A136,'BSE - Other Index Options'!$B:$B,E$4,'BSE - Other Index Options'!$H:$H,"MDAW*")=0,"",SUMIFS('NSE - NIFTY Index Options'!$L:$L,'NSE - NIFTY Index Options'!$C:$C,$A136,'NSE - NIFTY Index Options'!$B:$B,E$4,'NSE - NIFTY Index Options'!$H:$H,"Weekly*")+SUMIFS('NSE - NIFTY Index Options'!$L:$L,'NSE - NIFTY Index Options'!$C:$C,$A136,'NSE - NIFTY Index Options'!$B:$B,E$4,'NSE - NIFTY Index Options'!$H:$H,"MDAW*")+SUMIFS('NSE - Other Index Options'!$L:$L,'NSE - Other Index Options'!$C:$C,$A136,'NSE - Other Index Options'!$B:$B,E$4,'NSE - Other Index Options'!$H:$H,"Weekly*")+SUMIFS('NSE - Other Index Options'!$L:$L,'NSE - Other Index Options'!$C:$C,$A136,'NSE - Other Index Options'!$B:$B,E$4,'NSE - Other Index Options'!$H:$H,"MDAW*")+SUMIFS('BSE - SENSEX Index Options'!$L:$L,'BSE - SENSEX Index Options'!$C:$C,$A136,'BSE - SENSEX Index Options'!$B:$B,E$4,'BSE - SENSEX Index Options'!$H:$H,"Weekly*")+SUMIFS('BSE - SENSEX Index Options'!$L:$L,'BSE - SENSEX Index Options'!$C:$C,$A136,'BSE - SENSEX Index Options'!$B:$B,E$4,'BSE - SENSEX Index Options'!$H:$H,"MDAW*")+SUMIFS('BSE - Other Index Options'!$L:$L,'BSE - Other Index Options'!$C:$C,$A136,'BSE - Other Index Options'!$B:$B,E$4,'BSE - Other Index Options'!$H:$H,"Weekly*")+SUMIFS('BSE - Other Index Options'!$L:$L,'BSE - Other Index Options'!$C:$C,$A136,'BSE - Other Index Options'!$B:$B,E$4,'BSE - Other Index Options'!$H:$H,"MDAW*"))</f>
        <v/>
      </c>
      <c r="F136" s="26" t="str">
        <f>IF(SUMIFS('NSE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Options'!$H:$H,"MDAW*")+SUMIFS('BSE - SENSEX Index Options'!$L:$L,'BSE - SENSEX Index Options'!$C:$C,$A136,'BSE - SENSEX Index Options'!$B:$B,F$4,'BSE - SENSEX Index Options'!$H:$H,"Weekly*")+SUMIFS('BSE - SENSEX Index Options'!$L:$L,'BSE - SENSEX Index Options'!$C:$C,$A136,'BSE - SENSEX Index Options'!$B:$B,F$4,'BSE - SENSEX Index Options'!$H:$H,"MDAW*")+SUMIFS('BSE - Other Index Options'!$L:$L,'BSE - Other Index Options'!$C:$C,$A136,'BSE - Other Index Options'!$B:$B,F$4,'BSE - Other Index Options'!$H:$H,"Weekly*")+SUMIFS('BSE - Other Index Options'!$L:$L,'BSE - Other Index Options'!$C:$C,$A136,'BSE - Other Index Options'!$B:$B,F$4,'BSE - Other Index Options'!$H:$H,"MDAW*")=0,"",SUMIFS('NSE - NIFTY Index Options'!$L:$L,'NSE - NIFTY Index Options'!$C:$C,$A136,'NSE - NIFTY Index Options'!$B:$B,F$4,'NSE - NIFTY Index Options'!$H:$H,"Weekly*")+SUMIFS('NSE - NIFTY Index Options'!$L:$L,'NSE - NIFTY Index Options'!$C:$C,$A136,'NSE - NIFTY Index Options'!$B:$B,F$4,'NSE - NIFTY Index Options'!$H:$H,"MDAW*")+SUMIFS('NSE - Other Index Options'!$L:$L,'NSE - Other Index Options'!$C:$C,$A136,'NSE - Other Index Options'!$B:$B,F$4,'NSE - Other Index Options'!$H:$H,"Weekly*")+SUMIFS('NSE - Other Index Options'!$L:$L,'NSE - Other Index Options'!$C:$C,$A136,'NSE - Other Index Options'!$B:$B,F$4,'NSE - Other Index Options'!$H:$H,"MDAW*")+SUMIFS('BSE - SENSEX Index Options'!$L:$L,'BSE - SENSEX Index Options'!$C:$C,$A136,'BSE - SENSEX Index Options'!$B:$B,F$4,'BSE - SENSEX Index Options'!$H:$H,"Weekly*")+SUMIFS('BSE - SENSEX Index Options'!$L:$L,'BSE - SENSEX Index Options'!$C:$C,$A136,'BSE - SENSEX Index Options'!$B:$B,F$4,'BSE - SENSEX Index Options'!$H:$H,"MDAW*")+SUMIFS('BSE - Other Index Options'!$L:$L,'BSE - Other Index Options'!$C:$C,$A136,'BSE - Other Index Options'!$B:$B,F$4,'BSE - Other Index Options'!$H:$H,"Weekly*")+SUMIFS('BSE - Other Index Options'!$L:$L,'BSE - Other Index Options'!$C:$C,$A136,'BSE - Other Index Options'!$B:$B,F$4,'BSE - Other Index Options'!$H:$H,"MDAW*"))</f>
        <v/>
      </c>
      <c r="G136" s="26" t="str">
        <f>IF(SUMIFS('NSE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Options'!$H:$H,"MDAW*")+SUMIFS('BSE - SENSEX Index Options'!$L:$L,'BSE - SENSEX Index Options'!$C:$C,$A136,'BSE - SENSEX Index Options'!$B:$B,G$4,'BSE - SENSEX Index Options'!$H:$H,"Weekly*")+SUMIFS('BSE - SENSEX Index Options'!$L:$L,'BSE - SENSEX Index Options'!$C:$C,$A136,'BSE - SENSEX Index Options'!$B:$B,G$4,'BSE - SENSEX Index Options'!$H:$H,"MDAW*")+SUMIFS('BSE - Other Index Options'!$L:$L,'BSE - Other Index Options'!$C:$C,$A136,'BSE - Other Index Options'!$B:$B,G$4,'BSE - Other Index Options'!$H:$H,"Weekly*")+SUMIFS('BSE - Other Index Options'!$L:$L,'BSE - Other Index Options'!$C:$C,$A136,'BSE - Other Index Options'!$B:$B,G$4,'BSE - Other Index Options'!$H:$H,"MDAW*")=0,"",SUMIFS('NSE - NIFTY Index Options'!$L:$L,'NSE - NIFTY Index Options'!$C:$C,$A136,'NSE - NIFTY Index Options'!$B:$B,G$4,'NSE - NIFTY Index Options'!$H:$H,"Weekly*")+SUMIFS('NSE - NIFTY Index Options'!$L:$L,'NSE - NIFTY Index Options'!$C:$C,$A136,'NSE - NIFTY Index Options'!$B:$B,G$4,'NSE - NIFTY Index Options'!$H:$H,"MDAW*")+SUMIFS('NSE - Other Index Options'!$L:$L,'NSE - Other Index Options'!$C:$C,$A136,'NSE - Other Index Options'!$B:$B,G$4,'NSE - Other Index Options'!$H:$H,"Weekly*")+SUMIFS('NSE - Other Index Options'!$L:$L,'NSE - Other Index Options'!$C:$C,$A136,'NSE - Other Index Options'!$B:$B,G$4,'NSE - Other Index Options'!$H:$H,"MDAW*")+SUMIFS('BSE - SENSEX Index Options'!$L:$L,'BSE - SENSEX Index Options'!$C:$C,$A136,'BSE - SENSEX Index Options'!$B:$B,G$4,'BSE - SENSEX Index Options'!$H:$H,"Weekly*")+SUMIFS('BSE - SENSEX Index Options'!$L:$L,'BSE - SENSEX Index Options'!$C:$C,$A136,'BSE - SENSEX Index Options'!$B:$B,G$4,'BSE - SENSEX Index Options'!$H:$H,"MDAW*")+SUMIFS('BSE - Other Index Options'!$L:$L,'BSE - Other Index Options'!$C:$C,$A136,'BSE - Other Index Options'!$B:$B,G$4,'BSE - Other Index Options'!$H:$H,"Weekly*")+SUMIFS('BSE - Other Index Options'!$L:$L,'BSE - Other Index Options'!$C:$C,$A136,'BSE - Other Index Options'!$B:$B,G$4,'BSE - Other Index Options'!$H:$H,"MDAW*"))</f>
        <v/>
      </c>
      <c r="H136" s="26" t="str">
        <f t="shared" si="4"/>
        <v/>
      </c>
    </row>
    <row r="137" spans="1:8" hidden="1" outlineLevel="1">
      <c r="A137" t="s">
        <v>158</v>
      </c>
      <c r="B137" s="26" t="str">
        <f>IF(SUMIFS('NSE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Options'!$H:$H,"MDAW*")+SUMIFS('BSE - SENSEX Index Options'!$L:$L,'BSE - SENSEX Index Options'!$C:$C,$A137,'BSE - SENSEX Index Options'!$B:$B,B$4,'BSE - SENSEX Index Options'!$H:$H,"Weekly*")+SUMIFS('BSE - SENSEX Index Options'!$L:$L,'BSE - SENSEX Index Options'!$C:$C,$A137,'BSE - SENSEX Index Options'!$B:$B,B$4,'BSE - SENSEX Index Options'!$H:$H,"MDAW*")+SUMIFS('BSE - Other Index Options'!$L:$L,'BSE - Other Index Options'!$C:$C,$A137,'BSE - Other Index Options'!$B:$B,B$4,'BSE - Other Index Options'!$H:$H,"Weekly*")+SUMIFS('BSE - Other Index Options'!$L:$L,'BSE - Other Index Options'!$C:$C,$A137,'BSE - Other Index Options'!$B:$B,B$4,'BSE - Other Index Options'!$H:$H,"MDAW*")=0,"",SUMIFS('NSE - NIFTY Index Options'!$L:$L,'NSE - NIFTY Index Options'!$C:$C,$A137,'NSE - NIFTY Index Options'!$B:$B,B$4,'NSE - NIFTY Index Options'!$H:$H,"Weekly*")+SUMIFS('NSE - NIFTY Index Options'!$L:$L,'NSE - NIFTY Index Options'!$C:$C,$A137,'NSE - NIFTY Index Options'!$B:$B,B$4,'NSE - NIFTY Index Options'!$H:$H,"MDAW*")+SUMIFS('NSE - Other Index Options'!$L:$L,'NSE - Other Index Options'!$C:$C,$A137,'NSE - Other Index Options'!$B:$B,B$4,'NSE - Other Index Options'!$H:$H,"Weekly*")+SUMIFS('NSE - Other Index Options'!$L:$L,'NSE - Other Index Options'!$C:$C,$A137,'NSE - Other Index Options'!$B:$B,B$4,'NSE - Other Index Options'!$H:$H,"MDAW*")+SUMIFS('BSE - SENSEX Index Options'!$L:$L,'BSE - SENSEX Index Options'!$C:$C,$A137,'BSE - SENSEX Index Options'!$B:$B,B$4,'BSE - SENSEX Index Options'!$H:$H,"Weekly*")+SUMIFS('BSE - SENSEX Index Options'!$L:$L,'BSE - SENSEX Index Options'!$C:$C,$A137,'BSE - SENSEX Index Options'!$B:$B,B$4,'BSE - SENSEX Index Options'!$H:$H,"MDAW*")+SUMIFS('BSE - Other Index Options'!$L:$L,'BSE - Other Index Options'!$C:$C,$A137,'BSE - Other Index Options'!$B:$B,B$4,'BSE - Other Index Options'!$H:$H,"Weekly*")+SUMIFS('BSE - Other Index Options'!$L:$L,'BSE - Other Index Options'!$C:$C,$A137,'BSE - Other Index Options'!$B:$B,B$4,'BSE - Other Index Options'!$H:$H,"MDAW*"))</f>
        <v/>
      </c>
      <c r="C137" s="26" t="str">
        <f>IF(SUMIFS('NSE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Options'!$H:$H,"MDAW*")+SUMIFS('BSE - SENSEX Index Options'!$L:$L,'BSE - SENSEX Index Options'!$C:$C,$A137,'BSE - SENSEX Index Options'!$B:$B,C$4,'BSE - SENSEX Index Options'!$H:$H,"Weekly*")+SUMIFS('BSE - SENSEX Index Options'!$L:$L,'BSE - SENSEX Index Options'!$C:$C,$A137,'BSE - SENSEX Index Options'!$B:$B,C$4,'BSE - SENSEX Index Options'!$H:$H,"MDAW*")+SUMIFS('BSE - Other Index Options'!$L:$L,'BSE - Other Index Options'!$C:$C,$A137,'BSE - Other Index Options'!$B:$B,C$4,'BSE - Other Index Options'!$H:$H,"Weekly*")+SUMIFS('BSE - Other Index Options'!$L:$L,'BSE - Other Index Options'!$C:$C,$A137,'BSE - Other Index Options'!$B:$B,C$4,'BSE - Other Index Options'!$H:$H,"MDAW*")=0,"",SUMIFS('NSE - NIFTY Index Options'!$L:$L,'NSE - NIFTY Index Options'!$C:$C,$A137,'NSE - NIFTY Index Options'!$B:$B,C$4,'NSE - NIFTY Index Options'!$H:$H,"Weekly*")+SUMIFS('NSE - NIFTY Index Options'!$L:$L,'NSE - NIFTY Index Options'!$C:$C,$A137,'NSE - NIFTY Index Options'!$B:$B,C$4,'NSE - NIFTY Index Options'!$H:$H,"MDAW*")+SUMIFS('NSE - Other Index Options'!$L:$L,'NSE - Other Index Options'!$C:$C,$A137,'NSE - Other Index Options'!$B:$B,C$4,'NSE - Other Index Options'!$H:$H,"Weekly*")+SUMIFS('NSE - Other Index Options'!$L:$L,'NSE - Other Index Options'!$C:$C,$A137,'NSE - Other Index Options'!$B:$B,C$4,'NSE - Other Index Options'!$H:$H,"MDAW*")+SUMIFS('BSE - SENSEX Index Options'!$L:$L,'BSE - SENSEX Index Options'!$C:$C,$A137,'BSE - SENSEX Index Options'!$B:$B,C$4,'BSE - SENSEX Index Options'!$H:$H,"Weekly*")+SUMIFS('BSE - SENSEX Index Options'!$L:$L,'BSE - SENSEX Index Options'!$C:$C,$A137,'BSE - SENSEX Index Options'!$B:$B,C$4,'BSE - SENSEX Index Options'!$H:$H,"MDAW*")+SUMIFS('BSE - Other Index Options'!$L:$L,'BSE - Other Index Options'!$C:$C,$A137,'BSE - Other Index Options'!$B:$B,C$4,'BSE - Other Index Options'!$H:$H,"Weekly*")+SUMIFS('BSE - Other Index Options'!$L:$L,'BSE - Other Index Options'!$C:$C,$A137,'BSE - Other Index Options'!$B:$B,C$4,'BSE - Other Index Options'!$H:$H,"MDAW*"))</f>
        <v/>
      </c>
      <c r="D137" s="26" t="str">
        <f>IF(SUMIFS('NSE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Options'!$H:$H,"MDAW*")+SUMIFS('BSE - SENSEX Index Options'!$L:$L,'BSE - SENSEX Index Options'!$C:$C,$A137,'BSE - SENSEX Index Options'!$B:$B,D$4,'BSE - SENSEX Index Options'!$H:$H,"Weekly*")+SUMIFS('BSE - SENSEX Index Options'!$L:$L,'BSE - SENSEX Index Options'!$C:$C,$A137,'BSE - SENSEX Index Options'!$B:$B,D$4,'BSE - SENSEX Index Options'!$H:$H,"MDAW*")+SUMIFS('BSE - Other Index Options'!$L:$L,'BSE - Other Index Options'!$C:$C,$A137,'BSE - Other Index Options'!$B:$B,D$4,'BSE - Other Index Options'!$H:$H,"Weekly*")+SUMIFS('BSE - Other Index Options'!$L:$L,'BSE - Other Index Options'!$C:$C,$A137,'BSE - Other Index Options'!$B:$B,D$4,'BSE - Other Index Options'!$H:$H,"MDAW*")=0,"",SUMIFS('NSE - NIFTY Index Options'!$L:$L,'NSE - NIFTY Index Options'!$C:$C,$A137,'NSE - NIFTY Index Options'!$B:$B,D$4,'NSE - NIFTY Index Options'!$H:$H,"Weekly*")+SUMIFS('NSE - NIFTY Index Options'!$L:$L,'NSE - NIFTY Index Options'!$C:$C,$A137,'NSE - NIFTY Index Options'!$B:$B,D$4,'NSE - NIFTY Index Options'!$H:$H,"MDAW*")+SUMIFS('NSE - Other Index Options'!$L:$L,'NSE - Other Index Options'!$C:$C,$A137,'NSE - Other Index Options'!$B:$B,D$4,'NSE - Other Index Options'!$H:$H,"Weekly*")+SUMIFS('NSE - Other Index Options'!$L:$L,'NSE - Other Index Options'!$C:$C,$A137,'NSE - Other Index Options'!$B:$B,D$4,'NSE - Other Index Options'!$H:$H,"MDAW*")+SUMIFS('BSE - SENSEX Index Options'!$L:$L,'BSE - SENSEX Index Options'!$C:$C,$A137,'BSE - SENSEX Index Options'!$B:$B,D$4,'BSE - SENSEX Index Options'!$H:$H,"Weekly*")+SUMIFS('BSE - SENSEX Index Options'!$L:$L,'BSE - SENSEX Index Options'!$C:$C,$A137,'BSE - SENSEX Index Options'!$B:$B,D$4,'BSE - SENSEX Index Options'!$H:$H,"MDAW*")+SUMIFS('BSE - Other Index Options'!$L:$L,'BSE - Other Index Options'!$C:$C,$A137,'BSE - Other Index Options'!$B:$B,D$4,'BSE - Other Index Options'!$H:$H,"Weekly*")+SUMIFS('BSE - Other Index Options'!$L:$L,'BSE - Other Index Options'!$C:$C,$A137,'BSE - Other Index Options'!$B:$B,D$4,'BSE - Other Index Options'!$H:$H,"MDAW*"))</f>
        <v/>
      </c>
      <c r="E137" s="26" t="str">
        <f>IF(SUMIFS('NSE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Options'!$H:$H,"MDAW*")+SUMIFS('BSE - SENSEX Index Options'!$L:$L,'BSE - SENSEX Index Options'!$C:$C,$A137,'BSE - SENSEX Index Options'!$B:$B,E$4,'BSE - SENSEX Index Options'!$H:$H,"Weekly*")+SUMIFS('BSE - SENSEX Index Options'!$L:$L,'BSE - SENSEX Index Options'!$C:$C,$A137,'BSE - SENSEX Index Options'!$B:$B,E$4,'BSE - SENSEX Index Options'!$H:$H,"MDAW*")+SUMIFS('BSE - Other Index Options'!$L:$L,'BSE - Other Index Options'!$C:$C,$A137,'BSE - Other Index Options'!$B:$B,E$4,'BSE - Other Index Options'!$H:$H,"Weekly*")+SUMIFS('BSE - Other Index Options'!$L:$L,'BSE - Other Index Options'!$C:$C,$A137,'BSE - Other Index Options'!$B:$B,E$4,'BSE - Other Index Options'!$H:$H,"MDAW*")=0,"",SUMIFS('NSE - NIFTY Index Options'!$L:$L,'NSE - NIFTY Index Options'!$C:$C,$A137,'NSE - NIFTY Index Options'!$B:$B,E$4,'NSE - NIFTY Index Options'!$H:$H,"Weekly*")+SUMIFS('NSE - NIFTY Index Options'!$L:$L,'NSE - NIFTY Index Options'!$C:$C,$A137,'NSE - NIFTY Index Options'!$B:$B,E$4,'NSE - NIFTY Index Options'!$H:$H,"MDAW*")+SUMIFS('NSE - Other Index Options'!$L:$L,'NSE - Other Index Options'!$C:$C,$A137,'NSE - Other Index Options'!$B:$B,E$4,'NSE - Other Index Options'!$H:$H,"Weekly*")+SUMIFS('NSE - Other Index Options'!$L:$L,'NSE - Other Index Options'!$C:$C,$A137,'NSE - Other Index Options'!$B:$B,E$4,'NSE - Other Index Options'!$H:$H,"MDAW*")+SUMIFS('BSE - SENSEX Index Options'!$L:$L,'BSE - SENSEX Index Options'!$C:$C,$A137,'BSE - SENSEX Index Options'!$B:$B,E$4,'BSE - SENSEX Index Options'!$H:$H,"Weekly*")+SUMIFS('BSE - SENSEX Index Options'!$L:$L,'BSE - SENSEX Index Options'!$C:$C,$A137,'BSE - SENSEX Index Options'!$B:$B,E$4,'BSE - SENSEX Index Options'!$H:$H,"MDAW*")+SUMIFS('BSE - Other Index Options'!$L:$L,'BSE - Other Index Options'!$C:$C,$A137,'BSE - Other Index Options'!$B:$B,E$4,'BSE - Other Index Options'!$H:$H,"Weekly*")+SUMIFS('BSE - Other Index Options'!$L:$L,'BSE - Other Index Options'!$C:$C,$A137,'BSE - Other Index Options'!$B:$B,E$4,'BSE - Other Index Options'!$H:$H,"MDAW*"))</f>
        <v/>
      </c>
      <c r="F137" s="26" t="str">
        <f>IF(SUMIFS('NSE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Options'!$H:$H,"MDAW*")+SUMIFS('BSE - SENSEX Index Options'!$L:$L,'BSE - SENSEX Index Options'!$C:$C,$A137,'BSE - SENSEX Index Options'!$B:$B,F$4,'BSE - SENSEX Index Options'!$H:$H,"Weekly*")+SUMIFS('BSE - SENSEX Index Options'!$L:$L,'BSE - SENSEX Index Options'!$C:$C,$A137,'BSE - SENSEX Index Options'!$B:$B,F$4,'BSE - SENSEX Index Options'!$H:$H,"MDAW*")+SUMIFS('BSE - Other Index Options'!$L:$L,'BSE - Other Index Options'!$C:$C,$A137,'BSE - Other Index Options'!$B:$B,F$4,'BSE - Other Index Options'!$H:$H,"Weekly*")+SUMIFS('BSE - Other Index Options'!$L:$L,'BSE - Other Index Options'!$C:$C,$A137,'BSE - Other Index Options'!$B:$B,F$4,'BSE - Other Index Options'!$H:$H,"MDAW*")=0,"",SUMIFS('NSE - NIFTY Index Options'!$L:$L,'NSE - NIFTY Index Options'!$C:$C,$A137,'NSE - NIFTY Index Options'!$B:$B,F$4,'NSE - NIFTY Index Options'!$H:$H,"Weekly*")+SUMIFS('NSE - NIFTY Index Options'!$L:$L,'NSE - NIFTY Index Options'!$C:$C,$A137,'NSE - NIFTY Index Options'!$B:$B,F$4,'NSE - NIFTY Index Options'!$H:$H,"MDAW*")+SUMIFS('NSE - Other Index Options'!$L:$L,'NSE - Other Index Options'!$C:$C,$A137,'NSE - Other Index Options'!$B:$B,F$4,'NSE - Other Index Options'!$H:$H,"Weekly*")+SUMIFS('NSE - Other Index Options'!$L:$L,'NSE - Other Index Options'!$C:$C,$A137,'NSE - Other Index Options'!$B:$B,F$4,'NSE - Other Index Options'!$H:$H,"MDAW*")+SUMIFS('BSE - SENSEX Index Options'!$L:$L,'BSE - SENSEX Index Options'!$C:$C,$A137,'BSE - SENSEX Index Options'!$B:$B,F$4,'BSE - SENSEX Index Options'!$H:$H,"Weekly*")+SUMIFS('BSE - SENSEX Index Options'!$L:$L,'BSE - SENSEX Index Options'!$C:$C,$A137,'BSE - SENSEX Index Options'!$B:$B,F$4,'BSE - SENSEX Index Options'!$H:$H,"MDAW*")+SUMIFS('BSE - Other Index Options'!$L:$L,'BSE - Other Index Options'!$C:$C,$A137,'BSE - Other Index Options'!$B:$B,F$4,'BSE - Other Index Options'!$H:$H,"Weekly*")+SUMIFS('BSE - Other Index Options'!$L:$L,'BSE - Other Index Options'!$C:$C,$A137,'BSE - Other Index Options'!$B:$B,F$4,'BSE - Other Index Options'!$H:$H,"MDAW*"))</f>
        <v/>
      </c>
      <c r="G137" s="26" t="str">
        <f>IF(SUMIFS('NSE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Options'!$H:$H,"MDAW*")+SUMIFS('BSE - SENSEX Index Options'!$L:$L,'BSE - SENSEX Index Options'!$C:$C,$A137,'BSE - SENSEX Index Options'!$B:$B,G$4,'BSE - SENSEX Index Options'!$H:$H,"Weekly*")+SUMIFS('BSE - SENSEX Index Options'!$L:$L,'BSE - SENSEX Index Options'!$C:$C,$A137,'BSE - SENSEX Index Options'!$B:$B,G$4,'BSE - SENSEX Index Options'!$H:$H,"MDAW*")+SUMIFS('BSE - Other Index Options'!$L:$L,'BSE - Other Index Options'!$C:$C,$A137,'BSE - Other Index Options'!$B:$B,G$4,'BSE - Other Index Options'!$H:$H,"Weekly*")+SUMIFS('BSE - Other Index Options'!$L:$L,'BSE - Other Index Options'!$C:$C,$A137,'BSE - Other Index Options'!$B:$B,G$4,'BSE - Other Index Options'!$H:$H,"MDAW*")=0,"",SUMIFS('NSE - NIFTY Index Options'!$L:$L,'NSE - NIFTY Index Options'!$C:$C,$A137,'NSE - NIFTY Index Options'!$B:$B,G$4,'NSE - NIFTY Index Options'!$H:$H,"Weekly*")+SUMIFS('NSE - NIFTY Index Options'!$L:$L,'NSE - NIFTY Index Options'!$C:$C,$A137,'NSE - NIFTY Index Options'!$B:$B,G$4,'NSE - NIFTY Index Options'!$H:$H,"MDAW*")+SUMIFS('NSE - Other Index Options'!$L:$L,'NSE - Other Index Options'!$C:$C,$A137,'NSE - Other Index Options'!$B:$B,G$4,'NSE - Other Index Options'!$H:$H,"Weekly*")+SUMIFS('NSE - Other Index Options'!$L:$L,'NSE - Other Index Options'!$C:$C,$A137,'NSE - Other Index Options'!$B:$B,G$4,'NSE - Other Index Options'!$H:$H,"MDAW*")+SUMIFS('BSE - SENSEX Index Options'!$L:$L,'BSE - SENSEX Index Options'!$C:$C,$A137,'BSE - SENSEX Index Options'!$B:$B,G$4,'BSE - SENSEX Index Options'!$H:$H,"Weekly*")+SUMIFS('BSE - SENSEX Index Options'!$L:$L,'BSE - SENSEX Index Options'!$C:$C,$A137,'BSE - SENSEX Index Options'!$B:$B,G$4,'BSE - SENSEX Index Options'!$H:$H,"MDAW*")+SUMIFS('BSE - Other Index Options'!$L:$L,'BSE - Other Index Options'!$C:$C,$A137,'BSE - Other Index Options'!$B:$B,G$4,'BSE - Other Index Options'!$H:$H,"Weekly*")+SUMIFS('BSE - Other Index Options'!$L:$L,'BSE - Other Index Options'!$C:$C,$A137,'BSE - Other Index Options'!$B:$B,G$4,'BSE - Other Index Options'!$H:$H,"MDAW*"))</f>
        <v/>
      </c>
      <c r="H137" s="26" t="str">
        <f t="shared" si="4"/>
        <v/>
      </c>
    </row>
    <row r="138" spans="1:8" hidden="1" outlineLevel="1">
      <c r="A138" t="s">
        <v>159</v>
      </c>
      <c r="B138" s="26" t="str">
        <f>IF(SUMIFS('NSE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Options'!$H:$H,"MDAW*")+SUMIFS('BSE - SENSEX Index Options'!$L:$L,'BSE - SENSEX Index Options'!$C:$C,$A138,'BSE - SENSEX Index Options'!$B:$B,B$4,'BSE - SENSEX Index Options'!$H:$H,"Weekly*")+SUMIFS('BSE - SENSEX Index Options'!$L:$L,'BSE - SENSEX Index Options'!$C:$C,$A138,'BSE - SENSEX Index Options'!$B:$B,B$4,'BSE - SENSEX Index Options'!$H:$H,"MDAW*")+SUMIFS('BSE - Other Index Options'!$L:$L,'BSE - Other Index Options'!$C:$C,$A138,'BSE - Other Index Options'!$B:$B,B$4,'BSE - Other Index Options'!$H:$H,"Weekly*")+SUMIFS('BSE - Other Index Options'!$L:$L,'BSE - Other Index Options'!$C:$C,$A138,'BSE - Other Index Options'!$B:$B,B$4,'BSE - Other Index Options'!$H:$H,"MDAW*")=0,"",SUMIFS('NSE - NIFTY Index Options'!$L:$L,'NSE - NIFTY Index Options'!$C:$C,$A138,'NSE - NIFTY Index Options'!$B:$B,B$4,'NSE - NIFTY Index Options'!$H:$H,"Weekly*")+SUMIFS('NSE - NIFTY Index Options'!$L:$L,'NSE - NIFTY Index Options'!$C:$C,$A138,'NSE - NIFTY Index Options'!$B:$B,B$4,'NSE - NIFTY Index Options'!$H:$H,"MDAW*")+SUMIFS('NSE - Other Index Options'!$L:$L,'NSE - Other Index Options'!$C:$C,$A138,'NSE - Other Index Options'!$B:$B,B$4,'NSE - Other Index Options'!$H:$H,"Weekly*")+SUMIFS('NSE - Other Index Options'!$L:$L,'NSE - Other Index Options'!$C:$C,$A138,'NSE - Other Index Options'!$B:$B,B$4,'NSE - Other Index Options'!$H:$H,"MDAW*")+SUMIFS('BSE - SENSEX Index Options'!$L:$L,'BSE - SENSEX Index Options'!$C:$C,$A138,'BSE - SENSEX Index Options'!$B:$B,B$4,'BSE - SENSEX Index Options'!$H:$H,"Weekly*")+SUMIFS('BSE - SENSEX Index Options'!$L:$L,'BSE - SENSEX Index Options'!$C:$C,$A138,'BSE - SENSEX Index Options'!$B:$B,B$4,'BSE - SENSEX Index Options'!$H:$H,"MDAW*")+SUMIFS('BSE - Other Index Options'!$L:$L,'BSE - Other Index Options'!$C:$C,$A138,'BSE - Other Index Options'!$B:$B,B$4,'BSE - Other Index Options'!$H:$H,"Weekly*")+SUMIFS('BSE - Other Index Options'!$L:$L,'BSE - Other Index Options'!$C:$C,$A138,'BSE - Other Index Options'!$B:$B,B$4,'BSE - Other Index Options'!$H:$H,"MDAW*"))</f>
        <v/>
      </c>
      <c r="C138" s="26" t="str">
        <f>IF(SUMIFS('NSE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Options'!$H:$H,"MDAW*")+SUMIFS('BSE - SENSEX Index Options'!$L:$L,'BSE - SENSEX Index Options'!$C:$C,$A138,'BSE - SENSEX Index Options'!$B:$B,C$4,'BSE - SENSEX Index Options'!$H:$H,"Weekly*")+SUMIFS('BSE - SENSEX Index Options'!$L:$L,'BSE - SENSEX Index Options'!$C:$C,$A138,'BSE - SENSEX Index Options'!$B:$B,C$4,'BSE - SENSEX Index Options'!$H:$H,"MDAW*")+SUMIFS('BSE - Other Index Options'!$L:$L,'BSE - Other Index Options'!$C:$C,$A138,'BSE - Other Index Options'!$B:$B,C$4,'BSE - Other Index Options'!$H:$H,"Weekly*")+SUMIFS('BSE - Other Index Options'!$L:$L,'BSE - Other Index Options'!$C:$C,$A138,'BSE - Other Index Options'!$B:$B,C$4,'BSE - Other Index Options'!$H:$H,"MDAW*")=0,"",SUMIFS('NSE - NIFTY Index Options'!$L:$L,'NSE - NIFTY Index Options'!$C:$C,$A138,'NSE - NIFTY Index Options'!$B:$B,C$4,'NSE - NIFTY Index Options'!$H:$H,"Weekly*")+SUMIFS('NSE - NIFTY Index Options'!$L:$L,'NSE - NIFTY Index Options'!$C:$C,$A138,'NSE - NIFTY Index Options'!$B:$B,C$4,'NSE - NIFTY Index Options'!$H:$H,"MDAW*")+SUMIFS('NSE - Other Index Options'!$L:$L,'NSE - Other Index Options'!$C:$C,$A138,'NSE - Other Index Options'!$B:$B,C$4,'NSE - Other Index Options'!$H:$H,"Weekly*")+SUMIFS('NSE - Other Index Options'!$L:$L,'NSE - Other Index Options'!$C:$C,$A138,'NSE - Other Index Options'!$B:$B,C$4,'NSE - Other Index Options'!$H:$H,"MDAW*")+SUMIFS('BSE - SENSEX Index Options'!$L:$L,'BSE - SENSEX Index Options'!$C:$C,$A138,'BSE - SENSEX Index Options'!$B:$B,C$4,'BSE - SENSEX Index Options'!$H:$H,"Weekly*")+SUMIFS('BSE - SENSEX Index Options'!$L:$L,'BSE - SENSEX Index Options'!$C:$C,$A138,'BSE - SENSEX Index Options'!$B:$B,C$4,'BSE - SENSEX Index Options'!$H:$H,"MDAW*")+SUMIFS('BSE - Other Index Options'!$L:$L,'BSE - Other Index Options'!$C:$C,$A138,'BSE - Other Index Options'!$B:$B,C$4,'BSE - Other Index Options'!$H:$H,"Weekly*")+SUMIFS('BSE - Other Index Options'!$L:$L,'BSE - Other Index Options'!$C:$C,$A138,'BSE - Other Index Options'!$B:$B,C$4,'BSE - Other Index Options'!$H:$H,"MDAW*"))</f>
        <v/>
      </c>
      <c r="D138" s="26" t="str">
        <f>IF(SUMIFS('NSE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Options'!$H:$H,"MDAW*")+SUMIFS('BSE - SENSEX Index Options'!$L:$L,'BSE - SENSEX Index Options'!$C:$C,$A138,'BSE - SENSEX Index Options'!$B:$B,D$4,'BSE - SENSEX Index Options'!$H:$H,"Weekly*")+SUMIFS('BSE - SENSEX Index Options'!$L:$L,'BSE - SENSEX Index Options'!$C:$C,$A138,'BSE - SENSEX Index Options'!$B:$B,D$4,'BSE - SENSEX Index Options'!$H:$H,"MDAW*")+SUMIFS('BSE - Other Index Options'!$L:$L,'BSE - Other Index Options'!$C:$C,$A138,'BSE - Other Index Options'!$B:$B,D$4,'BSE - Other Index Options'!$H:$H,"Weekly*")+SUMIFS('BSE - Other Index Options'!$L:$L,'BSE - Other Index Options'!$C:$C,$A138,'BSE - Other Index Options'!$B:$B,D$4,'BSE - Other Index Options'!$H:$H,"MDAW*")=0,"",SUMIFS('NSE - NIFTY Index Options'!$L:$L,'NSE - NIFTY Index Options'!$C:$C,$A138,'NSE - NIFTY Index Options'!$B:$B,D$4,'NSE - NIFTY Index Options'!$H:$H,"Weekly*")+SUMIFS('NSE - NIFTY Index Options'!$L:$L,'NSE - NIFTY Index Options'!$C:$C,$A138,'NSE - NIFTY Index Options'!$B:$B,D$4,'NSE - NIFTY Index Options'!$H:$H,"MDAW*")+SUMIFS('NSE - Other Index Options'!$L:$L,'NSE - Other Index Options'!$C:$C,$A138,'NSE - Other Index Options'!$B:$B,D$4,'NSE - Other Index Options'!$H:$H,"Weekly*")+SUMIFS('NSE - Other Index Options'!$L:$L,'NSE - Other Index Options'!$C:$C,$A138,'NSE - Other Index Options'!$B:$B,D$4,'NSE - Other Index Options'!$H:$H,"MDAW*")+SUMIFS('BSE - SENSEX Index Options'!$L:$L,'BSE - SENSEX Index Options'!$C:$C,$A138,'BSE - SENSEX Index Options'!$B:$B,D$4,'BSE - SENSEX Index Options'!$H:$H,"Weekly*")+SUMIFS('BSE - SENSEX Index Options'!$L:$L,'BSE - SENSEX Index Options'!$C:$C,$A138,'BSE - SENSEX Index Options'!$B:$B,D$4,'BSE - SENSEX Index Options'!$H:$H,"MDAW*")+SUMIFS('BSE - Other Index Options'!$L:$L,'BSE - Other Index Options'!$C:$C,$A138,'BSE - Other Index Options'!$B:$B,D$4,'BSE - Other Index Options'!$H:$H,"Weekly*")+SUMIFS('BSE - Other Index Options'!$L:$L,'BSE - Other Index Options'!$C:$C,$A138,'BSE - Other Index Options'!$B:$B,D$4,'BSE - Other Index Options'!$H:$H,"MDAW*"))</f>
        <v/>
      </c>
      <c r="E138" s="26" t="str">
        <f>IF(SUMIFS('NSE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Options'!$H:$H,"MDAW*")+SUMIFS('BSE - SENSEX Index Options'!$L:$L,'BSE - SENSEX Index Options'!$C:$C,$A138,'BSE - SENSEX Index Options'!$B:$B,E$4,'BSE - SENSEX Index Options'!$H:$H,"Weekly*")+SUMIFS('BSE - SENSEX Index Options'!$L:$L,'BSE - SENSEX Index Options'!$C:$C,$A138,'BSE - SENSEX Index Options'!$B:$B,E$4,'BSE - SENSEX Index Options'!$H:$H,"MDAW*")+SUMIFS('BSE - Other Index Options'!$L:$L,'BSE - Other Index Options'!$C:$C,$A138,'BSE - Other Index Options'!$B:$B,E$4,'BSE - Other Index Options'!$H:$H,"Weekly*")+SUMIFS('BSE - Other Index Options'!$L:$L,'BSE - Other Index Options'!$C:$C,$A138,'BSE - Other Index Options'!$B:$B,E$4,'BSE - Other Index Options'!$H:$H,"MDAW*")=0,"",SUMIFS('NSE - NIFTY Index Options'!$L:$L,'NSE - NIFTY Index Options'!$C:$C,$A138,'NSE - NIFTY Index Options'!$B:$B,E$4,'NSE - NIFTY Index Options'!$H:$H,"Weekly*")+SUMIFS('NSE - NIFTY Index Options'!$L:$L,'NSE - NIFTY Index Options'!$C:$C,$A138,'NSE - NIFTY Index Options'!$B:$B,E$4,'NSE - NIFTY Index Options'!$H:$H,"MDAW*")+SUMIFS('NSE - Other Index Options'!$L:$L,'NSE - Other Index Options'!$C:$C,$A138,'NSE - Other Index Options'!$B:$B,E$4,'NSE - Other Index Options'!$H:$H,"Weekly*")+SUMIFS('NSE - Other Index Options'!$L:$L,'NSE - Other Index Options'!$C:$C,$A138,'NSE - Other Index Options'!$B:$B,E$4,'NSE - Other Index Options'!$H:$H,"MDAW*")+SUMIFS('BSE - SENSEX Index Options'!$L:$L,'BSE - SENSEX Index Options'!$C:$C,$A138,'BSE - SENSEX Index Options'!$B:$B,E$4,'BSE - SENSEX Index Options'!$H:$H,"Weekly*")+SUMIFS('BSE - SENSEX Index Options'!$L:$L,'BSE - SENSEX Index Options'!$C:$C,$A138,'BSE - SENSEX Index Options'!$B:$B,E$4,'BSE - SENSEX Index Options'!$H:$H,"MDAW*")+SUMIFS('BSE - Other Index Options'!$L:$L,'BSE - Other Index Options'!$C:$C,$A138,'BSE - Other Index Options'!$B:$B,E$4,'BSE - Other Index Options'!$H:$H,"Weekly*")+SUMIFS('BSE - Other Index Options'!$L:$L,'BSE - Other Index Options'!$C:$C,$A138,'BSE - Other Index Options'!$B:$B,E$4,'BSE - Other Index Options'!$H:$H,"MDAW*"))</f>
        <v/>
      </c>
      <c r="F138" s="26" t="str">
        <f>IF(SUMIFS('NSE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Options'!$H:$H,"MDAW*")+SUMIFS('BSE - SENSEX Index Options'!$L:$L,'BSE - SENSEX Index Options'!$C:$C,$A138,'BSE - SENSEX Index Options'!$B:$B,F$4,'BSE - SENSEX Index Options'!$H:$H,"Weekly*")+SUMIFS('BSE - SENSEX Index Options'!$L:$L,'BSE - SENSEX Index Options'!$C:$C,$A138,'BSE - SENSEX Index Options'!$B:$B,F$4,'BSE - SENSEX Index Options'!$H:$H,"MDAW*")+SUMIFS('BSE - Other Index Options'!$L:$L,'BSE - Other Index Options'!$C:$C,$A138,'BSE - Other Index Options'!$B:$B,F$4,'BSE - Other Index Options'!$H:$H,"Weekly*")+SUMIFS('BSE - Other Index Options'!$L:$L,'BSE - Other Index Options'!$C:$C,$A138,'BSE - Other Index Options'!$B:$B,F$4,'BSE - Other Index Options'!$H:$H,"MDAW*")=0,"",SUMIFS('NSE - NIFTY Index Options'!$L:$L,'NSE - NIFTY Index Options'!$C:$C,$A138,'NSE - NIFTY Index Options'!$B:$B,F$4,'NSE - NIFTY Index Options'!$H:$H,"Weekly*")+SUMIFS('NSE - NIFTY Index Options'!$L:$L,'NSE - NIFTY Index Options'!$C:$C,$A138,'NSE - NIFTY Index Options'!$B:$B,F$4,'NSE - NIFTY Index Options'!$H:$H,"MDAW*")+SUMIFS('NSE - Other Index Options'!$L:$L,'NSE - Other Index Options'!$C:$C,$A138,'NSE - Other Index Options'!$B:$B,F$4,'NSE - Other Index Options'!$H:$H,"Weekly*")+SUMIFS('NSE - Other Index Options'!$L:$L,'NSE - Other Index Options'!$C:$C,$A138,'NSE - Other Index Options'!$B:$B,F$4,'NSE - Other Index Options'!$H:$H,"MDAW*")+SUMIFS('BSE - SENSEX Index Options'!$L:$L,'BSE - SENSEX Index Options'!$C:$C,$A138,'BSE - SENSEX Index Options'!$B:$B,F$4,'BSE - SENSEX Index Options'!$H:$H,"Weekly*")+SUMIFS('BSE - SENSEX Index Options'!$L:$L,'BSE - SENSEX Index Options'!$C:$C,$A138,'BSE - SENSEX Index Options'!$B:$B,F$4,'BSE - SENSEX Index Options'!$H:$H,"MDAW*")+SUMIFS('BSE - Other Index Options'!$L:$L,'BSE - Other Index Options'!$C:$C,$A138,'BSE - Other Index Options'!$B:$B,F$4,'BSE - Other Index Options'!$H:$H,"Weekly*")+SUMIFS('BSE - Other Index Options'!$L:$L,'BSE - Other Index Options'!$C:$C,$A138,'BSE - Other Index Options'!$B:$B,F$4,'BSE - Other Index Options'!$H:$H,"MDAW*"))</f>
        <v/>
      </c>
      <c r="G138" s="26" t="str">
        <f>IF(SUMIFS('NSE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Options'!$H:$H,"MDAW*")+SUMIFS('BSE - SENSEX Index Options'!$L:$L,'BSE - SENSEX Index Options'!$C:$C,$A138,'BSE - SENSEX Index Options'!$B:$B,G$4,'BSE - SENSEX Index Options'!$H:$H,"Weekly*")+SUMIFS('BSE - SENSEX Index Options'!$L:$L,'BSE - SENSEX Index Options'!$C:$C,$A138,'BSE - SENSEX Index Options'!$B:$B,G$4,'BSE - SENSEX Index Options'!$H:$H,"MDAW*")+SUMIFS('BSE - Other Index Options'!$L:$L,'BSE - Other Index Options'!$C:$C,$A138,'BSE - Other Index Options'!$B:$B,G$4,'BSE - Other Index Options'!$H:$H,"Weekly*")+SUMIFS('BSE - Other Index Options'!$L:$L,'BSE - Other Index Options'!$C:$C,$A138,'BSE - Other Index Options'!$B:$B,G$4,'BSE - Other Index Options'!$H:$H,"MDAW*")=0,"",SUMIFS('NSE - NIFTY Index Options'!$L:$L,'NSE - NIFTY Index Options'!$C:$C,$A138,'NSE - NIFTY Index Options'!$B:$B,G$4,'NSE - NIFTY Index Options'!$H:$H,"Weekly*")+SUMIFS('NSE - NIFTY Index Options'!$L:$L,'NSE - NIFTY Index Options'!$C:$C,$A138,'NSE - NIFTY Index Options'!$B:$B,G$4,'NSE - NIFTY Index Options'!$H:$H,"MDAW*")+SUMIFS('NSE - Other Index Options'!$L:$L,'NSE - Other Index Options'!$C:$C,$A138,'NSE - Other Index Options'!$B:$B,G$4,'NSE - Other Index Options'!$H:$H,"Weekly*")+SUMIFS('NSE - Other Index Options'!$L:$L,'NSE - Other Index Options'!$C:$C,$A138,'NSE - Other Index Options'!$B:$B,G$4,'NSE - Other Index Options'!$H:$H,"MDAW*")+SUMIFS('BSE - SENSEX Index Options'!$L:$L,'BSE - SENSEX Index Options'!$C:$C,$A138,'BSE - SENSEX Index Options'!$B:$B,G$4,'BSE - SENSEX Index Options'!$H:$H,"Weekly*")+SUMIFS('BSE - SENSEX Index Options'!$L:$L,'BSE - SENSEX Index Options'!$C:$C,$A138,'BSE - SENSEX Index Options'!$B:$B,G$4,'BSE - SENSEX Index Options'!$H:$H,"MDAW*")+SUMIFS('BSE - Other Index Options'!$L:$L,'BSE - Other Index Options'!$C:$C,$A138,'BSE - Other Index Options'!$B:$B,G$4,'BSE - Other Index Options'!$H:$H,"Weekly*")+SUMIFS('BSE - Other Index Options'!$L:$L,'BSE - Other Index Options'!$C:$C,$A138,'BSE - Other Index Options'!$B:$B,G$4,'BSE - Other Index Options'!$H:$H,"MDAW*"))</f>
        <v/>
      </c>
      <c r="H138" s="26" t="str">
        <f t="shared" si="4"/>
        <v/>
      </c>
    </row>
    <row r="139" spans="1:8" hidden="1" outlineLevel="1">
      <c r="A139" t="s">
        <v>160</v>
      </c>
      <c r="B139" s="26" t="str">
        <f>IF(SUMIFS('NSE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Options'!$H:$H,"MDAW*")+SUMIFS('BSE - SENSEX Index Options'!$L:$L,'BSE - SENSEX Index Options'!$C:$C,$A139,'BSE - SENSEX Index Options'!$B:$B,B$4,'BSE - SENSEX Index Options'!$H:$H,"Weekly*")+SUMIFS('BSE - SENSEX Index Options'!$L:$L,'BSE - SENSEX Index Options'!$C:$C,$A139,'BSE - SENSEX Index Options'!$B:$B,B$4,'BSE - SENSEX Index Options'!$H:$H,"MDAW*")+SUMIFS('BSE - Other Index Options'!$L:$L,'BSE - Other Index Options'!$C:$C,$A139,'BSE - Other Index Options'!$B:$B,B$4,'BSE - Other Index Options'!$H:$H,"Weekly*")+SUMIFS('BSE - Other Index Options'!$L:$L,'BSE - Other Index Options'!$C:$C,$A139,'BSE - Other Index Options'!$B:$B,B$4,'BSE - Other Index Options'!$H:$H,"MDAW*")=0,"",SUMIFS('NSE - NIFTY Index Options'!$L:$L,'NSE - NIFTY Index Options'!$C:$C,$A139,'NSE - NIFTY Index Options'!$B:$B,B$4,'NSE - NIFTY Index Options'!$H:$H,"Weekly*")+SUMIFS('NSE - NIFTY Index Options'!$L:$L,'NSE - NIFTY Index Options'!$C:$C,$A139,'NSE - NIFTY Index Options'!$B:$B,B$4,'NSE - NIFTY Index Options'!$H:$H,"MDAW*")+SUMIFS('NSE - Other Index Options'!$L:$L,'NSE - Other Index Options'!$C:$C,$A139,'NSE - Other Index Options'!$B:$B,B$4,'NSE - Other Index Options'!$H:$H,"Weekly*")+SUMIFS('NSE - Other Index Options'!$L:$L,'NSE - Other Index Options'!$C:$C,$A139,'NSE - Other Index Options'!$B:$B,B$4,'NSE - Other Index Options'!$H:$H,"MDAW*")+SUMIFS('BSE - SENSEX Index Options'!$L:$L,'BSE - SENSEX Index Options'!$C:$C,$A139,'BSE - SENSEX Index Options'!$B:$B,B$4,'BSE - SENSEX Index Options'!$H:$H,"Weekly*")+SUMIFS('BSE - SENSEX Index Options'!$L:$L,'BSE - SENSEX Index Options'!$C:$C,$A139,'BSE - SENSEX Index Options'!$B:$B,B$4,'BSE - SENSEX Index Options'!$H:$H,"MDAW*")+SUMIFS('BSE - Other Index Options'!$L:$L,'BSE - Other Index Options'!$C:$C,$A139,'BSE - Other Index Options'!$B:$B,B$4,'BSE - Other Index Options'!$H:$H,"Weekly*")+SUMIFS('BSE - Other Index Options'!$L:$L,'BSE - Other Index Options'!$C:$C,$A139,'BSE - Other Index Options'!$B:$B,B$4,'BSE - Other Index Options'!$H:$H,"MDAW*"))</f>
        <v/>
      </c>
      <c r="C139" s="26" t="str">
        <f>IF(SUMIFS('NSE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Options'!$H:$H,"MDAW*")+SUMIFS('BSE - SENSEX Index Options'!$L:$L,'BSE - SENSEX Index Options'!$C:$C,$A139,'BSE - SENSEX Index Options'!$B:$B,C$4,'BSE - SENSEX Index Options'!$H:$H,"Weekly*")+SUMIFS('BSE - SENSEX Index Options'!$L:$L,'BSE - SENSEX Index Options'!$C:$C,$A139,'BSE - SENSEX Index Options'!$B:$B,C$4,'BSE - SENSEX Index Options'!$H:$H,"MDAW*")+SUMIFS('BSE - Other Index Options'!$L:$L,'BSE - Other Index Options'!$C:$C,$A139,'BSE - Other Index Options'!$B:$B,C$4,'BSE - Other Index Options'!$H:$H,"Weekly*")+SUMIFS('BSE - Other Index Options'!$L:$L,'BSE - Other Index Options'!$C:$C,$A139,'BSE - Other Index Options'!$B:$B,C$4,'BSE - Other Index Options'!$H:$H,"MDAW*")=0,"",SUMIFS('NSE - NIFTY Index Options'!$L:$L,'NSE - NIFTY Index Options'!$C:$C,$A139,'NSE - NIFTY Index Options'!$B:$B,C$4,'NSE - NIFTY Index Options'!$H:$H,"Weekly*")+SUMIFS('NSE - NIFTY Index Options'!$L:$L,'NSE - NIFTY Index Options'!$C:$C,$A139,'NSE - NIFTY Index Options'!$B:$B,C$4,'NSE - NIFTY Index Options'!$H:$H,"MDAW*")+SUMIFS('NSE - Other Index Options'!$L:$L,'NSE - Other Index Options'!$C:$C,$A139,'NSE - Other Index Options'!$B:$B,C$4,'NSE - Other Index Options'!$H:$H,"Weekly*")+SUMIFS('NSE - Other Index Options'!$L:$L,'NSE - Other Index Options'!$C:$C,$A139,'NSE - Other Index Options'!$B:$B,C$4,'NSE - Other Index Options'!$H:$H,"MDAW*")+SUMIFS('BSE - SENSEX Index Options'!$L:$L,'BSE - SENSEX Index Options'!$C:$C,$A139,'BSE - SENSEX Index Options'!$B:$B,C$4,'BSE - SENSEX Index Options'!$H:$H,"Weekly*")+SUMIFS('BSE - SENSEX Index Options'!$L:$L,'BSE - SENSEX Index Options'!$C:$C,$A139,'BSE - SENSEX Index Options'!$B:$B,C$4,'BSE - SENSEX Index Options'!$H:$H,"MDAW*")+SUMIFS('BSE - Other Index Options'!$L:$L,'BSE - Other Index Options'!$C:$C,$A139,'BSE - Other Index Options'!$B:$B,C$4,'BSE - Other Index Options'!$H:$H,"Weekly*")+SUMIFS('BSE - Other Index Options'!$L:$L,'BSE - Other Index Options'!$C:$C,$A139,'BSE - Other Index Options'!$B:$B,C$4,'BSE - Other Index Options'!$H:$H,"MDAW*"))</f>
        <v/>
      </c>
      <c r="D139" s="26" t="str">
        <f>IF(SUMIFS('NSE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Options'!$H:$H,"MDAW*")+SUMIFS('BSE - SENSEX Index Options'!$L:$L,'BSE - SENSEX Index Options'!$C:$C,$A139,'BSE - SENSEX Index Options'!$B:$B,D$4,'BSE - SENSEX Index Options'!$H:$H,"Weekly*")+SUMIFS('BSE - SENSEX Index Options'!$L:$L,'BSE - SENSEX Index Options'!$C:$C,$A139,'BSE - SENSEX Index Options'!$B:$B,D$4,'BSE - SENSEX Index Options'!$H:$H,"MDAW*")+SUMIFS('BSE - Other Index Options'!$L:$L,'BSE - Other Index Options'!$C:$C,$A139,'BSE - Other Index Options'!$B:$B,D$4,'BSE - Other Index Options'!$H:$H,"Weekly*")+SUMIFS('BSE - Other Index Options'!$L:$L,'BSE - Other Index Options'!$C:$C,$A139,'BSE - Other Index Options'!$B:$B,D$4,'BSE - Other Index Options'!$H:$H,"MDAW*")=0,"",SUMIFS('NSE - NIFTY Index Options'!$L:$L,'NSE - NIFTY Index Options'!$C:$C,$A139,'NSE - NIFTY Index Options'!$B:$B,D$4,'NSE - NIFTY Index Options'!$H:$H,"Weekly*")+SUMIFS('NSE - NIFTY Index Options'!$L:$L,'NSE - NIFTY Index Options'!$C:$C,$A139,'NSE - NIFTY Index Options'!$B:$B,D$4,'NSE - NIFTY Index Options'!$H:$H,"MDAW*")+SUMIFS('NSE - Other Index Options'!$L:$L,'NSE - Other Index Options'!$C:$C,$A139,'NSE - Other Index Options'!$B:$B,D$4,'NSE - Other Index Options'!$H:$H,"Weekly*")+SUMIFS('NSE - Other Index Options'!$L:$L,'NSE - Other Index Options'!$C:$C,$A139,'NSE - Other Index Options'!$B:$B,D$4,'NSE - Other Index Options'!$H:$H,"MDAW*")+SUMIFS('BSE - SENSEX Index Options'!$L:$L,'BSE - SENSEX Index Options'!$C:$C,$A139,'BSE - SENSEX Index Options'!$B:$B,D$4,'BSE - SENSEX Index Options'!$H:$H,"Weekly*")+SUMIFS('BSE - SENSEX Index Options'!$L:$L,'BSE - SENSEX Index Options'!$C:$C,$A139,'BSE - SENSEX Index Options'!$B:$B,D$4,'BSE - SENSEX Index Options'!$H:$H,"MDAW*")+SUMIFS('BSE - Other Index Options'!$L:$L,'BSE - Other Index Options'!$C:$C,$A139,'BSE - Other Index Options'!$B:$B,D$4,'BSE - Other Index Options'!$H:$H,"Weekly*")+SUMIFS('BSE - Other Index Options'!$L:$L,'BSE - Other Index Options'!$C:$C,$A139,'BSE - Other Index Options'!$B:$B,D$4,'BSE - Other Index Options'!$H:$H,"MDAW*"))</f>
        <v/>
      </c>
      <c r="E139" s="26" t="str">
        <f>IF(SUMIFS('NSE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Options'!$H:$H,"MDAW*")+SUMIFS('BSE - SENSEX Index Options'!$L:$L,'BSE - SENSEX Index Options'!$C:$C,$A139,'BSE - SENSEX Index Options'!$B:$B,E$4,'BSE - SENSEX Index Options'!$H:$H,"Weekly*")+SUMIFS('BSE - SENSEX Index Options'!$L:$L,'BSE - SENSEX Index Options'!$C:$C,$A139,'BSE - SENSEX Index Options'!$B:$B,E$4,'BSE - SENSEX Index Options'!$H:$H,"MDAW*")+SUMIFS('BSE - Other Index Options'!$L:$L,'BSE - Other Index Options'!$C:$C,$A139,'BSE - Other Index Options'!$B:$B,E$4,'BSE - Other Index Options'!$H:$H,"Weekly*")+SUMIFS('BSE - Other Index Options'!$L:$L,'BSE - Other Index Options'!$C:$C,$A139,'BSE - Other Index Options'!$B:$B,E$4,'BSE - Other Index Options'!$H:$H,"MDAW*")=0,"",SUMIFS('NSE - NIFTY Index Options'!$L:$L,'NSE - NIFTY Index Options'!$C:$C,$A139,'NSE - NIFTY Index Options'!$B:$B,E$4,'NSE - NIFTY Index Options'!$H:$H,"Weekly*")+SUMIFS('NSE - NIFTY Index Options'!$L:$L,'NSE - NIFTY Index Options'!$C:$C,$A139,'NSE - NIFTY Index Options'!$B:$B,E$4,'NSE - NIFTY Index Options'!$H:$H,"MDAW*")+SUMIFS('NSE - Other Index Options'!$L:$L,'NSE - Other Index Options'!$C:$C,$A139,'NSE - Other Index Options'!$B:$B,E$4,'NSE - Other Index Options'!$H:$H,"Weekly*")+SUMIFS('NSE - Other Index Options'!$L:$L,'NSE - Other Index Options'!$C:$C,$A139,'NSE - Other Index Options'!$B:$B,E$4,'NSE - Other Index Options'!$H:$H,"MDAW*")+SUMIFS('BSE - SENSEX Index Options'!$L:$L,'BSE - SENSEX Index Options'!$C:$C,$A139,'BSE - SENSEX Index Options'!$B:$B,E$4,'BSE - SENSEX Index Options'!$H:$H,"Weekly*")+SUMIFS('BSE - SENSEX Index Options'!$L:$L,'BSE - SENSEX Index Options'!$C:$C,$A139,'BSE - SENSEX Index Options'!$B:$B,E$4,'BSE - SENSEX Index Options'!$H:$H,"MDAW*")+SUMIFS('BSE - Other Index Options'!$L:$L,'BSE - Other Index Options'!$C:$C,$A139,'BSE - Other Index Options'!$B:$B,E$4,'BSE - Other Index Options'!$H:$H,"Weekly*")+SUMIFS('BSE - Other Index Options'!$L:$L,'BSE - Other Index Options'!$C:$C,$A139,'BSE - Other Index Options'!$B:$B,E$4,'BSE - Other Index Options'!$H:$H,"MDAW*"))</f>
        <v/>
      </c>
      <c r="F139" s="26" t="str">
        <f>IF(SUMIFS('NSE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Options'!$H:$H,"MDAW*")+SUMIFS('BSE - SENSEX Index Options'!$L:$L,'BSE - SENSEX Index Options'!$C:$C,$A139,'BSE - SENSEX Index Options'!$B:$B,F$4,'BSE - SENSEX Index Options'!$H:$H,"Weekly*")+SUMIFS('BSE - SENSEX Index Options'!$L:$L,'BSE - SENSEX Index Options'!$C:$C,$A139,'BSE - SENSEX Index Options'!$B:$B,F$4,'BSE - SENSEX Index Options'!$H:$H,"MDAW*")+SUMIFS('BSE - Other Index Options'!$L:$L,'BSE - Other Index Options'!$C:$C,$A139,'BSE - Other Index Options'!$B:$B,F$4,'BSE - Other Index Options'!$H:$H,"Weekly*")+SUMIFS('BSE - Other Index Options'!$L:$L,'BSE - Other Index Options'!$C:$C,$A139,'BSE - Other Index Options'!$B:$B,F$4,'BSE - Other Index Options'!$H:$H,"MDAW*")=0,"",SUMIFS('NSE - NIFTY Index Options'!$L:$L,'NSE - NIFTY Index Options'!$C:$C,$A139,'NSE - NIFTY Index Options'!$B:$B,F$4,'NSE - NIFTY Index Options'!$H:$H,"Weekly*")+SUMIFS('NSE - NIFTY Index Options'!$L:$L,'NSE - NIFTY Index Options'!$C:$C,$A139,'NSE - NIFTY Index Options'!$B:$B,F$4,'NSE - NIFTY Index Options'!$H:$H,"MDAW*")+SUMIFS('NSE - Other Index Options'!$L:$L,'NSE - Other Index Options'!$C:$C,$A139,'NSE - Other Index Options'!$B:$B,F$4,'NSE - Other Index Options'!$H:$H,"Weekly*")+SUMIFS('NSE - Other Index Options'!$L:$L,'NSE - Other Index Options'!$C:$C,$A139,'NSE - Other Index Options'!$B:$B,F$4,'NSE - Other Index Options'!$H:$H,"MDAW*")+SUMIFS('BSE - SENSEX Index Options'!$L:$L,'BSE - SENSEX Index Options'!$C:$C,$A139,'BSE - SENSEX Index Options'!$B:$B,F$4,'BSE - SENSEX Index Options'!$H:$H,"Weekly*")+SUMIFS('BSE - SENSEX Index Options'!$L:$L,'BSE - SENSEX Index Options'!$C:$C,$A139,'BSE - SENSEX Index Options'!$B:$B,F$4,'BSE - SENSEX Index Options'!$H:$H,"MDAW*")+SUMIFS('BSE - Other Index Options'!$L:$L,'BSE - Other Index Options'!$C:$C,$A139,'BSE - Other Index Options'!$B:$B,F$4,'BSE - Other Index Options'!$H:$H,"Weekly*")+SUMIFS('BSE - Other Index Options'!$L:$L,'BSE - Other Index Options'!$C:$C,$A139,'BSE - Other Index Options'!$B:$B,F$4,'BSE - Other Index Options'!$H:$H,"MDAW*"))</f>
        <v/>
      </c>
      <c r="G139" s="26" t="str">
        <f>IF(SUMIFS('NSE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Options'!$H:$H,"MDAW*")+SUMIFS('BSE - SENSEX Index Options'!$L:$L,'BSE - SENSEX Index Options'!$C:$C,$A139,'BSE - SENSEX Index Options'!$B:$B,G$4,'BSE - SENSEX Index Options'!$H:$H,"Weekly*")+SUMIFS('BSE - SENSEX Index Options'!$L:$L,'BSE - SENSEX Index Options'!$C:$C,$A139,'BSE - SENSEX Index Options'!$B:$B,G$4,'BSE - SENSEX Index Options'!$H:$H,"MDAW*")+SUMIFS('BSE - Other Index Options'!$L:$L,'BSE - Other Index Options'!$C:$C,$A139,'BSE - Other Index Options'!$B:$B,G$4,'BSE - Other Index Options'!$H:$H,"Weekly*")+SUMIFS('BSE - Other Index Options'!$L:$L,'BSE - Other Index Options'!$C:$C,$A139,'BSE - Other Index Options'!$B:$B,G$4,'BSE - Other Index Options'!$H:$H,"MDAW*")=0,"",SUMIFS('NSE - NIFTY Index Options'!$L:$L,'NSE - NIFTY Index Options'!$C:$C,$A139,'NSE - NIFTY Index Options'!$B:$B,G$4,'NSE - NIFTY Index Options'!$H:$H,"Weekly*")+SUMIFS('NSE - NIFTY Index Options'!$L:$L,'NSE - NIFTY Index Options'!$C:$C,$A139,'NSE - NIFTY Index Options'!$B:$B,G$4,'NSE - NIFTY Index Options'!$H:$H,"MDAW*")+SUMIFS('NSE - Other Index Options'!$L:$L,'NSE - Other Index Options'!$C:$C,$A139,'NSE - Other Index Options'!$B:$B,G$4,'NSE - Other Index Options'!$H:$H,"Weekly*")+SUMIFS('NSE - Other Index Options'!$L:$L,'NSE - Other Index Options'!$C:$C,$A139,'NSE - Other Index Options'!$B:$B,G$4,'NSE - Other Index Options'!$H:$H,"MDAW*")+SUMIFS('BSE - SENSEX Index Options'!$L:$L,'BSE - SENSEX Index Options'!$C:$C,$A139,'BSE - SENSEX Index Options'!$B:$B,G$4,'BSE - SENSEX Index Options'!$H:$H,"Weekly*")+SUMIFS('BSE - SENSEX Index Options'!$L:$L,'BSE - SENSEX Index Options'!$C:$C,$A139,'BSE - SENSEX Index Options'!$B:$B,G$4,'BSE - SENSEX Index Options'!$H:$H,"MDAW*")+SUMIFS('BSE - Other Index Options'!$L:$L,'BSE - Other Index Options'!$C:$C,$A139,'BSE - Other Index Options'!$B:$B,G$4,'BSE - Other Index Options'!$H:$H,"Weekly*")+SUMIFS('BSE - Other Index Options'!$L:$L,'BSE - Other Index Options'!$C:$C,$A139,'BSE - Other Index Options'!$B:$B,G$4,'BSE - Other Index Options'!$H:$H,"MDAW*"))</f>
        <v/>
      </c>
      <c r="H139" s="26" t="str">
        <f t="shared" si="4"/>
        <v/>
      </c>
    </row>
    <row r="140" spans="1:8" hidden="1" outlineLevel="1">
      <c r="A140" t="s">
        <v>161</v>
      </c>
      <c r="B140" s="26" t="str">
        <f>IF(SUMIFS('NSE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Options'!$H:$H,"MDAW*")+SUMIFS('BSE - SENSEX Index Options'!$L:$L,'BSE - SENSEX Index Options'!$C:$C,$A140,'BSE - SENSEX Index Options'!$B:$B,B$4,'BSE - SENSEX Index Options'!$H:$H,"Weekly*")+SUMIFS('BSE - SENSEX Index Options'!$L:$L,'BSE - SENSEX Index Options'!$C:$C,$A140,'BSE - SENSEX Index Options'!$B:$B,B$4,'BSE - SENSEX Index Options'!$H:$H,"MDAW*")+SUMIFS('BSE - Other Index Options'!$L:$L,'BSE - Other Index Options'!$C:$C,$A140,'BSE - Other Index Options'!$B:$B,B$4,'BSE - Other Index Options'!$H:$H,"Weekly*")+SUMIFS('BSE - Other Index Options'!$L:$L,'BSE - Other Index Options'!$C:$C,$A140,'BSE - Other Index Options'!$B:$B,B$4,'BSE - Other Index Options'!$H:$H,"MDAW*")=0,"",SUMIFS('NSE - NIFTY Index Options'!$L:$L,'NSE - NIFTY Index Options'!$C:$C,$A140,'NSE - NIFTY Index Options'!$B:$B,B$4,'NSE - NIFTY Index Options'!$H:$H,"Weekly*")+SUMIFS('NSE - NIFTY Index Options'!$L:$L,'NSE - NIFTY Index Options'!$C:$C,$A140,'NSE - NIFTY Index Options'!$B:$B,B$4,'NSE - NIFTY Index Options'!$H:$H,"MDAW*")+SUMIFS('NSE - Other Index Options'!$L:$L,'NSE - Other Index Options'!$C:$C,$A140,'NSE - Other Index Options'!$B:$B,B$4,'NSE - Other Index Options'!$H:$H,"Weekly*")+SUMIFS('NSE - Other Index Options'!$L:$L,'NSE - Other Index Options'!$C:$C,$A140,'NSE - Other Index Options'!$B:$B,B$4,'NSE - Other Index Options'!$H:$H,"MDAW*")+SUMIFS('BSE - SENSEX Index Options'!$L:$L,'BSE - SENSEX Index Options'!$C:$C,$A140,'BSE - SENSEX Index Options'!$B:$B,B$4,'BSE - SENSEX Index Options'!$H:$H,"Weekly*")+SUMIFS('BSE - SENSEX Index Options'!$L:$L,'BSE - SENSEX Index Options'!$C:$C,$A140,'BSE - SENSEX Index Options'!$B:$B,B$4,'BSE - SENSEX Index Options'!$H:$H,"MDAW*")+SUMIFS('BSE - Other Index Options'!$L:$L,'BSE - Other Index Options'!$C:$C,$A140,'BSE - Other Index Options'!$B:$B,B$4,'BSE - Other Index Options'!$H:$H,"Weekly*")+SUMIFS('BSE - Other Index Options'!$L:$L,'BSE - Other Index Options'!$C:$C,$A140,'BSE - Other Index Options'!$B:$B,B$4,'BSE - Other Index Options'!$H:$H,"MDAW*"))</f>
        <v/>
      </c>
      <c r="C140" s="26" t="str">
        <f>IF(SUMIFS('NSE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Options'!$H:$H,"MDAW*")+SUMIFS('BSE - SENSEX Index Options'!$L:$L,'BSE - SENSEX Index Options'!$C:$C,$A140,'BSE - SENSEX Index Options'!$B:$B,C$4,'BSE - SENSEX Index Options'!$H:$H,"Weekly*")+SUMIFS('BSE - SENSEX Index Options'!$L:$L,'BSE - SENSEX Index Options'!$C:$C,$A140,'BSE - SENSEX Index Options'!$B:$B,C$4,'BSE - SENSEX Index Options'!$H:$H,"MDAW*")+SUMIFS('BSE - Other Index Options'!$L:$L,'BSE - Other Index Options'!$C:$C,$A140,'BSE - Other Index Options'!$B:$B,C$4,'BSE - Other Index Options'!$H:$H,"Weekly*")+SUMIFS('BSE - Other Index Options'!$L:$L,'BSE - Other Index Options'!$C:$C,$A140,'BSE - Other Index Options'!$B:$B,C$4,'BSE - Other Index Options'!$H:$H,"MDAW*")=0,"",SUMIFS('NSE - NIFTY Index Options'!$L:$L,'NSE - NIFTY Index Options'!$C:$C,$A140,'NSE - NIFTY Index Options'!$B:$B,C$4,'NSE - NIFTY Index Options'!$H:$H,"Weekly*")+SUMIFS('NSE - NIFTY Index Options'!$L:$L,'NSE - NIFTY Index Options'!$C:$C,$A140,'NSE - NIFTY Index Options'!$B:$B,C$4,'NSE - NIFTY Index Options'!$H:$H,"MDAW*")+SUMIFS('NSE - Other Index Options'!$L:$L,'NSE - Other Index Options'!$C:$C,$A140,'NSE - Other Index Options'!$B:$B,C$4,'NSE - Other Index Options'!$H:$H,"Weekly*")+SUMIFS('NSE - Other Index Options'!$L:$L,'NSE - Other Index Options'!$C:$C,$A140,'NSE - Other Index Options'!$B:$B,C$4,'NSE - Other Index Options'!$H:$H,"MDAW*")+SUMIFS('BSE - SENSEX Index Options'!$L:$L,'BSE - SENSEX Index Options'!$C:$C,$A140,'BSE - SENSEX Index Options'!$B:$B,C$4,'BSE - SENSEX Index Options'!$H:$H,"Weekly*")+SUMIFS('BSE - SENSEX Index Options'!$L:$L,'BSE - SENSEX Index Options'!$C:$C,$A140,'BSE - SENSEX Index Options'!$B:$B,C$4,'BSE - SENSEX Index Options'!$H:$H,"MDAW*")+SUMIFS('BSE - Other Index Options'!$L:$L,'BSE - Other Index Options'!$C:$C,$A140,'BSE - Other Index Options'!$B:$B,C$4,'BSE - Other Index Options'!$H:$H,"Weekly*")+SUMIFS('BSE - Other Index Options'!$L:$L,'BSE - Other Index Options'!$C:$C,$A140,'BSE - Other Index Options'!$B:$B,C$4,'BSE - Other Index Options'!$H:$H,"MDAW*"))</f>
        <v/>
      </c>
      <c r="D140" s="26" t="str">
        <f>IF(SUMIFS('NSE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Options'!$H:$H,"MDAW*")+SUMIFS('BSE - SENSEX Index Options'!$L:$L,'BSE - SENSEX Index Options'!$C:$C,$A140,'BSE - SENSEX Index Options'!$B:$B,D$4,'BSE - SENSEX Index Options'!$H:$H,"Weekly*")+SUMIFS('BSE - SENSEX Index Options'!$L:$L,'BSE - SENSEX Index Options'!$C:$C,$A140,'BSE - SENSEX Index Options'!$B:$B,D$4,'BSE - SENSEX Index Options'!$H:$H,"MDAW*")+SUMIFS('BSE - Other Index Options'!$L:$L,'BSE - Other Index Options'!$C:$C,$A140,'BSE - Other Index Options'!$B:$B,D$4,'BSE - Other Index Options'!$H:$H,"Weekly*")+SUMIFS('BSE - Other Index Options'!$L:$L,'BSE - Other Index Options'!$C:$C,$A140,'BSE - Other Index Options'!$B:$B,D$4,'BSE - Other Index Options'!$H:$H,"MDAW*")=0,"",SUMIFS('NSE - NIFTY Index Options'!$L:$L,'NSE - NIFTY Index Options'!$C:$C,$A140,'NSE - NIFTY Index Options'!$B:$B,D$4,'NSE - NIFTY Index Options'!$H:$H,"Weekly*")+SUMIFS('NSE - NIFTY Index Options'!$L:$L,'NSE - NIFTY Index Options'!$C:$C,$A140,'NSE - NIFTY Index Options'!$B:$B,D$4,'NSE - NIFTY Index Options'!$H:$H,"MDAW*")+SUMIFS('NSE - Other Index Options'!$L:$L,'NSE - Other Index Options'!$C:$C,$A140,'NSE - Other Index Options'!$B:$B,D$4,'NSE - Other Index Options'!$H:$H,"Weekly*")+SUMIFS('NSE - Other Index Options'!$L:$L,'NSE - Other Index Options'!$C:$C,$A140,'NSE - Other Index Options'!$B:$B,D$4,'NSE - Other Index Options'!$H:$H,"MDAW*")+SUMIFS('BSE - SENSEX Index Options'!$L:$L,'BSE - SENSEX Index Options'!$C:$C,$A140,'BSE - SENSEX Index Options'!$B:$B,D$4,'BSE - SENSEX Index Options'!$H:$H,"Weekly*")+SUMIFS('BSE - SENSEX Index Options'!$L:$L,'BSE - SENSEX Index Options'!$C:$C,$A140,'BSE - SENSEX Index Options'!$B:$B,D$4,'BSE - SENSEX Index Options'!$H:$H,"MDAW*")+SUMIFS('BSE - Other Index Options'!$L:$L,'BSE - Other Index Options'!$C:$C,$A140,'BSE - Other Index Options'!$B:$B,D$4,'BSE - Other Index Options'!$H:$H,"Weekly*")+SUMIFS('BSE - Other Index Options'!$L:$L,'BSE - Other Index Options'!$C:$C,$A140,'BSE - Other Index Options'!$B:$B,D$4,'BSE - Other Index Options'!$H:$H,"MDAW*"))</f>
        <v/>
      </c>
      <c r="E140" s="26" t="str">
        <f>IF(SUMIFS('NSE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Options'!$H:$H,"MDAW*")+SUMIFS('BSE - SENSEX Index Options'!$L:$L,'BSE - SENSEX Index Options'!$C:$C,$A140,'BSE - SENSEX Index Options'!$B:$B,E$4,'BSE - SENSEX Index Options'!$H:$H,"Weekly*")+SUMIFS('BSE - SENSEX Index Options'!$L:$L,'BSE - SENSEX Index Options'!$C:$C,$A140,'BSE - SENSEX Index Options'!$B:$B,E$4,'BSE - SENSEX Index Options'!$H:$H,"MDAW*")+SUMIFS('BSE - Other Index Options'!$L:$L,'BSE - Other Index Options'!$C:$C,$A140,'BSE - Other Index Options'!$B:$B,E$4,'BSE - Other Index Options'!$H:$H,"Weekly*")+SUMIFS('BSE - Other Index Options'!$L:$L,'BSE - Other Index Options'!$C:$C,$A140,'BSE - Other Index Options'!$B:$B,E$4,'BSE - Other Index Options'!$H:$H,"MDAW*")=0,"",SUMIFS('NSE - NIFTY Index Options'!$L:$L,'NSE - NIFTY Index Options'!$C:$C,$A140,'NSE - NIFTY Index Options'!$B:$B,E$4,'NSE - NIFTY Index Options'!$H:$H,"Weekly*")+SUMIFS('NSE - NIFTY Index Options'!$L:$L,'NSE - NIFTY Index Options'!$C:$C,$A140,'NSE - NIFTY Index Options'!$B:$B,E$4,'NSE - NIFTY Index Options'!$H:$H,"MDAW*")+SUMIFS('NSE - Other Index Options'!$L:$L,'NSE - Other Index Options'!$C:$C,$A140,'NSE - Other Index Options'!$B:$B,E$4,'NSE - Other Index Options'!$H:$H,"Weekly*")+SUMIFS('NSE - Other Index Options'!$L:$L,'NSE - Other Index Options'!$C:$C,$A140,'NSE - Other Index Options'!$B:$B,E$4,'NSE - Other Index Options'!$H:$H,"MDAW*")+SUMIFS('BSE - SENSEX Index Options'!$L:$L,'BSE - SENSEX Index Options'!$C:$C,$A140,'BSE - SENSEX Index Options'!$B:$B,E$4,'BSE - SENSEX Index Options'!$H:$H,"Weekly*")+SUMIFS('BSE - SENSEX Index Options'!$L:$L,'BSE - SENSEX Index Options'!$C:$C,$A140,'BSE - SENSEX Index Options'!$B:$B,E$4,'BSE - SENSEX Index Options'!$H:$H,"MDAW*")+SUMIFS('BSE - Other Index Options'!$L:$L,'BSE - Other Index Options'!$C:$C,$A140,'BSE - Other Index Options'!$B:$B,E$4,'BSE - Other Index Options'!$H:$H,"Weekly*")+SUMIFS('BSE - Other Index Options'!$L:$L,'BSE - Other Index Options'!$C:$C,$A140,'BSE - Other Index Options'!$B:$B,E$4,'BSE - Other Index Options'!$H:$H,"MDAW*"))</f>
        <v/>
      </c>
      <c r="F140" s="26" t="str">
        <f>IF(SUMIFS('NSE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Options'!$H:$H,"MDAW*")+SUMIFS('BSE - SENSEX Index Options'!$L:$L,'BSE - SENSEX Index Options'!$C:$C,$A140,'BSE - SENSEX Index Options'!$B:$B,F$4,'BSE - SENSEX Index Options'!$H:$H,"Weekly*")+SUMIFS('BSE - SENSEX Index Options'!$L:$L,'BSE - SENSEX Index Options'!$C:$C,$A140,'BSE - SENSEX Index Options'!$B:$B,F$4,'BSE - SENSEX Index Options'!$H:$H,"MDAW*")+SUMIFS('BSE - Other Index Options'!$L:$L,'BSE - Other Index Options'!$C:$C,$A140,'BSE - Other Index Options'!$B:$B,F$4,'BSE - Other Index Options'!$H:$H,"Weekly*")+SUMIFS('BSE - Other Index Options'!$L:$L,'BSE - Other Index Options'!$C:$C,$A140,'BSE - Other Index Options'!$B:$B,F$4,'BSE - Other Index Options'!$H:$H,"MDAW*")=0,"",SUMIFS('NSE - NIFTY Index Options'!$L:$L,'NSE - NIFTY Index Options'!$C:$C,$A140,'NSE - NIFTY Index Options'!$B:$B,F$4,'NSE - NIFTY Index Options'!$H:$H,"Weekly*")+SUMIFS('NSE - NIFTY Index Options'!$L:$L,'NSE - NIFTY Index Options'!$C:$C,$A140,'NSE - NIFTY Index Options'!$B:$B,F$4,'NSE - NIFTY Index Options'!$H:$H,"MDAW*")+SUMIFS('NSE - Other Index Options'!$L:$L,'NSE - Other Index Options'!$C:$C,$A140,'NSE - Other Index Options'!$B:$B,F$4,'NSE - Other Index Options'!$H:$H,"Weekly*")+SUMIFS('NSE - Other Index Options'!$L:$L,'NSE - Other Index Options'!$C:$C,$A140,'NSE - Other Index Options'!$B:$B,F$4,'NSE - Other Index Options'!$H:$H,"MDAW*")+SUMIFS('BSE - SENSEX Index Options'!$L:$L,'BSE - SENSEX Index Options'!$C:$C,$A140,'BSE - SENSEX Index Options'!$B:$B,F$4,'BSE - SENSEX Index Options'!$H:$H,"Weekly*")+SUMIFS('BSE - SENSEX Index Options'!$L:$L,'BSE - SENSEX Index Options'!$C:$C,$A140,'BSE - SENSEX Index Options'!$B:$B,F$4,'BSE - SENSEX Index Options'!$H:$H,"MDAW*")+SUMIFS('BSE - Other Index Options'!$L:$L,'BSE - Other Index Options'!$C:$C,$A140,'BSE - Other Index Options'!$B:$B,F$4,'BSE - Other Index Options'!$H:$H,"Weekly*")+SUMIFS('BSE - Other Index Options'!$L:$L,'BSE - Other Index Options'!$C:$C,$A140,'BSE - Other Index Options'!$B:$B,F$4,'BSE - Other Index Options'!$H:$H,"MDAW*"))</f>
        <v/>
      </c>
      <c r="G140" s="26" t="str">
        <f>IF(SUMIFS('NSE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Options'!$H:$H,"MDAW*")+SUMIFS('BSE - SENSEX Index Options'!$L:$L,'BSE - SENSEX Index Options'!$C:$C,$A140,'BSE - SENSEX Index Options'!$B:$B,G$4,'BSE - SENSEX Index Options'!$H:$H,"Weekly*")+SUMIFS('BSE - SENSEX Index Options'!$L:$L,'BSE - SENSEX Index Options'!$C:$C,$A140,'BSE - SENSEX Index Options'!$B:$B,G$4,'BSE - SENSEX Index Options'!$H:$H,"MDAW*")+SUMIFS('BSE - Other Index Options'!$L:$L,'BSE - Other Index Options'!$C:$C,$A140,'BSE - Other Index Options'!$B:$B,G$4,'BSE - Other Index Options'!$H:$H,"Weekly*")+SUMIFS('BSE - Other Index Options'!$L:$L,'BSE - Other Index Options'!$C:$C,$A140,'BSE - Other Index Options'!$B:$B,G$4,'BSE - Other Index Options'!$H:$H,"MDAW*")=0,"",SUMIFS('NSE - NIFTY Index Options'!$L:$L,'NSE - NIFTY Index Options'!$C:$C,$A140,'NSE - NIFTY Index Options'!$B:$B,G$4,'NSE - NIFTY Index Options'!$H:$H,"Weekly*")+SUMIFS('NSE - NIFTY Index Options'!$L:$L,'NSE - NIFTY Index Options'!$C:$C,$A140,'NSE - NIFTY Index Options'!$B:$B,G$4,'NSE - NIFTY Index Options'!$H:$H,"MDAW*")+SUMIFS('NSE - Other Index Options'!$L:$L,'NSE - Other Index Options'!$C:$C,$A140,'NSE - Other Index Options'!$B:$B,G$4,'NSE - Other Index Options'!$H:$H,"Weekly*")+SUMIFS('NSE - Other Index Options'!$L:$L,'NSE - Other Index Options'!$C:$C,$A140,'NSE - Other Index Options'!$B:$B,G$4,'NSE - Other Index Options'!$H:$H,"MDAW*")+SUMIFS('BSE - SENSEX Index Options'!$L:$L,'BSE - SENSEX Index Options'!$C:$C,$A140,'BSE - SENSEX Index Options'!$B:$B,G$4,'BSE - SENSEX Index Options'!$H:$H,"Weekly*")+SUMIFS('BSE - SENSEX Index Options'!$L:$L,'BSE - SENSEX Index Options'!$C:$C,$A140,'BSE - SENSEX Index Options'!$B:$B,G$4,'BSE - SENSEX Index Options'!$H:$H,"MDAW*")+SUMIFS('BSE - Other Index Options'!$L:$L,'BSE - Other Index Options'!$C:$C,$A140,'BSE - Other Index Options'!$B:$B,G$4,'BSE - Other Index Options'!$H:$H,"Weekly*")+SUMIFS('BSE - Other Index Options'!$L:$L,'BSE - Other Index Options'!$C:$C,$A140,'BSE - Other Index Options'!$B:$B,G$4,'BSE - Other Index Options'!$H:$H,"MDAW*"))</f>
        <v/>
      </c>
      <c r="H140" s="26" t="str">
        <f t="shared" si="4"/>
        <v/>
      </c>
    </row>
    <row r="141" spans="1:8" hidden="1" outlineLevel="1">
      <c r="A141" t="s">
        <v>162</v>
      </c>
      <c r="B141" s="26" t="str">
        <f>IF(SUMIFS('NSE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Options'!$H:$H,"MDAW*")+SUMIFS('BSE - SENSEX Index Options'!$L:$L,'BSE - SENSEX Index Options'!$C:$C,$A141,'BSE - SENSEX Index Options'!$B:$B,B$4,'BSE - SENSEX Index Options'!$H:$H,"Weekly*")+SUMIFS('BSE - SENSEX Index Options'!$L:$L,'BSE - SENSEX Index Options'!$C:$C,$A141,'BSE - SENSEX Index Options'!$B:$B,B$4,'BSE - SENSEX Index Options'!$H:$H,"MDAW*")+SUMIFS('BSE - Other Index Options'!$L:$L,'BSE - Other Index Options'!$C:$C,$A141,'BSE - Other Index Options'!$B:$B,B$4,'BSE - Other Index Options'!$H:$H,"Weekly*")+SUMIFS('BSE - Other Index Options'!$L:$L,'BSE - Other Index Options'!$C:$C,$A141,'BSE - Other Index Options'!$B:$B,B$4,'BSE - Other Index Options'!$H:$H,"MDAW*")=0,"",SUMIFS('NSE - NIFTY Index Options'!$L:$L,'NSE - NIFTY Index Options'!$C:$C,$A141,'NSE - NIFTY Index Options'!$B:$B,B$4,'NSE - NIFTY Index Options'!$H:$H,"Weekly*")+SUMIFS('NSE - NIFTY Index Options'!$L:$L,'NSE - NIFTY Index Options'!$C:$C,$A141,'NSE - NIFTY Index Options'!$B:$B,B$4,'NSE - NIFTY Index Options'!$H:$H,"MDAW*")+SUMIFS('NSE - Other Index Options'!$L:$L,'NSE - Other Index Options'!$C:$C,$A141,'NSE - Other Index Options'!$B:$B,B$4,'NSE - Other Index Options'!$H:$H,"Weekly*")+SUMIFS('NSE - Other Index Options'!$L:$L,'NSE - Other Index Options'!$C:$C,$A141,'NSE - Other Index Options'!$B:$B,B$4,'NSE - Other Index Options'!$H:$H,"MDAW*")+SUMIFS('BSE - SENSEX Index Options'!$L:$L,'BSE - SENSEX Index Options'!$C:$C,$A141,'BSE - SENSEX Index Options'!$B:$B,B$4,'BSE - SENSEX Index Options'!$H:$H,"Weekly*")+SUMIFS('BSE - SENSEX Index Options'!$L:$L,'BSE - SENSEX Index Options'!$C:$C,$A141,'BSE - SENSEX Index Options'!$B:$B,B$4,'BSE - SENSEX Index Options'!$H:$H,"MDAW*")+SUMIFS('BSE - Other Index Options'!$L:$L,'BSE - Other Index Options'!$C:$C,$A141,'BSE - Other Index Options'!$B:$B,B$4,'BSE - Other Index Options'!$H:$H,"Weekly*")+SUMIFS('BSE - Other Index Options'!$L:$L,'BSE - Other Index Options'!$C:$C,$A141,'BSE - Other Index Options'!$B:$B,B$4,'BSE - Other Index Options'!$H:$H,"MDAW*"))</f>
        <v/>
      </c>
      <c r="C141" s="26" t="str">
        <f>IF(SUMIFS('NSE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Options'!$H:$H,"MDAW*")+SUMIFS('BSE - SENSEX Index Options'!$L:$L,'BSE - SENSEX Index Options'!$C:$C,$A141,'BSE - SENSEX Index Options'!$B:$B,C$4,'BSE - SENSEX Index Options'!$H:$H,"Weekly*")+SUMIFS('BSE - SENSEX Index Options'!$L:$L,'BSE - SENSEX Index Options'!$C:$C,$A141,'BSE - SENSEX Index Options'!$B:$B,C$4,'BSE - SENSEX Index Options'!$H:$H,"MDAW*")+SUMIFS('BSE - Other Index Options'!$L:$L,'BSE - Other Index Options'!$C:$C,$A141,'BSE - Other Index Options'!$B:$B,C$4,'BSE - Other Index Options'!$H:$H,"Weekly*")+SUMIFS('BSE - Other Index Options'!$L:$L,'BSE - Other Index Options'!$C:$C,$A141,'BSE - Other Index Options'!$B:$B,C$4,'BSE - Other Index Options'!$H:$H,"MDAW*")=0,"",SUMIFS('NSE - NIFTY Index Options'!$L:$L,'NSE - NIFTY Index Options'!$C:$C,$A141,'NSE - NIFTY Index Options'!$B:$B,C$4,'NSE - NIFTY Index Options'!$H:$H,"Weekly*")+SUMIFS('NSE - NIFTY Index Options'!$L:$L,'NSE - NIFTY Index Options'!$C:$C,$A141,'NSE - NIFTY Index Options'!$B:$B,C$4,'NSE - NIFTY Index Options'!$H:$H,"MDAW*")+SUMIFS('NSE - Other Index Options'!$L:$L,'NSE - Other Index Options'!$C:$C,$A141,'NSE - Other Index Options'!$B:$B,C$4,'NSE - Other Index Options'!$H:$H,"Weekly*")+SUMIFS('NSE - Other Index Options'!$L:$L,'NSE - Other Index Options'!$C:$C,$A141,'NSE - Other Index Options'!$B:$B,C$4,'NSE - Other Index Options'!$H:$H,"MDAW*")+SUMIFS('BSE - SENSEX Index Options'!$L:$L,'BSE - SENSEX Index Options'!$C:$C,$A141,'BSE - SENSEX Index Options'!$B:$B,C$4,'BSE - SENSEX Index Options'!$H:$H,"Weekly*")+SUMIFS('BSE - SENSEX Index Options'!$L:$L,'BSE - SENSEX Index Options'!$C:$C,$A141,'BSE - SENSEX Index Options'!$B:$B,C$4,'BSE - SENSEX Index Options'!$H:$H,"MDAW*")+SUMIFS('BSE - Other Index Options'!$L:$L,'BSE - Other Index Options'!$C:$C,$A141,'BSE - Other Index Options'!$B:$B,C$4,'BSE - Other Index Options'!$H:$H,"Weekly*")+SUMIFS('BSE - Other Index Options'!$L:$L,'BSE - Other Index Options'!$C:$C,$A141,'BSE - Other Index Options'!$B:$B,C$4,'BSE - Other Index Options'!$H:$H,"MDAW*"))</f>
        <v/>
      </c>
      <c r="D141" s="26" t="str">
        <f>IF(SUMIFS('NSE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Options'!$H:$H,"MDAW*")+SUMIFS('BSE - SENSEX Index Options'!$L:$L,'BSE - SENSEX Index Options'!$C:$C,$A141,'BSE - SENSEX Index Options'!$B:$B,D$4,'BSE - SENSEX Index Options'!$H:$H,"Weekly*")+SUMIFS('BSE - SENSEX Index Options'!$L:$L,'BSE - SENSEX Index Options'!$C:$C,$A141,'BSE - SENSEX Index Options'!$B:$B,D$4,'BSE - SENSEX Index Options'!$H:$H,"MDAW*")+SUMIFS('BSE - Other Index Options'!$L:$L,'BSE - Other Index Options'!$C:$C,$A141,'BSE - Other Index Options'!$B:$B,D$4,'BSE - Other Index Options'!$H:$H,"Weekly*")+SUMIFS('BSE - Other Index Options'!$L:$L,'BSE - Other Index Options'!$C:$C,$A141,'BSE - Other Index Options'!$B:$B,D$4,'BSE - Other Index Options'!$H:$H,"MDAW*")=0,"",SUMIFS('NSE - NIFTY Index Options'!$L:$L,'NSE - NIFTY Index Options'!$C:$C,$A141,'NSE - NIFTY Index Options'!$B:$B,D$4,'NSE - NIFTY Index Options'!$H:$H,"Weekly*")+SUMIFS('NSE - NIFTY Index Options'!$L:$L,'NSE - NIFTY Index Options'!$C:$C,$A141,'NSE - NIFTY Index Options'!$B:$B,D$4,'NSE - NIFTY Index Options'!$H:$H,"MDAW*")+SUMIFS('NSE - Other Index Options'!$L:$L,'NSE - Other Index Options'!$C:$C,$A141,'NSE - Other Index Options'!$B:$B,D$4,'NSE - Other Index Options'!$H:$H,"Weekly*")+SUMIFS('NSE - Other Index Options'!$L:$L,'NSE - Other Index Options'!$C:$C,$A141,'NSE - Other Index Options'!$B:$B,D$4,'NSE - Other Index Options'!$H:$H,"MDAW*")+SUMIFS('BSE - SENSEX Index Options'!$L:$L,'BSE - SENSEX Index Options'!$C:$C,$A141,'BSE - SENSEX Index Options'!$B:$B,D$4,'BSE - SENSEX Index Options'!$H:$H,"Weekly*")+SUMIFS('BSE - SENSEX Index Options'!$L:$L,'BSE - SENSEX Index Options'!$C:$C,$A141,'BSE - SENSEX Index Options'!$B:$B,D$4,'BSE - SENSEX Index Options'!$H:$H,"MDAW*")+SUMIFS('BSE - Other Index Options'!$L:$L,'BSE - Other Index Options'!$C:$C,$A141,'BSE - Other Index Options'!$B:$B,D$4,'BSE - Other Index Options'!$H:$H,"Weekly*")+SUMIFS('BSE - Other Index Options'!$L:$L,'BSE - Other Index Options'!$C:$C,$A141,'BSE - Other Index Options'!$B:$B,D$4,'BSE - Other Index Options'!$H:$H,"MDAW*"))</f>
        <v/>
      </c>
      <c r="E141" s="26" t="str">
        <f>IF(SUMIFS('NSE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Options'!$H:$H,"MDAW*")+SUMIFS('BSE - SENSEX Index Options'!$L:$L,'BSE - SENSEX Index Options'!$C:$C,$A141,'BSE - SENSEX Index Options'!$B:$B,E$4,'BSE - SENSEX Index Options'!$H:$H,"Weekly*")+SUMIFS('BSE - SENSEX Index Options'!$L:$L,'BSE - SENSEX Index Options'!$C:$C,$A141,'BSE - SENSEX Index Options'!$B:$B,E$4,'BSE - SENSEX Index Options'!$H:$H,"MDAW*")+SUMIFS('BSE - Other Index Options'!$L:$L,'BSE - Other Index Options'!$C:$C,$A141,'BSE - Other Index Options'!$B:$B,E$4,'BSE - Other Index Options'!$H:$H,"Weekly*")+SUMIFS('BSE - Other Index Options'!$L:$L,'BSE - Other Index Options'!$C:$C,$A141,'BSE - Other Index Options'!$B:$B,E$4,'BSE - Other Index Options'!$H:$H,"MDAW*")=0,"",SUMIFS('NSE - NIFTY Index Options'!$L:$L,'NSE - NIFTY Index Options'!$C:$C,$A141,'NSE - NIFTY Index Options'!$B:$B,E$4,'NSE - NIFTY Index Options'!$H:$H,"Weekly*")+SUMIFS('NSE - NIFTY Index Options'!$L:$L,'NSE - NIFTY Index Options'!$C:$C,$A141,'NSE - NIFTY Index Options'!$B:$B,E$4,'NSE - NIFTY Index Options'!$H:$H,"MDAW*")+SUMIFS('NSE - Other Index Options'!$L:$L,'NSE - Other Index Options'!$C:$C,$A141,'NSE - Other Index Options'!$B:$B,E$4,'NSE - Other Index Options'!$H:$H,"Weekly*")+SUMIFS('NSE - Other Index Options'!$L:$L,'NSE - Other Index Options'!$C:$C,$A141,'NSE - Other Index Options'!$B:$B,E$4,'NSE - Other Index Options'!$H:$H,"MDAW*")+SUMIFS('BSE - SENSEX Index Options'!$L:$L,'BSE - SENSEX Index Options'!$C:$C,$A141,'BSE - SENSEX Index Options'!$B:$B,E$4,'BSE - SENSEX Index Options'!$H:$H,"Weekly*")+SUMIFS('BSE - SENSEX Index Options'!$L:$L,'BSE - SENSEX Index Options'!$C:$C,$A141,'BSE - SENSEX Index Options'!$B:$B,E$4,'BSE - SENSEX Index Options'!$H:$H,"MDAW*")+SUMIFS('BSE - Other Index Options'!$L:$L,'BSE - Other Index Options'!$C:$C,$A141,'BSE - Other Index Options'!$B:$B,E$4,'BSE - Other Index Options'!$H:$H,"Weekly*")+SUMIFS('BSE - Other Index Options'!$L:$L,'BSE - Other Index Options'!$C:$C,$A141,'BSE - Other Index Options'!$B:$B,E$4,'BSE - Other Index Options'!$H:$H,"MDAW*"))</f>
        <v/>
      </c>
      <c r="F141" s="26" t="str">
        <f>IF(SUMIFS('NSE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Options'!$H:$H,"MDAW*")+SUMIFS('BSE - SENSEX Index Options'!$L:$L,'BSE - SENSEX Index Options'!$C:$C,$A141,'BSE - SENSEX Index Options'!$B:$B,F$4,'BSE - SENSEX Index Options'!$H:$H,"Weekly*")+SUMIFS('BSE - SENSEX Index Options'!$L:$L,'BSE - SENSEX Index Options'!$C:$C,$A141,'BSE - SENSEX Index Options'!$B:$B,F$4,'BSE - SENSEX Index Options'!$H:$H,"MDAW*")+SUMIFS('BSE - Other Index Options'!$L:$L,'BSE - Other Index Options'!$C:$C,$A141,'BSE - Other Index Options'!$B:$B,F$4,'BSE - Other Index Options'!$H:$H,"Weekly*")+SUMIFS('BSE - Other Index Options'!$L:$L,'BSE - Other Index Options'!$C:$C,$A141,'BSE - Other Index Options'!$B:$B,F$4,'BSE - Other Index Options'!$H:$H,"MDAW*")=0,"",SUMIFS('NSE - NIFTY Index Options'!$L:$L,'NSE - NIFTY Index Options'!$C:$C,$A141,'NSE - NIFTY Index Options'!$B:$B,F$4,'NSE - NIFTY Index Options'!$H:$H,"Weekly*")+SUMIFS('NSE - NIFTY Index Options'!$L:$L,'NSE - NIFTY Index Options'!$C:$C,$A141,'NSE - NIFTY Index Options'!$B:$B,F$4,'NSE - NIFTY Index Options'!$H:$H,"MDAW*")+SUMIFS('NSE - Other Index Options'!$L:$L,'NSE - Other Index Options'!$C:$C,$A141,'NSE - Other Index Options'!$B:$B,F$4,'NSE - Other Index Options'!$H:$H,"Weekly*")+SUMIFS('NSE - Other Index Options'!$L:$L,'NSE - Other Index Options'!$C:$C,$A141,'NSE - Other Index Options'!$B:$B,F$4,'NSE - Other Index Options'!$H:$H,"MDAW*")+SUMIFS('BSE - SENSEX Index Options'!$L:$L,'BSE - SENSEX Index Options'!$C:$C,$A141,'BSE - SENSEX Index Options'!$B:$B,F$4,'BSE - SENSEX Index Options'!$H:$H,"Weekly*")+SUMIFS('BSE - SENSEX Index Options'!$L:$L,'BSE - SENSEX Index Options'!$C:$C,$A141,'BSE - SENSEX Index Options'!$B:$B,F$4,'BSE - SENSEX Index Options'!$H:$H,"MDAW*")+SUMIFS('BSE - Other Index Options'!$L:$L,'BSE - Other Index Options'!$C:$C,$A141,'BSE - Other Index Options'!$B:$B,F$4,'BSE - Other Index Options'!$H:$H,"Weekly*")+SUMIFS('BSE - Other Index Options'!$L:$L,'BSE - Other Index Options'!$C:$C,$A141,'BSE - Other Index Options'!$B:$B,F$4,'BSE - Other Index Options'!$H:$H,"MDAW*"))</f>
        <v/>
      </c>
      <c r="G141" s="26" t="str">
        <f>IF(SUMIFS('NSE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Options'!$H:$H,"MDAW*")+SUMIFS('BSE - SENSEX Index Options'!$L:$L,'BSE - SENSEX Index Options'!$C:$C,$A141,'BSE - SENSEX Index Options'!$B:$B,G$4,'BSE - SENSEX Index Options'!$H:$H,"Weekly*")+SUMIFS('BSE - SENSEX Index Options'!$L:$L,'BSE - SENSEX Index Options'!$C:$C,$A141,'BSE - SENSEX Index Options'!$B:$B,G$4,'BSE - SENSEX Index Options'!$H:$H,"MDAW*")+SUMIFS('BSE - Other Index Options'!$L:$L,'BSE - Other Index Options'!$C:$C,$A141,'BSE - Other Index Options'!$B:$B,G$4,'BSE - Other Index Options'!$H:$H,"Weekly*")+SUMIFS('BSE - Other Index Options'!$L:$L,'BSE - Other Index Options'!$C:$C,$A141,'BSE - Other Index Options'!$B:$B,G$4,'BSE - Other Index Options'!$H:$H,"MDAW*")=0,"",SUMIFS('NSE - NIFTY Index Options'!$L:$L,'NSE - NIFTY Index Options'!$C:$C,$A141,'NSE - NIFTY Index Options'!$B:$B,G$4,'NSE - NIFTY Index Options'!$H:$H,"Weekly*")+SUMIFS('NSE - NIFTY Index Options'!$L:$L,'NSE - NIFTY Index Options'!$C:$C,$A141,'NSE - NIFTY Index Options'!$B:$B,G$4,'NSE - NIFTY Index Options'!$H:$H,"MDAW*")+SUMIFS('NSE - Other Index Options'!$L:$L,'NSE - Other Index Options'!$C:$C,$A141,'NSE - Other Index Options'!$B:$B,G$4,'NSE - Other Index Options'!$H:$H,"Weekly*")+SUMIFS('NSE - Other Index Options'!$L:$L,'NSE - Other Index Options'!$C:$C,$A141,'NSE - Other Index Options'!$B:$B,G$4,'NSE - Other Index Options'!$H:$H,"MDAW*")+SUMIFS('BSE - SENSEX Index Options'!$L:$L,'BSE - SENSEX Index Options'!$C:$C,$A141,'BSE - SENSEX Index Options'!$B:$B,G$4,'BSE - SENSEX Index Options'!$H:$H,"Weekly*")+SUMIFS('BSE - SENSEX Index Options'!$L:$L,'BSE - SENSEX Index Options'!$C:$C,$A141,'BSE - SENSEX Index Options'!$B:$B,G$4,'BSE - SENSEX Index Options'!$H:$H,"MDAW*")+SUMIFS('BSE - Other Index Options'!$L:$L,'BSE - Other Index Options'!$C:$C,$A141,'BSE - Other Index Options'!$B:$B,G$4,'BSE - Other Index Options'!$H:$H,"Weekly*")+SUMIFS('BSE - Other Index Options'!$L:$L,'BSE - Other Index Options'!$C:$C,$A141,'BSE - Other Index Options'!$B:$B,G$4,'BSE - Other Index Options'!$H:$H,"MDAW*"))</f>
        <v/>
      </c>
      <c r="H141" s="26" t="str">
        <f t="shared" si="4"/>
        <v/>
      </c>
    </row>
    <row r="142" spans="1:8" hidden="1" outlineLevel="1">
      <c r="A142" t="s">
        <v>163</v>
      </c>
      <c r="B142" s="26" t="str">
        <f>IF(SUMIFS('NSE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Options'!$H:$H,"MDAW*")+SUMIFS('BSE - SENSEX Index Options'!$L:$L,'BSE - SENSEX Index Options'!$C:$C,$A142,'BSE - SENSEX Index Options'!$B:$B,B$4,'BSE - SENSEX Index Options'!$H:$H,"Weekly*")+SUMIFS('BSE - SENSEX Index Options'!$L:$L,'BSE - SENSEX Index Options'!$C:$C,$A142,'BSE - SENSEX Index Options'!$B:$B,B$4,'BSE - SENSEX Index Options'!$H:$H,"MDAW*")+SUMIFS('BSE - Other Index Options'!$L:$L,'BSE - Other Index Options'!$C:$C,$A142,'BSE - Other Index Options'!$B:$B,B$4,'BSE - Other Index Options'!$H:$H,"Weekly*")+SUMIFS('BSE - Other Index Options'!$L:$L,'BSE - Other Index Options'!$C:$C,$A142,'BSE - Other Index Options'!$B:$B,B$4,'BSE - Other Index Options'!$H:$H,"MDAW*")=0,"",SUMIFS('NSE - NIFTY Index Options'!$L:$L,'NSE - NIFTY Index Options'!$C:$C,$A142,'NSE - NIFTY Index Options'!$B:$B,B$4,'NSE - NIFTY Index Options'!$H:$H,"Weekly*")+SUMIFS('NSE - NIFTY Index Options'!$L:$L,'NSE - NIFTY Index Options'!$C:$C,$A142,'NSE - NIFTY Index Options'!$B:$B,B$4,'NSE - NIFTY Index Options'!$H:$H,"MDAW*")+SUMIFS('NSE - Other Index Options'!$L:$L,'NSE - Other Index Options'!$C:$C,$A142,'NSE - Other Index Options'!$B:$B,B$4,'NSE - Other Index Options'!$H:$H,"Weekly*")+SUMIFS('NSE - Other Index Options'!$L:$L,'NSE - Other Index Options'!$C:$C,$A142,'NSE - Other Index Options'!$B:$B,B$4,'NSE - Other Index Options'!$H:$H,"MDAW*")+SUMIFS('BSE - SENSEX Index Options'!$L:$L,'BSE - SENSEX Index Options'!$C:$C,$A142,'BSE - SENSEX Index Options'!$B:$B,B$4,'BSE - SENSEX Index Options'!$H:$H,"Weekly*")+SUMIFS('BSE - SENSEX Index Options'!$L:$L,'BSE - SENSEX Index Options'!$C:$C,$A142,'BSE - SENSEX Index Options'!$B:$B,B$4,'BSE - SENSEX Index Options'!$H:$H,"MDAW*")+SUMIFS('BSE - Other Index Options'!$L:$L,'BSE - Other Index Options'!$C:$C,$A142,'BSE - Other Index Options'!$B:$B,B$4,'BSE - Other Index Options'!$H:$H,"Weekly*")+SUMIFS('BSE - Other Index Options'!$L:$L,'BSE - Other Index Options'!$C:$C,$A142,'BSE - Other Index Options'!$B:$B,B$4,'BSE - Other Index Options'!$H:$H,"MDAW*"))</f>
        <v/>
      </c>
      <c r="C142" s="26" t="str">
        <f>IF(SUMIFS('NSE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Options'!$H:$H,"MDAW*")+SUMIFS('BSE - SENSEX Index Options'!$L:$L,'BSE - SENSEX Index Options'!$C:$C,$A142,'BSE - SENSEX Index Options'!$B:$B,C$4,'BSE - SENSEX Index Options'!$H:$H,"Weekly*")+SUMIFS('BSE - SENSEX Index Options'!$L:$L,'BSE - SENSEX Index Options'!$C:$C,$A142,'BSE - SENSEX Index Options'!$B:$B,C$4,'BSE - SENSEX Index Options'!$H:$H,"MDAW*")+SUMIFS('BSE - Other Index Options'!$L:$L,'BSE - Other Index Options'!$C:$C,$A142,'BSE - Other Index Options'!$B:$B,C$4,'BSE - Other Index Options'!$H:$H,"Weekly*")+SUMIFS('BSE - Other Index Options'!$L:$L,'BSE - Other Index Options'!$C:$C,$A142,'BSE - Other Index Options'!$B:$B,C$4,'BSE - Other Index Options'!$H:$H,"MDAW*")=0,"",SUMIFS('NSE - NIFTY Index Options'!$L:$L,'NSE - NIFTY Index Options'!$C:$C,$A142,'NSE - NIFTY Index Options'!$B:$B,C$4,'NSE - NIFTY Index Options'!$H:$H,"Weekly*")+SUMIFS('NSE - NIFTY Index Options'!$L:$L,'NSE - NIFTY Index Options'!$C:$C,$A142,'NSE - NIFTY Index Options'!$B:$B,C$4,'NSE - NIFTY Index Options'!$H:$H,"MDAW*")+SUMIFS('NSE - Other Index Options'!$L:$L,'NSE - Other Index Options'!$C:$C,$A142,'NSE - Other Index Options'!$B:$B,C$4,'NSE - Other Index Options'!$H:$H,"Weekly*")+SUMIFS('NSE - Other Index Options'!$L:$L,'NSE - Other Index Options'!$C:$C,$A142,'NSE - Other Index Options'!$B:$B,C$4,'NSE - Other Index Options'!$H:$H,"MDAW*")+SUMIFS('BSE - SENSEX Index Options'!$L:$L,'BSE - SENSEX Index Options'!$C:$C,$A142,'BSE - SENSEX Index Options'!$B:$B,C$4,'BSE - SENSEX Index Options'!$H:$H,"Weekly*")+SUMIFS('BSE - SENSEX Index Options'!$L:$L,'BSE - SENSEX Index Options'!$C:$C,$A142,'BSE - SENSEX Index Options'!$B:$B,C$4,'BSE - SENSEX Index Options'!$H:$H,"MDAW*")+SUMIFS('BSE - Other Index Options'!$L:$L,'BSE - Other Index Options'!$C:$C,$A142,'BSE - Other Index Options'!$B:$B,C$4,'BSE - Other Index Options'!$H:$H,"Weekly*")+SUMIFS('BSE - Other Index Options'!$L:$L,'BSE - Other Index Options'!$C:$C,$A142,'BSE - Other Index Options'!$B:$B,C$4,'BSE - Other Index Options'!$H:$H,"MDAW*"))</f>
        <v/>
      </c>
      <c r="D142" s="26" t="str">
        <f>IF(SUMIFS('NSE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Options'!$H:$H,"MDAW*")+SUMIFS('BSE - SENSEX Index Options'!$L:$L,'BSE - SENSEX Index Options'!$C:$C,$A142,'BSE - SENSEX Index Options'!$B:$B,D$4,'BSE - SENSEX Index Options'!$H:$H,"Weekly*")+SUMIFS('BSE - SENSEX Index Options'!$L:$L,'BSE - SENSEX Index Options'!$C:$C,$A142,'BSE - SENSEX Index Options'!$B:$B,D$4,'BSE - SENSEX Index Options'!$H:$H,"MDAW*")+SUMIFS('BSE - Other Index Options'!$L:$L,'BSE - Other Index Options'!$C:$C,$A142,'BSE - Other Index Options'!$B:$B,D$4,'BSE - Other Index Options'!$H:$H,"Weekly*")+SUMIFS('BSE - Other Index Options'!$L:$L,'BSE - Other Index Options'!$C:$C,$A142,'BSE - Other Index Options'!$B:$B,D$4,'BSE - Other Index Options'!$H:$H,"MDAW*")=0,"",SUMIFS('NSE - NIFTY Index Options'!$L:$L,'NSE - NIFTY Index Options'!$C:$C,$A142,'NSE - NIFTY Index Options'!$B:$B,D$4,'NSE - NIFTY Index Options'!$H:$H,"Weekly*")+SUMIFS('NSE - NIFTY Index Options'!$L:$L,'NSE - NIFTY Index Options'!$C:$C,$A142,'NSE - NIFTY Index Options'!$B:$B,D$4,'NSE - NIFTY Index Options'!$H:$H,"MDAW*")+SUMIFS('NSE - Other Index Options'!$L:$L,'NSE - Other Index Options'!$C:$C,$A142,'NSE - Other Index Options'!$B:$B,D$4,'NSE - Other Index Options'!$H:$H,"Weekly*")+SUMIFS('NSE - Other Index Options'!$L:$L,'NSE - Other Index Options'!$C:$C,$A142,'NSE - Other Index Options'!$B:$B,D$4,'NSE - Other Index Options'!$H:$H,"MDAW*")+SUMIFS('BSE - SENSEX Index Options'!$L:$L,'BSE - SENSEX Index Options'!$C:$C,$A142,'BSE - SENSEX Index Options'!$B:$B,D$4,'BSE - SENSEX Index Options'!$H:$H,"Weekly*")+SUMIFS('BSE - SENSEX Index Options'!$L:$L,'BSE - SENSEX Index Options'!$C:$C,$A142,'BSE - SENSEX Index Options'!$B:$B,D$4,'BSE - SENSEX Index Options'!$H:$H,"MDAW*")+SUMIFS('BSE - Other Index Options'!$L:$L,'BSE - Other Index Options'!$C:$C,$A142,'BSE - Other Index Options'!$B:$B,D$4,'BSE - Other Index Options'!$H:$H,"Weekly*")+SUMIFS('BSE - Other Index Options'!$L:$L,'BSE - Other Index Options'!$C:$C,$A142,'BSE - Other Index Options'!$B:$B,D$4,'BSE - Other Index Options'!$H:$H,"MDAW*"))</f>
        <v/>
      </c>
      <c r="E142" s="26" t="str">
        <f>IF(SUMIFS('NSE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Options'!$H:$H,"MDAW*")+SUMIFS('BSE - SENSEX Index Options'!$L:$L,'BSE - SENSEX Index Options'!$C:$C,$A142,'BSE - SENSEX Index Options'!$B:$B,E$4,'BSE - SENSEX Index Options'!$H:$H,"Weekly*")+SUMIFS('BSE - SENSEX Index Options'!$L:$L,'BSE - SENSEX Index Options'!$C:$C,$A142,'BSE - SENSEX Index Options'!$B:$B,E$4,'BSE - SENSEX Index Options'!$H:$H,"MDAW*")+SUMIFS('BSE - Other Index Options'!$L:$L,'BSE - Other Index Options'!$C:$C,$A142,'BSE - Other Index Options'!$B:$B,E$4,'BSE - Other Index Options'!$H:$H,"Weekly*")+SUMIFS('BSE - Other Index Options'!$L:$L,'BSE - Other Index Options'!$C:$C,$A142,'BSE - Other Index Options'!$B:$B,E$4,'BSE - Other Index Options'!$H:$H,"MDAW*")=0,"",SUMIFS('NSE - NIFTY Index Options'!$L:$L,'NSE - NIFTY Index Options'!$C:$C,$A142,'NSE - NIFTY Index Options'!$B:$B,E$4,'NSE - NIFTY Index Options'!$H:$H,"Weekly*")+SUMIFS('NSE - NIFTY Index Options'!$L:$L,'NSE - NIFTY Index Options'!$C:$C,$A142,'NSE - NIFTY Index Options'!$B:$B,E$4,'NSE - NIFTY Index Options'!$H:$H,"MDAW*")+SUMIFS('NSE - Other Index Options'!$L:$L,'NSE - Other Index Options'!$C:$C,$A142,'NSE - Other Index Options'!$B:$B,E$4,'NSE - Other Index Options'!$H:$H,"Weekly*")+SUMIFS('NSE - Other Index Options'!$L:$L,'NSE - Other Index Options'!$C:$C,$A142,'NSE - Other Index Options'!$B:$B,E$4,'NSE - Other Index Options'!$H:$H,"MDAW*")+SUMIFS('BSE - SENSEX Index Options'!$L:$L,'BSE - SENSEX Index Options'!$C:$C,$A142,'BSE - SENSEX Index Options'!$B:$B,E$4,'BSE - SENSEX Index Options'!$H:$H,"Weekly*")+SUMIFS('BSE - SENSEX Index Options'!$L:$L,'BSE - SENSEX Index Options'!$C:$C,$A142,'BSE - SENSEX Index Options'!$B:$B,E$4,'BSE - SENSEX Index Options'!$H:$H,"MDAW*")+SUMIFS('BSE - Other Index Options'!$L:$L,'BSE - Other Index Options'!$C:$C,$A142,'BSE - Other Index Options'!$B:$B,E$4,'BSE - Other Index Options'!$H:$H,"Weekly*")+SUMIFS('BSE - Other Index Options'!$L:$L,'BSE - Other Index Options'!$C:$C,$A142,'BSE - Other Index Options'!$B:$B,E$4,'BSE - Other Index Options'!$H:$H,"MDAW*"))</f>
        <v/>
      </c>
      <c r="F142" s="26" t="str">
        <f>IF(SUMIFS('NSE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Options'!$H:$H,"MDAW*")+SUMIFS('BSE - SENSEX Index Options'!$L:$L,'BSE - SENSEX Index Options'!$C:$C,$A142,'BSE - SENSEX Index Options'!$B:$B,F$4,'BSE - SENSEX Index Options'!$H:$H,"Weekly*")+SUMIFS('BSE - SENSEX Index Options'!$L:$L,'BSE - SENSEX Index Options'!$C:$C,$A142,'BSE - SENSEX Index Options'!$B:$B,F$4,'BSE - SENSEX Index Options'!$H:$H,"MDAW*")+SUMIFS('BSE - Other Index Options'!$L:$L,'BSE - Other Index Options'!$C:$C,$A142,'BSE - Other Index Options'!$B:$B,F$4,'BSE - Other Index Options'!$H:$H,"Weekly*")+SUMIFS('BSE - Other Index Options'!$L:$L,'BSE - Other Index Options'!$C:$C,$A142,'BSE - Other Index Options'!$B:$B,F$4,'BSE - Other Index Options'!$H:$H,"MDAW*")=0,"",SUMIFS('NSE - NIFTY Index Options'!$L:$L,'NSE - NIFTY Index Options'!$C:$C,$A142,'NSE - NIFTY Index Options'!$B:$B,F$4,'NSE - NIFTY Index Options'!$H:$H,"Weekly*")+SUMIFS('NSE - NIFTY Index Options'!$L:$L,'NSE - NIFTY Index Options'!$C:$C,$A142,'NSE - NIFTY Index Options'!$B:$B,F$4,'NSE - NIFTY Index Options'!$H:$H,"MDAW*")+SUMIFS('NSE - Other Index Options'!$L:$L,'NSE - Other Index Options'!$C:$C,$A142,'NSE - Other Index Options'!$B:$B,F$4,'NSE - Other Index Options'!$H:$H,"Weekly*")+SUMIFS('NSE - Other Index Options'!$L:$L,'NSE - Other Index Options'!$C:$C,$A142,'NSE - Other Index Options'!$B:$B,F$4,'NSE - Other Index Options'!$H:$H,"MDAW*")+SUMIFS('BSE - SENSEX Index Options'!$L:$L,'BSE - SENSEX Index Options'!$C:$C,$A142,'BSE - SENSEX Index Options'!$B:$B,F$4,'BSE - SENSEX Index Options'!$H:$H,"Weekly*")+SUMIFS('BSE - SENSEX Index Options'!$L:$L,'BSE - SENSEX Index Options'!$C:$C,$A142,'BSE - SENSEX Index Options'!$B:$B,F$4,'BSE - SENSEX Index Options'!$H:$H,"MDAW*")+SUMIFS('BSE - Other Index Options'!$L:$L,'BSE - Other Index Options'!$C:$C,$A142,'BSE - Other Index Options'!$B:$B,F$4,'BSE - Other Index Options'!$H:$H,"Weekly*")+SUMIFS('BSE - Other Index Options'!$L:$L,'BSE - Other Index Options'!$C:$C,$A142,'BSE - Other Index Options'!$B:$B,F$4,'BSE - Other Index Options'!$H:$H,"MDAW*"))</f>
        <v/>
      </c>
      <c r="G142" s="26" t="str">
        <f>IF(SUMIFS('NSE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Options'!$H:$H,"MDAW*")+SUMIFS('BSE - SENSEX Index Options'!$L:$L,'BSE - SENSEX Index Options'!$C:$C,$A142,'BSE - SENSEX Index Options'!$B:$B,G$4,'BSE - SENSEX Index Options'!$H:$H,"Weekly*")+SUMIFS('BSE - SENSEX Index Options'!$L:$L,'BSE - SENSEX Index Options'!$C:$C,$A142,'BSE - SENSEX Index Options'!$B:$B,G$4,'BSE - SENSEX Index Options'!$H:$H,"MDAW*")+SUMIFS('BSE - Other Index Options'!$L:$L,'BSE - Other Index Options'!$C:$C,$A142,'BSE - Other Index Options'!$B:$B,G$4,'BSE - Other Index Options'!$H:$H,"Weekly*")+SUMIFS('BSE - Other Index Options'!$L:$L,'BSE - Other Index Options'!$C:$C,$A142,'BSE - Other Index Options'!$B:$B,G$4,'BSE - Other Index Options'!$H:$H,"MDAW*")=0,"",SUMIFS('NSE - NIFTY Index Options'!$L:$L,'NSE - NIFTY Index Options'!$C:$C,$A142,'NSE - NIFTY Index Options'!$B:$B,G$4,'NSE - NIFTY Index Options'!$H:$H,"Weekly*")+SUMIFS('NSE - NIFTY Index Options'!$L:$L,'NSE - NIFTY Index Options'!$C:$C,$A142,'NSE - NIFTY Index Options'!$B:$B,G$4,'NSE - NIFTY Index Options'!$H:$H,"MDAW*")+SUMIFS('NSE - Other Index Options'!$L:$L,'NSE - Other Index Options'!$C:$C,$A142,'NSE - Other Index Options'!$B:$B,G$4,'NSE - Other Index Options'!$H:$H,"Weekly*")+SUMIFS('NSE - Other Index Options'!$L:$L,'NSE - Other Index Options'!$C:$C,$A142,'NSE - Other Index Options'!$B:$B,G$4,'NSE - Other Index Options'!$H:$H,"MDAW*")+SUMIFS('BSE - SENSEX Index Options'!$L:$L,'BSE - SENSEX Index Options'!$C:$C,$A142,'BSE - SENSEX Index Options'!$B:$B,G$4,'BSE - SENSEX Index Options'!$H:$H,"Weekly*")+SUMIFS('BSE - SENSEX Index Options'!$L:$L,'BSE - SENSEX Index Options'!$C:$C,$A142,'BSE - SENSEX Index Options'!$B:$B,G$4,'BSE - SENSEX Index Options'!$H:$H,"MDAW*")+SUMIFS('BSE - Other Index Options'!$L:$L,'BSE - Other Index Options'!$C:$C,$A142,'BSE - Other Index Options'!$B:$B,G$4,'BSE - Other Index Options'!$H:$H,"Weekly*")+SUMIFS('BSE - Other Index Options'!$L:$L,'BSE - Other Index Options'!$C:$C,$A142,'BSE - Other Index Options'!$B:$B,G$4,'BSE - Other Index Options'!$H:$H,"MDAW*"))</f>
        <v/>
      </c>
      <c r="H142" s="26" t="str">
        <f t="shared" si="4"/>
        <v/>
      </c>
    </row>
    <row r="143" spans="1:8" collapsed="1">
      <c r="A143" s="45" t="s">
        <v>15</v>
      </c>
      <c r="B143" s="46">
        <f t="shared" ref="B143:H143" si="5">IF(SUM(B5:B142)=0,"",SUM(B5:B142))</f>
        <v>29266.336200000002</v>
      </c>
      <c r="C143" s="46">
        <f t="shared" si="5"/>
        <v>31866.905999999999</v>
      </c>
      <c r="D143" s="46">
        <f t="shared" si="5"/>
        <v>30812.638599999995</v>
      </c>
      <c r="E143" s="46">
        <f t="shared" si="5"/>
        <v>35197.893299999996</v>
      </c>
      <c r="F143" s="46">
        <f t="shared" si="5"/>
        <v>25446.675900000002</v>
      </c>
      <c r="G143" s="46">
        <f t="shared" si="5"/>
        <v>1237.3011000000001</v>
      </c>
      <c r="H143" s="46">
        <f t="shared" si="5"/>
        <v>153827.75109999999</v>
      </c>
    </row>
    <row r="146" spans="1:12">
      <c r="A146" s="45" t="s">
        <v>294</v>
      </c>
      <c r="H146" s="60" t="s">
        <v>165</v>
      </c>
    </row>
    <row r="147" spans="1:12">
      <c r="A147" s="45" t="s">
        <v>8</v>
      </c>
      <c r="B147" s="45" t="s">
        <v>9</v>
      </c>
      <c r="C147" s="45" t="s">
        <v>10</v>
      </c>
      <c r="D147" s="45" t="s">
        <v>11</v>
      </c>
      <c r="E147" s="45" t="s">
        <v>12</v>
      </c>
      <c r="F147" s="45" t="s">
        <v>13</v>
      </c>
      <c r="H147" s="60" t="s">
        <v>9</v>
      </c>
      <c r="I147" s="60" t="s">
        <v>10</v>
      </c>
      <c r="J147" s="60" t="s">
        <v>11</v>
      </c>
      <c r="K147" s="60" t="s">
        <v>12</v>
      </c>
      <c r="L147" s="60" t="s">
        <v>13</v>
      </c>
    </row>
    <row r="148" spans="1:12">
      <c r="A148" t="s">
        <v>17</v>
      </c>
      <c r="B148" s="27">
        <f t="shared" ref="B148:F157" si="6">IF(OR(SUM($B5:$F5)=0,B5=""),"",B5/SUM($B5:$F5))</f>
        <v>0.13428981499260453</v>
      </c>
      <c r="C148" s="27">
        <f t="shared" si="6"/>
        <v>0.23115549211388509</v>
      </c>
      <c r="D148" s="27">
        <f t="shared" si="6"/>
        <v>0.1892101696598088</v>
      </c>
      <c r="E148" s="27">
        <f t="shared" si="6"/>
        <v>0.26275775743688196</v>
      </c>
      <c r="F148" s="27">
        <f t="shared" si="6"/>
        <v>0.18258676579681965</v>
      </c>
      <c r="H148" s="27">
        <f t="shared" ref="H148:H179" si="7">IF(COUNT(B5:F5)=5,B5/SUM($B5:$F5),"")</f>
        <v>0.13428981499260453</v>
      </c>
      <c r="I148" s="27">
        <f t="shared" ref="I148:I179" si="8">IF(COUNT(B5:F5)=5,C5/SUM($B5:$F5),"")</f>
        <v>0.23115549211388509</v>
      </c>
      <c r="J148" s="27">
        <f t="shared" ref="J148:J179" si="9">IF(COUNT(B5:F5)=5,D5/SUM($B5:$F5),"")</f>
        <v>0.1892101696598088</v>
      </c>
      <c r="K148" s="27">
        <f t="shared" ref="K148:K179" si="10">IF(COUNT(B5:F5)=5,E5/SUM($B5:$F5),"")</f>
        <v>0.26275775743688196</v>
      </c>
      <c r="L148" s="27">
        <f t="shared" ref="L148:L179" si="11">IF(COUNT(B5:F5)=5,F5/SUM($B5:$F5),"")</f>
        <v>0.18258676579681965</v>
      </c>
    </row>
    <row r="149" spans="1:12">
      <c r="A149" t="s">
        <v>19</v>
      </c>
      <c r="B149" s="27">
        <f t="shared" si="6"/>
        <v>0.22081808684297299</v>
      </c>
      <c r="C149" s="27">
        <f t="shared" si="6"/>
        <v>0.24083986820201234</v>
      </c>
      <c r="D149" s="27">
        <f t="shared" si="6"/>
        <v>0.20856500776861447</v>
      </c>
      <c r="E149" s="27">
        <f t="shared" si="6"/>
        <v>0.20011433742790746</v>
      </c>
      <c r="F149" s="27">
        <f t="shared" si="6"/>
        <v>0.12966269975849271</v>
      </c>
      <c r="H149" s="27">
        <f t="shared" si="7"/>
        <v>0.22081808684297299</v>
      </c>
      <c r="I149" s="27">
        <f t="shared" si="8"/>
        <v>0.24083986820201234</v>
      </c>
      <c r="J149" s="27">
        <f t="shared" si="9"/>
        <v>0.20856500776861447</v>
      </c>
      <c r="K149" s="27">
        <f t="shared" si="10"/>
        <v>0.20011433742790746</v>
      </c>
      <c r="L149" s="27">
        <f t="shared" si="11"/>
        <v>0.12966269975849271</v>
      </c>
    </row>
    <row r="150" spans="1:12">
      <c r="A150" t="s">
        <v>21</v>
      </c>
      <c r="B150" s="27">
        <f t="shared" si="6"/>
        <v>0.15698321877040053</v>
      </c>
      <c r="C150" s="27">
        <f t="shared" si="6"/>
        <v>0.22902164878098047</v>
      </c>
      <c r="D150" s="27">
        <f t="shared" si="6"/>
        <v>0.1806951202832682</v>
      </c>
      <c r="E150" s="27">
        <f t="shared" si="6"/>
        <v>0.24356584473444406</v>
      </c>
      <c r="F150" s="27">
        <f t="shared" si="6"/>
        <v>0.18973416743090665</v>
      </c>
      <c r="H150" s="27">
        <f t="shared" si="7"/>
        <v>0.15698321877040053</v>
      </c>
      <c r="I150" s="27">
        <f t="shared" si="8"/>
        <v>0.22902164878098047</v>
      </c>
      <c r="J150" s="27">
        <f t="shared" si="9"/>
        <v>0.1806951202832682</v>
      </c>
      <c r="K150" s="27">
        <f t="shared" si="10"/>
        <v>0.24356584473444406</v>
      </c>
      <c r="L150" s="27">
        <f t="shared" si="11"/>
        <v>0.18973416743090665</v>
      </c>
    </row>
    <row r="151" spans="1:12">
      <c r="A151" t="s">
        <v>23</v>
      </c>
      <c r="B151" s="27">
        <f t="shared" si="6"/>
        <v>0.15556558766301709</v>
      </c>
      <c r="C151" s="27">
        <f t="shared" si="6"/>
        <v>0.22798132513250621</v>
      </c>
      <c r="D151" s="27">
        <f t="shared" si="6"/>
        <v>0.19282998343439964</v>
      </c>
      <c r="E151" s="27">
        <f t="shared" si="6"/>
        <v>0.23173330527199359</v>
      </c>
      <c r="F151" s="27">
        <f t="shared" si="6"/>
        <v>0.19188979849808332</v>
      </c>
      <c r="H151" s="27">
        <f t="shared" si="7"/>
        <v>0.15556558766301709</v>
      </c>
      <c r="I151" s="27">
        <f t="shared" si="8"/>
        <v>0.22798132513250621</v>
      </c>
      <c r="J151" s="27">
        <f t="shared" si="9"/>
        <v>0.19282998343439964</v>
      </c>
      <c r="K151" s="27">
        <f t="shared" si="10"/>
        <v>0.23173330527199359</v>
      </c>
      <c r="L151" s="27">
        <f t="shared" si="11"/>
        <v>0.19188979849808332</v>
      </c>
    </row>
    <row r="152" spans="1:12">
      <c r="A152" t="s">
        <v>25</v>
      </c>
      <c r="B152" s="27">
        <f t="shared" si="6"/>
        <v>0.49642496315966844</v>
      </c>
      <c r="C152" s="27">
        <f t="shared" si="6"/>
        <v>0.50357503684033156</v>
      </c>
      <c r="D152" s="27" t="str">
        <f t="shared" si="6"/>
        <v/>
      </c>
      <c r="E152" s="27" t="str">
        <f t="shared" si="6"/>
        <v/>
      </c>
      <c r="F152" s="27" t="str">
        <f t="shared" si="6"/>
        <v/>
      </c>
      <c r="H152" s="27" t="str">
        <f t="shared" si="7"/>
        <v/>
      </c>
      <c r="I152" s="27" t="str">
        <f t="shared" si="8"/>
        <v/>
      </c>
      <c r="J152" s="27" t="str">
        <f t="shared" si="9"/>
        <v/>
      </c>
      <c r="K152" s="27" t="str">
        <f t="shared" si="10"/>
        <v/>
      </c>
      <c r="L152" s="27" t="str">
        <f t="shared" si="11"/>
        <v/>
      </c>
    </row>
    <row r="153" spans="1:12">
      <c r="A153" t="s">
        <v>27</v>
      </c>
      <c r="B153" s="27">
        <f t="shared" si="6"/>
        <v>0.20644467207227002</v>
      </c>
      <c r="C153" s="27">
        <f t="shared" si="6"/>
        <v>0.29559149913850502</v>
      </c>
      <c r="D153" s="27">
        <f t="shared" si="6"/>
        <v>0.30098389425924166</v>
      </c>
      <c r="E153" s="27" t="str">
        <f t="shared" si="6"/>
        <v/>
      </c>
      <c r="F153" s="27">
        <f t="shared" si="6"/>
        <v>0.19697993452998327</v>
      </c>
      <c r="H153" s="27" t="str">
        <f t="shared" si="7"/>
        <v/>
      </c>
      <c r="I153" s="27" t="str">
        <f t="shared" si="8"/>
        <v/>
      </c>
      <c r="J153" s="27" t="str">
        <f t="shared" si="9"/>
        <v/>
      </c>
      <c r="K153" s="27" t="str">
        <f t="shared" si="10"/>
        <v/>
      </c>
      <c r="L153" s="27" t="str">
        <f t="shared" si="11"/>
        <v/>
      </c>
    </row>
    <row r="154" spans="1:12">
      <c r="A154" t="s">
        <v>29</v>
      </c>
      <c r="B154" s="27">
        <f t="shared" si="6"/>
        <v>0.16666146062469742</v>
      </c>
      <c r="C154" s="27">
        <f t="shared" si="6"/>
        <v>0.24284028101587316</v>
      </c>
      <c r="D154" s="27">
        <f t="shared" si="6"/>
        <v>0.2130742656313292</v>
      </c>
      <c r="E154" s="27">
        <f t="shared" si="6"/>
        <v>0.22957008003630933</v>
      </c>
      <c r="F154" s="27">
        <f t="shared" si="6"/>
        <v>0.14785391269179091</v>
      </c>
      <c r="H154" s="27">
        <f t="shared" si="7"/>
        <v>0.16666146062469742</v>
      </c>
      <c r="I154" s="27">
        <f t="shared" si="8"/>
        <v>0.24284028101587316</v>
      </c>
      <c r="J154" s="27">
        <f t="shared" si="9"/>
        <v>0.2130742656313292</v>
      </c>
      <c r="K154" s="27">
        <f t="shared" si="10"/>
        <v>0.22957008003630933</v>
      </c>
      <c r="L154" s="27">
        <f t="shared" si="11"/>
        <v>0.14785391269179091</v>
      </c>
    </row>
    <row r="155" spans="1:12">
      <c r="A155" t="s">
        <v>31</v>
      </c>
      <c r="B155" s="27">
        <f t="shared" si="6"/>
        <v>0.24874607326549239</v>
      </c>
      <c r="C155" s="27">
        <f t="shared" si="6"/>
        <v>1.3573878957195478E-2</v>
      </c>
      <c r="D155" s="27">
        <f t="shared" si="6"/>
        <v>0.20574880801796788</v>
      </c>
      <c r="E155" s="27">
        <f t="shared" si="6"/>
        <v>0.25235658103220021</v>
      </c>
      <c r="F155" s="27">
        <f t="shared" si="6"/>
        <v>0.27957465872714399</v>
      </c>
      <c r="H155" s="27">
        <f t="shared" si="7"/>
        <v>0.24874607326549239</v>
      </c>
      <c r="I155" s="27">
        <f t="shared" si="8"/>
        <v>1.3573878957195478E-2</v>
      </c>
      <c r="J155" s="27">
        <f t="shared" si="9"/>
        <v>0.20574880801796788</v>
      </c>
      <c r="K155" s="27">
        <f t="shared" si="10"/>
        <v>0.25235658103220021</v>
      </c>
      <c r="L155" s="27">
        <f t="shared" si="11"/>
        <v>0.27957465872714399</v>
      </c>
    </row>
    <row r="156" spans="1:12">
      <c r="A156" t="s">
        <v>33</v>
      </c>
      <c r="B156" s="27">
        <f t="shared" si="6"/>
        <v>0.20733236740111347</v>
      </c>
      <c r="C156" s="27">
        <f t="shared" si="6"/>
        <v>0.28185748364938085</v>
      </c>
      <c r="D156" s="27" t="str">
        <f t="shared" si="6"/>
        <v/>
      </c>
      <c r="E156" s="27">
        <f t="shared" si="6"/>
        <v>0.28348300569961432</v>
      </c>
      <c r="F156" s="27">
        <f t="shared" si="6"/>
        <v>0.2273271432498912</v>
      </c>
      <c r="H156" s="27" t="str">
        <f t="shared" si="7"/>
        <v/>
      </c>
      <c r="I156" s="27" t="str">
        <f t="shared" si="8"/>
        <v/>
      </c>
      <c r="J156" s="27" t="str">
        <f t="shared" si="9"/>
        <v/>
      </c>
      <c r="K156" s="27" t="str">
        <f t="shared" si="10"/>
        <v/>
      </c>
      <c r="L156" s="27" t="str">
        <f t="shared" si="11"/>
        <v/>
      </c>
    </row>
    <row r="157" spans="1:12">
      <c r="A157" t="s">
        <v>35</v>
      </c>
      <c r="B157" s="27" t="str">
        <f t="shared" si="6"/>
        <v/>
      </c>
      <c r="C157" s="27" t="str">
        <f t="shared" si="6"/>
        <v/>
      </c>
      <c r="D157" s="27">
        <f t="shared" si="6"/>
        <v>0.31669165938462829</v>
      </c>
      <c r="E157" s="27">
        <f t="shared" si="6"/>
        <v>0.38523836317334109</v>
      </c>
      <c r="F157" s="27">
        <f t="shared" si="6"/>
        <v>0.29806997744203056</v>
      </c>
      <c r="H157" s="27" t="str">
        <f t="shared" si="7"/>
        <v/>
      </c>
      <c r="I157" s="27" t="str">
        <f t="shared" si="8"/>
        <v/>
      </c>
      <c r="J157" s="27" t="str">
        <f t="shared" si="9"/>
        <v/>
      </c>
      <c r="K157" s="27" t="str">
        <f t="shared" si="10"/>
        <v/>
      </c>
      <c r="L157" s="27" t="str">
        <f t="shared" si="11"/>
        <v/>
      </c>
    </row>
    <row r="158" spans="1:12">
      <c r="A158" t="s">
        <v>36</v>
      </c>
      <c r="B158" s="27">
        <f t="shared" ref="B158:F167" si="12">IF(OR(SUM($B15:$F15)=0,B15=""),"",B15/SUM($B15:$F15))</f>
        <v>0.22906789457428353</v>
      </c>
      <c r="C158" s="27">
        <f t="shared" si="12"/>
        <v>0.24682126931304185</v>
      </c>
      <c r="D158" s="27" t="str">
        <f t="shared" si="12"/>
        <v/>
      </c>
      <c r="E158" s="27">
        <f t="shared" si="12"/>
        <v>0.28844109476140267</v>
      </c>
      <c r="F158" s="27">
        <f t="shared" si="12"/>
        <v>0.23566974135127183</v>
      </c>
      <c r="H158" s="27" t="str">
        <f t="shared" si="7"/>
        <v/>
      </c>
      <c r="I158" s="27" t="str">
        <f t="shared" si="8"/>
        <v/>
      </c>
      <c r="J158" s="27" t="str">
        <f t="shared" si="9"/>
        <v/>
      </c>
      <c r="K158" s="27" t="str">
        <f t="shared" si="10"/>
        <v/>
      </c>
      <c r="L158" s="27" t="str">
        <f t="shared" si="11"/>
        <v/>
      </c>
    </row>
    <row r="159" spans="1:12">
      <c r="A159" t="s">
        <v>37</v>
      </c>
      <c r="B159" s="27">
        <f t="shared" si="12"/>
        <v>0.15404278063106283</v>
      </c>
      <c r="C159" s="27">
        <f t="shared" si="12"/>
        <v>0.23568803849679926</v>
      </c>
      <c r="D159" s="27">
        <f t="shared" si="12"/>
        <v>0.15247767290501071</v>
      </c>
      <c r="E159" s="27">
        <f t="shared" si="12"/>
        <v>0.24483337086188015</v>
      </c>
      <c r="F159" s="27">
        <f t="shared" si="12"/>
        <v>0.21295813710524708</v>
      </c>
      <c r="H159" s="27">
        <f t="shared" si="7"/>
        <v>0.15404278063106283</v>
      </c>
      <c r="I159" s="27">
        <f t="shared" si="8"/>
        <v>0.23568803849679926</v>
      </c>
      <c r="J159" s="27">
        <f t="shared" si="9"/>
        <v>0.15247767290501071</v>
      </c>
      <c r="K159" s="27">
        <f t="shared" si="10"/>
        <v>0.24483337086188015</v>
      </c>
      <c r="L159" s="27">
        <f t="shared" si="11"/>
        <v>0.21295813710524708</v>
      </c>
    </row>
    <row r="160" spans="1:12">
      <c r="A160" t="s">
        <v>38</v>
      </c>
      <c r="B160" s="27">
        <f t="shared" si="12"/>
        <v>0.16578648995952583</v>
      </c>
      <c r="C160" s="27">
        <f t="shared" si="12"/>
        <v>0.21071947796913762</v>
      </c>
      <c r="D160" s="27">
        <f t="shared" si="12"/>
        <v>0.19416460748562922</v>
      </c>
      <c r="E160" s="27">
        <f t="shared" si="12"/>
        <v>0.23214957716286605</v>
      </c>
      <c r="F160" s="27">
        <f t="shared" si="12"/>
        <v>0.1971798474228412</v>
      </c>
      <c r="H160" s="27">
        <f t="shared" si="7"/>
        <v>0.16578648995952583</v>
      </c>
      <c r="I160" s="27">
        <f t="shared" si="8"/>
        <v>0.21071947796913762</v>
      </c>
      <c r="J160" s="27">
        <f t="shared" si="9"/>
        <v>0.19416460748562922</v>
      </c>
      <c r="K160" s="27">
        <f t="shared" si="10"/>
        <v>0.23214957716286605</v>
      </c>
      <c r="L160" s="27">
        <f t="shared" si="11"/>
        <v>0.1971798474228412</v>
      </c>
    </row>
    <row r="161" spans="1:12">
      <c r="A161" t="s">
        <v>39</v>
      </c>
      <c r="B161" s="27">
        <f t="shared" si="12"/>
        <v>0.17716042766470427</v>
      </c>
      <c r="C161" s="27">
        <f t="shared" si="12"/>
        <v>0.20983001344980504</v>
      </c>
      <c r="D161" s="27">
        <f t="shared" si="12"/>
        <v>0.18525610825202501</v>
      </c>
      <c r="E161" s="27">
        <f t="shared" si="12"/>
        <v>0.27266897330979128</v>
      </c>
      <c r="F161" s="27">
        <f t="shared" si="12"/>
        <v>0.15508447732367459</v>
      </c>
      <c r="H161" s="27">
        <f t="shared" si="7"/>
        <v>0.17716042766470427</v>
      </c>
      <c r="I161" s="27">
        <f t="shared" si="8"/>
        <v>0.20983001344980504</v>
      </c>
      <c r="J161" s="27">
        <f t="shared" si="9"/>
        <v>0.18525610825202501</v>
      </c>
      <c r="K161" s="27">
        <f t="shared" si="10"/>
        <v>0.27266897330979128</v>
      </c>
      <c r="L161" s="27">
        <f t="shared" si="11"/>
        <v>0.15508447732367459</v>
      </c>
    </row>
    <row r="162" spans="1:12">
      <c r="A162" t="s">
        <v>40</v>
      </c>
      <c r="B162" s="27" t="str">
        <f t="shared" si="12"/>
        <v/>
      </c>
      <c r="C162" s="27" t="str">
        <f t="shared" si="12"/>
        <v/>
      </c>
      <c r="D162" s="27" t="str">
        <f t="shared" si="12"/>
        <v/>
      </c>
      <c r="E162" s="27" t="str">
        <f t="shared" si="12"/>
        <v/>
      </c>
      <c r="F162" s="27" t="str">
        <f t="shared" si="12"/>
        <v/>
      </c>
      <c r="H162" s="27" t="str">
        <f t="shared" si="7"/>
        <v/>
      </c>
      <c r="I162" s="27" t="str">
        <f t="shared" si="8"/>
        <v/>
      </c>
      <c r="J162" s="27" t="str">
        <f t="shared" si="9"/>
        <v/>
      </c>
      <c r="K162" s="27" t="str">
        <f t="shared" si="10"/>
        <v/>
      </c>
      <c r="L162" s="27" t="str">
        <f t="shared" si="11"/>
        <v/>
      </c>
    </row>
    <row r="163" spans="1:12">
      <c r="A163" t="s">
        <v>41</v>
      </c>
      <c r="B163" s="27">
        <f t="shared" si="12"/>
        <v>0.18976233743418724</v>
      </c>
      <c r="C163" s="27">
        <f t="shared" si="12"/>
        <v>0.20712836700053941</v>
      </c>
      <c r="D163" s="27">
        <f t="shared" si="12"/>
        <v>0.17865099202953319</v>
      </c>
      <c r="E163" s="27">
        <f t="shared" si="12"/>
        <v>0.24465803515950812</v>
      </c>
      <c r="F163" s="27">
        <f t="shared" si="12"/>
        <v>0.17980026837623203</v>
      </c>
      <c r="H163" s="27">
        <f t="shared" si="7"/>
        <v>0.18976233743418724</v>
      </c>
      <c r="I163" s="27">
        <f t="shared" si="8"/>
        <v>0.20712836700053941</v>
      </c>
      <c r="J163" s="27">
        <f t="shared" si="9"/>
        <v>0.17865099202953319</v>
      </c>
      <c r="K163" s="27">
        <f t="shared" si="10"/>
        <v>0.24465803515950812</v>
      </c>
      <c r="L163" s="27">
        <f t="shared" si="11"/>
        <v>0.17980026837623203</v>
      </c>
    </row>
    <row r="164" spans="1:12">
      <c r="A164" t="s">
        <v>42</v>
      </c>
      <c r="B164" s="27">
        <f t="shared" si="12"/>
        <v>0.17144031649991773</v>
      </c>
      <c r="C164" s="27">
        <f t="shared" si="12"/>
        <v>0.23406915194409073</v>
      </c>
      <c r="D164" s="27">
        <f t="shared" si="12"/>
        <v>0.19867714757879559</v>
      </c>
      <c r="E164" s="27">
        <f t="shared" si="12"/>
        <v>0.24757937639532238</v>
      </c>
      <c r="F164" s="27">
        <f t="shared" si="12"/>
        <v>0.14823400758187352</v>
      </c>
      <c r="H164" s="27">
        <f t="shared" si="7"/>
        <v>0.17144031649991773</v>
      </c>
      <c r="I164" s="27">
        <f t="shared" si="8"/>
        <v>0.23406915194409073</v>
      </c>
      <c r="J164" s="27">
        <f t="shared" si="9"/>
        <v>0.19867714757879559</v>
      </c>
      <c r="K164" s="27">
        <f t="shared" si="10"/>
        <v>0.24757937639532238</v>
      </c>
      <c r="L164" s="27">
        <f t="shared" si="11"/>
        <v>0.14823400758187352</v>
      </c>
    </row>
    <row r="165" spans="1:12">
      <c r="A165" t="s">
        <v>43</v>
      </c>
      <c r="B165" s="27">
        <f t="shared" si="12"/>
        <v>0.1943650922436426</v>
      </c>
      <c r="C165" s="27">
        <f t="shared" si="12"/>
        <v>0.20864981394193347</v>
      </c>
      <c r="D165" s="27">
        <f t="shared" si="12"/>
        <v>0.18796686424416528</v>
      </c>
      <c r="E165" s="27">
        <f t="shared" si="12"/>
        <v>0.25587352035500399</v>
      </c>
      <c r="F165" s="27">
        <f t="shared" si="12"/>
        <v>0.15314470921525475</v>
      </c>
      <c r="H165" s="27">
        <f t="shared" si="7"/>
        <v>0.1943650922436426</v>
      </c>
      <c r="I165" s="27">
        <f t="shared" si="8"/>
        <v>0.20864981394193347</v>
      </c>
      <c r="J165" s="27">
        <f t="shared" si="9"/>
        <v>0.18796686424416528</v>
      </c>
      <c r="K165" s="27">
        <f t="shared" si="10"/>
        <v>0.25587352035500399</v>
      </c>
      <c r="L165" s="27">
        <f t="shared" si="11"/>
        <v>0.15314470921525475</v>
      </c>
    </row>
    <row r="166" spans="1:12">
      <c r="A166" t="s">
        <v>44</v>
      </c>
      <c r="B166" s="27">
        <f t="shared" si="12"/>
        <v>0.19545095367882684</v>
      </c>
      <c r="C166" s="27">
        <f t="shared" si="12"/>
        <v>0.29542618902075135</v>
      </c>
      <c r="D166" s="27">
        <f t="shared" si="12"/>
        <v>0.326905590598906</v>
      </c>
      <c r="E166" s="27" t="str">
        <f t="shared" si="12"/>
        <v/>
      </c>
      <c r="F166" s="27">
        <f t="shared" si="12"/>
        <v>0.18221726670151583</v>
      </c>
      <c r="H166" s="27" t="str">
        <f t="shared" si="7"/>
        <v/>
      </c>
      <c r="I166" s="27" t="str">
        <f t="shared" si="8"/>
        <v/>
      </c>
      <c r="J166" s="27" t="str">
        <f t="shared" si="9"/>
        <v/>
      </c>
      <c r="K166" s="27" t="str">
        <f t="shared" si="10"/>
        <v/>
      </c>
      <c r="L166" s="27" t="str">
        <f t="shared" si="11"/>
        <v/>
      </c>
    </row>
    <row r="167" spans="1:12">
      <c r="A167" t="s">
        <v>45</v>
      </c>
      <c r="B167" s="27">
        <f t="shared" si="12"/>
        <v>0.26921839354326554</v>
      </c>
      <c r="C167" s="27">
        <f t="shared" si="12"/>
        <v>0.37137772690851589</v>
      </c>
      <c r="D167" s="27">
        <f t="shared" si="12"/>
        <v>0.35940387954821856</v>
      </c>
      <c r="E167" s="27" t="str">
        <f t="shared" si="12"/>
        <v/>
      </c>
      <c r="F167" s="27" t="str">
        <f t="shared" si="12"/>
        <v/>
      </c>
      <c r="H167" s="27" t="str">
        <f t="shared" si="7"/>
        <v/>
      </c>
      <c r="I167" s="27" t="str">
        <f t="shared" si="8"/>
        <v/>
      </c>
      <c r="J167" s="27" t="str">
        <f t="shared" si="9"/>
        <v/>
      </c>
      <c r="K167" s="27" t="str">
        <f t="shared" si="10"/>
        <v/>
      </c>
      <c r="L167" s="27" t="str">
        <f t="shared" si="11"/>
        <v/>
      </c>
    </row>
    <row r="168" spans="1:12">
      <c r="A168" t="s">
        <v>46</v>
      </c>
      <c r="B168" s="27">
        <f t="shared" ref="B168:F177" si="13">IF(OR(SUM($B25:$F25)=0,B25=""),"",B25/SUM($B25:$F25))</f>
        <v>0.21269283512437881</v>
      </c>
      <c r="C168" s="27">
        <f t="shared" si="13"/>
        <v>0.23541217170911291</v>
      </c>
      <c r="D168" s="27">
        <f t="shared" si="13"/>
        <v>0.21357529212888121</v>
      </c>
      <c r="E168" s="27">
        <f t="shared" si="13"/>
        <v>0.20737936169868346</v>
      </c>
      <c r="F168" s="27">
        <f t="shared" si="13"/>
        <v>0.1309403393389435</v>
      </c>
      <c r="H168" s="27">
        <f t="shared" si="7"/>
        <v>0.21269283512437881</v>
      </c>
      <c r="I168" s="27">
        <f t="shared" si="8"/>
        <v>0.23541217170911291</v>
      </c>
      <c r="J168" s="27">
        <f t="shared" si="9"/>
        <v>0.21357529212888121</v>
      </c>
      <c r="K168" s="27">
        <f t="shared" si="10"/>
        <v>0.20737936169868346</v>
      </c>
      <c r="L168" s="27">
        <f t="shared" si="11"/>
        <v>0.1309403393389435</v>
      </c>
    </row>
    <row r="169" spans="1:12">
      <c r="A169" t="s">
        <v>47</v>
      </c>
      <c r="B169" s="27">
        <f t="shared" si="13"/>
        <v>0.20692223296202708</v>
      </c>
      <c r="C169" s="27">
        <f t="shared" si="13"/>
        <v>0.23630170262162356</v>
      </c>
      <c r="D169" s="27">
        <f t="shared" si="13"/>
        <v>0.2214268754518717</v>
      </c>
      <c r="E169" s="27">
        <f t="shared" si="13"/>
        <v>0.17875923142838032</v>
      </c>
      <c r="F169" s="27">
        <f t="shared" si="13"/>
        <v>0.15658995753609722</v>
      </c>
      <c r="H169" s="27">
        <f t="shared" si="7"/>
        <v>0.20692223296202708</v>
      </c>
      <c r="I169" s="27">
        <f t="shared" si="8"/>
        <v>0.23630170262162356</v>
      </c>
      <c r="J169" s="27">
        <f t="shared" si="9"/>
        <v>0.2214268754518717</v>
      </c>
      <c r="K169" s="27">
        <f t="shared" si="10"/>
        <v>0.17875923142838032</v>
      </c>
      <c r="L169" s="27">
        <f t="shared" si="11"/>
        <v>0.15658995753609722</v>
      </c>
    </row>
    <row r="170" spans="1:12">
      <c r="A170" t="s">
        <v>48</v>
      </c>
      <c r="B170" s="27">
        <f t="shared" si="13"/>
        <v>0.20313048867024092</v>
      </c>
      <c r="C170" s="27">
        <f t="shared" si="13"/>
        <v>0.22105366889379818</v>
      </c>
      <c r="D170" s="27">
        <f t="shared" si="13"/>
        <v>0.35798565547141248</v>
      </c>
      <c r="E170" s="27" t="str">
        <f t="shared" si="13"/>
        <v/>
      </c>
      <c r="F170" s="27">
        <f t="shared" si="13"/>
        <v>0.21783018696454839</v>
      </c>
      <c r="H170" s="27" t="str">
        <f t="shared" si="7"/>
        <v/>
      </c>
      <c r="I170" s="27" t="str">
        <f t="shared" si="8"/>
        <v/>
      </c>
      <c r="J170" s="27" t="str">
        <f t="shared" si="9"/>
        <v/>
      </c>
      <c r="K170" s="27" t="str">
        <f t="shared" si="10"/>
        <v/>
      </c>
      <c r="L170" s="27" t="str">
        <f t="shared" si="11"/>
        <v/>
      </c>
    </row>
    <row r="171" spans="1:12">
      <c r="A171" t="s">
        <v>49</v>
      </c>
      <c r="B171" s="27" t="str">
        <f t="shared" si="13"/>
        <v/>
      </c>
      <c r="C171" s="27">
        <f t="shared" si="13"/>
        <v>0.26493951230090423</v>
      </c>
      <c r="D171" s="27">
        <f t="shared" si="13"/>
        <v>0.22208642940444959</v>
      </c>
      <c r="E171" s="27">
        <f t="shared" si="13"/>
        <v>0.30838686544027083</v>
      </c>
      <c r="F171" s="27">
        <f t="shared" si="13"/>
        <v>0.2045871928543754</v>
      </c>
      <c r="H171" s="27" t="str">
        <f t="shared" si="7"/>
        <v/>
      </c>
      <c r="I171" s="27" t="str">
        <f t="shared" si="8"/>
        <v/>
      </c>
      <c r="J171" s="27" t="str">
        <f t="shared" si="9"/>
        <v/>
      </c>
      <c r="K171" s="27" t="str">
        <f t="shared" si="10"/>
        <v/>
      </c>
      <c r="L171" s="27" t="str">
        <f t="shared" si="11"/>
        <v/>
      </c>
    </row>
    <row r="172" spans="1:12">
      <c r="A172" t="s">
        <v>50</v>
      </c>
      <c r="B172" s="27" t="str">
        <f t="shared" si="13"/>
        <v/>
      </c>
      <c r="C172" s="27" t="str">
        <f t="shared" si="13"/>
        <v/>
      </c>
      <c r="D172" s="27" t="str">
        <f t="shared" si="13"/>
        <v/>
      </c>
      <c r="E172" s="27">
        <f t="shared" si="13"/>
        <v>0.58440103567874313</v>
      </c>
      <c r="F172" s="27">
        <f t="shared" si="13"/>
        <v>0.41559896432125698</v>
      </c>
      <c r="H172" s="27" t="str">
        <f t="shared" si="7"/>
        <v/>
      </c>
      <c r="I172" s="27" t="str">
        <f t="shared" si="8"/>
        <v/>
      </c>
      <c r="J172" s="27" t="str">
        <f t="shared" si="9"/>
        <v/>
      </c>
      <c r="K172" s="27" t="str">
        <f t="shared" si="10"/>
        <v/>
      </c>
      <c r="L172" s="27" t="str">
        <f t="shared" si="11"/>
        <v/>
      </c>
    </row>
    <row r="173" spans="1:12">
      <c r="A173" t="s">
        <v>51</v>
      </c>
      <c r="B173" s="27">
        <f t="shared" si="13"/>
        <v>0.2291482640359393</v>
      </c>
      <c r="C173" s="27">
        <f t="shared" si="13"/>
        <v>0.28215202563153735</v>
      </c>
      <c r="D173" s="27">
        <f t="shared" si="13"/>
        <v>0.16120288257142673</v>
      </c>
      <c r="E173" s="27">
        <f t="shared" si="13"/>
        <v>0.17727969978156921</v>
      </c>
      <c r="F173" s="27">
        <f t="shared" si="13"/>
        <v>0.15021712797952738</v>
      </c>
      <c r="H173" s="27"/>
      <c r="I173" s="27"/>
      <c r="J173" s="27"/>
      <c r="K173" s="27"/>
      <c r="L173" s="27"/>
    </row>
    <row r="174" spans="1:12">
      <c r="A174" t="s">
        <v>52</v>
      </c>
      <c r="B174" s="27">
        <f t="shared" si="13"/>
        <v>0.17655746589475083</v>
      </c>
      <c r="C174" s="27">
        <f t="shared" si="13"/>
        <v>0.21915963852837461</v>
      </c>
      <c r="D174" s="27">
        <f t="shared" si="13"/>
        <v>0.18453928777190093</v>
      </c>
      <c r="E174" s="27">
        <f t="shared" si="13"/>
        <v>0.23313681198210914</v>
      </c>
      <c r="F174" s="27">
        <f t="shared" si="13"/>
        <v>0.18660679582286446</v>
      </c>
      <c r="H174" s="27">
        <f t="shared" si="7"/>
        <v>0.17655746589475083</v>
      </c>
      <c r="I174" s="27">
        <f t="shared" si="8"/>
        <v>0.21915963852837461</v>
      </c>
      <c r="J174" s="27">
        <f t="shared" si="9"/>
        <v>0.18453928777190093</v>
      </c>
      <c r="K174" s="27">
        <f t="shared" si="10"/>
        <v>0.23313681198210914</v>
      </c>
      <c r="L174" s="27">
        <f t="shared" si="11"/>
        <v>0.18660679582286446</v>
      </c>
    </row>
    <row r="175" spans="1:12">
      <c r="A175" t="s">
        <v>53</v>
      </c>
      <c r="B175" s="27">
        <f t="shared" si="13"/>
        <v>0.16260893615670693</v>
      </c>
      <c r="C175" s="27">
        <f t="shared" si="13"/>
        <v>0.19674007198704976</v>
      </c>
      <c r="D175" s="27">
        <f t="shared" si="13"/>
        <v>0.16957299465327441</v>
      </c>
      <c r="E175" s="27">
        <f t="shared" si="13"/>
        <v>0.25198584941689706</v>
      </c>
      <c r="F175" s="27">
        <f t="shared" si="13"/>
        <v>0.21909214778607183</v>
      </c>
      <c r="H175" s="27">
        <f t="shared" si="7"/>
        <v>0.16260893615670693</v>
      </c>
      <c r="I175" s="27">
        <f t="shared" si="8"/>
        <v>0.19674007198704976</v>
      </c>
      <c r="J175" s="27">
        <f t="shared" si="9"/>
        <v>0.16957299465327441</v>
      </c>
      <c r="K175" s="27">
        <f t="shared" si="10"/>
        <v>0.25198584941689706</v>
      </c>
      <c r="L175" s="27">
        <f t="shared" si="11"/>
        <v>0.21909214778607183</v>
      </c>
    </row>
    <row r="176" spans="1:12">
      <c r="A176" t="s">
        <v>54</v>
      </c>
      <c r="B176" s="27">
        <f t="shared" si="13"/>
        <v>0.18040671835851857</v>
      </c>
      <c r="C176" s="27">
        <f t="shared" si="13"/>
        <v>0.20623741757616806</v>
      </c>
      <c r="D176" s="27">
        <f t="shared" si="13"/>
        <v>0.1962997065723775</v>
      </c>
      <c r="E176" s="27">
        <f t="shared" si="13"/>
        <v>0.24253882773959037</v>
      </c>
      <c r="F176" s="27">
        <f t="shared" si="13"/>
        <v>0.17451732975334563</v>
      </c>
      <c r="H176" s="27">
        <f t="shared" si="7"/>
        <v>0.18040671835851857</v>
      </c>
      <c r="I176" s="27">
        <f t="shared" si="8"/>
        <v>0.20623741757616806</v>
      </c>
      <c r="J176" s="27">
        <f t="shared" si="9"/>
        <v>0.1962997065723775</v>
      </c>
      <c r="K176" s="27">
        <f t="shared" si="10"/>
        <v>0.24253882773959037</v>
      </c>
      <c r="L176" s="27">
        <f t="shared" si="11"/>
        <v>0.17451732975334563</v>
      </c>
    </row>
    <row r="177" spans="1:12">
      <c r="A177" t="s">
        <v>55</v>
      </c>
      <c r="B177" s="27">
        <f t="shared" si="13"/>
        <v>0.27407745417770263</v>
      </c>
      <c r="C177" s="27" t="str">
        <f t="shared" si="13"/>
        <v/>
      </c>
      <c r="D177" s="27">
        <f t="shared" si="13"/>
        <v>0.24715906238078678</v>
      </c>
      <c r="E177" s="27">
        <f t="shared" si="13"/>
        <v>0.29654411120977597</v>
      </c>
      <c r="F177" s="27">
        <f t="shared" si="13"/>
        <v>0.18221937223173465</v>
      </c>
      <c r="H177" s="27" t="str">
        <f t="shared" si="7"/>
        <v/>
      </c>
      <c r="I177" s="27" t="str">
        <f t="shared" si="8"/>
        <v/>
      </c>
      <c r="J177" s="27" t="str">
        <f t="shared" si="9"/>
        <v/>
      </c>
      <c r="K177" s="27" t="str">
        <f t="shared" si="10"/>
        <v/>
      </c>
      <c r="L177" s="27" t="str">
        <f t="shared" si="11"/>
        <v/>
      </c>
    </row>
    <row r="178" spans="1:12">
      <c r="A178" t="s">
        <v>56</v>
      </c>
      <c r="B178" s="27">
        <f t="shared" ref="B178:F187" si="14">IF(OR(SUM($B35:$F35)=0,B35=""),"",B35/SUM($B35:$F35))</f>
        <v>0.20482666410671818</v>
      </c>
      <c r="C178" s="27">
        <f t="shared" si="14"/>
        <v>0.19777373552235322</v>
      </c>
      <c r="D178" s="27">
        <f t="shared" si="14"/>
        <v>0.18632043363416029</v>
      </c>
      <c r="E178" s="27">
        <f t="shared" si="14"/>
        <v>0.23464400056609172</v>
      </c>
      <c r="F178" s="27">
        <f t="shared" si="14"/>
        <v>0.17643516617067667</v>
      </c>
      <c r="H178" s="27">
        <f t="shared" si="7"/>
        <v>0.20482666410671818</v>
      </c>
      <c r="I178" s="27">
        <f t="shared" si="8"/>
        <v>0.19777373552235322</v>
      </c>
      <c r="J178" s="27">
        <f t="shared" si="9"/>
        <v>0.18632043363416029</v>
      </c>
      <c r="K178" s="27">
        <f t="shared" si="10"/>
        <v>0.23464400056609172</v>
      </c>
      <c r="L178" s="27">
        <f t="shared" si="11"/>
        <v>0.17643516617067667</v>
      </c>
    </row>
    <row r="179" spans="1:12">
      <c r="A179" t="s">
        <v>57</v>
      </c>
      <c r="B179" s="27">
        <f t="shared" si="14"/>
        <v>0.22204805673212089</v>
      </c>
      <c r="C179" s="27">
        <f t="shared" si="14"/>
        <v>0.22424655389197012</v>
      </c>
      <c r="D179" s="27">
        <f t="shared" si="14"/>
        <v>0.16194307294986465</v>
      </c>
      <c r="E179" s="27">
        <f t="shared" si="14"/>
        <v>0.21258870821467721</v>
      </c>
      <c r="F179" s="27">
        <f t="shared" si="14"/>
        <v>0.1791736082113671</v>
      </c>
      <c r="H179" s="27">
        <f t="shared" si="7"/>
        <v>0.22204805673212089</v>
      </c>
      <c r="I179" s="27">
        <f t="shared" si="8"/>
        <v>0.22424655389197012</v>
      </c>
      <c r="J179" s="27">
        <f t="shared" si="9"/>
        <v>0.16194307294986465</v>
      </c>
      <c r="K179" s="27">
        <f t="shared" si="10"/>
        <v>0.21258870821467721</v>
      </c>
      <c r="L179" s="27">
        <f t="shared" si="11"/>
        <v>0.1791736082113671</v>
      </c>
    </row>
    <row r="180" spans="1:12">
      <c r="A180" t="s">
        <v>58</v>
      </c>
      <c r="B180" s="27">
        <f t="shared" si="14"/>
        <v>0.22890045515059049</v>
      </c>
      <c r="C180" s="27">
        <f t="shared" si="14"/>
        <v>0.32029637172778647</v>
      </c>
      <c r="D180" s="27">
        <f t="shared" si="14"/>
        <v>0.26760766005301828</v>
      </c>
      <c r="E180" s="27" t="str">
        <f t="shared" si="14"/>
        <v/>
      </c>
      <c r="F180" s="27">
        <f t="shared" si="14"/>
        <v>0.18319551306860482</v>
      </c>
      <c r="H180" s="27" t="str">
        <f t="shared" ref="H180:H211" si="15">IF(COUNT(B37:F37)=5,B37/SUM($B37:$F37),"")</f>
        <v/>
      </c>
      <c r="I180" s="27" t="str">
        <f t="shared" ref="I180:I211" si="16">IF(COUNT(B37:F37)=5,C37/SUM($B37:$F37),"")</f>
        <v/>
      </c>
      <c r="J180" s="27" t="str">
        <f t="shared" ref="J180:J211" si="17">IF(COUNT(B37:F37)=5,D37/SUM($B37:$F37),"")</f>
        <v/>
      </c>
      <c r="K180" s="27" t="str">
        <f t="shared" ref="K180:K211" si="18">IF(COUNT(B37:F37)=5,E37/SUM($B37:$F37),"")</f>
        <v/>
      </c>
      <c r="L180" s="27" t="str">
        <f t="shared" ref="L180:L211" si="19">IF(COUNT(B37:F37)=5,F37/SUM($B37:$F37),"")</f>
        <v/>
      </c>
    </row>
    <row r="181" spans="1:12">
      <c r="A181" t="s">
        <v>59</v>
      </c>
      <c r="B181" s="27">
        <f t="shared" si="14"/>
        <v>1</v>
      </c>
      <c r="C181" s="27" t="str">
        <f t="shared" si="14"/>
        <v/>
      </c>
      <c r="D181" s="27" t="str">
        <f t="shared" si="14"/>
        <v/>
      </c>
      <c r="E181" s="27" t="str">
        <f t="shared" si="14"/>
        <v/>
      </c>
      <c r="F181" s="27" t="str">
        <f t="shared" si="14"/>
        <v/>
      </c>
      <c r="H181" s="27" t="str">
        <f t="shared" si="15"/>
        <v/>
      </c>
      <c r="I181" s="27" t="str">
        <f t="shared" si="16"/>
        <v/>
      </c>
      <c r="J181" s="27" t="str">
        <f t="shared" si="17"/>
        <v/>
      </c>
      <c r="K181" s="27" t="str">
        <f t="shared" si="18"/>
        <v/>
      </c>
      <c r="L181" s="27" t="str">
        <f t="shared" si="19"/>
        <v/>
      </c>
    </row>
    <row r="182" spans="1:12">
      <c r="A182" t="s">
        <v>60</v>
      </c>
      <c r="B182" s="27">
        <f t="shared" si="14"/>
        <v>0.23941063207871682</v>
      </c>
      <c r="C182" s="27">
        <f t="shared" si="14"/>
        <v>0.25407517524734197</v>
      </c>
      <c r="D182" s="27">
        <f t="shared" si="14"/>
        <v>0.20452692431824476</v>
      </c>
      <c r="E182" s="27">
        <f t="shared" si="14"/>
        <v>0.30198726835569639</v>
      </c>
      <c r="F182" s="27" t="str">
        <f t="shared" si="14"/>
        <v/>
      </c>
      <c r="H182" s="27" t="str">
        <f t="shared" si="15"/>
        <v/>
      </c>
      <c r="I182" s="27" t="str">
        <f t="shared" si="16"/>
        <v/>
      </c>
      <c r="J182" s="27" t="str">
        <f t="shared" si="17"/>
        <v/>
      </c>
      <c r="K182" s="27" t="str">
        <f t="shared" si="18"/>
        <v/>
      </c>
      <c r="L182" s="27" t="str">
        <f t="shared" si="19"/>
        <v/>
      </c>
    </row>
    <row r="183" spans="1:12">
      <c r="A183" t="s">
        <v>61</v>
      </c>
      <c r="B183" s="27">
        <f t="shared" si="14"/>
        <v>0.25543638315260409</v>
      </c>
      <c r="C183" s="27" t="str">
        <f t="shared" si="14"/>
        <v/>
      </c>
      <c r="D183" s="27">
        <f t="shared" si="14"/>
        <v>0.22957804343962104</v>
      </c>
      <c r="E183" s="27">
        <f t="shared" si="14"/>
        <v>0.33080303693649743</v>
      </c>
      <c r="F183" s="27">
        <f t="shared" si="14"/>
        <v>0.18418253647127741</v>
      </c>
      <c r="H183" s="27" t="str">
        <f t="shared" si="15"/>
        <v/>
      </c>
      <c r="I183" s="27" t="str">
        <f t="shared" si="16"/>
        <v/>
      </c>
      <c r="J183" s="27" t="str">
        <f t="shared" si="17"/>
        <v/>
      </c>
      <c r="K183" s="27" t="str">
        <f t="shared" si="18"/>
        <v/>
      </c>
      <c r="L183" s="27" t="str">
        <f t="shared" si="19"/>
        <v/>
      </c>
    </row>
    <row r="184" spans="1:12">
      <c r="A184" t="s">
        <v>62</v>
      </c>
      <c r="B184" s="27">
        <f t="shared" si="14"/>
        <v>0.18988490249632187</v>
      </c>
      <c r="C184" s="27">
        <f t="shared" si="14"/>
        <v>0.18647093932719166</v>
      </c>
      <c r="D184" s="27">
        <f t="shared" si="14"/>
        <v>0.18646377894613628</v>
      </c>
      <c r="E184" s="27">
        <f t="shared" si="14"/>
        <v>0.29002940016955309</v>
      </c>
      <c r="F184" s="27">
        <f t="shared" si="14"/>
        <v>0.14715097906079708</v>
      </c>
      <c r="H184" s="27">
        <f t="shared" si="15"/>
        <v>0.18988490249632187</v>
      </c>
      <c r="I184" s="27">
        <f t="shared" si="16"/>
        <v>0.18647093932719166</v>
      </c>
      <c r="J184" s="27">
        <f t="shared" si="17"/>
        <v>0.18646377894613628</v>
      </c>
      <c r="K184" s="27">
        <f t="shared" si="18"/>
        <v>0.29002940016955309</v>
      </c>
      <c r="L184" s="27">
        <f t="shared" si="19"/>
        <v>0.14715097906079708</v>
      </c>
    </row>
    <row r="185" spans="1:12">
      <c r="A185" t="s">
        <v>63</v>
      </c>
      <c r="B185" s="27">
        <f t="shared" si="14"/>
        <v>0.17712895738146797</v>
      </c>
      <c r="C185" s="27">
        <f t="shared" si="14"/>
        <v>0.21278466810941693</v>
      </c>
      <c r="D185" s="27">
        <f t="shared" si="14"/>
        <v>0.18894405550595361</v>
      </c>
      <c r="E185" s="27">
        <f t="shared" si="14"/>
        <v>0.2490056209132607</v>
      </c>
      <c r="F185" s="27">
        <f t="shared" si="14"/>
        <v>0.17213669808990062</v>
      </c>
      <c r="H185" s="27">
        <f t="shared" si="15"/>
        <v>0.17712895738146797</v>
      </c>
      <c r="I185" s="27">
        <f t="shared" si="16"/>
        <v>0.21278466810941693</v>
      </c>
      <c r="J185" s="27">
        <f t="shared" si="17"/>
        <v>0.18894405550595361</v>
      </c>
      <c r="K185" s="27">
        <f t="shared" si="18"/>
        <v>0.2490056209132607</v>
      </c>
      <c r="L185" s="27">
        <f t="shared" si="19"/>
        <v>0.17213669808990062</v>
      </c>
    </row>
    <row r="186" spans="1:12">
      <c r="A186" t="s">
        <v>64</v>
      </c>
      <c r="B186" s="27" t="str">
        <f t="shared" si="14"/>
        <v/>
      </c>
      <c r="C186" s="27" t="str">
        <f t="shared" si="14"/>
        <v/>
      </c>
      <c r="D186" s="27">
        <f t="shared" si="14"/>
        <v>0.4010640486751339</v>
      </c>
      <c r="E186" s="27">
        <f t="shared" si="14"/>
        <v>0.5989359513248661</v>
      </c>
      <c r="F186" s="27" t="str">
        <f t="shared" si="14"/>
        <v/>
      </c>
      <c r="H186" s="27" t="str">
        <f t="shared" si="15"/>
        <v/>
      </c>
      <c r="I186" s="27" t="str">
        <f t="shared" si="16"/>
        <v/>
      </c>
      <c r="J186" s="27" t="str">
        <f t="shared" si="17"/>
        <v/>
      </c>
      <c r="K186" s="27" t="str">
        <f t="shared" si="18"/>
        <v/>
      </c>
      <c r="L186" s="27" t="str">
        <f t="shared" si="19"/>
        <v/>
      </c>
    </row>
    <row r="187" spans="1:12">
      <c r="A187" t="s">
        <v>65</v>
      </c>
      <c r="B187" s="27">
        <f t="shared" si="14"/>
        <v>0.23250541770826194</v>
      </c>
      <c r="C187" s="27">
        <f t="shared" si="14"/>
        <v>0.2404991254508812</v>
      </c>
      <c r="D187" s="27">
        <f t="shared" si="14"/>
        <v>0.24157486180207477</v>
      </c>
      <c r="E187" s="27">
        <f t="shared" si="14"/>
        <v>0.28542059503878209</v>
      </c>
      <c r="F187" s="27" t="str">
        <f t="shared" si="14"/>
        <v/>
      </c>
      <c r="H187" s="27" t="str">
        <f t="shared" si="15"/>
        <v/>
      </c>
      <c r="I187" s="27" t="str">
        <f t="shared" si="16"/>
        <v/>
      </c>
      <c r="J187" s="27" t="str">
        <f t="shared" si="17"/>
        <v/>
      </c>
      <c r="K187" s="27" t="str">
        <f t="shared" si="18"/>
        <v/>
      </c>
      <c r="L187" s="27" t="str">
        <f t="shared" si="19"/>
        <v/>
      </c>
    </row>
    <row r="188" spans="1:12">
      <c r="A188" t="s">
        <v>66</v>
      </c>
      <c r="B188" s="27">
        <f t="shared" ref="B188:F197" si="20">IF(OR(SUM($B45:$F45)=0,B45=""),"",B45/SUM($B45:$F45))</f>
        <v>0.16364325334390878</v>
      </c>
      <c r="C188" s="27">
        <f t="shared" si="20"/>
        <v>0.20327604393472881</v>
      </c>
      <c r="D188" s="27">
        <f t="shared" si="20"/>
        <v>0.22417987273965981</v>
      </c>
      <c r="E188" s="27">
        <f t="shared" si="20"/>
        <v>0.26478384802889549</v>
      </c>
      <c r="F188" s="27">
        <f t="shared" si="20"/>
        <v>0.1441169819528072</v>
      </c>
      <c r="H188" s="27">
        <f t="shared" si="15"/>
        <v>0.16364325334390878</v>
      </c>
      <c r="I188" s="27">
        <f t="shared" si="16"/>
        <v>0.20327604393472881</v>
      </c>
      <c r="J188" s="27">
        <f t="shared" si="17"/>
        <v>0.22417987273965981</v>
      </c>
      <c r="K188" s="27">
        <f t="shared" si="18"/>
        <v>0.26478384802889549</v>
      </c>
      <c r="L188" s="27">
        <f t="shared" si="19"/>
        <v>0.1441169819528072</v>
      </c>
    </row>
    <row r="189" spans="1:12">
      <c r="A189" t="s">
        <v>67</v>
      </c>
      <c r="B189" s="27">
        <f t="shared" si="20"/>
        <v>0.20750646543376688</v>
      </c>
      <c r="C189" s="27">
        <f t="shared" si="20"/>
        <v>0.19048044901675817</v>
      </c>
      <c r="D189" s="27">
        <f t="shared" si="20"/>
        <v>0.19059755829498562</v>
      </c>
      <c r="E189" s="27">
        <f t="shared" si="20"/>
        <v>0.23886690914150532</v>
      </c>
      <c r="F189" s="27">
        <f t="shared" si="20"/>
        <v>0.17254861811298391</v>
      </c>
      <c r="H189" s="27">
        <f t="shared" si="15"/>
        <v>0.20750646543376688</v>
      </c>
      <c r="I189" s="27">
        <f t="shared" si="16"/>
        <v>0.19048044901675817</v>
      </c>
      <c r="J189" s="27">
        <f t="shared" si="17"/>
        <v>0.19059755829498562</v>
      </c>
      <c r="K189" s="27">
        <f t="shared" si="18"/>
        <v>0.23886690914150532</v>
      </c>
      <c r="L189" s="27">
        <f t="shared" si="19"/>
        <v>0.17254861811298391</v>
      </c>
    </row>
    <row r="190" spans="1:12">
      <c r="A190" t="s">
        <v>68</v>
      </c>
      <c r="B190" s="27">
        <f t="shared" si="20"/>
        <v>0.20428965353111611</v>
      </c>
      <c r="C190" s="27">
        <f t="shared" si="20"/>
        <v>0.268829359163691</v>
      </c>
      <c r="D190" s="27">
        <f t="shared" si="20"/>
        <v>0.30265043527569568</v>
      </c>
      <c r="E190" s="27" t="str">
        <f t="shared" si="20"/>
        <v/>
      </c>
      <c r="F190" s="27">
        <f t="shared" si="20"/>
        <v>0.22423055202949724</v>
      </c>
      <c r="H190" s="27" t="str">
        <f t="shared" si="15"/>
        <v/>
      </c>
      <c r="I190" s="27" t="str">
        <f t="shared" si="16"/>
        <v/>
      </c>
      <c r="J190" s="27" t="str">
        <f t="shared" si="17"/>
        <v/>
      </c>
      <c r="K190" s="27" t="str">
        <f t="shared" si="18"/>
        <v/>
      </c>
      <c r="L190" s="27" t="str">
        <f t="shared" si="19"/>
        <v/>
      </c>
    </row>
    <row r="191" spans="1:12">
      <c r="A191" t="s">
        <v>69</v>
      </c>
      <c r="B191" s="27" t="str">
        <f t="shared" si="20"/>
        <v/>
      </c>
      <c r="C191" s="27" t="str">
        <f t="shared" si="20"/>
        <v/>
      </c>
      <c r="D191" s="27" t="str">
        <f t="shared" si="20"/>
        <v/>
      </c>
      <c r="E191" s="27" t="str">
        <f t="shared" si="20"/>
        <v/>
      </c>
      <c r="F191" s="27">
        <f t="shared" si="20"/>
        <v>1</v>
      </c>
      <c r="H191" s="27" t="str">
        <f t="shared" si="15"/>
        <v/>
      </c>
      <c r="I191" s="27" t="str">
        <f t="shared" si="16"/>
        <v/>
      </c>
      <c r="J191" s="27" t="str">
        <f t="shared" si="17"/>
        <v/>
      </c>
      <c r="K191" s="27" t="str">
        <f t="shared" si="18"/>
        <v/>
      </c>
      <c r="L191" s="27" t="str">
        <f t="shared" si="19"/>
        <v/>
      </c>
    </row>
    <row r="192" spans="1:12">
      <c r="A192" t="s">
        <v>70</v>
      </c>
      <c r="B192" s="27">
        <f t="shared" si="20"/>
        <v>0.158143915909431</v>
      </c>
      <c r="C192" s="27">
        <f t="shared" si="20"/>
        <v>0.21982860830670847</v>
      </c>
      <c r="D192" s="27">
        <f t="shared" si="20"/>
        <v>0.22220841999713492</v>
      </c>
      <c r="E192" s="27">
        <f t="shared" si="20"/>
        <v>0.22783392350415457</v>
      </c>
      <c r="F192" s="27">
        <f t="shared" si="20"/>
        <v>0.1719851322825709</v>
      </c>
      <c r="H192" s="27">
        <f t="shared" si="15"/>
        <v>0.158143915909431</v>
      </c>
      <c r="I192" s="27">
        <f t="shared" si="16"/>
        <v>0.21982860830670847</v>
      </c>
      <c r="J192" s="27">
        <f t="shared" si="17"/>
        <v>0.22220841999713492</v>
      </c>
      <c r="K192" s="27">
        <f t="shared" si="18"/>
        <v>0.22783392350415457</v>
      </c>
      <c r="L192" s="27">
        <f t="shared" si="19"/>
        <v>0.1719851322825709</v>
      </c>
    </row>
    <row r="193" spans="1:12">
      <c r="A193" t="s">
        <v>71</v>
      </c>
      <c r="B193" s="27">
        <f t="shared" si="20"/>
        <v>0.18044998562202469</v>
      </c>
      <c r="C193" s="27">
        <f t="shared" si="20"/>
        <v>0.20802748443544036</v>
      </c>
      <c r="D193" s="27">
        <f t="shared" si="20"/>
        <v>0.18348941538357558</v>
      </c>
      <c r="E193" s="27">
        <f t="shared" si="20"/>
        <v>0.24760428927401981</v>
      </c>
      <c r="F193" s="27">
        <f t="shared" si="20"/>
        <v>0.18042882528493939</v>
      </c>
      <c r="H193" s="27">
        <f t="shared" si="15"/>
        <v>0.18044998562202469</v>
      </c>
      <c r="I193" s="27">
        <f t="shared" si="16"/>
        <v>0.20802748443544036</v>
      </c>
      <c r="J193" s="27">
        <f t="shared" si="17"/>
        <v>0.18348941538357558</v>
      </c>
      <c r="K193" s="27">
        <f t="shared" si="18"/>
        <v>0.24760428927401981</v>
      </c>
      <c r="L193" s="27">
        <f t="shared" si="19"/>
        <v>0.18042882528493939</v>
      </c>
    </row>
    <row r="194" spans="1:12">
      <c r="A194" t="s">
        <v>72</v>
      </c>
      <c r="B194" s="27">
        <f t="shared" si="20"/>
        <v>0.22418729610361221</v>
      </c>
      <c r="C194" s="27">
        <f t="shared" si="20"/>
        <v>0.21938688240909249</v>
      </c>
      <c r="D194" s="27">
        <f t="shared" si="20"/>
        <v>0.16574333118190171</v>
      </c>
      <c r="E194" s="27">
        <f t="shared" si="20"/>
        <v>0.22880198617940428</v>
      </c>
      <c r="F194" s="27">
        <f t="shared" si="20"/>
        <v>0.16188050412598931</v>
      </c>
      <c r="H194" s="27">
        <f t="shared" si="15"/>
        <v>0.22418729610361221</v>
      </c>
      <c r="I194" s="27">
        <f t="shared" si="16"/>
        <v>0.21938688240909249</v>
      </c>
      <c r="J194" s="27">
        <f t="shared" si="17"/>
        <v>0.16574333118190171</v>
      </c>
      <c r="K194" s="27">
        <f t="shared" si="18"/>
        <v>0.22880198617940428</v>
      </c>
      <c r="L194" s="27">
        <f t="shared" si="19"/>
        <v>0.16188050412598931</v>
      </c>
    </row>
    <row r="195" spans="1:12">
      <c r="A195" t="s">
        <v>73</v>
      </c>
      <c r="B195" s="27">
        <f t="shared" si="20"/>
        <v>0.13619918444336099</v>
      </c>
      <c r="C195" s="27">
        <f t="shared" si="20"/>
        <v>0.27509655214494222</v>
      </c>
      <c r="D195" s="27">
        <f t="shared" si="20"/>
        <v>0.26438572707657215</v>
      </c>
      <c r="E195" s="27">
        <f t="shared" si="20"/>
        <v>0.3243185363351247</v>
      </c>
      <c r="F195" s="27" t="str">
        <f t="shared" si="20"/>
        <v/>
      </c>
      <c r="H195" s="27" t="str">
        <f t="shared" si="15"/>
        <v/>
      </c>
      <c r="I195" s="27" t="str">
        <f t="shared" si="16"/>
        <v/>
      </c>
      <c r="J195" s="27" t="str">
        <f t="shared" si="17"/>
        <v/>
      </c>
      <c r="K195" s="27" t="str">
        <f t="shared" si="18"/>
        <v/>
      </c>
      <c r="L195" s="27" t="str">
        <f t="shared" si="19"/>
        <v/>
      </c>
    </row>
    <row r="196" spans="1:12">
      <c r="A196" t="s">
        <v>74</v>
      </c>
      <c r="B196" s="27">
        <f t="shared" si="20"/>
        <v>0.45132444314957004</v>
      </c>
      <c r="C196" s="27">
        <f t="shared" si="20"/>
        <v>0.54867555685043001</v>
      </c>
      <c r="D196" s="27" t="str">
        <f t="shared" si="20"/>
        <v/>
      </c>
      <c r="E196" s="27" t="str">
        <f t="shared" si="20"/>
        <v/>
      </c>
      <c r="F196" s="27" t="str">
        <f t="shared" si="20"/>
        <v/>
      </c>
      <c r="H196" s="27" t="str">
        <f t="shared" si="15"/>
        <v/>
      </c>
      <c r="I196" s="27" t="str">
        <f t="shared" si="16"/>
        <v/>
      </c>
      <c r="J196" s="27" t="str">
        <f t="shared" si="17"/>
        <v/>
      </c>
      <c r="K196" s="27" t="str">
        <f t="shared" si="18"/>
        <v/>
      </c>
      <c r="L196" s="27" t="str">
        <f t="shared" si="19"/>
        <v/>
      </c>
    </row>
    <row r="197" spans="1:12">
      <c r="A197" t="s">
        <v>75</v>
      </c>
      <c r="B197" s="27">
        <f t="shared" si="20"/>
        <v>0.1478285805598355</v>
      </c>
      <c r="C197" s="27">
        <f t="shared" si="20"/>
        <v>0.22611429705835873</v>
      </c>
      <c r="D197" s="27">
        <f t="shared" si="20"/>
        <v>0.2133140781743417</v>
      </c>
      <c r="E197" s="27">
        <f t="shared" si="20"/>
        <v>0.26080435695434984</v>
      </c>
      <c r="F197" s="27">
        <f t="shared" si="20"/>
        <v>0.15193868725311421</v>
      </c>
      <c r="H197" s="27">
        <f t="shared" si="15"/>
        <v>0.1478285805598355</v>
      </c>
      <c r="I197" s="27">
        <f t="shared" si="16"/>
        <v>0.22611429705835873</v>
      </c>
      <c r="J197" s="27">
        <f t="shared" si="17"/>
        <v>0.2133140781743417</v>
      </c>
      <c r="K197" s="27">
        <f t="shared" si="18"/>
        <v>0.26080435695434984</v>
      </c>
      <c r="L197" s="27">
        <f t="shared" si="19"/>
        <v>0.15193868725311421</v>
      </c>
    </row>
    <row r="198" spans="1:12">
      <c r="A198" t="s">
        <v>76</v>
      </c>
      <c r="B198" s="27">
        <f t="shared" ref="B198:F207" si="21">IF(OR(SUM($B55:$F55)=0,B55=""),"",B55/SUM($B55:$F55))</f>
        <v>0.18221670186564051</v>
      </c>
      <c r="C198" s="27">
        <f t="shared" si="21"/>
        <v>0.20560427960088626</v>
      </c>
      <c r="D198" s="27">
        <f t="shared" si="21"/>
        <v>0.23590841454649639</v>
      </c>
      <c r="E198" s="27">
        <f t="shared" si="21"/>
        <v>0.25110699965486832</v>
      </c>
      <c r="F198" s="27">
        <f t="shared" si="21"/>
        <v>0.12516360433210863</v>
      </c>
      <c r="H198" s="27">
        <f t="shared" si="15"/>
        <v>0.18221670186564051</v>
      </c>
      <c r="I198" s="27">
        <f t="shared" si="16"/>
        <v>0.20560427960088626</v>
      </c>
      <c r="J198" s="27">
        <f t="shared" si="17"/>
        <v>0.23590841454649639</v>
      </c>
      <c r="K198" s="27">
        <f t="shared" si="18"/>
        <v>0.25110699965486832</v>
      </c>
      <c r="L198" s="27">
        <f t="shared" si="19"/>
        <v>0.12516360433210863</v>
      </c>
    </row>
    <row r="199" spans="1:12">
      <c r="A199" t="s">
        <v>77</v>
      </c>
      <c r="B199" s="27" t="str">
        <f t="shared" si="21"/>
        <v/>
      </c>
      <c r="C199" s="27" t="str">
        <f t="shared" si="21"/>
        <v/>
      </c>
      <c r="D199" s="27">
        <f t="shared" si="21"/>
        <v>0.33958207175876304</v>
      </c>
      <c r="E199" s="27">
        <f t="shared" si="21"/>
        <v>0.3787379206660354</v>
      </c>
      <c r="F199" s="27">
        <f t="shared" si="21"/>
        <v>0.28168000757520156</v>
      </c>
      <c r="H199" s="27" t="str">
        <f t="shared" si="15"/>
        <v/>
      </c>
      <c r="I199" s="27" t="str">
        <f t="shared" si="16"/>
        <v/>
      </c>
      <c r="J199" s="27" t="str">
        <f t="shared" si="17"/>
        <v/>
      </c>
      <c r="K199" s="27" t="str">
        <f t="shared" si="18"/>
        <v/>
      </c>
      <c r="L199" s="27" t="str">
        <f t="shared" si="19"/>
        <v/>
      </c>
    </row>
    <row r="200" spans="1:12">
      <c r="A200" t="s">
        <v>78</v>
      </c>
      <c r="B200" s="27" t="str">
        <f t="shared" si="21"/>
        <v/>
      </c>
      <c r="C200" s="27" t="str">
        <f t="shared" si="21"/>
        <v/>
      </c>
      <c r="D200" s="27" t="str">
        <f t="shared" si="21"/>
        <v/>
      </c>
      <c r="E200" s="27" t="str">
        <f t="shared" si="21"/>
        <v/>
      </c>
      <c r="F200" s="27" t="str">
        <f t="shared" si="21"/>
        <v/>
      </c>
      <c r="H200" s="27" t="str">
        <f t="shared" si="15"/>
        <v/>
      </c>
      <c r="I200" s="27" t="str">
        <f t="shared" si="16"/>
        <v/>
      </c>
      <c r="J200" s="27" t="str">
        <f t="shared" si="17"/>
        <v/>
      </c>
      <c r="K200" s="27" t="str">
        <f t="shared" si="18"/>
        <v/>
      </c>
      <c r="L200" s="27" t="str">
        <f t="shared" si="19"/>
        <v/>
      </c>
    </row>
    <row r="201" spans="1:12">
      <c r="A201" t="s">
        <v>79</v>
      </c>
      <c r="B201" s="27" t="str">
        <f t="shared" si="21"/>
        <v/>
      </c>
      <c r="C201" s="27" t="str">
        <f t="shared" si="21"/>
        <v/>
      </c>
      <c r="D201" s="27" t="str">
        <f t="shared" si="21"/>
        <v/>
      </c>
      <c r="E201" s="27" t="str">
        <f t="shared" si="21"/>
        <v/>
      </c>
      <c r="F201" s="27" t="str">
        <f t="shared" si="21"/>
        <v/>
      </c>
      <c r="H201" s="27" t="str">
        <f t="shared" si="15"/>
        <v/>
      </c>
      <c r="I201" s="27" t="str">
        <f t="shared" si="16"/>
        <v/>
      </c>
      <c r="J201" s="27" t="str">
        <f t="shared" si="17"/>
        <v/>
      </c>
      <c r="K201" s="27" t="str">
        <f t="shared" si="18"/>
        <v/>
      </c>
      <c r="L201" s="27" t="str">
        <f t="shared" si="19"/>
        <v/>
      </c>
    </row>
    <row r="202" spans="1:12" hidden="1" outlineLevel="1">
      <c r="A202" t="s">
        <v>80</v>
      </c>
      <c r="B202" s="27" t="str">
        <f t="shared" si="21"/>
        <v/>
      </c>
      <c r="C202" s="27" t="str">
        <f t="shared" si="21"/>
        <v/>
      </c>
      <c r="D202" s="27" t="str">
        <f t="shared" si="21"/>
        <v/>
      </c>
      <c r="E202" s="27" t="str">
        <f t="shared" si="21"/>
        <v/>
      </c>
      <c r="F202" s="27" t="str">
        <f t="shared" si="21"/>
        <v/>
      </c>
      <c r="H202" s="27" t="str">
        <f t="shared" si="15"/>
        <v/>
      </c>
      <c r="I202" s="27" t="str">
        <f t="shared" si="16"/>
        <v/>
      </c>
      <c r="J202" s="27" t="str">
        <f t="shared" si="17"/>
        <v/>
      </c>
      <c r="K202" s="27" t="str">
        <f t="shared" si="18"/>
        <v/>
      </c>
      <c r="L202" s="27" t="str">
        <f t="shared" si="19"/>
        <v/>
      </c>
    </row>
    <row r="203" spans="1:12" hidden="1" outlineLevel="1">
      <c r="A203" t="s">
        <v>81</v>
      </c>
      <c r="B203" s="27" t="str">
        <f t="shared" si="21"/>
        <v/>
      </c>
      <c r="C203" s="27" t="str">
        <f t="shared" si="21"/>
        <v/>
      </c>
      <c r="D203" s="27" t="str">
        <f t="shared" si="21"/>
        <v/>
      </c>
      <c r="E203" s="27" t="str">
        <f t="shared" si="21"/>
        <v/>
      </c>
      <c r="F203" s="27" t="str">
        <f t="shared" si="21"/>
        <v/>
      </c>
      <c r="H203" s="27" t="str">
        <f t="shared" si="15"/>
        <v/>
      </c>
      <c r="I203" s="27" t="str">
        <f t="shared" si="16"/>
        <v/>
      </c>
      <c r="J203" s="27" t="str">
        <f t="shared" si="17"/>
        <v/>
      </c>
      <c r="K203" s="27" t="str">
        <f t="shared" si="18"/>
        <v/>
      </c>
      <c r="L203" s="27" t="str">
        <f t="shared" si="19"/>
        <v/>
      </c>
    </row>
    <row r="204" spans="1:12" hidden="1" outlineLevel="1">
      <c r="A204" t="s">
        <v>82</v>
      </c>
      <c r="B204" s="27" t="str">
        <f t="shared" si="21"/>
        <v/>
      </c>
      <c r="C204" s="27" t="str">
        <f t="shared" si="21"/>
        <v/>
      </c>
      <c r="D204" s="27" t="str">
        <f t="shared" si="21"/>
        <v/>
      </c>
      <c r="E204" s="27" t="str">
        <f t="shared" si="21"/>
        <v/>
      </c>
      <c r="F204" s="27" t="str">
        <f t="shared" si="21"/>
        <v/>
      </c>
      <c r="H204" s="27" t="str">
        <f t="shared" si="15"/>
        <v/>
      </c>
      <c r="I204" s="27" t="str">
        <f t="shared" si="16"/>
        <v/>
      </c>
      <c r="J204" s="27" t="str">
        <f t="shared" si="17"/>
        <v/>
      </c>
      <c r="K204" s="27" t="str">
        <f t="shared" si="18"/>
        <v/>
      </c>
      <c r="L204" s="27" t="str">
        <f t="shared" si="19"/>
        <v/>
      </c>
    </row>
    <row r="205" spans="1:12" hidden="1" outlineLevel="1">
      <c r="A205" t="s">
        <v>83</v>
      </c>
      <c r="B205" s="27" t="str">
        <f t="shared" si="21"/>
        <v/>
      </c>
      <c r="C205" s="27" t="str">
        <f t="shared" si="21"/>
        <v/>
      </c>
      <c r="D205" s="27" t="str">
        <f t="shared" si="21"/>
        <v/>
      </c>
      <c r="E205" s="27" t="str">
        <f t="shared" si="21"/>
        <v/>
      </c>
      <c r="F205" s="27" t="str">
        <f t="shared" si="21"/>
        <v/>
      </c>
      <c r="H205" s="27" t="str">
        <f t="shared" si="15"/>
        <v/>
      </c>
      <c r="I205" s="27" t="str">
        <f t="shared" si="16"/>
        <v/>
      </c>
      <c r="J205" s="27" t="str">
        <f t="shared" si="17"/>
        <v/>
      </c>
      <c r="K205" s="27" t="str">
        <f t="shared" si="18"/>
        <v/>
      </c>
      <c r="L205" s="27" t="str">
        <f t="shared" si="19"/>
        <v/>
      </c>
    </row>
    <row r="206" spans="1:12" hidden="1" outlineLevel="1">
      <c r="A206" t="s">
        <v>84</v>
      </c>
      <c r="B206" s="27" t="str">
        <f t="shared" si="21"/>
        <v/>
      </c>
      <c r="C206" s="27" t="str">
        <f t="shared" si="21"/>
        <v/>
      </c>
      <c r="D206" s="27" t="str">
        <f t="shared" si="21"/>
        <v/>
      </c>
      <c r="E206" s="27" t="str">
        <f t="shared" si="21"/>
        <v/>
      </c>
      <c r="F206" s="27" t="str">
        <f t="shared" si="21"/>
        <v/>
      </c>
      <c r="H206" s="27" t="str">
        <f t="shared" si="15"/>
        <v/>
      </c>
      <c r="I206" s="27" t="str">
        <f t="shared" si="16"/>
        <v/>
      </c>
      <c r="J206" s="27" t="str">
        <f t="shared" si="17"/>
        <v/>
      </c>
      <c r="K206" s="27" t="str">
        <f t="shared" si="18"/>
        <v/>
      </c>
      <c r="L206" s="27" t="str">
        <f t="shared" si="19"/>
        <v/>
      </c>
    </row>
    <row r="207" spans="1:12" hidden="1" outlineLevel="1">
      <c r="A207" t="s">
        <v>85</v>
      </c>
      <c r="B207" s="27" t="str">
        <f t="shared" si="21"/>
        <v/>
      </c>
      <c r="C207" s="27" t="str">
        <f t="shared" si="21"/>
        <v/>
      </c>
      <c r="D207" s="27" t="str">
        <f t="shared" si="21"/>
        <v/>
      </c>
      <c r="E207" s="27" t="str">
        <f t="shared" si="21"/>
        <v/>
      </c>
      <c r="F207" s="27" t="str">
        <f t="shared" si="21"/>
        <v/>
      </c>
      <c r="H207" s="27" t="str">
        <f t="shared" si="15"/>
        <v/>
      </c>
      <c r="I207" s="27" t="str">
        <f t="shared" si="16"/>
        <v/>
      </c>
      <c r="J207" s="27" t="str">
        <f t="shared" si="17"/>
        <v/>
      </c>
      <c r="K207" s="27" t="str">
        <f t="shared" si="18"/>
        <v/>
      </c>
      <c r="L207" s="27" t="str">
        <f t="shared" si="19"/>
        <v/>
      </c>
    </row>
    <row r="208" spans="1:12" hidden="1" outlineLevel="1">
      <c r="A208" t="s">
        <v>86</v>
      </c>
      <c r="B208" s="27" t="str">
        <f t="shared" ref="B208:F217" si="22">IF(OR(SUM($B65:$F65)=0,B65=""),"",B65/SUM($B65:$F65))</f>
        <v/>
      </c>
      <c r="C208" s="27" t="str">
        <f t="shared" si="22"/>
        <v/>
      </c>
      <c r="D208" s="27" t="str">
        <f t="shared" si="22"/>
        <v/>
      </c>
      <c r="E208" s="27" t="str">
        <f t="shared" si="22"/>
        <v/>
      </c>
      <c r="F208" s="27" t="str">
        <f t="shared" si="22"/>
        <v/>
      </c>
      <c r="H208" s="27" t="str">
        <f t="shared" si="15"/>
        <v/>
      </c>
      <c r="I208" s="27" t="str">
        <f t="shared" si="16"/>
        <v/>
      </c>
      <c r="J208" s="27" t="str">
        <f t="shared" si="17"/>
        <v/>
      </c>
      <c r="K208" s="27" t="str">
        <f t="shared" si="18"/>
        <v/>
      </c>
      <c r="L208" s="27" t="str">
        <f t="shared" si="19"/>
        <v/>
      </c>
    </row>
    <row r="209" spans="1:12" hidden="1" outlineLevel="1">
      <c r="A209" t="s">
        <v>87</v>
      </c>
      <c r="B209" s="27" t="str">
        <f t="shared" si="22"/>
        <v/>
      </c>
      <c r="C209" s="27" t="str">
        <f t="shared" si="22"/>
        <v/>
      </c>
      <c r="D209" s="27" t="str">
        <f t="shared" si="22"/>
        <v/>
      </c>
      <c r="E209" s="27" t="str">
        <f t="shared" si="22"/>
        <v/>
      </c>
      <c r="F209" s="27" t="str">
        <f t="shared" si="22"/>
        <v/>
      </c>
      <c r="H209" s="27" t="str">
        <f t="shared" si="15"/>
        <v/>
      </c>
      <c r="I209" s="27" t="str">
        <f t="shared" si="16"/>
        <v/>
      </c>
      <c r="J209" s="27" t="str">
        <f t="shared" si="17"/>
        <v/>
      </c>
      <c r="K209" s="27" t="str">
        <f t="shared" si="18"/>
        <v/>
      </c>
      <c r="L209" s="27" t="str">
        <f t="shared" si="19"/>
        <v/>
      </c>
    </row>
    <row r="210" spans="1:12" hidden="1" outlineLevel="1">
      <c r="A210" t="s">
        <v>88</v>
      </c>
      <c r="B210" s="27" t="str">
        <f t="shared" si="22"/>
        <v/>
      </c>
      <c r="C210" s="27" t="str">
        <f t="shared" si="22"/>
        <v/>
      </c>
      <c r="D210" s="27" t="str">
        <f t="shared" si="22"/>
        <v/>
      </c>
      <c r="E210" s="27" t="str">
        <f t="shared" si="22"/>
        <v/>
      </c>
      <c r="F210" s="27" t="str">
        <f t="shared" si="22"/>
        <v/>
      </c>
      <c r="H210" s="27" t="str">
        <f t="shared" si="15"/>
        <v/>
      </c>
      <c r="I210" s="27" t="str">
        <f t="shared" si="16"/>
        <v/>
      </c>
      <c r="J210" s="27" t="str">
        <f t="shared" si="17"/>
        <v/>
      </c>
      <c r="K210" s="27" t="str">
        <f t="shared" si="18"/>
        <v/>
      </c>
      <c r="L210" s="27" t="str">
        <f t="shared" si="19"/>
        <v/>
      </c>
    </row>
    <row r="211" spans="1:12" hidden="1" outlineLevel="1">
      <c r="A211" t="s">
        <v>89</v>
      </c>
      <c r="B211" s="27" t="str">
        <f t="shared" si="22"/>
        <v/>
      </c>
      <c r="C211" s="27" t="str">
        <f t="shared" si="22"/>
        <v/>
      </c>
      <c r="D211" s="27" t="str">
        <f t="shared" si="22"/>
        <v/>
      </c>
      <c r="E211" s="27" t="str">
        <f t="shared" si="22"/>
        <v/>
      </c>
      <c r="F211" s="27" t="str">
        <f t="shared" si="22"/>
        <v/>
      </c>
      <c r="H211" s="27" t="str">
        <f t="shared" si="15"/>
        <v/>
      </c>
      <c r="I211" s="27" t="str">
        <f t="shared" si="16"/>
        <v/>
      </c>
      <c r="J211" s="27" t="str">
        <f t="shared" si="17"/>
        <v/>
      </c>
      <c r="K211" s="27" t="str">
        <f t="shared" si="18"/>
        <v/>
      </c>
      <c r="L211" s="27" t="str">
        <f t="shared" si="19"/>
        <v/>
      </c>
    </row>
    <row r="212" spans="1:12" hidden="1" outlineLevel="1">
      <c r="A212" t="s">
        <v>90</v>
      </c>
      <c r="B212" s="27" t="str">
        <f t="shared" si="22"/>
        <v/>
      </c>
      <c r="C212" s="27" t="str">
        <f t="shared" si="22"/>
        <v/>
      </c>
      <c r="D212" s="27" t="str">
        <f t="shared" si="22"/>
        <v/>
      </c>
      <c r="E212" s="27" t="str">
        <f t="shared" si="22"/>
        <v/>
      </c>
      <c r="F212" s="27" t="str">
        <f t="shared" si="22"/>
        <v/>
      </c>
      <c r="H212" s="27" t="str">
        <f t="shared" ref="H212:H243" si="23">IF(COUNT(B69:F69)=5,B69/SUM($B69:$F69),"")</f>
        <v/>
      </c>
      <c r="I212" s="27" t="str">
        <f t="shared" ref="I212:I243" si="24">IF(COUNT(B69:F69)=5,C69/SUM($B69:$F69),"")</f>
        <v/>
      </c>
      <c r="J212" s="27" t="str">
        <f t="shared" ref="J212:J243" si="25">IF(COUNT(B69:F69)=5,D69/SUM($B69:$F69),"")</f>
        <v/>
      </c>
      <c r="K212" s="27" t="str">
        <f t="shared" ref="K212:K243" si="26">IF(COUNT(B69:F69)=5,E69/SUM($B69:$F69),"")</f>
        <v/>
      </c>
      <c r="L212" s="27" t="str">
        <f t="shared" ref="L212:L243" si="27">IF(COUNT(B69:F69)=5,F69/SUM($B69:$F69),"")</f>
        <v/>
      </c>
    </row>
    <row r="213" spans="1:12" hidden="1" outlineLevel="1">
      <c r="A213" t="s">
        <v>91</v>
      </c>
      <c r="B213" s="27" t="str">
        <f t="shared" si="22"/>
        <v/>
      </c>
      <c r="C213" s="27" t="str">
        <f t="shared" si="22"/>
        <v/>
      </c>
      <c r="D213" s="27" t="str">
        <f t="shared" si="22"/>
        <v/>
      </c>
      <c r="E213" s="27" t="str">
        <f t="shared" si="22"/>
        <v/>
      </c>
      <c r="F213" s="27" t="str">
        <f t="shared" si="22"/>
        <v/>
      </c>
      <c r="H213" s="27" t="str">
        <f t="shared" si="23"/>
        <v/>
      </c>
      <c r="I213" s="27" t="str">
        <f t="shared" si="24"/>
        <v/>
      </c>
      <c r="J213" s="27" t="str">
        <f t="shared" si="25"/>
        <v/>
      </c>
      <c r="K213" s="27" t="str">
        <f t="shared" si="26"/>
        <v/>
      </c>
      <c r="L213" s="27" t="str">
        <f t="shared" si="27"/>
        <v/>
      </c>
    </row>
    <row r="214" spans="1:12" hidden="1" outlineLevel="1">
      <c r="A214" t="s">
        <v>92</v>
      </c>
      <c r="B214" s="27" t="str">
        <f t="shared" si="22"/>
        <v/>
      </c>
      <c r="C214" s="27" t="str">
        <f t="shared" si="22"/>
        <v/>
      </c>
      <c r="D214" s="27" t="str">
        <f t="shared" si="22"/>
        <v/>
      </c>
      <c r="E214" s="27" t="str">
        <f t="shared" si="22"/>
        <v/>
      </c>
      <c r="F214" s="27" t="str">
        <f t="shared" si="22"/>
        <v/>
      </c>
      <c r="H214" s="27" t="str">
        <f t="shared" si="23"/>
        <v/>
      </c>
      <c r="I214" s="27" t="str">
        <f t="shared" si="24"/>
        <v/>
      </c>
      <c r="J214" s="27" t="str">
        <f t="shared" si="25"/>
        <v/>
      </c>
      <c r="K214" s="27" t="str">
        <f t="shared" si="26"/>
        <v/>
      </c>
      <c r="L214" s="27" t="str">
        <f t="shared" si="27"/>
        <v/>
      </c>
    </row>
    <row r="215" spans="1:12" hidden="1" outlineLevel="1">
      <c r="A215" t="s">
        <v>93</v>
      </c>
      <c r="B215" s="27" t="str">
        <f t="shared" si="22"/>
        <v/>
      </c>
      <c r="C215" s="27" t="str">
        <f t="shared" si="22"/>
        <v/>
      </c>
      <c r="D215" s="27" t="str">
        <f t="shared" si="22"/>
        <v/>
      </c>
      <c r="E215" s="27" t="str">
        <f t="shared" si="22"/>
        <v/>
      </c>
      <c r="F215" s="27" t="str">
        <f t="shared" si="22"/>
        <v/>
      </c>
      <c r="H215" s="27" t="str">
        <f t="shared" si="23"/>
        <v/>
      </c>
      <c r="I215" s="27" t="str">
        <f t="shared" si="24"/>
        <v/>
      </c>
      <c r="J215" s="27" t="str">
        <f t="shared" si="25"/>
        <v/>
      </c>
      <c r="K215" s="27" t="str">
        <f t="shared" si="26"/>
        <v/>
      </c>
      <c r="L215" s="27" t="str">
        <f t="shared" si="27"/>
        <v/>
      </c>
    </row>
    <row r="216" spans="1:12" hidden="1" outlineLevel="1">
      <c r="A216" t="s">
        <v>94</v>
      </c>
      <c r="B216" s="27" t="str">
        <f t="shared" si="22"/>
        <v/>
      </c>
      <c r="C216" s="27" t="str">
        <f t="shared" si="22"/>
        <v/>
      </c>
      <c r="D216" s="27" t="str">
        <f t="shared" si="22"/>
        <v/>
      </c>
      <c r="E216" s="27" t="str">
        <f t="shared" si="22"/>
        <v/>
      </c>
      <c r="F216" s="27" t="str">
        <f t="shared" si="22"/>
        <v/>
      </c>
      <c r="H216" s="27" t="str">
        <f t="shared" si="23"/>
        <v/>
      </c>
      <c r="I216" s="27" t="str">
        <f t="shared" si="24"/>
        <v/>
      </c>
      <c r="J216" s="27" t="str">
        <f t="shared" si="25"/>
        <v/>
      </c>
      <c r="K216" s="27" t="str">
        <f t="shared" si="26"/>
        <v/>
      </c>
      <c r="L216" s="27" t="str">
        <f t="shared" si="27"/>
        <v/>
      </c>
    </row>
    <row r="217" spans="1:12" hidden="1" outlineLevel="1">
      <c r="A217" t="s">
        <v>95</v>
      </c>
      <c r="B217" s="27" t="str">
        <f t="shared" si="22"/>
        <v/>
      </c>
      <c r="C217" s="27" t="str">
        <f t="shared" si="22"/>
        <v/>
      </c>
      <c r="D217" s="27" t="str">
        <f t="shared" si="22"/>
        <v/>
      </c>
      <c r="E217" s="27" t="str">
        <f t="shared" si="22"/>
        <v/>
      </c>
      <c r="F217" s="27" t="str">
        <f t="shared" si="22"/>
        <v/>
      </c>
      <c r="H217" s="27" t="str">
        <f t="shared" si="23"/>
        <v/>
      </c>
      <c r="I217" s="27" t="str">
        <f t="shared" si="24"/>
        <v/>
      </c>
      <c r="J217" s="27" t="str">
        <f t="shared" si="25"/>
        <v/>
      </c>
      <c r="K217" s="27" t="str">
        <f t="shared" si="26"/>
        <v/>
      </c>
      <c r="L217" s="27" t="str">
        <f t="shared" si="27"/>
        <v/>
      </c>
    </row>
    <row r="218" spans="1:12" hidden="1" outlineLevel="1">
      <c r="A218" t="s">
        <v>96</v>
      </c>
      <c r="B218" s="27" t="str">
        <f t="shared" ref="B218:F227" si="28">IF(OR(SUM($B75:$F75)=0,B75=""),"",B75/SUM($B75:$F75))</f>
        <v/>
      </c>
      <c r="C218" s="27" t="str">
        <f t="shared" si="28"/>
        <v/>
      </c>
      <c r="D218" s="27" t="str">
        <f t="shared" si="28"/>
        <v/>
      </c>
      <c r="E218" s="27" t="str">
        <f t="shared" si="28"/>
        <v/>
      </c>
      <c r="F218" s="27" t="str">
        <f t="shared" si="28"/>
        <v/>
      </c>
      <c r="H218" s="27" t="str">
        <f t="shared" si="23"/>
        <v/>
      </c>
      <c r="I218" s="27" t="str">
        <f t="shared" si="24"/>
        <v/>
      </c>
      <c r="J218" s="27" t="str">
        <f t="shared" si="25"/>
        <v/>
      </c>
      <c r="K218" s="27" t="str">
        <f t="shared" si="26"/>
        <v/>
      </c>
      <c r="L218" s="27" t="str">
        <f t="shared" si="27"/>
        <v/>
      </c>
    </row>
    <row r="219" spans="1:12" hidden="1" outlineLevel="1">
      <c r="A219" t="s">
        <v>97</v>
      </c>
      <c r="B219" s="27" t="str">
        <f t="shared" si="28"/>
        <v/>
      </c>
      <c r="C219" s="27" t="str">
        <f t="shared" si="28"/>
        <v/>
      </c>
      <c r="D219" s="27" t="str">
        <f t="shared" si="28"/>
        <v/>
      </c>
      <c r="E219" s="27" t="str">
        <f t="shared" si="28"/>
        <v/>
      </c>
      <c r="F219" s="27" t="str">
        <f t="shared" si="28"/>
        <v/>
      </c>
      <c r="H219" s="27" t="str">
        <f t="shared" si="23"/>
        <v/>
      </c>
      <c r="I219" s="27" t="str">
        <f t="shared" si="24"/>
        <v/>
      </c>
      <c r="J219" s="27" t="str">
        <f t="shared" si="25"/>
        <v/>
      </c>
      <c r="K219" s="27" t="str">
        <f t="shared" si="26"/>
        <v/>
      </c>
      <c r="L219" s="27" t="str">
        <f t="shared" si="27"/>
        <v/>
      </c>
    </row>
    <row r="220" spans="1:12" hidden="1" outlineLevel="1">
      <c r="A220" t="s">
        <v>98</v>
      </c>
      <c r="B220" s="27" t="str">
        <f t="shared" si="28"/>
        <v/>
      </c>
      <c r="C220" s="27" t="str">
        <f t="shared" si="28"/>
        <v/>
      </c>
      <c r="D220" s="27" t="str">
        <f t="shared" si="28"/>
        <v/>
      </c>
      <c r="E220" s="27" t="str">
        <f t="shared" si="28"/>
        <v/>
      </c>
      <c r="F220" s="27" t="str">
        <f t="shared" si="28"/>
        <v/>
      </c>
      <c r="H220" s="27" t="str">
        <f t="shared" si="23"/>
        <v/>
      </c>
      <c r="I220" s="27" t="str">
        <f t="shared" si="24"/>
        <v/>
      </c>
      <c r="J220" s="27" t="str">
        <f t="shared" si="25"/>
        <v/>
      </c>
      <c r="K220" s="27" t="str">
        <f t="shared" si="26"/>
        <v/>
      </c>
      <c r="L220" s="27" t="str">
        <f t="shared" si="27"/>
        <v/>
      </c>
    </row>
    <row r="221" spans="1:12" hidden="1" outlineLevel="1">
      <c r="A221" t="s">
        <v>99</v>
      </c>
      <c r="B221" s="27" t="str">
        <f t="shared" si="28"/>
        <v/>
      </c>
      <c r="C221" s="27" t="str">
        <f t="shared" si="28"/>
        <v/>
      </c>
      <c r="D221" s="27" t="str">
        <f t="shared" si="28"/>
        <v/>
      </c>
      <c r="E221" s="27" t="str">
        <f t="shared" si="28"/>
        <v/>
      </c>
      <c r="F221" s="27" t="str">
        <f t="shared" si="28"/>
        <v/>
      </c>
      <c r="H221" s="27" t="str">
        <f t="shared" si="23"/>
        <v/>
      </c>
      <c r="I221" s="27" t="str">
        <f t="shared" si="24"/>
        <v/>
      </c>
      <c r="J221" s="27" t="str">
        <f t="shared" si="25"/>
        <v/>
      </c>
      <c r="K221" s="27" t="str">
        <f t="shared" si="26"/>
        <v/>
      </c>
      <c r="L221" s="27" t="str">
        <f t="shared" si="27"/>
        <v/>
      </c>
    </row>
    <row r="222" spans="1:12" hidden="1" outlineLevel="1">
      <c r="A222" t="s">
        <v>100</v>
      </c>
      <c r="B222" s="27" t="str">
        <f t="shared" si="28"/>
        <v/>
      </c>
      <c r="C222" s="27" t="str">
        <f t="shared" si="28"/>
        <v/>
      </c>
      <c r="D222" s="27" t="str">
        <f t="shared" si="28"/>
        <v/>
      </c>
      <c r="E222" s="27" t="str">
        <f t="shared" si="28"/>
        <v/>
      </c>
      <c r="F222" s="27" t="str">
        <f t="shared" si="28"/>
        <v/>
      </c>
      <c r="H222" s="27" t="str">
        <f t="shared" si="23"/>
        <v/>
      </c>
      <c r="I222" s="27" t="str">
        <f t="shared" si="24"/>
        <v/>
      </c>
      <c r="J222" s="27" t="str">
        <f t="shared" si="25"/>
        <v/>
      </c>
      <c r="K222" s="27" t="str">
        <f t="shared" si="26"/>
        <v/>
      </c>
      <c r="L222" s="27" t="str">
        <f t="shared" si="27"/>
        <v/>
      </c>
    </row>
    <row r="223" spans="1:12" hidden="1" outlineLevel="1">
      <c r="A223" t="s">
        <v>101</v>
      </c>
      <c r="B223" s="27" t="str">
        <f t="shared" si="28"/>
        <v/>
      </c>
      <c r="C223" s="27" t="str">
        <f t="shared" si="28"/>
        <v/>
      </c>
      <c r="D223" s="27" t="str">
        <f t="shared" si="28"/>
        <v/>
      </c>
      <c r="E223" s="27" t="str">
        <f t="shared" si="28"/>
        <v/>
      </c>
      <c r="F223" s="27" t="str">
        <f t="shared" si="28"/>
        <v/>
      </c>
      <c r="H223" s="27" t="str">
        <f t="shared" si="23"/>
        <v/>
      </c>
      <c r="I223" s="27" t="str">
        <f t="shared" si="24"/>
        <v/>
      </c>
      <c r="J223" s="27" t="str">
        <f t="shared" si="25"/>
        <v/>
      </c>
      <c r="K223" s="27" t="str">
        <f t="shared" si="26"/>
        <v/>
      </c>
      <c r="L223" s="27" t="str">
        <f t="shared" si="27"/>
        <v/>
      </c>
    </row>
    <row r="224" spans="1:12" hidden="1" outlineLevel="1">
      <c r="A224" t="s">
        <v>102</v>
      </c>
      <c r="B224" s="27" t="str">
        <f t="shared" si="28"/>
        <v/>
      </c>
      <c r="C224" s="27" t="str">
        <f t="shared" si="28"/>
        <v/>
      </c>
      <c r="D224" s="27" t="str">
        <f t="shared" si="28"/>
        <v/>
      </c>
      <c r="E224" s="27" t="str">
        <f t="shared" si="28"/>
        <v/>
      </c>
      <c r="F224" s="27" t="str">
        <f t="shared" si="28"/>
        <v/>
      </c>
      <c r="H224" s="27" t="str">
        <f t="shared" si="23"/>
        <v/>
      </c>
      <c r="I224" s="27" t="str">
        <f t="shared" si="24"/>
        <v/>
      </c>
      <c r="J224" s="27" t="str">
        <f t="shared" si="25"/>
        <v/>
      </c>
      <c r="K224" s="27" t="str">
        <f t="shared" si="26"/>
        <v/>
      </c>
      <c r="L224" s="27" t="str">
        <f t="shared" si="27"/>
        <v/>
      </c>
    </row>
    <row r="225" spans="1:12" hidden="1" outlineLevel="1">
      <c r="A225" t="s">
        <v>103</v>
      </c>
      <c r="B225" s="27" t="str">
        <f t="shared" si="28"/>
        <v/>
      </c>
      <c r="C225" s="27" t="str">
        <f t="shared" si="28"/>
        <v/>
      </c>
      <c r="D225" s="27" t="str">
        <f t="shared" si="28"/>
        <v/>
      </c>
      <c r="E225" s="27" t="str">
        <f t="shared" si="28"/>
        <v/>
      </c>
      <c r="F225" s="27" t="str">
        <f t="shared" si="28"/>
        <v/>
      </c>
      <c r="H225" s="27" t="str">
        <f t="shared" si="23"/>
        <v/>
      </c>
      <c r="I225" s="27" t="str">
        <f t="shared" si="24"/>
        <v/>
      </c>
      <c r="J225" s="27" t="str">
        <f t="shared" si="25"/>
        <v/>
      </c>
      <c r="K225" s="27" t="str">
        <f t="shared" si="26"/>
        <v/>
      </c>
      <c r="L225" s="27" t="str">
        <f t="shared" si="27"/>
        <v/>
      </c>
    </row>
    <row r="226" spans="1:12" hidden="1" outlineLevel="1">
      <c r="A226" t="s">
        <v>104</v>
      </c>
      <c r="B226" s="27" t="str">
        <f t="shared" si="28"/>
        <v/>
      </c>
      <c r="C226" s="27" t="str">
        <f t="shared" si="28"/>
        <v/>
      </c>
      <c r="D226" s="27" t="str">
        <f t="shared" si="28"/>
        <v/>
      </c>
      <c r="E226" s="27" t="str">
        <f t="shared" si="28"/>
        <v/>
      </c>
      <c r="F226" s="27" t="str">
        <f t="shared" si="28"/>
        <v/>
      </c>
      <c r="H226" s="27" t="str">
        <f t="shared" si="23"/>
        <v/>
      </c>
      <c r="I226" s="27" t="str">
        <f t="shared" si="24"/>
        <v/>
      </c>
      <c r="J226" s="27" t="str">
        <f t="shared" si="25"/>
        <v/>
      </c>
      <c r="K226" s="27" t="str">
        <f t="shared" si="26"/>
        <v/>
      </c>
      <c r="L226" s="27" t="str">
        <f t="shared" si="27"/>
        <v/>
      </c>
    </row>
    <row r="227" spans="1:12" hidden="1" outlineLevel="1">
      <c r="A227" t="s">
        <v>105</v>
      </c>
      <c r="B227" s="27" t="str">
        <f t="shared" si="28"/>
        <v/>
      </c>
      <c r="C227" s="27" t="str">
        <f t="shared" si="28"/>
        <v/>
      </c>
      <c r="D227" s="27" t="str">
        <f t="shared" si="28"/>
        <v/>
      </c>
      <c r="E227" s="27" t="str">
        <f t="shared" si="28"/>
        <v/>
      </c>
      <c r="F227" s="27" t="str">
        <f t="shared" si="28"/>
        <v/>
      </c>
      <c r="H227" s="27" t="str">
        <f t="shared" si="23"/>
        <v/>
      </c>
      <c r="I227" s="27" t="str">
        <f t="shared" si="24"/>
        <v/>
      </c>
      <c r="J227" s="27" t="str">
        <f t="shared" si="25"/>
        <v/>
      </c>
      <c r="K227" s="27" t="str">
        <f t="shared" si="26"/>
        <v/>
      </c>
      <c r="L227" s="27" t="str">
        <f t="shared" si="27"/>
        <v/>
      </c>
    </row>
    <row r="228" spans="1:12" hidden="1" outlineLevel="1">
      <c r="A228" t="s">
        <v>106</v>
      </c>
      <c r="B228" s="27" t="str">
        <f t="shared" ref="B228:F237" si="29">IF(OR(SUM($B85:$F85)=0,B85=""),"",B85/SUM($B85:$F85))</f>
        <v/>
      </c>
      <c r="C228" s="27" t="str">
        <f t="shared" si="29"/>
        <v/>
      </c>
      <c r="D228" s="27" t="str">
        <f t="shared" si="29"/>
        <v/>
      </c>
      <c r="E228" s="27" t="str">
        <f t="shared" si="29"/>
        <v/>
      </c>
      <c r="F228" s="27" t="str">
        <f t="shared" si="29"/>
        <v/>
      </c>
      <c r="H228" s="27" t="str">
        <f t="shared" si="23"/>
        <v/>
      </c>
      <c r="I228" s="27" t="str">
        <f t="shared" si="24"/>
        <v/>
      </c>
      <c r="J228" s="27" t="str">
        <f t="shared" si="25"/>
        <v/>
      </c>
      <c r="K228" s="27" t="str">
        <f t="shared" si="26"/>
        <v/>
      </c>
      <c r="L228" s="27" t="str">
        <f t="shared" si="27"/>
        <v/>
      </c>
    </row>
    <row r="229" spans="1:12" hidden="1" outlineLevel="1">
      <c r="A229" t="s">
        <v>107</v>
      </c>
      <c r="B229" s="27" t="str">
        <f t="shared" si="29"/>
        <v/>
      </c>
      <c r="C229" s="27" t="str">
        <f t="shared" si="29"/>
        <v/>
      </c>
      <c r="D229" s="27" t="str">
        <f t="shared" si="29"/>
        <v/>
      </c>
      <c r="E229" s="27" t="str">
        <f t="shared" si="29"/>
        <v/>
      </c>
      <c r="F229" s="27" t="str">
        <f t="shared" si="29"/>
        <v/>
      </c>
      <c r="H229" s="27" t="str">
        <f t="shared" si="23"/>
        <v/>
      </c>
      <c r="I229" s="27" t="str">
        <f t="shared" si="24"/>
        <v/>
      </c>
      <c r="J229" s="27" t="str">
        <f t="shared" si="25"/>
        <v/>
      </c>
      <c r="K229" s="27" t="str">
        <f t="shared" si="26"/>
        <v/>
      </c>
      <c r="L229" s="27" t="str">
        <f t="shared" si="27"/>
        <v/>
      </c>
    </row>
    <row r="230" spans="1:12" hidden="1" outlineLevel="1">
      <c r="A230" t="s">
        <v>108</v>
      </c>
      <c r="B230" s="27" t="str">
        <f t="shared" si="29"/>
        <v/>
      </c>
      <c r="C230" s="27" t="str">
        <f t="shared" si="29"/>
        <v/>
      </c>
      <c r="D230" s="27" t="str">
        <f t="shared" si="29"/>
        <v/>
      </c>
      <c r="E230" s="27" t="str">
        <f t="shared" si="29"/>
        <v/>
      </c>
      <c r="F230" s="27" t="str">
        <f t="shared" si="29"/>
        <v/>
      </c>
      <c r="H230" s="27" t="str">
        <f t="shared" si="23"/>
        <v/>
      </c>
      <c r="I230" s="27" t="str">
        <f t="shared" si="24"/>
        <v/>
      </c>
      <c r="J230" s="27" t="str">
        <f t="shared" si="25"/>
        <v/>
      </c>
      <c r="K230" s="27" t="str">
        <f t="shared" si="26"/>
        <v/>
      </c>
      <c r="L230" s="27" t="str">
        <f t="shared" si="27"/>
        <v/>
      </c>
    </row>
    <row r="231" spans="1:12" hidden="1" outlineLevel="1">
      <c r="A231" t="s">
        <v>109</v>
      </c>
      <c r="B231" s="27" t="str">
        <f t="shared" si="29"/>
        <v/>
      </c>
      <c r="C231" s="27" t="str">
        <f t="shared" si="29"/>
        <v/>
      </c>
      <c r="D231" s="27" t="str">
        <f t="shared" si="29"/>
        <v/>
      </c>
      <c r="E231" s="27" t="str">
        <f t="shared" si="29"/>
        <v/>
      </c>
      <c r="F231" s="27" t="str">
        <f t="shared" si="29"/>
        <v/>
      </c>
      <c r="H231" s="27" t="str">
        <f t="shared" si="23"/>
        <v/>
      </c>
      <c r="I231" s="27" t="str">
        <f t="shared" si="24"/>
        <v/>
      </c>
      <c r="J231" s="27" t="str">
        <f t="shared" si="25"/>
        <v/>
      </c>
      <c r="K231" s="27" t="str">
        <f t="shared" si="26"/>
        <v/>
      </c>
      <c r="L231" s="27" t="str">
        <f t="shared" si="27"/>
        <v/>
      </c>
    </row>
    <row r="232" spans="1:12" hidden="1" outlineLevel="1">
      <c r="A232" t="s">
        <v>110</v>
      </c>
      <c r="B232" s="27" t="str">
        <f t="shared" si="29"/>
        <v/>
      </c>
      <c r="C232" s="27" t="str">
        <f t="shared" si="29"/>
        <v/>
      </c>
      <c r="D232" s="27" t="str">
        <f t="shared" si="29"/>
        <v/>
      </c>
      <c r="E232" s="27" t="str">
        <f t="shared" si="29"/>
        <v/>
      </c>
      <c r="F232" s="27" t="str">
        <f t="shared" si="29"/>
        <v/>
      </c>
      <c r="H232" s="27" t="str">
        <f t="shared" si="23"/>
        <v/>
      </c>
      <c r="I232" s="27" t="str">
        <f t="shared" si="24"/>
        <v/>
      </c>
      <c r="J232" s="27" t="str">
        <f t="shared" si="25"/>
        <v/>
      </c>
      <c r="K232" s="27" t="str">
        <f t="shared" si="26"/>
        <v/>
      </c>
      <c r="L232" s="27" t="str">
        <f t="shared" si="27"/>
        <v/>
      </c>
    </row>
    <row r="233" spans="1:12" hidden="1" outlineLevel="1">
      <c r="A233" t="s">
        <v>111</v>
      </c>
      <c r="B233" s="27" t="str">
        <f t="shared" si="29"/>
        <v/>
      </c>
      <c r="C233" s="27" t="str">
        <f t="shared" si="29"/>
        <v/>
      </c>
      <c r="D233" s="27" t="str">
        <f t="shared" si="29"/>
        <v/>
      </c>
      <c r="E233" s="27" t="str">
        <f t="shared" si="29"/>
        <v/>
      </c>
      <c r="F233" s="27" t="str">
        <f t="shared" si="29"/>
        <v/>
      </c>
      <c r="H233" s="27" t="str">
        <f t="shared" si="23"/>
        <v/>
      </c>
      <c r="I233" s="27" t="str">
        <f t="shared" si="24"/>
        <v/>
      </c>
      <c r="J233" s="27" t="str">
        <f t="shared" si="25"/>
        <v/>
      </c>
      <c r="K233" s="27" t="str">
        <f t="shared" si="26"/>
        <v/>
      </c>
      <c r="L233" s="27" t="str">
        <f t="shared" si="27"/>
        <v/>
      </c>
    </row>
    <row r="234" spans="1:12" hidden="1" outlineLevel="1">
      <c r="A234" t="s">
        <v>112</v>
      </c>
      <c r="B234" s="27" t="str">
        <f t="shared" si="29"/>
        <v/>
      </c>
      <c r="C234" s="27" t="str">
        <f t="shared" si="29"/>
        <v/>
      </c>
      <c r="D234" s="27" t="str">
        <f t="shared" si="29"/>
        <v/>
      </c>
      <c r="E234" s="27" t="str">
        <f t="shared" si="29"/>
        <v/>
      </c>
      <c r="F234" s="27" t="str">
        <f t="shared" si="29"/>
        <v/>
      </c>
      <c r="H234" s="27" t="str">
        <f t="shared" si="23"/>
        <v/>
      </c>
      <c r="I234" s="27" t="str">
        <f t="shared" si="24"/>
        <v/>
      </c>
      <c r="J234" s="27" t="str">
        <f t="shared" si="25"/>
        <v/>
      </c>
      <c r="K234" s="27" t="str">
        <f t="shared" si="26"/>
        <v/>
      </c>
      <c r="L234" s="27" t="str">
        <f t="shared" si="27"/>
        <v/>
      </c>
    </row>
    <row r="235" spans="1:12" hidden="1" outlineLevel="1">
      <c r="A235" t="s">
        <v>113</v>
      </c>
      <c r="B235" s="27" t="str">
        <f t="shared" si="29"/>
        <v/>
      </c>
      <c r="C235" s="27" t="str">
        <f t="shared" si="29"/>
        <v/>
      </c>
      <c r="D235" s="27" t="str">
        <f t="shared" si="29"/>
        <v/>
      </c>
      <c r="E235" s="27" t="str">
        <f t="shared" si="29"/>
        <v/>
      </c>
      <c r="F235" s="27" t="str">
        <f t="shared" si="29"/>
        <v/>
      </c>
      <c r="H235" s="27" t="str">
        <f t="shared" si="23"/>
        <v/>
      </c>
      <c r="I235" s="27" t="str">
        <f t="shared" si="24"/>
        <v/>
      </c>
      <c r="J235" s="27" t="str">
        <f t="shared" si="25"/>
        <v/>
      </c>
      <c r="K235" s="27" t="str">
        <f t="shared" si="26"/>
        <v/>
      </c>
      <c r="L235" s="27" t="str">
        <f t="shared" si="27"/>
        <v/>
      </c>
    </row>
    <row r="236" spans="1:12" hidden="1" outlineLevel="1">
      <c r="A236" t="s">
        <v>114</v>
      </c>
      <c r="B236" s="27" t="str">
        <f t="shared" si="29"/>
        <v/>
      </c>
      <c r="C236" s="27" t="str">
        <f t="shared" si="29"/>
        <v/>
      </c>
      <c r="D236" s="27" t="str">
        <f t="shared" si="29"/>
        <v/>
      </c>
      <c r="E236" s="27" t="str">
        <f t="shared" si="29"/>
        <v/>
      </c>
      <c r="F236" s="27" t="str">
        <f t="shared" si="29"/>
        <v/>
      </c>
      <c r="H236" s="27" t="str">
        <f t="shared" si="23"/>
        <v/>
      </c>
      <c r="I236" s="27" t="str">
        <f t="shared" si="24"/>
        <v/>
      </c>
      <c r="J236" s="27" t="str">
        <f t="shared" si="25"/>
        <v/>
      </c>
      <c r="K236" s="27" t="str">
        <f t="shared" si="26"/>
        <v/>
      </c>
      <c r="L236" s="27" t="str">
        <f t="shared" si="27"/>
        <v/>
      </c>
    </row>
    <row r="237" spans="1:12" hidden="1" outlineLevel="1">
      <c r="A237" t="s">
        <v>115</v>
      </c>
      <c r="B237" s="27" t="str">
        <f t="shared" si="29"/>
        <v/>
      </c>
      <c r="C237" s="27" t="str">
        <f t="shared" si="29"/>
        <v/>
      </c>
      <c r="D237" s="27" t="str">
        <f t="shared" si="29"/>
        <v/>
      </c>
      <c r="E237" s="27" t="str">
        <f t="shared" si="29"/>
        <v/>
      </c>
      <c r="F237" s="27" t="str">
        <f t="shared" si="29"/>
        <v/>
      </c>
      <c r="H237" s="27" t="str">
        <f t="shared" si="23"/>
        <v/>
      </c>
      <c r="I237" s="27" t="str">
        <f t="shared" si="24"/>
        <v/>
      </c>
      <c r="J237" s="27" t="str">
        <f t="shared" si="25"/>
        <v/>
      </c>
      <c r="K237" s="27" t="str">
        <f t="shared" si="26"/>
        <v/>
      </c>
      <c r="L237" s="27" t="str">
        <f t="shared" si="27"/>
        <v/>
      </c>
    </row>
    <row r="238" spans="1:12" hidden="1" outlineLevel="1">
      <c r="A238" t="s">
        <v>116</v>
      </c>
      <c r="B238" s="27" t="str">
        <f t="shared" ref="B238:F247" si="30">IF(OR(SUM($B95:$F95)=0,B95=""),"",B95/SUM($B95:$F95))</f>
        <v/>
      </c>
      <c r="C238" s="27" t="str">
        <f t="shared" si="30"/>
        <v/>
      </c>
      <c r="D238" s="27" t="str">
        <f t="shared" si="30"/>
        <v/>
      </c>
      <c r="E238" s="27" t="str">
        <f t="shared" si="30"/>
        <v/>
      </c>
      <c r="F238" s="27" t="str">
        <f t="shared" si="30"/>
        <v/>
      </c>
      <c r="H238" s="27" t="str">
        <f t="shared" si="23"/>
        <v/>
      </c>
      <c r="I238" s="27" t="str">
        <f t="shared" si="24"/>
        <v/>
      </c>
      <c r="J238" s="27" t="str">
        <f t="shared" si="25"/>
        <v/>
      </c>
      <c r="K238" s="27" t="str">
        <f t="shared" si="26"/>
        <v/>
      </c>
      <c r="L238" s="27" t="str">
        <f t="shared" si="27"/>
        <v/>
      </c>
    </row>
    <row r="239" spans="1:12" hidden="1" outlineLevel="1">
      <c r="A239" t="s">
        <v>117</v>
      </c>
      <c r="B239" s="27" t="str">
        <f t="shared" si="30"/>
        <v/>
      </c>
      <c r="C239" s="27" t="str">
        <f t="shared" si="30"/>
        <v/>
      </c>
      <c r="D239" s="27" t="str">
        <f t="shared" si="30"/>
        <v/>
      </c>
      <c r="E239" s="27" t="str">
        <f t="shared" si="30"/>
        <v/>
      </c>
      <c r="F239" s="27" t="str">
        <f t="shared" si="30"/>
        <v/>
      </c>
      <c r="H239" s="27" t="str">
        <f t="shared" si="23"/>
        <v/>
      </c>
      <c r="I239" s="27" t="str">
        <f t="shared" si="24"/>
        <v/>
      </c>
      <c r="J239" s="27" t="str">
        <f t="shared" si="25"/>
        <v/>
      </c>
      <c r="K239" s="27" t="str">
        <f t="shared" si="26"/>
        <v/>
      </c>
      <c r="L239" s="27" t="str">
        <f t="shared" si="27"/>
        <v/>
      </c>
    </row>
    <row r="240" spans="1:12" hidden="1" outlineLevel="1">
      <c r="A240" t="s">
        <v>118</v>
      </c>
      <c r="B240" s="27" t="str">
        <f t="shared" si="30"/>
        <v/>
      </c>
      <c r="C240" s="27" t="str">
        <f t="shared" si="30"/>
        <v/>
      </c>
      <c r="D240" s="27" t="str">
        <f t="shared" si="30"/>
        <v/>
      </c>
      <c r="E240" s="27" t="str">
        <f t="shared" si="30"/>
        <v/>
      </c>
      <c r="F240" s="27" t="str">
        <f t="shared" si="30"/>
        <v/>
      </c>
      <c r="H240" s="27" t="str">
        <f t="shared" si="23"/>
        <v/>
      </c>
      <c r="I240" s="27" t="str">
        <f t="shared" si="24"/>
        <v/>
      </c>
      <c r="J240" s="27" t="str">
        <f t="shared" si="25"/>
        <v/>
      </c>
      <c r="K240" s="27" t="str">
        <f t="shared" si="26"/>
        <v/>
      </c>
      <c r="L240" s="27" t="str">
        <f t="shared" si="27"/>
        <v/>
      </c>
    </row>
    <row r="241" spans="1:12" hidden="1" outlineLevel="1">
      <c r="A241" t="s">
        <v>119</v>
      </c>
      <c r="B241" s="27" t="str">
        <f t="shared" si="30"/>
        <v/>
      </c>
      <c r="C241" s="27" t="str">
        <f t="shared" si="30"/>
        <v/>
      </c>
      <c r="D241" s="27" t="str">
        <f t="shared" si="30"/>
        <v/>
      </c>
      <c r="E241" s="27" t="str">
        <f t="shared" si="30"/>
        <v/>
      </c>
      <c r="F241" s="27" t="str">
        <f t="shared" si="30"/>
        <v/>
      </c>
      <c r="H241" s="27" t="str">
        <f t="shared" si="23"/>
        <v/>
      </c>
      <c r="I241" s="27" t="str">
        <f t="shared" si="24"/>
        <v/>
      </c>
      <c r="J241" s="27" t="str">
        <f t="shared" si="25"/>
        <v/>
      </c>
      <c r="K241" s="27" t="str">
        <f t="shared" si="26"/>
        <v/>
      </c>
      <c r="L241" s="27" t="str">
        <f t="shared" si="27"/>
        <v/>
      </c>
    </row>
    <row r="242" spans="1:12" hidden="1" outlineLevel="1">
      <c r="A242" t="s">
        <v>120</v>
      </c>
      <c r="B242" s="27" t="str">
        <f t="shared" si="30"/>
        <v/>
      </c>
      <c r="C242" s="27" t="str">
        <f t="shared" si="30"/>
        <v/>
      </c>
      <c r="D242" s="27" t="str">
        <f t="shared" si="30"/>
        <v/>
      </c>
      <c r="E242" s="27" t="str">
        <f t="shared" si="30"/>
        <v/>
      </c>
      <c r="F242" s="27" t="str">
        <f t="shared" si="30"/>
        <v/>
      </c>
      <c r="H242" s="27" t="str">
        <f t="shared" si="23"/>
        <v/>
      </c>
      <c r="I242" s="27" t="str">
        <f t="shared" si="24"/>
        <v/>
      </c>
      <c r="J242" s="27" t="str">
        <f t="shared" si="25"/>
        <v/>
      </c>
      <c r="K242" s="27" t="str">
        <f t="shared" si="26"/>
        <v/>
      </c>
      <c r="L242" s="27" t="str">
        <f t="shared" si="27"/>
        <v/>
      </c>
    </row>
    <row r="243" spans="1:12" hidden="1" outlineLevel="1">
      <c r="A243" t="s">
        <v>121</v>
      </c>
      <c r="B243" s="27" t="str">
        <f t="shared" si="30"/>
        <v/>
      </c>
      <c r="C243" s="27" t="str">
        <f t="shared" si="30"/>
        <v/>
      </c>
      <c r="D243" s="27" t="str">
        <f t="shared" si="30"/>
        <v/>
      </c>
      <c r="E243" s="27" t="str">
        <f t="shared" si="30"/>
        <v/>
      </c>
      <c r="F243" s="27" t="str">
        <f t="shared" si="30"/>
        <v/>
      </c>
      <c r="H243" s="27" t="str">
        <f t="shared" si="23"/>
        <v/>
      </c>
      <c r="I243" s="27" t="str">
        <f t="shared" si="24"/>
        <v/>
      </c>
      <c r="J243" s="27" t="str">
        <f t="shared" si="25"/>
        <v/>
      </c>
      <c r="K243" s="27" t="str">
        <f t="shared" si="26"/>
        <v/>
      </c>
      <c r="L243" s="27" t="str">
        <f t="shared" si="27"/>
        <v/>
      </c>
    </row>
    <row r="244" spans="1:12" hidden="1" outlineLevel="1">
      <c r="A244" t="s">
        <v>122</v>
      </c>
      <c r="B244" s="27" t="str">
        <f t="shared" si="30"/>
        <v/>
      </c>
      <c r="C244" s="27" t="str">
        <f t="shared" si="30"/>
        <v/>
      </c>
      <c r="D244" s="27" t="str">
        <f t="shared" si="30"/>
        <v/>
      </c>
      <c r="E244" s="27" t="str">
        <f t="shared" si="30"/>
        <v/>
      </c>
      <c r="F244" s="27" t="str">
        <f t="shared" si="30"/>
        <v/>
      </c>
      <c r="H244" s="27" t="str">
        <f t="shared" ref="H244:H275" si="31">IF(COUNT(B101:F101)=5,B101/SUM($B101:$F101),"")</f>
        <v/>
      </c>
      <c r="I244" s="27" t="str">
        <f t="shared" ref="I244:I275" si="32">IF(COUNT(B101:F101)=5,C101/SUM($B101:$F101),"")</f>
        <v/>
      </c>
      <c r="J244" s="27" t="str">
        <f t="shared" ref="J244:J275" si="33">IF(COUNT(B101:F101)=5,D101/SUM($B101:$F101),"")</f>
        <v/>
      </c>
      <c r="K244" s="27" t="str">
        <f t="shared" ref="K244:K275" si="34">IF(COUNT(B101:F101)=5,E101/SUM($B101:$F101),"")</f>
        <v/>
      </c>
      <c r="L244" s="27" t="str">
        <f t="shared" ref="L244:L275" si="35">IF(COUNT(B101:F101)=5,F101/SUM($B101:$F101),"")</f>
        <v/>
      </c>
    </row>
    <row r="245" spans="1:12" hidden="1" outlineLevel="1">
      <c r="A245" t="s">
        <v>123</v>
      </c>
      <c r="B245" s="27" t="str">
        <f t="shared" si="30"/>
        <v/>
      </c>
      <c r="C245" s="27" t="str">
        <f t="shared" si="30"/>
        <v/>
      </c>
      <c r="D245" s="27" t="str">
        <f t="shared" si="30"/>
        <v/>
      </c>
      <c r="E245" s="27" t="str">
        <f t="shared" si="30"/>
        <v/>
      </c>
      <c r="F245" s="27" t="str">
        <f t="shared" si="30"/>
        <v/>
      </c>
      <c r="H245" s="27" t="str">
        <f t="shared" si="31"/>
        <v/>
      </c>
      <c r="I245" s="27" t="str">
        <f t="shared" si="32"/>
        <v/>
      </c>
      <c r="J245" s="27" t="str">
        <f t="shared" si="33"/>
        <v/>
      </c>
      <c r="K245" s="27" t="str">
        <f t="shared" si="34"/>
        <v/>
      </c>
      <c r="L245" s="27" t="str">
        <f t="shared" si="35"/>
        <v/>
      </c>
    </row>
    <row r="246" spans="1:12" hidden="1" outlineLevel="1">
      <c r="A246" t="s">
        <v>124</v>
      </c>
      <c r="B246" s="27" t="str">
        <f t="shared" si="30"/>
        <v/>
      </c>
      <c r="C246" s="27" t="str">
        <f t="shared" si="30"/>
        <v/>
      </c>
      <c r="D246" s="27" t="str">
        <f t="shared" si="30"/>
        <v/>
      </c>
      <c r="E246" s="27" t="str">
        <f t="shared" si="30"/>
        <v/>
      </c>
      <c r="F246" s="27" t="str">
        <f t="shared" si="30"/>
        <v/>
      </c>
      <c r="H246" s="27" t="str">
        <f t="shared" si="31"/>
        <v/>
      </c>
      <c r="I246" s="27" t="str">
        <f t="shared" si="32"/>
        <v/>
      </c>
      <c r="J246" s="27" t="str">
        <f t="shared" si="33"/>
        <v/>
      </c>
      <c r="K246" s="27" t="str">
        <f t="shared" si="34"/>
        <v/>
      </c>
      <c r="L246" s="27" t="str">
        <f t="shared" si="35"/>
        <v/>
      </c>
    </row>
    <row r="247" spans="1:12" hidden="1" outlineLevel="1">
      <c r="A247" t="s">
        <v>125</v>
      </c>
      <c r="B247" s="27" t="str">
        <f t="shared" si="30"/>
        <v/>
      </c>
      <c r="C247" s="27" t="str">
        <f t="shared" si="30"/>
        <v/>
      </c>
      <c r="D247" s="27" t="str">
        <f t="shared" si="30"/>
        <v/>
      </c>
      <c r="E247" s="27" t="str">
        <f t="shared" si="30"/>
        <v/>
      </c>
      <c r="F247" s="27" t="str">
        <f t="shared" si="30"/>
        <v/>
      </c>
      <c r="H247" s="27" t="str">
        <f t="shared" si="31"/>
        <v/>
      </c>
      <c r="I247" s="27" t="str">
        <f t="shared" si="32"/>
        <v/>
      </c>
      <c r="J247" s="27" t="str">
        <f t="shared" si="33"/>
        <v/>
      </c>
      <c r="K247" s="27" t="str">
        <f t="shared" si="34"/>
        <v/>
      </c>
      <c r="L247" s="27" t="str">
        <f t="shared" si="35"/>
        <v/>
      </c>
    </row>
    <row r="248" spans="1:12" hidden="1" outlineLevel="1">
      <c r="A248" t="s">
        <v>126</v>
      </c>
      <c r="B248" s="27" t="str">
        <f t="shared" ref="B248:F257" si="36">IF(OR(SUM($B105:$F105)=0,B105=""),"",B105/SUM($B105:$F105))</f>
        <v/>
      </c>
      <c r="C248" s="27" t="str">
        <f t="shared" si="36"/>
        <v/>
      </c>
      <c r="D248" s="27" t="str">
        <f t="shared" si="36"/>
        <v/>
      </c>
      <c r="E248" s="27" t="str">
        <f t="shared" si="36"/>
        <v/>
      </c>
      <c r="F248" s="27" t="str">
        <f t="shared" si="36"/>
        <v/>
      </c>
      <c r="H248" s="27" t="str">
        <f t="shared" si="31"/>
        <v/>
      </c>
      <c r="I248" s="27" t="str">
        <f t="shared" si="32"/>
        <v/>
      </c>
      <c r="J248" s="27" t="str">
        <f t="shared" si="33"/>
        <v/>
      </c>
      <c r="K248" s="27" t="str">
        <f t="shared" si="34"/>
        <v/>
      </c>
      <c r="L248" s="27" t="str">
        <f t="shared" si="35"/>
        <v/>
      </c>
    </row>
    <row r="249" spans="1:12" hidden="1" outlineLevel="1">
      <c r="A249" t="s">
        <v>127</v>
      </c>
      <c r="B249" s="27" t="str">
        <f t="shared" si="36"/>
        <v/>
      </c>
      <c r="C249" s="27" t="str">
        <f t="shared" si="36"/>
        <v/>
      </c>
      <c r="D249" s="27" t="str">
        <f t="shared" si="36"/>
        <v/>
      </c>
      <c r="E249" s="27" t="str">
        <f t="shared" si="36"/>
        <v/>
      </c>
      <c r="F249" s="27" t="str">
        <f t="shared" si="36"/>
        <v/>
      </c>
      <c r="H249" s="27" t="str">
        <f t="shared" si="31"/>
        <v/>
      </c>
      <c r="I249" s="27" t="str">
        <f t="shared" si="32"/>
        <v/>
      </c>
      <c r="J249" s="27" t="str">
        <f t="shared" si="33"/>
        <v/>
      </c>
      <c r="K249" s="27" t="str">
        <f t="shared" si="34"/>
        <v/>
      </c>
      <c r="L249" s="27" t="str">
        <f t="shared" si="35"/>
        <v/>
      </c>
    </row>
    <row r="250" spans="1:12" hidden="1" outlineLevel="1">
      <c r="A250" t="s">
        <v>128</v>
      </c>
      <c r="B250" s="27" t="str">
        <f t="shared" si="36"/>
        <v/>
      </c>
      <c r="C250" s="27" t="str">
        <f t="shared" si="36"/>
        <v/>
      </c>
      <c r="D250" s="27" t="str">
        <f t="shared" si="36"/>
        <v/>
      </c>
      <c r="E250" s="27" t="str">
        <f t="shared" si="36"/>
        <v/>
      </c>
      <c r="F250" s="27" t="str">
        <f t="shared" si="36"/>
        <v/>
      </c>
      <c r="H250" s="27" t="str">
        <f t="shared" si="31"/>
        <v/>
      </c>
      <c r="I250" s="27" t="str">
        <f t="shared" si="32"/>
        <v/>
      </c>
      <c r="J250" s="27" t="str">
        <f t="shared" si="33"/>
        <v/>
      </c>
      <c r="K250" s="27" t="str">
        <f t="shared" si="34"/>
        <v/>
      </c>
      <c r="L250" s="27" t="str">
        <f t="shared" si="35"/>
        <v/>
      </c>
    </row>
    <row r="251" spans="1:12" hidden="1" outlineLevel="1">
      <c r="A251" t="s">
        <v>129</v>
      </c>
      <c r="B251" s="27" t="str">
        <f t="shared" si="36"/>
        <v/>
      </c>
      <c r="C251" s="27" t="str">
        <f t="shared" si="36"/>
        <v/>
      </c>
      <c r="D251" s="27" t="str">
        <f t="shared" si="36"/>
        <v/>
      </c>
      <c r="E251" s="27" t="str">
        <f t="shared" si="36"/>
        <v/>
      </c>
      <c r="F251" s="27" t="str">
        <f t="shared" si="36"/>
        <v/>
      </c>
      <c r="H251" s="27" t="str">
        <f t="shared" si="31"/>
        <v/>
      </c>
      <c r="I251" s="27" t="str">
        <f t="shared" si="32"/>
        <v/>
      </c>
      <c r="J251" s="27" t="str">
        <f t="shared" si="33"/>
        <v/>
      </c>
      <c r="K251" s="27" t="str">
        <f t="shared" si="34"/>
        <v/>
      </c>
      <c r="L251" s="27" t="str">
        <f t="shared" si="35"/>
        <v/>
      </c>
    </row>
    <row r="252" spans="1:12" hidden="1" outlineLevel="1">
      <c r="A252" t="s">
        <v>130</v>
      </c>
      <c r="B252" s="27" t="str">
        <f t="shared" si="36"/>
        <v/>
      </c>
      <c r="C252" s="27" t="str">
        <f t="shared" si="36"/>
        <v/>
      </c>
      <c r="D252" s="27" t="str">
        <f t="shared" si="36"/>
        <v/>
      </c>
      <c r="E252" s="27" t="str">
        <f t="shared" si="36"/>
        <v/>
      </c>
      <c r="F252" s="27" t="str">
        <f t="shared" si="36"/>
        <v/>
      </c>
      <c r="H252" s="27" t="str">
        <f t="shared" si="31"/>
        <v/>
      </c>
      <c r="I252" s="27" t="str">
        <f t="shared" si="32"/>
        <v/>
      </c>
      <c r="J252" s="27" t="str">
        <f t="shared" si="33"/>
        <v/>
      </c>
      <c r="K252" s="27" t="str">
        <f t="shared" si="34"/>
        <v/>
      </c>
      <c r="L252" s="27" t="str">
        <f t="shared" si="35"/>
        <v/>
      </c>
    </row>
    <row r="253" spans="1:12" hidden="1" outlineLevel="1">
      <c r="A253" t="s">
        <v>131</v>
      </c>
      <c r="B253" s="27" t="str">
        <f t="shared" si="36"/>
        <v/>
      </c>
      <c r="C253" s="27" t="str">
        <f t="shared" si="36"/>
        <v/>
      </c>
      <c r="D253" s="27" t="str">
        <f t="shared" si="36"/>
        <v/>
      </c>
      <c r="E253" s="27" t="str">
        <f t="shared" si="36"/>
        <v/>
      </c>
      <c r="F253" s="27" t="str">
        <f t="shared" si="36"/>
        <v/>
      </c>
      <c r="H253" s="27" t="str">
        <f t="shared" si="31"/>
        <v/>
      </c>
      <c r="I253" s="27" t="str">
        <f t="shared" si="32"/>
        <v/>
      </c>
      <c r="J253" s="27" t="str">
        <f t="shared" si="33"/>
        <v/>
      </c>
      <c r="K253" s="27" t="str">
        <f t="shared" si="34"/>
        <v/>
      </c>
      <c r="L253" s="27" t="str">
        <f t="shared" si="35"/>
        <v/>
      </c>
    </row>
    <row r="254" spans="1:12" hidden="1" outlineLevel="1">
      <c r="A254" t="s">
        <v>132</v>
      </c>
      <c r="B254" s="27" t="str">
        <f t="shared" si="36"/>
        <v/>
      </c>
      <c r="C254" s="27" t="str">
        <f t="shared" si="36"/>
        <v/>
      </c>
      <c r="D254" s="27" t="str">
        <f t="shared" si="36"/>
        <v/>
      </c>
      <c r="E254" s="27" t="str">
        <f t="shared" si="36"/>
        <v/>
      </c>
      <c r="F254" s="27" t="str">
        <f t="shared" si="36"/>
        <v/>
      </c>
      <c r="H254" s="27" t="str">
        <f t="shared" si="31"/>
        <v/>
      </c>
      <c r="I254" s="27" t="str">
        <f t="shared" si="32"/>
        <v/>
      </c>
      <c r="J254" s="27" t="str">
        <f t="shared" si="33"/>
        <v/>
      </c>
      <c r="K254" s="27" t="str">
        <f t="shared" si="34"/>
        <v/>
      </c>
      <c r="L254" s="27" t="str">
        <f t="shared" si="35"/>
        <v/>
      </c>
    </row>
    <row r="255" spans="1:12" hidden="1" outlineLevel="1">
      <c r="A255" t="s">
        <v>133</v>
      </c>
      <c r="B255" s="27" t="str">
        <f t="shared" si="36"/>
        <v/>
      </c>
      <c r="C255" s="27" t="str">
        <f t="shared" si="36"/>
        <v/>
      </c>
      <c r="D255" s="27" t="str">
        <f t="shared" si="36"/>
        <v/>
      </c>
      <c r="E255" s="27" t="str">
        <f t="shared" si="36"/>
        <v/>
      </c>
      <c r="F255" s="27" t="str">
        <f t="shared" si="36"/>
        <v/>
      </c>
      <c r="H255" s="27" t="str">
        <f t="shared" si="31"/>
        <v/>
      </c>
      <c r="I255" s="27" t="str">
        <f t="shared" si="32"/>
        <v/>
      </c>
      <c r="J255" s="27" t="str">
        <f t="shared" si="33"/>
        <v/>
      </c>
      <c r="K255" s="27" t="str">
        <f t="shared" si="34"/>
        <v/>
      </c>
      <c r="L255" s="27" t="str">
        <f t="shared" si="35"/>
        <v/>
      </c>
    </row>
    <row r="256" spans="1:12" hidden="1" outlineLevel="1">
      <c r="A256" t="s">
        <v>134</v>
      </c>
      <c r="B256" s="27" t="str">
        <f t="shared" si="36"/>
        <v/>
      </c>
      <c r="C256" s="27" t="str">
        <f t="shared" si="36"/>
        <v/>
      </c>
      <c r="D256" s="27" t="str">
        <f t="shared" si="36"/>
        <v/>
      </c>
      <c r="E256" s="27" t="str">
        <f t="shared" si="36"/>
        <v/>
      </c>
      <c r="F256" s="27" t="str">
        <f t="shared" si="36"/>
        <v/>
      </c>
      <c r="H256" s="27" t="str">
        <f t="shared" si="31"/>
        <v/>
      </c>
      <c r="I256" s="27" t="str">
        <f t="shared" si="32"/>
        <v/>
      </c>
      <c r="J256" s="27" t="str">
        <f t="shared" si="33"/>
        <v/>
      </c>
      <c r="K256" s="27" t="str">
        <f t="shared" si="34"/>
        <v/>
      </c>
      <c r="L256" s="27" t="str">
        <f t="shared" si="35"/>
        <v/>
      </c>
    </row>
    <row r="257" spans="1:12" hidden="1" outlineLevel="1">
      <c r="A257" t="s">
        <v>135</v>
      </c>
      <c r="B257" s="27" t="str">
        <f t="shared" si="36"/>
        <v/>
      </c>
      <c r="C257" s="27" t="str">
        <f t="shared" si="36"/>
        <v/>
      </c>
      <c r="D257" s="27" t="str">
        <f t="shared" si="36"/>
        <v/>
      </c>
      <c r="E257" s="27" t="str">
        <f t="shared" si="36"/>
        <v/>
      </c>
      <c r="F257" s="27" t="str">
        <f t="shared" si="36"/>
        <v/>
      </c>
      <c r="H257" s="27" t="str">
        <f t="shared" si="31"/>
        <v/>
      </c>
      <c r="I257" s="27" t="str">
        <f t="shared" si="32"/>
        <v/>
      </c>
      <c r="J257" s="27" t="str">
        <f t="shared" si="33"/>
        <v/>
      </c>
      <c r="K257" s="27" t="str">
        <f t="shared" si="34"/>
        <v/>
      </c>
      <c r="L257" s="27" t="str">
        <f t="shared" si="35"/>
        <v/>
      </c>
    </row>
    <row r="258" spans="1:12" hidden="1" outlineLevel="1">
      <c r="A258" t="s">
        <v>136</v>
      </c>
      <c r="B258" s="27" t="str">
        <f t="shared" ref="B258:F267" si="37">IF(OR(SUM($B115:$F115)=0,B115=""),"",B115/SUM($B115:$F115))</f>
        <v/>
      </c>
      <c r="C258" s="27" t="str">
        <f t="shared" si="37"/>
        <v/>
      </c>
      <c r="D258" s="27" t="str">
        <f t="shared" si="37"/>
        <v/>
      </c>
      <c r="E258" s="27" t="str">
        <f t="shared" si="37"/>
        <v/>
      </c>
      <c r="F258" s="27" t="str">
        <f t="shared" si="37"/>
        <v/>
      </c>
      <c r="H258" s="27" t="str">
        <f t="shared" si="31"/>
        <v/>
      </c>
      <c r="I258" s="27" t="str">
        <f t="shared" si="32"/>
        <v/>
      </c>
      <c r="J258" s="27" t="str">
        <f t="shared" si="33"/>
        <v/>
      </c>
      <c r="K258" s="27" t="str">
        <f t="shared" si="34"/>
        <v/>
      </c>
      <c r="L258" s="27" t="str">
        <f t="shared" si="35"/>
        <v/>
      </c>
    </row>
    <row r="259" spans="1:12" hidden="1" outlineLevel="1">
      <c r="A259" t="s">
        <v>137</v>
      </c>
      <c r="B259" s="27" t="str">
        <f t="shared" si="37"/>
        <v/>
      </c>
      <c r="C259" s="27" t="str">
        <f t="shared" si="37"/>
        <v/>
      </c>
      <c r="D259" s="27" t="str">
        <f t="shared" si="37"/>
        <v/>
      </c>
      <c r="E259" s="27" t="str">
        <f t="shared" si="37"/>
        <v/>
      </c>
      <c r="F259" s="27" t="str">
        <f t="shared" si="37"/>
        <v/>
      </c>
      <c r="H259" s="27" t="str">
        <f t="shared" si="31"/>
        <v/>
      </c>
      <c r="I259" s="27" t="str">
        <f t="shared" si="32"/>
        <v/>
      </c>
      <c r="J259" s="27" t="str">
        <f t="shared" si="33"/>
        <v/>
      </c>
      <c r="K259" s="27" t="str">
        <f t="shared" si="34"/>
        <v/>
      </c>
      <c r="L259" s="27" t="str">
        <f t="shared" si="35"/>
        <v/>
      </c>
    </row>
    <row r="260" spans="1:12" hidden="1" outlineLevel="1">
      <c r="A260" t="s">
        <v>138</v>
      </c>
      <c r="B260" s="27" t="str">
        <f t="shared" si="37"/>
        <v/>
      </c>
      <c r="C260" s="27" t="str">
        <f t="shared" si="37"/>
        <v/>
      </c>
      <c r="D260" s="27" t="str">
        <f t="shared" si="37"/>
        <v/>
      </c>
      <c r="E260" s="27" t="str">
        <f t="shared" si="37"/>
        <v/>
      </c>
      <c r="F260" s="27" t="str">
        <f t="shared" si="37"/>
        <v/>
      </c>
      <c r="H260" s="27" t="str">
        <f t="shared" si="31"/>
        <v/>
      </c>
      <c r="I260" s="27" t="str">
        <f t="shared" si="32"/>
        <v/>
      </c>
      <c r="J260" s="27" t="str">
        <f t="shared" si="33"/>
        <v/>
      </c>
      <c r="K260" s="27" t="str">
        <f t="shared" si="34"/>
        <v/>
      </c>
      <c r="L260" s="27" t="str">
        <f t="shared" si="35"/>
        <v/>
      </c>
    </row>
    <row r="261" spans="1:12" hidden="1" outlineLevel="1">
      <c r="A261" t="s">
        <v>139</v>
      </c>
      <c r="B261" s="27" t="str">
        <f t="shared" si="37"/>
        <v/>
      </c>
      <c r="C261" s="27" t="str">
        <f t="shared" si="37"/>
        <v/>
      </c>
      <c r="D261" s="27" t="str">
        <f t="shared" si="37"/>
        <v/>
      </c>
      <c r="E261" s="27" t="str">
        <f t="shared" si="37"/>
        <v/>
      </c>
      <c r="F261" s="27" t="str">
        <f t="shared" si="37"/>
        <v/>
      </c>
      <c r="H261" s="27" t="str">
        <f t="shared" si="31"/>
        <v/>
      </c>
      <c r="I261" s="27" t="str">
        <f t="shared" si="32"/>
        <v/>
      </c>
      <c r="J261" s="27" t="str">
        <f t="shared" si="33"/>
        <v/>
      </c>
      <c r="K261" s="27" t="str">
        <f t="shared" si="34"/>
        <v/>
      </c>
      <c r="L261" s="27" t="str">
        <f t="shared" si="35"/>
        <v/>
      </c>
    </row>
    <row r="262" spans="1:12" hidden="1" outlineLevel="1">
      <c r="A262" t="s">
        <v>140</v>
      </c>
      <c r="B262" s="27" t="str">
        <f t="shared" si="37"/>
        <v/>
      </c>
      <c r="C262" s="27" t="str">
        <f t="shared" si="37"/>
        <v/>
      </c>
      <c r="D262" s="27" t="str">
        <f t="shared" si="37"/>
        <v/>
      </c>
      <c r="E262" s="27" t="str">
        <f t="shared" si="37"/>
        <v/>
      </c>
      <c r="F262" s="27" t="str">
        <f t="shared" si="37"/>
        <v/>
      </c>
      <c r="H262" s="27" t="str">
        <f t="shared" si="31"/>
        <v/>
      </c>
      <c r="I262" s="27" t="str">
        <f t="shared" si="32"/>
        <v/>
      </c>
      <c r="J262" s="27" t="str">
        <f t="shared" si="33"/>
        <v/>
      </c>
      <c r="K262" s="27" t="str">
        <f t="shared" si="34"/>
        <v/>
      </c>
      <c r="L262" s="27" t="str">
        <f t="shared" si="35"/>
        <v/>
      </c>
    </row>
    <row r="263" spans="1:12" hidden="1" outlineLevel="1">
      <c r="A263" t="s">
        <v>141</v>
      </c>
      <c r="B263" s="27" t="str">
        <f t="shared" si="37"/>
        <v/>
      </c>
      <c r="C263" s="27" t="str">
        <f t="shared" si="37"/>
        <v/>
      </c>
      <c r="D263" s="27" t="str">
        <f t="shared" si="37"/>
        <v/>
      </c>
      <c r="E263" s="27" t="str">
        <f t="shared" si="37"/>
        <v/>
      </c>
      <c r="F263" s="27" t="str">
        <f t="shared" si="37"/>
        <v/>
      </c>
      <c r="H263" s="27" t="str">
        <f t="shared" si="31"/>
        <v/>
      </c>
      <c r="I263" s="27" t="str">
        <f t="shared" si="32"/>
        <v/>
      </c>
      <c r="J263" s="27" t="str">
        <f t="shared" si="33"/>
        <v/>
      </c>
      <c r="K263" s="27" t="str">
        <f t="shared" si="34"/>
        <v/>
      </c>
      <c r="L263" s="27" t="str">
        <f t="shared" si="35"/>
        <v/>
      </c>
    </row>
    <row r="264" spans="1:12" hidden="1" outlineLevel="1">
      <c r="A264" t="s">
        <v>142</v>
      </c>
      <c r="B264" s="27" t="str">
        <f t="shared" si="37"/>
        <v/>
      </c>
      <c r="C264" s="27" t="str">
        <f t="shared" si="37"/>
        <v/>
      </c>
      <c r="D264" s="27" t="str">
        <f t="shared" si="37"/>
        <v/>
      </c>
      <c r="E264" s="27" t="str">
        <f t="shared" si="37"/>
        <v/>
      </c>
      <c r="F264" s="27" t="str">
        <f t="shared" si="37"/>
        <v/>
      </c>
      <c r="H264" s="27" t="str">
        <f t="shared" si="31"/>
        <v/>
      </c>
      <c r="I264" s="27" t="str">
        <f t="shared" si="32"/>
        <v/>
      </c>
      <c r="J264" s="27" t="str">
        <f t="shared" si="33"/>
        <v/>
      </c>
      <c r="K264" s="27" t="str">
        <f t="shared" si="34"/>
        <v/>
      </c>
      <c r="L264" s="27" t="str">
        <f t="shared" si="35"/>
        <v/>
      </c>
    </row>
    <row r="265" spans="1:12" hidden="1" outlineLevel="1">
      <c r="A265" t="s">
        <v>143</v>
      </c>
      <c r="B265" s="27" t="str">
        <f t="shared" si="37"/>
        <v/>
      </c>
      <c r="C265" s="27" t="str">
        <f t="shared" si="37"/>
        <v/>
      </c>
      <c r="D265" s="27" t="str">
        <f t="shared" si="37"/>
        <v/>
      </c>
      <c r="E265" s="27" t="str">
        <f t="shared" si="37"/>
        <v/>
      </c>
      <c r="F265" s="27" t="str">
        <f t="shared" si="37"/>
        <v/>
      </c>
      <c r="H265" s="27" t="str">
        <f t="shared" si="31"/>
        <v/>
      </c>
      <c r="I265" s="27" t="str">
        <f t="shared" si="32"/>
        <v/>
      </c>
      <c r="J265" s="27" t="str">
        <f t="shared" si="33"/>
        <v/>
      </c>
      <c r="K265" s="27" t="str">
        <f t="shared" si="34"/>
        <v/>
      </c>
      <c r="L265" s="27" t="str">
        <f t="shared" si="35"/>
        <v/>
      </c>
    </row>
    <row r="266" spans="1:12" hidden="1" outlineLevel="1">
      <c r="A266" t="s">
        <v>144</v>
      </c>
      <c r="B266" s="27" t="str">
        <f t="shared" si="37"/>
        <v/>
      </c>
      <c r="C266" s="27" t="str">
        <f t="shared" si="37"/>
        <v/>
      </c>
      <c r="D266" s="27" t="str">
        <f t="shared" si="37"/>
        <v/>
      </c>
      <c r="E266" s="27" t="str">
        <f t="shared" si="37"/>
        <v/>
      </c>
      <c r="F266" s="27" t="str">
        <f t="shared" si="37"/>
        <v/>
      </c>
      <c r="H266" s="27" t="str">
        <f t="shared" si="31"/>
        <v/>
      </c>
      <c r="I266" s="27" t="str">
        <f t="shared" si="32"/>
        <v/>
      </c>
      <c r="J266" s="27" t="str">
        <f t="shared" si="33"/>
        <v/>
      </c>
      <c r="K266" s="27" t="str">
        <f t="shared" si="34"/>
        <v/>
      </c>
      <c r="L266" s="27" t="str">
        <f t="shared" si="35"/>
        <v/>
      </c>
    </row>
    <row r="267" spans="1:12" hidden="1" outlineLevel="1">
      <c r="A267" t="s">
        <v>145</v>
      </c>
      <c r="B267" s="27" t="str">
        <f t="shared" si="37"/>
        <v/>
      </c>
      <c r="C267" s="27" t="str">
        <f t="shared" si="37"/>
        <v/>
      </c>
      <c r="D267" s="27" t="str">
        <f t="shared" si="37"/>
        <v/>
      </c>
      <c r="E267" s="27" t="str">
        <f t="shared" si="37"/>
        <v/>
      </c>
      <c r="F267" s="27" t="str">
        <f t="shared" si="37"/>
        <v/>
      </c>
      <c r="H267" s="27" t="str">
        <f t="shared" si="31"/>
        <v/>
      </c>
      <c r="I267" s="27" t="str">
        <f t="shared" si="32"/>
        <v/>
      </c>
      <c r="J267" s="27" t="str">
        <f t="shared" si="33"/>
        <v/>
      </c>
      <c r="K267" s="27" t="str">
        <f t="shared" si="34"/>
        <v/>
      </c>
      <c r="L267" s="27" t="str">
        <f t="shared" si="35"/>
        <v/>
      </c>
    </row>
    <row r="268" spans="1:12" hidden="1" outlineLevel="1">
      <c r="A268" t="s">
        <v>146</v>
      </c>
      <c r="B268" s="27" t="str">
        <f t="shared" ref="B268:F277" si="38">IF(OR(SUM($B125:$F125)=0,B125=""),"",B125/SUM($B125:$F125))</f>
        <v/>
      </c>
      <c r="C268" s="27" t="str">
        <f t="shared" si="38"/>
        <v/>
      </c>
      <c r="D268" s="27" t="str">
        <f t="shared" si="38"/>
        <v/>
      </c>
      <c r="E268" s="27" t="str">
        <f t="shared" si="38"/>
        <v/>
      </c>
      <c r="F268" s="27" t="str">
        <f t="shared" si="38"/>
        <v/>
      </c>
      <c r="H268" s="27" t="str">
        <f t="shared" si="31"/>
        <v/>
      </c>
      <c r="I268" s="27" t="str">
        <f t="shared" si="32"/>
        <v/>
      </c>
      <c r="J268" s="27" t="str">
        <f t="shared" si="33"/>
        <v/>
      </c>
      <c r="K268" s="27" t="str">
        <f t="shared" si="34"/>
        <v/>
      </c>
      <c r="L268" s="27" t="str">
        <f t="shared" si="35"/>
        <v/>
      </c>
    </row>
    <row r="269" spans="1:12" hidden="1" outlineLevel="1">
      <c r="A269" t="s">
        <v>147</v>
      </c>
      <c r="B269" s="27" t="str">
        <f t="shared" si="38"/>
        <v/>
      </c>
      <c r="C269" s="27" t="str">
        <f t="shared" si="38"/>
        <v/>
      </c>
      <c r="D269" s="27" t="str">
        <f t="shared" si="38"/>
        <v/>
      </c>
      <c r="E269" s="27" t="str">
        <f t="shared" si="38"/>
        <v/>
      </c>
      <c r="F269" s="27" t="str">
        <f t="shared" si="38"/>
        <v/>
      </c>
      <c r="H269" s="27" t="str">
        <f t="shared" si="31"/>
        <v/>
      </c>
      <c r="I269" s="27" t="str">
        <f t="shared" si="32"/>
        <v/>
      </c>
      <c r="J269" s="27" t="str">
        <f t="shared" si="33"/>
        <v/>
      </c>
      <c r="K269" s="27" t="str">
        <f t="shared" si="34"/>
        <v/>
      </c>
      <c r="L269" s="27" t="str">
        <f t="shared" si="35"/>
        <v/>
      </c>
    </row>
    <row r="270" spans="1:12" hidden="1" outlineLevel="1">
      <c r="A270" t="s">
        <v>148</v>
      </c>
      <c r="B270" s="27" t="str">
        <f t="shared" si="38"/>
        <v/>
      </c>
      <c r="C270" s="27" t="str">
        <f t="shared" si="38"/>
        <v/>
      </c>
      <c r="D270" s="27" t="str">
        <f t="shared" si="38"/>
        <v/>
      </c>
      <c r="E270" s="27" t="str">
        <f t="shared" si="38"/>
        <v/>
      </c>
      <c r="F270" s="27" t="str">
        <f t="shared" si="38"/>
        <v/>
      </c>
      <c r="H270" s="27" t="str">
        <f t="shared" si="31"/>
        <v/>
      </c>
      <c r="I270" s="27" t="str">
        <f t="shared" si="32"/>
        <v/>
      </c>
      <c r="J270" s="27" t="str">
        <f t="shared" si="33"/>
        <v/>
      </c>
      <c r="K270" s="27" t="str">
        <f t="shared" si="34"/>
        <v/>
      </c>
      <c r="L270" s="27" t="str">
        <f t="shared" si="35"/>
        <v/>
      </c>
    </row>
    <row r="271" spans="1:12" hidden="1" outlineLevel="1">
      <c r="A271" t="s">
        <v>149</v>
      </c>
      <c r="B271" s="27" t="str">
        <f t="shared" si="38"/>
        <v/>
      </c>
      <c r="C271" s="27" t="str">
        <f t="shared" si="38"/>
        <v/>
      </c>
      <c r="D271" s="27" t="str">
        <f t="shared" si="38"/>
        <v/>
      </c>
      <c r="E271" s="27" t="str">
        <f t="shared" si="38"/>
        <v/>
      </c>
      <c r="F271" s="27" t="str">
        <f t="shared" si="38"/>
        <v/>
      </c>
      <c r="H271" s="27" t="str">
        <f t="shared" si="31"/>
        <v/>
      </c>
      <c r="I271" s="27" t="str">
        <f t="shared" si="32"/>
        <v/>
      </c>
      <c r="J271" s="27" t="str">
        <f t="shared" si="33"/>
        <v/>
      </c>
      <c r="K271" s="27" t="str">
        <f t="shared" si="34"/>
        <v/>
      </c>
      <c r="L271" s="27" t="str">
        <f t="shared" si="35"/>
        <v/>
      </c>
    </row>
    <row r="272" spans="1:12" hidden="1" outlineLevel="1">
      <c r="A272" t="s">
        <v>150</v>
      </c>
      <c r="B272" s="27" t="str">
        <f t="shared" si="38"/>
        <v/>
      </c>
      <c r="C272" s="27" t="str">
        <f t="shared" si="38"/>
        <v/>
      </c>
      <c r="D272" s="27" t="str">
        <f t="shared" si="38"/>
        <v/>
      </c>
      <c r="E272" s="27" t="str">
        <f t="shared" si="38"/>
        <v/>
      </c>
      <c r="F272" s="27" t="str">
        <f t="shared" si="38"/>
        <v/>
      </c>
      <c r="H272" s="27" t="str">
        <f t="shared" si="31"/>
        <v/>
      </c>
      <c r="I272" s="27" t="str">
        <f t="shared" si="32"/>
        <v/>
      </c>
      <c r="J272" s="27" t="str">
        <f t="shared" si="33"/>
        <v/>
      </c>
      <c r="K272" s="27" t="str">
        <f t="shared" si="34"/>
        <v/>
      </c>
      <c r="L272" s="27" t="str">
        <f t="shared" si="35"/>
        <v/>
      </c>
    </row>
    <row r="273" spans="1:12" hidden="1" outlineLevel="1">
      <c r="A273" t="s">
        <v>151</v>
      </c>
      <c r="B273" s="27" t="str">
        <f t="shared" si="38"/>
        <v/>
      </c>
      <c r="C273" s="27" t="str">
        <f t="shared" si="38"/>
        <v/>
      </c>
      <c r="D273" s="27" t="str">
        <f t="shared" si="38"/>
        <v/>
      </c>
      <c r="E273" s="27" t="str">
        <f t="shared" si="38"/>
        <v/>
      </c>
      <c r="F273" s="27" t="str">
        <f t="shared" si="38"/>
        <v/>
      </c>
      <c r="H273" s="27" t="str">
        <f t="shared" si="31"/>
        <v/>
      </c>
      <c r="I273" s="27" t="str">
        <f t="shared" si="32"/>
        <v/>
      </c>
      <c r="J273" s="27" t="str">
        <f t="shared" si="33"/>
        <v/>
      </c>
      <c r="K273" s="27" t="str">
        <f t="shared" si="34"/>
        <v/>
      </c>
      <c r="L273" s="27" t="str">
        <f t="shared" si="35"/>
        <v/>
      </c>
    </row>
    <row r="274" spans="1:12" hidden="1" outlineLevel="1">
      <c r="A274" t="s">
        <v>152</v>
      </c>
      <c r="B274" s="27" t="str">
        <f t="shared" si="38"/>
        <v/>
      </c>
      <c r="C274" s="27" t="str">
        <f t="shared" si="38"/>
        <v/>
      </c>
      <c r="D274" s="27" t="str">
        <f t="shared" si="38"/>
        <v/>
      </c>
      <c r="E274" s="27" t="str">
        <f t="shared" si="38"/>
        <v/>
      </c>
      <c r="F274" s="27" t="str">
        <f t="shared" si="38"/>
        <v/>
      </c>
      <c r="H274" s="27" t="str">
        <f t="shared" si="31"/>
        <v/>
      </c>
      <c r="I274" s="27" t="str">
        <f t="shared" si="32"/>
        <v/>
      </c>
      <c r="J274" s="27" t="str">
        <f t="shared" si="33"/>
        <v/>
      </c>
      <c r="K274" s="27" t="str">
        <f t="shared" si="34"/>
        <v/>
      </c>
      <c r="L274" s="27" t="str">
        <f t="shared" si="35"/>
        <v/>
      </c>
    </row>
    <row r="275" spans="1:12" hidden="1" outlineLevel="1">
      <c r="A275" t="s">
        <v>153</v>
      </c>
      <c r="B275" s="27" t="str">
        <f t="shared" si="38"/>
        <v/>
      </c>
      <c r="C275" s="27" t="str">
        <f t="shared" si="38"/>
        <v/>
      </c>
      <c r="D275" s="27" t="str">
        <f t="shared" si="38"/>
        <v/>
      </c>
      <c r="E275" s="27" t="str">
        <f t="shared" si="38"/>
        <v/>
      </c>
      <c r="F275" s="27" t="str">
        <f t="shared" si="38"/>
        <v/>
      </c>
      <c r="H275" s="27" t="str">
        <f t="shared" si="31"/>
        <v/>
      </c>
      <c r="I275" s="27" t="str">
        <f t="shared" si="32"/>
        <v/>
      </c>
      <c r="J275" s="27" t="str">
        <f t="shared" si="33"/>
        <v/>
      </c>
      <c r="K275" s="27" t="str">
        <f t="shared" si="34"/>
        <v/>
      </c>
      <c r="L275" s="27" t="str">
        <f t="shared" si="35"/>
        <v/>
      </c>
    </row>
    <row r="276" spans="1:12" hidden="1" outlineLevel="1">
      <c r="A276" t="s">
        <v>154</v>
      </c>
      <c r="B276" s="27" t="str">
        <f t="shared" si="38"/>
        <v/>
      </c>
      <c r="C276" s="27" t="str">
        <f t="shared" si="38"/>
        <v/>
      </c>
      <c r="D276" s="27" t="str">
        <f t="shared" si="38"/>
        <v/>
      </c>
      <c r="E276" s="27" t="str">
        <f t="shared" si="38"/>
        <v/>
      </c>
      <c r="F276" s="27" t="str">
        <f t="shared" si="38"/>
        <v/>
      </c>
      <c r="H276" s="27" t="str">
        <f t="shared" ref="H276:H285" si="39">IF(COUNT(B133:F133)=5,B133/SUM($B133:$F133),"")</f>
        <v/>
      </c>
      <c r="I276" s="27" t="str">
        <f t="shared" ref="I276:I285" si="40">IF(COUNT(B133:F133)=5,C133/SUM($B133:$F133),"")</f>
        <v/>
      </c>
      <c r="J276" s="27" t="str">
        <f t="shared" ref="J276:J285" si="41">IF(COUNT(B133:F133)=5,D133/SUM($B133:$F133),"")</f>
        <v/>
      </c>
      <c r="K276" s="27" t="str">
        <f t="shared" ref="K276:K285" si="42">IF(COUNT(B133:F133)=5,E133/SUM($B133:$F133),"")</f>
        <v/>
      </c>
      <c r="L276" s="27" t="str">
        <f t="shared" ref="L276:L285" si="43">IF(COUNT(B133:F133)=5,F133/SUM($B133:$F133),"")</f>
        <v/>
      </c>
    </row>
    <row r="277" spans="1:12" hidden="1" outlineLevel="1">
      <c r="A277" t="s">
        <v>155</v>
      </c>
      <c r="B277" s="27" t="str">
        <f t="shared" si="38"/>
        <v/>
      </c>
      <c r="C277" s="27" t="str">
        <f t="shared" si="38"/>
        <v/>
      </c>
      <c r="D277" s="27" t="str">
        <f t="shared" si="38"/>
        <v/>
      </c>
      <c r="E277" s="27" t="str">
        <f t="shared" si="38"/>
        <v/>
      </c>
      <c r="F277" s="27" t="str">
        <f t="shared" si="38"/>
        <v/>
      </c>
      <c r="H277" s="27" t="str">
        <f t="shared" si="39"/>
        <v/>
      </c>
      <c r="I277" s="27" t="str">
        <f t="shared" si="40"/>
        <v/>
      </c>
      <c r="J277" s="27" t="str">
        <f t="shared" si="41"/>
        <v/>
      </c>
      <c r="K277" s="27" t="str">
        <f t="shared" si="42"/>
        <v/>
      </c>
      <c r="L277" s="27" t="str">
        <f t="shared" si="43"/>
        <v/>
      </c>
    </row>
    <row r="278" spans="1:12" hidden="1" outlineLevel="1">
      <c r="A278" t="s">
        <v>156</v>
      </c>
      <c r="B278" s="27" t="str">
        <f t="shared" ref="B278:F285" si="44">IF(OR(SUM($B135:$F135)=0,B135=""),"",B135/SUM($B135:$F135))</f>
        <v/>
      </c>
      <c r="C278" s="27" t="str">
        <f t="shared" si="44"/>
        <v/>
      </c>
      <c r="D278" s="27" t="str">
        <f t="shared" si="44"/>
        <v/>
      </c>
      <c r="E278" s="27" t="str">
        <f t="shared" si="44"/>
        <v/>
      </c>
      <c r="F278" s="27" t="str">
        <f t="shared" si="44"/>
        <v/>
      </c>
      <c r="H278" s="27" t="str">
        <f t="shared" si="39"/>
        <v/>
      </c>
      <c r="I278" s="27" t="str">
        <f t="shared" si="40"/>
        <v/>
      </c>
      <c r="J278" s="27" t="str">
        <f t="shared" si="41"/>
        <v/>
      </c>
      <c r="K278" s="27" t="str">
        <f t="shared" si="42"/>
        <v/>
      </c>
      <c r="L278" s="27" t="str">
        <f t="shared" si="43"/>
        <v/>
      </c>
    </row>
    <row r="279" spans="1:12" hidden="1" outlineLevel="1">
      <c r="A279" t="s">
        <v>157</v>
      </c>
      <c r="B279" s="27" t="str">
        <f t="shared" si="44"/>
        <v/>
      </c>
      <c r="C279" s="27" t="str">
        <f t="shared" si="44"/>
        <v/>
      </c>
      <c r="D279" s="27" t="str">
        <f t="shared" si="44"/>
        <v/>
      </c>
      <c r="E279" s="27" t="str">
        <f t="shared" si="44"/>
        <v/>
      </c>
      <c r="F279" s="27" t="str">
        <f t="shared" si="44"/>
        <v/>
      </c>
      <c r="H279" s="27" t="str">
        <f t="shared" si="39"/>
        <v/>
      </c>
      <c r="I279" s="27" t="str">
        <f t="shared" si="40"/>
        <v/>
      </c>
      <c r="J279" s="27" t="str">
        <f t="shared" si="41"/>
        <v/>
      </c>
      <c r="K279" s="27" t="str">
        <f t="shared" si="42"/>
        <v/>
      </c>
      <c r="L279" s="27" t="str">
        <f t="shared" si="43"/>
        <v/>
      </c>
    </row>
    <row r="280" spans="1:12" hidden="1" outlineLevel="1">
      <c r="A280" t="s">
        <v>158</v>
      </c>
      <c r="B280" s="27" t="str">
        <f t="shared" si="44"/>
        <v/>
      </c>
      <c r="C280" s="27" t="str">
        <f t="shared" si="44"/>
        <v/>
      </c>
      <c r="D280" s="27" t="str">
        <f t="shared" si="44"/>
        <v/>
      </c>
      <c r="E280" s="27" t="str">
        <f t="shared" si="44"/>
        <v/>
      </c>
      <c r="F280" s="27" t="str">
        <f t="shared" si="44"/>
        <v/>
      </c>
      <c r="H280" s="27" t="str">
        <f t="shared" si="39"/>
        <v/>
      </c>
      <c r="I280" s="27" t="str">
        <f t="shared" si="40"/>
        <v/>
      </c>
      <c r="J280" s="27" t="str">
        <f t="shared" si="41"/>
        <v/>
      </c>
      <c r="K280" s="27" t="str">
        <f t="shared" si="42"/>
        <v/>
      </c>
      <c r="L280" s="27" t="str">
        <f t="shared" si="43"/>
        <v/>
      </c>
    </row>
    <row r="281" spans="1:12" hidden="1" outlineLevel="1">
      <c r="A281" t="s">
        <v>159</v>
      </c>
      <c r="B281" s="27" t="str">
        <f t="shared" si="44"/>
        <v/>
      </c>
      <c r="C281" s="27" t="str">
        <f t="shared" si="44"/>
        <v/>
      </c>
      <c r="D281" s="27" t="str">
        <f t="shared" si="44"/>
        <v/>
      </c>
      <c r="E281" s="27" t="str">
        <f t="shared" si="44"/>
        <v/>
      </c>
      <c r="F281" s="27" t="str">
        <f t="shared" si="44"/>
        <v/>
      </c>
      <c r="H281" s="27" t="str">
        <f t="shared" si="39"/>
        <v/>
      </c>
      <c r="I281" s="27" t="str">
        <f t="shared" si="40"/>
        <v/>
      </c>
      <c r="J281" s="27" t="str">
        <f t="shared" si="41"/>
        <v/>
      </c>
      <c r="K281" s="27" t="str">
        <f t="shared" si="42"/>
        <v/>
      </c>
      <c r="L281" s="27" t="str">
        <f t="shared" si="43"/>
        <v/>
      </c>
    </row>
    <row r="282" spans="1:12" hidden="1" outlineLevel="1">
      <c r="A282" t="s">
        <v>160</v>
      </c>
      <c r="B282" s="27" t="str">
        <f t="shared" si="44"/>
        <v/>
      </c>
      <c r="C282" s="27" t="str">
        <f t="shared" si="44"/>
        <v/>
      </c>
      <c r="D282" s="27" t="str">
        <f t="shared" si="44"/>
        <v/>
      </c>
      <c r="E282" s="27" t="str">
        <f t="shared" si="44"/>
        <v/>
      </c>
      <c r="F282" s="27" t="str">
        <f t="shared" si="44"/>
        <v/>
      </c>
      <c r="H282" s="27" t="str">
        <f t="shared" si="39"/>
        <v/>
      </c>
      <c r="I282" s="27" t="str">
        <f t="shared" si="40"/>
        <v/>
      </c>
      <c r="J282" s="27" t="str">
        <f t="shared" si="41"/>
        <v/>
      </c>
      <c r="K282" s="27" t="str">
        <f t="shared" si="42"/>
        <v/>
      </c>
      <c r="L282" s="27" t="str">
        <f t="shared" si="43"/>
        <v/>
      </c>
    </row>
    <row r="283" spans="1:12" hidden="1" outlineLevel="1">
      <c r="A283" t="s">
        <v>161</v>
      </c>
      <c r="B283" s="27" t="str">
        <f t="shared" si="44"/>
        <v/>
      </c>
      <c r="C283" s="27" t="str">
        <f t="shared" si="44"/>
        <v/>
      </c>
      <c r="D283" s="27" t="str">
        <f t="shared" si="44"/>
        <v/>
      </c>
      <c r="E283" s="27" t="str">
        <f t="shared" si="44"/>
        <v/>
      </c>
      <c r="F283" s="27" t="str">
        <f t="shared" si="44"/>
        <v/>
      </c>
      <c r="H283" s="27" t="str">
        <f t="shared" si="39"/>
        <v/>
      </c>
      <c r="I283" s="27" t="str">
        <f t="shared" si="40"/>
        <v/>
      </c>
      <c r="J283" s="27" t="str">
        <f t="shared" si="41"/>
        <v/>
      </c>
      <c r="K283" s="27" t="str">
        <f t="shared" si="42"/>
        <v/>
      </c>
      <c r="L283" s="27" t="str">
        <f t="shared" si="43"/>
        <v/>
      </c>
    </row>
    <row r="284" spans="1:12" hidden="1" outlineLevel="1">
      <c r="A284" t="s">
        <v>162</v>
      </c>
      <c r="B284" s="27" t="str">
        <f t="shared" si="44"/>
        <v/>
      </c>
      <c r="C284" s="27" t="str">
        <f t="shared" si="44"/>
        <v/>
      </c>
      <c r="D284" s="27" t="str">
        <f t="shared" si="44"/>
        <v/>
      </c>
      <c r="E284" s="27" t="str">
        <f t="shared" si="44"/>
        <v/>
      </c>
      <c r="F284" s="27" t="str">
        <f t="shared" si="44"/>
        <v/>
      </c>
      <c r="H284" s="27" t="str">
        <f t="shared" si="39"/>
        <v/>
      </c>
      <c r="I284" s="27" t="str">
        <f t="shared" si="40"/>
        <v/>
      </c>
      <c r="J284" s="27" t="str">
        <f t="shared" si="41"/>
        <v/>
      </c>
      <c r="K284" s="27" t="str">
        <f t="shared" si="42"/>
        <v/>
      </c>
      <c r="L284" s="27" t="str">
        <f t="shared" si="43"/>
        <v/>
      </c>
    </row>
    <row r="285" spans="1:12" hidden="1" outlineLevel="1">
      <c r="A285" t="s">
        <v>163</v>
      </c>
      <c r="B285" s="27" t="str">
        <f t="shared" si="44"/>
        <v/>
      </c>
      <c r="C285" s="27" t="str">
        <f t="shared" si="44"/>
        <v/>
      </c>
      <c r="D285" s="27" t="str">
        <f t="shared" si="44"/>
        <v/>
      </c>
      <c r="E285" s="27" t="str">
        <f t="shared" si="44"/>
        <v/>
      </c>
      <c r="F285" s="27" t="str">
        <f t="shared" si="44"/>
        <v/>
      </c>
      <c r="H285" s="27" t="str">
        <f t="shared" si="39"/>
        <v/>
      </c>
      <c r="I285" s="27" t="str">
        <f t="shared" si="40"/>
        <v/>
      </c>
      <c r="J285" s="27" t="str">
        <f t="shared" si="41"/>
        <v/>
      </c>
      <c r="K285" s="27" t="str">
        <f t="shared" si="42"/>
        <v/>
      </c>
      <c r="L285" s="27" t="str">
        <f t="shared" si="43"/>
        <v/>
      </c>
    </row>
    <row r="286" spans="1:12" collapsed="1">
      <c r="A286" s="45" t="s">
        <v>166</v>
      </c>
      <c r="B286" s="47">
        <f>IFERROR(AVERAGE(B148:B285),"")</f>
        <v>0.22646747278157747</v>
      </c>
      <c r="C286" s="47">
        <f>IFERROR(AVERAGE(C148:C285),"")</f>
        <v>0.24533974077492629</v>
      </c>
      <c r="D286" s="47">
        <f>IFERROR(AVERAGE(D148:D285),"")</f>
        <v>0.22670982184639221</v>
      </c>
      <c r="E286" s="47">
        <f>IFERROR(AVERAGE(E148:E285),"")</f>
        <v>0.27516361874273826</v>
      </c>
      <c r="F286" s="47">
        <f>IFERROR(AVERAGE(F148:F285),"")</f>
        <v>0.20935847306543384</v>
      </c>
      <c r="H286" s="61">
        <f>IFERROR(AVERAGE(H148:H285),"")</f>
        <v>0.18330980909440911</v>
      </c>
      <c r="I286" s="61">
        <f>IFERROR(AVERAGE(I148:I285),"")</f>
        <v>0.20997651075142834</v>
      </c>
      <c r="J286" s="61">
        <f>IFERROR(AVERAGE(J148:J285),"")</f>
        <v>0.19399440482939512</v>
      </c>
      <c r="K286" s="61">
        <f>IFERROR(AVERAGE(K148:K285),"")</f>
        <v>0.24063324585894819</v>
      </c>
      <c r="L286" s="61">
        <f>IFERROR(AVERAGE(L148:L285),"")</f>
        <v>0.17208602946581916</v>
      </c>
    </row>
  </sheetData>
  <conditionalFormatting sqref="B148:B28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8:C2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8:D28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48:E28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8:F28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8:H28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I28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48:J28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48:K28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48:L28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11"/>
  <sheetViews>
    <sheetView zoomScale="190" workbookViewId="0">
      <selection activeCell="B12" sqref="B12"/>
    </sheetView>
  </sheetViews>
  <sheetFormatPr baseColWidth="10" defaultRowHeight="16"/>
  <cols>
    <col min="1" max="1" width="10.83203125" style="17" customWidth="1"/>
    <col min="2" max="3" width="13" style="17" bestFit="1" customWidth="1"/>
    <col min="4" max="38" width="10.83203125" style="17" customWidth="1"/>
    <col min="39" max="16384" width="10.83203125" style="17"/>
  </cols>
  <sheetData>
    <row r="2" spans="1:6" s="16" customFormat="1">
      <c r="A2" s="23">
        <v>46143</v>
      </c>
      <c r="B2" s="16" t="s">
        <v>18</v>
      </c>
      <c r="C2" s="16" t="s">
        <v>20</v>
      </c>
      <c r="E2" s="16" t="s">
        <v>18</v>
      </c>
      <c r="F2" s="16" t="s">
        <v>20</v>
      </c>
    </row>
    <row r="3" spans="1:6">
      <c r="A3" s="17" t="s">
        <v>14</v>
      </c>
      <c r="B3" s="18">
        <f>IFERROR('NSE Summary'!B10,0)</f>
        <v>0</v>
      </c>
      <c r="C3" s="18">
        <f>'BSE Summary'!B3</f>
        <v>0</v>
      </c>
      <c r="E3" s="21" t="e">
        <f t="shared" ref="E3:E9" si="0">B3/SUM(B3:C3)</f>
        <v>#DIV/0!</v>
      </c>
      <c r="F3" s="20" t="e">
        <f t="shared" ref="F3:F9" si="1">1-E3</f>
        <v>#DIV/0!</v>
      </c>
    </row>
    <row r="4" spans="1:6">
      <c r="A4" s="17" t="s">
        <v>9</v>
      </c>
      <c r="B4" s="18">
        <f>'NSE Summary'!B5</f>
        <v>2759.5682999999999</v>
      </c>
      <c r="C4" s="18">
        <f>'BSE Summary'!B4</f>
        <v>518.2124</v>
      </c>
      <c r="E4" s="21">
        <f t="shared" si="0"/>
        <v>0.84190144264379863</v>
      </c>
      <c r="F4" s="20">
        <f t="shared" si="1"/>
        <v>0.15809855735620137</v>
      </c>
    </row>
    <row r="5" spans="1:6">
      <c r="A5" s="17" t="s">
        <v>10</v>
      </c>
      <c r="B5" s="18">
        <f>'NSE Summary'!B6</f>
        <v>3196.4791</v>
      </c>
      <c r="C5" s="18">
        <f>'BSE Summary'!B5</f>
        <v>460.10850000000005</v>
      </c>
      <c r="E5" s="21">
        <f t="shared" si="0"/>
        <v>0.87416997749486436</v>
      </c>
      <c r="F5" s="20">
        <f t="shared" si="1"/>
        <v>0.12583002250513564</v>
      </c>
    </row>
    <row r="6" spans="1:6">
      <c r="A6" s="17" t="s">
        <v>11</v>
      </c>
      <c r="B6" s="18">
        <f>'NSE Summary'!B7</f>
        <v>1680.4730999999999</v>
      </c>
      <c r="C6" s="18">
        <f>'BSE Summary'!B6</f>
        <v>1983.7637000000002</v>
      </c>
      <c r="E6" s="20">
        <f t="shared" si="0"/>
        <v>0.45861476529027817</v>
      </c>
      <c r="F6" s="21">
        <f t="shared" si="1"/>
        <v>0.54138523470972189</v>
      </c>
    </row>
    <row r="7" spans="1:6">
      <c r="A7" s="17" t="s">
        <v>12</v>
      </c>
      <c r="B7" s="18">
        <f>'NSE Summary'!B8</f>
        <v>1159.7728</v>
      </c>
      <c r="C7" s="18">
        <f>'BSE Summary'!B7</f>
        <v>2217.5470999999998</v>
      </c>
      <c r="E7" s="20">
        <f t="shared" si="0"/>
        <v>0.34340033942298454</v>
      </c>
      <c r="F7" s="21">
        <f t="shared" si="1"/>
        <v>0.65659966057701546</v>
      </c>
    </row>
    <row r="8" spans="1:6">
      <c r="A8" s="17" t="s">
        <v>13</v>
      </c>
      <c r="B8" s="18">
        <f>'NSE Summary'!B9</f>
        <v>2332.4229999999993</v>
      </c>
      <c r="C8" s="18">
        <f>'BSE Summary'!B8</f>
        <v>457.25090000000006</v>
      </c>
      <c r="E8" s="21">
        <f t="shared" si="0"/>
        <v>0.83609163063826197</v>
      </c>
      <c r="F8" s="20">
        <f t="shared" si="1"/>
        <v>0.16390836936173803</v>
      </c>
    </row>
    <row r="9" spans="1:6" s="16" customFormat="1">
      <c r="B9" s="19">
        <f>SUM(B3:B8)</f>
        <v>11128.716299999998</v>
      </c>
      <c r="C9" s="19">
        <f>SUM(C3:C8)</f>
        <v>5636.8825999999999</v>
      </c>
      <c r="E9" s="21">
        <f t="shared" si="0"/>
        <v>0.66378280706691606</v>
      </c>
      <c r="F9" s="20">
        <f t="shared" si="1"/>
        <v>0.33621719293308394</v>
      </c>
    </row>
    <row r="11" spans="1:6">
      <c r="C11" s="1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I26"/>
  <sheetViews>
    <sheetView topLeftCell="A2" workbookViewId="0">
      <selection activeCell="B5" sqref="B5:B10"/>
    </sheetView>
  </sheetViews>
  <sheetFormatPr baseColWidth="10" defaultRowHeight="15"/>
  <cols>
    <col min="1" max="1" width="28.33203125" style="4" bestFit="1" customWidth="1"/>
    <col min="2" max="2" width="15.33203125" style="4" bestFit="1" customWidth="1"/>
    <col min="3" max="3" width="14.6640625" style="4" bestFit="1" customWidth="1"/>
    <col min="4" max="4" width="14.5" style="4" bestFit="1" customWidth="1"/>
    <col min="5" max="5" width="12.83203125" style="4" bestFit="1" customWidth="1"/>
    <col min="6" max="6" width="14" style="4" bestFit="1" customWidth="1"/>
    <col min="7" max="7" width="11.6640625" style="4" customWidth="1"/>
    <col min="8" max="8" width="28.33203125" style="4" bestFit="1" customWidth="1"/>
    <col min="9" max="9" width="15.33203125" style="4" bestFit="1" customWidth="1"/>
    <col min="10" max="10" width="11.5" style="4" bestFit="1" customWidth="1"/>
    <col min="11" max="46" width="10.83203125" style="4" customWidth="1"/>
    <col min="47" max="16384" width="10.83203125" style="4"/>
  </cols>
  <sheetData>
    <row r="4" spans="1:9" s="1" customFormat="1">
      <c r="A4" s="1" t="s">
        <v>295</v>
      </c>
      <c r="B4" s="1" t="s">
        <v>296</v>
      </c>
    </row>
    <row r="5" spans="1:9" ht="16" customHeight="1">
      <c r="A5" s="2" t="s">
        <v>9</v>
      </c>
      <c r="B5" s="3">
        <f t="shared" ref="B5:B10" si="0">IFERROR(VLOOKUP(A5,$A$19:$F$28,2,0),0)+IFERROR(VLOOKUP(A5,$H$19:$K$28,2,0),0)</f>
        <v>2759.5682999999999</v>
      </c>
    </row>
    <row r="6" spans="1:9" ht="16" customHeight="1">
      <c r="A6" s="2" t="s">
        <v>10</v>
      </c>
      <c r="B6" s="3">
        <f t="shared" si="0"/>
        <v>3196.4791</v>
      </c>
    </row>
    <row r="7" spans="1:9" ht="16" customHeight="1">
      <c r="A7" s="2" t="s">
        <v>11</v>
      </c>
      <c r="B7" s="3">
        <f t="shared" si="0"/>
        <v>1680.4730999999999</v>
      </c>
    </row>
    <row r="8" spans="1:9" ht="16" customHeight="1">
      <c r="A8" s="2" t="s">
        <v>12</v>
      </c>
      <c r="B8" s="3">
        <f t="shared" si="0"/>
        <v>1159.7728</v>
      </c>
    </row>
    <row r="9" spans="1:9" ht="16" customHeight="1">
      <c r="A9" s="2" t="s">
        <v>13</v>
      </c>
      <c r="B9" s="3">
        <f t="shared" si="0"/>
        <v>2332.4229999999993</v>
      </c>
    </row>
    <row r="10" spans="1:9" ht="16" customHeight="1">
      <c r="A10" s="2" t="s">
        <v>14</v>
      </c>
      <c r="B10" s="3">
        <f t="shared" si="0"/>
        <v>0</v>
      </c>
    </row>
    <row r="11" spans="1:9" s="1" customFormat="1">
      <c r="A11" s="5" t="s">
        <v>15</v>
      </c>
      <c r="B11" s="6">
        <f>SUM(B5:B10)</f>
        <v>11128.716299999998</v>
      </c>
    </row>
    <row r="12" spans="1:9" s="1" customFormat="1">
      <c r="A12" s="5"/>
      <c r="B12" s="6"/>
    </row>
    <row r="13" spans="1:9" s="1" customFormat="1">
      <c r="A13" s="5"/>
      <c r="B13" s="6"/>
    </row>
    <row r="14" spans="1:9" s="1" customFormat="1">
      <c r="A14" s="5"/>
      <c r="B14" s="6"/>
    </row>
    <row r="16" spans="1:9" ht="16" customHeight="1">
      <c r="A16" s="12" t="s">
        <v>297</v>
      </c>
      <c r="B16" s="22">
        <v>46143</v>
      </c>
      <c r="H16" s="12" t="s">
        <v>297</v>
      </c>
      <c r="I16" s="22">
        <v>46143</v>
      </c>
    </row>
    <row r="17" spans="1:9" s="1" customFormat="1">
      <c r="A17" s="1" t="s">
        <v>219</v>
      </c>
      <c r="H17" s="1" t="s">
        <v>298</v>
      </c>
    </row>
    <row r="18" spans="1:9" ht="16" customHeight="1">
      <c r="A18" s="12" t="s">
        <v>299</v>
      </c>
      <c r="B18" t="s">
        <v>300</v>
      </c>
      <c r="H18" s="12" t="s">
        <v>299</v>
      </c>
      <c r="I18" t="s">
        <v>300</v>
      </c>
    </row>
    <row r="19" spans="1:9" ht="16" customHeight="1">
      <c r="A19" s="13" t="s">
        <v>9</v>
      </c>
      <c r="B19" s="14">
        <v>2528.13</v>
      </c>
      <c r="H19" s="13" t="s">
        <v>9</v>
      </c>
      <c r="I19" s="14">
        <v>231.43829999999994</v>
      </c>
    </row>
    <row r="20" spans="1:9" ht="16" customHeight="1">
      <c r="A20" s="13" t="s">
        <v>10</v>
      </c>
      <c r="B20" s="14">
        <v>2883.6904</v>
      </c>
      <c r="G20" s="7"/>
      <c r="H20" s="13" t="s">
        <v>10</v>
      </c>
      <c r="I20" s="14">
        <v>312.78869999999995</v>
      </c>
    </row>
    <row r="21" spans="1:9" ht="16" customHeight="1">
      <c r="A21" s="13" t="s">
        <v>11</v>
      </c>
      <c r="B21" s="14">
        <v>1479.8362</v>
      </c>
      <c r="G21" s="7"/>
      <c r="H21" s="13" t="s">
        <v>11</v>
      </c>
      <c r="I21" s="14">
        <v>200.63689999999997</v>
      </c>
    </row>
    <row r="22" spans="1:9" ht="16" customHeight="1">
      <c r="A22" s="13" t="s">
        <v>12</v>
      </c>
      <c r="B22" s="14">
        <v>1014.3473999999999</v>
      </c>
      <c r="G22" s="7"/>
      <c r="H22" s="13" t="s">
        <v>12</v>
      </c>
      <c r="I22" s="14">
        <v>145.4254</v>
      </c>
    </row>
    <row r="23" spans="1:9" ht="16" customHeight="1">
      <c r="A23" s="13" t="s">
        <v>13</v>
      </c>
      <c r="B23" s="14">
        <v>2121.6979999999994</v>
      </c>
      <c r="G23" s="7"/>
      <c r="H23" s="13" t="s">
        <v>13</v>
      </c>
      <c r="I23" s="14">
        <v>210.72500000000002</v>
      </c>
    </row>
    <row r="24" spans="1:9" ht="16" customHeight="1">
      <c r="A24" s="13" t="s">
        <v>301</v>
      </c>
      <c r="B24" s="14">
        <v>10027.701999999999</v>
      </c>
      <c r="G24" s="7"/>
      <c r="H24" s="13" t="s">
        <v>301</v>
      </c>
      <c r="I24" s="14">
        <v>1101.0142999999998</v>
      </c>
    </row>
    <row r="25" spans="1:9" ht="16" customHeight="1">
      <c r="G25" s="7"/>
    </row>
    <row r="26" spans="1:9" ht="16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K23"/>
  <sheetViews>
    <sheetView workbookViewId="0">
      <selection activeCell="B9" sqref="B9"/>
    </sheetView>
  </sheetViews>
  <sheetFormatPr baseColWidth="10" defaultRowHeight="15"/>
  <cols>
    <col min="1" max="1" width="16.33203125" style="4" bestFit="1" customWidth="1"/>
    <col min="2" max="2" width="29.83203125" style="4" bestFit="1" customWidth="1"/>
    <col min="3" max="9" width="10.83203125" style="4" customWidth="1"/>
    <col min="10" max="10" width="16.83203125" style="4" bestFit="1" customWidth="1"/>
    <col min="11" max="11" width="29.83203125" style="4" bestFit="1" customWidth="1"/>
    <col min="12" max="47" width="10.83203125" style="4" customWidth="1"/>
    <col min="48" max="16384" width="10.83203125" style="4"/>
  </cols>
  <sheetData>
    <row r="2" spans="1:11" s="1" customFormat="1">
      <c r="A2" s="1" t="s">
        <v>295</v>
      </c>
    </row>
    <row r="3" spans="1:11">
      <c r="A3" s="2" t="s">
        <v>14</v>
      </c>
      <c r="B3" s="8">
        <f t="shared" ref="B3:B8" si="0">IFERROR(VLOOKUP(A3,$A$16:$B$23,2,0),0)+IFERROR(VLOOKUP(A3,$J$16:$K$23,2,0),0)</f>
        <v>0</v>
      </c>
    </row>
    <row r="4" spans="1:11">
      <c r="A4" s="2" t="s">
        <v>9</v>
      </c>
      <c r="B4" s="8">
        <f t="shared" si="0"/>
        <v>518.2124</v>
      </c>
    </row>
    <row r="5" spans="1:11">
      <c r="A5" s="2" t="s">
        <v>10</v>
      </c>
      <c r="B5" s="8">
        <f t="shared" si="0"/>
        <v>460.10850000000005</v>
      </c>
    </row>
    <row r="6" spans="1:11">
      <c r="A6" s="2" t="s">
        <v>11</v>
      </c>
      <c r="B6" s="8">
        <f t="shared" si="0"/>
        <v>1983.7637000000002</v>
      </c>
    </row>
    <row r="7" spans="1:11">
      <c r="A7" s="2" t="s">
        <v>12</v>
      </c>
      <c r="B7" s="8">
        <f t="shared" si="0"/>
        <v>2217.5470999999998</v>
      </c>
    </row>
    <row r="8" spans="1:11">
      <c r="A8" s="2" t="s">
        <v>13</v>
      </c>
      <c r="B8" s="8">
        <f t="shared" si="0"/>
        <v>457.25090000000006</v>
      </c>
    </row>
    <row r="9" spans="1:11" s="1" customFormat="1">
      <c r="B9" s="9">
        <f>SUM(B3:B8)</f>
        <v>5636.8825999999999</v>
      </c>
    </row>
    <row r="13" spans="1:11" ht="16" customHeight="1">
      <c r="A13" s="12" t="s">
        <v>297</v>
      </c>
      <c r="B13" s="22">
        <v>46143</v>
      </c>
      <c r="J13" s="12" t="s">
        <v>297</v>
      </c>
      <c r="K13" s="22">
        <v>46143</v>
      </c>
    </row>
    <row r="14" spans="1:11" s="15" customFormat="1">
      <c r="A14" s="15" t="s">
        <v>302</v>
      </c>
      <c r="J14" s="15" t="s">
        <v>303</v>
      </c>
    </row>
    <row r="15" spans="1:11" ht="16" customHeight="1">
      <c r="A15" s="12" t="s">
        <v>299</v>
      </c>
      <c r="B15" t="s">
        <v>300</v>
      </c>
      <c r="J15" s="12" t="s">
        <v>299</v>
      </c>
      <c r="K15" t="s">
        <v>300</v>
      </c>
    </row>
    <row r="16" spans="1:11" ht="16" customHeight="1">
      <c r="A16" s="13" t="s">
        <v>9</v>
      </c>
      <c r="B16" s="14">
        <v>517.97649999999999</v>
      </c>
      <c r="J16" s="13" t="s">
        <v>9</v>
      </c>
      <c r="K16" s="14">
        <v>0.23589999999999997</v>
      </c>
    </row>
    <row r="17" spans="1:11" ht="16" customHeight="1">
      <c r="A17" s="13" t="s">
        <v>10</v>
      </c>
      <c r="B17" s="14">
        <v>459.65290000000005</v>
      </c>
      <c r="J17" s="13" t="s">
        <v>10</v>
      </c>
      <c r="K17" s="14">
        <v>0.4556</v>
      </c>
    </row>
    <row r="18" spans="1:11" ht="16" customHeight="1">
      <c r="A18" s="13" t="s">
        <v>11</v>
      </c>
      <c r="B18" s="14">
        <v>1973.3771000000002</v>
      </c>
      <c r="J18" s="13" t="s">
        <v>11</v>
      </c>
      <c r="K18" s="14">
        <v>10.386599999999998</v>
      </c>
    </row>
    <row r="19" spans="1:11" ht="16" customHeight="1">
      <c r="A19" s="13" t="s">
        <v>12</v>
      </c>
      <c r="B19" s="14">
        <v>2217.2828</v>
      </c>
      <c r="J19" s="13" t="s">
        <v>12</v>
      </c>
      <c r="K19" s="14">
        <v>0.26429999999999998</v>
      </c>
    </row>
    <row r="20" spans="1:11" ht="16" customHeight="1">
      <c r="A20" s="13" t="s">
        <v>13</v>
      </c>
      <c r="B20" s="14">
        <v>456.91720000000004</v>
      </c>
      <c r="J20" s="13" t="s">
        <v>13</v>
      </c>
      <c r="K20" s="14">
        <v>0.3337</v>
      </c>
    </row>
    <row r="21" spans="1:11" ht="16" customHeight="1">
      <c r="A21" s="13" t="s">
        <v>301</v>
      </c>
      <c r="B21" s="14">
        <v>5625.2065000000002</v>
      </c>
      <c r="J21" s="13" t="s">
        <v>301</v>
      </c>
      <c r="K21" s="14">
        <v>11.676099999999998</v>
      </c>
    </row>
    <row r="22" spans="1:11" ht="16" customHeight="1"/>
    <row r="23" spans="1:11" ht="16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907"/>
  <sheetViews>
    <sheetView zoomScale="150" workbookViewId="0">
      <pane ySplit="1" topLeftCell="A2" activePane="bottomLeft" state="frozen"/>
      <selection pane="bottomLeft" activeCell="A632" sqref="A632"/>
    </sheetView>
  </sheetViews>
  <sheetFormatPr baseColWidth="10" defaultColWidth="8.83203125" defaultRowHeight="16"/>
  <cols>
    <col min="1" max="1" width="12" style="4" customWidth="1"/>
    <col min="2" max="2" width="11" style="4" customWidth="1"/>
    <col min="3" max="3" width="18" style="4" customWidth="1"/>
    <col min="4" max="4" width="14" style="4" customWidth="1"/>
    <col min="5" max="5" width="12" style="4" bestFit="1" customWidth="1"/>
    <col min="6" max="6" width="11" style="4" customWidth="1"/>
    <col min="7" max="7" width="20" style="4" customWidth="1"/>
    <col min="8" max="8" width="20" customWidth="1"/>
    <col min="9" max="9" width="18" style="4" customWidth="1"/>
    <col min="10" max="10" width="20" style="4" customWidth="1"/>
    <col min="11" max="11" width="26" style="4" customWidth="1"/>
    <col min="12" max="12" width="26" customWidth="1"/>
    <col min="13" max="48" width="8.83203125" style="4" customWidth="1"/>
    <col min="49" max="16384" width="8.83203125" style="4"/>
  </cols>
  <sheetData>
    <row r="1" spans="1:12" ht="16" customHeight="1">
      <c r="A1" s="49" t="s">
        <v>304</v>
      </c>
      <c r="B1" s="49" t="s">
        <v>305</v>
      </c>
      <c r="C1" s="49" t="s">
        <v>8</v>
      </c>
      <c r="D1" s="49" t="s">
        <v>297</v>
      </c>
      <c r="E1" s="49" t="s">
        <v>306</v>
      </c>
      <c r="F1" s="49" t="s">
        <v>307</v>
      </c>
      <c r="G1" s="49" t="s">
        <v>308</v>
      </c>
      <c r="H1" s="49" t="s">
        <v>309</v>
      </c>
      <c r="I1" s="49" t="s">
        <v>310</v>
      </c>
      <c r="J1" s="49" t="s">
        <v>311</v>
      </c>
      <c r="K1" s="49" t="s">
        <v>217</v>
      </c>
      <c r="L1" s="49" t="s">
        <v>173</v>
      </c>
    </row>
    <row r="2" spans="1:12" ht="16" customHeight="1">
      <c r="A2" t="s">
        <v>312</v>
      </c>
      <c r="B2" t="s">
        <v>9</v>
      </c>
      <c r="C2" t="s">
        <v>17</v>
      </c>
      <c r="D2" s="24">
        <v>45901</v>
      </c>
      <c r="E2" t="s">
        <v>313</v>
      </c>
      <c r="F2" t="s">
        <v>10</v>
      </c>
      <c r="G2" t="s">
        <v>314</v>
      </c>
      <c r="H2" t="s">
        <v>314</v>
      </c>
      <c r="I2" t="s">
        <v>315</v>
      </c>
      <c r="J2" s="25">
        <v>106028868</v>
      </c>
      <c r="K2" s="26">
        <v>195611.32380000001</v>
      </c>
      <c r="L2" s="26">
        <v>320.47469999999998</v>
      </c>
    </row>
    <row r="3" spans="1:12" ht="16" customHeight="1">
      <c r="A3" t="s">
        <v>312</v>
      </c>
      <c r="B3" t="s">
        <v>9</v>
      </c>
      <c r="C3" t="s">
        <v>17</v>
      </c>
      <c r="D3" s="24">
        <v>45901</v>
      </c>
      <c r="E3" t="s">
        <v>316</v>
      </c>
      <c r="F3" t="s">
        <v>10</v>
      </c>
      <c r="G3" t="s">
        <v>314</v>
      </c>
      <c r="H3" t="s">
        <v>314</v>
      </c>
      <c r="I3" t="s">
        <v>315</v>
      </c>
      <c r="J3" s="25">
        <v>4029784</v>
      </c>
      <c r="K3" s="26">
        <v>7452.1597000000002</v>
      </c>
      <c r="L3" s="26">
        <v>20.513400000000001</v>
      </c>
    </row>
    <row r="4" spans="1:12" ht="16" customHeight="1">
      <c r="A4" t="s">
        <v>312</v>
      </c>
      <c r="B4" t="s">
        <v>9</v>
      </c>
      <c r="C4" t="s">
        <v>17</v>
      </c>
      <c r="D4" s="24">
        <v>45901</v>
      </c>
      <c r="E4" t="s">
        <v>317</v>
      </c>
      <c r="F4" t="s">
        <v>10</v>
      </c>
      <c r="G4" t="s">
        <v>314</v>
      </c>
      <c r="H4" t="s">
        <v>314</v>
      </c>
      <c r="I4" t="s">
        <v>315</v>
      </c>
      <c r="J4" s="25">
        <v>180472</v>
      </c>
      <c r="K4" s="26">
        <v>334.83640000000003</v>
      </c>
      <c r="L4" s="26">
        <v>1.2927</v>
      </c>
    </row>
    <row r="5" spans="1:12" ht="16" customHeight="1">
      <c r="A5" t="s">
        <v>312</v>
      </c>
      <c r="B5" t="s">
        <v>9</v>
      </c>
      <c r="C5" t="s">
        <v>17</v>
      </c>
      <c r="D5" s="24">
        <v>45901</v>
      </c>
      <c r="E5" t="s">
        <v>318</v>
      </c>
      <c r="F5" t="s">
        <v>10</v>
      </c>
      <c r="G5" t="s">
        <v>314</v>
      </c>
      <c r="H5" t="s">
        <v>314</v>
      </c>
      <c r="I5" t="s">
        <v>315</v>
      </c>
      <c r="J5" s="25">
        <v>12809</v>
      </c>
      <c r="K5" s="26">
        <v>23.7925</v>
      </c>
      <c r="L5" s="26">
        <v>0.1222</v>
      </c>
    </row>
    <row r="6" spans="1:12" ht="16" customHeight="1">
      <c r="A6" t="s">
        <v>312</v>
      </c>
      <c r="B6" t="s">
        <v>9</v>
      </c>
      <c r="C6" t="s">
        <v>17</v>
      </c>
      <c r="D6" s="24">
        <v>45901</v>
      </c>
      <c r="E6" t="s">
        <v>319</v>
      </c>
      <c r="F6" t="s">
        <v>10</v>
      </c>
      <c r="G6" t="s">
        <v>320</v>
      </c>
      <c r="H6" t="s">
        <v>320</v>
      </c>
      <c r="I6" t="s">
        <v>315</v>
      </c>
      <c r="J6" s="25">
        <v>937540</v>
      </c>
      <c r="K6" s="26">
        <v>1745.4459999999999</v>
      </c>
      <c r="L6" s="26">
        <v>11.742800000000001</v>
      </c>
    </row>
    <row r="7" spans="1:12" ht="16" customHeight="1">
      <c r="A7" t="s">
        <v>312</v>
      </c>
      <c r="B7" t="s">
        <v>9</v>
      </c>
      <c r="C7" t="s">
        <v>17</v>
      </c>
      <c r="D7" s="24">
        <v>45901</v>
      </c>
      <c r="E7" t="s">
        <v>321</v>
      </c>
      <c r="F7" t="s">
        <v>10</v>
      </c>
      <c r="G7" t="s">
        <v>320</v>
      </c>
      <c r="H7" t="s">
        <v>320</v>
      </c>
      <c r="I7" t="s">
        <v>322</v>
      </c>
      <c r="J7" s="25">
        <v>92526</v>
      </c>
      <c r="K7" s="26">
        <v>173.13329999999999</v>
      </c>
      <c r="L7" s="26">
        <v>1.5933999999999999</v>
      </c>
    </row>
    <row r="8" spans="1:12" ht="16" customHeight="1">
      <c r="A8" t="s">
        <v>312</v>
      </c>
      <c r="B8" t="s">
        <v>9</v>
      </c>
      <c r="C8" t="s">
        <v>17</v>
      </c>
      <c r="D8" s="24">
        <v>45901</v>
      </c>
      <c r="E8" t="s">
        <v>323</v>
      </c>
      <c r="F8" t="s">
        <v>10</v>
      </c>
      <c r="G8" t="s">
        <v>320</v>
      </c>
      <c r="H8" t="s">
        <v>320</v>
      </c>
      <c r="I8" t="s">
        <v>324</v>
      </c>
      <c r="J8" s="25">
        <v>12947</v>
      </c>
      <c r="K8" s="26">
        <v>24.1647</v>
      </c>
      <c r="L8" s="26">
        <v>0.31380000000000002</v>
      </c>
    </row>
    <row r="9" spans="1:12" ht="16" customHeight="1">
      <c r="A9" t="s">
        <v>312</v>
      </c>
      <c r="B9" t="s">
        <v>9</v>
      </c>
      <c r="C9" t="s">
        <v>17</v>
      </c>
      <c r="D9" s="24">
        <v>45901</v>
      </c>
      <c r="E9" t="s">
        <v>325</v>
      </c>
      <c r="F9" t="s">
        <v>10</v>
      </c>
      <c r="G9" t="s">
        <v>320</v>
      </c>
      <c r="H9" t="s">
        <v>320</v>
      </c>
      <c r="I9" t="s">
        <v>326</v>
      </c>
      <c r="J9" s="25">
        <v>47888</v>
      </c>
      <c r="K9" s="26">
        <v>91.837199999999996</v>
      </c>
      <c r="L9" s="26">
        <v>1.5443</v>
      </c>
    </row>
    <row r="10" spans="1:12" ht="16" customHeight="1">
      <c r="A10" t="s">
        <v>312</v>
      </c>
      <c r="B10" t="s">
        <v>9</v>
      </c>
      <c r="C10" t="s">
        <v>17</v>
      </c>
      <c r="D10" s="24">
        <v>45901</v>
      </c>
      <c r="E10" t="s">
        <v>327</v>
      </c>
      <c r="F10" t="s">
        <v>10</v>
      </c>
      <c r="G10" t="s">
        <v>320</v>
      </c>
      <c r="H10" t="s">
        <v>320</v>
      </c>
      <c r="I10" t="s">
        <v>328</v>
      </c>
      <c r="J10" s="25">
        <v>7389</v>
      </c>
      <c r="K10" s="26">
        <v>14.341100000000001</v>
      </c>
      <c r="L10" s="26">
        <v>0.26840000000000003</v>
      </c>
    </row>
    <row r="11" spans="1:12" ht="16" customHeight="1">
      <c r="A11" t="s">
        <v>312</v>
      </c>
      <c r="B11" t="s">
        <v>9</v>
      </c>
      <c r="C11" t="s">
        <v>17</v>
      </c>
      <c r="D11" s="24">
        <v>45901</v>
      </c>
      <c r="E11" t="s">
        <v>329</v>
      </c>
      <c r="F11" t="s">
        <v>10</v>
      </c>
      <c r="G11" t="s">
        <v>320</v>
      </c>
      <c r="H11" t="s">
        <v>320</v>
      </c>
      <c r="I11" t="s">
        <v>330</v>
      </c>
      <c r="J11" s="25">
        <v>98</v>
      </c>
      <c r="K11" s="26">
        <v>0.18390000000000001</v>
      </c>
      <c r="L11" s="26">
        <v>4.8999999999999998E-3</v>
      </c>
    </row>
    <row r="12" spans="1:12" ht="16" customHeight="1">
      <c r="A12" t="s">
        <v>312</v>
      </c>
      <c r="B12" t="s">
        <v>9</v>
      </c>
      <c r="C12" t="s">
        <v>17</v>
      </c>
      <c r="D12" s="24">
        <v>45901</v>
      </c>
      <c r="E12" t="s">
        <v>331</v>
      </c>
      <c r="F12" t="s">
        <v>10</v>
      </c>
      <c r="G12" t="s">
        <v>320</v>
      </c>
      <c r="H12" t="s">
        <v>320</v>
      </c>
      <c r="I12" t="s">
        <v>332</v>
      </c>
      <c r="J12" s="25">
        <v>625</v>
      </c>
      <c r="K12" s="26">
        <v>1.2643</v>
      </c>
      <c r="L12" s="26">
        <v>5.1299999999999998E-2</v>
      </c>
    </row>
    <row r="13" spans="1:12" ht="16" customHeight="1">
      <c r="A13" t="s">
        <v>312</v>
      </c>
      <c r="B13" t="s">
        <v>9</v>
      </c>
      <c r="C13" t="s">
        <v>17</v>
      </c>
      <c r="D13" s="24">
        <v>45901</v>
      </c>
      <c r="E13" t="s">
        <v>333</v>
      </c>
      <c r="F13" t="s">
        <v>10</v>
      </c>
      <c r="G13" t="s">
        <v>320</v>
      </c>
      <c r="H13" t="s">
        <v>320</v>
      </c>
      <c r="I13" t="s">
        <v>334</v>
      </c>
      <c r="J13" s="25">
        <v>0</v>
      </c>
      <c r="K13" s="26">
        <v>0</v>
      </c>
      <c r="L13" s="26">
        <v>0</v>
      </c>
    </row>
    <row r="14" spans="1:12" ht="16" customHeight="1">
      <c r="A14" t="s">
        <v>312</v>
      </c>
      <c r="B14" t="s">
        <v>9</v>
      </c>
      <c r="C14" t="s">
        <v>17</v>
      </c>
      <c r="D14" s="24">
        <v>45901</v>
      </c>
      <c r="E14" t="s">
        <v>335</v>
      </c>
      <c r="F14" t="s">
        <v>10</v>
      </c>
      <c r="G14" t="s">
        <v>320</v>
      </c>
      <c r="H14" t="s">
        <v>320</v>
      </c>
      <c r="I14" t="s">
        <v>336</v>
      </c>
      <c r="J14" s="25">
        <v>1</v>
      </c>
      <c r="K14" s="26">
        <v>1.8E-3</v>
      </c>
      <c r="L14" s="26">
        <v>0</v>
      </c>
    </row>
    <row r="15" spans="1:12" ht="16" customHeight="1">
      <c r="A15" t="s">
        <v>312</v>
      </c>
      <c r="B15" t="s">
        <v>9</v>
      </c>
      <c r="C15" t="s">
        <v>17</v>
      </c>
      <c r="D15" s="24">
        <v>45901</v>
      </c>
      <c r="E15" t="s">
        <v>337</v>
      </c>
      <c r="F15" t="s">
        <v>10</v>
      </c>
      <c r="G15" t="s">
        <v>320</v>
      </c>
      <c r="H15" t="s">
        <v>320</v>
      </c>
      <c r="I15" t="s">
        <v>338</v>
      </c>
      <c r="J15" s="25">
        <v>4</v>
      </c>
      <c r="K15" s="26">
        <v>6.7000000000000002E-3</v>
      </c>
      <c r="L15" s="26">
        <v>1E-4</v>
      </c>
    </row>
    <row r="16" spans="1:12" ht="16" customHeight="1">
      <c r="A16" t="s">
        <v>312</v>
      </c>
      <c r="B16" t="s">
        <v>9</v>
      </c>
      <c r="C16" t="s">
        <v>17</v>
      </c>
      <c r="D16" s="24">
        <v>45901</v>
      </c>
      <c r="E16" t="s">
        <v>339</v>
      </c>
      <c r="F16" t="s">
        <v>10</v>
      </c>
      <c r="G16" t="s">
        <v>320</v>
      </c>
      <c r="H16" t="s">
        <v>320</v>
      </c>
      <c r="I16" t="s">
        <v>340</v>
      </c>
      <c r="J16" s="25">
        <v>14</v>
      </c>
      <c r="K16" s="26">
        <v>2.52E-2</v>
      </c>
      <c r="L16" s="26">
        <v>6.9999999999999999E-4</v>
      </c>
    </row>
    <row r="17" spans="1:12" ht="16" customHeight="1">
      <c r="A17" t="s">
        <v>312</v>
      </c>
      <c r="B17" t="s">
        <v>9</v>
      </c>
      <c r="C17" t="s">
        <v>17</v>
      </c>
      <c r="D17" s="24">
        <v>45901</v>
      </c>
      <c r="E17" t="s">
        <v>341</v>
      </c>
      <c r="F17" t="s">
        <v>10</v>
      </c>
      <c r="G17" t="s">
        <v>320</v>
      </c>
      <c r="H17" t="s">
        <v>320</v>
      </c>
      <c r="I17" t="s">
        <v>342</v>
      </c>
      <c r="J17" s="25">
        <v>0</v>
      </c>
      <c r="K17" s="26">
        <v>0</v>
      </c>
      <c r="L17" s="26">
        <v>0</v>
      </c>
    </row>
    <row r="18" spans="1:12" ht="16" customHeight="1">
      <c r="A18" t="s">
        <v>312</v>
      </c>
      <c r="B18" t="s">
        <v>9</v>
      </c>
      <c r="C18" t="s">
        <v>17</v>
      </c>
      <c r="D18" s="24">
        <v>45901</v>
      </c>
      <c r="E18" t="s">
        <v>343</v>
      </c>
      <c r="F18" t="s">
        <v>9</v>
      </c>
      <c r="G18" t="s">
        <v>344</v>
      </c>
      <c r="H18" t="s">
        <v>344</v>
      </c>
      <c r="I18" t="s">
        <v>345</v>
      </c>
      <c r="J18" s="25">
        <v>0</v>
      </c>
      <c r="K18" s="26">
        <v>0</v>
      </c>
      <c r="L18" s="26">
        <v>0</v>
      </c>
    </row>
    <row r="19" spans="1:12" ht="16" customHeight="1">
      <c r="A19" t="s">
        <v>312</v>
      </c>
      <c r="B19" t="s">
        <v>9</v>
      </c>
      <c r="C19" t="s">
        <v>17</v>
      </c>
      <c r="D19" s="24">
        <v>45901</v>
      </c>
      <c r="E19" t="s">
        <v>346</v>
      </c>
      <c r="F19" t="s">
        <v>10</v>
      </c>
      <c r="G19" t="s">
        <v>320</v>
      </c>
      <c r="H19" t="s">
        <v>320</v>
      </c>
      <c r="I19" t="s">
        <v>347</v>
      </c>
      <c r="J19" s="25">
        <v>0</v>
      </c>
      <c r="K19" s="26">
        <v>0</v>
      </c>
      <c r="L19" s="26">
        <v>0</v>
      </c>
    </row>
    <row r="20" spans="1:12" ht="16" customHeight="1">
      <c r="A20" t="s">
        <v>313</v>
      </c>
      <c r="B20" t="s">
        <v>10</v>
      </c>
      <c r="C20" t="s">
        <v>17</v>
      </c>
      <c r="D20" s="24">
        <v>45901</v>
      </c>
      <c r="E20" t="s">
        <v>313</v>
      </c>
      <c r="F20" t="s">
        <v>10</v>
      </c>
      <c r="G20" t="s">
        <v>314</v>
      </c>
      <c r="H20" t="s">
        <v>314</v>
      </c>
      <c r="I20" t="s">
        <v>315</v>
      </c>
      <c r="J20" s="25">
        <v>345607365</v>
      </c>
      <c r="K20" s="26">
        <v>639129.05610000005</v>
      </c>
      <c r="L20" s="26">
        <v>563.61800000000005</v>
      </c>
    </row>
    <row r="21" spans="1:12" ht="16" customHeight="1">
      <c r="A21" t="s">
        <v>313</v>
      </c>
      <c r="B21" t="s">
        <v>10</v>
      </c>
      <c r="C21" t="s">
        <v>17</v>
      </c>
      <c r="D21" s="24">
        <v>45901</v>
      </c>
      <c r="E21" t="s">
        <v>316</v>
      </c>
      <c r="F21" t="s">
        <v>10</v>
      </c>
      <c r="G21" t="s">
        <v>314</v>
      </c>
      <c r="H21" t="s">
        <v>314</v>
      </c>
      <c r="I21" t="s">
        <v>315</v>
      </c>
      <c r="J21" s="25">
        <v>11437491</v>
      </c>
      <c r="K21" s="26">
        <v>21205.713899999999</v>
      </c>
      <c r="L21" s="26">
        <v>61.599200000000003</v>
      </c>
    </row>
    <row r="22" spans="1:12" ht="16" customHeight="1">
      <c r="A22" t="s">
        <v>313</v>
      </c>
      <c r="B22" t="s">
        <v>10</v>
      </c>
      <c r="C22" t="s">
        <v>17</v>
      </c>
      <c r="D22" s="24">
        <v>45901</v>
      </c>
      <c r="E22" t="s">
        <v>317</v>
      </c>
      <c r="F22" t="s">
        <v>10</v>
      </c>
      <c r="G22" t="s">
        <v>314</v>
      </c>
      <c r="H22" t="s">
        <v>314</v>
      </c>
      <c r="I22" t="s">
        <v>315</v>
      </c>
      <c r="J22" s="25">
        <v>407592</v>
      </c>
      <c r="K22" s="26">
        <v>756.21950000000004</v>
      </c>
      <c r="L22" s="26">
        <v>2.9828000000000001</v>
      </c>
    </row>
    <row r="23" spans="1:12" ht="16" customHeight="1">
      <c r="A23" t="s">
        <v>313</v>
      </c>
      <c r="B23" t="s">
        <v>10</v>
      </c>
      <c r="C23" t="s">
        <v>17</v>
      </c>
      <c r="D23" s="24">
        <v>45901</v>
      </c>
      <c r="E23" t="s">
        <v>318</v>
      </c>
      <c r="F23" t="s">
        <v>10</v>
      </c>
      <c r="G23" t="s">
        <v>314</v>
      </c>
      <c r="H23" t="s">
        <v>314</v>
      </c>
      <c r="I23" t="s">
        <v>315</v>
      </c>
      <c r="J23" s="25">
        <v>23137</v>
      </c>
      <c r="K23" s="26">
        <v>42.990699999999997</v>
      </c>
      <c r="L23" s="26">
        <v>0.23089999999999999</v>
      </c>
    </row>
    <row r="24" spans="1:12" ht="16" customHeight="1">
      <c r="A24" t="s">
        <v>313</v>
      </c>
      <c r="B24" t="s">
        <v>10</v>
      </c>
      <c r="C24" t="s">
        <v>17</v>
      </c>
      <c r="D24" s="24">
        <v>45901</v>
      </c>
      <c r="E24" t="s">
        <v>319</v>
      </c>
      <c r="F24" t="s">
        <v>10</v>
      </c>
      <c r="G24" t="s">
        <v>320</v>
      </c>
      <c r="H24" t="s">
        <v>320</v>
      </c>
      <c r="I24" t="s">
        <v>315</v>
      </c>
      <c r="J24" s="25">
        <v>1258468</v>
      </c>
      <c r="K24" s="26">
        <v>2348.7395000000001</v>
      </c>
      <c r="L24" s="26">
        <v>16.260400000000001</v>
      </c>
    </row>
    <row r="25" spans="1:12" ht="16" customHeight="1">
      <c r="A25" t="s">
        <v>313</v>
      </c>
      <c r="B25" t="s">
        <v>10</v>
      </c>
      <c r="C25" t="s">
        <v>17</v>
      </c>
      <c r="D25" s="24">
        <v>45901</v>
      </c>
      <c r="E25" t="s">
        <v>321</v>
      </c>
      <c r="F25" t="s">
        <v>10</v>
      </c>
      <c r="G25" t="s">
        <v>320</v>
      </c>
      <c r="H25" t="s">
        <v>320</v>
      </c>
      <c r="I25" t="s">
        <v>322</v>
      </c>
      <c r="J25" s="25">
        <v>142317</v>
      </c>
      <c r="K25" s="26">
        <v>265.83240000000001</v>
      </c>
      <c r="L25" s="26">
        <v>2.0135000000000001</v>
      </c>
    </row>
    <row r="26" spans="1:12" ht="16" customHeight="1">
      <c r="A26" t="s">
        <v>313</v>
      </c>
      <c r="B26" t="s">
        <v>10</v>
      </c>
      <c r="C26" t="s">
        <v>17</v>
      </c>
      <c r="D26" s="24">
        <v>45901</v>
      </c>
      <c r="E26" t="s">
        <v>323</v>
      </c>
      <c r="F26" t="s">
        <v>10</v>
      </c>
      <c r="G26" t="s">
        <v>320</v>
      </c>
      <c r="H26" t="s">
        <v>320</v>
      </c>
      <c r="I26" t="s">
        <v>324</v>
      </c>
      <c r="J26" s="25">
        <v>32847</v>
      </c>
      <c r="K26" s="26">
        <v>61.0075</v>
      </c>
      <c r="L26" s="26">
        <v>0.59430000000000005</v>
      </c>
    </row>
    <row r="27" spans="1:12" ht="16" customHeight="1">
      <c r="A27" t="s">
        <v>313</v>
      </c>
      <c r="B27" t="s">
        <v>10</v>
      </c>
      <c r="C27" t="s">
        <v>17</v>
      </c>
      <c r="D27" s="24">
        <v>45901</v>
      </c>
      <c r="E27" t="s">
        <v>325</v>
      </c>
      <c r="F27" t="s">
        <v>10</v>
      </c>
      <c r="G27" t="s">
        <v>320</v>
      </c>
      <c r="H27" t="s">
        <v>320</v>
      </c>
      <c r="I27" t="s">
        <v>326</v>
      </c>
      <c r="J27" s="25">
        <v>50509</v>
      </c>
      <c r="K27" s="26">
        <v>95.570499999999996</v>
      </c>
      <c r="L27" s="26">
        <v>1.4688000000000001</v>
      </c>
    </row>
    <row r="28" spans="1:12" ht="16" customHeight="1">
      <c r="A28" t="s">
        <v>313</v>
      </c>
      <c r="B28" t="s">
        <v>10</v>
      </c>
      <c r="C28" t="s">
        <v>17</v>
      </c>
      <c r="D28" s="24">
        <v>45901</v>
      </c>
      <c r="E28" t="s">
        <v>327</v>
      </c>
      <c r="F28" t="s">
        <v>10</v>
      </c>
      <c r="G28" t="s">
        <v>320</v>
      </c>
      <c r="H28" t="s">
        <v>320</v>
      </c>
      <c r="I28" t="s">
        <v>328</v>
      </c>
      <c r="J28" s="25">
        <v>8237</v>
      </c>
      <c r="K28" s="26">
        <v>16.072500000000002</v>
      </c>
      <c r="L28" s="26">
        <v>0.32229999999999998</v>
      </c>
    </row>
    <row r="29" spans="1:12" ht="16" customHeight="1">
      <c r="A29" t="s">
        <v>313</v>
      </c>
      <c r="B29" t="s">
        <v>10</v>
      </c>
      <c r="C29" t="s">
        <v>17</v>
      </c>
      <c r="D29" s="24">
        <v>45901</v>
      </c>
      <c r="E29" t="s">
        <v>329</v>
      </c>
      <c r="F29" t="s">
        <v>10</v>
      </c>
      <c r="G29" t="s">
        <v>320</v>
      </c>
      <c r="H29" t="s">
        <v>320</v>
      </c>
      <c r="I29" t="s">
        <v>330</v>
      </c>
      <c r="J29" s="25">
        <v>64</v>
      </c>
      <c r="K29" s="26">
        <v>0.1217</v>
      </c>
      <c r="L29" s="26">
        <v>3.5000000000000001E-3</v>
      </c>
    </row>
    <row r="30" spans="1:12" ht="16" customHeight="1">
      <c r="A30" t="s">
        <v>313</v>
      </c>
      <c r="B30" t="s">
        <v>10</v>
      </c>
      <c r="C30" t="s">
        <v>17</v>
      </c>
      <c r="D30" s="24">
        <v>45901</v>
      </c>
      <c r="E30" t="s">
        <v>331</v>
      </c>
      <c r="F30" t="s">
        <v>10</v>
      </c>
      <c r="G30" t="s">
        <v>320</v>
      </c>
      <c r="H30" t="s">
        <v>320</v>
      </c>
      <c r="I30" t="s">
        <v>332</v>
      </c>
      <c r="J30" s="25">
        <v>425</v>
      </c>
      <c r="K30" s="26">
        <v>0.81699999999999995</v>
      </c>
      <c r="L30" s="26">
        <v>2.6499999999999999E-2</v>
      </c>
    </row>
    <row r="31" spans="1:12" ht="16" customHeight="1">
      <c r="A31" t="s">
        <v>313</v>
      </c>
      <c r="B31" t="s">
        <v>10</v>
      </c>
      <c r="C31" t="s">
        <v>17</v>
      </c>
      <c r="D31" s="24">
        <v>45901</v>
      </c>
      <c r="E31" t="s">
        <v>333</v>
      </c>
      <c r="F31" t="s">
        <v>10</v>
      </c>
      <c r="G31" t="s">
        <v>320</v>
      </c>
      <c r="H31" t="s">
        <v>320</v>
      </c>
      <c r="I31" t="s">
        <v>334</v>
      </c>
      <c r="J31" s="25">
        <v>0</v>
      </c>
      <c r="K31" s="26">
        <v>0</v>
      </c>
      <c r="L31" s="26">
        <v>0</v>
      </c>
    </row>
    <row r="32" spans="1:12" ht="16" customHeight="1">
      <c r="A32" t="s">
        <v>313</v>
      </c>
      <c r="B32" t="s">
        <v>10</v>
      </c>
      <c r="C32" t="s">
        <v>17</v>
      </c>
      <c r="D32" s="24">
        <v>45901</v>
      </c>
      <c r="E32" t="s">
        <v>335</v>
      </c>
      <c r="F32" t="s">
        <v>10</v>
      </c>
      <c r="G32" t="s">
        <v>320</v>
      </c>
      <c r="H32" t="s">
        <v>320</v>
      </c>
      <c r="I32" t="s">
        <v>336</v>
      </c>
      <c r="J32" s="25">
        <v>1</v>
      </c>
      <c r="K32" s="26">
        <v>2.2000000000000001E-3</v>
      </c>
      <c r="L32" s="26">
        <v>2.0000000000000001E-4</v>
      </c>
    </row>
    <row r="33" spans="1:12" ht="16" customHeight="1">
      <c r="A33" t="s">
        <v>313</v>
      </c>
      <c r="B33" t="s">
        <v>10</v>
      </c>
      <c r="C33" t="s">
        <v>17</v>
      </c>
      <c r="D33" s="24">
        <v>45901</v>
      </c>
      <c r="E33" t="s">
        <v>337</v>
      </c>
      <c r="F33" t="s">
        <v>10</v>
      </c>
      <c r="G33" t="s">
        <v>320</v>
      </c>
      <c r="H33" t="s">
        <v>320</v>
      </c>
      <c r="I33" t="s">
        <v>338</v>
      </c>
      <c r="J33" s="25">
        <v>0</v>
      </c>
      <c r="K33" s="26">
        <v>0</v>
      </c>
      <c r="L33" s="26">
        <v>0</v>
      </c>
    </row>
    <row r="34" spans="1:12" ht="16" customHeight="1">
      <c r="A34" t="s">
        <v>313</v>
      </c>
      <c r="B34" t="s">
        <v>10</v>
      </c>
      <c r="C34" t="s">
        <v>17</v>
      </c>
      <c r="D34" s="24">
        <v>45901</v>
      </c>
      <c r="E34" t="s">
        <v>339</v>
      </c>
      <c r="F34" t="s">
        <v>10</v>
      </c>
      <c r="G34" t="s">
        <v>320</v>
      </c>
      <c r="H34" t="s">
        <v>320</v>
      </c>
      <c r="I34" t="s">
        <v>340</v>
      </c>
      <c r="J34" s="25">
        <v>0</v>
      </c>
      <c r="K34" s="26">
        <v>0</v>
      </c>
      <c r="L34" s="26">
        <v>0</v>
      </c>
    </row>
    <row r="35" spans="1:12" ht="16" customHeight="1">
      <c r="A35" t="s">
        <v>313</v>
      </c>
      <c r="B35" t="s">
        <v>10</v>
      </c>
      <c r="C35" t="s">
        <v>17</v>
      </c>
      <c r="D35" s="24">
        <v>45901</v>
      </c>
      <c r="E35" t="s">
        <v>341</v>
      </c>
      <c r="F35" t="s">
        <v>10</v>
      </c>
      <c r="G35" t="s">
        <v>320</v>
      </c>
      <c r="H35" t="s">
        <v>320</v>
      </c>
      <c r="I35" t="s">
        <v>342</v>
      </c>
      <c r="J35" s="25">
        <v>0</v>
      </c>
      <c r="K35" s="26">
        <v>0</v>
      </c>
      <c r="L35" s="26">
        <v>0</v>
      </c>
    </row>
    <row r="36" spans="1:12" ht="16" customHeight="1">
      <c r="A36" t="s">
        <v>313</v>
      </c>
      <c r="B36" t="s">
        <v>10</v>
      </c>
      <c r="C36" t="s">
        <v>17</v>
      </c>
      <c r="D36" s="24">
        <v>45901</v>
      </c>
      <c r="E36" t="s">
        <v>343</v>
      </c>
      <c r="F36" t="s">
        <v>9</v>
      </c>
      <c r="G36" t="s">
        <v>344</v>
      </c>
      <c r="H36" t="s">
        <v>344</v>
      </c>
      <c r="I36" t="s">
        <v>345</v>
      </c>
      <c r="J36" s="25">
        <v>0</v>
      </c>
      <c r="K36" s="26">
        <v>0</v>
      </c>
      <c r="L36" s="26">
        <v>0</v>
      </c>
    </row>
    <row r="37" spans="1:12" ht="16" customHeight="1">
      <c r="A37" t="s">
        <v>313</v>
      </c>
      <c r="B37" t="s">
        <v>10</v>
      </c>
      <c r="C37" t="s">
        <v>17</v>
      </c>
      <c r="D37" s="24">
        <v>45901</v>
      </c>
      <c r="E37" t="s">
        <v>346</v>
      </c>
      <c r="F37" t="s">
        <v>10</v>
      </c>
      <c r="G37" t="s">
        <v>320</v>
      </c>
      <c r="H37" t="s">
        <v>320</v>
      </c>
      <c r="I37" t="s">
        <v>347</v>
      </c>
      <c r="J37" s="25">
        <v>0</v>
      </c>
      <c r="K37" s="26">
        <v>0</v>
      </c>
      <c r="L37" s="26">
        <v>0</v>
      </c>
    </row>
    <row r="38" spans="1:12" ht="16" customHeight="1">
      <c r="A38" t="s">
        <v>348</v>
      </c>
      <c r="B38" t="s">
        <v>11</v>
      </c>
      <c r="C38" t="s">
        <v>17</v>
      </c>
      <c r="D38" s="24">
        <v>45901</v>
      </c>
      <c r="E38" t="s">
        <v>316</v>
      </c>
      <c r="F38" t="s">
        <v>10</v>
      </c>
      <c r="G38" t="s">
        <v>314</v>
      </c>
      <c r="H38" t="s">
        <v>314</v>
      </c>
      <c r="I38" t="s">
        <v>315</v>
      </c>
      <c r="J38" s="25">
        <v>58381775</v>
      </c>
      <c r="K38" s="26">
        <v>108094.5012</v>
      </c>
      <c r="L38" s="26">
        <v>309.37329999999997</v>
      </c>
    </row>
    <row r="39" spans="1:12" ht="16" customHeight="1">
      <c r="A39" t="s">
        <v>348</v>
      </c>
      <c r="B39" t="s">
        <v>11</v>
      </c>
      <c r="C39" t="s">
        <v>17</v>
      </c>
      <c r="D39" s="24">
        <v>45901</v>
      </c>
      <c r="E39" t="s">
        <v>317</v>
      </c>
      <c r="F39" t="s">
        <v>10</v>
      </c>
      <c r="G39" t="s">
        <v>314</v>
      </c>
      <c r="H39" t="s">
        <v>314</v>
      </c>
      <c r="I39" t="s">
        <v>315</v>
      </c>
      <c r="J39" s="25">
        <v>944724</v>
      </c>
      <c r="K39" s="26">
        <v>1752.9338</v>
      </c>
      <c r="L39" s="26">
        <v>6.0377000000000001</v>
      </c>
    </row>
    <row r="40" spans="1:12" ht="16" customHeight="1">
      <c r="A40" t="s">
        <v>348</v>
      </c>
      <c r="B40" t="s">
        <v>11</v>
      </c>
      <c r="C40" t="s">
        <v>17</v>
      </c>
      <c r="D40" s="24">
        <v>45901</v>
      </c>
      <c r="E40" t="s">
        <v>318</v>
      </c>
      <c r="F40" t="s">
        <v>10</v>
      </c>
      <c r="G40" t="s">
        <v>314</v>
      </c>
      <c r="H40" t="s">
        <v>314</v>
      </c>
      <c r="I40" t="s">
        <v>315</v>
      </c>
      <c r="J40" s="25">
        <v>45649</v>
      </c>
      <c r="K40" s="26">
        <v>85.338300000000004</v>
      </c>
      <c r="L40" s="26">
        <v>0.41170000000000001</v>
      </c>
    </row>
    <row r="41" spans="1:12" ht="16" customHeight="1">
      <c r="A41" t="s">
        <v>348</v>
      </c>
      <c r="B41" t="s">
        <v>11</v>
      </c>
      <c r="C41" t="s">
        <v>17</v>
      </c>
      <c r="D41" s="24">
        <v>45901</v>
      </c>
      <c r="E41" t="s">
        <v>319</v>
      </c>
      <c r="F41" t="s">
        <v>10</v>
      </c>
      <c r="G41" t="s">
        <v>320</v>
      </c>
      <c r="H41" t="s">
        <v>320</v>
      </c>
      <c r="I41" t="s">
        <v>315</v>
      </c>
      <c r="J41" s="25">
        <v>970036</v>
      </c>
      <c r="K41" s="26">
        <v>1811.0163</v>
      </c>
      <c r="L41" s="26">
        <v>11.6074</v>
      </c>
    </row>
    <row r="42" spans="1:12" ht="16" customHeight="1">
      <c r="A42" t="s">
        <v>348</v>
      </c>
      <c r="B42" t="s">
        <v>11</v>
      </c>
      <c r="C42" t="s">
        <v>17</v>
      </c>
      <c r="D42" s="24">
        <v>45901</v>
      </c>
      <c r="E42" t="s">
        <v>349</v>
      </c>
      <c r="F42" t="s">
        <v>10</v>
      </c>
      <c r="G42" t="s">
        <v>314</v>
      </c>
      <c r="H42" t="s">
        <v>314</v>
      </c>
      <c r="I42" t="s">
        <v>322</v>
      </c>
      <c r="J42" s="25">
        <v>928</v>
      </c>
      <c r="K42" s="26">
        <v>1.722</v>
      </c>
      <c r="L42" s="26">
        <v>2.1999999999999999E-2</v>
      </c>
    </row>
    <row r="43" spans="1:12" ht="16" customHeight="1">
      <c r="A43" t="s">
        <v>348</v>
      </c>
      <c r="B43" t="s">
        <v>11</v>
      </c>
      <c r="C43" t="s">
        <v>17</v>
      </c>
      <c r="D43" s="24">
        <v>45901</v>
      </c>
      <c r="E43" t="s">
        <v>321</v>
      </c>
      <c r="F43" t="s">
        <v>10</v>
      </c>
      <c r="G43" t="s">
        <v>320</v>
      </c>
      <c r="H43" t="s">
        <v>320</v>
      </c>
      <c r="I43" t="s">
        <v>322</v>
      </c>
      <c r="J43" s="25">
        <v>131634</v>
      </c>
      <c r="K43" s="26">
        <v>246.2167</v>
      </c>
      <c r="L43" s="26">
        <v>1.6684000000000001</v>
      </c>
    </row>
    <row r="44" spans="1:12" ht="16" customHeight="1">
      <c r="A44" t="s">
        <v>348</v>
      </c>
      <c r="B44" t="s">
        <v>11</v>
      </c>
      <c r="C44" t="s">
        <v>17</v>
      </c>
      <c r="D44" s="24">
        <v>45901</v>
      </c>
      <c r="E44" t="s">
        <v>323</v>
      </c>
      <c r="F44" t="s">
        <v>10</v>
      </c>
      <c r="G44" t="s">
        <v>320</v>
      </c>
      <c r="H44" t="s">
        <v>320</v>
      </c>
      <c r="I44" t="s">
        <v>324</v>
      </c>
      <c r="J44" s="25">
        <v>20810</v>
      </c>
      <c r="K44" s="26">
        <v>39.129600000000003</v>
      </c>
      <c r="L44" s="26">
        <v>0.36249999999999999</v>
      </c>
    </row>
    <row r="45" spans="1:12" ht="16" customHeight="1">
      <c r="A45" t="s">
        <v>348</v>
      </c>
      <c r="B45" t="s">
        <v>11</v>
      </c>
      <c r="C45" t="s">
        <v>17</v>
      </c>
      <c r="D45" s="24">
        <v>45901</v>
      </c>
      <c r="E45" t="s">
        <v>325</v>
      </c>
      <c r="F45" t="s">
        <v>10</v>
      </c>
      <c r="G45" t="s">
        <v>320</v>
      </c>
      <c r="H45" t="s">
        <v>320</v>
      </c>
      <c r="I45" t="s">
        <v>326</v>
      </c>
      <c r="J45" s="25">
        <v>40731</v>
      </c>
      <c r="K45" s="26">
        <v>77.344800000000006</v>
      </c>
      <c r="L45" s="26">
        <v>1.0103</v>
      </c>
    </row>
    <row r="46" spans="1:12" ht="16" customHeight="1">
      <c r="A46" t="s">
        <v>348</v>
      </c>
      <c r="B46" t="s">
        <v>11</v>
      </c>
      <c r="C46" t="s">
        <v>17</v>
      </c>
      <c r="D46" s="24">
        <v>45901</v>
      </c>
      <c r="E46" t="s">
        <v>327</v>
      </c>
      <c r="F46" t="s">
        <v>10</v>
      </c>
      <c r="G46" t="s">
        <v>320</v>
      </c>
      <c r="H46" t="s">
        <v>320</v>
      </c>
      <c r="I46" t="s">
        <v>328</v>
      </c>
      <c r="J46" s="25">
        <v>5689</v>
      </c>
      <c r="K46" s="26">
        <v>11.0238</v>
      </c>
      <c r="L46" s="26">
        <v>0.18779999999999999</v>
      </c>
    </row>
    <row r="47" spans="1:12" ht="16" customHeight="1">
      <c r="A47" t="s">
        <v>348</v>
      </c>
      <c r="B47" t="s">
        <v>11</v>
      </c>
      <c r="C47" t="s">
        <v>17</v>
      </c>
      <c r="D47" s="24">
        <v>45901</v>
      </c>
      <c r="E47" t="s">
        <v>329</v>
      </c>
      <c r="F47" t="s">
        <v>10</v>
      </c>
      <c r="G47" t="s">
        <v>320</v>
      </c>
      <c r="H47" t="s">
        <v>320</v>
      </c>
      <c r="I47" t="s">
        <v>330</v>
      </c>
      <c r="J47" s="25">
        <v>4722</v>
      </c>
      <c r="K47" s="26">
        <v>7.1074999999999999</v>
      </c>
      <c r="L47" s="26">
        <v>1.5599999999999999E-2</v>
      </c>
    </row>
    <row r="48" spans="1:12" ht="16" customHeight="1">
      <c r="A48" t="s">
        <v>348</v>
      </c>
      <c r="B48" t="s">
        <v>11</v>
      </c>
      <c r="C48" t="s">
        <v>17</v>
      </c>
      <c r="D48" s="24">
        <v>45901</v>
      </c>
      <c r="E48" t="s">
        <v>331</v>
      </c>
      <c r="F48" t="s">
        <v>10</v>
      </c>
      <c r="G48" t="s">
        <v>320</v>
      </c>
      <c r="H48" t="s">
        <v>320</v>
      </c>
      <c r="I48" t="s">
        <v>332</v>
      </c>
      <c r="J48" s="25">
        <v>437</v>
      </c>
      <c r="K48" s="26">
        <v>0.87819999999999998</v>
      </c>
      <c r="L48" s="26">
        <v>3.1300000000000001E-2</v>
      </c>
    </row>
    <row r="49" spans="1:12" ht="16" customHeight="1">
      <c r="A49" t="s">
        <v>348</v>
      </c>
      <c r="B49" t="s">
        <v>11</v>
      </c>
      <c r="C49" t="s">
        <v>17</v>
      </c>
      <c r="D49" s="24">
        <v>45901</v>
      </c>
      <c r="E49" t="s">
        <v>333</v>
      </c>
      <c r="F49" t="s">
        <v>10</v>
      </c>
      <c r="G49" t="s">
        <v>320</v>
      </c>
      <c r="H49" t="s">
        <v>320</v>
      </c>
      <c r="I49" t="s">
        <v>334</v>
      </c>
      <c r="J49" s="25">
        <v>0</v>
      </c>
      <c r="K49" s="26">
        <v>0</v>
      </c>
      <c r="L49" s="26">
        <v>0</v>
      </c>
    </row>
    <row r="50" spans="1:12" ht="16" customHeight="1">
      <c r="A50" t="s">
        <v>348</v>
      </c>
      <c r="B50" t="s">
        <v>11</v>
      </c>
      <c r="C50" t="s">
        <v>17</v>
      </c>
      <c r="D50" s="24">
        <v>45901</v>
      </c>
      <c r="E50" t="s">
        <v>335</v>
      </c>
      <c r="F50" t="s">
        <v>10</v>
      </c>
      <c r="G50" t="s">
        <v>320</v>
      </c>
      <c r="H50" t="s">
        <v>320</v>
      </c>
      <c r="I50" t="s">
        <v>336</v>
      </c>
      <c r="J50" s="25">
        <v>16</v>
      </c>
      <c r="K50" s="26">
        <v>2.9000000000000001E-2</v>
      </c>
      <c r="L50" s="26">
        <v>1E-3</v>
      </c>
    </row>
    <row r="51" spans="1:12" ht="16" customHeight="1">
      <c r="A51" t="s">
        <v>348</v>
      </c>
      <c r="B51" t="s">
        <v>11</v>
      </c>
      <c r="C51" t="s">
        <v>17</v>
      </c>
      <c r="D51" s="24">
        <v>45901</v>
      </c>
      <c r="E51" t="s">
        <v>337</v>
      </c>
      <c r="F51" t="s">
        <v>10</v>
      </c>
      <c r="G51" t="s">
        <v>320</v>
      </c>
      <c r="H51" t="s">
        <v>320</v>
      </c>
      <c r="I51" t="s">
        <v>338</v>
      </c>
      <c r="J51" s="25">
        <v>0</v>
      </c>
      <c r="K51" s="26">
        <v>0</v>
      </c>
      <c r="L51" s="26">
        <v>0</v>
      </c>
    </row>
    <row r="52" spans="1:12" ht="16" customHeight="1">
      <c r="A52" t="s">
        <v>348</v>
      </c>
      <c r="B52" t="s">
        <v>11</v>
      </c>
      <c r="C52" t="s">
        <v>17</v>
      </c>
      <c r="D52" s="24">
        <v>45901</v>
      </c>
      <c r="E52" t="s">
        <v>339</v>
      </c>
      <c r="F52" t="s">
        <v>10</v>
      </c>
      <c r="G52" t="s">
        <v>320</v>
      </c>
      <c r="H52" t="s">
        <v>320</v>
      </c>
      <c r="I52" t="s">
        <v>340</v>
      </c>
      <c r="J52" s="25">
        <v>1</v>
      </c>
      <c r="K52" s="26">
        <v>2E-3</v>
      </c>
      <c r="L52" s="26">
        <v>1E-4</v>
      </c>
    </row>
    <row r="53" spans="1:12" ht="16" customHeight="1">
      <c r="A53" t="s">
        <v>348</v>
      </c>
      <c r="B53" t="s">
        <v>11</v>
      </c>
      <c r="C53" t="s">
        <v>17</v>
      </c>
      <c r="D53" s="24">
        <v>45901</v>
      </c>
      <c r="E53" t="s">
        <v>341</v>
      </c>
      <c r="F53" t="s">
        <v>10</v>
      </c>
      <c r="G53" t="s">
        <v>320</v>
      </c>
      <c r="H53" t="s">
        <v>320</v>
      </c>
      <c r="I53" t="s">
        <v>342</v>
      </c>
      <c r="J53" s="25">
        <v>0</v>
      </c>
      <c r="K53" s="26">
        <v>0</v>
      </c>
      <c r="L53" s="26">
        <v>0</v>
      </c>
    </row>
    <row r="54" spans="1:12" ht="16" customHeight="1">
      <c r="A54" t="s">
        <v>348</v>
      </c>
      <c r="B54" t="s">
        <v>11</v>
      </c>
      <c r="C54" t="s">
        <v>17</v>
      </c>
      <c r="D54" s="24">
        <v>45901</v>
      </c>
      <c r="E54" t="s">
        <v>343</v>
      </c>
      <c r="F54" t="s">
        <v>9</v>
      </c>
      <c r="G54" t="s">
        <v>344</v>
      </c>
      <c r="H54" t="s">
        <v>344</v>
      </c>
      <c r="I54" t="s">
        <v>345</v>
      </c>
      <c r="J54" s="25">
        <v>0</v>
      </c>
      <c r="K54" s="26">
        <v>0</v>
      </c>
      <c r="L54" s="26">
        <v>0</v>
      </c>
    </row>
    <row r="55" spans="1:12" ht="16" customHeight="1">
      <c r="A55" t="s">
        <v>348</v>
      </c>
      <c r="B55" t="s">
        <v>11</v>
      </c>
      <c r="C55" t="s">
        <v>17</v>
      </c>
      <c r="D55" s="24">
        <v>45901</v>
      </c>
      <c r="E55" t="s">
        <v>346</v>
      </c>
      <c r="F55" t="s">
        <v>10</v>
      </c>
      <c r="G55" t="s">
        <v>320</v>
      </c>
      <c r="H55" t="s">
        <v>320</v>
      </c>
      <c r="I55" t="s">
        <v>347</v>
      </c>
      <c r="J55" s="25">
        <v>0</v>
      </c>
      <c r="K55" s="26">
        <v>0</v>
      </c>
      <c r="L55" s="26">
        <v>0</v>
      </c>
    </row>
    <row r="56" spans="1:12" ht="16" customHeight="1">
      <c r="A56" t="s">
        <v>350</v>
      </c>
      <c r="B56" t="s">
        <v>12</v>
      </c>
      <c r="C56" t="s">
        <v>17</v>
      </c>
      <c r="D56" s="24">
        <v>45901</v>
      </c>
      <c r="E56" t="s">
        <v>316</v>
      </c>
      <c r="F56" t="s">
        <v>10</v>
      </c>
      <c r="G56" t="s">
        <v>314</v>
      </c>
      <c r="H56" t="s">
        <v>314</v>
      </c>
      <c r="I56" t="s">
        <v>315</v>
      </c>
      <c r="J56" s="25">
        <v>69893914</v>
      </c>
      <c r="K56" s="26">
        <v>130374.2359</v>
      </c>
      <c r="L56" s="26">
        <v>315.14060000000001</v>
      </c>
    </row>
    <row r="57" spans="1:12" ht="16" customHeight="1">
      <c r="A57" t="s">
        <v>350</v>
      </c>
      <c r="B57" t="s">
        <v>12</v>
      </c>
      <c r="C57" t="s">
        <v>17</v>
      </c>
      <c r="D57" s="24">
        <v>45901</v>
      </c>
      <c r="E57" t="s">
        <v>317</v>
      </c>
      <c r="F57" t="s">
        <v>10</v>
      </c>
      <c r="G57" t="s">
        <v>314</v>
      </c>
      <c r="H57" t="s">
        <v>314</v>
      </c>
      <c r="I57" t="s">
        <v>315</v>
      </c>
      <c r="J57" s="25">
        <v>1970946</v>
      </c>
      <c r="K57" s="26">
        <v>3688.3204000000001</v>
      </c>
      <c r="L57" s="26">
        <v>12.689399999999999</v>
      </c>
    </row>
    <row r="58" spans="1:12" ht="16" customHeight="1">
      <c r="A58" t="s">
        <v>350</v>
      </c>
      <c r="B58" t="s">
        <v>12</v>
      </c>
      <c r="C58" t="s">
        <v>17</v>
      </c>
      <c r="D58" s="24">
        <v>45901</v>
      </c>
      <c r="E58" t="s">
        <v>318</v>
      </c>
      <c r="F58" t="s">
        <v>10</v>
      </c>
      <c r="G58" t="s">
        <v>314</v>
      </c>
      <c r="H58" t="s">
        <v>314</v>
      </c>
      <c r="I58" t="s">
        <v>315</v>
      </c>
      <c r="J58" s="25">
        <v>81233</v>
      </c>
      <c r="K58" s="26">
        <v>152.35910000000001</v>
      </c>
      <c r="L58" s="26">
        <v>0.74729999999999996</v>
      </c>
    </row>
    <row r="59" spans="1:12" ht="16" customHeight="1">
      <c r="A59" t="s">
        <v>350</v>
      </c>
      <c r="B59" t="s">
        <v>12</v>
      </c>
      <c r="C59" t="s">
        <v>17</v>
      </c>
      <c r="D59" s="24">
        <v>45901</v>
      </c>
      <c r="E59" t="s">
        <v>319</v>
      </c>
      <c r="F59" t="s">
        <v>10</v>
      </c>
      <c r="G59" t="s">
        <v>320</v>
      </c>
      <c r="H59" t="s">
        <v>320</v>
      </c>
      <c r="I59" t="s">
        <v>315</v>
      </c>
      <c r="J59" s="25">
        <v>1438666</v>
      </c>
      <c r="K59" s="26">
        <v>2692.5288</v>
      </c>
      <c r="L59" s="26">
        <v>16.425799999999999</v>
      </c>
    </row>
    <row r="60" spans="1:12" ht="16" customHeight="1">
      <c r="A60" t="s">
        <v>350</v>
      </c>
      <c r="B60" t="s">
        <v>12</v>
      </c>
      <c r="C60" t="s">
        <v>17</v>
      </c>
      <c r="D60" s="24">
        <v>45901</v>
      </c>
      <c r="E60" t="s">
        <v>349</v>
      </c>
      <c r="F60" t="s">
        <v>10</v>
      </c>
      <c r="G60" t="s">
        <v>314</v>
      </c>
      <c r="H60" t="s">
        <v>314</v>
      </c>
      <c r="I60" t="s">
        <v>322</v>
      </c>
      <c r="J60" s="25">
        <v>2435</v>
      </c>
      <c r="K60" s="26">
        <v>4.6002999999999998</v>
      </c>
      <c r="L60" s="26">
        <v>3.6600000000000001E-2</v>
      </c>
    </row>
    <row r="61" spans="1:12" ht="16" customHeight="1">
      <c r="A61" t="s">
        <v>350</v>
      </c>
      <c r="B61" t="s">
        <v>12</v>
      </c>
      <c r="C61" t="s">
        <v>17</v>
      </c>
      <c r="D61" s="24">
        <v>45901</v>
      </c>
      <c r="E61" t="s">
        <v>321</v>
      </c>
      <c r="F61" t="s">
        <v>10</v>
      </c>
      <c r="G61" t="s">
        <v>320</v>
      </c>
      <c r="H61" t="s">
        <v>320</v>
      </c>
      <c r="I61" t="s">
        <v>322</v>
      </c>
      <c r="J61" s="25">
        <v>173860</v>
      </c>
      <c r="K61" s="26">
        <v>325.68540000000002</v>
      </c>
      <c r="L61" s="26">
        <v>2.7425000000000002</v>
      </c>
    </row>
    <row r="62" spans="1:12" ht="16" customHeight="1">
      <c r="A62" t="s">
        <v>350</v>
      </c>
      <c r="B62" t="s">
        <v>12</v>
      </c>
      <c r="C62" t="s">
        <v>17</v>
      </c>
      <c r="D62" s="24">
        <v>45901</v>
      </c>
      <c r="E62" t="s">
        <v>323</v>
      </c>
      <c r="F62" t="s">
        <v>10</v>
      </c>
      <c r="G62" t="s">
        <v>320</v>
      </c>
      <c r="H62" t="s">
        <v>320</v>
      </c>
      <c r="I62" t="s">
        <v>324</v>
      </c>
      <c r="J62" s="25">
        <v>22847</v>
      </c>
      <c r="K62" s="26">
        <v>42.725700000000003</v>
      </c>
      <c r="L62" s="26">
        <v>0.44990000000000002</v>
      </c>
    </row>
    <row r="63" spans="1:12" ht="16" customHeight="1">
      <c r="A63" t="s">
        <v>350</v>
      </c>
      <c r="B63" t="s">
        <v>12</v>
      </c>
      <c r="C63" t="s">
        <v>17</v>
      </c>
      <c r="D63" s="24">
        <v>45901</v>
      </c>
      <c r="E63" t="s">
        <v>325</v>
      </c>
      <c r="F63" t="s">
        <v>10</v>
      </c>
      <c r="G63" t="s">
        <v>320</v>
      </c>
      <c r="H63" t="s">
        <v>320</v>
      </c>
      <c r="I63" t="s">
        <v>326</v>
      </c>
      <c r="J63" s="25">
        <v>60015</v>
      </c>
      <c r="K63" s="26">
        <v>113.0429</v>
      </c>
      <c r="L63" s="26">
        <v>1.5056</v>
      </c>
    </row>
    <row r="64" spans="1:12" ht="16" customHeight="1">
      <c r="A64" t="s">
        <v>350</v>
      </c>
      <c r="B64" t="s">
        <v>12</v>
      </c>
      <c r="C64" t="s">
        <v>17</v>
      </c>
      <c r="D64" s="24">
        <v>45901</v>
      </c>
      <c r="E64" t="s">
        <v>327</v>
      </c>
      <c r="F64" t="s">
        <v>10</v>
      </c>
      <c r="G64" t="s">
        <v>320</v>
      </c>
      <c r="H64" t="s">
        <v>320</v>
      </c>
      <c r="I64" t="s">
        <v>328</v>
      </c>
      <c r="J64" s="25">
        <v>8607</v>
      </c>
      <c r="K64" s="26">
        <v>16.8536</v>
      </c>
      <c r="L64" s="26">
        <v>0.28989999999999999</v>
      </c>
    </row>
    <row r="65" spans="1:12" ht="16" customHeight="1">
      <c r="A65" t="s">
        <v>350</v>
      </c>
      <c r="B65" t="s">
        <v>12</v>
      </c>
      <c r="C65" t="s">
        <v>17</v>
      </c>
      <c r="D65" s="24">
        <v>45901</v>
      </c>
      <c r="E65" t="s">
        <v>329</v>
      </c>
      <c r="F65" t="s">
        <v>10</v>
      </c>
      <c r="G65" t="s">
        <v>320</v>
      </c>
      <c r="H65" t="s">
        <v>320</v>
      </c>
      <c r="I65" t="s">
        <v>330</v>
      </c>
      <c r="J65" s="25">
        <v>91</v>
      </c>
      <c r="K65" s="26">
        <v>0.16869999999999999</v>
      </c>
      <c r="L65" s="26">
        <v>4.4999999999999997E-3</v>
      </c>
    </row>
    <row r="66" spans="1:12" ht="16" customHeight="1">
      <c r="A66" t="s">
        <v>350</v>
      </c>
      <c r="B66" t="s">
        <v>12</v>
      </c>
      <c r="C66" t="s">
        <v>17</v>
      </c>
      <c r="D66" s="24">
        <v>45901</v>
      </c>
      <c r="E66" t="s">
        <v>331</v>
      </c>
      <c r="F66" t="s">
        <v>10</v>
      </c>
      <c r="G66" t="s">
        <v>320</v>
      </c>
      <c r="H66" t="s">
        <v>320</v>
      </c>
      <c r="I66" t="s">
        <v>332</v>
      </c>
      <c r="J66" s="25">
        <v>520</v>
      </c>
      <c r="K66" s="26">
        <v>1.0149999999999999</v>
      </c>
      <c r="L66" s="26">
        <v>3.56E-2</v>
      </c>
    </row>
    <row r="67" spans="1:12" ht="16" customHeight="1">
      <c r="A67" t="s">
        <v>350</v>
      </c>
      <c r="B67" t="s">
        <v>12</v>
      </c>
      <c r="C67" t="s">
        <v>17</v>
      </c>
      <c r="D67" s="24">
        <v>45901</v>
      </c>
      <c r="E67" t="s">
        <v>333</v>
      </c>
      <c r="F67" t="s">
        <v>10</v>
      </c>
      <c r="G67" t="s">
        <v>320</v>
      </c>
      <c r="H67" t="s">
        <v>320</v>
      </c>
      <c r="I67" t="s">
        <v>334</v>
      </c>
      <c r="J67" s="25">
        <v>0</v>
      </c>
      <c r="K67" s="26">
        <v>0</v>
      </c>
      <c r="L67" s="26">
        <v>0</v>
      </c>
    </row>
    <row r="68" spans="1:12" ht="16" customHeight="1">
      <c r="A68" t="s">
        <v>350</v>
      </c>
      <c r="B68" t="s">
        <v>12</v>
      </c>
      <c r="C68" t="s">
        <v>17</v>
      </c>
      <c r="D68" s="24">
        <v>45901</v>
      </c>
      <c r="E68" t="s">
        <v>335</v>
      </c>
      <c r="F68" t="s">
        <v>10</v>
      </c>
      <c r="G68" t="s">
        <v>320</v>
      </c>
      <c r="H68" t="s">
        <v>320</v>
      </c>
      <c r="I68" t="s">
        <v>336</v>
      </c>
      <c r="J68" s="25">
        <v>1</v>
      </c>
      <c r="K68" s="26">
        <v>1.6000000000000001E-3</v>
      </c>
      <c r="L68" s="26">
        <v>0</v>
      </c>
    </row>
    <row r="69" spans="1:12" ht="16" customHeight="1">
      <c r="A69" t="s">
        <v>350</v>
      </c>
      <c r="B69" t="s">
        <v>12</v>
      </c>
      <c r="C69" t="s">
        <v>17</v>
      </c>
      <c r="D69" s="24">
        <v>45901</v>
      </c>
      <c r="E69" t="s">
        <v>337</v>
      </c>
      <c r="F69" t="s">
        <v>10</v>
      </c>
      <c r="G69" t="s">
        <v>320</v>
      </c>
      <c r="H69" t="s">
        <v>320</v>
      </c>
      <c r="I69" t="s">
        <v>338</v>
      </c>
      <c r="J69" s="25">
        <v>0</v>
      </c>
      <c r="K69" s="26">
        <v>0</v>
      </c>
      <c r="L69" s="26">
        <v>0</v>
      </c>
    </row>
    <row r="70" spans="1:12" ht="16" customHeight="1">
      <c r="A70" t="s">
        <v>350</v>
      </c>
      <c r="B70" t="s">
        <v>12</v>
      </c>
      <c r="C70" t="s">
        <v>17</v>
      </c>
      <c r="D70" s="24">
        <v>45901</v>
      </c>
      <c r="E70" t="s">
        <v>339</v>
      </c>
      <c r="F70" t="s">
        <v>10</v>
      </c>
      <c r="G70" t="s">
        <v>320</v>
      </c>
      <c r="H70" t="s">
        <v>320</v>
      </c>
      <c r="I70" t="s">
        <v>340</v>
      </c>
      <c r="J70" s="25">
        <v>1</v>
      </c>
      <c r="K70" s="26">
        <v>1.9E-3</v>
      </c>
      <c r="L70" s="26">
        <v>1E-4</v>
      </c>
    </row>
    <row r="71" spans="1:12" ht="16" customHeight="1">
      <c r="A71" t="s">
        <v>350</v>
      </c>
      <c r="B71" t="s">
        <v>12</v>
      </c>
      <c r="C71" t="s">
        <v>17</v>
      </c>
      <c r="D71" s="24">
        <v>45901</v>
      </c>
      <c r="E71" t="s">
        <v>341</v>
      </c>
      <c r="F71" t="s">
        <v>10</v>
      </c>
      <c r="G71" t="s">
        <v>320</v>
      </c>
      <c r="H71" t="s">
        <v>320</v>
      </c>
      <c r="I71" t="s">
        <v>342</v>
      </c>
      <c r="J71" s="25">
        <v>0</v>
      </c>
      <c r="K71" s="26">
        <v>0</v>
      </c>
      <c r="L71" s="26">
        <v>0</v>
      </c>
    </row>
    <row r="72" spans="1:12" ht="16" customHeight="1">
      <c r="A72" t="s">
        <v>350</v>
      </c>
      <c r="B72" t="s">
        <v>12</v>
      </c>
      <c r="C72" t="s">
        <v>17</v>
      </c>
      <c r="D72" s="24">
        <v>45901</v>
      </c>
      <c r="E72" t="s">
        <v>343</v>
      </c>
      <c r="F72" t="s">
        <v>9</v>
      </c>
      <c r="G72" t="s">
        <v>344</v>
      </c>
      <c r="H72" t="s">
        <v>344</v>
      </c>
      <c r="I72" t="s">
        <v>345</v>
      </c>
      <c r="J72" s="25">
        <v>0</v>
      </c>
      <c r="K72" s="26">
        <v>0</v>
      </c>
      <c r="L72" s="26">
        <v>0</v>
      </c>
    </row>
    <row r="73" spans="1:12" ht="16" customHeight="1">
      <c r="A73" t="s">
        <v>350</v>
      </c>
      <c r="B73" t="s">
        <v>12</v>
      </c>
      <c r="C73" t="s">
        <v>17</v>
      </c>
      <c r="D73" s="24">
        <v>45901</v>
      </c>
      <c r="E73" t="s">
        <v>346</v>
      </c>
      <c r="F73" t="s">
        <v>10</v>
      </c>
      <c r="G73" t="s">
        <v>320</v>
      </c>
      <c r="H73" t="s">
        <v>320</v>
      </c>
      <c r="I73" t="s">
        <v>347</v>
      </c>
      <c r="J73" s="25">
        <v>0</v>
      </c>
      <c r="K73" s="26">
        <v>0</v>
      </c>
      <c r="L73" s="26">
        <v>0</v>
      </c>
    </row>
    <row r="74" spans="1:12" ht="16" customHeight="1">
      <c r="A74" t="s">
        <v>351</v>
      </c>
      <c r="B74" t="s">
        <v>13</v>
      </c>
      <c r="C74" t="s">
        <v>17</v>
      </c>
      <c r="D74" s="24">
        <v>45901</v>
      </c>
      <c r="E74" t="s">
        <v>316</v>
      </c>
      <c r="F74" t="s">
        <v>10</v>
      </c>
      <c r="G74" t="s">
        <v>314</v>
      </c>
      <c r="H74" t="s">
        <v>314</v>
      </c>
      <c r="I74" t="s">
        <v>315</v>
      </c>
      <c r="J74" s="25">
        <v>120034823</v>
      </c>
      <c r="K74" s="26">
        <v>223147.09899999999</v>
      </c>
      <c r="L74" s="26">
        <v>450.08839999999998</v>
      </c>
    </row>
    <row r="75" spans="1:12" ht="16" customHeight="1">
      <c r="A75" t="s">
        <v>351</v>
      </c>
      <c r="B75" t="s">
        <v>13</v>
      </c>
      <c r="C75" t="s">
        <v>17</v>
      </c>
      <c r="D75" s="24">
        <v>45901</v>
      </c>
      <c r="E75" t="s">
        <v>317</v>
      </c>
      <c r="F75" t="s">
        <v>10</v>
      </c>
      <c r="G75" t="s">
        <v>314</v>
      </c>
      <c r="H75" t="s">
        <v>314</v>
      </c>
      <c r="I75" t="s">
        <v>315</v>
      </c>
      <c r="J75" s="25">
        <v>3091445</v>
      </c>
      <c r="K75" s="26">
        <v>5755.9976999999999</v>
      </c>
      <c r="L75" s="26">
        <v>18.5899</v>
      </c>
    </row>
    <row r="76" spans="1:12" ht="16" customHeight="1">
      <c r="A76" t="s">
        <v>351</v>
      </c>
      <c r="B76" t="s">
        <v>13</v>
      </c>
      <c r="C76" t="s">
        <v>17</v>
      </c>
      <c r="D76" s="24">
        <v>45901</v>
      </c>
      <c r="E76" t="s">
        <v>318</v>
      </c>
      <c r="F76" t="s">
        <v>10</v>
      </c>
      <c r="G76" t="s">
        <v>314</v>
      </c>
      <c r="H76" t="s">
        <v>314</v>
      </c>
      <c r="I76" t="s">
        <v>315</v>
      </c>
      <c r="J76" s="25">
        <v>103549</v>
      </c>
      <c r="K76" s="26">
        <v>192.94919999999999</v>
      </c>
      <c r="L76" s="26">
        <v>0.96379999999999999</v>
      </c>
    </row>
    <row r="77" spans="1:12" ht="16" customHeight="1">
      <c r="A77" t="s">
        <v>351</v>
      </c>
      <c r="B77" t="s">
        <v>13</v>
      </c>
      <c r="C77" t="s">
        <v>17</v>
      </c>
      <c r="D77" s="24">
        <v>45901</v>
      </c>
      <c r="E77" t="s">
        <v>319</v>
      </c>
      <c r="F77" t="s">
        <v>10</v>
      </c>
      <c r="G77" t="s">
        <v>320</v>
      </c>
      <c r="H77" t="s">
        <v>320</v>
      </c>
      <c r="I77" t="s">
        <v>315</v>
      </c>
      <c r="J77" s="25">
        <v>1320053</v>
      </c>
      <c r="K77" s="26">
        <v>2467.1444999999999</v>
      </c>
      <c r="L77" s="26">
        <v>14.6244</v>
      </c>
    </row>
    <row r="78" spans="1:12" ht="16" customHeight="1">
      <c r="A78" t="s">
        <v>351</v>
      </c>
      <c r="B78" t="s">
        <v>13</v>
      </c>
      <c r="C78" t="s">
        <v>17</v>
      </c>
      <c r="D78" s="24">
        <v>45901</v>
      </c>
      <c r="E78" t="s">
        <v>349</v>
      </c>
      <c r="F78" t="s">
        <v>10</v>
      </c>
      <c r="G78" t="s">
        <v>314</v>
      </c>
      <c r="H78" t="s">
        <v>314</v>
      </c>
      <c r="I78" t="s">
        <v>322</v>
      </c>
      <c r="J78" s="25">
        <v>4045</v>
      </c>
      <c r="K78" s="26">
        <v>7.7525000000000004</v>
      </c>
      <c r="L78" s="26">
        <v>3.44E-2</v>
      </c>
    </row>
    <row r="79" spans="1:12" ht="16" customHeight="1">
      <c r="A79" t="s">
        <v>351</v>
      </c>
      <c r="B79" t="s">
        <v>13</v>
      </c>
      <c r="C79" t="s">
        <v>17</v>
      </c>
      <c r="D79" s="24">
        <v>45901</v>
      </c>
      <c r="E79" t="s">
        <v>321</v>
      </c>
      <c r="F79" t="s">
        <v>10</v>
      </c>
      <c r="G79" t="s">
        <v>320</v>
      </c>
      <c r="H79" t="s">
        <v>320</v>
      </c>
      <c r="I79" t="s">
        <v>322</v>
      </c>
      <c r="J79" s="25">
        <v>158050</v>
      </c>
      <c r="K79" s="26">
        <v>297.59100000000001</v>
      </c>
      <c r="L79" s="26">
        <v>2.2562000000000002</v>
      </c>
    </row>
    <row r="80" spans="1:12" ht="16" customHeight="1">
      <c r="A80" t="s">
        <v>351</v>
      </c>
      <c r="B80" t="s">
        <v>13</v>
      </c>
      <c r="C80" t="s">
        <v>17</v>
      </c>
      <c r="D80" s="24">
        <v>45901</v>
      </c>
      <c r="E80" t="s">
        <v>323</v>
      </c>
      <c r="F80" t="s">
        <v>10</v>
      </c>
      <c r="G80" t="s">
        <v>320</v>
      </c>
      <c r="H80" t="s">
        <v>320</v>
      </c>
      <c r="I80" t="s">
        <v>324</v>
      </c>
      <c r="J80" s="25">
        <v>19933</v>
      </c>
      <c r="K80" s="26">
        <v>37.150500000000001</v>
      </c>
      <c r="L80" s="26">
        <v>0.36880000000000002</v>
      </c>
    </row>
    <row r="81" spans="1:12" ht="16" customHeight="1">
      <c r="A81" t="s">
        <v>351</v>
      </c>
      <c r="B81" t="s">
        <v>13</v>
      </c>
      <c r="C81" t="s">
        <v>17</v>
      </c>
      <c r="D81" s="24">
        <v>45901</v>
      </c>
      <c r="E81" t="s">
        <v>325</v>
      </c>
      <c r="F81" t="s">
        <v>10</v>
      </c>
      <c r="G81" t="s">
        <v>320</v>
      </c>
      <c r="H81" t="s">
        <v>320</v>
      </c>
      <c r="I81" t="s">
        <v>326</v>
      </c>
      <c r="J81" s="25">
        <v>51322</v>
      </c>
      <c r="K81" s="26">
        <v>96.429100000000005</v>
      </c>
      <c r="L81" s="26">
        <v>1.2153</v>
      </c>
    </row>
    <row r="82" spans="1:12" ht="16" customHeight="1">
      <c r="A82" t="s">
        <v>351</v>
      </c>
      <c r="B82" t="s">
        <v>13</v>
      </c>
      <c r="C82" t="s">
        <v>17</v>
      </c>
      <c r="D82" s="24">
        <v>45901</v>
      </c>
      <c r="E82" t="s">
        <v>327</v>
      </c>
      <c r="F82" t="s">
        <v>10</v>
      </c>
      <c r="G82" t="s">
        <v>320</v>
      </c>
      <c r="H82" t="s">
        <v>320</v>
      </c>
      <c r="I82" t="s">
        <v>328</v>
      </c>
      <c r="J82" s="25">
        <v>7751</v>
      </c>
      <c r="K82" s="26">
        <v>15.214</v>
      </c>
      <c r="L82" s="26">
        <v>0.248</v>
      </c>
    </row>
    <row r="83" spans="1:12" ht="16" customHeight="1">
      <c r="A83" t="s">
        <v>351</v>
      </c>
      <c r="B83" t="s">
        <v>13</v>
      </c>
      <c r="C83" t="s">
        <v>17</v>
      </c>
      <c r="D83" s="24">
        <v>45901</v>
      </c>
      <c r="E83" t="s">
        <v>329</v>
      </c>
      <c r="F83" t="s">
        <v>10</v>
      </c>
      <c r="G83" t="s">
        <v>320</v>
      </c>
      <c r="H83" t="s">
        <v>320</v>
      </c>
      <c r="I83" t="s">
        <v>330</v>
      </c>
      <c r="J83" s="25">
        <v>57</v>
      </c>
      <c r="K83" s="26">
        <v>0.10630000000000001</v>
      </c>
      <c r="L83" s="26">
        <v>3.0000000000000001E-3</v>
      </c>
    </row>
    <row r="84" spans="1:12" ht="16" customHeight="1">
      <c r="A84" t="s">
        <v>351</v>
      </c>
      <c r="B84" t="s">
        <v>13</v>
      </c>
      <c r="C84" t="s">
        <v>17</v>
      </c>
      <c r="D84" s="24">
        <v>45901</v>
      </c>
      <c r="E84" t="s">
        <v>331</v>
      </c>
      <c r="F84" t="s">
        <v>10</v>
      </c>
      <c r="G84" t="s">
        <v>320</v>
      </c>
      <c r="H84" t="s">
        <v>320</v>
      </c>
      <c r="I84" t="s">
        <v>332</v>
      </c>
      <c r="J84" s="25">
        <v>486</v>
      </c>
      <c r="K84" s="26">
        <v>0.93340000000000001</v>
      </c>
      <c r="L84" s="26">
        <v>3.1699999999999999E-2</v>
      </c>
    </row>
    <row r="85" spans="1:12" ht="16" customHeight="1">
      <c r="A85" t="s">
        <v>351</v>
      </c>
      <c r="B85" t="s">
        <v>13</v>
      </c>
      <c r="C85" t="s">
        <v>17</v>
      </c>
      <c r="D85" s="24">
        <v>45901</v>
      </c>
      <c r="E85" t="s">
        <v>333</v>
      </c>
      <c r="F85" t="s">
        <v>10</v>
      </c>
      <c r="G85" t="s">
        <v>320</v>
      </c>
      <c r="H85" t="s">
        <v>320</v>
      </c>
      <c r="I85" t="s">
        <v>334</v>
      </c>
      <c r="J85" s="25">
        <v>0</v>
      </c>
      <c r="K85" s="26">
        <v>0</v>
      </c>
      <c r="L85" s="26">
        <v>0</v>
      </c>
    </row>
    <row r="86" spans="1:12" ht="16" customHeight="1">
      <c r="A86" t="s">
        <v>351</v>
      </c>
      <c r="B86" t="s">
        <v>13</v>
      </c>
      <c r="C86" t="s">
        <v>17</v>
      </c>
      <c r="D86" s="24">
        <v>45901</v>
      </c>
      <c r="E86" t="s">
        <v>335</v>
      </c>
      <c r="F86" t="s">
        <v>10</v>
      </c>
      <c r="G86" t="s">
        <v>320</v>
      </c>
      <c r="H86" t="s">
        <v>320</v>
      </c>
      <c r="I86" t="s">
        <v>336</v>
      </c>
      <c r="J86" s="25">
        <v>0</v>
      </c>
      <c r="K86" s="26">
        <v>0</v>
      </c>
      <c r="L86" s="26">
        <v>0</v>
      </c>
    </row>
    <row r="87" spans="1:12" ht="16" customHeight="1">
      <c r="A87" t="s">
        <v>351</v>
      </c>
      <c r="B87" t="s">
        <v>13</v>
      </c>
      <c r="C87" t="s">
        <v>17</v>
      </c>
      <c r="D87" s="24">
        <v>45901</v>
      </c>
      <c r="E87" t="s">
        <v>337</v>
      </c>
      <c r="F87" t="s">
        <v>10</v>
      </c>
      <c r="G87" t="s">
        <v>320</v>
      </c>
      <c r="H87" t="s">
        <v>320</v>
      </c>
      <c r="I87" t="s">
        <v>338</v>
      </c>
      <c r="J87" s="25">
        <v>0</v>
      </c>
      <c r="K87" s="26">
        <v>0</v>
      </c>
      <c r="L87" s="26">
        <v>0</v>
      </c>
    </row>
    <row r="88" spans="1:12" ht="16" customHeight="1">
      <c r="A88" t="s">
        <v>351</v>
      </c>
      <c r="B88" t="s">
        <v>13</v>
      </c>
      <c r="C88" t="s">
        <v>17</v>
      </c>
      <c r="D88" s="24">
        <v>45901</v>
      </c>
      <c r="E88" t="s">
        <v>339</v>
      </c>
      <c r="F88" t="s">
        <v>10</v>
      </c>
      <c r="G88" t="s">
        <v>320</v>
      </c>
      <c r="H88" t="s">
        <v>320</v>
      </c>
      <c r="I88" t="s">
        <v>340</v>
      </c>
      <c r="J88" s="25">
        <v>1</v>
      </c>
      <c r="K88" s="26">
        <v>2E-3</v>
      </c>
      <c r="L88" s="26">
        <v>1E-4</v>
      </c>
    </row>
    <row r="89" spans="1:12" ht="16" customHeight="1">
      <c r="A89" t="s">
        <v>351</v>
      </c>
      <c r="B89" t="s">
        <v>13</v>
      </c>
      <c r="C89" t="s">
        <v>17</v>
      </c>
      <c r="D89" s="24">
        <v>45901</v>
      </c>
      <c r="E89" t="s">
        <v>341</v>
      </c>
      <c r="F89" t="s">
        <v>10</v>
      </c>
      <c r="G89" t="s">
        <v>320</v>
      </c>
      <c r="H89" t="s">
        <v>320</v>
      </c>
      <c r="I89" t="s">
        <v>342</v>
      </c>
      <c r="J89" s="25">
        <v>0</v>
      </c>
      <c r="K89" s="26">
        <v>0</v>
      </c>
      <c r="L89" s="26">
        <v>0</v>
      </c>
    </row>
    <row r="90" spans="1:12" ht="16" customHeight="1">
      <c r="A90" t="s">
        <v>351</v>
      </c>
      <c r="B90" t="s">
        <v>13</v>
      </c>
      <c r="C90" t="s">
        <v>17</v>
      </c>
      <c r="D90" s="24">
        <v>45901</v>
      </c>
      <c r="E90" t="s">
        <v>343</v>
      </c>
      <c r="F90" t="s">
        <v>9</v>
      </c>
      <c r="G90" t="s">
        <v>344</v>
      </c>
      <c r="H90" t="s">
        <v>344</v>
      </c>
      <c r="I90" t="s">
        <v>345</v>
      </c>
      <c r="J90" s="25">
        <v>4</v>
      </c>
      <c r="K90" s="26">
        <v>7.1000000000000004E-3</v>
      </c>
      <c r="L90" s="26">
        <v>2.0000000000000001E-4</v>
      </c>
    </row>
    <row r="91" spans="1:12" ht="16" customHeight="1">
      <c r="A91" t="s">
        <v>351</v>
      </c>
      <c r="B91" t="s">
        <v>13</v>
      </c>
      <c r="C91" t="s">
        <v>17</v>
      </c>
      <c r="D91" s="24">
        <v>45901</v>
      </c>
      <c r="E91" t="s">
        <v>346</v>
      </c>
      <c r="F91" t="s">
        <v>10</v>
      </c>
      <c r="G91" t="s">
        <v>320</v>
      </c>
      <c r="H91" t="s">
        <v>320</v>
      </c>
      <c r="I91" t="s">
        <v>347</v>
      </c>
      <c r="J91" s="25">
        <v>0</v>
      </c>
      <c r="K91" s="26">
        <v>0</v>
      </c>
      <c r="L91" s="26">
        <v>0</v>
      </c>
    </row>
    <row r="92" spans="1:12" ht="16" customHeight="1">
      <c r="A92" t="s">
        <v>352</v>
      </c>
      <c r="B92" t="s">
        <v>9</v>
      </c>
      <c r="C92" t="s">
        <v>19</v>
      </c>
      <c r="D92" s="24">
        <v>45901</v>
      </c>
      <c r="E92" t="s">
        <v>316</v>
      </c>
      <c r="F92" t="s">
        <v>10</v>
      </c>
      <c r="G92" t="s">
        <v>314</v>
      </c>
      <c r="H92" t="s">
        <v>314</v>
      </c>
      <c r="I92" t="s">
        <v>315</v>
      </c>
      <c r="J92" s="25">
        <v>130935873</v>
      </c>
      <c r="K92" s="26">
        <v>244001.69760000001</v>
      </c>
      <c r="L92" s="26">
        <v>391.10649999999998</v>
      </c>
    </row>
    <row r="93" spans="1:12" ht="16" customHeight="1">
      <c r="A93" t="s">
        <v>352</v>
      </c>
      <c r="B93" t="s">
        <v>9</v>
      </c>
      <c r="C93" t="s">
        <v>19</v>
      </c>
      <c r="D93" s="24">
        <v>45901</v>
      </c>
      <c r="E93" t="s">
        <v>317</v>
      </c>
      <c r="F93" t="s">
        <v>10</v>
      </c>
      <c r="G93" t="s">
        <v>314</v>
      </c>
      <c r="H93" t="s">
        <v>314</v>
      </c>
      <c r="I93" t="s">
        <v>315</v>
      </c>
      <c r="J93" s="25">
        <v>4524032</v>
      </c>
      <c r="K93" s="26">
        <v>8435.0972999999994</v>
      </c>
      <c r="L93" s="26">
        <v>23.1981</v>
      </c>
    </row>
    <row r="94" spans="1:12" ht="16" customHeight="1">
      <c r="A94" t="s">
        <v>352</v>
      </c>
      <c r="B94" t="s">
        <v>9</v>
      </c>
      <c r="C94" t="s">
        <v>19</v>
      </c>
      <c r="D94" s="24">
        <v>45901</v>
      </c>
      <c r="E94" t="s">
        <v>318</v>
      </c>
      <c r="F94" t="s">
        <v>10</v>
      </c>
      <c r="G94" t="s">
        <v>314</v>
      </c>
      <c r="H94" t="s">
        <v>314</v>
      </c>
      <c r="I94" t="s">
        <v>315</v>
      </c>
      <c r="J94" s="25">
        <v>184275</v>
      </c>
      <c r="K94" s="26">
        <v>344.15769999999998</v>
      </c>
      <c r="L94" s="26">
        <v>1.4291</v>
      </c>
    </row>
    <row r="95" spans="1:12" ht="16" customHeight="1">
      <c r="A95" t="s">
        <v>352</v>
      </c>
      <c r="B95" t="s">
        <v>9</v>
      </c>
      <c r="C95" t="s">
        <v>19</v>
      </c>
      <c r="D95" s="24">
        <v>45901</v>
      </c>
      <c r="E95" t="s">
        <v>319</v>
      </c>
      <c r="F95" t="s">
        <v>10</v>
      </c>
      <c r="G95" t="s">
        <v>320</v>
      </c>
      <c r="H95" t="s">
        <v>320</v>
      </c>
      <c r="I95" t="s">
        <v>315</v>
      </c>
      <c r="J95" s="25">
        <v>1103535</v>
      </c>
      <c r="K95" s="26">
        <v>2062.9652000000001</v>
      </c>
      <c r="L95" s="26">
        <v>11.8416</v>
      </c>
    </row>
    <row r="96" spans="1:12" ht="16" customHeight="1">
      <c r="A96" t="s">
        <v>352</v>
      </c>
      <c r="B96" t="s">
        <v>9</v>
      </c>
      <c r="C96" t="s">
        <v>19</v>
      </c>
      <c r="D96" s="24">
        <v>45901</v>
      </c>
      <c r="E96" t="s">
        <v>349</v>
      </c>
      <c r="F96" t="s">
        <v>10</v>
      </c>
      <c r="G96" t="s">
        <v>314</v>
      </c>
      <c r="H96" t="s">
        <v>314</v>
      </c>
      <c r="I96" t="s">
        <v>322</v>
      </c>
      <c r="J96" s="25">
        <v>5457</v>
      </c>
      <c r="K96" s="26">
        <v>10.385199999999999</v>
      </c>
      <c r="L96" s="26">
        <v>7.3200000000000001E-2</v>
      </c>
    </row>
    <row r="97" spans="1:12" ht="16" customHeight="1">
      <c r="A97" t="s">
        <v>352</v>
      </c>
      <c r="B97" t="s">
        <v>9</v>
      </c>
      <c r="C97" t="s">
        <v>19</v>
      </c>
      <c r="D97" s="24">
        <v>45901</v>
      </c>
      <c r="E97" t="s">
        <v>321</v>
      </c>
      <c r="F97" t="s">
        <v>10</v>
      </c>
      <c r="G97" t="s">
        <v>320</v>
      </c>
      <c r="H97" t="s">
        <v>320</v>
      </c>
      <c r="I97" t="s">
        <v>322</v>
      </c>
      <c r="J97" s="25">
        <v>133776</v>
      </c>
      <c r="K97" s="26">
        <v>249.7167</v>
      </c>
      <c r="L97" s="26">
        <v>1.5739000000000001</v>
      </c>
    </row>
    <row r="98" spans="1:12" ht="16" customHeight="1">
      <c r="A98" t="s">
        <v>352</v>
      </c>
      <c r="B98" t="s">
        <v>9</v>
      </c>
      <c r="C98" t="s">
        <v>19</v>
      </c>
      <c r="D98" s="24">
        <v>45901</v>
      </c>
      <c r="E98" t="s">
        <v>323</v>
      </c>
      <c r="F98" t="s">
        <v>10</v>
      </c>
      <c r="G98" t="s">
        <v>320</v>
      </c>
      <c r="H98" t="s">
        <v>320</v>
      </c>
      <c r="I98" t="s">
        <v>324</v>
      </c>
      <c r="J98" s="25">
        <v>23514</v>
      </c>
      <c r="K98" s="26">
        <v>43.850999999999999</v>
      </c>
      <c r="L98" s="26">
        <v>0.40179999999999999</v>
      </c>
    </row>
    <row r="99" spans="1:12" ht="16" customHeight="1">
      <c r="A99" t="s">
        <v>352</v>
      </c>
      <c r="B99" t="s">
        <v>9</v>
      </c>
      <c r="C99" t="s">
        <v>19</v>
      </c>
      <c r="D99" s="24">
        <v>45901</v>
      </c>
      <c r="E99" t="s">
        <v>325</v>
      </c>
      <c r="F99" t="s">
        <v>10</v>
      </c>
      <c r="G99" t="s">
        <v>320</v>
      </c>
      <c r="H99" t="s">
        <v>320</v>
      </c>
      <c r="I99" t="s">
        <v>326</v>
      </c>
      <c r="J99" s="25">
        <v>44818</v>
      </c>
      <c r="K99" s="26">
        <v>84.030699999999996</v>
      </c>
      <c r="L99" s="26">
        <v>1.0965</v>
      </c>
    </row>
    <row r="100" spans="1:12" ht="16" customHeight="1">
      <c r="A100" t="s">
        <v>352</v>
      </c>
      <c r="B100" t="s">
        <v>9</v>
      </c>
      <c r="C100" t="s">
        <v>19</v>
      </c>
      <c r="D100" s="24">
        <v>45901</v>
      </c>
      <c r="E100" t="s">
        <v>327</v>
      </c>
      <c r="F100" t="s">
        <v>10</v>
      </c>
      <c r="G100" t="s">
        <v>320</v>
      </c>
      <c r="H100" t="s">
        <v>320</v>
      </c>
      <c r="I100" t="s">
        <v>328</v>
      </c>
      <c r="J100" s="25">
        <v>7598</v>
      </c>
      <c r="K100" s="26">
        <v>14.585599999999999</v>
      </c>
      <c r="L100" s="26">
        <v>0.2487</v>
      </c>
    </row>
    <row r="101" spans="1:12" ht="16" customHeight="1">
      <c r="A101" t="s">
        <v>352</v>
      </c>
      <c r="B101" t="s">
        <v>9</v>
      </c>
      <c r="C101" t="s">
        <v>19</v>
      </c>
      <c r="D101" s="24">
        <v>45901</v>
      </c>
      <c r="E101" t="s">
        <v>329</v>
      </c>
      <c r="F101" t="s">
        <v>10</v>
      </c>
      <c r="G101" t="s">
        <v>320</v>
      </c>
      <c r="H101" t="s">
        <v>320</v>
      </c>
      <c r="I101" t="s">
        <v>330</v>
      </c>
      <c r="J101" s="25">
        <v>165</v>
      </c>
      <c r="K101" s="26">
        <v>0.31080000000000002</v>
      </c>
      <c r="L101" s="26">
        <v>9.4000000000000004E-3</v>
      </c>
    </row>
    <row r="102" spans="1:12" ht="16" customHeight="1">
      <c r="A102" t="s">
        <v>352</v>
      </c>
      <c r="B102" t="s">
        <v>9</v>
      </c>
      <c r="C102" t="s">
        <v>19</v>
      </c>
      <c r="D102" s="24">
        <v>45901</v>
      </c>
      <c r="E102" t="s">
        <v>331</v>
      </c>
      <c r="F102" t="s">
        <v>10</v>
      </c>
      <c r="G102" t="s">
        <v>320</v>
      </c>
      <c r="H102" t="s">
        <v>320</v>
      </c>
      <c r="I102" t="s">
        <v>332</v>
      </c>
      <c r="J102" s="25">
        <v>692</v>
      </c>
      <c r="K102" s="26">
        <v>1.4104000000000001</v>
      </c>
      <c r="L102" s="26">
        <v>4.9399999999999999E-2</v>
      </c>
    </row>
    <row r="103" spans="1:12" ht="16" customHeight="1">
      <c r="A103" t="s">
        <v>352</v>
      </c>
      <c r="B103" t="s">
        <v>9</v>
      </c>
      <c r="C103" t="s">
        <v>19</v>
      </c>
      <c r="D103" s="24">
        <v>45901</v>
      </c>
      <c r="E103" t="s">
        <v>333</v>
      </c>
      <c r="F103" t="s">
        <v>10</v>
      </c>
      <c r="G103" t="s">
        <v>320</v>
      </c>
      <c r="H103" t="s">
        <v>320</v>
      </c>
      <c r="I103" t="s">
        <v>334</v>
      </c>
      <c r="J103" s="25">
        <v>0</v>
      </c>
      <c r="K103" s="26">
        <v>0</v>
      </c>
      <c r="L103" s="26">
        <v>0</v>
      </c>
    </row>
    <row r="104" spans="1:12" ht="16" customHeight="1">
      <c r="A104" t="s">
        <v>352</v>
      </c>
      <c r="B104" t="s">
        <v>9</v>
      </c>
      <c r="C104" t="s">
        <v>19</v>
      </c>
      <c r="D104" s="24">
        <v>45901</v>
      </c>
      <c r="E104" t="s">
        <v>335</v>
      </c>
      <c r="F104" t="s">
        <v>10</v>
      </c>
      <c r="G104" t="s">
        <v>320</v>
      </c>
      <c r="H104" t="s">
        <v>320</v>
      </c>
      <c r="I104" t="s">
        <v>336</v>
      </c>
      <c r="J104" s="25">
        <v>18</v>
      </c>
      <c r="K104" s="26">
        <v>3.4099999999999998E-2</v>
      </c>
      <c r="L104" s="26">
        <v>1.1999999999999999E-3</v>
      </c>
    </row>
    <row r="105" spans="1:12" ht="16" customHeight="1">
      <c r="A105" t="s">
        <v>352</v>
      </c>
      <c r="B105" t="s">
        <v>9</v>
      </c>
      <c r="C105" t="s">
        <v>19</v>
      </c>
      <c r="D105" s="24">
        <v>45901</v>
      </c>
      <c r="E105" t="s">
        <v>337</v>
      </c>
      <c r="F105" t="s">
        <v>10</v>
      </c>
      <c r="G105" t="s">
        <v>320</v>
      </c>
      <c r="H105" t="s">
        <v>320</v>
      </c>
      <c r="I105" t="s">
        <v>338</v>
      </c>
      <c r="J105" s="25">
        <v>0</v>
      </c>
      <c r="K105" s="26">
        <v>0</v>
      </c>
      <c r="L105" s="26">
        <v>0</v>
      </c>
    </row>
    <row r="106" spans="1:12" ht="16" customHeight="1">
      <c r="A106" t="s">
        <v>352</v>
      </c>
      <c r="B106" t="s">
        <v>9</v>
      </c>
      <c r="C106" t="s">
        <v>19</v>
      </c>
      <c r="D106" s="24">
        <v>45901</v>
      </c>
      <c r="E106" t="s">
        <v>339</v>
      </c>
      <c r="F106" t="s">
        <v>10</v>
      </c>
      <c r="G106" t="s">
        <v>320</v>
      </c>
      <c r="H106" t="s">
        <v>320</v>
      </c>
      <c r="I106" t="s">
        <v>340</v>
      </c>
      <c r="J106" s="25">
        <v>0</v>
      </c>
      <c r="K106" s="26">
        <v>0</v>
      </c>
      <c r="L106" s="26">
        <v>0</v>
      </c>
    </row>
    <row r="107" spans="1:12" ht="16" customHeight="1">
      <c r="A107" t="s">
        <v>352</v>
      </c>
      <c r="B107" t="s">
        <v>9</v>
      </c>
      <c r="C107" t="s">
        <v>19</v>
      </c>
      <c r="D107" s="24">
        <v>45901</v>
      </c>
      <c r="E107" t="s">
        <v>341</v>
      </c>
      <c r="F107" t="s">
        <v>10</v>
      </c>
      <c r="G107" t="s">
        <v>320</v>
      </c>
      <c r="H107" t="s">
        <v>320</v>
      </c>
      <c r="I107" t="s">
        <v>342</v>
      </c>
      <c r="J107" s="25">
        <v>0</v>
      </c>
      <c r="K107" s="26">
        <v>0</v>
      </c>
      <c r="L107" s="26">
        <v>0</v>
      </c>
    </row>
    <row r="108" spans="1:12" ht="16" customHeight="1">
      <c r="A108" t="s">
        <v>352</v>
      </c>
      <c r="B108" t="s">
        <v>9</v>
      </c>
      <c r="C108" t="s">
        <v>19</v>
      </c>
      <c r="D108" s="24">
        <v>45901</v>
      </c>
      <c r="E108" t="s">
        <v>343</v>
      </c>
      <c r="F108" t="s">
        <v>9</v>
      </c>
      <c r="G108" t="s">
        <v>344</v>
      </c>
      <c r="H108" t="s">
        <v>344</v>
      </c>
      <c r="I108" t="s">
        <v>345</v>
      </c>
      <c r="J108" s="25">
        <v>0</v>
      </c>
      <c r="K108" s="26">
        <v>0</v>
      </c>
      <c r="L108" s="26">
        <v>0</v>
      </c>
    </row>
    <row r="109" spans="1:12" ht="16" customHeight="1">
      <c r="A109" t="s">
        <v>352</v>
      </c>
      <c r="B109" t="s">
        <v>9</v>
      </c>
      <c r="C109" t="s">
        <v>19</v>
      </c>
      <c r="D109" s="24">
        <v>45901</v>
      </c>
      <c r="E109" t="s">
        <v>346</v>
      </c>
      <c r="F109" t="s">
        <v>10</v>
      </c>
      <c r="G109" t="s">
        <v>320</v>
      </c>
      <c r="H109" t="s">
        <v>320</v>
      </c>
      <c r="I109" t="s">
        <v>347</v>
      </c>
      <c r="J109" s="25">
        <v>0</v>
      </c>
      <c r="K109" s="26">
        <v>0</v>
      </c>
      <c r="L109" s="26">
        <v>0</v>
      </c>
    </row>
    <row r="110" spans="1:12" ht="16" customHeight="1">
      <c r="A110" t="s">
        <v>316</v>
      </c>
      <c r="B110" t="s">
        <v>10</v>
      </c>
      <c r="C110" t="s">
        <v>19</v>
      </c>
      <c r="D110" s="24">
        <v>45901</v>
      </c>
      <c r="E110" t="s">
        <v>316</v>
      </c>
      <c r="F110" t="s">
        <v>10</v>
      </c>
      <c r="G110" t="s">
        <v>314</v>
      </c>
      <c r="H110" t="s">
        <v>314</v>
      </c>
      <c r="I110" t="s">
        <v>315</v>
      </c>
      <c r="J110" s="25">
        <v>261389801</v>
      </c>
      <c r="K110" s="26">
        <v>487267.6262</v>
      </c>
      <c r="L110" s="26">
        <v>434.03199999999998</v>
      </c>
    </row>
    <row r="111" spans="1:12" ht="16" customHeight="1">
      <c r="A111" t="s">
        <v>316</v>
      </c>
      <c r="B111" t="s">
        <v>10</v>
      </c>
      <c r="C111" t="s">
        <v>19</v>
      </c>
      <c r="D111" s="24">
        <v>45901</v>
      </c>
      <c r="E111" t="s">
        <v>317</v>
      </c>
      <c r="F111" t="s">
        <v>10</v>
      </c>
      <c r="G111" t="s">
        <v>314</v>
      </c>
      <c r="H111" t="s">
        <v>314</v>
      </c>
      <c r="I111" t="s">
        <v>315</v>
      </c>
      <c r="J111" s="25">
        <v>7566681</v>
      </c>
      <c r="K111" s="26">
        <v>14145.847100000001</v>
      </c>
      <c r="L111" s="26">
        <v>40.427300000000002</v>
      </c>
    </row>
    <row r="112" spans="1:12" ht="16" customHeight="1">
      <c r="A112" t="s">
        <v>316</v>
      </c>
      <c r="B112" t="s">
        <v>10</v>
      </c>
      <c r="C112" t="s">
        <v>19</v>
      </c>
      <c r="D112" s="24">
        <v>45901</v>
      </c>
      <c r="E112" t="s">
        <v>318</v>
      </c>
      <c r="F112" t="s">
        <v>10</v>
      </c>
      <c r="G112" t="s">
        <v>314</v>
      </c>
      <c r="H112" t="s">
        <v>314</v>
      </c>
      <c r="I112" t="s">
        <v>315</v>
      </c>
      <c r="J112" s="25">
        <v>217221</v>
      </c>
      <c r="K112" s="26">
        <v>406.5249</v>
      </c>
      <c r="L112" s="26">
        <v>1.67</v>
      </c>
    </row>
    <row r="113" spans="1:12" ht="16" customHeight="1">
      <c r="A113" t="s">
        <v>316</v>
      </c>
      <c r="B113" t="s">
        <v>10</v>
      </c>
      <c r="C113" t="s">
        <v>19</v>
      </c>
      <c r="D113" s="24">
        <v>45901</v>
      </c>
      <c r="E113" t="s">
        <v>319</v>
      </c>
      <c r="F113" t="s">
        <v>10</v>
      </c>
      <c r="G113" t="s">
        <v>320</v>
      </c>
      <c r="H113" t="s">
        <v>320</v>
      </c>
      <c r="I113" t="s">
        <v>315</v>
      </c>
      <c r="J113" s="25">
        <v>803333</v>
      </c>
      <c r="K113" s="26">
        <v>1502.6478</v>
      </c>
      <c r="L113" s="26">
        <v>8.6722999999999999</v>
      </c>
    </row>
    <row r="114" spans="1:12" ht="16" customHeight="1">
      <c r="A114" t="s">
        <v>316</v>
      </c>
      <c r="B114" t="s">
        <v>10</v>
      </c>
      <c r="C114" t="s">
        <v>19</v>
      </c>
      <c r="D114" s="24">
        <v>45901</v>
      </c>
      <c r="E114" t="s">
        <v>349</v>
      </c>
      <c r="F114" t="s">
        <v>10</v>
      </c>
      <c r="G114" t="s">
        <v>314</v>
      </c>
      <c r="H114" t="s">
        <v>314</v>
      </c>
      <c r="I114" t="s">
        <v>322</v>
      </c>
      <c r="J114" s="25">
        <v>3236</v>
      </c>
      <c r="K114" s="26">
        <v>6.1074000000000002</v>
      </c>
      <c r="L114" s="26">
        <v>4.0399999999999998E-2</v>
      </c>
    </row>
    <row r="115" spans="1:12" ht="16" customHeight="1">
      <c r="A115" t="s">
        <v>316</v>
      </c>
      <c r="B115" t="s">
        <v>10</v>
      </c>
      <c r="C115" t="s">
        <v>19</v>
      </c>
      <c r="D115" s="24">
        <v>45901</v>
      </c>
      <c r="E115" t="s">
        <v>321</v>
      </c>
      <c r="F115" t="s">
        <v>10</v>
      </c>
      <c r="G115" t="s">
        <v>320</v>
      </c>
      <c r="H115" t="s">
        <v>320</v>
      </c>
      <c r="I115" t="s">
        <v>322</v>
      </c>
      <c r="J115" s="25">
        <v>103493</v>
      </c>
      <c r="K115" s="26">
        <v>195.59989999999999</v>
      </c>
      <c r="L115" s="26">
        <v>1.1781999999999999</v>
      </c>
    </row>
    <row r="116" spans="1:12" ht="16" customHeight="1">
      <c r="A116" t="s">
        <v>316</v>
      </c>
      <c r="B116" t="s">
        <v>10</v>
      </c>
      <c r="C116" t="s">
        <v>19</v>
      </c>
      <c r="D116" s="24">
        <v>45901</v>
      </c>
      <c r="E116" t="s">
        <v>323</v>
      </c>
      <c r="F116" t="s">
        <v>10</v>
      </c>
      <c r="G116" t="s">
        <v>320</v>
      </c>
      <c r="H116" t="s">
        <v>320</v>
      </c>
      <c r="I116" t="s">
        <v>324</v>
      </c>
      <c r="J116" s="25">
        <v>18191</v>
      </c>
      <c r="K116" s="26">
        <v>33.703600000000002</v>
      </c>
      <c r="L116" s="26">
        <v>0.25259999999999999</v>
      </c>
    </row>
    <row r="117" spans="1:12" ht="16" customHeight="1">
      <c r="A117" t="s">
        <v>316</v>
      </c>
      <c r="B117" t="s">
        <v>10</v>
      </c>
      <c r="C117" t="s">
        <v>19</v>
      </c>
      <c r="D117" s="24">
        <v>45901</v>
      </c>
      <c r="E117" t="s">
        <v>325</v>
      </c>
      <c r="F117" t="s">
        <v>10</v>
      </c>
      <c r="G117" t="s">
        <v>320</v>
      </c>
      <c r="H117" t="s">
        <v>320</v>
      </c>
      <c r="I117" t="s">
        <v>326</v>
      </c>
      <c r="J117" s="25">
        <v>34213</v>
      </c>
      <c r="K117" s="26">
        <v>63.875399999999999</v>
      </c>
      <c r="L117" s="26">
        <v>0.98350000000000004</v>
      </c>
    </row>
    <row r="118" spans="1:12" ht="16" customHeight="1">
      <c r="A118" t="s">
        <v>316</v>
      </c>
      <c r="B118" t="s">
        <v>10</v>
      </c>
      <c r="C118" t="s">
        <v>19</v>
      </c>
      <c r="D118" s="24">
        <v>45901</v>
      </c>
      <c r="E118" t="s">
        <v>327</v>
      </c>
      <c r="F118" t="s">
        <v>10</v>
      </c>
      <c r="G118" t="s">
        <v>320</v>
      </c>
      <c r="H118" t="s">
        <v>320</v>
      </c>
      <c r="I118" t="s">
        <v>328</v>
      </c>
      <c r="J118" s="25">
        <v>6404</v>
      </c>
      <c r="K118" s="26">
        <v>12.3033</v>
      </c>
      <c r="L118" s="26">
        <v>0.2099</v>
      </c>
    </row>
    <row r="119" spans="1:12" ht="16" customHeight="1">
      <c r="A119" t="s">
        <v>316</v>
      </c>
      <c r="B119" t="s">
        <v>10</v>
      </c>
      <c r="C119" t="s">
        <v>19</v>
      </c>
      <c r="D119" s="24">
        <v>45901</v>
      </c>
      <c r="E119" t="s">
        <v>329</v>
      </c>
      <c r="F119" t="s">
        <v>10</v>
      </c>
      <c r="G119" t="s">
        <v>320</v>
      </c>
      <c r="H119" t="s">
        <v>320</v>
      </c>
      <c r="I119" t="s">
        <v>330</v>
      </c>
      <c r="J119" s="25">
        <v>60</v>
      </c>
      <c r="K119" s="26">
        <v>0.1168</v>
      </c>
      <c r="L119" s="26">
        <v>3.8E-3</v>
      </c>
    </row>
    <row r="120" spans="1:12" ht="16" customHeight="1">
      <c r="A120" t="s">
        <v>316</v>
      </c>
      <c r="B120" t="s">
        <v>10</v>
      </c>
      <c r="C120" t="s">
        <v>19</v>
      </c>
      <c r="D120" s="24">
        <v>45901</v>
      </c>
      <c r="E120" t="s">
        <v>331</v>
      </c>
      <c r="F120" t="s">
        <v>10</v>
      </c>
      <c r="G120" t="s">
        <v>320</v>
      </c>
      <c r="H120" t="s">
        <v>320</v>
      </c>
      <c r="I120" t="s">
        <v>332</v>
      </c>
      <c r="J120" s="25">
        <v>424</v>
      </c>
      <c r="K120" s="26">
        <v>0.85980000000000001</v>
      </c>
      <c r="L120" s="26">
        <v>3.0499999999999999E-2</v>
      </c>
    </row>
    <row r="121" spans="1:12" ht="16" customHeight="1">
      <c r="A121" t="s">
        <v>316</v>
      </c>
      <c r="B121" t="s">
        <v>10</v>
      </c>
      <c r="C121" t="s">
        <v>19</v>
      </c>
      <c r="D121" s="24">
        <v>45901</v>
      </c>
      <c r="E121" t="s">
        <v>333</v>
      </c>
      <c r="F121" t="s">
        <v>10</v>
      </c>
      <c r="G121" t="s">
        <v>320</v>
      </c>
      <c r="H121" t="s">
        <v>320</v>
      </c>
      <c r="I121" t="s">
        <v>334</v>
      </c>
      <c r="J121" s="25">
        <v>0</v>
      </c>
      <c r="K121" s="26">
        <v>0</v>
      </c>
      <c r="L121" s="26">
        <v>0</v>
      </c>
    </row>
    <row r="122" spans="1:12" ht="16" customHeight="1">
      <c r="A122" t="s">
        <v>316</v>
      </c>
      <c r="B122" t="s">
        <v>10</v>
      </c>
      <c r="C122" t="s">
        <v>19</v>
      </c>
      <c r="D122" s="24">
        <v>45901</v>
      </c>
      <c r="E122" t="s">
        <v>335</v>
      </c>
      <c r="F122" t="s">
        <v>10</v>
      </c>
      <c r="G122" t="s">
        <v>320</v>
      </c>
      <c r="H122" t="s">
        <v>320</v>
      </c>
      <c r="I122" t="s">
        <v>336</v>
      </c>
      <c r="J122" s="25">
        <v>3</v>
      </c>
      <c r="K122" s="26">
        <v>5.5999999999999999E-3</v>
      </c>
      <c r="L122" s="26">
        <v>2.0000000000000001E-4</v>
      </c>
    </row>
    <row r="123" spans="1:12" ht="16" customHeight="1">
      <c r="A123" t="s">
        <v>316</v>
      </c>
      <c r="B123" t="s">
        <v>10</v>
      </c>
      <c r="C123" t="s">
        <v>19</v>
      </c>
      <c r="D123" s="24">
        <v>45901</v>
      </c>
      <c r="E123" t="s">
        <v>337</v>
      </c>
      <c r="F123" t="s">
        <v>10</v>
      </c>
      <c r="G123" t="s">
        <v>320</v>
      </c>
      <c r="H123" t="s">
        <v>320</v>
      </c>
      <c r="I123" t="s">
        <v>338</v>
      </c>
      <c r="J123" s="25">
        <v>0</v>
      </c>
      <c r="K123" s="26">
        <v>0</v>
      </c>
      <c r="L123" s="26">
        <v>0</v>
      </c>
    </row>
    <row r="124" spans="1:12" ht="16" customHeight="1">
      <c r="A124" t="s">
        <v>316</v>
      </c>
      <c r="B124" t="s">
        <v>10</v>
      </c>
      <c r="C124" t="s">
        <v>19</v>
      </c>
      <c r="D124" s="24">
        <v>45901</v>
      </c>
      <c r="E124" t="s">
        <v>339</v>
      </c>
      <c r="F124" t="s">
        <v>10</v>
      </c>
      <c r="G124" t="s">
        <v>320</v>
      </c>
      <c r="H124" t="s">
        <v>320</v>
      </c>
      <c r="I124" t="s">
        <v>340</v>
      </c>
      <c r="J124" s="25">
        <v>0</v>
      </c>
      <c r="K124" s="26">
        <v>0</v>
      </c>
      <c r="L124" s="26">
        <v>0</v>
      </c>
    </row>
    <row r="125" spans="1:12" ht="16" customHeight="1">
      <c r="A125" t="s">
        <v>316</v>
      </c>
      <c r="B125" t="s">
        <v>10</v>
      </c>
      <c r="C125" t="s">
        <v>19</v>
      </c>
      <c r="D125" s="24">
        <v>45901</v>
      </c>
      <c r="E125" t="s">
        <v>341</v>
      </c>
      <c r="F125" t="s">
        <v>10</v>
      </c>
      <c r="G125" t="s">
        <v>320</v>
      </c>
      <c r="H125" t="s">
        <v>320</v>
      </c>
      <c r="I125" t="s">
        <v>342</v>
      </c>
      <c r="J125" s="25">
        <v>0</v>
      </c>
      <c r="K125" s="26">
        <v>0</v>
      </c>
      <c r="L125" s="26">
        <v>0</v>
      </c>
    </row>
    <row r="126" spans="1:12" ht="16" customHeight="1">
      <c r="A126" t="s">
        <v>316</v>
      </c>
      <c r="B126" t="s">
        <v>10</v>
      </c>
      <c r="C126" t="s">
        <v>19</v>
      </c>
      <c r="D126" s="24">
        <v>45901</v>
      </c>
      <c r="E126" t="s">
        <v>343</v>
      </c>
      <c r="F126" t="s">
        <v>9</v>
      </c>
      <c r="G126" t="s">
        <v>344</v>
      </c>
      <c r="H126" t="s">
        <v>344</v>
      </c>
      <c r="I126" t="s">
        <v>345</v>
      </c>
      <c r="J126" s="25">
        <v>0</v>
      </c>
      <c r="K126" s="26">
        <v>0</v>
      </c>
      <c r="L126" s="26">
        <v>0</v>
      </c>
    </row>
    <row r="127" spans="1:12" ht="16" customHeight="1">
      <c r="A127" t="s">
        <v>316</v>
      </c>
      <c r="B127" t="s">
        <v>10</v>
      </c>
      <c r="C127" t="s">
        <v>19</v>
      </c>
      <c r="D127" s="24">
        <v>45901</v>
      </c>
      <c r="E127" t="s">
        <v>346</v>
      </c>
      <c r="F127" t="s">
        <v>10</v>
      </c>
      <c r="G127" t="s">
        <v>320</v>
      </c>
      <c r="H127" t="s">
        <v>320</v>
      </c>
      <c r="I127" t="s">
        <v>347</v>
      </c>
      <c r="J127" s="25">
        <v>0</v>
      </c>
      <c r="K127" s="26">
        <v>0</v>
      </c>
      <c r="L127" s="26">
        <v>0</v>
      </c>
    </row>
    <row r="128" spans="1:12" ht="16" customHeight="1">
      <c r="A128" t="s">
        <v>353</v>
      </c>
      <c r="B128" t="s">
        <v>11</v>
      </c>
      <c r="C128" t="s">
        <v>19</v>
      </c>
      <c r="D128" s="24">
        <v>45901</v>
      </c>
      <c r="E128" t="s">
        <v>317</v>
      </c>
      <c r="F128" t="s">
        <v>10</v>
      </c>
      <c r="G128" t="s">
        <v>314</v>
      </c>
      <c r="H128" t="s">
        <v>314</v>
      </c>
      <c r="I128" t="s">
        <v>315</v>
      </c>
      <c r="J128" s="25">
        <v>48764604</v>
      </c>
      <c r="K128" s="26">
        <v>91660.712299999999</v>
      </c>
      <c r="L128" s="26">
        <v>258.1875</v>
      </c>
    </row>
    <row r="129" spans="1:12" ht="16" customHeight="1">
      <c r="A129" t="s">
        <v>353</v>
      </c>
      <c r="B129" t="s">
        <v>11</v>
      </c>
      <c r="C129" t="s">
        <v>19</v>
      </c>
      <c r="D129" s="24">
        <v>45901</v>
      </c>
      <c r="E129" t="s">
        <v>318</v>
      </c>
      <c r="F129" t="s">
        <v>10</v>
      </c>
      <c r="G129" t="s">
        <v>314</v>
      </c>
      <c r="H129" t="s">
        <v>314</v>
      </c>
      <c r="I129" t="s">
        <v>315</v>
      </c>
      <c r="J129" s="25">
        <v>860660</v>
      </c>
      <c r="K129" s="26">
        <v>1617.6422</v>
      </c>
      <c r="L129" s="26">
        <v>5.9519000000000002</v>
      </c>
    </row>
    <row r="130" spans="1:12" ht="16" customHeight="1">
      <c r="A130" t="s">
        <v>353</v>
      </c>
      <c r="B130" t="s">
        <v>11</v>
      </c>
      <c r="C130" t="s">
        <v>19</v>
      </c>
      <c r="D130" s="24">
        <v>45901</v>
      </c>
      <c r="E130" t="s">
        <v>319</v>
      </c>
      <c r="F130" t="s">
        <v>10</v>
      </c>
      <c r="G130" t="s">
        <v>320</v>
      </c>
      <c r="H130" t="s">
        <v>320</v>
      </c>
      <c r="I130" t="s">
        <v>315</v>
      </c>
      <c r="J130" s="25">
        <v>1405153</v>
      </c>
      <c r="K130" s="26">
        <v>2635.6644000000001</v>
      </c>
      <c r="L130" s="26">
        <v>14.1882</v>
      </c>
    </row>
    <row r="131" spans="1:12" ht="16" customHeight="1">
      <c r="A131" t="s">
        <v>353</v>
      </c>
      <c r="B131" t="s">
        <v>11</v>
      </c>
      <c r="C131" t="s">
        <v>19</v>
      </c>
      <c r="D131" s="24">
        <v>45901</v>
      </c>
      <c r="E131" t="s">
        <v>349</v>
      </c>
      <c r="F131" t="s">
        <v>10</v>
      </c>
      <c r="G131" t="s">
        <v>314</v>
      </c>
      <c r="H131" t="s">
        <v>314</v>
      </c>
      <c r="I131" t="s">
        <v>322</v>
      </c>
      <c r="J131" s="25">
        <v>11846</v>
      </c>
      <c r="K131" s="26">
        <v>22.524100000000001</v>
      </c>
      <c r="L131" s="26">
        <v>0.157</v>
      </c>
    </row>
    <row r="132" spans="1:12" ht="16" customHeight="1">
      <c r="A132" t="s">
        <v>353</v>
      </c>
      <c r="B132" t="s">
        <v>11</v>
      </c>
      <c r="C132" t="s">
        <v>19</v>
      </c>
      <c r="D132" s="24">
        <v>45901</v>
      </c>
      <c r="E132" t="s">
        <v>354</v>
      </c>
      <c r="F132" t="s">
        <v>10</v>
      </c>
      <c r="G132" t="s">
        <v>314</v>
      </c>
      <c r="H132" t="s">
        <v>314</v>
      </c>
      <c r="I132" t="s">
        <v>322</v>
      </c>
      <c r="J132" s="25">
        <v>441</v>
      </c>
      <c r="K132" s="26">
        <v>0.8397</v>
      </c>
      <c r="L132" s="26">
        <v>8.2000000000000007E-3</v>
      </c>
    </row>
    <row r="133" spans="1:12" ht="16" customHeight="1">
      <c r="A133" t="s">
        <v>353</v>
      </c>
      <c r="B133" t="s">
        <v>11</v>
      </c>
      <c r="C133" t="s">
        <v>19</v>
      </c>
      <c r="D133" s="24">
        <v>45901</v>
      </c>
      <c r="E133" t="s">
        <v>321</v>
      </c>
      <c r="F133" t="s">
        <v>10</v>
      </c>
      <c r="G133" t="s">
        <v>320</v>
      </c>
      <c r="H133" t="s">
        <v>320</v>
      </c>
      <c r="I133" t="s">
        <v>322</v>
      </c>
      <c r="J133" s="25">
        <v>176317</v>
      </c>
      <c r="K133" s="26">
        <v>330.67160000000001</v>
      </c>
      <c r="L133" s="26">
        <v>2.42</v>
      </c>
    </row>
    <row r="134" spans="1:12" ht="16" customHeight="1">
      <c r="A134" t="s">
        <v>353</v>
      </c>
      <c r="B134" t="s">
        <v>11</v>
      </c>
      <c r="C134" t="s">
        <v>19</v>
      </c>
      <c r="D134" s="24">
        <v>45901</v>
      </c>
      <c r="E134" t="s">
        <v>323</v>
      </c>
      <c r="F134" t="s">
        <v>10</v>
      </c>
      <c r="G134" t="s">
        <v>320</v>
      </c>
      <c r="H134" t="s">
        <v>320</v>
      </c>
      <c r="I134" t="s">
        <v>324</v>
      </c>
      <c r="J134" s="25">
        <v>36969</v>
      </c>
      <c r="K134" s="26">
        <v>69.75</v>
      </c>
      <c r="L134" s="26">
        <v>0.76570000000000005</v>
      </c>
    </row>
    <row r="135" spans="1:12" ht="16" customHeight="1">
      <c r="A135" t="s">
        <v>353</v>
      </c>
      <c r="B135" t="s">
        <v>11</v>
      </c>
      <c r="C135" t="s">
        <v>19</v>
      </c>
      <c r="D135" s="24">
        <v>45901</v>
      </c>
      <c r="E135" t="s">
        <v>325</v>
      </c>
      <c r="F135" t="s">
        <v>10</v>
      </c>
      <c r="G135" t="s">
        <v>320</v>
      </c>
      <c r="H135" t="s">
        <v>320</v>
      </c>
      <c r="I135" t="s">
        <v>326</v>
      </c>
      <c r="J135" s="25">
        <v>63476</v>
      </c>
      <c r="K135" s="26">
        <v>120.5557</v>
      </c>
      <c r="L135" s="26">
        <v>1.7367999999999999</v>
      </c>
    </row>
    <row r="136" spans="1:12" ht="16" customHeight="1">
      <c r="A136" t="s">
        <v>353</v>
      </c>
      <c r="B136" t="s">
        <v>11</v>
      </c>
      <c r="C136" t="s">
        <v>19</v>
      </c>
      <c r="D136" s="24">
        <v>45901</v>
      </c>
      <c r="E136" t="s">
        <v>327</v>
      </c>
      <c r="F136" t="s">
        <v>10</v>
      </c>
      <c r="G136" t="s">
        <v>320</v>
      </c>
      <c r="H136" t="s">
        <v>320</v>
      </c>
      <c r="I136" t="s">
        <v>328</v>
      </c>
      <c r="J136" s="25">
        <v>21994</v>
      </c>
      <c r="K136" s="26">
        <v>42.155099999999997</v>
      </c>
      <c r="L136" s="26">
        <v>0.5847</v>
      </c>
    </row>
    <row r="137" spans="1:12" ht="16" customHeight="1">
      <c r="A137" t="s">
        <v>353</v>
      </c>
      <c r="B137" t="s">
        <v>11</v>
      </c>
      <c r="C137" t="s">
        <v>19</v>
      </c>
      <c r="D137" s="24">
        <v>45901</v>
      </c>
      <c r="E137" t="s">
        <v>329</v>
      </c>
      <c r="F137" t="s">
        <v>10</v>
      </c>
      <c r="G137" t="s">
        <v>320</v>
      </c>
      <c r="H137" t="s">
        <v>320</v>
      </c>
      <c r="I137" t="s">
        <v>330</v>
      </c>
      <c r="J137" s="25">
        <v>150</v>
      </c>
      <c r="K137" s="26">
        <v>0.29020000000000001</v>
      </c>
      <c r="L137" s="26">
        <v>8.8000000000000005E-3</v>
      </c>
    </row>
    <row r="138" spans="1:12" ht="16" customHeight="1">
      <c r="A138" t="s">
        <v>353</v>
      </c>
      <c r="B138" t="s">
        <v>11</v>
      </c>
      <c r="C138" t="s">
        <v>19</v>
      </c>
      <c r="D138" s="24">
        <v>45901</v>
      </c>
      <c r="E138" t="s">
        <v>331</v>
      </c>
      <c r="F138" t="s">
        <v>10</v>
      </c>
      <c r="G138" t="s">
        <v>320</v>
      </c>
      <c r="H138" t="s">
        <v>320</v>
      </c>
      <c r="I138" t="s">
        <v>332</v>
      </c>
      <c r="J138" s="25">
        <v>847</v>
      </c>
      <c r="K138" s="26">
        <v>1.7079</v>
      </c>
      <c r="L138" s="26">
        <v>5.6899999999999999E-2</v>
      </c>
    </row>
    <row r="139" spans="1:12" ht="16" customHeight="1">
      <c r="A139" t="s">
        <v>353</v>
      </c>
      <c r="B139" t="s">
        <v>11</v>
      </c>
      <c r="C139" t="s">
        <v>19</v>
      </c>
      <c r="D139" s="24">
        <v>45901</v>
      </c>
      <c r="E139" t="s">
        <v>333</v>
      </c>
      <c r="F139" t="s">
        <v>10</v>
      </c>
      <c r="G139" t="s">
        <v>320</v>
      </c>
      <c r="H139" t="s">
        <v>320</v>
      </c>
      <c r="I139" t="s">
        <v>334</v>
      </c>
      <c r="J139" s="25">
        <v>0</v>
      </c>
      <c r="K139" s="26">
        <v>0</v>
      </c>
      <c r="L139" s="26">
        <v>0</v>
      </c>
    </row>
    <row r="140" spans="1:12" ht="16" customHeight="1">
      <c r="A140" t="s">
        <v>353</v>
      </c>
      <c r="B140" t="s">
        <v>11</v>
      </c>
      <c r="C140" t="s">
        <v>19</v>
      </c>
      <c r="D140" s="24">
        <v>45901</v>
      </c>
      <c r="E140" t="s">
        <v>335</v>
      </c>
      <c r="F140" t="s">
        <v>10</v>
      </c>
      <c r="G140" t="s">
        <v>320</v>
      </c>
      <c r="H140" t="s">
        <v>320</v>
      </c>
      <c r="I140" t="s">
        <v>336</v>
      </c>
      <c r="J140" s="25">
        <v>24</v>
      </c>
      <c r="K140" s="26">
        <v>4.3999999999999997E-2</v>
      </c>
      <c r="L140" s="26">
        <v>1.4E-3</v>
      </c>
    </row>
    <row r="141" spans="1:12" ht="16" customHeight="1">
      <c r="A141" t="s">
        <v>353</v>
      </c>
      <c r="B141" t="s">
        <v>11</v>
      </c>
      <c r="C141" t="s">
        <v>19</v>
      </c>
      <c r="D141" s="24">
        <v>45901</v>
      </c>
      <c r="E141" t="s">
        <v>337</v>
      </c>
      <c r="F141" t="s">
        <v>10</v>
      </c>
      <c r="G141" t="s">
        <v>320</v>
      </c>
      <c r="H141" t="s">
        <v>320</v>
      </c>
      <c r="I141" t="s">
        <v>338</v>
      </c>
      <c r="J141" s="25">
        <v>0</v>
      </c>
      <c r="K141" s="26">
        <v>0</v>
      </c>
      <c r="L141" s="26">
        <v>0</v>
      </c>
    </row>
    <row r="142" spans="1:12" ht="16" customHeight="1">
      <c r="A142" t="s">
        <v>353</v>
      </c>
      <c r="B142" t="s">
        <v>11</v>
      </c>
      <c r="C142" t="s">
        <v>19</v>
      </c>
      <c r="D142" s="24">
        <v>45901</v>
      </c>
      <c r="E142" t="s">
        <v>339</v>
      </c>
      <c r="F142" t="s">
        <v>10</v>
      </c>
      <c r="G142" t="s">
        <v>320</v>
      </c>
      <c r="H142" t="s">
        <v>320</v>
      </c>
      <c r="I142" t="s">
        <v>340</v>
      </c>
      <c r="J142" s="25">
        <v>0</v>
      </c>
      <c r="K142" s="26">
        <v>0</v>
      </c>
      <c r="L142" s="26">
        <v>0</v>
      </c>
    </row>
    <row r="143" spans="1:12" ht="16" customHeight="1">
      <c r="A143" t="s">
        <v>353</v>
      </c>
      <c r="B143" t="s">
        <v>11</v>
      </c>
      <c r="C143" t="s">
        <v>19</v>
      </c>
      <c r="D143" s="24">
        <v>45901</v>
      </c>
      <c r="E143" t="s">
        <v>341</v>
      </c>
      <c r="F143" t="s">
        <v>10</v>
      </c>
      <c r="G143" t="s">
        <v>320</v>
      </c>
      <c r="H143" t="s">
        <v>320</v>
      </c>
      <c r="I143" t="s">
        <v>342</v>
      </c>
      <c r="J143" s="25">
        <v>0</v>
      </c>
      <c r="K143" s="26">
        <v>0</v>
      </c>
      <c r="L143" s="26">
        <v>0</v>
      </c>
    </row>
    <row r="144" spans="1:12" ht="16" customHeight="1">
      <c r="A144" t="s">
        <v>353</v>
      </c>
      <c r="B144" t="s">
        <v>11</v>
      </c>
      <c r="C144" t="s">
        <v>19</v>
      </c>
      <c r="D144" s="24">
        <v>45901</v>
      </c>
      <c r="E144" t="s">
        <v>343</v>
      </c>
      <c r="F144" t="s">
        <v>9</v>
      </c>
      <c r="G144" t="s">
        <v>344</v>
      </c>
      <c r="H144" t="s">
        <v>344</v>
      </c>
      <c r="I144" t="s">
        <v>345</v>
      </c>
      <c r="J144" s="25">
        <v>3</v>
      </c>
      <c r="K144" s="26">
        <v>5.3E-3</v>
      </c>
      <c r="L144" s="26">
        <v>2.0000000000000001E-4</v>
      </c>
    </row>
    <row r="145" spans="1:12" ht="16" customHeight="1">
      <c r="A145" t="s">
        <v>353</v>
      </c>
      <c r="B145" t="s">
        <v>11</v>
      </c>
      <c r="C145" t="s">
        <v>19</v>
      </c>
      <c r="D145" s="24">
        <v>45901</v>
      </c>
      <c r="E145" t="s">
        <v>346</v>
      </c>
      <c r="F145" t="s">
        <v>10</v>
      </c>
      <c r="G145" t="s">
        <v>320</v>
      </c>
      <c r="H145" t="s">
        <v>320</v>
      </c>
      <c r="I145" t="s">
        <v>347</v>
      </c>
      <c r="J145" s="25">
        <v>0</v>
      </c>
      <c r="K145" s="26">
        <v>0</v>
      </c>
      <c r="L145" s="26">
        <v>0</v>
      </c>
    </row>
    <row r="146" spans="1:12" ht="16" customHeight="1">
      <c r="A146" t="s">
        <v>355</v>
      </c>
      <c r="B146" t="s">
        <v>12</v>
      </c>
      <c r="C146" t="s">
        <v>19</v>
      </c>
      <c r="D146" s="24">
        <v>45901</v>
      </c>
      <c r="E146" t="s">
        <v>317</v>
      </c>
      <c r="F146" t="s">
        <v>10</v>
      </c>
      <c r="G146" t="s">
        <v>314</v>
      </c>
      <c r="H146" t="s">
        <v>314</v>
      </c>
      <c r="I146" t="s">
        <v>315</v>
      </c>
      <c r="J146" s="25">
        <v>39565538</v>
      </c>
      <c r="K146" s="26">
        <v>74287.847999999998</v>
      </c>
      <c r="L146" s="26">
        <v>169.53530000000001</v>
      </c>
    </row>
    <row r="147" spans="1:12" ht="16" customHeight="1">
      <c r="A147" t="s">
        <v>355</v>
      </c>
      <c r="B147" t="s">
        <v>12</v>
      </c>
      <c r="C147" t="s">
        <v>19</v>
      </c>
      <c r="D147" s="24">
        <v>45901</v>
      </c>
      <c r="E147" t="s">
        <v>318</v>
      </c>
      <c r="F147" t="s">
        <v>10</v>
      </c>
      <c r="G147" t="s">
        <v>314</v>
      </c>
      <c r="H147" t="s">
        <v>314</v>
      </c>
      <c r="I147" t="s">
        <v>315</v>
      </c>
      <c r="J147" s="25">
        <v>849629</v>
      </c>
      <c r="K147" s="26">
        <v>1594.9236000000001</v>
      </c>
      <c r="L147" s="26">
        <v>5.4195000000000002</v>
      </c>
    </row>
    <row r="148" spans="1:12" ht="16" customHeight="1">
      <c r="A148" t="s">
        <v>355</v>
      </c>
      <c r="B148" t="s">
        <v>12</v>
      </c>
      <c r="C148" t="s">
        <v>19</v>
      </c>
      <c r="D148" s="24">
        <v>45901</v>
      </c>
      <c r="E148" t="s">
        <v>319</v>
      </c>
      <c r="F148" t="s">
        <v>10</v>
      </c>
      <c r="G148" t="s">
        <v>320</v>
      </c>
      <c r="H148" t="s">
        <v>320</v>
      </c>
      <c r="I148" t="s">
        <v>315</v>
      </c>
      <c r="J148" s="25">
        <v>799508</v>
      </c>
      <c r="K148" s="26">
        <v>1499.1251999999999</v>
      </c>
      <c r="L148" s="26">
        <v>7.5692000000000004</v>
      </c>
    </row>
    <row r="149" spans="1:12" ht="16" customHeight="1">
      <c r="A149" t="s">
        <v>355</v>
      </c>
      <c r="B149" t="s">
        <v>12</v>
      </c>
      <c r="C149" t="s">
        <v>19</v>
      </c>
      <c r="D149" s="24">
        <v>45901</v>
      </c>
      <c r="E149" t="s">
        <v>349</v>
      </c>
      <c r="F149" t="s">
        <v>10</v>
      </c>
      <c r="G149" t="s">
        <v>314</v>
      </c>
      <c r="H149" t="s">
        <v>314</v>
      </c>
      <c r="I149" t="s">
        <v>322</v>
      </c>
      <c r="J149" s="25">
        <v>9729</v>
      </c>
      <c r="K149" s="26">
        <v>18.592700000000001</v>
      </c>
      <c r="L149" s="26">
        <v>9.6199999999999994E-2</v>
      </c>
    </row>
    <row r="150" spans="1:12" ht="16" customHeight="1">
      <c r="A150" t="s">
        <v>355</v>
      </c>
      <c r="B150" t="s">
        <v>12</v>
      </c>
      <c r="C150" t="s">
        <v>19</v>
      </c>
      <c r="D150" s="24">
        <v>45901</v>
      </c>
      <c r="E150" t="s">
        <v>354</v>
      </c>
      <c r="F150" t="s">
        <v>10</v>
      </c>
      <c r="G150" t="s">
        <v>314</v>
      </c>
      <c r="H150" t="s">
        <v>314</v>
      </c>
      <c r="I150" t="s">
        <v>322</v>
      </c>
      <c r="J150" s="25">
        <v>913</v>
      </c>
      <c r="K150" s="26">
        <v>1.7316</v>
      </c>
      <c r="L150" s="26">
        <v>1.8100000000000002E-2</v>
      </c>
    </row>
    <row r="151" spans="1:12" ht="16" customHeight="1">
      <c r="A151" t="s">
        <v>355</v>
      </c>
      <c r="B151" t="s">
        <v>12</v>
      </c>
      <c r="C151" t="s">
        <v>19</v>
      </c>
      <c r="D151" s="24">
        <v>45901</v>
      </c>
      <c r="E151" t="s">
        <v>321</v>
      </c>
      <c r="F151" t="s">
        <v>10</v>
      </c>
      <c r="G151" t="s">
        <v>320</v>
      </c>
      <c r="H151" t="s">
        <v>320</v>
      </c>
      <c r="I151" t="s">
        <v>322</v>
      </c>
      <c r="J151" s="25">
        <v>107810</v>
      </c>
      <c r="K151" s="26">
        <v>203.0016</v>
      </c>
      <c r="L151" s="26">
        <v>1.4732000000000001</v>
      </c>
    </row>
    <row r="152" spans="1:12" ht="16" customHeight="1">
      <c r="A152" t="s">
        <v>355</v>
      </c>
      <c r="B152" t="s">
        <v>12</v>
      </c>
      <c r="C152" t="s">
        <v>19</v>
      </c>
      <c r="D152" s="24">
        <v>45901</v>
      </c>
      <c r="E152" t="s">
        <v>323</v>
      </c>
      <c r="F152" t="s">
        <v>10</v>
      </c>
      <c r="G152" t="s">
        <v>320</v>
      </c>
      <c r="H152" t="s">
        <v>320</v>
      </c>
      <c r="I152" t="s">
        <v>324</v>
      </c>
      <c r="J152" s="25">
        <v>19263</v>
      </c>
      <c r="K152" s="26">
        <v>35.963999999999999</v>
      </c>
      <c r="L152" s="26">
        <v>0.34250000000000003</v>
      </c>
    </row>
    <row r="153" spans="1:12" ht="16" customHeight="1">
      <c r="A153" t="s">
        <v>355</v>
      </c>
      <c r="B153" t="s">
        <v>12</v>
      </c>
      <c r="C153" t="s">
        <v>19</v>
      </c>
      <c r="D153" s="24">
        <v>45901</v>
      </c>
      <c r="E153" t="s">
        <v>325</v>
      </c>
      <c r="F153" t="s">
        <v>10</v>
      </c>
      <c r="G153" t="s">
        <v>320</v>
      </c>
      <c r="H153" t="s">
        <v>320</v>
      </c>
      <c r="I153" t="s">
        <v>326</v>
      </c>
      <c r="J153" s="25">
        <v>36831</v>
      </c>
      <c r="K153" s="26">
        <v>68.995099999999994</v>
      </c>
      <c r="L153" s="26">
        <v>0.89900000000000002</v>
      </c>
    </row>
    <row r="154" spans="1:12" ht="16" customHeight="1">
      <c r="A154" t="s">
        <v>355</v>
      </c>
      <c r="B154" t="s">
        <v>12</v>
      </c>
      <c r="C154" t="s">
        <v>19</v>
      </c>
      <c r="D154" s="24">
        <v>45901</v>
      </c>
      <c r="E154" t="s">
        <v>327</v>
      </c>
      <c r="F154" t="s">
        <v>10</v>
      </c>
      <c r="G154" t="s">
        <v>320</v>
      </c>
      <c r="H154" t="s">
        <v>320</v>
      </c>
      <c r="I154" t="s">
        <v>328</v>
      </c>
      <c r="J154" s="25">
        <v>9470</v>
      </c>
      <c r="K154" s="26">
        <v>17.712299999999999</v>
      </c>
      <c r="L154" s="26">
        <v>0.22439999999999999</v>
      </c>
    </row>
    <row r="155" spans="1:12" ht="16" customHeight="1">
      <c r="A155" t="s">
        <v>355</v>
      </c>
      <c r="B155" t="s">
        <v>12</v>
      </c>
      <c r="C155" t="s">
        <v>19</v>
      </c>
      <c r="D155" s="24">
        <v>45901</v>
      </c>
      <c r="E155" t="s">
        <v>329</v>
      </c>
      <c r="F155" t="s">
        <v>10</v>
      </c>
      <c r="G155" t="s">
        <v>320</v>
      </c>
      <c r="H155" t="s">
        <v>320</v>
      </c>
      <c r="I155" t="s">
        <v>330</v>
      </c>
      <c r="J155" s="25">
        <v>192</v>
      </c>
      <c r="K155" s="26">
        <v>0.33360000000000001</v>
      </c>
      <c r="L155" s="26">
        <v>4.7000000000000002E-3</v>
      </c>
    </row>
    <row r="156" spans="1:12" ht="16" customHeight="1">
      <c r="A156" t="s">
        <v>355</v>
      </c>
      <c r="B156" t="s">
        <v>12</v>
      </c>
      <c r="C156" t="s">
        <v>19</v>
      </c>
      <c r="D156" s="24">
        <v>45901</v>
      </c>
      <c r="E156" t="s">
        <v>331</v>
      </c>
      <c r="F156" t="s">
        <v>10</v>
      </c>
      <c r="G156" t="s">
        <v>320</v>
      </c>
      <c r="H156" t="s">
        <v>320</v>
      </c>
      <c r="I156" t="s">
        <v>332</v>
      </c>
      <c r="J156" s="25">
        <v>892</v>
      </c>
      <c r="K156" s="26">
        <v>1.8041</v>
      </c>
      <c r="L156" s="26">
        <v>5.1200000000000002E-2</v>
      </c>
    </row>
    <row r="157" spans="1:12" ht="16" customHeight="1">
      <c r="A157" t="s">
        <v>355</v>
      </c>
      <c r="B157" t="s">
        <v>12</v>
      </c>
      <c r="C157" t="s">
        <v>19</v>
      </c>
      <c r="D157" s="24">
        <v>45901</v>
      </c>
      <c r="E157" t="s">
        <v>333</v>
      </c>
      <c r="F157" t="s">
        <v>10</v>
      </c>
      <c r="G157" t="s">
        <v>320</v>
      </c>
      <c r="H157" t="s">
        <v>320</v>
      </c>
      <c r="I157" t="s">
        <v>334</v>
      </c>
      <c r="J157" s="25">
        <v>4</v>
      </c>
      <c r="K157" s="26">
        <v>6.4000000000000003E-3</v>
      </c>
      <c r="L157" s="26">
        <v>1E-4</v>
      </c>
    </row>
    <row r="158" spans="1:12" ht="16" customHeight="1">
      <c r="A158" t="s">
        <v>355</v>
      </c>
      <c r="B158" t="s">
        <v>12</v>
      </c>
      <c r="C158" t="s">
        <v>19</v>
      </c>
      <c r="D158" s="24">
        <v>45901</v>
      </c>
      <c r="E158" t="s">
        <v>335</v>
      </c>
      <c r="F158" t="s">
        <v>10</v>
      </c>
      <c r="G158" t="s">
        <v>320</v>
      </c>
      <c r="H158" t="s">
        <v>320</v>
      </c>
      <c r="I158" t="s">
        <v>336</v>
      </c>
      <c r="J158" s="25">
        <v>30</v>
      </c>
      <c r="K158" s="26">
        <v>4.4999999999999998E-2</v>
      </c>
      <c r="L158" s="26">
        <v>6.9999999999999999E-4</v>
      </c>
    </row>
    <row r="159" spans="1:12" ht="16" customHeight="1">
      <c r="A159" t="s">
        <v>355</v>
      </c>
      <c r="B159" t="s">
        <v>12</v>
      </c>
      <c r="C159" t="s">
        <v>19</v>
      </c>
      <c r="D159" s="24">
        <v>45901</v>
      </c>
      <c r="E159" t="s">
        <v>337</v>
      </c>
      <c r="F159" t="s">
        <v>10</v>
      </c>
      <c r="G159" t="s">
        <v>320</v>
      </c>
      <c r="H159" t="s">
        <v>320</v>
      </c>
      <c r="I159" t="s">
        <v>338</v>
      </c>
      <c r="J159" s="25">
        <v>0</v>
      </c>
      <c r="K159" s="26">
        <v>0</v>
      </c>
      <c r="L159" s="26">
        <v>0</v>
      </c>
    </row>
    <row r="160" spans="1:12" ht="16" customHeight="1">
      <c r="A160" t="s">
        <v>355</v>
      </c>
      <c r="B160" t="s">
        <v>12</v>
      </c>
      <c r="C160" t="s">
        <v>19</v>
      </c>
      <c r="D160" s="24">
        <v>45901</v>
      </c>
      <c r="E160" t="s">
        <v>339</v>
      </c>
      <c r="F160" t="s">
        <v>10</v>
      </c>
      <c r="G160" t="s">
        <v>320</v>
      </c>
      <c r="H160" t="s">
        <v>320</v>
      </c>
      <c r="I160" t="s">
        <v>340</v>
      </c>
      <c r="J160" s="25">
        <v>3</v>
      </c>
      <c r="K160" s="26">
        <v>4.7000000000000002E-3</v>
      </c>
      <c r="L160" s="26">
        <v>1E-4</v>
      </c>
    </row>
    <row r="161" spans="1:12" ht="16" customHeight="1">
      <c r="A161" t="s">
        <v>355</v>
      </c>
      <c r="B161" t="s">
        <v>12</v>
      </c>
      <c r="C161" t="s">
        <v>19</v>
      </c>
      <c r="D161" s="24">
        <v>45901</v>
      </c>
      <c r="E161" t="s">
        <v>341</v>
      </c>
      <c r="F161" t="s">
        <v>10</v>
      </c>
      <c r="G161" t="s">
        <v>320</v>
      </c>
      <c r="H161" t="s">
        <v>320</v>
      </c>
      <c r="I161" t="s">
        <v>342</v>
      </c>
      <c r="J161" s="25">
        <v>0</v>
      </c>
      <c r="K161" s="26">
        <v>0</v>
      </c>
      <c r="L161" s="26">
        <v>0</v>
      </c>
    </row>
    <row r="162" spans="1:12" ht="16" customHeight="1">
      <c r="A162" t="s">
        <v>355</v>
      </c>
      <c r="B162" t="s">
        <v>12</v>
      </c>
      <c r="C162" t="s">
        <v>19</v>
      </c>
      <c r="D162" s="24">
        <v>45901</v>
      </c>
      <c r="E162" t="s">
        <v>343</v>
      </c>
      <c r="F162" t="s">
        <v>9</v>
      </c>
      <c r="G162" t="s">
        <v>344</v>
      </c>
      <c r="H162" t="s">
        <v>344</v>
      </c>
      <c r="I162" t="s">
        <v>345</v>
      </c>
      <c r="J162" s="25">
        <v>0</v>
      </c>
      <c r="K162" s="26">
        <v>0</v>
      </c>
      <c r="L162" s="26">
        <v>0</v>
      </c>
    </row>
    <row r="163" spans="1:12" ht="16" customHeight="1">
      <c r="A163" t="s">
        <v>355</v>
      </c>
      <c r="B163" t="s">
        <v>12</v>
      </c>
      <c r="C163" t="s">
        <v>19</v>
      </c>
      <c r="D163" s="24">
        <v>45901</v>
      </c>
      <c r="E163" t="s">
        <v>346</v>
      </c>
      <c r="F163" t="s">
        <v>10</v>
      </c>
      <c r="G163" t="s">
        <v>320</v>
      </c>
      <c r="H163" t="s">
        <v>320</v>
      </c>
      <c r="I163" t="s">
        <v>347</v>
      </c>
      <c r="J163" s="25">
        <v>0</v>
      </c>
      <c r="K163" s="26">
        <v>0</v>
      </c>
      <c r="L163" s="26">
        <v>0</v>
      </c>
    </row>
    <row r="164" spans="1:12" ht="16" customHeight="1">
      <c r="A164" t="s">
        <v>356</v>
      </c>
      <c r="B164" t="s">
        <v>13</v>
      </c>
      <c r="C164" t="s">
        <v>19</v>
      </c>
      <c r="D164" s="24">
        <v>45901</v>
      </c>
      <c r="E164" t="s">
        <v>317</v>
      </c>
      <c r="F164" t="s">
        <v>10</v>
      </c>
      <c r="G164" t="s">
        <v>314</v>
      </c>
      <c r="H164" t="s">
        <v>314</v>
      </c>
      <c r="I164" t="s">
        <v>315</v>
      </c>
      <c r="J164" s="25">
        <v>63575606</v>
      </c>
      <c r="K164" s="26">
        <v>119624.54369999999</v>
      </c>
      <c r="L164" s="26">
        <v>232.1662</v>
      </c>
    </row>
    <row r="165" spans="1:12" ht="16" customHeight="1">
      <c r="A165" t="s">
        <v>356</v>
      </c>
      <c r="B165" t="s">
        <v>13</v>
      </c>
      <c r="C165" t="s">
        <v>19</v>
      </c>
      <c r="D165" s="24">
        <v>45901</v>
      </c>
      <c r="E165" t="s">
        <v>318</v>
      </c>
      <c r="F165" t="s">
        <v>10</v>
      </c>
      <c r="G165" t="s">
        <v>314</v>
      </c>
      <c r="H165" t="s">
        <v>314</v>
      </c>
      <c r="I165" t="s">
        <v>315</v>
      </c>
      <c r="J165" s="25">
        <v>1601449</v>
      </c>
      <c r="K165" s="26">
        <v>3020.7447999999999</v>
      </c>
      <c r="L165" s="26">
        <v>9.4604999999999997</v>
      </c>
    </row>
    <row r="166" spans="1:12" ht="16" customHeight="1">
      <c r="A166" t="s">
        <v>356</v>
      </c>
      <c r="B166" t="s">
        <v>13</v>
      </c>
      <c r="C166" t="s">
        <v>19</v>
      </c>
      <c r="D166" s="24">
        <v>45901</v>
      </c>
      <c r="E166" t="s">
        <v>319</v>
      </c>
      <c r="F166" t="s">
        <v>10</v>
      </c>
      <c r="G166" t="s">
        <v>320</v>
      </c>
      <c r="H166" t="s">
        <v>320</v>
      </c>
      <c r="I166" t="s">
        <v>315</v>
      </c>
      <c r="J166" s="25">
        <v>1308003</v>
      </c>
      <c r="K166" s="26">
        <v>2460.2730999999999</v>
      </c>
      <c r="L166" s="26">
        <v>11.7441</v>
      </c>
    </row>
    <row r="167" spans="1:12" ht="16" customHeight="1">
      <c r="A167" t="s">
        <v>356</v>
      </c>
      <c r="B167" t="s">
        <v>13</v>
      </c>
      <c r="C167" t="s">
        <v>19</v>
      </c>
      <c r="D167" s="24">
        <v>45901</v>
      </c>
      <c r="E167" t="s">
        <v>349</v>
      </c>
      <c r="F167" t="s">
        <v>10</v>
      </c>
      <c r="G167" t="s">
        <v>314</v>
      </c>
      <c r="H167" t="s">
        <v>314</v>
      </c>
      <c r="I167" t="s">
        <v>322</v>
      </c>
      <c r="J167" s="25">
        <v>14879</v>
      </c>
      <c r="K167" s="26">
        <v>28.329000000000001</v>
      </c>
      <c r="L167" s="26">
        <v>0.1459</v>
      </c>
    </row>
    <row r="168" spans="1:12" ht="16" customHeight="1">
      <c r="A168" t="s">
        <v>356</v>
      </c>
      <c r="B168" t="s">
        <v>13</v>
      </c>
      <c r="C168" t="s">
        <v>19</v>
      </c>
      <c r="D168" s="24">
        <v>45901</v>
      </c>
      <c r="E168" t="s">
        <v>354</v>
      </c>
      <c r="F168" t="s">
        <v>10</v>
      </c>
      <c r="G168" t="s">
        <v>314</v>
      </c>
      <c r="H168" t="s">
        <v>314</v>
      </c>
      <c r="I168" t="s">
        <v>322</v>
      </c>
      <c r="J168" s="25">
        <v>1097</v>
      </c>
      <c r="K168" s="26">
        <v>2.0952999999999999</v>
      </c>
      <c r="L168" s="26">
        <v>1.7899999999999999E-2</v>
      </c>
    </row>
    <row r="169" spans="1:12" ht="16" customHeight="1">
      <c r="A169" t="s">
        <v>356</v>
      </c>
      <c r="B169" t="s">
        <v>13</v>
      </c>
      <c r="C169" t="s">
        <v>19</v>
      </c>
      <c r="D169" s="24">
        <v>45901</v>
      </c>
      <c r="E169" t="s">
        <v>321</v>
      </c>
      <c r="F169" t="s">
        <v>10</v>
      </c>
      <c r="G169" t="s">
        <v>320</v>
      </c>
      <c r="H169" t="s">
        <v>320</v>
      </c>
      <c r="I169" t="s">
        <v>322</v>
      </c>
      <c r="J169" s="25">
        <v>203404</v>
      </c>
      <c r="K169" s="26">
        <v>382.54160000000002</v>
      </c>
      <c r="L169" s="26">
        <v>2.4971999999999999</v>
      </c>
    </row>
    <row r="170" spans="1:12" ht="16" customHeight="1">
      <c r="A170" t="s">
        <v>356</v>
      </c>
      <c r="B170" t="s">
        <v>13</v>
      </c>
      <c r="C170" t="s">
        <v>19</v>
      </c>
      <c r="D170" s="24">
        <v>45901</v>
      </c>
      <c r="E170" t="s">
        <v>323</v>
      </c>
      <c r="F170" t="s">
        <v>10</v>
      </c>
      <c r="G170" t="s">
        <v>320</v>
      </c>
      <c r="H170" t="s">
        <v>320</v>
      </c>
      <c r="I170" t="s">
        <v>324</v>
      </c>
      <c r="J170" s="25">
        <v>42937</v>
      </c>
      <c r="K170" s="26">
        <v>81.384699999999995</v>
      </c>
      <c r="L170" s="26">
        <v>0.81859999999999999</v>
      </c>
    </row>
    <row r="171" spans="1:12" ht="16" customHeight="1">
      <c r="A171" t="s">
        <v>356</v>
      </c>
      <c r="B171" t="s">
        <v>13</v>
      </c>
      <c r="C171" t="s">
        <v>19</v>
      </c>
      <c r="D171" s="24">
        <v>45901</v>
      </c>
      <c r="E171" t="s">
        <v>325</v>
      </c>
      <c r="F171" t="s">
        <v>10</v>
      </c>
      <c r="G171" t="s">
        <v>320</v>
      </c>
      <c r="H171" t="s">
        <v>320</v>
      </c>
      <c r="I171" t="s">
        <v>326</v>
      </c>
      <c r="J171" s="25">
        <v>49135</v>
      </c>
      <c r="K171" s="26">
        <v>92.525599999999997</v>
      </c>
      <c r="L171" s="26">
        <v>1.3335999999999999</v>
      </c>
    </row>
    <row r="172" spans="1:12" ht="16" customHeight="1">
      <c r="A172" t="s">
        <v>356</v>
      </c>
      <c r="B172" t="s">
        <v>13</v>
      </c>
      <c r="C172" t="s">
        <v>19</v>
      </c>
      <c r="D172" s="24">
        <v>45901</v>
      </c>
      <c r="E172" t="s">
        <v>327</v>
      </c>
      <c r="F172" t="s">
        <v>10</v>
      </c>
      <c r="G172" t="s">
        <v>320</v>
      </c>
      <c r="H172" t="s">
        <v>320</v>
      </c>
      <c r="I172" t="s">
        <v>328</v>
      </c>
      <c r="J172" s="25">
        <v>15010</v>
      </c>
      <c r="K172" s="26">
        <v>28.8598</v>
      </c>
      <c r="L172" s="26">
        <v>0.40570000000000001</v>
      </c>
    </row>
    <row r="173" spans="1:12" ht="16" customHeight="1">
      <c r="A173" t="s">
        <v>356</v>
      </c>
      <c r="B173" t="s">
        <v>13</v>
      </c>
      <c r="C173" t="s">
        <v>19</v>
      </c>
      <c r="D173" s="24">
        <v>45901</v>
      </c>
      <c r="E173" t="s">
        <v>329</v>
      </c>
      <c r="F173" t="s">
        <v>10</v>
      </c>
      <c r="G173" t="s">
        <v>320</v>
      </c>
      <c r="H173" t="s">
        <v>320</v>
      </c>
      <c r="I173" t="s">
        <v>330</v>
      </c>
      <c r="J173" s="25">
        <v>371</v>
      </c>
      <c r="K173" s="26">
        <v>0.68789999999999996</v>
      </c>
      <c r="L173" s="26">
        <v>1.2800000000000001E-2</v>
      </c>
    </row>
    <row r="174" spans="1:12" ht="16" customHeight="1">
      <c r="A174" t="s">
        <v>356</v>
      </c>
      <c r="B174" t="s">
        <v>13</v>
      </c>
      <c r="C174" t="s">
        <v>19</v>
      </c>
      <c r="D174" s="24">
        <v>45901</v>
      </c>
      <c r="E174" t="s">
        <v>331</v>
      </c>
      <c r="F174" t="s">
        <v>10</v>
      </c>
      <c r="G174" t="s">
        <v>320</v>
      </c>
      <c r="H174" t="s">
        <v>320</v>
      </c>
      <c r="I174" t="s">
        <v>332</v>
      </c>
      <c r="J174" s="25">
        <v>1083</v>
      </c>
      <c r="K174" s="26">
        <v>2.2052</v>
      </c>
      <c r="L174" s="26">
        <v>6.9500000000000006E-2</v>
      </c>
    </row>
    <row r="175" spans="1:12" ht="16" customHeight="1">
      <c r="A175" t="s">
        <v>356</v>
      </c>
      <c r="B175" t="s">
        <v>13</v>
      </c>
      <c r="C175" t="s">
        <v>19</v>
      </c>
      <c r="D175" s="24">
        <v>45901</v>
      </c>
      <c r="E175" t="s">
        <v>333</v>
      </c>
      <c r="F175" t="s">
        <v>10</v>
      </c>
      <c r="G175" t="s">
        <v>320</v>
      </c>
      <c r="H175" t="s">
        <v>320</v>
      </c>
      <c r="I175" t="s">
        <v>334</v>
      </c>
      <c r="J175" s="25">
        <v>0</v>
      </c>
      <c r="K175" s="26">
        <v>0</v>
      </c>
      <c r="L175" s="26">
        <v>0</v>
      </c>
    </row>
    <row r="176" spans="1:12" ht="16" customHeight="1">
      <c r="A176" t="s">
        <v>356</v>
      </c>
      <c r="B176" t="s">
        <v>13</v>
      </c>
      <c r="C176" t="s">
        <v>19</v>
      </c>
      <c r="D176" s="24">
        <v>45901</v>
      </c>
      <c r="E176" t="s">
        <v>335</v>
      </c>
      <c r="F176" t="s">
        <v>10</v>
      </c>
      <c r="G176" t="s">
        <v>320</v>
      </c>
      <c r="H176" t="s">
        <v>320</v>
      </c>
      <c r="I176" t="s">
        <v>336</v>
      </c>
      <c r="J176" s="25">
        <v>12</v>
      </c>
      <c r="K176" s="26">
        <v>2.3199999999999998E-2</v>
      </c>
      <c r="L176" s="26">
        <v>8.9999999999999998E-4</v>
      </c>
    </row>
    <row r="177" spans="1:12" ht="16" customHeight="1">
      <c r="A177" t="s">
        <v>356</v>
      </c>
      <c r="B177" t="s">
        <v>13</v>
      </c>
      <c r="C177" t="s">
        <v>19</v>
      </c>
      <c r="D177" s="24">
        <v>45901</v>
      </c>
      <c r="E177" t="s">
        <v>337</v>
      </c>
      <c r="F177" t="s">
        <v>10</v>
      </c>
      <c r="G177" t="s">
        <v>320</v>
      </c>
      <c r="H177" t="s">
        <v>320</v>
      </c>
      <c r="I177" t="s">
        <v>338</v>
      </c>
      <c r="J177" s="25">
        <v>0</v>
      </c>
      <c r="K177" s="26">
        <v>0</v>
      </c>
      <c r="L177" s="26">
        <v>0</v>
      </c>
    </row>
    <row r="178" spans="1:12" ht="16" customHeight="1">
      <c r="A178" t="s">
        <v>356</v>
      </c>
      <c r="B178" t="s">
        <v>13</v>
      </c>
      <c r="C178" t="s">
        <v>19</v>
      </c>
      <c r="D178" s="24">
        <v>45901</v>
      </c>
      <c r="E178" t="s">
        <v>339</v>
      </c>
      <c r="F178" t="s">
        <v>10</v>
      </c>
      <c r="G178" t="s">
        <v>320</v>
      </c>
      <c r="H178" t="s">
        <v>320</v>
      </c>
      <c r="I178" t="s">
        <v>340</v>
      </c>
      <c r="J178" s="25">
        <v>1</v>
      </c>
      <c r="K178" s="26">
        <v>2E-3</v>
      </c>
      <c r="L178" s="26">
        <v>1E-4</v>
      </c>
    </row>
    <row r="179" spans="1:12" ht="16" customHeight="1">
      <c r="A179" t="s">
        <v>356</v>
      </c>
      <c r="B179" t="s">
        <v>13</v>
      </c>
      <c r="C179" t="s">
        <v>19</v>
      </c>
      <c r="D179" s="24">
        <v>45901</v>
      </c>
      <c r="E179" t="s">
        <v>341</v>
      </c>
      <c r="F179" t="s">
        <v>10</v>
      </c>
      <c r="G179" t="s">
        <v>320</v>
      </c>
      <c r="H179" t="s">
        <v>320</v>
      </c>
      <c r="I179" t="s">
        <v>342</v>
      </c>
      <c r="J179" s="25">
        <v>0</v>
      </c>
      <c r="K179" s="26">
        <v>0</v>
      </c>
      <c r="L179" s="26">
        <v>0</v>
      </c>
    </row>
    <row r="180" spans="1:12" ht="16" customHeight="1">
      <c r="A180" t="s">
        <v>356</v>
      </c>
      <c r="B180" t="s">
        <v>13</v>
      </c>
      <c r="C180" t="s">
        <v>19</v>
      </c>
      <c r="D180" s="24">
        <v>45901</v>
      </c>
      <c r="E180" t="s">
        <v>343</v>
      </c>
      <c r="F180" t="s">
        <v>9</v>
      </c>
      <c r="G180" t="s">
        <v>344</v>
      </c>
      <c r="H180" t="s">
        <v>344</v>
      </c>
      <c r="I180" t="s">
        <v>345</v>
      </c>
      <c r="J180" s="25">
        <v>0</v>
      </c>
      <c r="K180" s="26">
        <v>0</v>
      </c>
      <c r="L180" s="26">
        <v>0</v>
      </c>
    </row>
    <row r="181" spans="1:12" ht="16" customHeight="1">
      <c r="A181" t="s">
        <v>356</v>
      </c>
      <c r="B181" t="s">
        <v>13</v>
      </c>
      <c r="C181" t="s">
        <v>19</v>
      </c>
      <c r="D181" s="24">
        <v>45901</v>
      </c>
      <c r="E181" t="s">
        <v>346</v>
      </c>
      <c r="F181" t="s">
        <v>10</v>
      </c>
      <c r="G181" t="s">
        <v>320</v>
      </c>
      <c r="H181" t="s">
        <v>320</v>
      </c>
      <c r="I181" t="s">
        <v>347</v>
      </c>
      <c r="J181" s="25">
        <v>0</v>
      </c>
      <c r="K181" s="26">
        <v>0</v>
      </c>
      <c r="L181" s="26">
        <v>0</v>
      </c>
    </row>
    <row r="182" spans="1:12" ht="16" customHeight="1">
      <c r="A182" t="s">
        <v>357</v>
      </c>
      <c r="B182" t="s">
        <v>9</v>
      </c>
      <c r="C182" t="s">
        <v>21</v>
      </c>
      <c r="D182" s="24">
        <v>45901</v>
      </c>
      <c r="E182" t="s">
        <v>317</v>
      </c>
      <c r="F182" t="s">
        <v>10</v>
      </c>
      <c r="G182" t="s">
        <v>314</v>
      </c>
      <c r="H182" t="s">
        <v>314</v>
      </c>
      <c r="I182" t="s">
        <v>315</v>
      </c>
      <c r="J182" s="25">
        <v>86803783</v>
      </c>
      <c r="K182" s="26">
        <v>163462.3057</v>
      </c>
      <c r="L182" s="26">
        <v>239.49940000000001</v>
      </c>
    </row>
    <row r="183" spans="1:12" ht="16" customHeight="1">
      <c r="A183" t="s">
        <v>357</v>
      </c>
      <c r="B183" t="s">
        <v>9</v>
      </c>
      <c r="C183" t="s">
        <v>21</v>
      </c>
      <c r="D183" s="24">
        <v>45901</v>
      </c>
      <c r="E183" t="s">
        <v>318</v>
      </c>
      <c r="F183" t="s">
        <v>10</v>
      </c>
      <c r="G183" t="s">
        <v>314</v>
      </c>
      <c r="H183" t="s">
        <v>314</v>
      </c>
      <c r="I183" t="s">
        <v>315</v>
      </c>
      <c r="J183" s="25">
        <v>3165579</v>
      </c>
      <c r="K183" s="26">
        <v>5970.3122000000003</v>
      </c>
      <c r="L183" s="26">
        <v>14.867000000000001</v>
      </c>
    </row>
    <row r="184" spans="1:12" ht="16" customHeight="1">
      <c r="A184" t="s">
        <v>357</v>
      </c>
      <c r="B184" t="s">
        <v>9</v>
      </c>
      <c r="C184" t="s">
        <v>21</v>
      </c>
      <c r="D184" s="24">
        <v>45901</v>
      </c>
      <c r="E184" t="s">
        <v>319</v>
      </c>
      <c r="F184" t="s">
        <v>10</v>
      </c>
      <c r="G184" t="s">
        <v>320</v>
      </c>
      <c r="H184" t="s">
        <v>320</v>
      </c>
      <c r="I184" t="s">
        <v>315</v>
      </c>
      <c r="J184" s="25">
        <v>952976</v>
      </c>
      <c r="K184" s="26">
        <v>1791.5852</v>
      </c>
      <c r="L184" s="26">
        <v>7.9764999999999997</v>
      </c>
    </row>
    <row r="185" spans="1:12" ht="16" customHeight="1">
      <c r="A185" t="s">
        <v>357</v>
      </c>
      <c r="B185" t="s">
        <v>9</v>
      </c>
      <c r="C185" t="s">
        <v>21</v>
      </c>
      <c r="D185" s="24">
        <v>45901</v>
      </c>
      <c r="E185" t="s">
        <v>349</v>
      </c>
      <c r="F185" t="s">
        <v>10</v>
      </c>
      <c r="G185" t="s">
        <v>314</v>
      </c>
      <c r="H185" t="s">
        <v>314</v>
      </c>
      <c r="I185" t="s">
        <v>322</v>
      </c>
      <c r="J185" s="25">
        <v>12129</v>
      </c>
      <c r="K185" s="26">
        <v>23.075399999999998</v>
      </c>
      <c r="L185" s="26">
        <v>0.1111</v>
      </c>
    </row>
    <row r="186" spans="1:12" ht="16" customHeight="1">
      <c r="A186" t="s">
        <v>357</v>
      </c>
      <c r="B186" t="s">
        <v>9</v>
      </c>
      <c r="C186" t="s">
        <v>21</v>
      </c>
      <c r="D186" s="24">
        <v>45901</v>
      </c>
      <c r="E186" t="s">
        <v>354</v>
      </c>
      <c r="F186" t="s">
        <v>10</v>
      </c>
      <c r="G186" t="s">
        <v>314</v>
      </c>
      <c r="H186" t="s">
        <v>314</v>
      </c>
      <c r="I186" t="s">
        <v>322</v>
      </c>
      <c r="J186" s="25">
        <v>1131</v>
      </c>
      <c r="K186" s="26">
        <v>2.1613000000000002</v>
      </c>
      <c r="L186" s="26">
        <v>1.6400000000000001E-2</v>
      </c>
    </row>
    <row r="187" spans="1:12" ht="16" customHeight="1">
      <c r="A187" t="s">
        <v>357</v>
      </c>
      <c r="B187" t="s">
        <v>9</v>
      </c>
      <c r="C187" t="s">
        <v>21</v>
      </c>
      <c r="D187" s="24">
        <v>45901</v>
      </c>
      <c r="E187" t="s">
        <v>321</v>
      </c>
      <c r="F187" t="s">
        <v>10</v>
      </c>
      <c r="G187" t="s">
        <v>320</v>
      </c>
      <c r="H187" t="s">
        <v>320</v>
      </c>
      <c r="I187" t="s">
        <v>322</v>
      </c>
      <c r="J187" s="25">
        <v>141320</v>
      </c>
      <c r="K187" s="26">
        <v>267.47399999999999</v>
      </c>
      <c r="L187" s="26">
        <v>1.8696999999999999</v>
      </c>
    </row>
    <row r="188" spans="1:12" ht="16" customHeight="1">
      <c r="A188" t="s">
        <v>357</v>
      </c>
      <c r="B188" t="s">
        <v>9</v>
      </c>
      <c r="C188" t="s">
        <v>21</v>
      </c>
      <c r="D188" s="24">
        <v>45901</v>
      </c>
      <c r="E188" t="s">
        <v>323</v>
      </c>
      <c r="F188" t="s">
        <v>10</v>
      </c>
      <c r="G188" t="s">
        <v>320</v>
      </c>
      <c r="H188" t="s">
        <v>320</v>
      </c>
      <c r="I188" t="s">
        <v>324</v>
      </c>
      <c r="J188" s="25">
        <v>23786</v>
      </c>
      <c r="K188" s="26">
        <v>44.836500000000001</v>
      </c>
      <c r="L188" s="26">
        <v>0.44650000000000001</v>
      </c>
    </row>
    <row r="189" spans="1:12" ht="16" customHeight="1">
      <c r="A189" t="s">
        <v>357</v>
      </c>
      <c r="B189" t="s">
        <v>9</v>
      </c>
      <c r="C189" t="s">
        <v>21</v>
      </c>
      <c r="D189" s="24">
        <v>45901</v>
      </c>
      <c r="E189" t="s">
        <v>325</v>
      </c>
      <c r="F189" t="s">
        <v>10</v>
      </c>
      <c r="G189" t="s">
        <v>320</v>
      </c>
      <c r="H189" t="s">
        <v>320</v>
      </c>
      <c r="I189" t="s">
        <v>326</v>
      </c>
      <c r="J189" s="25">
        <v>32834</v>
      </c>
      <c r="K189" s="26">
        <v>61.900100000000002</v>
      </c>
      <c r="L189" s="26">
        <v>0.91979999999999995</v>
      </c>
    </row>
    <row r="190" spans="1:12" ht="16" customHeight="1">
      <c r="A190" t="s">
        <v>357</v>
      </c>
      <c r="B190" t="s">
        <v>9</v>
      </c>
      <c r="C190" t="s">
        <v>21</v>
      </c>
      <c r="D190" s="24">
        <v>45901</v>
      </c>
      <c r="E190" t="s">
        <v>327</v>
      </c>
      <c r="F190" t="s">
        <v>10</v>
      </c>
      <c r="G190" t="s">
        <v>320</v>
      </c>
      <c r="H190" t="s">
        <v>320</v>
      </c>
      <c r="I190" t="s">
        <v>328</v>
      </c>
      <c r="J190" s="25">
        <v>10002</v>
      </c>
      <c r="K190" s="26">
        <v>19.715399999999999</v>
      </c>
      <c r="L190" s="26">
        <v>0.32050000000000001</v>
      </c>
    </row>
    <row r="191" spans="1:12" ht="16" customHeight="1">
      <c r="A191" t="s">
        <v>357</v>
      </c>
      <c r="B191" t="s">
        <v>9</v>
      </c>
      <c r="C191" t="s">
        <v>21</v>
      </c>
      <c r="D191" s="24">
        <v>45901</v>
      </c>
      <c r="E191" t="s">
        <v>329</v>
      </c>
      <c r="F191" t="s">
        <v>10</v>
      </c>
      <c r="G191" t="s">
        <v>320</v>
      </c>
      <c r="H191" t="s">
        <v>320</v>
      </c>
      <c r="I191" t="s">
        <v>330</v>
      </c>
      <c r="J191" s="25">
        <v>253</v>
      </c>
      <c r="K191" s="26">
        <v>0.47899999999999998</v>
      </c>
      <c r="L191" s="26">
        <v>1.03E-2</v>
      </c>
    </row>
    <row r="192" spans="1:12" ht="16" customHeight="1">
      <c r="A192" t="s">
        <v>357</v>
      </c>
      <c r="B192" t="s">
        <v>9</v>
      </c>
      <c r="C192" t="s">
        <v>21</v>
      </c>
      <c r="D192" s="24">
        <v>45901</v>
      </c>
      <c r="E192" t="s">
        <v>331</v>
      </c>
      <c r="F192" t="s">
        <v>10</v>
      </c>
      <c r="G192" t="s">
        <v>320</v>
      </c>
      <c r="H192" t="s">
        <v>320</v>
      </c>
      <c r="I192" t="s">
        <v>332</v>
      </c>
      <c r="J192" s="25">
        <v>916</v>
      </c>
      <c r="K192" s="26">
        <v>1.8258000000000001</v>
      </c>
      <c r="L192" s="26">
        <v>5.57E-2</v>
      </c>
    </row>
    <row r="193" spans="1:12" ht="16" customHeight="1">
      <c r="A193" t="s">
        <v>357</v>
      </c>
      <c r="B193" t="s">
        <v>9</v>
      </c>
      <c r="C193" t="s">
        <v>21</v>
      </c>
      <c r="D193" s="24">
        <v>45901</v>
      </c>
      <c r="E193" t="s">
        <v>333</v>
      </c>
      <c r="F193" t="s">
        <v>10</v>
      </c>
      <c r="G193" t="s">
        <v>320</v>
      </c>
      <c r="H193" t="s">
        <v>320</v>
      </c>
      <c r="I193" t="s">
        <v>334</v>
      </c>
      <c r="J193" s="25">
        <v>0</v>
      </c>
      <c r="K193" s="26">
        <v>0</v>
      </c>
      <c r="L193" s="26">
        <v>0</v>
      </c>
    </row>
    <row r="194" spans="1:12" ht="16" customHeight="1">
      <c r="A194" t="s">
        <v>357</v>
      </c>
      <c r="B194" t="s">
        <v>9</v>
      </c>
      <c r="C194" t="s">
        <v>21</v>
      </c>
      <c r="D194" s="24">
        <v>45901</v>
      </c>
      <c r="E194" t="s">
        <v>335</v>
      </c>
      <c r="F194" t="s">
        <v>10</v>
      </c>
      <c r="G194" t="s">
        <v>320</v>
      </c>
      <c r="H194" t="s">
        <v>320</v>
      </c>
      <c r="I194" t="s">
        <v>336</v>
      </c>
      <c r="J194" s="25">
        <v>3</v>
      </c>
      <c r="K194" s="26">
        <v>5.7999999999999996E-3</v>
      </c>
      <c r="L194" s="26">
        <v>2.0000000000000001E-4</v>
      </c>
    </row>
    <row r="195" spans="1:12" ht="16" customHeight="1">
      <c r="A195" t="s">
        <v>357</v>
      </c>
      <c r="B195" t="s">
        <v>9</v>
      </c>
      <c r="C195" t="s">
        <v>21</v>
      </c>
      <c r="D195" s="24">
        <v>45901</v>
      </c>
      <c r="E195" t="s">
        <v>337</v>
      </c>
      <c r="F195" t="s">
        <v>10</v>
      </c>
      <c r="G195" t="s">
        <v>320</v>
      </c>
      <c r="H195" t="s">
        <v>320</v>
      </c>
      <c r="I195" t="s">
        <v>338</v>
      </c>
      <c r="J195" s="25">
        <v>0</v>
      </c>
      <c r="K195" s="26">
        <v>0</v>
      </c>
      <c r="L195" s="26">
        <v>0</v>
      </c>
    </row>
    <row r="196" spans="1:12" ht="16" customHeight="1">
      <c r="A196" t="s">
        <v>357</v>
      </c>
      <c r="B196" t="s">
        <v>9</v>
      </c>
      <c r="C196" t="s">
        <v>21</v>
      </c>
      <c r="D196" s="24">
        <v>45901</v>
      </c>
      <c r="E196" t="s">
        <v>339</v>
      </c>
      <c r="F196" t="s">
        <v>10</v>
      </c>
      <c r="G196" t="s">
        <v>320</v>
      </c>
      <c r="H196" t="s">
        <v>320</v>
      </c>
      <c r="I196" t="s">
        <v>340</v>
      </c>
      <c r="J196" s="25">
        <v>1</v>
      </c>
      <c r="K196" s="26">
        <v>2E-3</v>
      </c>
      <c r="L196" s="26">
        <v>1E-4</v>
      </c>
    </row>
    <row r="197" spans="1:12" ht="16" customHeight="1">
      <c r="A197" t="s">
        <v>357</v>
      </c>
      <c r="B197" t="s">
        <v>9</v>
      </c>
      <c r="C197" t="s">
        <v>21</v>
      </c>
      <c r="D197" s="24">
        <v>45901</v>
      </c>
      <c r="E197" t="s">
        <v>341</v>
      </c>
      <c r="F197" t="s">
        <v>10</v>
      </c>
      <c r="G197" t="s">
        <v>320</v>
      </c>
      <c r="H197" t="s">
        <v>320</v>
      </c>
      <c r="I197" t="s">
        <v>342</v>
      </c>
      <c r="J197" s="25">
        <v>0</v>
      </c>
      <c r="K197" s="26">
        <v>0</v>
      </c>
      <c r="L197" s="26">
        <v>0</v>
      </c>
    </row>
    <row r="198" spans="1:12" ht="16" customHeight="1">
      <c r="A198" t="s">
        <v>357</v>
      </c>
      <c r="B198" t="s">
        <v>9</v>
      </c>
      <c r="C198" t="s">
        <v>21</v>
      </c>
      <c r="D198" s="24">
        <v>45901</v>
      </c>
      <c r="E198" t="s">
        <v>343</v>
      </c>
      <c r="F198" t="s">
        <v>9</v>
      </c>
      <c r="G198" t="s">
        <v>344</v>
      </c>
      <c r="H198" t="s">
        <v>344</v>
      </c>
      <c r="I198" t="s">
        <v>345</v>
      </c>
      <c r="J198" s="25">
        <v>0</v>
      </c>
      <c r="K198" s="26">
        <v>0</v>
      </c>
      <c r="L198" s="26">
        <v>0</v>
      </c>
    </row>
    <row r="199" spans="1:12" ht="16" customHeight="1">
      <c r="A199" t="s">
        <v>357</v>
      </c>
      <c r="B199" t="s">
        <v>9</v>
      </c>
      <c r="C199" t="s">
        <v>21</v>
      </c>
      <c r="D199" s="24">
        <v>45901</v>
      </c>
      <c r="E199" t="s">
        <v>346</v>
      </c>
      <c r="F199" t="s">
        <v>10</v>
      </c>
      <c r="G199" t="s">
        <v>320</v>
      </c>
      <c r="H199" t="s">
        <v>320</v>
      </c>
      <c r="I199" t="s">
        <v>347</v>
      </c>
      <c r="J199" s="25">
        <v>0</v>
      </c>
      <c r="K199" s="26">
        <v>0</v>
      </c>
      <c r="L199" s="26">
        <v>0</v>
      </c>
    </row>
    <row r="200" spans="1:12" ht="16" customHeight="1">
      <c r="A200" t="s">
        <v>317</v>
      </c>
      <c r="B200" t="s">
        <v>10</v>
      </c>
      <c r="C200" t="s">
        <v>21</v>
      </c>
      <c r="D200" s="24">
        <v>45901</v>
      </c>
      <c r="E200" t="s">
        <v>317</v>
      </c>
      <c r="F200" t="s">
        <v>10</v>
      </c>
      <c r="G200" t="s">
        <v>314</v>
      </c>
      <c r="H200" t="s">
        <v>314</v>
      </c>
      <c r="I200" t="s">
        <v>315</v>
      </c>
      <c r="J200" s="25">
        <v>233518289</v>
      </c>
      <c r="K200" s="26">
        <v>440688.7597</v>
      </c>
      <c r="L200" s="26">
        <v>345.1635</v>
      </c>
    </row>
    <row r="201" spans="1:12" ht="16" customHeight="1">
      <c r="A201" t="s">
        <v>317</v>
      </c>
      <c r="B201" t="s">
        <v>10</v>
      </c>
      <c r="C201" t="s">
        <v>21</v>
      </c>
      <c r="D201" s="24">
        <v>45901</v>
      </c>
      <c r="E201" t="s">
        <v>318</v>
      </c>
      <c r="F201" t="s">
        <v>10</v>
      </c>
      <c r="G201" t="s">
        <v>314</v>
      </c>
      <c r="H201" t="s">
        <v>314</v>
      </c>
      <c r="I201" t="s">
        <v>315</v>
      </c>
      <c r="J201" s="25">
        <v>8233050</v>
      </c>
      <c r="K201" s="26">
        <v>15534.739100000001</v>
      </c>
      <c r="L201" s="26">
        <v>42.278100000000002</v>
      </c>
    </row>
    <row r="202" spans="1:12" ht="16" customHeight="1">
      <c r="A202" t="s">
        <v>317</v>
      </c>
      <c r="B202" t="s">
        <v>10</v>
      </c>
      <c r="C202" t="s">
        <v>21</v>
      </c>
      <c r="D202" s="24">
        <v>45901</v>
      </c>
      <c r="E202" t="s">
        <v>319</v>
      </c>
      <c r="F202" t="s">
        <v>10</v>
      </c>
      <c r="G202" t="s">
        <v>320</v>
      </c>
      <c r="H202" t="s">
        <v>320</v>
      </c>
      <c r="I202" t="s">
        <v>315</v>
      </c>
      <c r="J202" s="25">
        <v>1784357</v>
      </c>
      <c r="K202" s="26">
        <v>3371.5897</v>
      </c>
      <c r="L202" s="26">
        <v>15.3368</v>
      </c>
    </row>
    <row r="203" spans="1:12" ht="16" customHeight="1">
      <c r="A203" t="s">
        <v>317</v>
      </c>
      <c r="B203" t="s">
        <v>10</v>
      </c>
      <c r="C203" t="s">
        <v>21</v>
      </c>
      <c r="D203" s="24">
        <v>45901</v>
      </c>
      <c r="E203" t="s">
        <v>349</v>
      </c>
      <c r="F203" t="s">
        <v>10</v>
      </c>
      <c r="G203" t="s">
        <v>314</v>
      </c>
      <c r="H203" t="s">
        <v>314</v>
      </c>
      <c r="I203" t="s">
        <v>322</v>
      </c>
      <c r="J203" s="25">
        <v>30608</v>
      </c>
      <c r="K203" s="26">
        <v>58.064599999999999</v>
      </c>
      <c r="L203" s="26">
        <v>0.28960000000000002</v>
      </c>
    </row>
    <row r="204" spans="1:12" ht="16" customHeight="1">
      <c r="A204" t="s">
        <v>317</v>
      </c>
      <c r="B204" t="s">
        <v>10</v>
      </c>
      <c r="C204" t="s">
        <v>21</v>
      </c>
      <c r="D204" s="24">
        <v>45901</v>
      </c>
      <c r="E204" t="s">
        <v>354</v>
      </c>
      <c r="F204" t="s">
        <v>10</v>
      </c>
      <c r="G204" t="s">
        <v>314</v>
      </c>
      <c r="H204" t="s">
        <v>314</v>
      </c>
      <c r="I204" t="s">
        <v>322</v>
      </c>
      <c r="J204" s="25">
        <v>4362</v>
      </c>
      <c r="K204" s="26">
        <v>8.3053000000000008</v>
      </c>
      <c r="L204" s="26">
        <v>6.3100000000000003E-2</v>
      </c>
    </row>
    <row r="205" spans="1:12" ht="16" customHeight="1">
      <c r="A205" t="s">
        <v>317</v>
      </c>
      <c r="B205" t="s">
        <v>10</v>
      </c>
      <c r="C205" t="s">
        <v>21</v>
      </c>
      <c r="D205" s="24">
        <v>45901</v>
      </c>
      <c r="E205" t="s">
        <v>321</v>
      </c>
      <c r="F205" t="s">
        <v>10</v>
      </c>
      <c r="G205" t="s">
        <v>320</v>
      </c>
      <c r="H205" t="s">
        <v>320</v>
      </c>
      <c r="I205" t="s">
        <v>322</v>
      </c>
      <c r="J205" s="25">
        <v>232397</v>
      </c>
      <c r="K205" s="26">
        <v>438.89710000000002</v>
      </c>
      <c r="L205" s="26">
        <v>3.2037</v>
      </c>
    </row>
    <row r="206" spans="1:12" ht="16" customHeight="1">
      <c r="A206" t="s">
        <v>317</v>
      </c>
      <c r="B206" t="s">
        <v>10</v>
      </c>
      <c r="C206" t="s">
        <v>21</v>
      </c>
      <c r="D206" s="24">
        <v>45901</v>
      </c>
      <c r="E206" t="s">
        <v>323</v>
      </c>
      <c r="F206" t="s">
        <v>10</v>
      </c>
      <c r="G206" t="s">
        <v>320</v>
      </c>
      <c r="H206" t="s">
        <v>320</v>
      </c>
      <c r="I206" t="s">
        <v>324</v>
      </c>
      <c r="J206" s="25">
        <v>39790</v>
      </c>
      <c r="K206" s="26">
        <v>74.556899999999999</v>
      </c>
      <c r="L206" s="26">
        <v>0.65139999999999998</v>
      </c>
    </row>
    <row r="207" spans="1:12" ht="16" customHeight="1">
      <c r="A207" t="s">
        <v>317</v>
      </c>
      <c r="B207" t="s">
        <v>10</v>
      </c>
      <c r="C207" t="s">
        <v>21</v>
      </c>
      <c r="D207" s="24">
        <v>45901</v>
      </c>
      <c r="E207" t="s">
        <v>325</v>
      </c>
      <c r="F207" t="s">
        <v>10</v>
      </c>
      <c r="G207" t="s">
        <v>320</v>
      </c>
      <c r="H207" t="s">
        <v>320</v>
      </c>
      <c r="I207" t="s">
        <v>326</v>
      </c>
      <c r="J207" s="25">
        <v>58754</v>
      </c>
      <c r="K207" s="26">
        <v>110.63120000000001</v>
      </c>
      <c r="L207" s="26">
        <v>1.5627</v>
      </c>
    </row>
    <row r="208" spans="1:12" ht="16" customHeight="1">
      <c r="A208" t="s">
        <v>317</v>
      </c>
      <c r="B208" t="s">
        <v>10</v>
      </c>
      <c r="C208" t="s">
        <v>21</v>
      </c>
      <c r="D208" s="24">
        <v>45901</v>
      </c>
      <c r="E208" t="s">
        <v>327</v>
      </c>
      <c r="F208" t="s">
        <v>10</v>
      </c>
      <c r="G208" t="s">
        <v>320</v>
      </c>
      <c r="H208" t="s">
        <v>320</v>
      </c>
      <c r="I208" t="s">
        <v>328</v>
      </c>
      <c r="J208" s="25">
        <v>11081</v>
      </c>
      <c r="K208" s="26">
        <v>21.593499999999999</v>
      </c>
      <c r="L208" s="26">
        <v>0.4229</v>
      </c>
    </row>
    <row r="209" spans="1:12" ht="16" customHeight="1">
      <c r="A209" t="s">
        <v>317</v>
      </c>
      <c r="B209" t="s">
        <v>10</v>
      </c>
      <c r="C209" t="s">
        <v>21</v>
      </c>
      <c r="D209" s="24">
        <v>45901</v>
      </c>
      <c r="E209" t="s">
        <v>329</v>
      </c>
      <c r="F209" t="s">
        <v>10</v>
      </c>
      <c r="G209" t="s">
        <v>320</v>
      </c>
      <c r="H209" t="s">
        <v>320</v>
      </c>
      <c r="I209" t="s">
        <v>330</v>
      </c>
      <c r="J209" s="25">
        <v>370</v>
      </c>
      <c r="K209" s="26">
        <v>0.7198</v>
      </c>
      <c r="L209" s="26">
        <v>1.3599999999999999E-2</v>
      </c>
    </row>
    <row r="210" spans="1:12" ht="16" customHeight="1">
      <c r="A210" t="s">
        <v>317</v>
      </c>
      <c r="B210" t="s">
        <v>10</v>
      </c>
      <c r="C210" t="s">
        <v>21</v>
      </c>
      <c r="D210" s="24">
        <v>45901</v>
      </c>
      <c r="E210" t="s">
        <v>331</v>
      </c>
      <c r="F210" t="s">
        <v>10</v>
      </c>
      <c r="G210" t="s">
        <v>320</v>
      </c>
      <c r="H210" t="s">
        <v>320</v>
      </c>
      <c r="I210" t="s">
        <v>332</v>
      </c>
      <c r="J210" s="25">
        <v>1653</v>
      </c>
      <c r="K210" s="26">
        <v>3.3062999999999998</v>
      </c>
      <c r="L210" s="26">
        <v>0.1168</v>
      </c>
    </row>
    <row r="211" spans="1:12" ht="16" customHeight="1">
      <c r="A211" t="s">
        <v>317</v>
      </c>
      <c r="B211" t="s">
        <v>10</v>
      </c>
      <c r="C211" t="s">
        <v>21</v>
      </c>
      <c r="D211" s="24">
        <v>45901</v>
      </c>
      <c r="E211" t="s">
        <v>333</v>
      </c>
      <c r="F211" t="s">
        <v>10</v>
      </c>
      <c r="G211" t="s">
        <v>320</v>
      </c>
      <c r="H211" t="s">
        <v>320</v>
      </c>
      <c r="I211" t="s">
        <v>334</v>
      </c>
      <c r="J211" s="25">
        <v>0</v>
      </c>
      <c r="K211" s="26">
        <v>0</v>
      </c>
      <c r="L211" s="26">
        <v>0</v>
      </c>
    </row>
    <row r="212" spans="1:12" ht="16" customHeight="1">
      <c r="A212" t="s">
        <v>317</v>
      </c>
      <c r="B212" t="s">
        <v>10</v>
      </c>
      <c r="C212" t="s">
        <v>21</v>
      </c>
      <c r="D212" s="24">
        <v>45901</v>
      </c>
      <c r="E212" t="s">
        <v>335</v>
      </c>
      <c r="F212" t="s">
        <v>10</v>
      </c>
      <c r="G212" t="s">
        <v>320</v>
      </c>
      <c r="H212" t="s">
        <v>320</v>
      </c>
      <c r="I212" t="s">
        <v>336</v>
      </c>
      <c r="J212" s="25">
        <v>6</v>
      </c>
      <c r="K212" s="26">
        <v>1.2E-2</v>
      </c>
      <c r="L212" s="26">
        <v>5.0000000000000001E-4</v>
      </c>
    </row>
    <row r="213" spans="1:12" ht="16" customHeight="1">
      <c r="A213" t="s">
        <v>317</v>
      </c>
      <c r="B213" t="s">
        <v>10</v>
      </c>
      <c r="C213" t="s">
        <v>21</v>
      </c>
      <c r="D213" s="24">
        <v>45901</v>
      </c>
      <c r="E213" t="s">
        <v>337</v>
      </c>
      <c r="F213" t="s">
        <v>10</v>
      </c>
      <c r="G213" t="s">
        <v>320</v>
      </c>
      <c r="H213" t="s">
        <v>320</v>
      </c>
      <c r="I213" t="s">
        <v>338</v>
      </c>
      <c r="J213" s="25">
        <v>0</v>
      </c>
      <c r="K213" s="26">
        <v>0</v>
      </c>
      <c r="L213" s="26">
        <v>0</v>
      </c>
    </row>
    <row r="214" spans="1:12" ht="16" customHeight="1">
      <c r="A214" t="s">
        <v>317</v>
      </c>
      <c r="B214" t="s">
        <v>10</v>
      </c>
      <c r="C214" t="s">
        <v>21</v>
      </c>
      <c r="D214" s="24">
        <v>45901</v>
      </c>
      <c r="E214" t="s">
        <v>339</v>
      </c>
      <c r="F214" t="s">
        <v>10</v>
      </c>
      <c r="G214" t="s">
        <v>320</v>
      </c>
      <c r="H214" t="s">
        <v>320</v>
      </c>
      <c r="I214" t="s">
        <v>340</v>
      </c>
      <c r="J214" s="25">
        <v>106</v>
      </c>
      <c r="K214" s="26">
        <v>0.25829999999999997</v>
      </c>
      <c r="L214" s="26">
        <v>1.9800000000000002E-2</v>
      </c>
    </row>
    <row r="215" spans="1:12" ht="16" customHeight="1">
      <c r="A215" t="s">
        <v>317</v>
      </c>
      <c r="B215" t="s">
        <v>10</v>
      </c>
      <c r="C215" t="s">
        <v>21</v>
      </c>
      <c r="D215" s="24">
        <v>45901</v>
      </c>
      <c r="E215" t="s">
        <v>341</v>
      </c>
      <c r="F215" t="s">
        <v>10</v>
      </c>
      <c r="G215" t="s">
        <v>320</v>
      </c>
      <c r="H215" t="s">
        <v>320</v>
      </c>
      <c r="I215" t="s">
        <v>342</v>
      </c>
      <c r="J215" s="25">
        <v>0</v>
      </c>
      <c r="K215" s="26">
        <v>0</v>
      </c>
      <c r="L215" s="26">
        <v>0</v>
      </c>
    </row>
    <row r="216" spans="1:12" ht="16" customHeight="1">
      <c r="A216" t="s">
        <v>317</v>
      </c>
      <c r="B216" t="s">
        <v>10</v>
      </c>
      <c r="C216" t="s">
        <v>21</v>
      </c>
      <c r="D216" s="24">
        <v>45901</v>
      </c>
      <c r="E216" t="s">
        <v>343</v>
      </c>
      <c r="F216" t="s">
        <v>9</v>
      </c>
      <c r="G216" t="s">
        <v>344</v>
      </c>
      <c r="H216" t="s">
        <v>344</v>
      </c>
      <c r="I216" t="s">
        <v>345</v>
      </c>
      <c r="J216" s="25">
        <v>0</v>
      </c>
      <c r="K216" s="26">
        <v>0</v>
      </c>
      <c r="L216" s="26">
        <v>0</v>
      </c>
    </row>
    <row r="217" spans="1:12" ht="16" customHeight="1">
      <c r="A217" t="s">
        <v>317</v>
      </c>
      <c r="B217" t="s">
        <v>10</v>
      </c>
      <c r="C217" t="s">
        <v>21</v>
      </c>
      <c r="D217" s="24">
        <v>45901</v>
      </c>
      <c r="E217" t="s">
        <v>346</v>
      </c>
      <c r="F217" t="s">
        <v>10</v>
      </c>
      <c r="G217" t="s">
        <v>320</v>
      </c>
      <c r="H217" t="s">
        <v>320</v>
      </c>
      <c r="I217" t="s">
        <v>347</v>
      </c>
      <c r="J217" s="25">
        <v>0</v>
      </c>
      <c r="K217" s="26">
        <v>0</v>
      </c>
      <c r="L217" s="26">
        <v>0</v>
      </c>
    </row>
    <row r="218" spans="1:12" ht="16" customHeight="1">
      <c r="A218" t="s">
        <v>358</v>
      </c>
      <c r="B218" t="s">
        <v>11</v>
      </c>
      <c r="C218" t="s">
        <v>21</v>
      </c>
      <c r="D218" s="24">
        <v>45901</v>
      </c>
      <c r="E218" t="s">
        <v>318</v>
      </c>
      <c r="F218" t="s">
        <v>10</v>
      </c>
      <c r="G218" t="s">
        <v>314</v>
      </c>
      <c r="H218" t="s">
        <v>314</v>
      </c>
      <c r="I218" t="s">
        <v>315</v>
      </c>
      <c r="J218" s="25">
        <v>38570402</v>
      </c>
      <c r="K218" s="26">
        <v>73374.604600000006</v>
      </c>
      <c r="L218" s="26">
        <v>194.1146</v>
      </c>
    </row>
    <row r="219" spans="1:12" ht="16" customHeight="1">
      <c r="A219" t="s">
        <v>358</v>
      </c>
      <c r="B219" t="s">
        <v>11</v>
      </c>
      <c r="C219" t="s">
        <v>21</v>
      </c>
      <c r="D219" s="24">
        <v>45901</v>
      </c>
      <c r="E219" t="s">
        <v>319</v>
      </c>
      <c r="F219" t="s">
        <v>10</v>
      </c>
      <c r="G219" t="s">
        <v>320</v>
      </c>
      <c r="H219" t="s">
        <v>320</v>
      </c>
      <c r="I219" t="s">
        <v>315</v>
      </c>
      <c r="J219" s="25">
        <v>2322510</v>
      </c>
      <c r="K219" s="26">
        <v>4409.6720999999998</v>
      </c>
      <c r="L219" s="26">
        <v>17.184200000000001</v>
      </c>
    </row>
    <row r="220" spans="1:12" ht="16" customHeight="1">
      <c r="A220" t="s">
        <v>358</v>
      </c>
      <c r="B220" t="s">
        <v>11</v>
      </c>
      <c r="C220" t="s">
        <v>21</v>
      </c>
      <c r="D220" s="24">
        <v>45901</v>
      </c>
      <c r="E220" t="s">
        <v>349</v>
      </c>
      <c r="F220" t="s">
        <v>10</v>
      </c>
      <c r="G220" t="s">
        <v>314</v>
      </c>
      <c r="H220" t="s">
        <v>314</v>
      </c>
      <c r="I220" t="s">
        <v>322</v>
      </c>
      <c r="J220" s="25">
        <v>70322</v>
      </c>
      <c r="K220" s="26">
        <v>134.7371</v>
      </c>
      <c r="L220" s="26">
        <v>0.58909999999999996</v>
      </c>
    </row>
    <row r="221" spans="1:12" ht="16" customHeight="1">
      <c r="A221" t="s">
        <v>358</v>
      </c>
      <c r="B221" t="s">
        <v>11</v>
      </c>
      <c r="C221" t="s">
        <v>21</v>
      </c>
      <c r="D221" s="24">
        <v>45901</v>
      </c>
      <c r="E221" t="s">
        <v>354</v>
      </c>
      <c r="F221" t="s">
        <v>10</v>
      </c>
      <c r="G221" t="s">
        <v>314</v>
      </c>
      <c r="H221" t="s">
        <v>314</v>
      </c>
      <c r="I221" t="s">
        <v>322</v>
      </c>
      <c r="J221" s="25">
        <v>6116</v>
      </c>
      <c r="K221" s="26">
        <v>11.7354</v>
      </c>
      <c r="L221" s="26">
        <v>7.6100000000000001E-2</v>
      </c>
    </row>
    <row r="222" spans="1:12" ht="16" customHeight="1">
      <c r="A222" t="s">
        <v>358</v>
      </c>
      <c r="B222" t="s">
        <v>11</v>
      </c>
      <c r="C222" t="s">
        <v>21</v>
      </c>
      <c r="D222" s="24">
        <v>45901</v>
      </c>
      <c r="E222" t="s">
        <v>359</v>
      </c>
      <c r="F222" t="s">
        <v>9</v>
      </c>
      <c r="G222" t="s">
        <v>344</v>
      </c>
      <c r="H222" t="s">
        <v>344</v>
      </c>
      <c r="I222" t="s">
        <v>322</v>
      </c>
      <c r="J222" s="25">
        <v>119</v>
      </c>
      <c r="K222" s="26">
        <v>0.2306</v>
      </c>
      <c r="L222" s="26">
        <v>3.3E-3</v>
      </c>
    </row>
    <row r="223" spans="1:12" ht="16" customHeight="1">
      <c r="A223" t="s">
        <v>358</v>
      </c>
      <c r="B223" t="s">
        <v>11</v>
      </c>
      <c r="C223" t="s">
        <v>21</v>
      </c>
      <c r="D223" s="24">
        <v>45901</v>
      </c>
      <c r="E223" t="s">
        <v>321</v>
      </c>
      <c r="F223" t="s">
        <v>10</v>
      </c>
      <c r="G223" t="s">
        <v>320</v>
      </c>
      <c r="H223" t="s">
        <v>320</v>
      </c>
      <c r="I223" t="s">
        <v>322</v>
      </c>
      <c r="J223" s="25">
        <v>328795</v>
      </c>
      <c r="K223" s="26">
        <v>623.9633</v>
      </c>
      <c r="L223" s="26">
        <v>4.1151999999999997</v>
      </c>
    </row>
    <row r="224" spans="1:12" ht="16" customHeight="1">
      <c r="A224" t="s">
        <v>358</v>
      </c>
      <c r="B224" t="s">
        <v>11</v>
      </c>
      <c r="C224" t="s">
        <v>21</v>
      </c>
      <c r="D224" s="24">
        <v>45901</v>
      </c>
      <c r="E224" t="s">
        <v>323</v>
      </c>
      <c r="F224" t="s">
        <v>10</v>
      </c>
      <c r="G224" t="s">
        <v>320</v>
      </c>
      <c r="H224" t="s">
        <v>320</v>
      </c>
      <c r="I224" t="s">
        <v>324</v>
      </c>
      <c r="J224" s="25">
        <v>50854</v>
      </c>
      <c r="K224" s="26">
        <v>96.292699999999996</v>
      </c>
      <c r="L224" s="26">
        <v>0.94730000000000003</v>
      </c>
    </row>
    <row r="225" spans="1:12" ht="16" customHeight="1">
      <c r="A225" t="s">
        <v>358</v>
      </c>
      <c r="B225" t="s">
        <v>11</v>
      </c>
      <c r="C225" t="s">
        <v>21</v>
      </c>
      <c r="D225" s="24">
        <v>45901</v>
      </c>
      <c r="E225" t="s">
        <v>325</v>
      </c>
      <c r="F225" t="s">
        <v>10</v>
      </c>
      <c r="G225" t="s">
        <v>320</v>
      </c>
      <c r="H225" t="s">
        <v>320</v>
      </c>
      <c r="I225" t="s">
        <v>326</v>
      </c>
      <c r="J225" s="25">
        <v>69100</v>
      </c>
      <c r="K225" s="26">
        <v>131.4864</v>
      </c>
      <c r="L225" s="26">
        <v>1.7947</v>
      </c>
    </row>
    <row r="226" spans="1:12" ht="16" customHeight="1">
      <c r="A226" t="s">
        <v>358</v>
      </c>
      <c r="B226" t="s">
        <v>11</v>
      </c>
      <c r="C226" t="s">
        <v>21</v>
      </c>
      <c r="D226" s="24">
        <v>45901</v>
      </c>
      <c r="E226" t="s">
        <v>327</v>
      </c>
      <c r="F226" t="s">
        <v>10</v>
      </c>
      <c r="G226" t="s">
        <v>320</v>
      </c>
      <c r="H226" t="s">
        <v>320</v>
      </c>
      <c r="I226" t="s">
        <v>328</v>
      </c>
      <c r="J226" s="25">
        <v>15640</v>
      </c>
      <c r="K226" s="26">
        <v>30.144200000000001</v>
      </c>
      <c r="L226" s="26">
        <v>0.59350000000000003</v>
      </c>
    </row>
    <row r="227" spans="1:12" ht="16" customHeight="1">
      <c r="A227" t="s">
        <v>358</v>
      </c>
      <c r="B227" t="s">
        <v>11</v>
      </c>
      <c r="C227" t="s">
        <v>21</v>
      </c>
      <c r="D227" s="24">
        <v>45901</v>
      </c>
      <c r="E227" t="s">
        <v>329</v>
      </c>
      <c r="F227" t="s">
        <v>10</v>
      </c>
      <c r="G227" t="s">
        <v>320</v>
      </c>
      <c r="H227" t="s">
        <v>320</v>
      </c>
      <c r="I227" t="s">
        <v>330</v>
      </c>
      <c r="J227" s="25">
        <v>292</v>
      </c>
      <c r="K227" s="26">
        <v>0.55230000000000001</v>
      </c>
      <c r="L227" s="26">
        <v>1.37E-2</v>
      </c>
    </row>
    <row r="228" spans="1:12" ht="16" customHeight="1">
      <c r="A228" t="s">
        <v>358</v>
      </c>
      <c r="B228" t="s">
        <v>11</v>
      </c>
      <c r="C228" t="s">
        <v>21</v>
      </c>
      <c r="D228" s="24">
        <v>45901</v>
      </c>
      <c r="E228" t="s">
        <v>331</v>
      </c>
      <c r="F228" t="s">
        <v>10</v>
      </c>
      <c r="G228" t="s">
        <v>320</v>
      </c>
      <c r="H228" t="s">
        <v>320</v>
      </c>
      <c r="I228" t="s">
        <v>332</v>
      </c>
      <c r="J228" s="25">
        <v>1364</v>
      </c>
      <c r="K228" s="26">
        <v>2.7016</v>
      </c>
      <c r="L228" s="26">
        <v>8.7400000000000005E-2</v>
      </c>
    </row>
    <row r="229" spans="1:12" ht="16" customHeight="1">
      <c r="A229" t="s">
        <v>358</v>
      </c>
      <c r="B229" t="s">
        <v>11</v>
      </c>
      <c r="C229" t="s">
        <v>21</v>
      </c>
      <c r="D229" s="24">
        <v>45901</v>
      </c>
      <c r="E229" t="s">
        <v>333</v>
      </c>
      <c r="F229" t="s">
        <v>10</v>
      </c>
      <c r="G229" t="s">
        <v>320</v>
      </c>
      <c r="H229" t="s">
        <v>320</v>
      </c>
      <c r="I229" t="s">
        <v>334</v>
      </c>
      <c r="J229" s="25">
        <v>0</v>
      </c>
      <c r="K229" s="26">
        <v>0</v>
      </c>
      <c r="L229" s="26">
        <v>0</v>
      </c>
    </row>
    <row r="230" spans="1:12" ht="16" customHeight="1">
      <c r="A230" t="s">
        <v>358</v>
      </c>
      <c r="B230" t="s">
        <v>11</v>
      </c>
      <c r="C230" t="s">
        <v>21</v>
      </c>
      <c r="D230" s="24">
        <v>45901</v>
      </c>
      <c r="E230" t="s">
        <v>335</v>
      </c>
      <c r="F230" t="s">
        <v>10</v>
      </c>
      <c r="G230" t="s">
        <v>320</v>
      </c>
      <c r="H230" t="s">
        <v>320</v>
      </c>
      <c r="I230" t="s">
        <v>336</v>
      </c>
      <c r="J230" s="25">
        <v>11</v>
      </c>
      <c r="K230" s="26">
        <v>2.1499999999999998E-2</v>
      </c>
      <c r="L230" s="26">
        <v>8.0000000000000004E-4</v>
      </c>
    </row>
    <row r="231" spans="1:12" ht="16" customHeight="1">
      <c r="A231" t="s">
        <v>358</v>
      </c>
      <c r="B231" t="s">
        <v>11</v>
      </c>
      <c r="C231" t="s">
        <v>21</v>
      </c>
      <c r="D231" s="24">
        <v>45901</v>
      </c>
      <c r="E231" t="s">
        <v>337</v>
      </c>
      <c r="F231" t="s">
        <v>10</v>
      </c>
      <c r="G231" t="s">
        <v>320</v>
      </c>
      <c r="H231" t="s">
        <v>320</v>
      </c>
      <c r="I231" t="s">
        <v>338</v>
      </c>
      <c r="J231" s="25">
        <v>0</v>
      </c>
      <c r="K231" s="26">
        <v>0</v>
      </c>
      <c r="L231" s="26">
        <v>0</v>
      </c>
    </row>
    <row r="232" spans="1:12" ht="16" customHeight="1">
      <c r="A232" t="s">
        <v>358</v>
      </c>
      <c r="B232" t="s">
        <v>11</v>
      </c>
      <c r="C232" t="s">
        <v>21</v>
      </c>
      <c r="D232" s="24">
        <v>45901</v>
      </c>
      <c r="E232" t="s">
        <v>339</v>
      </c>
      <c r="F232" t="s">
        <v>10</v>
      </c>
      <c r="G232" t="s">
        <v>320</v>
      </c>
      <c r="H232" t="s">
        <v>320</v>
      </c>
      <c r="I232" t="s">
        <v>340</v>
      </c>
      <c r="J232" s="25">
        <v>213</v>
      </c>
      <c r="K232" s="26">
        <v>0.51939999999999997</v>
      </c>
      <c r="L232" s="26">
        <v>4.0500000000000001E-2</v>
      </c>
    </row>
    <row r="233" spans="1:12" ht="16" customHeight="1">
      <c r="A233" t="s">
        <v>358</v>
      </c>
      <c r="B233" t="s">
        <v>11</v>
      </c>
      <c r="C233" t="s">
        <v>21</v>
      </c>
      <c r="D233" s="24">
        <v>45901</v>
      </c>
      <c r="E233" t="s">
        <v>341</v>
      </c>
      <c r="F233" t="s">
        <v>10</v>
      </c>
      <c r="G233" t="s">
        <v>320</v>
      </c>
      <c r="H233" t="s">
        <v>320</v>
      </c>
      <c r="I233" t="s">
        <v>342</v>
      </c>
      <c r="J233" s="25">
        <v>0</v>
      </c>
      <c r="K233" s="26">
        <v>0</v>
      </c>
      <c r="L233" s="26">
        <v>0</v>
      </c>
    </row>
    <row r="234" spans="1:12" ht="16" customHeight="1">
      <c r="A234" t="s">
        <v>358</v>
      </c>
      <c r="B234" t="s">
        <v>11</v>
      </c>
      <c r="C234" t="s">
        <v>21</v>
      </c>
      <c r="D234" s="24">
        <v>45901</v>
      </c>
      <c r="E234" t="s">
        <v>343</v>
      </c>
      <c r="F234" t="s">
        <v>9</v>
      </c>
      <c r="G234" t="s">
        <v>344</v>
      </c>
      <c r="H234" t="s">
        <v>344</v>
      </c>
      <c r="I234" t="s">
        <v>345</v>
      </c>
      <c r="J234" s="25">
        <v>0</v>
      </c>
      <c r="K234" s="26">
        <v>0</v>
      </c>
      <c r="L234" s="26">
        <v>0</v>
      </c>
    </row>
    <row r="235" spans="1:12" ht="16" customHeight="1">
      <c r="A235" t="s">
        <v>358</v>
      </c>
      <c r="B235" t="s">
        <v>11</v>
      </c>
      <c r="C235" t="s">
        <v>21</v>
      </c>
      <c r="D235" s="24">
        <v>45901</v>
      </c>
      <c r="E235" t="s">
        <v>346</v>
      </c>
      <c r="F235" t="s">
        <v>10</v>
      </c>
      <c r="G235" t="s">
        <v>320</v>
      </c>
      <c r="H235" t="s">
        <v>320</v>
      </c>
      <c r="I235" t="s">
        <v>347</v>
      </c>
      <c r="J235" s="25">
        <v>0</v>
      </c>
      <c r="K235" s="26">
        <v>0</v>
      </c>
      <c r="L235" s="26">
        <v>0</v>
      </c>
    </row>
    <row r="236" spans="1:12" ht="16" customHeight="1">
      <c r="A236" t="s">
        <v>360</v>
      </c>
      <c r="B236" t="s">
        <v>12</v>
      </c>
      <c r="C236" t="s">
        <v>21</v>
      </c>
      <c r="D236" s="24">
        <v>45901</v>
      </c>
      <c r="E236" t="s">
        <v>318</v>
      </c>
      <c r="F236" t="s">
        <v>10</v>
      </c>
      <c r="G236" t="s">
        <v>314</v>
      </c>
      <c r="H236" t="s">
        <v>314</v>
      </c>
      <c r="I236" t="s">
        <v>315</v>
      </c>
      <c r="J236" s="25">
        <v>48837235</v>
      </c>
      <c r="K236" s="26">
        <v>93026.570200000002</v>
      </c>
      <c r="L236" s="26">
        <v>188.7064</v>
      </c>
    </row>
    <row r="237" spans="1:12" ht="16" customHeight="1">
      <c r="A237" t="s">
        <v>360</v>
      </c>
      <c r="B237" t="s">
        <v>12</v>
      </c>
      <c r="C237" t="s">
        <v>21</v>
      </c>
      <c r="D237" s="24">
        <v>45901</v>
      </c>
      <c r="E237" t="s">
        <v>319</v>
      </c>
      <c r="F237" t="s">
        <v>10</v>
      </c>
      <c r="G237" t="s">
        <v>320</v>
      </c>
      <c r="H237" t="s">
        <v>320</v>
      </c>
      <c r="I237" t="s">
        <v>315</v>
      </c>
      <c r="J237" s="25">
        <v>2866624</v>
      </c>
      <c r="K237" s="26">
        <v>5457.2358000000004</v>
      </c>
      <c r="L237" s="26">
        <v>19.170300000000001</v>
      </c>
    </row>
    <row r="238" spans="1:12" ht="16" customHeight="1">
      <c r="A238" t="s">
        <v>360</v>
      </c>
      <c r="B238" t="s">
        <v>12</v>
      </c>
      <c r="C238" t="s">
        <v>21</v>
      </c>
      <c r="D238" s="24">
        <v>45901</v>
      </c>
      <c r="E238" t="s">
        <v>349</v>
      </c>
      <c r="F238" t="s">
        <v>10</v>
      </c>
      <c r="G238" t="s">
        <v>314</v>
      </c>
      <c r="H238" t="s">
        <v>314</v>
      </c>
      <c r="I238" t="s">
        <v>322</v>
      </c>
      <c r="J238" s="25">
        <v>88457</v>
      </c>
      <c r="K238" s="26">
        <v>169.29150000000001</v>
      </c>
      <c r="L238" s="26">
        <v>0.75729999999999997</v>
      </c>
    </row>
    <row r="239" spans="1:12" ht="16" customHeight="1">
      <c r="A239" t="s">
        <v>360</v>
      </c>
      <c r="B239" t="s">
        <v>12</v>
      </c>
      <c r="C239" t="s">
        <v>21</v>
      </c>
      <c r="D239" s="24">
        <v>45901</v>
      </c>
      <c r="E239" t="s">
        <v>354</v>
      </c>
      <c r="F239" t="s">
        <v>10</v>
      </c>
      <c r="G239" t="s">
        <v>314</v>
      </c>
      <c r="H239" t="s">
        <v>314</v>
      </c>
      <c r="I239" t="s">
        <v>322</v>
      </c>
      <c r="J239" s="25">
        <v>7676</v>
      </c>
      <c r="K239" s="26">
        <v>14.619</v>
      </c>
      <c r="L239" s="26">
        <v>7.9899999999999999E-2</v>
      </c>
    </row>
    <row r="240" spans="1:12" ht="16" customHeight="1">
      <c r="A240" t="s">
        <v>360</v>
      </c>
      <c r="B240" t="s">
        <v>12</v>
      </c>
      <c r="C240" t="s">
        <v>21</v>
      </c>
      <c r="D240" s="24">
        <v>45901</v>
      </c>
      <c r="E240" t="s">
        <v>359</v>
      </c>
      <c r="F240" t="s">
        <v>9</v>
      </c>
      <c r="G240" t="s">
        <v>344</v>
      </c>
      <c r="H240" t="s">
        <v>344</v>
      </c>
      <c r="I240" t="s">
        <v>322</v>
      </c>
      <c r="J240" s="25">
        <v>494</v>
      </c>
      <c r="K240" s="26">
        <v>0.95209999999999995</v>
      </c>
      <c r="L240" s="26">
        <v>7.7999999999999996E-3</v>
      </c>
    </row>
    <row r="241" spans="1:12" ht="16" customHeight="1">
      <c r="A241" t="s">
        <v>360</v>
      </c>
      <c r="B241" t="s">
        <v>12</v>
      </c>
      <c r="C241" t="s">
        <v>21</v>
      </c>
      <c r="D241" s="24">
        <v>45901</v>
      </c>
      <c r="E241" t="s">
        <v>321</v>
      </c>
      <c r="F241" t="s">
        <v>10</v>
      </c>
      <c r="G241" t="s">
        <v>320</v>
      </c>
      <c r="H241" t="s">
        <v>320</v>
      </c>
      <c r="I241" t="s">
        <v>322</v>
      </c>
      <c r="J241" s="25">
        <v>308709</v>
      </c>
      <c r="K241" s="26">
        <v>589.78539999999998</v>
      </c>
      <c r="L241" s="26">
        <v>4.1040000000000001</v>
      </c>
    </row>
    <row r="242" spans="1:12" ht="16" customHeight="1">
      <c r="A242" t="s">
        <v>360</v>
      </c>
      <c r="B242" t="s">
        <v>12</v>
      </c>
      <c r="C242" t="s">
        <v>21</v>
      </c>
      <c r="D242" s="24">
        <v>45901</v>
      </c>
      <c r="E242" t="s">
        <v>323</v>
      </c>
      <c r="F242" t="s">
        <v>10</v>
      </c>
      <c r="G242" t="s">
        <v>320</v>
      </c>
      <c r="H242" t="s">
        <v>320</v>
      </c>
      <c r="I242" t="s">
        <v>324</v>
      </c>
      <c r="J242" s="25">
        <v>59149</v>
      </c>
      <c r="K242" s="26">
        <v>112.5204</v>
      </c>
      <c r="L242" s="26">
        <v>0.98319999999999996</v>
      </c>
    </row>
    <row r="243" spans="1:12" ht="16" customHeight="1">
      <c r="A243" t="s">
        <v>360</v>
      </c>
      <c r="B243" t="s">
        <v>12</v>
      </c>
      <c r="C243" t="s">
        <v>21</v>
      </c>
      <c r="D243" s="24">
        <v>45901</v>
      </c>
      <c r="E243" t="s">
        <v>325</v>
      </c>
      <c r="F243" t="s">
        <v>10</v>
      </c>
      <c r="G243" t="s">
        <v>320</v>
      </c>
      <c r="H243" t="s">
        <v>320</v>
      </c>
      <c r="I243" t="s">
        <v>326</v>
      </c>
      <c r="J243" s="25">
        <v>55098</v>
      </c>
      <c r="K243" s="26">
        <v>105.32170000000001</v>
      </c>
      <c r="L243" s="26">
        <v>1.3705000000000001</v>
      </c>
    </row>
    <row r="244" spans="1:12" ht="16" customHeight="1">
      <c r="A244" t="s">
        <v>360</v>
      </c>
      <c r="B244" t="s">
        <v>12</v>
      </c>
      <c r="C244" t="s">
        <v>21</v>
      </c>
      <c r="D244" s="24">
        <v>45901</v>
      </c>
      <c r="E244" t="s">
        <v>327</v>
      </c>
      <c r="F244" t="s">
        <v>10</v>
      </c>
      <c r="G244" t="s">
        <v>320</v>
      </c>
      <c r="H244" t="s">
        <v>320</v>
      </c>
      <c r="I244" t="s">
        <v>328</v>
      </c>
      <c r="J244" s="25">
        <v>12826</v>
      </c>
      <c r="K244" s="26">
        <v>24.716899999999999</v>
      </c>
      <c r="L244" s="26">
        <v>0.41770000000000002</v>
      </c>
    </row>
    <row r="245" spans="1:12" ht="16" customHeight="1">
      <c r="A245" t="s">
        <v>360</v>
      </c>
      <c r="B245" t="s">
        <v>12</v>
      </c>
      <c r="C245" t="s">
        <v>21</v>
      </c>
      <c r="D245" s="24">
        <v>45901</v>
      </c>
      <c r="E245" t="s">
        <v>329</v>
      </c>
      <c r="F245" t="s">
        <v>10</v>
      </c>
      <c r="G245" t="s">
        <v>320</v>
      </c>
      <c r="H245" t="s">
        <v>320</v>
      </c>
      <c r="I245" t="s">
        <v>330</v>
      </c>
      <c r="J245" s="25">
        <v>391</v>
      </c>
      <c r="K245" s="26">
        <v>0.7359</v>
      </c>
      <c r="L245" s="26">
        <v>1.52E-2</v>
      </c>
    </row>
    <row r="246" spans="1:12" ht="16" customHeight="1">
      <c r="A246" t="s">
        <v>360</v>
      </c>
      <c r="B246" t="s">
        <v>12</v>
      </c>
      <c r="C246" t="s">
        <v>21</v>
      </c>
      <c r="D246" s="24">
        <v>45901</v>
      </c>
      <c r="E246" t="s">
        <v>331</v>
      </c>
      <c r="F246" t="s">
        <v>10</v>
      </c>
      <c r="G246" t="s">
        <v>320</v>
      </c>
      <c r="H246" t="s">
        <v>320</v>
      </c>
      <c r="I246" t="s">
        <v>332</v>
      </c>
      <c r="J246" s="25">
        <v>1207</v>
      </c>
      <c r="K246" s="26">
        <v>2.4398</v>
      </c>
      <c r="L246" s="26">
        <v>7.8299999999999995E-2</v>
      </c>
    </row>
    <row r="247" spans="1:12" ht="16" customHeight="1">
      <c r="A247" t="s">
        <v>360</v>
      </c>
      <c r="B247" t="s">
        <v>12</v>
      </c>
      <c r="C247" t="s">
        <v>21</v>
      </c>
      <c r="D247" s="24">
        <v>45901</v>
      </c>
      <c r="E247" t="s">
        <v>333</v>
      </c>
      <c r="F247" t="s">
        <v>10</v>
      </c>
      <c r="G247" t="s">
        <v>320</v>
      </c>
      <c r="H247" t="s">
        <v>320</v>
      </c>
      <c r="I247" t="s">
        <v>334</v>
      </c>
      <c r="J247" s="25">
        <v>0</v>
      </c>
      <c r="K247" s="26">
        <v>0</v>
      </c>
      <c r="L247" s="26">
        <v>0</v>
      </c>
    </row>
    <row r="248" spans="1:12" ht="16" customHeight="1">
      <c r="A248" t="s">
        <v>360</v>
      </c>
      <c r="B248" t="s">
        <v>12</v>
      </c>
      <c r="C248" t="s">
        <v>21</v>
      </c>
      <c r="D248" s="24">
        <v>45901</v>
      </c>
      <c r="E248" t="s">
        <v>335</v>
      </c>
      <c r="F248" t="s">
        <v>10</v>
      </c>
      <c r="G248" t="s">
        <v>320</v>
      </c>
      <c r="H248" t="s">
        <v>320</v>
      </c>
      <c r="I248" t="s">
        <v>336</v>
      </c>
      <c r="J248" s="25">
        <v>8</v>
      </c>
      <c r="K248" s="26">
        <v>1.5599999999999999E-2</v>
      </c>
      <c r="L248" s="26">
        <v>5.9999999999999995E-4</v>
      </c>
    </row>
    <row r="249" spans="1:12" ht="16" customHeight="1">
      <c r="A249" t="s">
        <v>360</v>
      </c>
      <c r="B249" t="s">
        <v>12</v>
      </c>
      <c r="C249" t="s">
        <v>21</v>
      </c>
      <c r="D249" s="24">
        <v>45901</v>
      </c>
      <c r="E249" t="s">
        <v>337</v>
      </c>
      <c r="F249" t="s">
        <v>10</v>
      </c>
      <c r="G249" t="s">
        <v>320</v>
      </c>
      <c r="H249" t="s">
        <v>320</v>
      </c>
      <c r="I249" t="s">
        <v>338</v>
      </c>
      <c r="J249" s="25">
        <v>0</v>
      </c>
      <c r="K249" s="26">
        <v>0</v>
      </c>
      <c r="L249" s="26">
        <v>0</v>
      </c>
    </row>
    <row r="250" spans="1:12" ht="16" customHeight="1">
      <c r="A250" t="s">
        <v>360</v>
      </c>
      <c r="B250" t="s">
        <v>12</v>
      </c>
      <c r="C250" t="s">
        <v>21</v>
      </c>
      <c r="D250" s="24">
        <v>45901</v>
      </c>
      <c r="E250" t="s">
        <v>339</v>
      </c>
      <c r="F250" t="s">
        <v>10</v>
      </c>
      <c r="G250" t="s">
        <v>320</v>
      </c>
      <c r="H250" t="s">
        <v>320</v>
      </c>
      <c r="I250" t="s">
        <v>340</v>
      </c>
      <c r="J250" s="25">
        <v>2</v>
      </c>
      <c r="K250" s="26">
        <v>3.8999999999999998E-3</v>
      </c>
      <c r="L250" s="26">
        <v>2.0000000000000001E-4</v>
      </c>
    </row>
    <row r="251" spans="1:12" ht="16" customHeight="1">
      <c r="A251" t="s">
        <v>360</v>
      </c>
      <c r="B251" t="s">
        <v>12</v>
      </c>
      <c r="C251" t="s">
        <v>21</v>
      </c>
      <c r="D251" s="24">
        <v>45901</v>
      </c>
      <c r="E251" t="s">
        <v>341</v>
      </c>
      <c r="F251" t="s">
        <v>10</v>
      </c>
      <c r="G251" t="s">
        <v>320</v>
      </c>
      <c r="H251" t="s">
        <v>320</v>
      </c>
      <c r="I251" t="s">
        <v>342</v>
      </c>
      <c r="J251" s="25">
        <v>0</v>
      </c>
      <c r="K251" s="26">
        <v>0</v>
      </c>
      <c r="L251" s="26">
        <v>0</v>
      </c>
    </row>
    <row r="252" spans="1:12" ht="16" customHeight="1">
      <c r="A252" t="s">
        <v>360</v>
      </c>
      <c r="B252" t="s">
        <v>12</v>
      </c>
      <c r="C252" t="s">
        <v>21</v>
      </c>
      <c r="D252" s="24">
        <v>45901</v>
      </c>
      <c r="E252" t="s">
        <v>343</v>
      </c>
      <c r="F252" t="s">
        <v>9</v>
      </c>
      <c r="G252" t="s">
        <v>344</v>
      </c>
      <c r="H252" t="s">
        <v>344</v>
      </c>
      <c r="I252" t="s">
        <v>345</v>
      </c>
      <c r="J252" s="25">
        <v>3</v>
      </c>
      <c r="K252" s="26">
        <v>6.0000000000000001E-3</v>
      </c>
      <c r="L252" s="26">
        <v>2.9999999999999997E-4</v>
      </c>
    </row>
    <row r="253" spans="1:12" ht="16" customHeight="1">
      <c r="A253" t="s">
        <v>360</v>
      </c>
      <c r="B253" t="s">
        <v>12</v>
      </c>
      <c r="C253" t="s">
        <v>21</v>
      </c>
      <c r="D253" s="24">
        <v>45901</v>
      </c>
      <c r="E253" t="s">
        <v>346</v>
      </c>
      <c r="F253" t="s">
        <v>10</v>
      </c>
      <c r="G253" t="s">
        <v>320</v>
      </c>
      <c r="H253" t="s">
        <v>320</v>
      </c>
      <c r="I253" t="s">
        <v>347</v>
      </c>
      <c r="J253" s="25">
        <v>0</v>
      </c>
      <c r="K253" s="26">
        <v>0</v>
      </c>
      <c r="L253" s="26">
        <v>0</v>
      </c>
    </row>
    <row r="254" spans="1:12" ht="16" customHeight="1">
      <c r="A254" t="s">
        <v>361</v>
      </c>
      <c r="B254" t="s">
        <v>13</v>
      </c>
      <c r="C254" t="s">
        <v>21</v>
      </c>
      <c r="D254" s="24">
        <v>45901</v>
      </c>
      <c r="E254" t="s">
        <v>318</v>
      </c>
      <c r="F254" t="s">
        <v>10</v>
      </c>
      <c r="G254" t="s">
        <v>314</v>
      </c>
      <c r="H254" t="s">
        <v>314</v>
      </c>
      <c r="I254" t="s">
        <v>315</v>
      </c>
      <c r="J254" s="25">
        <v>86606410</v>
      </c>
      <c r="K254" s="26">
        <v>164865.72519999999</v>
      </c>
      <c r="L254" s="26">
        <v>304.71690000000001</v>
      </c>
    </row>
    <row r="255" spans="1:12" ht="16" customHeight="1">
      <c r="A255" t="s">
        <v>361</v>
      </c>
      <c r="B255" t="s">
        <v>13</v>
      </c>
      <c r="C255" t="s">
        <v>21</v>
      </c>
      <c r="D255" s="24">
        <v>45901</v>
      </c>
      <c r="E255" t="s">
        <v>319</v>
      </c>
      <c r="F255" t="s">
        <v>10</v>
      </c>
      <c r="G255" t="s">
        <v>320</v>
      </c>
      <c r="H255" t="s">
        <v>320</v>
      </c>
      <c r="I255" t="s">
        <v>315</v>
      </c>
      <c r="J255" s="25">
        <v>3690004</v>
      </c>
      <c r="K255" s="26">
        <v>7037.7993999999999</v>
      </c>
      <c r="L255" s="26">
        <v>23.738299999999999</v>
      </c>
    </row>
    <row r="256" spans="1:12" ht="16" customHeight="1">
      <c r="A256" t="s">
        <v>361</v>
      </c>
      <c r="B256" t="s">
        <v>13</v>
      </c>
      <c r="C256" t="s">
        <v>21</v>
      </c>
      <c r="D256" s="24">
        <v>45901</v>
      </c>
      <c r="E256" t="s">
        <v>349</v>
      </c>
      <c r="F256" t="s">
        <v>10</v>
      </c>
      <c r="G256" t="s">
        <v>314</v>
      </c>
      <c r="H256" t="s">
        <v>314</v>
      </c>
      <c r="I256" t="s">
        <v>322</v>
      </c>
      <c r="J256" s="25">
        <v>136603</v>
      </c>
      <c r="K256" s="26">
        <v>261.47579999999999</v>
      </c>
      <c r="L256" s="26">
        <v>1.1269</v>
      </c>
    </row>
    <row r="257" spans="1:12" ht="16" customHeight="1">
      <c r="A257" t="s">
        <v>361</v>
      </c>
      <c r="B257" t="s">
        <v>13</v>
      </c>
      <c r="C257" t="s">
        <v>21</v>
      </c>
      <c r="D257" s="24">
        <v>45901</v>
      </c>
      <c r="E257" t="s">
        <v>354</v>
      </c>
      <c r="F257" t="s">
        <v>10</v>
      </c>
      <c r="G257" t="s">
        <v>314</v>
      </c>
      <c r="H257" t="s">
        <v>314</v>
      </c>
      <c r="I257" t="s">
        <v>322</v>
      </c>
      <c r="J257" s="25">
        <v>9002</v>
      </c>
      <c r="K257" s="26">
        <v>17.315999999999999</v>
      </c>
      <c r="L257" s="26">
        <v>0.1045</v>
      </c>
    </row>
    <row r="258" spans="1:12" ht="16" customHeight="1">
      <c r="A258" t="s">
        <v>361</v>
      </c>
      <c r="B258" t="s">
        <v>13</v>
      </c>
      <c r="C258" t="s">
        <v>21</v>
      </c>
      <c r="D258" s="24">
        <v>45901</v>
      </c>
      <c r="E258" t="s">
        <v>359</v>
      </c>
      <c r="F258" t="s">
        <v>9</v>
      </c>
      <c r="G258" t="s">
        <v>344</v>
      </c>
      <c r="H258" t="s">
        <v>344</v>
      </c>
      <c r="I258" t="s">
        <v>322</v>
      </c>
      <c r="J258" s="25">
        <v>1736</v>
      </c>
      <c r="K258" s="26">
        <v>3.3921000000000001</v>
      </c>
      <c r="L258" s="26">
        <v>1.7899999999999999E-2</v>
      </c>
    </row>
    <row r="259" spans="1:12" ht="16" customHeight="1">
      <c r="A259" t="s">
        <v>361</v>
      </c>
      <c r="B259" t="s">
        <v>13</v>
      </c>
      <c r="C259" t="s">
        <v>21</v>
      </c>
      <c r="D259" s="24">
        <v>45901</v>
      </c>
      <c r="E259" t="s">
        <v>321</v>
      </c>
      <c r="F259" t="s">
        <v>10</v>
      </c>
      <c r="G259" t="s">
        <v>320</v>
      </c>
      <c r="H259" t="s">
        <v>320</v>
      </c>
      <c r="I259" t="s">
        <v>322</v>
      </c>
      <c r="J259" s="25">
        <v>282571</v>
      </c>
      <c r="K259" s="26">
        <v>539.99810000000002</v>
      </c>
      <c r="L259" s="26">
        <v>3.7187000000000001</v>
      </c>
    </row>
    <row r="260" spans="1:12" ht="16" customHeight="1">
      <c r="A260" t="s">
        <v>361</v>
      </c>
      <c r="B260" t="s">
        <v>13</v>
      </c>
      <c r="C260" t="s">
        <v>21</v>
      </c>
      <c r="D260" s="24">
        <v>45901</v>
      </c>
      <c r="E260" t="s">
        <v>323</v>
      </c>
      <c r="F260" t="s">
        <v>10</v>
      </c>
      <c r="G260" t="s">
        <v>320</v>
      </c>
      <c r="H260" t="s">
        <v>320</v>
      </c>
      <c r="I260" t="s">
        <v>324</v>
      </c>
      <c r="J260" s="25">
        <v>41072</v>
      </c>
      <c r="K260" s="26">
        <v>78.129000000000005</v>
      </c>
      <c r="L260" s="26">
        <v>0.68330000000000002</v>
      </c>
    </row>
    <row r="261" spans="1:12" ht="16" customHeight="1">
      <c r="A261" t="s">
        <v>361</v>
      </c>
      <c r="B261" t="s">
        <v>13</v>
      </c>
      <c r="C261" t="s">
        <v>21</v>
      </c>
      <c r="D261" s="24">
        <v>45901</v>
      </c>
      <c r="E261" t="s">
        <v>325</v>
      </c>
      <c r="F261" t="s">
        <v>10</v>
      </c>
      <c r="G261" t="s">
        <v>320</v>
      </c>
      <c r="H261" t="s">
        <v>320</v>
      </c>
      <c r="I261" t="s">
        <v>326</v>
      </c>
      <c r="J261" s="25">
        <v>40537</v>
      </c>
      <c r="K261" s="26">
        <v>76.344399999999993</v>
      </c>
      <c r="L261" s="26">
        <v>0.94099999999999995</v>
      </c>
    </row>
    <row r="262" spans="1:12" ht="16" customHeight="1">
      <c r="A262" t="s">
        <v>361</v>
      </c>
      <c r="B262" t="s">
        <v>13</v>
      </c>
      <c r="C262" t="s">
        <v>21</v>
      </c>
      <c r="D262" s="24">
        <v>45901</v>
      </c>
      <c r="E262" t="s">
        <v>327</v>
      </c>
      <c r="F262" t="s">
        <v>10</v>
      </c>
      <c r="G262" t="s">
        <v>320</v>
      </c>
      <c r="H262" t="s">
        <v>320</v>
      </c>
      <c r="I262" t="s">
        <v>328</v>
      </c>
      <c r="J262" s="25">
        <v>8262</v>
      </c>
      <c r="K262" s="26">
        <v>15.644500000000001</v>
      </c>
      <c r="L262" s="26">
        <v>0.25919999999999999</v>
      </c>
    </row>
    <row r="263" spans="1:12" ht="16" customHeight="1">
      <c r="A263" t="s">
        <v>361</v>
      </c>
      <c r="B263" t="s">
        <v>13</v>
      </c>
      <c r="C263" t="s">
        <v>21</v>
      </c>
      <c r="D263" s="24">
        <v>45901</v>
      </c>
      <c r="E263" t="s">
        <v>329</v>
      </c>
      <c r="F263" t="s">
        <v>10</v>
      </c>
      <c r="G263" t="s">
        <v>320</v>
      </c>
      <c r="H263" t="s">
        <v>320</v>
      </c>
      <c r="I263" t="s">
        <v>330</v>
      </c>
      <c r="J263" s="25">
        <v>243</v>
      </c>
      <c r="K263" s="26">
        <v>0.45879999999999999</v>
      </c>
      <c r="L263" s="26">
        <v>7.7999999999999996E-3</v>
      </c>
    </row>
    <row r="264" spans="1:12" ht="16" customHeight="1">
      <c r="A264" t="s">
        <v>361</v>
      </c>
      <c r="B264" t="s">
        <v>13</v>
      </c>
      <c r="C264" t="s">
        <v>21</v>
      </c>
      <c r="D264" s="24">
        <v>45901</v>
      </c>
      <c r="E264" t="s">
        <v>331</v>
      </c>
      <c r="F264" t="s">
        <v>10</v>
      </c>
      <c r="G264" t="s">
        <v>320</v>
      </c>
      <c r="H264" t="s">
        <v>320</v>
      </c>
      <c r="I264" t="s">
        <v>332</v>
      </c>
      <c r="J264" s="25">
        <v>895</v>
      </c>
      <c r="K264" s="26">
        <v>1.7485999999999999</v>
      </c>
      <c r="L264" s="26">
        <v>5.2900000000000003E-2</v>
      </c>
    </row>
    <row r="265" spans="1:12" ht="16" customHeight="1">
      <c r="A265" t="s">
        <v>361</v>
      </c>
      <c r="B265" t="s">
        <v>13</v>
      </c>
      <c r="C265" t="s">
        <v>21</v>
      </c>
      <c r="D265" s="24">
        <v>45901</v>
      </c>
      <c r="E265" t="s">
        <v>333</v>
      </c>
      <c r="F265" t="s">
        <v>10</v>
      </c>
      <c r="G265" t="s">
        <v>320</v>
      </c>
      <c r="H265" t="s">
        <v>320</v>
      </c>
      <c r="I265" t="s">
        <v>334</v>
      </c>
      <c r="J265" s="25">
        <v>0</v>
      </c>
      <c r="K265" s="26">
        <v>0</v>
      </c>
      <c r="L265" s="26">
        <v>0</v>
      </c>
    </row>
    <row r="266" spans="1:12" ht="16" customHeight="1">
      <c r="A266" t="s">
        <v>361</v>
      </c>
      <c r="B266" t="s">
        <v>13</v>
      </c>
      <c r="C266" t="s">
        <v>21</v>
      </c>
      <c r="D266" s="24">
        <v>45901</v>
      </c>
      <c r="E266" t="s">
        <v>335</v>
      </c>
      <c r="F266" t="s">
        <v>10</v>
      </c>
      <c r="G266" t="s">
        <v>320</v>
      </c>
      <c r="H266" t="s">
        <v>320</v>
      </c>
      <c r="I266" t="s">
        <v>336</v>
      </c>
      <c r="J266" s="25">
        <v>3</v>
      </c>
      <c r="K266" s="26">
        <v>6.1000000000000004E-3</v>
      </c>
      <c r="L266" s="26">
        <v>2.9999999999999997E-4</v>
      </c>
    </row>
    <row r="267" spans="1:12" ht="16" customHeight="1">
      <c r="A267" t="s">
        <v>361</v>
      </c>
      <c r="B267" t="s">
        <v>13</v>
      </c>
      <c r="C267" t="s">
        <v>21</v>
      </c>
      <c r="D267" s="24">
        <v>45901</v>
      </c>
      <c r="E267" t="s">
        <v>337</v>
      </c>
      <c r="F267" t="s">
        <v>10</v>
      </c>
      <c r="G267" t="s">
        <v>320</v>
      </c>
      <c r="H267" t="s">
        <v>320</v>
      </c>
      <c r="I267" t="s">
        <v>338</v>
      </c>
      <c r="J267" s="25">
        <v>0</v>
      </c>
      <c r="K267" s="26">
        <v>0</v>
      </c>
      <c r="L267" s="26">
        <v>0</v>
      </c>
    </row>
    <row r="268" spans="1:12" ht="16" customHeight="1">
      <c r="A268" t="s">
        <v>361</v>
      </c>
      <c r="B268" t="s">
        <v>13</v>
      </c>
      <c r="C268" t="s">
        <v>21</v>
      </c>
      <c r="D268" s="24">
        <v>45901</v>
      </c>
      <c r="E268" t="s">
        <v>339</v>
      </c>
      <c r="F268" t="s">
        <v>10</v>
      </c>
      <c r="G268" t="s">
        <v>320</v>
      </c>
      <c r="H268" t="s">
        <v>320</v>
      </c>
      <c r="I268" t="s">
        <v>340</v>
      </c>
      <c r="J268" s="25">
        <v>1</v>
      </c>
      <c r="K268" s="26">
        <v>2E-3</v>
      </c>
      <c r="L268" s="26">
        <v>1E-4</v>
      </c>
    </row>
    <row r="269" spans="1:12" ht="16" customHeight="1">
      <c r="A269" t="s">
        <v>361</v>
      </c>
      <c r="B269" t="s">
        <v>13</v>
      </c>
      <c r="C269" t="s">
        <v>21</v>
      </c>
      <c r="D269" s="24">
        <v>45901</v>
      </c>
      <c r="E269" t="s">
        <v>341</v>
      </c>
      <c r="F269" t="s">
        <v>10</v>
      </c>
      <c r="G269" t="s">
        <v>320</v>
      </c>
      <c r="H269" t="s">
        <v>320</v>
      </c>
      <c r="I269" t="s">
        <v>342</v>
      </c>
      <c r="J269" s="25">
        <v>1</v>
      </c>
      <c r="K269" s="26">
        <v>2E-3</v>
      </c>
      <c r="L269" s="26">
        <v>1E-4</v>
      </c>
    </row>
    <row r="270" spans="1:12" ht="16" customHeight="1">
      <c r="A270" t="s">
        <v>361</v>
      </c>
      <c r="B270" t="s">
        <v>13</v>
      </c>
      <c r="C270" t="s">
        <v>21</v>
      </c>
      <c r="D270" s="24">
        <v>45901</v>
      </c>
      <c r="E270" t="s">
        <v>343</v>
      </c>
      <c r="F270" t="s">
        <v>9</v>
      </c>
      <c r="G270" t="s">
        <v>344</v>
      </c>
      <c r="H270" t="s">
        <v>344</v>
      </c>
      <c r="I270" t="s">
        <v>345</v>
      </c>
      <c r="J270" s="25">
        <v>1</v>
      </c>
      <c r="K270" s="26">
        <v>2E-3</v>
      </c>
      <c r="L270" s="26">
        <v>1E-4</v>
      </c>
    </row>
    <row r="271" spans="1:12" ht="16" customHeight="1">
      <c r="A271" t="s">
        <v>361</v>
      </c>
      <c r="B271" t="s">
        <v>13</v>
      </c>
      <c r="C271" t="s">
        <v>21</v>
      </c>
      <c r="D271" s="24">
        <v>45901</v>
      </c>
      <c r="E271" t="s">
        <v>346</v>
      </c>
      <c r="F271" t="s">
        <v>10</v>
      </c>
      <c r="G271" t="s">
        <v>320</v>
      </c>
      <c r="H271" t="s">
        <v>320</v>
      </c>
      <c r="I271" t="s">
        <v>347</v>
      </c>
      <c r="J271" s="25">
        <v>0</v>
      </c>
      <c r="K271" s="26">
        <v>0</v>
      </c>
      <c r="L271" s="26">
        <v>0</v>
      </c>
    </row>
    <row r="272" spans="1:12" ht="16" customHeight="1">
      <c r="A272" t="s">
        <v>362</v>
      </c>
      <c r="B272" t="s">
        <v>9</v>
      </c>
      <c r="C272" t="s">
        <v>23</v>
      </c>
      <c r="D272" s="24">
        <v>45901</v>
      </c>
      <c r="E272" t="s">
        <v>318</v>
      </c>
      <c r="F272" t="s">
        <v>10</v>
      </c>
      <c r="G272" t="s">
        <v>314</v>
      </c>
      <c r="H272" t="s">
        <v>314</v>
      </c>
      <c r="I272" t="s">
        <v>315</v>
      </c>
      <c r="J272" s="25">
        <v>121193325</v>
      </c>
      <c r="K272" s="26">
        <v>230108.193</v>
      </c>
      <c r="L272" s="26">
        <v>321.09910000000002</v>
      </c>
    </row>
    <row r="273" spans="1:12" ht="16" customHeight="1">
      <c r="A273" t="s">
        <v>362</v>
      </c>
      <c r="B273" t="s">
        <v>9</v>
      </c>
      <c r="C273" t="s">
        <v>23</v>
      </c>
      <c r="D273" s="24">
        <v>45901</v>
      </c>
      <c r="E273" t="s">
        <v>319</v>
      </c>
      <c r="F273" t="s">
        <v>10</v>
      </c>
      <c r="G273" t="s">
        <v>320</v>
      </c>
      <c r="H273" t="s">
        <v>320</v>
      </c>
      <c r="I273" t="s">
        <v>315</v>
      </c>
      <c r="J273" s="25">
        <v>6090352</v>
      </c>
      <c r="K273" s="26">
        <v>11607.549199999999</v>
      </c>
      <c r="L273" s="26">
        <v>31.0746</v>
      </c>
    </row>
    <row r="274" spans="1:12" ht="16" customHeight="1">
      <c r="A274" t="s">
        <v>362</v>
      </c>
      <c r="B274" t="s">
        <v>9</v>
      </c>
      <c r="C274" t="s">
        <v>23</v>
      </c>
      <c r="D274" s="24">
        <v>45901</v>
      </c>
      <c r="E274" t="s">
        <v>349</v>
      </c>
      <c r="F274" t="s">
        <v>10</v>
      </c>
      <c r="G274" t="s">
        <v>314</v>
      </c>
      <c r="H274" t="s">
        <v>314</v>
      </c>
      <c r="I274" t="s">
        <v>322</v>
      </c>
      <c r="J274" s="25">
        <v>253425</v>
      </c>
      <c r="K274" s="26">
        <v>483.7167</v>
      </c>
      <c r="L274" s="26">
        <v>2.1078000000000001</v>
      </c>
    </row>
    <row r="275" spans="1:12" ht="16" customHeight="1">
      <c r="A275" t="s">
        <v>362</v>
      </c>
      <c r="B275" t="s">
        <v>9</v>
      </c>
      <c r="C275" t="s">
        <v>23</v>
      </c>
      <c r="D275" s="24">
        <v>45901</v>
      </c>
      <c r="E275" t="s">
        <v>354</v>
      </c>
      <c r="F275" t="s">
        <v>10</v>
      </c>
      <c r="G275" t="s">
        <v>314</v>
      </c>
      <c r="H275" t="s">
        <v>314</v>
      </c>
      <c r="I275" t="s">
        <v>322</v>
      </c>
      <c r="J275" s="25">
        <v>18706</v>
      </c>
      <c r="K275" s="26">
        <v>35.8536</v>
      </c>
      <c r="L275" s="26">
        <v>0.23330000000000001</v>
      </c>
    </row>
    <row r="276" spans="1:12" ht="16" customHeight="1">
      <c r="A276" t="s">
        <v>362</v>
      </c>
      <c r="B276" t="s">
        <v>9</v>
      </c>
      <c r="C276" t="s">
        <v>23</v>
      </c>
      <c r="D276" s="24">
        <v>45901</v>
      </c>
      <c r="E276" t="s">
        <v>359</v>
      </c>
      <c r="F276" t="s">
        <v>9</v>
      </c>
      <c r="G276" t="s">
        <v>344</v>
      </c>
      <c r="H276" t="s">
        <v>344</v>
      </c>
      <c r="I276" t="s">
        <v>322</v>
      </c>
      <c r="J276" s="25">
        <v>2965</v>
      </c>
      <c r="K276" s="26">
        <v>5.7031999999999998</v>
      </c>
      <c r="L276" s="26">
        <v>3.1300000000000001E-2</v>
      </c>
    </row>
    <row r="277" spans="1:12" ht="16" customHeight="1">
      <c r="A277" t="s">
        <v>362</v>
      </c>
      <c r="B277" t="s">
        <v>9</v>
      </c>
      <c r="C277" t="s">
        <v>23</v>
      </c>
      <c r="D277" s="24">
        <v>45901</v>
      </c>
      <c r="E277" t="s">
        <v>321</v>
      </c>
      <c r="F277" t="s">
        <v>10</v>
      </c>
      <c r="G277" t="s">
        <v>320</v>
      </c>
      <c r="H277" t="s">
        <v>320</v>
      </c>
      <c r="I277" t="s">
        <v>322</v>
      </c>
      <c r="J277" s="25">
        <v>363209</v>
      </c>
      <c r="K277" s="26">
        <v>695.28599999999994</v>
      </c>
      <c r="L277" s="26">
        <v>4.3711000000000002</v>
      </c>
    </row>
    <row r="278" spans="1:12" ht="16" customHeight="1">
      <c r="A278" t="s">
        <v>362</v>
      </c>
      <c r="B278" t="s">
        <v>9</v>
      </c>
      <c r="C278" t="s">
        <v>23</v>
      </c>
      <c r="D278" s="24">
        <v>45901</v>
      </c>
      <c r="E278" t="s">
        <v>323</v>
      </c>
      <c r="F278" t="s">
        <v>10</v>
      </c>
      <c r="G278" t="s">
        <v>320</v>
      </c>
      <c r="H278" t="s">
        <v>320</v>
      </c>
      <c r="I278" t="s">
        <v>324</v>
      </c>
      <c r="J278" s="25">
        <v>48895</v>
      </c>
      <c r="K278" s="26">
        <v>93.367500000000007</v>
      </c>
      <c r="L278" s="26">
        <v>0.69640000000000002</v>
      </c>
    </row>
    <row r="279" spans="1:12" ht="16" customHeight="1">
      <c r="A279" t="s">
        <v>362</v>
      </c>
      <c r="B279" t="s">
        <v>9</v>
      </c>
      <c r="C279" t="s">
        <v>23</v>
      </c>
      <c r="D279" s="24">
        <v>45901</v>
      </c>
      <c r="E279" t="s">
        <v>325</v>
      </c>
      <c r="F279" t="s">
        <v>10</v>
      </c>
      <c r="G279" t="s">
        <v>320</v>
      </c>
      <c r="H279" t="s">
        <v>320</v>
      </c>
      <c r="I279" t="s">
        <v>326</v>
      </c>
      <c r="J279" s="25">
        <v>49161</v>
      </c>
      <c r="K279" s="26">
        <v>93.1203</v>
      </c>
      <c r="L279" s="26">
        <v>1.7976000000000001</v>
      </c>
    </row>
    <row r="280" spans="1:12" ht="16" customHeight="1">
      <c r="A280" t="s">
        <v>362</v>
      </c>
      <c r="B280" t="s">
        <v>9</v>
      </c>
      <c r="C280" t="s">
        <v>23</v>
      </c>
      <c r="D280" s="24">
        <v>45901</v>
      </c>
      <c r="E280" t="s">
        <v>327</v>
      </c>
      <c r="F280" t="s">
        <v>10</v>
      </c>
      <c r="G280" t="s">
        <v>320</v>
      </c>
      <c r="H280" t="s">
        <v>320</v>
      </c>
      <c r="I280" t="s">
        <v>328</v>
      </c>
      <c r="J280" s="25">
        <v>11515</v>
      </c>
      <c r="K280" s="26">
        <v>22.215699999999998</v>
      </c>
      <c r="L280" s="26">
        <v>0.50670000000000004</v>
      </c>
    </row>
    <row r="281" spans="1:12" ht="16" customHeight="1">
      <c r="A281" t="s">
        <v>362</v>
      </c>
      <c r="B281" t="s">
        <v>9</v>
      </c>
      <c r="C281" t="s">
        <v>23</v>
      </c>
      <c r="D281" s="24">
        <v>45901</v>
      </c>
      <c r="E281" t="s">
        <v>329</v>
      </c>
      <c r="F281" t="s">
        <v>10</v>
      </c>
      <c r="G281" t="s">
        <v>320</v>
      </c>
      <c r="H281" t="s">
        <v>320</v>
      </c>
      <c r="I281" t="s">
        <v>330</v>
      </c>
      <c r="J281" s="25">
        <v>243</v>
      </c>
      <c r="K281" s="26">
        <v>0.46139999999999998</v>
      </c>
      <c r="L281" s="26">
        <v>7.4000000000000003E-3</v>
      </c>
    </row>
    <row r="282" spans="1:12" ht="16" customHeight="1">
      <c r="A282" t="s">
        <v>362</v>
      </c>
      <c r="B282" t="s">
        <v>9</v>
      </c>
      <c r="C282" t="s">
        <v>23</v>
      </c>
      <c r="D282" s="24">
        <v>45901</v>
      </c>
      <c r="E282" t="s">
        <v>331</v>
      </c>
      <c r="F282" t="s">
        <v>10</v>
      </c>
      <c r="G282" t="s">
        <v>320</v>
      </c>
      <c r="H282" t="s">
        <v>320</v>
      </c>
      <c r="I282" t="s">
        <v>332</v>
      </c>
      <c r="J282" s="25">
        <v>628</v>
      </c>
      <c r="K282" s="26">
        <v>1.2446999999999999</v>
      </c>
      <c r="L282" s="26">
        <v>4.4900000000000002E-2</v>
      </c>
    </row>
    <row r="283" spans="1:12" ht="16" customHeight="1">
      <c r="A283" t="s">
        <v>362</v>
      </c>
      <c r="B283" t="s">
        <v>9</v>
      </c>
      <c r="C283" t="s">
        <v>23</v>
      </c>
      <c r="D283" s="24">
        <v>45901</v>
      </c>
      <c r="E283" t="s">
        <v>333</v>
      </c>
      <c r="F283" t="s">
        <v>10</v>
      </c>
      <c r="G283" t="s">
        <v>320</v>
      </c>
      <c r="H283" t="s">
        <v>320</v>
      </c>
      <c r="I283" t="s">
        <v>334</v>
      </c>
      <c r="J283" s="25">
        <v>0</v>
      </c>
      <c r="K283" s="26">
        <v>0</v>
      </c>
      <c r="L283" s="26">
        <v>0</v>
      </c>
    </row>
    <row r="284" spans="1:12" ht="16" customHeight="1">
      <c r="A284" t="s">
        <v>362</v>
      </c>
      <c r="B284" t="s">
        <v>9</v>
      </c>
      <c r="C284" t="s">
        <v>23</v>
      </c>
      <c r="D284" s="24">
        <v>45901</v>
      </c>
      <c r="E284" t="s">
        <v>335</v>
      </c>
      <c r="F284" t="s">
        <v>10</v>
      </c>
      <c r="G284" t="s">
        <v>320</v>
      </c>
      <c r="H284" t="s">
        <v>320</v>
      </c>
      <c r="I284" t="s">
        <v>336</v>
      </c>
      <c r="J284" s="25">
        <v>0</v>
      </c>
      <c r="K284" s="26">
        <v>0</v>
      </c>
      <c r="L284" s="26">
        <v>0</v>
      </c>
    </row>
    <row r="285" spans="1:12" ht="16" customHeight="1">
      <c r="A285" t="s">
        <v>362</v>
      </c>
      <c r="B285" t="s">
        <v>9</v>
      </c>
      <c r="C285" t="s">
        <v>23</v>
      </c>
      <c r="D285" s="24">
        <v>45901</v>
      </c>
      <c r="E285" t="s">
        <v>337</v>
      </c>
      <c r="F285" t="s">
        <v>10</v>
      </c>
      <c r="G285" t="s">
        <v>320</v>
      </c>
      <c r="H285" t="s">
        <v>320</v>
      </c>
      <c r="I285" t="s">
        <v>338</v>
      </c>
      <c r="J285" s="25">
        <v>0</v>
      </c>
      <c r="K285" s="26">
        <v>0</v>
      </c>
      <c r="L285" s="26">
        <v>0</v>
      </c>
    </row>
    <row r="286" spans="1:12" ht="16" customHeight="1">
      <c r="A286" t="s">
        <v>362</v>
      </c>
      <c r="B286" t="s">
        <v>9</v>
      </c>
      <c r="C286" t="s">
        <v>23</v>
      </c>
      <c r="D286" s="24">
        <v>45901</v>
      </c>
      <c r="E286" t="s">
        <v>339</v>
      </c>
      <c r="F286" t="s">
        <v>10</v>
      </c>
      <c r="G286" t="s">
        <v>320</v>
      </c>
      <c r="H286" t="s">
        <v>320</v>
      </c>
      <c r="I286" t="s">
        <v>340</v>
      </c>
      <c r="J286" s="25">
        <v>0</v>
      </c>
      <c r="K286" s="26">
        <v>0</v>
      </c>
      <c r="L286" s="26">
        <v>0</v>
      </c>
    </row>
    <row r="287" spans="1:12" ht="16" customHeight="1">
      <c r="A287" t="s">
        <v>362</v>
      </c>
      <c r="B287" t="s">
        <v>9</v>
      </c>
      <c r="C287" t="s">
        <v>23</v>
      </c>
      <c r="D287" s="24">
        <v>45901</v>
      </c>
      <c r="E287" t="s">
        <v>341</v>
      </c>
      <c r="F287" t="s">
        <v>10</v>
      </c>
      <c r="G287" t="s">
        <v>320</v>
      </c>
      <c r="H287" t="s">
        <v>320</v>
      </c>
      <c r="I287" t="s">
        <v>342</v>
      </c>
      <c r="J287" s="25">
        <v>0</v>
      </c>
      <c r="K287" s="26">
        <v>0</v>
      </c>
      <c r="L287" s="26">
        <v>0</v>
      </c>
    </row>
    <row r="288" spans="1:12" ht="16" customHeight="1">
      <c r="A288" t="s">
        <v>362</v>
      </c>
      <c r="B288" t="s">
        <v>9</v>
      </c>
      <c r="C288" t="s">
        <v>23</v>
      </c>
      <c r="D288" s="24">
        <v>45901</v>
      </c>
      <c r="E288" t="s">
        <v>343</v>
      </c>
      <c r="F288" t="s">
        <v>9</v>
      </c>
      <c r="G288" t="s">
        <v>344</v>
      </c>
      <c r="H288" t="s">
        <v>344</v>
      </c>
      <c r="I288" t="s">
        <v>345</v>
      </c>
      <c r="J288" s="25">
        <v>0</v>
      </c>
      <c r="K288" s="26">
        <v>0</v>
      </c>
      <c r="L288" s="26">
        <v>0</v>
      </c>
    </row>
    <row r="289" spans="1:12" ht="16" customHeight="1">
      <c r="A289" t="s">
        <v>362</v>
      </c>
      <c r="B289" t="s">
        <v>9</v>
      </c>
      <c r="C289" t="s">
        <v>23</v>
      </c>
      <c r="D289" s="24">
        <v>45901</v>
      </c>
      <c r="E289" t="s">
        <v>346</v>
      </c>
      <c r="F289" t="s">
        <v>10</v>
      </c>
      <c r="G289" t="s">
        <v>320</v>
      </c>
      <c r="H289" t="s">
        <v>320</v>
      </c>
      <c r="I289" t="s">
        <v>347</v>
      </c>
      <c r="J289" s="25">
        <v>0</v>
      </c>
      <c r="K289" s="26">
        <v>0</v>
      </c>
      <c r="L289" s="26">
        <v>0</v>
      </c>
    </row>
    <row r="290" spans="1:12" ht="16" customHeight="1">
      <c r="A290" t="s">
        <v>318</v>
      </c>
      <c r="B290" t="s">
        <v>10</v>
      </c>
      <c r="C290" t="s">
        <v>23</v>
      </c>
      <c r="D290" s="24">
        <v>45901</v>
      </c>
      <c r="E290" t="s">
        <v>318</v>
      </c>
      <c r="F290" t="s">
        <v>10</v>
      </c>
      <c r="G290" t="s">
        <v>314</v>
      </c>
      <c r="H290" t="s">
        <v>314</v>
      </c>
      <c r="I290" t="s">
        <v>315</v>
      </c>
      <c r="J290" s="25">
        <v>308437541</v>
      </c>
      <c r="K290" s="26">
        <v>583595.16119999997</v>
      </c>
      <c r="L290" s="26">
        <v>497.8365</v>
      </c>
    </row>
    <row r="291" spans="1:12" ht="16" customHeight="1">
      <c r="A291" t="s">
        <v>318</v>
      </c>
      <c r="B291" t="s">
        <v>10</v>
      </c>
      <c r="C291" t="s">
        <v>23</v>
      </c>
      <c r="D291" s="24">
        <v>45901</v>
      </c>
      <c r="E291" t="s">
        <v>319</v>
      </c>
      <c r="F291" t="s">
        <v>10</v>
      </c>
      <c r="G291" t="s">
        <v>320</v>
      </c>
      <c r="H291" t="s">
        <v>320</v>
      </c>
      <c r="I291" t="s">
        <v>315</v>
      </c>
      <c r="J291" s="25">
        <v>11870233</v>
      </c>
      <c r="K291" s="26">
        <v>22539.802899999999</v>
      </c>
      <c r="L291" s="26">
        <v>63.889400000000002</v>
      </c>
    </row>
    <row r="292" spans="1:12" ht="16" customHeight="1">
      <c r="A292" t="s">
        <v>318</v>
      </c>
      <c r="B292" t="s">
        <v>10</v>
      </c>
      <c r="C292" t="s">
        <v>23</v>
      </c>
      <c r="D292" s="24">
        <v>45901</v>
      </c>
      <c r="E292" t="s">
        <v>349</v>
      </c>
      <c r="F292" t="s">
        <v>10</v>
      </c>
      <c r="G292" t="s">
        <v>314</v>
      </c>
      <c r="H292" t="s">
        <v>314</v>
      </c>
      <c r="I292" t="s">
        <v>322</v>
      </c>
      <c r="J292" s="25">
        <v>470301</v>
      </c>
      <c r="K292" s="26">
        <v>895.67100000000005</v>
      </c>
      <c r="L292" s="26">
        <v>4.1161000000000003</v>
      </c>
    </row>
    <row r="293" spans="1:12" ht="16" customHeight="1">
      <c r="A293" t="s">
        <v>318</v>
      </c>
      <c r="B293" t="s">
        <v>10</v>
      </c>
      <c r="C293" t="s">
        <v>23</v>
      </c>
      <c r="D293" s="24">
        <v>45901</v>
      </c>
      <c r="E293" t="s">
        <v>354</v>
      </c>
      <c r="F293" t="s">
        <v>10</v>
      </c>
      <c r="G293" t="s">
        <v>314</v>
      </c>
      <c r="H293" t="s">
        <v>314</v>
      </c>
      <c r="I293" t="s">
        <v>322</v>
      </c>
      <c r="J293" s="25">
        <v>27345</v>
      </c>
      <c r="K293" s="26">
        <v>52.290300000000002</v>
      </c>
      <c r="L293" s="26">
        <v>0.27850000000000003</v>
      </c>
    </row>
    <row r="294" spans="1:12" ht="16" customHeight="1">
      <c r="A294" t="s">
        <v>318</v>
      </c>
      <c r="B294" t="s">
        <v>10</v>
      </c>
      <c r="C294" t="s">
        <v>23</v>
      </c>
      <c r="D294" s="24">
        <v>45901</v>
      </c>
      <c r="E294" t="s">
        <v>359</v>
      </c>
      <c r="F294" t="s">
        <v>9</v>
      </c>
      <c r="G294" t="s">
        <v>344</v>
      </c>
      <c r="H294" t="s">
        <v>344</v>
      </c>
      <c r="I294" t="s">
        <v>322</v>
      </c>
      <c r="J294" s="25">
        <v>3652</v>
      </c>
      <c r="K294" s="26">
        <v>7.0358000000000001</v>
      </c>
      <c r="L294" s="26">
        <v>4.5900000000000003E-2</v>
      </c>
    </row>
    <row r="295" spans="1:12" ht="16" customHeight="1">
      <c r="A295" t="s">
        <v>318</v>
      </c>
      <c r="B295" t="s">
        <v>10</v>
      </c>
      <c r="C295" t="s">
        <v>23</v>
      </c>
      <c r="D295" s="24">
        <v>45901</v>
      </c>
      <c r="E295" t="s">
        <v>321</v>
      </c>
      <c r="F295" t="s">
        <v>10</v>
      </c>
      <c r="G295" t="s">
        <v>320</v>
      </c>
      <c r="H295" t="s">
        <v>320</v>
      </c>
      <c r="I295" t="s">
        <v>322</v>
      </c>
      <c r="J295" s="25">
        <v>488602</v>
      </c>
      <c r="K295" s="26">
        <v>931.7876</v>
      </c>
      <c r="L295" s="26">
        <v>6.6890999999999998</v>
      </c>
    </row>
    <row r="296" spans="1:12" ht="16" customHeight="1">
      <c r="A296" t="s">
        <v>318</v>
      </c>
      <c r="B296" t="s">
        <v>10</v>
      </c>
      <c r="C296" t="s">
        <v>23</v>
      </c>
      <c r="D296" s="24">
        <v>45901</v>
      </c>
      <c r="E296" t="s">
        <v>323</v>
      </c>
      <c r="F296" t="s">
        <v>10</v>
      </c>
      <c r="G296" t="s">
        <v>320</v>
      </c>
      <c r="H296" t="s">
        <v>320</v>
      </c>
      <c r="I296" t="s">
        <v>324</v>
      </c>
      <c r="J296" s="25">
        <v>51888</v>
      </c>
      <c r="K296" s="26">
        <v>99.056100000000001</v>
      </c>
      <c r="L296" s="26">
        <v>0.76670000000000005</v>
      </c>
    </row>
    <row r="297" spans="1:12" ht="16" customHeight="1">
      <c r="A297" t="s">
        <v>318</v>
      </c>
      <c r="B297" t="s">
        <v>10</v>
      </c>
      <c r="C297" t="s">
        <v>23</v>
      </c>
      <c r="D297" s="24">
        <v>45901</v>
      </c>
      <c r="E297" t="s">
        <v>325</v>
      </c>
      <c r="F297" t="s">
        <v>10</v>
      </c>
      <c r="G297" t="s">
        <v>320</v>
      </c>
      <c r="H297" t="s">
        <v>320</v>
      </c>
      <c r="I297" t="s">
        <v>326</v>
      </c>
      <c r="J297" s="25">
        <v>48230</v>
      </c>
      <c r="K297" s="26">
        <v>92.869699999999995</v>
      </c>
      <c r="L297" s="26">
        <v>1.8391</v>
      </c>
    </row>
    <row r="298" spans="1:12" ht="16" customHeight="1">
      <c r="A298" t="s">
        <v>318</v>
      </c>
      <c r="B298" t="s">
        <v>10</v>
      </c>
      <c r="C298" t="s">
        <v>23</v>
      </c>
      <c r="D298" s="24">
        <v>45901</v>
      </c>
      <c r="E298" t="s">
        <v>327</v>
      </c>
      <c r="F298" t="s">
        <v>10</v>
      </c>
      <c r="G298" t="s">
        <v>320</v>
      </c>
      <c r="H298" t="s">
        <v>320</v>
      </c>
      <c r="I298" t="s">
        <v>328</v>
      </c>
      <c r="J298" s="25">
        <v>14337</v>
      </c>
      <c r="K298" s="26">
        <v>27.840299999999999</v>
      </c>
      <c r="L298" s="26">
        <v>0.60950000000000004</v>
      </c>
    </row>
    <row r="299" spans="1:12" ht="16" customHeight="1">
      <c r="A299" t="s">
        <v>318</v>
      </c>
      <c r="B299" t="s">
        <v>10</v>
      </c>
      <c r="C299" t="s">
        <v>23</v>
      </c>
      <c r="D299" s="24">
        <v>45901</v>
      </c>
      <c r="E299" t="s">
        <v>329</v>
      </c>
      <c r="F299" t="s">
        <v>10</v>
      </c>
      <c r="G299" t="s">
        <v>320</v>
      </c>
      <c r="H299" t="s">
        <v>320</v>
      </c>
      <c r="I299" t="s">
        <v>330</v>
      </c>
      <c r="J299" s="25">
        <v>240</v>
      </c>
      <c r="K299" s="26">
        <v>0.45040000000000002</v>
      </c>
      <c r="L299" s="26">
        <v>7.7999999999999996E-3</v>
      </c>
    </row>
    <row r="300" spans="1:12" ht="16" customHeight="1">
      <c r="A300" t="s">
        <v>318</v>
      </c>
      <c r="B300" t="s">
        <v>10</v>
      </c>
      <c r="C300" t="s">
        <v>23</v>
      </c>
      <c r="D300" s="24">
        <v>45901</v>
      </c>
      <c r="E300" t="s">
        <v>331</v>
      </c>
      <c r="F300" t="s">
        <v>10</v>
      </c>
      <c r="G300" t="s">
        <v>320</v>
      </c>
      <c r="H300" t="s">
        <v>320</v>
      </c>
      <c r="I300" t="s">
        <v>332</v>
      </c>
      <c r="J300" s="25">
        <v>657</v>
      </c>
      <c r="K300" s="26">
        <v>1.3221000000000001</v>
      </c>
      <c r="L300" s="26">
        <v>4.5999999999999999E-2</v>
      </c>
    </row>
    <row r="301" spans="1:12" ht="16" customHeight="1">
      <c r="A301" t="s">
        <v>318</v>
      </c>
      <c r="B301" t="s">
        <v>10</v>
      </c>
      <c r="C301" t="s">
        <v>23</v>
      </c>
      <c r="D301" s="24">
        <v>45901</v>
      </c>
      <c r="E301" t="s">
        <v>333</v>
      </c>
      <c r="F301" t="s">
        <v>10</v>
      </c>
      <c r="G301" t="s">
        <v>320</v>
      </c>
      <c r="H301" t="s">
        <v>320</v>
      </c>
      <c r="I301" t="s">
        <v>334</v>
      </c>
      <c r="J301" s="25">
        <v>2</v>
      </c>
      <c r="K301" s="26">
        <v>3.2000000000000002E-3</v>
      </c>
      <c r="L301" s="26">
        <v>0</v>
      </c>
    </row>
    <row r="302" spans="1:12" ht="16" customHeight="1">
      <c r="A302" t="s">
        <v>318</v>
      </c>
      <c r="B302" t="s">
        <v>10</v>
      </c>
      <c r="C302" t="s">
        <v>23</v>
      </c>
      <c r="D302" s="24">
        <v>45901</v>
      </c>
      <c r="E302" t="s">
        <v>335</v>
      </c>
      <c r="F302" t="s">
        <v>10</v>
      </c>
      <c r="G302" t="s">
        <v>320</v>
      </c>
      <c r="H302" t="s">
        <v>320</v>
      </c>
      <c r="I302" t="s">
        <v>336</v>
      </c>
      <c r="J302" s="25">
        <v>2</v>
      </c>
      <c r="K302" s="26">
        <v>3.7000000000000002E-3</v>
      </c>
      <c r="L302" s="26">
        <v>1E-4</v>
      </c>
    </row>
    <row r="303" spans="1:12" ht="16" customHeight="1">
      <c r="A303" t="s">
        <v>318</v>
      </c>
      <c r="B303" t="s">
        <v>10</v>
      </c>
      <c r="C303" t="s">
        <v>23</v>
      </c>
      <c r="D303" s="24">
        <v>45901</v>
      </c>
      <c r="E303" t="s">
        <v>337</v>
      </c>
      <c r="F303" t="s">
        <v>10</v>
      </c>
      <c r="G303" t="s">
        <v>320</v>
      </c>
      <c r="H303" t="s">
        <v>320</v>
      </c>
      <c r="I303" t="s">
        <v>338</v>
      </c>
      <c r="J303" s="25">
        <v>0</v>
      </c>
      <c r="K303" s="26">
        <v>0</v>
      </c>
      <c r="L303" s="26">
        <v>0</v>
      </c>
    </row>
    <row r="304" spans="1:12" ht="16" customHeight="1">
      <c r="A304" t="s">
        <v>318</v>
      </c>
      <c r="B304" t="s">
        <v>10</v>
      </c>
      <c r="C304" t="s">
        <v>23</v>
      </c>
      <c r="D304" s="24">
        <v>45901</v>
      </c>
      <c r="E304" t="s">
        <v>339</v>
      </c>
      <c r="F304" t="s">
        <v>10</v>
      </c>
      <c r="G304" t="s">
        <v>320</v>
      </c>
      <c r="H304" t="s">
        <v>320</v>
      </c>
      <c r="I304" t="s">
        <v>340</v>
      </c>
      <c r="J304" s="25">
        <v>0</v>
      </c>
      <c r="K304" s="26">
        <v>0</v>
      </c>
      <c r="L304" s="26">
        <v>0</v>
      </c>
    </row>
    <row r="305" spans="1:12" ht="16" customHeight="1">
      <c r="A305" t="s">
        <v>318</v>
      </c>
      <c r="B305" t="s">
        <v>10</v>
      </c>
      <c r="C305" t="s">
        <v>23</v>
      </c>
      <c r="D305" s="24">
        <v>45901</v>
      </c>
      <c r="E305" t="s">
        <v>341</v>
      </c>
      <c r="F305" t="s">
        <v>10</v>
      </c>
      <c r="G305" t="s">
        <v>320</v>
      </c>
      <c r="H305" t="s">
        <v>320</v>
      </c>
      <c r="I305" t="s">
        <v>342</v>
      </c>
      <c r="J305" s="25">
        <v>0</v>
      </c>
      <c r="K305" s="26">
        <v>0</v>
      </c>
      <c r="L305" s="26">
        <v>0</v>
      </c>
    </row>
    <row r="306" spans="1:12" ht="16" customHeight="1">
      <c r="A306" t="s">
        <v>318</v>
      </c>
      <c r="B306" t="s">
        <v>10</v>
      </c>
      <c r="C306" t="s">
        <v>23</v>
      </c>
      <c r="D306" s="24">
        <v>45901</v>
      </c>
      <c r="E306" t="s">
        <v>343</v>
      </c>
      <c r="F306" t="s">
        <v>9</v>
      </c>
      <c r="G306" t="s">
        <v>344</v>
      </c>
      <c r="H306" t="s">
        <v>344</v>
      </c>
      <c r="I306" t="s">
        <v>345</v>
      </c>
      <c r="J306" s="25">
        <v>0</v>
      </c>
      <c r="K306" s="26">
        <v>0</v>
      </c>
      <c r="L306" s="26">
        <v>0</v>
      </c>
    </row>
    <row r="307" spans="1:12" ht="16" customHeight="1">
      <c r="A307" t="s">
        <v>318</v>
      </c>
      <c r="B307" t="s">
        <v>10</v>
      </c>
      <c r="C307" t="s">
        <v>23</v>
      </c>
      <c r="D307" s="24">
        <v>45901</v>
      </c>
      <c r="E307" t="s">
        <v>346</v>
      </c>
      <c r="F307" t="s">
        <v>10</v>
      </c>
      <c r="G307" t="s">
        <v>320</v>
      </c>
      <c r="H307" t="s">
        <v>320</v>
      </c>
      <c r="I307" t="s">
        <v>347</v>
      </c>
      <c r="J307" s="25">
        <v>0</v>
      </c>
      <c r="K307" s="26">
        <v>0</v>
      </c>
      <c r="L307" s="26">
        <v>0</v>
      </c>
    </row>
    <row r="308" spans="1:12" ht="16" customHeight="1">
      <c r="A308" t="s">
        <v>363</v>
      </c>
      <c r="B308" t="s">
        <v>11</v>
      </c>
      <c r="C308" t="s">
        <v>23</v>
      </c>
      <c r="D308" s="24">
        <v>45901</v>
      </c>
      <c r="E308" t="s">
        <v>319</v>
      </c>
      <c r="F308" t="s">
        <v>10</v>
      </c>
      <c r="G308" t="s">
        <v>320</v>
      </c>
      <c r="H308" t="s">
        <v>364</v>
      </c>
      <c r="I308" t="s">
        <v>315</v>
      </c>
      <c r="J308" s="25">
        <v>52030968</v>
      </c>
      <c r="K308" s="26">
        <v>98384.884600000005</v>
      </c>
      <c r="L308" s="26">
        <v>262.06799999999998</v>
      </c>
    </row>
    <row r="309" spans="1:12" ht="16" customHeight="1">
      <c r="A309" t="s">
        <v>363</v>
      </c>
      <c r="B309" t="s">
        <v>11</v>
      </c>
      <c r="C309" t="s">
        <v>23</v>
      </c>
      <c r="D309" s="24">
        <v>45901</v>
      </c>
      <c r="E309" t="s">
        <v>349</v>
      </c>
      <c r="F309" t="s">
        <v>10</v>
      </c>
      <c r="G309" t="s">
        <v>314</v>
      </c>
      <c r="H309" t="s">
        <v>314</v>
      </c>
      <c r="I309" t="s">
        <v>322</v>
      </c>
      <c r="J309" s="25">
        <v>1304519</v>
      </c>
      <c r="K309" s="26">
        <v>2474.3312999999998</v>
      </c>
      <c r="L309" s="26">
        <v>9.9060000000000006</v>
      </c>
    </row>
    <row r="310" spans="1:12" ht="16" customHeight="1">
      <c r="A310" t="s">
        <v>363</v>
      </c>
      <c r="B310" t="s">
        <v>11</v>
      </c>
      <c r="C310" t="s">
        <v>23</v>
      </c>
      <c r="D310" s="24">
        <v>45901</v>
      </c>
      <c r="E310" t="s">
        <v>354</v>
      </c>
      <c r="F310" t="s">
        <v>10</v>
      </c>
      <c r="G310" t="s">
        <v>314</v>
      </c>
      <c r="H310" t="s">
        <v>314</v>
      </c>
      <c r="I310" t="s">
        <v>322</v>
      </c>
      <c r="J310" s="25">
        <v>67639</v>
      </c>
      <c r="K310" s="26">
        <v>128.9205</v>
      </c>
      <c r="L310" s="26">
        <v>0.66420000000000001</v>
      </c>
    </row>
    <row r="311" spans="1:12" ht="16" customHeight="1">
      <c r="A311" t="s">
        <v>363</v>
      </c>
      <c r="B311" t="s">
        <v>11</v>
      </c>
      <c r="C311" t="s">
        <v>23</v>
      </c>
      <c r="D311" s="24">
        <v>45901</v>
      </c>
      <c r="E311" t="s">
        <v>359</v>
      </c>
      <c r="F311" t="s">
        <v>9</v>
      </c>
      <c r="G311" t="s">
        <v>344</v>
      </c>
      <c r="H311" t="s">
        <v>344</v>
      </c>
      <c r="I311" t="s">
        <v>322</v>
      </c>
      <c r="J311" s="25">
        <v>8196</v>
      </c>
      <c r="K311" s="26">
        <v>15.7387</v>
      </c>
      <c r="L311" s="26">
        <v>9.1499999999999998E-2</v>
      </c>
    </row>
    <row r="312" spans="1:12" ht="16" customHeight="1">
      <c r="A312" t="s">
        <v>363</v>
      </c>
      <c r="B312" t="s">
        <v>11</v>
      </c>
      <c r="C312" t="s">
        <v>23</v>
      </c>
      <c r="D312" s="24">
        <v>45901</v>
      </c>
      <c r="E312" t="s">
        <v>321</v>
      </c>
      <c r="F312" t="s">
        <v>10</v>
      </c>
      <c r="G312" t="s">
        <v>320</v>
      </c>
      <c r="H312" t="s">
        <v>320</v>
      </c>
      <c r="I312" t="s">
        <v>322</v>
      </c>
      <c r="J312" s="25">
        <v>512105</v>
      </c>
      <c r="K312" s="26">
        <v>975.14279999999997</v>
      </c>
      <c r="L312" s="26">
        <v>7.1595000000000004</v>
      </c>
    </row>
    <row r="313" spans="1:12" ht="16" customHeight="1">
      <c r="A313" t="s">
        <v>363</v>
      </c>
      <c r="B313" t="s">
        <v>11</v>
      </c>
      <c r="C313" t="s">
        <v>23</v>
      </c>
      <c r="D313" s="24">
        <v>45901</v>
      </c>
      <c r="E313" t="s">
        <v>365</v>
      </c>
      <c r="F313" t="s">
        <v>10</v>
      </c>
      <c r="G313" t="s">
        <v>314</v>
      </c>
      <c r="H313" t="s">
        <v>314</v>
      </c>
      <c r="I313" t="s">
        <v>324</v>
      </c>
      <c r="J313" s="25">
        <v>206</v>
      </c>
      <c r="K313" s="26">
        <v>0.40139999999999998</v>
      </c>
      <c r="L313" s="26">
        <v>2.0999999999999999E-3</v>
      </c>
    </row>
    <row r="314" spans="1:12" ht="16" customHeight="1">
      <c r="A314" t="s">
        <v>363</v>
      </c>
      <c r="B314" t="s">
        <v>11</v>
      </c>
      <c r="C314" t="s">
        <v>23</v>
      </c>
      <c r="D314" s="24">
        <v>45901</v>
      </c>
      <c r="E314" t="s">
        <v>323</v>
      </c>
      <c r="F314" t="s">
        <v>10</v>
      </c>
      <c r="G314" t="s">
        <v>320</v>
      </c>
      <c r="H314" t="s">
        <v>320</v>
      </c>
      <c r="I314" t="s">
        <v>324</v>
      </c>
      <c r="J314" s="25">
        <v>46704</v>
      </c>
      <c r="K314" s="26">
        <v>89.553899999999999</v>
      </c>
      <c r="L314" s="26">
        <v>0.6734</v>
      </c>
    </row>
    <row r="315" spans="1:12" ht="16" customHeight="1">
      <c r="A315" t="s">
        <v>363</v>
      </c>
      <c r="B315" t="s">
        <v>11</v>
      </c>
      <c r="C315" t="s">
        <v>23</v>
      </c>
      <c r="D315" s="24">
        <v>45901</v>
      </c>
      <c r="E315" t="s">
        <v>325</v>
      </c>
      <c r="F315" t="s">
        <v>10</v>
      </c>
      <c r="G315" t="s">
        <v>320</v>
      </c>
      <c r="H315" t="s">
        <v>320</v>
      </c>
      <c r="I315" t="s">
        <v>326</v>
      </c>
      <c r="J315" s="25">
        <v>48983</v>
      </c>
      <c r="K315" s="26">
        <v>95.031999999999996</v>
      </c>
      <c r="L315" s="26">
        <v>1.9681999999999999</v>
      </c>
    </row>
    <row r="316" spans="1:12" ht="16" customHeight="1">
      <c r="A316" t="s">
        <v>363</v>
      </c>
      <c r="B316" t="s">
        <v>11</v>
      </c>
      <c r="C316" t="s">
        <v>23</v>
      </c>
      <c r="D316" s="24">
        <v>45901</v>
      </c>
      <c r="E316" t="s">
        <v>327</v>
      </c>
      <c r="F316" t="s">
        <v>10</v>
      </c>
      <c r="G316" t="s">
        <v>320</v>
      </c>
      <c r="H316" t="s">
        <v>320</v>
      </c>
      <c r="I316" t="s">
        <v>328</v>
      </c>
      <c r="J316" s="25">
        <v>12196</v>
      </c>
      <c r="K316" s="26">
        <v>24.482299999999999</v>
      </c>
      <c r="L316" s="26">
        <v>0.4975</v>
      </c>
    </row>
    <row r="317" spans="1:12" ht="16" customHeight="1">
      <c r="A317" t="s">
        <v>363</v>
      </c>
      <c r="B317" t="s">
        <v>11</v>
      </c>
      <c r="C317" t="s">
        <v>23</v>
      </c>
      <c r="D317" s="24">
        <v>45901</v>
      </c>
      <c r="E317" t="s">
        <v>329</v>
      </c>
      <c r="F317" t="s">
        <v>10</v>
      </c>
      <c r="G317" t="s">
        <v>320</v>
      </c>
      <c r="H317" t="s">
        <v>320</v>
      </c>
      <c r="I317" t="s">
        <v>330</v>
      </c>
      <c r="J317" s="25">
        <v>169</v>
      </c>
      <c r="K317" s="26">
        <v>0.32469999999999999</v>
      </c>
      <c r="L317" s="26">
        <v>7.0000000000000001E-3</v>
      </c>
    </row>
    <row r="318" spans="1:12" ht="16" customHeight="1">
      <c r="A318" t="s">
        <v>363</v>
      </c>
      <c r="B318" t="s">
        <v>11</v>
      </c>
      <c r="C318" t="s">
        <v>23</v>
      </c>
      <c r="D318" s="24">
        <v>45901</v>
      </c>
      <c r="E318" t="s">
        <v>331</v>
      </c>
      <c r="F318" t="s">
        <v>10</v>
      </c>
      <c r="G318" t="s">
        <v>320</v>
      </c>
      <c r="H318" t="s">
        <v>320</v>
      </c>
      <c r="I318" t="s">
        <v>332</v>
      </c>
      <c r="J318" s="25">
        <v>986</v>
      </c>
      <c r="K318" s="26">
        <v>1.9722999999999999</v>
      </c>
      <c r="L318" s="26">
        <v>7.3499999999999996E-2</v>
      </c>
    </row>
    <row r="319" spans="1:12" ht="16" customHeight="1">
      <c r="A319" t="s">
        <v>363</v>
      </c>
      <c r="B319" t="s">
        <v>11</v>
      </c>
      <c r="C319" t="s">
        <v>23</v>
      </c>
      <c r="D319" s="24">
        <v>45901</v>
      </c>
      <c r="E319" t="s">
        <v>333</v>
      </c>
      <c r="F319" t="s">
        <v>10</v>
      </c>
      <c r="G319" t="s">
        <v>320</v>
      </c>
      <c r="H319" t="s">
        <v>320</v>
      </c>
      <c r="I319" t="s">
        <v>334</v>
      </c>
      <c r="J319" s="25">
        <v>0</v>
      </c>
      <c r="K319" s="26">
        <v>0</v>
      </c>
      <c r="L319" s="26">
        <v>0</v>
      </c>
    </row>
    <row r="320" spans="1:12" ht="16" customHeight="1">
      <c r="A320" t="s">
        <v>363</v>
      </c>
      <c r="B320" t="s">
        <v>11</v>
      </c>
      <c r="C320" t="s">
        <v>23</v>
      </c>
      <c r="D320" s="24">
        <v>45901</v>
      </c>
      <c r="E320" t="s">
        <v>335</v>
      </c>
      <c r="F320" t="s">
        <v>10</v>
      </c>
      <c r="G320" t="s">
        <v>320</v>
      </c>
      <c r="H320" t="s">
        <v>320</v>
      </c>
      <c r="I320" t="s">
        <v>336</v>
      </c>
      <c r="J320" s="25">
        <v>5</v>
      </c>
      <c r="K320" s="26">
        <v>9.5999999999999992E-3</v>
      </c>
      <c r="L320" s="26">
        <v>2.9999999999999997E-4</v>
      </c>
    </row>
    <row r="321" spans="1:12" ht="16" customHeight="1">
      <c r="A321" t="s">
        <v>363</v>
      </c>
      <c r="B321" t="s">
        <v>11</v>
      </c>
      <c r="C321" t="s">
        <v>23</v>
      </c>
      <c r="D321" s="24">
        <v>45901</v>
      </c>
      <c r="E321" t="s">
        <v>337</v>
      </c>
      <c r="F321" t="s">
        <v>10</v>
      </c>
      <c r="G321" t="s">
        <v>320</v>
      </c>
      <c r="H321" t="s">
        <v>320</v>
      </c>
      <c r="I321" t="s">
        <v>338</v>
      </c>
      <c r="J321" s="25">
        <v>0</v>
      </c>
      <c r="K321" s="26">
        <v>0</v>
      </c>
      <c r="L321" s="26">
        <v>0</v>
      </c>
    </row>
    <row r="322" spans="1:12" ht="16" customHeight="1">
      <c r="A322" t="s">
        <v>363</v>
      </c>
      <c r="B322" t="s">
        <v>11</v>
      </c>
      <c r="C322" t="s">
        <v>23</v>
      </c>
      <c r="D322" s="24">
        <v>45901</v>
      </c>
      <c r="E322" t="s">
        <v>339</v>
      </c>
      <c r="F322" t="s">
        <v>10</v>
      </c>
      <c r="G322" t="s">
        <v>320</v>
      </c>
      <c r="H322" t="s">
        <v>320</v>
      </c>
      <c r="I322" t="s">
        <v>340</v>
      </c>
      <c r="J322" s="25">
        <v>1</v>
      </c>
      <c r="K322" s="26">
        <v>2E-3</v>
      </c>
      <c r="L322" s="26">
        <v>1E-4</v>
      </c>
    </row>
    <row r="323" spans="1:12" ht="16" customHeight="1">
      <c r="A323" t="s">
        <v>363</v>
      </c>
      <c r="B323" t="s">
        <v>11</v>
      </c>
      <c r="C323" t="s">
        <v>23</v>
      </c>
      <c r="D323" s="24">
        <v>45901</v>
      </c>
      <c r="E323" t="s">
        <v>341</v>
      </c>
      <c r="F323" t="s">
        <v>10</v>
      </c>
      <c r="G323" t="s">
        <v>320</v>
      </c>
      <c r="H323" t="s">
        <v>320</v>
      </c>
      <c r="I323" t="s">
        <v>342</v>
      </c>
      <c r="J323" s="25">
        <v>0</v>
      </c>
      <c r="K323" s="26">
        <v>0</v>
      </c>
      <c r="L323" s="26">
        <v>0</v>
      </c>
    </row>
    <row r="324" spans="1:12" ht="16" customHeight="1">
      <c r="A324" t="s">
        <v>363</v>
      </c>
      <c r="B324" t="s">
        <v>11</v>
      </c>
      <c r="C324" t="s">
        <v>23</v>
      </c>
      <c r="D324" s="24">
        <v>45901</v>
      </c>
      <c r="E324" t="s">
        <v>343</v>
      </c>
      <c r="F324" t="s">
        <v>9</v>
      </c>
      <c r="G324" t="s">
        <v>344</v>
      </c>
      <c r="H324" t="s">
        <v>344</v>
      </c>
      <c r="I324" t="s">
        <v>345</v>
      </c>
      <c r="J324" s="25">
        <v>0</v>
      </c>
      <c r="K324" s="26">
        <v>0</v>
      </c>
      <c r="L324" s="26">
        <v>0</v>
      </c>
    </row>
    <row r="325" spans="1:12" ht="16" customHeight="1">
      <c r="A325" t="s">
        <v>363</v>
      </c>
      <c r="B325" t="s">
        <v>11</v>
      </c>
      <c r="C325" t="s">
        <v>23</v>
      </c>
      <c r="D325" s="24">
        <v>45901</v>
      </c>
      <c r="E325" t="s">
        <v>346</v>
      </c>
      <c r="F325" t="s">
        <v>10</v>
      </c>
      <c r="G325" t="s">
        <v>320</v>
      </c>
      <c r="H325" t="s">
        <v>320</v>
      </c>
      <c r="I325" t="s">
        <v>347</v>
      </c>
      <c r="J325" s="25">
        <v>0</v>
      </c>
      <c r="K325" s="26">
        <v>0</v>
      </c>
      <c r="L325" s="26">
        <v>0</v>
      </c>
    </row>
    <row r="326" spans="1:12" ht="16" customHeight="1">
      <c r="A326" t="s">
        <v>366</v>
      </c>
      <c r="B326" t="s">
        <v>12</v>
      </c>
      <c r="C326" t="s">
        <v>23</v>
      </c>
      <c r="D326" s="24">
        <v>45901</v>
      </c>
      <c r="E326" t="s">
        <v>319</v>
      </c>
      <c r="F326" t="s">
        <v>10</v>
      </c>
      <c r="G326" t="s">
        <v>320</v>
      </c>
      <c r="H326" t="s">
        <v>364</v>
      </c>
      <c r="I326" t="s">
        <v>315</v>
      </c>
      <c r="J326" s="25">
        <v>53729065</v>
      </c>
      <c r="K326" s="26">
        <v>101408.36960000001</v>
      </c>
      <c r="L326" s="26">
        <v>232.45339999999999</v>
      </c>
    </row>
    <row r="327" spans="1:12" ht="16" customHeight="1">
      <c r="A327" t="s">
        <v>366</v>
      </c>
      <c r="B327" t="s">
        <v>12</v>
      </c>
      <c r="C327" t="s">
        <v>23</v>
      </c>
      <c r="D327" s="24">
        <v>45901</v>
      </c>
      <c r="E327" t="s">
        <v>349</v>
      </c>
      <c r="F327" t="s">
        <v>10</v>
      </c>
      <c r="G327" t="s">
        <v>314</v>
      </c>
      <c r="H327" t="s">
        <v>314</v>
      </c>
      <c r="I327" t="s">
        <v>322</v>
      </c>
      <c r="J327" s="25">
        <v>1747807</v>
      </c>
      <c r="K327" s="26">
        <v>3307.4447</v>
      </c>
      <c r="L327" s="26">
        <v>13.274699999999999</v>
      </c>
    </row>
    <row r="328" spans="1:12" ht="16" customHeight="1">
      <c r="A328" t="s">
        <v>366</v>
      </c>
      <c r="B328" t="s">
        <v>12</v>
      </c>
      <c r="C328" t="s">
        <v>23</v>
      </c>
      <c r="D328" s="24">
        <v>45901</v>
      </c>
      <c r="E328" t="s">
        <v>354</v>
      </c>
      <c r="F328" t="s">
        <v>10</v>
      </c>
      <c r="G328" t="s">
        <v>314</v>
      </c>
      <c r="H328" t="s">
        <v>314</v>
      </c>
      <c r="I328" t="s">
        <v>322</v>
      </c>
      <c r="J328" s="25">
        <v>95792</v>
      </c>
      <c r="K328" s="26">
        <v>181.625</v>
      </c>
      <c r="L328" s="26">
        <v>0.94079999999999997</v>
      </c>
    </row>
    <row r="329" spans="1:12" ht="16" customHeight="1">
      <c r="A329" t="s">
        <v>366</v>
      </c>
      <c r="B329" t="s">
        <v>12</v>
      </c>
      <c r="C329" t="s">
        <v>23</v>
      </c>
      <c r="D329" s="24">
        <v>45901</v>
      </c>
      <c r="E329" t="s">
        <v>359</v>
      </c>
      <c r="F329" t="s">
        <v>9</v>
      </c>
      <c r="G329" t="s">
        <v>344</v>
      </c>
      <c r="H329" t="s">
        <v>344</v>
      </c>
      <c r="I329" t="s">
        <v>322</v>
      </c>
      <c r="J329" s="25">
        <v>12189</v>
      </c>
      <c r="K329" s="26">
        <v>23.307099999999998</v>
      </c>
      <c r="L329" s="26">
        <v>0.12609999999999999</v>
      </c>
    </row>
    <row r="330" spans="1:12" ht="16" customHeight="1">
      <c r="A330" t="s">
        <v>366</v>
      </c>
      <c r="B330" t="s">
        <v>12</v>
      </c>
      <c r="C330" t="s">
        <v>23</v>
      </c>
      <c r="D330" s="24">
        <v>45901</v>
      </c>
      <c r="E330" t="s">
        <v>321</v>
      </c>
      <c r="F330" t="s">
        <v>10</v>
      </c>
      <c r="G330" t="s">
        <v>320</v>
      </c>
      <c r="H330" t="s">
        <v>320</v>
      </c>
      <c r="I330" t="s">
        <v>322</v>
      </c>
      <c r="J330" s="25">
        <v>630100</v>
      </c>
      <c r="K330" s="26">
        <v>1200.1432</v>
      </c>
      <c r="L330" s="26">
        <v>8.3169000000000004</v>
      </c>
    </row>
    <row r="331" spans="1:12" ht="16" customHeight="1">
      <c r="A331" t="s">
        <v>366</v>
      </c>
      <c r="B331" t="s">
        <v>12</v>
      </c>
      <c r="C331" t="s">
        <v>23</v>
      </c>
      <c r="D331" s="24">
        <v>45901</v>
      </c>
      <c r="E331" t="s">
        <v>365</v>
      </c>
      <c r="F331" t="s">
        <v>10</v>
      </c>
      <c r="G331" t="s">
        <v>314</v>
      </c>
      <c r="H331" t="s">
        <v>314</v>
      </c>
      <c r="I331" t="s">
        <v>324</v>
      </c>
      <c r="J331" s="25">
        <v>189</v>
      </c>
      <c r="K331" s="26">
        <v>0.36599999999999999</v>
      </c>
      <c r="L331" s="26">
        <v>2.2000000000000001E-3</v>
      </c>
    </row>
    <row r="332" spans="1:12" ht="16" customHeight="1">
      <c r="A332" t="s">
        <v>366</v>
      </c>
      <c r="B332" t="s">
        <v>12</v>
      </c>
      <c r="C332" t="s">
        <v>23</v>
      </c>
      <c r="D332" s="24">
        <v>45901</v>
      </c>
      <c r="E332" t="s">
        <v>323</v>
      </c>
      <c r="F332" t="s">
        <v>10</v>
      </c>
      <c r="G332" t="s">
        <v>320</v>
      </c>
      <c r="H332" t="s">
        <v>320</v>
      </c>
      <c r="I332" t="s">
        <v>324</v>
      </c>
      <c r="J332" s="25">
        <v>63297</v>
      </c>
      <c r="K332" s="26">
        <v>121.17140000000001</v>
      </c>
      <c r="L332" s="26">
        <v>1.0587</v>
      </c>
    </row>
    <row r="333" spans="1:12" ht="16" customHeight="1">
      <c r="A333" t="s">
        <v>366</v>
      </c>
      <c r="B333" t="s">
        <v>12</v>
      </c>
      <c r="C333" t="s">
        <v>23</v>
      </c>
      <c r="D333" s="24">
        <v>45901</v>
      </c>
      <c r="E333" t="s">
        <v>325</v>
      </c>
      <c r="F333" t="s">
        <v>10</v>
      </c>
      <c r="G333" t="s">
        <v>320</v>
      </c>
      <c r="H333" t="s">
        <v>320</v>
      </c>
      <c r="I333" t="s">
        <v>326</v>
      </c>
      <c r="J333" s="25">
        <v>73200</v>
      </c>
      <c r="K333" s="26">
        <v>140.9667</v>
      </c>
      <c r="L333" s="26">
        <v>3.1223000000000001</v>
      </c>
    </row>
    <row r="334" spans="1:12" ht="16" customHeight="1">
      <c r="A334" t="s">
        <v>366</v>
      </c>
      <c r="B334" t="s">
        <v>12</v>
      </c>
      <c r="C334" t="s">
        <v>23</v>
      </c>
      <c r="D334" s="24">
        <v>45901</v>
      </c>
      <c r="E334" t="s">
        <v>327</v>
      </c>
      <c r="F334" t="s">
        <v>10</v>
      </c>
      <c r="G334" t="s">
        <v>320</v>
      </c>
      <c r="H334" t="s">
        <v>320</v>
      </c>
      <c r="I334" t="s">
        <v>328</v>
      </c>
      <c r="J334" s="25">
        <v>14701</v>
      </c>
      <c r="K334" s="26">
        <v>28.953199999999999</v>
      </c>
      <c r="L334" s="26">
        <v>0.58389999999999997</v>
      </c>
    </row>
    <row r="335" spans="1:12" ht="16" customHeight="1">
      <c r="A335" t="s">
        <v>366</v>
      </c>
      <c r="B335" t="s">
        <v>12</v>
      </c>
      <c r="C335" t="s">
        <v>23</v>
      </c>
      <c r="D335" s="24">
        <v>45901</v>
      </c>
      <c r="E335" t="s">
        <v>329</v>
      </c>
      <c r="F335" t="s">
        <v>10</v>
      </c>
      <c r="G335" t="s">
        <v>320</v>
      </c>
      <c r="H335" t="s">
        <v>320</v>
      </c>
      <c r="I335" t="s">
        <v>330</v>
      </c>
      <c r="J335" s="25">
        <v>592</v>
      </c>
      <c r="K335" s="26">
        <v>1.1068</v>
      </c>
      <c r="L335" s="26">
        <v>2.06E-2</v>
      </c>
    </row>
    <row r="336" spans="1:12" ht="16" customHeight="1">
      <c r="A336" t="s">
        <v>366</v>
      </c>
      <c r="B336" t="s">
        <v>12</v>
      </c>
      <c r="C336" t="s">
        <v>23</v>
      </c>
      <c r="D336" s="24">
        <v>45901</v>
      </c>
      <c r="E336" t="s">
        <v>331</v>
      </c>
      <c r="F336" t="s">
        <v>10</v>
      </c>
      <c r="G336" t="s">
        <v>320</v>
      </c>
      <c r="H336" t="s">
        <v>320</v>
      </c>
      <c r="I336" t="s">
        <v>332</v>
      </c>
      <c r="J336" s="25">
        <v>1576</v>
      </c>
      <c r="K336" s="26">
        <v>2.9836</v>
      </c>
      <c r="L336" s="26">
        <v>8.2100000000000006E-2</v>
      </c>
    </row>
    <row r="337" spans="1:12" ht="16" customHeight="1">
      <c r="A337" t="s">
        <v>366</v>
      </c>
      <c r="B337" t="s">
        <v>12</v>
      </c>
      <c r="C337" t="s">
        <v>23</v>
      </c>
      <c r="D337" s="24">
        <v>45901</v>
      </c>
      <c r="E337" t="s">
        <v>333</v>
      </c>
      <c r="F337" t="s">
        <v>10</v>
      </c>
      <c r="G337" t="s">
        <v>320</v>
      </c>
      <c r="H337" t="s">
        <v>320</v>
      </c>
      <c r="I337" t="s">
        <v>334</v>
      </c>
      <c r="J337" s="25">
        <v>0</v>
      </c>
      <c r="K337" s="26">
        <v>0</v>
      </c>
      <c r="L337" s="26">
        <v>0</v>
      </c>
    </row>
    <row r="338" spans="1:12" ht="16" customHeight="1">
      <c r="A338" t="s">
        <v>366</v>
      </c>
      <c r="B338" t="s">
        <v>12</v>
      </c>
      <c r="C338" t="s">
        <v>23</v>
      </c>
      <c r="D338" s="24">
        <v>45901</v>
      </c>
      <c r="E338" t="s">
        <v>335</v>
      </c>
      <c r="F338" t="s">
        <v>10</v>
      </c>
      <c r="G338" t="s">
        <v>320</v>
      </c>
      <c r="H338" t="s">
        <v>320</v>
      </c>
      <c r="I338" t="s">
        <v>336</v>
      </c>
      <c r="J338" s="25">
        <v>9</v>
      </c>
      <c r="K338" s="26">
        <v>1.6500000000000001E-2</v>
      </c>
      <c r="L338" s="26">
        <v>5.0000000000000001E-4</v>
      </c>
    </row>
    <row r="339" spans="1:12" ht="16" customHeight="1">
      <c r="A339" t="s">
        <v>366</v>
      </c>
      <c r="B339" t="s">
        <v>12</v>
      </c>
      <c r="C339" t="s">
        <v>23</v>
      </c>
      <c r="D339" s="24">
        <v>45901</v>
      </c>
      <c r="E339" t="s">
        <v>337</v>
      </c>
      <c r="F339" t="s">
        <v>10</v>
      </c>
      <c r="G339" t="s">
        <v>320</v>
      </c>
      <c r="H339" t="s">
        <v>320</v>
      </c>
      <c r="I339" t="s">
        <v>338</v>
      </c>
      <c r="J339" s="25">
        <v>0</v>
      </c>
      <c r="K339" s="26">
        <v>0</v>
      </c>
      <c r="L339" s="26">
        <v>0</v>
      </c>
    </row>
    <row r="340" spans="1:12" ht="16" customHeight="1">
      <c r="A340" t="s">
        <v>366</v>
      </c>
      <c r="B340" t="s">
        <v>12</v>
      </c>
      <c r="C340" t="s">
        <v>23</v>
      </c>
      <c r="D340" s="24">
        <v>45901</v>
      </c>
      <c r="E340" t="s">
        <v>339</v>
      </c>
      <c r="F340" t="s">
        <v>10</v>
      </c>
      <c r="G340" t="s">
        <v>320</v>
      </c>
      <c r="H340" t="s">
        <v>320</v>
      </c>
      <c r="I340" t="s">
        <v>340</v>
      </c>
      <c r="J340" s="25">
        <v>0</v>
      </c>
      <c r="K340" s="26">
        <v>0</v>
      </c>
      <c r="L340" s="26">
        <v>0</v>
      </c>
    </row>
    <row r="341" spans="1:12" ht="16" customHeight="1">
      <c r="A341" t="s">
        <v>366</v>
      </c>
      <c r="B341" t="s">
        <v>12</v>
      </c>
      <c r="C341" t="s">
        <v>23</v>
      </c>
      <c r="D341" s="24">
        <v>45901</v>
      </c>
      <c r="E341" t="s">
        <v>341</v>
      </c>
      <c r="F341" t="s">
        <v>10</v>
      </c>
      <c r="G341" t="s">
        <v>320</v>
      </c>
      <c r="H341" t="s">
        <v>320</v>
      </c>
      <c r="I341" t="s">
        <v>342</v>
      </c>
      <c r="J341" s="25">
        <v>0</v>
      </c>
      <c r="K341" s="26">
        <v>0</v>
      </c>
      <c r="L341" s="26">
        <v>0</v>
      </c>
    </row>
    <row r="342" spans="1:12" ht="16" customHeight="1">
      <c r="A342" t="s">
        <v>366</v>
      </c>
      <c r="B342" t="s">
        <v>12</v>
      </c>
      <c r="C342" t="s">
        <v>23</v>
      </c>
      <c r="D342" s="24">
        <v>45901</v>
      </c>
      <c r="E342" t="s">
        <v>343</v>
      </c>
      <c r="F342" t="s">
        <v>9</v>
      </c>
      <c r="G342" t="s">
        <v>344</v>
      </c>
      <c r="H342" t="s">
        <v>344</v>
      </c>
      <c r="I342" t="s">
        <v>345</v>
      </c>
      <c r="J342" s="25">
        <v>0</v>
      </c>
      <c r="K342" s="26">
        <v>0</v>
      </c>
      <c r="L342" s="26">
        <v>0</v>
      </c>
    </row>
    <row r="343" spans="1:12" ht="16" customHeight="1">
      <c r="A343" t="s">
        <v>366</v>
      </c>
      <c r="B343" t="s">
        <v>12</v>
      </c>
      <c r="C343" t="s">
        <v>23</v>
      </c>
      <c r="D343" s="24">
        <v>45901</v>
      </c>
      <c r="E343" t="s">
        <v>346</v>
      </c>
      <c r="F343" t="s">
        <v>10</v>
      </c>
      <c r="G343" t="s">
        <v>320</v>
      </c>
      <c r="H343" t="s">
        <v>320</v>
      </c>
      <c r="I343" t="s">
        <v>347</v>
      </c>
      <c r="J343" s="25">
        <v>0</v>
      </c>
      <c r="K343" s="26">
        <v>0</v>
      </c>
      <c r="L343" s="26">
        <v>0</v>
      </c>
    </row>
    <row r="344" spans="1:12" ht="16" customHeight="1">
      <c r="A344" t="s">
        <v>367</v>
      </c>
      <c r="B344" t="s">
        <v>13</v>
      </c>
      <c r="C344" t="s">
        <v>23</v>
      </c>
      <c r="D344" s="24">
        <v>45901</v>
      </c>
      <c r="E344" t="s">
        <v>319</v>
      </c>
      <c r="F344" t="s">
        <v>10</v>
      </c>
      <c r="G344" t="s">
        <v>320</v>
      </c>
      <c r="H344" t="s">
        <v>364</v>
      </c>
      <c r="I344" t="s">
        <v>315</v>
      </c>
      <c r="J344" s="25">
        <v>99902311</v>
      </c>
      <c r="K344" s="26">
        <v>186606.55590000001</v>
      </c>
      <c r="L344" s="26">
        <v>392.79480000000001</v>
      </c>
    </row>
    <row r="345" spans="1:12" ht="16" customHeight="1">
      <c r="A345" t="s">
        <v>367</v>
      </c>
      <c r="B345" t="s">
        <v>13</v>
      </c>
      <c r="C345" t="s">
        <v>23</v>
      </c>
      <c r="D345" s="24">
        <v>45901</v>
      </c>
      <c r="E345" t="s">
        <v>349</v>
      </c>
      <c r="F345" t="s">
        <v>10</v>
      </c>
      <c r="G345" t="s">
        <v>314</v>
      </c>
      <c r="H345" t="s">
        <v>314</v>
      </c>
      <c r="I345" t="s">
        <v>322</v>
      </c>
      <c r="J345" s="25">
        <v>3007115</v>
      </c>
      <c r="K345" s="26">
        <v>5636.4517999999998</v>
      </c>
      <c r="L345" s="26">
        <v>21.572500000000002</v>
      </c>
    </row>
    <row r="346" spans="1:12" ht="16" customHeight="1">
      <c r="A346" t="s">
        <v>367</v>
      </c>
      <c r="B346" t="s">
        <v>13</v>
      </c>
      <c r="C346" t="s">
        <v>23</v>
      </c>
      <c r="D346" s="24">
        <v>45901</v>
      </c>
      <c r="E346" t="s">
        <v>354</v>
      </c>
      <c r="F346" t="s">
        <v>10</v>
      </c>
      <c r="G346" t="s">
        <v>314</v>
      </c>
      <c r="H346" t="s">
        <v>314</v>
      </c>
      <c r="I346" t="s">
        <v>322</v>
      </c>
      <c r="J346" s="25">
        <v>192790</v>
      </c>
      <c r="K346" s="26">
        <v>362.96870000000001</v>
      </c>
      <c r="L346" s="26">
        <v>2.0404</v>
      </c>
    </row>
    <row r="347" spans="1:12" ht="16" customHeight="1">
      <c r="A347" t="s">
        <v>367</v>
      </c>
      <c r="B347" t="s">
        <v>13</v>
      </c>
      <c r="C347" t="s">
        <v>23</v>
      </c>
      <c r="D347" s="24">
        <v>45901</v>
      </c>
      <c r="E347" t="s">
        <v>359</v>
      </c>
      <c r="F347" t="s">
        <v>9</v>
      </c>
      <c r="G347" t="s">
        <v>344</v>
      </c>
      <c r="H347" t="s">
        <v>344</v>
      </c>
      <c r="I347" t="s">
        <v>322</v>
      </c>
      <c r="J347" s="25">
        <v>22364</v>
      </c>
      <c r="K347" s="26">
        <v>42.274500000000003</v>
      </c>
      <c r="L347" s="26">
        <v>0.24440000000000001</v>
      </c>
    </row>
    <row r="348" spans="1:12" ht="16" customHeight="1">
      <c r="A348" t="s">
        <v>367</v>
      </c>
      <c r="B348" t="s">
        <v>13</v>
      </c>
      <c r="C348" t="s">
        <v>23</v>
      </c>
      <c r="D348" s="24">
        <v>45901</v>
      </c>
      <c r="E348" t="s">
        <v>321</v>
      </c>
      <c r="F348" t="s">
        <v>10</v>
      </c>
      <c r="G348" t="s">
        <v>320</v>
      </c>
      <c r="H348" t="s">
        <v>320</v>
      </c>
      <c r="I348" t="s">
        <v>322</v>
      </c>
      <c r="J348" s="25">
        <v>1011986</v>
      </c>
      <c r="K348" s="26">
        <v>1908.1062999999999</v>
      </c>
      <c r="L348" s="26">
        <v>13.9674</v>
      </c>
    </row>
    <row r="349" spans="1:12" ht="16" customHeight="1">
      <c r="A349" t="s">
        <v>367</v>
      </c>
      <c r="B349" t="s">
        <v>13</v>
      </c>
      <c r="C349" t="s">
        <v>23</v>
      </c>
      <c r="D349" s="24">
        <v>45901</v>
      </c>
      <c r="E349" t="s">
        <v>365</v>
      </c>
      <c r="F349" t="s">
        <v>10</v>
      </c>
      <c r="G349" t="s">
        <v>314</v>
      </c>
      <c r="H349" t="s">
        <v>314</v>
      </c>
      <c r="I349" t="s">
        <v>324</v>
      </c>
      <c r="J349" s="25">
        <v>532</v>
      </c>
      <c r="K349" s="26">
        <v>1.0187999999999999</v>
      </c>
      <c r="L349" s="26">
        <v>4.5999999999999999E-3</v>
      </c>
    </row>
    <row r="350" spans="1:12" ht="16" customHeight="1">
      <c r="A350" t="s">
        <v>367</v>
      </c>
      <c r="B350" t="s">
        <v>13</v>
      </c>
      <c r="C350" t="s">
        <v>23</v>
      </c>
      <c r="D350" s="24">
        <v>45901</v>
      </c>
      <c r="E350" t="s">
        <v>323</v>
      </c>
      <c r="F350" t="s">
        <v>10</v>
      </c>
      <c r="G350" t="s">
        <v>320</v>
      </c>
      <c r="H350" t="s">
        <v>320</v>
      </c>
      <c r="I350" t="s">
        <v>324</v>
      </c>
      <c r="J350" s="25">
        <v>132012</v>
      </c>
      <c r="K350" s="26">
        <v>250.5976</v>
      </c>
      <c r="L350" s="26">
        <v>2.0903999999999998</v>
      </c>
    </row>
    <row r="351" spans="1:12" ht="16" customHeight="1">
      <c r="A351" t="s">
        <v>367</v>
      </c>
      <c r="B351" t="s">
        <v>13</v>
      </c>
      <c r="C351" t="s">
        <v>23</v>
      </c>
      <c r="D351" s="24">
        <v>45901</v>
      </c>
      <c r="E351" t="s">
        <v>325</v>
      </c>
      <c r="F351" t="s">
        <v>10</v>
      </c>
      <c r="G351" t="s">
        <v>320</v>
      </c>
      <c r="H351" t="s">
        <v>320</v>
      </c>
      <c r="I351" t="s">
        <v>326</v>
      </c>
      <c r="J351" s="25">
        <v>106942</v>
      </c>
      <c r="K351" s="26">
        <v>204.78870000000001</v>
      </c>
      <c r="L351" s="26">
        <v>4.6764000000000001</v>
      </c>
    </row>
    <row r="352" spans="1:12" ht="16" customHeight="1">
      <c r="A352" t="s">
        <v>367</v>
      </c>
      <c r="B352" t="s">
        <v>13</v>
      </c>
      <c r="C352" t="s">
        <v>23</v>
      </c>
      <c r="D352" s="24">
        <v>45901</v>
      </c>
      <c r="E352" t="s">
        <v>327</v>
      </c>
      <c r="F352" t="s">
        <v>10</v>
      </c>
      <c r="G352" t="s">
        <v>320</v>
      </c>
      <c r="H352" t="s">
        <v>320</v>
      </c>
      <c r="I352" t="s">
        <v>328</v>
      </c>
      <c r="J352" s="25">
        <v>22082</v>
      </c>
      <c r="K352" s="26">
        <v>42.690800000000003</v>
      </c>
      <c r="L352" s="26">
        <v>0.84950000000000003</v>
      </c>
    </row>
    <row r="353" spans="1:12" ht="16" customHeight="1">
      <c r="A353" t="s">
        <v>367</v>
      </c>
      <c r="B353" t="s">
        <v>13</v>
      </c>
      <c r="C353" t="s">
        <v>23</v>
      </c>
      <c r="D353" s="24">
        <v>45901</v>
      </c>
      <c r="E353" t="s">
        <v>329</v>
      </c>
      <c r="F353" t="s">
        <v>10</v>
      </c>
      <c r="G353" t="s">
        <v>320</v>
      </c>
      <c r="H353" t="s">
        <v>320</v>
      </c>
      <c r="I353" t="s">
        <v>330</v>
      </c>
      <c r="J353" s="25">
        <v>753</v>
      </c>
      <c r="K353" s="26">
        <v>1.4276</v>
      </c>
      <c r="L353" s="26">
        <v>3.5200000000000002E-2</v>
      </c>
    </row>
    <row r="354" spans="1:12" ht="16" customHeight="1">
      <c r="A354" t="s">
        <v>367</v>
      </c>
      <c r="B354" t="s">
        <v>13</v>
      </c>
      <c r="C354" t="s">
        <v>23</v>
      </c>
      <c r="D354" s="24">
        <v>45901</v>
      </c>
      <c r="E354" t="s">
        <v>331</v>
      </c>
      <c r="F354" t="s">
        <v>10</v>
      </c>
      <c r="G354" t="s">
        <v>320</v>
      </c>
      <c r="H354" t="s">
        <v>320</v>
      </c>
      <c r="I354" t="s">
        <v>332</v>
      </c>
      <c r="J354" s="25">
        <v>1488</v>
      </c>
      <c r="K354" s="26">
        <v>2.9508999999999999</v>
      </c>
      <c r="L354" s="26">
        <v>0.10440000000000001</v>
      </c>
    </row>
    <row r="355" spans="1:12" ht="16" customHeight="1">
      <c r="A355" t="s">
        <v>367</v>
      </c>
      <c r="B355" t="s">
        <v>13</v>
      </c>
      <c r="C355" t="s">
        <v>23</v>
      </c>
      <c r="D355" s="24">
        <v>45901</v>
      </c>
      <c r="E355" t="s">
        <v>333</v>
      </c>
      <c r="F355" t="s">
        <v>10</v>
      </c>
      <c r="G355" t="s">
        <v>320</v>
      </c>
      <c r="H355" t="s">
        <v>320</v>
      </c>
      <c r="I355" t="s">
        <v>334</v>
      </c>
      <c r="J355" s="25">
        <v>0</v>
      </c>
      <c r="K355" s="26">
        <v>0</v>
      </c>
      <c r="L355" s="26">
        <v>0</v>
      </c>
    </row>
    <row r="356" spans="1:12" ht="16" customHeight="1">
      <c r="A356" t="s">
        <v>367</v>
      </c>
      <c r="B356" t="s">
        <v>13</v>
      </c>
      <c r="C356" t="s">
        <v>23</v>
      </c>
      <c r="D356" s="24">
        <v>45901</v>
      </c>
      <c r="E356" t="s">
        <v>335</v>
      </c>
      <c r="F356" t="s">
        <v>10</v>
      </c>
      <c r="G356" t="s">
        <v>320</v>
      </c>
      <c r="H356" t="s">
        <v>320</v>
      </c>
      <c r="I356" t="s">
        <v>336</v>
      </c>
      <c r="J356" s="25">
        <v>8</v>
      </c>
      <c r="K356" s="26">
        <v>1.52E-2</v>
      </c>
      <c r="L356" s="26">
        <v>6.9999999999999999E-4</v>
      </c>
    </row>
    <row r="357" spans="1:12" ht="16" customHeight="1">
      <c r="A357" t="s">
        <v>367</v>
      </c>
      <c r="B357" t="s">
        <v>13</v>
      </c>
      <c r="C357" t="s">
        <v>23</v>
      </c>
      <c r="D357" s="24">
        <v>45901</v>
      </c>
      <c r="E357" t="s">
        <v>337</v>
      </c>
      <c r="F357" t="s">
        <v>10</v>
      </c>
      <c r="G357" t="s">
        <v>320</v>
      </c>
      <c r="H357" t="s">
        <v>320</v>
      </c>
      <c r="I357" t="s">
        <v>338</v>
      </c>
      <c r="J357" s="25">
        <v>0</v>
      </c>
      <c r="K357" s="26">
        <v>0</v>
      </c>
      <c r="L357" s="26">
        <v>0</v>
      </c>
    </row>
    <row r="358" spans="1:12" ht="16" customHeight="1">
      <c r="A358" t="s">
        <v>367</v>
      </c>
      <c r="B358" t="s">
        <v>13</v>
      </c>
      <c r="C358" t="s">
        <v>23</v>
      </c>
      <c r="D358" s="24">
        <v>45901</v>
      </c>
      <c r="E358" t="s">
        <v>339</v>
      </c>
      <c r="F358" t="s">
        <v>10</v>
      </c>
      <c r="G358" t="s">
        <v>320</v>
      </c>
      <c r="H358" t="s">
        <v>320</v>
      </c>
      <c r="I358" t="s">
        <v>340</v>
      </c>
      <c r="J358" s="25">
        <v>5</v>
      </c>
      <c r="K358" s="26">
        <v>9.1999999999999998E-3</v>
      </c>
      <c r="L358" s="26">
        <v>2.9999999999999997E-4</v>
      </c>
    </row>
    <row r="359" spans="1:12" ht="16" customHeight="1">
      <c r="A359" t="s">
        <v>367</v>
      </c>
      <c r="B359" t="s">
        <v>13</v>
      </c>
      <c r="C359" t="s">
        <v>23</v>
      </c>
      <c r="D359" s="24">
        <v>45901</v>
      </c>
      <c r="E359" t="s">
        <v>341</v>
      </c>
      <c r="F359" t="s">
        <v>10</v>
      </c>
      <c r="G359" t="s">
        <v>320</v>
      </c>
      <c r="H359" t="s">
        <v>320</v>
      </c>
      <c r="I359" t="s">
        <v>342</v>
      </c>
      <c r="J359" s="25">
        <v>0</v>
      </c>
      <c r="K359" s="26">
        <v>0</v>
      </c>
      <c r="L359" s="26">
        <v>0</v>
      </c>
    </row>
    <row r="360" spans="1:12" ht="16" customHeight="1">
      <c r="A360" t="s">
        <v>367</v>
      </c>
      <c r="B360" t="s">
        <v>13</v>
      </c>
      <c r="C360" t="s">
        <v>23</v>
      </c>
      <c r="D360" s="24">
        <v>45901</v>
      </c>
      <c r="E360" t="s">
        <v>343</v>
      </c>
      <c r="F360" t="s">
        <v>9</v>
      </c>
      <c r="G360" t="s">
        <v>344</v>
      </c>
      <c r="H360" t="s">
        <v>344</v>
      </c>
      <c r="I360" t="s">
        <v>345</v>
      </c>
      <c r="J360" s="25">
        <v>2</v>
      </c>
      <c r="K360" s="26">
        <v>3.5999999999999999E-3</v>
      </c>
      <c r="L360" s="26">
        <v>1E-4</v>
      </c>
    </row>
    <row r="361" spans="1:12" ht="16" customHeight="1">
      <c r="A361" t="s">
        <v>367</v>
      </c>
      <c r="B361" t="s">
        <v>13</v>
      </c>
      <c r="C361" t="s">
        <v>23</v>
      </c>
      <c r="D361" s="24">
        <v>45901</v>
      </c>
      <c r="E361" t="s">
        <v>346</v>
      </c>
      <c r="F361" t="s">
        <v>10</v>
      </c>
      <c r="G361" t="s">
        <v>320</v>
      </c>
      <c r="H361" t="s">
        <v>320</v>
      </c>
      <c r="I361" t="s">
        <v>347</v>
      </c>
      <c r="J361" s="25">
        <v>0</v>
      </c>
      <c r="K361" s="26">
        <v>0</v>
      </c>
      <c r="L361" s="26">
        <v>0</v>
      </c>
    </row>
    <row r="362" spans="1:12" ht="16" customHeight="1">
      <c r="A362" t="s">
        <v>368</v>
      </c>
      <c r="B362" t="s">
        <v>9</v>
      </c>
      <c r="C362" t="s">
        <v>25</v>
      </c>
      <c r="D362" s="24">
        <v>45901</v>
      </c>
      <c r="E362" t="s">
        <v>319</v>
      </c>
      <c r="F362" t="s">
        <v>10</v>
      </c>
      <c r="G362" t="s">
        <v>320</v>
      </c>
      <c r="H362" t="s">
        <v>364</v>
      </c>
      <c r="I362" t="s">
        <v>315</v>
      </c>
      <c r="J362" s="25">
        <v>147916079</v>
      </c>
      <c r="K362" s="26">
        <v>274832.9117</v>
      </c>
      <c r="L362" s="26">
        <v>447.34359999999998</v>
      </c>
    </row>
    <row r="363" spans="1:12" ht="16" customHeight="1">
      <c r="A363" t="s">
        <v>368</v>
      </c>
      <c r="B363" t="s">
        <v>9</v>
      </c>
      <c r="C363" t="s">
        <v>25</v>
      </c>
      <c r="D363" s="24">
        <v>45901</v>
      </c>
      <c r="E363" t="s">
        <v>349</v>
      </c>
      <c r="F363" t="s">
        <v>10</v>
      </c>
      <c r="G363" t="s">
        <v>314</v>
      </c>
      <c r="H363" t="s">
        <v>314</v>
      </c>
      <c r="I363" t="s">
        <v>322</v>
      </c>
      <c r="J363" s="25">
        <v>5759231</v>
      </c>
      <c r="K363" s="26">
        <v>10759.5533</v>
      </c>
      <c r="L363" s="26">
        <v>35.4221</v>
      </c>
    </row>
    <row r="364" spans="1:12" ht="16" customHeight="1">
      <c r="A364" t="s">
        <v>368</v>
      </c>
      <c r="B364" t="s">
        <v>9</v>
      </c>
      <c r="C364" t="s">
        <v>25</v>
      </c>
      <c r="D364" s="24">
        <v>45901</v>
      </c>
      <c r="E364" t="s">
        <v>354</v>
      </c>
      <c r="F364" t="s">
        <v>10</v>
      </c>
      <c r="G364" t="s">
        <v>314</v>
      </c>
      <c r="H364" t="s">
        <v>314</v>
      </c>
      <c r="I364" t="s">
        <v>322</v>
      </c>
      <c r="J364" s="25">
        <v>269709</v>
      </c>
      <c r="K364" s="26">
        <v>505.16680000000002</v>
      </c>
      <c r="L364" s="26">
        <v>2.5428000000000002</v>
      </c>
    </row>
    <row r="365" spans="1:12" ht="16" customHeight="1">
      <c r="A365" t="s">
        <v>368</v>
      </c>
      <c r="B365" t="s">
        <v>9</v>
      </c>
      <c r="C365" t="s">
        <v>25</v>
      </c>
      <c r="D365" s="24">
        <v>45901</v>
      </c>
      <c r="E365" t="s">
        <v>359</v>
      </c>
      <c r="F365" t="s">
        <v>9</v>
      </c>
      <c r="G365" t="s">
        <v>344</v>
      </c>
      <c r="H365" t="s">
        <v>344</v>
      </c>
      <c r="I365" t="s">
        <v>322</v>
      </c>
      <c r="J365" s="25">
        <v>23648</v>
      </c>
      <c r="K365" s="26">
        <v>44.656399999999998</v>
      </c>
      <c r="L365" s="26">
        <v>0.22670000000000001</v>
      </c>
    </row>
    <row r="366" spans="1:12" ht="16" customHeight="1">
      <c r="A366" t="s">
        <v>368</v>
      </c>
      <c r="B366" t="s">
        <v>9</v>
      </c>
      <c r="C366" t="s">
        <v>25</v>
      </c>
      <c r="D366" s="24">
        <v>45901</v>
      </c>
      <c r="E366" t="s">
        <v>321</v>
      </c>
      <c r="F366" t="s">
        <v>10</v>
      </c>
      <c r="G366" t="s">
        <v>320</v>
      </c>
      <c r="H366" t="s">
        <v>320</v>
      </c>
      <c r="I366" t="s">
        <v>322</v>
      </c>
      <c r="J366" s="25">
        <v>945288</v>
      </c>
      <c r="K366" s="26">
        <v>1781.1871000000001</v>
      </c>
      <c r="L366" s="26">
        <v>15.568300000000001</v>
      </c>
    </row>
    <row r="367" spans="1:12" ht="16" customHeight="1">
      <c r="A367" t="s">
        <v>368</v>
      </c>
      <c r="B367" t="s">
        <v>9</v>
      </c>
      <c r="C367" t="s">
        <v>25</v>
      </c>
      <c r="D367" s="24">
        <v>45901</v>
      </c>
      <c r="E367" t="s">
        <v>365</v>
      </c>
      <c r="F367" t="s">
        <v>10</v>
      </c>
      <c r="G367" t="s">
        <v>314</v>
      </c>
      <c r="H367" t="s">
        <v>314</v>
      </c>
      <c r="I367" t="s">
        <v>324</v>
      </c>
      <c r="J367" s="25">
        <v>588</v>
      </c>
      <c r="K367" s="26">
        <v>1.1023000000000001</v>
      </c>
      <c r="L367" s="26">
        <v>7.1999999999999998E-3</v>
      </c>
    </row>
    <row r="368" spans="1:12" ht="16" customHeight="1">
      <c r="A368" t="s">
        <v>368</v>
      </c>
      <c r="B368" t="s">
        <v>9</v>
      </c>
      <c r="C368" t="s">
        <v>25</v>
      </c>
      <c r="D368" s="24">
        <v>45901</v>
      </c>
      <c r="E368" t="s">
        <v>323</v>
      </c>
      <c r="F368" t="s">
        <v>10</v>
      </c>
      <c r="G368" t="s">
        <v>320</v>
      </c>
      <c r="H368" t="s">
        <v>320</v>
      </c>
      <c r="I368" t="s">
        <v>324</v>
      </c>
      <c r="J368" s="25">
        <v>97441</v>
      </c>
      <c r="K368" s="26">
        <v>184.55410000000001</v>
      </c>
      <c r="L368" s="26">
        <v>1.5388999999999999</v>
      </c>
    </row>
    <row r="369" spans="1:12" ht="16" customHeight="1">
      <c r="A369" t="s">
        <v>368</v>
      </c>
      <c r="B369" t="s">
        <v>9</v>
      </c>
      <c r="C369" t="s">
        <v>25</v>
      </c>
      <c r="D369" s="24">
        <v>45901</v>
      </c>
      <c r="E369" t="s">
        <v>325</v>
      </c>
      <c r="F369" t="s">
        <v>10</v>
      </c>
      <c r="G369" t="s">
        <v>320</v>
      </c>
      <c r="H369" t="s">
        <v>320</v>
      </c>
      <c r="I369" t="s">
        <v>326</v>
      </c>
      <c r="J369" s="25">
        <v>86763</v>
      </c>
      <c r="K369" s="26">
        <v>166.90299999999999</v>
      </c>
      <c r="L369" s="26">
        <v>4.2889999999999997</v>
      </c>
    </row>
    <row r="370" spans="1:12" ht="16" customHeight="1">
      <c r="A370" t="s">
        <v>368</v>
      </c>
      <c r="B370" t="s">
        <v>9</v>
      </c>
      <c r="C370" t="s">
        <v>25</v>
      </c>
      <c r="D370" s="24">
        <v>45901</v>
      </c>
      <c r="E370" t="s">
        <v>327</v>
      </c>
      <c r="F370" t="s">
        <v>10</v>
      </c>
      <c r="G370" t="s">
        <v>320</v>
      </c>
      <c r="H370" t="s">
        <v>320</v>
      </c>
      <c r="I370" t="s">
        <v>328</v>
      </c>
      <c r="J370" s="25">
        <v>13958</v>
      </c>
      <c r="K370" s="26">
        <v>26.971900000000002</v>
      </c>
      <c r="L370" s="26">
        <v>0.5161</v>
      </c>
    </row>
    <row r="371" spans="1:12" ht="16" customHeight="1">
      <c r="A371" t="s">
        <v>368</v>
      </c>
      <c r="B371" t="s">
        <v>9</v>
      </c>
      <c r="C371" t="s">
        <v>25</v>
      </c>
      <c r="D371" s="24">
        <v>45901</v>
      </c>
      <c r="E371" t="s">
        <v>329</v>
      </c>
      <c r="F371" t="s">
        <v>10</v>
      </c>
      <c r="G371" t="s">
        <v>320</v>
      </c>
      <c r="H371" t="s">
        <v>320</v>
      </c>
      <c r="I371" t="s">
        <v>330</v>
      </c>
      <c r="J371" s="25">
        <v>491</v>
      </c>
      <c r="K371" s="26">
        <v>0.95760000000000001</v>
      </c>
      <c r="L371" s="26">
        <v>2.53E-2</v>
      </c>
    </row>
    <row r="372" spans="1:12" ht="16" customHeight="1">
      <c r="A372" t="s">
        <v>368</v>
      </c>
      <c r="B372" t="s">
        <v>9</v>
      </c>
      <c r="C372" t="s">
        <v>25</v>
      </c>
      <c r="D372" s="24">
        <v>45901</v>
      </c>
      <c r="E372" t="s">
        <v>331</v>
      </c>
      <c r="F372" t="s">
        <v>10</v>
      </c>
      <c r="G372" t="s">
        <v>320</v>
      </c>
      <c r="H372" t="s">
        <v>320</v>
      </c>
      <c r="I372" t="s">
        <v>332</v>
      </c>
      <c r="J372" s="25">
        <v>719</v>
      </c>
      <c r="K372" s="26">
        <v>1.4148000000000001</v>
      </c>
      <c r="L372" s="26">
        <v>4.8800000000000003E-2</v>
      </c>
    </row>
    <row r="373" spans="1:12" ht="16" customHeight="1">
      <c r="A373" t="s">
        <v>368</v>
      </c>
      <c r="B373" t="s">
        <v>9</v>
      </c>
      <c r="C373" t="s">
        <v>25</v>
      </c>
      <c r="D373" s="24">
        <v>45901</v>
      </c>
      <c r="E373" t="s">
        <v>333</v>
      </c>
      <c r="F373" t="s">
        <v>10</v>
      </c>
      <c r="G373" t="s">
        <v>320</v>
      </c>
      <c r="H373" t="s">
        <v>320</v>
      </c>
      <c r="I373" t="s">
        <v>334</v>
      </c>
      <c r="J373" s="25">
        <v>0</v>
      </c>
      <c r="K373" s="26">
        <v>0</v>
      </c>
      <c r="L373" s="26">
        <v>0</v>
      </c>
    </row>
    <row r="374" spans="1:12" ht="16" customHeight="1">
      <c r="A374" t="s">
        <v>368</v>
      </c>
      <c r="B374" t="s">
        <v>9</v>
      </c>
      <c r="C374" t="s">
        <v>25</v>
      </c>
      <c r="D374" s="24">
        <v>45901</v>
      </c>
      <c r="E374" t="s">
        <v>335</v>
      </c>
      <c r="F374" t="s">
        <v>10</v>
      </c>
      <c r="G374" t="s">
        <v>320</v>
      </c>
      <c r="H374" t="s">
        <v>320</v>
      </c>
      <c r="I374" t="s">
        <v>336</v>
      </c>
      <c r="J374" s="25">
        <v>19</v>
      </c>
      <c r="K374" s="26">
        <v>3.5499999999999997E-2</v>
      </c>
      <c r="L374" s="26">
        <v>1.1999999999999999E-3</v>
      </c>
    </row>
    <row r="375" spans="1:12" ht="16" customHeight="1">
      <c r="A375" t="s">
        <v>368</v>
      </c>
      <c r="B375" t="s">
        <v>9</v>
      </c>
      <c r="C375" t="s">
        <v>25</v>
      </c>
      <c r="D375" s="24">
        <v>45901</v>
      </c>
      <c r="E375" t="s">
        <v>337</v>
      </c>
      <c r="F375" t="s">
        <v>10</v>
      </c>
      <c r="G375" t="s">
        <v>320</v>
      </c>
      <c r="H375" t="s">
        <v>320</v>
      </c>
      <c r="I375" t="s">
        <v>338</v>
      </c>
      <c r="J375" s="25">
        <v>0</v>
      </c>
      <c r="K375" s="26">
        <v>0</v>
      </c>
      <c r="L375" s="26">
        <v>0</v>
      </c>
    </row>
    <row r="376" spans="1:12" ht="16" customHeight="1">
      <c r="A376" t="s">
        <v>368</v>
      </c>
      <c r="B376" t="s">
        <v>9</v>
      </c>
      <c r="C376" t="s">
        <v>25</v>
      </c>
      <c r="D376" s="24">
        <v>45901</v>
      </c>
      <c r="E376" t="s">
        <v>339</v>
      </c>
      <c r="F376" t="s">
        <v>10</v>
      </c>
      <c r="G376" t="s">
        <v>320</v>
      </c>
      <c r="H376" t="s">
        <v>320</v>
      </c>
      <c r="I376" t="s">
        <v>340</v>
      </c>
      <c r="J376" s="25">
        <v>0</v>
      </c>
      <c r="K376" s="26">
        <v>0</v>
      </c>
      <c r="L376" s="26">
        <v>0</v>
      </c>
    </row>
    <row r="377" spans="1:12" ht="16" customHeight="1">
      <c r="A377" t="s">
        <v>368</v>
      </c>
      <c r="B377" t="s">
        <v>9</v>
      </c>
      <c r="C377" t="s">
        <v>25</v>
      </c>
      <c r="D377" s="24">
        <v>45901</v>
      </c>
      <c r="E377" t="s">
        <v>341</v>
      </c>
      <c r="F377" t="s">
        <v>10</v>
      </c>
      <c r="G377" t="s">
        <v>320</v>
      </c>
      <c r="H377" t="s">
        <v>320</v>
      </c>
      <c r="I377" t="s">
        <v>342</v>
      </c>
      <c r="J377" s="25">
        <v>0</v>
      </c>
      <c r="K377" s="26">
        <v>0</v>
      </c>
      <c r="L377" s="26">
        <v>0</v>
      </c>
    </row>
    <row r="378" spans="1:12" ht="16" customHeight="1">
      <c r="A378" t="s">
        <v>368</v>
      </c>
      <c r="B378" t="s">
        <v>9</v>
      </c>
      <c r="C378" t="s">
        <v>25</v>
      </c>
      <c r="D378" s="24">
        <v>45901</v>
      </c>
      <c r="E378" t="s">
        <v>343</v>
      </c>
      <c r="F378" t="s">
        <v>9</v>
      </c>
      <c r="G378" t="s">
        <v>344</v>
      </c>
      <c r="H378" t="s">
        <v>344</v>
      </c>
      <c r="I378" t="s">
        <v>345</v>
      </c>
      <c r="J378" s="25">
        <v>0</v>
      </c>
      <c r="K378" s="26">
        <v>0</v>
      </c>
      <c r="L378" s="26">
        <v>0</v>
      </c>
    </row>
    <row r="379" spans="1:12" ht="16" customHeight="1">
      <c r="A379" t="s">
        <v>368</v>
      </c>
      <c r="B379" t="s">
        <v>9</v>
      </c>
      <c r="C379" t="s">
        <v>25</v>
      </c>
      <c r="D379" s="24">
        <v>45901</v>
      </c>
      <c r="E379" t="s">
        <v>346</v>
      </c>
      <c r="F379" t="s">
        <v>10</v>
      </c>
      <c r="G379" t="s">
        <v>320</v>
      </c>
      <c r="H379" t="s">
        <v>320</v>
      </c>
      <c r="I379" t="s">
        <v>347</v>
      </c>
      <c r="J379" s="25">
        <v>0</v>
      </c>
      <c r="K379" s="26">
        <v>0</v>
      </c>
      <c r="L379" s="26">
        <v>0</v>
      </c>
    </row>
    <row r="380" spans="1:12" ht="16" customHeight="1">
      <c r="A380" t="s">
        <v>319</v>
      </c>
      <c r="B380" t="s">
        <v>10</v>
      </c>
      <c r="C380" t="s">
        <v>25</v>
      </c>
      <c r="D380" s="24">
        <v>45901</v>
      </c>
      <c r="E380" t="s">
        <v>319</v>
      </c>
      <c r="F380" t="s">
        <v>10</v>
      </c>
      <c r="G380" t="s">
        <v>320</v>
      </c>
      <c r="H380" t="s">
        <v>364</v>
      </c>
      <c r="I380" t="s">
        <v>315</v>
      </c>
      <c r="J380" s="25">
        <v>259531734</v>
      </c>
      <c r="K380" s="26">
        <v>480636.94900000002</v>
      </c>
      <c r="L380" s="26">
        <v>446.38909999999998</v>
      </c>
    </row>
    <row r="381" spans="1:12" ht="16" customHeight="1">
      <c r="A381" t="s">
        <v>319</v>
      </c>
      <c r="B381" t="s">
        <v>10</v>
      </c>
      <c r="C381" t="s">
        <v>25</v>
      </c>
      <c r="D381" s="24">
        <v>45901</v>
      </c>
      <c r="E381" t="s">
        <v>349</v>
      </c>
      <c r="F381" t="s">
        <v>10</v>
      </c>
      <c r="G381" t="s">
        <v>314</v>
      </c>
      <c r="H381" t="s">
        <v>314</v>
      </c>
      <c r="I381" t="s">
        <v>322</v>
      </c>
      <c r="J381" s="25">
        <v>9735243</v>
      </c>
      <c r="K381" s="26">
        <v>18145.2837</v>
      </c>
      <c r="L381" s="26">
        <v>57.828299999999999</v>
      </c>
    </row>
    <row r="382" spans="1:12" ht="16" customHeight="1">
      <c r="A382" t="s">
        <v>319</v>
      </c>
      <c r="B382" t="s">
        <v>10</v>
      </c>
      <c r="C382" t="s">
        <v>25</v>
      </c>
      <c r="D382" s="24">
        <v>45901</v>
      </c>
      <c r="E382" t="s">
        <v>354</v>
      </c>
      <c r="F382" t="s">
        <v>10</v>
      </c>
      <c r="G382" t="s">
        <v>314</v>
      </c>
      <c r="H382" t="s">
        <v>314</v>
      </c>
      <c r="I382" t="s">
        <v>322</v>
      </c>
      <c r="J382" s="25">
        <v>384164</v>
      </c>
      <c r="K382" s="26">
        <v>717.32449999999994</v>
      </c>
      <c r="L382" s="26">
        <v>3.5466000000000002</v>
      </c>
    </row>
    <row r="383" spans="1:12" ht="16" customHeight="1">
      <c r="A383" t="s">
        <v>319</v>
      </c>
      <c r="B383" t="s">
        <v>10</v>
      </c>
      <c r="C383" t="s">
        <v>25</v>
      </c>
      <c r="D383" s="24">
        <v>45901</v>
      </c>
      <c r="E383" t="s">
        <v>359</v>
      </c>
      <c r="F383" t="s">
        <v>9</v>
      </c>
      <c r="G383" t="s">
        <v>344</v>
      </c>
      <c r="H383" t="s">
        <v>344</v>
      </c>
      <c r="I383" t="s">
        <v>322</v>
      </c>
      <c r="J383" s="25">
        <v>28319</v>
      </c>
      <c r="K383" s="26">
        <v>53.083199999999998</v>
      </c>
      <c r="L383" s="26">
        <v>0.27529999999999999</v>
      </c>
    </row>
    <row r="384" spans="1:12" ht="16" customHeight="1">
      <c r="A384" t="s">
        <v>319</v>
      </c>
      <c r="B384" t="s">
        <v>10</v>
      </c>
      <c r="C384" t="s">
        <v>25</v>
      </c>
      <c r="D384" s="24">
        <v>45901</v>
      </c>
      <c r="E384" t="s">
        <v>321</v>
      </c>
      <c r="F384" t="s">
        <v>10</v>
      </c>
      <c r="G384" t="s">
        <v>320</v>
      </c>
      <c r="H384" t="s">
        <v>320</v>
      </c>
      <c r="I384" t="s">
        <v>322</v>
      </c>
      <c r="J384" s="25">
        <v>1144811</v>
      </c>
      <c r="K384" s="26">
        <v>2151.4976000000001</v>
      </c>
      <c r="L384" s="26">
        <v>17.678100000000001</v>
      </c>
    </row>
    <row r="385" spans="1:12" ht="16" customHeight="1">
      <c r="A385" t="s">
        <v>319</v>
      </c>
      <c r="B385" t="s">
        <v>10</v>
      </c>
      <c r="C385" t="s">
        <v>25</v>
      </c>
      <c r="D385" s="24">
        <v>45901</v>
      </c>
      <c r="E385" t="s">
        <v>365</v>
      </c>
      <c r="F385" t="s">
        <v>10</v>
      </c>
      <c r="G385" t="s">
        <v>314</v>
      </c>
      <c r="H385" t="s">
        <v>314</v>
      </c>
      <c r="I385" t="s">
        <v>324</v>
      </c>
      <c r="J385" s="25">
        <v>501</v>
      </c>
      <c r="K385" s="26">
        <v>0.94169999999999998</v>
      </c>
      <c r="L385" s="26">
        <v>6.0000000000000001E-3</v>
      </c>
    </row>
    <row r="386" spans="1:12" ht="16" customHeight="1">
      <c r="A386" t="s">
        <v>319</v>
      </c>
      <c r="B386" t="s">
        <v>10</v>
      </c>
      <c r="C386" t="s">
        <v>25</v>
      </c>
      <c r="D386" s="24">
        <v>45901</v>
      </c>
      <c r="E386" t="s">
        <v>323</v>
      </c>
      <c r="F386" t="s">
        <v>10</v>
      </c>
      <c r="G386" t="s">
        <v>320</v>
      </c>
      <c r="H386" t="s">
        <v>320</v>
      </c>
      <c r="I386" t="s">
        <v>324</v>
      </c>
      <c r="J386" s="25">
        <v>87430</v>
      </c>
      <c r="K386" s="26">
        <v>166.9332</v>
      </c>
      <c r="L386" s="26">
        <v>1.3169999999999999</v>
      </c>
    </row>
    <row r="387" spans="1:12" ht="16" customHeight="1">
      <c r="A387" t="s">
        <v>319</v>
      </c>
      <c r="B387" t="s">
        <v>10</v>
      </c>
      <c r="C387" t="s">
        <v>25</v>
      </c>
      <c r="D387" s="24">
        <v>45901</v>
      </c>
      <c r="E387" t="s">
        <v>325</v>
      </c>
      <c r="F387" t="s">
        <v>10</v>
      </c>
      <c r="G387" t="s">
        <v>320</v>
      </c>
      <c r="H387" t="s">
        <v>320</v>
      </c>
      <c r="I387" t="s">
        <v>326</v>
      </c>
      <c r="J387" s="25">
        <v>71868</v>
      </c>
      <c r="K387" s="26">
        <v>138.00280000000001</v>
      </c>
      <c r="L387" s="26">
        <v>2.8357999999999999</v>
      </c>
    </row>
    <row r="388" spans="1:12" ht="16" customHeight="1">
      <c r="A388" t="s">
        <v>319</v>
      </c>
      <c r="B388" t="s">
        <v>10</v>
      </c>
      <c r="C388" t="s">
        <v>25</v>
      </c>
      <c r="D388" s="24">
        <v>45901</v>
      </c>
      <c r="E388" t="s">
        <v>327</v>
      </c>
      <c r="F388" t="s">
        <v>10</v>
      </c>
      <c r="G388" t="s">
        <v>320</v>
      </c>
      <c r="H388" t="s">
        <v>320</v>
      </c>
      <c r="I388" t="s">
        <v>328</v>
      </c>
      <c r="J388" s="25">
        <v>11478</v>
      </c>
      <c r="K388" s="26">
        <v>22.2883</v>
      </c>
      <c r="L388" s="26">
        <v>0.40500000000000003</v>
      </c>
    </row>
    <row r="389" spans="1:12" ht="16" customHeight="1">
      <c r="A389" t="s">
        <v>319</v>
      </c>
      <c r="B389" t="s">
        <v>10</v>
      </c>
      <c r="C389" t="s">
        <v>25</v>
      </c>
      <c r="D389" s="24">
        <v>45901</v>
      </c>
      <c r="E389" t="s">
        <v>329</v>
      </c>
      <c r="F389" t="s">
        <v>10</v>
      </c>
      <c r="G389" t="s">
        <v>320</v>
      </c>
      <c r="H389" t="s">
        <v>320</v>
      </c>
      <c r="I389" t="s">
        <v>330</v>
      </c>
      <c r="J389" s="25">
        <v>450</v>
      </c>
      <c r="K389" s="26">
        <v>0.88219999999999998</v>
      </c>
      <c r="L389" s="26">
        <v>2.5000000000000001E-2</v>
      </c>
    </row>
    <row r="390" spans="1:12" ht="16" customHeight="1">
      <c r="A390" t="s">
        <v>319</v>
      </c>
      <c r="B390" t="s">
        <v>10</v>
      </c>
      <c r="C390" t="s">
        <v>25</v>
      </c>
      <c r="D390" s="24">
        <v>45901</v>
      </c>
      <c r="E390" t="s">
        <v>331</v>
      </c>
      <c r="F390" t="s">
        <v>10</v>
      </c>
      <c r="G390" t="s">
        <v>320</v>
      </c>
      <c r="H390" t="s">
        <v>320</v>
      </c>
      <c r="I390" t="s">
        <v>332</v>
      </c>
      <c r="J390" s="25">
        <v>854</v>
      </c>
      <c r="K390" s="26">
        <v>1.7373000000000001</v>
      </c>
      <c r="L390" s="26">
        <v>6.7100000000000007E-2</v>
      </c>
    </row>
    <row r="391" spans="1:12" ht="16" customHeight="1">
      <c r="A391" t="s">
        <v>319</v>
      </c>
      <c r="B391" t="s">
        <v>10</v>
      </c>
      <c r="C391" t="s">
        <v>25</v>
      </c>
      <c r="D391" s="24">
        <v>45901</v>
      </c>
      <c r="E391" t="s">
        <v>333</v>
      </c>
      <c r="F391" t="s">
        <v>10</v>
      </c>
      <c r="G391" t="s">
        <v>320</v>
      </c>
      <c r="H391" t="s">
        <v>320</v>
      </c>
      <c r="I391" t="s">
        <v>334</v>
      </c>
      <c r="J391" s="25">
        <v>0</v>
      </c>
      <c r="K391" s="26">
        <v>0</v>
      </c>
      <c r="L391" s="26">
        <v>0</v>
      </c>
    </row>
    <row r="392" spans="1:12" ht="16" customHeight="1">
      <c r="A392" t="s">
        <v>319</v>
      </c>
      <c r="B392" t="s">
        <v>10</v>
      </c>
      <c r="C392" t="s">
        <v>25</v>
      </c>
      <c r="D392" s="24">
        <v>45901</v>
      </c>
      <c r="E392" t="s">
        <v>335</v>
      </c>
      <c r="F392" t="s">
        <v>10</v>
      </c>
      <c r="G392" t="s">
        <v>320</v>
      </c>
      <c r="H392" t="s">
        <v>320</v>
      </c>
      <c r="I392" t="s">
        <v>336</v>
      </c>
      <c r="J392" s="25">
        <v>19</v>
      </c>
      <c r="K392" s="26">
        <v>2.9000000000000001E-2</v>
      </c>
      <c r="L392" s="26">
        <v>5.0000000000000001E-4</v>
      </c>
    </row>
    <row r="393" spans="1:12" ht="16" customHeight="1">
      <c r="A393" t="s">
        <v>319</v>
      </c>
      <c r="B393" t="s">
        <v>10</v>
      </c>
      <c r="C393" t="s">
        <v>25</v>
      </c>
      <c r="D393" s="24">
        <v>45901</v>
      </c>
      <c r="E393" t="s">
        <v>337</v>
      </c>
      <c r="F393" t="s">
        <v>10</v>
      </c>
      <c r="G393" t="s">
        <v>320</v>
      </c>
      <c r="H393" t="s">
        <v>320</v>
      </c>
      <c r="I393" t="s">
        <v>338</v>
      </c>
      <c r="J393" s="25">
        <v>0</v>
      </c>
      <c r="K393" s="26">
        <v>0</v>
      </c>
      <c r="L393" s="26">
        <v>0</v>
      </c>
    </row>
    <row r="394" spans="1:12" ht="16" customHeight="1">
      <c r="A394" t="s">
        <v>319</v>
      </c>
      <c r="B394" t="s">
        <v>10</v>
      </c>
      <c r="C394" t="s">
        <v>25</v>
      </c>
      <c r="D394" s="24">
        <v>45901</v>
      </c>
      <c r="E394" t="s">
        <v>339</v>
      </c>
      <c r="F394" t="s">
        <v>10</v>
      </c>
      <c r="G394" t="s">
        <v>320</v>
      </c>
      <c r="H394" t="s">
        <v>320</v>
      </c>
      <c r="I394" t="s">
        <v>340</v>
      </c>
      <c r="J394" s="25">
        <v>11</v>
      </c>
      <c r="K394" s="26">
        <v>2.1600000000000001E-2</v>
      </c>
      <c r="L394" s="26">
        <v>8.9999999999999998E-4</v>
      </c>
    </row>
    <row r="395" spans="1:12" ht="16" customHeight="1">
      <c r="A395" t="s">
        <v>319</v>
      </c>
      <c r="B395" t="s">
        <v>10</v>
      </c>
      <c r="C395" t="s">
        <v>25</v>
      </c>
      <c r="D395" s="24">
        <v>45901</v>
      </c>
      <c r="E395" t="s">
        <v>341</v>
      </c>
      <c r="F395" t="s">
        <v>10</v>
      </c>
      <c r="G395" t="s">
        <v>320</v>
      </c>
      <c r="H395" t="s">
        <v>320</v>
      </c>
      <c r="I395" t="s">
        <v>342</v>
      </c>
      <c r="J395" s="25">
        <v>0</v>
      </c>
      <c r="K395" s="26">
        <v>0</v>
      </c>
      <c r="L395" s="26">
        <v>0</v>
      </c>
    </row>
    <row r="396" spans="1:12" ht="16" customHeight="1">
      <c r="A396" t="s">
        <v>319</v>
      </c>
      <c r="B396" t="s">
        <v>10</v>
      </c>
      <c r="C396" t="s">
        <v>25</v>
      </c>
      <c r="D396" s="24">
        <v>45901</v>
      </c>
      <c r="E396" t="s">
        <v>343</v>
      </c>
      <c r="F396" t="s">
        <v>9</v>
      </c>
      <c r="G396" t="s">
        <v>344</v>
      </c>
      <c r="H396" t="s">
        <v>344</v>
      </c>
      <c r="I396" t="s">
        <v>345</v>
      </c>
      <c r="J396" s="25">
        <v>1</v>
      </c>
      <c r="K396" s="26">
        <v>2.0999999999999999E-3</v>
      </c>
      <c r="L396" s="26">
        <v>1E-4</v>
      </c>
    </row>
    <row r="397" spans="1:12" ht="16" customHeight="1">
      <c r="A397" t="s">
        <v>319</v>
      </c>
      <c r="B397" t="s">
        <v>10</v>
      </c>
      <c r="C397" t="s">
        <v>25</v>
      </c>
      <c r="D397" s="24">
        <v>45901</v>
      </c>
      <c r="E397" t="s">
        <v>346</v>
      </c>
      <c r="F397" t="s">
        <v>10</v>
      </c>
      <c r="G397" t="s">
        <v>320</v>
      </c>
      <c r="H397" t="s">
        <v>320</v>
      </c>
      <c r="I397" t="s">
        <v>347</v>
      </c>
      <c r="J397" s="25">
        <v>0</v>
      </c>
      <c r="K397" s="26">
        <v>0</v>
      </c>
      <c r="L397" s="26">
        <v>0</v>
      </c>
    </row>
    <row r="398" spans="1:12" ht="16" customHeight="1">
      <c r="A398" t="s">
        <v>369</v>
      </c>
      <c r="B398" t="s">
        <v>11</v>
      </c>
      <c r="C398" t="s">
        <v>27</v>
      </c>
      <c r="D398" s="24">
        <v>45931</v>
      </c>
      <c r="E398" t="s">
        <v>349</v>
      </c>
      <c r="F398" t="s">
        <v>10</v>
      </c>
      <c r="G398" t="s">
        <v>314</v>
      </c>
      <c r="H398" t="s">
        <v>314</v>
      </c>
      <c r="I398" t="s">
        <v>315</v>
      </c>
      <c r="J398" s="25">
        <v>57093533</v>
      </c>
      <c r="K398" s="26">
        <v>106161.1632</v>
      </c>
      <c r="L398" s="26">
        <v>270.50689999999997</v>
      </c>
    </row>
    <row r="399" spans="1:12" ht="16" customHeight="1">
      <c r="A399" t="s">
        <v>369</v>
      </c>
      <c r="B399" t="s">
        <v>11</v>
      </c>
      <c r="C399" t="s">
        <v>27</v>
      </c>
      <c r="D399" s="24">
        <v>45931</v>
      </c>
      <c r="E399" t="s">
        <v>354</v>
      </c>
      <c r="F399" t="s">
        <v>10</v>
      </c>
      <c r="G399" t="s">
        <v>314</v>
      </c>
      <c r="H399" t="s">
        <v>314</v>
      </c>
      <c r="I399" t="s">
        <v>315</v>
      </c>
      <c r="J399" s="25">
        <v>1562101</v>
      </c>
      <c r="K399" s="26">
        <v>2914.2114999999999</v>
      </c>
      <c r="L399" s="26">
        <v>11.4358</v>
      </c>
    </row>
    <row r="400" spans="1:12" ht="16" customHeight="1">
      <c r="A400" t="s">
        <v>369</v>
      </c>
      <c r="B400" t="s">
        <v>11</v>
      </c>
      <c r="C400" t="s">
        <v>27</v>
      </c>
      <c r="D400" s="24">
        <v>45931</v>
      </c>
      <c r="E400" t="s">
        <v>359</v>
      </c>
      <c r="F400" t="s">
        <v>9</v>
      </c>
      <c r="G400" t="s">
        <v>344</v>
      </c>
      <c r="H400" t="s">
        <v>344</v>
      </c>
      <c r="I400" t="s">
        <v>315</v>
      </c>
      <c r="J400" s="25">
        <v>69968</v>
      </c>
      <c r="K400" s="26">
        <v>131.14949999999999</v>
      </c>
      <c r="L400" s="26">
        <v>0.67500000000000004</v>
      </c>
    </row>
    <row r="401" spans="1:12" ht="16" customHeight="1">
      <c r="A401" t="s">
        <v>369</v>
      </c>
      <c r="B401" t="s">
        <v>11</v>
      </c>
      <c r="C401" t="s">
        <v>27</v>
      </c>
      <c r="D401" s="24">
        <v>45931</v>
      </c>
      <c r="E401" t="s">
        <v>321</v>
      </c>
      <c r="F401" t="s">
        <v>10</v>
      </c>
      <c r="G401" t="s">
        <v>320</v>
      </c>
      <c r="H401" t="s">
        <v>320</v>
      </c>
      <c r="I401" t="s">
        <v>315</v>
      </c>
      <c r="J401" s="25">
        <v>1476361</v>
      </c>
      <c r="K401" s="26">
        <v>2766.0961000000002</v>
      </c>
      <c r="L401" s="26">
        <v>17.986599999999999</v>
      </c>
    </row>
    <row r="402" spans="1:12" ht="16" customHeight="1">
      <c r="A402" t="s">
        <v>369</v>
      </c>
      <c r="B402" t="s">
        <v>11</v>
      </c>
      <c r="C402" t="s">
        <v>27</v>
      </c>
      <c r="D402" s="24">
        <v>45931</v>
      </c>
      <c r="E402" t="s">
        <v>365</v>
      </c>
      <c r="F402" t="s">
        <v>10</v>
      </c>
      <c r="G402" t="s">
        <v>314</v>
      </c>
      <c r="H402" t="s">
        <v>314</v>
      </c>
      <c r="I402" t="s">
        <v>322</v>
      </c>
      <c r="J402" s="25">
        <v>1722</v>
      </c>
      <c r="K402" s="26">
        <v>3.2351000000000001</v>
      </c>
      <c r="L402" s="26">
        <v>2.0299999999999999E-2</v>
      </c>
    </row>
    <row r="403" spans="1:12" ht="16" customHeight="1">
      <c r="A403" t="s">
        <v>369</v>
      </c>
      <c r="B403" t="s">
        <v>11</v>
      </c>
      <c r="C403" t="s">
        <v>27</v>
      </c>
      <c r="D403" s="24">
        <v>45931</v>
      </c>
      <c r="E403" t="s">
        <v>323</v>
      </c>
      <c r="F403" t="s">
        <v>10</v>
      </c>
      <c r="G403" t="s">
        <v>320</v>
      </c>
      <c r="H403" t="s">
        <v>320</v>
      </c>
      <c r="I403" t="s">
        <v>322</v>
      </c>
      <c r="J403" s="25">
        <v>131267</v>
      </c>
      <c r="K403" s="26">
        <v>247.9427</v>
      </c>
      <c r="L403" s="26">
        <v>1.7585</v>
      </c>
    </row>
    <row r="404" spans="1:12" ht="16" customHeight="1">
      <c r="A404" t="s">
        <v>369</v>
      </c>
      <c r="B404" t="s">
        <v>11</v>
      </c>
      <c r="C404" t="s">
        <v>27</v>
      </c>
      <c r="D404" s="24">
        <v>45931</v>
      </c>
      <c r="E404" t="s">
        <v>325</v>
      </c>
      <c r="F404" t="s">
        <v>10</v>
      </c>
      <c r="G404" t="s">
        <v>320</v>
      </c>
      <c r="H404" t="s">
        <v>320</v>
      </c>
      <c r="I404" t="s">
        <v>324</v>
      </c>
      <c r="J404" s="25">
        <v>104980</v>
      </c>
      <c r="K404" s="26">
        <v>199.31819999999999</v>
      </c>
      <c r="L404" s="26">
        <v>2.7006000000000001</v>
      </c>
    </row>
    <row r="405" spans="1:12" ht="16" customHeight="1">
      <c r="A405" t="s">
        <v>369</v>
      </c>
      <c r="B405" t="s">
        <v>11</v>
      </c>
      <c r="C405" t="s">
        <v>27</v>
      </c>
      <c r="D405" s="24">
        <v>45931</v>
      </c>
      <c r="E405" t="s">
        <v>327</v>
      </c>
      <c r="F405" t="s">
        <v>10</v>
      </c>
      <c r="G405" t="s">
        <v>320</v>
      </c>
      <c r="H405" t="s">
        <v>320</v>
      </c>
      <c r="I405" t="s">
        <v>370</v>
      </c>
      <c r="J405" s="25">
        <v>17572</v>
      </c>
      <c r="K405" s="26">
        <v>33.901299999999999</v>
      </c>
      <c r="L405" s="26">
        <v>0.59660000000000002</v>
      </c>
    </row>
    <row r="406" spans="1:12" ht="16" customHeight="1">
      <c r="A406" t="s">
        <v>369</v>
      </c>
      <c r="B406" t="s">
        <v>11</v>
      </c>
      <c r="C406" t="s">
        <v>27</v>
      </c>
      <c r="D406" s="24">
        <v>45931</v>
      </c>
      <c r="E406" t="s">
        <v>329</v>
      </c>
      <c r="F406" t="s">
        <v>10</v>
      </c>
      <c r="G406" t="s">
        <v>320</v>
      </c>
      <c r="H406" t="s">
        <v>320</v>
      </c>
      <c r="I406" t="s">
        <v>371</v>
      </c>
      <c r="J406" s="25">
        <v>1395</v>
      </c>
      <c r="K406" s="26">
        <v>2.7164999999999999</v>
      </c>
      <c r="L406" s="26">
        <v>7.3899999999999993E-2</v>
      </c>
    </row>
    <row r="407" spans="1:12" ht="16" customHeight="1">
      <c r="A407" t="s">
        <v>369</v>
      </c>
      <c r="B407" t="s">
        <v>11</v>
      </c>
      <c r="C407" t="s">
        <v>27</v>
      </c>
      <c r="D407" s="24">
        <v>45931</v>
      </c>
      <c r="E407" t="s">
        <v>372</v>
      </c>
      <c r="F407" t="s">
        <v>10</v>
      </c>
      <c r="G407" t="s">
        <v>320</v>
      </c>
      <c r="H407" t="s">
        <v>320</v>
      </c>
      <c r="I407" t="s">
        <v>373</v>
      </c>
      <c r="J407" s="25">
        <v>0</v>
      </c>
      <c r="K407" s="26">
        <v>0</v>
      </c>
      <c r="L407" s="26">
        <v>0</v>
      </c>
    </row>
    <row r="408" spans="1:12" ht="16" customHeight="1">
      <c r="A408" t="s">
        <v>369</v>
      </c>
      <c r="B408" t="s">
        <v>11</v>
      </c>
      <c r="C408" t="s">
        <v>27</v>
      </c>
      <c r="D408" s="24">
        <v>45931</v>
      </c>
      <c r="E408" t="s">
        <v>331</v>
      </c>
      <c r="F408" t="s">
        <v>10</v>
      </c>
      <c r="G408" t="s">
        <v>320</v>
      </c>
      <c r="H408" t="s">
        <v>320</v>
      </c>
      <c r="I408" t="s">
        <v>374</v>
      </c>
      <c r="J408" s="25">
        <v>1044</v>
      </c>
      <c r="K408" s="26">
        <v>2.0705</v>
      </c>
      <c r="L408" s="26">
        <v>7.2599999999999998E-2</v>
      </c>
    </row>
    <row r="409" spans="1:12" ht="16" customHeight="1">
      <c r="A409" t="s">
        <v>369</v>
      </c>
      <c r="B409" t="s">
        <v>11</v>
      </c>
      <c r="C409" t="s">
        <v>27</v>
      </c>
      <c r="D409" s="24">
        <v>45931</v>
      </c>
      <c r="E409" t="s">
        <v>333</v>
      </c>
      <c r="F409" t="s">
        <v>10</v>
      </c>
      <c r="G409" t="s">
        <v>320</v>
      </c>
      <c r="H409" t="s">
        <v>320</v>
      </c>
      <c r="I409" t="s">
        <v>375</v>
      </c>
      <c r="J409" s="25">
        <v>2</v>
      </c>
      <c r="K409" s="26">
        <v>3.2000000000000002E-3</v>
      </c>
      <c r="L409" s="26">
        <v>0</v>
      </c>
    </row>
    <row r="410" spans="1:12" ht="16" customHeight="1">
      <c r="A410" t="s">
        <v>369</v>
      </c>
      <c r="B410" t="s">
        <v>11</v>
      </c>
      <c r="C410" t="s">
        <v>27</v>
      </c>
      <c r="D410" s="24">
        <v>45931</v>
      </c>
      <c r="E410" t="s">
        <v>335</v>
      </c>
      <c r="F410" t="s">
        <v>10</v>
      </c>
      <c r="G410" t="s">
        <v>320</v>
      </c>
      <c r="H410" t="s">
        <v>320</v>
      </c>
      <c r="I410" t="s">
        <v>376</v>
      </c>
      <c r="J410" s="25">
        <v>11</v>
      </c>
      <c r="K410" s="26">
        <v>1.9699999999999999E-2</v>
      </c>
      <c r="L410" s="26">
        <v>5.0000000000000001E-4</v>
      </c>
    </row>
    <row r="411" spans="1:12" ht="16" customHeight="1">
      <c r="A411" t="s">
        <v>369</v>
      </c>
      <c r="B411" t="s">
        <v>11</v>
      </c>
      <c r="C411" t="s">
        <v>27</v>
      </c>
      <c r="D411" s="24">
        <v>45931</v>
      </c>
      <c r="E411" t="s">
        <v>337</v>
      </c>
      <c r="F411" t="s">
        <v>10</v>
      </c>
      <c r="G411" t="s">
        <v>320</v>
      </c>
      <c r="H411" t="s">
        <v>320</v>
      </c>
      <c r="I411" t="s">
        <v>377</v>
      </c>
      <c r="J411" s="25">
        <v>0</v>
      </c>
      <c r="K411" s="26">
        <v>0</v>
      </c>
      <c r="L411" s="26">
        <v>0</v>
      </c>
    </row>
    <row r="412" spans="1:12" ht="16" customHeight="1">
      <c r="A412" t="s">
        <v>369</v>
      </c>
      <c r="B412" t="s">
        <v>11</v>
      </c>
      <c r="C412" t="s">
        <v>27</v>
      </c>
      <c r="D412" s="24">
        <v>45931</v>
      </c>
      <c r="E412" t="s">
        <v>339</v>
      </c>
      <c r="F412" t="s">
        <v>10</v>
      </c>
      <c r="G412" t="s">
        <v>320</v>
      </c>
      <c r="H412" t="s">
        <v>320</v>
      </c>
      <c r="I412" t="s">
        <v>378</v>
      </c>
      <c r="J412" s="25">
        <v>5</v>
      </c>
      <c r="K412" s="26">
        <v>1.01E-2</v>
      </c>
      <c r="L412" s="26">
        <v>5.0000000000000001E-4</v>
      </c>
    </row>
    <row r="413" spans="1:12" ht="16" customHeight="1">
      <c r="A413" t="s">
        <v>369</v>
      </c>
      <c r="B413" t="s">
        <v>11</v>
      </c>
      <c r="C413" t="s">
        <v>27</v>
      </c>
      <c r="D413" s="24">
        <v>45931</v>
      </c>
      <c r="E413" t="s">
        <v>341</v>
      </c>
      <c r="F413" t="s">
        <v>10</v>
      </c>
      <c r="G413" t="s">
        <v>320</v>
      </c>
      <c r="H413" t="s">
        <v>320</v>
      </c>
      <c r="I413" t="s">
        <v>379</v>
      </c>
      <c r="J413" s="25">
        <v>0</v>
      </c>
      <c r="K413" s="26">
        <v>0</v>
      </c>
      <c r="L413" s="26">
        <v>0</v>
      </c>
    </row>
    <row r="414" spans="1:12" ht="16" customHeight="1">
      <c r="A414" t="s">
        <v>369</v>
      </c>
      <c r="B414" t="s">
        <v>11</v>
      </c>
      <c r="C414" t="s">
        <v>27</v>
      </c>
      <c r="D414" s="24">
        <v>45931</v>
      </c>
      <c r="E414" t="s">
        <v>343</v>
      </c>
      <c r="F414" t="s">
        <v>9</v>
      </c>
      <c r="G414" t="s">
        <v>344</v>
      </c>
      <c r="H414" t="s">
        <v>344</v>
      </c>
      <c r="I414" t="s">
        <v>380</v>
      </c>
      <c r="J414" s="25">
        <v>0</v>
      </c>
      <c r="K414" s="26">
        <v>0</v>
      </c>
      <c r="L414" s="26">
        <v>0</v>
      </c>
    </row>
    <row r="415" spans="1:12" ht="16" customHeight="1">
      <c r="A415" t="s">
        <v>369</v>
      </c>
      <c r="B415" t="s">
        <v>11</v>
      </c>
      <c r="C415" t="s">
        <v>27</v>
      </c>
      <c r="D415" s="24">
        <v>45931</v>
      </c>
      <c r="E415" t="s">
        <v>346</v>
      </c>
      <c r="F415" t="s">
        <v>10</v>
      </c>
      <c r="G415" t="s">
        <v>320</v>
      </c>
      <c r="H415" t="s">
        <v>320</v>
      </c>
      <c r="I415" t="s">
        <v>381</v>
      </c>
      <c r="J415" s="25">
        <v>0</v>
      </c>
      <c r="K415" s="26">
        <v>0</v>
      </c>
      <c r="L415" s="26">
        <v>0</v>
      </c>
    </row>
    <row r="416" spans="1:12" ht="16" customHeight="1">
      <c r="A416" t="s">
        <v>382</v>
      </c>
      <c r="B416" t="s">
        <v>13</v>
      </c>
      <c r="C416" t="s">
        <v>27</v>
      </c>
      <c r="D416" s="24">
        <v>45931</v>
      </c>
      <c r="E416" t="s">
        <v>349</v>
      </c>
      <c r="F416" t="s">
        <v>10</v>
      </c>
      <c r="G416" t="s">
        <v>314</v>
      </c>
      <c r="H416" t="s">
        <v>314</v>
      </c>
      <c r="I416" t="s">
        <v>315</v>
      </c>
      <c r="J416" s="25">
        <v>96091988</v>
      </c>
      <c r="K416" s="26">
        <v>179166.22039999999</v>
      </c>
      <c r="L416" s="26">
        <v>360.99770000000001</v>
      </c>
    </row>
    <row r="417" spans="1:12" ht="16" customHeight="1">
      <c r="A417" t="s">
        <v>382</v>
      </c>
      <c r="B417" t="s">
        <v>13</v>
      </c>
      <c r="C417" t="s">
        <v>27</v>
      </c>
      <c r="D417" s="24">
        <v>45931</v>
      </c>
      <c r="E417" t="s">
        <v>354</v>
      </c>
      <c r="F417" t="s">
        <v>10</v>
      </c>
      <c r="G417" t="s">
        <v>314</v>
      </c>
      <c r="H417" t="s">
        <v>314</v>
      </c>
      <c r="I417" t="s">
        <v>315</v>
      </c>
      <c r="J417" s="25">
        <v>1998875</v>
      </c>
      <c r="K417" s="26">
        <v>3738.1653999999999</v>
      </c>
      <c r="L417" s="26">
        <v>12.200799999999999</v>
      </c>
    </row>
    <row r="418" spans="1:12" ht="16" customHeight="1">
      <c r="A418" t="s">
        <v>382</v>
      </c>
      <c r="B418" t="s">
        <v>13</v>
      </c>
      <c r="C418" t="s">
        <v>27</v>
      </c>
      <c r="D418" s="24">
        <v>45931</v>
      </c>
      <c r="E418" t="s">
        <v>359</v>
      </c>
      <c r="F418" t="s">
        <v>9</v>
      </c>
      <c r="G418" t="s">
        <v>344</v>
      </c>
      <c r="H418" t="s">
        <v>344</v>
      </c>
      <c r="I418" t="s">
        <v>315</v>
      </c>
      <c r="J418" s="25">
        <v>107954</v>
      </c>
      <c r="K418" s="26">
        <v>202.4913</v>
      </c>
      <c r="L418" s="26">
        <v>0.8508</v>
      </c>
    </row>
    <row r="419" spans="1:12" ht="16" customHeight="1">
      <c r="A419" t="s">
        <v>382</v>
      </c>
      <c r="B419" t="s">
        <v>13</v>
      </c>
      <c r="C419" t="s">
        <v>27</v>
      </c>
      <c r="D419" s="24">
        <v>45931</v>
      </c>
      <c r="E419" t="s">
        <v>321</v>
      </c>
      <c r="F419" t="s">
        <v>10</v>
      </c>
      <c r="G419" t="s">
        <v>320</v>
      </c>
      <c r="H419" t="s">
        <v>320</v>
      </c>
      <c r="I419" t="s">
        <v>315</v>
      </c>
      <c r="J419" s="25">
        <v>1055430</v>
      </c>
      <c r="K419" s="26">
        <v>1980.1604</v>
      </c>
      <c r="L419" s="26">
        <v>10.8071</v>
      </c>
    </row>
    <row r="420" spans="1:12" ht="16" customHeight="1">
      <c r="A420" t="s">
        <v>382</v>
      </c>
      <c r="B420" t="s">
        <v>13</v>
      </c>
      <c r="C420" t="s">
        <v>27</v>
      </c>
      <c r="D420" s="24">
        <v>45931</v>
      </c>
      <c r="E420" t="s">
        <v>365</v>
      </c>
      <c r="F420" t="s">
        <v>10</v>
      </c>
      <c r="G420" t="s">
        <v>314</v>
      </c>
      <c r="H420" t="s">
        <v>314</v>
      </c>
      <c r="I420" t="s">
        <v>322</v>
      </c>
      <c r="J420" s="25">
        <v>3288</v>
      </c>
      <c r="K420" s="26">
        <v>6.2053000000000003</v>
      </c>
      <c r="L420" s="26">
        <v>3.27E-2</v>
      </c>
    </row>
    <row r="421" spans="1:12" ht="16" customHeight="1">
      <c r="A421" t="s">
        <v>382</v>
      </c>
      <c r="B421" t="s">
        <v>13</v>
      </c>
      <c r="C421" t="s">
        <v>27</v>
      </c>
      <c r="D421" s="24">
        <v>45931</v>
      </c>
      <c r="E421" t="s">
        <v>323</v>
      </c>
      <c r="F421" t="s">
        <v>10</v>
      </c>
      <c r="G421" t="s">
        <v>320</v>
      </c>
      <c r="H421" t="s">
        <v>320</v>
      </c>
      <c r="I421" t="s">
        <v>322</v>
      </c>
      <c r="J421" s="25">
        <v>102465</v>
      </c>
      <c r="K421" s="26">
        <v>194.3167</v>
      </c>
      <c r="L421" s="26">
        <v>1.1460999999999999</v>
      </c>
    </row>
    <row r="422" spans="1:12" ht="16" customHeight="1">
      <c r="A422" t="s">
        <v>382</v>
      </c>
      <c r="B422" t="s">
        <v>13</v>
      </c>
      <c r="C422" t="s">
        <v>27</v>
      </c>
      <c r="D422" s="24">
        <v>45931</v>
      </c>
      <c r="E422" t="s">
        <v>325</v>
      </c>
      <c r="F422" t="s">
        <v>10</v>
      </c>
      <c r="G422" t="s">
        <v>320</v>
      </c>
      <c r="H422" t="s">
        <v>320</v>
      </c>
      <c r="I422" t="s">
        <v>324</v>
      </c>
      <c r="J422" s="25">
        <v>66987</v>
      </c>
      <c r="K422" s="26">
        <v>124.8432</v>
      </c>
      <c r="L422" s="26">
        <v>1.3096000000000001</v>
      </c>
    </row>
    <row r="423" spans="1:12" ht="16" customHeight="1">
      <c r="A423" t="s">
        <v>382</v>
      </c>
      <c r="B423" t="s">
        <v>13</v>
      </c>
      <c r="C423" t="s">
        <v>27</v>
      </c>
      <c r="D423" s="24">
        <v>45931</v>
      </c>
      <c r="E423" t="s">
        <v>327</v>
      </c>
      <c r="F423" t="s">
        <v>10</v>
      </c>
      <c r="G423" t="s">
        <v>320</v>
      </c>
      <c r="H423" t="s">
        <v>320</v>
      </c>
      <c r="I423" t="s">
        <v>370</v>
      </c>
      <c r="J423" s="25">
        <v>14897</v>
      </c>
      <c r="K423" s="26">
        <v>29.024999999999999</v>
      </c>
      <c r="L423" s="26">
        <v>0.5252</v>
      </c>
    </row>
    <row r="424" spans="1:12" ht="16" customHeight="1">
      <c r="A424" t="s">
        <v>382</v>
      </c>
      <c r="B424" t="s">
        <v>13</v>
      </c>
      <c r="C424" t="s">
        <v>27</v>
      </c>
      <c r="D424" s="24">
        <v>45931</v>
      </c>
      <c r="E424" t="s">
        <v>329</v>
      </c>
      <c r="F424" t="s">
        <v>10</v>
      </c>
      <c r="G424" t="s">
        <v>320</v>
      </c>
      <c r="H424" t="s">
        <v>320</v>
      </c>
      <c r="I424" t="s">
        <v>371</v>
      </c>
      <c r="J424" s="25">
        <v>1207</v>
      </c>
      <c r="K424" s="26">
        <v>2.3502000000000001</v>
      </c>
      <c r="L424" s="26">
        <v>5.5E-2</v>
      </c>
    </row>
    <row r="425" spans="1:12" ht="16" customHeight="1">
      <c r="A425" t="s">
        <v>382</v>
      </c>
      <c r="B425" t="s">
        <v>13</v>
      </c>
      <c r="C425" t="s">
        <v>27</v>
      </c>
      <c r="D425" s="24">
        <v>45931</v>
      </c>
      <c r="E425" t="s">
        <v>372</v>
      </c>
      <c r="F425" t="s">
        <v>10</v>
      </c>
      <c r="G425" t="s">
        <v>320</v>
      </c>
      <c r="H425" t="s">
        <v>320</v>
      </c>
      <c r="I425" t="s">
        <v>373</v>
      </c>
      <c r="J425" s="25">
        <v>0</v>
      </c>
      <c r="K425" s="26">
        <v>0</v>
      </c>
      <c r="L425" s="26">
        <v>0</v>
      </c>
    </row>
    <row r="426" spans="1:12" ht="16" customHeight="1">
      <c r="A426" t="s">
        <v>382</v>
      </c>
      <c r="B426" t="s">
        <v>13</v>
      </c>
      <c r="C426" t="s">
        <v>27</v>
      </c>
      <c r="D426" s="24">
        <v>45931</v>
      </c>
      <c r="E426" t="s">
        <v>331</v>
      </c>
      <c r="F426" t="s">
        <v>10</v>
      </c>
      <c r="G426" t="s">
        <v>320</v>
      </c>
      <c r="H426" t="s">
        <v>320</v>
      </c>
      <c r="I426" t="s">
        <v>374</v>
      </c>
      <c r="J426" s="25">
        <v>725</v>
      </c>
      <c r="K426" s="26">
        <v>1.4551000000000001</v>
      </c>
      <c r="L426" s="26">
        <v>4.8300000000000003E-2</v>
      </c>
    </row>
    <row r="427" spans="1:12" ht="16" customHeight="1">
      <c r="A427" t="s">
        <v>382</v>
      </c>
      <c r="B427" t="s">
        <v>13</v>
      </c>
      <c r="C427" t="s">
        <v>27</v>
      </c>
      <c r="D427" s="24">
        <v>45931</v>
      </c>
      <c r="E427" t="s">
        <v>333</v>
      </c>
      <c r="F427" t="s">
        <v>10</v>
      </c>
      <c r="G427" t="s">
        <v>320</v>
      </c>
      <c r="H427" t="s">
        <v>320</v>
      </c>
      <c r="I427" t="s">
        <v>375</v>
      </c>
      <c r="J427" s="25">
        <v>0</v>
      </c>
      <c r="K427" s="26">
        <v>0</v>
      </c>
      <c r="L427" s="26">
        <v>0</v>
      </c>
    </row>
    <row r="428" spans="1:12" ht="16" customHeight="1">
      <c r="A428" t="s">
        <v>382</v>
      </c>
      <c r="B428" t="s">
        <v>13</v>
      </c>
      <c r="C428" t="s">
        <v>27</v>
      </c>
      <c r="D428" s="24">
        <v>45931</v>
      </c>
      <c r="E428" t="s">
        <v>335</v>
      </c>
      <c r="F428" t="s">
        <v>10</v>
      </c>
      <c r="G428" t="s">
        <v>320</v>
      </c>
      <c r="H428" t="s">
        <v>320</v>
      </c>
      <c r="I428" t="s">
        <v>376</v>
      </c>
      <c r="J428" s="25">
        <v>4</v>
      </c>
      <c r="K428" s="26">
        <v>7.4999999999999997E-3</v>
      </c>
      <c r="L428" s="26">
        <v>2.9999999999999997E-4</v>
      </c>
    </row>
    <row r="429" spans="1:12" ht="16" customHeight="1">
      <c r="A429" t="s">
        <v>382</v>
      </c>
      <c r="B429" t="s">
        <v>13</v>
      </c>
      <c r="C429" t="s">
        <v>27</v>
      </c>
      <c r="D429" s="24">
        <v>45931</v>
      </c>
      <c r="E429" t="s">
        <v>337</v>
      </c>
      <c r="F429" t="s">
        <v>10</v>
      </c>
      <c r="G429" t="s">
        <v>320</v>
      </c>
      <c r="H429" t="s">
        <v>320</v>
      </c>
      <c r="I429" t="s">
        <v>377</v>
      </c>
      <c r="J429" s="25">
        <v>0</v>
      </c>
      <c r="K429" s="26">
        <v>0</v>
      </c>
      <c r="L429" s="26">
        <v>0</v>
      </c>
    </row>
    <row r="430" spans="1:12" ht="16" customHeight="1">
      <c r="A430" t="s">
        <v>382</v>
      </c>
      <c r="B430" t="s">
        <v>13</v>
      </c>
      <c r="C430" t="s">
        <v>27</v>
      </c>
      <c r="D430" s="24">
        <v>45931</v>
      </c>
      <c r="E430" t="s">
        <v>339</v>
      </c>
      <c r="F430" t="s">
        <v>10</v>
      </c>
      <c r="G430" t="s">
        <v>320</v>
      </c>
      <c r="H430" t="s">
        <v>320</v>
      </c>
      <c r="I430" t="s">
        <v>378</v>
      </c>
      <c r="J430" s="25">
        <v>0</v>
      </c>
      <c r="K430" s="26">
        <v>0</v>
      </c>
      <c r="L430" s="26">
        <v>0</v>
      </c>
    </row>
    <row r="431" spans="1:12" ht="16" customHeight="1">
      <c r="A431" t="s">
        <v>382</v>
      </c>
      <c r="B431" t="s">
        <v>13</v>
      </c>
      <c r="C431" t="s">
        <v>27</v>
      </c>
      <c r="D431" s="24">
        <v>45931</v>
      </c>
      <c r="E431" t="s">
        <v>341</v>
      </c>
      <c r="F431" t="s">
        <v>10</v>
      </c>
      <c r="G431" t="s">
        <v>320</v>
      </c>
      <c r="H431" t="s">
        <v>320</v>
      </c>
      <c r="I431" t="s">
        <v>379</v>
      </c>
      <c r="J431" s="25">
        <v>0</v>
      </c>
      <c r="K431" s="26">
        <v>0</v>
      </c>
      <c r="L431" s="26">
        <v>0</v>
      </c>
    </row>
    <row r="432" spans="1:12" ht="16" customHeight="1">
      <c r="A432" t="s">
        <v>382</v>
      </c>
      <c r="B432" t="s">
        <v>13</v>
      </c>
      <c r="C432" t="s">
        <v>27</v>
      </c>
      <c r="D432" s="24">
        <v>45931</v>
      </c>
      <c r="E432" t="s">
        <v>343</v>
      </c>
      <c r="F432" t="s">
        <v>9</v>
      </c>
      <c r="G432" t="s">
        <v>344</v>
      </c>
      <c r="H432" t="s">
        <v>344</v>
      </c>
      <c r="I432" t="s">
        <v>380</v>
      </c>
      <c r="J432" s="25">
        <v>0</v>
      </c>
      <c r="K432" s="26">
        <v>0</v>
      </c>
      <c r="L432" s="26">
        <v>0</v>
      </c>
    </row>
    <row r="433" spans="1:12" ht="16" customHeight="1">
      <c r="A433" t="s">
        <v>382</v>
      </c>
      <c r="B433" t="s">
        <v>13</v>
      </c>
      <c r="C433" t="s">
        <v>27</v>
      </c>
      <c r="D433" s="24">
        <v>45931</v>
      </c>
      <c r="E433" t="s">
        <v>346</v>
      </c>
      <c r="F433" t="s">
        <v>10</v>
      </c>
      <c r="G433" t="s">
        <v>320</v>
      </c>
      <c r="H433" t="s">
        <v>320</v>
      </c>
      <c r="I433" t="s">
        <v>381</v>
      </c>
      <c r="J433" s="25">
        <v>0</v>
      </c>
      <c r="K433" s="26">
        <v>0</v>
      </c>
      <c r="L433" s="26">
        <v>0</v>
      </c>
    </row>
    <row r="434" spans="1:12" ht="16" customHeight="1">
      <c r="A434" t="s">
        <v>383</v>
      </c>
      <c r="B434" t="s">
        <v>9</v>
      </c>
      <c r="C434" t="s">
        <v>27</v>
      </c>
      <c r="D434" s="24">
        <v>45931</v>
      </c>
      <c r="E434" t="s">
        <v>349</v>
      </c>
      <c r="F434" t="s">
        <v>10</v>
      </c>
      <c r="G434" t="s">
        <v>314</v>
      </c>
      <c r="H434" t="s">
        <v>314</v>
      </c>
      <c r="I434" t="s">
        <v>315</v>
      </c>
      <c r="J434" s="25">
        <v>139433590</v>
      </c>
      <c r="K434" s="26">
        <v>261207.81959999999</v>
      </c>
      <c r="L434" s="26">
        <v>368.1044</v>
      </c>
    </row>
    <row r="435" spans="1:12" ht="16" customHeight="1">
      <c r="A435" t="s">
        <v>383</v>
      </c>
      <c r="B435" t="s">
        <v>9</v>
      </c>
      <c r="C435" t="s">
        <v>27</v>
      </c>
      <c r="D435" s="24">
        <v>45931</v>
      </c>
      <c r="E435" t="s">
        <v>354</v>
      </c>
      <c r="F435" t="s">
        <v>10</v>
      </c>
      <c r="G435" t="s">
        <v>314</v>
      </c>
      <c r="H435" t="s">
        <v>314</v>
      </c>
      <c r="I435" t="s">
        <v>315</v>
      </c>
      <c r="J435" s="25">
        <v>4572736</v>
      </c>
      <c r="K435" s="26">
        <v>8592.5524999999998</v>
      </c>
      <c r="L435" s="26">
        <v>24.0243</v>
      </c>
    </row>
    <row r="436" spans="1:12" ht="16" customHeight="1">
      <c r="A436" t="s">
        <v>383</v>
      </c>
      <c r="B436" t="s">
        <v>9</v>
      </c>
      <c r="C436" t="s">
        <v>27</v>
      </c>
      <c r="D436" s="24">
        <v>45931</v>
      </c>
      <c r="E436" t="s">
        <v>359</v>
      </c>
      <c r="F436" t="s">
        <v>9</v>
      </c>
      <c r="G436" t="s">
        <v>344</v>
      </c>
      <c r="H436" t="s">
        <v>344</v>
      </c>
      <c r="I436" t="s">
        <v>315</v>
      </c>
      <c r="J436" s="25">
        <v>241272</v>
      </c>
      <c r="K436" s="26">
        <v>454.49020000000002</v>
      </c>
      <c r="L436" s="26">
        <v>1.7531000000000001</v>
      </c>
    </row>
    <row r="437" spans="1:12" ht="16" customHeight="1">
      <c r="A437" t="s">
        <v>383</v>
      </c>
      <c r="B437" t="s">
        <v>9</v>
      </c>
      <c r="C437" t="s">
        <v>27</v>
      </c>
      <c r="D437" s="24">
        <v>45931</v>
      </c>
      <c r="E437" t="s">
        <v>321</v>
      </c>
      <c r="F437" t="s">
        <v>10</v>
      </c>
      <c r="G437" t="s">
        <v>320</v>
      </c>
      <c r="H437" t="s">
        <v>320</v>
      </c>
      <c r="I437" t="s">
        <v>315</v>
      </c>
      <c r="J437" s="25">
        <v>1611903</v>
      </c>
      <c r="K437" s="26">
        <v>3034.2343000000001</v>
      </c>
      <c r="L437" s="26">
        <v>16.1967</v>
      </c>
    </row>
    <row r="438" spans="1:12" ht="16" customHeight="1">
      <c r="A438" t="s">
        <v>383</v>
      </c>
      <c r="B438" t="s">
        <v>9</v>
      </c>
      <c r="C438" t="s">
        <v>27</v>
      </c>
      <c r="D438" s="24">
        <v>45931</v>
      </c>
      <c r="E438" t="s">
        <v>365</v>
      </c>
      <c r="F438" t="s">
        <v>10</v>
      </c>
      <c r="G438" t="s">
        <v>314</v>
      </c>
      <c r="H438" t="s">
        <v>314</v>
      </c>
      <c r="I438" t="s">
        <v>322</v>
      </c>
      <c r="J438" s="25">
        <v>5546</v>
      </c>
      <c r="K438" s="26">
        <v>10.4739</v>
      </c>
      <c r="L438" s="26">
        <v>6.7199999999999996E-2</v>
      </c>
    </row>
    <row r="439" spans="1:12" ht="16" customHeight="1">
      <c r="A439" t="s">
        <v>383</v>
      </c>
      <c r="B439" t="s">
        <v>9</v>
      </c>
      <c r="C439" t="s">
        <v>27</v>
      </c>
      <c r="D439" s="24">
        <v>45931</v>
      </c>
      <c r="E439" t="s">
        <v>323</v>
      </c>
      <c r="F439" t="s">
        <v>10</v>
      </c>
      <c r="G439" t="s">
        <v>320</v>
      </c>
      <c r="H439" t="s">
        <v>320</v>
      </c>
      <c r="I439" t="s">
        <v>322</v>
      </c>
      <c r="J439" s="25">
        <v>147420</v>
      </c>
      <c r="K439" s="26">
        <v>278.24099999999999</v>
      </c>
      <c r="L439" s="26">
        <v>1.9195</v>
      </c>
    </row>
    <row r="440" spans="1:12" ht="16" customHeight="1">
      <c r="A440" t="s">
        <v>383</v>
      </c>
      <c r="B440" t="s">
        <v>9</v>
      </c>
      <c r="C440" t="s">
        <v>27</v>
      </c>
      <c r="D440" s="24">
        <v>45931</v>
      </c>
      <c r="E440" t="s">
        <v>325</v>
      </c>
      <c r="F440" t="s">
        <v>10</v>
      </c>
      <c r="G440" t="s">
        <v>320</v>
      </c>
      <c r="H440" t="s">
        <v>320</v>
      </c>
      <c r="I440" t="s">
        <v>324</v>
      </c>
      <c r="J440" s="25">
        <v>107070</v>
      </c>
      <c r="K440" s="26">
        <v>199.2278</v>
      </c>
      <c r="L440" s="26">
        <v>1.9614</v>
      </c>
    </row>
    <row r="441" spans="1:12" ht="16" customHeight="1">
      <c r="A441" t="s">
        <v>383</v>
      </c>
      <c r="B441" t="s">
        <v>9</v>
      </c>
      <c r="C441" t="s">
        <v>27</v>
      </c>
      <c r="D441" s="24">
        <v>45931</v>
      </c>
      <c r="E441" t="s">
        <v>327</v>
      </c>
      <c r="F441" t="s">
        <v>10</v>
      </c>
      <c r="G441" t="s">
        <v>320</v>
      </c>
      <c r="H441" t="s">
        <v>320</v>
      </c>
      <c r="I441" t="s">
        <v>370</v>
      </c>
      <c r="J441" s="25">
        <v>15433</v>
      </c>
      <c r="K441" s="26">
        <v>29.610299999999999</v>
      </c>
      <c r="L441" s="26">
        <v>0.49209999999999998</v>
      </c>
    </row>
    <row r="442" spans="1:12" ht="16" customHeight="1">
      <c r="A442" t="s">
        <v>383</v>
      </c>
      <c r="B442" t="s">
        <v>9</v>
      </c>
      <c r="C442" t="s">
        <v>27</v>
      </c>
      <c r="D442" s="24">
        <v>45931</v>
      </c>
      <c r="E442" t="s">
        <v>329</v>
      </c>
      <c r="F442" t="s">
        <v>10</v>
      </c>
      <c r="G442" t="s">
        <v>320</v>
      </c>
      <c r="H442" t="s">
        <v>320</v>
      </c>
      <c r="I442" t="s">
        <v>371</v>
      </c>
      <c r="J442" s="25">
        <v>2105</v>
      </c>
      <c r="K442" s="26">
        <v>4.0965999999999996</v>
      </c>
      <c r="L442" s="26">
        <v>9.3700000000000006E-2</v>
      </c>
    </row>
    <row r="443" spans="1:12" ht="16" customHeight="1">
      <c r="A443" t="s">
        <v>383</v>
      </c>
      <c r="B443" t="s">
        <v>9</v>
      </c>
      <c r="C443" t="s">
        <v>27</v>
      </c>
      <c r="D443" s="24">
        <v>45931</v>
      </c>
      <c r="E443" t="s">
        <v>372</v>
      </c>
      <c r="F443" t="s">
        <v>10</v>
      </c>
      <c r="G443" t="s">
        <v>320</v>
      </c>
      <c r="H443" t="s">
        <v>320</v>
      </c>
      <c r="I443" t="s">
        <v>373</v>
      </c>
      <c r="J443" s="25">
        <v>0</v>
      </c>
      <c r="K443" s="26">
        <v>0</v>
      </c>
      <c r="L443" s="26">
        <v>0</v>
      </c>
    </row>
    <row r="444" spans="1:12" ht="16" customHeight="1">
      <c r="A444" t="s">
        <v>383</v>
      </c>
      <c r="B444" t="s">
        <v>9</v>
      </c>
      <c r="C444" t="s">
        <v>27</v>
      </c>
      <c r="D444" s="24">
        <v>45931</v>
      </c>
      <c r="E444" t="s">
        <v>331</v>
      </c>
      <c r="F444" t="s">
        <v>10</v>
      </c>
      <c r="G444" t="s">
        <v>320</v>
      </c>
      <c r="H444" t="s">
        <v>320</v>
      </c>
      <c r="I444" t="s">
        <v>374</v>
      </c>
      <c r="J444" s="25">
        <v>1044</v>
      </c>
      <c r="K444" s="26">
        <v>2.0859000000000001</v>
      </c>
      <c r="L444" s="26">
        <v>6.7500000000000004E-2</v>
      </c>
    </row>
    <row r="445" spans="1:12" ht="16" customHeight="1">
      <c r="A445" t="s">
        <v>383</v>
      </c>
      <c r="B445" t="s">
        <v>9</v>
      </c>
      <c r="C445" t="s">
        <v>27</v>
      </c>
      <c r="D445" s="24">
        <v>45931</v>
      </c>
      <c r="E445" t="s">
        <v>333</v>
      </c>
      <c r="F445" t="s">
        <v>10</v>
      </c>
      <c r="G445" t="s">
        <v>320</v>
      </c>
      <c r="H445" t="s">
        <v>320</v>
      </c>
      <c r="I445" t="s">
        <v>375</v>
      </c>
      <c r="J445" s="25">
        <v>0</v>
      </c>
      <c r="K445" s="26">
        <v>0</v>
      </c>
      <c r="L445" s="26">
        <v>0</v>
      </c>
    </row>
    <row r="446" spans="1:12" ht="16" customHeight="1">
      <c r="A446" t="s">
        <v>383</v>
      </c>
      <c r="B446" t="s">
        <v>9</v>
      </c>
      <c r="C446" t="s">
        <v>27</v>
      </c>
      <c r="D446" s="24">
        <v>45931</v>
      </c>
      <c r="E446" t="s">
        <v>335</v>
      </c>
      <c r="F446" t="s">
        <v>10</v>
      </c>
      <c r="G446" t="s">
        <v>320</v>
      </c>
      <c r="H446" t="s">
        <v>320</v>
      </c>
      <c r="I446" t="s">
        <v>376</v>
      </c>
      <c r="J446" s="25">
        <v>0</v>
      </c>
      <c r="K446" s="26">
        <v>0</v>
      </c>
      <c r="L446" s="26">
        <v>0</v>
      </c>
    </row>
    <row r="447" spans="1:12" ht="16" customHeight="1">
      <c r="A447" t="s">
        <v>383</v>
      </c>
      <c r="B447" t="s">
        <v>9</v>
      </c>
      <c r="C447" t="s">
        <v>27</v>
      </c>
      <c r="D447" s="24">
        <v>45931</v>
      </c>
      <c r="E447" t="s">
        <v>337</v>
      </c>
      <c r="F447" t="s">
        <v>10</v>
      </c>
      <c r="G447" t="s">
        <v>320</v>
      </c>
      <c r="H447" t="s">
        <v>320</v>
      </c>
      <c r="I447" t="s">
        <v>377</v>
      </c>
      <c r="J447" s="25">
        <v>0</v>
      </c>
      <c r="K447" s="26">
        <v>0</v>
      </c>
      <c r="L447" s="26">
        <v>0</v>
      </c>
    </row>
    <row r="448" spans="1:12" ht="16" customHeight="1">
      <c r="A448" t="s">
        <v>383</v>
      </c>
      <c r="B448" t="s">
        <v>9</v>
      </c>
      <c r="C448" t="s">
        <v>27</v>
      </c>
      <c r="D448" s="24">
        <v>45931</v>
      </c>
      <c r="E448" t="s">
        <v>339</v>
      </c>
      <c r="F448" t="s">
        <v>10</v>
      </c>
      <c r="G448" t="s">
        <v>320</v>
      </c>
      <c r="H448" t="s">
        <v>320</v>
      </c>
      <c r="I448" t="s">
        <v>378</v>
      </c>
      <c r="J448" s="25">
        <v>2</v>
      </c>
      <c r="K448" s="26">
        <v>3.3999999999999998E-3</v>
      </c>
      <c r="L448" s="26">
        <v>1E-4</v>
      </c>
    </row>
    <row r="449" spans="1:12" ht="16" customHeight="1">
      <c r="A449" t="s">
        <v>383</v>
      </c>
      <c r="B449" t="s">
        <v>9</v>
      </c>
      <c r="C449" t="s">
        <v>27</v>
      </c>
      <c r="D449" s="24">
        <v>45931</v>
      </c>
      <c r="E449" t="s">
        <v>341</v>
      </c>
      <c r="F449" t="s">
        <v>10</v>
      </c>
      <c r="G449" t="s">
        <v>320</v>
      </c>
      <c r="H449" t="s">
        <v>320</v>
      </c>
      <c r="I449" t="s">
        <v>379</v>
      </c>
      <c r="J449" s="25">
        <v>0</v>
      </c>
      <c r="K449" s="26">
        <v>0</v>
      </c>
      <c r="L449" s="26">
        <v>0</v>
      </c>
    </row>
    <row r="450" spans="1:12" ht="16" customHeight="1">
      <c r="A450" t="s">
        <v>383</v>
      </c>
      <c r="B450" t="s">
        <v>9</v>
      </c>
      <c r="C450" t="s">
        <v>27</v>
      </c>
      <c r="D450" s="24">
        <v>45931</v>
      </c>
      <c r="E450" t="s">
        <v>343</v>
      </c>
      <c r="F450" t="s">
        <v>9</v>
      </c>
      <c r="G450" t="s">
        <v>344</v>
      </c>
      <c r="H450" t="s">
        <v>344</v>
      </c>
      <c r="I450" t="s">
        <v>380</v>
      </c>
      <c r="J450" s="25">
        <v>0</v>
      </c>
      <c r="K450" s="26">
        <v>0</v>
      </c>
      <c r="L450" s="26">
        <v>0</v>
      </c>
    </row>
    <row r="451" spans="1:12" ht="16" customHeight="1">
      <c r="A451" t="s">
        <v>383</v>
      </c>
      <c r="B451" t="s">
        <v>9</v>
      </c>
      <c r="C451" t="s">
        <v>27</v>
      </c>
      <c r="D451" s="24">
        <v>45931</v>
      </c>
      <c r="E451" t="s">
        <v>346</v>
      </c>
      <c r="F451" t="s">
        <v>10</v>
      </c>
      <c r="G451" t="s">
        <v>320</v>
      </c>
      <c r="H451" t="s">
        <v>320</v>
      </c>
      <c r="I451" t="s">
        <v>381</v>
      </c>
      <c r="J451" s="25">
        <v>0</v>
      </c>
      <c r="K451" s="26">
        <v>0</v>
      </c>
      <c r="L451" s="26">
        <v>0</v>
      </c>
    </row>
    <row r="452" spans="1:12" ht="16" customHeight="1">
      <c r="A452" t="s">
        <v>349</v>
      </c>
      <c r="B452" t="s">
        <v>10</v>
      </c>
      <c r="C452" t="s">
        <v>27</v>
      </c>
      <c r="D452" s="24">
        <v>45931</v>
      </c>
      <c r="E452" t="s">
        <v>349</v>
      </c>
      <c r="F452" t="s">
        <v>10</v>
      </c>
      <c r="G452" t="s">
        <v>314</v>
      </c>
      <c r="H452" t="s">
        <v>314</v>
      </c>
      <c r="I452" t="s">
        <v>315</v>
      </c>
      <c r="J452" s="25">
        <v>331806540</v>
      </c>
      <c r="K452" s="26">
        <v>626076.77789999999</v>
      </c>
      <c r="L452" s="26">
        <v>524.78330000000005</v>
      </c>
    </row>
    <row r="453" spans="1:12" ht="16" customHeight="1">
      <c r="A453" t="s">
        <v>349</v>
      </c>
      <c r="B453" t="s">
        <v>10</v>
      </c>
      <c r="C453" t="s">
        <v>27</v>
      </c>
      <c r="D453" s="24">
        <v>45931</v>
      </c>
      <c r="E453" t="s">
        <v>354</v>
      </c>
      <c r="F453" t="s">
        <v>10</v>
      </c>
      <c r="G453" t="s">
        <v>314</v>
      </c>
      <c r="H453" t="s">
        <v>314</v>
      </c>
      <c r="I453" t="s">
        <v>315</v>
      </c>
      <c r="J453" s="25">
        <v>11375836</v>
      </c>
      <c r="K453" s="26">
        <v>21496.0723</v>
      </c>
      <c r="L453" s="26">
        <v>55.673900000000003</v>
      </c>
    </row>
    <row r="454" spans="1:12" ht="16" customHeight="1">
      <c r="A454" t="s">
        <v>349</v>
      </c>
      <c r="B454" t="s">
        <v>10</v>
      </c>
      <c r="C454" t="s">
        <v>27</v>
      </c>
      <c r="D454" s="24">
        <v>45931</v>
      </c>
      <c r="E454" t="s">
        <v>359</v>
      </c>
      <c r="F454" t="s">
        <v>9</v>
      </c>
      <c r="G454" t="s">
        <v>344</v>
      </c>
      <c r="H454" t="s">
        <v>344</v>
      </c>
      <c r="I454" t="s">
        <v>315</v>
      </c>
      <c r="J454" s="25">
        <v>416113</v>
      </c>
      <c r="K454" s="26">
        <v>788.33609999999999</v>
      </c>
      <c r="L454" s="26">
        <v>2.8330000000000002</v>
      </c>
    </row>
    <row r="455" spans="1:12" ht="16" customHeight="1">
      <c r="A455" t="s">
        <v>349</v>
      </c>
      <c r="B455" t="s">
        <v>10</v>
      </c>
      <c r="C455" t="s">
        <v>27</v>
      </c>
      <c r="D455" s="24">
        <v>45931</v>
      </c>
      <c r="E455" t="s">
        <v>321</v>
      </c>
      <c r="F455" t="s">
        <v>10</v>
      </c>
      <c r="G455" t="s">
        <v>320</v>
      </c>
      <c r="H455" t="s">
        <v>320</v>
      </c>
      <c r="I455" t="s">
        <v>315</v>
      </c>
      <c r="J455" s="25">
        <v>1588259</v>
      </c>
      <c r="K455" s="26">
        <v>3004.6619999999998</v>
      </c>
      <c r="L455" s="26">
        <v>16.329499999999999</v>
      </c>
    </row>
    <row r="456" spans="1:12" ht="16" customHeight="1">
      <c r="A456" t="s">
        <v>349</v>
      </c>
      <c r="B456" t="s">
        <v>10</v>
      </c>
      <c r="C456" t="s">
        <v>27</v>
      </c>
      <c r="D456" s="24">
        <v>45931</v>
      </c>
      <c r="E456" t="s">
        <v>365</v>
      </c>
      <c r="F456" t="s">
        <v>10</v>
      </c>
      <c r="G456" t="s">
        <v>314</v>
      </c>
      <c r="H456" t="s">
        <v>314</v>
      </c>
      <c r="I456" t="s">
        <v>322</v>
      </c>
      <c r="J456" s="25">
        <v>6550</v>
      </c>
      <c r="K456" s="26">
        <v>12.382</v>
      </c>
      <c r="L456" s="26">
        <v>6.1499999999999999E-2</v>
      </c>
    </row>
    <row r="457" spans="1:12" ht="16" customHeight="1">
      <c r="A457" t="s">
        <v>349</v>
      </c>
      <c r="B457" t="s">
        <v>10</v>
      </c>
      <c r="C457" t="s">
        <v>27</v>
      </c>
      <c r="D457" s="24">
        <v>45931</v>
      </c>
      <c r="E457" t="s">
        <v>323</v>
      </c>
      <c r="F457" t="s">
        <v>10</v>
      </c>
      <c r="G457" t="s">
        <v>320</v>
      </c>
      <c r="H457" t="s">
        <v>320</v>
      </c>
      <c r="I457" t="s">
        <v>322</v>
      </c>
      <c r="J457" s="25">
        <v>160788</v>
      </c>
      <c r="K457" s="26">
        <v>304.69880000000001</v>
      </c>
      <c r="L457" s="26">
        <v>2.0175999999999998</v>
      </c>
    </row>
    <row r="458" spans="1:12" ht="16" customHeight="1">
      <c r="A458" t="s">
        <v>349</v>
      </c>
      <c r="B458" t="s">
        <v>10</v>
      </c>
      <c r="C458" t="s">
        <v>27</v>
      </c>
      <c r="D458" s="24">
        <v>45931</v>
      </c>
      <c r="E458" t="s">
        <v>325</v>
      </c>
      <c r="F458" t="s">
        <v>10</v>
      </c>
      <c r="G458" t="s">
        <v>320</v>
      </c>
      <c r="H458" t="s">
        <v>320</v>
      </c>
      <c r="I458" t="s">
        <v>324</v>
      </c>
      <c r="J458" s="25">
        <v>86974</v>
      </c>
      <c r="K458" s="26">
        <v>164.82210000000001</v>
      </c>
      <c r="L458" s="26">
        <v>1.9077999999999999</v>
      </c>
    </row>
    <row r="459" spans="1:12" ht="16" customHeight="1">
      <c r="A459" t="s">
        <v>349</v>
      </c>
      <c r="B459" t="s">
        <v>10</v>
      </c>
      <c r="C459" t="s">
        <v>27</v>
      </c>
      <c r="D459" s="24">
        <v>45931</v>
      </c>
      <c r="E459" t="s">
        <v>327</v>
      </c>
      <c r="F459" t="s">
        <v>10</v>
      </c>
      <c r="G459" t="s">
        <v>320</v>
      </c>
      <c r="H459" t="s">
        <v>320</v>
      </c>
      <c r="I459" t="s">
        <v>370</v>
      </c>
      <c r="J459" s="25">
        <v>13577</v>
      </c>
      <c r="K459" s="26">
        <v>26.176400000000001</v>
      </c>
      <c r="L459" s="26">
        <v>0.45860000000000001</v>
      </c>
    </row>
    <row r="460" spans="1:12" ht="16" customHeight="1">
      <c r="A460" t="s">
        <v>349</v>
      </c>
      <c r="B460" t="s">
        <v>10</v>
      </c>
      <c r="C460" t="s">
        <v>27</v>
      </c>
      <c r="D460" s="24">
        <v>45931</v>
      </c>
      <c r="E460" t="s">
        <v>329</v>
      </c>
      <c r="F460" t="s">
        <v>10</v>
      </c>
      <c r="G460" t="s">
        <v>320</v>
      </c>
      <c r="H460" t="s">
        <v>320</v>
      </c>
      <c r="I460" t="s">
        <v>371</v>
      </c>
      <c r="J460" s="25">
        <v>1089</v>
      </c>
      <c r="K460" s="26">
        <v>2.0853999999999999</v>
      </c>
      <c r="L460" s="26">
        <v>4.3900000000000002E-2</v>
      </c>
    </row>
    <row r="461" spans="1:12" ht="16" customHeight="1">
      <c r="A461" t="s">
        <v>349</v>
      </c>
      <c r="B461" t="s">
        <v>10</v>
      </c>
      <c r="C461" t="s">
        <v>27</v>
      </c>
      <c r="D461" s="24">
        <v>45931</v>
      </c>
      <c r="E461" t="s">
        <v>372</v>
      </c>
      <c r="F461" t="s">
        <v>10</v>
      </c>
      <c r="G461" t="s">
        <v>320</v>
      </c>
      <c r="H461" t="s">
        <v>320</v>
      </c>
      <c r="I461" t="s">
        <v>373</v>
      </c>
      <c r="J461" s="25">
        <v>0</v>
      </c>
      <c r="K461" s="26">
        <v>0</v>
      </c>
      <c r="L461" s="26">
        <v>0</v>
      </c>
    </row>
    <row r="462" spans="1:12" ht="16" customHeight="1">
      <c r="A462" t="s">
        <v>349</v>
      </c>
      <c r="B462" t="s">
        <v>10</v>
      </c>
      <c r="C462" t="s">
        <v>27</v>
      </c>
      <c r="D462" s="24">
        <v>45931</v>
      </c>
      <c r="E462" t="s">
        <v>331</v>
      </c>
      <c r="F462" t="s">
        <v>10</v>
      </c>
      <c r="G462" t="s">
        <v>320</v>
      </c>
      <c r="H462" t="s">
        <v>320</v>
      </c>
      <c r="I462" t="s">
        <v>374</v>
      </c>
      <c r="J462" s="25">
        <v>811</v>
      </c>
      <c r="K462" s="26">
        <v>1.6218999999999999</v>
      </c>
      <c r="L462" s="26">
        <v>5.9299999999999999E-2</v>
      </c>
    </row>
    <row r="463" spans="1:12" ht="16" customHeight="1">
      <c r="A463" t="s">
        <v>349</v>
      </c>
      <c r="B463" t="s">
        <v>10</v>
      </c>
      <c r="C463" t="s">
        <v>27</v>
      </c>
      <c r="D463" s="24">
        <v>45931</v>
      </c>
      <c r="E463" t="s">
        <v>333</v>
      </c>
      <c r="F463" t="s">
        <v>10</v>
      </c>
      <c r="G463" t="s">
        <v>320</v>
      </c>
      <c r="H463" t="s">
        <v>320</v>
      </c>
      <c r="I463" t="s">
        <v>375</v>
      </c>
      <c r="J463" s="25">
        <v>0</v>
      </c>
      <c r="K463" s="26">
        <v>0</v>
      </c>
      <c r="L463" s="26">
        <v>0</v>
      </c>
    </row>
    <row r="464" spans="1:12" ht="16" customHeight="1">
      <c r="A464" t="s">
        <v>349</v>
      </c>
      <c r="B464" t="s">
        <v>10</v>
      </c>
      <c r="C464" t="s">
        <v>27</v>
      </c>
      <c r="D464" s="24">
        <v>45931</v>
      </c>
      <c r="E464" t="s">
        <v>335</v>
      </c>
      <c r="F464" t="s">
        <v>10</v>
      </c>
      <c r="G464" t="s">
        <v>320</v>
      </c>
      <c r="H464" t="s">
        <v>320</v>
      </c>
      <c r="I464" t="s">
        <v>376</v>
      </c>
      <c r="J464" s="25">
        <v>2</v>
      </c>
      <c r="K464" s="26">
        <v>3.8999999999999998E-3</v>
      </c>
      <c r="L464" s="26">
        <v>1E-4</v>
      </c>
    </row>
    <row r="465" spans="1:12" ht="16" customHeight="1">
      <c r="A465" t="s">
        <v>349</v>
      </c>
      <c r="B465" t="s">
        <v>10</v>
      </c>
      <c r="C465" t="s">
        <v>27</v>
      </c>
      <c r="D465" s="24">
        <v>45931</v>
      </c>
      <c r="E465" t="s">
        <v>337</v>
      </c>
      <c r="F465" t="s">
        <v>10</v>
      </c>
      <c r="G465" t="s">
        <v>320</v>
      </c>
      <c r="H465" t="s">
        <v>320</v>
      </c>
      <c r="I465" t="s">
        <v>377</v>
      </c>
      <c r="J465" s="25">
        <v>0</v>
      </c>
      <c r="K465" s="26">
        <v>0</v>
      </c>
      <c r="L465" s="26">
        <v>0</v>
      </c>
    </row>
    <row r="466" spans="1:12" ht="16" customHeight="1">
      <c r="A466" t="s">
        <v>349</v>
      </c>
      <c r="B466" t="s">
        <v>10</v>
      </c>
      <c r="C466" t="s">
        <v>27</v>
      </c>
      <c r="D466" s="24">
        <v>45931</v>
      </c>
      <c r="E466" t="s">
        <v>339</v>
      </c>
      <c r="F466" t="s">
        <v>10</v>
      </c>
      <c r="G466" t="s">
        <v>320</v>
      </c>
      <c r="H466" t="s">
        <v>320</v>
      </c>
      <c r="I466" t="s">
        <v>378</v>
      </c>
      <c r="J466" s="25">
        <v>1</v>
      </c>
      <c r="K466" s="26">
        <v>1.8E-3</v>
      </c>
      <c r="L466" s="26">
        <v>0</v>
      </c>
    </row>
    <row r="467" spans="1:12" ht="16" customHeight="1">
      <c r="A467" t="s">
        <v>349</v>
      </c>
      <c r="B467" t="s">
        <v>10</v>
      </c>
      <c r="C467" t="s">
        <v>27</v>
      </c>
      <c r="D467" s="24">
        <v>45931</v>
      </c>
      <c r="E467" t="s">
        <v>341</v>
      </c>
      <c r="F467" t="s">
        <v>10</v>
      </c>
      <c r="G467" t="s">
        <v>320</v>
      </c>
      <c r="H467" t="s">
        <v>320</v>
      </c>
      <c r="I467" t="s">
        <v>379</v>
      </c>
      <c r="J467" s="25">
        <v>0</v>
      </c>
      <c r="K467" s="26">
        <v>0</v>
      </c>
      <c r="L467" s="26">
        <v>0</v>
      </c>
    </row>
    <row r="468" spans="1:12" ht="16" customHeight="1">
      <c r="A468" t="s">
        <v>349</v>
      </c>
      <c r="B468" t="s">
        <v>10</v>
      </c>
      <c r="C468" t="s">
        <v>27</v>
      </c>
      <c r="D468" s="24">
        <v>45931</v>
      </c>
      <c r="E468" t="s">
        <v>343</v>
      </c>
      <c r="F468" t="s">
        <v>9</v>
      </c>
      <c r="G468" t="s">
        <v>344</v>
      </c>
      <c r="H468" t="s">
        <v>344</v>
      </c>
      <c r="I468" t="s">
        <v>380</v>
      </c>
      <c r="J468" s="25">
        <v>0</v>
      </c>
      <c r="K468" s="26">
        <v>0</v>
      </c>
      <c r="L468" s="26">
        <v>0</v>
      </c>
    </row>
    <row r="469" spans="1:12" ht="16" customHeight="1">
      <c r="A469" t="s">
        <v>349</v>
      </c>
      <c r="B469" t="s">
        <v>10</v>
      </c>
      <c r="C469" t="s">
        <v>27</v>
      </c>
      <c r="D469" s="24">
        <v>45931</v>
      </c>
      <c r="E469" t="s">
        <v>346</v>
      </c>
      <c r="F469" t="s">
        <v>10</v>
      </c>
      <c r="G469" t="s">
        <v>320</v>
      </c>
      <c r="H469" t="s">
        <v>320</v>
      </c>
      <c r="I469" t="s">
        <v>381</v>
      </c>
      <c r="J469" s="25">
        <v>0</v>
      </c>
      <c r="K469" s="26">
        <v>0</v>
      </c>
      <c r="L469" s="26">
        <v>0</v>
      </c>
    </row>
    <row r="470" spans="1:12" ht="16" customHeight="1">
      <c r="A470" t="s">
        <v>384</v>
      </c>
      <c r="B470" t="s">
        <v>11</v>
      </c>
      <c r="C470" t="s">
        <v>29</v>
      </c>
      <c r="D470" s="24">
        <v>45931</v>
      </c>
      <c r="E470" t="s">
        <v>354</v>
      </c>
      <c r="F470" t="s">
        <v>10</v>
      </c>
      <c r="G470" t="s">
        <v>314</v>
      </c>
      <c r="H470" t="s">
        <v>314</v>
      </c>
      <c r="I470" t="s">
        <v>315</v>
      </c>
      <c r="J470" s="25">
        <v>73976004</v>
      </c>
      <c r="K470" s="26">
        <v>139782.8443</v>
      </c>
      <c r="L470" s="26">
        <v>351.21640000000002</v>
      </c>
    </row>
    <row r="471" spans="1:12" ht="16" customHeight="1">
      <c r="A471" t="s">
        <v>384</v>
      </c>
      <c r="B471" t="s">
        <v>11</v>
      </c>
      <c r="C471" t="s">
        <v>29</v>
      </c>
      <c r="D471" s="24">
        <v>45931</v>
      </c>
      <c r="E471" t="s">
        <v>359</v>
      </c>
      <c r="F471" t="s">
        <v>9</v>
      </c>
      <c r="G471" t="s">
        <v>344</v>
      </c>
      <c r="H471" t="s">
        <v>344</v>
      </c>
      <c r="I471" t="s">
        <v>315</v>
      </c>
      <c r="J471" s="25">
        <v>1234466</v>
      </c>
      <c r="K471" s="26">
        <v>2337.4712</v>
      </c>
      <c r="L471" s="26">
        <v>8.2868999999999993</v>
      </c>
    </row>
    <row r="472" spans="1:12" ht="16" customHeight="1">
      <c r="A472" t="s">
        <v>384</v>
      </c>
      <c r="B472" t="s">
        <v>11</v>
      </c>
      <c r="C472" t="s">
        <v>29</v>
      </c>
      <c r="D472" s="24">
        <v>45931</v>
      </c>
      <c r="E472" t="s">
        <v>321</v>
      </c>
      <c r="F472" t="s">
        <v>10</v>
      </c>
      <c r="G472" t="s">
        <v>320</v>
      </c>
      <c r="H472" t="s">
        <v>320</v>
      </c>
      <c r="I472" t="s">
        <v>315</v>
      </c>
      <c r="J472" s="25">
        <v>1675658</v>
      </c>
      <c r="K472" s="26">
        <v>3178.3429999999998</v>
      </c>
      <c r="L472" s="26">
        <v>15.961600000000001</v>
      </c>
    </row>
    <row r="473" spans="1:12" ht="16" customHeight="1">
      <c r="A473" t="s">
        <v>384</v>
      </c>
      <c r="B473" t="s">
        <v>11</v>
      </c>
      <c r="C473" t="s">
        <v>29</v>
      </c>
      <c r="D473" s="24">
        <v>45931</v>
      </c>
      <c r="E473" t="s">
        <v>365</v>
      </c>
      <c r="F473" t="s">
        <v>10</v>
      </c>
      <c r="G473" t="s">
        <v>314</v>
      </c>
      <c r="H473" t="s">
        <v>314</v>
      </c>
      <c r="I473" t="s">
        <v>322</v>
      </c>
      <c r="J473" s="25">
        <v>10938</v>
      </c>
      <c r="K473" s="26">
        <v>20.7059</v>
      </c>
      <c r="L473" s="26">
        <v>0.13789999999999999</v>
      </c>
    </row>
    <row r="474" spans="1:12" ht="16" customHeight="1">
      <c r="A474" t="s">
        <v>384</v>
      </c>
      <c r="B474" t="s">
        <v>11</v>
      </c>
      <c r="C474" t="s">
        <v>29</v>
      </c>
      <c r="D474" s="24">
        <v>45931</v>
      </c>
      <c r="E474" t="s">
        <v>385</v>
      </c>
      <c r="F474" t="s">
        <v>10</v>
      </c>
      <c r="G474" t="s">
        <v>314</v>
      </c>
      <c r="H474" t="s">
        <v>314</v>
      </c>
      <c r="I474" t="s">
        <v>322</v>
      </c>
      <c r="J474" s="25">
        <v>436</v>
      </c>
      <c r="K474" s="26">
        <v>0.82699999999999996</v>
      </c>
      <c r="L474" s="26">
        <v>7.4000000000000003E-3</v>
      </c>
    </row>
    <row r="475" spans="1:12" ht="16" customHeight="1">
      <c r="A475" t="s">
        <v>384</v>
      </c>
      <c r="B475" t="s">
        <v>11</v>
      </c>
      <c r="C475" t="s">
        <v>29</v>
      </c>
      <c r="D475" s="24">
        <v>45931</v>
      </c>
      <c r="E475" t="s">
        <v>323</v>
      </c>
      <c r="F475" t="s">
        <v>10</v>
      </c>
      <c r="G475" t="s">
        <v>320</v>
      </c>
      <c r="H475" t="s">
        <v>320</v>
      </c>
      <c r="I475" t="s">
        <v>322</v>
      </c>
      <c r="J475" s="25">
        <v>168690</v>
      </c>
      <c r="K475" s="26">
        <v>320.37779999999998</v>
      </c>
      <c r="L475" s="26">
        <v>2.2395999999999998</v>
      </c>
    </row>
    <row r="476" spans="1:12" ht="16" customHeight="1">
      <c r="A476" t="s">
        <v>384</v>
      </c>
      <c r="B476" t="s">
        <v>11</v>
      </c>
      <c r="C476" t="s">
        <v>29</v>
      </c>
      <c r="D476" s="24">
        <v>45931</v>
      </c>
      <c r="E476" t="s">
        <v>325</v>
      </c>
      <c r="F476" t="s">
        <v>10</v>
      </c>
      <c r="G476" t="s">
        <v>320</v>
      </c>
      <c r="H476" t="s">
        <v>320</v>
      </c>
      <c r="I476" t="s">
        <v>324</v>
      </c>
      <c r="J476" s="25">
        <v>89038</v>
      </c>
      <c r="K476" s="26">
        <v>167.64109999999999</v>
      </c>
      <c r="L476" s="26">
        <v>1.6212</v>
      </c>
    </row>
    <row r="477" spans="1:12" ht="16" customHeight="1">
      <c r="A477" t="s">
        <v>384</v>
      </c>
      <c r="B477" t="s">
        <v>11</v>
      </c>
      <c r="C477" t="s">
        <v>29</v>
      </c>
      <c r="D477" s="24">
        <v>45931</v>
      </c>
      <c r="E477" t="s">
        <v>327</v>
      </c>
      <c r="F477" t="s">
        <v>10</v>
      </c>
      <c r="G477" t="s">
        <v>320</v>
      </c>
      <c r="H477" t="s">
        <v>320</v>
      </c>
      <c r="I477" t="s">
        <v>370</v>
      </c>
      <c r="J477" s="25">
        <v>10703</v>
      </c>
      <c r="K477" s="26">
        <v>20.7485</v>
      </c>
      <c r="L477" s="26">
        <v>0.32469999999999999</v>
      </c>
    </row>
    <row r="478" spans="1:12" ht="16" customHeight="1">
      <c r="A478" t="s">
        <v>384</v>
      </c>
      <c r="B478" t="s">
        <v>11</v>
      </c>
      <c r="C478" t="s">
        <v>29</v>
      </c>
      <c r="D478" s="24">
        <v>45931</v>
      </c>
      <c r="E478" t="s">
        <v>329</v>
      </c>
      <c r="F478" t="s">
        <v>10</v>
      </c>
      <c r="G478" t="s">
        <v>320</v>
      </c>
      <c r="H478" t="s">
        <v>320</v>
      </c>
      <c r="I478" t="s">
        <v>371</v>
      </c>
      <c r="J478" s="25">
        <v>2033</v>
      </c>
      <c r="K478" s="26">
        <v>4.0015999999999998</v>
      </c>
      <c r="L478" s="26">
        <v>0.1106</v>
      </c>
    </row>
    <row r="479" spans="1:12" ht="16" customHeight="1">
      <c r="A479" t="s">
        <v>384</v>
      </c>
      <c r="B479" t="s">
        <v>11</v>
      </c>
      <c r="C479" t="s">
        <v>29</v>
      </c>
      <c r="D479" s="24">
        <v>45931</v>
      </c>
      <c r="E479" t="s">
        <v>372</v>
      </c>
      <c r="F479" t="s">
        <v>10</v>
      </c>
      <c r="G479" t="s">
        <v>320</v>
      </c>
      <c r="H479" t="s">
        <v>320</v>
      </c>
      <c r="I479" t="s">
        <v>373</v>
      </c>
      <c r="J479" s="25">
        <v>0</v>
      </c>
      <c r="K479" s="26">
        <v>0</v>
      </c>
      <c r="L479" s="26">
        <v>0</v>
      </c>
    </row>
    <row r="480" spans="1:12" ht="16" customHeight="1">
      <c r="A480" t="s">
        <v>384</v>
      </c>
      <c r="B480" t="s">
        <v>11</v>
      </c>
      <c r="C480" t="s">
        <v>29</v>
      </c>
      <c r="D480" s="24">
        <v>45931</v>
      </c>
      <c r="E480" t="s">
        <v>331</v>
      </c>
      <c r="F480" t="s">
        <v>10</v>
      </c>
      <c r="G480" t="s">
        <v>320</v>
      </c>
      <c r="H480" t="s">
        <v>320</v>
      </c>
      <c r="I480" t="s">
        <v>374</v>
      </c>
      <c r="J480" s="25">
        <v>1918</v>
      </c>
      <c r="K480" s="26">
        <v>3.8736000000000002</v>
      </c>
      <c r="L480" s="26">
        <v>0.16109999999999999</v>
      </c>
    </row>
    <row r="481" spans="1:12" ht="16" customHeight="1">
      <c r="A481" t="s">
        <v>384</v>
      </c>
      <c r="B481" t="s">
        <v>11</v>
      </c>
      <c r="C481" t="s">
        <v>29</v>
      </c>
      <c r="D481" s="24">
        <v>45931</v>
      </c>
      <c r="E481" t="s">
        <v>333</v>
      </c>
      <c r="F481" t="s">
        <v>10</v>
      </c>
      <c r="G481" t="s">
        <v>320</v>
      </c>
      <c r="H481" t="s">
        <v>320</v>
      </c>
      <c r="I481" t="s">
        <v>375</v>
      </c>
      <c r="J481" s="25">
        <v>0</v>
      </c>
      <c r="K481" s="26">
        <v>0</v>
      </c>
      <c r="L481" s="26">
        <v>0</v>
      </c>
    </row>
    <row r="482" spans="1:12" ht="16" customHeight="1">
      <c r="A482" t="s">
        <v>384</v>
      </c>
      <c r="B482" t="s">
        <v>11</v>
      </c>
      <c r="C482" t="s">
        <v>29</v>
      </c>
      <c r="D482" s="24">
        <v>45931</v>
      </c>
      <c r="E482" t="s">
        <v>335</v>
      </c>
      <c r="F482" t="s">
        <v>10</v>
      </c>
      <c r="G482" t="s">
        <v>320</v>
      </c>
      <c r="H482" t="s">
        <v>320</v>
      </c>
      <c r="I482" t="s">
        <v>376</v>
      </c>
      <c r="J482" s="25">
        <v>0</v>
      </c>
      <c r="K482" s="26">
        <v>0</v>
      </c>
      <c r="L482" s="26">
        <v>0</v>
      </c>
    </row>
    <row r="483" spans="1:12" ht="16" customHeight="1">
      <c r="A483" t="s">
        <v>384</v>
      </c>
      <c r="B483" t="s">
        <v>11</v>
      </c>
      <c r="C483" t="s">
        <v>29</v>
      </c>
      <c r="D483" s="24">
        <v>45931</v>
      </c>
      <c r="E483" t="s">
        <v>337</v>
      </c>
      <c r="F483" t="s">
        <v>10</v>
      </c>
      <c r="G483" t="s">
        <v>320</v>
      </c>
      <c r="H483" t="s">
        <v>320</v>
      </c>
      <c r="I483" t="s">
        <v>377</v>
      </c>
      <c r="J483" s="25">
        <v>0</v>
      </c>
      <c r="K483" s="26">
        <v>0</v>
      </c>
      <c r="L483" s="26">
        <v>0</v>
      </c>
    </row>
    <row r="484" spans="1:12" ht="16" customHeight="1">
      <c r="A484" t="s">
        <v>384</v>
      </c>
      <c r="B484" t="s">
        <v>11</v>
      </c>
      <c r="C484" t="s">
        <v>29</v>
      </c>
      <c r="D484" s="24">
        <v>45931</v>
      </c>
      <c r="E484" t="s">
        <v>339</v>
      </c>
      <c r="F484" t="s">
        <v>10</v>
      </c>
      <c r="G484" t="s">
        <v>320</v>
      </c>
      <c r="H484" t="s">
        <v>320</v>
      </c>
      <c r="I484" t="s">
        <v>378</v>
      </c>
      <c r="J484" s="25">
        <v>0</v>
      </c>
      <c r="K484" s="26">
        <v>0</v>
      </c>
      <c r="L484" s="26">
        <v>0</v>
      </c>
    </row>
    <row r="485" spans="1:12" ht="16" customHeight="1">
      <c r="A485" t="s">
        <v>384</v>
      </c>
      <c r="B485" t="s">
        <v>11</v>
      </c>
      <c r="C485" t="s">
        <v>29</v>
      </c>
      <c r="D485" s="24">
        <v>45931</v>
      </c>
      <c r="E485" t="s">
        <v>341</v>
      </c>
      <c r="F485" t="s">
        <v>10</v>
      </c>
      <c r="G485" t="s">
        <v>320</v>
      </c>
      <c r="H485" t="s">
        <v>320</v>
      </c>
      <c r="I485" t="s">
        <v>379</v>
      </c>
      <c r="J485" s="25">
        <v>0</v>
      </c>
      <c r="K485" s="26">
        <v>0</v>
      </c>
      <c r="L485" s="26">
        <v>0</v>
      </c>
    </row>
    <row r="486" spans="1:12" ht="16" customHeight="1">
      <c r="A486" t="s">
        <v>384</v>
      </c>
      <c r="B486" t="s">
        <v>11</v>
      </c>
      <c r="C486" t="s">
        <v>29</v>
      </c>
      <c r="D486" s="24">
        <v>45931</v>
      </c>
      <c r="E486" t="s">
        <v>343</v>
      </c>
      <c r="F486" t="s">
        <v>9</v>
      </c>
      <c r="G486" t="s">
        <v>344</v>
      </c>
      <c r="H486" t="s">
        <v>344</v>
      </c>
      <c r="I486" t="s">
        <v>380</v>
      </c>
      <c r="J486" s="25">
        <v>0</v>
      </c>
      <c r="K486" s="26">
        <v>0</v>
      </c>
      <c r="L486" s="26">
        <v>0</v>
      </c>
    </row>
    <row r="487" spans="1:12" ht="16" customHeight="1">
      <c r="A487" t="s">
        <v>384</v>
      </c>
      <c r="B487" t="s">
        <v>11</v>
      </c>
      <c r="C487" t="s">
        <v>29</v>
      </c>
      <c r="D487" s="24">
        <v>45931</v>
      </c>
      <c r="E487" t="s">
        <v>346</v>
      </c>
      <c r="F487" t="s">
        <v>10</v>
      </c>
      <c r="G487" t="s">
        <v>320</v>
      </c>
      <c r="H487" t="s">
        <v>320</v>
      </c>
      <c r="I487" t="s">
        <v>381</v>
      </c>
      <c r="J487" s="25">
        <v>0</v>
      </c>
      <c r="K487" s="26">
        <v>0</v>
      </c>
      <c r="L487" s="26">
        <v>0</v>
      </c>
    </row>
    <row r="488" spans="1:12" ht="16" customHeight="1">
      <c r="A488" t="s">
        <v>386</v>
      </c>
      <c r="B488" t="s">
        <v>12</v>
      </c>
      <c r="C488" t="s">
        <v>29</v>
      </c>
      <c r="D488" s="24">
        <v>45931</v>
      </c>
      <c r="E488" t="s">
        <v>354</v>
      </c>
      <c r="F488" t="s">
        <v>10</v>
      </c>
      <c r="G488" t="s">
        <v>314</v>
      </c>
      <c r="H488" t="s">
        <v>314</v>
      </c>
      <c r="I488" t="s">
        <v>315</v>
      </c>
      <c r="J488" s="25">
        <v>64315398</v>
      </c>
      <c r="K488" s="26">
        <v>121430.0025</v>
      </c>
      <c r="L488" s="26">
        <v>274.53960000000001</v>
      </c>
    </row>
    <row r="489" spans="1:12" ht="16" customHeight="1">
      <c r="A489" t="s">
        <v>386</v>
      </c>
      <c r="B489" t="s">
        <v>12</v>
      </c>
      <c r="C489" t="s">
        <v>29</v>
      </c>
      <c r="D489" s="24">
        <v>45931</v>
      </c>
      <c r="E489" t="s">
        <v>359</v>
      </c>
      <c r="F489" t="s">
        <v>9</v>
      </c>
      <c r="G489" t="s">
        <v>344</v>
      </c>
      <c r="H489" t="s">
        <v>344</v>
      </c>
      <c r="I489" t="s">
        <v>315</v>
      </c>
      <c r="J489" s="25">
        <v>1418930</v>
      </c>
      <c r="K489" s="26">
        <v>2687.4312</v>
      </c>
      <c r="L489" s="26">
        <v>8.8711000000000002</v>
      </c>
    </row>
    <row r="490" spans="1:12" ht="16" customHeight="1">
      <c r="A490" t="s">
        <v>386</v>
      </c>
      <c r="B490" t="s">
        <v>12</v>
      </c>
      <c r="C490" t="s">
        <v>29</v>
      </c>
      <c r="D490" s="24">
        <v>45931</v>
      </c>
      <c r="E490" t="s">
        <v>321</v>
      </c>
      <c r="F490" t="s">
        <v>10</v>
      </c>
      <c r="G490" t="s">
        <v>320</v>
      </c>
      <c r="H490" t="s">
        <v>320</v>
      </c>
      <c r="I490" t="s">
        <v>315</v>
      </c>
      <c r="J490" s="25">
        <v>1460975</v>
      </c>
      <c r="K490" s="26">
        <v>2767.0556999999999</v>
      </c>
      <c r="L490" s="26">
        <v>14.2293</v>
      </c>
    </row>
    <row r="491" spans="1:12" ht="16" customHeight="1">
      <c r="A491" t="s">
        <v>386</v>
      </c>
      <c r="B491" t="s">
        <v>12</v>
      </c>
      <c r="C491" t="s">
        <v>29</v>
      </c>
      <c r="D491" s="24">
        <v>45931</v>
      </c>
      <c r="E491" t="s">
        <v>365</v>
      </c>
      <c r="F491" t="s">
        <v>10</v>
      </c>
      <c r="G491" t="s">
        <v>314</v>
      </c>
      <c r="H491" t="s">
        <v>314</v>
      </c>
      <c r="I491" t="s">
        <v>322</v>
      </c>
      <c r="J491" s="25">
        <v>12400</v>
      </c>
      <c r="K491" s="26">
        <v>23.6968</v>
      </c>
      <c r="L491" s="26">
        <v>0.1326</v>
      </c>
    </row>
    <row r="492" spans="1:12" ht="16" customHeight="1">
      <c r="A492" t="s">
        <v>386</v>
      </c>
      <c r="B492" t="s">
        <v>12</v>
      </c>
      <c r="C492" t="s">
        <v>29</v>
      </c>
      <c r="D492" s="24">
        <v>45931</v>
      </c>
      <c r="E492" t="s">
        <v>385</v>
      </c>
      <c r="F492" t="s">
        <v>10</v>
      </c>
      <c r="G492" t="s">
        <v>314</v>
      </c>
      <c r="H492" t="s">
        <v>314</v>
      </c>
      <c r="I492" t="s">
        <v>322</v>
      </c>
      <c r="J492" s="25">
        <v>1549</v>
      </c>
      <c r="K492" s="26">
        <v>2.9371</v>
      </c>
      <c r="L492" s="26">
        <v>2.1299999999999999E-2</v>
      </c>
    </row>
    <row r="493" spans="1:12" ht="16" customHeight="1">
      <c r="A493" t="s">
        <v>386</v>
      </c>
      <c r="B493" t="s">
        <v>12</v>
      </c>
      <c r="C493" t="s">
        <v>29</v>
      </c>
      <c r="D493" s="24">
        <v>45931</v>
      </c>
      <c r="E493" t="s">
        <v>323</v>
      </c>
      <c r="F493" t="s">
        <v>10</v>
      </c>
      <c r="G493" t="s">
        <v>320</v>
      </c>
      <c r="H493" t="s">
        <v>320</v>
      </c>
      <c r="I493" t="s">
        <v>322</v>
      </c>
      <c r="J493" s="25">
        <v>184524</v>
      </c>
      <c r="K493" s="26">
        <v>351.10550000000001</v>
      </c>
      <c r="L493" s="26">
        <v>2.3355999999999999</v>
      </c>
    </row>
    <row r="494" spans="1:12" ht="16" customHeight="1">
      <c r="A494" t="s">
        <v>386</v>
      </c>
      <c r="B494" t="s">
        <v>12</v>
      </c>
      <c r="C494" t="s">
        <v>29</v>
      </c>
      <c r="D494" s="24">
        <v>45931</v>
      </c>
      <c r="E494" t="s">
        <v>325</v>
      </c>
      <c r="F494" t="s">
        <v>10</v>
      </c>
      <c r="G494" t="s">
        <v>320</v>
      </c>
      <c r="H494" t="s">
        <v>320</v>
      </c>
      <c r="I494" t="s">
        <v>324</v>
      </c>
      <c r="J494" s="25">
        <v>81705</v>
      </c>
      <c r="K494" s="26">
        <v>155.00280000000001</v>
      </c>
      <c r="L494" s="26">
        <v>1.8343</v>
      </c>
    </row>
    <row r="495" spans="1:12" ht="16" customHeight="1">
      <c r="A495" t="s">
        <v>386</v>
      </c>
      <c r="B495" t="s">
        <v>12</v>
      </c>
      <c r="C495" t="s">
        <v>29</v>
      </c>
      <c r="D495" s="24">
        <v>45931</v>
      </c>
      <c r="E495" t="s">
        <v>327</v>
      </c>
      <c r="F495" t="s">
        <v>10</v>
      </c>
      <c r="G495" t="s">
        <v>320</v>
      </c>
      <c r="H495" t="s">
        <v>320</v>
      </c>
      <c r="I495" t="s">
        <v>370</v>
      </c>
      <c r="J495" s="25">
        <v>10263</v>
      </c>
      <c r="K495" s="26">
        <v>19.6647</v>
      </c>
      <c r="L495" s="26">
        <v>0.26440000000000002</v>
      </c>
    </row>
    <row r="496" spans="1:12" ht="16" customHeight="1">
      <c r="A496" t="s">
        <v>386</v>
      </c>
      <c r="B496" t="s">
        <v>12</v>
      </c>
      <c r="C496" t="s">
        <v>29</v>
      </c>
      <c r="D496" s="24">
        <v>45931</v>
      </c>
      <c r="E496" t="s">
        <v>329</v>
      </c>
      <c r="F496" t="s">
        <v>10</v>
      </c>
      <c r="G496" t="s">
        <v>320</v>
      </c>
      <c r="H496" t="s">
        <v>320</v>
      </c>
      <c r="I496" t="s">
        <v>371</v>
      </c>
      <c r="J496" s="25">
        <v>1286</v>
      </c>
      <c r="K496" s="26">
        <v>2.4537</v>
      </c>
      <c r="L496" s="26">
        <v>5.5300000000000002E-2</v>
      </c>
    </row>
    <row r="497" spans="1:12" ht="16" customHeight="1">
      <c r="A497" t="s">
        <v>386</v>
      </c>
      <c r="B497" t="s">
        <v>12</v>
      </c>
      <c r="C497" t="s">
        <v>29</v>
      </c>
      <c r="D497" s="24">
        <v>45931</v>
      </c>
      <c r="E497" t="s">
        <v>372</v>
      </c>
      <c r="F497" t="s">
        <v>10</v>
      </c>
      <c r="G497" t="s">
        <v>320</v>
      </c>
      <c r="H497" t="s">
        <v>320</v>
      </c>
      <c r="I497" t="s">
        <v>373</v>
      </c>
      <c r="J497" s="25">
        <v>0</v>
      </c>
      <c r="K497" s="26">
        <v>0</v>
      </c>
      <c r="L497" s="26">
        <v>0</v>
      </c>
    </row>
    <row r="498" spans="1:12" ht="16" customHeight="1">
      <c r="A498" t="s">
        <v>386</v>
      </c>
      <c r="B498" t="s">
        <v>12</v>
      </c>
      <c r="C498" t="s">
        <v>29</v>
      </c>
      <c r="D498" s="24">
        <v>45931</v>
      </c>
      <c r="E498" t="s">
        <v>331</v>
      </c>
      <c r="F498" t="s">
        <v>10</v>
      </c>
      <c r="G498" t="s">
        <v>320</v>
      </c>
      <c r="H498" t="s">
        <v>320</v>
      </c>
      <c r="I498" t="s">
        <v>374</v>
      </c>
      <c r="J498" s="25">
        <v>1339</v>
      </c>
      <c r="K498" s="26">
        <v>2.7149000000000001</v>
      </c>
      <c r="L498" s="26">
        <v>0.11169999999999999</v>
      </c>
    </row>
    <row r="499" spans="1:12" ht="16" customHeight="1">
      <c r="A499" t="s">
        <v>386</v>
      </c>
      <c r="B499" t="s">
        <v>12</v>
      </c>
      <c r="C499" t="s">
        <v>29</v>
      </c>
      <c r="D499" s="24">
        <v>45931</v>
      </c>
      <c r="E499" t="s">
        <v>333</v>
      </c>
      <c r="F499" t="s">
        <v>10</v>
      </c>
      <c r="G499" t="s">
        <v>320</v>
      </c>
      <c r="H499" t="s">
        <v>320</v>
      </c>
      <c r="I499" t="s">
        <v>375</v>
      </c>
      <c r="J499" s="25">
        <v>0</v>
      </c>
      <c r="K499" s="26">
        <v>0</v>
      </c>
      <c r="L499" s="26">
        <v>0</v>
      </c>
    </row>
    <row r="500" spans="1:12" ht="16" customHeight="1">
      <c r="A500" t="s">
        <v>386</v>
      </c>
      <c r="B500" t="s">
        <v>12</v>
      </c>
      <c r="C500" t="s">
        <v>29</v>
      </c>
      <c r="D500" s="24">
        <v>45931</v>
      </c>
      <c r="E500" t="s">
        <v>335</v>
      </c>
      <c r="F500" t="s">
        <v>10</v>
      </c>
      <c r="G500" t="s">
        <v>320</v>
      </c>
      <c r="H500" t="s">
        <v>320</v>
      </c>
      <c r="I500" t="s">
        <v>376</v>
      </c>
      <c r="J500" s="25">
        <v>0</v>
      </c>
      <c r="K500" s="26">
        <v>0</v>
      </c>
      <c r="L500" s="26">
        <v>0</v>
      </c>
    </row>
    <row r="501" spans="1:12" ht="16" customHeight="1">
      <c r="A501" t="s">
        <v>386</v>
      </c>
      <c r="B501" t="s">
        <v>12</v>
      </c>
      <c r="C501" t="s">
        <v>29</v>
      </c>
      <c r="D501" s="24">
        <v>45931</v>
      </c>
      <c r="E501" t="s">
        <v>337</v>
      </c>
      <c r="F501" t="s">
        <v>10</v>
      </c>
      <c r="G501" t="s">
        <v>320</v>
      </c>
      <c r="H501" t="s">
        <v>320</v>
      </c>
      <c r="I501" t="s">
        <v>377</v>
      </c>
      <c r="J501" s="25">
        <v>0</v>
      </c>
      <c r="K501" s="26">
        <v>0</v>
      </c>
      <c r="L501" s="26">
        <v>0</v>
      </c>
    </row>
    <row r="502" spans="1:12" ht="16" customHeight="1">
      <c r="A502" t="s">
        <v>386</v>
      </c>
      <c r="B502" t="s">
        <v>12</v>
      </c>
      <c r="C502" t="s">
        <v>29</v>
      </c>
      <c r="D502" s="24">
        <v>45931</v>
      </c>
      <c r="E502" t="s">
        <v>339</v>
      </c>
      <c r="F502" t="s">
        <v>10</v>
      </c>
      <c r="G502" t="s">
        <v>320</v>
      </c>
      <c r="H502" t="s">
        <v>320</v>
      </c>
      <c r="I502" t="s">
        <v>378</v>
      </c>
      <c r="J502" s="25">
        <v>0</v>
      </c>
      <c r="K502" s="26">
        <v>0</v>
      </c>
      <c r="L502" s="26">
        <v>0</v>
      </c>
    </row>
    <row r="503" spans="1:12" ht="16" customHeight="1">
      <c r="A503" t="s">
        <v>386</v>
      </c>
      <c r="B503" t="s">
        <v>12</v>
      </c>
      <c r="C503" t="s">
        <v>29</v>
      </c>
      <c r="D503" s="24">
        <v>45931</v>
      </c>
      <c r="E503" t="s">
        <v>341</v>
      </c>
      <c r="F503" t="s">
        <v>10</v>
      </c>
      <c r="G503" t="s">
        <v>320</v>
      </c>
      <c r="H503" t="s">
        <v>320</v>
      </c>
      <c r="I503" t="s">
        <v>379</v>
      </c>
      <c r="J503" s="25">
        <v>0</v>
      </c>
      <c r="K503" s="26">
        <v>0</v>
      </c>
      <c r="L503" s="26">
        <v>0</v>
      </c>
    </row>
    <row r="504" spans="1:12" ht="16" customHeight="1">
      <c r="A504" t="s">
        <v>386</v>
      </c>
      <c r="B504" t="s">
        <v>12</v>
      </c>
      <c r="C504" t="s">
        <v>29</v>
      </c>
      <c r="D504" s="24">
        <v>45931</v>
      </c>
      <c r="E504" t="s">
        <v>343</v>
      </c>
      <c r="F504" t="s">
        <v>9</v>
      </c>
      <c r="G504" t="s">
        <v>344</v>
      </c>
      <c r="H504" t="s">
        <v>344</v>
      </c>
      <c r="I504" t="s">
        <v>380</v>
      </c>
      <c r="J504" s="25">
        <v>0</v>
      </c>
      <c r="K504" s="26">
        <v>0</v>
      </c>
      <c r="L504" s="26">
        <v>0</v>
      </c>
    </row>
    <row r="505" spans="1:12" ht="16" customHeight="1">
      <c r="A505" t="s">
        <v>386</v>
      </c>
      <c r="B505" t="s">
        <v>12</v>
      </c>
      <c r="C505" t="s">
        <v>29</v>
      </c>
      <c r="D505" s="24">
        <v>45931</v>
      </c>
      <c r="E505" t="s">
        <v>346</v>
      </c>
      <c r="F505" t="s">
        <v>10</v>
      </c>
      <c r="G505" t="s">
        <v>320</v>
      </c>
      <c r="H505" t="s">
        <v>320</v>
      </c>
      <c r="I505" t="s">
        <v>381</v>
      </c>
      <c r="J505" s="25">
        <v>0</v>
      </c>
      <c r="K505" s="26">
        <v>0</v>
      </c>
      <c r="L505" s="26">
        <v>0</v>
      </c>
    </row>
    <row r="506" spans="1:12" ht="16" customHeight="1">
      <c r="A506" t="s">
        <v>387</v>
      </c>
      <c r="B506" t="s">
        <v>13</v>
      </c>
      <c r="C506" t="s">
        <v>29</v>
      </c>
      <c r="D506" s="24">
        <v>45931</v>
      </c>
      <c r="E506" t="s">
        <v>354</v>
      </c>
      <c r="F506" t="s">
        <v>10</v>
      </c>
      <c r="G506" t="s">
        <v>314</v>
      </c>
      <c r="H506" t="s">
        <v>314</v>
      </c>
      <c r="I506" t="s">
        <v>315</v>
      </c>
      <c r="J506" s="25">
        <v>93724570</v>
      </c>
      <c r="K506" s="26">
        <v>177582.10980000001</v>
      </c>
      <c r="L506" s="26">
        <v>366.85270000000003</v>
      </c>
    </row>
    <row r="507" spans="1:12" ht="16" customHeight="1">
      <c r="A507" t="s">
        <v>387</v>
      </c>
      <c r="B507" t="s">
        <v>13</v>
      </c>
      <c r="C507" t="s">
        <v>29</v>
      </c>
      <c r="D507" s="24">
        <v>45931</v>
      </c>
      <c r="E507" t="s">
        <v>359</v>
      </c>
      <c r="F507" t="s">
        <v>9</v>
      </c>
      <c r="G507" t="s">
        <v>344</v>
      </c>
      <c r="H507" t="s">
        <v>344</v>
      </c>
      <c r="I507" t="s">
        <v>315</v>
      </c>
      <c r="J507" s="25">
        <v>2263147</v>
      </c>
      <c r="K507" s="26">
        <v>4307.5806000000002</v>
      </c>
      <c r="L507" s="26">
        <v>13.4345</v>
      </c>
    </row>
    <row r="508" spans="1:12" ht="16" customHeight="1">
      <c r="A508" t="s">
        <v>387</v>
      </c>
      <c r="B508" t="s">
        <v>13</v>
      </c>
      <c r="C508" t="s">
        <v>29</v>
      </c>
      <c r="D508" s="24">
        <v>45931</v>
      </c>
      <c r="E508" t="s">
        <v>321</v>
      </c>
      <c r="F508" t="s">
        <v>10</v>
      </c>
      <c r="G508" t="s">
        <v>320</v>
      </c>
      <c r="H508" t="s">
        <v>320</v>
      </c>
      <c r="I508" t="s">
        <v>315</v>
      </c>
      <c r="J508" s="25">
        <v>1847985</v>
      </c>
      <c r="K508" s="26">
        <v>3514.9546</v>
      </c>
      <c r="L508" s="26">
        <v>17.757400000000001</v>
      </c>
    </row>
    <row r="509" spans="1:12" ht="16" customHeight="1">
      <c r="A509" t="s">
        <v>387</v>
      </c>
      <c r="B509" t="s">
        <v>13</v>
      </c>
      <c r="C509" t="s">
        <v>29</v>
      </c>
      <c r="D509" s="24">
        <v>45931</v>
      </c>
      <c r="E509" t="s">
        <v>365</v>
      </c>
      <c r="F509" t="s">
        <v>10</v>
      </c>
      <c r="G509" t="s">
        <v>314</v>
      </c>
      <c r="H509" t="s">
        <v>314</v>
      </c>
      <c r="I509" t="s">
        <v>322</v>
      </c>
      <c r="J509" s="25">
        <v>23117</v>
      </c>
      <c r="K509" s="26">
        <v>44.16</v>
      </c>
      <c r="L509" s="26">
        <v>0.2185</v>
      </c>
    </row>
    <row r="510" spans="1:12" ht="16" customHeight="1">
      <c r="A510" t="s">
        <v>387</v>
      </c>
      <c r="B510" t="s">
        <v>13</v>
      </c>
      <c r="C510" t="s">
        <v>29</v>
      </c>
      <c r="D510" s="24">
        <v>45931</v>
      </c>
      <c r="E510" t="s">
        <v>385</v>
      </c>
      <c r="F510" t="s">
        <v>10</v>
      </c>
      <c r="G510" t="s">
        <v>314</v>
      </c>
      <c r="H510" t="s">
        <v>314</v>
      </c>
      <c r="I510" t="s">
        <v>322</v>
      </c>
      <c r="J510" s="25">
        <v>2614</v>
      </c>
      <c r="K510" s="26">
        <v>4.9954000000000001</v>
      </c>
      <c r="L510" s="26">
        <v>3.5900000000000001E-2</v>
      </c>
    </row>
    <row r="511" spans="1:12" ht="16" customHeight="1">
      <c r="A511" t="s">
        <v>387</v>
      </c>
      <c r="B511" t="s">
        <v>13</v>
      </c>
      <c r="C511" t="s">
        <v>29</v>
      </c>
      <c r="D511" s="24">
        <v>45931</v>
      </c>
      <c r="E511" t="s">
        <v>323</v>
      </c>
      <c r="F511" t="s">
        <v>10</v>
      </c>
      <c r="G511" t="s">
        <v>320</v>
      </c>
      <c r="H511" t="s">
        <v>320</v>
      </c>
      <c r="I511" t="s">
        <v>322</v>
      </c>
      <c r="J511" s="25">
        <v>241260</v>
      </c>
      <c r="K511" s="26">
        <v>458.95909999999998</v>
      </c>
      <c r="L511" s="26">
        <v>3.4363000000000001</v>
      </c>
    </row>
    <row r="512" spans="1:12" ht="16" customHeight="1">
      <c r="A512" t="s">
        <v>387</v>
      </c>
      <c r="B512" t="s">
        <v>13</v>
      </c>
      <c r="C512" t="s">
        <v>29</v>
      </c>
      <c r="D512" s="24">
        <v>45931</v>
      </c>
      <c r="E512" t="s">
        <v>325</v>
      </c>
      <c r="F512" t="s">
        <v>10</v>
      </c>
      <c r="G512" t="s">
        <v>320</v>
      </c>
      <c r="H512" t="s">
        <v>320</v>
      </c>
      <c r="I512" t="s">
        <v>324</v>
      </c>
      <c r="J512" s="25">
        <v>128509</v>
      </c>
      <c r="K512" s="26">
        <v>244.44929999999999</v>
      </c>
      <c r="L512" s="26">
        <v>2.9237000000000002</v>
      </c>
    </row>
    <row r="513" spans="1:12" ht="16" customHeight="1">
      <c r="A513" t="s">
        <v>387</v>
      </c>
      <c r="B513" t="s">
        <v>13</v>
      </c>
      <c r="C513" t="s">
        <v>29</v>
      </c>
      <c r="D513" s="24">
        <v>45931</v>
      </c>
      <c r="E513" t="s">
        <v>327</v>
      </c>
      <c r="F513" t="s">
        <v>10</v>
      </c>
      <c r="G513" t="s">
        <v>320</v>
      </c>
      <c r="H513" t="s">
        <v>320</v>
      </c>
      <c r="I513" t="s">
        <v>370</v>
      </c>
      <c r="J513" s="25">
        <v>15312</v>
      </c>
      <c r="K513" s="26">
        <v>29.473299999999998</v>
      </c>
      <c r="L513" s="26">
        <v>0.45490000000000003</v>
      </c>
    </row>
    <row r="514" spans="1:12" ht="16" customHeight="1">
      <c r="A514" t="s">
        <v>387</v>
      </c>
      <c r="B514" t="s">
        <v>13</v>
      </c>
      <c r="C514" t="s">
        <v>29</v>
      </c>
      <c r="D514" s="24">
        <v>45931</v>
      </c>
      <c r="E514" t="s">
        <v>329</v>
      </c>
      <c r="F514" t="s">
        <v>10</v>
      </c>
      <c r="G514" t="s">
        <v>320</v>
      </c>
      <c r="H514" t="s">
        <v>320</v>
      </c>
      <c r="I514" t="s">
        <v>371</v>
      </c>
      <c r="J514" s="25">
        <v>1789</v>
      </c>
      <c r="K514" s="26">
        <v>3.4601999999999999</v>
      </c>
      <c r="L514" s="26">
        <v>7.7700000000000005E-2</v>
      </c>
    </row>
    <row r="515" spans="1:12" ht="16" customHeight="1">
      <c r="A515" t="s">
        <v>387</v>
      </c>
      <c r="B515" t="s">
        <v>13</v>
      </c>
      <c r="C515" t="s">
        <v>29</v>
      </c>
      <c r="D515" s="24">
        <v>45931</v>
      </c>
      <c r="E515" t="s">
        <v>372</v>
      </c>
      <c r="F515" t="s">
        <v>10</v>
      </c>
      <c r="G515" t="s">
        <v>320</v>
      </c>
      <c r="H515" t="s">
        <v>320</v>
      </c>
      <c r="I515" t="s">
        <v>373</v>
      </c>
      <c r="J515" s="25">
        <v>0</v>
      </c>
      <c r="K515" s="26">
        <v>0</v>
      </c>
      <c r="L515" s="26">
        <v>0</v>
      </c>
    </row>
    <row r="516" spans="1:12" ht="16" customHeight="1">
      <c r="A516" t="s">
        <v>387</v>
      </c>
      <c r="B516" t="s">
        <v>13</v>
      </c>
      <c r="C516" t="s">
        <v>29</v>
      </c>
      <c r="D516" s="24">
        <v>45931</v>
      </c>
      <c r="E516" t="s">
        <v>331</v>
      </c>
      <c r="F516" t="s">
        <v>10</v>
      </c>
      <c r="G516" t="s">
        <v>320</v>
      </c>
      <c r="H516" t="s">
        <v>320</v>
      </c>
      <c r="I516" t="s">
        <v>374</v>
      </c>
      <c r="J516" s="25">
        <v>1218</v>
      </c>
      <c r="K516" s="26">
        <v>2.4436</v>
      </c>
      <c r="L516" s="26">
        <v>8.14E-2</v>
      </c>
    </row>
    <row r="517" spans="1:12" ht="16" customHeight="1">
      <c r="A517" t="s">
        <v>387</v>
      </c>
      <c r="B517" t="s">
        <v>13</v>
      </c>
      <c r="C517" t="s">
        <v>29</v>
      </c>
      <c r="D517" s="24">
        <v>45931</v>
      </c>
      <c r="E517" t="s">
        <v>333</v>
      </c>
      <c r="F517" t="s">
        <v>10</v>
      </c>
      <c r="G517" t="s">
        <v>320</v>
      </c>
      <c r="H517" t="s">
        <v>320</v>
      </c>
      <c r="I517" t="s">
        <v>375</v>
      </c>
      <c r="J517" s="25">
        <v>0</v>
      </c>
      <c r="K517" s="26">
        <v>0</v>
      </c>
      <c r="L517" s="26">
        <v>0</v>
      </c>
    </row>
    <row r="518" spans="1:12" ht="16" customHeight="1">
      <c r="A518" t="s">
        <v>387</v>
      </c>
      <c r="B518" t="s">
        <v>13</v>
      </c>
      <c r="C518" t="s">
        <v>29</v>
      </c>
      <c r="D518" s="24">
        <v>45931</v>
      </c>
      <c r="E518" t="s">
        <v>335</v>
      </c>
      <c r="F518" t="s">
        <v>10</v>
      </c>
      <c r="G518" t="s">
        <v>320</v>
      </c>
      <c r="H518" t="s">
        <v>320</v>
      </c>
      <c r="I518" t="s">
        <v>376</v>
      </c>
      <c r="J518" s="25">
        <v>8</v>
      </c>
      <c r="K518" s="26">
        <v>1.55E-2</v>
      </c>
      <c r="L518" s="26">
        <v>5.9999999999999995E-4</v>
      </c>
    </row>
    <row r="519" spans="1:12" ht="16" customHeight="1">
      <c r="A519" t="s">
        <v>387</v>
      </c>
      <c r="B519" t="s">
        <v>13</v>
      </c>
      <c r="C519" t="s">
        <v>29</v>
      </c>
      <c r="D519" s="24">
        <v>45931</v>
      </c>
      <c r="E519" t="s">
        <v>337</v>
      </c>
      <c r="F519" t="s">
        <v>10</v>
      </c>
      <c r="G519" t="s">
        <v>320</v>
      </c>
      <c r="H519" t="s">
        <v>320</v>
      </c>
      <c r="I519" t="s">
        <v>377</v>
      </c>
      <c r="J519" s="25">
        <v>0</v>
      </c>
      <c r="K519" s="26">
        <v>0</v>
      </c>
      <c r="L519" s="26">
        <v>0</v>
      </c>
    </row>
    <row r="520" spans="1:12" ht="16" customHeight="1">
      <c r="A520" t="s">
        <v>387</v>
      </c>
      <c r="B520" t="s">
        <v>13</v>
      </c>
      <c r="C520" t="s">
        <v>29</v>
      </c>
      <c r="D520" s="24">
        <v>45931</v>
      </c>
      <c r="E520" t="s">
        <v>339</v>
      </c>
      <c r="F520" t="s">
        <v>10</v>
      </c>
      <c r="G520" t="s">
        <v>320</v>
      </c>
      <c r="H520" t="s">
        <v>320</v>
      </c>
      <c r="I520" t="s">
        <v>378</v>
      </c>
      <c r="J520" s="25">
        <v>1</v>
      </c>
      <c r="K520" s="26">
        <v>2.3E-3</v>
      </c>
      <c r="L520" s="26">
        <v>2.0000000000000001E-4</v>
      </c>
    </row>
    <row r="521" spans="1:12" ht="16" customHeight="1">
      <c r="A521" t="s">
        <v>387</v>
      </c>
      <c r="B521" t="s">
        <v>13</v>
      </c>
      <c r="C521" t="s">
        <v>29</v>
      </c>
      <c r="D521" s="24">
        <v>45931</v>
      </c>
      <c r="E521" t="s">
        <v>341</v>
      </c>
      <c r="F521" t="s">
        <v>10</v>
      </c>
      <c r="G521" t="s">
        <v>320</v>
      </c>
      <c r="H521" t="s">
        <v>320</v>
      </c>
      <c r="I521" t="s">
        <v>379</v>
      </c>
      <c r="J521" s="25">
        <v>0</v>
      </c>
      <c r="K521" s="26">
        <v>0</v>
      </c>
      <c r="L521" s="26">
        <v>0</v>
      </c>
    </row>
    <row r="522" spans="1:12" ht="16" customHeight="1">
      <c r="A522" t="s">
        <v>387</v>
      </c>
      <c r="B522" t="s">
        <v>13</v>
      </c>
      <c r="C522" t="s">
        <v>29</v>
      </c>
      <c r="D522" s="24">
        <v>45931</v>
      </c>
      <c r="E522" t="s">
        <v>343</v>
      </c>
      <c r="F522" t="s">
        <v>9</v>
      </c>
      <c r="G522" t="s">
        <v>344</v>
      </c>
      <c r="H522" t="s">
        <v>344</v>
      </c>
      <c r="I522" t="s">
        <v>380</v>
      </c>
      <c r="J522" s="25">
        <v>0</v>
      </c>
      <c r="K522" s="26">
        <v>0</v>
      </c>
      <c r="L522" s="26">
        <v>0</v>
      </c>
    </row>
    <row r="523" spans="1:12" ht="16" customHeight="1">
      <c r="A523" t="s">
        <v>387</v>
      </c>
      <c r="B523" t="s">
        <v>13</v>
      </c>
      <c r="C523" t="s">
        <v>29</v>
      </c>
      <c r="D523" s="24">
        <v>45931</v>
      </c>
      <c r="E523" t="s">
        <v>346</v>
      </c>
      <c r="F523" t="s">
        <v>10</v>
      </c>
      <c r="G523" t="s">
        <v>320</v>
      </c>
      <c r="H523" t="s">
        <v>320</v>
      </c>
      <c r="I523" t="s">
        <v>381</v>
      </c>
      <c r="J523" s="25">
        <v>0</v>
      </c>
      <c r="K523" s="26">
        <v>0</v>
      </c>
      <c r="L523" s="26">
        <v>0</v>
      </c>
    </row>
    <row r="524" spans="1:12" ht="16" customHeight="1">
      <c r="A524" t="s">
        <v>388</v>
      </c>
      <c r="B524" t="s">
        <v>9</v>
      </c>
      <c r="C524" t="s">
        <v>29</v>
      </c>
      <c r="D524" s="24">
        <v>45931</v>
      </c>
      <c r="E524" t="s">
        <v>354</v>
      </c>
      <c r="F524" t="s">
        <v>10</v>
      </c>
      <c r="G524" t="s">
        <v>314</v>
      </c>
      <c r="H524" t="s">
        <v>314</v>
      </c>
      <c r="I524" t="s">
        <v>315</v>
      </c>
      <c r="J524" s="25">
        <v>128912031</v>
      </c>
      <c r="K524" s="26">
        <v>243916.40419999999</v>
      </c>
      <c r="L524" s="26">
        <v>402.89249999999998</v>
      </c>
    </row>
    <row r="525" spans="1:12" ht="16" customHeight="1">
      <c r="A525" t="s">
        <v>388</v>
      </c>
      <c r="B525" t="s">
        <v>9</v>
      </c>
      <c r="C525" t="s">
        <v>29</v>
      </c>
      <c r="D525" s="24">
        <v>45931</v>
      </c>
      <c r="E525" t="s">
        <v>359</v>
      </c>
      <c r="F525" t="s">
        <v>9</v>
      </c>
      <c r="G525" t="s">
        <v>344</v>
      </c>
      <c r="H525" t="s">
        <v>344</v>
      </c>
      <c r="I525" t="s">
        <v>315</v>
      </c>
      <c r="J525" s="25">
        <v>4326911</v>
      </c>
      <c r="K525" s="26">
        <v>8211.7806999999993</v>
      </c>
      <c r="L525" s="26">
        <v>25.351900000000001</v>
      </c>
    </row>
    <row r="526" spans="1:12" ht="16" customHeight="1">
      <c r="A526" t="s">
        <v>388</v>
      </c>
      <c r="B526" t="s">
        <v>9</v>
      </c>
      <c r="C526" t="s">
        <v>29</v>
      </c>
      <c r="D526" s="24">
        <v>45931</v>
      </c>
      <c r="E526" t="s">
        <v>321</v>
      </c>
      <c r="F526" t="s">
        <v>10</v>
      </c>
      <c r="G526" t="s">
        <v>320</v>
      </c>
      <c r="H526" t="s">
        <v>320</v>
      </c>
      <c r="I526" t="s">
        <v>315</v>
      </c>
      <c r="J526" s="25">
        <v>1830186</v>
      </c>
      <c r="K526" s="26">
        <v>3477.4144999999999</v>
      </c>
      <c r="L526" s="26">
        <v>17.684699999999999</v>
      </c>
    </row>
    <row r="527" spans="1:12" ht="16" customHeight="1">
      <c r="A527" t="s">
        <v>388</v>
      </c>
      <c r="B527" t="s">
        <v>9</v>
      </c>
      <c r="C527" t="s">
        <v>29</v>
      </c>
      <c r="D527" s="24">
        <v>45931</v>
      </c>
      <c r="E527" t="s">
        <v>365</v>
      </c>
      <c r="F527" t="s">
        <v>10</v>
      </c>
      <c r="G527" t="s">
        <v>314</v>
      </c>
      <c r="H527" t="s">
        <v>314</v>
      </c>
      <c r="I527" t="s">
        <v>322</v>
      </c>
      <c r="J527" s="25">
        <v>30856</v>
      </c>
      <c r="K527" s="26">
        <v>58.722499999999997</v>
      </c>
      <c r="L527" s="26">
        <v>0.32750000000000001</v>
      </c>
    </row>
    <row r="528" spans="1:12" ht="16" customHeight="1">
      <c r="A528" t="s">
        <v>388</v>
      </c>
      <c r="B528" t="s">
        <v>9</v>
      </c>
      <c r="C528" t="s">
        <v>29</v>
      </c>
      <c r="D528" s="24">
        <v>45931</v>
      </c>
      <c r="E528" t="s">
        <v>385</v>
      </c>
      <c r="F528" t="s">
        <v>10</v>
      </c>
      <c r="G528" t="s">
        <v>314</v>
      </c>
      <c r="H528" t="s">
        <v>314</v>
      </c>
      <c r="I528" t="s">
        <v>322</v>
      </c>
      <c r="J528" s="25">
        <v>4406</v>
      </c>
      <c r="K528" s="26">
        <v>8.4286999999999992</v>
      </c>
      <c r="L528" s="26">
        <v>5.4899999999999997E-2</v>
      </c>
    </row>
    <row r="529" spans="1:12" ht="16" customHeight="1">
      <c r="A529" t="s">
        <v>388</v>
      </c>
      <c r="B529" t="s">
        <v>9</v>
      </c>
      <c r="C529" t="s">
        <v>29</v>
      </c>
      <c r="D529" s="24">
        <v>45931</v>
      </c>
      <c r="E529" t="s">
        <v>323</v>
      </c>
      <c r="F529" t="s">
        <v>10</v>
      </c>
      <c r="G529" t="s">
        <v>320</v>
      </c>
      <c r="H529" t="s">
        <v>320</v>
      </c>
      <c r="I529" t="s">
        <v>322</v>
      </c>
      <c r="J529" s="25">
        <v>177422</v>
      </c>
      <c r="K529" s="26">
        <v>336.80250000000001</v>
      </c>
      <c r="L529" s="26">
        <v>2.1682999999999999</v>
      </c>
    </row>
    <row r="530" spans="1:12" ht="16" customHeight="1">
      <c r="A530" t="s">
        <v>388</v>
      </c>
      <c r="B530" t="s">
        <v>9</v>
      </c>
      <c r="C530" t="s">
        <v>29</v>
      </c>
      <c r="D530" s="24">
        <v>45931</v>
      </c>
      <c r="E530" t="s">
        <v>325</v>
      </c>
      <c r="F530" t="s">
        <v>10</v>
      </c>
      <c r="G530" t="s">
        <v>320</v>
      </c>
      <c r="H530" t="s">
        <v>320</v>
      </c>
      <c r="I530" t="s">
        <v>324</v>
      </c>
      <c r="J530" s="25">
        <v>89829</v>
      </c>
      <c r="K530" s="26">
        <v>169.45609999999999</v>
      </c>
      <c r="L530" s="26">
        <v>1.7515000000000001</v>
      </c>
    </row>
    <row r="531" spans="1:12" ht="16" customHeight="1">
      <c r="A531" t="s">
        <v>388</v>
      </c>
      <c r="B531" t="s">
        <v>9</v>
      </c>
      <c r="C531" t="s">
        <v>29</v>
      </c>
      <c r="D531" s="24">
        <v>45931</v>
      </c>
      <c r="E531" t="s">
        <v>327</v>
      </c>
      <c r="F531" t="s">
        <v>10</v>
      </c>
      <c r="G531" t="s">
        <v>320</v>
      </c>
      <c r="H531" t="s">
        <v>320</v>
      </c>
      <c r="I531" t="s">
        <v>370</v>
      </c>
      <c r="J531" s="25">
        <v>10943</v>
      </c>
      <c r="K531" s="26">
        <v>21.200900000000001</v>
      </c>
      <c r="L531" s="26">
        <v>0.35930000000000001</v>
      </c>
    </row>
    <row r="532" spans="1:12" ht="16" customHeight="1">
      <c r="A532" t="s">
        <v>388</v>
      </c>
      <c r="B532" t="s">
        <v>9</v>
      </c>
      <c r="C532" t="s">
        <v>29</v>
      </c>
      <c r="D532" s="24">
        <v>45931</v>
      </c>
      <c r="E532" t="s">
        <v>329</v>
      </c>
      <c r="F532" t="s">
        <v>10</v>
      </c>
      <c r="G532" t="s">
        <v>320</v>
      </c>
      <c r="H532" t="s">
        <v>320</v>
      </c>
      <c r="I532" t="s">
        <v>371</v>
      </c>
      <c r="J532" s="25">
        <v>1020</v>
      </c>
      <c r="K532" s="26">
        <v>1.9696</v>
      </c>
      <c r="L532" s="26">
        <v>4.3700000000000003E-2</v>
      </c>
    </row>
    <row r="533" spans="1:12" ht="16" customHeight="1">
      <c r="A533" t="s">
        <v>388</v>
      </c>
      <c r="B533" t="s">
        <v>9</v>
      </c>
      <c r="C533" t="s">
        <v>29</v>
      </c>
      <c r="D533" s="24">
        <v>45931</v>
      </c>
      <c r="E533" t="s">
        <v>372</v>
      </c>
      <c r="F533" t="s">
        <v>10</v>
      </c>
      <c r="G533" t="s">
        <v>320</v>
      </c>
      <c r="H533" t="s">
        <v>320</v>
      </c>
      <c r="I533" t="s">
        <v>373</v>
      </c>
      <c r="J533" s="25">
        <v>0</v>
      </c>
      <c r="K533" s="26">
        <v>0</v>
      </c>
      <c r="L533" s="26">
        <v>0</v>
      </c>
    </row>
    <row r="534" spans="1:12" ht="16" customHeight="1">
      <c r="A534" t="s">
        <v>388</v>
      </c>
      <c r="B534" t="s">
        <v>9</v>
      </c>
      <c r="C534" t="s">
        <v>29</v>
      </c>
      <c r="D534" s="24">
        <v>45931</v>
      </c>
      <c r="E534" t="s">
        <v>331</v>
      </c>
      <c r="F534" t="s">
        <v>10</v>
      </c>
      <c r="G534" t="s">
        <v>320</v>
      </c>
      <c r="H534" t="s">
        <v>320</v>
      </c>
      <c r="I534" t="s">
        <v>374</v>
      </c>
      <c r="J534" s="25">
        <v>867</v>
      </c>
      <c r="K534" s="26">
        <v>1.7487999999999999</v>
      </c>
      <c r="L534" s="26">
        <v>6.7199999999999996E-2</v>
      </c>
    </row>
    <row r="535" spans="1:12" ht="16" customHeight="1">
      <c r="A535" t="s">
        <v>388</v>
      </c>
      <c r="B535" t="s">
        <v>9</v>
      </c>
      <c r="C535" t="s">
        <v>29</v>
      </c>
      <c r="D535" s="24">
        <v>45931</v>
      </c>
      <c r="E535" t="s">
        <v>333</v>
      </c>
      <c r="F535" t="s">
        <v>10</v>
      </c>
      <c r="G535" t="s">
        <v>320</v>
      </c>
      <c r="H535" t="s">
        <v>320</v>
      </c>
      <c r="I535" t="s">
        <v>375</v>
      </c>
      <c r="J535" s="25">
        <v>0</v>
      </c>
      <c r="K535" s="26">
        <v>0</v>
      </c>
      <c r="L535" s="26">
        <v>0</v>
      </c>
    </row>
    <row r="536" spans="1:12" ht="16" customHeight="1">
      <c r="A536" t="s">
        <v>388</v>
      </c>
      <c r="B536" t="s">
        <v>9</v>
      </c>
      <c r="C536" t="s">
        <v>29</v>
      </c>
      <c r="D536" s="24">
        <v>45931</v>
      </c>
      <c r="E536" t="s">
        <v>335</v>
      </c>
      <c r="F536" t="s">
        <v>10</v>
      </c>
      <c r="G536" t="s">
        <v>320</v>
      </c>
      <c r="H536" t="s">
        <v>320</v>
      </c>
      <c r="I536" t="s">
        <v>376</v>
      </c>
      <c r="J536" s="25">
        <v>0</v>
      </c>
      <c r="K536" s="26">
        <v>0</v>
      </c>
      <c r="L536" s="26">
        <v>0</v>
      </c>
    </row>
    <row r="537" spans="1:12" ht="16" customHeight="1">
      <c r="A537" t="s">
        <v>388</v>
      </c>
      <c r="B537" t="s">
        <v>9</v>
      </c>
      <c r="C537" t="s">
        <v>29</v>
      </c>
      <c r="D537" s="24">
        <v>45931</v>
      </c>
      <c r="E537" t="s">
        <v>337</v>
      </c>
      <c r="F537" t="s">
        <v>10</v>
      </c>
      <c r="G537" t="s">
        <v>320</v>
      </c>
      <c r="H537" t="s">
        <v>320</v>
      </c>
      <c r="I537" t="s">
        <v>377</v>
      </c>
      <c r="J537" s="25">
        <v>0</v>
      </c>
      <c r="K537" s="26">
        <v>0</v>
      </c>
      <c r="L537" s="26">
        <v>0</v>
      </c>
    </row>
    <row r="538" spans="1:12" ht="16" customHeight="1">
      <c r="A538" t="s">
        <v>388</v>
      </c>
      <c r="B538" t="s">
        <v>9</v>
      </c>
      <c r="C538" t="s">
        <v>29</v>
      </c>
      <c r="D538" s="24">
        <v>45931</v>
      </c>
      <c r="E538" t="s">
        <v>339</v>
      </c>
      <c r="F538" t="s">
        <v>10</v>
      </c>
      <c r="G538" t="s">
        <v>320</v>
      </c>
      <c r="H538" t="s">
        <v>320</v>
      </c>
      <c r="I538" t="s">
        <v>378</v>
      </c>
      <c r="J538" s="25">
        <v>0</v>
      </c>
      <c r="K538" s="26">
        <v>0</v>
      </c>
      <c r="L538" s="26">
        <v>0</v>
      </c>
    </row>
    <row r="539" spans="1:12" ht="16" customHeight="1">
      <c r="A539" t="s">
        <v>388</v>
      </c>
      <c r="B539" t="s">
        <v>9</v>
      </c>
      <c r="C539" t="s">
        <v>29</v>
      </c>
      <c r="D539" s="24">
        <v>45931</v>
      </c>
      <c r="E539" t="s">
        <v>341</v>
      </c>
      <c r="F539" t="s">
        <v>10</v>
      </c>
      <c r="G539" t="s">
        <v>320</v>
      </c>
      <c r="H539" t="s">
        <v>320</v>
      </c>
      <c r="I539" t="s">
        <v>379</v>
      </c>
      <c r="J539" s="25">
        <v>0</v>
      </c>
      <c r="K539" s="26">
        <v>0</v>
      </c>
      <c r="L539" s="26">
        <v>0</v>
      </c>
    </row>
    <row r="540" spans="1:12" ht="16" customHeight="1">
      <c r="A540" t="s">
        <v>388</v>
      </c>
      <c r="B540" t="s">
        <v>9</v>
      </c>
      <c r="C540" t="s">
        <v>29</v>
      </c>
      <c r="D540" s="24">
        <v>45931</v>
      </c>
      <c r="E540" t="s">
        <v>343</v>
      </c>
      <c r="F540" t="s">
        <v>9</v>
      </c>
      <c r="G540" t="s">
        <v>344</v>
      </c>
      <c r="H540" t="s">
        <v>344</v>
      </c>
      <c r="I540" t="s">
        <v>380</v>
      </c>
      <c r="J540" s="25">
        <v>0</v>
      </c>
      <c r="K540" s="26">
        <v>0</v>
      </c>
      <c r="L540" s="26">
        <v>0</v>
      </c>
    </row>
    <row r="541" spans="1:12" ht="16" customHeight="1">
      <c r="A541" t="s">
        <v>388</v>
      </c>
      <c r="B541" t="s">
        <v>9</v>
      </c>
      <c r="C541" t="s">
        <v>29</v>
      </c>
      <c r="D541" s="24">
        <v>45931</v>
      </c>
      <c r="E541" t="s">
        <v>346</v>
      </c>
      <c r="F541" t="s">
        <v>10</v>
      </c>
      <c r="G541" t="s">
        <v>320</v>
      </c>
      <c r="H541" t="s">
        <v>320</v>
      </c>
      <c r="I541" t="s">
        <v>381</v>
      </c>
      <c r="J541" s="25">
        <v>0</v>
      </c>
      <c r="K541" s="26">
        <v>0</v>
      </c>
      <c r="L541" s="26">
        <v>0</v>
      </c>
    </row>
    <row r="542" spans="1:12" ht="16" customHeight="1">
      <c r="A542" t="s">
        <v>354</v>
      </c>
      <c r="B542" t="s">
        <v>10</v>
      </c>
      <c r="C542" t="s">
        <v>29</v>
      </c>
      <c r="D542" s="24">
        <v>45931</v>
      </c>
      <c r="E542" t="s">
        <v>354</v>
      </c>
      <c r="F542" t="s">
        <v>10</v>
      </c>
      <c r="G542" t="s">
        <v>314</v>
      </c>
      <c r="H542" t="s">
        <v>314</v>
      </c>
      <c r="I542" t="s">
        <v>315</v>
      </c>
      <c r="J542" s="25">
        <v>344063307</v>
      </c>
      <c r="K542" s="26">
        <v>650135.53379999998</v>
      </c>
      <c r="L542" s="26">
        <v>586.07600000000002</v>
      </c>
    </row>
    <row r="543" spans="1:12" ht="16" customHeight="1">
      <c r="A543" t="s">
        <v>354</v>
      </c>
      <c r="B543" t="s">
        <v>10</v>
      </c>
      <c r="C543" t="s">
        <v>29</v>
      </c>
      <c r="D543" s="24">
        <v>45931</v>
      </c>
      <c r="E543" t="s">
        <v>359</v>
      </c>
      <c r="F543" t="s">
        <v>9</v>
      </c>
      <c r="G543" t="s">
        <v>344</v>
      </c>
      <c r="H543" t="s">
        <v>344</v>
      </c>
      <c r="I543" t="s">
        <v>315</v>
      </c>
      <c r="J543" s="25">
        <v>12826860</v>
      </c>
      <c r="K543" s="26">
        <v>24338.716499999999</v>
      </c>
      <c r="L543" s="26">
        <v>68.794399999999996</v>
      </c>
    </row>
    <row r="544" spans="1:12" ht="16" customHeight="1">
      <c r="A544" t="s">
        <v>354</v>
      </c>
      <c r="B544" t="s">
        <v>10</v>
      </c>
      <c r="C544" t="s">
        <v>29</v>
      </c>
      <c r="D544" s="24">
        <v>45931</v>
      </c>
      <c r="E544" t="s">
        <v>321</v>
      </c>
      <c r="F544" t="s">
        <v>10</v>
      </c>
      <c r="G544" t="s">
        <v>320</v>
      </c>
      <c r="H544" t="s">
        <v>320</v>
      </c>
      <c r="I544" t="s">
        <v>315</v>
      </c>
      <c r="J544" s="25">
        <v>2379900</v>
      </c>
      <c r="K544" s="26">
        <v>4521.6440000000002</v>
      </c>
      <c r="L544" s="26">
        <v>22.1281</v>
      </c>
    </row>
    <row r="545" spans="1:12" ht="16" customHeight="1">
      <c r="A545" t="s">
        <v>354</v>
      </c>
      <c r="B545" t="s">
        <v>10</v>
      </c>
      <c r="C545" t="s">
        <v>29</v>
      </c>
      <c r="D545" s="24">
        <v>45931</v>
      </c>
      <c r="E545" t="s">
        <v>365</v>
      </c>
      <c r="F545" t="s">
        <v>10</v>
      </c>
      <c r="G545" t="s">
        <v>314</v>
      </c>
      <c r="H545" t="s">
        <v>314</v>
      </c>
      <c r="I545" t="s">
        <v>322</v>
      </c>
      <c r="J545" s="25">
        <v>53967</v>
      </c>
      <c r="K545" s="26">
        <v>103.1018</v>
      </c>
      <c r="L545" s="26">
        <v>0.64659999999999995</v>
      </c>
    </row>
    <row r="546" spans="1:12" ht="16" customHeight="1">
      <c r="A546" t="s">
        <v>354</v>
      </c>
      <c r="B546" t="s">
        <v>10</v>
      </c>
      <c r="C546" t="s">
        <v>29</v>
      </c>
      <c r="D546" s="24">
        <v>45931</v>
      </c>
      <c r="E546" t="s">
        <v>385</v>
      </c>
      <c r="F546" t="s">
        <v>10</v>
      </c>
      <c r="G546" t="s">
        <v>314</v>
      </c>
      <c r="H546" t="s">
        <v>314</v>
      </c>
      <c r="I546" t="s">
        <v>322</v>
      </c>
      <c r="J546" s="25">
        <v>5727</v>
      </c>
      <c r="K546" s="26">
        <v>10.9566</v>
      </c>
      <c r="L546" s="26">
        <v>7.8E-2</v>
      </c>
    </row>
    <row r="547" spans="1:12" ht="16" customHeight="1">
      <c r="A547" t="s">
        <v>354</v>
      </c>
      <c r="B547" t="s">
        <v>10</v>
      </c>
      <c r="C547" t="s">
        <v>29</v>
      </c>
      <c r="D547" s="24">
        <v>45931</v>
      </c>
      <c r="E547" t="s">
        <v>323</v>
      </c>
      <c r="F547" t="s">
        <v>10</v>
      </c>
      <c r="G547" t="s">
        <v>320</v>
      </c>
      <c r="H547" t="s">
        <v>320</v>
      </c>
      <c r="I547" t="s">
        <v>322</v>
      </c>
      <c r="J547" s="25">
        <v>253773</v>
      </c>
      <c r="K547" s="26">
        <v>484.59930000000003</v>
      </c>
      <c r="L547" s="26">
        <v>3.5213000000000001</v>
      </c>
    </row>
    <row r="548" spans="1:12" ht="16" customHeight="1">
      <c r="A548" t="s">
        <v>354</v>
      </c>
      <c r="B548" t="s">
        <v>10</v>
      </c>
      <c r="C548" t="s">
        <v>29</v>
      </c>
      <c r="D548" s="24">
        <v>45931</v>
      </c>
      <c r="E548" t="s">
        <v>325</v>
      </c>
      <c r="F548" t="s">
        <v>10</v>
      </c>
      <c r="G548" t="s">
        <v>320</v>
      </c>
      <c r="H548" t="s">
        <v>320</v>
      </c>
      <c r="I548" t="s">
        <v>324</v>
      </c>
      <c r="J548" s="25">
        <v>122704</v>
      </c>
      <c r="K548" s="26">
        <v>233.31200000000001</v>
      </c>
      <c r="L548" s="26">
        <v>2.5215000000000001</v>
      </c>
    </row>
    <row r="549" spans="1:12" ht="16" customHeight="1">
      <c r="A549" t="s">
        <v>354</v>
      </c>
      <c r="B549" t="s">
        <v>10</v>
      </c>
      <c r="C549" t="s">
        <v>29</v>
      </c>
      <c r="D549" s="24">
        <v>45931</v>
      </c>
      <c r="E549" t="s">
        <v>327</v>
      </c>
      <c r="F549" t="s">
        <v>10</v>
      </c>
      <c r="G549" t="s">
        <v>320</v>
      </c>
      <c r="H549" t="s">
        <v>320</v>
      </c>
      <c r="I549" t="s">
        <v>370</v>
      </c>
      <c r="J549" s="25">
        <v>18052</v>
      </c>
      <c r="K549" s="26">
        <v>34.881999999999998</v>
      </c>
      <c r="L549" s="26">
        <v>0.66739999999999999</v>
      </c>
    </row>
    <row r="550" spans="1:12" ht="16" customHeight="1">
      <c r="A550" t="s">
        <v>354</v>
      </c>
      <c r="B550" t="s">
        <v>10</v>
      </c>
      <c r="C550" t="s">
        <v>29</v>
      </c>
      <c r="D550" s="24">
        <v>45931</v>
      </c>
      <c r="E550" t="s">
        <v>329</v>
      </c>
      <c r="F550" t="s">
        <v>10</v>
      </c>
      <c r="G550" t="s">
        <v>320</v>
      </c>
      <c r="H550" t="s">
        <v>320</v>
      </c>
      <c r="I550" t="s">
        <v>371</v>
      </c>
      <c r="J550" s="25">
        <v>1599</v>
      </c>
      <c r="K550" s="26">
        <v>3.1461000000000001</v>
      </c>
      <c r="L550" s="26">
        <v>7.46E-2</v>
      </c>
    </row>
    <row r="551" spans="1:12" ht="16" customHeight="1">
      <c r="A551" t="s">
        <v>354</v>
      </c>
      <c r="B551" t="s">
        <v>10</v>
      </c>
      <c r="C551" t="s">
        <v>29</v>
      </c>
      <c r="D551" s="24">
        <v>45931</v>
      </c>
      <c r="E551" t="s">
        <v>372</v>
      </c>
      <c r="F551" t="s">
        <v>10</v>
      </c>
      <c r="G551" t="s">
        <v>320</v>
      </c>
      <c r="H551" t="s">
        <v>320</v>
      </c>
      <c r="I551" t="s">
        <v>373</v>
      </c>
      <c r="J551" s="25">
        <v>0</v>
      </c>
      <c r="K551" s="26">
        <v>0</v>
      </c>
      <c r="L551" s="26">
        <v>0</v>
      </c>
    </row>
    <row r="552" spans="1:12" ht="16" customHeight="1">
      <c r="A552" t="s">
        <v>354</v>
      </c>
      <c r="B552" t="s">
        <v>10</v>
      </c>
      <c r="C552" t="s">
        <v>29</v>
      </c>
      <c r="D552" s="24">
        <v>45931</v>
      </c>
      <c r="E552" t="s">
        <v>331</v>
      </c>
      <c r="F552" t="s">
        <v>10</v>
      </c>
      <c r="G552" t="s">
        <v>320</v>
      </c>
      <c r="H552" t="s">
        <v>320</v>
      </c>
      <c r="I552" t="s">
        <v>374</v>
      </c>
      <c r="J552" s="25">
        <v>732</v>
      </c>
      <c r="K552" s="26">
        <v>1.4684999999999999</v>
      </c>
      <c r="L552" s="26">
        <v>5.5199999999999999E-2</v>
      </c>
    </row>
    <row r="553" spans="1:12" ht="16" customHeight="1">
      <c r="A553" t="s">
        <v>354</v>
      </c>
      <c r="B553" t="s">
        <v>10</v>
      </c>
      <c r="C553" t="s">
        <v>29</v>
      </c>
      <c r="D553" s="24">
        <v>45931</v>
      </c>
      <c r="E553" t="s">
        <v>333</v>
      </c>
      <c r="F553" t="s">
        <v>10</v>
      </c>
      <c r="G553" t="s">
        <v>320</v>
      </c>
      <c r="H553" t="s">
        <v>320</v>
      </c>
      <c r="I553" t="s">
        <v>375</v>
      </c>
      <c r="J553" s="25">
        <v>0</v>
      </c>
      <c r="K553" s="26">
        <v>0</v>
      </c>
      <c r="L553" s="26">
        <v>0</v>
      </c>
    </row>
    <row r="554" spans="1:12" ht="16" customHeight="1">
      <c r="A554" t="s">
        <v>354</v>
      </c>
      <c r="B554" t="s">
        <v>10</v>
      </c>
      <c r="C554" t="s">
        <v>29</v>
      </c>
      <c r="D554" s="24">
        <v>45931</v>
      </c>
      <c r="E554" t="s">
        <v>335</v>
      </c>
      <c r="F554" t="s">
        <v>10</v>
      </c>
      <c r="G554" t="s">
        <v>320</v>
      </c>
      <c r="H554" t="s">
        <v>320</v>
      </c>
      <c r="I554" t="s">
        <v>376</v>
      </c>
      <c r="J554" s="25">
        <v>0</v>
      </c>
      <c r="K554" s="26">
        <v>0</v>
      </c>
      <c r="L554" s="26">
        <v>0</v>
      </c>
    </row>
    <row r="555" spans="1:12" ht="16" customHeight="1">
      <c r="A555" t="s">
        <v>354</v>
      </c>
      <c r="B555" t="s">
        <v>10</v>
      </c>
      <c r="C555" t="s">
        <v>29</v>
      </c>
      <c r="D555" s="24">
        <v>45931</v>
      </c>
      <c r="E555" t="s">
        <v>337</v>
      </c>
      <c r="F555" t="s">
        <v>10</v>
      </c>
      <c r="G555" t="s">
        <v>320</v>
      </c>
      <c r="H555" t="s">
        <v>320</v>
      </c>
      <c r="I555" t="s">
        <v>377</v>
      </c>
      <c r="J555" s="25">
        <v>0</v>
      </c>
      <c r="K555" s="26">
        <v>0</v>
      </c>
      <c r="L555" s="26">
        <v>0</v>
      </c>
    </row>
    <row r="556" spans="1:12" ht="16" customHeight="1">
      <c r="A556" t="s">
        <v>354</v>
      </c>
      <c r="B556" t="s">
        <v>10</v>
      </c>
      <c r="C556" t="s">
        <v>29</v>
      </c>
      <c r="D556" s="24">
        <v>45931</v>
      </c>
      <c r="E556" t="s">
        <v>339</v>
      </c>
      <c r="F556" t="s">
        <v>10</v>
      </c>
      <c r="G556" t="s">
        <v>320</v>
      </c>
      <c r="H556" t="s">
        <v>320</v>
      </c>
      <c r="I556" t="s">
        <v>378</v>
      </c>
      <c r="J556" s="25">
        <v>0</v>
      </c>
      <c r="K556" s="26">
        <v>0</v>
      </c>
      <c r="L556" s="26">
        <v>0</v>
      </c>
    </row>
    <row r="557" spans="1:12" ht="16" customHeight="1">
      <c r="A557" t="s">
        <v>354</v>
      </c>
      <c r="B557" t="s">
        <v>10</v>
      </c>
      <c r="C557" t="s">
        <v>29</v>
      </c>
      <c r="D557" s="24">
        <v>45931</v>
      </c>
      <c r="E557" t="s">
        <v>341</v>
      </c>
      <c r="F557" t="s">
        <v>10</v>
      </c>
      <c r="G557" t="s">
        <v>320</v>
      </c>
      <c r="H557" t="s">
        <v>320</v>
      </c>
      <c r="I557" t="s">
        <v>379</v>
      </c>
      <c r="J557" s="25">
        <v>0</v>
      </c>
      <c r="K557" s="26">
        <v>0</v>
      </c>
      <c r="L557" s="26">
        <v>0</v>
      </c>
    </row>
    <row r="558" spans="1:12" ht="16" customHeight="1">
      <c r="A558" t="s">
        <v>354</v>
      </c>
      <c r="B558" t="s">
        <v>10</v>
      </c>
      <c r="C558" t="s">
        <v>29</v>
      </c>
      <c r="D558" s="24">
        <v>45931</v>
      </c>
      <c r="E558" t="s">
        <v>343</v>
      </c>
      <c r="F558" t="s">
        <v>9</v>
      </c>
      <c r="G558" t="s">
        <v>344</v>
      </c>
      <c r="H558" t="s">
        <v>344</v>
      </c>
      <c r="I558" t="s">
        <v>380</v>
      </c>
      <c r="J558" s="25">
        <v>0</v>
      </c>
      <c r="K558" s="26">
        <v>0</v>
      </c>
      <c r="L558" s="26">
        <v>0</v>
      </c>
    </row>
    <row r="559" spans="1:12" ht="16" customHeight="1">
      <c r="A559" t="s">
        <v>354</v>
      </c>
      <c r="B559" t="s">
        <v>10</v>
      </c>
      <c r="C559" t="s">
        <v>29</v>
      </c>
      <c r="D559" s="24">
        <v>45931</v>
      </c>
      <c r="E559" t="s">
        <v>346</v>
      </c>
      <c r="F559" t="s">
        <v>10</v>
      </c>
      <c r="G559" t="s">
        <v>320</v>
      </c>
      <c r="H559" t="s">
        <v>320</v>
      </c>
      <c r="I559" t="s">
        <v>381</v>
      </c>
      <c r="J559" s="25">
        <v>0</v>
      </c>
      <c r="K559" s="26">
        <v>0</v>
      </c>
      <c r="L559" s="26">
        <v>0</v>
      </c>
    </row>
    <row r="560" spans="1:12" ht="16" customHeight="1">
      <c r="A560" t="s">
        <v>389</v>
      </c>
      <c r="B560" t="s">
        <v>11</v>
      </c>
      <c r="C560" t="s">
        <v>31</v>
      </c>
      <c r="D560" s="24">
        <v>45931</v>
      </c>
      <c r="E560" t="s">
        <v>359</v>
      </c>
      <c r="F560" t="s">
        <v>9</v>
      </c>
      <c r="G560" t="s">
        <v>344</v>
      </c>
      <c r="H560" t="s">
        <v>344</v>
      </c>
      <c r="I560" t="s">
        <v>315</v>
      </c>
      <c r="J560" s="25">
        <v>57350473</v>
      </c>
      <c r="K560" s="26">
        <v>108997.20209999999</v>
      </c>
      <c r="L560" s="26">
        <v>286.39479999999998</v>
      </c>
    </row>
    <row r="561" spans="1:12" ht="16" customHeight="1">
      <c r="A561" t="s">
        <v>389</v>
      </c>
      <c r="B561" t="s">
        <v>11</v>
      </c>
      <c r="C561" t="s">
        <v>31</v>
      </c>
      <c r="D561" s="24">
        <v>45931</v>
      </c>
      <c r="E561" t="s">
        <v>321</v>
      </c>
      <c r="F561" t="s">
        <v>10</v>
      </c>
      <c r="G561" t="s">
        <v>320</v>
      </c>
      <c r="H561" t="s">
        <v>320</v>
      </c>
      <c r="I561" t="s">
        <v>315</v>
      </c>
      <c r="J561" s="25">
        <v>3191824</v>
      </c>
      <c r="K561" s="26">
        <v>6067.817</v>
      </c>
      <c r="L561" s="26">
        <v>25.957000000000001</v>
      </c>
    </row>
    <row r="562" spans="1:12" ht="16" customHeight="1">
      <c r="A562" t="s">
        <v>389</v>
      </c>
      <c r="B562" t="s">
        <v>11</v>
      </c>
      <c r="C562" t="s">
        <v>31</v>
      </c>
      <c r="D562" s="24">
        <v>45931</v>
      </c>
      <c r="E562" t="s">
        <v>365</v>
      </c>
      <c r="F562" t="s">
        <v>10</v>
      </c>
      <c r="G562" t="s">
        <v>314</v>
      </c>
      <c r="H562" t="s">
        <v>314</v>
      </c>
      <c r="I562" t="s">
        <v>322</v>
      </c>
      <c r="J562" s="25">
        <v>109413</v>
      </c>
      <c r="K562" s="26">
        <v>209.22829999999999</v>
      </c>
      <c r="L562" s="26">
        <v>1.1526000000000001</v>
      </c>
    </row>
    <row r="563" spans="1:12" ht="16" customHeight="1">
      <c r="A563" t="s">
        <v>389</v>
      </c>
      <c r="B563" t="s">
        <v>11</v>
      </c>
      <c r="C563" t="s">
        <v>31</v>
      </c>
      <c r="D563" s="24">
        <v>45931</v>
      </c>
      <c r="E563" t="s">
        <v>385</v>
      </c>
      <c r="F563" t="s">
        <v>10</v>
      </c>
      <c r="G563" t="s">
        <v>314</v>
      </c>
      <c r="H563" t="s">
        <v>314</v>
      </c>
      <c r="I563" t="s">
        <v>322</v>
      </c>
      <c r="J563" s="25">
        <v>10526</v>
      </c>
      <c r="K563" s="26">
        <v>20.114000000000001</v>
      </c>
      <c r="L563" s="26">
        <v>0.1368</v>
      </c>
    </row>
    <row r="564" spans="1:12" ht="16" customHeight="1">
      <c r="A564" t="s">
        <v>389</v>
      </c>
      <c r="B564" t="s">
        <v>11</v>
      </c>
      <c r="C564" t="s">
        <v>31</v>
      </c>
      <c r="D564" s="24">
        <v>45931</v>
      </c>
      <c r="E564" t="s">
        <v>390</v>
      </c>
      <c r="F564" t="s">
        <v>10</v>
      </c>
      <c r="G564" t="s">
        <v>314</v>
      </c>
      <c r="H564" t="s">
        <v>314</v>
      </c>
      <c r="I564" t="s">
        <v>322</v>
      </c>
      <c r="J564" s="25">
        <v>98</v>
      </c>
      <c r="K564" s="26">
        <v>0.18940000000000001</v>
      </c>
      <c r="L564" s="26">
        <v>1.5E-3</v>
      </c>
    </row>
    <row r="565" spans="1:12" ht="16" customHeight="1">
      <c r="A565" t="s">
        <v>389</v>
      </c>
      <c r="B565" t="s">
        <v>11</v>
      </c>
      <c r="C565" t="s">
        <v>31</v>
      </c>
      <c r="D565" s="24">
        <v>45931</v>
      </c>
      <c r="E565" t="s">
        <v>323</v>
      </c>
      <c r="F565" t="s">
        <v>10</v>
      </c>
      <c r="G565" t="s">
        <v>320</v>
      </c>
      <c r="H565" t="s">
        <v>320</v>
      </c>
      <c r="I565" t="s">
        <v>322</v>
      </c>
      <c r="J565" s="25">
        <v>356992</v>
      </c>
      <c r="K565" s="26">
        <v>681.7133</v>
      </c>
      <c r="L565" s="26">
        <v>4.8434999999999997</v>
      </c>
    </row>
    <row r="566" spans="1:12" ht="16" customHeight="1">
      <c r="A566" t="s">
        <v>389</v>
      </c>
      <c r="B566" t="s">
        <v>11</v>
      </c>
      <c r="C566" t="s">
        <v>31</v>
      </c>
      <c r="D566" s="24">
        <v>45931</v>
      </c>
      <c r="E566" t="s">
        <v>325</v>
      </c>
      <c r="F566" t="s">
        <v>10</v>
      </c>
      <c r="G566" t="s">
        <v>320</v>
      </c>
      <c r="H566" t="s">
        <v>320</v>
      </c>
      <c r="I566" t="s">
        <v>324</v>
      </c>
      <c r="J566" s="25">
        <v>121328</v>
      </c>
      <c r="K566" s="26">
        <v>229.62780000000001</v>
      </c>
      <c r="L566" s="26">
        <v>2.3837999999999999</v>
      </c>
    </row>
    <row r="567" spans="1:12" ht="16" customHeight="1">
      <c r="A567" t="s">
        <v>389</v>
      </c>
      <c r="B567" t="s">
        <v>11</v>
      </c>
      <c r="C567" t="s">
        <v>31</v>
      </c>
      <c r="D567" s="24">
        <v>45931</v>
      </c>
      <c r="E567" t="s">
        <v>327</v>
      </c>
      <c r="F567" t="s">
        <v>10</v>
      </c>
      <c r="G567" t="s">
        <v>320</v>
      </c>
      <c r="H567" t="s">
        <v>320</v>
      </c>
      <c r="I567" t="s">
        <v>370</v>
      </c>
      <c r="J567" s="25">
        <v>16265</v>
      </c>
      <c r="K567" s="26">
        <v>31.305099999999999</v>
      </c>
      <c r="L567" s="26">
        <v>0.54179999999999995</v>
      </c>
    </row>
    <row r="568" spans="1:12" ht="16" customHeight="1">
      <c r="A568" t="s">
        <v>389</v>
      </c>
      <c r="B568" t="s">
        <v>11</v>
      </c>
      <c r="C568" t="s">
        <v>31</v>
      </c>
      <c r="D568" s="24">
        <v>45931</v>
      </c>
      <c r="E568" t="s">
        <v>329</v>
      </c>
      <c r="F568" t="s">
        <v>10</v>
      </c>
      <c r="G568" t="s">
        <v>320</v>
      </c>
      <c r="H568" t="s">
        <v>320</v>
      </c>
      <c r="I568" t="s">
        <v>371</v>
      </c>
      <c r="J568" s="25">
        <v>6349</v>
      </c>
      <c r="K568" s="26">
        <v>12.351599999999999</v>
      </c>
      <c r="L568" s="26">
        <v>0.25109999999999999</v>
      </c>
    </row>
    <row r="569" spans="1:12" ht="16" customHeight="1">
      <c r="A569" t="s">
        <v>389</v>
      </c>
      <c r="B569" t="s">
        <v>11</v>
      </c>
      <c r="C569" t="s">
        <v>31</v>
      </c>
      <c r="D569" s="24">
        <v>45931</v>
      </c>
      <c r="E569" t="s">
        <v>372</v>
      </c>
      <c r="F569" t="s">
        <v>10</v>
      </c>
      <c r="G569" t="s">
        <v>320</v>
      </c>
      <c r="H569" t="s">
        <v>320</v>
      </c>
      <c r="I569" t="s">
        <v>373</v>
      </c>
      <c r="J569" s="25">
        <v>0</v>
      </c>
      <c r="K569" s="26">
        <v>0</v>
      </c>
      <c r="L569" s="26">
        <v>0</v>
      </c>
    </row>
    <row r="570" spans="1:12" ht="16" customHeight="1">
      <c r="A570" t="s">
        <v>389</v>
      </c>
      <c r="B570" t="s">
        <v>11</v>
      </c>
      <c r="C570" t="s">
        <v>31</v>
      </c>
      <c r="D570" s="24">
        <v>45931</v>
      </c>
      <c r="E570" t="s">
        <v>331</v>
      </c>
      <c r="F570" t="s">
        <v>10</v>
      </c>
      <c r="G570" t="s">
        <v>320</v>
      </c>
      <c r="H570" t="s">
        <v>320</v>
      </c>
      <c r="I570" t="s">
        <v>374</v>
      </c>
      <c r="J570" s="25">
        <v>1528</v>
      </c>
      <c r="K570" s="26">
        <v>3.0798999999999999</v>
      </c>
      <c r="L570" s="26">
        <v>0.1116</v>
      </c>
    </row>
    <row r="571" spans="1:12" ht="16" customHeight="1">
      <c r="A571" t="s">
        <v>389</v>
      </c>
      <c r="B571" t="s">
        <v>11</v>
      </c>
      <c r="C571" t="s">
        <v>31</v>
      </c>
      <c r="D571" s="24">
        <v>45931</v>
      </c>
      <c r="E571" t="s">
        <v>333</v>
      </c>
      <c r="F571" t="s">
        <v>10</v>
      </c>
      <c r="G571" t="s">
        <v>320</v>
      </c>
      <c r="H571" t="s">
        <v>320</v>
      </c>
      <c r="I571" t="s">
        <v>375</v>
      </c>
      <c r="J571" s="25">
        <v>0</v>
      </c>
      <c r="K571" s="26">
        <v>0</v>
      </c>
      <c r="L571" s="26">
        <v>0</v>
      </c>
    </row>
    <row r="572" spans="1:12" ht="16" customHeight="1">
      <c r="A572" t="s">
        <v>389</v>
      </c>
      <c r="B572" t="s">
        <v>11</v>
      </c>
      <c r="C572" t="s">
        <v>31</v>
      </c>
      <c r="D572" s="24">
        <v>45931</v>
      </c>
      <c r="E572" t="s">
        <v>335</v>
      </c>
      <c r="F572" t="s">
        <v>10</v>
      </c>
      <c r="G572" t="s">
        <v>320</v>
      </c>
      <c r="H572" t="s">
        <v>320</v>
      </c>
      <c r="I572" t="s">
        <v>376</v>
      </c>
      <c r="J572" s="25">
        <v>7</v>
      </c>
      <c r="K572" s="26">
        <v>1.24E-2</v>
      </c>
      <c r="L572" s="26">
        <v>2.9999999999999997E-4</v>
      </c>
    </row>
    <row r="573" spans="1:12" ht="16" customHeight="1">
      <c r="A573" t="s">
        <v>389</v>
      </c>
      <c r="B573" t="s">
        <v>11</v>
      </c>
      <c r="C573" t="s">
        <v>31</v>
      </c>
      <c r="D573" s="24">
        <v>45931</v>
      </c>
      <c r="E573" t="s">
        <v>337</v>
      </c>
      <c r="F573" t="s">
        <v>10</v>
      </c>
      <c r="G573" t="s">
        <v>320</v>
      </c>
      <c r="H573" t="s">
        <v>320</v>
      </c>
      <c r="I573" t="s">
        <v>377</v>
      </c>
      <c r="J573" s="25">
        <v>0</v>
      </c>
      <c r="K573" s="26">
        <v>0</v>
      </c>
      <c r="L573" s="26">
        <v>0</v>
      </c>
    </row>
    <row r="574" spans="1:12" ht="16" customHeight="1">
      <c r="A574" t="s">
        <v>389</v>
      </c>
      <c r="B574" t="s">
        <v>11</v>
      </c>
      <c r="C574" t="s">
        <v>31</v>
      </c>
      <c r="D574" s="24">
        <v>45931</v>
      </c>
      <c r="E574" t="s">
        <v>339</v>
      </c>
      <c r="F574" t="s">
        <v>10</v>
      </c>
      <c r="G574" t="s">
        <v>320</v>
      </c>
      <c r="H574" t="s">
        <v>320</v>
      </c>
      <c r="I574" t="s">
        <v>378</v>
      </c>
      <c r="J574" s="25">
        <v>0</v>
      </c>
      <c r="K574" s="26">
        <v>0</v>
      </c>
      <c r="L574" s="26">
        <v>0</v>
      </c>
    </row>
    <row r="575" spans="1:12" ht="16" customHeight="1">
      <c r="A575" t="s">
        <v>389</v>
      </c>
      <c r="B575" t="s">
        <v>11</v>
      </c>
      <c r="C575" t="s">
        <v>31</v>
      </c>
      <c r="D575" s="24">
        <v>45931</v>
      </c>
      <c r="E575" t="s">
        <v>341</v>
      </c>
      <c r="F575" t="s">
        <v>10</v>
      </c>
      <c r="G575" t="s">
        <v>320</v>
      </c>
      <c r="H575" t="s">
        <v>320</v>
      </c>
      <c r="I575" t="s">
        <v>379</v>
      </c>
      <c r="J575" s="25">
        <v>0</v>
      </c>
      <c r="K575" s="26">
        <v>0</v>
      </c>
      <c r="L575" s="26">
        <v>0</v>
      </c>
    </row>
    <row r="576" spans="1:12" ht="16" customHeight="1">
      <c r="A576" t="s">
        <v>389</v>
      </c>
      <c r="B576" t="s">
        <v>11</v>
      </c>
      <c r="C576" t="s">
        <v>31</v>
      </c>
      <c r="D576" s="24">
        <v>45931</v>
      </c>
      <c r="E576" t="s">
        <v>343</v>
      </c>
      <c r="F576" t="s">
        <v>9</v>
      </c>
      <c r="G576" t="s">
        <v>344</v>
      </c>
      <c r="H576" t="s">
        <v>344</v>
      </c>
      <c r="I576" t="s">
        <v>380</v>
      </c>
      <c r="J576" s="25">
        <v>0</v>
      </c>
      <c r="K576" s="26">
        <v>0</v>
      </c>
      <c r="L576" s="26">
        <v>0</v>
      </c>
    </row>
    <row r="577" spans="1:12" ht="16" customHeight="1">
      <c r="A577" t="s">
        <v>389</v>
      </c>
      <c r="B577" t="s">
        <v>11</v>
      </c>
      <c r="C577" t="s">
        <v>31</v>
      </c>
      <c r="D577" s="24">
        <v>45931</v>
      </c>
      <c r="E577" t="s">
        <v>346</v>
      </c>
      <c r="F577" t="s">
        <v>10</v>
      </c>
      <c r="G577" t="s">
        <v>320</v>
      </c>
      <c r="H577" t="s">
        <v>320</v>
      </c>
      <c r="I577" t="s">
        <v>381</v>
      </c>
      <c r="J577" s="25">
        <v>0</v>
      </c>
      <c r="K577" s="26">
        <v>0</v>
      </c>
      <c r="L577" s="26">
        <v>0</v>
      </c>
    </row>
    <row r="578" spans="1:12" ht="16" customHeight="1">
      <c r="A578" t="s">
        <v>391</v>
      </c>
      <c r="B578" t="s">
        <v>12</v>
      </c>
      <c r="C578" t="s">
        <v>31</v>
      </c>
      <c r="D578" s="24">
        <v>45931</v>
      </c>
      <c r="E578" t="s">
        <v>359</v>
      </c>
      <c r="F578" t="s">
        <v>9</v>
      </c>
      <c r="G578" t="s">
        <v>344</v>
      </c>
      <c r="H578" t="s">
        <v>344</v>
      </c>
      <c r="I578" t="s">
        <v>315</v>
      </c>
      <c r="J578" s="25">
        <v>60901085</v>
      </c>
      <c r="K578" s="26">
        <v>116377.02009999999</v>
      </c>
      <c r="L578" s="26">
        <v>254.9451</v>
      </c>
    </row>
    <row r="579" spans="1:12" ht="16" customHeight="1">
      <c r="A579" t="s">
        <v>391</v>
      </c>
      <c r="B579" t="s">
        <v>12</v>
      </c>
      <c r="C579" t="s">
        <v>31</v>
      </c>
      <c r="D579" s="24">
        <v>45931</v>
      </c>
      <c r="E579" t="s">
        <v>321</v>
      </c>
      <c r="F579" t="s">
        <v>10</v>
      </c>
      <c r="G579" t="s">
        <v>320</v>
      </c>
      <c r="H579" t="s">
        <v>320</v>
      </c>
      <c r="I579" t="s">
        <v>315</v>
      </c>
      <c r="J579" s="25">
        <v>4708456</v>
      </c>
      <c r="K579" s="26">
        <v>9014.3523999999998</v>
      </c>
      <c r="L579" s="26">
        <v>35.689500000000002</v>
      </c>
    </row>
    <row r="580" spans="1:12" ht="16" customHeight="1">
      <c r="A580" t="s">
        <v>391</v>
      </c>
      <c r="B580" t="s">
        <v>12</v>
      </c>
      <c r="C580" t="s">
        <v>31</v>
      </c>
      <c r="D580" s="24">
        <v>45931</v>
      </c>
      <c r="E580" t="s">
        <v>365</v>
      </c>
      <c r="F580" t="s">
        <v>10</v>
      </c>
      <c r="G580" t="s">
        <v>314</v>
      </c>
      <c r="H580" t="s">
        <v>314</v>
      </c>
      <c r="I580" t="s">
        <v>322</v>
      </c>
      <c r="J580" s="25">
        <v>174904</v>
      </c>
      <c r="K580" s="26">
        <v>336.1893</v>
      </c>
      <c r="L580" s="26">
        <v>1.8124</v>
      </c>
    </row>
    <row r="581" spans="1:12" ht="16" customHeight="1">
      <c r="A581" t="s">
        <v>391</v>
      </c>
      <c r="B581" t="s">
        <v>12</v>
      </c>
      <c r="C581" t="s">
        <v>31</v>
      </c>
      <c r="D581" s="24">
        <v>45931</v>
      </c>
      <c r="E581" t="s">
        <v>385</v>
      </c>
      <c r="F581" t="s">
        <v>10</v>
      </c>
      <c r="G581" t="s">
        <v>314</v>
      </c>
      <c r="H581" t="s">
        <v>314</v>
      </c>
      <c r="I581" t="s">
        <v>322</v>
      </c>
      <c r="J581" s="25">
        <v>23423</v>
      </c>
      <c r="K581" s="26">
        <v>45.183700000000002</v>
      </c>
      <c r="L581" s="26">
        <v>0.30299999999999999</v>
      </c>
    </row>
    <row r="582" spans="1:12" ht="16" customHeight="1">
      <c r="A582" t="s">
        <v>391</v>
      </c>
      <c r="B582" t="s">
        <v>12</v>
      </c>
      <c r="C582" t="s">
        <v>31</v>
      </c>
      <c r="D582" s="24">
        <v>45931</v>
      </c>
      <c r="E582" t="s">
        <v>390</v>
      </c>
      <c r="F582" t="s">
        <v>10</v>
      </c>
      <c r="G582" t="s">
        <v>314</v>
      </c>
      <c r="H582" t="s">
        <v>314</v>
      </c>
      <c r="I582" t="s">
        <v>322</v>
      </c>
      <c r="J582" s="25">
        <v>1957</v>
      </c>
      <c r="K582" s="26">
        <v>3.8014000000000001</v>
      </c>
      <c r="L582" s="26">
        <v>2.7400000000000001E-2</v>
      </c>
    </row>
    <row r="583" spans="1:12" ht="16" customHeight="1">
      <c r="A583" t="s">
        <v>391</v>
      </c>
      <c r="B583" t="s">
        <v>12</v>
      </c>
      <c r="C583" t="s">
        <v>31</v>
      </c>
      <c r="D583" s="24">
        <v>45931</v>
      </c>
      <c r="E583" t="s">
        <v>323</v>
      </c>
      <c r="F583" t="s">
        <v>10</v>
      </c>
      <c r="G583" t="s">
        <v>320</v>
      </c>
      <c r="H583" t="s">
        <v>320</v>
      </c>
      <c r="I583" t="s">
        <v>322</v>
      </c>
      <c r="J583" s="25">
        <v>489711</v>
      </c>
      <c r="K583" s="26">
        <v>940.32360000000006</v>
      </c>
      <c r="L583" s="26">
        <v>7.2803000000000004</v>
      </c>
    </row>
    <row r="584" spans="1:12" ht="16" customHeight="1">
      <c r="A584" t="s">
        <v>391</v>
      </c>
      <c r="B584" t="s">
        <v>12</v>
      </c>
      <c r="C584" t="s">
        <v>31</v>
      </c>
      <c r="D584" s="24">
        <v>45931</v>
      </c>
      <c r="E584" t="s">
        <v>325</v>
      </c>
      <c r="F584" t="s">
        <v>10</v>
      </c>
      <c r="G584" t="s">
        <v>320</v>
      </c>
      <c r="H584" t="s">
        <v>320</v>
      </c>
      <c r="I584" t="s">
        <v>324</v>
      </c>
      <c r="J584" s="25">
        <v>166754</v>
      </c>
      <c r="K584" s="26">
        <v>320.5102</v>
      </c>
      <c r="L584" s="26">
        <v>3.8601000000000001</v>
      </c>
    </row>
    <row r="585" spans="1:12" ht="16" customHeight="1">
      <c r="A585" t="s">
        <v>391</v>
      </c>
      <c r="B585" t="s">
        <v>12</v>
      </c>
      <c r="C585" t="s">
        <v>31</v>
      </c>
      <c r="D585" s="24">
        <v>45931</v>
      </c>
      <c r="E585" t="s">
        <v>327</v>
      </c>
      <c r="F585" t="s">
        <v>10</v>
      </c>
      <c r="G585" t="s">
        <v>320</v>
      </c>
      <c r="H585" t="s">
        <v>320</v>
      </c>
      <c r="I585" t="s">
        <v>370</v>
      </c>
      <c r="J585" s="25">
        <v>32304</v>
      </c>
      <c r="K585" s="26">
        <v>64.180999999999997</v>
      </c>
      <c r="L585" s="26">
        <v>0.95889999999999997</v>
      </c>
    </row>
    <row r="586" spans="1:12" ht="16" customHeight="1">
      <c r="A586" t="s">
        <v>391</v>
      </c>
      <c r="B586" t="s">
        <v>12</v>
      </c>
      <c r="C586" t="s">
        <v>31</v>
      </c>
      <c r="D586" s="24">
        <v>45931</v>
      </c>
      <c r="E586" t="s">
        <v>329</v>
      </c>
      <c r="F586" t="s">
        <v>10</v>
      </c>
      <c r="G586" t="s">
        <v>320</v>
      </c>
      <c r="H586" t="s">
        <v>320</v>
      </c>
      <c r="I586" t="s">
        <v>371</v>
      </c>
      <c r="J586" s="25">
        <v>7851</v>
      </c>
      <c r="K586" s="26">
        <v>15.5562</v>
      </c>
      <c r="L586" s="26">
        <v>0.39510000000000001</v>
      </c>
    </row>
    <row r="587" spans="1:12" ht="16" customHeight="1">
      <c r="A587" t="s">
        <v>391</v>
      </c>
      <c r="B587" t="s">
        <v>12</v>
      </c>
      <c r="C587" t="s">
        <v>31</v>
      </c>
      <c r="D587" s="24">
        <v>45931</v>
      </c>
      <c r="E587" t="s">
        <v>372</v>
      </c>
      <c r="F587" t="s">
        <v>10</v>
      </c>
      <c r="G587" t="s">
        <v>320</v>
      </c>
      <c r="H587" t="s">
        <v>320</v>
      </c>
      <c r="I587" t="s">
        <v>373</v>
      </c>
      <c r="J587" s="25">
        <v>0</v>
      </c>
      <c r="K587" s="26">
        <v>0</v>
      </c>
      <c r="L587" s="26">
        <v>0</v>
      </c>
    </row>
    <row r="588" spans="1:12" ht="16" customHeight="1">
      <c r="A588" t="s">
        <v>391</v>
      </c>
      <c r="B588" t="s">
        <v>12</v>
      </c>
      <c r="C588" t="s">
        <v>31</v>
      </c>
      <c r="D588" s="24">
        <v>45931</v>
      </c>
      <c r="E588" t="s">
        <v>331</v>
      </c>
      <c r="F588" t="s">
        <v>10</v>
      </c>
      <c r="G588" t="s">
        <v>320</v>
      </c>
      <c r="H588" t="s">
        <v>320</v>
      </c>
      <c r="I588" t="s">
        <v>374</v>
      </c>
      <c r="J588" s="25">
        <v>1843</v>
      </c>
      <c r="K588" s="26">
        <v>3.7002000000000002</v>
      </c>
      <c r="L588" s="26">
        <v>0.122</v>
      </c>
    </row>
    <row r="589" spans="1:12" ht="16" customHeight="1">
      <c r="A589" t="s">
        <v>391</v>
      </c>
      <c r="B589" t="s">
        <v>12</v>
      </c>
      <c r="C589" t="s">
        <v>31</v>
      </c>
      <c r="D589" s="24">
        <v>45931</v>
      </c>
      <c r="E589" t="s">
        <v>333</v>
      </c>
      <c r="F589" t="s">
        <v>10</v>
      </c>
      <c r="G589" t="s">
        <v>320</v>
      </c>
      <c r="H589" t="s">
        <v>320</v>
      </c>
      <c r="I589" t="s">
        <v>375</v>
      </c>
      <c r="J589" s="25">
        <v>2</v>
      </c>
      <c r="K589" s="26">
        <v>3.2000000000000002E-3</v>
      </c>
      <c r="L589" s="26">
        <v>0</v>
      </c>
    </row>
    <row r="590" spans="1:12" ht="16" customHeight="1">
      <c r="A590" t="s">
        <v>391</v>
      </c>
      <c r="B590" t="s">
        <v>12</v>
      </c>
      <c r="C590" t="s">
        <v>31</v>
      </c>
      <c r="D590" s="24">
        <v>45931</v>
      </c>
      <c r="E590" t="s">
        <v>335</v>
      </c>
      <c r="F590" t="s">
        <v>10</v>
      </c>
      <c r="G590" t="s">
        <v>320</v>
      </c>
      <c r="H590" t="s">
        <v>320</v>
      </c>
      <c r="I590" t="s">
        <v>376</v>
      </c>
      <c r="J590" s="25">
        <v>20</v>
      </c>
      <c r="K590" s="26">
        <v>3.61E-2</v>
      </c>
      <c r="L590" s="26">
        <v>8.9999999999999998E-4</v>
      </c>
    </row>
    <row r="591" spans="1:12" ht="16" customHeight="1">
      <c r="A591" t="s">
        <v>391</v>
      </c>
      <c r="B591" t="s">
        <v>12</v>
      </c>
      <c r="C591" t="s">
        <v>31</v>
      </c>
      <c r="D591" s="24">
        <v>45931</v>
      </c>
      <c r="E591" t="s">
        <v>337</v>
      </c>
      <c r="F591" t="s">
        <v>10</v>
      </c>
      <c r="G591" t="s">
        <v>320</v>
      </c>
      <c r="H591" t="s">
        <v>320</v>
      </c>
      <c r="I591" t="s">
        <v>377</v>
      </c>
      <c r="J591" s="25">
        <v>0</v>
      </c>
      <c r="K591" s="26">
        <v>0</v>
      </c>
      <c r="L591" s="26">
        <v>0</v>
      </c>
    </row>
    <row r="592" spans="1:12" ht="16" customHeight="1">
      <c r="A592" t="s">
        <v>391</v>
      </c>
      <c r="B592" t="s">
        <v>12</v>
      </c>
      <c r="C592" t="s">
        <v>31</v>
      </c>
      <c r="D592" s="24">
        <v>45931</v>
      </c>
      <c r="E592" t="s">
        <v>339</v>
      </c>
      <c r="F592" t="s">
        <v>10</v>
      </c>
      <c r="G592" t="s">
        <v>320</v>
      </c>
      <c r="H592" t="s">
        <v>320</v>
      </c>
      <c r="I592" t="s">
        <v>378</v>
      </c>
      <c r="J592" s="25">
        <v>1</v>
      </c>
      <c r="K592" s="26">
        <v>2E-3</v>
      </c>
      <c r="L592" s="26">
        <v>1E-4</v>
      </c>
    </row>
    <row r="593" spans="1:12" ht="16" customHeight="1">
      <c r="A593" t="s">
        <v>391</v>
      </c>
      <c r="B593" t="s">
        <v>12</v>
      </c>
      <c r="C593" t="s">
        <v>31</v>
      </c>
      <c r="D593" s="24">
        <v>45931</v>
      </c>
      <c r="E593" t="s">
        <v>341</v>
      </c>
      <c r="F593" t="s">
        <v>10</v>
      </c>
      <c r="G593" t="s">
        <v>320</v>
      </c>
      <c r="H593" t="s">
        <v>320</v>
      </c>
      <c r="I593" t="s">
        <v>379</v>
      </c>
      <c r="J593" s="25">
        <v>0</v>
      </c>
      <c r="K593" s="26">
        <v>0</v>
      </c>
      <c r="L593" s="26">
        <v>0</v>
      </c>
    </row>
    <row r="594" spans="1:12" ht="16" customHeight="1">
      <c r="A594" t="s">
        <v>391</v>
      </c>
      <c r="B594" t="s">
        <v>12</v>
      </c>
      <c r="C594" t="s">
        <v>31</v>
      </c>
      <c r="D594" s="24">
        <v>45931</v>
      </c>
      <c r="E594" t="s">
        <v>343</v>
      </c>
      <c r="F594" t="s">
        <v>9</v>
      </c>
      <c r="G594" t="s">
        <v>344</v>
      </c>
      <c r="H594" t="s">
        <v>344</v>
      </c>
      <c r="I594" t="s">
        <v>380</v>
      </c>
      <c r="J594" s="25">
        <v>106</v>
      </c>
      <c r="K594" s="26">
        <v>0.26779999999999998</v>
      </c>
      <c r="L594" s="26">
        <v>2.93E-2</v>
      </c>
    </row>
    <row r="595" spans="1:12" ht="16" customHeight="1">
      <c r="A595" t="s">
        <v>391</v>
      </c>
      <c r="B595" t="s">
        <v>12</v>
      </c>
      <c r="C595" t="s">
        <v>31</v>
      </c>
      <c r="D595" s="24">
        <v>45931</v>
      </c>
      <c r="E595" t="s">
        <v>346</v>
      </c>
      <c r="F595" t="s">
        <v>10</v>
      </c>
      <c r="G595" t="s">
        <v>320</v>
      </c>
      <c r="H595" t="s">
        <v>320</v>
      </c>
      <c r="I595" t="s">
        <v>381</v>
      </c>
      <c r="J595" s="25">
        <v>0</v>
      </c>
      <c r="K595" s="26">
        <v>0</v>
      </c>
      <c r="L595" s="26">
        <v>0</v>
      </c>
    </row>
    <row r="596" spans="1:12" ht="16" customHeight="1">
      <c r="A596" t="s">
        <v>392</v>
      </c>
      <c r="B596" t="s">
        <v>13</v>
      </c>
      <c r="C596" t="s">
        <v>31</v>
      </c>
      <c r="D596" s="24">
        <v>45931</v>
      </c>
      <c r="E596" t="s">
        <v>359</v>
      </c>
      <c r="F596" t="s">
        <v>9</v>
      </c>
      <c r="G596" t="s">
        <v>344</v>
      </c>
      <c r="H596" t="s">
        <v>344</v>
      </c>
      <c r="I596" t="s">
        <v>315</v>
      </c>
      <c r="J596" s="25">
        <v>147465614</v>
      </c>
      <c r="K596" s="26">
        <v>284301.39640000003</v>
      </c>
      <c r="L596" s="26">
        <v>578.54390000000001</v>
      </c>
    </row>
    <row r="597" spans="1:12" ht="16" customHeight="1">
      <c r="A597" t="s">
        <v>392</v>
      </c>
      <c r="B597" t="s">
        <v>13</v>
      </c>
      <c r="C597" t="s">
        <v>31</v>
      </c>
      <c r="D597" s="24">
        <v>45931</v>
      </c>
      <c r="E597" t="s">
        <v>321</v>
      </c>
      <c r="F597" t="s">
        <v>10</v>
      </c>
      <c r="G597" t="s">
        <v>320</v>
      </c>
      <c r="H597" t="s">
        <v>320</v>
      </c>
      <c r="I597" t="s">
        <v>315</v>
      </c>
      <c r="J597" s="25">
        <v>7867428</v>
      </c>
      <c r="K597" s="26">
        <v>15190.8799</v>
      </c>
      <c r="L597" s="26">
        <v>57.455100000000002</v>
      </c>
    </row>
    <row r="598" spans="1:12" ht="16" customHeight="1">
      <c r="A598" t="s">
        <v>392</v>
      </c>
      <c r="B598" t="s">
        <v>13</v>
      </c>
      <c r="C598" t="s">
        <v>31</v>
      </c>
      <c r="D598" s="24">
        <v>45931</v>
      </c>
      <c r="E598" t="s">
        <v>365</v>
      </c>
      <c r="F598" t="s">
        <v>10</v>
      </c>
      <c r="G598" t="s">
        <v>314</v>
      </c>
      <c r="H598" t="s">
        <v>314</v>
      </c>
      <c r="I598" t="s">
        <v>322</v>
      </c>
      <c r="J598" s="25">
        <v>363357</v>
      </c>
      <c r="K598" s="26">
        <v>704.29790000000003</v>
      </c>
      <c r="L598" s="26">
        <v>4.0369000000000002</v>
      </c>
    </row>
    <row r="599" spans="1:12" ht="16" customHeight="1">
      <c r="A599" t="s">
        <v>392</v>
      </c>
      <c r="B599" t="s">
        <v>13</v>
      </c>
      <c r="C599" t="s">
        <v>31</v>
      </c>
      <c r="D599" s="24">
        <v>45931</v>
      </c>
      <c r="E599" t="s">
        <v>385</v>
      </c>
      <c r="F599" t="s">
        <v>10</v>
      </c>
      <c r="G599" t="s">
        <v>314</v>
      </c>
      <c r="H599" t="s">
        <v>314</v>
      </c>
      <c r="I599" t="s">
        <v>322</v>
      </c>
      <c r="J599" s="25">
        <v>42802</v>
      </c>
      <c r="K599" s="26">
        <v>83.046499999999995</v>
      </c>
      <c r="L599" s="26">
        <v>0.56579999999999997</v>
      </c>
    </row>
    <row r="600" spans="1:12" ht="16" customHeight="1">
      <c r="A600" t="s">
        <v>392</v>
      </c>
      <c r="B600" t="s">
        <v>13</v>
      </c>
      <c r="C600" t="s">
        <v>31</v>
      </c>
      <c r="D600" s="24">
        <v>45931</v>
      </c>
      <c r="E600" t="s">
        <v>390</v>
      </c>
      <c r="F600" t="s">
        <v>10</v>
      </c>
      <c r="G600" t="s">
        <v>314</v>
      </c>
      <c r="H600" t="s">
        <v>314</v>
      </c>
      <c r="I600" t="s">
        <v>322</v>
      </c>
      <c r="J600" s="25">
        <v>5185</v>
      </c>
      <c r="K600" s="26">
        <v>10.106</v>
      </c>
      <c r="L600" s="26">
        <v>7.5300000000000006E-2</v>
      </c>
    </row>
    <row r="601" spans="1:12" ht="16" customHeight="1">
      <c r="A601" t="s">
        <v>392</v>
      </c>
      <c r="B601" t="s">
        <v>13</v>
      </c>
      <c r="C601" t="s">
        <v>31</v>
      </c>
      <c r="D601" s="24">
        <v>45931</v>
      </c>
      <c r="E601" t="s">
        <v>323</v>
      </c>
      <c r="F601" t="s">
        <v>10</v>
      </c>
      <c r="G601" t="s">
        <v>320</v>
      </c>
      <c r="H601" t="s">
        <v>320</v>
      </c>
      <c r="I601" t="s">
        <v>322</v>
      </c>
      <c r="J601" s="25">
        <v>677364</v>
      </c>
      <c r="K601" s="26">
        <v>1309.1078</v>
      </c>
      <c r="L601" s="26">
        <v>10.9795</v>
      </c>
    </row>
    <row r="602" spans="1:12" ht="16" customHeight="1">
      <c r="A602" t="s">
        <v>392</v>
      </c>
      <c r="B602" t="s">
        <v>13</v>
      </c>
      <c r="C602" t="s">
        <v>31</v>
      </c>
      <c r="D602" s="24">
        <v>45931</v>
      </c>
      <c r="E602" t="s">
        <v>325</v>
      </c>
      <c r="F602" t="s">
        <v>10</v>
      </c>
      <c r="G602" t="s">
        <v>320</v>
      </c>
      <c r="H602" t="s">
        <v>320</v>
      </c>
      <c r="I602" t="s">
        <v>324</v>
      </c>
      <c r="J602" s="25">
        <v>221702</v>
      </c>
      <c r="K602" s="26">
        <v>427.1103</v>
      </c>
      <c r="L602" s="26">
        <v>4.5305999999999997</v>
      </c>
    </row>
    <row r="603" spans="1:12" ht="16" customHeight="1">
      <c r="A603" t="s">
        <v>392</v>
      </c>
      <c r="B603" t="s">
        <v>13</v>
      </c>
      <c r="C603" t="s">
        <v>31</v>
      </c>
      <c r="D603" s="24">
        <v>45931</v>
      </c>
      <c r="E603" t="s">
        <v>327</v>
      </c>
      <c r="F603" t="s">
        <v>10</v>
      </c>
      <c r="G603" t="s">
        <v>320</v>
      </c>
      <c r="H603" t="s">
        <v>320</v>
      </c>
      <c r="I603" t="s">
        <v>370</v>
      </c>
      <c r="J603" s="25">
        <v>33762</v>
      </c>
      <c r="K603" s="26">
        <v>66.966700000000003</v>
      </c>
      <c r="L603" s="26">
        <v>1.2999000000000001</v>
      </c>
    </row>
    <row r="604" spans="1:12" ht="16" customHeight="1">
      <c r="A604" t="s">
        <v>392</v>
      </c>
      <c r="B604" t="s">
        <v>13</v>
      </c>
      <c r="C604" t="s">
        <v>31</v>
      </c>
      <c r="D604" s="24">
        <v>45931</v>
      </c>
      <c r="E604" t="s">
        <v>329</v>
      </c>
      <c r="F604" t="s">
        <v>10</v>
      </c>
      <c r="G604" t="s">
        <v>320</v>
      </c>
      <c r="H604" t="s">
        <v>320</v>
      </c>
      <c r="I604" t="s">
        <v>371</v>
      </c>
      <c r="J604" s="25">
        <v>5715</v>
      </c>
      <c r="K604" s="26">
        <v>11.5038</v>
      </c>
      <c r="L604" s="26">
        <v>0.31640000000000001</v>
      </c>
    </row>
    <row r="605" spans="1:12" ht="16" customHeight="1">
      <c r="A605" t="s">
        <v>392</v>
      </c>
      <c r="B605" t="s">
        <v>13</v>
      </c>
      <c r="C605" t="s">
        <v>31</v>
      </c>
      <c r="D605" s="24">
        <v>45931</v>
      </c>
      <c r="E605" t="s">
        <v>372</v>
      </c>
      <c r="F605" t="s">
        <v>10</v>
      </c>
      <c r="G605" t="s">
        <v>320</v>
      </c>
      <c r="H605" t="s">
        <v>320</v>
      </c>
      <c r="I605" t="s">
        <v>373</v>
      </c>
      <c r="J605" s="25">
        <v>0</v>
      </c>
      <c r="K605" s="26">
        <v>0</v>
      </c>
      <c r="L605" s="26">
        <v>0</v>
      </c>
    </row>
    <row r="606" spans="1:12" ht="16" customHeight="1">
      <c r="A606" t="s">
        <v>392</v>
      </c>
      <c r="B606" t="s">
        <v>13</v>
      </c>
      <c r="C606" t="s">
        <v>31</v>
      </c>
      <c r="D606" s="24">
        <v>45931</v>
      </c>
      <c r="E606" t="s">
        <v>331</v>
      </c>
      <c r="F606" t="s">
        <v>10</v>
      </c>
      <c r="G606" t="s">
        <v>320</v>
      </c>
      <c r="H606" t="s">
        <v>320</v>
      </c>
      <c r="I606" t="s">
        <v>374</v>
      </c>
      <c r="J606" s="25">
        <v>2143</v>
      </c>
      <c r="K606" s="26">
        <v>4.3034999999999997</v>
      </c>
      <c r="L606" s="26">
        <v>0.15090000000000001</v>
      </c>
    </row>
    <row r="607" spans="1:12" ht="16" customHeight="1">
      <c r="A607" t="s">
        <v>392</v>
      </c>
      <c r="B607" t="s">
        <v>13</v>
      </c>
      <c r="C607" t="s">
        <v>31</v>
      </c>
      <c r="D607" s="24">
        <v>45931</v>
      </c>
      <c r="E607" t="s">
        <v>333</v>
      </c>
      <c r="F607" t="s">
        <v>10</v>
      </c>
      <c r="G607" t="s">
        <v>320</v>
      </c>
      <c r="H607" t="s">
        <v>320</v>
      </c>
      <c r="I607" t="s">
        <v>375</v>
      </c>
      <c r="J607" s="25">
        <v>2</v>
      </c>
      <c r="K607" s="26">
        <v>3.2000000000000002E-3</v>
      </c>
      <c r="L607" s="26">
        <v>0</v>
      </c>
    </row>
    <row r="608" spans="1:12" ht="16" customHeight="1">
      <c r="A608" t="s">
        <v>392</v>
      </c>
      <c r="B608" t="s">
        <v>13</v>
      </c>
      <c r="C608" t="s">
        <v>31</v>
      </c>
      <c r="D608" s="24">
        <v>45931</v>
      </c>
      <c r="E608" t="s">
        <v>335</v>
      </c>
      <c r="F608" t="s">
        <v>10</v>
      </c>
      <c r="G608" t="s">
        <v>320</v>
      </c>
      <c r="H608" t="s">
        <v>320</v>
      </c>
      <c r="I608" t="s">
        <v>376</v>
      </c>
      <c r="J608" s="25">
        <v>2</v>
      </c>
      <c r="K608" s="26">
        <v>2.3E-3</v>
      </c>
      <c r="L608" s="26">
        <v>0</v>
      </c>
    </row>
    <row r="609" spans="1:12" ht="16" customHeight="1">
      <c r="A609" t="s">
        <v>392</v>
      </c>
      <c r="B609" t="s">
        <v>13</v>
      </c>
      <c r="C609" t="s">
        <v>31</v>
      </c>
      <c r="D609" s="24">
        <v>45931</v>
      </c>
      <c r="E609" t="s">
        <v>337</v>
      </c>
      <c r="F609" t="s">
        <v>10</v>
      </c>
      <c r="G609" t="s">
        <v>320</v>
      </c>
      <c r="H609" t="s">
        <v>320</v>
      </c>
      <c r="I609" t="s">
        <v>377</v>
      </c>
      <c r="J609" s="25">
        <v>0</v>
      </c>
      <c r="K609" s="26">
        <v>0</v>
      </c>
      <c r="L609" s="26">
        <v>0</v>
      </c>
    </row>
    <row r="610" spans="1:12" ht="16" customHeight="1">
      <c r="A610" t="s">
        <v>392</v>
      </c>
      <c r="B610" t="s">
        <v>13</v>
      </c>
      <c r="C610" t="s">
        <v>31</v>
      </c>
      <c r="D610" s="24">
        <v>45931</v>
      </c>
      <c r="E610" t="s">
        <v>339</v>
      </c>
      <c r="F610" t="s">
        <v>10</v>
      </c>
      <c r="G610" t="s">
        <v>320</v>
      </c>
      <c r="H610" t="s">
        <v>320</v>
      </c>
      <c r="I610" t="s">
        <v>378</v>
      </c>
      <c r="J610" s="25">
        <v>0</v>
      </c>
      <c r="K610" s="26">
        <v>0</v>
      </c>
      <c r="L610" s="26">
        <v>0</v>
      </c>
    </row>
    <row r="611" spans="1:12" ht="16" customHeight="1">
      <c r="A611" t="s">
        <v>392</v>
      </c>
      <c r="B611" t="s">
        <v>13</v>
      </c>
      <c r="C611" t="s">
        <v>31</v>
      </c>
      <c r="D611" s="24">
        <v>45931</v>
      </c>
      <c r="E611" t="s">
        <v>341</v>
      </c>
      <c r="F611" t="s">
        <v>10</v>
      </c>
      <c r="G611" t="s">
        <v>320</v>
      </c>
      <c r="H611" t="s">
        <v>320</v>
      </c>
      <c r="I611" t="s">
        <v>379</v>
      </c>
      <c r="J611" s="25">
        <v>0</v>
      </c>
      <c r="K611" s="26">
        <v>0</v>
      </c>
      <c r="L611" s="26">
        <v>0</v>
      </c>
    </row>
    <row r="612" spans="1:12" ht="16" customHeight="1">
      <c r="A612" t="s">
        <v>392</v>
      </c>
      <c r="B612" t="s">
        <v>13</v>
      </c>
      <c r="C612" t="s">
        <v>31</v>
      </c>
      <c r="D612" s="24">
        <v>45931</v>
      </c>
      <c r="E612" t="s">
        <v>343</v>
      </c>
      <c r="F612" t="s">
        <v>9</v>
      </c>
      <c r="G612" t="s">
        <v>344</v>
      </c>
      <c r="H612" t="s">
        <v>344</v>
      </c>
      <c r="I612" t="s">
        <v>380</v>
      </c>
      <c r="J612" s="25">
        <v>0</v>
      </c>
      <c r="K612" s="26">
        <v>0</v>
      </c>
      <c r="L612" s="26">
        <v>0</v>
      </c>
    </row>
    <row r="613" spans="1:12" ht="16" customHeight="1">
      <c r="A613" t="s">
        <v>392</v>
      </c>
      <c r="B613" t="s">
        <v>13</v>
      </c>
      <c r="C613" t="s">
        <v>31</v>
      </c>
      <c r="D613" s="24">
        <v>45931</v>
      </c>
      <c r="E613" t="s">
        <v>346</v>
      </c>
      <c r="F613" t="s">
        <v>10</v>
      </c>
      <c r="G613" t="s">
        <v>320</v>
      </c>
      <c r="H613" t="s">
        <v>320</v>
      </c>
      <c r="I613" t="s">
        <v>381</v>
      </c>
      <c r="J613" s="25">
        <v>0</v>
      </c>
      <c r="K613" s="26">
        <v>0</v>
      </c>
      <c r="L613" s="26">
        <v>0</v>
      </c>
    </row>
    <row r="614" spans="1:12" ht="16" customHeight="1">
      <c r="A614" t="s">
        <v>359</v>
      </c>
      <c r="B614" t="s">
        <v>9</v>
      </c>
      <c r="C614" t="s">
        <v>31</v>
      </c>
      <c r="D614" s="24">
        <v>45931</v>
      </c>
      <c r="E614" t="s">
        <v>359</v>
      </c>
      <c r="F614" t="s">
        <v>9</v>
      </c>
      <c r="G614" t="s">
        <v>344</v>
      </c>
      <c r="H614" t="s">
        <v>344</v>
      </c>
      <c r="I614" t="s">
        <v>315</v>
      </c>
      <c r="J614" s="25">
        <v>311031142</v>
      </c>
      <c r="K614" s="26">
        <v>603242.55590000004</v>
      </c>
      <c r="L614" s="26">
        <v>538.24800000000005</v>
      </c>
    </row>
    <row r="615" spans="1:12" ht="16" customHeight="1">
      <c r="A615" t="s">
        <v>359</v>
      </c>
      <c r="B615" t="s">
        <v>9</v>
      </c>
      <c r="C615" t="s">
        <v>31</v>
      </c>
      <c r="D615" s="24">
        <v>45931</v>
      </c>
      <c r="E615" t="s">
        <v>321</v>
      </c>
      <c r="F615" t="s">
        <v>10</v>
      </c>
      <c r="G615" t="s">
        <v>320</v>
      </c>
      <c r="H615" t="s">
        <v>320</v>
      </c>
      <c r="I615" t="s">
        <v>315</v>
      </c>
      <c r="J615" s="25">
        <v>12681176</v>
      </c>
      <c r="K615" s="26">
        <v>24503.520199999999</v>
      </c>
      <c r="L615" s="26">
        <v>76.790099999999995</v>
      </c>
    </row>
    <row r="616" spans="1:12" ht="16" customHeight="1">
      <c r="A616" t="s">
        <v>359</v>
      </c>
      <c r="B616" t="s">
        <v>9</v>
      </c>
      <c r="C616" t="s">
        <v>31</v>
      </c>
      <c r="D616" s="24">
        <v>45931</v>
      </c>
      <c r="E616" t="s">
        <v>365</v>
      </c>
      <c r="F616" t="s">
        <v>10</v>
      </c>
      <c r="G616" t="s">
        <v>314</v>
      </c>
      <c r="H616" t="s">
        <v>314</v>
      </c>
      <c r="I616" t="s">
        <v>322</v>
      </c>
      <c r="J616" s="25">
        <v>518155</v>
      </c>
      <c r="K616" s="26">
        <v>1006.1168</v>
      </c>
      <c r="L616" s="26">
        <v>4.8125</v>
      </c>
    </row>
    <row r="617" spans="1:12" ht="16" customHeight="1">
      <c r="A617" t="s">
        <v>359</v>
      </c>
      <c r="B617" t="s">
        <v>9</v>
      </c>
      <c r="C617" t="s">
        <v>31</v>
      </c>
      <c r="D617" s="24">
        <v>45931</v>
      </c>
      <c r="E617" t="s">
        <v>385</v>
      </c>
      <c r="F617" t="s">
        <v>10</v>
      </c>
      <c r="G617" t="s">
        <v>314</v>
      </c>
      <c r="H617" t="s">
        <v>314</v>
      </c>
      <c r="I617" t="s">
        <v>322</v>
      </c>
      <c r="J617" s="25">
        <v>54089</v>
      </c>
      <c r="K617" s="26">
        <v>105.34139999999999</v>
      </c>
      <c r="L617" s="26">
        <v>0.6593</v>
      </c>
    </row>
    <row r="618" spans="1:12" ht="16" customHeight="1">
      <c r="A618" t="s">
        <v>359</v>
      </c>
      <c r="B618" t="s">
        <v>9</v>
      </c>
      <c r="C618" t="s">
        <v>31</v>
      </c>
      <c r="D618" s="24">
        <v>45931</v>
      </c>
      <c r="E618" t="s">
        <v>390</v>
      </c>
      <c r="F618" t="s">
        <v>10</v>
      </c>
      <c r="G618" t="s">
        <v>314</v>
      </c>
      <c r="H618" t="s">
        <v>314</v>
      </c>
      <c r="I618" t="s">
        <v>322</v>
      </c>
      <c r="J618" s="25">
        <v>7350</v>
      </c>
      <c r="K618" s="26">
        <v>14.2721</v>
      </c>
      <c r="L618" s="26">
        <v>9.2799999999999994E-2</v>
      </c>
    </row>
    <row r="619" spans="1:12" ht="16" customHeight="1">
      <c r="A619" t="s">
        <v>359</v>
      </c>
      <c r="B619" t="s">
        <v>9</v>
      </c>
      <c r="C619" t="s">
        <v>31</v>
      </c>
      <c r="D619" s="24">
        <v>45931</v>
      </c>
      <c r="E619" t="s">
        <v>323</v>
      </c>
      <c r="F619" t="s">
        <v>10</v>
      </c>
      <c r="G619" t="s">
        <v>320</v>
      </c>
      <c r="H619" t="s">
        <v>320</v>
      </c>
      <c r="I619" t="s">
        <v>322</v>
      </c>
      <c r="J619" s="25">
        <v>566262</v>
      </c>
      <c r="K619" s="26">
        <v>1095.5219999999999</v>
      </c>
      <c r="L619" s="26">
        <v>8.8094999999999999</v>
      </c>
    </row>
    <row r="620" spans="1:12" ht="16" customHeight="1">
      <c r="A620" t="s">
        <v>359</v>
      </c>
      <c r="B620" t="s">
        <v>9</v>
      </c>
      <c r="C620" t="s">
        <v>31</v>
      </c>
      <c r="D620" s="24">
        <v>45931</v>
      </c>
      <c r="E620" t="s">
        <v>325</v>
      </c>
      <c r="F620" t="s">
        <v>10</v>
      </c>
      <c r="G620" t="s">
        <v>320</v>
      </c>
      <c r="H620" t="s">
        <v>320</v>
      </c>
      <c r="I620" t="s">
        <v>324</v>
      </c>
      <c r="J620" s="25">
        <v>206805</v>
      </c>
      <c r="K620" s="26">
        <v>398.41180000000003</v>
      </c>
      <c r="L620" s="26">
        <v>4.4295</v>
      </c>
    </row>
    <row r="621" spans="1:12" ht="16" customHeight="1">
      <c r="A621" t="s">
        <v>359</v>
      </c>
      <c r="B621" t="s">
        <v>9</v>
      </c>
      <c r="C621" t="s">
        <v>31</v>
      </c>
      <c r="D621" s="24">
        <v>45931</v>
      </c>
      <c r="E621" t="s">
        <v>327</v>
      </c>
      <c r="F621" t="s">
        <v>10</v>
      </c>
      <c r="G621" t="s">
        <v>320</v>
      </c>
      <c r="H621" t="s">
        <v>320</v>
      </c>
      <c r="I621" t="s">
        <v>370</v>
      </c>
      <c r="J621" s="25">
        <v>27904</v>
      </c>
      <c r="K621" s="26">
        <v>55.457099999999997</v>
      </c>
      <c r="L621" s="26">
        <v>0.99229999999999996</v>
      </c>
    </row>
    <row r="622" spans="1:12" ht="16" customHeight="1">
      <c r="A622" t="s">
        <v>359</v>
      </c>
      <c r="B622" t="s">
        <v>9</v>
      </c>
      <c r="C622" t="s">
        <v>31</v>
      </c>
      <c r="D622" s="24">
        <v>45931</v>
      </c>
      <c r="E622" t="s">
        <v>329</v>
      </c>
      <c r="F622" t="s">
        <v>10</v>
      </c>
      <c r="G622" t="s">
        <v>320</v>
      </c>
      <c r="H622" t="s">
        <v>320</v>
      </c>
      <c r="I622" t="s">
        <v>371</v>
      </c>
      <c r="J622" s="25">
        <v>6572</v>
      </c>
      <c r="K622" s="26">
        <v>13.0557</v>
      </c>
      <c r="L622" s="26">
        <v>0.3508</v>
      </c>
    </row>
    <row r="623" spans="1:12" ht="16" customHeight="1">
      <c r="A623" t="s">
        <v>359</v>
      </c>
      <c r="B623" t="s">
        <v>9</v>
      </c>
      <c r="C623" t="s">
        <v>31</v>
      </c>
      <c r="D623" s="24">
        <v>45931</v>
      </c>
      <c r="E623" t="s">
        <v>372</v>
      </c>
      <c r="F623" t="s">
        <v>10</v>
      </c>
      <c r="G623" t="s">
        <v>320</v>
      </c>
      <c r="H623" t="s">
        <v>320</v>
      </c>
      <c r="I623" t="s">
        <v>373</v>
      </c>
      <c r="J623" s="25">
        <v>0</v>
      </c>
      <c r="K623" s="26">
        <v>0</v>
      </c>
      <c r="L623" s="26">
        <v>0</v>
      </c>
    </row>
    <row r="624" spans="1:12" ht="16" customHeight="1">
      <c r="A624" t="s">
        <v>359</v>
      </c>
      <c r="B624" t="s">
        <v>9</v>
      </c>
      <c r="C624" t="s">
        <v>31</v>
      </c>
      <c r="D624" s="24">
        <v>45931</v>
      </c>
      <c r="E624" t="s">
        <v>331</v>
      </c>
      <c r="F624" t="s">
        <v>10</v>
      </c>
      <c r="G624" t="s">
        <v>320</v>
      </c>
      <c r="H624" t="s">
        <v>320</v>
      </c>
      <c r="I624" t="s">
        <v>374</v>
      </c>
      <c r="J624" s="25">
        <v>1764</v>
      </c>
      <c r="K624" s="26">
        <v>3.5243000000000002</v>
      </c>
      <c r="L624" s="26">
        <v>0.11409999999999999</v>
      </c>
    </row>
    <row r="625" spans="1:12" ht="16" customHeight="1">
      <c r="A625" t="s">
        <v>359</v>
      </c>
      <c r="B625" t="s">
        <v>9</v>
      </c>
      <c r="C625" t="s">
        <v>31</v>
      </c>
      <c r="D625" s="24">
        <v>45931</v>
      </c>
      <c r="E625" t="s">
        <v>333</v>
      </c>
      <c r="F625" t="s">
        <v>10</v>
      </c>
      <c r="G625" t="s">
        <v>320</v>
      </c>
      <c r="H625" t="s">
        <v>320</v>
      </c>
      <c r="I625" t="s">
        <v>375</v>
      </c>
      <c r="J625" s="25">
        <v>0</v>
      </c>
      <c r="K625" s="26">
        <v>0</v>
      </c>
      <c r="L625" s="26">
        <v>0</v>
      </c>
    </row>
    <row r="626" spans="1:12" ht="16" customHeight="1">
      <c r="A626" t="s">
        <v>359</v>
      </c>
      <c r="B626" t="s">
        <v>9</v>
      </c>
      <c r="C626" t="s">
        <v>31</v>
      </c>
      <c r="D626" s="24">
        <v>45931</v>
      </c>
      <c r="E626" t="s">
        <v>335</v>
      </c>
      <c r="F626" t="s">
        <v>10</v>
      </c>
      <c r="G626" t="s">
        <v>320</v>
      </c>
      <c r="H626" t="s">
        <v>320</v>
      </c>
      <c r="I626" t="s">
        <v>376</v>
      </c>
      <c r="J626" s="25">
        <v>0</v>
      </c>
      <c r="K626" s="26">
        <v>0</v>
      </c>
      <c r="L626" s="26">
        <v>0</v>
      </c>
    </row>
    <row r="627" spans="1:12" ht="16" customHeight="1">
      <c r="A627" t="s">
        <v>359</v>
      </c>
      <c r="B627" t="s">
        <v>9</v>
      </c>
      <c r="C627" t="s">
        <v>31</v>
      </c>
      <c r="D627" s="24">
        <v>45931</v>
      </c>
      <c r="E627" t="s">
        <v>337</v>
      </c>
      <c r="F627" t="s">
        <v>10</v>
      </c>
      <c r="G627" t="s">
        <v>320</v>
      </c>
      <c r="H627" t="s">
        <v>320</v>
      </c>
      <c r="I627" t="s">
        <v>377</v>
      </c>
      <c r="J627" s="25">
        <v>0</v>
      </c>
      <c r="K627" s="26">
        <v>0</v>
      </c>
      <c r="L627" s="26">
        <v>0</v>
      </c>
    </row>
    <row r="628" spans="1:12" ht="16" customHeight="1">
      <c r="A628" t="s">
        <v>359</v>
      </c>
      <c r="B628" t="s">
        <v>9</v>
      </c>
      <c r="C628" t="s">
        <v>31</v>
      </c>
      <c r="D628" s="24">
        <v>45931</v>
      </c>
      <c r="E628" t="s">
        <v>339</v>
      </c>
      <c r="F628" t="s">
        <v>10</v>
      </c>
      <c r="G628" t="s">
        <v>320</v>
      </c>
      <c r="H628" t="s">
        <v>320</v>
      </c>
      <c r="I628" t="s">
        <v>378</v>
      </c>
      <c r="J628" s="25">
        <v>5</v>
      </c>
      <c r="K628" s="26">
        <v>1.01E-2</v>
      </c>
      <c r="L628" s="26">
        <v>4.0000000000000002E-4</v>
      </c>
    </row>
    <row r="629" spans="1:12" ht="16" customHeight="1">
      <c r="A629" t="s">
        <v>359</v>
      </c>
      <c r="B629" t="s">
        <v>9</v>
      </c>
      <c r="C629" t="s">
        <v>31</v>
      </c>
      <c r="D629" s="24">
        <v>45931</v>
      </c>
      <c r="E629" t="s">
        <v>341</v>
      </c>
      <c r="F629" t="s">
        <v>10</v>
      </c>
      <c r="G629" t="s">
        <v>320</v>
      </c>
      <c r="H629" t="s">
        <v>320</v>
      </c>
      <c r="I629" t="s">
        <v>379</v>
      </c>
      <c r="J629" s="25">
        <v>0</v>
      </c>
      <c r="K629" s="26">
        <v>0</v>
      </c>
      <c r="L629" s="26">
        <v>0</v>
      </c>
    </row>
    <row r="630" spans="1:12" ht="16" customHeight="1">
      <c r="A630" t="s">
        <v>359</v>
      </c>
      <c r="B630" t="s">
        <v>9</v>
      </c>
      <c r="C630" t="s">
        <v>31</v>
      </c>
      <c r="D630" s="24">
        <v>45931</v>
      </c>
      <c r="E630" t="s">
        <v>343</v>
      </c>
      <c r="F630" t="s">
        <v>9</v>
      </c>
      <c r="G630" t="s">
        <v>344</v>
      </c>
      <c r="H630" t="s">
        <v>344</v>
      </c>
      <c r="I630" t="s">
        <v>380</v>
      </c>
      <c r="J630" s="25">
        <v>0</v>
      </c>
      <c r="K630" s="26">
        <v>0</v>
      </c>
      <c r="L630" s="26">
        <v>0</v>
      </c>
    </row>
    <row r="631" spans="1:12" ht="16" customHeight="1">
      <c r="A631" t="s">
        <v>359</v>
      </c>
      <c r="B631" t="s">
        <v>9</v>
      </c>
      <c r="C631" t="s">
        <v>31</v>
      </c>
      <c r="D631" s="24">
        <v>45931</v>
      </c>
      <c r="E631" t="s">
        <v>346</v>
      </c>
      <c r="F631" t="s">
        <v>10</v>
      </c>
      <c r="G631" t="s">
        <v>320</v>
      </c>
      <c r="H631" t="s">
        <v>320</v>
      </c>
      <c r="I631" t="s">
        <v>381</v>
      </c>
      <c r="J631" s="25">
        <v>0</v>
      </c>
      <c r="K631" s="26">
        <v>0</v>
      </c>
      <c r="L631" s="26">
        <v>0</v>
      </c>
    </row>
    <row r="632" spans="1:12" ht="16" customHeight="1">
      <c r="A632" t="s">
        <v>393</v>
      </c>
      <c r="B632" t="s">
        <v>10</v>
      </c>
      <c r="C632" t="s">
        <v>31</v>
      </c>
      <c r="D632" s="24">
        <v>45931</v>
      </c>
      <c r="E632" t="s">
        <v>321</v>
      </c>
      <c r="F632" t="s">
        <v>10</v>
      </c>
      <c r="G632" t="s">
        <v>320</v>
      </c>
      <c r="H632" t="s">
        <v>320</v>
      </c>
      <c r="I632" t="s">
        <v>315</v>
      </c>
      <c r="J632" s="25">
        <v>11563142</v>
      </c>
      <c r="K632" s="26">
        <v>22502.427100000001</v>
      </c>
      <c r="L632" s="26">
        <v>54.332099999999997</v>
      </c>
    </row>
    <row r="633" spans="1:12" ht="16" customHeight="1">
      <c r="A633" t="s">
        <v>393</v>
      </c>
      <c r="B633" t="s">
        <v>10</v>
      </c>
      <c r="C633" t="s">
        <v>31</v>
      </c>
      <c r="D633" s="24">
        <v>45931</v>
      </c>
      <c r="E633" t="s">
        <v>365</v>
      </c>
      <c r="F633" t="s">
        <v>10</v>
      </c>
      <c r="G633" t="s">
        <v>314</v>
      </c>
      <c r="H633" t="s">
        <v>314</v>
      </c>
      <c r="I633" t="s">
        <v>322</v>
      </c>
      <c r="J633" s="25">
        <v>293585</v>
      </c>
      <c r="K633" s="26">
        <v>573.23209999999995</v>
      </c>
      <c r="L633" s="26">
        <v>2.6907999999999999</v>
      </c>
    </row>
    <row r="634" spans="1:12" ht="16" customHeight="1">
      <c r="A634" t="s">
        <v>393</v>
      </c>
      <c r="B634" t="s">
        <v>10</v>
      </c>
      <c r="C634" t="s">
        <v>31</v>
      </c>
      <c r="D634" s="24">
        <v>45931</v>
      </c>
      <c r="E634" t="s">
        <v>385</v>
      </c>
      <c r="F634" t="s">
        <v>10</v>
      </c>
      <c r="G634" t="s">
        <v>314</v>
      </c>
      <c r="H634" t="s">
        <v>314</v>
      </c>
      <c r="I634" t="s">
        <v>322</v>
      </c>
      <c r="J634" s="25">
        <v>19983</v>
      </c>
      <c r="K634" s="26">
        <v>38.9938</v>
      </c>
      <c r="L634" s="26">
        <v>0.20499999999999999</v>
      </c>
    </row>
    <row r="635" spans="1:12" ht="16" customHeight="1">
      <c r="A635" t="s">
        <v>393</v>
      </c>
      <c r="B635" t="s">
        <v>10</v>
      </c>
      <c r="C635" t="s">
        <v>31</v>
      </c>
      <c r="D635" s="24">
        <v>45931</v>
      </c>
      <c r="E635" t="s">
        <v>390</v>
      </c>
      <c r="F635" t="s">
        <v>10</v>
      </c>
      <c r="G635" t="s">
        <v>314</v>
      </c>
      <c r="H635" t="s">
        <v>314</v>
      </c>
      <c r="I635" t="s">
        <v>322</v>
      </c>
      <c r="J635" s="25">
        <v>2113</v>
      </c>
      <c r="K635" s="26">
        <v>4.1028000000000002</v>
      </c>
      <c r="L635" s="26">
        <v>2.4E-2</v>
      </c>
    </row>
    <row r="636" spans="1:12" ht="16" customHeight="1">
      <c r="A636" t="s">
        <v>393</v>
      </c>
      <c r="B636" t="s">
        <v>10</v>
      </c>
      <c r="C636" t="s">
        <v>31</v>
      </c>
      <c r="D636" s="24">
        <v>45931</v>
      </c>
      <c r="E636" t="s">
        <v>323</v>
      </c>
      <c r="F636" t="s">
        <v>10</v>
      </c>
      <c r="G636" t="s">
        <v>320</v>
      </c>
      <c r="H636" t="s">
        <v>320</v>
      </c>
      <c r="I636" t="s">
        <v>322</v>
      </c>
      <c r="J636" s="25">
        <v>118482</v>
      </c>
      <c r="K636" s="26">
        <v>230.44040000000001</v>
      </c>
      <c r="L636" s="26">
        <v>1.7419</v>
      </c>
    </row>
    <row r="637" spans="1:12" ht="16" customHeight="1">
      <c r="A637" t="s">
        <v>393</v>
      </c>
      <c r="B637" t="s">
        <v>10</v>
      </c>
      <c r="C637" t="s">
        <v>31</v>
      </c>
      <c r="D637" s="24">
        <v>45931</v>
      </c>
      <c r="E637" t="s">
        <v>394</v>
      </c>
      <c r="F637" t="s">
        <v>10</v>
      </c>
      <c r="G637" t="s">
        <v>314</v>
      </c>
      <c r="H637" t="s">
        <v>314</v>
      </c>
      <c r="I637" t="s">
        <v>324</v>
      </c>
      <c r="J637" s="25">
        <v>6</v>
      </c>
      <c r="K637" s="26">
        <v>1.15E-2</v>
      </c>
      <c r="L637" s="26">
        <v>1E-4</v>
      </c>
    </row>
    <row r="638" spans="1:12" ht="16" customHeight="1">
      <c r="A638" t="s">
        <v>393</v>
      </c>
      <c r="B638" t="s">
        <v>10</v>
      </c>
      <c r="C638" t="s">
        <v>31</v>
      </c>
      <c r="D638" s="24">
        <v>45931</v>
      </c>
      <c r="E638" t="s">
        <v>325</v>
      </c>
      <c r="F638" t="s">
        <v>10</v>
      </c>
      <c r="G638" t="s">
        <v>320</v>
      </c>
      <c r="H638" t="s">
        <v>320</v>
      </c>
      <c r="I638" t="s">
        <v>324</v>
      </c>
      <c r="J638" s="25">
        <v>32684</v>
      </c>
      <c r="K638" s="26">
        <v>63.4587</v>
      </c>
      <c r="L638" s="26">
        <v>0.64839999999999998</v>
      </c>
    </row>
    <row r="639" spans="1:12" ht="16" customHeight="1">
      <c r="A639" t="s">
        <v>393</v>
      </c>
      <c r="B639" t="s">
        <v>10</v>
      </c>
      <c r="C639" t="s">
        <v>31</v>
      </c>
      <c r="D639" s="24">
        <v>45931</v>
      </c>
      <c r="E639" t="s">
        <v>327</v>
      </c>
      <c r="F639" t="s">
        <v>10</v>
      </c>
      <c r="G639" t="s">
        <v>320</v>
      </c>
      <c r="H639" t="s">
        <v>320</v>
      </c>
      <c r="I639" t="s">
        <v>370</v>
      </c>
      <c r="J639" s="25">
        <v>4482</v>
      </c>
      <c r="K639" s="26">
        <v>9.0226000000000006</v>
      </c>
      <c r="L639" s="26">
        <v>0.13830000000000001</v>
      </c>
    </row>
    <row r="640" spans="1:12" ht="16" customHeight="1">
      <c r="A640" t="s">
        <v>393</v>
      </c>
      <c r="B640" t="s">
        <v>10</v>
      </c>
      <c r="C640" t="s">
        <v>31</v>
      </c>
      <c r="D640" s="24">
        <v>45931</v>
      </c>
      <c r="E640" t="s">
        <v>329</v>
      </c>
      <c r="F640" t="s">
        <v>10</v>
      </c>
      <c r="G640" t="s">
        <v>320</v>
      </c>
      <c r="H640" t="s">
        <v>320</v>
      </c>
      <c r="I640" t="s">
        <v>371</v>
      </c>
      <c r="J640" s="25">
        <v>966</v>
      </c>
      <c r="K640" s="26">
        <v>1.9048</v>
      </c>
      <c r="L640" s="26">
        <v>3.2899999999999999E-2</v>
      </c>
    </row>
    <row r="641" spans="1:12" ht="16" customHeight="1">
      <c r="A641" t="s">
        <v>393</v>
      </c>
      <c r="B641" t="s">
        <v>10</v>
      </c>
      <c r="C641" t="s">
        <v>31</v>
      </c>
      <c r="D641" s="24">
        <v>45931</v>
      </c>
      <c r="E641" t="s">
        <v>372</v>
      </c>
      <c r="F641" t="s">
        <v>10</v>
      </c>
      <c r="G641" t="s">
        <v>320</v>
      </c>
      <c r="H641" t="s">
        <v>320</v>
      </c>
      <c r="I641" t="s">
        <v>373</v>
      </c>
      <c r="J641" s="25">
        <v>0</v>
      </c>
      <c r="K641" s="26">
        <v>0</v>
      </c>
      <c r="L641" s="26">
        <v>0</v>
      </c>
    </row>
    <row r="642" spans="1:12" ht="16" customHeight="1">
      <c r="A642" t="s">
        <v>393</v>
      </c>
      <c r="B642" t="s">
        <v>10</v>
      </c>
      <c r="C642" t="s">
        <v>31</v>
      </c>
      <c r="D642" s="24">
        <v>45931</v>
      </c>
      <c r="E642" t="s">
        <v>331</v>
      </c>
      <c r="F642" t="s">
        <v>10</v>
      </c>
      <c r="G642" t="s">
        <v>320</v>
      </c>
      <c r="H642" t="s">
        <v>320</v>
      </c>
      <c r="I642" t="s">
        <v>374</v>
      </c>
      <c r="J642" s="25">
        <v>325</v>
      </c>
      <c r="K642" s="26">
        <v>0.67449999999999999</v>
      </c>
      <c r="L642" s="26">
        <v>2.3099999999999999E-2</v>
      </c>
    </row>
    <row r="643" spans="1:12" ht="16" customHeight="1">
      <c r="A643" t="s">
        <v>393</v>
      </c>
      <c r="B643" t="s">
        <v>10</v>
      </c>
      <c r="C643" t="s">
        <v>31</v>
      </c>
      <c r="D643" s="24">
        <v>45931</v>
      </c>
      <c r="E643" t="s">
        <v>333</v>
      </c>
      <c r="F643" t="s">
        <v>10</v>
      </c>
      <c r="G643" t="s">
        <v>320</v>
      </c>
      <c r="H643" t="s">
        <v>320</v>
      </c>
      <c r="I643" t="s">
        <v>375</v>
      </c>
      <c r="J643" s="25">
        <v>0</v>
      </c>
      <c r="K643" s="26">
        <v>0</v>
      </c>
      <c r="L643" s="26">
        <v>0</v>
      </c>
    </row>
    <row r="644" spans="1:12" ht="16" customHeight="1">
      <c r="A644" t="s">
        <v>393</v>
      </c>
      <c r="B644" t="s">
        <v>10</v>
      </c>
      <c r="C644" t="s">
        <v>31</v>
      </c>
      <c r="D644" s="24">
        <v>45931</v>
      </c>
      <c r="E644" t="s">
        <v>335</v>
      </c>
      <c r="F644" t="s">
        <v>10</v>
      </c>
      <c r="G644" t="s">
        <v>320</v>
      </c>
      <c r="H644" t="s">
        <v>320</v>
      </c>
      <c r="I644" t="s">
        <v>376</v>
      </c>
      <c r="J644" s="25">
        <v>0</v>
      </c>
      <c r="K644" s="26">
        <v>0</v>
      </c>
      <c r="L644" s="26">
        <v>0</v>
      </c>
    </row>
    <row r="645" spans="1:12" ht="16" customHeight="1">
      <c r="A645" t="s">
        <v>393</v>
      </c>
      <c r="B645" t="s">
        <v>10</v>
      </c>
      <c r="C645" t="s">
        <v>31</v>
      </c>
      <c r="D645" s="24">
        <v>45931</v>
      </c>
      <c r="E645" t="s">
        <v>337</v>
      </c>
      <c r="F645" t="s">
        <v>10</v>
      </c>
      <c r="G645" t="s">
        <v>320</v>
      </c>
      <c r="H645" t="s">
        <v>320</v>
      </c>
      <c r="I645" t="s">
        <v>377</v>
      </c>
      <c r="J645" s="25">
        <v>0</v>
      </c>
      <c r="K645" s="26">
        <v>0</v>
      </c>
      <c r="L645" s="26">
        <v>0</v>
      </c>
    </row>
    <row r="646" spans="1:12" ht="16" customHeight="1">
      <c r="A646" t="s">
        <v>393</v>
      </c>
      <c r="B646" t="s">
        <v>10</v>
      </c>
      <c r="C646" t="s">
        <v>31</v>
      </c>
      <c r="D646" s="24">
        <v>45931</v>
      </c>
      <c r="E646" t="s">
        <v>339</v>
      </c>
      <c r="F646" t="s">
        <v>10</v>
      </c>
      <c r="G646" t="s">
        <v>320</v>
      </c>
      <c r="H646" t="s">
        <v>320</v>
      </c>
      <c r="I646" t="s">
        <v>378</v>
      </c>
      <c r="J646" s="25">
        <v>0</v>
      </c>
      <c r="K646" s="26">
        <v>0</v>
      </c>
      <c r="L646" s="26">
        <v>0</v>
      </c>
    </row>
    <row r="647" spans="1:12" ht="16" customHeight="1">
      <c r="A647" t="s">
        <v>393</v>
      </c>
      <c r="B647" t="s">
        <v>10</v>
      </c>
      <c r="C647" t="s">
        <v>31</v>
      </c>
      <c r="D647" s="24">
        <v>45931</v>
      </c>
      <c r="E647" t="s">
        <v>341</v>
      </c>
      <c r="F647" t="s">
        <v>10</v>
      </c>
      <c r="G647" t="s">
        <v>320</v>
      </c>
      <c r="H647" t="s">
        <v>320</v>
      </c>
      <c r="I647" t="s">
        <v>379</v>
      </c>
      <c r="J647" s="25">
        <v>0</v>
      </c>
      <c r="K647" s="26">
        <v>0</v>
      </c>
      <c r="L647" s="26">
        <v>0</v>
      </c>
    </row>
    <row r="648" spans="1:12" ht="16" customHeight="1">
      <c r="A648" t="s">
        <v>393</v>
      </c>
      <c r="B648" t="s">
        <v>10</v>
      </c>
      <c r="C648" t="s">
        <v>31</v>
      </c>
      <c r="D648" s="24">
        <v>45931</v>
      </c>
      <c r="E648" t="s">
        <v>343</v>
      </c>
      <c r="F648" t="s">
        <v>9</v>
      </c>
      <c r="G648" t="s">
        <v>344</v>
      </c>
      <c r="H648" t="s">
        <v>344</v>
      </c>
      <c r="I648" t="s">
        <v>380</v>
      </c>
      <c r="J648" s="25">
        <v>0</v>
      </c>
      <c r="K648" s="26">
        <v>0</v>
      </c>
      <c r="L648" s="26">
        <v>0</v>
      </c>
    </row>
    <row r="649" spans="1:12" ht="16" customHeight="1">
      <c r="A649" t="s">
        <v>393</v>
      </c>
      <c r="B649" t="s">
        <v>10</v>
      </c>
      <c r="C649" t="s">
        <v>31</v>
      </c>
      <c r="D649" s="24">
        <v>45931</v>
      </c>
      <c r="E649" t="s">
        <v>346</v>
      </c>
      <c r="F649" t="s">
        <v>10</v>
      </c>
      <c r="G649" t="s">
        <v>320</v>
      </c>
      <c r="H649" t="s">
        <v>320</v>
      </c>
      <c r="I649" t="s">
        <v>381</v>
      </c>
      <c r="J649" s="25">
        <v>0</v>
      </c>
      <c r="K649" s="26">
        <v>0</v>
      </c>
      <c r="L649" s="26">
        <v>0</v>
      </c>
    </row>
    <row r="650" spans="1:12" ht="16" customHeight="1">
      <c r="A650" t="s">
        <v>395</v>
      </c>
      <c r="B650" t="s">
        <v>12</v>
      </c>
      <c r="C650" t="s">
        <v>33</v>
      </c>
      <c r="D650" s="24">
        <v>45931</v>
      </c>
      <c r="E650" t="s">
        <v>321</v>
      </c>
      <c r="F650" t="s">
        <v>10</v>
      </c>
      <c r="G650" t="s">
        <v>320</v>
      </c>
      <c r="H650" t="s">
        <v>364</v>
      </c>
      <c r="I650" t="s">
        <v>315</v>
      </c>
      <c r="J650" s="25">
        <v>63610577</v>
      </c>
      <c r="K650" s="26">
        <v>124163.21769999999</v>
      </c>
      <c r="L650" s="26">
        <v>320.3655</v>
      </c>
    </row>
    <row r="651" spans="1:12" ht="16" customHeight="1">
      <c r="A651" t="s">
        <v>395</v>
      </c>
      <c r="B651" t="s">
        <v>12</v>
      </c>
      <c r="C651" t="s">
        <v>33</v>
      </c>
      <c r="D651" s="24">
        <v>45931</v>
      </c>
      <c r="E651" t="s">
        <v>365</v>
      </c>
      <c r="F651" t="s">
        <v>10</v>
      </c>
      <c r="G651" t="s">
        <v>314</v>
      </c>
      <c r="H651" t="s">
        <v>314</v>
      </c>
      <c r="I651" t="s">
        <v>322</v>
      </c>
      <c r="J651" s="25">
        <v>2560294</v>
      </c>
      <c r="K651" s="26">
        <v>5031.7629999999999</v>
      </c>
      <c r="L651" s="26">
        <v>21.993099999999998</v>
      </c>
    </row>
    <row r="652" spans="1:12" ht="16" customHeight="1">
      <c r="A652" t="s">
        <v>395</v>
      </c>
      <c r="B652" t="s">
        <v>12</v>
      </c>
      <c r="C652" t="s">
        <v>33</v>
      </c>
      <c r="D652" s="24">
        <v>45931</v>
      </c>
      <c r="E652" t="s">
        <v>385</v>
      </c>
      <c r="F652" t="s">
        <v>10</v>
      </c>
      <c r="G652" t="s">
        <v>314</v>
      </c>
      <c r="H652" t="s">
        <v>314</v>
      </c>
      <c r="I652" t="s">
        <v>322</v>
      </c>
      <c r="J652" s="25">
        <v>180008</v>
      </c>
      <c r="K652" s="26">
        <v>354.64359999999999</v>
      </c>
      <c r="L652" s="26">
        <v>2.1926000000000001</v>
      </c>
    </row>
    <row r="653" spans="1:12" ht="16" customHeight="1">
      <c r="A653" t="s">
        <v>395</v>
      </c>
      <c r="B653" t="s">
        <v>12</v>
      </c>
      <c r="C653" t="s">
        <v>33</v>
      </c>
      <c r="D653" s="24">
        <v>45931</v>
      </c>
      <c r="E653" t="s">
        <v>390</v>
      </c>
      <c r="F653" t="s">
        <v>10</v>
      </c>
      <c r="G653" t="s">
        <v>314</v>
      </c>
      <c r="H653" t="s">
        <v>314</v>
      </c>
      <c r="I653" t="s">
        <v>322</v>
      </c>
      <c r="J653" s="25">
        <v>19548</v>
      </c>
      <c r="K653" s="26">
        <v>38.3566</v>
      </c>
      <c r="L653" s="26">
        <v>0.24579999999999999</v>
      </c>
    </row>
    <row r="654" spans="1:12" ht="16" customHeight="1">
      <c r="A654" t="s">
        <v>395</v>
      </c>
      <c r="B654" t="s">
        <v>12</v>
      </c>
      <c r="C654" t="s">
        <v>33</v>
      </c>
      <c r="D654" s="24">
        <v>45931</v>
      </c>
      <c r="E654" t="s">
        <v>323</v>
      </c>
      <c r="F654" t="s">
        <v>10</v>
      </c>
      <c r="G654" t="s">
        <v>320</v>
      </c>
      <c r="H654" t="s">
        <v>320</v>
      </c>
      <c r="I654" t="s">
        <v>322</v>
      </c>
      <c r="J654" s="25">
        <v>911423</v>
      </c>
      <c r="K654" s="26">
        <v>1774.9830999999999</v>
      </c>
      <c r="L654" s="26">
        <v>13.714399999999999</v>
      </c>
    </row>
    <row r="655" spans="1:12" ht="16" customHeight="1">
      <c r="A655" t="s">
        <v>395</v>
      </c>
      <c r="B655" t="s">
        <v>12</v>
      </c>
      <c r="C655" t="s">
        <v>33</v>
      </c>
      <c r="D655" s="24">
        <v>45931</v>
      </c>
      <c r="E655" t="s">
        <v>394</v>
      </c>
      <c r="F655" t="s">
        <v>10</v>
      </c>
      <c r="G655" t="s">
        <v>314</v>
      </c>
      <c r="H655" t="s">
        <v>314</v>
      </c>
      <c r="I655" t="s">
        <v>324</v>
      </c>
      <c r="J655" s="25">
        <v>823</v>
      </c>
      <c r="K655" s="26">
        <v>1.6152</v>
      </c>
      <c r="L655" s="26">
        <v>1.5699999999999999E-2</v>
      </c>
    </row>
    <row r="656" spans="1:12" ht="16" customHeight="1">
      <c r="A656" t="s">
        <v>395</v>
      </c>
      <c r="B656" t="s">
        <v>12</v>
      </c>
      <c r="C656" t="s">
        <v>33</v>
      </c>
      <c r="D656" s="24">
        <v>45931</v>
      </c>
      <c r="E656" t="s">
        <v>325</v>
      </c>
      <c r="F656" t="s">
        <v>10</v>
      </c>
      <c r="G656" t="s">
        <v>320</v>
      </c>
      <c r="H656" t="s">
        <v>320</v>
      </c>
      <c r="I656" t="s">
        <v>324</v>
      </c>
      <c r="J656" s="25">
        <v>278799</v>
      </c>
      <c r="K656" s="26">
        <v>540.46159999999998</v>
      </c>
      <c r="L656" s="26">
        <v>5.5359999999999996</v>
      </c>
    </row>
    <row r="657" spans="1:12" ht="16" customHeight="1">
      <c r="A657" t="s">
        <v>395</v>
      </c>
      <c r="B657" t="s">
        <v>12</v>
      </c>
      <c r="C657" t="s">
        <v>33</v>
      </c>
      <c r="D657" s="24">
        <v>45931</v>
      </c>
      <c r="E657" t="s">
        <v>327</v>
      </c>
      <c r="F657" t="s">
        <v>10</v>
      </c>
      <c r="G657" t="s">
        <v>320</v>
      </c>
      <c r="H657" t="s">
        <v>320</v>
      </c>
      <c r="I657" t="s">
        <v>370</v>
      </c>
      <c r="J657" s="25">
        <v>33216</v>
      </c>
      <c r="K657" s="26">
        <v>65.551299999999998</v>
      </c>
      <c r="L657" s="26">
        <v>1.0107999999999999</v>
      </c>
    </row>
    <row r="658" spans="1:12" ht="16" customHeight="1">
      <c r="A658" t="s">
        <v>395</v>
      </c>
      <c r="B658" t="s">
        <v>12</v>
      </c>
      <c r="C658" t="s">
        <v>33</v>
      </c>
      <c r="D658" s="24">
        <v>45931</v>
      </c>
      <c r="E658" t="s">
        <v>329</v>
      </c>
      <c r="F658" t="s">
        <v>10</v>
      </c>
      <c r="G658" t="s">
        <v>320</v>
      </c>
      <c r="H658" t="s">
        <v>320</v>
      </c>
      <c r="I658" t="s">
        <v>371</v>
      </c>
      <c r="J658" s="25">
        <v>7074</v>
      </c>
      <c r="K658" s="26">
        <v>14.3134</v>
      </c>
      <c r="L658" s="26">
        <v>0.4304</v>
      </c>
    </row>
    <row r="659" spans="1:12" ht="16" customHeight="1">
      <c r="A659" t="s">
        <v>395</v>
      </c>
      <c r="B659" t="s">
        <v>12</v>
      </c>
      <c r="C659" t="s">
        <v>33</v>
      </c>
      <c r="D659" s="24">
        <v>45931</v>
      </c>
      <c r="E659" t="s">
        <v>372</v>
      </c>
      <c r="F659" t="s">
        <v>10</v>
      </c>
      <c r="G659" t="s">
        <v>320</v>
      </c>
      <c r="H659" t="s">
        <v>320</v>
      </c>
      <c r="I659" t="s">
        <v>373</v>
      </c>
      <c r="J659" s="25">
        <v>0</v>
      </c>
      <c r="K659" s="26">
        <v>0</v>
      </c>
      <c r="L659" s="26">
        <v>0</v>
      </c>
    </row>
    <row r="660" spans="1:12" ht="16" customHeight="1">
      <c r="A660" t="s">
        <v>395</v>
      </c>
      <c r="B660" t="s">
        <v>12</v>
      </c>
      <c r="C660" t="s">
        <v>33</v>
      </c>
      <c r="D660" s="24">
        <v>45931</v>
      </c>
      <c r="E660" t="s">
        <v>331</v>
      </c>
      <c r="F660" t="s">
        <v>10</v>
      </c>
      <c r="G660" t="s">
        <v>320</v>
      </c>
      <c r="H660" t="s">
        <v>320</v>
      </c>
      <c r="I660" t="s">
        <v>374</v>
      </c>
      <c r="J660" s="25">
        <v>3413</v>
      </c>
      <c r="K660" s="26">
        <v>6.8646000000000003</v>
      </c>
      <c r="L660" s="26">
        <v>0.2051</v>
      </c>
    </row>
    <row r="661" spans="1:12" ht="16" customHeight="1">
      <c r="A661" t="s">
        <v>395</v>
      </c>
      <c r="B661" t="s">
        <v>12</v>
      </c>
      <c r="C661" t="s">
        <v>33</v>
      </c>
      <c r="D661" s="24">
        <v>45931</v>
      </c>
      <c r="E661" t="s">
        <v>333</v>
      </c>
      <c r="F661" t="s">
        <v>10</v>
      </c>
      <c r="G661" t="s">
        <v>320</v>
      </c>
      <c r="H661" t="s">
        <v>320</v>
      </c>
      <c r="I661" t="s">
        <v>375</v>
      </c>
      <c r="J661" s="25">
        <v>0</v>
      </c>
      <c r="K661" s="26">
        <v>0</v>
      </c>
      <c r="L661" s="26">
        <v>0</v>
      </c>
    </row>
    <row r="662" spans="1:12" ht="16" customHeight="1">
      <c r="A662" t="s">
        <v>395</v>
      </c>
      <c r="B662" t="s">
        <v>12</v>
      </c>
      <c r="C662" t="s">
        <v>33</v>
      </c>
      <c r="D662" s="24">
        <v>45931</v>
      </c>
      <c r="E662" t="s">
        <v>335</v>
      </c>
      <c r="F662" t="s">
        <v>10</v>
      </c>
      <c r="G662" t="s">
        <v>320</v>
      </c>
      <c r="H662" t="s">
        <v>320</v>
      </c>
      <c r="I662" t="s">
        <v>376</v>
      </c>
      <c r="J662" s="25">
        <v>1</v>
      </c>
      <c r="K662" s="26">
        <v>2E-3</v>
      </c>
      <c r="L662" s="26">
        <v>1E-4</v>
      </c>
    </row>
    <row r="663" spans="1:12" ht="16" customHeight="1">
      <c r="A663" t="s">
        <v>395</v>
      </c>
      <c r="B663" t="s">
        <v>12</v>
      </c>
      <c r="C663" t="s">
        <v>33</v>
      </c>
      <c r="D663" s="24">
        <v>45931</v>
      </c>
      <c r="E663" t="s">
        <v>337</v>
      </c>
      <c r="F663" t="s">
        <v>10</v>
      </c>
      <c r="G663" t="s">
        <v>320</v>
      </c>
      <c r="H663" t="s">
        <v>320</v>
      </c>
      <c r="I663" t="s">
        <v>377</v>
      </c>
      <c r="J663" s="25">
        <v>0</v>
      </c>
      <c r="K663" s="26">
        <v>0</v>
      </c>
      <c r="L663" s="26">
        <v>0</v>
      </c>
    </row>
    <row r="664" spans="1:12" ht="16" customHeight="1">
      <c r="A664" t="s">
        <v>395</v>
      </c>
      <c r="B664" t="s">
        <v>12</v>
      </c>
      <c r="C664" t="s">
        <v>33</v>
      </c>
      <c r="D664" s="24">
        <v>45931</v>
      </c>
      <c r="E664" t="s">
        <v>339</v>
      </c>
      <c r="F664" t="s">
        <v>10</v>
      </c>
      <c r="G664" t="s">
        <v>320</v>
      </c>
      <c r="H664" t="s">
        <v>320</v>
      </c>
      <c r="I664" t="s">
        <v>378</v>
      </c>
      <c r="J664" s="25">
        <v>2</v>
      </c>
      <c r="K664" s="26">
        <v>4.1000000000000003E-3</v>
      </c>
      <c r="L664" s="26">
        <v>2.0000000000000001E-4</v>
      </c>
    </row>
    <row r="665" spans="1:12" ht="16" customHeight="1">
      <c r="A665" t="s">
        <v>395</v>
      </c>
      <c r="B665" t="s">
        <v>12</v>
      </c>
      <c r="C665" t="s">
        <v>33</v>
      </c>
      <c r="D665" s="24">
        <v>45931</v>
      </c>
      <c r="E665" t="s">
        <v>341</v>
      </c>
      <c r="F665" t="s">
        <v>10</v>
      </c>
      <c r="G665" t="s">
        <v>320</v>
      </c>
      <c r="H665" t="s">
        <v>320</v>
      </c>
      <c r="I665" t="s">
        <v>379</v>
      </c>
      <c r="J665" s="25">
        <v>0</v>
      </c>
      <c r="K665" s="26">
        <v>0</v>
      </c>
      <c r="L665" s="26">
        <v>0</v>
      </c>
    </row>
    <row r="666" spans="1:12" ht="16" customHeight="1">
      <c r="A666" t="s">
        <v>395</v>
      </c>
      <c r="B666" t="s">
        <v>12</v>
      </c>
      <c r="C666" t="s">
        <v>33</v>
      </c>
      <c r="D666" s="24">
        <v>45931</v>
      </c>
      <c r="E666" t="s">
        <v>343</v>
      </c>
      <c r="F666" t="s">
        <v>9</v>
      </c>
      <c r="G666" t="s">
        <v>344</v>
      </c>
      <c r="H666" t="s">
        <v>344</v>
      </c>
      <c r="I666" t="s">
        <v>380</v>
      </c>
      <c r="J666" s="25">
        <v>0</v>
      </c>
      <c r="K666" s="26">
        <v>0</v>
      </c>
      <c r="L666" s="26">
        <v>0</v>
      </c>
    </row>
    <row r="667" spans="1:12" ht="16" customHeight="1">
      <c r="A667" t="s">
        <v>395</v>
      </c>
      <c r="B667" t="s">
        <v>12</v>
      </c>
      <c r="C667" t="s">
        <v>33</v>
      </c>
      <c r="D667" s="24">
        <v>45931</v>
      </c>
      <c r="E667" t="s">
        <v>346</v>
      </c>
      <c r="F667" t="s">
        <v>10</v>
      </c>
      <c r="G667" t="s">
        <v>320</v>
      </c>
      <c r="H667" t="s">
        <v>320</v>
      </c>
      <c r="I667" t="s">
        <v>381</v>
      </c>
      <c r="J667" s="25">
        <v>0</v>
      </c>
      <c r="K667" s="26">
        <v>0</v>
      </c>
      <c r="L667" s="26">
        <v>0</v>
      </c>
    </row>
    <row r="668" spans="1:12" ht="16" customHeight="1">
      <c r="A668" t="s">
        <v>396</v>
      </c>
      <c r="B668" t="s">
        <v>13</v>
      </c>
      <c r="C668" t="s">
        <v>33</v>
      </c>
      <c r="D668" s="24">
        <v>45931</v>
      </c>
      <c r="E668" t="s">
        <v>321</v>
      </c>
      <c r="F668" t="s">
        <v>10</v>
      </c>
      <c r="G668" t="s">
        <v>320</v>
      </c>
      <c r="H668" t="s">
        <v>364</v>
      </c>
      <c r="I668" t="s">
        <v>315</v>
      </c>
      <c r="J668" s="25">
        <v>116718152</v>
      </c>
      <c r="K668" s="26">
        <v>226891.50839999999</v>
      </c>
      <c r="L668" s="26">
        <v>512.33050000000003</v>
      </c>
    </row>
    <row r="669" spans="1:12" ht="16" customHeight="1">
      <c r="A669" t="s">
        <v>396</v>
      </c>
      <c r="B669" t="s">
        <v>13</v>
      </c>
      <c r="C669" t="s">
        <v>33</v>
      </c>
      <c r="D669" s="24">
        <v>45931</v>
      </c>
      <c r="E669" t="s">
        <v>365</v>
      </c>
      <c r="F669" t="s">
        <v>10</v>
      </c>
      <c r="G669" t="s">
        <v>314</v>
      </c>
      <c r="H669" t="s">
        <v>314</v>
      </c>
      <c r="I669" t="s">
        <v>322</v>
      </c>
      <c r="J669" s="25">
        <v>3354263</v>
      </c>
      <c r="K669" s="26">
        <v>6558.5875999999998</v>
      </c>
      <c r="L669" s="26">
        <v>25.857700000000001</v>
      </c>
    </row>
    <row r="670" spans="1:12" ht="16" customHeight="1">
      <c r="A670" t="s">
        <v>396</v>
      </c>
      <c r="B670" t="s">
        <v>13</v>
      </c>
      <c r="C670" t="s">
        <v>33</v>
      </c>
      <c r="D670" s="24">
        <v>45931</v>
      </c>
      <c r="E670" t="s">
        <v>385</v>
      </c>
      <c r="F670" t="s">
        <v>10</v>
      </c>
      <c r="G670" t="s">
        <v>314</v>
      </c>
      <c r="H670" t="s">
        <v>314</v>
      </c>
      <c r="I670" t="s">
        <v>322</v>
      </c>
      <c r="J670" s="25">
        <v>206646</v>
      </c>
      <c r="K670" s="26">
        <v>405.21929999999998</v>
      </c>
      <c r="L670" s="26">
        <v>2.2448999999999999</v>
      </c>
    </row>
    <row r="671" spans="1:12" ht="16" customHeight="1">
      <c r="A671" t="s">
        <v>396</v>
      </c>
      <c r="B671" t="s">
        <v>13</v>
      </c>
      <c r="C671" t="s">
        <v>33</v>
      </c>
      <c r="D671" s="24">
        <v>45931</v>
      </c>
      <c r="E671" t="s">
        <v>390</v>
      </c>
      <c r="F671" t="s">
        <v>10</v>
      </c>
      <c r="G671" t="s">
        <v>314</v>
      </c>
      <c r="H671" t="s">
        <v>314</v>
      </c>
      <c r="I671" t="s">
        <v>322</v>
      </c>
      <c r="J671" s="25">
        <v>20023</v>
      </c>
      <c r="K671" s="26">
        <v>39.171599999999998</v>
      </c>
      <c r="L671" s="26">
        <v>0.26269999999999999</v>
      </c>
    </row>
    <row r="672" spans="1:12" ht="16" customHeight="1">
      <c r="A672" t="s">
        <v>396</v>
      </c>
      <c r="B672" t="s">
        <v>13</v>
      </c>
      <c r="C672" t="s">
        <v>33</v>
      </c>
      <c r="D672" s="24">
        <v>45931</v>
      </c>
      <c r="E672" t="s">
        <v>323</v>
      </c>
      <c r="F672" t="s">
        <v>10</v>
      </c>
      <c r="G672" t="s">
        <v>320</v>
      </c>
      <c r="H672" t="s">
        <v>320</v>
      </c>
      <c r="I672" t="s">
        <v>322</v>
      </c>
      <c r="J672" s="25">
        <v>823504</v>
      </c>
      <c r="K672" s="26">
        <v>1608.6217999999999</v>
      </c>
      <c r="L672" s="26">
        <v>12.883900000000001</v>
      </c>
    </row>
    <row r="673" spans="1:12" ht="16" customHeight="1">
      <c r="A673" t="s">
        <v>396</v>
      </c>
      <c r="B673" t="s">
        <v>13</v>
      </c>
      <c r="C673" t="s">
        <v>33</v>
      </c>
      <c r="D673" s="24">
        <v>45931</v>
      </c>
      <c r="E673" t="s">
        <v>394</v>
      </c>
      <c r="F673" t="s">
        <v>10</v>
      </c>
      <c r="G673" t="s">
        <v>314</v>
      </c>
      <c r="H673" t="s">
        <v>314</v>
      </c>
      <c r="I673" t="s">
        <v>324</v>
      </c>
      <c r="J673" s="25">
        <v>1280</v>
      </c>
      <c r="K673" s="26">
        <v>2.5173999999999999</v>
      </c>
      <c r="L673" s="26">
        <v>2.1700000000000001E-2</v>
      </c>
    </row>
    <row r="674" spans="1:12" ht="16" customHeight="1">
      <c r="A674" t="s">
        <v>396</v>
      </c>
      <c r="B674" t="s">
        <v>13</v>
      </c>
      <c r="C674" t="s">
        <v>33</v>
      </c>
      <c r="D674" s="24">
        <v>45931</v>
      </c>
      <c r="E674" t="s">
        <v>325</v>
      </c>
      <c r="F674" t="s">
        <v>10</v>
      </c>
      <c r="G674" t="s">
        <v>320</v>
      </c>
      <c r="H674" t="s">
        <v>320</v>
      </c>
      <c r="I674" t="s">
        <v>324</v>
      </c>
      <c r="J674" s="25">
        <v>188476</v>
      </c>
      <c r="K674" s="26">
        <v>368.74610000000001</v>
      </c>
      <c r="L674" s="26">
        <v>3.5899000000000001</v>
      </c>
    </row>
    <row r="675" spans="1:12" ht="16" customHeight="1">
      <c r="A675" t="s">
        <v>396</v>
      </c>
      <c r="B675" t="s">
        <v>13</v>
      </c>
      <c r="C675" t="s">
        <v>33</v>
      </c>
      <c r="D675" s="24">
        <v>45931</v>
      </c>
      <c r="E675" t="s">
        <v>327</v>
      </c>
      <c r="F675" t="s">
        <v>10</v>
      </c>
      <c r="G675" t="s">
        <v>320</v>
      </c>
      <c r="H675" t="s">
        <v>320</v>
      </c>
      <c r="I675" t="s">
        <v>370</v>
      </c>
      <c r="J675" s="25">
        <v>20954</v>
      </c>
      <c r="K675" s="26">
        <v>41.465000000000003</v>
      </c>
      <c r="L675" s="26">
        <v>0.58550000000000002</v>
      </c>
    </row>
    <row r="676" spans="1:12" ht="16" customHeight="1">
      <c r="A676" t="s">
        <v>396</v>
      </c>
      <c r="B676" t="s">
        <v>13</v>
      </c>
      <c r="C676" t="s">
        <v>33</v>
      </c>
      <c r="D676" s="24">
        <v>45931</v>
      </c>
      <c r="E676" t="s">
        <v>329</v>
      </c>
      <c r="F676" t="s">
        <v>10</v>
      </c>
      <c r="G676" t="s">
        <v>320</v>
      </c>
      <c r="H676" t="s">
        <v>320</v>
      </c>
      <c r="I676" t="s">
        <v>371</v>
      </c>
      <c r="J676" s="25">
        <v>7618</v>
      </c>
      <c r="K676" s="26">
        <v>14.3871</v>
      </c>
      <c r="L676" s="26">
        <v>0.20200000000000001</v>
      </c>
    </row>
    <row r="677" spans="1:12" ht="16" customHeight="1">
      <c r="A677" t="s">
        <v>396</v>
      </c>
      <c r="B677" t="s">
        <v>13</v>
      </c>
      <c r="C677" t="s">
        <v>33</v>
      </c>
      <c r="D677" s="24">
        <v>45931</v>
      </c>
      <c r="E677" t="s">
        <v>372</v>
      </c>
      <c r="F677" t="s">
        <v>10</v>
      </c>
      <c r="G677" t="s">
        <v>320</v>
      </c>
      <c r="H677" t="s">
        <v>320</v>
      </c>
      <c r="I677" t="s">
        <v>373</v>
      </c>
      <c r="J677" s="25">
        <v>0</v>
      </c>
      <c r="K677" s="26">
        <v>0</v>
      </c>
      <c r="L677" s="26">
        <v>0</v>
      </c>
    </row>
    <row r="678" spans="1:12" ht="16" customHeight="1">
      <c r="A678" t="s">
        <v>396</v>
      </c>
      <c r="B678" t="s">
        <v>13</v>
      </c>
      <c r="C678" t="s">
        <v>33</v>
      </c>
      <c r="D678" s="24">
        <v>45931</v>
      </c>
      <c r="E678" t="s">
        <v>331</v>
      </c>
      <c r="F678" t="s">
        <v>10</v>
      </c>
      <c r="G678" t="s">
        <v>320</v>
      </c>
      <c r="H678" t="s">
        <v>320</v>
      </c>
      <c r="I678" t="s">
        <v>374</v>
      </c>
      <c r="J678" s="25">
        <v>2067</v>
      </c>
      <c r="K678" s="26">
        <v>4.1074000000000002</v>
      </c>
      <c r="L678" s="26">
        <v>0.1181</v>
      </c>
    </row>
    <row r="679" spans="1:12" ht="16" customHeight="1">
      <c r="A679" t="s">
        <v>396</v>
      </c>
      <c r="B679" t="s">
        <v>13</v>
      </c>
      <c r="C679" t="s">
        <v>33</v>
      </c>
      <c r="D679" s="24">
        <v>45931</v>
      </c>
      <c r="E679" t="s">
        <v>333</v>
      </c>
      <c r="F679" t="s">
        <v>10</v>
      </c>
      <c r="G679" t="s">
        <v>320</v>
      </c>
      <c r="H679" t="s">
        <v>320</v>
      </c>
      <c r="I679" t="s">
        <v>375</v>
      </c>
      <c r="J679" s="25">
        <v>0</v>
      </c>
      <c r="K679" s="26">
        <v>0</v>
      </c>
      <c r="L679" s="26">
        <v>0</v>
      </c>
    </row>
    <row r="680" spans="1:12" ht="16" customHeight="1">
      <c r="A680" t="s">
        <v>396</v>
      </c>
      <c r="B680" t="s">
        <v>13</v>
      </c>
      <c r="C680" t="s">
        <v>33</v>
      </c>
      <c r="D680" s="24">
        <v>45931</v>
      </c>
      <c r="E680" t="s">
        <v>335</v>
      </c>
      <c r="F680" t="s">
        <v>10</v>
      </c>
      <c r="G680" t="s">
        <v>320</v>
      </c>
      <c r="H680" t="s">
        <v>320</v>
      </c>
      <c r="I680" t="s">
        <v>376</v>
      </c>
      <c r="J680" s="25">
        <v>1</v>
      </c>
      <c r="K680" s="26">
        <v>1.9E-3</v>
      </c>
      <c r="L680" s="26">
        <v>1E-4</v>
      </c>
    </row>
    <row r="681" spans="1:12" ht="16" customHeight="1">
      <c r="A681" t="s">
        <v>396</v>
      </c>
      <c r="B681" t="s">
        <v>13</v>
      </c>
      <c r="C681" t="s">
        <v>33</v>
      </c>
      <c r="D681" s="24">
        <v>45931</v>
      </c>
      <c r="E681" t="s">
        <v>337</v>
      </c>
      <c r="F681" t="s">
        <v>10</v>
      </c>
      <c r="G681" t="s">
        <v>320</v>
      </c>
      <c r="H681" t="s">
        <v>320</v>
      </c>
      <c r="I681" t="s">
        <v>377</v>
      </c>
      <c r="J681" s="25">
        <v>0</v>
      </c>
      <c r="K681" s="26">
        <v>0</v>
      </c>
      <c r="L681" s="26">
        <v>0</v>
      </c>
    </row>
    <row r="682" spans="1:12" ht="16" customHeight="1">
      <c r="A682" t="s">
        <v>396</v>
      </c>
      <c r="B682" t="s">
        <v>13</v>
      </c>
      <c r="C682" t="s">
        <v>33</v>
      </c>
      <c r="D682" s="24">
        <v>45931</v>
      </c>
      <c r="E682" t="s">
        <v>339</v>
      </c>
      <c r="F682" t="s">
        <v>10</v>
      </c>
      <c r="G682" t="s">
        <v>320</v>
      </c>
      <c r="H682" t="s">
        <v>320</v>
      </c>
      <c r="I682" t="s">
        <v>378</v>
      </c>
      <c r="J682" s="25">
        <v>0</v>
      </c>
      <c r="K682" s="26">
        <v>0</v>
      </c>
      <c r="L682" s="26">
        <v>0</v>
      </c>
    </row>
    <row r="683" spans="1:12" ht="16" customHeight="1">
      <c r="A683" t="s">
        <v>396</v>
      </c>
      <c r="B683" t="s">
        <v>13</v>
      </c>
      <c r="C683" t="s">
        <v>33</v>
      </c>
      <c r="D683" s="24">
        <v>45931</v>
      </c>
      <c r="E683" t="s">
        <v>341</v>
      </c>
      <c r="F683" t="s">
        <v>10</v>
      </c>
      <c r="G683" t="s">
        <v>320</v>
      </c>
      <c r="H683" t="s">
        <v>320</v>
      </c>
      <c r="I683" t="s">
        <v>379</v>
      </c>
      <c r="J683" s="25">
        <v>0</v>
      </c>
      <c r="K683" s="26">
        <v>0</v>
      </c>
      <c r="L683" s="26">
        <v>0</v>
      </c>
    </row>
    <row r="684" spans="1:12" ht="16" customHeight="1">
      <c r="A684" t="s">
        <v>396</v>
      </c>
      <c r="B684" t="s">
        <v>13</v>
      </c>
      <c r="C684" t="s">
        <v>33</v>
      </c>
      <c r="D684" s="24">
        <v>45931</v>
      </c>
      <c r="E684" t="s">
        <v>343</v>
      </c>
      <c r="F684" t="s">
        <v>9</v>
      </c>
      <c r="G684" t="s">
        <v>344</v>
      </c>
      <c r="H684" t="s">
        <v>344</v>
      </c>
      <c r="I684" t="s">
        <v>380</v>
      </c>
      <c r="J684" s="25">
        <v>0</v>
      </c>
      <c r="K684" s="26">
        <v>0</v>
      </c>
      <c r="L684" s="26">
        <v>0</v>
      </c>
    </row>
    <row r="685" spans="1:12" ht="16" customHeight="1">
      <c r="A685" t="s">
        <v>396</v>
      </c>
      <c r="B685" t="s">
        <v>13</v>
      </c>
      <c r="C685" t="s">
        <v>33</v>
      </c>
      <c r="D685" s="24">
        <v>45931</v>
      </c>
      <c r="E685" t="s">
        <v>346</v>
      </c>
      <c r="F685" t="s">
        <v>10</v>
      </c>
      <c r="G685" t="s">
        <v>320</v>
      </c>
      <c r="H685" t="s">
        <v>320</v>
      </c>
      <c r="I685" t="s">
        <v>381</v>
      </c>
      <c r="J685" s="25">
        <v>0</v>
      </c>
      <c r="K685" s="26">
        <v>0</v>
      </c>
      <c r="L685" s="26">
        <v>0</v>
      </c>
    </row>
    <row r="686" spans="1:12" ht="16" customHeight="1">
      <c r="A686" t="s">
        <v>397</v>
      </c>
      <c r="B686" t="s">
        <v>9</v>
      </c>
      <c r="C686" t="s">
        <v>33</v>
      </c>
      <c r="D686" s="24">
        <v>45931</v>
      </c>
      <c r="E686" t="s">
        <v>321</v>
      </c>
      <c r="F686" t="s">
        <v>10</v>
      </c>
      <c r="G686" t="s">
        <v>320</v>
      </c>
      <c r="H686" t="s">
        <v>364</v>
      </c>
      <c r="I686" t="s">
        <v>315</v>
      </c>
      <c r="J686" s="25">
        <v>124384858</v>
      </c>
      <c r="K686" s="26">
        <v>242193.321</v>
      </c>
      <c r="L686" s="26">
        <v>453.47039999999998</v>
      </c>
    </row>
    <row r="687" spans="1:12" ht="16" customHeight="1">
      <c r="A687" t="s">
        <v>397</v>
      </c>
      <c r="B687" t="s">
        <v>9</v>
      </c>
      <c r="C687" t="s">
        <v>33</v>
      </c>
      <c r="D687" s="24">
        <v>45931</v>
      </c>
      <c r="E687" t="s">
        <v>365</v>
      </c>
      <c r="F687" t="s">
        <v>10</v>
      </c>
      <c r="G687" t="s">
        <v>314</v>
      </c>
      <c r="H687" t="s">
        <v>314</v>
      </c>
      <c r="I687" t="s">
        <v>322</v>
      </c>
      <c r="J687" s="25">
        <v>4989759</v>
      </c>
      <c r="K687" s="26">
        <v>9776.8474000000006</v>
      </c>
      <c r="L687" s="26">
        <v>35.8232</v>
      </c>
    </row>
    <row r="688" spans="1:12" ht="16" customHeight="1">
      <c r="A688" t="s">
        <v>397</v>
      </c>
      <c r="B688" t="s">
        <v>9</v>
      </c>
      <c r="C688" t="s">
        <v>33</v>
      </c>
      <c r="D688" s="24">
        <v>45931</v>
      </c>
      <c r="E688" t="s">
        <v>385</v>
      </c>
      <c r="F688" t="s">
        <v>10</v>
      </c>
      <c r="G688" t="s">
        <v>314</v>
      </c>
      <c r="H688" t="s">
        <v>314</v>
      </c>
      <c r="I688" t="s">
        <v>322</v>
      </c>
      <c r="J688" s="25">
        <v>287074</v>
      </c>
      <c r="K688" s="26">
        <v>564.2722</v>
      </c>
      <c r="L688" s="26">
        <v>2.9491999999999998</v>
      </c>
    </row>
    <row r="689" spans="1:12" ht="16" customHeight="1">
      <c r="A689" t="s">
        <v>397</v>
      </c>
      <c r="B689" t="s">
        <v>9</v>
      </c>
      <c r="C689" t="s">
        <v>33</v>
      </c>
      <c r="D689" s="24">
        <v>45931</v>
      </c>
      <c r="E689" t="s">
        <v>390</v>
      </c>
      <c r="F689" t="s">
        <v>10</v>
      </c>
      <c r="G689" t="s">
        <v>314</v>
      </c>
      <c r="H689" t="s">
        <v>314</v>
      </c>
      <c r="I689" t="s">
        <v>322</v>
      </c>
      <c r="J689" s="25">
        <v>30684</v>
      </c>
      <c r="K689" s="26">
        <v>60.568399999999997</v>
      </c>
      <c r="L689" s="26">
        <v>0.35749999999999998</v>
      </c>
    </row>
    <row r="690" spans="1:12" ht="16" customHeight="1">
      <c r="A690" t="s">
        <v>397</v>
      </c>
      <c r="B690" t="s">
        <v>9</v>
      </c>
      <c r="C690" t="s">
        <v>33</v>
      </c>
      <c r="D690" s="24">
        <v>45931</v>
      </c>
      <c r="E690" t="s">
        <v>323</v>
      </c>
      <c r="F690" t="s">
        <v>10</v>
      </c>
      <c r="G690" t="s">
        <v>320</v>
      </c>
      <c r="H690" t="s">
        <v>320</v>
      </c>
      <c r="I690" t="s">
        <v>322</v>
      </c>
      <c r="J690" s="25">
        <v>1027928</v>
      </c>
      <c r="K690" s="26">
        <v>2014.6102000000001</v>
      </c>
      <c r="L690" s="26">
        <v>16.560500000000001</v>
      </c>
    </row>
    <row r="691" spans="1:12" ht="16" customHeight="1">
      <c r="A691" t="s">
        <v>397</v>
      </c>
      <c r="B691" t="s">
        <v>9</v>
      </c>
      <c r="C691" t="s">
        <v>33</v>
      </c>
      <c r="D691" s="24">
        <v>45931</v>
      </c>
      <c r="E691" t="s">
        <v>394</v>
      </c>
      <c r="F691" t="s">
        <v>10</v>
      </c>
      <c r="G691" t="s">
        <v>314</v>
      </c>
      <c r="H691" t="s">
        <v>314</v>
      </c>
      <c r="I691" t="s">
        <v>324</v>
      </c>
      <c r="J691" s="25">
        <v>2000</v>
      </c>
      <c r="K691" s="26">
        <v>3.9514</v>
      </c>
      <c r="L691" s="26">
        <v>3.4700000000000002E-2</v>
      </c>
    </row>
    <row r="692" spans="1:12" ht="16" customHeight="1">
      <c r="A692" t="s">
        <v>397</v>
      </c>
      <c r="B692" t="s">
        <v>9</v>
      </c>
      <c r="C692" t="s">
        <v>33</v>
      </c>
      <c r="D692" s="24">
        <v>45931</v>
      </c>
      <c r="E692" t="s">
        <v>325</v>
      </c>
      <c r="F692" t="s">
        <v>10</v>
      </c>
      <c r="G692" t="s">
        <v>320</v>
      </c>
      <c r="H692" t="s">
        <v>320</v>
      </c>
      <c r="I692" t="s">
        <v>324</v>
      </c>
      <c r="J692" s="25">
        <v>156428</v>
      </c>
      <c r="K692" s="26">
        <v>305.66919999999999</v>
      </c>
      <c r="L692" s="26">
        <v>3.3479000000000001</v>
      </c>
    </row>
    <row r="693" spans="1:12" ht="16" customHeight="1">
      <c r="A693" t="s">
        <v>397</v>
      </c>
      <c r="B693" t="s">
        <v>9</v>
      </c>
      <c r="C693" t="s">
        <v>33</v>
      </c>
      <c r="D693" s="24">
        <v>45931</v>
      </c>
      <c r="E693" t="s">
        <v>327</v>
      </c>
      <c r="F693" t="s">
        <v>10</v>
      </c>
      <c r="G693" t="s">
        <v>320</v>
      </c>
      <c r="H693" t="s">
        <v>320</v>
      </c>
      <c r="I693" t="s">
        <v>370</v>
      </c>
      <c r="J693" s="25">
        <v>25329</v>
      </c>
      <c r="K693" s="26">
        <v>49.732999999999997</v>
      </c>
      <c r="L693" s="26">
        <v>0.72270000000000001</v>
      </c>
    </row>
    <row r="694" spans="1:12" ht="16" customHeight="1">
      <c r="A694" t="s">
        <v>397</v>
      </c>
      <c r="B694" t="s">
        <v>9</v>
      </c>
      <c r="C694" t="s">
        <v>33</v>
      </c>
      <c r="D694" s="24">
        <v>45931</v>
      </c>
      <c r="E694" t="s">
        <v>329</v>
      </c>
      <c r="F694" t="s">
        <v>10</v>
      </c>
      <c r="G694" t="s">
        <v>320</v>
      </c>
      <c r="H694" t="s">
        <v>320</v>
      </c>
      <c r="I694" t="s">
        <v>371</v>
      </c>
      <c r="J694" s="25">
        <v>3914</v>
      </c>
      <c r="K694" s="26">
        <v>7.5738000000000003</v>
      </c>
      <c r="L694" s="26">
        <v>0.13420000000000001</v>
      </c>
    </row>
    <row r="695" spans="1:12" ht="16" customHeight="1">
      <c r="A695" t="s">
        <v>397</v>
      </c>
      <c r="B695" t="s">
        <v>9</v>
      </c>
      <c r="C695" t="s">
        <v>33</v>
      </c>
      <c r="D695" s="24">
        <v>45931</v>
      </c>
      <c r="E695" t="s">
        <v>372</v>
      </c>
      <c r="F695" t="s">
        <v>10</v>
      </c>
      <c r="G695" t="s">
        <v>320</v>
      </c>
      <c r="H695" t="s">
        <v>320</v>
      </c>
      <c r="I695" t="s">
        <v>373</v>
      </c>
      <c r="J695" s="25">
        <v>0</v>
      </c>
      <c r="K695" s="26">
        <v>0</v>
      </c>
      <c r="L695" s="26">
        <v>0</v>
      </c>
    </row>
    <row r="696" spans="1:12" ht="16" customHeight="1">
      <c r="A696" t="s">
        <v>397</v>
      </c>
      <c r="B696" t="s">
        <v>9</v>
      </c>
      <c r="C696" t="s">
        <v>33</v>
      </c>
      <c r="D696" s="24">
        <v>45931</v>
      </c>
      <c r="E696" t="s">
        <v>331</v>
      </c>
      <c r="F696" t="s">
        <v>10</v>
      </c>
      <c r="G696" t="s">
        <v>320</v>
      </c>
      <c r="H696" t="s">
        <v>320</v>
      </c>
      <c r="I696" t="s">
        <v>374</v>
      </c>
      <c r="J696" s="25">
        <v>2988</v>
      </c>
      <c r="K696" s="26">
        <v>5.9070999999999998</v>
      </c>
      <c r="L696" s="26">
        <v>0.15909999999999999</v>
      </c>
    </row>
    <row r="697" spans="1:12" ht="16" customHeight="1">
      <c r="A697" t="s">
        <v>397</v>
      </c>
      <c r="B697" t="s">
        <v>9</v>
      </c>
      <c r="C697" t="s">
        <v>33</v>
      </c>
      <c r="D697" s="24">
        <v>45931</v>
      </c>
      <c r="E697" t="s">
        <v>333</v>
      </c>
      <c r="F697" t="s">
        <v>10</v>
      </c>
      <c r="G697" t="s">
        <v>320</v>
      </c>
      <c r="H697" t="s">
        <v>320</v>
      </c>
      <c r="I697" t="s">
        <v>375</v>
      </c>
      <c r="J697" s="25">
        <v>0</v>
      </c>
      <c r="K697" s="26">
        <v>0</v>
      </c>
      <c r="L697" s="26">
        <v>0</v>
      </c>
    </row>
    <row r="698" spans="1:12" ht="16" customHeight="1">
      <c r="A698" t="s">
        <v>397</v>
      </c>
      <c r="B698" t="s">
        <v>9</v>
      </c>
      <c r="C698" t="s">
        <v>33</v>
      </c>
      <c r="D698" s="24">
        <v>45931</v>
      </c>
      <c r="E698" t="s">
        <v>335</v>
      </c>
      <c r="F698" t="s">
        <v>10</v>
      </c>
      <c r="G698" t="s">
        <v>320</v>
      </c>
      <c r="H698" t="s">
        <v>320</v>
      </c>
      <c r="I698" t="s">
        <v>376</v>
      </c>
      <c r="J698" s="25">
        <v>45</v>
      </c>
      <c r="K698" s="26">
        <v>8.0500000000000002E-2</v>
      </c>
      <c r="L698" s="26">
        <v>1.9E-3</v>
      </c>
    </row>
    <row r="699" spans="1:12" ht="16" customHeight="1">
      <c r="A699" t="s">
        <v>397</v>
      </c>
      <c r="B699" t="s">
        <v>9</v>
      </c>
      <c r="C699" t="s">
        <v>33</v>
      </c>
      <c r="D699" s="24">
        <v>45931</v>
      </c>
      <c r="E699" t="s">
        <v>337</v>
      </c>
      <c r="F699" t="s">
        <v>10</v>
      </c>
      <c r="G699" t="s">
        <v>320</v>
      </c>
      <c r="H699" t="s">
        <v>320</v>
      </c>
      <c r="I699" t="s">
        <v>377</v>
      </c>
      <c r="J699" s="25">
        <v>0</v>
      </c>
      <c r="K699" s="26">
        <v>0</v>
      </c>
      <c r="L699" s="26">
        <v>0</v>
      </c>
    </row>
    <row r="700" spans="1:12" ht="16" customHeight="1">
      <c r="A700" t="s">
        <v>397</v>
      </c>
      <c r="B700" t="s">
        <v>9</v>
      </c>
      <c r="C700" t="s">
        <v>33</v>
      </c>
      <c r="D700" s="24">
        <v>45931</v>
      </c>
      <c r="E700" t="s">
        <v>339</v>
      </c>
      <c r="F700" t="s">
        <v>10</v>
      </c>
      <c r="G700" t="s">
        <v>320</v>
      </c>
      <c r="H700" t="s">
        <v>320</v>
      </c>
      <c r="I700" t="s">
        <v>378</v>
      </c>
      <c r="J700" s="25">
        <v>6</v>
      </c>
      <c r="K700" s="26">
        <v>1.21E-2</v>
      </c>
      <c r="L700" s="26">
        <v>4.0000000000000002E-4</v>
      </c>
    </row>
    <row r="701" spans="1:12" ht="16" customHeight="1">
      <c r="A701" t="s">
        <v>397</v>
      </c>
      <c r="B701" t="s">
        <v>9</v>
      </c>
      <c r="C701" t="s">
        <v>33</v>
      </c>
      <c r="D701" s="24">
        <v>45931</v>
      </c>
      <c r="E701" t="s">
        <v>341</v>
      </c>
      <c r="F701" t="s">
        <v>10</v>
      </c>
      <c r="G701" t="s">
        <v>320</v>
      </c>
      <c r="H701" t="s">
        <v>320</v>
      </c>
      <c r="I701" t="s">
        <v>379</v>
      </c>
      <c r="J701" s="25">
        <v>0</v>
      </c>
      <c r="K701" s="26">
        <v>0</v>
      </c>
      <c r="L701" s="26">
        <v>0</v>
      </c>
    </row>
    <row r="702" spans="1:12" ht="16" customHeight="1">
      <c r="A702" t="s">
        <v>397</v>
      </c>
      <c r="B702" t="s">
        <v>9</v>
      </c>
      <c r="C702" t="s">
        <v>33</v>
      </c>
      <c r="D702" s="24">
        <v>45931</v>
      </c>
      <c r="E702" t="s">
        <v>343</v>
      </c>
      <c r="F702" t="s">
        <v>9</v>
      </c>
      <c r="G702" t="s">
        <v>344</v>
      </c>
      <c r="H702" t="s">
        <v>344</v>
      </c>
      <c r="I702" t="s">
        <v>380</v>
      </c>
      <c r="J702" s="25">
        <v>1</v>
      </c>
      <c r="K702" s="26">
        <v>1.8E-3</v>
      </c>
      <c r="L702" s="26">
        <v>0</v>
      </c>
    </row>
    <row r="703" spans="1:12" ht="16" customHeight="1">
      <c r="A703" t="s">
        <v>397</v>
      </c>
      <c r="B703" t="s">
        <v>9</v>
      </c>
      <c r="C703" t="s">
        <v>33</v>
      </c>
      <c r="D703" s="24">
        <v>45931</v>
      </c>
      <c r="E703" t="s">
        <v>346</v>
      </c>
      <c r="F703" t="s">
        <v>10</v>
      </c>
      <c r="G703" t="s">
        <v>320</v>
      </c>
      <c r="H703" t="s">
        <v>320</v>
      </c>
      <c r="I703" t="s">
        <v>381</v>
      </c>
      <c r="J703" s="25">
        <v>0</v>
      </c>
      <c r="K703" s="26">
        <v>0</v>
      </c>
      <c r="L703" s="26">
        <v>0</v>
      </c>
    </row>
    <row r="704" spans="1:12" ht="16" customHeight="1">
      <c r="A704" t="s">
        <v>321</v>
      </c>
      <c r="B704" t="s">
        <v>10</v>
      </c>
      <c r="C704" t="s">
        <v>33</v>
      </c>
      <c r="D704" s="24">
        <v>45931</v>
      </c>
      <c r="E704" t="s">
        <v>321</v>
      </c>
      <c r="F704" t="s">
        <v>10</v>
      </c>
      <c r="G704" t="s">
        <v>320</v>
      </c>
      <c r="H704" t="s">
        <v>364</v>
      </c>
      <c r="I704" t="s">
        <v>315</v>
      </c>
      <c r="J704" s="25">
        <v>307497252</v>
      </c>
      <c r="K704" s="26">
        <v>598194.92409999995</v>
      </c>
      <c r="L704" s="26">
        <v>606.9393</v>
      </c>
    </row>
    <row r="705" spans="1:12" ht="16" customHeight="1">
      <c r="A705" t="s">
        <v>321</v>
      </c>
      <c r="B705" t="s">
        <v>10</v>
      </c>
      <c r="C705" t="s">
        <v>33</v>
      </c>
      <c r="D705" s="24">
        <v>45931</v>
      </c>
      <c r="E705" t="s">
        <v>365</v>
      </c>
      <c r="F705" t="s">
        <v>10</v>
      </c>
      <c r="G705" t="s">
        <v>314</v>
      </c>
      <c r="H705" t="s">
        <v>314</v>
      </c>
      <c r="I705" t="s">
        <v>322</v>
      </c>
      <c r="J705" s="25">
        <v>11689763</v>
      </c>
      <c r="K705" s="26">
        <v>22840.014800000001</v>
      </c>
      <c r="L705" s="26">
        <v>80.848299999999995</v>
      </c>
    </row>
    <row r="706" spans="1:12" ht="16" customHeight="1">
      <c r="A706" t="s">
        <v>321</v>
      </c>
      <c r="B706" t="s">
        <v>10</v>
      </c>
      <c r="C706" t="s">
        <v>33</v>
      </c>
      <c r="D706" s="24">
        <v>45931</v>
      </c>
      <c r="E706" t="s">
        <v>385</v>
      </c>
      <c r="F706" t="s">
        <v>10</v>
      </c>
      <c r="G706" t="s">
        <v>314</v>
      </c>
      <c r="H706" t="s">
        <v>314</v>
      </c>
      <c r="I706" t="s">
        <v>322</v>
      </c>
      <c r="J706" s="25">
        <v>513420</v>
      </c>
      <c r="K706" s="26">
        <v>1006.3604</v>
      </c>
      <c r="L706" s="26">
        <v>5.1829000000000001</v>
      </c>
    </row>
    <row r="707" spans="1:12" ht="16" customHeight="1">
      <c r="A707" t="s">
        <v>321</v>
      </c>
      <c r="B707" t="s">
        <v>10</v>
      </c>
      <c r="C707" t="s">
        <v>33</v>
      </c>
      <c r="D707" s="24">
        <v>45931</v>
      </c>
      <c r="E707" t="s">
        <v>390</v>
      </c>
      <c r="F707" t="s">
        <v>10</v>
      </c>
      <c r="G707" t="s">
        <v>314</v>
      </c>
      <c r="H707" t="s">
        <v>314</v>
      </c>
      <c r="I707" t="s">
        <v>322</v>
      </c>
      <c r="J707" s="25">
        <v>42332</v>
      </c>
      <c r="K707" s="26">
        <v>83.275599999999997</v>
      </c>
      <c r="L707" s="26">
        <v>0.4874</v>
      </c>
    </row>
    <row r="708" spans="1:12" ht="16" customHeight="1">
      <c r="A708" t="s">
        <v>321</v>
      </c>
      <c r="B708" t="s">
        <v>10</v>
      </c>
      <c r="C708" t="s">
        <v>33</v>
      </c>
      <c r="D708" s="24">
        <v>45931</v>
      </c>
      <c r="E708" t="s">
        <v>323</v>
      </c>
      <c r="F708" t="s">
        <v>10</v>
      </c>
      <c r="G708" t="s">
        <v>320</v>
      </c>
      <c r="H708" t="s">
        <v>320</v>
      </c>
      <c r="I708" t="s">
        <v>322</v>
      </c>
      <c r="J708" s="25">
        <v>1235485</v>
      </c>
      <c r="K708" s="26">
        <v>2429.6817000000001</v>
      </c>
      <c r="L708" s="26">
        <v>21.394200000000001</v>
      </c>
    </row>
    <row r="709" spans="1:12" ht="16" customHeight="1">
      <c r="A709" t="s">
        <v>321</v>
      </c>
      <c r="B709" t="s">
        <v>10</v>
      </c>
      <c r="C709" t="s">
        <v>33</v>
      </c>
      <c r="D709" s="24">
        <v>45931</v>
      </c>
      <c r="E709" t="s">
        <v>394</v>
      </c>
      <c r="F709" t="s">
        <v>10</v>
      </c>
      <c r="G709" t="s">
        <v>314</v>
      </c>
      <c r="H709" t="s">
        <v>314</v>
      </c>
      <c r="I709" t="s">
        <v>324</v>
      </c>
      <c r="J709" s="25">
        <v>2343</v>
      </c>
      <c r="K709" s="26">
        <v>4.6266999999999996</v>
      </c>
      <c r="L709" s="26">
        <v>4.4600000000000001E-2</v>
      </c>
    </row>
    <row r="710" spans="1:12" ht="16" customHeight="1">
      <c r="A710" t="s">
        <v>321</v>
      </c>
      <c r="B710" t="s">
        <v>10</v>
      </c>
      <c r="C710" t="s">
        <v>33</v>
      </c>
      <c r="D710" s="24">
        <v>45931</v>
      </c>
      <c r="E710" t="s">
        <v>325</v>
      </c>
      <c r="F710" t="s">
        <v>10</v>
      </c>
      <c r="G710" t="s">
        <v>320</v>
      </c>
      <c r="H710" t="s">
        <v>320</v>
      </c>
      <c r="I710" t="s">
        <v>324</v>
      </c>
      <c r="J710" s="25">
        <v>188460</v>
      </c>
      <c r="K710" s="26">
        <v>367.02629999999999</v>
      </c>
      <c r="L710" s="26">
        <v>3.8092000000000001</v>
      </c>
    </row>
    <row r="711" spans="1:12" ht="16" customHeight="1">
      <c r="A711" t="s">
        <v>321</v>
      </c>
      <c r="B711" t="s">
        <v>10</v>
      </c>
      <c r="C711" t="s">
        <v>33</v>
      </c>
      <c r="D711" s="24">
        <v>45931</v>
      </c>
      <c r="E711" t="s">
        <v>327</v>
      </c>
      <c r="F711" t="s">
        <v>10</v>
      </c>
      <c r="G711" t="s">
        <v>320</v>
      </c>
      <c r="H711" t="s">
        <v>320</v>
      </c>
      <c r="I711" t="s">
        <v>370</v>
      </c>
      <c r="J711" s="25">
        <v>25313</v>
      </c>
      <c r="K711" s="26">
        <v>48.8919</v>
      </c>
      <c r="L711" s="26">
        <v>0.65280000000000005</v>
      </c>
    </row>
    <row r="712" spans="1:12" ht="16" customHeight="1">
      <c r="A712" t="s">
        <v>321</v>
      </c>
      <c r="B712" t="s">
        <v>10</v>
      </c>
      <c r="C712" t="s">
        <v>33</v>
      </c>
      <c r="D712" s="24">
        <v>45931</v>
      </c>
      <c r="E712" t="s">
        <v>329</v>
      </c>
      <c r="F712" t="s">
        <v>10</v>
      </c>
      <c r="G712" t="s">
        <v>320</v>
      </c>
      <c r="H712" t="s">
        <v>320</v>
      </c>
      <c r="I712" t="s">
        <v>371</v>
      </c>
      <c r="J712" s="25">
        <v>6268</v>
      </c>
      <c r="K712" s="26">
        <v>11.7151</v>
      </c>
      <c r="L712" s="26">
        <v>0.1663</v>
      </c>
    </row>
    <row r="713" spans="1:12" ht="16" customHeight="1">
      <c r="A713" t="s">
        <v>321</v>
      </c>
      <c r="B713" t="s">
        <v>10</v>
      </c>
      <c r="C713" t="s">
        <v>33</v>
      </c>
      <c r="D713" s="24">
        <v>45931</v>
      </c>
      <c r="E713" t="s">
        <v>372</v>
      </c>
      <c r="F713" t="s">
        <v>10</v>
      </c>
      <c r="G713" t="s">
        <v>320</v>
      </c>
      <c r="H713" t="s">
        <v>320</v>
      </c>
      <c r="I713" t="s">
        <v>373</v>
      </c>
      <c r="J713" s="25">
        <v>0</v>
      </c>
      <c r="K713" s="26">
        <v>0</v>
      </c>
      <c r="L713" s="26">
        <v>0</v>
      </c>
    </row>
    <row r="714" spans="1:12" ht="16" customHeight="1">
      <c r="A714" t="s">
        <v>321</v>
      </c>
      <c r="B714" t="s">
        <v>10</v>
      </c>
      <c r="C714" t="s">
        <v>33</v>
      </c>
      <c r="D714" s="24">
        <v>45931</v>
      </c>
      <c r="E714" t="s">
        <v>331</v>
      </c>
      <c r="F714" t="s">
        <v>10</v>
      </c>
      <c r="G714" t="s">
        <v>320</v>
      </c>
      <c r="H714" t="s">
        <v>320</v>
      </c>
      <c r="I714" t="s">
        <v>374</v>
      </c>
      <c r="J714" s="25">
        <v>1741</v>
      </c>
      <c r="K714" s="26">
        <v>3.4293999999999998</v>
      </c>
      <c r="L714" s="26">
        <v>9.3200000000000005E-2</v>
      </c>
    </row>
    <row r="715" spans="1:12" ht="16" customHeight="1">
      <c r="A715" t="s">
        <v>321</v>
      </c>
      <c r="B715" t="s">
        <v>10</v>
      </c>
      <c r="C715" t="s">
        <v>33</v>
      </c>
      <c r="D715" s="24">
        <v>45931</v>
      </c>
      <c r="E715" t="s">
        <v>333</v>
      </c>
      <c r="F715" t="s">
        <v>10</v>
      </c>
      <c r="G715" t="s">
        <v>320</v>
      </c>
      <c r="H715" t="s">
        <v>320</v>
      </c>
      <c r="I715" t="s">
        <v>375</v>
      </c>
      <c r="J715" s="25">
        <v>0</v>
      </c>
      <c r="K715" s="26">
        <v>0</v>
      </c>
      <c r="L715" s="26">
        <v>0</v>
      </c>
    </row>
    <row r="716" spans="1:12" ht="16" customHeight="1">
      <c r="A716" t="s">
        <v>321</v>
      </c>
      <c r="B716" t="s">
        <v>10</v>
      </c>
      <c r="C716" t="s">
        <v>33</v>
      </c>
      <c r="D716" s="24">
        <v>45931</v>
      </c>
      <c r="E716" t="s">
        <v>335</v>
      </c>
      <c r="F716" t="s">
        <v>10</v>
      </c>
      <c r="G716" t="s">
        <v>320</v>
      </c>
      <c r="H716" t="s">
        <v>320</v>
      </c>
      <c r="I716" t="s">
        <v>376</v>
      </c>
      <c r="J716" s="25">
        <v>30</v>
      </c>
      <c r="K716" s="26">
        <v>5.4100000000000002E-2</v>
      </c>
      <c r="L716" s="26">
        <v>1.2999999999999999E-3</v>
      </c>
    </row>
    <row r="717" spans="1:12" ht="16" customHeight="1">
      <c r="A717" t="s">
        <v>321</v>
      </c>
      <c r="B717" t="s">
        <v>10</v>
      </c>
      <c r="C717" t="s">
        <v>33</v>
      </c>
      <c r="D717" s="24">
        <v>45931</v>
      </c>
      <c r="E717" t="s">
        <v>337</v>
      </c>
      <c r="F717" t="s">
        <v>10</v>
      </c>
      <c r="G717" t="s">
        <v>320</v>
      </c>
      <c r="H717" t="s">
        <v>320</v>
      </c>
      <c r="I717" t="s">
        <v>377</v>
      </c>
      <c r="J717" s="25">
        <v>0</v>
      </c>
      <c r="K717" s="26">
        <v>0</v>
      </c>
      <c r="L717" s="26">
        <v>0</v>
      </c>
    </row>
    <row r="718" spans="1:12" ht="16" customHeight="1">
      <c r="A718" t="s">
        <v>321</v>
      </c>
      <c r="B718" t="s">
        <v>10</v>
      </c>
      <c r="C718" t="s">
        <v>33</v>
      </c>
      <c r="D718" s="24">
        <v>45931</v>
      </c>
      <c r="E718" t="s">
        <v>339</v>
      </c>
      <c r="F718" t="s">
        <v>10</v>
      </c>
      <c r="G718" t="s">
        <v>320</v>
      </c>
      <c r="H718" t="s">
        <v>320</v>
      </c>
      <c r="I718" t="s">
        <v>378</v>
      </c>
      <c r="J718" s="25">
        <v>3</v>
      </c>
      <c r="K718" s="26">
        <v>6.1000000000000004E-3</v>
      </c>
      <c r="L718" s="26">
        <v>2.0000000000000001E-4</v>
      </c>
    </row>
    <row r="719" spans="1:12" ht="16" customHeight="1">
      <c r="A719" t="s">
        <v>321</v>
      </c>
      <c r="B719" t="s">
        <v>10</v>
      </c>
      <c r="C719" t="s">
        <v>33</v>
      </c>
      <c r="D719" s="24">
        <v>45931</v>
      </c>
      <c r="E719" t="s">
        <v>341</v>
      </c>
      <c r="F719" t="s">
        <v>10</v>
      </c>
      <c r="G719" t="s">
        <v>320</v>
      </c>
      <c r="H719" t="s">
        <v>320</v>
      </c>
      <c r="I719" t="s">
        <v>379</v>
      </c>
      <c r="J719" s="25">
        <v>0</v>
      </c>
      <c r="K719" s="26">
        <v>0</v>
      </c>
      <c r="L719" s="26">
        <v>0</v>
      </c>
    </row>
    <row r="720" spans="1:12" ht="16" customHeight="1">
      <c r="A720" t="s">
        <v>321</v>
      </c>
      <c r="B720" t="s">
        <v>10</v>
      </c>
      <c r="C720" t="s">
        <v>33</v>
      </c>
      <c r="D720" s="24">
        <v>45931</v>
      </c>
      <c r="E720" t="s">
        <v>343</v>
      </c>
      <c r="F720" t="s">
        <v>9</v>
      </c>
      <c r="G720" t="s">
        <v>344</v>
      </c>
      <c r="H720" t="s">
        <v>344</v>
      </c>
      <c r="I720" t="s">
        <v>380</v>
      </c>
      <c r="J720" s="25">
        <v>1</v>
      </c>
      <c r="K720" s="26">
        <v>1.8E-3</v>
      </c>
      <c r="L720" s="26">
        <v>0</v>
      </c>
    </row>
    <row r="721" spans="1:12" ht="16" customHeight="1">
      <c r="A721" t="s">
        <v>321</v>
      </c>
      <c r="B721" t="s">
        <v>10</v>
      </c>
      <c r="C721" t="s">
        <v>33</v>
      </c>
      <c r="D721" s="24">
        <v>45931</v>
      </c>
      <c r="E721" t="s">
        <v>346</v>
      </c>
      <c r="F721" t="s">
        <v>10</v>
      </c>
      <c r="G721" t="s">
        <v>320</v>
      </c>
      <c r="H721" t="s">
        <v>320</v>
      </c>
      <c r="I721" t="s">
        <v>381</v>
      </c>
      <c r="J721" s="25">
        <v>0</v>
      </c>
      <c r="K721" s="26">
        <v>0</v>
      </c>
      <c r="L721" s="26">
        <v>0</v>
      </c>
    </row>
    <row r="722" spans="1:12" ht="16" customHeight="1">
      <c r="A722" t="s">
        <v>398</v>
      </c>
      <c r="B722" t="s">
        <v>11</v>
      </c>
      <c r="C722" t="s">
        <v>35</v>
      </c>
      <c r="D722" s="24">
        <v>45931</v>
      </c>
      <c r="E722" t="s">
        <v>365</v>
      </c>
      <c r="F722" t="s">
        <v>10</v>
      </c>
      <c r="G722" t="s">
        <v>314</v>
      </c>
      <c r="H722" t="s">
        <v>314</v>
      </c>
      <c r="I722" t="s">
        <v>322</v>
      </c>
      <c r="J722" s="25">
        <v>48510836</v>
      </c>
      <c r="K722" s="26">
        <v>95127.035999999993</v>
      </c>
      <c r="L722" s="26">
        <v>323.85340000000002</v>
      </c>
    </row>
    <row r="723" spans="1:12" ht="16" customHeight="1">
      <c r="A723" t="s">
        <v>398</v>
      </c>
      <c r="B723" t="s">
        <v>11</v>
      </c>
      <c r="C723" t="s">
        <v>35</v>
      </c>
      <c r="D723" s="24">
        <v>45931</v>
      </c>
      <c r="E723" t="s">
        <v>385</v>
      </c>
      <c r="F723" t="s">
        <v>10</v>
      </c>
      <c r="G723" t="s">
        <v>314</v>
      </c>
      <c r="H723" t="s">
        <v>314</v>
      </c>
      <c r="I723" t="s">
        <v>322</v>
      </c>
      <c r="J723" s="25">
        <v>1082960</v>
      </c>
      <c r="K723" s="26">
        <v>2127.5252</v>
      </c>
      <c r="L723" s="26">
        <v>10.5526</v>
      </c>
    </row>
    <row r="724" spans="1:12" ht="16" customHeight="1">
      <c r="A724" t="s">
        <v>398</v>
      </c>
      <c r="B724" t="s">
        <v>11</v>
      </c>
      <c r="C724" t="s">
        <v>35</v>
      </c>
      <c r="D724" s="24">
        <v>45931</v>
      </c>
      <c r="E724" t="s">
        <v>390</v>
      </c>
      <c r="F724" t="s">
        <v>10</v>
      </c>
      <c r="G724" t="s">
        <v>314</v>
      </c>
      <c r="H724" t="s">
        <v>314</v>
      </c>
      <c r="I724" t="s">
        <v>322</v>
      </c>
      <c r="J724" s="25">
        <v>71069</v>
      </c>
      <c r="K724" s="26">
        <v>140.07939999999999</v>
      </c>
      <c r="L724" s="26">
        <v>0.89300000000000002</v>
      </c>
    </row>
    <row r="725" spans="1:12" ht="16" customHeight="1">
      <c r="A725" t="s">
        <v>398</v>
      </c>
      <c r="B725" t="s">
        <v>11</v>
      </c>
      <c r="C725" t="s">
        <v>35</v>
      </c>
      <c r="D725" s="24">
        <v>45931</v>
      </c>
      <c r="E725" t="s">
        <v>323</v>
      </c>
      <c r="F725" t="s">
        <v>10</v>
      </c>
      <c r="G725" t="s">
        <v>320</v>
      </c>
      <c r="H725" t="s">
        <v>320</v>
      </c>
      <c r="I725" t="s">
        <v>322</v>
      </c>
      <c r="J725" s="25">
        <v>1256875</v>
      </c>
      <c r="K725" s="26">
        <v>2468.6246999999998</v>
      </c>
      <c r="L725" s="26">
        <v>19.121300000000002</v>
      </c>
    </row>
    <row r="726" spans="1:12" ht="16" customHeight="1">
      <c r="A726" t="s">
        <v>398</v>
      </c>
      <c r="B726" t="s">
        <v>11</v>
      </c>
      <c r="C726" t="s">
        <v>35</v>
      </c>
      <c r="D726" s="24">
        <v>45931</v>
      </c>
      <c r="E726" t="s">
        <v>394</v>
      </c>
      <c r="F726" t="s">
        <v>10</v>
      </c>
      <c r="G726" t="s">
        <v>314</v>
      </c>
      <c r="H726" t="s">
        <v>314</v>
      </c>
      <c r="I726" t="s">
        <v>324</v>
      </c>
      <c r="J726" s="25">
        <v>7380</v>
      </c>
      <c r="K726" s="26">
        <v>14.692299999999999</v>
      </c>
      <c r="L726" s="26">
        <v>0.12809999999999999</v>
      </c>
    </row>
    <row r="727" spans="1:12" ht="16" customHeight="1">
      <c r="A727" t="s">
        <v>398</v>
      </c>
      <c r="B727" t="s">
        <v>11</v>
      </c>
      <c r="C727" t="s">
        <v>35</v>
      </c>
      <c r="D727" s="24">
        <v>45931</v>
      </c>
      <c r="E727" t="s">
        <v>325</v>
      </c>
      <c r="F727" t="s">
        <v>10</v>
      </c>
      <c r="G727" t="s">
        <v>320</v>
      </c>
      <c r="H727" t="s">
        <v>320</v>
      </c>
      <c r="I727" t="s">
        <v>324</v>
      </c>
      <c r="J727" s="25">
        <v>212059</v>
      </c>
      <c r="K727" s="26">
        <v>413.40300000000002</v>
      </c>
      <c r="L727" s="26">
        <v>3.8298999999999999</v>
      </c>
    </row>
    <row r="728" spans="1:12" ht="16" customHeight="1">
      <c r="A728" t="s">
        <v>398</v>
      </c>
      <c r="B728" t="s">
        <v>11</v>
      </c>
      <c r="C728" t="s">
        <v>35</v>
      </c>
      <c r="D728" s="24">
        <v>45931</v>
      </c>
      <c r="E728" t="s">
        <v>399</v>
      </c>
      <c r="F728" t="s">
        <v>10</v>
      </c>
      <c r="G728" t="s">
        <v>320</v>
      </c>
      <c r="H728" t="s">
        <v>320</v>
      </c>
      <c r="I728" t="s">
        <v>326</v>
      </c>
      <c r="J728" s="25">
        <v>18355</v>
      </c>
      <c r="K728" s="26">
        <v>31.006599999999999</v>
      </c>
      <c r="L728" s="26">
        <v>0.3271</v>
      </c>
    </row>
    <row r="729" spans="1:12" ht="16" customHeight="1">
      <c r="A729" t="s">
        <v>398</v>
      </c>
      <c r="B729" t="s">
        <v>11</v>
      </c>
      <c r="C729" t="s">
        <v>35</v>
      </c>
      <c r="D729" s="24">
        <v>45931</v>
      </c>
      <c r="E729" t="s">
        <v>327</v>
      </c>
      <c r="F729" t="s">
        <v>10</v>
      </c>
      <c r="G729" t="s">
        <v>320</v>
      </c>
      <c r="H729" t="s">
        <v>320</v>
      </c>
      <c r="I729" t="s">
        <v>370</v>
      </c>
      <c r="J729" s="25">
        <v>28487</v>
      </c>
      <c r="K729" s="26">
        <v>55.329500000000003</v>
      </c>
      <c r="L729" s="26">
        <v>0.76939999999999997</v>
      </c>
    </row>
    <row r="730" spans="1:12" ht="16" customHeight="1">
      <c r="A730" t="s">
        <v>398</v>
      </c>
      <c r="B730" t="s">
        <v>11</v>
      </c>
      <c r="C730" t="s">
        <v>35</v>
      </c>
      <c r="D730" s="24">
        <v>45931</v>
      </c>
      <c r="E730" t="s">
        <v>329</v>
      </c>
      <c r="F730" t="s">
        <v>10</v>
      </c>
      <c r="G730" t="s">
        <v>320</v>
      </c>
      <c r="H730" t="s">
        <v>320</v>
      </c>
      <c r="I730" t="s">
        <v>371</v>
      </c>
      <c r="J730" s="25">
        <v>5588</v>
      </c>
      <c r="K730" s="26">
        <v>11.124700000000001</v>
      </c>
      <c r="L730" s="26">
        <v>0.20250000000000001</v>
      </c>
    </row>
    <row r="731" spans="1:12" ht="16" customHeight="1">
      <c r="A731" t="s">
        <v>398</v>
      </c>
      <c r="B731" t="s">
        <v>11</v>
      </c>
      <c r="C731" t="s">
        <v>35</v>
      </c>
      <c r="D731" s="24">
        <v>45931</v>
      </c>
      <c r="E731" t="s">
        <v>372</v>
      </c>
      <c r="F731" t="s">
        <v>10</v>
      </c>
      <c r="G731" t="s">
        <v>320</v>
      </c>
      <c r="H731" t="s">
        <v>320</v>
      </c>
      <c r="I731" t="s">
        <v>373</v>
      </c>
      <c r="J731" s="25">
        <v>54</v>
      </c>
      <c r="K731" s="26">
        <v>9.7900000000000001E-2</v>
      </c>
      <c r="L731" s="26">
        <v>1E-3</v>
      </c>
    </row>
    <row r="732" spans="1:12" ht="16" customHeight="1">
      <c r="A732" t="s">
        <v>398</v>
      </c>
      <c r="B732" t="s">
        <v>11</v>
      </c>
      <c r="C732" t="s">
        <v>35</v>
      </c>
      <c r="D732" s="24">
        <v>45931</v>
      </c>
      <c r="E732" t="s">
        <v>331</v>
      </c>
      <c r="F732" t="s">
        <v>10</v>
      </c>
      <c r="G732" t="s">
        <v>320</v>
      </c>
      <c r="H732" t="s">
        <v>320</v>
      </c>
      <c r="I732" t="s">
        <v>374</v>
      </c>
      <c r="J732" s="25">
        <v>2689</v>
      </c>
      <c r="K732" s="26">
        <v>5.1744000000000003</v>
      </c>
      <c r="L732" s="26">
        <v>0.16350000000000001</v>
      </c>
    </row>
    <row r="733" spans="1:12" ht="16" customHeight="1">
      <c r="A733" t="s">
        <v>398</v>
      </c>
      <c r="B733" t="s">
        <v>11</v>
      </c>
      <c r="C733" t="s">
        <v>35</v>
      </c>
      <c r="D733" s="24">
        <v>45931</v>
      </c>
      <c r="E733" t="s">
        <v>333</v>
      </c>
      <c r="F733" t="s">
        <v>10</v>
      </c>
      <c r="G733" t="s">
        <v>320</v>
      </c>
      <c r="H733" t="s">
        <v>320</v>
      </c>
      <c r="I733" t="s">
        <v>375</v>
      </c>
      <c r="J733" s="25">
        <v>0</v>
      </c>
      <c r="K733" s="26">
        <v>0</v>
      </c>
      <c r="L733" s="26">
        <v>0</v>
      </c>
    </row>
    <row r="734" spans="1:12" ht="16" customHeight="1">
      <c r="A734" t="s">
        <v>398</v>
      </c>
      <c r="B734" t="s">
        <v>11</v>
      </c>
      <c r="C734" t="s">
        <v>35</v>
      </c>
      <c r="D734" s="24">
        <v>45931</v>
      </c>
      <c r="E734" t="s">
        <v>335</v>
      </c>
      <c r="F734" t="s">
        <v>10</v>
      </c>
      <c r="G734" t="s">
        <v>320</v>
      </c>
      <c r="H734" t="s">
        <v>320</v>
      </c>
      <c r="I734" t="s">
        <v>376</v>
      </c>
      <c r="J734" s="25">
        <v>10</v>
      </c>
      <c r="K734" s="26">
        <v>1.54E-2</v>
      </c>
      <c r="L734" s="26">
        <v>2.9999999999999997E-4</v>
      </c>
    </row>
    <row r="735" spans="1:12" ht="16" customHeight="1">
      <c r="A735" t="s">
        <v>398</v>
      </c>
      <c r="B735" t="s">
        <v>11</v>
      </c>
      <c r="C735" t="s">
        <v>35</v>
      </c>
      <c r="D735" s="24">
        <v>45931</v>
      </c>
      <c r="E735" t="s">
        <v>337</v>
      </c>
      <c r="F735" t="s">
        <v>10</v>
      </c>
      <c r="G735" t="s">
        <v>320</v>
      </c>
      <c r="H735" t="s">
        <v>320</v>
      </c>
      <c r="I735" t="s">
        <v>377</v>
      </c>
      <c r="J735" s="25">
        <v>0</v>
      </c>
      <c r="K735" s="26">
        <v>0</v>
      </c>
      <c r="L735" s="26">
        <v>0</v>
      </c>
    </row>
    <row r="736" spans="1:12" ht="16" customHeight="1">
      <c r="A736" t="s">
        <v>398</v>
      </c>
      <c r="B736" t="s">
        <v>11</v>
      </c>
      <c r="C736" t="s">
        <v>35</v>
      </c>
      <c r="D736" s="24">
        <v>45931</v>
      </c>
      <c r="E736" t="s">
        <v>339</v>
      </c>
      <c r="F736" t="s">
        <v>10</v>
      </c>
      <c r="G736" t="s">
        <v>320</v>
      </c>
      <c r="H736" t="s">
        <v>320</v>
      </c>
      <c r="I736" t="s">
        <v>378</v>
      </c>
      <c r="J736" s="25">
        <v>1</v>
      </c>
      <c r="K736" s="26">
        <v>2E-3</v>
      </c>
      <c r="L736" s="26">
        <v>1E-4</v>
      </c>
    </row>
    <row r="737" spans="1:12" ht="16" customHeight="1">
      <c r="A737" t="s">
        <v>398</v>
      </c>
      <c r="B737" t="s">
        <v>11</v>
      </c>
      <c r="C737" t="s">
        <v>35</v>
      </c>
      <c r="D737" s="24">
        <v>45931</v>
      </c>
      <c r="E737" t="s">
        <v>341</v>
      </c>
      <c r="F737" t="s">
        <v>10</v>
      </c>
      <c r="G737" t="s">
        <v>320</v>
      </c>
      <c r="H737" t="s">
        <v>320</v>
      </c>
      <c r="I737" t="s">
        <v>379</v>
      </c>
      <c r="J737" s="25">
        <v>0</v>
      </c>
      <c r="K737" s="26">
        <v>0</v>
      </c>
      <c r="L737" s="26">
        <v>0</v>
      </c>
    </row>
    <row r="738" spans="1:12" ht="16" customHeight="1">
      <c r="A738" t="s">
        <v>398</v>
      </c>
      <c r="B738" t="s">
        <v>11</v>
      </c>
      <c r="C738" t="s">
        <v>35</v>
      </c>
      <c r="D738" s="24">
        <v>45931</v>
      </c>
      <c r="E738" t="s">
        <v>343</v>
      </c>
      <c r="F738" t="s">
        <v>9</v>
      </c>
      <c r="G738" t="s">
        <v>344</v>
      </c>
      <c r="H738" t="s">
        <v>344</v>
      </c>
      <c r="I738" t="s">
        <v>380</v>
      </c>
      <c r="J738" s="25">
        <v>0</v>
      </c>
      <c r="K738" s="26">
        <v>0</v>
      </c>
      <c r="L738" s="26">
        <v>0</v>
      </c>
    </row>
    <row r="739" spans="1:12" ht="16" customHeight="1">
      <c r="A739" t="s">
        <v>398</v>
      </c>
      <c r="B739" t="s">
        <v>11</v>
      </c>
      <c r="C739" t="s">
        <v>35</v>
      </c>
      <c r="D739" s="24">
        <v>45931</v>
      </c>
      <c r="E739" t="s">
        <v>346</v>
      </c>
      <c r="F739" t="s">
        <v>10</v>
      </c>
      <c r="G739" t="s">
        <v>320</v>
      </c>
      <c r="H739" t="s">
        <v>320</v>
      </c>
      <c r="I739" t="s">
        <v>381</v>
      </c>
      <c r="J739" s="25">
        <v>0</v>
      </c>
      <c r="K739" s="26">
        <v>0</v>
      </c>
      <c r="L739" s="26">
        <v>0</v>
      </c>
    </row>
    <row r="740" spans="1:12" ht="16" customHeight="1">
      <c r="A740" t="s">
        <v>400</v>
      </c>
      <c r="B740" t="s">
        <v>12</v>
      </c>
      <c r="C740" t="s">
        <v>35</v>
      </c>
      <c r="D740" s="24">
        <v>45931</v>
      </c>
      <c r="E740" t="s">
        <v>365</v>
      </c>
      <c r="F740" t="s">
        <v>10</v>
      </c>
      <c r="G740" t="s">
        <v>314</v>
      </c>
      <c r="H740" t="s">
        <v>314</v>
      </c>
      <c r="I740" t="s">
        <v>322</v>
      </c>
      <c r="J740" s="25">
        <v>52560220</v>
      </c>
      <c r="K740" s="26">
        <v>102830.8242</v>
      </c>
      <c r="L740" s="26">
        <v>286.65679999999998</v>
      </c>
    </row>
    <row r="741" spans="1:12" ht="16" customHeight="1">
      <c r="A741" t="s">
        <v>400</v>
      </c>
      <c r="B741" t="s">
        <v>12</v>
      </c>
      <c r="C741" t="s">
        <v>35</v>
      </c>
      <c r="D741" s="24">
        <v>45931</v>
      </c>
      <c r="E741" t="s">
        <v>385</v>
      </c>
      <c r="F741" t="s">
        <v>10</v>
      </c>
      <c r="G741" t="s">
        <v>314</v>
      </c>
      <c r="H741" t="s">
        <v>314</v>
      </c>
      <c r="I741" t="s">
        <v>322</v>
      </c>
      <c r="J741" s="25">
        <v>1449290</v>
      </c>
      <c r="K741" s="26">
        <v>2844.5491000000002</v>
      </c>
      <c r="L741" s="26">
        <v>12.489000000000001</v>
      </c>
    </row>
    <row r="742" spans="1:12" ht="16" customHeight="1">
      <c r="A742" t="s">
        <v>400</v>
      </c>
      <c r="B742" t="s">
        <v>12</v>
      </c>
      <c r="C742" t="s">
        <v>35</v>
      </c>
      <c r="D742" s="24">
        <v>45931</v>
      </c>
      <c r="E742" t="s">
        <v>390</v>
      </c>
      <c r="F742" t="s">
        <v>10</v>
      </c>
      <c r="G742" t="s">
        <v>314</v>
      </c>
      <c r="H742" t="s">
        <v>314</v>
      </c>
      <c r="I742" t="s">
        <v>322</v>
      </c>
      <c r="J742" s="25">
        <v>84113</v>
      </c>
      <c r="K742" s="26">
        <v>165.6559</v>
      </c>
      <c r="L742" s="26">
        <v>0.92449999999999999</v>
      </c>
    </row>
    <row r="743" spans="1:12" ht="16" customHeight="1">
      <c r="A743" t="s">
        <v>400</v>
      </c>
      <c r="B743" t="s">
        <v>12</v>
      </c>
      <c r="C743" t="s">
        <v>35</v>
      </c>
      <c r="D743" s="24">
        <v>45931</v>
      </c>
      <c r="E743" t="s">
        <v>323</v>
      </c>
      <c r="F743" t="s">
        <v>10</v>
      </c>
      <c r="G743" t="s">
        <v>320</v>
      </c>
      <c r="H743" t="s">
        <v>320</v>
      </c>
      <c r="I743" t="s">
        <v>322</v>
      </c>
      <c r="J743" s="25">
        <v>1206538</v>
      </c>
      <c r="K743" s="26">
        <v>2372.6658000000002</v>
      </c>
      <c r="L743" s="26">
        <v>18.090299999999999</v>
      </c>
    </row>
    <row r="744" spans="1:12" ht="16" customHeight="1">
      <c r="A744" t="s">
        <v>400</v>
      </c>
      <c r="B744" t="s">
        <v>12</v>
      </c>
      <c r="C744" t="s">
        <v>35</v>
      </c>
      <c r="D744" s="24">
        <v>45931</v>
      </c>
      <c r="E744" t="s">
        <v>394</v>
      </c>
      <c r="F744" t="s">
        <v>10</v>
      </c>
      <c r="G744" t="s">
        <v>314</v>
      </c>
      <c r="H744" t="s">
        <v>314</v>
      </c>
      <c r="I744" t="s">
        <v>324</v>
      </c>
      <c r="J744" s="25">
        <v>5354</v>
      </c>
      <c r="K744" s="26">
        <v>10.637499999999999</v>
      </c>
      <c r="L744" s="26">
        <v>9.0700000000000003E-2</v>
      </c>
    </row>
    <row r="745" spans="1:12" ht="16" customHeight="1">
      <c r="A745" t="s">
        <v>400</v>
      </c>
      <c r="B745" t="s">
        <v>12</v>
      </c>
      <c r="C745" t="s">
        <v>35</v>
      </c>
      <c r="D745" s="24">
        <v>45931</v>
      </c>
      <c r="E745" t="s">
        <v>325</v>
      </c>
      <c r="F745" t="s">
        <v>10</v>
      </c>
      <c r="G745" t="s">
        <v>320</v>
      </c>
      <c r="H745" t="s">
        <v>320</v>
      </c>
      <c r="I745" t="s">
        <v>324</v>
      </c>
      <c r="J745" s="25">
        <v>160602</v>
      </c>
      <c r="K745" s="26">
        <v>316.17809999999997</v>
      </c>
      <c r="L745" s="26">
        <v>3.1724999999999999</v>
      </c>
    </row>
    <row r="746" spans="1:12" ht="16" customHeight="1">
      <c r="A746" t="s">
        <v>400</v>
      </c>
      <c r="B746" t="s">
        <v>12</v>
      </c>
      <c r="C746" t="s">
        <v>35</v>
      </c>
      <c r="D746" s="24">
        <v>45931</v>
      </c>
      <c r="E746" t="s">
        <v>399</v>
      </c>
      <c r="F746" t="s">
        <v>10</v>
      </c>
      <c r="G746" t="s">
        <v>320</v>
      </c>
      <c r="H746" t="s">
        <v>320</v>
      </c>
      <c r="I746" t="s">
        <v>326</v>
      </c>
      <c r="J746" s="25">
        <v>14161</v>
      </c>
      <c r="K746" s="26">
        <v>24.0181</v>
      </c>
      <c r="L746" s="26">
        <v>0.27250000000000002</v>
      </c>
    </row>
    <row r="747" spans="1:12" ht="16" customHeight="1">
      <c r="A747" t="s">
        <v>400</v>
      </c>
      <c r="B747" t="s">
        <v>12</v>
      </c>
      <c r="C747" t="s">
        <v>35</v>
      </c>
      <c r="D747" s="24">
        <v>45931</v>
      </c>
      <c r="E747" t="s">
        <v>327</v>
      </c>
      <c r="F747" t="s">
        <v>10</v>
      </c>
      <c r="G747" t="s">
        <v>320</v>
      </c>
      <c r="H747" t="s">
        <v>320</v>
      </c>
      <c r="I747" t="s">
        <v>370</v>
      </c>
      <c r="J747" s="25">
        <v>22497</v>
      </c>
      <c r="K747" s="26">
        <v>43.968800000000002</v>
      </c>
      <c r="L747" s="26">
        <v>0.59919999999999995</v>
      </c>
    </row>
    <row r="748" spans="1:12" ht="16" customHeight="1">
      <c r="A748" t="s">
        <v>400</v>
      </c>
      <c r="B748" t="s">
        <v>12</v>
      </c>
      <c r="C748" t="s">
        <v>35</v>
      </c>
      <c r="D748" s="24">
        <v>45931</v>
      </c>
      <c r="E748" t="s">
        <v>329</v>
      </c>
      <c r="F748" t="s">
        <v>10</v>
      </c>
      <c r="G748" t="s">
        <v>320</v>
      </c>
      <c r="H748" t="s">
        <v>320</v>
      </c>
      <c r="I748" t="s">
        <v>371</v>
      </c>
      <c r="J748" s="25">
        <v>4283</v>
      </c>
      <c r="K748" s="26">
        <v>8.6897000000000002</v>
      </c>
      <c r="L748" s="26">
        <v>0.1968</v>
      </c>
    </row>
    <row r="749" spans="1:12" ht="16" customHeight="1">
      <c r="A749" t="s">
        <v>400</v>
      </c>
      <c r="B749" t="s">
        <v>12</v>
      </c>
      <c r="C749" t="s">
        <v>35</v>
      </c>
      <c r="D749" s="24">
        <v>45931</v>
      </c>
      <c r="E749" t="s">
        <v>372</v>
      </c>
      <c r="F749" t="s">
        <v>10</v>
      </c>
      <c r="G749" t="s">
        <v>320</v>
      </c>
      <c r="H749" t="s">
        <v>320</v>
      </c>
      <c r="I749" t="s">
        <v>373</v>
      </c>
      <c r="J749" s="25">
        <v>80</v>
      </c>
      <c r="K749" s="26">
        <v>0.14990000000000001</v>
      </c>
      <c r="L749" s="26">
        <v>2.0999999999999999E-3</v>
      </c>
    </row>
    <row r="750" spans="1:12" ht="16" customHeight="1">
      <c r="A750" t="s">
        <v>400</v>
      </c>
      <c r="B750" t="s">
        <v>12</v>
      </c>
      <c r="C750" t="s">
        <v>35</v>
      </c>
      <c r="D750" s="24">
        <v>45931</v>
      </c>
      <c r="E750" t="s">
        <v>331</v>
      </c>
      <c r="F750" t="s">
        <v>10</v>
      </c>
      <c r="G750" t="s">
        <v>320</v>
      </c>
      <c r="H750" t="s">
        <v>320</v>
      </c>
      <c r="I750" t="s">
        <v>374</v>
      </c>
      <c r="J750" s="25">
        <v>1746</v>
      </c>
      <c r="K750" s="26">
        <v>3.5177999999999998</v>
      </c>
      <c r="L750" s="26">
        <v>0.11550000000000001</v>
      </c>
    </row>
    <row r="751" spans="1:12" ht="16" customHeight="1">
      <c r="A751" t="s">
        <v>400</v>
      </c>
      <c r="B751" t="s">
        <v>12</v>
      </c>
      <c r="C751" t="s">
        <v>35</v>
      </c>
      <c r="D751" s="24">
        <v>45931</v>
      </c>
      <c r="E751" t="s">
        <v>333</v>
      </c>
      <c r="F751" t="s">
        <v>10</v>
      </c>
      <c r="G751" t="s">
        <v>320</v>
      </c>
      <c r="H751" t="s">
        <v>320</v>
      </c>
      <c r="I751" t="s">
        <v>375</v>
      </c>
      <c r="J751" s="25">
        <v>0</v>
      </c>
      <c r="K751" s="26">
        <v>0</v>
      </c>
      <c r="L751" s="26">
        <v>0</v>
      </c>
    </row>
    <row r="752" spans="1:12" ht="16" customHeight="1">
      <c r="A752" t="s">
        <v>400</v>
      </c>
      <c r="B752" t="s">
        <v>12</v>
      </c>
      <c r="C752" t="s">
        <v>35</v>
      </c>
      <c r="D752" s="24">
        <v>45931</v>
      </c>
      <c r="E752" t="s">
        <v>335</v>
      </c>
      <c r="F752" t="s">
        <v>10</v>
      </c>
      <c r="G752" t="s">
        <v>320</v>
      </c>
      <c r="H752" t="s">
        <v>320</v>
      </c>
      <c r="I752" t="s">
        <v>376</v>
      </c>
      <c r="J752" s="25">
        <v>9</v>
      </c>
      <c r="K752" s="26">
        <v>1.5699999999999999E-2</v>
      </c>
      <c r="L752" s="26">
        <v>4.0000000000000002E-4</v>
      </c>
    </row>
    <row r="753" spans="1:12" ht="16" customHeight="1">
      <c r="A753" t="s">
        <v>400</v>
      </c>
      <c r="B753" t="s">
        <v>12</v>
      </c>
      <c r="C753" t="s">
        <v>35</v>
      </c>
      <c r="D753" s="24">
        <v>45931</v>
      </c>
      <c r="E753" t="s">
        <v>337</v>
      </c>
      <c r="F753" t="s">
        <v>10</v>
      </c>
      <c r="G753" t="s">
        <v>320</v>
      </c>
      <c r="H753" t="s">
        <v>320</v>
      </c>
      <c r="I753" t="s">
        <v>377</v>
      </c>
      <c r="J753" s="25">
        <v>0</v>
      </c>
      <c r="K753" s="26">
        <v>0</v>
      </c>
      <c r="L753" s="26">
        <v>0</v>
      </c>
    </row>
    <row r="754" spans="1:12" ht="16" customHeight="1">
      <c r="A754" t="s">
        <v>400</v>
      </c>
      <c r="B754" t="s">
        <v>12</v>
      </c>
      <c r="C754" t="s">
        <v>35</v>
      </c>
      <c r="D754" s="24">
        <v>45931</v>
      </c>
      <c r="E754" t="s">
        <v>339</v>
      </c>
      <c r="F754" t="s">
        <v>10</v>
      </c>
      <c r="G754" t="s">
        <v>320</v>
      </c>
      <c r="H754" t="s">
        <v>320</v>
      </c>
      <c r="I754" t="s">
        <v>378</v>
      </c>
      <c r="J754" s="25">
        <v>3</v>
      </c>
      <c r="K754" s="26">
        <v>6.1000000000000004E-3</v>
      </c>
      <c r="L754" s="26">
        <v>2.0000000000000001E-4</v>
      </c>
    </row>
    <row r="755" spans="1:12" ht="16" customHeight="1">
      <c r="A755" t="s">
        <v>400</v>
      </c>
      <c r="B755" t="s">
        <v>12</v>
      </c>
      <c r="C755" t="s">
        <v>35</v>
      </c>
      <c r="D755" s="24">
        <v>45931</v>
      </c>
      <c r="E755" t="s">
        <v>341</v>
      </c>
      <c r="F755" t="s">
        <v>10</v>
      </c>
      <c r="G755" t="s">
        <v>320</v>
      </c>
      <c r="H755" t="s">
        <v>320</v>
      </c>
      <c r="I755" t="s">
        <v>379</v>
      </c>
      <c r="J755" s="25">
        <v>0</v>
      </c>
      <c r="K755" s="26">
        <v>0</v>
      </c>
      <c r="L755" s="26">
        <v>0</v>
      </c>
    </row>
    <row r="756" spans="1:12" ht="16" customHeight="1">
      <c r="A756" t="s">
        <v>400</v>
      </c>
      <c r="B756" t="s">
        <v>12</v>
      </c>
      <c r="C756" t="s">
        <v>35</v>
      </c>
      <c r="D756" s="24">
        <v>45931</v>
      </c>
      <c r="E756" t="s">
        <v>343</v>
      </c>
      <c r="F756" t="s">
        <v>9</v>
      </c>
      <c r="G756" t="s">
        <v>344</v>
      </c>
      <c r="H756" t="s">
        <v>344</v>
      </c>
      <c r="I756" t="s">
        <v>380</v>
      </c>
      <c r="J756" s="25">
        <v>0</v>
      </c>
      <c r="K756" s="26">
        <v>0</v>
      </c>
      <c r="L756" s="26">
        <v>0</v>
      </c>
    </row>
    <row r="757" spans="1:12" ht="16" customHeight="1">
      <c r="A757" t="s">
        <v>400</v>
      </c>
      <c r="B757" t="s">
        <v>12</v>
      </c>
      <c r="C757" t="s">
        <v>35</v>
      </c>
      <c r="D757" s="24">
        <v>45931</v>
      </c>
      <c r="E757" t="s">
        <v>346</v>
      </c>
      <c r="F757" t="s">
        <v>10</v>
      </c>
      <c r="G757" t="s">
        <v>320</v>
      </c>
      <c r="H757" t="s">
        <v>320</v>
      </c>
      <c r="I757" t="s">
        <v>381</v>
      </c>
      <c r="J757" s="25">
        <v>0</v>
      </c>
      <c r="K757" s="26">
        <v>0</v>
      </c>
      <c r="L757" s="26">
        <v>0</v>
      </c>
    </row>
    <row r="758" spans="1:12" ht="16" customHeight="1">
      <c r="A758" t="s">
        <v>401</v>
      </c>
      <c r="B758" t="s">
        <v>13</v>
      </c>
      <c r="C758" t="s">
        <v>35</v>
      </c>
      <c r="D758" s="24">
        <v>45931</v>
      </c>
      <c r="E758" t="s">
        <v>365</v>
      </c>
      <c r="F758" t="s">
        <v>10</v>
      </c>
      <c r="G758" t="s">
        <v>314</v>
      </c>
      <c r="H758" t="s">
        <v>314</v>
      </c>
      <c r="I758" t="s">
        <v>322</v>
      </c>
      <c r="J758" s="25">
        <v>99361213</v>
      </c>
      <c r="K758" s="26">
        <v>193590.67809999999</v>
      </c>
      <c r="L758" s="26">
        <v>448.9246</v>
      </c>
    </row>
    <row r="759" spans="1:12" ht="16" customHeight="1">
      <c r="A759" t="s">
        <v>401</v>
      </c>
      <c r="B759" t="s">
        <v>13</v>
      </c>
      <c r="C759" t="s">
        <v>35</v>
      </c>
      <c r="D759" s="24">
        <v>45931</v>
      </c>
      <c r="E759" t="s">
        <v>385</v>
      </c>
      <c r="F759" t="s">
        <v>10</v>
      </c>
      <c r="G759" t="s">
        <v>314</v>
      </c>
      <c r="H759" t="s">
        <v>314</v>
      </c>
      <c r="I759" t="s">
        <v>322</v>
      </c>
      <c r="J759" s="25">
        <v>2325416</v>
      </c>
      <c r="K759" s="26">
        <v>4549.2569999999996</v>
      </c>
      <c r="L759" s="26">
        <v>17.6555</v>
      </c>
    </row>
    <row r="760" spans="1:12" ht="16" customHeight="1">
      <c r="A760" t="s">
        <v>401</v>
      </c>
      <c r="B760" t="s">
        <v>13</v>
      </c>
      <c r="C760" t="s">
        <v>35</v>
      </c>
      <c r="D760" s="24">
        <v>45931</v>
      </c>
      <c r="E760" t="s">
        <v>390</v>
      </c>
      <c r="F760" t="s">
        <v>10</v>
      </c>
      <c r="G760" t="s">
        <v>314</v>
      </c>
      <c r="H760" t="s">
        <v>314</v>
      </c>
      <c r="I760" t="s">
        <v>322</v>
      </c>
      <c r="J760" s="25">
        <v>132718</v>
      </c>
      <c r="K760" s="26">
        <v>260.63929999999999</v>
      </c>
      <c r="L760" s="26">
        <v>1.3585</v>
      </c>
    </row>
    <row r="761" spans="1:12" ht="16" customHeight="1">
      <c r="A761" t="s">
        <v>401</v>
      </c>
      <c r="B761" t="s">
        <v>13</v>
      </c>
      <c r="C761" t="s">
        <v>35</v>
      </c>
      <c r="D761" s="24">
        <v>45931</v>
      </c>
      <c r="E761" t="s">
        <v>323</v>
      </c>
      <c r="F761" t="s">
        <v>10</v>
      </c>
      <c r="G761" t="s">
        <v>320</v>
      </c>
      <c r="H761" t="s">
        <v>320</v>
      </c>
      <c r="I761" t="s">
        <v>322</v>
      </c>
      <c r="J761" s="25">
        <v>1231944</v>
      </c>
      <c r="K761" s="26">
        <v>2417.7107000000001</v>
      </c>
      <c r="L761" s="26">
        <v>17.373899999999999</v>
      </c>
    </row>
    <row r="762" spans="1:12" ht="16" customHeight="1">
      <c r="A762" t="s">
        <v>401</v>
      </c>
      <c r="B762" t="s">
        <v>13</v>
      </c>
      <c r="C762" t="s">
        <v>35</v>
      </c>
      <c r="D762" s="24">
        <v>45931</v>
      </c>
      <c r="E762" t="s">
        <v>394</v>
      </c>
      <c r="F762" t="s">
        <v>10</v>
      </c>
      <c r="G762" t="s">
        <v>314</v>
      </c>
      <c r="H762" t="s">
        <v>314</v>
      </c>
      <c r="I762" t="s">
        <v>324</v>
      </c>
      <c r="J762" s="25">
        <v>6204</v>
      </c>
      <c r="K762" s="26">
        <v>12.2361</v>
      </c>
      <c r="L762" s="26">
        <v>9.6199999999999994E-2</v>
      </c>
    </row>
    <row r="763" spans="1:12" ht="16" customHeight="1">
      <c r="A763" t="s">
        <v>401</v>
      </c>
      <c r="B763" t="s">
        <v>13</v>
      </c>
      <c r="C763" t="s">
        <v>35</v>
      </c>
      <c r="D763" s="24">
        <v>45931</v>
      </c>
      <c r="E763" t="s">
        <v>325</v>
      </c>
      <c r="F763" t="s">
        <v>10</v>
      </c>
      <c r="G763" t="s">
        <v>320</v>
      </c>
      <c r="H763" t="s">
        <v>320</v>
      </c>
      <c r="I763" t="s">
        <v>324</v>
      </c>
      <c r="J763" s="25">
        <v>154754</v>
      </c>
      <c r="K763" s="26">
        <v>304.02980000000002</v>
      </c>
      <c r="L763" s="26">
        <v>2.8496000000000001</v>
      </c>
    </row>
    <row r="764" spans="1:12" ht="16" customHeight="1">
      <c r="A764" t="s">
        <v>401</v>
      </c>
      <c r="B764" t="s">
        <v>13</v>
      </c>
      <c r="C764" t="s">
        <v>35</v>
      </c>
      <c r="D764" s="24">
        <v>45931</v>
      </c>
      <c r="E764" t="s">
        <v>399</v>
      </c>
      <c r="F764" t="s">
        <v>10</v>
      </c>
      <c r="G764" t="s">
        <v>320</v>
      </c>
      <c r="H764" t="s">
        <v>320</v>
      </c>
      <c r="I764" t="s">
        <v>326</v>
      </c>
      <c r="J764" s="25">
        <v>14522</v>
      </c>
      <c r="K764" s="26">
        <v>24.6129</v>
      </c>
      <c r="L764" s="26">
        <v>0.28510000000000002</v>
      </c>
    </row>
    <row r="765" spans="1:12" ht="16" customHeight="1">
      <c r="A765" t="s">
        <v>401</v>
      </c>
      <c r="B765" t="s">
        <v>13</v>
      </c>
      <c r="C765" t="s">
        <v>35</v>
      </c>
      <c r="D765" s="24">
        <v>45931</v>
      </c>
      <c r="E765" t="s">
        <v>327</v>
      </c>
      <c r="F765" t="s">
        <v>10</v>
      </c>
      <c r="G765" t="s">
        <v>320</v>
      </c>
      <c r="H765" t="s">
        <v>320</v>
      </c>
      <c r="I765" t="s">
        <v>370</v>
      </c>
      <c r="J765" s="25">
        <v>13524</v>
      </c>
      <c r="K765" s="26">
        <v>26.606300000000001</v>
      </c>
      <c r="L765" s="26">
        <v>0.38940000000000002</v>
      </c>
    </row>
    <row r="766" spans="1:12" ht="16" customHeight="1">
      <c r="A766" t="s">
        <v>401</v>
      </c>
      <c r="B766" t="s">
        <v>13</v>
      </c>
      <c r="C766" t="s">
        <v>35</v>
      </c>
      <c r="D766" s="24">
        <v>45931</v>
      </c>
      <c r="E766" t="s">
        <v>329</v>
      </c>
      <c r="F766" t="s">
        <v>10</v>
      </c>
      <c r="G766" t="s">
        <v>320</v>
      </c>
      <c r="H766" t="s">
        <v>320</v>
      </c>
      <c r="I766" t="s">
        <v>371</v>
      </c>
      <c r="J766" s="25">
        <v>7676</v>
      </c>
      <c r="K766" s="26">
        <v>14.7814</v>
      </c>
      <c r="L766" s="26">
        <v>0.31090000000000001</v>
      </c>
    </row>
    <row r="767" spans="1:12" ht="16" customHeight="1">
      <c r="A767" t="s">
        <v>401</v>
      </c>
      <c r="B767" t="s">
        <v>13</v>
      </c>
      <c r="C767" t="s">
        <v>35</v>
      </c>
      <c r="D767" s="24">
        <v>45931</v>
      </c>
      <c r="E767" t="s">
        <v>372</v>
      </c>
      <c r="F767" t="s">
        <v>10</v>
      </c>
      <c r="G767" t="s">
        <v>320</v>
      </c>
      <c r="H767" t="s">
        <v>320</v>
      </c>
      <c r="I767" t="s">
        <v>373</v>
      </c>
      <c r="J767" s="25">
        <v>25</v>
      </c>
      <c r="K767" s="26">
        <v>4.6899999999999997E-2</v>
      </c>
      <c r="L767" s="26">
        <v>6.9999999999999999E-4</v>
      </c>
    </row>
    <row r="768" spans="1:12" ht="16" customHeight="1">
      <c r="A768" t="s">
        <v>401</v>
      </c>
      <c r="B768" t="s">
        <v>13</v>
      </c>
      <c r="C768" t="s">
        <v>35</v>
      </c>
      <c r="D768" s="24">
        <v>45931</v>
      </c>
      <c r="E768" t="s">
        <v>331</v>
      </c>
      <c r="F768" t="s">
        <v>10</v>
      </c>
      <c r="G768" t="s">
        <v>320</v>
      </c>
      <c r="H768" t="s">
        <v>320</v>
      </c>
      <c r="I768" t="s">
        <v>374</v>
      </c>
      <c r="J768" s="25">
        <v>2630</v>
      </c>
      <c r="K768" s="26">
        <v>5.3418000000000001</v>
      </c>
      <c r="L768" s="26">
        <v>0.16520000000000001</v>
      </c>
    </row>
    <row r="769" spans="1:12" ht="16" customHeight="1">
      <c r="A769" t="s">
        <v>401</v>
      </c>
      <c r="B769" t="s">
        <v>13</v>
      </c>
      <c r="C769" t="s">
        <v>35</v>
      </c>
      <c r="D769" s="24">
        <v>45931</v>
      </c>
      <c r="E769" t="s">
        <v>333</v>
      </c>
      <c r="F769" t="s">
        <v>10</v>
      </c>
      <c r="G769" t="s">
        <v>320</v>
      </c>
      <c r="H769" t="s">
        <v>320</v>
      </c>
      <c r="I769" t="s">
        <v>375</v>
      </c>
      <c r="J769" s="25">
        <v>0</v>
      </c>
      <c r="K769" s="26">
        <v>0</v>
      </c>
      <c r="L769" s="26">
        <v>0</v>
      </c>
    </row>
    <row r="770" spans="1:12" ht="16" customHeight="1">
      <c r="A770" t="s">
        <v>401</v>
      </c>
      <c r="B770" t="s">
        <v>13</v>
      </c>
      <c r="C770" t="s">
        <v>35</v>
      </c>
      <c r="D770" s="24">
        <v>45931</v>
      </c>
      <c r="E770" t="s">
        <v>335</v>
      </c>
      <c r="F770" t="s">
        <v>10</v>
      </c>
      <c r="G770" t="s">
        <v>320</v>
      </c>
      <c r="H770" t="s">
        <v>320</v>
      </c>
      <c r="I770" t="s">
        <v>376</v>
      </c>
      <c r="J770" s="25">
        <v>46</v>
      </c>
      <c r="K770" s="26">
        <v>9.2700000000000005E-2</v>
      </c>
      <c r="L770" s="26">
        <v>3.3999999999999998E-3</v>
      </c>
    </row>
    <row r="771" spans="1:12" ht="16" customHeight="1">
      <c r="A771" t="s">
        <v>401</v>
      </c>
      <c r="B771" t="s">
        <v>13</v>
      </c>
      <c r="C771" t="s">
        <v>35</v>
      </c>
      <c r="D771" s="24">
        <v>45931</v>
      </c>
      <c r="E771" t="s">
        <v>337</v>
      </c>
      <c r="F771" t="s">
        <v>10</v>
      </c>
      <c r="G771" t="s">
        <v>320</v>
      </c>
      <c r="H771" t="s">
        <v>320</v>
      </c>
      <c r="I771" t="s">
        <v>377</v>
      </c>
      <c r="J771" s="25">
        <v>0</v>
      </c>
      <c r="K771" s="26">
        <v>0</v>
      </c>
      <c r="L771" s="26">
        <v>0</v>
      </c>
    </row>
    <row r="772" spans="1:12" ht="16" customHeight="1">
      <c r="A772" t="s">
        <v>401</v>
      </c>
      <c r="B772" t="s">
        <v>13</v>
      </c>
      <c r="C772" t="s">
        <v>35</v>
      </c>
      <c r="D772" s="24">
        <v>45931</v>
      </c>
      <c r="E772" t="s">
        <v>339</v>
      </c>
      <c r="F772" t="s">
        <v>10</v>
      </c>
      <c r="G772" t="s">
        <v>320</v>
      </c>
      <c r="H772" t="s">
        <v>320</v>
      </c>
      <c r="I772" t="s">
        <v>378</v>
      </c>
      <c r="J772" s="25">
        <v>1</v>
      </c>
      <c r="K772" s="26">
        <v>2.5000000000000001E-3</v>
      </c>
      <c r="L772" s="26">
        <v>2.0000000000000001E-4</v>
      </c>
    </row>
    <row r="773" spans="1:12" ht="16" customHeight="1">
      <c r="A773" t="s">
        <v>401</v>
      </c>
      <c r="B773" t="s">
        <v>13</v>
      </c>
      <c r="C773" t="s">
        <v>35</v>
      </c>
      <c r="D773" s="24">
        <v>45931</v>
      </c>
      <c r="E773" t="s">
        <v>341</v>
      </c>
      <c r="F773" t="s">
        <v>10</v>
      </c>
      <c r="G773" t="s">
        <v>320</v>
      </c>
      <c r="H773" t="s">
        <v>320</v>
      </c>
      <c r="I773" t="s">
        <v>379</v>
      </c>
      <c r="J773" s="25">
        <v>0</v>
      </c>
      <c r="K773" s="26">
        <v>0</v>
      </c>
      <c r="L773" s="26">
        <v>0</v>
      </c>
    </row>
    <row r="774" spans="1:12" ht="16" customHeight="1">
      <c r="A774" t="s">
        <v>401</v>
      </c>
      <c r="B774" t="s">
        <v>13</v>
      </c>
      <c r="C774" t="s">
        <v>35</v>
      </c>
      <c r="D774" s="24">
        <v>45931</v>
      </c>
      <c r="E774" t="s">
        <v>343</v>
      </c>
      <c r="F774" t="s">
        <v>9</v>
      </c>
      <c r="G774" t="s">
        <v>344</v>
      </c>
      <c r="H774" t="s">
        <v>344</v>
      </c>
      <c r="I774" t="s">
        <v>380</v>
      </c>
      <c r="J774" s="25">
        <v>0</v>
      </c>
      <c r="K774" s="26">
        <v>0</v>
      </c>
      <c r="L774" s="26">
        <v>0</v>
      </c>
    </row>
    <row r="775" spans="1:12" ht="16" customHeight="1">
      <c r="A775" t="s">
        <v>401</v>
      </c>
      <c r="B775" t="s">
        <v>13</v>
      </c>
      <c r="C775" t="s">
        <v>35</v>
      </c>
      <c r="D775" s="24">
        <v>45931</v>
      </c>
      <c r="E775" t="s">
        <v>346</v>
      </c>
      <c r="F775" t="s">
        <v>10</v>
      </c>
      <c r="G775" t="s">
        <v>320</v>
      </c>
      <c r="H775" t="s">
        <v>320</v>
      </c>
      <c r="I775" t="s">
        <v>381</v>
      </c>
      <c r="J775" s="25">
        <v>0</v>
      </c>
      <c r="K775" s="26">
        <v>0</v>
      </c>
      <c r="L775" s="26">
        <v>0</v>
      </c>
    </row>
    <row r="776" spans="1:12" ht="16" customHeight="1">
      <c r="A776" t="s">
        <v>402</v>
      </c>
      <c r="B776" t="s">
        <v>9</v>
      </c>
      <c r="C776" t="s">
        <v>36</v>
      </c>
      <c r="D776" s="24">
        <v>45962</v>
      </c>
      <c r="E776" t="s">
        <v>365</v>
      </c>
      <c r="F776" t="s">
        <v>10</v>
      </c>
      <c r="G776" t="s">
        <v>314</v>
      </c>
      <c r="H776" t="s">
        <v>314</v>
      </c>
      <c r="I776" t="s">
        <v>315</v>
      </c>
      <c r="J776" s="25">
        <v>123061875</v>
      </c>
      <c r="K776" s="26">
        <v>238449.14559999999</v>
      </c>
      <c r="L776" s="26">
        <v>426.9631</v>
      </c>
    </row>
    <row r="777" spans="1:12" ht="16" customHeight="1">
      <c r="A777" t="s">
        <v>402</v>
      </c>
      <c r="B777" t="s">
        <v>9</v>
      </c>
      <c r="C777" t="s">
        <v>36</v>
      </c>
      <c r="D777" s="24">
        <v>45962</v>
      </c>
      <c r="E777" t="s">
        <v>385</v>
      </c>
      <c r="F777" t="s">
        <v>10</v>
      </c>
      <c r="G777" t="s">
        <v>314</v>
      </c>
      <c r="H777" t="s">
        <v>314</v>
      </c>
      <c r="I777" t="s">
        <v>315</v>
      </c>
      <c r="J777" s="25">
        <v>4528472</v>
      </c>
      <c r="K777" s="26">
        <v>8833.3292000000001</v>
      </c>
      <c r="L777" s="26">
        <v>28.628499999999999</v>
      </c>
    </row>
    <row r="778" spans="1:12" ht="16" customHeight="1">
      <c r="A778" t="s">
        <v>402</v>
      </c>
      <c r="B778" t="s">
        <v>9</v>
      </c>
      <c r="C778" t="s">
        <v>36</v>
      </c>
      <c r="D778" s="24">
        <v>45962</v>
      </c>
      <c r="E778" t="s">
        <v>390</v>
      </c>
      <c r="F778" t="s">
        <v>10</v>
      </c>
      <c r="G778" t="s">
        <v>314</v>
      </c>
      <c r="H778" t="s">
        <v>314</v>
      </c>
      <c r="I778" t="s">
        <v>315</v>
      </c>
      <c r="J778" s="25">
        <v>179949</v>
      </c>
      <c r="K778" s="26">
        <v>351.91849999999999</v>
      </c>
      <c r="L778" s="26">
        <v>1.9903999999999999</v>
      </c>
    </row>
    <row r="779" spans="1:12" ht="16" customHeight="1">
      <c r="A779" t="s">
        <v>402</v>
      </c>
      <c r="B779" t="s">
        <v>9</v>
      </c>
      <c r="C779" t="s">
        <v>36</v>
      </c>
      <c r="D779" s="24">
        <v>45962</v>
      </c>
      <c r="E779" t="s">
        <v>323</v>
      </c>
      <c r="F779" t="s">
        <v>10</v>
      </c>
      <c r="G779" t="s">
        <v>320</v>
      </c>
      <c r="H779" t="s">
        <v>320</v>
      </c>
      <c r="I779" t="s">
        <v>315</v>
      </c>
      <c r="J779" s="25">
        <v>1015423</v>
      </c>
      <c r="K779" s="26">
        <v>1981.8978</v>
      </c>
      <c r="L779" s="26">
        <v>13.753500000000001</v>
      </c>
    </row>
    <row r="780" spans="1:12" ht="16" customHeight="1">
      <c r="A780" t="s">
        <v>402</v>
      </c>
      <c r="B780" t="s">
        <v>9</v>
      </c>
      <c r="C780" t="s">
        <v>36</v>
      </c>
      <c r="D780" s="24">
        <v>45962</v>
      </c>
      <c r="E780" t="s">
        <v>394</v>
      </c>
      <c r="F780" t="s">
        <v>10</v>
      </c>
      <c r="G780" t="s">
        <v>314</v>
      </c>
      <c r="H780" t="s">
        <v>314</v>
      </c>
      <c r="I780" t="s">
        <v>322</v>
      </c>
      <c r="J780" s="25">
        <v>6510</v>
      </c>
      <c r="K780" s="26">
        <v>12.807600000000001</v>
      </c>
      <c r="L780" s="26">
        <v>8.9200000000000002E-2</v>
      </c>
    </row>
    <row r="781" spans="1:12" ht="16" customHeight="1">
      <c r="A781" t="s">
        <v>402</v>
      </c>
      <c r="B781" t="s">
        <v>9</v>
      </c>
      <c r="C781" t="s">
        <v>36</v>
      </c>
      <c r="D781" s="24">
        <v>45962</v>
      </c>
      <c r="E781" t="s">
        <v>325</v>
      </c>
      <c r="F781" t="s">
        <v>10</v>
      </c>
      <c r="G781" t="s">
        <v>320</v>
      </c>
      <c r="H781" t="s">
        <v>320</v>
      </c>
      <c r="I781" t="s">
        <v>322</v>
      </c>
      <c r="J781" s="25">
        <v>150322</v>
      </c>
      <c r="K781" s="26">
        <v>291.75279999999998</v>
      </c>
      <c r="L781" s="26">
        <v>2.8001</v>
      </c>
    </row>
    <row r="782" spans="1:12" ht="16" customHeight="1">
      <c r="A782" t="s">
        <v>402</v>
      </c>
      <c r="B782" t="s">
        <v>9</v>
      </c>
      <c r="C782" t="s">
        <v>36</v>
      </c>
      <c r="D782" s="24">
        <v>45962</v>
      </c>
      <c r="E782" t="s">
        <v>399</v>
      </c>
      <c r="F782" t="s">
        <v>10</v>
      </c>
      <c r="G782" t="s">
        <v>320</v>
      </c>
      <c r="H782" t="s">
        <v>320</v>
      </c>
      <c r="I782" t="s">
        <v>324</v>
      </c>
      <c r="J782" s="25">
        <v>20428</v>
      </c>
      <c r="K782" s="26">
        <v>34.442100000000003</v>
      </c>
      <c r="L782" s="26">
        <v>0.35730000000000001</v>
      </c>
    </row>
    <row r="783" spans="1:12" ht="16" customHeight="1">
      <c r="A783" t="s">
        <v>402</v>
      </c>
      <c r="B783" t="s">
        <v>9</v>
      </c>
      <c r="C783" t="s">
        <v>36</v>
      </c>
      <c r="D783" s="24">
        <v>45962</v>
      </c>
      <c r="E783" t="s">
        <v>327</v>
      </c>
      <c r="F783" t="s">
        <v>10</v>
      </c>
      <c r="G783" t="s">
        <v>320</v>
      </c>
      <c r="H783" t="s">
        <v>320</v>
      </c>
      <c r="I783" t="s">
        <v>403</v>
      </c>
      <c r="J783" s="25">
        <v>18142</v>
      </c>
      <c r="K783" s="26">
        <v>35.393999999999998</v>
      </c>
      <c r="L783" s="26">
        <v>0.51239999999999997</v>
      </c>
    </row>
    <row r="784" spans="1:12" ht="16" customHeight="1">
      <c r="A784" t="s">
        <v>402</v>
      </c>
      <c r="B784" t="s">
        <v>9</v>
      </c>
      <c r="C784" t="s">
        <v>36</v>
      </c>
      <c r="D784" s="24">
        <v>45962</v>
      </c>
      <c r="E784" t="s">
        <v>329</v>
      </c>
      <c r="F784" t="s">
        <v>10</v>
      </c>
      <c r="G784" t="s">
        <v>320</v>
      </c>
      <c r="H784" t="s">
        <v>320</v>
      </c>
      <c r="I784" t="s">
        <v>404</v>
      </c>
      <c r="J784" s="25">
        <v>5771</v>
      </c>
      <c r="K784" s="26">
        <v>11.7127</v>
      </c>
      <c r="L784" s="26">
        <v>0.32890000000000003</v>
      </c>
    </row>
    <row r="785" spans="1:12" ht="16" customHeight="1">
      <c r="A785" t="s">
        <v>402</v>
      </c>
      <c r="B785" t="s">
        <v>9</v>
      </c>
      <c r="C785" t="s">
        <v>36</v>
      </c>
      <c r="D785" s="24">
        <v>45962</v>
      </c>
      <c r="E785" t="s">
        <v>372</v>
      </c>
      <c r="F785" t="s">
        <v>10</v>
      </c>
      <c r="G785" t="s">
        <v>320</v>
      </c>
      <c r="H785" t="s">
        <v>320</v>
      </c>
      <c r="I785" t="s">
        <v>405</v>
      </c>
      <c r="J785" s="25">
        <v>4</v>
      </c>
      <c r="K785" s="26">
        <v>7.3000000000000001E-3</v>
      </c>
      <c r="L785" s="26">
        <v>1E-4</v>
      </c>
    </row>
    <row r="786" spans="1:12" ht="16" customHeight="1">
      <c r="A786" t="s">
        <v>402</v>
      </c>
      <c r="B786" t="s">
        <v>9</v>
      </c>
      <c r="C786" t="s">
        <v>36</v>
      </c>
      <c r="D786" s="24">
        <v>45962</v>
      </c>
      <c r="E786" t="s">
        <v>331</v>
      </c>
      <c r="F786" t="s">
        <v>10</v>
      </c>
      <c r="G786" t="s">
        <v>320</v>
      </c>
      <c r="H786" t="s">
        <v>320</v>
      </c>
      <c r="I786" t="s">
        <v>406</v>
      </c>
      <c r="J786" s="25">
        <v>1832</v>
      </c>
      <c r="K786" s="26">
        <v>3.7515000000000001</v>
      </c>
      <c r="L786" s="26">
        <v>0.1444</v>
      </c>
    </row>
    <row r="787" spans="1:12" ht="16" customHeight="1">
      <c r="A787" t="s">
        <v>402</v>
      </c>
      <c r="B787" t="s">
        <v>9</v>
      </c>
      <c r="C787" t="s">
        <v>36</v>
      </c>
      <c r="D787" s="24">
        <v>45962</v>
      </c>
      <c r="E787" t="s">
        <v>333</v>
      </c>
      <c r="F787" t="s">
        <v>10</v>
      </c>
      <c r="G787" t="s">
        <v>320</v>
      </c>
      <c r="H787" t="s">
        <v>320</v>
      </c>
      <c r="I787" t="s">
        <v>407</v>
      </c>
      <c r="J787" s="25">
        <v>0</v>
      </c>
      <c r="K787" s="26">
        <v>0</v>
      </c>
      <c r="L787" s="26">
        <v>0</v>
      </c>
    </row>
    <row r="788" spans="1:12" ht="16" customHeight="1">
      <c r="A788" t="s">
        <v>402</v>
      </c>
      <c r="B788" t="s">
        <v>9</v>
      </c>
      <c r="C788" t="s">
        <v>36</v>
      </c>
      <c r="D788" s="24">
        <v>45962</v>
      </c>
      <c r="E788" t="s">
        <v>335</v>
      </c>
      <c r="F788" t="s">
        <v>10</v>
      </c>
      <c r="G788" t="s">
        <v>320</v>
      </c>
      <c r="H788" t="s">
        <v>320</v>
      </c>
      <c r="I788" t="s">
        <v>408</v>
      </c>
      <c r="J788" s="25">
        <v>0</v>
      </c>
      <c r="K788" s="26">
        <v>0</v>
      </c>
      <c r="L788" s="26">
        <v>0</v>
      </c>
    </row>
    <row r="789" spans="1:12" ht="16" customHeight="1">
      <c r="A789" t="s">
        <v>402</v>
      </c>
      <c r="B789" t="s">
        <v>9</v>
      </c>
      <c r="C789" t="s">
        <v>36</v>
      </c>
      <c r="D789" s="24">
        <v>45962</v>
      </c>
      <c r="E789" t="s">
        <v>337</v>
      </c>
      <c r="F789" t="s">
        <v>10</v>
      </c>
      <c r="G789" t="s">
        <v>320</v>
      </c>
      <c r="H789" t="s">
        <v>320</v>
      </c>
      <c r="I789" t="s">
        <v>409</v>
      </c>
      <c r="J789" s="25">
        <v>0</v>
      </c>
      <c r="K789" s="26">
        <v>0</v>
      </c>
      <c r="L789" s="26">
        <v>0</v>
      </c>
    </row>
    <row r="790" spans="1:12" ht="16" customHeight="1">
      <c r="A790" t="s">
        <v>402</v>
      </c>
      <c r="B790" t="s">
        <v>9</v>
      </c>
      <c r="C790" t="s">
        <v>36</v>
      </c>
      <c r="D790" s="24">
        <v>45962</v>
      </c>
      <c r="E790" t="s">
        <v>339</v>
      </c>
      <c r="F790" t="s">
        <v>10</v>
      </c>
      <c r="G790" t="s">
        <v>320</v>
      </c>
      <c r="H790" t="s">
        <v>320</v>
      </c>
      <c r="I790" t="s">
        <v>410</v>
      </c>
      <c r="J790" s="25">
        <v>1</v>
      </c>
      <c r="K790" s="26">
        <v>1.9E-3</v>
      </c>
      <c r="L790" s="26">
        <v>1E-4</v>
      </c>
    </row>
    <row r="791" spans="1:12" ht="16" customHeight="1">
      <c r="A791" t="s">
        <v>402</v>
      </c>
      <c r="B791" t="s">
        <v>9</v>
      </c>
      <c r="C791" t="s">
        <v>36</v>
      </c>
      <c r="D791" s="24">
        <v>45962</v>
      </c>
      <c r="E791" t="s">
        <v>341</v>
      </c>
      <c r="F791" t="s">
        <v>10</v>
      </c>
      <c r="G791" t="s">
        <v>320</v>
      </c>
      <c r="H791" t="s">
        <v>320</v>
      </c>
      <c r="I791" t="s">
        <v>411</v>
      </c>
      <c r="J791" s="25">
        <v>0</v>
      </c>
      <c r="K791" s="26">
        <v>0</v>
      </c>
      <c r="L791" s="26">
        <v>0</v>
      </c>
    </row>
    <row r="792" spans="1:12" ht="16" customHeight="1">
      <c r="A792" t="s">
        <v>402</v>
      </c>
      <c r="B792" t="s">
        <v>9</v>
      </c>
      <c r="C792" t="s">
        <v>36</v>
      </c>
      <c r="D792" s="24">
        <v>45962</v>
      </c>
      <c r="E792" t="s">
        <v>343</v>
      </c>
      <c r="F792" t="s">
        <v>9</v>
      </c>
      <c r="G792" t="s">
        <v>344</v>
      </c>
      <c r="H792" t="s">
        <v>344</v>
      </c>
      <c r="I792" t="s">
        <v>412</v>
      </c>
      <c r="J792" s="25">
        <v>0</v>
      </c>
      <c r="K792" s="26">
        <v>0</v>
      </c>
      <c r="L792" s="26">
        <v>0</v>
      </c>
    </row>
    <row r="793" spans="1:12" ht="16" customHeight="1">
      <c r="A793" t="s">
        <v>402</v>
      </c>
      <c r="B793" t="s">
        <v>9</v>
      </c>
      <c r="C793" t="s">
        <v>36</v>
      </c>
      <c r="D793" s="24">
        <v>45962</v>
      </c>
      <c r="E793" t="s">
        <v>346</v>
      </c>
      <c r="F793" t="s">
        <v>10</v>
      </c>
      <c r="G793" t="s">
        <v>320</v>
      </c>
      <c r="H793" t="s">
        <v>320</v>
      </c>
      <c r="I793" t="s">
        <v>413</v>
      </c>
      <c r="J793" s="25">
        <v>0</v>
      </c>
      <c r="K793" s="26">
        <v>0</v>
      </c>
      <c r="L793" s="26">
        <v>0</v>
      </c>
    </row>
    <row r="794" spans="1:12" ht="16" customHeight="1">
      <c r="A794" t="s">
        <v>365</v>
      </c>
      <c r="B794" t="s">
        <v>10</v>
      </c>
      <c r="C794" t="s">
        <v>36</v>
      </c>
      <c r="D794" s="24">
        <v>45962</v>
      </c>
      <c r="E794" t="s">
        <v>365</v>
      </c>
      <c r="F794" t="s">
        <v>10</v>
      </c>
      <c r="G794" t="s">
        <v>314</v>
      </c>
      <c r="H794" t="s">
        <v>314</v>
      </c>
      <c r="I794" t="s">
        <v>315</v>
      </c>
      <c r="J794" s="25">
        <v>268817188</v>
      </c>
      <c r="K794" s="26">
        <v>518747.69429999997</v>
      </c>
      <c r="L794" s="26">
        <v>454.20839999999998</v>
      </c>
    </row>
    <row r="795" spans="1:12" ht="16" customHeight="1">
      <c r="A795" t="s">
        <v>365</v>
      </c>
      <c r="B795" t="s">
        <v>10</v>
      </c>
      <c r="C795" t="s">
        <v>36</v>
      </c>
      <c r="D795" s="24">
        <v>45962</v>
      </c>
      <c r="E795" t="s">
        <v>385</v>
      </c>
      <c r="F795" t="s">
        <v>10</v>
      </c>
      <c r="G795" t="s">
        <v>314</v>
      </c>
      <c r="H795" t="s">
        <v>314</v>
      </c>
      <c r="I795" t="s">
        <v>315</v>
      </c>
      <c r="J795" s="25">
        <v>10235910</v>
      </c>
      <c r="K795" s="26">
        <v>19874.0216</v>
      </c>
      <c r="L795" s="26">
        <v>52.698599999999999</v>
      </c>
    </row>
    <row r="796" spans="1:12" ht="16" customHeight="1">
      <c r="A796" t="s">
        <v>365</v>
      </c>
      <c r="B796" t="s">
        <v>10</v>
      </c>
      <c r="C796" t="s">
        <v>36</v>
      </c>
      <c r="D796" s="24">
        <v>45962</v>
      </c>
      <c r="E796" t="s">
        <v>390</v>
      </c>
      <c r="F796" t="s">
        <v>10</v>
      </c>
      <c r="G796" t="s">
        <v>314</v>
      </c>
      <c r="H796" t="s">
        <v>314</v>
      </c>
      <c r="I796" t="s">
        <v>315</v>
      </c>
      <c r="J796" s="25">
        <v>407155</v>
      </c>
      <c r="K796" s="26">
        <v>795.21090000000004</v>
      </c>
      <c r="L796" s="26">
        <v>3.2158000000000002</v>
      </c>
    </row>
    <row r="797" spans="1:12" ht="16" customHeight="1">
      <c r="A797" t="s">
        <v>365</v>
      </c>
      <c r="B797" t="s">
        <v>10</v>
      </c>
      <c r="C797" t="s">
        <v>36</v>
      </c>
      <c r="D797" s="24">
        <v>45962</v>
      </c>
      <c r="E797" t="s">
        <v>323</v>
      </c>
      <c r="F797" t="s">
        <v>10</v>
      </c>
      <c r="G797" t="s">
        <v>320</v>
      </c>
      <c r="H797" t="s">
        <v>320</v>
      </c>
      <c r="I797" t="s">
        <v>315</v>
      </c>
      <c r="J797" s="25">
        <v>1272407</v>
      </c>
      <c r="K797" s="26">
        <v>2483.2476999999999</v>
      </c>
      <c r="L797" s="26">
        <v>15.898199999999999</v>
      </c>
    </row>
    <row r="798" spans="1:12" ht="16" customHeight="1">
      <c r="A798" t="s">
        <v>365</v>
      </c>
      <c r="B798" t="s">
        <v>10</v>
      </c>
      <c r="C798" t="s">
        <v>36</v>
      </c>
      <c r="D798" s="24">
        <v>45962</v>
      </c>
      <c r="E798" t="s">
        <v>394</v>
      </c>
      <c r="F798" t="s">
        <v>10</v>
      </c>
      <c r="G798" t="s">
        <v>314</v>
      </c>
      <c r="H798" t="s">
        <v>314</v>
      </c>
      <c r="I798" t="s">
        <v>322</v>
      </c>
      <c r="J798" s="25">
        <v>15013</v>
      </c>
      <c r="K798" s="26">
        <v>29.517800000000001</v>
      </c>
      <c r="L798" s="26">
        <v>0.20380000000000001</v>
      </c>
    </row>
    <row r="799" spans="1:12" ht="16" customHeight="1">
      <c r="A799" t="s">
        <v>365</v>
      </c>
      <c r="B799" t="s">
        <v>10</v>
      </c>
      <c r="C799" t="s">
        <v>36</v>
      </c>
      <c r="D799" s="24">
        <v>45962</v>
      </c>
      <c r="E799" t="s">
        <v>325</v>
      </c>
      <c r="F799" t="s">
        <v>10</v>
      </c>
      <c r="G799" t="s">
        <v>320</v>
      </c>
      <c r="H799" t="s">
        <v>320</v>
      </c>
      <c r="I799" t="s">
        <v>322</v>
      </c>
      <c r="J799" s="25">
        <v>203788</v>
      </c>
      <c r="K799" s="26">
        <v>399.7457</v>
      </c>
      <c r="L799" s="26">
        <v>3.6360000000000001</v>
      </c>
    </row>
    <row r="800" spans="1:12" ht="16" customHeight="1">
      <c r="A800" t="s">
        <v>365</v>
      </c>
      <c r="B800" t="s">
        <v>10</v>
      </c>
      <c r="C800" t="s">
        <v>36</v>
      </c>
      <c r="D800" s="24">
        <v>45962</v>
      </c>
      <c r="E800" t="s">
        <v>399</v>
      </c>
      <c r="F800" t="s">
        <v>10</v>
      </c>
      <c r="G800" t="s">
        <v>320</v>
      </c>
      <c r="H800" t="s">
        <v>320</v>
      </c>
      <c r="I800" t="s">
        <v>324</v>
      </c>
      <c r="J800" s="25">
        <v>32251</v>
      </c>
      <c r="K800" s="26">
        <v>55.067500000000003</v>
      </c>
      <c r="L800" s="26">
        <v>0.76080000000000003</v>
      </c>
    </row>
    <row r="801" spans="1:12" ht="16" customHeight="1">
      <c r="A801" t="s">
        <v>365</v>
      </c>
      <c r="B801" t="s">
        <v>10</v>
      </c>
      <c r="C801" t="s">
        <v>36</v>
      </c>
      <c r="D801" s="24">
        <v>45962</v>
      </c>
      <c r="E801" t="s">
        <v>327</v>
      </c>
      <c r="F801" t="s">
        <v>10</v>
      </c>
      <c r="G801" t="s">
        <v>320</v>
      </c>
      <c r="H801" t="s">
        <v>320</v>
      </c>
      <c r="I801" t="s">
        <v>403</v>
      </c>
      <c r="J801" s="25">
        <v>23947</v>
      </c>
      <c r="K801" s="26">
        <v>48.279200000000003</v>
      </c>
      <c r="L801" s="26">
        <v>0.64429999999999998</v>
      </c>
    </row>
    <row r="802" spans="1:12" ht="16" customHeight="1">
      <c r="A802" t="s">
        <v>365</v>
      </c>
      <c r="B802" t="s">
        <v>10</v>
      </c>
      <c r="C802" t="s">
        <v>36</v>
      </c>
      <c r="D802" s="24">
        <v>45962</v>
      </c>
      <c r="E802" t="s">
        <v>329</v>
      </c>
      <c r="F802" t="s">
        <v>10</v>
      </c>
      <c r="G802" t="s">
        <v>320</v>
      </c>
      <c r="H802" t="s">
        <v>320</v>
      </c>
      <c r="I802" t="s">
        <v>404</v>
      </c>
      <c r="J802" s="25">
        <v>8552</v>
      </c>
      <c r="K802" s="26">
        <v>17.876300000000001</v>
      </c>
      <c r="L802" s="26">
        <v>0.34720000000000001</v>
      </c>
    </row>
    <row r="803" spans="1:12" ht="16" customHeight="1">
      <c r="A803" t="s">
        <v>365</v>
      </c>
      <c r="B803" t="s">
        <v>10</v>
      </c>
      <c r="C803" t="s">
        <v>36</v>
      </c>
      <c r="D803" s="24">
        <v>45962</v>
      </c>
      <c r="E803" t="s">
        <v>372</v>
      </c>
      <c r="F803" t="s">
        <v>10</v>
      </c>
      <c r="G803" t="s">
        <v>320</v>
      </c>
      <c r="H803" t="s">
        <v>320</v>
      </c>
      <c r="I803" t="s">
        <v>405</v>
      </c>
      <c r="J803" s="25">
        <v>10</v>
      </c>
      <c r="K803" s="26">
        <v>1.8100000000000002E-2</v>
      </c>
      <c r="L803" s="26">
        <v>2.0000000000000001E-4</v>
      </c>
    </row>
    <row r="804" spans="1:12" ht="16" customHeight="1">
      <c r="A804" t="s">
        <v>365</v>
      </c>
      <c r="B804" t="s">
        <v>10</v>
      </c>
      <c r="C804" t="s">
        <v>36</v>
      </c>
      <c r="D804" s="24">
        <v>45962</v>
      </c>
      <c r="E804" t="s">
        <v>331</v>
      </c>
      <c r="F804" t="s">
        <v>10</v>
      </c>
      <c r="G804" t="s">
        <v>320</v>
      </c>
      <c r="H804" t="s">
        <v>320</v>
      </c>
      <c r="I804" t="s">
        <v>406</v>
      </c>
      <c r="J804" s="25">
        <v>1833</v>
      </c>
      <c r="K804" s="26">
        <v>3.7555999999999998</v>
      </c>
      <c r="L804" s="26">
        <v>0.1336</v>
      </c>
    </row>
    <row r="805" spans="1:12" ht="16" customHeight="1">
      <c r="A805" t="s">
        <v>365</v>
      </c>
      <c r="B805" t="s">
        <v>10</v>
      </c>
      <c r="C805" t="s">
        <v>36</v>
      </c>
      <c r="D805" s="24">
        <v>45962</v>
      </c>
      <c r="E805" t="s">
        <v>333</v>
      </c>
      <c r="F805" t="s">
        <v>10</v>
      </c>
      <c r="G805" t="s">
        <v>320</v>
      </c>
      <c r="H805" t="s">
        <v>320</v>
      </c>
      <c r="I805" t="s">
        <v>407</v>
      </c>
      <c r="J805" s="25">
        <v>0</v>
      </c>
      <c r="K805" s="26">
        <v>0</v>
      </c>
      <c r="L805" s="26">
        <v>0</v>
      </c>
    </row>
    <row r="806" spans="1:12" ht="16" customHeight="1">
      <c r="A806" t="s">
        <v>365</v>
      </c>
      <c r="B806" t="s">
        <v>10</v>
      </c>
      <c r="C806" t="s">
        <v>36</v>
      </c>
      <c r="D806" s="24">
        <v>45962</v>
      </c>
      <c r="E806" t="s">
        <v>335</v>
      </c>
      <c r="F806" t="s">
        <v>10</v>
      </c>
      <c r="G806" t="s">
        <v>320</v>
      </c>
      <c r="H806" t="s">
        <v>320</v>
      </c>
      <c r="I806" t="s">
        <v>408</v>
      </c>
      <c r="J806" s="25">
        <v>7</v>
      </c>
      <c r="K806" s="26">
        <v>1.34E-2</v>
      </c>
      <c r="L806" s="26">
        <v>5.0000000000000001E-4</v>
      </c>
    </row>
    <row r="807" spans="1:12" ht="16" customHeight="1">
      <c r="A807" t="s">
        <v>365</v>
      </c>
      <c r="B807" t="s">
        <v>10</v>
      </c>
      <c r="C807" t="s">
        <v>36</v>
      </c>
      <c r="D807" s="24">
        <v>45962</v>
      </c>
      <c r="E807" t="s">
        <v>337</v>
      </c>
      <c r="F807" t="s">
        <v>10</v>
      </c>
      <c r="G807" t="s">
        <v>320</v>
      </c>
      <c r="H807" t="s">
        <v>320</v>
      </c>
      <c r="I807" t="s">
        <v>409</v>
      </c>
      <c r="J807" s="25">
        <v>0</v>
      </c>
      <c r="K807" s="26">
        <v>0</v>
      </c>
      <c r="L807" s="26">
        <v>0</v>
      </c>
    </row>
    <row r="808" spans="1:12" ht="16" customHeight="1">
      <c r="A808" t="s">
        <v>365</v>
      </c>
      <c r="B808" t="s">
        <v>10</v>
      </c>
      <c r="C808" t="s">
        <v>36</v>
      </c>
      <c r="D808" s="24">
        <v>45962</v>
      </c>
      <c r="E808" t="s">
        <v>339</v>
      </c>
      <c r="F808" t="s">
        <v>10</v>
      </c>
      <c r="G808" t="s">
        <v>320</v>
      </c>
      <c r="H808" t="s">
        <v>320</v>
      </c>
      <c r="I808" t="s">
        <v>410</v>
      </c>
      <c r="J808" s="25">
        <v>4</v>
      </c>
      <c r="K808" s="26">
        <v>7.7999999999999996E-3</v>
      </c>
      <c r="L808" s="26">
        <v>2.9999999999999997E-4</v>
      </c>
    </row>
    <row r="809" spans="1:12" ht="16" customHeight="1">
      <c r="A809" t="s">
        <v>365</v>
      </c>
      <c r="B809" t="s">
        <v>10</v>
      </c>
      <c r="C809" t="s">
        <v>36</v>
      </c>
      <c r="D809" s="24">
        <v>45962</v>
      </c>
      <c r="E809" t="s">
        <v>341</v>
      </c>
      <c r="F809" t="s">
        <v>10</v>
      </c>
      <c r="G809" t="s">
        <v>320</v>
      </c>
      <c r="H809" t="s">
        <v>320</v>
      </c>
      <c r="I809" t="s">
        <v>411</v>
      </c>
      <c r="J809" s="25">
        <v>0</v>
      </c>
      <c r="K809" s="26">
        <v>0</v>
      </c>
      <c r="L809" s="26">
        <v>0</v>
      </c>
    </row>
    <row r="810" spans="1:12" ht="16" customHeight="1">
      <c r="A810" t="s">
        <v>365</v>
      </c>
      <c r="B810" t="s">
        <v>10</v>
      </c>
      <c r="C810" t="s">
        <v>36</v>
      </c>
      <c r="D810" s="24">
        <v>45962</v>
      </c>
      <c r="E810" t="s">
        <v>343</v>
      </c>
      <c r="F810" t="s">
        <v>9</v>
      </c>
      <c r="G810" t="s">
        <v>344</v>
      </c>
      <c r="H810" t="s">
        <v>344</v>
      </c>
      <c r="I810" t="s">
        <v>412</v>
      </c>
      <c r="J810" s="25">
        <v>0</v>
      </c>
      <c r="K810" s="26">
        <v>0</v>
      </c>
      <c r="L810" s="26">
        <v>0</v>
      </c>
    </row>
    <row r="811" spans="1:12" ht="16" customHeight="1">
      <c r="A811" t="s">
        <v>365</v>
      </c>
      <c r="B811" t="s">
        <v>10</v>
      </c>
      <c r="C811" t="s">
        <v>36</v>
      </c>
      <c r="D811" s="24">
        <v>45962</v>
      </c>
      <c r="E811" t="s">
        <v>346</v>
      </c>
      <c r="F811" t="s">
        <v>10</v>
      </c>
      <c r="G811" t="s">
        <v>320</v>
      </c>
      <c r="H811" t="s">
        <v>320</v>
      </c>
      <c r="I811" t="s">
        <v>413</v>
      </c>
      <c r="J811" s="25">
        <v>0</v>
      </c>
      <c r="K811" s="26">
        <v>0</v>
      </c>
      <c r="L811" s="26">
        <v>0</v>
      </c>
    </row>
    <row r="812" spans="1:12" ht="16" customHeight="1">
      <c r="A812" t="s">
        <v>414</v>
      </c>
      <c r="B812" t="s">
        <v>12</v>
      </c>
      <c r="C812" t="s">
        <v>36</v>
      </c>
      <c r="D812" s="24">
        <v>45962</v>
      </c>
      <c r="E812" t="s">
        <v>385</v>
      </c>
      <c r="F812" t="s">
        <v>10</v>
      </c>
      <c r="G812" t="s">
        <v>314</v>
      </c>
      <c r="H812" t="s">
        <v>314</v>
      </c>
      <c r="I812" t="s">
        <v>315</v>
      </c>
      <c r="J812" s="25">
        <v>54181826</v>
      </c>
      <c r="K812" s="26">
        <v>104580.6428</v>
      </c>
      <c r="L812" s="26">
        <v>263.74590000000001</v>
      </c>
    </row>
    <row r="813" spans="1:12" ht="16" customHeight="1">
      <c r="A813" t="s">
        <v>414</v>
      </c>
      <c r="B813" t="s">
        <v>12</v>
      </c>
      <c r="C813" t="s">
        <v>36</v>
      </c>
      <c r="D813" s="24">
        <v>45962</v>
      </c>
      <c r="E813" t="s">
        <v>390</v>
      </c>
      <c r="F813" t="s">
        <v>10</v>
      </c>
      <c r="G813" t="s">
        <v>314</v>
      </c>
      <c r="H813" t="s">
        <v>314</v>
      </c>
      <c r="I813" t="s">
        <v>315</v>
      </c>
      <c r="J813" s="25">
        <v>1313434</v>
      </c>
      <c r="K813" s="26">
        <v>2549.5288999999998</v>
      </c>
      <c r="L813" s="26">
        <v>9.5547000000000004</v>
      </c>
    </row>
    <row r="814" spans="1:12" ht="16" customHeight="1">
      <c r="A814" t="s">
        <v>414</v>
      </c>
      <c r="B814" t="s">
        <v>12</v>
      </c>
      <c r="C814" t="s">
        <v>36</v>
      </c>
      <c r="D814" s="24">
        <v>45962</v>
      </c>
      <c r="E814" t="s">
        <v>323</v>
      </c>
      <c r="F814" t="s">
        <v>10</v>
      </c>
      <c r="G814" t="s">
        <v>320</v>
      </c>
      <c r="H814" t="s">
        <v>320</v>
      </c>
      <c r="I814" t="s">
        <v>315</v>
      </c>
      <c r="J814" s="25">
        <v>1379802</v>
      </c>
      <c r="K814" s="26">
        <v>2682.6491999999998</v>
      </c>
      <c r="L814" s="26">
        <v>16.031300000000002</v>
      </c>
    </row>
    <row r="815" spans="1:12" ht="16" customHeight="1">
      <c r="A815" t="s">
        <v>414</v>
      </c>
      <c r="B815" t="s">
        <v>12</v>
      </c>
      <c r="C815" t="s">
        <v>36</v>
      </c>
      <c r="D815" s="24">
        <v>45962</v>
      </c>
      <c r="E815" t="s">
        <v>394</v>
      </c>
      <c r="F815" t="s">
        <v>10</v>
      </c>
      <c r="G815" t="s">
        <v>314</v>
      </c>
      <c r="H815" t="s">
        <v>314</v>
      </c>
      <c r="I815" t="s">
        <v>322</v>
      </c>
      <c r="J815" s="25">
        <v>19510</v>
      </c>
      <c r="K815" s="26">
        <v>38.042400000000001</v>
      </c>
      <c r="L815" s="26">
        <v>0.2316</v>
      </c>
    </row>
    <row r="816" spans="1:12" ht="16" customHeight="1">
      <c r="A816" t="s">
        <v>414</v>
      </c>
      <c r="B816" t="s">
        <v>12</v>
      </c>
      <c r="C816" t="s">
        <v>36</v>
      </c>
      <c r="D816" s="24">
        <v>45962</v>
      </c>
      <c r="E816" t="s">
        <v>415</v>
      </c>
      <c r="F816" t="s">
        <v>10</v>
      </c>
      <c r="G816" t="s">
        <v>314</v>
      </c>
      <c r="H816" t="s">
        <v>314</v>
      </c>
      <c r="I816" t="s">
        <v>322</v>
      </c>
      <c r="J816" s="25">
        <v>893</v>
      </c>
      <c r="K816" s="26">
        <v>1.7355</v>
      </c>
      <c r="L816" s="26">
        <v>1.78E-2</v>
      </c>
    </row>
    <row r="817" spans="1:12" ht="16" customHeight="1">
      <c r="A817" t="s">
        <v>414</v>
      </c>
      <c r="B817" t="s">
        <v>12</v>
      </c>
      <c r="C817" t="s">
        <v>36</v>
      </c>
      <c r="D817" s="24">
        <v>45962</v>
      </c>
      <c r="E817" t="s">
        <v>325</v>
      </c>
      <c r="F817" t="s">
        <v>10</v>
      </c>
      <c r="G817" t="s">
        <v>320</v>
      </c>
      <c r="H817" t="s">
        <v>320</v>
      </c>
      <c r="I817" t="s">
        <v>322</v>
      </c>
      <c r="J817" s="25">
        <v>256233</v>
      </c>
      <c r="K817" s="26">
        <v>500.22019999999998</v>
      </c>
      <c r="L817" s="26">
        <v>5.0514999999999999</v>
      </c>
    </row>
    <row r="818" spans="1:12" ht="16" customHeight="1">
      <c r="A818" t="s">
        <v>414</v>
      </c>
      <c r="B818" t="s">
        <v>12</v>
      </c>
      <c r="C818" t="s">
        <v>36</v>
      </c>
      <c r="D818" s="24">
        <v>45962</v>
      </c>
      <c r="E818" t="s">
        <v>399</v>
      </c>
      <c r="F818" t="s">
        <v>10</v>
      </c>
      <c r="G818" t="s">
        <v>320</v>
      </c>
      <c r="H818" t="s">
        <v>320</v>
      </c>
      <c r="I818" t="s">
        <v>324</v>
      </c>
      <c r="J818" s="25">
        <v>24861</v>
      </c>
      <c r="K818" s="26">
        <v>42.176000000000002</v>
      </c>
      <c r="L818" s="26">
        <v>0.49320000000000003</v>
      </c>
    </row>
    <row r="819" spans="1:12" ht="16" customHeight="1">
      <c r="A819" t="s">
        <v>414</v>
      </c>
      <c r="B819" t="s">
        <v>12</v>
      </c>
      <c r="C819" t="s">
        <v>36</v>
      </c>
      <c r="D819" s="24">
        <v>45962</v>
      </c>
      <c r="E819" t="s">
        <v>327</v>
      </c>
      <c r="F819" t="s">
        <v>10</v>
      </c>
      <c r="G819" t="s">
        <v>320</v>
      </c>
      <c r="H819" t="s">
        <v>320</v>
      </c>
      <c r="I819" t="s">
        <v>403</v>
      </c>
      <c r="J819" s="25">
        <v>19340</v>
      </c>
      <c r="K819" s="26">
        <v>38.633000000000003</v>
      </c>
      <c r="L819" s="26">
        <v>0.60250000000000004</v>
      </c>
    </row>
    <row r="820" spans="1:12" ht="16" customHeight="1">
      <c r="A820" t="s">
        <v>414</v>
      </c>
      <c r="B820" t="s">
        <v>12</v>
      </c>
      <c r="C820" t="s">
        <v>36</v>
      </c>
      <c r="D820" s="24">
        <v>45962</v>
      </c>
      <c r="E820" t="s">
        <v>329</v>
      </c>
      <c r="F820" t="s">
        <v>10</v>
      </c>
      <c r="G820" t="s">
        <v>320</v>
      </c>
      <c r="H820" t="s">
        <v>320</v>
      </c>
      <c r="I820" t="s">
        <v>404</v>
      </c>
      <c r="J820" s="25">
        <v>5578</v>
      </c>
      <c r="K820" s="26">
        <v>10.8704</v>
      </c>
      <c r="L820" s="26">
        <v>0.22539999999999999</v>
      </c>
    </row>
    <row r="821" spans="1:12" ht="16" customHeight="1">
      <c r="A821" t="s">
        <v>414</v>
      </c>
      <c r="B821" t="s">
        <v>12</v>
      </c>
      <c r="C821" t="s">
        <v>36</v>
      </c>
      <c r="D821" s="24">
        <v>45962</v>
      </c>
      <c r="E821" t="s">
        <v>372</v>
      </c>
      <c r="F821" t="s">
        <v>10</v>
      </c>
      <c r="G821" t="s">
        <v>320</v>
      </c>
      <c r="H821" t="s">
        <v>320</v>
      </c>
      <c r="I821" t="s">
        <v>405</v>
      </c>
      <c r="J821" s="25">
        <v>79</v>
      </c>
      <c r="K821" s="26">
        <v>0.1515</v>
      </c>
      <c r="L821" s="26">
        <v>4.0000000000000001E-3</v>
      </c>
    </row>
    <row r="822" spans="1:12" ht="16" customHeight="1">
      <c r="A822" t="s">
        <v>414</v>
      </c>
      <c r="B822" t="s">
        <v>12</v>
      </c>
      <c r="C822" t="s">
        <v>36</v>
      </c>
      <c r="D822" s="24">
        <v>45962</v>
      </c>
      <c r="E822" t="s">
        <v>331</v>
      </c>
      <c r="F822" t="s">
        <v>10</v>
      </c>
      <c r="G822" t="s">
        <v>320</v>
      </c>
      <c r="H822" t="s">
        <v>320</v>
      </c>
      <c r="I822" t="s">
        <v>406</v>
      </c>
      <c r="J822" s="25">
        <v>2302</v>
      </c>
      <c r="K822" s="26">
        <v>4.633</v>
      </c>
      <c r="L822" s="26">
        <v>0.1552</v>
      </c>
    </row>
    <row r="823" spans="1:12" ht="16" customHeight="1">
      <c r="A823" t="s">
        <v>414</v>
      </c>
      <c r="B823" t="s">
        <v>12</v>
      </c>
      <c r="C823" t="s">
        <v>36</v>
      </c>
      <c r="D823" s="24">
        <v>45962</v>
      </c>
      <c r="E823" t="s">
        <v>333</v>
      </c>
      <c r="F823" t="s">
        <v>10</v>
      </c>
      <c r="G823" t="s">
        <v>320</v>
      </c>
      <c r="H823" t="s">
        <v>320</v>
      </c>
      <c r="I823" t="s">
        <v>407</v>
      </c>
      <c r="J823" s="25">
        <v>1</v>
      </c>
      <c r="K823" s="26">
        <v>1.6000000000000001E-3</v>
      </c>
      <c r="L823" s="26">
        <v>0</v>
      </c>
    </row>
    <row r="824" spans="1:12" ht="16" customHeight="1">
      <c r="A824" t="s">
        <v>414</v>
      </c>
      <c r="B824" t="s">
        <v>12</v>
      </c>
      <c r="C824" t="s">
        <v>36</v>
      </c>
      <c r="D824" s="24">
        <v>45962</v>
      </c>
      <c r="E824" t="s">
        <v>335</v>
      </c>
      <c r="F824" t="s">
        <v>10</v>
      </c>
      <c r="G824" t="s">
        <v>320</v>
      </c>
      <c r="H824" t="s">
        <v>320</v>
      </c>
      <c r="I824" t="s">
        <v>408</v>
      </c>
      <c r="J824" s="25">
        <v>20</v>
      </c>
      <c r="K824" s="26">
        <v>3.7100000000000001E-2</v>
      </c>
      <c r="L824" s="26">
        <v>1.1999999999999999E-3</v>
      </c>
    </row>
    <row r="825" spans="1:12" ht="16" customHeight="1">
      <c r="A825" t="s">
        <v>414</v>
      </c>
      <c r="B825" t="s">
        <v>12</v>
      </c>
      <c r="C825" t="s">
        <v>36</v>
      </c>
      <c r="D825" s="24">
        <v>45962</v>
      </c>
      <c r="E825" t="s">
        <v>337</v>
      </c>
      <c r="F825" t="s">
        <v>10</v>
      </c>
      <c r="G825" t="s">
        <v>320</v>
      </c>
      <c r="H825" t="s">
        <v>320</v>
      </c>
      <c r="I825" t="s">
        <v>409</v>
      </c>
      <c r="J825" s="25">
        <v>0</v>
      </c>
      <c r="K825" s="26">
        <v>0</v>
      </c>
      <c r="L825" s="26">
        <v>0</v>
      </c>
    </row>
    <row r="826" spans="1:12" ht="16" customHeight="1">
      <c r="A826" t="s">
        <v>414</v>
      </c>
      <c r="B826" t="s">
        <v>12</v>
      </c>
      <c r="C826" t="s">
        <v>36</v>
      </c>
      <c r="D826" s="24">
        <v>45962</v>
      </c>
      <c r="E826" t="s">
        <v>339</v>
      </c>
      <c r="F826" t="s">
        <v>10</v>
      </c>
      <c r="G826" t="s">
        <v>320</v>
      </c>
      <c r="H826" t="s">
        <v>320</v>
      </c>
      <c r="I826" t="s">
        <v>410</v>
      </c>
      <c r="J826" s="25">
        <v>1</v>
      </c>
      <c r="K826" s="26">
        <v>2.0999999999999999E-3</v>
      </c>
      <c r="L826" s="26">
        <v>1E-4</v>
      </c>
    </row>
    <row r="827" spans="1:12" ht="16" customHeight="1">
      <c r="A827" t="s">
        <v>414</v>
      </c>
      <c r="B827" t="s">
        <v>12</v>
      </c>
      <c r="C827" t="s">
        <v>36</v>
      </c>
      <c r="D827" s="24">
        <v>45962</v>
      </c>
      <c r="E827" t="s">
        <v>341</v>
      </c>
      <c r="F827" t="s">
        <v>10</v>
      </c>
      <c r="G827" t="s">
        <v>320</v>
      </c>
      <c r="H827" t="s">
        <v>320</v>
      </c>
      <c r="I827" t="s">
        <v>411</v>
      </c>
      <c r="J827" s="25">
        <v>0</v>
      </c>
      <c r="K827" s="26">
        <v>0</v>
      </c>
      <c r="L827" s="26">
        <v>0</v>
      </c>
    </row>
    <row r="828" spans="1:12" ht="16" customHeight="1">
      <c r="A828" t="s">
        <v>414</v>
      </c>
      <c r="B828" t="s">
        <v>12</v>
      </c>
      <c r="C828" t="s">
        <v>36</v>
      </c>
      <c r="D828" s="24">
        <v>45962</v>
      </c>
      <c r="E828" t="s">
        <v>343</v>
      </c>
      <c r="F828" t="s">
        <v>9</v>
      </c>
      <c r="G828" t="s">
        <v>344</v>
      </c>
      <c r="H828" t="s">
        <v>344</v>
      </c>
      <c r="I828" t="s">
        <v>412</v>
      </c>
      <c r="J828" s="25">
        <v>0</v>
      </c>
      <c r="K828" s="26">
        <v>0</v>
      </c>
      <c r="L828" s="26">
        <v>0</v>
      </c>
    </row>
    <row r="829" spans="1:12" ht="16" customHeight="1">
      <c r="A829" t="s">
        <v>414</v>
      </c>
      <c r="B829" t="s">
        <v>12</v>
      </c>
      <c r="C829" t="s">
        <v>36</v>
      </c>
      <c r="D829" s="24">
        <v>45962</v>
      </c>
      <c r="E829" t="s">
        <v>346</v>
      </c>
      <c r="F829" t="s">
        <v>10</v>
      </c>
      <c r="G829" t="s">
        <v>320</v>
      </c>
      <c r="H829" t="s">
        <v>320</v>
      </c>
      <c r="I829" t="s">
        <v>413</v>
      </c>
      <c r="J829" s="25">
        <v>0</v>
      </c>
      <c r="K829" s="26">
        <v>0</v>
      </c>
      <c r="L829" s="26">
        <v>0</v>
      </c>
    </row>
    <row r="830" spans="1:12" ht="16" customHeight="1">
      <c r="A830" t="s">
        <v>416</v>
      </c>
      <c r="B830" t="s">
        <v>13</v>
      </c>
      <c r="C830" t="s">
        <v>36</v>
      </c>
      <c r="D830" s="24">
        <v>45962</v>
      </c>
      <c r="E830" t="s">
        <v>385</v>
      </c>
      <c r="F830" t="s">
        <v>10</v>
      </c>
      <c r="G830" t="s">
        <v>314</v>
      </c>
      <c r="H830" t="s">
        <v>314</v>
      </c>
      <c r="I830" t="s">
        <v>315</v>
      </c>
      <c r="J830" s="25">
        <v>110646410</v>
      </c>
      <c r="K830" s="26">
        <v>211982.06109999999</v>
      </c>
      <c r="L830" s="26">
        <v>453.90750000000003</v>
      </c>
    </row>
    <row r="831" spans="1:12" ht="16" customHeight="1">
      <c r="A831" t="s">
        <v>416</v>
      </c>
      <c r="B831" t="s">
        <v>13</v>
      </c>
      <c r="C831" t="s">
        <v>36</v>
      </c>
      <c r="D831" s="24">
        <v>45962</v>
      </c>
      <c r="E831" t="s">
        <v>390</v>
      </c>
      <c r="F831" t="s">
        <v>10</v>
      </c>
      <c r="G831" t="s">
        <v>314</v>
      </c>
      <c r="H831" t="s">
        <v>314</v>
      </c>
      <c r="I831" t="s">
        <v>315</v>
      </c>
      <c r="J831" s="25">
        <v>2318818</v>
      </c>
      <c r="K831" s="26">
        <v>4466.0752000000002</v>
      </c>
      <c r="L831" s="26">
        <v>15.978899999999999</v>
      </c>
    </row>
    <row r="832" spans="1:12" ht="16" customHeight="1">
      <c r="A832" t="s">
        <v>416</v>
      </c>
      <c r="B832" t="s">
        <v>13</v>
      </c>
      <c r="C832" t="s">
        <v>36</v>
      </c>
      <c r="D832" s="24">
        <v>45962</v>
      </c>
      <c r="E832" t="s">
        <v>323</v>
      </c>
      <c r="F832" t="s">
        <v>10</v>
      </c>
      <c r="G832" t="s">
        <v>320</v>
      </c>
      <c r="H832" t="s">
        <v>320</v>
      </c>
      <c r="I832" t="s">
        <v>315</v>
      </c>
      <c r="J832" s="25">
        <v>1940295</v>
      </c>
      <c r="K832" s="26">
        <v>3750.7325999999998</v>
      </c>
      <c r="L832" s="26">
        <v>21.8032</v>
      </c>
    </row>
    <row r="833" spans="1:12" ht="16" customHeight="1">
      <c r="A833" t="s">
        <v>416</v>
      </c>
      <c r="B833" t="s">
        <v>13</v>
      </c>
      <c r="C833" t="s">
        <v>36</v>
      </c>
      <c r="D833" s="24">
        <v>45962</v>
      </c>
      <c r="E833" t="s">
        <v>394</v>
      </c>
      <c r="F833" t="s">
        <v>10</v>
      </c>
      <c r="G833" t="s">
        <v>314</v>
      </c>
      <c r="H833" t="s">
        <v>314</v>
      </c>
      <c r="I833" t="s">
        <v>322</v>
      </c>
      <c r="J833" s="25">
        <v>32635</v>
      </c>
      <c r="K833" s="26">
        <v>63.478099999999998</v>
      </c>
      <c r="L833" s="26">
        <v>0.35709999999999997</v>
      </c>
    </row>
    <row r="834" spans="1:12" ht="16" customHeight="1">
      <c r="A834" t="s">
        <v>416</v>
      </c>
      <c r="B834" t="s">
        <v>13</v>
      </c>
      <c r="C834" t="s">
        <v>36</v>
      </c>
      <c r="D834" s="24">
        <v>45962</v>
      </c>
      <c r="E834" t="s">
        <v>415</v>
      </c>
      <c r="F834" t="s">
        <v>10</v>
      </c>
      <c r="G834" t="s">
        <v>314</v>
      </c>
      <c r="H834" t="s">
        <v>314</v>
      </c>
      <c r="I834" t="s">
        <v>322</v>
      </c>
      <c r="J834" s="25">
        <v>3826</v>
      </c>
      <c r="K834" s="26">
        <v>7.4138999999999999</v>
      </c>
      <c r="L834" s="26">
        <v>6.0600000000000001E-2</v>
      </c>
    </row>
    <row r="835" spans="1:12" ht="16" customHeight="1">
      <c r="A835" t="s">
        <v>416</v>
      </c>
      <c r="B835" t="s">
        <v>13</v>
      </c>
      <c r="C835" t="s">
        <v>36</v>
      </c>
      <c r="D835" s="24">
        <v>45962</v>
      </c>
      <c r="E835" t="s">
        <v>325</v>
      </c>
      <c r="F835" t="s">
        <v>10</v>
      </c>
      <c r="G835" t="s">
        <v>320</v>
      </c>
      <c r="H835" t="s">
        <v>320</v>
      </c>
      <c r="I835" t="s">
        <v>322</v>
      </c>
      <c r="J835" s="25">
        <v>344384</v>
      </c>
      <c r="K835" s="26">
        <v>670.85879999999997</v>
      </c>
      <c r="L835" s="26">
        <v>6.2416</v>
      </c>
    </row>
    <row r="836" spans="1:12" ht="16" customHeight="1">
      <c r="A836" t="s">
        <v>416</v>
      </c>
      <c r="B836" t="s">
        <v>13</v>
      </c>
      <c r="C836" t="s">
        <v>36</v>
      </c>
      <c r="D836" s="24">
        <v>45962</v>
      </c>
      <c r="E836" t="s">
        <v>399</v>
      </c>
      <c r="F836" t="s">
        <v>10</v>
      </c>
      <c r="G836" t="s">
        <v>320</v>
      </c>
      <c r="H836" t="s">
        <v>320</v>
      </c>
      <c r="I836" t="s">
        <v>324</v>
      </c>
      <c r="J836" s="25">
        <v>34430</v>
      </c>
      <c r="K836" s="26">
        <v>58.427599999999998</v>
      </c>
      <c r="L836" s="26">
        <v>0.58830000000000005</v>
      </c>
    </row>
    <row r="837" spans="1:12" ht="16" customHeight="1">
      <c r="A837" t="s">
        <v>416</v>
      </c>
      <c r="B837" t="s">
        <v>13</v>
      </c>
      <c r="C837" t="s">
        <v>36</v>
      </c>
      <c r="D837" s="24">
        <v>45962</v>
      </c>
      <c r="E837" t="s">
        <v>327</v>
      </c>
      <c r="F837" t="s">
        <v>10</v>
      </c>
      <c r="G837" t="s">
        <v>320</v>
      </c>
      <c r="H837" t="s">
        <v>320</v>
      </c>
      <c r="I837" t="s">
        <v>403</v>
      </c>
      <c r="J837" s="25">
        <v>27874</v>
      </c>
      <c r="K837" s="26">
        <v>55.629300000000001</v>
      </c>
      <c r="L837" s="26">
        <v>0.89400000000000002</v>
      </c>
    </row>
    <row r="838" spans="1:12" ht="16" customHeight="1">
      <c r="A838" t="s">
        <v>416</v>
      </c>
      <c r="B838" t="s">
        <v>13</v>
      </c>
      <c r="C838" t="s">
        <v>36</v>
      </c>
      <c r="D838" s="24">
        <v>45962</v>
      </c>
      <c r="E838" t="s">
        <v>329</v>
      </c>
      <c r="F838" t="s">
        <v>10</v>
      </c>
      <c r="G838" t="s">
        <v>320</v>
      </c>
      <c r="H838" t="s">
        <v>320</v>
      </c>
      <c r="I838" t="s">
        <v>404</v>
      </c>
      <c r="J838" s="25">
        <v>5549</v>
      </c>
      <c r="K838" s="26">
        <v>11.008599999999999</v>
      </c>
      <c r="L838" s="26">
        <v>0.25690000000000002</v>
      </c>
    </row>
    <row r="839" spans="1:12" ht="16" customHeight="1">
      <c r="A839" t="s">
        <v>416</v>
      </c>
      <c r="B839" t="s">
        <v>13</v>
      </c>
      <c r="C839" t="s">
        <v>36</v>
      </c>
      <c r="D839" s="24">
        <v>45962</v>
      </c>
      <c r="E839" t="s">
        <v>372</v>
      </c>
      <c r="F839" t="s">
        <v>10</v>
      </c>
      <c r="G839" t="s">
        <v>320</v>
      </c>
      <c r="H839" t="s">
        <v>320</v>
      </c>
      <c r="I839" t="s">
        <v>405</v>
      </c>
      <c r="J839" s="25">
        <v>36</v>
      </c>
      <c r="K839" s="26">
        <v>6.8699999999999997E-2</v>
      </c>
      <c r="L839" s="26">
        <v>1.2999999999999999E-3</v>
      </c>
    </row>
    <row r="840" spans="1:12" ht="16" customHeight="1">
      <c r="A840" t="s">
        <v>416</v>
      </c>
      <c r="B840" t="s">
        <v>13</v>
      </c>
      <c r="C840" t="s">
        <v>36</v>
      </c>
      <c r="D840" s="24">
        <v>45962</v>
      </c>
      <c r="E840" t="s">
        <v>331</v>
      </c>
      <c r="F840" t="s">
        <v>10</v>
      </c>
      <c r="G840" t="s">
        <v>320</v>
      </c>
      <c r="H840" t="s">
        <v>320</v>
      </c>
      <c r="I840" t="s">
        <v>406</v>
      </c>
      <c r="J840" s="25">
        <v>2675</v>
      </c>
      <c r="K840" s="26">
        <v>5.3773999999999997</v>
      </c>
      <c r="L840" s="26">
        <v>0.1832</v>
      </c>
    </row>
    <row r="841" spans="1:12" ht="16" customHeight="1">
      <c r="A841" t="s">
        <v>416</v>
      </c>
      <c r="B841" t="s">
        <v>13</v>
      </c>
      <c r="C841" t="s">
        <v>36</v>
      </c>
      <c r="D841" s="24">
        <v>45962</v>
      </c>
      <c r="E841" t="s">
        <v>333</v>
      </c>
      <c r="F841" t="s">
        <v>10</v>
      </c>
      <c r="G841" t="s">
        <v>320</v>
      </c>
      <c r="H841" t="s">
        <v>320</v>
      </c>
      <c r="I841" t="s">
        <v>407</v>
      </c>
      <c r="J841" s="25">
        <v>0</v>
      </c>
      <c r="K841" s="26">
        <v>0</v>
      </c>
      <c r="L841" s="26">
        <v>0</v>
      </c>
    </row>
    <row r="842" spans="1:12" ht="16" customHeight="1">
      <c r="A842" t="s">
        <v>416</v>
      </c>
      <c r="B842" t="s">
        <v>13</v>
      </c>
      <c r="C842" t="s">
        <v>36</v>
      </c>
      <c r="D842" s="24">
        <v>45962</v>
      </c>
      <c r="E842" t="s">
        <v>335</v>
      </c>
      <c r="F842" t="s">
        <v>10</v>
      </c>
      <c r="G842" t="s">
        <v>320</v>
      </c>
      <c r="H842" t="s">
        <v>320</v>
      </c>
      <c r="I842" t="s">
        <v>408</v>
      </c>
      <c r="J842" s="25">
        <v>10</v>
      </c>
      <c r="K842" s="26">
        <v>1.9E-2</v>
      </c>
      <c r="L842" s="26">
        <v>8.0000000000000004E-4</v>
      </c>
    </row>
    <row r="843" spans="1:12" ht="16" customHeight="1">
      <c r="A843" t="s">
        <v>416</v>
      </c>
      <c r="B843" t="s">
        <v>13</v>
      </c>
      <c r="C843" t="s">
        <v>36</v>
      </c>
      <c r="D843" s="24">
        <v>45962</v>
      </c>
      <c r="E843" t="s">
        <v>337</v>
      </c>
      <c r="F843" t="s">
        <v>10</v>
      </c>
      <c r="G843" t="s">
        <v>320</v>
      </c>
      <c r="H843" t="s">
        <v>320</v>
      </c>
      <c r="I843" t="s">
        <v>409</v>
      </c>
      <c r="J843" s="25">
        <v>0</v>
      </c>
      <c r="K843" s="26">
        <v>0</v>
      </c>
      <c r="L843" s="26">
        <v>0</v>
      </c>
    </row>
    <row r="844" spans="1:12" ht="16" customHeight="1">
      <c r="A844" t="s">
        <v>416</v>
      </c>
      <c r="B844" t="s">
        <v>13</v>
      </c>
      <c r="C844" t="s">
        <v>36</v>
      </c>
      <c r="D844" s="24">
        <v>45962</v>
      </c>
      <c r="E844" t="s">
        <v>339</v>
      </c>
      <c r="F844" t="s">
        <v>10</v>
      </c>
      <c r="G844" t="s">
        <v>320</v>
      </c>
      <c r="H844" t="s">
        <v>320</v>
      </c>
      <c r="I844" t="s">
        <v>410</v>
      </c>
      <c r="J844" s="25">
        <v>2</v>
      </c>
      <c r="K844" s="26">
        <v>4.0000000000000001E-3</v>
      </c>
      <c r="L844" s="26">
        <v>2.0000000000000001E-4</v>
      </c>
    </row>
    <row r="845" spans="1:12" ht="16" customHeight="1">
      <c r="A845" t="s">
        <v>416</v>
      </c>
      <c r="B845" t="s">
        <v>13</v>
      </c>
      <c r="C845" t="s">
        <v>36</v>
      </c>
      <c r="D845" s="24">
        <v>45962</v>
      </c>
      <c r="E845" t="s">
        <v>341</v>
      </c>
      <c r="F845" t="s">
        <v>10</v>
      </c>
      <c r="G845" t="s">
        <v>320</v>
      </c>
      <c r="H845" t="s">
        <v>320</v>
      </c>
      <c r="I845" t="s">
        <v>411</v>
      </c>
      <c r="J845" s="25">
        <v>0</v>
      </c>
      <c r="K845" s="26">
        <v>0</v>
      </c>
      <c r="L845" s="26">
        <v>0</v>
      </c>
    </row>
    <row r="846" spans="1:12" ht="16" customHeight="1">
      <c r="A846" t="s">
        <v>416</v>
      </c>
      <c r="B846" t="s">
        <v>13</v>
      </c>
      <c r="C846" t="s">
        <v>36</v>
      </c>
      <c r="D846" s="24">
        <v>45962</v>
      </c>
      <c r="E846" t="s">
        <v>343</v>
      </c>
      <c r="F846" t="s">
        <v>9</v>
      </c>
      <c r="G846" t="s">
        <v>344</v>
      </c>
      <c r="H846" t="s">
        <v>344</v>
      </c>
      <c r="I846" t="s">
        <v>412</v>
      </c>
      <c r="J846" s="25">
        <v>0</v>
      </c>
      <c r="K846" s="26">
        <v>0</v>
      </c>
      <c r="L846" s="26">
        <v>0</v>
      </c>
    </row>
    <row r="847" spans="1:12" ht="16" customHeight="1">
      <c r="A847" t="s">
        <v>416</v>
      </c>
      <c r="B847" t="s">
        <v>13</v>
      </c>
      <c r="C847" t="s">
        <v>36</v>
      </c>
      <c r="D847" s="24">
        <v>45962</v>
      </c>
      <c r="E847" t="s">
        <v>346</v>
      </c>
      <c r="F847" t="s">
        <v>10</v>
      </c>
      <c r="G847" t="s">
        <v>320</v>
      </c>
      <c r="H847" t="s">
        <v>320</v>
      </c>
      <c r="I847" t="s">
        <v>413</v>
      </c>
      <c r="J847" s="25">
        <v>0</v>
      </c>
      <c r="K847" s="26">
        <v>0</v>
      </c>
      <c r="L847" s="26">
        <v>0</v>
      </c>
    </row>
    <row r="848" spans="1:12" ht="16" customHeight="1">
      <c r="A848" t="s">
        <v>417</v>
      </c>
      <c r="B848" t="s">
        <v>9</v>
      </c>
      <c r="C848" t="s">
        <v>37</v>
      </c>
      <c r="D848" s="24">
        <v>45962</v>
      </c>
      <c r="E848" t="s">
        <v>385</v>
      </c>
      <c r="F848" t="s">
        <v>10</v>
      </c>
      <c r="G848" t="s">
        <v>314</v>
      </c>
      <c r="H848" t="s">
        <v>314</v>
      </c>
      <c r="I848" t="s">
        <v>315</v>
      </c>
      <c r="J848" s="25">
        <v>117487933</v>
      </c>
      <c r="K848" s="26">
        <v>225660.2359</v>
      </c>
      <c r="L848" s="26">
        <v>376.18150000000003</v>
      </c>
    </row>
    <row r="849" spans="1:12" ht="16" customHeight="1">
      <c r="A849" t="s">
        <v>417</v>
      </c>
      <c r="B849" t="s">
        <v>9</v>
      </c>
      <c r="C849" t="s">
        <v>37</v>
      </c>
      <c r="D849" s="24">
        <v>45962</v>
      </c>
      <c r="E849" t="s">
        <v>390</v>
      </c>
      <c r="F849" t="s">
        <v>10</v>
      </c>
      <c r="G849" t="s">
        <v>314</v>
      </c>
      <c r="H849" t="s">
        <v>314</v>
      </c>
      <c r="I849" t="s">
        <v>315</v>
      </c>
      <c r="J849" s="25">
        <v>3858805</v>
      </c>
      <c r="K849" s="26">
        <v>7447.7241000000004</v>
      </c>
      <c r="L849" s="26">
        <v>22.765799999999999</v>
      </c>
    </row>
    <row r="850" spans="1:12" ht="16" customHeight="1">
      <c r="A850" t="s">
        <v>417</v>
      </c>
      <c r="B850" t="s">
        <v>9</v>
      </c>
      <c r="C850" t="s">
        <v>37</v>
      </c>
      <c r="D850" s="24">
        <v>45962</v>
      </c>
      <c r="E850" t="s">
        <v>323</v>
      </c>
      <c r="F850" t="s">
        <v>10</v>
      </c>
      <c r="G850" t="s">
        <v>320</v>
      </c>
      <c r="H850" t="s">
        <v>320</v>
      </c>
      <c r="I850" t="s">
        <v>315</v>
      </c>
      <c r="J850" s="25">
        <v>1311066</v>
      </c>
      <c r="K850" s="26">
        <v>2540.8672000000001</v>
      </c>
      <c r="L850" s="26">
        <v>13.2422</v>
      </c>
    </row>
    <row r="851" spans="1:12" ht="16" customHeight="1">
      <c r="A851" t="s">
        <v>417</v>
      </c>
      <c r="B851" t="s">
        <v>9</v>
      </c>
      <c r="C851" t="s">
        <v>37</v>
      </c>
      <c r="D851" s="24">
        <v>45962</v>
      </c>
      <c r="E851" t="s">
        <v>394</v>
      </c>
      <c r="F851" t="s">
        <v>10</v>
      </c>
      <c r="G851" t="s">
        <v>314</v>
      </c>
      <c r="H851" t="s">
        <v>314</v>
      </c>
      <c r="I851" t="s">
        <v>322</v>
      </c>
      <c r="J851" s="25">
        <v>31373</v>
      </c>
      <c r="K851" s="26">
        <v>60.998399999999997</v>
      </c>
      <c r="L851" s="26">
        <v>0.316</v>
      </c>
    </row>
    <row r="852" spans="1:12" ht="16" customHeight="1">
      <c r="A852" t="s">
        <v>417</v>
      </c>
      <c r="B852" t="s">
        <v>9</v>
      </c>
      <c r="C852" t="s">
        <v>37</v>
      </c>
      <c r="D852" s="24">
        <v>45962</v>
      </c>
      <c r="E852" t="s">
        <v>415</v>
      </c>
      <c r="F852" t="s">
        <v>10</v>
      </c>
      <c r="G852" t="s">
        <v>314</v>
      </c>
      <c r="H852" t="s">
        <v>314</v>
      </c>
      <c r="I852" t="s">
        <v>322</v>
      </c>
      <c r="J852" s="25">
        <v>4741</v>
      </c>
      <c r="K852" s="26">
        <v>9.1456999999999997</v>
      </c>
      <c r="L852" s="26">
        <v>6.8000000000000005E-2</v>
      </c>
    </row>
    <row r="853" spans="1:12" ht="16" customHeight="1">
      <c r="A853" t="s">
        <v>417</v>
      </c>
      <c r="B853" t="s">
        <v>9</v>
      </c>
      <c r="C853" t="s">
        <v>37</v>
      </c>
      <c r="D853" s="24">
        <v>45962</v>
      </c>
      <c r="E853" t="s">
        <v>325</v>
      </c>
      <c r="F853" t="s">
        <v>10</v>
      </c>
      <c r="G853" t="s">
        <v>320</v>
      </c>
      <c r="H853" t="s">
        <v>320</v>
      </c>
      <c r="I853" t="s">
        <v>322</v>
      </c>
      <c r="J853" s="25">
        <v>211381</v>
      </c>
      <c r="K853" s="26">
        <v>408.97789999999998</v>
      </c>
      <c r="L853" s="26">
        <v>3.1964000000000001</v>
      </c>
    </row>
    <row r="854" spans="1:12" ht="16" customHeight="1">
      <c r="A854" t="s">
        <v>417</v>
      </c>
      <c r="B854" t="s">
        <v>9</v>
      </c>
      <c r="C854" t="s">
        <v>37</v>
      </c>
      <c r="D854" s="24">
        <v>45962</v>
      </c>
      <c r="E854" t="s">
        <v>399</v>
      </c>
      <c r="F854" t="s">
        <v>10</v>
      </c>
      <c r="G854" t="s">
        <v>320</v>
      </c>
      <c r="H854" t="s">
        <v>320</v>
      </c>
      <c r="I854" t="s">
        <v>324</v>
      </c>
      <c r="J854" s="25">
        <v>19543</v>
      </c>
      <c r="K854" s="26">
        <v>33.060499999999998</v>
      </c>
      <c r="L854" s="26">
        <v>0.28639999999999999</v>
      </c>
    </row>
    <row r="855" spans="1:12" ht="16" customHeight="1">
      <c r="A855" t="s">
        <v>417</v>
      </c>
      <c r="B855" t="s">
        <v>9</v>
      </c>
      <c r="C855" t="s">
        <v>37</v>
      </c>
      <c r="D855" s="24">
        <v>45962</v>
      </c>
      <c r="E855" t="s">
        <v>327</v>
      </c>
      <c r="F855" t="s">
        <v>10</v>
      </c>
      <c r="G855" t="s">
        <v>320</v>
      </c>
      <c r="H855" t="s">
        <v>320</v>
      </c>
      <c r="I855" t="s">
        <v>403</v>
      </c>
      <c r="J855" s="25">
        <v>16598</v>
      </c>
      <c r="K855" s="26">
        <v>32.430100000000003</v>
      </c>
      <c r="L855" s="26">
        <v>0.40600000000000003</v>
      </c>
    </row>
    <row r="856" spans="1:12" ht="16" customHeight="1">
      <c r="A856" t="s">
        <v>417</v>
      </c>
      <c r="B856" t="s">
        <v>9</v>
      </c>
      <c r="C856" t="s">
        <v>37</v>
      </c>
      <c r="D856" s="24">
        <v>45962</v>
      </c>
      <c r="E856" t="s">
        <v>329</v>
      </c>
      <c r="F856" t="s">
        <v>10</v>
      </c>
      <c r="G856" t="s">
        <v>320</v>
      </c>
      <c r="H856" t="s">
        <v>320</v>
      </c>
      <c r="I856" t="s">
        <v>404</v>
      </c>
      <c r="J856" s="25">
        <v>5196</v>
      </c>
      <c r="K856" s="26">
        <v>9.9756999999999998</v>
      </c>
      <c r="L856" s="26">
        <v>0.17810000000000001</v>
      </c>
    </row>
    <row r="857" spans="1:12" ht="16" customHeight="1">
      <c r="A857" t="s">
        <v>417</v>
      </c>
      <c r="B857" t="s">
        <v>9</v>
      </c>
      <c r="C857" t="s">
        <v>37</v>
      </c>
      <c r="D857" s="24">
        <v>45962</v>
      </c>
      <c r="E857" t="s">
        <v>372</v>
      </c>
      <c r="F857" t="s">
        <v>10</v>
      </c>
      <c r="G857" t="s">
        <v>320</v>
      </c>
      <c r="H857" t="s">
        <v>320</v>
      </c>
      <c r="I857" t="s">
        <v>405</v>
      </c>
      <c r="J857" s="25">
        <v>111</v>
      </c>
      <c r="K857" s="26">
        <v>0.20849999999999999</v>
      </c>
      <c r="L857" s="26">
        <v>3.3E-3</v>
      </c>
    </row>
    <row r="858" spans="1:12" ht="16" customHeight="1">
      <c r="A858" t="s">
        <v>417</v>
      </c>
      <c r="B858" t="s">
        <v>9</v>
      </c>
      <c r="C858" t="s">
        <v>37</v>
      </c>
      <c r="D858" s="24">
        <v>45962</v>
      </c>
      <c r="E858" t="s">
        <v>331</v>
      </c>
      <c r="F858" t="s">
        <v>10</v>
      </c>
      <c r="G858" t="s">
        <v>320</v>
      </c>
      <c r="H858" t="s">
        <v>320</v>
      </c>
      <c r="I858" t="s">
        <v>406</v>
      </c>
      <c r="J858" s="25">
        <v>6584</v>
      </c>
      <c r="K858" s="26">
        <v>11.790100000000001</v>
      </c>
      <c r="L858" s="26">
        <v>0.20610000000000001</v>
      </c>
    </row>
    <row r="859" spans="1:12" ht="16" customHeight="1">
      <c r="A859" t="s">
        <v>417</v>
      </c>
      <c r="B859" t="s">
        <v>9</v>
      </c>
      <c r="C859" t="s">
        <v>37</v>
      </c>
      <c r="D859" s="24">
        <v>45962</v>
      </c>
      <c r="E859" t="s">
        <v>333</v>
      </c>
      <c r="F859" t="s">
        <v>10</v>
      </c>
      <c r="G859" t="s">
        <v>320</v>
      </c>
      <c r="H859" t="s">
        <v>320</v>
      </c>
      <c r="I859" t="s">
        <v>407</v>
      </c>
      <c r="J859" s="25">
        <v>0</v>
      </c>
      <c r="K859" s="26">
        <v>0</v>
      </c>
      <c r="L859" s="26">
        <v>0</v>
      </c>
    </row>
    <row r="860" spans="1:12" ht="16" customHeight="1">
      <c r="A860" t="s">
        <v>417</v>
      </c>
      <c r="B860" t="s">
        <v>9</v>
      </c>
      <c r="C860" t="s">
        <v>37</v>
      </c>
      <c r="D860" s="24">
        <v>45962</v>
      </c>
      <c r="E860" t="s">
        <v>335</v>
      </c>
      <c r="F860" t="s">
        <v>10</v>
      </c>
      <c r="G860" t="s">
        <v>320</v>
      </c>
      <c r="H860" t="s">
        <v>320</v>
      </c>
      <c r="I860" t="s">
        <v>408</v>
      </c>
      <c r="J860" s="25">
        <v>22</v>
      </c>
      <c r="K860" s="26">
        <v>4.07E-2</v>
      </c>
      <c r="L860" s="26">
        <v>1E-3</v>
      </c>
    </row>
    <row r="861" spans="1:12" ht="16" customHeight="1">
      <c r="A861" t="s">
        <v>417</v>
      </c>
      <c r="B861" t="s">
        <v>9</v>
      </c>
      <c r="C861" t="s">
        <v>37</v>
      </c>
      <c r="D861" s="24">
        <v>45962</v>
      </c>
      <c r="E861" t="s">
        <v>337</v>
      </c>
      <c r="F861" t="s">
        <v>10</v>
      </c>
      <c r="G861" t="s">
        <v>320</v>
      </c>
      <c r="H861" t="s">
        <v>320</v>
      </c>
      <c r="I861" t="s">
        <v>409</v>
      </c>
      <c r="J861" s="25">
        <v>0</v>
      </c>
      <c r="K861" s="26">
        <v>0</v>
      </c>
      <c r="L861" s="26">
        <v>0</v>
      </c>
    </row>
    <row r="862" spans="1:12" ht="16" customHeight="1">
      <c r="A862" t="s">
        <v>417</v>
      </c>
      <c r="B862" t="s">
        <v>9</v>
      </c>
      <c r="C862" t="s">
        <v>37</v>
      </c>
      <c r="D862" s="24">
        <v>45962</v>
      </c>
      <c r="E862" t="s">
        <v>339</v>
      </c>
      <c r="F862" t="s">
        <v>10</v>
      </c>
      <c r="G862" t="s">
        <v>320</v>
      </c>
      <c r="H862" t="s">
        <v>320</v>
      </c>
      <c r="I862" t="s">
        <v>410</v>
      </c>
      <c r="J862" s="25">
        <v>2</v>
      </c>
      <c r="K862" s="26">
        <v>3.8999999999999998E-3</v>
      </c>
      <c r="L862" s="26">
        <v>1E-4</v>
      </c>
    </row>
    <row r="863" spans="1:12" ht="16" customHeight="1">
      <c r="A863" t="s">
        <v>417</v>
      </c>
      <c r="B863" t="s">
        <v>9</v>
      </c>
      <c r="C863" t="s">
        <v>37</v>
      </c>
      <c r="D863" s="24">
        <v>45962</v>
      </c>
      <c r="E863" t="s">
        <v>341</v>
      </c>
      <c r="F863" t="s">
        <v>10</v>
      </c>
      <c r="G863" t="s">
        <v>320</v>
      </c>
      <c r="H863" t="s">
        <v>320</v>
      </c>
      <c r="I863" t="s">
        <v>411</v>
      </c>
      <c r="J863" s="25">
        <v>0</v>
      </c>
      <c r="K863" s="26">
        <v>0</v>
      </c>
      <c r="L863" s="26">
        <v>0</v>
      </c>
    </row>
    <row r="864" spans="1:12" ht="16" customHeight="1">
      <c r="A864" t="s">
        <v>417</v>
      </c>
      <c r="B864" t="s">
        <v>9</v>
      </c>
      <c r="C864" t="s">
        <v>37</v>
      </c>
      <c r="D864" s="24">
        <v>45962</v>
      </c>
      <c r="E864" t="s">
        <v>343</v>
      </c>
      <c r="F864" t="s">
        <v>9</v>
      </c>
      <c r="G864" t="s">
        <v>344</v>
      </c>
      <c r="H864" t="s">
        <v>344</v>
      </c>
      <c r="I864" t="s">
        <v>412</v>
      </c>
      <c r="J864" s="25">
        <v>0</v>
      </c>
      <c r="K864" s="26">
        <v>0</v>
      </c>
      <c r="L864" s="26">
        <v>0</v>
      </c>
    </row>
    <row r="865" spans="1:12" ht="16" customHeight="1">
      <c r="A865" t="s">
        <v>417</v>
      </c>
      <c r="B865" t="s">
        <v>9</v>
      </c>
      <c r="C865" t="s">
        <v>37</v>
      </c>
      <c r="D865" s="24">
        <v>45962</v>
      </c>
      <c r="E865" t="s">
        <v>346</v>
      </c>
      <c r="F865" t="s">
        <v>10</v>
      </c>
      <c r="G865" t="s">
        <v>320</v>
      </c>
      <c r="H865" t="s">
        <v>320</v>
      </c>
      <c r="I865" t="s">
        <v>413</v>
      </c>
      <c r="J865" s="25">
        <v>0</v>
      </c>
      <c r="K865" s="26">
        <v>0</v>
      </c>
      <c r="L865" s="26">
        <v>0</v>
      </c>
    </row>
    <row r="866" spans="1:12" ht="16" customHeight="1">
      <c r="A866" t="s">
        <v>385</v>
      </c>
      <c r="B866" t="s">
        <v>10</v>
      </c>
      <c r="C866" t="s">
        <v>37</v>
      </c>
      <c r="D866" s="24">
        <v>45962</v>
      </c>
      <c r="E866" t="s">
        <v>385</v>
      </c>
      <c r="F866" t="s">
        <v>10</v>
      </c>
      <c r="G866" t="s">
        <v>314</v>
      </c>
      <c r="H866" t="s">
        <v>314</v>
      </c>
      <c r="I866" t="s">
        <v>315</v>
      </c>
      <c r="J866" s="25">
        <v>324263669</v>
      </c>
      <c r="K866" s="26">
        <v>622994.6091</v>
      </c>
      <c r="L866" s="26">
        <v>563.63850000000002</v>
      </c>
    </row>
    <row r="867" spans="1:12" ht="16" customHeight="1">
      <c r="A867" t="s">
        <v>385</v>
      </c>
      <c r="B867" t="s">
        <v>10</v>
      </c>
      <c r="C867" t="s">
        <v>37</v>
      </c>
      <c r="D867" s="24">
        <v>45962</v>
      </c>
      <c r="E867" t="s">
        <v>390</v>
      </c>
      <c r="F867" t="s">
        <v>10</v>
      </c>
      <c r="G867" t="s">
        <v>314</v>
      </c>
      <c r="H867" t="s">
        <v>314</v>
      </c>
      <c r="I867" t="s">
        <v>315</v>
      </c>
      <c r="J867" s="25">
        <v>11300056</v>
      </c>
      <c r="K867" s="26">
        <v>21806.834800000001</v>
      </c>
      <c r="L867" s="26">
        <v>69.751900000000006</v>
      </c>
    </row>
    <row r="868" spans="1:12" ht="16" customHeight="1">
      <c r="A868" t="s">
        <v>385</v>
      </c>
      <c r="B868" t="s">
        <v>10</v>
      </c>
      <c r="C868" t="s">
        <v>37</v>
      </c>
      <c r="D868" s="24">
        <v>45962</v>
      </c>
      <c r="E868" t="s">
        <v>323</v>
      </c>
      <c r="F868" t="s">
        <v>10</v>
      </c>
      <c r="G868" t="s">
        <v>320</v>
      </c>
      <c r="H868" t="s">
        <v>320</v>
      </c>
      <c r="I868" t="s">
        <v>315</v>
      </c>
      <c r="J868" s="25">
        <v>2182678</v>
      </c>
      <c r="K868" s="26">
        <v>4229.6262999999999</v>
      </c>
      <c r="L868" s="26">
        <v>23.3902</v>
      </c>
    </row>
    <row r="869" spans="1:12" ht="16" customHeight="1">
      <c r="A869" t="s">
        <v>385</v>
      </c>
      <c r="B869" t="s">
        <v>10</v>
      </c>
      <c r="C869" t="s">
        <v>37</v>
      </c>
      <c r="D869" s="24">
        <v>45962</v>
      </c>
      <c r="E869" t="s">
        <v>394</v>
      </c>
      <c r="F869" t="s">
        <v>10</v>
      </c>
      <c r="G869" t="s">
        <v>314</v>
      </c>
      <c r="H869" t="s">
        <v>314</v>
      </c>
      <c r="I869" t="s">
        <v>322</v>
      </c>
      <c r="J869" s="25">
        <v>49899</v>
      </c>
      <c r="K869" s="26">
        <v>97.238900000000001</v>
      </c>
      <c r="L869" s="26">
        <v>0.50439999999999996</v>
      </c>
    </row>
    <row r="870" spans="1:12" ht="16" customHeight="1">
      <c r="A870" t="s">
        <v>385</v>
      </c>
      <c r="B870" t="s">
        <v>10</v>
      </c>
      <c r="C870" t="s">
        <v>37</v>
      </c>
      <c r="D870" s="24">
        <v>45962</v>
      </c>
      <c r="E870" t="s">
        <v>415</v>
      </c>
      <c r="F870" t="s">
        <v>10</v>
      </c>
      <c r="G870" t="s">
        <v>314</v>
      </c>
      <c r="H870" t="s">
        <v>314</v>
      </c>
      <c r="I870" t="s">
        <v>322</v>
      </c>
      <c r="J870" s="25">
        <v>7701</v>
      </c>
      <c r="K870" s="26">
        <v>14.8941</v>
      </c>
      <c r="L870" s="26">
        <v>0.1217</v>
      </c>
    </row>
    <row r="871" spans="1:12" ht="16" customHeight="1">
      <c r="A871" t="s">
        <v>385</v>
      </c>
      <c r="B871" t="s">
        <v>10</v>
      </c>
      <c r="C871" t="s">
        <v>37</v>
      </c>
      <c r="D871" s="24">
        <v>45962</v>
      </c>
      <c r="E871" t="s">
        <v>325</v>
      </c>
      <c r="F871" t="s">
        <v>10</v>
      </c>
      <c r="G871" t="s">
        <v>320</v>
      </c>
      <c r="H871" t="s">
        <v>320</v>
      </c>
      <c r="I871" t="s">
        <v>322</v>
      </c>
      <c r="J871" s="25">
        <v>353681</v>
      </c>
      <c r="K871" s="26">
        <v>684.3854</v>
      </c>
      <c r="L871" s="26">
        <v>5.3635000000000002</v>
      </c>
    </row>
    <row r="872" spans="1:12" ht="16" customHeight="1">
      <c r="A872" t="s">
        <v>385</v>
      </c>
      <c r="B872" t="s">
        <v>10</v>
      </c>
      <c r="C872" t="s">
        <v>37</v>
      </c>
      <c r="D872" s="24">
        <v>45962</v>
      </c>
      <c r="E872" t="s">
        <v>399</v>
      </c>
      <c r="F872" t="s">
        <v>10</v>
      </c>
      <c r="G872" t="s">
        <v>320</v>
      </c>
      <c r="H872" t="s">
        <v>320</v>
      </c>
      <c r="I872" t="s">
        <v>324</v>
      </c>
      <c r="J872" s="25">
        <v>32541</v>
      </c>
      <c r="K872" s="26">
        <v>55.110700000000001</v>
      </c>
      <c r="L872" s="26">
        <v>0.51870000000000005</v>
      </c>
    </row>
    <row r="873" spans="1:12" ht="16" customHeight="1">
      <c r="A873" t="s">
        <v>385</v>
      </c>
      <c r="B873" t="s">
        <v>10</v>
      </c>
      <c r="C873" t="s">
        <v>37</v>
      </c>
      <c r="D873" s="24">
        <v>45962</v>
      </c>
      <c r="E873" t="s">
        <v>327</v>
      </c>
      <c r="F873" t="s">
        <v>10</v>
      </c>
      <c r="G873" t="s">
        <v>320</v>
      </c>
      <c r="H873" t="s">
        <v>320</v>
      </c>
      <c r="I873" t="s">
        <v>403</v>
      </c>
      <c r="J873" s="25">
        <v>26575</v>
      </c>
      <c r="K873" s="26">
        <v>52.577599999999997</v>
      </c>
      <c r="L873" s="26">
        <v>0.74770000000000003</v>
      </c>
    </row>
    <row r="874" spans="1:12" ht="16" customHeight="1">
      <c r="A874" t="s">
        <v>385</v>
      </c>
      <c r="B874" t="s">
        <v>10</v>
      </c>
      <c r="C874" t="s">
        <v>37</v>
      </c>
      <c r="D874" s="24">
        <v>45962</v>
      </c>
      <c r="E874" t="s">
        <v>329</v>
      </c>
      <c r="F874" t="s">
        <v>10</v>
      </c>
      <c r="G874" t="s">
        <v>320</v>
      </c>
      <c r="H874" t="s">
        <v>320</v>
      </c>
      <c r="I874" t="s">
        <v>404</v>
      </c>
      <c r="J874" s="25">
        <v>7936</v>
      </c>
      <c r="K874" s="26">
        <v>16.5229</v>
      </c>
      <c r="L874" s="26">
        <v>0.25059999999999999</v>
      </c>
    </row>
    <row r="875" spans="1:12" ht="16" customHeight="1">
      <c r="A875" t="s">
        <v>385</v>
      </c>
      <c r="B875" t="s">
        <v>10</v>
      </c>
      <c r="C875" t="s">
        <v>37</v>
      </c>
      <c r="D875" s="24">
        <v>45962</v>
      </c>
      <c r="E875" t="s">
        <v>372</v>
      </c>
      <c r="F875" t="s">
        <v>10</v>
      </c>
      <c r="G875" t="s">
        <v>320</v>
      </c>
      <c r="H875" t="s">
        <v>320</v>
      </c>
      <c r="I875" t="s">
        <v>405</v>
      </c>
      <c r="J875" s="25">
        <v>66</v>
      </c>
      <c r="K875" s="26">
        <v>0.124</v>
      </c>
      <c r="L875" s="26">
        <v>1.9E-3</v>
      </c>
    </row>
    <row r="876" spans="1:12" ht="16" customHeight="1">
      <c r="A876" t="s">
        <v>385</v>
      </c>
      <c r="B876" t="s">
        <v>10</v>
      </c>
      <c r="C876" t="s">
        <v>37</v>
      </c>
      <c r="D876" s="24">
        <v>45962</v>
      </c>
      <c r="E876" t="s">
        <v>331</v>
      </c>
      <c r="F876" t="s">
        <v>10</v>
      </c>
      <c r="G876" t="s">
        <v>320</v>
      </c>
      <c r="H876" t="s">
        <v>320</v>
      </c>
      <c r="I876" t="s">
        <v>406</v>
      </c>
      <c r="J876" s="25">
        <v>6306</v>
      </c>
      <c r="K876" s="26">
        <v>13.6129</v>
      </c>
      <c r="L876" s="26">
        <v>0.37119999999999997</v>
      </c>
    </row>
    <row r="877" spans="1:12" ht="16" customHeight="1">
      <c r="A877" t="s">
        <v>385</v>
      </c>
      <c r="B877" t="s">
        <v>10</v>
      </c>
      <c r="C877" t="s">
        <v>37</v>
      </c>
      <c r="D877" s="24">
        <v>45962</v>
      </c>
      <c r="E877" t="s">
        <v>333</v>
      </c>
      <c r="F877" t="s">
        <v>10</v>
      </c>
      <c r="G877" t="s">
        <v>320</v>
      </c>
      <c r="H877" t="s">
        <v>320</v>
      </c>
      <c r="I877" t="s">
        <v>407</v>
      </c>
      <c r="J877" s="25">
        <v>0</v>
      </c>
      <c r="K877" s="26">
        <v>0</v>
      </c>
      <c r="L877" s="26">
        <v>0</v>
      </c>
    </row>
    <row r="878" spans="1:12" ht="16" customHeight="1">
      <c r="A878" t="s">
        <v>385</v>
      </c>
      <c r="B878" t="s">
        <v>10</v>
      </c>
      <c r="C878" t="s">
        <v>37</v>
      </c>
      <c r="D878" s="24">
        <v>45962</v>
      </c>
      <c r="E878" t="s">
        <v>335</v>
      </c>
      <c r="F878" t="s">
        <v>10</v>
      </c>
      <c r="G878" t="s">
        <v>320</v>
      </c>
      <c r="H878" t="s">
        <v>320</v>
      </c>
      <c r="I878" t="s">
        <v>408</v>
      </c>
      <c r="J878" s="25">
        <v>9</v>
      </c>
      <c r="K878" s="26">
        <v>1.6500000000000001E-2</v>
      </c>
      <c r="L878" s="26">
        <v>4.0000000000000002E-4</v>
      </c>
    </row>
    <row r="879" spans="1:12" ht="16" customHeight="1">
      <c r="A879" t="s">
        <v>385</v>
      </c>
      <c r="B879" t="s">
        <v>10</v>
      </c>
      <c r="C879" t="s">
        <v>37</v>
      </c>
      <c r="D879" s="24">
        <v>45962</v>
      </c>
      <c r="E879" t="s">
        <v>337</v>
      </c>
      <c r="F879" t="s">
        <v>10</v>
      </c>
      <c r="G879" t="s">
        <v>320</v>
      </c>
      <c r="H879" t="s">
        <v>320</v>
      </c>
      <c r="I879" t="s">
        <v>409</v>
      </c>
      <c r="J879" s="25">
        <v>0</v>
      </c>
      <c r="K879" s="26">
        <v>0</v>
      </c>
      <c r="L879" s="26">
        <v>0</v>
      </c>
    </row>
    <row r="880" spans="1:12" ht="16" customHeight="1">
      <c r="A880" t="s">
        <v>385</v>
      </c>
      <c r="B880" t="s">
        <v>10</v>
      </c>
      <c r="C880" t="s">
        <v>37</v>
      </c>
      <c r="D880" s="24">
        <v>45962</v>
      </c>
      <c r="E880" t="s">
        <v>339</v>
      </c>
      <c r="F880" t="s">
        <v>10</v>
      </c>
      <c r="G880" t="s">
        <v>320</v>
      </c>
      <c r="H880" t="s">
        <v>320</v>
      </c>
      <c r="I880" t="s">
        <v>410</v>
      </c>
      <c r="J880" s="25">
        <v>3</v>
      </c>
      <c r="K880" s="26">
        <v>5.7999999999999996E-3</v>
      </c>
      <c r="L880" s="26">
        <v>2.0000000000000001E-4</v>
      </c>
    </row>
    <row r="881" spans="1:12" ht="16" customHeight="1">
      <c r="A881" t="s">
        <v>385</v>
      </c>
      <c r="B881" t="s">
        <v>10</v>
      </c>
      <c r="C881" t="s">
        <v>37</v>
      </c>
      <c r="D881" s="24">
        <v>45962</v>
      </c>
      <c r="E881" t="s">
        <v>341</v>
      </c>
      <c r="F881" t="s">
        <v>10</v>
      </c>
      <c r="G881" t="s">
        <v>320</v>
      </c>
      <c r="H881" t="s">
        <v>320</v>
      </c>
      <c r="I881" t="s">
        <v>411</v>
      </c>
      <c r="J881" s="25">
        <v>0</v>
      </c>
      <c r="K881" s="26">
        <v>0</v>
      </c>
      <c r="L881" s="26">
        <v>0</v>
      </c>
    </row>
    <row r="882" spans="1:12" ht="16" customHeight="1">
      <c r="A882" t="s">
        <v>385</v>
      </c>
      <c r="B882" t="s">
        <v>10</v>
      </c>
      <c r="C882" t="s">
        <v>37</v>
      </c>
      <c r="D882" s="24">
        <v>45962</v>
      </c>
      <c r="E882" t="s">
        <v>343</v>
      </c>
      <c r="F882" t="s">
        <v>9</v>
      </c>
      <c r="G882" t="s">
        <v>344</v>
      </c>
      <c r="H882" t="s">
        <v>344</v>
      </c>
      <c r="I882" t="s">
        <v>412</v>
      </c>
      <c r="J882" s="25">
        <v>0</v>
      </c>
      <c r="K882" s="26">
        <v>0</v>
      </c>
      <c r="L882" s="26">
        <v>0</v>
      </c>
    </row>
    <row r="883" spans="1:12" ht="16" customHeight="1">
      <c r="A883" t="s">
        <v>385</v>
      </c>
      <c r="B883" t="s">
        <v>10</v>
      </c>
      <c r="C883" t="s">
        <v>37</v>
      </c>
      <c r="D883" s="24">
        <v>45962</v>
      </c>
      <c r="E883" t="s">
        <v>346</v>
      </c>
      <c r="F883" t="s">
        <v>10</v>
      </c>
      <c r="G883" t="s">
        <v>320</v>
      </c>
      <c r="H883" t="s">
        <v>320</v>
      </c>
      <c r="I883" t="s">
        <v>413</v>
      </c>
      <c r="J883" s="25">
        <v>0</v>
      </c>
      <c r="K883" s="26">
        <v>0</v>
      </c>
      <c r="L883" s="26">
        <v>0</v>
      </c>
    </row>
    <row r="884" spans="1:12" ht="16" customHeight="1">
      <c r="A884" t="s">
        <v>418</v>
      </c>
      <c r="B884" t="s">
        <v>11</v>
      </c>
      <c r="C884" t="s">
        <v>37</v>
      </c>
      <c r="D884" s="24">
        <v>45962</v>
      </c>
      <c r="E884" t="s">
        <v>390</v>
      </c>
      <c r="F884" t="s">
        <v>10</v>
      </c>
      <c r="G884" t="s">
        <v>314</v>
      </c>
      <c r="H884" t="s">
        <v>314</v>
      </c>
      <c r="I884" t="s">
        <v>315</v>
      </c>
      <c r="J884" s="25">
        <v>41848047</v>
      </c>
      <c r="K884" s="26">
        <v>81332.644899999999</v>
      </c>
      <c r="L884" s="26">
        <v>250.9091</v>
      </c>
    </row>
    <row r="885" spans="1:12" ht="16" customHeight="1">
      <c r="A885" t="s">
        <v>418</v>
      </c>
      <c r="B885" t="s">
        <v>11</v>
      </c>
      <c r="C885" t="s">
        <v>37</v>
      </c>
      <c r="D885" s="24">
        <v>45962</v>
      </c>
      <c r="E885" t="s">
        <v>323</v>
      </c>
      <c r="F885" t="s">
        <v>10</v>
      </c>
      <c r="G885" t="s">
        <v>320</v>
      </c>
      <c r="H885" t="s">
        <v>320</v>
      </c>
      <c r="I885" t="s">
        <v>315</v>
      </c>
      <c r="J885" s="25">
        <v>2420254</v>
      </c>
      <c r="K885" s="26">
        <v>4704.8594000000003</v>
      </c>
      <c r="L885" s="26">
        <v>22.462</v>
      </c>
    </row>
    <row r="886" spans="1:12" ht="16" customHeight="1">
      <c r="A886" t="s">
        <v>418</v>
      </c>
      <c r="B886" t="s">
        <v>11</v>
      </c>
      <c r="C886" t="s">
        <v>37</v>
      </c>
      <c r="D886" s="24">
        <v>45962</v>
      </c>
      <c r="E886" t="s">
        <v>394</v>
      </c>
      <c r="F886" t="s">
        <v>10</v>
      </c>
      <c r="G886" t="s">
        <v>314</v>
      </c>
      <c r="H886" t="s">
        <v>314</v>
      </c>
      <c r="I886" t="s">
        <v>322</v>
      </c>
      <c r="J886" s="25">
        <v>92101</v>
      </c>
      <c r="K886" s="26">
        <v>180.13980000000001</v>
      </c>
      <c r="L886" s="26">
        <v>0.86129999999999995</v>
      </c>
    </row>
    <row r="887" spans="1:12" ht="16" customHeight="1">
      <c r="A887" t="s">
        <v>418</v>
      </c>
      <c r="B887" t="s">
        <v>11</v>
      </c>
      <c r="C887" t="s">
        <v>37</v>
      </c>
      <c r="D887" s="24">
        <v>45962</v>
      </c>
      <c r="E887" t="s">
        <v>415</v>
      </c>
      <c r="F887" t="s">
        <v>10</v>
      </c>
      <c r="G887" t="s">
        <v>314</v>
      </c>
      <c r="H887" t="s">
        <v>314</v>
      </c>
      <c r="I887" t="s">
        <v>322</v>
      </c>
      <c r="J887" s="25">
        <v>14692</v>
      </c>
      <c r="K887" s="26">
        <v>28.6401</v>
      </c>
      <c r="L887" s="26">
        <v>0.20019999999999999</v>
      </c>
    </row>
    <row r="888" spans="1:12" ht="16" customHeight="1">
      <c r="A888" t="s">
        <v>418</v>
      </c>
      <c r="B888" t="s">
        <v>11</v>
      </c>
      <c r="C888" t="s">
        <v>37</v>
      </c>
      <c r="D888" s="24">
        <v>45962</v>
      </c>
      <c r="E888" t="s">
        <v>419</v>
      </c>
      <c r="F888" t="s">
        <v>10</v>
      </c>
      <c r="G888" t="s">
        <v>314</v>
      </c>
      <c r="H888" t="s">
        <v>314</v>
      </c>
      <c r="I888" t="s">
        <v>322</v>
      </c>
      <c r="J888" s="25">
        <v>1756</v>
      </c>
      <c r="K888" s="26">
        <v>3.4363999999999999</v>
      </c>
      <c r="L888" s="26">
        <v>3.1800000000000002E-2</v>
      </c>
    </row>
    <row r="889" spans="1:12" ht="16" customHeight="1">
      <c r="A889" t="s">
        <v>418</v>
      </c>
      <c r="B889" t="s">
        <v>11</v>
      </c>
      <c r="C889" t="s">
        <v>37</v>
      </c>
      <c r="D889" s="24">
        <v>45962</v>
      </c>
      <c r="E889" t="s">
        <v>325</v>
      </c>
      <c r="F889" t="s">
        <v>10</v>
      </c>
      <c r="G889" t="s">
        <v>320</v>
      </c>
      <c r="H889" t="s">
        <v>320</v>
      </c>
      <c r="I889" t="s">
        <v>322</v>
      </c>
      <c r="J889" s="25">
        <v>464933</v>
      </c>
      <c r="K889" s="26">
        <v>901.5951</v>
      </c>
      <c r="L889" s="26">
        <v>6.7809999999999997</v>
      </c>
    </row>
    <row r="890" spans="1:12" ht="16" customHeight="1">
      <c r="A890" t="s">
        <v>418</v>
      </c>
      <c r="B890" t="s">
        <v>11</v>
      </c>
      <c r="C890" t="s">
        <v>37</v>
      </c>
      <c r="D890" s="24">
        <v>45962</v>
      </c>
      <c r="E890" t="s">
        <v>399</v>
      </c>
      <c r="F890" t="s">
        <v>10</v>
      </c>
      <c r="G890" t="s">
        <v>320</v>
      </c>
      <c r="H890" t="s">
        <v>320</v>
      </c>
      <c r="I890" t="s">
        <v>324</v>
      </c>
      <c r="J890" s="25">
        <v>39669</v>
      </c>
      <c r="K890" s="26">
        <v>67.012</v>
      </c>
      <c r="L890" s="26">
        <v>0.76039999999999996</v>
      </c>
    </row>
    <row r="891" spans="1:12" ht="16" customHeight="1">
      <c r="A891" t="s">
        <v>418</v>
      </c>
      <c r="B891" t="s">
        <v>11</v>
      </c>
      <c r="C891" t="s">
        <v>37</v>
      </c>
      <c r="D891" s="24">
        <v>45962</v>
      </c>
      <c r="E891" t="s">
        <v>327</v>
      </c>
      <c r="F891" t="s">
        <v>10</v>
      </c>
      <c r="G891" t="s">
        <v>320</v>
      </c>
      <c r="H891" t="s">
        <v>320</v>
      </c>
      <c r="I891" t="s">
        <v>403</v>
      </c>
      <c r="J891" s="25">
        <v>25658</v>
      </c>
      <c r="K891" s="26">
        <v>50.3264</v>
      </c>
      <c r="L891" s="26">
        <v>0.74739999999999995</v>
      </c>
    </row>
    <row r="892" spans="1:12" ht="16" customHeight="1">
      <c r="A892" t="s">
        <v>418</v>
      </c>
      <c r="B892" t="s">
        <v>11</v>
      </c>
      <c r="C892" t="s">
        <v>37</v>
      </c>
      <c r="D892" s="24">
        <v>45962</v>
      </c>
      <c r="E892" t="s">
        <v>329</v>
      </c>
      <c r="F892" t="s">
        <v>10</v>
      </c>
      <c r="G892" t="s">
        <v>320</v>
      </c>
      <c r="H892" t="s">
        <v>320</v>
      </c>
      <c r="I892" t="s">
        <v>404</v>
      </c>
      <c r="J892" s="25">
        <v>6312</v>
      </c>
      <c r="K892" s="26">
        <v>12.549300000000001</v>
      </c>
      <c r="L892" s="26">
        <v>0.23680000000000001</v>
      </c>
    </row>
    <row r="893" spans="1:12" ht="16" customHeight="1">
      <c r="A893" t="s">
        <v>418</v>
      </c>
      <c r="B893" t="s">
        <v>11</v>
      </c>
      <c r="C893" t="s">
        <v>37</v>
      </c>
      <c r="D893" s="24">
        <v>45962</v>
      </c>
      <c r="E893" t="s">
        <v>372</v>
      </c>
      <c r="F893" t="s">
        <v>10</v>
      </c>
      <c r="G893" t="s">
        <v>320</v>
      </c>
      <c r="H893" t="s">
        <v>320</v>
      </c>
      <c r="I893" t="s">
        <v>405</v>
      </c>
      <c r="J893" s="25">
        <v>77</v>
      </c>
      <c r="K893" s="26">
        <v>0.14449999999999999</v>
      </c>
      <c r="L893" s="26">
        <v>2E-3</v>
      </c>
    </row>
    <row r="894" spans="1:12" ht="16" customHeight="1">
      <c r="A894" t="s">
        <v>418</v>
      </c>
      <c r="B894" t="s">
        <v>11</v>
      </c>
      <c r="C894" t="s">
        <v>37</v>
      </c>
      <c r="D894" s="24">
        <v>45962</v>
      </c>
      <c r="E894" t="s">
        <v>331</v>
      </c>
      <c r="F894" t="s">
        <v>10</v>
      </c>
      <c r="G894" t="s">
        <v>320</v>
      </c>
      <c r="H894" t="s">
        <v>320</v>
      </c>
      <c r="I894" t="s">
        <v>406</v>
      </c>
      <c r="J894" s="25">
        <v>4249</v>
      </c>
      <c r="K894" s="26">
        <v>8.4757999999999996</v>
      </c>
      <c r="L894" s="26">
        <v>0.22839999999999999</v>
      </c>
    </row>
    <row r="895" spans="1:12" ht="16" customHeight="1">
      <c r="A895" t="s">
        <v>418</v>
      </c>
      <c r="B895" t="s">
        <v>11</v>
      </c>
      <c r="C895" t="s">
        <v>37</v>
      </c>
      <c r="D895" s="24">
        <v>45962</v>
      </c>
      <c r="E895" t="s">
        <v>333</v>
      </c>
      <c r="F895" t="s">
        <v>10</v>
      </c>
      <c r="G895" t="s">
        <v>320</v>
      </c>
      <c r="H895" t="s">
        <v>320</v>
      </c>
      <c r="I895" t="s">
        <v>407</v>
      </c>
      <c r="J895" s="25">
        <v>0</v>
      </c>
      <c r="K895" s="26">
        <v>0</v>
      </c>
      <c r="L895" s="26">
        <v>0</v>
      </c>
    </row>
    <row r="896" spans="1:12" ht="16" customHeight="1">
      <c r="A896" t="s">
        <v>418</v>
      </c>
      <c r="B896" t="s">
        <v>11</v>
      </c>
      <c r="C896" t="s">
        <v>37</v>
      </c>
      <c r="D896" s="24">
        <v>45962</v>
      </c>
      <c r="E896" t="s">
        <v>335</v>
      </c>
      <c r="F896" t="s">
        <v>10</v>
      </c>
      <c r="G896" t="s">
        <v>320</v>
      </c>
      <c r="H896" t="s">
        <v>320</v>
      </c>
      <c r="I896" t="s">
        <v>408</v>
      </c>
      <c r="J896" s="25">
        <v>20</v>
      </c>
      <c r="K896" s="26">
        <v>3.7400000000000003E-2</v>
      </c>
      <c r="L896" s="26">
        <v>8.9999999999999998E-4</v>
      </c>
    </row>
    <row r="897" spans="1:12" ht="16" customHeight="1">
      <c r="A897" t="s">
        <v>418</v>
      </c>
      <c r="B897" t="s">
        <v>11</v>
      </c>
      <c r="C897" t="s">
        <v>37</v>
      </c>
      <c r="D897" s="24">
        <v>45962</v>
      </c>
      <c r="E897" t="s">
        <v>337</v>
      </c>
      <c r="F897" t="s">
        <v>10</v>
      </c>
      <c r="G897" t="s">
        <v>320</v>
      </c>
      <c r="H897" t="s">
        <v>320</v>
      </c>
      <c r="I897" t="s">
        <v>409</v>
      </c>
      <c r="J897" s="25">
        <v>0</v>
      </c>
      <c r="K897" s="26">
        <v>0</v>
      </c>
      <c r="L897" s="26">
        <v>0</v>
      </c>
    </row>
    <row r="898" spans="1:12" ht="16" customHeight="1">
      <c r="A898" t="s">
        <v>418</v>
      </c>
      <c r="B898" t="s">
        <v>11</v>
      </c>
      <c r="C898" t="s">
        <v>37</v>
      </c>
      <c r="D898" s="24">
        <v>45962</v>
      </c>
      <c r="E898" t="s">
        <v>339</v>
      </c>
      <c r="F898" t="s">
        <v>10</v>
      </c>
      <c r="G898" t="s">
        <v>320</v>
      </c>
      <c r="H898" t="s">
        <v>320</v>
      </c>
      <c r="I898" t="s">
        <v>410</v>
      </c>
      <c r="J898" s="25">
        <v>1</v>
      </c>
      <c r="K898" s="26">
        <v>2E-3</v>
      </c>
      <c r="L898" s="26">
        <v>1E-4</v>
      </c>
    </row>
    <row r="899" spans="1:12" ht="16" customHeight="1">
      <c r="A899" t="s">
        <v>418</v>
      </c>
      <c r="B899" t="s">
        <v>11</v>
      </c>
      <c r="C899" t="s">
        <v>37</v>
      </c>
      <c r="D899" s="24">
        <v>45962</v>
      </c>
      <c r="E899" t="s">
        <v>341</v>
      </c>
      <c r="F899" t="s">
        <v>10</v>
      </c>
      <c r="G899" t="s">
        <v>320</v>
      </c>
      <c r="H899" t="s">
        <v>320</v>
      </c>
      <c r="I899" t="s">
        <v>411</v>
      </c>
      <c r="J899" s="25">
        <v>0</v>
      </c>
      <c r="K899" s="26">
        <v>0</v>
      </c>
      <c r="L899" s="26">
        <v>0</v>
      </c>
    </row>
    <row r="900" spans="1:12" ht="16" customHeight="1">
      <c r="A900" t="s">
        <v>418</v>
      </c>
      <c r="B900" t="s">
        <v>11</v>
      </c>
      <c r="C900" t="s">
        <v>37</v>
      </c>
      <c r="D900" s="24">
        <v>45962</v>
      </c>
      <c r="E900" t="s">
        <v>343</v>
      </c>
      <c r="F900" t="s">
        <v>9</v>
      </c>
      <c r="G900" t="s">
        <v>344</v>
      </c>
      <c r="H900" t="s">
        <v>344</v>
      </c>
      <c r="I900" t="s">
        <v>412</v>
      </c>
      <c r="J900" s="25">
        <v>0</v>
      </c>
      <c r="K900" s="26">
        <v>0</v>
      </c>
      <c r="L900" s="26">
        <v>0</v>
      </c>
    </row>
    <row r="901" spans="1:12" ht="16" customHeight="1">
      <c r="A901" t="s">
        <v>418</v>
      </c>
      <c r="B901" t="s">
        <v>11</v>
      </c>
      <c r="C901" t="s">
        <v>37</v>
      </c>
      <c r="D901" s="24">
        <v>45962</v>
      </c>
      <c r="E901" t="s">
        <v>346</v>
      </c>
      <c r="F901" t="s">
        <v>10</v>
      </c>
      <c r="G901" t="s">
        <v>320</v>
      </c>
      <c r="H901" t="s">
        <v>320</v>
      </c>
      <c r="I901" t="s">
        <v>413</v>
      </c>
      <c r="J901" s="25">
        <v>0</v>
      </c>
      <c r="K901" s="26">
        <v>0</v>
      </c>
      <c r="L901" s="26">
        <v>0</v>
      </c>
    </row>
    <row r="902" spans="1:12" ht="16" customHeight="1">
      <c r="A902" t="s">
        <v>420</v>
      </c>
      <c r="B902" t="s">
        <v>12</v>
      </c>
      <c r="C902" t="s">
        <v>37</v>
      </c>
      <c r="D902" s="24">
        <v>45962</v>
      </c>
      <c r="E902" t="s">
        <v>390</v>
      </c>
      <c r="F902" t="s">
        <v>10</v>
      </c>
      <c r="G902" t="s">
        <v>314</v>
      </c>
      <c r="H902" t="s">
        <v>314</v>
      </c>
      <c r="I902" t="s">
        <v>315</v>
      </c>
      <c r="J902" s="25">
        <v>51081339</v>
      </c>
      <c r="K902" s="26">
        <v>99448.893500000006</v>
      </c>
      <c r="L902" s="26">
        <v>279.31310000000002</v>
      </c>
    </row>
    <row r="903" spans="1:12" ht="16" customHeight="1">
      <c r="A903" t="s">
        <v>420</v>
      </c>
      <c r="B903" t="s">
        <v>12</v>
      </c>
      <c r="C903" t="s">
        <v>37</v>
      </c>
      <c r="D903" s="24">
        <v>45962</v>
      </c>
      <c r="E903" t="s">
        <v>323</v>
      </c>
      <c r="F903" t="s">
        <v>10</v>
      </c>
      <c r="G903" t="s">
        <v>320</v>
      </c>
      <c r="H903" t="s">
        <v>320</v>
      </c>
      <c r="I903" t="s">
        <v>315</v>
      </c>
      <c r="J903" s="25">
        <v>3213467</v>
      </c>
      <c r="K903" s="26">
        <v>6270.0064000000002</v>
      </c>
      <c r="L903" s="26">
        <v>28.958500000000001</v>
      </c>
    </row>
    <row r="904" spans="1:12" ht="16" customHeight="1">
      <c r="A904" t="s">
        <v>420</v>
      </c>
      <c r="B904" t="s">
        <v>12</v>
      </c>
      <c r="C904" t="s">
        <v>37</v>
      </c>
      <c r="D904" s="24">
        <v>45962</v>
      </c>
      <c r="E904" t="s">
        <v>394</v>
      </c>
      <c r="F904" t="s">
        <v>10</v>
      </c>
      <c r="G904" t="s">
        <v>314</v>
      </c>
      <c r="H904" t="s">
        <v>314</v>
      </c>
      <c r="I904" t="s">
        <v>322</v>
      </c>
      <c r="J904" s="25">
        <v>109416</v>
      </c>
      <c r="K904" s="26">
        <v>214.95410000000001</v>
      </c>
      <c r="L904" s="26">
        <v>1.1771</v>
      </c>
    </row>
    <row r="905" spans="1:12" ht="16" customHeight="1">
      <c r="A905" t="s">
        <v>420</v>
      </c>
      <c r="B905" t="s">
        <v>12</v>
      </c>
      <c r="C905" t="s">
        <v>37</v>
      </c>
      <c r="D905" s="24">
        <v>45962</v>
      </c>
      <c r="E905" t="s">
        <v>415</v>
      </c>
      <c r="F905" t="s">
        <v>10</v>
      </c>
      <c r="G905" t="s">
        <v>314</v>
      </c>
      <c r="H905" t="s">
        <v>314</v>
      </c>
      <c r="I905" t="s">
        <v>322</v>
      </c>
      <c r="J905" s="25">
        <v>14653</v>
      </c>
      <c r="K905" s="26">
        <v>28.663799999999998</v>
      </c>
      <c r="L905" s="26">
        <v>0.20300000000000001</v>
      </c>
    </row>
    <row r="906" spans="1:12" ht="16" customHeight="1">
      <c r="A906" t="s">
        <v>420</v>
      </c>
      <c r="B906" t="s">
        <v>12</v>
      </c>
      <c r="C906" t="s">
        <v>37</v>
      </c>
      <c r="D906" s="24">
        <v>45962</v>
      </c>
      <c r="E906" t="s">
        <v>419</v>
      </c>
      <c r="F906" t="s">
        <v>10</v>
      </c>
      <c r="G906" t="s">
        <v>314</v>
      </c>
      <c r="H906" t="s">
        <v>314</v>
      </c>
      <c r="I906" t="s">
        <v>322</v>
      </c>
      <c r="J906" s="25">
        <v>3249</v>
      </c>
      <c r="K906" s="26">
        <v>6.3834</v>
      </c>
      <c r="L906" s="26">
        <v>5.7599999999999998E-2</v>
      </c>
    </row>
    <row r="907" spans="1:12" ht="16" customHeight="1">
      <c r="A907" t="s">
        <v>420</v>
      </c>
      <c r="B907" t="s">
        <v>12</v>
      </c>
      <c r="C907" t="s">
        <v>37</v>
      </c>
      <c r="D907" s="24">
        <v>45962</v>
      </c>
      <c r="E907" t="s">
        <v>325</v>
      </c>
      <c r="F907" t="s">
        <v>10</v>
      </c>
      <c r="G907" t="s">
        <v>320</v>
      </c>
      <c r="H907" t="s">
        <v>320</v>
      </c>
      <c r="I907" t="s">
        <v>322</v>
      </c>
      <c r="J907" s="25">
        <v>361809</v>
      </c>
      <c r="K907" s="26">
        <v>705.61760000000004</v>
      </c>
      <c r="L907" s="26">
        <v>5.6757</v>
      </c>
    </row>
    <row r="908" spans="1:12" ht="16" customHeight="1">
      <c r="A908" t="s">
        <v>420</v>
      </c>
      <c r="B908" t="s">
        <v>12</v>
      </c>
      <c r="C908" t="s">
        <v>37</v>
      </c>
      <c r="D908" s="24">
        <v>45962</v>
      </c>
      <c r="E908" t="s">
        <v>399</v>
      </c>
      <c r="F908" t="s">
        <v>10</v>
      </c>
      <c r="G908" t="s">
        <v>320</v>
      </c>
      <c r="H908" t="s">
        <v>320</v>
      </c>
      <c r="I908" t="s">
        <v>324</v>
      </c>
      <c r="J908" s="25">
        <v>31296</v>
      </c>
      <c r="K908" s="26">
        <v>53.149500000000003</v>
      </c>
      <c r="L908" s="26">
        <v>0.61209999999999998</v>
      </c>
    </row>
    <row r="909" spans="1:12" ht="16" customHeight="1">
      <c r="A909" t="s">
        <v>420</v>
      </c>
      <c r="B909" t="s">
        <v>12</v>
      </c>
      <c r="C909" t="s">
        <v>37</v>
      </c>
      <c r="D909" s="24">
        <v>45962</v>
      </c>
      <c r="E909" t="s">
        <v>327</v>
      </c>
      <c r="F909" t="s">
        <v>10</v>
      </c>
      <c r="G909" t="s">
        <v>320</v>
      </c>
      <c r="H909" t="s">
        <v>320</v>
      </c>
      <c r="I909" t="s">
        <v>403</v>
      </c>
      <c r="J909" s="25">
        <v>22765</v>
      </c>
      <c r="K909" s="26">
        <v>45.953200000000002</v>
      </c>
      <c r="L909" s="26">
        <v>0.78100000000000003</v>
      </c>
    </row>
    <row r="910" spans="1:12" ht="16" customHeight="1">
      <c r="A910" t="s">
        <v>420</v>
      </c>
      <c r="B910" t="s">
        <v>12</v>
      </c>
      <c r="C910" t="s">
        <v>37</v>
      </c>
      <c r="D910" s="24">
        <v>45962</v>
      </c>
      <c r="E910" t="s">
        <v>329</v>
      </c>
      <c r="F910" t="s">
        <v>10</v>
      </c>
      <c r="G910" t="s">
        <v>320</v>
      </c>
      <c r="H910" t="s">
        <v>320</v>
      </c>
      <c r="I910" t="s">
        <v>404</v>
      </c>
      <c r="J910" s="25">
        <v>4855</v>
      </c>
      <c r="K910" s="26">
        <v>9.9161000000000001</v>
      </c>
      <c r="L910" s="26">
        <v>0.23719999999999999</v>
      </c>
    </row>
    <row r="911" spans="1:12" ht="16" customHeight="1">
      <c r="A911" t="s">
        <v>420</v>
      </c>
      <c r="B911" t="s">
        <v>12</v>
      </c>
      <c r="C911" t="s">
        <v>37</v>
      </c>
      <c r="D911" s="24">
        <v>45962</v>
      </c>
      <c r="E911" t="s">
        <v>372</v>
      </c>
      <c r="F911" t="s">
        <v>10</v>
      </c>
      <c r="G911" t="s">
        <v>320</v>
      </c>
      <c r="H911" t="s">
        <v>320</v>
      </c>
      <c r="I911" t="s">
        <v>405</v>
      </c>
      <c r="J911" s="25">
        <v>20</v>
      </c>
      <c r="K911" s="26">
        <v>3.7600000000000001E-2</v>
      </c>
      <c r="L911" s="26">
        <v>5.0000000000000001E-4</v>
      </c>
    </row>
    <row r="912" spans="1:12" ht="16" customHeight="1">
      <c r="A912" t="s">
        <v>420</v>
      </c>
      <c r="B912" t="s">
        <v>12</v>
      </c>
      <c r="C912" t="s">
        <v>37</v>
      </c>
      <c r="D912" s="24">
        <v>45962</v>
      </c>
      <c r="E912" t="s">
        <v>331</v>
      </c>
      <c r="F912" t="s">
        <v>10</v>
      </c>
      <c r="G912" t="s">
        <v>320</v>
      </c>
      <c r="H912" t="s">
        <v>320</v>
      </c>
      <c r="I912" t="s">
        <v>406</v>
      </c>
      <c r="J912" s="25">
        <v>4193</v>
      </c>
      <c r="K912" s="26">
        <v>8.7518999999999991</v>
      </c>
      <c r="L912" s="26">
        <v>0.33750000000000002</v>
      </c>
    </row>
    <row r="913" spans="1:12" ht="16" customHeight="1">
      <c r="A913" t="s">
        <v>420</v>
      </c>
      <c r="B913" t="s">
        <v>12</v>
      </c>
      <c r="C913" t="s">
        <v>37</v>
      </c>
      <c r="D913" s="24">
        <v>45962</v>
      </c>
      <c r="E913" t="s">
        <v>333</v>
      </c>
      <c r="F913" t="s">
        <v>10</v>
      </c>
      <c r="G913" t="s">
        <v>320</v>
      </c>
      <c r="H913" t="s">
        <v>320</v>
      </c>
      <c r="I913" t="s">
        <v>407</v>
      </c>
      <c r="J913" s="25">
        <v>0</v>
      </c>
      <c r="K913" s="26">
        <v>0</v>
      </c>
      <c r="L913" s="26">
        <v>0</v>
      </c>
    </row>
    <row r="914" spans="1:12" ht="16" customHeight="1">
      <c r="A914" t="s">
        <v>420</v>
      </c>
      <c r="B914" t="s">
        <v>12</v>
      </c>
      <c r="C914" t="s">
        <v>37</v>
      </c>
      <c r="D914" s="24">
        <v>45962</v>
      </c>
      <c r="E914" t="s">
        <v>335</v>
      </c>
      <c r="F914" t="s">
        <v>10</v>
      </c>
      <c r="G914" t="s">
        <v>320</v>
      </c>
      <c r="H914" t="s">
        <v>320</v>
      </c>
      <c r="I914" t="s">
        <v>408</v>
      </c>
      <c r="J914" s="25">
        <v>2</v>
      </c>
      <c r="K914" s="26">
        <v>4.0000000000000001E-3</v>
      </c>
      <c r="L914" s="26">
        <v>1E-4</v>
      </c>
    </row>
    <row r="915" spans="1:12" ht="16" customHeight="1">
      <c r="A915" t="s">
        <v>420</v>
      </c>
      <c r="B915" t="s">
        <v>12</v>
      </c>
      <c r="C915" t="s">
        <v>37</v>
      </c>
      <c r="D915" s="24">
        <v>45962</v>
      </c>
      <c r="E915" t="s">
        <v>337</v>
      </c>
      <c r="F915" t="s">
        <v>10</v>
      </c>
      <c r="G915" t="s">
        <v>320</v>
      </c>
      <c r="H915" t="s">
        <v>320</v>
      </c>
      <c r="I915" t="s">
        <v>409</v>
      </c>
      <c r="J915" s="25">
        <v>0</v>
      </c>
      <c r="K915" s="26">
        <v>0</v>
      </c>
      <c r="L915" s="26">
        <v>0</v>
      </c>
    </row>
    <row r="916" spans="1:12" ht="16" customHeight="1">
      <c r="A916" t="s">
        <v>420</v>
      </c>
      <c r="B916" t="s">
        <v>12</v>
      </c>
      <c r="C916" t="s">
        <v>37</v>
      </c>
      <c r="D916" s="24">
        <v>45962</v>
      </c>
      <c r="E916" t="s">
        <v>339</v>
      </c>
      <c r="F916" t="s">
        <v>10</v>
      </c>
      <c r="G916" t="s">
        <v>320</v>
      </c>
      <c r="H916" t="s">
        <v>320</v>
      </c>
      <c r="I916" t="s">
        <v>410</v>
      </c>
      <c r="J916" s="25">
        <v>0</v>
      </c>
      <c r="K916" s="26">
        <v>0</v>
      </c>
      <c r="L916" s="26">
        <v>0</v>
      </c>
    </row>
    <row r="917" spans="1:12" ht="16" customHeight="1">
      <c r="A917" t="s">
        <v>420</v>
      </c>
      <c r="B917" t="s">
        <v>12</v>
      </c>
      <c r="C917" t="s">
        <v>37</v>
      </c>
      <c r="D917" s="24">
        <v>45962</v>
      </c>
      <c r="E917" t="s">
        <v>341</v>
      </c>
      <c r="F917" t="s">
        <v>10</v>
      </c>
      <c r="G917" t="s">
        <v>320</v>
      </c>
      <c r="H917" t="s">
        <v>320</v>
      </c>
      <c r="I917" t="s">
        <v>411</v>
      </c>
      <c r="J917" s="25">
        <v>0</v>
      </c>
      <c r="K917" s="26">
        <v>0</v>
      </c>
      <c r="L917" s="26">
        <v>0</v>
      </c>
    </row>
    <row r="918" spans="1:12" ht="16" customHeight="1">
      <c r="A918" t="s">
        <v>420</v>
      </c>
      <c r="B918" t="s">
        <v>12</v>
      </c>
      <c r="C918" t="s">
        <v>37</v>
      </c>
      <c r="D918" s="24">
        <v>45962</v>
      </c>
      <c r="E918" t="s">
        <v>343</v>
      </c>
      <c r="F918" t="s">
        <v>9</v>
      </c>
      <c r="G918" t="s">
        <v>344</v>
      </c>
      <c r="H918" t="s">
        <v>344</v>
      </c>
      <c r="I918" t="s">
        <v>412</v>
      </c>
      <c r="J918" s="25">
        <v>0</v>
      </c>
      <c r="K918" s="26">
        <v>0</v>
      </c>
      <c r="L918" s="26">
        <v>0</v>
      </c>
    </row>
    <row r="919" spans="1:12" ht="16" customHeight="1">
      <c r="A919" t="s">
        <v>420</v>
      </c>
      <c r="B919" t="s">
        <v>12</v>
      </c>
      <c r="C919" t="s">
        <v>37</v>
      </c>
      <c r="D919" s="24">
        <v>45962</v>
      </c>
      <c r="E919" t="s">
        <v>346</v>
      </c>
      <c r="F919" t="s">
        <v>10</v>
      </c>
      <c r="G919" t="s">
        <v>320</v>
      </c>
      <c r="H919" t="s">
        <v>320</v>
      </c>
      <c r="I919" t="s">
        <v>413</v>
      </c>
      <c r="J919" s="25">
        <v>0</v>
      </c>
      <c r="K919" s="26">
        <v>0</v>
      </c>
      <c r="L919" s="26">
        <v>0</v>
      </c>
    </row>
    <row r="920" spans="1:12" ht="16" customHeight="1">
      <c r="A920" t="s">
        <v>421</v>
      </c>
      <c r="B920" t="s">
        <v>13</v>
      </c>
      <c r="C920" t="s">
        <v>37</v>
      </c>
      <c r="D920" s="24">
        <v>45962</v>
      </c>
      <c r="E920" t="s">
        <v>390</v>
      </c>
      <c r="F920" t="s">
        <v>10</v>
      </c>
      <c r="G920" t="s">
        <v>314</v>
      </c>
      <c r="H920" t="s">
        <v>314</v>
      </c>
      <c r="I920" t="s">
        <v>315</v>
      </c>
      <c r="J920" s="25">
        <v>114475041</v>
      </c>
      <c r="K920" s="26">
        <v>222606.7053</v>
      </c>
      <c r="L920" s="26">
        <v>553.77769999999998</v>
      </c>
    </row>
    <row r="921" spans="1:12" ht="16" customHeight="1">
      <c r="A921" t="s">
        <v>421</v>
      </c>
      <c r="B921" t="s">
        <v>13</v>
      </c>
      <c r="C921" t="s">
        <v>37</v>
      </c>
      <c r="D921" s="24">
        <v>45962</v>
      </c>
      <c r="E921" t="s">
        <v>323</v>
      </c>
      <c r="F921" t="s">
        <v>10</v>
      </c>
      <c r="G921" t="s">
        <v>320</v>
      </c>
      <c r="H921" t="s">
        <v>320</v>
      </c>
      <c r="I921" t="s">
        <v>315</v>
      </c>
      <c r="J921" s="25">
        <v>5240099</v>
      </c>
      <c r="K921" s="26">
        <v>10195.253500000001</v>
      </c>
      <c r="L921" s="26">
        <v>46.297800000000002</v>
      </c>
    </row>
    <row r="922" spans="1:12" ht="16" customHeight="1">
      <c r="A922" t="s">
        <v>421</v>
      </c>
      <c r="B922" t="s">
        <v>13</v>
      </c>
      <c r="C922" t="s">
        <v>37</v>
      </c>
      <c r="D922" s="24">
        <v>45962</v>
      </c>
      <c r="E922" t="s">
        <v>394</v>
      </c>
      <c r="F922" t="s">
        <v>10</v>
      </c>
      <c r="G922" t="s">
        <v>314</v>
      </c>
      <c r="H922" t="s">
        <v>314</v>
      </c>
      <c r="I922" t="s">
        <v>322</v>
      </c>
      <c r="J922" s="25">
        <v>217583</v>
      </c>
      <c r="K922" s="26">
        <v>426.19470000000001</v>
      </c>
      <c r="L922" s="26">
        <v>2.3601999999999999</v>
      </c>
    </row>
    <row r="923" spans="1:12" ht="16" customHeight="1">
      <c r="A923" t="s">
        <v>421</v>
      </c>
      <c r="B923" t="s">
        <v>13</v>
      </c>
      <c r="C923" t="s">
        <v>37</v>
      </c>
      <c r="D923" s="24">
        <v>45962</v>
      </c>
      <c r="E923" t="s">
        <v>415</v>
      </c>
      <c r="F923" t="s">
        <v>10</v>
      </c>
      <c r="G923" t="s">
        <v>314</v>
      </c>
      <c r="H923" t="s">
        <v>314</v>
      </c>
      <c r="I923" t="s">
        <v>322</v>
      </c>
      <c r="J923" s="25">
        <v>26311</v>
      </c>
      <c r="K923" s="26">
        <v>51.564900000000002</v>
      </c>
      <c r="L923" s="26">
        <v>0.38540000000000002</v>
      </c>
    </row>
    <row r="924" spans="1:12" ht="16" customHeight="1">
      <c r="A924" t="s">
        <v>421</v>
      </c>
      <c r="B924" t="s">
        <v>13</v>
      </c>
      <c r="C924" t="s">
        <v>37</v>
      </c>
      <c r="D924" s="24">
        <v>45962</v>
      </c>
      <c r="E924" t="s">
        <v>419</v>
      </c>
      <c r="F924" t="s">
        <v>10</v>
      </c>
      <c r="G924" t="s">
        <v>314</v>
      </c>
      <c r="H924" t="s">
        <v>314</v>
      </c>
      <c r="I924" t="s">
        <v>322</v>
      </c>
      <c r="J924" s="25">
        <v>4042</v>
      </c>
      <c r="K924" s="26">
        <v>7.9767999999999999</v>
      </c>
      <c r="L924" s="26">
        <v>7.1599999999999997E-2</v>
      </c>
    </row>
    <row r="925" spans="1:12" ht="16" customHeight="1">
      <c r="A925" t="s">
        <v>421</v>
      </c>
      <c r="B925" t="s">
        <v>13</v>
      </c>
      <c r="C925" t="s">
        <v>37</v>
      </c>
      <c r="D925" s="24">
        <v>45962</v>
      </c>
      <c r="E925" t="s">
        <v>325</v>
      </c>
      <c r="F925" t="s">
        <v>10</v>
      </c>
      <c r="G925" t="s">
        <v>320</v>
      </c>
      <c r="H925" t="s">
        <v>320</v>
      </c>
      <c r="I925" t="s">
        <v>322</v>
      </c>
      <c r="J925" s="25">
        <v>490525</v>
      </c>
      <c r="K925" s="26">
        <v>955.78200000000004</v>
      </c>
      <c r="L925" s="26">
        <v>7.7257999999999996</v>
      </c>
    </row>
    <row r="926" spans="1:12" ht="16" customHeight="1">
      <c r="A926" t="s">
        <v>421</v>
      </c>
      <c r="B926" t="s">
        <v>13</v>
      </c>
      <c r="C926" t="s">
        <v>37</v>
      </c>
      <c r="D926" s="24">
        <v>45962</v>
      </c>
      <c r="E926" t="s">
        <v>399</v>
      </c>
      <c r="F926" t="s">
        <v>10</v>
      </c>
      <c r="G926" t="s">
        <v>320</v>
      </c>
      <c r="H926" t="s">
        <v>320</v>
      </c>
      <c r="I926" t="s">
        <v>324</v>
      </c>
      <c r="J926" s="25">
        <v>39481</v>
      </c>
      <c r="K926" s="26">
        <v>67.000299999999996</v>
      </c>
      <c r="L926" s="26">
        <v>0.75249999999999995</v>
      </c>
    </row>
    <row r="927" spans="1:12" ht="16" customHeight="1">
      <c r="A927" t="s">
        <v>421</v>
      </c>
      <c r="B927" t="s">
        <v>13</v>
      </c>
      <c r="C927" t="s">
        <v>37</v>
      </c>
      <c r="D927" s="24">
        <v>45962</v>
      </c>
      <c r="E927" t="s">
        <v>327</v>
      </c>
      <c r="F927" t="s">
        <v>10</v>
      </c>
      <c r="G927" t="s">
        <v>320</v>
      </c>
      <c r="H927" t="s">
        <v>320</v>
      </c>
      <c r="I927" t="s">
        <v>403</v>
      </c>
      <c r="J927" s="25">
        <v>21613</v>
      </c>
      <c r="K927" s="26">
        <v>42.408999999999999</v>
      </c>
      <c r="L927" s="26">
        <v>0.62770000000000004</v>
      </c>
    </row>
    <row r="928" spans="1:12" ht="16" customHeight="1">
      <c r="A928" t="s">
        <v>421</v>
      </c>
      <c r="B928" t="s">
        <v>13</v>
      </c>
      <c r="C928" t="s">
        <v>37</v>
      </c>
      <c r="D928" s="24">
        <v>45962</v>
      </c>
      <c r="E928" t="s">
        <v>329</v>
      </c>
      <c r="F928" t="s">
        <v>10</v>
      </c>
      <c r="G928" t="s">
        <v>320</v>
      </c>
      <c r="H928" t="s">
        <v>320</v>
      </c>
      <c r="I928" t="s">
        <v>404</v>
      </c>
      <c r="J928" s="25">
        <v>4110</v>
      </c>
      <c r="K928" s="26">
        <v>8.1378000000000004</v>
      </c>
      <c r="L928" s="26">
        <v>0.1837</v>
      </c>
    </row>
    <row r="929" spans="1:12" ht="16" customHeight="1">
      <c r="A929" t="s">
        <v>421</v>
      </c>
      <c r="B929" t="s">
        <v>13</v>
      </c>
      <c r="C929" t="s">
        <v>37</v>
      </c>
      <c r="D929" s="24">
        <v>45962</v>
      </c>
      <c r="E929" t="s">
        <v>372</v>
      </c>
      <c r="F929" t="s">
        <v>10</v>
      </c>
      <c r="G929" t="s">
        <v>320</v>
      </c>
      <c r="H929" t="s">
        <v>320</v>
      </c>
      <c r="I929" t="s">
        <v>405</v>
      </c>
      <c r="J929" s="25">
        <v>31</v>
      </c>
      <c r="K929" s="26">
        <v>5.7500000000000002E-2</v>
      </c>
      <c r="L929" s="26">
        <v>6.9999999999999999E-4</v>
      </c>
    </row>
    <row r="930" spans="1:12" ht="16" customHeight="1">
      <c r="A930" t="s">
        <v>421</v>
      </c>
      <c r="B930" t="s">
        <v>13</v>
      </c>
      <c r="C930" t="s">
        <v>37</v>
      </c>
      <c r="D930" s="24">
        <v>45962</v>
      </c>
      <c r="E930" t="s">
        <v>331</v>
      </c>
      <c r="F930" t="s">
        <v>10</v>
      </c>
      <c r="G930" t="s">
        <v>320</v>
      </c>
      <c r="H930" t="s">
        <v>320</v>
      </c>
      <c r="I930" t="s">
        <v>406</v>
      </c>
      <c r="J930" s="25">
        <v>3669</v>
      </c>
      <c r="K930" s="26">
        <v>7.4648000000000003</v>
      </c>
      <c r="L930" s="26">
        <v>0.25380000000000003</v>
      </c>
    </row>
    <row r="931" spans="1:12" ht="16" customHeight="1">
      <c r="A931" t="s">
        <v>421</v>
      </c>
      <c r="B931" t="s">
        <v>13</v>
      </c>
      <c r="C931" t="s">
        <v>37</v>
      </c>
      <c r="D931" s="24">
        <v>45962</v>
      </c>
      <c r="E931" t="s">
        <v>333</v>
      </c>
      <c r="F931" t="s">
        <v>10</v>
      </c>
      <c r="G931" t="s">
        <v>320</v>
      </c>
      <c r="H931" t="s">
        <v>320</v>
      </c>
      <c r="I931" t="s">
        <v>407</v>
      </c>
      <c r="J931" s="25">
        <v>0</v>
      </c>
      <c r="K931" s="26">
        <v>0</v>
      </c>
      <c r="L931" s="26">
        <v>0</v>
      </c>
    </row>
    <row r="932" spans="1:12" ht="16" customHeight="1">
      <c r="A932" t="s">
        <v>421</v>
      </c>
      <c r="B932" t="s">
        <v>13</v>
      </c>
      <c r="C932" t="s">
        <v>37</v>
      </c>
      <c r="D932" s="24">
        <v>45962</v>
      </c>
      <c r="E932" t="s">
        <v>335</v>
      </c>
      <c r="F932" t="s">
        <v>10</v>
      </c>
      <c r="G932" t="s">
        <v>320</v>
      </c>
      <c r="H932" t="s">
        <v>320</v>
      </c>
      <c r="I932" t="s">
        <v>408</v>
      </c>
      <c r="J932" s="25">
        <v>7</v>
      </c>
      <c r="K932" s="26">
        <v>1.4E-2</v>
      </c>
      <c r="L932" s="26">
        <v>6.9999999999999999E-4</v>
      </c>
    </row>
    <row r="933" spans="1:12" ht="16" customHeight="1">
      <c r="A933" t="s">
        <v>421</v>
      </c>
      <c r="B933" t="s">
        <v>13</v>
      </c>
      <c r="C933" t="s">
        <v>37</v>
      </c>
      <c r="D933" s="24">
        <v>45962</v>
      </c>
      <c r="E933" t="s">
        <v>337</v>
      </c>
      <c r="F933" t="s">
        <v>10</v>
      </c>
      <c r="G933" t="s">
        <v>320</v>
      </c>
      <c r="H933" t="s">
        <v>320</v>
      </c>
      <c r="I933" t="s">
        <v>409</v>
      </c>
      <c r="J933" s="25">
        <v>0</v>
      </c>
      <c r="K933" s="26">
        <v>0</v>
      </c>
      <c r="L933" s="26">
        <v>0</v>
      </c>
    </row>
    <row r="934" spans="1:12" ht="16" customHeight="1">
      <c r="A934" t="s">
        <v>421</v>
      </c>
      <c r="B934" t="s">
        <v>13</v>
      </c>
      <c r="C934" t="s">
        <v>37</v>
      </c>
      <c r="D934" s="24">
        <v>45962</v>
      </c>
      <c r="E934" t="s">
        <v>339</v>
      </c>
      <c r="F934" t="s">
        <v>10</v>
      </c>
      <c r="G934" t="s">
        <v>320</v>
      </c>
      <c r="H934" t="s">
        <v>320</v>
      </c>
      <c r="I934" t="s">
        <v>410</v>
      </c>
      <c r="J934" s="25">
        <v>0</v>
      </c>
      <c r="K934" s="26">
        <v>0</v>
      </c>
      <c r="L934" s="26">
        <v>0</v>
      </c>
    </row>
    <row r="935" spans="1:12" ht="16" customHeight="1">
      <c r="A935" t="s">
        <v>421</v>
      </c>
      <c r="B935" t="s">
        <v>13</v>
      </c>
      <c r="C935" t="s">
        <v>37</v>
      </c>
      <c r="D935" s="24">
        <v>45962</v>
      </c>
      <c r="E935" t="s">
        <v>341</v>
      </c>
      <c r="F935" t="s">
        <v>10</v>
      </c>
      <c r="G935" t="s">
        <v>320</v>
      </c>
      <c r="H935" t="s">
        <v>320</v>
      </c>
      <c r="I935" t="s">
        <v>411</v>
      </c>
      <c r="J935" s="25">
        <v>0</v>
      </c>
      <c r="K935" s="26">
        <v>0</v>
      </c>
      <c r="L935" s="26">
        <v>0</v>
      </c>
    </row>
    <row r="936" spans="1:12" ht="16" customHeight="1">
      <c r="A936" t="s">
        <v>421</v>
      </c>
      <c r="B936" t="s">
        <v>13</v>
      </c>
      <c r="C936" t="s">
        <v>37</v>
      </c>
      <c r="D936" s="24">
        <v>45962</v>
      </c>
      <c r="E936" t="s">
        <v>343</v>
      </c>
      <c r="F936" t="s">
        <v>9</v>
      </c>
      <c r="G936" t="s">
        <v>344</v>
      </c>
      <c r="H936" t="s">
        <v>344</v>
      </c>
      <c r="I936" t="s">
        <v>412</v>
      </c>
      <c r="J936" s="25">
        <v>0</v>
      </c>
      <c r="K936" s="26">
        <v>0</v>
      </c>
      <c r="L936" s="26">
        <v>0</v>
      </c>
    </row>
    <row r="937" spans="1:12" ht="16" customHeight="1">
      <c r="A937" t="s">
        <v>421</v>
      </c>
      <c r="B937" t="s">
        <v>13</v>
      </c>
      <c r="C937" t="s">
        <v>37</v>
      </c>
      <c r="D937" s="24">
        <v>45962</v>
      </c>
      <c r="E937" t="s">
        <v>346</v>
      </c>
      <c r="F937" t="s">
        <v>10</v>
      </c>
      <c r="G937" t="s">
        <v>320</v>
      </c>
      <c r="H937" t="s">
        <v>320</v>
      </c>
      <c r="I937" t="s">
        <v>413</v>
      </c>
      <c r="J937" s="25">
        <v>0</v>
      </c>
      <c r="K937" s="26">
        <v>0</v>
      </c>
      <c r="L937" s="26">
        <v>0</v>
      </c>
    </row>
    <row r="938" spans="1:12" ht="16" customHeight="1">
      <c r="A938" t="s">
        <v>422</v>
      </c>
      <c r="B938" t="s">
        <v>9</v>
      </c>
      <c r="C938" t="s">
        <v>38</v>
      </c>
      <c r="D938" s="24">
        <v>45962</v>
      </c>
      <c r="E938" t="s">
        <v>390</v>
      </c>
      <c r="F938" t="s">
        <v>10</v>
      </c>
      <c r="G938" t="s">
        <v>314</v>
      </c>
      <c r="H938" t="s">
        <v>314</v>
      </c>
      <c r="I938" t="s">
        <v>315</v>
      </c>
      <c r="J938" s="25">
        <v>107771286</v>
      </c>
      <c r="K938" s="26">
        <v>209935.5019</v>
      </c>
      <c r="L938" s="26">
        <v>375.10070000000002</v>
      </c>
    </row>
    <row r="939" spans="1:12" ht="16" customHeight="1">
      <c r="A939" t="s">
        <v>422</v>
      </c>
      <c r="B939" t="s">
        <v>9</v>
      </c>
      <c r="C939" t="s">
        <v>38</v>
      </c>
      <c r="D939" s="24">
        <v>45962</v>
      </c>
      <c r="E939" t="s">
        <v>323</v>
      </c>
      <c r="F939" t="s">
        <v>10</v>
      </c>
      <c r="G939" t="s">
        <v>320</v>
      </c>
      <c r="H939" t="s">
        <v>320</v>
      </c>
      <c r="I939" t="s">
        <v>315</v>
      </c>
      <c r="J939" s="25">
        <v>5331308</v>
      </c>
      <c r="K939" s="26">
        <v>10387.230299999999</v>
      </c>
      <c r="L939" s="26">
        <v>35.017400000000002</v>
      </c>
    </row>
    <row r="940" spans="1:12" ht="16" customHeight="1">
      <c r="A940" t="s">
        <v>422</v>
      </c>
      <c r="B940" t="s">
        <v>9</v>
      </c>
      <c r="C940" t="s">
        <v>38</v>
      </c>
      <c r="D940" s="24">
        <v>45962</v>
      </c>
      <c r="E940" t="s">
        <v>394</v>
      </c>
      <c r="F940" t="s">
        <v>10</v>
      </c>
      <c r="G940" t="s">
        <v>314</v>
      </c>
      <c r="H940" t="s">
        <v>314</v>
      </c>
      <c r="I940" t="s">
        <v>322</v>
      </c>
      <c r="J940" s="25">
        <v>242786</v>
      </c>
      <c r="K940" s="26">
        <v>475.56819999999999</v>
      </c>
      <c r="L940" s="26">
        <v>2.3096000000000001</v>
      </c>
    </row>
    <row r="941" spans="1:12" ht="16" customHeight="1">
      <c r="A941" t="s">
        <v>422</v>
      </c>
      <c r="B941" t="s">
        <v>9</v>
      </c>
      <c r="C941" t="s">
        <v>38</v>
      </c>
      <c r="D941" s="24">
        <v>45962</v>
      </c>
      <c r="E941" t="s">
        <v>415</v>
      </c>
      <c r="F941" t="s">
        <v>10</v>
      </c>
      <c r="G941" t="s">
        <v>314</v>
      </c>
      <c r="H941" t="s">
        <v>314</v>
      </c>
      <c r="I941" t="s">
        <v>322</v>
      </c>
      <c r="J941" s="25">
        <v>35900</v>
      </c>
      <c r="K941" s="26">
        <v>70.816900000000004</v>
      </c>
      <c r="L941" s="26">
        <v>0.37059999999999998</v>
      </c>
    </row>
    <row r="942" spans="1:12" ht="16" customHeight="1">
      <c r="A942" t="s">
        <v>422</v>
      </c>
      <c r="B942" t="s">
        <v>9</v>
      </c>
      <c r="C942" t="s">
        <v>38</v>
      </c>
      <c r="D942" s="24">
        <v>45962</v>
      </c>
      <c r="E942" t="s">
        <v>419</v>
      </c>
      <c r="F942" t="s">
        <v>10</v>
      </c>
      <c r="G942" t="s">
        <v>314</v>
      </c>
      <c r="H942" t="s">
        <v>314</v>
      </c>
      <c r="I942" t="s">
        <v>322</v>
      </c>
      <c r="J942" s="25">
        <v>6519</v>
      </c>
      <c r="K942" s="26">
        <v>12.8649</v>
      </c>
      <c r="L942" s="26">
        <v>0.1016</v>
      </c>
    </row>
    <row r="943" spans="1:12" ht="16" customHeight="1">
      <c r="A943" t="s">
        <v>422</v>
      </c>
      <c r="B943" t="s">
        <v>9</v>
      </c>
      <c r="C943" t="s">
        <v>38</v>
      </c>
      <c r="D943" s="24">
        <v>45962</v>
      </c>
      <c r="E943" t="s">
        <v>325</v>
      </c>
      <c r="F943" t="s">
        <v>10</v>
      </c>
      <c r="G943" t="s">
        <v>320</v>
      </c>
      <c r="H943" t="s">
        <v>320</v>
      </c>
      <c r="I943" t="s">
        <v>322</v>
      </c>
      <c r="J943" s="25">
        <v>449443</v>
      </c>
      <c r="K943" s="26">
        <v>876.17169999999999</v>
      </c>
      <c r="L943" s="26">
        <v>6.7695999999999996</v>
      </c>
    </row>
    <row r="944" spans="1:12" ht="16" customHeight="1">
      <c r="A944" t="s">
        <v>422</v>
      </c>
      <c r="B944" t="s">
        <v>9</v>
      </c>
      <c r="C944" t="s">
        <v>38</v>
      </c>
      <c r="D944" s="24">
        <v>45962</v>
      </c>
      <c r="E944" t="s">
        <v>399</v>
      </c>
      <c r="F944" t="s">
        <v>10</v>
      </c>
      <c r="G944" t="s">
        <v>320</v>
      </c>
      <c r="H944" t="s">
        <v>320</v>
      </c>
      <c r="I944" t="s">
        <v>324</v>
      </c>
      <c r="J944" s="25">
        <v>34297</v>
      </c>
      <c r="K944" s="26">
        <v>58.073300000000003</v>
      </c>
      <c r="L944" s="26">
        <v>0.54690000000000005</v>
      </c>
    </row>
    <row r="945" spans="1:12" ht="16" customHeight="1">
      <c r="A945" t="s">
        <v>422</v>
      </c>
      <c r="B945" t="s">
        <v>9</v>
      </c>
      <c r="C945" t="s">
        <v>38</v>
      </c>
      <c r="D945" s="24">
        <v>45962</v>
      </c>
      <c r="E945" t="s">
        <v>327</v>
      </c>
      <c r="F945" t="s">
        <v>10</v>
      </c>
      <c r="G945" t="s">
        <v>320</v>
      </c>
      <c r="H945" t="s">
        <v>320</v>
      </c>
      <c r="I945" t="s">
        <v>403</v>
      </c>
      <c r="J945" s="25">
        <v>18206</v>
      </c>
      <c r="K945" s="26">
        <v>35.472200000000001</v>
      </c>
      <c r="L945" s="26">
        <v>0.495</v>
      </c>
    </row>
    <row r="946" spans="1:12" ht="16" customHeight="1">
      <c r="A946" t="s">
        <v>422</v>
      </c>
      <c r="B946" t="s">
        <v>9</v>
      </c>
      <c r="C946" t="s">
        <v>38</v>
      </c>
      <c r="D946" s="24">
        <v>45962</v>
      </c>
      <c r="E946" t="s">
        <v>329</v>
      </c>
      <c r="F946" t="s">
        <v>10</v>
      </c>
      <c r="G946" t="s">
        <v>320</v>
      </c>
      <c r="H946" t="s">
        <v>320</v>
      </c>
      <c r="I946" t="s">
        <v>404</v>
      </c>
      <c r="J946" s="25">
        <v>6583</v>
      </c>
      <c r="K946" s="26">
        <v>12.579000000000001</v>
      </c>
      <c r="L946" s="26">
        <v>0.2366</v>
      </c>
    </row>
    <row r="947" spans="1:12" ht="16" customHeight="1">
      <c r="A947" t="s">
        <v>422</v>
      </c>
      <c r="B947" t="s">
        <v>9</v>
      </c>
      <c r="C947" t="s">
        <v>38</v>
      </c>
      <c r="D947" s="24">
        <v>45962</v>
      </c>
      <c r="E947" t="s">
        <v>372</v>
      </c>
      <c r="F947" t="s">
        <v>10</v>
      </c>
      <c r="G947" t="s">
        <v>320</v>
      </c>
      <c r="H947" t="s">
        <v>320</v>
      </c>
      <c r="I947" t="s">
        <v>405</v>
      </c>
      <c r="J947" s="25">
        <v>31</v>
      </c>
      <c r="K947" s="26">
        <v>5.57E-2</v>
      </c>
      <c r="L947" s="26">
        <v>5.0000000000000001E-4</v>
      </c>
    </row>
    <row r="948" spans="1:12" ht="16" customHeight="1">
      <c r="A948" t="s">
        <v>422</v>
      </c>
      <c r="B948" t="s">
        <v>9</v>
      </c>
      <c r="C948" t="s">
        <v>38</v>
      </c>
      <c r="D948" s="24">
        <v>45962</v>
      </c>
      <c r="E948" t="s">
        <v>331</v>
      </c>
      <c r="F948" t="s">
        <v>10</v>
      </c>
      <c r="G948" t="s">
        <v>320</v>
      </c>
      <c r="H948" t="s">
        <v>320</v>
      </c>
      <c r="I948" t="s">
        <v>406</v>
      </c>
      <c r="J948" s="25">
        <v>6631</v>
      </c>
      <c r="K948" s="26">
        <v>13.6408</v>
      </c>
      <c r="L948" s="26">
        <v>0.32619999999999999</v>
      </c>
    </row>
    <row r="949" spans="1:12" ht="16" customHeight="1">
      <c r="A949" t="s">
        <v>422</v>
      </c>
      <c r="B949" t="s">
        <v>9</v>
      </c>
      <c r="C949" t="s">
        <v>38</v>
      </c>
      <c r="D949" s="24">
        <v>45962</v>
      </c>
      <c r="E949" t="s">
        <v>333</v>
      </c>
      <c r="F949" t="s">
        <v>10</v>
      </c>
      <c r="G949" t="s">
        <v>320</v>
      </c>
      <c r="H949" t="s">
        <v>320</v>
      </c>
      <c r="I949" t="s">
        <v>407</v>
      </c>
      <c r="J949" s="25">
        <v>0</v>
      </c>
      <c r="K949" s="26">
        <v>0</v>
      </c>
      <c r="L949" s="26">
        <v>0</v>
      </c>
    </row>
    <row r="950" spans="1:12" ht="16" customHeight="1">
      <c r="A950" t="s">
        <v>422</v>
      </c>
      <c r="B950" t="s">
        <v>9</v>
      </c>
      <c r="C950" t="s">
        <v>38</v>
      </c>
      <c r="D950" s="24">
        <v>45962</v>
      </c>
      <c r="E950" t="s">
        <v>335</v>
      </c>
      <c r="F950" t="s">
        <v>10</v>
      </c>
      <c r="G950" t="s">
        <v>320</v>
      </c>
      <c r="H950" t="s">
        <v>320</v>
      </c>
      <c r="I950" t="s">
        <v>408</v>
      </c>
      <c r="J950" s="25">
        <v>10</v>
      </c>
      <c r="K950" s="26">
        <v>2.0299999999999999E-2</v>
      </c>
      <c r="L950" s="26">
        <v>1.6000000000000001E-3</v>
      </c>
    </row>
    <row r="951" spans="1:12" ht="16" customHeight="1">
      <c r="A951" t="s">
        <v>422</v>
      </c>
      <c r="B951" t="s">
        <v>9</v>
      </c>
      <c r="C951" t="s">
        <v>38</v>
      </c>
      <c r="D951" s="24">
        <v>45962</v>
      </c>
      <c r="E951" t="s">
        <v>337</v>
      </c>
      <c r="F951" t="s">
        <v>10</v>
      </c>
      <c r="G951" t="s">
        <v>320</v>
      </c>
      <c r="H951" t="s">
        <v>320</v>
      </c>
      <c r="I951" t="s">
        <v>409</v>
      </c>
      <c r="J951" s="25">
        <v>0</v>
      </c>
      <c r="K951" s="26">
        <v>0</v>
      </c>
      <c r="L951" s="26">
        <v>0</v>
      </c>
    </row>
    <row r="952" spans="1:12" ht="16" customHeight="1">
      <c r="A952" t="s">
        <v>422</v>
      </c>
      <c r="B952" t="s">
        <v>9</v>
      </c>
      <c r="C952" t="s">
        <v>38</v>
      </c>
      <c r="D952" s="24">
        <v>45962</v>
      </c>
      <c r="E952" t="s">
        <v>339</v>
      </c>
      <c r="F952" t="s">
        <v>10</v>
      </c>
      <c r="G952" t="s">
        <v>320</v>
      </c>
      <c r="H952" t="s">
        <v>320</v>
      </c>
      <c r="I952" t="s">
        <v>410</v>
      </c>
      <c r="J952" s="25">
        <v>0</v>
      </c>
      <c r="K952" s="26">
        <v>0</v>
      </c>
      <c r="L952" s="26">
        <v>0</v>
      </c>
    </row>
    <row r="953" spans="1:12" ht="16" customHeight="1">
      <c r="A953" t="s">
        <v>422</v>
      </c>
      <c r="B953" t="s">
        <v>9</v>
      </c>
      <c r="C953" t="s">
        <v>38</v>
      </c>
      <c r="D953" s="24">
        <v>45962</v>
      </c>
      <c r="E953" t="s">
        <v>341</v>
      </c>
      <c r="F953" t="s">
        <v>10</v>
      </c>
      <c r="G953" t="s">
        <v>320</v>
      </c>
      <c r="H953" t="s">
        <v>320</v>
      </c>
      <c r="I953" t="s">
        <v>411</v>
      </c>
      <c r="J953" s="25">
        <v>0</v>
      </c>
      <c r="K953" s="26">
        <v>0</v>
      </c>
      <c r="L953" s="26">
        <v>0</v>
      </c>
    </row>
    <row r="954" spans="1:12" ht="16" customHeight="1">
      <c r="A954" t="s">
        <v>422</v>
      </c>
      <c r="B954" t="s">
        <v>9</v>
      </c>
      <c r="C954" t="s">
        <v>38</v>
      </c>
      <c r="D954" s="24">
        <v>45962</v>
      </c>
      <c r="E954" t="s">
        <v>343</v>
      </c>
      <c r="F954" t="s">
        <v>9</v>
      </c>
      <c r="G954" t="s">
        <v>344</v>
      </c>
      <c r="H954" t="s">
        <v>344</v>
      </c>
      <c r="I954" t="s">
        <v>412</v>
      </c>
      <c r="J954" s="25">
        <v>0</v>
      </c>
      <c r="K954" s="26">
        <v>0</v>
      </c>
      <c r="L954" s="26">
        <v>0</v>
      </c>
    </row>
    <row r="955" spans="1:12" ht="16" customHeight="1">
      <c r="A955" t="s">
        <v>422</v>
      </c>
      <c r="B955" t="s">
        <v>9</v>
      </c>
      <c r="C955" t="s">
        <v>38</v>
      </c>
      <c r="D955" s="24">
        <v>45962</v>
      </c>
      <c r="E955" t="s">
        <v>346</v>
      </c>
      <c r="F955" t="s">
        <v>10</v>
      </c>
      <c r="G955" t="s">
        <v>320</v>
      </c>
      <c r="H955" t="s">
        <v>320</v>
      </c>
      <c r="I955" t="s">
        <v>413</v>
      </c>
      <c r="J955" s="25">
        <v>0</v>
      </c>
      <c r="K955" s="26">
        <v>0</v>
      </c>
      <c r="L955" s="26">
        <v>0</v>
      </c>
    </row>
    <row r="956" spans="1:12" ht="16" customHeight="1">
      <c r="A956" t="s">
        <v>390</v>
      </c>
      <c r="B956" t="s">
        <v>10</v>
      </c>
      <c r="C956" t="s">
        <v>38</v>
      </c>
      <c r="D956" s="24">
        <v>45962</v>
      </c>
      <c r="E956" t="s">
        <v>390</v>
      </c>
      <c r="F956" t="s">
        <v>10</v>
      </c>
      <c r="G956" t="s">
        <v>314</v>
      </c>
      <c r="H956" t="s">
        <v>314</v>
      </c>
      <c r="I956" t="s">
        <v>315</v>
      </c>
      <c r="J956" s="25">
        <v>272098953</v>
      </c>
      <c r="K956" s="26">
        <v>530046.6004</v>
      </c>
      <c r="L956" s="26">
        <v>489.78649999999999</v>
      </c>
    </row>
    <row r="957" spans="1:12" ht="16" customHeight="1">
      <c r="A957" t="s">
        <v>390</v>
      </c>
      <c r="B957" t="s">
        <v>10</v>
      </c>
      <c r="C957" t="s">
        <v>38</v>
      </c>
      <c r="D957" s="24">
        <v>45962</v>
      </c>
      <c r="E957" t="s">
        <v>323</v>
      </c>
      <c r="F957" t="s">
        <v>10</v>
      </c>
      <c r="G957" t="s">
        <v>320</v>
      </c>
      <c r="H957" t="s">
        <v>320</v>
      </c>
      <c r="I957" t="s">
        <v>315</v>
      </c>
      <c r="J957" s="25">
        <v>11016416</v>
      </c>
      <c r="K957" s="26">
        <v>21501.411400000001</v>
      </c>
      <c r="L957" s="26">
        <v>70.974100000000007</v>
      </c>
    </row>
    <row r="958" spans="1:12" ht="16" customHeight="1">
      <c r="A958" t="s">
        <v>390</v>
      </c>
      <c r="B958" t="s">
        <v>10</v>
      </c>
      <c r="C958" t="s">
        <v>38</v>
      </c>
      <c r="D958" s="24">
        <v>45962</v>
      </c>
      <c r="E958" t="s">
        <v>394</v>
      </c>
      <c r="F958" t="s">
        <v>10</v>
      </c>
      <c r="G958" t="s">
        <v>314</v>
      </c>
      <c r="H958" t="s">
        <v>314</v>
      </c>
      <c r="I958" t="s">
        <v>322</v>
      </c>
      <c r="J958" s="25">
        <v>432620</v>
      </c>
      <c r="K958" s="26">
        <v>847.5204</v>
      </c>
      <c r="L958" s="26">
        <v>4.4664000000000001</v>
      </c>
    </row>
    <row r="959" spans="1:12" ht="16" customHeight="1">
      <c r="A959" t="s">
        <v>390</v>
      </c>
      <c r="B959" t="s">
        <v>10</v>
      </c>
      <c r="C959" t="s">
        <v>38</v>
      </c>
      <c r="D959" s="24">
        <v>45962</v>
      </c>
      <c r="E959" t="s">
        <v>415</v>
      </c>
      <c r="F959" t="s">
        <v>10</v>
      </c>
      <c r="G959" t="s">
        <v>314</v>
      </c>
      <c r="H959" t="s">
        <v>314</v>
      </c>
      <c r="I959" t="s">
        <v>322</v>
      </c>
      <c r="J959" s="25">
        <v>38063</v>
      </c>
      <c r="K959" s="26">
        <v>74.645300000000006</v>
      </c>
      <c r="L959" s="26">
        <v>0.44379999999999997</v>
      </c>
    </row>
    <row r="960" spans="1:12" ht="16" customHeight="1">
      <c r="A960" t="s">
        <v>390</v>
      </c>
      <c r="B960" t="s">
        <v>10</v>
      </c>
      <c r="C960" t="s">
        <v>38</v>
      </c>
      <c r="D960" s="24">
        <v>45962</v>
      </c>
      <c r="E960" t="s">
        <v>419</v>
      </c>
      <c r="F960" t="s">
        <v>10</v>
      </c>
      <c r="G960" t="s">
        <v>314</v>
      </c>
      <c r="H960" t="s">
        <v>314</v>
      </c>
      <c r="I960" t="s">
        <v>322</v>
      </c>
      <c r="J960" s="25">
        <v>8106</v>
      </c>
      <c r="K960" s="26">
        <v>15.9543</v>
      </c>
      <c r="L960" s="26">
        <v>0.12180000000000001</v>
      </c>
    </row>
    <row r="961" spans="1:12" ht="16" customHeight="1">
      <c r="A961" t="s">
        <v>390</v>
      </c>
      <c r="B961" t="s">
        <v>10</v>
      </c>
      <c r="C961" t="s">
        <v>38</v>
      </c>
      <c r="D961" s="24">
        <v>45962</v>
      </c>
      <c r="E961" t="s">
        <v>325</v>
      </c>
      <c r="F961" t="s">
        <v>10</v>
      </c>
      <c r="G961" t="s">
        <v>320</v>
      </c>
      <c r="H961" t="s">
        <v>320</v>
      </c>
      <c r="I961" t="s">
        <v>322</v>
      </c>
      <c r="J961" s="25">
        <v>410036</v>
      </c>
      <c r="K961" s="26">
        <v>801.51049999999998</v>
      </c>
      <c r="L961" s="26">
        <v>6.6833999999999998</v>
      </c>
    </row>
    <row r="962" spans="1:12" ht="16" customHeight="1">
      <c r="A962" t="s">
        <v>390</v>
      </c>
      <c r="B962" t="s">
        <v>10</v>
      </c>
      <c r="C962" t="s">
        <v>38</v>
      </c>
      <c r="D962" s="24">
        <v>45962</v>
      </c>
      <c r="E962" t="s">
        <v>399</v>
      </c>
      <c r="F962" t="s">
        <v>10</v>
      </c>
      <c r="G962" t="s">
        <v>320</v>
      </c>
      <c r="H962" t="s">
        <v>320</v>
      </c>
      <c r="I962" t="s">
        <v>324</v>
      </c>
      <c r="J962" s="25">
        <v>34059</v>
      </c>
      <c r="K962" s="26">
        <v>57.660699999999999</v>
      </c>
      <c r="L962" s="26">
        <v>0.62029999999999996</v>
      </c>
    </row>
    <row r="963" spans="1:12" ht="16" customHeight="1">
      <c r="A963" t="s">
        <v>390</v>
      </c>
      <c r="B963" t="s">
        <v>10</v>
      </c>
      <c r="C963" t="s">
        <v>38</v>
      </c>
      <c r="D963" s="24">
        <v>45962</v>
      </c>
      <c r="E963" t="s">
        <v>327</v>
      </c>
      <c r="F963" t="s">
        <v>10</v>
      </c>
      <c r="G963" t="s">
        <v>320</v>
      </c>
      <c r="H963" t="s">
        <v>320</v>
      </c>
      <c r="I963" t="s">
        <v>403</v>
      </c>
      <c r="J963" s="25">
        <v>20885</v>
      </c>
      <c r="K963" s="26">
        <v>41.762700000000002</v>
      </c>
      <c r="L963" s="26">
        <v>0.55630000000000002</v>
      </c>
    </row>
    <row r="964" spans="1:12" ht="16" customHeight="1">
      <c r="A964" t="s">
        <v>390</v>
      </c>
      <c r="B964" t="s">
        <v>10</v>
      </c>
      <c r="C964" t="s">
        <v>38</v>
      </c>
      <c r="D964" s="24">
        <v>45962</v>
      </c>
      <c r="E964" t="s">
        <v>329</v>
      </c>
      <c r="F964" t="s">
        <v>10</v>
      </c>
      <c r="G964" t="s">
        <v>320</v>
      </c>
      <c r="H964" t="s">
        <v>320</v>
      </c>
      <c r="I964" t="s">
        <v>404</v>
      </c>
      <c r="J964" s="25">
        <v>3708</v>
      </c>
      <c r="K964" s="26">
        <v>7.3026</v>
      </c>
      <c r="L964" s="26">
        <v>0.15359999999999999</v>
      </c>
    </row>
    <row r="965" spans="1:12" ht="16" customHeight="1">
      <c r="A965" t="s">
        <v>390</v>
      </c>
      <c r="B965" t="s">
        <v>10</v>
      </c>
      <c r="C965" t="s">
        <v>38</v>
      </c>
      <c r="D965" s="24">
        <v>45962</v>
      </c>
      <c r="E965" t="s">
        <v>372</v>
      </c>
      <c r="F965" t="s">
        <v>10</v>
      </c>
      <c r="G965" t="s">
        <v>320</v>
      </c>
      <c r="H965" t="s">
        <v>320</v>
      </c>
      <c r="I965" t="s">
        <v>405</v>
      </c>
      <c r="J965" s="25">
        <v>26</v>
      </c>
      <c r="K965" s="26">
        <v>4.6600000000000003E-2</v>
      </c>
      <c r="L965" s="26">
        <v>5.0000000000000001E-4</v>
      </c>
    </row>
    <row r="966" spans="1:12" ht="16" customHeight="1">
      <c r="A966" t="s">
        <v>390</v>
      </c>
      <c r="B966" t="s">
        <v>10</v>
      </c>
      <c r="C966" t="s">
        <v>38</v>
      </c>
      <c r="D966" s="24">
        <v>45962</v>
      </c>
      <c r="E966" t="s">
        <v>331</v>
      </c>
      <c r="F966" t="s">
        <v>10</v>
      </c>
      <c r="G966" t="s">
        <v>320</v>
      </c>
      <c r="H966" t="s">
        <v>320</v>
      </c>
      <c r="I966" t="s">
        <v>406</v>
      </c>
      <c r="J966" s="25">
        <v>3588</v>
      </c>
      <c r="K966" s="26">
        <v>7.2460000000000004</v>
      </c>
      <c r="L966" s="26">
        <v>0.24199999999999999</v>
      </c>
    </row>
    <row r="967" spans="1:12" ht="16" customHeight="1">
      <c r="A967" t="s">
        <v>390</v>
      </c>
      <c r="B967" t="s">
        <v>10</v>
      </c>
      <c r="C967" t="s">
        <v>38</v>
      </c>
      <c r="D967" s="24">
        <v>45962</v>
      </c>
      <c r="E967" t="s">
        <v>333</v>
      </c>
      <c r="F967" t="s">
        <v>10</v>
      </c>
      <c r="G967" t="s">
        <v>320</v>
      </c>
      <c r="H967" t="s">
        <v>320</v>
      </c>
      <c r="I967" t="s">
        <v>407</v>
      </c>
      <c r="J967" s="25">
        <v>0</v>
      </c>
      <c r="K967" s="26">
        <v>0</v>
      </c>
      <c r="L967" s="26">
        <v>0</v>
      </c>
    </row>
    <row r="968" spans="1:12" ht="16" customHeight="1">
      <c r="A968" t="s">
        <v>390</v>
      </c>
      <c r="B968" t="s">
        <v>10</v>
      </c>
      <c r="C968" t="s">
        <v>38</v>
      </c>
      <c r="D968" s="24">
        <v>45962</v>
      </c>
      <c r="E968" t="s">
        <v>335</v>
      </c>
      <c r="F968" t="s">
        <v>10</v>
      </c>
      <c r="G968" t="s">
        <v>320</v>
      </c>
      <c r="H968" t="s">
        <v>320</v>
      </c>
      <c r="I968" t="s">
        <v>408</v>
      </c>
      <c r="J968" s="25">
        <v>2</v>
      </c>
      <c r="K968" s="26">
        <v>4.3E-3</v>
      </c>
      <c r="L968" s="26">
        <v>2.9999999999999997E-4</v>
      </c>
    </row>
    <row r="969" spans="1:12" ht="16" customHeight="1">
      <c r="A969" t="s">
        <v>390</v>
      </c>
      <c r="B969" t="s">
        <v>10</v>
      </c>
      <c r="C969" t="s">
        <v>38</v>
      </c>
      <c r="D969" s="24">
        <v>45962</v>
      </c>
      <c r="E969" t="s">
        <v>337</v>
      </c>
      <c r="F969" t="s">
        <v>10</v>
      </c>
      <c r="G969" t="s">
        <v>320</v>
      </c>
      <c r="H969" t="s">
        <v>320</v>
      </c>
      <c r="I969" t="s">
        <v>409</v>
      </c>
      <c r="J969" s="25">
        <v>0</v>
      </c>
      <c r="K969" s="26">
        <v>0</v>
      </c>
      <c r="L969" s="26">
        <v>0</v>
      </c>
    </row>
    <row r="970" spans="1:12" ht="16" customHeight="1">
      <c r="A970" t="s">
        <v>390</v>
      </c>
      <c r="B970" t="s">
        <v>10</v>
      </c>
      <c r="C970" t="s">
        <v>38</v>
      </c>
      <c r="D970" s="24">
        <v>45962</v>
      </c>
      <c r="E970" t="s">
        <v>339</v>
      </c>
      <c r="F970" t="s">
        <v>10</v>
      </c>
      <c r="G970" t="s">
        <v>320</v>
      </c>
      <c r="H970" t="s">
        <v>320</v>
      </c>
      <c r="I970" t="s">
        <v>410</v>
      </c>
      <c r="J970" s="25">
        <v>0</v>
      </c>
      <c r="K970" s="26">
        <v>0</v>
      </c>
      <c r="L970" s="26">
        <v>0</v>
      </c>
    </row>
    <row r="971" spans="1:12" ht="16" customHeight="1">
      <c r="A971" t="s">
        <v>390</v>
      </c>
      <c r="B971" t="s">
        <v>10</v>
      </c>
      <c r="C971" t="s">
        <v>38</v>
      </c>
      <c r="D971" s="24">
        <v>45962</v>
      </c>
      <c r="E971" t="s">
        <v>341</v>
      </c>
      <c r="F971" t="s">
        <v>10</v>
      </c>
      <c r="G971" t="s">
        <v>320</v>
      </c>
      <c r="H971" t="s">
        <v>320</v>
      </c>
      <c r="I971" t="s">
        <v>411</v>
      </c>
      <c r="J971" s="25">
        <v>0</v>
      </c>
      <c r="K971" s="26">
        <v>0</v>
      </c>
      <c r="L971" s="26">
        <v>0</v>
      </c>
    </row>
    <row r="972" spans="1:12" ht="16" customHeight="1">
      <c r="A972" t="s">
        <v>390</v>
      </c>
      <c r="B972" t="s">
        <v>10</v>
      </c>
      <c r="C972" t="s">
        <v>38</v>
      </c>
      <c r="D972" s="24">
        <v>45962</v>
      </c>
      <c r="E972" t="s">
        <v>343</v>
      </c>
      <c r="F972" t="s">
        <v>9</v>
      </c>
      <c r="G972" t="s">
        <v>344</v>
      </c>
      <c r="H972" t="s">
        <v>344</v>
      </c>
      <c r="I972" t="s">
        <v>412</v>
      </c>
      <c r="J972" s="25">
        <v>0</v>
      </c>
      <c r="K972" s="26">
        <v>0</v>
      </c>
      <c r="L972" s="26">
        <v>0</v>
      </c>
    </row>
    <row r="973" spans="1:12" ht="16" customHeight="1">
      <c r="A973" t="s">
        <v>390</v>
      </c>
      <c r="B973" t="s">
        <v>10</v>
      </c>
      <c r="C973" t="s">
        <v>38</v>
      </c>
      <c r="D973" s="24">
        <v>45962</v>
      </c>
      <c r="E973" t="s">
        <v>346</v>
      </c>
      <c r="F973" t="s">
        <v>10</v>
      </c>
      <c r="G973" t="s">
        <v>320</v>
      </c>
      <c r="H973" t="s">
        <v>320</v>
      </c>
      <c r="I973" t="s">
        <v>413</v>
      </c>
      <c r="J973" s="25">
        <v>0</v>
      </c>
      <c r="K973" s="26">
        <v>0</v>
      </c>
      <c r="L973" s="26">
        <v>0</v>
      </c>
    </row>
    <row r="974" spans="1:12" ht="16" customHeight="1">
      <c r="A974" t="s">
        <v>423</v>
      </c>
      <c r="B974" t="s">
        <v>11</v>
      </c>
      <c r="C974" t="s">
        <v>38</v>
      </c>
      <c r="D974" s="24">
        <v>45962</v>
      </c>
      <c r="E974" t="s">
        <v>323</v>
      </c>
      <c r="F974" t="s">
        <v>10</v>
      </c>
      <c r="G974" t="s">
        <v>320</v>
      </c>
      <c r="H974" t="s">
        <v>364</v>
      </c>
      <c r="I974" t="s">
        <v>315</v>
      </c>
      <c r="J974" s="25">
        <v>46914263</v>
      </c>
      <c r="K974" s="26">
        <v>91564.528000000006</v>
      </c>
      <c r="L974" s="26">
        <v>294.51</v>
      </c>
    </row>
    <row r="975" spans="1:12" ht="16" customHeight="1">
      <c r="A975" t="s">
        <v>423</v>
      </c>
      <c r="B975" t="s">
        <v>11</v>
      </c>
      <c r="C975" t="s">
        <v>38</v>
      </c>
      <c r="D975" s="24">
        <v>45962</v>
      </c>
      <c r="E975" t="s">
        <v>394</v>
      </c>
      <c r="F975" t="s">
        <v>10</v>
      </c>
      <c r="G975" t="s">
        <v>314</v>
      </c>
      <c r="H975" t="s">
        <v>314</v>
      </c>
      <c r="I975" t="s">
        <v>322</v>
      </c>
      <c r="J975" s="25">
        <v>1223527</v>
      </c>
      <c r="K975" s="26">
        <v>2400.8384000000001</v>
      </c>
      <c r="L975" s="26">
        <v>11.087400000000001</v>
      </c>
    </row>
    <row r="976" spans="1:12" ht="16" customHeight="1">
      <c r="A976" t="s">
        <v>423</v>
      </c>
      <c r="B976" t="s">
        <v>11</v>
      </c>
      <c r="C976" t="s">
        <v>38</v>
      </c>
      <c r="D976" s="24">
        <v>45962</v>
      </c>
      <c r="E976" t="s">
        <v>415</v>
      </c>
      <c r="F976" t="s">
        <v>10</v>
      </c>
      <c r="G976" t="s">
        <v>314</v>
      </c>
      <c r="H976" t="s">
        <v>314</v>
      </c>
      <c r="I976" t="s">
        <v>322</v>
      </c>
      <c r="J976" s="25">
        <v>78762</v>
      </c>
      <c r="K976" s="26">
        <v>154.57749999999999</v>
      </c>
      <c r="L976" s="26">
        <v>0.90029999999999999</v>
      </c>
    </row>
    <row r="977" spans="1:12" ht="16" customHeight="1">
      <c r="A977" t="s">
        <v>423</v>
      </c>
      <c r="B977" t="s">
        <v>11</v>
      </c>
      <c r="C977" t="s">
        <v>38</v>
      </c>
      <c r="D977" s="24">
        <v>45962</v>
      </c>
      <c r="E977" t="s">
        <v>419</v>
      </c>
      <c r="F977" t="s">
        <v>10</v>
      </c>
      <c r="G977" t="s">
        <v>314</v>
      </c>
      <c r="H977" t="s">
        <v>314</v>
      </c>
      <c r="I977" t="s">
        <v>322</v>
      </c>
      <c r="J977" s="25">
        <v>13648</v>
      </c>
      <c r="K977" s="26">
        <v>26.851099999999999</v>
      </c>
      <c r="L977" s="26">
        <v>0.19350000000000001</v>
      </c>
    </row>
    <row r="978" spans="1:12" ht="16" customHeight="1">
      <c r="A978" t="s">
        <v>423</v>
      </c>
      <c r="B978" t="s">
        <v>11</v>
      </c>
      <c r="C978" t="s">
        <v>38</v>
      </c>
      <c r="D978" s="24">
        <v>45962</v>
      </c>
      <c r="E978" t="s">
        <v>424</v>
      </c>
      <c r="F978" t="s">
        <v>10</v>
      </c>
      <c r="G978" t="s">
        <v>314</v>
      </c>
      <c r="H978" t="s">
        <v>314</v>
      </c>
      <c r="I978" t="s">
        <v>322</v>
      </c>
      <c r="J978" s="25">
        <v>3442</v>
      </c>
      <c r="K978" s="26">
        <v>6.8060999999999998</v>
      </c>
      <c r="L978" s="26">
        <v>5.8099999999999999E-2</v>
      </c>
    </row>
    <row r="979" spans="1:12" ht="16" customHeight="1">
      <c r="A979" t="s">
        <v>423</v>
      </c>
      <c r="B979" t="s">
        <v>11</v>
      </c>
      <c r="C979" t="s">
        <v>38</v>
      </c>
      <c r="D979" s="24">
        <v>45962</v>
      </c>
      <c r="E979" t="s">
        <v>325</v>
      </c>
      <c r="F979" t="s">
        <v>10</v>
      </c>
      <c r="G979" t="s">
        <v>320</v>
      </c>
      <c r="H979" t="s">
        <v>320</v>
      </c>
      <c r="I979" t="s">
        <v>322</v>
      </c>
      <c r="J979" s="25">
        <v>581222</v>
      </c>
      <c r="K979" s="26">
        <v>1136.3857</v>
      </c>
      <c r="L979" s="26">
        <v>8.9082000000000008</v>
      </c>
    </row>
    <row r="980" spans="1:12" ht="16" customHeight="1">
      <c r="A980" t="s">
        <v>423</v>
      </c>
      <c r="B980" t="s">
        <v>11</v>
      </c>
      <c r="C980" t="s">
        <v>38</v>
      </c>
      <c r="D980" s="24">
        <v>45962</v>
      </c>
      <c r="E980" t="s">
        <v>399</v>
      </c>
      <c r="F980" t="s">
        <v>10</v>
      </c>
      <c r="G980" t="s">
        <v>320</v>
      </c>
      <c r="H980" t="s">
        <v>320</v>
      </c>
      <c r="I980" t="s">
        <v>324</v>
      </c>
      <c r="J980" s="25">
        <v>46895</v>
      </c>
      <c r="K980" s="26">
        <v>79.877700000000004</v>
      </c>
      <c r="L980" s="26">
        <v>0.82189999999999996</v>
      </c>
    </row>
    <row r="981" spans="1:12" ht="16" customHeight="1">
      <c r="A981" t="s">
        <v>423</v>
      </c>
      <c r="B981" t="s">
        <v>11</v>
      </c>
      <c r="C981" t="s">
        <v>38</v>
      </c>
      <c r="D981" s="24">
        <v>45962</v>
      </c>
      <c r="E981" t="s">
        <v>327</v>
      </c>
      <c r="F981" t="s">
        <v>10</v>
      </c>
      <c r="G981" t="s">
        <v>320</v>
      </c>
      <c r="H981" t="s">
        <v>320</v>
      </c>
      <c r="I981" t="s">
        <v>403</v>
      </c>
      <c r="J981" s="25">
        <v>25872</v>
      </c>
      <c r="K981" s="26">
        <v>50.659500000000001</v>
      </c>
      <c r="L981" s="26">
        <v>0.75480000000000003</v>
      </c>
    </row>
    <row r="982" spans="1:12" ht="16" customHeight="1">
      <c r="A982" t="s">
        <v>423</v>
      </c>
      <c r="B982" t="s">
        <v>11</v>
      </c>
      <c r="C982" t="s">
        <v>38</v>
      </c>
      <c r="D982" s="24">
        <v>45962</v>
      </c>
      <c r="E982" t="s">
        <v>329</v>
      </c>
      <c r="F982" t="s">
        <v>10</v>
      </c>
      <c r="G982" t="s">
        <v>320</v>
      </c>
      <c r="H982" t="s">
        <v>320</v>
      </c>
      <c r="I982" t="s">
        <v>404</v>
      </c>
      <c r="J982" s="25">
        <v>4389</v>
      </c>
      <c r="K982" s="26">
        <v>8.6072000000000006</v>
      </c>
      <c r="L982" s="26">
        <v>0.16270000000000001</v>
      </c>
    </row>
    <row r="983" spans="1:12" ht="16" customHeight="1">
      <c r="A983" t="s">
        <v>423</v>
      </c>
      <c r="B983" t="s">
        <v>11</v>
      </c>
      <c r="C983" t="s">
        <v>38</v>
      </c>
      <c r="D983" s="24">
        <v>45962</v>
      </c>
      <c r="E983" t="s">
        <v>372</v>
      </c>
      <c r="F983" t="s">
        <v>10</v>
      </c>
      <c r="G983" t="s">
        <v>320</v>
      </c>
      <c r="H983" t="s">
        <v>320</v>
      </c>
      <c r="I983" t="s">
        <v>405</v>
      </c>
      <c r="J983" s="25">
        <v>77</v>
      </c>
      <c r="K983" s="26">
        <v>0.14230000000000001</v>
      </c>
      <c r="L983" s="26">
        <v>1.6999999999999999E-3</v>
      </c>
    </row>
    <row r="984" spans="1:12" ht="16" customHeight="1">
      <c r="A984" t="s">
        <v>423</v>
      </c>
      <c r="B984" t="s">
        <v>11</v>
      </c>
      <c r="C984" t="s">
        <v>38</v>
      </c>
      <c r="D984" s="24">
        <v>45962</v>
      </c>
      <c r="E984" t="s">
        <v>331</v>
      </c>
      <c r="F984" t="s">
        <v>10</v>
      </c>
      <c r="G984" t="s">
        <v>320</v>
      </c>
      <c r="H984" t="s">
        <v>320</v>
      </c>
      <c r="I984" t="s">
        <v>406</v>
      </c>
      <c r="J984" s="25">
        <v>2667</v>
      </c>
      <c r="K984" s="26">
        <v>5.5106000000000002</v>
      </c>
      <c r="L984" s="26">
        <v>0.19819999999999999</v>
      </c>
    </row>
    <row r="985" spans="1:12" ht="16" customHeight="1">
      <c r="A985" t="s">
        <v>423</v>
      </c>
      <c r="B985" t="s">
        <v>11</v>
      </c>
      <c r="C985" t="s">
        <v>38</v>
      </c>
      <c r="D985" s="24">
        <v>45962</v>
      </c>
      <c r="E985" t="s">
        <v>333</v>
      </c>
      <c r="F985" t="s">
        <v>10</v>
      </c>
      <c r="G985" t="s">
        <v>320</v>
      </c>
      <c r="H985" t="s">
        <v>320</v>
      </c>
      <c r="I985" t="s">
        <v>407</v>
      </c>
      <c r="J985" s="25">
        <v>0</v>
      </c>
      <c r="K985" s="26">
        <v>0</v>
      </c>
      <c r="L985" s="26">
        <v>0</v>
      </c>
    </row>
    <row r="986" spans="1:12" ht="16" customHeight="1">
      <c r="A986" t="s">
        <v>423</v>
      </c>
      <c r="B986" t="s">
        <v>11</v>
      </c>
      <c r="C986" t="s">
        <v>38</v>
      </c>
      <c r="D986" s="24">
        <v>45962</v>
      </c>
      <c r="E986" t="s">
        <v>335</v>
      </c>
      <c r="F986" t="s">
        <v>10</v>
      </c>
      <c r="G986" t="s">
        <v>320</v>
      </c>
      <c r="H986" t="s">
        <v>320</v>
      </c>
      <c r="I986" t="s">
        <v>408</v>
      </c>
      <c r="J986" s="25">
        <v>3</v>
      </c>
      <c r="K986" s="26">
        <v>5.4999999999999997E-3</v>
      </c>
      <c r="L986" s="26">
        <v>1E-4</v>
      </c>
    </row>
    <row r="987" spans="1:12" ht="16" customHeight="1">
      <c r="A987" t="s">
        <v>423</v>
      </c>
      <c r="B987" t="s">
        <v>11</v>
      </c>
      <c r="C987" t="s">
        <v>38</v>
      </c>
      <c r="D987" s="24">
        <v>45962</v>
      </c>
      <c r="E987" t="s">
        <v>337</v>
      </c>
      <c r="F987" t="s">
        <v>10</v>
      </c>
      <c r="G987" t="s">
        <v>320</v>
      </c>
      <c r="H987" t="s">
        <v>320</v>
      </c>
      <c r="I987" t="s">
        <v>409</v>
      </c>
      <c r="J987" s="25">
        <v>0</v>
      </c>
      <c r="K987" s="26">
        <v>0</v>
      </c>
      <c r="L987" s="26">
        <v>0</v>
      </c>
    </row>
    <row r="988" spans="1:12" ht="16" customHeight="1">
      <c r="A988" t="s">
        <v>423</v>
      </c>
      <c r="B988" t="s">
        <v>11</v>
      </c>
      <c r="C988" t="s">
        <v>38</v>
      </c>
      <c r="D988" s="24">
        <v>45962</v>
      </c>
      <c r="E988" t="s">
        <v>339</v>
      </c>
      <c r="F988" t="s">
        <v>10</v>
      </c>
      <c r="G988" t="s">
        <v>320</v>
      </c>
      <c r="H988" t="s">
        <v>320</v>
      </c>
      <c r="I988" t="s">
        <v>410</v>
      </c>
      <c r="J988" s="25">
        <v>0</v>
      </c>
      <c r="K988" s="26">
        <v>0</v>
      </c>
      <c r="L988" s="26">
        <v>0</v>
      </c>
    </row>
    <row r="989" spans="1:12" ht="16" customHeight="1">
      <c r="A989" t="s">
        <v>423</v>
      </c>
      <c r="B989" t="s">
        <v>11</v>
      </c>
      <c r="C989" t="s">
        <v>38</v>
      </c>
      <c r="D989" s="24">
        <v>45962</v>
      </c>
      <c r="E989" t="s">
        <v>341</v>
      </c>
      <c r="F989" t="s">
        <v>10</v>
      </c>
      <c r="G989" t="s">
        <v>320</v>
      </c>
      <c r="H989" t="s">
        <v>320</v>
      </c>
      <c r="I989" t="s">
        <v>411</v>
      </c>
      <c r="J989" s="25">
        <v>0</v>
      </c>
      <c r="K989" s="26">
        <v>0</v>
      </c>
      <c r="L989" s="26">
        <v>0</v>
      </c>
    </row>
    <row r="990" spans="1:12" ht="16" customHeight="1">
      <c r="A990" t="s">
        <v>423</v>
      </c>
      <c r="B990" t="s">
        <v>11</v>
      </c>
      <c r="C990" t="s">
        <v>38</v>
      </c>
      <c r="D990" s="24">
        <v>45962</v>
      </c>
      <c r="E990" t="s">
        <v>343</v>
      </c>
      <c r="F990" t="s">
        <v>9</v>
      </c>
      <c r="G990" t="s">
        <v>344</v>
      </c>
      <c r="H990" t="s">
        <v>344</v>
      </c>
      <c r="I990" t="s">
        <v>412</v>
      </c>
      <c r="J990" s="25">
        <v>0</v>
      </c>
      <c r="K990" s="26">
        <v>0</v>
      </c>
      <c r="L990" s="26">
        <v>0</v>
      </c>
    </row>
    <row r="991" spans="1:12" ht="16" customHeight="1">
      <c r="A991" t="s">
        <v>423</v>
      </c>
      <c r="B991" t="s">
        <v>11</v>
      </c>
      <c r="C991" t="s">
        <v>38</v>
      </c>
      <c r="D991" s="24">
        <v>45962</v>
      </c>
      <c r="E991" t="s">
        <v>346</v>
      </c>
      <c r="F991" t="s">
        <v>10</v>
      </c>
      <c r="G991" t="s">
        <v>320</v>
      </c>
      <c r="H991" t="s">
        <v>320</v>
      </c>
      <c r="I991" t="s">
        <v>413</v>
      </c>
      <c r="J991" s="25">
        <v>0</v>
      </c>
      <c r="K991" s="26">
        <v>0</v>
      </c>
      <c r="L991" s="26">
        <v>0</v>
      </c>
    </row>
    <row r="992" spans="1:12" ht="16" customHeight="1">
      <c r="A992" t="s">
        <v>425</v>
      </c>
      <c r="B992" t="s">
        <v>12</v>
      </c>
      <c r="C992" t="s">
        <v>38</v>
      </c>
      <c r="D992" s="24">
        <v>45962</v>
      </c>
      <c r="E992" t="s">
        <v>323</v>
      </c>
      <c r="F992" t="s">
        <v>10</v>
      </c>
      <c r="G992" t="s">
        <v>320</v>
      </c>
      <c r="H992" t="s">
        <v>364</v>
      </c>
      <c r="I992" t="s">
        <v>315</v>
      </c>
      <c r="J992" s="25">
        <v>46727999</v>
      </c>
      <c r="K992" s="26">
        <v>91444.390899999999</v>
      </c>
      <c r="L992" s="26">
        <v>236.68299999999999</v>
      </c>
    </row>
    <row r="993" spans="1:12" ht="16" customHeight="1">
      <c r="A993" t="s">
        <v>425</v>
      </c>
      <c r="B993" t="s">
        <v>12</v>
      </c>
      <c r="C993" t="s">
        <v>38</v>
      </c>
      <c r="D993" s="24">
        <v>45962</v>
      </c>
      <c r="E993" t="s">
        <v>394</v>
      </c>
      <c r="F993" t="s">
        <v>10</v>
      </c>
      <c r="G993" t="s">
        <v>314</v>
      </c>
      <c r="H993" t="s">
        <v>314</v>
      </c>
      <c r="I993" t="s">
        <v>322</v>
      </c>
      <c r="J993" s="25">
        <v>1797677</v>
      </c>
      <c r="K993" s="26">
        <v>3552.4337999999998</v>
      </c>
      <c r="L993" s="26">
        <v>15.694699999999999</v>
      </c>
    </row>
    <row r="994" spans="1:12" ht="16" customHeight="1">
      <c r="A994" t="s">
        <v>425</v>
      </c>
      <c r="B994" t="s">
        <v>12</v>
      </c>
      <c r="C994" t="s">
        <v>38</v>
      </c>
      <c r="D994" s="24">
        <v>45962</v>
      </c>
      <c r="E994" t="s">
        <v>415</v>
      </c>
      <c r="F994" t="s">
        <v>10</v>
      </c>
      <c r="G994" t="s">
        <v>314</v>
      </c>
      <c r="H994" t="s">
        <v>314</v>
      </c>
      <c r="I994" t="s">
        <v>322</v>
      </c>
      <c r="J994" s="25">
        <v>127811</v>
      </c>
      <c r="K994" s="26">
        <v>252.18879999999999</v>
      </c>
      <c r="L994" s="26">
        <v>1.4805999999999999</v>
      </c>
    </row>
    <row r="995" spans="1:12" ht="16" customHeight="1">
      <c r="A995" t="s">
        <v>425</v>
      </c>
      <c r="B995" t="s">
        <v>12</v>
      </c>
      <c r="C995" t="s">
        <v>38</v>
      </c>
      <c r="D995" s="24">
        <v>45962</v>
      </c>
      <c r="E995" t="s">
        <v>419</v>
      </c>
      <c r="F995" t="s">
        <v>10</v>
      </c>
      <c r="G995" t="s">
        <v>314</v>
      </c>
      <c r="H995" t="s">
        <v>314</v>
      </c>
      <c r="I995" t="s">
        <v>322</v>
      </c>
      <c r="J995" s="25">
        <v>18590</v>
      </c>
      <c r="K995" s="26">
        <v>36.648800000000001</v>
      </c>
      <c r="L995" s="26">
        <v>0.2414</v>
      </c>
    </row>
    <row r="996" spans="1:12" ht="16" customHeight="1">
      <c r="A996" t="s">
        <v>425</v>
      </c>
      <c r="B996" t="s">
        <v>12</v>
      </c>
      <c r="C996" t="s">
        <v>38</v>
      </c>
      <c r="D996" s="24">
        <v>45962</v>
      </c>
      <c r="E996" t="s">
        <v>424</v>
      </c>
      <c r="F996" t="s">
        <v>10</v>
      </c>
      <c r="G996" t="s">
        <v>314</v>
      </c>
      <c r="H996" t="s">
        <v>314</v>
      </c>
      <c r="I996" t="s">
        <v>322</v>
      </c>
      <c r="J996" s="25">
        <v>4861</v>
      </c>
      <c r="K996" s="26">
        <v>9.6184999999999992</v>
      </c>
      <c r="L996" s="26">
        <v>7.6399999999999996E-2</v>
      </c>
    </row>
    <row r="997" spans="1:12" ht="16" customHeight="1">
      <c r="A997" t="s">
        <v>425</v>
      </c>
      <c r="B997" t="s">
        <v>12</v>
      </c>
      <c r="C997" t="s">
        <v>38</v>
      </c>
      <c r="D997" s="24">
        <v>45962</v>
      </c>
      <c r="E997" t="s">
        <v>325</v>
      </c>
      <c r="F997" t="s">
        <v>10</v>
      </c>
      <c r="G997" t="s">
        <v>320</v>
      </c>
      <c r="H997" t="s">
        <v>320</v>
      </c>
      <c r="I997" t="s">
        <v>322</v>
      </c>
      <c r="J997" s="25">
        <v>767805</v>
      </c>
      <c r="K997" s="26">
        <v>1511.8018999999999</v>
      </c>
      <c r="L997" s="26">
        <v>12.479900000000001</v>
      </c>
    </row>
    <row r="998" spans="1:12" ht="16" customHeight="1">
      <c r="A998" t="s">
        <v>425</v>
      </c>
      <c r="B998" t="s">
        <v>12</v>
      </c>
      <c r="C998" t="s">
        <v>38</v>
      </c>
      <c r="D998" s="24">
        <v>45962</v>
      </c>
      <c r="E998" t="s">
        <v>399</v>
      </c>
      <c r="F998" t="s">
        <v>10</v>
      </c>
      <c r="G998" t="s">
        <v>320</v>
      </c>
      <c r="H998" t="s">
        <v>320</v>
      </c>
      <c r="I998" t="s">
        <v>324</v>
      </c>
      <c r="J998" s="25">
        <v>62334</v>
      </c>
      <c r="K998" s="26">
        <v>106.8989</v>
      </c>
      <c r="L998" s="26">
        <v>1.1673</v>
      </c>
    </row>
    <row r="999" spans="1:12" ht="16" customHeight="1">
      <c r="A999" t="s">
        <v>425</v>
      </c>
      <c r="B999" t="s">
        <v>12</v>
      </c>
      <c r="C999" t="s">
        <v>38</v>
      </c>
      <c r="D999" s="24">
        <v>45962</v>
      </c>
      <c r="E999" t="s">
        <v>327</v>
      </c>
      <c r="F999" t="s">
        <v>10</v>
      </c>
      <c r="G999" t="s">
        <v>320</v>
      </c>
      <c r="H999" t="s">
        <v>320</v>
      </c>
      <c r="I999" t="s">
        <v>403</v>
      </c>
      <c r="J999" s="25">
        <v>32246</v>
      </c>
      <c r="K999" s="26">
        <v>63.842199999999998</v>
      </c>
      <c r="L999" s="26">
        <v>0.97119999999999995</v>
      </c>
    </row>
    <row r="1000" spans="1:12" ht="16" customHeight="1">
      <c r="A1000" t="s">
        <v>425</v>
      </c>
      <c r="B1000" t="s">
        <v>12</v>
      </c>
      <c r="C1000" t="s">
        <v>38</v>
      </c>
      <c r="D1000" s="24">
        <v>45962</v>
      </c>
      <c r="E1000" t="s">
        <v>329</v>
      </c>
      <c r="F1000" t="s">
        <v>10</v>
      </c>
      <c r="G1000" t="s">
        <v>320</v>
      </c>
      <c r="H1000" t="s">
        <v>320</v>
      </c>
      <c r="I1000" t="s">
        <v>404</v>
      </c>
      <c r="J1000" s="25">
        <v>17237</v>
      </c>
      <c r="K1000" s="26">
        <v>33.7806</v>
      </c>
      <c r="L1000" s="26">
        <v>0.57120000000000004</v>
      </c>
    </row>
    <row r="1001" spans="1:12" ht="16" customHeight="1">
      <c r="A1001" t="s">
        <v>425</v>
      </c>
      <c r="B1001" t="s">
        <v>12</v>
      </c>
      <c r="C1001" t="s">
        <v>38</v>
      </c>
      <c r="D1001" s="24">
        <v>45962</v>
      </c>
      <c r="E1001" t="s">
        <v>372</v>
      </c>
      <c r="F1001" t="s">
        <v>10</v>
      </c>
      <c r="G1001" t="s">
        <v>320</v>
      </c>
      <c r="H1001" t="s">
        <v>320</v>
      </c>
      <c r="I1001" t="s">
        <v>405</v>
      </c>
      <c r="J1001" s="25">
        <v>160</v>
      </c>
      <c r="K1001" s="26">
        <v>0.29949999999999999</v>
      </c>
      <c r="L1001" s="26">
        <v>3.8E-3</v>
      </c>
    </row>
    <row r="1002" spans="1:12" ht="16" customHeight="1">
      <c r="A1002" t="s">
        <v>425</v>
      </c>
      <c r="B1002" t="s">
        <v>12</v>
      </c>
      <c r="C1002" t="s">
        <v>38</v>
      </c>
      <c r="D1002" s="24">
        <v>45962</v>
      </c>
      <c r="E1002" t="s">
        <v>331</v>
      </c>
      <c r="F1002" t="s">
        <v>10</v>
      </c>
      <c r="G1002" t="s">
        <v>320</v>
      </c>
      <c r="H1002" t="s">
        <v>320</v>
      </c>
      <c r="I1002" t="s">
        <v>406</v>
      </c>
      <c r="J1002" s="25">
        <v>7030</v>
      </c>
      <c r="K1002" s="26">
        <v>14.2867</v>
      </c>
      <c r="L1002" s="26">
        <v>0.44519999999999998</v>
      </c>
    </row>
    <row r="1003" spans="1:12" ht="16" customHeight="1">
      <c r="A1003" t="s">
        <v>425</v>
      </c>
      <c r="B1003" t="s">
        <v>12</v>
      </c>
      <c r="C1003" t="s">
        <v>38</v>
      </c>
      <c r="D1003" s="24">
        <v>45962</v>
      </c>
      <c r="E1003" t="s">
        <v>333</v>
      </c>
      <c r="F1003" t="s">
        <v>10</v>
      </c>
      <c r="G1003" t="s">
        <v>320</v>
      </c>
      <c r="H1003" t="s">
        <v>320</v>
      </c>
      <c r="I1003" t="s">
        <v>407</v>
      </c>
      <c r="J1003" s="25">
        <v>0</v>
      </c>
      <c r="K1003" s="26">
        <v>0</v>
      </c>
      <c r="L1003" s="26">
        <v>0</v>
      </c>
    </row>
    <row r="1004" spans="1:12" ht="16" customHeight="1">
      <c r="A1004" t="s">
        <v>425</v>
      </c>
      <c r="B1004" t="s">
        <v>12</v>
      </c>
      <c r="C1004" t="s">
        <v>38</v>
      </c>
      <c r="D1004" s="24">
        <v>45962</v>
      </c>
      <c r="E1004" t="s">
        <v>335</v>
      </c>
      <c r="F1004" t="s">
        <v>10</v>
      </c>
      <c r="G1004" t="s">
        <v>320</v>
      </c>
      <c r="H1004" t="s">
        <v>320</v>
      </c>
      <c r="I1004" t="s">
        <v>408</v>
      </c>
      <c r="J1004" s="25">
        <v>6</v>
      </c>
      <c r="K1004" s="26">
        <v>1.21E-2</v>
      </c>
      <c r="L1004" s="26">
        <v>6.9999999999999999E-4</v>
      </c>
    </row>
    <row r="1005" spans="1:12" ht="16" customHeight="1">
      <c r="A1005" t="s">
        <v>425</v>
      </c>
      <c r="B1005" t="s">
        <v>12</v>
      </c>
      <c r="C1005" t="s">
        <v>38</v>
      </c>
      <c r="D1005" s="24">
        <v>45962</v>
      </c>
      <c r="E1005" t="s">
        <v>337</v>
      </c>
      <c r="F1005" t="s">
        <v>10</v>
      </c>
      <c r="G1005" t="s">
        <v>320</v>
      </c>
      <c r="H1005" t="s">
        <v>320</v>
      </c>
      <c r="I1005" t="s">
        <v>409</v>
      </c>
      <c r="J1005" s="25">
        <v>0</v>
      </c>
      <c r="K1005" s="26">
        <v>0</v>
      </c>
      <c r="L1005" s="26">
        <v>0</v>
      </c>
    </row>
    <row r="1006" spans="1:12" ht="16" customHeight="1">
      <c r="A1006" t="s">
        <v>425</v>
      </c>
      <c r="B1006" t="s">
        <v>12</v>
      </c>
      <c r="C1006" t="s">
        <v>38</v>
      </c>
      <c r="D1006" s="24">
        <v>45962</v>
      </c>
      <c r="E1006" t="s">
        <v>339</v>
      </c>
      <c r="F1006" t="s">
        <v>10</v>
      </c>
      <c r="G1006" t="s">
        <v>320</v>
      </c>
      <c r="H1006" t="s">
        <v>320</v>
      </c>
      <c r="I1006" t="s">
        <v>410</v>
      </c>
      <c r="J1006" s="25">
        <v>7</v>
      </c>
      <c r="K1006" s="26">
        <v>1.4200000000000001E-2</v>
      </c>
      <c r="L1006" s="26">
        <v>5.0000000000000001E-4</v>
      </c>
    </row>
    <row r="1007" spans="1:12" ht="16" customHeight="1">
      <c r="A1007" t="s">
        <v>425</v>
      </c>
      <c r="B1007" t="s">
        <v>12</v>
      </c>
      <c r="C1007" t="s">
        <v>38</v>
      </c>
      <c r="D1007" s="24">
        <v>45962</v>
      </c>
      <c r="E1007" t="s">
        <v>341</v>
      </c>
      <c r="F1007" t="s">
        <v>10</v>
      </c>
      <c r="G1007" t="s">
        <v>320</v>
      </c>
      <c r="H1007" t="s">
        <v>320</v>
      </c>
      <c r="I1007" t="s">
        <v>411</v>
      </c>
      <c r="J1007" s="25">
        <v>0</v>
      </c>
      <c r="K1007" s="26">
        <v>0</v>
      </c>
      <c r="L1007" s="26">
        <v>0</v>
      </c>
    </row>
    <row r="1008" spans="1:12" ht="16" customHeight="1">
      <c r="A1008" t="s">
        <v>425</v>
      </c>
      <c r="B1008" t="s">
        <v>12</v>
      </c>
      <c r="C1008" t="s">
        <v>38</v>
      </c>
      <c r="D1008" s="24">
        <v>45962</v>
      </c>
      <c r="E1008" t="s">
        <v>343</v>
      </c>
      <c r="F1008" t="s">
        <v>9</v>
      </c>
      <c r="G1008" t="s">
        <v>344</v>
      </c>
      <c r="H1008" t="s">
        <v>344</v>
      </c>
      <c r="I1008" t="s">
        <v>412</v>
      </c>
      <c r="J1008" s="25">
        <v>1</v>
      </c>
      <c r="K1008" s="26">
        <v>2E-3</v>
      </c>
      <c r="L1008" s="26">
        <v>1E-4</v>
      </c>
    </row>
    <row r="1009" spans="1:12" ht="16" customHeight="1">
      <c r="A1009" t="s">
        <v>425</v>
      </c>
      <c r="B1009" t="s">
        <v>12</v>
      </c>
      <c r="C1009" t="s">
        <v>38</v>
      </c>
      <c r="D1009" s="24">
        <v>45962</v>
      </c>
      <c r="E1009" t="s">
        <v>346</v>
      </c>
      <c r="F1009" t="s">
        <v>10</v>
      </c>
      <c r="G1009" t="s">
        <v>320</v>
      </c>
      <c r="H1009" t="s">
        <v>320</v>
      </c>
      <c r="I1009" t="s">
        <v>413</v>
      </c>
      <c r="J1009" s="25">
        <v>0</v>
      </c>
      <c r="K1009" s="26">
        <v>0</v>
      </c>
      <c r="L1009" s="26">
        <v>0</v>
      </c>
    </row>
    <row r="1010" spans="1:12" ht="16" customHeight="1">
      <c r="A1010" t="s">
        <v>426</v>
      </c>
      <c r="B1010" t="s">
        <v>13</v>
      </c>
      <c r="C1010" t="s">
        <v>38</v>
      </c>
      <c r="D1010" s="24">
        <v>45962</v>
      </c>
      <c r="E1010" t="s">
        <v>323</v>
      </c>
      <c r="F1010" t="s">
        <v>10</v>
      </c>
      <c r="G1010" t="s">
        <v>320</v>
      </c>
      <c r="H1010" t="s">
        <v>364</v>
      </c>
      <c r="I1010" t="s">
        <v>315</v>
      </c>
      <c r="J1010" s="25">
        <v>88544488</v>
      </c>
      <c r="K1010" s="26">
        <v>173598.42720000001</v>
      </c>
      <c r="L1010" s="26">
        <v>431.79539999999997</v>
      </c>
    </row>
    <row r="1011" spans="1:12" ht="16" customHeight="1">
      <c r="A1011" t="s">
        <v>426</v>
      </c>
      <c r="B1011" t="s">
        <v>13</v>
      </c>
      <c r="C1011" t="s">
        <v>38</v>
      </c>
      <c r="D1011" s="24">
        <v>45962</v>
      </c>
      <c r="E1011" t="s">
        <v>394</v>
      </c>
      <c r="F1011" t="s">
        <v>10</v>
      </c>
      <c r="G1011" t="s">
        <v>314</v>
      </c>
      <c r="H1011" t="s">
        <v>314</v>
      </c>
      <c r="I1011" t="s">
        <v>322</v>
      </c>
      <c r="J1011" s="25">
        <v>2640719</v>
      </c>
      <c r="K1011" s="26">
        <v>5206.7539999999999</v>
      </c>
      <c r="L1011" s="26">
        <v>22.396000000000001</v>
      </c>
    </row>
    <row r="1012" spans="1:12" ht="16" customHeight="1">
      <c r="A1012" t="s">
        <v>426</v>
      </c>
      <c r="B1012" t="s">
        <v>13</v>
      </c>
      <c r="C1012" t="s">
        <v>38</v>
      </c>
      <c r="D1012" s="24">
        <v>45962</v>
      </c>
      <c r="E1012" t="s">
        <v>415</v>
      </c>
      <c r="F1012" t="s">
        <v>10</v>
      </c>
      <c r="G1012" t="s">
        <v>314</v>
      </c>
      <c r="H1012" t="s">
        <v>314</v>
      </c>
      <c r="I1012" t="s">
        <v>322</v>
      </c>
      <c r="J1012" s="25">
        <v>167294</v>
      </c>
      <c r="K1012" s="26">
        <v>329.88990000000001</v>
      </c>
      <c r="L1012" s="26">
        <v>1.9988999999999999</v>
      </c>
    </row>
    <row r="1013" spans="1:12" ht="16" customHeight="1">
      <c r="A1013" t="s">
        <v>426</v>
      </c>
      <c r="B1013" t="s">
        <v>13</v>
      </c>
      <c r="C1013" t="s">
        <v>38</v>
      </c>
      <c r="D1013" s="24">
        <v>45962</v>
      </c>
      <c r="E1013" t="s">
        <v>419</v>
      </c>
      <c r="F1013" t="s">
        <v>10</v>
      </c>
      <c r="G1013" t="s">
        <v>314</v>
      </c>
      <c r="H1013" t="s">
        <v>314</v>
      </c>
      <c r="I1013" t="s">
        <v>322</v>
      </c>
      <c r="J1013" s="25">
        <v>21531</v>
      </c>
      <c r="K1013" s="26">
        <v>42.480899999999998</v>
      </c>
      <c r="L1013" s="26">
        <v>0.3039</v>
      </c>
    </row>
    <row r="1014" spans="1:12" ht="16" customHeight="1">
      <c r="A1014" t="s">
        <v>426</v>
      </c>
      <c r="B1014" t="s">
        <v>13</v>
      </c>
      <c r="C1014" t="s">
        <v>38</v>
      </c>
      <c r="D1014" s="24">
        <v>45962</v>
      </c>
      <c r="E1014" t="s">
        <v>424</v>
      </c>
      <c r="F1014" t="s">
        <v>10</v>
      </c>
      <c r="G1014" t="s">
        <v>314</v>
      </c>
      <c r="H1014" t="s">
        <v>314</v>
      </c>
      <c r="I1014" t="s">
        <v>322</v>
      </c>
      <c r="J1014" s="25">
        <v>8321</v>
      </c>
      <c r="K1014" s="26">
        <v>16.4954</v>
      </c>
      <c r="L1014" s="26">
        <v>0.13830000000000001</v>
      </c>
    </row>
    <row r="1015" spans="1:12" ht="16" customHeight="1">
      <c r="A1015" t="s">
        <v>426</v>
      </c>
      <c r="B1015" t="s">
        <v>13</v>
      </c>
      <c r="C1015" t="s">
        <v>38</v>
      </c>
      <c r="D1015" s="24">
        <v>45962</v>
      </c>
      <c r="E1015" t="s">
        <v>325</v>
      </c>
      <c r="F1015" t="s">
        <v>10</v>
      </c>
      <c r="G1015" t="s">
        <v>320</v>
      </c>
      <c r="H1015" t="s">
        <v>320</v>
      </c>
      <c r="I1015" t="s">
        <v>322</v>
      </c>
      <c r="J1015" s="25">
        <v>755227</v>
      </c>
      <c r="K1015" s="26">
        <v>1488.6546000000001</v>
      </c>
      <c r="L1015" s="26">
        <v>13.351800000000001</v>
      </c>
    </row>
    <row r="1016" spans="1:12" ht="16" customHeight="1">
      <c r="A1016" t="s">
        <v>426</v>
      </c>
      <c r="B1016" t="s">
        <v>13</v>
      </c>
      <c r="C1016" t="s">
        <v>38</v>
      </c>
      <c r="D1016" s="24">
        <v>45962</v>
      </c>
      <c r="E1016" t="s">
        <v>399</v>
      </c>
      <c r="F1016" t="s">
        <v>10</v>
      </c>
      <c r="G1016" t="s">
        <v>320</v>
      </c>
      <c r="H1016" t="s">
        <v>320</v>
      </c>
      <c r="I1016" t="s">
        <v>324</v>
      </c>
      <c r="J1016" s="25">
        <v>49802</v>
      </c>
      <c r="K1016" s="26">
        <v>85.461299999999994</v>
      </c>
      <c r="L1016" s="26">
        <v>0.99839999999999995</v>
      </c>
    </row>
    <row r="1017" spans="1:12" ht="16" customHeight="1">
      <c r="A1017" t="s">
        <v>426</v>
      </c>
      <c r="B1017" t="s">
        <v>13</v>
      </c>
      <c r="C1017" t="s">
        <v>38</v>
      </c>
      <c r="D1017" s="24">
        <v>45962</v>
      </c>
      <c r="E1017" t="s">
        <v>327</v>
      </c>
      <c r="F1017" t="s">
        <v>10</v>
      </c>
      <c r="G1017" t="s">
        <v>320</v>
      </c>
      <c r="H1017" t="s">
        <v>320</v>
      </c>
      <c r="I1017" t="s">
        <v>403</v>
      </c>
      <c r="J1017" s="25">
        <v>25376</v>
      </c>
      <c r="K1017" s="26">
        <v>50.725000000000001</v>
      </c>
      <c r="L1017" s="26">
        <v>0.91379999999999995</v>
      </c>
    </row>
    <row r="1018" spans="1:12" ht="16" customHeight="1">
      <c r="A1018" t="s">
        <v>426</v>
      </c>
      <c r="B1018" t="s">
        <v>13</v>
      </c>
      <c r="C1018" t="s">
        <v>38</v>
      </c>
      <c r="D1018" s="24">
        <v>45962</v>
      </c>
      <c r="E1018" t="s">
        <v>329</v>
      </c>
      <c r="F1018" t="s">
        <v>10</v>
      </c>
      <c r="G1018" t="s">
        <v>320</v>
      </c>
      <c r="H1018" t="s">
        <v>320</v>
      </c>
      <c r="I1018" t="s">
        <v>404</v>
      </c>
      <c r="J1018" s="25">
        <v>6637</v>
      </c>
      <c r="K1018" s="26">
        <v>13.383800000000001</v>
      </c>
      <c r="L1018" s="26">
        <v>0.30470000000000003</v>
      </c>
    </row>
    <row r="1019" spans="1:12" ht="16" customHeight="1">
      <c r="A1019" t="s">
        <v>426</v>
      </c>
      <c r="B1019" t="s">
        <v>13</v>
      </c>
      <c r="C1019" t="s">
        <v>38</v>
      </c>
      <c r="D1019" s="24">
        <v>45962</v>
      </c>
      <c r="E1019" t="s">
        <v>372</v>
      </c>
      <c r="F1019" t="s">
        <v>10</v>
      </c>
      <c r="G1019" t="s">
        <v>320</v>
      </c>
      <c r="H1019" t="s">
        <v>320</v>
      </c>
      <c r="I1019" t="s">
        <v>405</v>
      </c>
      <c r="J1019" s="25">
        <v>61</v>
      </c>
      <c r="K1019" s="26">
        <v>0.11360000000000001</v>
      </c>
      <c r="L1019" s="26">
        <v>1.1999999999999999E-3</v>
      </c>
    </row>
    <row r="1020" spans="1:12" ht="16" customHeight="1">
      <c r="A1020" t="s">
        <v>426</v>
      </c>
      <c r="B1020" t="s">
        <v>13</v>
      </c>
      <c r="C1020" t="s">
        <v>38</v>
      </c>
      <c r="D1020" s="24">
        <v>45962</v>
      </c>
      <c r="E1020" t="s">
        <v>331</v>
      </c>
      <c r="F1020" t="s">
        <v>10</v>
      </c>
      <c r="G1020" t="s">
        <v>320</v>
      </c>
      <c r="H1020" t="s">
        <v>320</v>
      </c>
      <c r="I1020" t="s">
        <v>406</v>
      </c>
      <c r="J1020" s="25">
        <v>3243</v>
      </c>
      <c r="K1020" s="26">
        <v>6.6280999999999999</v>
      </c>
      <c r="L1020" s="26">
        <v>0.21490000000000001</v>
      </c>
    </row>
    <row r="1021" spans="1:12" ht="16" customHeight="1">
      <c r="A1021" t="s">
        <v>426</v>
      </c>
      <c r="B1021" t="s">
        <v>13</v>
      </c>
      <c r="C1021" t="s">
        <v>38</v>
      </c>
      <c r="D1021" s="24">
        <v>45962</v>
      </c>
      <c r="E1021" t="s">
        <v>333</v>
      </c>
      <c r="F1021" t="s">
        <v>10</v>
      </c>
      <c r="G1021" t="s">
        <v>320</v>
      </c>
      <c r="H1021" t="s">
        <v>320</v>
      </c>
      <c r="I1021" t="s">
        <v>407</v>
      </c>
      <c r="J1021" s="25">
        <v>0</v>
      </c>
      <c r="K1021" s="26">
        <v>0</v>
      </c>
      <c r="L1021" s="26">
        <v>0</v>
      </c>
    </row>
    <row r="1022" spans="1:12" ht="16" customHeight="1">
      <c r="A1022" t="s">
        <v>426</v>
      </c>
      <c r="B1022" t="s">
        <v>13</v>
      </c>
      <c r="C1022" t="s">
        <v>38</v>
      </c>
      <c r="D1022" s="24">
        <v>45962</v>
      </c>
      <c r="E1022" t="s">
        <v>335</v>
      </c>
      <c r="F1022" t="s">
        <v>10</v>
      </c>
      <c r="G1022" t="s">
        <v>320</v>
      </c>
      <c r="H1022" t="s">
        <v>320</v>
      </c>
      <c r="I1022" t="s">
        <v>408</v>
      </c>
      <c r="J1022" s="25">
        <v>3</v>
      </c>
      <c r="K1022" s="26">
        <v>5.5999999999999999E-3</v>
      </c>
      <c r="L1022" s="26">
        <v>4.0000000000000002E-4</v>
      </c>
    </row>
    <row r="1023" spans="1:12" ht="16" customHeight="1">
      <c r="A1023" t="s">
        <v>426</v>
      </c>
      <c r="B1023" t="s">
        <v>13</v>
      </c>
      <c r="C1023" t="s">
        <v>38</v>
      </c>
      <c r="D1023" s="24">
        <v>45962</v>
      </c>
      <c r="E1023" t="s">
        <v>337</v>
      </c>
      <c r="F1023" t="s">
        <v>10</v>
      </c>
      <c r="G1023" t="s">
        <v>320</v>
      </c>
      <c r="H1023" t="s">
        <v>320</v>
      </c>
      <c r="I1023" t="s">
        <v>409</v>
      </c>
      <c r="J1023" s="25">
        <v>0</v>
      </c>
      <c r="K1023" s="26">
        <v>0</v>
      </c>
      <c r="L1023" s="26">
        <v>0</v>
      </c>
    </row>
    <row r="1024" spans="1:12" ht="16" customHeight="1">
      <c r="A1024" t="s">
        <v>426</v>
      </c>
      <c r="B1024" t="s">
        <v>13</v>
      </c>
      <c r="C1024" t="s">
        <v>38</v>
      </c>
      <c r="D1024" s="24">
        <v>45962</v>
      </c>
      <c r="E1024" t="s">
        <v>339</v>
      </c>
      <c r="F1024" t="s">
        <v>10</v>
      </c>
      <c r="G1024" t="s">
        <v>320</v>
      </c>
      <c r="H1024" t="s">
        <v>320</v>
      </c>
      <c r="I1024" t="s">
        <v>410</v>
      </c>
      <c r="J1024" s="25">
        <v>18</v>
      </c>
      <c r="K1024" s="26">
        <v>3.6299999999999999E-2</v>
      </c>
      <c r="L1024" s="26">
        <v>1.1999999999999999E-3</v>
      </c>
    </row>
    <row r="1025" spans="1:12" ht="16" customHeight="1">
      <c r="A1025" t="s">
        <v>426</v>
      </c>
      <c r="B1025" t="s">
        <v>13</v>
      </c>
      <c r="C1025" t="s">
        <v>38</v>
      </c>
      <c r="D1025" s="24">
        <v>45962</v>
      </c>
      <c r="E1025" t="s">
        <v>341</v>
      </c>
      <c r="F1025" t="s">
        <v>10</v>
      </c>
      <c r="G1025" t="s">
        <v>320</v>
      </c>
      <c r="H1025" t="s">
        <v>320</v>
      </c>
      <c r="I1025" t="s">
        <v>411</v>
      </c>
      <c r="J1025" s="25">
        <v>0</v>
      </c>
      <c r="K1025" s="26">
        <v>0</v>
      </c>
      <c r="L1025" s="26">
        <v>0</v>
      </c>
    </row>
    <row r="1026" spans="1:12" ht="16" customHeight="1">
      <c r="A1026" t="s">
        <v>426</v>
      </c>
      <c r="B1026" t="s">
        <v>13</v>
      </c>
      <c r="C1026" t="s">
        <v>38</v>
      </c>
      <c r="D1026" s="24">
        <v>45962</v>
      </c>
      <c r="E1026" t="s">
        <v>343</v>
      </c>
      <c r="F1026" t="s">
        <v>9</v>
      </c>
      <c r="G1026" t="s">
        <v>344</v>
      </c>
      <c r="H1026" t="s">
        <v>344</v>
      </c>
      <c r="I1026" t="s">
        <v>412</v>
      </c>
      <c r="J1026" s="25">
        <v>0</v>
      </c>
      <c r="K1026" s="26">
        <v>0</v>
      </c>
      <c r="L1026" s="26">
        <v>0</v>
      </c>
    </row>
    <row r="1027" spans="1:12" ht="16" customHeight="1">
      <c r="A1027" t="s">
        <v>426</v>
      </c>
      <c r="B1027" t="s">
        <v>13</v>
      </c>
      <c r="C1027" t="s">
        <v>38</v>
      </c>
      <c r="D1027" s="24">
        <v>45962</v>
      </c>
      <c r="E1027" t="s">
        <v>346</v>
      </c>
      <c r="F1027" t="s">
        <v>10</v>
      </c>
      <c r="G1027" t="s">
        <v>320</v>
      </c>
      <c r="H1027" t="s">
        <v>320</v>
      </c>
      <c r="I1027" t="s">
        <v>413</v>
      </c>
      <c r="J1027" s="25">
        <v>0</v>
      </c>
      <c r="K1027" s="26">
        <v>0</v>
      </c>
      <c r="L1027" s="26">
        <v>0</v>
      </c>
    </row>
    <row r="1028" spans="1:12" ht="16" customHeight="1">
      <c r="A1028" t="s">
        <v>427</v>
      </c>
      <c r="B1028" t="s">
        <v>9</v>
      </c>
      <c r="C1028" t="s">
        <v>39</v>
      </c>
      <c r="D1028" s="24">
        <v>45962</v>
      </c>
      <c r="E1028" t="s">
        <v>323</v>
      </c>
      <c r="F1028" t="s">
        <v>10</v>
      </c>
      <c r="G1028" t="s">
        <v>320</v>
      </c>
      <c r="H1028" t="s">
        <v>364</v>
      </c>
      <c r="I1028" t="s">
        <v>315</v>
      </c>
      <c r="J1028" s="25">
        <v>109636860</v>
      </c>
      <c r="K1028" s="26">
        <v>214733.01730000001</v>
      </c>
      <c r="L1028" s="26">
        <v>394.43040000000002</v>
      </c>
    </row>
    <row r="1029" spans="1:12" ht="16" customHeight="1">
      <c r="A1029" t="s">
        <v>427</v>
      </c>
      <c r="B1029" t="s">
        <v>9</v>
      </c>
      <c r="C1029" t="s">
        <v>39</v>
      </c>
      <c r="D1029" s="24">
        <v>45962</v>
      </c>
      <c r="E1029" t="s">
        <v>394</v>
      </c>
      <c r="F1029" t="s">
        <v>10</v>
      </c>
      <c r="G1029" t="s">
        <v>314</v>
      </c>
      <c r="H1029" t="s">
        <v>314</v>
      </c>
      <c r="I1029" t="s">
        <v>322</v>
      </c>
      <c r="J1029" s="25">
        <v>4946387</v>
      </c>
      <c r="K1029" s="26">
        <v>9734.4411</v>
      </c>
      <c r="L1029" s="26">
        <v>32.082500000000003</v>
      </c>
    </row>
    <row r="1030" spans="1:12" ht="16" customHeight="1">
      <c r="A1030" t="s">
        <v>427</v>
      </c>
      <c r="B1030" t="s">
        <v>9</v>
      </c>
      <c r="C1030" t="s">
        <v>39</v>
      </c>
      <c r="D1030" s="24">
        <v>45962</v>
      </c>
      <c r="E1030" t="s">
        <v>415</v>
      </c>
      <c r="F1030" t="s">
        <v>10</v>
      </c>
      <c r="G1030" t="s">
        <v>314</v>
      </c>
      <c r="H1030" t="s">
        <v>314</v>
      </c>
      <c r="I1030" t="s">
        <v>322</v>
      </c>
      <c r="J1030" s="25">
        <v>286816</v>
      </c>
      <c r="K1030" s="26">
        <v>565.55610000000001</v>
      </c>
      <c r="L1030" s="26">
        <v>2.7368999999999999</v>
      </c>
    </row>
    <row r="1031" spans="1:12" ht="16" customHeight="1">
      <c r="A1031" t="s">
        <v>427</v>
      </c>
      <c r="B1031" t="s">
        <v>9</v>
      </c>
      <c r="C1031" t="s">
        <v>39</v>
      </c>
      <c r="D1031" s="24">
        <v>45962</v>
      </c>
      <c r="E1031" t="s">
        <v>419</v>
      </c>
      <c r="F1031" t="s">
        <v>10</v>
      </c>
      <c r="G1031" t="s">
        <v>314</v>
      </c>
      <c r="H1031" t="s">
        <v>314</v>
      </c>
      <c r="I1031" t="s">
        <v>322</v>
      </c>
      <c r="J1031" s="25">
        <v>27914</v>
      </c>
      <c r="K1031" s="26">
        <v>55.177399999999999</v>
      </c>
      <c r="L1031" s="26">
        <v>0.313</v>
      </c>
    </row>
    <row r="1032" spans="1:12" ht="16" customHeight="1">
      <c r="A1032" t="s">
        <v>427</v>
      </c>
      <c r="B1032" t="s">
        <v>9</v>
      </c>
      <c r="C1032" t="s">
        <v>39</v>
      </c>
      <c r="D1032" s="24">
        <v>45962</v>
      </c>
      <c r="E1032" t="s">
        <v>424</v>
      </c>
      <c r="F1032" t="s">
        <v>10</v>
      </c>
      <c r="G1032" t="s">
        <v>314</v>
      </c>
      <c r="H1032" t="s">
        <v>314</v>
      </c>
      <c r="I1032" t="s">
        <v>322</v>
      </c>
      <c r="J1032" s="25">
        <v>8441</v>
      </c>
      <c r="K1032" s="26">
        <v>16.678999999999998</v>
      </c>
      <c r="L1032" s="26">
        <v>0.1201</v>
      </c>
    </row>
    <row r="1033" spans="1:12" ht="16" customHeight="1">
      <c r="A1033" t="s">
        <v>427</v>
      </c>
      <c r="B1033" t="s">
        <v>9</v>
      </c>
      <c r="C1033" t="s">
        <v>39</v>
      </c>
      <c r="D1033" s="24">
        <v>45962</v>
      </c>
      <c r="E1033" t="s">
        <v>325</v>
      </c>
      <c r="F1033" t="s">
        <v>10</v>
      </c>
      <c r="G1033" t="s">
        <v>320</v>
      </c>
      <c r="H1033" t="s">
        <v>320</v>
      </c>
      <c r="I1033" t="s">
        <v>322</v>
      </c>
      <c r="J1033" s="25">
        <v>800864</v>
      </c>
      <c r="K1033" s="26">
        <v>1577.0188000000001</v>
      </c>
      <c r="L1033" s="26">
        <v>14.580399999999999</v>
      </c>
    </row>
    <row r="1034" spans="1:12" ht="16" customHeight="1">
      <c r="A1034" t="s">
        <v>427</v>
      </c>
      <c r="B1034" t="s">
        <v>9</v>
      </c>
      <c r="C1034" t="s">
        <v>39</v>
      </c>
      <c r="D1034" s="24">
        <v>45962</v>
      </c>
      <c r="E1034" t="s">
        <v>399</v>
      </c>
      <c r="F1034" t="s">
        <v>10</v>
      </c>
      <c r="G1034" t="s">
        <v>320</v>
      </c>
      <c r="H1034" t="s">
        <v>320</v>
      </c>
      <c r="I1034" t="s">
        <v>324</v>
      </c>
      <c r="J1034" s="25">
        <v>50116</v>
      </c>
      <c r="K1034" s="26">
        <v>85.934200000000004</v>
      </c>
      <c r="L1034" s="26">
        <v>0.95030000000000003</v>
      </c>
    </row>
    <row r="1035" spans="1:12" ht="16" customHeight="1">
      <c r="A1035" t="s">
        <v>427</v>
      </c>
      <c r="B1035" t="s">
        <v>9</v>
      </c>
      <c r="C1035" t="s">
        <v>39</v>
      </c>
      <c r="D1035" s="24">
        <v>45962</v>
      </c>
      <c r="E1035" t="s">
        <v>327</v>
      </c>
      <c r="F1035" t="s">
        <v>10</v>
      </c>
      <c r="G1035" t="s">
        <v>320</v>
      </c>
      <c r="H1035" t="s">
        <v>320</v>
      </c>
      <c r="I1035" t="s">
        <v>403</v>
      </c>
      <c r="J1035" s="25">
        <v>24274</v>
      </c>
      <c r="K1035" s="26">
        <v>48.339100000000002</v>
      </c>
      <c r="L1035" s="26">
        <v>1.0304</v>
      </c>
    </row>
    <row r="1036" spans="1:12" ht="16" customHeight="1">
      <c r="A1036" t="s">
        <v>427</v>
      </c>
      <c r="B1036" t="s">
        <v>9</v>
      </c>
      <c r="C1036" t="s">
        <v>39</v>
      </c>
      <c r="D1036" s="24">
        <v>45962</v>
      </c>
      <c r="E1036" t="s">
        <v>329</v>
      </c>
      <c r="F1036" t="s">
        <v>10</v>
      </c>
      <c r="G1036" t="s">
        <v>320</v>
      </c>
      <c r="H1036" t="s">
        <v>320</v>
      </c>
      <c r="I1036" t="s">
        <v>404</v>
      </c>
      <c r="J1036" s="25">
        <v>6662</v>
      </c>
      <c r="K1036" s="26">
        <v>13.101100000000001</v>
      </c>
      <c r="L1036" s="26">
        <v>0.22639999999999999</v>
      </c>
    </row>
    <row r="1037" spans="1:12" ht="16" customHeight="1">
      <c r="A1037" t="s">
        <v>427</v>
      </c>
      <c r="B1037" t="s">
        <v>9</v>
      </c>
      <c r="C1037" t="s">
        <v>39</v>
      </c>
      <c r="D1037" s="24">
        <v>45962</v>
      </c>
      <c r="E1037" t="s">
        <v>372</v>
      </c>
      <c r="F1037" t="s">
        <v>10</v>
      </c>
      <c r="G1037" t="s">
        <v>320</v>
      </c>
      <c r="H1037" t="s">
        <v>320</v>
      </c>
      <c r="I1037" t="s">
        <v>405</v>
      </c>
      <c r="J1037" s="25">
        <v>58</v>
      </c>
      <c r="K1037" s="26">
        <v>0.1085</v>
      </c>
      <c r="L1037" s="26">
        <v>1.4E-3</v>
      </c>
    </row>
    <row r="1038" spans="1:12" ht="16" customHeight="1">
      <c r="A1038" t="s">
        <v>427</v>
      </c>
      <c r="B1038" t="s">
        <v>9</v>
      </c>
      <c r="C1038" t="s">
        <v>39</v>
      </c>
      <c r="D1038" s="24">
        <v>45962</v>
      </c>
      <c r="E1038" t="s">
        <v>331</v>
      </c>
      <c r="F1038" t="s">
        <v>10</v>
      </c>
      <c r="G1038" t="s">
        <v>320</v>
      </c>
      <c r="H1038" t="s">
        <v>320</v>
      </c>
      <c r="I1038" t="s">
        <v>406</v>
      </c>
      <c r="J1038" s="25">
        <v>3039</v>
      </c>
      <c r="K1038" s="26">
        <v>6.2236000000000002</v>
      </c>
      <c r="L1038" s="26">
        <v>0.1923</v>
      </c>
    </row>
    <row r="1039" spans="1:12" ht="16" customHeight="1">
      <c r="A1039" t="s">
        <v>427</v>
      </c>
      <c r="B1039" t="s">
        <v>9</v>
      </c>
      <c r="C1039" t="s">
        <v>39</v>
      </c>
      <c r="D1039" s="24">
        <v>45962</v>
      </c>
      <c r="E1039" t="s">
        <v>333</v>
      </c>
      <c r="F1039" t="s">
        <v>10</v>
      </c>
      <c r="G1039" t="s">
        <v>320</v>
      </c>
      <c r="H1039" t="s">
        <v>320</v>
      </c>
      <c r="I1039" t="s">
        <v>407</v>
      </c>
      <c r="J1039" s="25">
        <v>0</v>
      </c>
      <c r="K1039" s="26">
        <v>0</v>
      </c>
      <c r="L1039" s="26">
        <v>0</v>
      </c>
    </row>
    <row r="1040" spans="1:12" ht="16" customHeight="1">
      <c r="A1040" t="s">
        <v>427</v>
      </c>
      <c r="B1040" t="s">
        <v>9</v>
      </c>
      <c r="C1040" t="s">
        <v>39</v>
      </c>
      <c r="D1040" s="24">
        <v>45962</v>
      </c>
      <c r="E1040" t="s">
        <v>335</v>
      </c>
      <c r="F1040" t="s">
        <v>10</v>
      </c>
      <c r="G1040" t="s">
        <v>320</v>
      </c>
      <c r="H1040" t="s">
        <v>320</v>
      </c>
      <c r="I1040" t="s">
        <v>408</v>
      </c>
      <c r="J1040" s="25">
        <v>3</v>
      </c>
      <c r="K1040" s="26">
        <v>5.7000000000000002E-3</v>
      </c>
      <c r="L1040" s="26">
        <v>1E-4</v>
      </c>
    </row>
    <row r="1041" spans="1:12" ht="16" customHeight="1">
      <c r="A1041" t="s">
        <v>427</v>
      </c>
      <c r="B1041" t="s">
        <v>9</v>
      </c>
      <c r="C1041" t="s">
        <v>39</v>
      </c>
      <c r="D1041" s="24">
        <v>45962</v>
      </c>
      <c r="E1041" t="s">
        <v>337</v>
      </c>
      <c r="F1041" t="s">
        <v>10</v>
      </c>
      <c r="G1041" t="s">
        <v>320</v>
      </c>
      <c r="H1041" t="s">
        <v>320</v>
      </c>
      <c r="I1041" t="s">
        <v>409</v>
      </c>
      <c r="J1041" s="25">
        <v>0</v>
      </c>
      <c r="K1041" s="26">
        <v>0</v>
      </c>
      <c r="L1041" s="26">
        <v>0</v>
      </c>
    </row>
    <row r="1042" spans="1:12" ht="16" customHeight="1">
      <c r="A1042" t="s">
        <v>427</v>
      </c>
      <c r="B1042" t="s">
        <v>9</v>
      </c>
      <c r="C1042" t="s">
        <v>39</v>
      </c>
      <c r="D1042" s="24">
        <v>45962</v>
      </c>
      <c r="E1042" t="s">
        <v>339</v>
      </c>
      <c r="F1042" t="s">
        <v>10</v>
      </c>
      <c r="G1042" t="s">
        <v>320</v>
      </c>
      <c r="H1042" t="s">
        <v>320</v>
      </c>
      <c r="I1042" t="s">
        <v>410</v>
      </c>
      <c r="J1042" s="25">
        <v>4</v>
      </c>
      <c r="K1042" s="26">
        <v>8.2000000000000007E-3</v>
      </c>
      <c r="L1042" s="26">
        <v>2.9999999999999997E-4</v>
      </c>
    </row>
    <row r="1043" spans="1:12" ht="16" customHeight="1">
      <c r="A1043" t="s">
        <v>427</v>
      </c>
      <c r="B1043" t="s">
        <v>9</v>
      </c>
      <c r="C1043" t="s">
        <v>39</v>
      </c>
      <c r="D1043" s="24">
        <v>45962</v>
      </c>
      <c r="E1043" t="s">
        <v>341</v>
      </c>
      <c r="F1043" t="s">
        <v>10</v>
      </c>
      <c r="G1043" t="s">
        <v>320</v>
      </c>
      <c r="H1043" t="s">
        <v>320</v>
      </c>
      <c r="I1043" t="s">
        <v>411</v>
      </c>
      <c r="J1043" s="25">
        <v>0</v>
      </c>
      <c r="K1043" s="26">
        <v>0</v>
      </c>
      <c r="L1043" s="26">
        <v>0</v>
      </c>
    </row>
    <row r="1044" spans="1:12" ht="16" customHeight="1">
      <c r="A1044" t="s">
        <v>427</v>
      </c>
      <c r="B1044" t="s">
        <v>9</v>
      </c>
      <c r="C1044" t="s">
        <v>39</v>
      </c>
      <c r="D1044" s="24">
        <v>45962</v>
      </c>
      <c r="E1044" t="s">
        <v>343</v>
      </c>
      <c r="F1044" t="s">
        <v>9</v>
      </c>
      <c r="G1044" t="s">
        <v>344</v>
      </c>
      <c r="H1044" t="s">
        <v>344</v>
      </c>
      <c r="I1044" t="s">
        <v>412</v>
      </c>
      <c r="J1044" s="25">
        <v>0</v>
      </c>
      <c r="K1044" s="26">
        <v>0</v>
      </c>
      <c r="L1044" s="26">
        <v>0</v>
      </c>
    </row>
    <row r="1045" spans="1:12" ht="16" customHeight="1">
      <c r="A1045" t="s">
        <v>427</v>
      </c>
      <c r="B1045" t="s">
        <v>9</v>
      </c>
      <c r="C1045" t="s">
        <v>39</v>
      </c>
      <c r="D1045" s="24">
        <v>45962</v>
      </c>
      <c r="E1045" t="s">
        <v>346</v>
      </c>
      <c r="F1045" t="s">
        <v>10</v>
      </c>
      <c r="G1045" t="s">
        <v>320</v>
      </c>
      <c r="H1045" t="s">
        <v>320</v>
      </c>
      <c r="I1045" t="s">
        <v>413</v>
      </c>
      <c r="J1045" s="25">
        <v>0</v>
      </c>
      <c r="K1045" s="26">
        <v>0</v>
      </c>
      <c r="L1045" s="26">
        <v>0</v>
      </c>
    </row>
    <row r="1046" spans="1:12" ht="16" customHeight="1">
      <c r="A1046" t="s">
        <v>323</v>
      </c>
      <c r="B1046" t="s">
        <v>10</v>
      </c>
      <c r="C1046" t="s">
        <v>39</v>
      </c>
      <c r="D1046" s="24">
        <v>45962</v>
      </c>
      <c r="E1046" t="s">
        <v>323</v>
      </c>
      <c r="F1046" t="s">
        <v>10</v>
      </c>
      <c r="G1046" t="s">
        <v>320</v>
      </c>
      <c r="H1046" t="s">
        <v>364</v>
      </c>
      <c r="I1046" t="s">
        <v>315</v>
      </c>
      <c r="J1046" s="25">
        <v>255047333</v>
      </c>
      <c r="K1046" s="26">
        <v>497411.73139999999</v>
      </c>
      <c r="L1046" s="26">
        <v>450.82040000000001</v>
      </c>
    </row>
    <row r="1047" spans="1:12" ht="16" customHeight="1">
      <c r="A1047" t="s">
        <v>323</v>
      </c>
      <c r="B1047" t="s">
        <v>10</v>
      </c>
      <c r="C1047" t="s">
        <v>39</v>
      </c>
      <c r="D1047" s="24">
        <v>45962</v>
      </c>
      <c r="E1047" t="s">
        <v>394</v>
      </c>
      <c r="F1047" t="s">
        <v>10</v>
      </c>
      <c r="G1047" t="s">
        <v>314</v>
      </c>
      <c r="H1047" t="s">
        <v>314</v>
      </c>
      <c r="I1047" t="s">
        <v>322</v>
      </c>
      <c r="J1047" s="25">
        <v>10102726</v>
      </c>
      <c r="K1047" s="26">
        <v>19816.5059</v>
      </c>
      <c r="L1047" s="26">
        <v>61.219000000000001</v>
      </c>
    </row>
    <row r="1048" spans="1:12" ht="16" customHeight="1">
      <c r="A1048" t="s">
        <v>323</v>
      </c>
      <c r="B1048" t="s">
        <v>10</v>
      </c>
      <c r="C1048" t="s">
        <v>39</v>
      </c>
      <c r="D1048" s="24">
        <v>45962</v>
      </c>
      <c r="E1048" t="s">
        <v>415</v>
      </c>
      <c r="F1048" t="s">
        <v>10</v>
      </c>
      <c r="G1048" t="s">
        <v>314</v>
      </c>
      <c r="H1048" t="s">
        <v>314</v>
      </c>
      <c r="I1048" t="s">
        <v>322</v>
      </c>
      <c r="J1048" s="25">
        <v>547642</v>
      </c>
      <c r="K1048" s="26">
        <v>1077.2863</v>
      </c>
      <c r="L1048" s="26">
        <v>4.6024000000000003</v>
      </c>
    </row>
    <row r="1049" spans="1:12" ht="16" customHeight="1">
      <c r="A1049" t="s">
        <v>323</v>
      </c>
      <c r="B1049" t="s">
        <v>10</v>
      </c>
      <c r="C1049" t="s">
        <v>39</v>
      </c>
      <c r="D1049" s="24">
        <v>45962</v>
      </c>
      <c r="E1049" t="s">
        <v>419</v>
      </c>
      <c r="F1049" t="s">
        <v>10</v>
      </c>
      <c r="G1049" t="s">
        <v>314</v>
      </c>
      <c r="H1049" t="s">
        <v>314</v>
      </c>
      <c r="I1049" t="s">
        <v>322</v>
      </c>
      <c r="J1049" s="25">
        <v>36281</v>
      </c>
      <c r="K1049" s="26">
        <v>71.389399999999995</v>
      </c>
      <c r="L1049" s="26">
        <v>0.36649999999999999</v>
      </c>
    </row>
    <row r="1050" spans="1:12" ht="16" customHeight="1">
      <c r="A1050" t="s">
        <v>323</v>
      </c>
      <c r="B1050" t="s">
        <v>10</v>
      </c>
      <c r="C1050" t="s">
        <v>39</v>
      </c>
      <c r="D1050" s="24">
        <v>45962</v>
      </c>
      <c r="E1050" t="s">
        <v>424</v>
      </c>
      <c r="F1050" t="s">
        <v>10</v>
      </c>
      <c r="G1050" t="s">
        <v>314</v>
      </c>
      <c r="H1050" t="s">
        <v>314</v>
      </c>
      <c r="I1050" t="s">
        <v>322</v>
      </c>
      <c r="J1050" s="25">
        <v>13356</v>
      </c>
      <c r="K1050" s="26">
        <v>26.342400000000001</v>
      </c>
      <c r="L1050" s="26">
        <v>0.2084</v>
      </c>
    </row>
    <row r="1051" spans="1:12" ht="16" customHeight="1">
      <c r="A1051" t="s">
        <v>323</v>
      </c>
      <c r="B1051" t="s">
        <v>10</v>
      </c>
      <c r="C1051" t="s">
        <v>39</v>
      </c>
      <c r="D1051" s="24">
        <v>45962</v>
      </c>
      <c r="E1051" t="s">
        <v>325</v>
      </c>
      <c r="F1051" t="s">
        <v>10</v>
      </c>
      <c r="G1051" t="s">
        <v>320</v>
      </c>
      <c r="H1051" t="s">
        <v>320</v>
      </c>
      <c r="I1051" t="s">
        <v>322</v>
      </c>
      <c r="J1051" s="25">
        <v>1018659</v>
      </c>
      <c r="K1051" s="26">
        <v>2012.0334</v>
      </c>
      <c r="L1051" s="26">
        <v>16.879000000000001</v>
      </c>
    </row>
    <row r="1052" spans="1:12" ht="16" customHeight="1">
      <c r="A1052" t="s">
        <v>323</v>
      </c>
      <c r="B1052" t="s">
        <v>10</v>
      </c>
      <c r="C1052" t="s">
        <v>39</v>
      </c>
      <c r="D1052" s="24">
        <v>45962</v>
      </c>
      <c r="E1052" t="s">
        <v>399</v>
      </c>
      <c r="F1052" t="s">
        <v>10</v>
      </c>
      <c r="G1052" t="s">
        <v>320</v>
      </c>
      <c r="H1052" t="s">
        <v>320</v>
      </c>
      <c r="I1052" t="s">
        <v>324</v>
      </c>
      <c r="J1052" s="25">
        <v>69739</v>
      </c>
      <c r="K1052" s="26">
        <v>119.3796</v>
      </c>
      <c r="L1052" s="26">
        <v>1.1146</v>
      </c>
    </row>
    <row r="1053" spans="1:12" ht="16" customHeight="1">
      <c r="A1053" t="s">
        <v>323</v>
      </c>
      <c r="B1053" t="s">
        <v>10</v>
      </c>
      <c r="C1053" t="s">
        <v>39</v>
      </c>
      <c r="D1053" s="24">
        <v>45962</v>
      </c>
      <c r="E1053" t="s">
        <v>327</v>
      </c>
      <c r="F1053" t="s">
        <v>10</v>
      </c>
      <c r="G1053" t="s">
        <v>320</v>
      </c>
      <c r="H1053" t="s">
        <v>320</v>
      </c>
      <c r="I1053" t="s">
        <v>403</v>
      </c>
      <c r="J1053" s="25">
        <v>20734</v>
      </c>
      <c r="K1053" s="26">
        <v>41.176200000000001</v>
      </c>
      <c r="L1053" s="26">
        <v>0.60389999999999999</v>
      </c>
    </row>
    <row r="1054" spans="1:12" ht="16" customHeight="1">
      <c r="A1054" t="s">
        <v>323</v>
      </c>
      <c r="B1054" t="s">
        <v>10</v>
      </c>
      <c r="C1054" t="s">
        <v>39</v>
      </c>
      <c r="D1054" s="24">
        <v>45962</v>
      </c>
      <c r="E1054" t="s">
        <v>329</v>
      </c>
      <c r="F1054" t="s">
        <v>10</v>
      </c>
      <c r="G1054" t="s">
        <v>320</v>
      </c>
      <c r="H1054" t="s">
        <v>320</v>
      </c>
      <c r="I1054" t="s">
        <v>404</v>
      </c>
      <c r="J1054" s="25">
        <v>5437</v>
      </c>
      <c r="K1054" s="26">
        <v>10.705500000000001</v>
      </c>
      <c r="L1054" s="26">
        <v>0.21709999999999999</v>
      </c>
    </row>
    <row r="1055" spans="1:12" ht="16" customHeight="1">
      <c r="A1055" t="s">
        <v>323</v>
      </c>
      <c r="B1055" t="s">
        <v>10</v>
      </c>
      <c r="C1055" t="s">
        <v>39</v>
      </c>
      <c r="D1055" s="24">
        <v>45962</v>
      </c>
      <c r="E1055" t="s">
        <v>372</v>
      </c>
      <c r="F1055" t="s">
        <v>10</v>
      </c>
      <c r="G1055" t="s">
        <v>320</v>
      </c>
      <c r="H1055" t="s">
        <v>320</v>
      </c>
      <c r="I1055" t="s">
        <v>405</v>
      </c>
      <c r="J1055" s="25">
        <v>40</v>
      </c>
      <c r="K1055" s="26">
        <v>7.3599999999999999E-2</v>
      </c>
      <c r="L1055" s="26">
        <v>8.9999999999999998E-4</v>
      </c>
    </row>
    <row r="1056" spans="1:12" ht="16" customHeight="1">
      <c r="A1056" t="s">
        <v>323</v>
      </c>
      <c r="B1056" t="s">
        <v>10</v>
      </c>
      <c r="C1056" t="s">
        <v>39</v>
      </c>
      <c r="D1056" s="24">
        <v>45962</v>
      </c>
      <c r="E1056" t="s">
        <v>331</v>
      </c>
      <c r="F1056" t="s">
        <v>10</v>
      </c>
      <c r="G1056" t="s">
        <v>320</v>
      </c>
      <c r="H1056" t="s">
        <v>320</v>
      </c>
      <c r="I1056" t="s">
        <v>406</v>
      </c>
      <c r="J1056" s="25">
        <v>7435</v>
      </c>
      <c r="K1056" s="26">
        <v>14.9999</v>
      </c>
      <c r="L1056" s="26">
        <v>0.56030000000000002</v>
      </c>
    </row>
    <row r="1057" spans="1:12" ht="16" customHeight="1">
      <c r="A1057" t="s">
        <v>323</v>
      </c>
      <c r="B1057" t="s">
        <v>10</v>
      </c>
      <c r="C1057" t="s">
        <v>39</v>
      </c>
      <c r="D1057" s="24">
        <v>45962</v>
      </c>
      <c r="E1057" t="s">
        <v>333</v>
      </c>
      <c r="F1057" t="s">
        <v>10</v>
      </c>
      <c r="G1057" t="s">
        <v>320</v>
      </c>
      <c r="H1057" t="s">
        <v>320</v>
      </c>
      <c r="I1057" t="s">
        <v>407</v>
      </c>
      <c r="J1057" s="25">
        <v>0</v>
      </c>
      <c r="K1057" s="26">
        <v>0</v>
      </c>
      <c r="L1057" s="26">
        <v>0</v>
      </c>
    </row>
    <row r="1058" spans="1:12" ht="16" customHeight="1">
      <c r="A1058" t="s">
        <v>323</v>
      </c>
      <c r="B1058" t="s">
        <v>10</v>
      </c>
      <c r="C1058" t="s">
        <v>39</v>
      </c>
      <c r="D1058" s="24">
        <v>45962</v>
      </c>
      <c r="E1058" t="s">
        <v>335</v>
      </c>
      <c r="F1058" t="s">
        <v>10</v>
      </c>
      <c r="G1058" t="s">
        <v>320</v>
      </c>
      <c r="H1058" t="s">
        <v>320</v>
      </c>
      <c r="I1058" t="s">
        <v>408</v>
      </c>
      <c r="J1058" s="25">
        <v>0</v>
      </c>
      <c r="K1058" s="26">
        <v>0</v>
      </c>
      <c r="L1058" s="26">
        <v>0</v>
      </c>
    </row>
    <row r="1059" spans="1:12" ht="16" customHeight="1">
      <c r="A1059" t="s">
        <v>323</v>
      </c>
      <c r="B1059" t="s">
        <v>10</v>
      </c>
      <c r="C1059" t="s">
        <v>39</v>
      </c>
      <c r="D1059" s="24">
        <v>45962</v>
      </c>
      <c r="E1059" t="s">
        <v>337</v>
      </c>
      <c r="F1059" t="s">
        <v>10</v>
      </c>
      <c r="G1059" t="s">
        <v>320</v>
      </c>
      <c r="H1059" t="s">
        <v>320</v>
      </c>
      <c r="I1059" t="s">
        <v>409</v>
      </c>
      <c r="J1059" s="25">
        <v>0</v>
      </c>
      <c r="K1059" s="26">
        <v>0</v>
      </c>
      <c r="L1059" s="26">
        <v>0</v>
      </c>
    </row>
    <row r="1060" spans="1:12" ht="16" customHeight="1">
      <c r="A1060" t="s">
        <v>323</v>
      </c>
      <c r="B1060" t="s">
        <v>10</v>
      </c>
      <c r="C1060" t="s">
        <v>39</v>
      </c>
      <c r="D1060" s="24">
        <v>45962</v>
      </c>
      <c r="E1060" t="s">
        <v>339</v>
      </c>
      <c r="F1060" t="s">
        <v>10</v>
      </c>
      <c r="G1060" t="s">
        <v>320</v>
      </c>
      <c r="H1060" t="s">
        <v>320</v>
      </c>
      <c r="I1060" t="s">
        <v>410</v>
      </c>
      <c r="J1060" s="25">
        <v>2</v>
      </c>
      <c r="K1060" s="26">
        <v>4.0000000000000001E-3</v>
      </c>
      <c r="L1060" s="26">
        <v>1E-4</v>
      </c>
    </row>
    <row r="1061" spans="1:12" ht="16" customHeight="1">
      <c r="A1061" t="s">
        <v>323</v>
      </c>
      <c r="B1061" t="s">
        <v>10</v>
      </c>
      <c r="C1061" t="s">
        <v>39</v>
      </c>
      <c r="D1061" s="24">
        <v>45962</v>
      </c>
      <c r="E1061" t="s">
        <v>341</v>
      </c>
      <c r="F1061" t="s">
        <v>10</v>
      </c>
      <c r="G1061" t="s">
        <v>320</v>
      </c>
      <c r="H1061" t="s">
        <v>320</v>
      </c>
      <c r="I1061" t="s">
        <v>411</v>
      </c>
      <c r="J1061" s="25">
        <v>0</v>
      </c>
      <c r="K1061" s="26">
        <v>0</v>
      </c>
      <c r="L1061" s="26">
        <v>0</v>
      </c>
    </row>
    <row r="1062" spans="1:12" ht="16" customHeight="1">
      <c r="A1062" t="s">
        <v>323</v>
      </c>
      <c r="B1062" t="s">
        <v>10</v>
      </c>
      <c r="C1062" t="s">
        <v>39</v>
      </c>
      <c r="D1062" s="24">
        <v>45962</v>
      </c>
      <c r="E1062" t="s">
        <v>343</v>
      </c>
      <c r="F1062" t="s">
        <v>9</v>
      </c>
      <c r="G1062" t="s">
        <v>344</v>
      </c>
      <c r="H1062" t="s">
        <v>344</v>
      </c>
      <c r="I1062" t="s">
        <v>412</v>
      </c>
      <c r="J1062" s="25">
        <v>0</v>
      </c>
      <c r="K1062" s="26">
        <v>0</v>
      </c>
      <c r="L1062" s="26">
        <v>0</v>
      </c>
    </row>
    <row r="1063" spans="1:12" ht="16" customHeight="1">
      <c r="A1063" t="s">
        <v>323</v>
      </c>
      <c r="B1063" t="s">
        <v>10</v>
      </c>
      <c r="C1063" t="s">
        <v>39</v>
      </c>
      <c r="D1063" s="24">
        <v>45962</v>
      </c>
      <c r="E1063" t="s">
        <v>346</v>
      </c>
      <c r="F1063" t="s">
        <v>10</v>
      </c>
      <c r="G1063" t="s">
        <v>320</v>
      </c>
      <c r="H1063" t="s">
        <v>320</v>
      </c>
      <c r="I1063" t="s">
        <v>413</v>
      </c>
      <c r="J1063" s="25">
        <v>0</v>
      </c>
      <c r="K1063" s="26">
        <v>0</v>
      </c>
      <c r="L1063" s="26">
        <v>0</v>
      </c>
    </row>
    <row r="1064" spans="1:12" ht="16" customHeight="1">
      <c r="A1064" t="s">
        <v>428</v>
      </c>
      <c r="B1064" t="s">
        <v>11</v>
      </c>
      <c r="C1064" t="s">
        <v>39</v>
      </c>
      <c r="D1064" s="24">
        <v>45962</v>
      </c>
      <c r="E1064" t="s">
        <v>394</v>
      </c>
      <c r="F1064" t="s">
        <v>10</v>
      </c>
      <c r="G1064" t="s">
        <v>314</v>
      </c>
      <c r="H1064" t="s">
        <v>314</v>
      </c>
      <c r="I1064" t="s">
        <v>322</v>
      </c>
      <c r="J1064" s="25">
        <v>47884736</v>
      </c>
      <c r="K1064" s="26">
        <v>94017.767600000006</v>
      </c>
      <c r="L1064" s="26">
        <v>277.31049999999999</v>
      </c>
    </row>
    <row r="1065" spans="1:12" ht="16" customHeight="1">
      <c r="A1065" t="s">
        <v>428</v>
      </c>
      <c r="B1065" t="s">
        <v>11</v>
      </c>
      <c r="C1065" t="s">
        <v>39</v>
      </c>
      <c r="D1065" s="24">
        <v>45962</v>
      </c>
      <c r="E1065" t="s">
        <v>415</v>
      </c>
      <c r="F1065" t="s">
        <v>10</v>
      </c>
      <c r="G1065" t="s">
        <v>314</v>
      </c>
      <c r="H1065" t="s">
        <v>314</v>
      </c>
      <c r="I1065" t="s">
        <v>322</v>
      </c>
      <c r="J1065" s="25">
        <v>1366420</v>
      </c>
      <c r="K1065" s="26">
        <v>2684.9180999999999</v>
      </c>
      <c r="L1065" s="26">
        <v>10.493600000000001</v>
      </c>
    </row>
    <row r="1066" spans="1:12" ht="16" customHeight="1">
      <c r="A1066" t="s">
        <v>428</v>
      </c>
      <c r="B1066" t="s">
        <v>11</v>
      </c>
      <c r="C1066" t="s">
        <v>39</v>
      </c>
      <c r="D1066" s="24">
        <v>45962</v>
      </c>
      <c r="E1066" t="s">
        <v>419</v>
      </c>
      <c r="F1066" t="s">
        <v>10</v>
      </c>
      <c r="G1066" t="s">
        <v>314</v>
      </c>
      <c r="H1066" t="s">
        <v>314</v>
      </c>
      <c r="I1066" t="s">
        <v>322</v>
      </c>
      <c r="J1066" s="25">
        <v>78250</v>
      </c>
      <c r="K1066" s="26">
        <v>154.29349999999999</v>
      </c>
      <c r="L1066" s="26">
        <v>0.83150000000000002</v>
      </c>
    </row>
    <row r="1067" spans="1:12" ht="16" customHeight="1">
      <c r="A1067" t="s">
        <v>428</v>
      </c>
      <c r="B1067" t="s">
        <v>11</v>
      </c>
      <c r="C1067" t="s">
        <v>39</v>
      </c>
      <c r="D1067" s="24">
        <v>45962</v>
      </c>
      <c r="E1067" t="s">
        <v>424</v>
      </c>
      <c r="F1067" t="s">
        <v>10</v>
      </c>
      <c r="G1067" t="s">
        <v>314</v>
      </c>
      <c r="H1067" t="s">
        <v>314</v>
      </c>
      <c r="I1067" t="s">
        <v>322</v>
      </c>
      <c r="J1067" s="25">
        <v>19871</v>
      </c>
      <c r="K1067" s="26">
        <v>39.262599999999999</v>
      </c>
      <c r="L1067" s="26">
        <v>0.27810000000000001</v>
      </c>
    </row>
    <row r="1068" spans="1:12" ht="16" customHeight="1">
      <c r="A1068" t="s">
        <v>428</v>
      </c>
      <c r="B1068" t="s">
        <v>11</v>
      </c>
      <c r="C1068" t="s">
        <v>39</v>
      </c>
      <c r="D1068" s="24">
        <v>45962</v>
      </c>
      <c r="E1068" t="s">
        <v>325</v>
      </c>
      <c r="F1068" t="s">
        <v>10</v>
      </c>
      <c r="G1068" t="s">
        <v>320</v>
      </c>
      <c r="H1068" t="s">
        <v>320</v>
      </c>
      <c r="I1068" t="s">
        <v>322</v>
      </c>
      <c r="J1068" s="25">
        <v>1482545</v>
      </c>
      <c r="K1068" s="26">
        <v>2918.9124000000002</v>
      </c>
      <c r="L1068" s="26">
        <v>22.7653</v>
      </c>
    </row>
    <row r="1069" spans="1:12" ht="16" customHeight="1">
      <c r="A1069" t="s">
        <v>428</v>
      </c>
      <c r="B1069" t="s">
        <v>11</v>
      </c>
      <c r="C1069" t="s">
        <v>39</v>
      </c>
      <c r="D1069" s="24">
        <v>45962</v>
      </c>
      <c r="E1069" t="s">
        <v>399</v>
      </c>
      <c r="F1069" t="s">
        <v>10</v>
      </c>
      <c r="G1069" t="s">
        <v>320</v>
      </c>
      <c r="H1069" t="s">
        <v>320</v>
      </c>
      <c r="I1069" t="s">
        <v>324</v>
      </c>
      <c r="J1069" s="25">
        <v>119692</v>
      </c>
      <c r="K1069" s="26">
        <v>205.04300000000001</v>
      </c>
      <c r="L1069" s="26">
        <v>2.0204</v>
      </c>
    </row>
    <row r="1070" spans="1:12" ht="16" customHeight="1">
      <c r="A1070" t="s">
        <v>428</v>
      </c>
      <c r="B1070" t="s">
        <v>11</v>
      </c>
      <c r="C1070" t="s">
        <v>39</v>
      </c>
      <c r="D1070" s="24">
        <v>45962</v>
      </c>
      <c r="E1070" t="s">
        <v>429</v>
      </c>
      <c r="F1070" t="s">
        <v>10</v>
      </c>
      <c r="G1070" t="s">
        <v>320</v>
      </c>
      <c r="H1070" t="s">
        <v>320</v>
      </c>
      <c r="I1070" t="s">
        <v>326</v>
      </c>
      <c r="J1070" s="25">
        <v>8015</v>
      </c>
      <c r="K1070" s="26">
        <v>13.587300000000001</v>
      </c>
      <c r="L1070" s="26">
        <v>0.1565</v>
      </c>
    </row>
    <row r="1071" spans="1:12" ht="16" customHeight="1">
      <c r="A1071" t="s">
        <v>428</v>
      </c>
      <c r="B1071" t="s">
        <v>11</v>
      </c>
      <c r="C1071" t="s">
        <v>39</v>
      </c>
      <c r="D1071" s="24">
        <v>45962</v>
      </c>
      <c r="E1071" t="s">
        <v>327</v>
      </c>
      <c r="F1071" t="s">
        <v>10</v>
      </c>
      <c r="G1071" t="s">
        <v>320</v>
      </c>
      <c r="H1071" t="s">
        <v>320</v>
      </c>
      <c r="I1071" t="s">
        <v>403</v>
      </c>
      <c r="J1071" s="25">
        <v>30755</v>
      </c>
      <c r="K1071" s="26">
        <v>59.831600000000002</v>
      </c>
      <c r="L1071" s="26">
        <v>0.84040000000000004</v>
      </c>
    </row>
    <row r="1072" spans="1:12" ht="16" customHeight="1">
      <c r="A1072" t="s">
        <v>428</v>
      </c>
      <c r="B1072" t="s">
        <v>11</v>
      </c>
      <c r="C1072" t="s">
        <v>39</v>
      </c>
      <c r="D1072" s="24">
        <v>45962</v>
      </c>
      <c r="E1072" t="s">
        <v>329</v>
      </c>
      <c r="F1072" t="s">
        <v>10</v>
      </c>
      <c r="G1072" t="s">
        <v>320</v>
      </c>
      <c r="H1072" t="s">
        <v>320</v>
      </c>
      <c r="I1072" t="s">
        <v>404</v>
      </c>
      <c r="J1072" s="25">
        <v>8140</v>
      </c>
      <c r="K1072" s="26">
        <v>15.991099999999999</v>
      </c>
      <c r="L1072" s="26">
        <v>0.32079999999999997</v>
      </c>
    </row>
    <row r="1073" spans="1:12" ht="16" customHeight="1">
      <c r="A1073" t="s">
        <v>428</v>
      </c>
      <c r="B1073" t="s">
        <v>11</v>
      </c>
      <c r="C1073" t="s">
        <v>39</v>
      </c>
      <c r="D1073" s="24">
        <v>45962</v>
      </c>
      <c r="E1073" t="s">
        <v>372</v>
      </c>
      <c r="F1073" t="s">
        <v>10</v>
      </c>
      <c r="G1073" t="s">
        <v>320</v>
      </c>
      <c r="H1073" t="s">
        <v>320</v>
      </c>
      <c r="I1073" t="s">
        <v>405</v>
      </c>
      <c r="J1073" s="25">
        <v>47</v>
      </c>
      <c r="K1073" s="26">
        <v>9.2600000000000002E-2</v>
      </c>
      <c r="L1073" s="26">
        <v>2E-3</v>
      </c>
    </row>
    <row r="1074" spans="1:12" ht="16" customHeight="1">
      <c r="A1074" t="s">
        <v>428</v>
      </c>
      <c r="B1074" t="s">
        <v>11</v>
      </c>
      <c r="C1074" t="s">
        <v>39</v>
      </c>
      <c r="D1074" s="24">
        <v>45962</v>
      </c>
      <c r="E1074" t="s">
        <v>331</v>
      </c>
      <c r="F1074" t="s">
        <v>10</v>
      </c>
      <c r="G1074" t="s">
        <v>320</v>
      </c>
      <c r="H1074" t="s">
        <v>320</v>
      </c>
      <c r="I1074" t="s">
        <v>406</v>
      </c>
      <c r="J1074" s="25">
        <v>5293</v>
      </c>
      <c r="K1074" s="26">
        <v>10.861000000000001</v>
      </c>
      <c r="L1074" s="26">
        <v>0.3861</v>
      </c>
    </row>
    <row r="1075" spans="1:12" ht="16" customHeight="1">
      <c r="A1075" t="s">
        <v>428</v>
      </c>
      <c r="B1075" t="s">
        <v>11</v>
      </c>
      <c r="C1075" t="s">
        <v>39</v>
      </c>
      <c r="D1075" s="24">
        <v>45962</v>
      </c>
      <c r="E1075" t="s">
        <v>333</v>
      </c>
      <c r="F1075" t="s">
        <v>10</v>
      </c>
      <c r="G1075" t="s">
        <v>320</v>
      </c>
      <c r="H1075" t="s">
        <v>320</v>
      </c>
      <c r="I1075" t="s">
        <v>407</v>
      </c>
      <c r="J1075" s="25">
        <v>1</v>
      </c>
      <c r="K1075" s="26">
        <v>2E-3</v>
      </c>
      <c r="L1075" s="26">
        <v>2.0000000000000001E-4</v>
      </c>
    </row>
    <row r="1076" spans="1:12" ht="16" customHeight="1">
      <c r="A1076" t="s">
        <v>428</v>
      </c>
      <c r="B1076" t="s">
        <v>11</v>
      </c>
      <c r="C1076" t="s">
        <v>39</v>
      </c>
      <c r="D1076" s="24">
        <v>45962</v>
      </c>
      <c r="E1076" t="s">
        <v>335</v>
      </c>
      <c r="F1076" t="s">
        <v>10</v>
      </c>
      <c r="G1076" t="s">
        <v>320</v>
      </c>
      <c r="H1076" t="s">
        <v>320</v>
      </c>
      <c r="I1076" t="s">
        <v>408</v>
      </c>
      <c r="J1076" s="25">
        <v>12</v>
      </c>
      <c r="K1076" s="26">
        <v>2.3599999999999999E-2</v>
      </c>
      <c r="L1076" s="26">
        <v>6.9999999999999999E-4</v>
      </c>
    </row>
    <row r="1077" spans="1:12" ht="16" customHeight="1">
      <c r="A1077" t="s">
        <v>428</v>
      </c>
      <c r="B1077" t="s">
        <v>11</v>
      </c>
      <c r="C1077" t="s">
        <v>39</v>
      </c>
      <c r="D1077" s="24">
        <v>45962</v>
      </c>
      <c r="E1077" t="s">
        <v>337</v>
      </c>
      <c r="F1077" t="s">
        <v>10</v>
      </c>
      <c r="G1077" t="s">
        <v>320</v>
      </c>
      <c r="H1077" t="s">
        <v>320</v>
      </c>
      <c r="I1077" t="s">
        <v>409</v>
      </c>
      <c r="J1077" s="25">
        <v>0</v>
      </c>
      <c r="K1077" s="26">
        <v>0</v>
      </c>
      <c r="L1077" s="26">
        <v>0</v>
      </c>
    </row>
    <row r="1078" spans="1:12" ht="16" customHeight="1">
      <c r="A1078" t="s">
        <v>428</v>
      </c>
      <c r="B1078" t="s">
        <v>11</v>
      </c>
      <c r="C1078" t="s">
        <v>39</v>
      </c>
      <c r="D1078" s="24">
        <v>45962</v>
      </c>
      <c r="E1078" t="s">
        <v>339</v>
      </c>
      <c r="F1078" t="s">
        <v>10</v>
      </c>
      <c r="G1078" t="s">
        <v>320</v>
      </c>
      <c r="H1078" t="s">
        <v>320</v>
      </c>
      <c r="I1078" t="s">
        <v>410</v>
      </c>
      <c r="J1078" s="25">
        <v>0</v>
      </c>
      <c r="K1078" s="26">
        <v>0</v>
      </c>
      <c r="L1078" s="26">
        <v>0</v>
      </c>
    </row>
    <row r="1079" spans="1:12" ht="16" customHeight="1">
      <c r="A1079" t="s">
        <v>428</v>
      </c>
      <c r="B1079" t="s">
        <v>11</v>
      </c>
      <c r="C1079" t="s">
        <v>39</v>
      </c>
      <c r="D1079" s="24">
        <v>45962</v>
      </c>
      <c r="E1079" t="s">
        <v>341</v>
      </c>
      <c r="F1079" t="s">
        <v>10</v>
      </c>
      <c r="G1079" t="s">
        <v>320</v>
      </c>
      <c r="H1079" t="s">
        <v>320</v>
      </c>
      <c r="I1079" t="s">
        <v>411</v>
      </c>
      <c r="J1079" s="25">
        <v>0</v>
      </c>
      <c r="K1079" s="26">
        <v>0</v>
      </c>
      <c r="L1079" s="26">
        <v>0</v>
      </c>
    </row>
    <row r="1080" spans="1:12" ht="16" customHeight="1">
      <c r="A1080" t="s">
        <v>428</v>
      </c>
      <c r="B1080" t="s">
        <v>11</v>
      </c>
      <c r="C1080" t="s">
        <v>39</v>
      </c>
      <c r="D1080" s="24">
        <v>45962</v>
      </c>
      <c r="E1080" t="s">
        <v>343</v>
      </c>
      <c r="F1080" t="s">
        <v>9</v>
      </c>
      <c r="G1080" t="s">
        <v>344</v>
      </c>
      <c r="H1080" t="s">
        <v>344</v>
      </c>
      <c r="I1080" t="s">
        <v>412</v>
      </c>
      <c r="J1080" s="25">
        <v>0</v>
      </c>
      <c r="K1080" s="26">
        <v>0</v>
      </c>
      <c r="L1080" s="26">
        <v>0</v>
      </c>
    </row>
    <row r="1081" spans="1:12" ht="16" customHeight="1">
      <c r="A1081" t="s">
        <v>428</v>
      </c>
      <c r="B1081" t="s">
        <v>11</v>
      </c>
      <c r="C1081" t="s">
        <v>39</v>
      </c>
      <c r="D1081" s="24">
        <v>45962</v>
      </c>
      <c r="E1081" t="s">
        <v>346</v>
      </c>
      <c r="F1081" t="s">
        <v>10</v>
      </c>
      <c r="G1081" t="s">
        <v>320</v>
      </c>
      <c r="H1081" t="s">
        <v>320</v>
      </c>
      <c r="I1081" t="s">
        <v>413</v>
      </c>
      <c r="J1081" s="25">
        <v>0</v>
      </c>
      <c r="K1081" s="26">
        <v>0</v>
      </c>
      <c r="L1081" s="26">
        <v>0</v>
      </c>
    </row>
    <row r="1082" spans="1:12" ht="16" customHeight="1">
      <c r="A1082" t="s">
        <v>430</v>
      </c>
      <c r="B1082" t="s">
        <v>12</v>
      </c>
      <c r="C1082" t="s">
        <v>39</v>
      </c>
      <c r="D1082" s="24">
        <v>45962</v>
      </c>
      <c r="E1082" t="s">
        <v>394</v>
      </c>
      <c r="F1082" t="s">
        <v>10</v>
      </c>
      <c r="G1082" t="s">
        <v>314</v>
      </c>
      <c r="H1082" t="s">
        <v>314</v>
      </c>
      <c r="I1082" t="s">
        <v>322</v>
      </c>
      <c r="J1082" s="25">
        <v>55918264</v>
      </c>
      <c r="K1082" s="26">
        <v>110115.9278</v>
      </c>
      <c r="L1082" s="26">
        <v>283.19499999999999</v>
      </c>
    </row>
    <row r="1083" spans="1:12" ht="16" customHeight="1">
      <c r="A1083" t="s">
        <v>430</v>
      </c>
      <c r="B1083" t="s">
        <v>12</v>
      </c>
      <c r="C1083" t="s">
        <v>39</v>
      </c>
      <c r="D1083" s="24">
        <v>45962</v>
      </c>
      <c r="E1083" t="s">
        <v>415</v>
      </c>
      <c r="F1083" t="s">
        <v>10</v>
      </c>
      <c r="G1083" t="s">
        <v>314</v>
      </c>
      <c r="H1083" t="s">
        <v>314</v>
      </c>
      <c r="I1083" t="s">
        <v>322</v>
      </c>
      <c r="J1083" s="25">
        <v>1797566</v>
      </c>
      <c r="K1083" s="26">
        <v>3554.0223999999998</v>
      </c>
      <c r="L1083" s="26">
        <v>12.8794</v>
      </c>
    </row>
    <row r="1084" spans="1:12" ht="16" customHeight="1">
      <c r="A1084" t="s">
        <v>430</v>
      </c>
      <c r="B1084" t="s">
        <v>12</v>
      </c>
      <c r="C1084" t="s">
        <v>39</v>
      </c>
      <c r="D1084" s="24">
        <v>45962</v>
      </c>
      <c r="E1084" t="s">
        <v>419</v>
      </c>
      <c r="F1084" t="s">
        <v>10</v>
      </c>
      <c r="G1084" t="s">
        <v>314</v>
      </c>
      <c r="H1084" t="s">
        <v>314</v>
      </c>
      <c r="I1084" t="s">
        <v>322</v>
      </c>
      <c r="J1084" s="25">
        <v>103668</v>
      </c>
      <c r="K1084" s="26">
        <v>205.61879999999999</v>
      </c>
      <c r="L1084" s="26">
        <v>1.0666</v>
      </c>
    </row>
    <row r="1085" spans="1:12" ht="16" customHeight="1">
      <c r="A1085" t="s">
        <v>430</v>
      </c>
      <c r="B1085" t="s">
        <v>12</v>
      </c>
      <c r="C1085" t="s">
        <v>39</v>
      </c>
      <c r="D1085" s="24">
        <v>45962</v>
      </c>
      <c r="E1085" t="s">
        <v>424</v>
      </c>
      <c r="F1085" t="s">
        <v>10</v>
      </c>
      <c r="G1085" t="s">
        <v>314</v>
      </c>
      <c r="H1085" t="s">
        <v>314</v>
      </c>
      <c r="I1085" t="s">
        <v>322</v>
      </c>
      <c r="J1085" s="25">
        <v>22212</v>
      </c>
      <c r="K1085" s="26">
        <v>44.129199999999997</v>
      </c>
      <c r="L1085" s="26">
        <v>0.29380000000000001</v>
      </c>
    </row>
    <row r="1086" spans="1:12" ht="16" customHeight="1">
      <c r="A1086" t="s">
        <v>430</v>
      </c>
      <c r="B1086" t="s">
        <v>12</v>
      </c>
      <c r="C1086" t="s">
        <v>39</v>
      </c>
      <c r="D1086" s="24">
        <v>45962</v>
      </c>
      <c r="E1086" t="s">
        <v>325</v>
      </c>
      <c r="F1086" t="s">
        <v>10</v>
      </c>
      <c r="G1086" t="s">
        <v>320</v>
      </c>
      <c r="H1086" t="s">
        <v>320</v>
      </c>
      <c r="I1086" t="s">
        <v>322</v>
      </c>
      <c r="J1086" s="25">
        <v>1252510</v>
      </c>
      <c r="K1086" s="26">
        <v>2466.6653000000001</v>
      </c>
      <c r="L1086" s="26">
        <v>17.567399999999999</v>
      </c>
    </row>
    <row r="1087" spans="1:12" ht="16" customHeight="1">
      <c r="A1087" t="s">
        <v>430</v>
      </c>
      <c r="B1087" t="s">
        <v>12</v>
      </c>
      <c r="C1087" t="s">
        <v>39</v>
      </c>
      <c r="D1087" s="24">
        <v>45962</v>
      </c>
      <c r="E1087" t="s">
        <v>399</v>
      </c>
      <c r="F1087" t="s">
        <v>10</v>
      </c>
      <c r="G1087" t="s">
        <v>320</v>
      </c>
      <c r="H1087" t="s">
        <v>320</v>
      </c>
      <c r="I1087" t="s">
        <v>324</v>
      </c>
      <c r="J1087" s="25">
        <v>107355</v>
      </c>
      <c r="K1087" s="26">
        <v>183.77070000000001</v>
      </c>
      <c r="L1087" s="26">
        <v>1.7759</v>
      </c>
    </row>
    <row r="1088" spans="1:12" ht="16" customHeight="1">
      <c r="A1088" t="s">
        <v>430</v>
      </c>
      <c r="B1088" t="s">
        <v>12</v>
      </c>
      <c r="C1088" t="s">
        <v>39</v>
      </c>
      <c r="D1088" s="24">
        <v>45962</v>
      </c>
      <c r="E1088" t="s">
        <v>429</v>
      </c>
      <c r="F1088" t="s">
        <v>10</v>
      </c>
      <c r="G1088" t="s">
        <v>320</v>
      </c>
      <c r="H1088" t="s">
        <v>320</v>
      </c>
      <c r="I1088" t="s">
        <v>326</v>
      </c>
      <c r="J1088" s="25">
        <v>13533</v>
      </c>
      <c r="K1088" s="26">
        <v>22.863099999999999</v>
      </c>
      <c r="L1088" s="26">
        <v>0.21079999999999999</v>
      </c>
    </row>
    <row r="1089" spans="1:12" ht="16" customHeight="1">
      <c r="A1089" t="s">
        <v>430</v>
      </c>
      <c r="B1089" t="s">
        <v>12</v>
      </c>
      <c r="C1089" t="s">
        <v>39</v>
      </c>
      <c r="D1089" s="24">
        <v>45962</v>
      </c>
      <c r="E1089" t="s">
        <v>327</v>
      </c>
      <c r="F1089" t="s">
        <v>10</v>
      </c>
      <c r="G1089" t="s">
        <v>320</v>
      </c>
      <c r="H1089" t="s">
        <v>320</v>
      </c>
      <c r="I1089" t="s">
        <v>403</v>
      </c>
      <c r="J1089" s="25">
        <v>33193</v>
      </c>
      <c r="K1089" s="26">
        <v>65.085899999999995</v>
      </c>
      <c r="L1089" s="26">
        <v>0.98329999999999995</v>
      </c>
    </row>
    <row r="1090" spans="1:12" ht="16" customHeight="1">
      <c r="A1090" t="s">
        <v>430</v>
      </c>
      <c r="B1090" t="s">
        <v>12</v>
      </c>
      <c r="C1090" t="s">
        <v>39</v>
      </c>
      <c r="D1090" s="24">
        <v>45962</v>
      </c>
      <c r="E1090" t="s">
        <v>329</v>
      </c>
      <c r="F1090" t="s">
        <v>10</v>
      </c>
      <c r="G1090" t="s">
        <v>320</v>
      </c>
      <c r="H1090" t="s">
        <v>320</v>
      </c>
      <c r="I1090" t="s">
        <v>404</v>
      </c>
      <c r="J1090" s="25">
        <v>9984</v>
      </c>
      <c r="K1090" s="26">
        <v>19.754000000000001</v>
      </c>
      <c r="L1090" s="26">
        <v>0.40860000000000002</v>
      </c>
    </row>
    <row r="1091" spans="1:12" ht="16" customHeight="1">
      <c r="A1091" t="s">
        <v>430</v>
      </c>
      <c r="B1091" t="s">
        <v>12</v>
      </c>
      <c r="C1091" t="s">
        <v>39</v>
      </c>
      <c r="D1091" s="24">
        <v>45962</v>
      </c>
      <c r="E1091" t="s">
        <v>372</v>
      </c>
      <c r="F1091" t="s">
        <v>10</v>
      </c>
      <c r="G1091" t="s">
        <v>320</v>
      </c>
      <c r="H1091" t="s">
        <v>320</v>
      </c>
      <c r="I1091" t="s">
        <v>405</v>
      </c>
      <c r="J1091" s="25">
        <v>64</v>
      </c>
      <c r="K1091" s="26">
        <v>0.1234</v>
      </c>
      <c r="L1091" s="26">
        <v>2.0999999999999999E-3</v>
      </c>
    </row>
    <row r="1092" spans="1:12" ht="16" customHeight="1">
      <c r="A1092" t="s">
        <v>430</v>
      </c>
      <c r="B1092" t="s">
        <v>12</v>
      </c>
      <c r="C1092" t="s">
        <v>39</v>
      </c>
      <c r="D1092" s="24">
        <v>45962</v>
      </c>
      <c r="E1092" t="s">
        <v>331</v>
      </c>
      <c r="F1092" t="s">
        <v>10</v>
      </c>
      <c r="G1092" t="s">
        <v>320</v>
      </c>
      <c r="H1092" t="s">
        <v>320</v>
      </c>
      <c r="I1092" t="s">
        <v>406</v>
      </c>
      <c r="J1092" s="25">
        <v>4620</v>
      </c>
      <c r="K1092" s="26">
        <v>9.2518999999999991</v>
      </c>
      <c r="L1092" s="26">
        <v>0.29399999999999998</v>
      </c>
    </row>
    <row r="1093" spans="1:12" ht="16" customHeight="1">
      <c r="A1093" t="s">
        <v>430</v>
      </c>
      <c r="B1093" t="s">
        <v>12</v>
      </c>
      <c r="C1093" t="s">
        <v>39</v>
      </c>
      <c r="D1093" s="24">
        <v>45962</v>
      </c>
      <c r="E1093" t="s">
        <v>333</v>
      </c>
      <c r="F1093" t="s">
        <v>10</v>
      </c>
      <c r="G1093" t="s">
        <v>320</v>
      </c>
      <c r="H1093" t="s">
        <v>320</v>
      </c>
      <c r="I1093" t="s">
        <v>407</v>
      </c>
      <c r="J1093" s="25">
        <v>0</v>
      </c>
      <c r="K1093" s="26">
        <v>0</v>
      </c>
      <c r="L1093" s="26">
        <v>0</v>
      </c>
    </row>
    <row r="1094" spans="1:12" ht="16" customHeight="1">
      <c r="A1094" t="s">
        <v>430</v>
      </c>
      <c r="B1094" t="s">
        <v>12</v>
      </c>
      <c r="C1094" t="s">
        <v>39</v>
      </c>
      <c r="D1094" s="24">
        <v>45962</v>
      </c>
      <c r="E1094" t="s">
        <v>335</v>
      </c>
      <c r="F1094" t="s">
        <v>10</v>
      </c>
      <c r="G1094" t="s">
        <v>320</v>
      </c>
      <c r="H1094" t="s">
        <v>320</v>
      </c>
      <c r="I1094" t="s">
        <v>408</v>
      </c>
      <c r="J1094" s="25">
        <v>9</v>
      </c>
      <c r="K1094" s="26">
        <v>1.77E-2</v>
      </c>
      <c r="L1094" s="26">
        <v>5.0000000000000001E-4</v>
      </c>
    </row>
    <row r="1095" spans="1:12" ht="16" customHeight="1">
      <c r="A1095" t="s">
        <v>430</v>
      </c>
      <c r="B1095" t="s">
        <v>12</v>
      </c>
      <c r="C1095" t="s">
        <v>39</v>
      </c>
      <c r="D1095" s="24">
        <v>45962</v>
      </c>
      <c r="E1095" t="s">
        <v>337</v>
      </c>
      <c r="F1095" t="s">
        <v>10</v>
      </c>
      <c r="G1095" t="s">
        <v>320</v>
      </c>
      <c r="H1095" t="s">
        <v>320</v>
      </c>
      <c r="I1095" t="s">
        <v>409</v>
      </c>
      <c r="J1095" s="25">
        <v>0</v>
      </c>
      <c r="K1095" s="26">
        <v>0</v>
      </c>
      <c r="L1095" s="26">
        <v>0</v>
      </c>
    </row>
    <row r="1096" spans="1:12" ht="16" customHeight="1">
      <c r="A1096" t="s">
        <v>430</v>
      </c>
      <c r="B1096" t="s">
        <v>12</v>
      </c>
      <c r="C1096" t="s">
        <v>39</v>
      </c>
      <c r="D1096" s="24">
        <v>45962</v>
      </c>
      <c r="E1096" t="s">
        <v>339</v>
      </c>
      <c r="F1096" t="s">
        <v>10</v>
      </c>
      <c r="G1096" t="s">
        <v>320</v>
      </c>
      <c r="H1096" t="s">
        <v>320</v>
      </c>
      <c r="I1096" t="s">
        <v>410</v>
      </c>
      <c r="J1096" s="25">
        <v>5</v>
      </c>
      <c r="K1096" s="26">
        <v>1.01E-2</v>
      </c>
      <c r="L1096" s="26">
        <v>2.9999999999999997E-4</v>
      </c>
    </row>
    <row r="1097" spans="1:12" ht="16" customHeight="1">
      <c r="A1097" t="s">
        <v>430</v>
      </c>
      <c r="B1097" t="s">
        <v>12</v>
      </c>
      <c r="C1097" t="s">
        <v>39</v>
      </c>
      <c r="D1097" s="24">
        <v>45962</v>
      </c>
      <c r="E1097" t="s">
        <v>341</v>
      </c>
      <c r="F1097" t="s">
        <v>10</v>
      </c>
      <c r="G1097" t="s">
        <v>320</v>
      </c>
      <c r="H1097" t="s">
        <v>320</v>
      </c>
      <c r="I1097" t="s">
        <v>411</v>
      </c>
      <c r="J1097" s="25">
        <v>0</v>
      </c>
      <c r="K1097" s="26">
        <v>0</v>
      </c>
      <c r="L1097" s="26">
        <v>0</v>
      </c>
    </row>
    <row r="1098" spans="1:12" ht="16" customHeight="1">
      <c r="A1098" t="s">
        <v>430</v>
      </c>
      <c r="B1098" t="s">
        <v>12</v>
      </c>
      <c r="C1098" t="s">
        <v>39</v>
      </c>
      <c r="D1098" s="24">
        <v>45962</v>
      </c>
      <c r="E1098" t="s">
        <v>343</v>
      </c>
      <c r="F1098" t="s">
        <v>9</v>
      </c>
      <c r="G1098" t="s">
        <v>344</v>
      </c>
      <c r="H1098" t="s">
        <v>344</v>
      </c>
      <c r="I1098" t="s">
        <v>412</v>
      </c>
      <c r="J1098" s="25">
        <v>0</v>
      </c>
      <c r="K1098" s="26">
        <v>0</v>
      </c>
      <c r="L1098" s="26">
        <v>0</v>
      </c>
    </row>
    <row r="1099" spans="1:12" ht="16" customHeight="1">
      <c r="A1099" t="s">
        <v>430</v>
      </c>
      <c r="B1099" t="s">
        <v>12</v>
      </c>
      <c r="C1099" t="s">
        <v>39</v>
      </c>
      <c r="D1099" s="24">
        <v>45962</v>
      </c>
      <c r="E1099" t="s">
        <v>346</v>
      </c>
      <c r="F1099" t="s">
        <v>10</v>
      </c>
      <c r="G1099" t="s">
        <v>320</v>
      </c>
      <c r="H1099" t="s">
        <v>320</v>
      </c>
      <c r="I1099" t="s">
        <v>413</v>
      </c>
      <c r="J1099" s="25">
        <v>0</v>
      </c>
      <c r="K1099" s="26">
        <v>0</v>
      </c>
      <c r="L1099" s="26">
        <v>0</v>
      </c>
    </row>
    <row r="1100" spans="1:12" ht="16" customHeight="1">
      <c r="A1100" t="s">
        <v>431</v>
      </c>
      <c r="B1100" t="s">
        <v>13</v>
      </c>
      <c r="C1100" t="s">
        <v>39</v>
      </c>
      <c r="D1100" s="24">
        <v>45962</v>
      </c>
      <c r="E1100" t="s">
        <v>394</v>
      </c>
      <c r="F1100" t="s">
        <v>10</v>
      </c>
      <c r="G1100" t="s">
        <v>314</v>
      </c>
      <c r="H1100" t="s">
        <v>314</v>
      </c>
      <c r="I1100" t="s">
        <v>322</v>
      </c>
      <c r="J1100" s="25">
        <v>77102046</v>
      </c>
      <c r="K1100" s="26">
        <v>151815.40090000001</v>
      </c>
      <c r="L1100" s="26">
        <v>350.52929999999998</v>
      </c>
    </row>
    <row r="1101" spans="1:12" ht="16" customHeight="1">
      <c r="A1101" t="s">
        <v>431</v>
      </c>
      <c r="B1101" t="s">
        <v>13</v>
      </c>
      <c r="C1101" t="s">
        <v>39</v>
      </c>
      <c r="D1101" s="24">
        <v>45962</v>
      </c>
      <c r="E1101" t="s">
        <v>415</v>
      </c>
      <c r="F1101" t="s">
        <v>10</v>
      </c>
      <c r="G1101" t="s">
        <v>314</v>
      </c>
      <c r="H1101" t="s">
        <v>314</v>
      </c>
      <c r="I1101" t="s">
        <v>322</v>
      </c>
      <c r="J1101" s="25">
        <v>1979306</v>
      </c>
      <c r="K1101" s="26">
        <v>3909.3101999999999</v>
      </c>
      <c r="L1101" s="26">
        <v>12.4406</v>
      </c>
    </row>
    <row r="1102" spans="1:12" ht="16" customHeight="1">
      <c r="A1102" t="s">
        <v>431</v>
      </c>
      <c r="B1102" t="s">
        <v>13</v>
      </c>
      <c r="C1102" t="s">
        <v>39</v>
      </c>
      <c r="D1102" s="24">
        <v>45962</v>
      </c>
      <c r="E1102" t="s">
        <v>419</v>
      </c>
      <c r="F1102" t="s">
        <v>10</v>
      </c>
      <c r="G1102" t="s">
        <v>314</v>
      </c>
      <c r="H1102" t="s">
        <v>314</v>
      </c>
      <c r="I1102" t="s">
        <v>322</v>
      </c>
      <c r="J1102" s="25">
        <v>116529</v>
      </c>
      <c r="K1102" s="26">
        <v>230.66309999999999</v>
      </c>
      <c r="L1102" s="26">
        <v>1.0712999999999999</v>
      </c>
    </row>
    <row r="1103" spans="1:12" ht="16" customHeight="1">
      <c r="A1103" t="s">
        <v>431</v>
      </c>
      <c r="B1103" t="s">
        <v>13</v>
      </c>
      <c r="C1103" t="s">
        <v>39</v>
      </c>
      <c r="D1103" s="24">
        <v>45962</v>
      </c>
      <c r="E1103" t="s">
        <v>424</v>
      </c>
      <c r="F1103" t="s">
        <v>10</v>
      </c>
      <c r="G1103" t="s">
        <v>314</v>
      </c>
      <c r="H1103" t="s">
        <v>314</v>
      </c>
      <c r="I1103" t="s">
        <v>322</v>
      </c>
      <c r="J1103" s="25">
        <v>17610</v>
      </c>
      <c r="K1103" s="26">
        <v>34.789200000000001</v>
      </c>
      <c r="L1103" s="26">
        <v>0.15110000000000001</v>
      </c>
    </row>
    <row r="1104" spans="1:12" ht="16" customHeight="1">
      <c r="A1104" t="s">
        <v>431</v>
      </c>
      <c r="B1104" t="s">
        <v>13</v>
      </c>
      <c r="C1104" t="s">
        <v>39</v>
      </c>
      <c r="D1104" s="24">
        <v>45962</v>
      </c>
      <c r="E1104" t="s">
        <v>325</v>
      </c>
      <c r="F1104" t="s">
        <v>10</v>
      </c>
      <c r="G1104" t="s">
        <v>320</v>
      </c>
      <c r="H1104" t="s">
        <v>320</v>
      </c>
      <c r="I1104" t="s">
        <v>322</v>
      </c>
      <c r="J1104" s="25">
        <v>835820</v>
      </c>
      <c r="K1104" s="26">
        <v>1636.1187</v>
      </c>
      <c r="L1104" s="26">
        <v>10.682700000000001</v>
      </c>
    </row>
    <row r="1105" spans="1:12" ht="16" customHeight="1">
      <c r="A1105" t="s">
        <v>431</v>
      </c>
      <c r="B1105" t="s">
        <v>13</v>
      </c>
      <c r="C1105" t="s">
        <v>39</v>
      </c>
      <c r="D1105" s="24">
        <v>45962</v>
      </c>
      <c r="E1105" t="s">
        <v>399</v>
      </c>
      <c r="F1105" t="s">
        <v>10</v>
      </c>
      <c r="G1105" t="s">
        <v>320</v>
      </c>
      <c r="H1105" t="s">
        <v>320</v>
      </c>
      <c r="I1105" t="s">
        <v>324</v>
      </c>
      <c r="J1105" s="25">
        <v>59376</v>
      </c>
      <c r="K1105" s="26">
        <v>101.6688</v>
      </c>
      <c r="L1105" s="26">
        <v>0.97389999999999999</v>
      </c>
    </row>
    <row r="1106" spans="1:12" ht="16" customHeight="1">
      <c r="A1106" t="s">
        <v>431</v>
      </c>
      <c r="B1106" t="s">
        <v>13</v>
      </c>
      <c r="C1106" t="s">
        <v>39</v>
      </c>
      <c r="D1106" s="24">
        <v>45962</v>
      </c>
      <c r="E1106" t="s">
        <v>429</v>
      </c>
      <c r="F1106" t="s">
        <v>10</v>
      </c>
      <c r="G1106" t="s">
        <v>320</v>
      </c>
      <c r="H1106" t="s">
        <v>320</v>
      </c>
      <c r="I1106" t="s">
        <v>326</v>
      </c>
      <c r="J1106" s="25">
        <v>9533</v>
      </c>
      <c r="K1106" s="26">
        <v>16.195499999999999</v>
      </c>
      <c r="L1106" s="26">
        <v>0.1547</v>
      </c>
    </row>
    <row r="1107" spans="1:12" ht="16" customHeight="1">
      <c r="A1107" t="s">
        <v>431</v>
      </c>
      <c r="B1107" t="s">
        <v>13</v>
      </c>
      <c r="C1107" t="s">
        <v>39</v>
      </c>
      <c r="D1107" s="24">
        <v>45962</v>
      </c>
      <c r="E1107" t="s">
        <v>327</v>
      </c>
      <c r="F1107" t="s">
        <v>10</v>
      </c>
      <c r="G1107" t="s">
        <v>320</v>
      </c>
      <c r="H1107" t="s">
        <v>320</v>
      </c>
      <c r="I1107" t="s">
        <v>403</v>
      </c>
      <c r="J1107" s="25">
        <v>18808</v>
      </c>
      <c r="K1107" s="26">
        <v>37.4649</v>
      </c>
      <c r="L1107" s="26">
        <v>0.61119999999999997</v>
      </c>
    </row>
    <row r="1108" spans="1:12" ht="16" customHeight="1">
      <c r="A1108" t="s">
        <v>431</v>
      </c>
      <c r="B1108" t="s">
        <v>13</v>
      </c>
      <c r="C1108" t="s">
        <v>39</v>
      </c>
      <c r="D1108" s="24">
        <v>45962</v>
      </c>
      <c r="E1108" t="s">
        <v>329</v>
      </c>
      <c r="F1108" t="s">
        <v>10</v>
      </c>
      <c r="G1108" t="s">
        <v>320</v>
      </c>
      <c r="H1108" t="s">
        <v>320</v>
      </c>
      <c r="I1108" t="s">
        <v>404</v>
      </c>
      <c r="J1108" s="25">
        <v>10106</v>
      </c>
      <c r="K1108" s="26">
        <v>19.671600000000002</v>
      </c>
      <c r="L1108" s="26">
        <v>0.30980000000000002</v>
      </c>
    </row>
    <row r="1109" spans="1:12" ht="16" customHeight="1">
      <c r="A1109" t="s">
        <v>431</v>
      </c>
      <c r="B1109" t="s">
        <v>13</v>
      </c>
      <c r="C1109" t="s">
        <v>39</v>
      </c>
      <c r="D1109" s="24">
        <v>45962</v>
      </c>
      <c r="E1109" t="s">
        <v>372</v>
      </c>
      <c r="F1109" t="s">
        <v>10</v>
      </c>
      <c r="G1109" t="s">
        <v>320</v>
      </c>
      <c r="H1109" t="s">
        <v>320</v>
      </c>
      <c r="I1109" t="s">
        <v>405</v>
      </c>
      <c r="J1109" s="25">
        <v>54</v>
      </c>
      <c r="K1109" s="26">
        <v>0.10290000000000001</v>
      </c>
      <c r="L1109" s="26">
        <v>1.5E-3</v>
      </c>
    </row>
    <row r="1110" spans="1:12" ht="16" customHeight="1">
      <c r="A1110" t="s">
        <v>431</v>
      </c>
      <c r="B1110" t="s">
        <v>13</v>
      </c>
      <c r="C1110" t="s">
        <v>39</v>
      </c>
      <c r="D1110" s="24">
        <v>45962</v>
      </c>
      <c r="E1110" t="s">
        <v>331</v>
      </c>
      <c r="F1110" t="s">
        <v>10</v>
      </c>
      <c r="G1110" t="s">
        <v>320</v>
      </c>
      <c r="H1110" t="s">
        <v>320</v>
      </c>
      <c r="I1110" t="s">
        <v>406</v>
      </c>
      <c r="J1110" s="25">
        <v>4893</v>
      </c>
      <c r="K1110" s="26">
        <v>9.0989000000000004</v>
      </c>
      <c r="L1110" s="26">
        <v>0.1822</v>
      </c>
    </row>
    <row r="1111" spans="1:12" ht="16" customHeight="1">
      <c r="A1111" t="s">
        <v>431</v>
      </c>
      <c r="B1111" t="s">
        <v>13</v>
      </c>
      <c r="C1111" t="s">
        <v>39</v>
      </c>
      <c r="D1111" s="24">
        <v>45962</v>
      </c>
      <c r="E1111" t="s">
        <v>333</v>
      </c>
      <c r="F1111" t="s">
        <v>10</v>
      </c>
      <c r="G1111" t="s">
        <v>320</v>
      </c>
      <c r="H1111" t="s">
        <v>320</v>
      </c>
      <c r="I1111" t="s">
        <v>407</v>
      </c>
      <c r="J1111" s="25">
        <v>1</v>
      </c>
      <c r="K1111" s="26">
        <v>2.0999999999999999E-3</v>
      </c>
      <c r="L1111" s="26">
        <v>2.9999999999999997E-4</v>
      </c>
    </row>
    <row r="1112" spans="1:12" ht="16" customHeight="1">
      <c r="A1112" t="s">
        <v>431</v>
      </c>
      <c r="B1112" t="s">
        <v>13</v>
      </c>
      <c r="C1112" t="s">
        <v>39</v>
      </c>
      <c r="D1112" s="24">
        <v>45962</v>
      </c>
      <c r="E1112" t="s">
        <v>335</v>
      </c>
      <c r="F1112" t="s">
        <v>10</v>
      </c>
      <c r="G1112" t="s">
        <v>320</v>
      </c>
      <c r="H1112" t="s">
        <v>320</v>
      </c>
      <c r="I1112" t="s">
        <v>408</v>
      </c>
      <c r="J1112" s="25">
        <v>4</v>
      </c>
      <c r="K1112" s="26">
        <v>8.0000000000000002E-3</v>
      </c>
      <c r="L1112" s="26">
        <v>2.0000000000000001E-4</v>
      </c>
    </row>
    <row r="1113" spans="1:12" ht="16" customHeight="1">
      <c r="A1113" t="s">
        <v>431</v>
      </c>
      <c r="B1113" t="s">
        <v>13</v>
      </c>
      <c r="C1113" t="s">
        <v>39</v>
      </c>
      <c r="D1113" s="24">
        <v>45962</v>
      </c>
      <c r="E1113" t="s">
        <v>337</v>
      </c>
      <c r="F1113" t="s">
        <v>10</v>
      </c>
      <c r="G1113" t="s">
        <v>320</v>
      </c>
      <c r="H1113" t="s">
        <v>320</v>
      </c>
      <c r="I1113" t="s">
        <v>409</v>
      </c>
      <c r="J1113" s="25">
        <v>0</v>
      </c>
      <c r="K1113" s="26">
        <v>0</v>
      </c>
      <c r="L1113" s="26">
        <v>0</v>
      </c>
    </row>
    <row r="1114" spans="1:12" ht="16" customHeight="1">
      <c r="A1114" t="s">
        <v>431</v>
      </c>
      <c r="B1114" t="s">
        <v>13</v>
      </c>
      <c r="C1114" t="s">
        <v>39</v>
      </c>
      <c r="D1114" s="24">
        <v>45962</v>
      </c>
      <c r="E1114" t="s">
        <v>339</v>
      </c>
      <c r="F1114" t="s">
        <v>10</v>
      </c>
      <c r="G1114" t="s">
        <v>320</v>
      </c>
      <c r="H1114" t="s">
        <v>320</v>
      </c>
      <c r="I1114" t="s">
        <v>410</v>
      </c>
      <c r="J1114" s="25">
        <v>4</v>
      </c>
      <c r="K1114" s="26">
        <v>8.0999999999999996E-3</v>
      </c>
      <c r="L1114" s="26">
        <v>2.9999999999999997E-4</v>
      </c>
    </row>
    <row r="1115" spans="1:12" ht="16" customHeight="1">
      <c r="A1115" t="s">
        <v>431</v>
      </c>
      <c r="B1115" t="s">
        <v>13</v>
      </c>
      <c r="C1115" t="s">
        <v>39</v>
      </c>
      <c r="D1115" s="24">
        <v>45962</v>
      </c>
      <c r="E1115" t="s">
        <v>341</v>
      </c>
      <c r="F1115" t="s">
        <v>10</v>
      </c>
      <c r="G1115" t="s">
        <v>320</v>
      </c>
      <c r="H1115" t="s">
        <v>320</v>
      </c>
      <c r="I1115" t="s">
        <v>411</v>
      </c>
      <c r="J1115" s="25">
        <v>0</v>
      </c>
      <c r="K1115" s="26">
        <v>0</v>
      </c>
      <c r="L1115" s="26">
        <v>0</v>
      </c>
    </row>
    <row r="1116" spans="1:12" ht="16" customHeight="1">
      <c r="A1116" t="s">
        <v>431</v>
      </c>
      <c r="B1116" t="s">
        <v>13</v>
      </c>
      <c r="C1116" t="s">
        <v>39</v>
      </c>
      <c r="D1116" s="24">
        <v>45962</v>
      </c>
      <c r="E1116" t="s">
        <v>343</v>
      </c>
      <c r="F1116" t="s">
        <v>9</v>
      </c>
      <c r="G1116" t="s">
        <v>344</v>
      </c>
      <c r="H1116" t="s">
        <v>344</v>
      </c>
      <c r="I1116" t="s">
        <v>412</v>
      </c>
      <c r="J1116" s="25">
        <v>0</v>
      </c>
      <c r="K1116" s="26">
        <v>0</v>
      </c>
      <c r="L1116" s="26">
        <v>0</v>
      </c>
    </row>
    <row r="1117" spans="1:12" ht="16" customHeight="1">
      <c r="A1117" t="s">
        <v>431</v>
      </c>
      <c r="B1117" t="s">
        <v>13</v>
      </c>
      <c r="C1117" t="s">
        <v>39</v>
      </c>
      <c r="D1117" s="24">
        <v>45962</v>
      </c>
      <c r="E1117" t="s">
        <v>346</v>
      </c>
      <c r="F1117" t="s">
        <v>10</v>
      </c>
      <c r="G1117" t="s">
        <v>320</v>
      </c>
      <c r="H1117" t="s">
        <v>320</v>
      </c>
      <c r="I1117" t="s">
        <v>413</v>
      </c>
      <c r="J1117" s="25">
        <v>0</v>
      </c>
      <c r="K1117" s="26">
        <v>0</v>
      </c>
      <c r="L1117" s="26">
        <v>0</v>
      </c>
    </row>
    <row r="1118" spans="1:12" ht="16" customHeight="1">
      <c r="A1118" t="s">
        <v>432</v>
      </c>
      <c r="B1118" t="s">
        <v>9</v>
      </c>
      <c r="C1118" t="s">
        <v>41</v>
      </c>
      <c r="D1118" s="24">
        <v>45992</v>
      </c>
      <c r="E1118" t="s">
        <v>394</v>
      </c>
      <c r="F1118" t="s">
        <v>10</v>
      </c>
      <c r="G1118" t="s">
        <v>314</v>
      </c>
      <c r="H1118" t="s">
        <v>314</v>
      </c>
      <c r="I1118" t="s">
        <v>315</v>
      </c>
      <c r="J1118" s="25">
        <v>129196931</v>
      </c>
      <c r="K1118" s="26">
        <v>254368.57709999999</v>
      </c>
      <c r="L1118" s="26">
        <v>436.18860000000001</v>
      </c>
    </row>
    <row r="1119" spans="1:12" ht="16" customHeight="1">
      <c r="A1119" t="s">
        <v>432</v>
      </c>
      <c r="B1119" t="s">
        <v>9</v>
      </c>
      <c r="C1119" t="s">
        <v>41</v>
      </c>
      <c r="D1119" s="24">
        <v>45992</v>
      </c>
      <c r="E1119" t="s">
        <v>415</v>
      </c>
      <c r="F1119" t="s">
        <v>10</v>
      </c>
      <c r="G1119" t="s">
        <v>314</v>
      </c>
      <c r="H1119" t="s">
        <v>314</v>
      </c>
      <c r="I1119" t="s">
        <v>315</v>
      </c>
      <c r="J1119" s="25">
        <v>4831528</v>
      </c>
      <c r="K1119" s="26">
        <v>9535.9051999999992</v>
      </c>
      <c r="L1119" s="26">
        <v>29.3109</v>
      </c>
    </row>
    <row r="1120" spans="1:12" ht="16" customHeight="1">
      <c r="A1120" t="s">
        <v>432</v>
      </c>
      <c r="B1120" t="s">
        <v>9</v>
      </c>
      <c r="C1120" t="s">
        <v>41</v>
      </c>
      <c r="D1120" s="24">
        <v>45992</v>
      </c>
      <c r="E1120" t="s">
        <v>419</v>
      </c>
      <c r="F1120" t="s">
        <v>10</v>
      </c>
      <c r="G1120" t="s">
        <v>314</v>
      </c>
      <c r="H1120" t="s">
        <v>314</v>
      </c>
      <c r="I1120" t="s">
        <v>315</v>
      </c>
      <c r="J1120" s="25">
        <v>302747</v>
      </c>
      <c r="K1120" s="26">
        <v>599.54909999999995</v>
      </c>
      <c r="L1120" s="26">
        <v>2.5493000000000001</v>
      </c>
    </row>
    <row r="1121" spans="1:12" ht="16" customHeight="1">
      <c r="A1121" t="s">
        <v>432</v>
      </c>
      <c r="B1121" t="s">
        <v>9</v>
      </c>
      <c r="C1121" t="s">
        <v>41</v>
      </c>
      <c r="D1121" s="24">
        <v>45992</v>
      </c>
      <c r="E1121" t="s">
        <v>424</v>
      </c>
      <c r="F1121" t="s">
        <v>10</v>
      </c>
      <c r="G1121" t="s">
        <v>314</v>
      </c>
      <c r="H1121" t="s">
        <v>314</v>
      </c>
      <c r="I1121" t="s">
        <v>315</v>
      </c>
      <c r="J1121" s="25">
        <v>30125</v>
      </c>
      <c r="K1121" s="26">
        <v>59.581800000000001</v>
      </c>
      <c r="L1121" s="26">
        <v>0.26840000000000003</v>
      </c>
    </row>
    <row r="1122" spans="1:12" ht="16" customHeight="1">
      <c r="A1122" t="s">
        <v>432</v>
      </c>
      <c r="B1122" t="s">
        <v>9</v>
      </c>
      <c r="C1122" t="s">
        <v>41</v>
      </c>
      <c r="D1122" s="24">
        <v>45992</v>
      </c>
      <c r="E1122" t="s">
        <v>325</v>
      </c>
      <c r="F1122" t="s">
        <v>10</v>
      </c>
      <c r="G1122" t="s">
        <v>320</v>
      </c>
      <c r="H1122" t="s">
        <v>320</v>
      </c>
      <c r="I1122" t="s">
        <v>315</v>
      </c>
      <c r="J1122" s="25">
        <v>1096531</v>
      </c>
      <c r="K1122" s="26">
        <v>2159.0302000000001</v>
      </c>
      <c r="L1122" s="26">
        <v>14.626899999999999</v>
      </c>
    </row>
    <row r="1123" spans="1:12" ht="16" customHeight="1">
      <c r="A1123" t="s">
        <v>432</v>
      </c>
      <c r="B1123" t="s">
        <v>9</v>
      </c>
      <c r="C1123" t="s">
        <v>41</v>
      </c>
      <c r="D1123" s="24">
        <v>45992</v>
      </c>
      <c r="E1123" t="s">
        <v>399</v>
      </c>
      <c r="F1123" t="s">
        <v>10</v>
      </c>
      <c r="G1123" t="s">
        <v>320</v>
      </c>
      <c r="H1123" t="s">
        <v>320</v>
      </c>
      <c r="I1123" t="s">
        <v>322</v>
      </c>
      <c r="J1123" s="25">
        <v>80007</v>
      </c>
      <c r="K1123" s="26">
        <v>136.79689999999999</v>
      </c>
      <c r="L1123" s="26">
        <v>1.2694000000000001</v>
      </c>
    </row>
    <row r="1124" spans="1:12" ht="16" customHeight="1">
      <c r="A1124" t="s">
        <v>432</v>
      </c>
      <c r="B1124" t="s">
        <v>9</v>
      </c>
      <c r="C1124" t="s">
        <v>41</v>
      </c>
      <c r="D1124" s="24">
        <v>45992</v>
      </c>
      <c r="E1124" t="s">
        <v>429</v>
      </c>
      <c r="F1124" t="s">
        <v>10</v>
      </c>
      <c r="G1124" t="s">
        <v>320</v>
      </c>
      <c r="H1124" t="s">
        <v>320</v>
      </c>
      <c r="I1124" t="s">
        <v>324</v>
      </c>
      <c r="J1124" s="25">
        <v>15249</v>
      </c>
      <c r="K1124" s="26">
        <v>25.7224</v>
      </c>
      <c r="L1124" s="26">
        <v>0.24590000000000001</v>
      </c>
    </row>
    <row r="1125" spans="1:12" ht="16" customHeight="1">
      <c r="A1125" t="s">
        <v>432</v>
      </c>
      <c r="B1125" t="s">
        <v>9</v>
      </c>
      <c r="C1125" t="s">
        <v>41</v>
      </c>
      <c r="D1125" s="24">
        <v>45992</v>
      </c>
      <c r="E1125" t="s">
        <v>327</v>
      </c>
      <c r="F1125" t="s">
        <v>10</v>
      </c>
      <c r="G1125" t="s">
        <v>320</v>
      </c>
      <c r="H1125" t="s">
        <v>320</v>
      </c>
      <c r="I1125" t="s">
        <v>326</v>
      </c>
      <c r="J1125" s="25">
        <v>29194</v>
      </c>
      <c r="K1125" s="26">
        <v>57.341500000000003</v>
      </c>
      <c r="L1125" s="26">
        <v>0.75149999999999995</v>
      </c>
    </row>
    <row r="1126" spans="1:12" ht="16" customHeight="1">
      <c r="A1126" t="s">
        <v>432</v>
      </c>
      <c r="B1126" t="s">
        <v>9</v>
      </c>
      <c r="C1126" t="s">
        <v>41</v>
      </c>
      <c r="D1126" s="24">
        <v>45992</v>
      </c>
      <c r="E1126" t="s">
        <v>329</v>
      </c>
      <c r="F1126" t="s">
        <v>10</v>
      </c>
      <c r="G1126" t="s">
        <v>320</v>
      </c>
      <c r="H1126" t="s">
        <v>320</v>
      </c>
      <c r="I1126" t="s">
        <v>328</v>
      </c>
      <c r="J1126" s="25">
        <v>5278</v>
      </c>
      <c r="K1126" s="26">
        <v>10.569699999999999</v>
      </c>
      <c r="L1126" s="26">
        <v>0.20699999999999999</v>
      </c>
    </row>
    <row r="1127" spans="1:12" ht="16" customHeight="1">
      <c r="A1127" t="s">
        <v>432</v>
      </c>
      <c r="B1127" t="s">
        <v>9</v>
      </c>
      <c r="C1127" t="s">
        <v>41</v>
      </c>
      <c r="D1127" s="24">
        <v>45992</v>
      </c>
      <c r="E1127" t="s">
        <v>372</v>
      </c>
      <c r="F1127" t="s">
        <v>10</v>
      </c>
      <c r="G1127" t="s">
        <v>320</v>
      </c>
      <c r="H1127" t="s">
        <v>320</v>
      </c>
      <c r="I1127" t="s">
        <v>330</v>
      </c>
      <c r="J1127" s="25">
        <v>42</v>
      </c>
      <c r="K1127" s="26">
        <v>7.9299999999999995E-2</v>
      </c>
      <c r="L1127" s="26">
        <v>1.1000000000000001E-3</v>
      </c>
    </row>
    <row r="1128" spans="1:12" ht="16" customHeight="1">
      <c r="A1128" t="s">
        <v>432</v>
      </c>
      <c r="B1128" t="s">
        <v>9</v>
      </c>
      <c r="C1128" t="s">
        <v>41</v>
      </c>
      <c r="D1128" s="24">
        <v>45992</v>
      </c>
      <c r="E1128" t="s">
        <v>331</v>
      </c>
      <c r="F1128" t="s">
        <v>10</v>
      </c>
      <c r="G1128" t="s">
        <v>320</v>
      </c>
      <c r="H1128" t="s">
        <v>320</v>
      </c>
      <c r="I1128" t="s">
        <v>433</v>
      </c>
      <c r="J1128" s="25">
        <v>2868</v>
      </c>
      <c r="K1128" s="26">
        <v>5.9512999999999998</v>
      </c>
      <c r="L1128" s="26">
        <v>0.2026</v>
      </c>
    </row>
    <row r="1129" spans="1:12" ht="16" customHeight="1">
      <c r="A1129" t="s">
        <v>432</v>
      </c>
      <c r="B1129" t="s">
        <v>9</v>
      </c>
      <c r="C1129" t="s">
        <v>41</v>
      </c>
      <c r="D1129" s="24">
        <v>45992</v>
      </c>
      <c r="E1129" t="s">
        <v>333</v>
      </c>
      <c r="F1129" t="s">
        <v>10</v>
      </c>
      <c r="G1129" t="s">
        <v>320</v>
      </c>
      <c r="H1129" t="s">
        <v>320</v>
      </c>
      <c r="I1129" t="s">
        <v>434</v>
      </c>
      <c r="J1129" s="25">
        <v>1</v>
      </c>
      <c r="K1129" s="26">
        <v>2.2000000000000001E-3</v>
      </c>
      <c r="L1129" s="26">
        <v>4.0000000000000002E-4</v>
      </c>
    </row>
    <row r="1130" spans="1:12" ht="16" customHeight="1">
      <c r="A1130" t="s">
        <v>432</v>
      </c>
      <c r="B1130" t="s">
        <v>9</v>
      </c>
      <c r="C1130" t="s">
        <v>41</v>
      </c>
      <c r="D1130" s="24">
        <v>45992</v>
      </c>
      <c r="E1130" t="s">
        <v>335</v>
      </c>
      <c r="F1130" t="s">
        <v>10</v>
      </c>
      <c r="G1130" t="s">
        <v>320</v>
      </c>
      <c r="H1130" t="s">
        <v>320</v>
      </c>
      <c r="I1130" t="s">
        <v>435</v>
      </c>
      <c r="J1130" s="25">
        <v>12</v>
      </c>
      <c r="K1130" s="26">
        <v>2.58E-2</v>
      </c>
      <c r="L1130" s="26">
        <v>2.3999999999999998E-3</v>
      </c>
    </row>
    <row r="1131" spans="1:12" ht="16" customHeight="1">
      <c r="A1131" t="s">
        <v>432</v>
      </c>
      <c r="B1131" t="s">
        <v>9</v>
      </c>
      <c r="C1131" t="s">
        <v>41</v>
      </c>
      <c r="D1131" s="24">
        <v>45992</v>
      </c>
      <c r="E1131" t="s">
        <v>337</v>
      </c>
      <c r="F1131" t="s">
        <v>10</v>
      </c>
      <c r="G1131" t="s">
        <v>320</v>
      </c>
      <c r="H1131" t="s">
        <v>320</v>
      </c>
      <c r="I1131" t="s">
        <v>436</v>
      </c>
      <c r="J1131" s="25">
        <v>0</v>
      </c>
      <c r="K1131" s="26">
        <v>0</v>
      </c>
      <c r="L1131" s="26">
        <v>0</v>
      </c>
    </row>
    <row r="1132" spans="1:12" ht="16" customHeight="1">
      <c r="A1132" t="s">
        <v>432</v>
      </c>
      <c r="B1132" t="s">
        <v>9</v>
      </c>
      <c r="C1132" t="s">
        <v>41</v>
      </c>
      <c r="D1132" s="24">
        <v>45992</v>
      </c>
      <c r="E1132" t="s">
        <v>339</v>
      </c>
      <c r="F1132" t="s">
        <v>10</v>
      </c>
      <c r="G1132" t="s">
        <v>320</v>
      </c>
      <c r="H1132" t="s">
        <v>320</v>
      </c>
      <c r="I1132" t="s">
        <v>437</v>
      </c>
      <c r="J1132" s="25">
        <v>3</v>
      </c>
      <c r="K1132" s="26">
        <v>6.1000000000000004E-3</v>
      </c>
      <c r="L1132" s="26">
        <v>2.0000000000000001E-4</v>
      </c>
    </row>
    <row r="1133" spans="1:12" ht="16" customHeight="1">
      <c r="A1133" t="s">
        <v>432</v>
      </c>
      <c r="B1133" t="s">
        <v>9</v>
      </c>
      <c r="C1133" t="s">
        <v>41</v>
      </c>
      <c r="D1133" s="24">
        <v>45992</v>
      </c>
      <c r="E1133" t="s">
        <v>341</v>
      </c>
      <c r="F1133" t="s">
        <v>10</v>
      </c>
      <c r="G1133" t="s">
        <v>320</v>
      </c>
      <c r="H1133" t="s">
        <v>320</v>
      </c>
      <c r="I1133" t="s">
        <v>438</v>
      </c>
      <c r="J1133" s="25">
        <v>0</v>
      </c>
      <c r="K1133" s="26">
        <v>0</v>
      </c>
      <c r="L1133" s="26">
        <v>0</v>
      </c>
    </row>
    <row r="1134" spans="1:12" ht="16" customHeight="1">
      <c r="A1134" t="s">
        <v>432</v>
      </c>
      <c r="B1134" t="s">
        <v>9</v>
      </c>
      <c r="C1134" t="s">
        <v>41</v>
      </c>
      <c r="D1134" s="24">
        <v>45992</v>
      </c>
      <c r="E1134" t="s">
        <v>343</v>
      </c>
      <c r="F1134" t="s">
        <v>9</v>
      </c>
      <c r="G1134" t="s">
        <v>344</v>
      </c>
      <c r="H1134" t="s">
        <v>344</v>
      </c>
      <c r="I1134" t="s">
        <v>439</v>
      </c>
      <c r="J1134" s="25">
        <v>0</v>
      </c>
      <c r="K1134" s="26">
        <v>0</v>
      </c>
      <c r="L1134" s="26">
        <v>0</v>
      </c>
    </row>
    <row r="1135" spans="1:12" ht="16" customHeight="1">
      <c r="A1135" t="s">
        <v>432</v>
      </c>
      <c r="B1135" t="s">
        <v>9</v>
      </c>
      <c r="C1135" t="s">
        <v>41</v>
      </c>
      <c r="D1135" s="24">
        <v>45992</v>
      </c>
      <c r="E1135" t="s">
        <v>346</v>
      </c>
      <c r="F1135" t="s">
        <v>10</v>
      </c>
      <c r="G1135" t="s">
        <v>320</v>
      </c>
      <c r="H1135" t="s">
        <v>320</v>
      </c>
      <c r="I1135" t="s">
        <v>440</v>
      </c>
      <c r="J1135" s="25">
        <v>0</v>
      </c>
      <c r="K1135" s="26">
        <v>0</v>
      </c>
      <c r="L1135" s="26">
        <v>0</v>
      </c>
    </row>
    <row r="1136" spans="1:12" ht="16" customHeight="1">
      <c r="A1136" t="s">
        <v>394</v>
      </c>
      <c r="B1136" t="s">
        <v>10</v>
      </c>
      <c r="C1136" t="s">
        <v>41</v>
      </c>
      <c r="D1136" s="24">
        <v>45992</v>
      </c>
      <c r="E1136" t="s">
        <v>394</v>
      </c>
      <c r="F1136" t="s">
        <v>10</v>
      </c>
      <c r="G1136" t="s">
        <v>314</v>
      </c>
      <c r="H1136" t="s">
        <v>314</v>
      </c>
      <c r="I1136" t="s">
        <v>315</v>
      </c>
      <c r="J1136" s="25">
        <v>275149286</v>
      </c>
      <c r="K1136" s="26">
        <v>538830.27560000005</v>
      </c>
      <c r="L1136" s="26">
        <v>483.33940000000001</v>
      </c>
    </row>
    <row r="1137" spans="1:12" ht="16" customHeight="1">
      <c r="A1137" t="s">
        <v>394</v>
      </c>
      <c r="B1137" t="s">
        <v>10</v>
      </c>
      <c r="C1137" t="s">
        <v>41</v>
      </c>
      <c r="D1137" s="24">
        <v>45992</v>
      </c>
      <c r="E1137" t="s">
        <v>415</v>
      </c>
      <c r="F1137" t="s">
        <v>10</v>
      </c>
      <c r="G1137" t="s">
        <v>314</v>
      </c>
      <c r="H1137" t="s">
        <v>314</v>
      </c>
      <c r="I1137" t="s">
        <v>315</v>
      </c>
      <c r="J1137" s="25">
        <v>9411796</v>
      </c>
      <c r="K1137" s="26">
        <v>18559.495299999999</v>
      </c>
      <c r="L1137" s="26">
        <v>52.011699999999998</v>
      </c>
    </row>
    <row r="1138" spans="1:12" ht="16" customHeight="1">
      <c r="A1138" t="s">
        <v>394</v>
      </c>
      <c r="B1138" t="s">
        <v>10</v>
      </c>
      <c r="C1138" t="s">
        <v>41</v>
      </c>
      <c r="D1138" s="24">
        <v>45992</v>
      </c>
      <c r="E1138" t="s">
        <v>419</v>
      </c>
      <c r="F1138" t="s">
        <v>10</v>
      </c>
      <c r="G1138" t="s">
        <v>314</v>
      </c>
      <c r="H1138" t="s">
        <v>314</v>
      </c>
      <c r="I1138" t="s">
        <v>315</v>
      </c>
      <c r="J1138" s="25">
        <v>412929</v>
      </c>
      <c r="K1138" s="26">
        <v>816.27790000000005</v>
      </c>
      <c r="L1138" s="26">
        <v>3.2423999999999999</v>
      </c>
    </row>
    <row r="1139" spans="1:12" ht="16" customHeight="1">
      <c r="A1139" t="s">
        <v>394</v>
      </c>
      <c r="B1139" t="s">
        <v>10</v>
      </c>
      <c r="C1139" t="s">
        <v>41</v>
      </c>
      <c r="D1139" s="24">
        <v>45992</v>
      </c>
      <c r="E1139" t="s">
        <v>424</v>
      </c>
      <c r="F1139" t="s">
        <v>10</v>
      </c>
      <c r="G1139" t="s">
        <v>314</v>
      </c>
      <c r="H1139" t="s">
        <v>314</v>
      </c>
      <c r="I1139" t="s">
        <v>315</v>
      </c>
      <c r="J1139" s="25">
        <v>35666</v>
      </c>
      <c r="K1139" s="26">
        <v>70.641099999999994</v>
      </c>
      <c r="L1139" s="26">
        <v>0.36980000000000002</v>
      </c>
    </row>
    <row r="1140" spans="1:12" ht="16" customHeight="1">
      <c r="A1140" t="s">
        <v>394</v>
      </c>
      <c r="B1140" t="s">
        <v>10</v>
      </c>
      <c r="C1140" t="s">
        <v>41</v>
      </c>
      <c r="D1140" s="24">
        <v>45992</v>
      </c>
      <c r="E1140" t="s">
        <v>325</v>
      </c>
      <c r="F1140" t="s">
        <v>10</v>
      </c>
      <c r="G1140" t="s">
        <v>320</v>
      </c>
      <c r="H1140" t="s">
        <v>320</v>
      </c>
      <c r="I1140" t="s">
        <v>315</v>
      </c>
      <c r="J1140" s="25">
        <v>1163052</v>
      </c>
      <c r="K1140" s="26">
        <v>2296.4661999999998</v>
      </c>
      <c r="L1140" s="26">
        <v>15.4322</v>
      </c>
    </row>
    <row r="1141" spans="1:12" ht="16" customHeight="1">
      <c r="A1141" t="s">
        <v>394</v>
      </c>
      <c r="B1141" t="s">
        <v>10</v>
      </c>
      <c r="C1141" t="s">
        <v>41</v>
      </c>
      <c r="D1141" s="24">
        <v>45992</v>
      </c>
      <c r="E1141" t="s">
        <v>399</v>
      </c>
      <c r="F1141" t="s">
        <v>10</v>
      </c>
      <c r="G1141" t="s">
        <v>320</v>
      </c>
      <c r="H1141" t="s">
        <v>320</v>
      </c>
      <c r="I1141" t="s">
        <v>322</v>
      </c>
      <c r="J1141" s="25">
        <v>83168</v>
      </c>
      <c r="K1141" s="26">
        <v>143.59530000000001</v>
      </c>
      <c r="L1141" s="26">
        <v>1.2741</v>
      </c>
    </row>
    <row r="1142" spans="1:12" ht="16" customHeight="1">
      <c r="A1142" t="s">
        <v>394</v>
      </c>
      <c r="B1142" t="s">
        <v>10</v>
      </c>
      <c r="C1142" t="s">
        <v>41</v>
      </c>
      <c r="D1142" s="24">
        <v>45992</v>
      </c>
      <c r="E1142" t="s">
        <v>429</v>
      </c>
      <c r="F1142" t="s">
        <v>10</v>
      </c>
      <c r="G1142" t="s">
        <v>320</v>
      </c>
      <c r="H1142" t="s">
        <v>320</v>
      </c>
      <c r="I1142" t="s">
        <v>324</v>
      </c>
      <c r="J1142" s="25">
        <v>15653</v>
      </c>
      <c r="K1142" s="26">
        <v>26.727799999999998</v>
      </c>
      <c r="L1142" s="26">
        <v>0.30130000000000001</v>
      </c>
    </row>
    <row r="1143" spans="1:12" ht="16" customHeight="1">
      <c r="A1143" t="s">
        <v>394</v>
      </c>
      <c r="B1143" t="s">
        <v>10</v>
      </c>
      <c r="C1143" t="s">
        <v>41</v>
      </c>
      <c r="D1143" s="24">
        <v>45992</v>
      </c>
      <c r="E1143" t="s">
        <v>327</v>
      </c>
      <c r="F1143" t="s">
        <v>10</v>
      </c>
      <c r="G1143" t="s">
        <v>320</v>
      </c>
      <c r="H1143" t="s">
        <v>320</v>
      </c>
      <c r="I1143" t="s">
        <v>326</v>
      </c>
      <c r="J1143" s="25">
        <v>21426</v>
      </c>
      <c r="K1143" s="26">
        <v>42.490200000000002</v>
      </c>
      <c r="L1143" s="26">
        <v>0.68220000000000003</v>
      </c>
    </row>
    <row r="1144" spans="1:12" ht="16" customHeight="1">
      <c r="A1144" t="s">
        <v>394</v>
      </c>
      <c r="B1144" t="s">
        <v>10</v>
      </c>
      <c r="C1144" t="s">
        <v>41</v>
      </c>
      <c r="D1144" s="24">
        <v>45992</v>
      </c>
      <c r="E1144" t="s">
        <v>329</v>
      </c>
      <c r="F1144" t="s">
        <v>10</v>
      </c>
      <c r="G1144" t="s">
        <v>320</v>
      </c>
      <c r="H1144" t="s">
        <v>320</v>
      </c>
      <c r="I1144" t="s">
        <v>328</v>
      </c>
      <c r="J1144" s="25">
        <v>10393</v>
      </c>
      <c r="K1144" s="26">
        <v>21.146999999999998</v>
      </c>
      <c r="L1144" s="26">
        <v>0.33310000000000001</v>
      </c>
    </row>
    <row r="1145" spans="1:12" ht="16" customHeight="1">
      <c r="A1145" t="s">
        <v>394</v>
      </c>
      <c r="B1145" t="s">
        <v>10</v>
      </c>
      <c r="C1145" t="s">
        <v>41</v>
      </c>
      <c r="D1145" s="24">
        <v>45992</v>
      </c>
      <c r="E1145" t="s">
        <v>372</v>
      </c>
      <c r="F1145" t="s">
        <v>10</v>
      </c>
      <c r="G1145" t="s">
        <v>320</v>
      </c>
      <c r="H1145" t="s">
        <v>320</v>
      </c>
      <c r="I1145" t="s">
        <v>330</v>
      </c>
      <c r="J1145" s="25">
        <v>3</v>
      </c>
      <c r="K1145" s="26">
        <v>5.8999999999999999E-3</v>
      </c>
      <c r="L1145" s="26">
        <v>1E-4</v>
      </c>
    </row>
    <row r="1146" spans="1:12" ht="16" customHeight="1">
      <c r="A1146" t="s">
        <v>394</v>
      </c>
      <c r="B1146" t="s">
        <v>10</v>
      </c>
      <c r="C1146" t="s">
        <v>41</v>
      </c>
      <c r="D1146" s="24">
        <v>45992</v>
      </c>
      <c r="E1146" t="s">
        <v>331</v>
      </c>
      <c r="F1146" t="s">
        <v>10</v>
      </c>
      <c r="G1146" t="s">
        <v>320</v>
      </c>
      <c r="H1146" t="s">
        <v>320</v>
      </c>
      <c r="I1146" t="s">
        <v>433</v>
      </c>
      <c r="J1146" s="25">
        <v>2023</v>
      </c>
      <c r="K1146" s="26">
        <v>4.1327999999999996</v>
      </c>
      <c r="L1146" s="26">
        <v>0.13950000000000001</v>
      </c>
    </row>
    <row r="1147" spans="1:12" ht="16" customHeight="1">
      <c r="A1147" t="s">
        <v>394</v>
      </c>
      <c r="B1147" t="s">
        <v>10</v>
      </c>
      <c r="C1147" t="s">
        <v>41</v>
      </c>
      <c r="D1147" s="24">
        <v>45992</v>
      </c>
      <c r="E1147" t="s">
        <v>333</v>
      </c>
      <c r="F1147" t="s">
        <v>10</v>
      </c>
      <c r="G1147" t="s">
        <v>320</v>
      </c>
      <c r="H1147" t="s">
        <v>320</v>
      </c>
      <c r="I1147" t="s">
        <v>434</v>
      </c>
      <c r="J1147" s="25">
        <v>9</v>
      </c>
      <c r="K1147" s="26">
        <v>1.9300000000000001E-2</v>
      </c>
      <c r="L1147" s="26">
        <v>3.0999999999999999E-3</v>
      </c>
    </row>
    <row r="1148" spans="1:12" ht="16" customHeight="1">
      <c r="A1148" t="s">
        <v>394</v>
      </c>
      <c r="B1148" t="s">
        <v>10</v>
      </c>
      <c r="C1148" t="s">
        <v>41</v>
      </c>
      <c r="D1148" s="24">
        <v>45992</v>
      </c>
      <c r="E1148" t="s">
        <v>335</v>
      </c>
      <c r="F1148" t="s">
        <v>10</v>
      </c>
      <c r="G1148" t="s">
        <v>320</v>
      </c>
      <c r="H1148" t="s">
        <v>320</v>
      </c>
      <c r="I1148" t="s">
        <v>435</v>
      </c>
      <c r="J1148" s="25">
        <v>10</v>
      </c>
      <c r="K1148" s="26">
        <v>1.9900000000000001E-2</v>
      </c>
      <c r="L1148" s="26">
        <v>1.1999999999999999E-3</v>
      </c>
    </row>
    <row r="1149" spans="1:12" ht="16" customHeight="1">
      <c r="A1149" t="s">
        <v>394</v>
      </c>
      <c r="B1149" t="s">
        <v>10</v>
      </c>
      <c r="C1149" t="s">
        <v>41</v>
      </c>
      <c r="D1149" s="24">
        <v>45992</v>
      </c>
      <c r="E1149" t="s">
        <v>337</v>
      </c>
      <c r="F1149" t="s">
        <v>10</v>
      </c>
      <c r="G1149" t="s">
        <v>320</v>
      </c>
      <c r="H1149" t="s">
        <v>320</v>
      </c>
      <c r="I1149" t="s">
        <v>436</v>
      </c>
      <c r="J1149" s="25">
        <v>0</v>
      </c>
      <c r="K1149" s="26">
        <v>0</v>
      </c>
      <c r="L1149" s="26">
        <v>0</v>
      </c>
    </row>
    <row r="1150" spans="1:12" ht="16" customHeight="1">
      <c r="A1150" t="s">
        <v>394</v>
      </c>
      <c r="B1150" t="s">
        <v>10</v>
      </c>
      <c r="C1150" t="s">
        <v>41</v>
      </c>
      <c r="D1150" s="24">
        <v>45992</v>
      </c>
      <c r="E1150" t="s">
        <v>339</v>
      </c>
      <c r="F1150" t="s">
        <v>10</v>
      </c>
      <c r="G1150" t="s">
        <v>320</v>
      </c>
      <c r="H1150" t="s">
        <v>320</v>
      </c>
      <c r="I1150" t="s">
        <v>437</v>
      </c>
      <c r="J1150" s="25">
        <v>15</v>
      </c>
      <c r="K1150" s="26">
        <v>3.0700000000000002E-2</v>
      </c>
      <c r="L1150" s="26">
        <v>1.1000000000000001E-3</v>
      </c>
    </row>
    <row r="1151" spans="1:12" ht="16" customHeight="1">
      <c r="A1151" t="s">
        <v>394</v>
      </c>
      <c r="B1151" t="s">
        <v>10</v>
      </c>
      <c r="C1151" t="s">
        <v>41</v>
      </c>
      <c r="D1151" s="24">
        <v>45992</v>
      </c>
      <c r="E1151" t="s">
        <v>341</v>
      </c>
      <c r="F1151" t="s">
        <v>10</v>
      </c>
      <c r="G1151" t="s">
        <v>320</v>
      </c>
      <c r="H1151" t="s">
        <v>320</v>
      </c>
      <c r="I1151" t="s">
        <v>438</v>
      </c>
      <c r="J1151" s="25">
        <v>0</v>
      </c>
      <c r="K1151" s="26">
        <v>0</v>
      </c>
      <c r="L1151" s="26">
        <v>0</v>
      </c>
    </row>
    <row r="1152" spans="1:12" ht="16" customHeight="1">
      <c r="A1152" t="s">
        <v>394</v>
      </c>
      <c r="B1152" t="s">
        <v>10</v>
      </c>
      <c r="C1152" t="s">
        <v>41</v>
      </c>
      <c r="D1152" s="24">
        <v>45992</v>
      </c>
      <c r="E1152" t="s">
        <v>343</v>
      </c>
      <c r="F1152" t="s">
        <v>9</v>
      </c>
      <c r="G1152" t="s">
        <v>344</v>
      </c>
      <c r="H1152" t="s">
        <v>344</v>
      </c>
      <c r="I1152" t="s">
        <v>439</v>
      </c>
      <c r="J1152" s="25">
        <v>20</v>
      </c>
      <c r="K1152" s="26">
        <v>4.0500000000000001E-2</v>
      </c>
      <c r="L1152" s="26">
        <v>1.5E-3</v>
      </c>
    </row>
    <row r="1153" spans="1:12" ht="16" customHeight="1">
      <c r="A1153" t="s">
        <v>394</v>
      </c>
      <c r="B1153" t="s">
        <v>10</v>
      </c>
      <c r="C1153" t="s">
        <v>41</v>
      </c>
      <c r="D1153" s="24">
        <v>45992</v>
      </c>
      <c r="E1153" t="s">
        <v>346</v>
      </c>
      <c r="F1153" t="s">
        <v>10</v>
      </c>
      <c r="G1153" t="s">
        <v>320</v>
      </c>
      <c r="H1153" t="s">
        <v>320</v>
      </c>
      <c r="I1153" t="s">
        <v>440</v>
      </c>
      <c r="J1153" s="25">
        <v>0</v>
      </c>
      <c r="K1153" s="26">
        <v>0</v>
      </c>
      <c r="L1153" s="26">
        <v>0</v>
      </c>
    </row>
    <row r="1154" spans="1:12" ht="16" customHeight="1">
      <c r="A1154" t="s">
        <v>441</v>
      </c>
      <c r="B1154" t="s">
        <v>11</v>
      </c>
      <c r="C1154" t="s">
        <v>41</v>
      </c>
      <c r="D1154" s="24">
        <v>45992</v>
      </c>
      <c r="E1154" t="s">
        <v>415</v>
      </c>
      <c r="F1154" t="s">
        <v>10</v>
      </c>
      <c r="G1154" t="s">
        <v>314</v>
      </c>
      <c r="H1154" t="s">
        <v>314</v>
      </c>
      <c r="I1154" t="s">
        <v>315</v>
      </c>
      <c r="J1154" s="25">
        <v>47350874</v>
      </c>
      <c r="K1154" s="26">
        <v>92726.361099999995</v>
      </c>
      <c r="L1154" s="26">
        <v>266.52440000000001</v>
      </c>
    </row>
    <row r="1155" spans="1:12" ht="16" customHeight="1">
      <c r="A1155" t="s">
        <v>441</v>
      </c>
      <c r="B1155" t="s">
        <v>11</v>
      </c>
      <c r="C1155" t="s">
        <v>41</v>
      </c>
      <c r="D1155" s="24">
        <v>45992</v>
      </c>
      <c r="E1155" t="s">
        <v>419</v>
      </c>
      <c r="F1155" t="s">
        <v>10</v>
      </c>
      <c r="G1155" t="s">
        <v>314</v>
      </c>
      <c r="H1155" t="s">
        <v>314</v>
      </c>
      <c r="I1155" t="s">
        <v>315</v>
      </c>
      <c r="J1155" s="25">
        <v>1020209</v>
      </c>
      <c r="K1155" s="26">
        <v>2006.1591000000001</v>
      </c>
      <c r="L1155" s="26">
        <v>7.6380999999999997</v>
      </c>
    </row>
    <row r="1156" spans="1:12" ht="16" customHeight="1">
      <c r="A1156" t="s">
        <v>441</v>
      </c>
      <c r="B1156" t="s">
        <v>11</v>
      </c>
      <c r="C1156" t="s">
        <v>41</v>
      </c>
      <c r="D1156" s="24">
        <v>45992</v>
      </c>
      <c r="E1156" t="s">
        <v>424</v>
      </c>
      <c r="F1156" t="s">
        <v>10</v>
      </c>
      <c r="G1156" t="s">
        <v>314</v>
      </c>
      <c r="H1156" t="s">
        <v>314</v>
      </c>
      <c r="I1156" t="s">
        <v>315</v>
      </c>
      <c r="J1156" s="25">
        <v>69841</v>
      </c>
      <c r="K1156" s="26">
        <v>137.63409999999999</v>
      </c>
      <c r="L1156" s="26">
        <v>0.73650000000000004</v>
      </c>
    </row>
    <row r="1157" spans="1:12" ht="16" customHeight="1">
      <c r="A1157" t="s">
        <v>441</v>
      </c>
      <c r="B1157" t="s">
        <v>11</v>
      </c>
      <c r="C1157" t="s">
        <v>41</v>
      </c>
      <c r="D1157" s="24">
        <v>45992</v>
      </c>
      <c r="E1157" t="s">
        <v>325</v>
      </c>
      <c r="F1157" t="s">
        <v>10</v>
      </c>
      <c r="G1157" t="s">
        <v>320</v>
      </c>
      <c r="H1157" t="s">
        <v>320</v>
      </c>
      <c r="I1157" t="s">
        <v>315</v>
      </c>
      <c r="J1157" s="25">
        <v>1316491</v>
      </c>
      <c r="K1157" s="26">
        <v>2597.1327999999999</v>
      </c>
      <c r="L1157" s="26">
        <v>16.5336</v>
      </c>
    </row>
    <row r="1158" spans="1:12" ht="16" customHeight="1">
      <c r="A1158" t="s">
        <v>441</v>
      </c>
      <c r="B1158" t="s">
        <v>11</v>
      </c>
      <c r="C1158" t="s">
        <v>41</v>
      </c>
      <c r="D1158" s="24">
        <v>45992</v>
      </c>
      <c r="E1158" t="s">
        <v>442</v>
      </c>
      <c r="F1158" t="s">
        <v>10</v>
      </c>
      <c r="G1158" t="s">
        <v>314</v>
      </c>
      <c r="H1158" t="s">
        <v>314</v>
      </c>
      <c r="I1158" t="s">
        <v>322</v>
      </c>
      <c r="J1158" s="25">
        <v>575</v>
      </c>
      <c r="K1158" s="26">
        <v>0.98680000000000001</v>
      </c>
      <c r="L1158" s="26">
        <v>8.8000000000000005E-3</v>
      </c>
    </row>
    <row r="1159" spans="1:12" ht="16" customHeight="1">
      <c r="A1159" t="s">
        <v>441</v>
      </c>
      <c r="B1159" t="s">
        <v>11</v>
      </c>
      <c r="C1159" t="s">
        <v>41</v>
      </c>
      <c r="D1159" s="24">
        <v>45992</v>
      </c>
      <c r="E1159" t="s">
        <v>399</v>
      </c>
      <c r="F1159" t="s">
        <v>10</v>
      </c>
      <c r="G1159" t="s">
        <v>320</v>
      </c>
      <c r="H1159" t="s">
        <v>320</v>
      </c>
      <c r="I1159" t="s">
        <v>322</v>
      </c>
      <c r="J1159" s="25">
        <v>102681</v>
      </c>
      <c r="K1159" s="26">
        <v>176.6771</v>
      </c>
      <c r="L1159" s="26">
        <v>1.5592999999999999</v>
      </c>
    </row>
    <row r="1160" spans="1:12" ht="16" customHeight="1">
      <c r="A1160" t="s">
        <v>441</v>
      </c>
      <c r="B1160" t="s">
        <v>11</v>
      </c>
      <c r="C1160" t="s">
        <v>41</v>
      </c>
      <c r="D1160" s="24">
        <v>45992</v>
      </c>
      <c r="E1160" t="s">
        <v>429</v>
      </c>
      <c r="F1160" t="s">
        <v>10</v>
      </c>
      <c r="G1160" t="s">
        <v>320</v>
      </c>
      <c r="H1160" t="s">
        <v>320</v>
      </c>
      <c r="I1160" t="s">
        <v>324</v>
      </c>
      <c r="J1160" s="25">
        <v>18888</v>
      </c>
      <c r="K1160" s="26">
        <v>32.4161</v>
      </c>
      <c r="L1160" s="26">
        <v>0.37659999999999999</v>
      </c>
    </row>
    <row r="1161" spans="1:12" ht="16" customHeight="1">
      <c r="A1161" t="s">
        <v>441</v>
      </c>
      <c r="B1161" t="s">
        <v>11</v>
      </c>
      <c r="C1161" t="s">
        <v>41</v>
      </c>
      <c r="D1161" s="24">
        <v>45992</v>
      </c>
      <c r="E1161" t="s">
        <v>327</v>
      </c>
      <c r="F1161" t="s">
        <v>10</v>
      </c>
      <c r="G1161" t="s">
        <v>320</v>
      </c>
      <c r="H1161" t="s">
        <v>320</v>
      </c>
      <c r="I1161" t="s">
        <v>326</v>
      </c>
      <c r="J1161" s="25">
        <v>23875</v>
      </c>
      <c r="K1161" s="26">
        <v>47.511400000000002</v>
      </c>
      <c r="L1161" s="26">
        <v>0.89259999999999995</v>
      </c>
    </row>
    <row r="1162" spans="1:12" ht="16" customHeight="1">
      <c r="A1162" t="s">
        <v>441</v>
      </c>
      <c r="B1162" t="s">
        <v>11</v>
      </c>
      <c r="C1162" t="s">
        <v>41</v>
      </c>
      <c r="D1162" s="24">
        <v>45992</v>
      </c>
      <c r="E1162" t="s">
        <v>329</v>
      </c>
      <c r="F1162" t="s">
        <v>10</v>
      </c>
      <c r="G1162" t="s">
        <v>320</v>
      </c>
      <c r="H1162" t="s">
        <v>320</v>
      </c>
      <c r="I1162" t="s">
        <v>328</v>
      </c>
      <c r="J1162" s="25">
        <v>8879</v>
      </c>
      <c r="K1162" s="26">
        <v>17.847000000000001</v>
      </c>
      <c r="L1162" s="26">
        <v>0.34360000000000002</v>
      </c>
    </row>
    <row r="1163" spans="1:12" ht="16" customHeight="1">
      <c r="A1163" t="s">
        <v>441</v>
      </c>
      <c r="B1163" t="s">
        <v>11</v>
      </c>
      <c r="C1163" t="s">
        <v>41</v>
      </c>
      <c r="D1163" s="24">
        <v>45992</v>
      </c>
      <c r="E1163" t="s">
        <v>372</v>
      </c>
      <c r="F1163" t="s">
        <v>10</v>
      </c>
      <c r="G1163" t="s">
        <v>320</v>
      </c>
      <c r="H1163" t="s">
        <v>320</v>
      </c>
      <c r="I1163" t="s">
        <v>330</v>
      </c>
      <c r="J1163" s="25">
        <v>17</v>
      </c>
      <c r="K1163" s="26">
        <v>3.1899999999999998E-2</v>
      </c>
      <c r="L1163" s="26">
        <v>5.0000000000000001E-4</v>
      </c>
    </row>
    <row r="1164" spans="1:12" ht="16" customHeight="1">
      <c r="A1164" t="s">
        <v>441</v>
      </c>
      <c r="B1164" t="s">
        <v>11</v>
      </c>
      <c r="C1164" t="s">
        <v>41</v>
      </c>
      <c r="D1164" s="24">
        <v>45992</v>
      </c>
      <c r="E1164" t="s">
        <v>331</v>
      </c>
      <c r="F1164" t="s">
        <v>10</v>
      </c>
      <c r="G1164" t="s">
        <v>320</v>
      </c>
      <c r="H1164" t="s">
        <v>320</v>
      </c>
      <c r="I1164" t="s">
        <v>433</v>
      </c>
      <c r="J1164" s="25">
        <v>3444</v>
      </c>
      <c r="K1164" s="26">
        <v>6.9805999999999999</v>
      </c>
      <c r="L1164" s="26">
        <v>0.20810000000000001</v>
      </c>
    </row>
    <row r="1165" spans="1:12" ht="16" customHeight="1">
      <c r="A1165" t="s">
        <v>441</v>
      </c>
      <c r="B1165" t="s">
        <v>11</v>
      </c>
      <c r="C1165" t="s">
        <v>41</v>
      </c>
      <c r="D1165" s="24">
        <v>45992</v>
      </c>
      <c r="E1165" t="s">
        <v>333</v>
      </c>
      <c r="F1165" t="s">
        <v>10</v>
      </c>
      <c r="G1165" t="s">
        <v>320</v>
      </c>
      <c r="H1165" t="s">
        <v>320</v>
      </c>
      <c r="I1165" t="s">
        <v>434</v>
      </c>
      <c r="J1165" s="25">
        <v>0</v>
      </c>
      <c r="K1165" s="26">
        <v>0</v>
      </c>
      <c r="L1165" s="26">
        <v>0</v>
      </c>
    </row>
    <row r="1166" spans="1:12" ht="16" customHeight="1">
      <c r="A1166" t="s">
        <v>441</v>
      </c>
      <c r="B1166" t="s">
        <v>11</v>
      </c>
      <c r="C1166" t="s">
        <v>41</v>
      </c>
      <c r="D1166" s="24">
        <v>45992</v>
      </c>
      <c r="E1166" t="s">
        <v>335</v>
      </c>
      <c r="F1166" t="s">
        <v>10</v>
      </c>
      <c r="G1166" t="s">
        <v>320</v>
      </c>
      <c r="H1166" t="s">
        <v>320</v>
      </c>
      <c r="I1166" t="s">
        <v>435</v>
      </c>
      <c r="J1166" s="25">
        <v>14</v>
      </c>
      <c r="K1166" s="26">
        <v>2.8500000000000001E-2</v>
      </c>
      <c r="L1166" s="26">
        <v>1.1000000000000001E-3</v>
      </c>
    </row>
    <row r="1167" spans="1:12" ht="16" customHeight="1">
      <c r="A1167" t="s">
        <v>441</v>
      </c>
      <c r="B1167" t="s">
        <v>11</v>
      </c>
      <c r="C1167" t="s">
        <v>41</v>
      </c>
      <c r="D1167" s="24">
        <v>45992</v>
      </c>
      <c r="E1167" t="s">
        <v>337</v>
      </c>
      <c r="F1167" t="s">
        <v>10</v>
      </c>
      <c r="G1167" t="s">
        <v>320</v>
      </c>
      <c r="H1167" t="s">
        <v>320</v>
      </c>
      <c r="I1167" t="s">
        <v>436</v>
      </c>
      <c r="J1167" s="25">
        <v>0</v>
      </c>
      <c r="K1167" s="26">
        <v>0</v>
      </c>
      <c r="L1167" s="26">
        <v>0</v>
      </c>
    </row>
    <row r="1168" spans="1:12" ht="16" customHeight="1">
      <c r="A1168" t="s">
        <v>441</v>
      </c>
      <c r="B1168" t="s">
        <v>11</v>
      </c>
      <c r="C1168" t="s">
        <v>41</v>
      </c>
      <c r="D1168" s="24">
        <v>45992</v>
      </c>
      <c r="E1168" t="s">
        <v>339</v>
      </c>
      <c r="F1168" t="s">
        <v>10</v>
      </c>
      <c r="G1168" t="s">
        <v>320</v>
      </c>
      <c r="H1168" t="s">
        <v>320</v>
      </c>
      <c r="I1168" t="s">
        <v>437</v>
      </c>
      <c r="J1168" s="25">
        <v>9</v>
      </c>
      <c r="K1168" s="26">
        <v>1.8200000000000001E-2</v>
      </c>
      <c r="L1168" s="26">
        <v>5.9999999999999995E-4</v>
      </c>
    </row>
    <row r="1169" spans="1:12" ht="16" customHeight="1">
      <c r="A1169" t="s">
        <v>441</v>
      </c>
      <c r="B1169" t="s">
        <v>11</v>
      </c>
      <c r="C1169" t="s">
        <v>41</v>
      </c>
      <c r="D1169" s="24">
        <v>45992</v>
      </c>
      <c r="E1169" t="s">
        <v>341</v>
      </c>
      <c r="F1169" t="s">
        <v>10</v>
      </c>
      <c r="G1169" t="s">
        <v>320</v>
      </c>
      <c r="H1169" t="s">
        <v>320</v>
      </c>
      <c r="I1169" t="s">
        <v>438</v>
      </c>
      <c r="J1169" s="25">
        <v>0</v>
      </c>
      <c r="K1169" s="26">
        <v>0</v>
      </c>
      <c r="L1169" s="26">
        <v>0</v>
      </c>
    </row>
    <row r="1170" spans="1:12" ht="16" customHeight="1">
      <c r="A1170" t="s">
        <v>441</v>
      </c>
      <c r="B1170" t="s">
        <v>11</v>
      </c>
      <c r="C1170" t="s">
        <v>41</v>
      </c>
      <c r="D1170" s="24">
        <v>45992</v>
      </c>
      <c r="E1170" t="s">
        <v>343</v>
      </c>
      <c r="F1170" t="s">
        <v>9</v>
      </c>
      <c r="G1170" t="s">
        <v>344</v>
      </c>
      <c r="H1170" t="s">
        <v>344</v>
      </c>
      <c r="I1170" t="s">
        <v>439</v>
      </c>
      <c r="J1170" s="25">
        <v>0</v>
      </c>
      <c r="K1170" s="26">
        <v>0</v>
      </c>
      <c r="L1170" s="26">
        <v>0</v>
      </c>
    </row>
    <row r="1171" spans="1:12" ht="16" customHeight="1">
      <c r="A1171" t="s">
        <v>441</v>
      </c>
      <c r="B1171" t="s">
        <v>11</v>
      </c>
      <c r="C1171" t="s">
        <v>41</v>
      </c>
      <c r="D1171" s="24">
        <v>45992</v>
      </c>
      <c r="E1171" t="s">
        <v>346</v>
      </c>
      <c r="F1171" t="s">
        <v>10</v>
      </c>
      <c r="G1171" t="s">
        <v>320</v>
      </c>
      <c r="H1171" t="s">
        <v>320</v>
      </c>
      <c r="I1171" t="s">
        <v>440</v>
      </c>
      <c r="J1171" s="25">
        <v>0</v>
      </c>
      <c r="K1171" s="26">
        <v>0</v>
      </c>
      <c r="L1171" s="26">
        <v>0</v>
      </c>
    </row>
    <row r="1172" spans="1:12" ht="16" customHeight="1">
      <c r="A1172" t="s">
        <v>443</v>
      </c>
      <c r="B1172" t="s">
        <v>12</v>
      </c>
      <c r="C1172" t="s">
        <v>41</v>
      </c>
      <c r="D1172" s="24">
        <v>45992</v>
      </c>
      <c r="E1172" t="s">
        <v>415</v>
      </c>
      <c r="F1172" t="s">
        <v>10</v>
      </c>
      <c r="G1172" t="s">
        <v>314</v>
      </c>
      <c r="H1172" t="s">
        <v>314</v>
      </c>
      <c r="I1172" t="s">
        <v>315</v>
      </c>
      <c r="J1172" s="25">
        <v>50710932</v>
      </c>
      <c r="K1172" s="26">
        <v>99210.420199999993</v>
      </c>
      <c r="L1172" s="26">
        <v>249.4272</v>
      </c>
    </row>
    <row r="1173" spans="1:12" ht="16" customHeight="1">
      <c r="A1173" t="s">
        <v>443</v>
      </c>
      <c r="B1173" t="s">
        <v>12</v>
      </c>
      <c r="C1173" t="s">
        <v>41</v>
      </c>
      <c r="D1173" s="24">
        <v>45992</v>
      </c>
      <c r="E1173" t="s">
        <v>419</v>
      </c>
      <c r="F1173" t="s">
        <v>10</v>
      </c>
      <c r="G1173" t="s">
        <v>314</v>
      </c>
      <c r="H1173" t="s">
        <v>314</v>
      </c>
      <c r="I1173" t="s">
        <v>315</v>
      </c>
      <c r="J1173" s="25">
        <v>1376176</v>
      </c>
      <c r="K1173" s="26">
        <v>2703.1754000000001</v>
      </c>
      <c r="L1173" s="26">
        <v>10.332100000000001</v>
      </c>
    </row>
    <row r="1174" spans="1:12" ht="16" customHeight="1">
      <c r="A1174" t="s">
        <v>443</v>
      </c>
      <c r="B1174" t="s">
        <v>12</v>
      </c>
      <c r="C1174" t="s">
        <v>41</v>
      </c>
      <c r="D1174" s="24">
        <v>45992</v>
      </c>
      <c r="E1174" t="s">
        <v>424</v>
      </c>
      <c r="F1174" t="s">
        <v>10</v>
      </c>
      <c r="G1174" t="s">
        <v>314</v>
      </c>
      <c r="H1174" t="s">
        <v>314</v>
      </c>
      <c r="I1174" t="s">
        <v>315</v>
      </c>
      <c r="J1174" s="25">
        <v>77956</v>
      </c>
      <c r="K1174" s="26">
        <v>153.52799999999999</v>
      </c>
      <c r="L1174" s="26">
        <v>0.80369999999999997</v>
      </c>
    </row>
    <row r="1175" spans="1:12" ht="16" customHeight="1">
      <c r="A1175" t="s">
        <v>443</v>
      </c>
      <c r="B1175" t="s">
        <v>12</v>
      </c>
      <c r="C1175" t="s">
        <v>41</v>
      </c>
      <c r="D1175" s="24">
        <v>45992</v>
      </c>
      <c r="E1175" t="s">
        <v>325</v>
      </c>
      <c r="F1175" t="s">
        <v>10</v>
      </c>
      <c r="G1175" t="s">
        <v>320</v>
      </c>
      <c r="H1175" t="s">
        <v>320</v>
      </c>
      <c r="I1175" t="s">
        <v>315</v>
      </c>
      <c r="J1175" s="25">
        <v>1070620</v>
      </c>
      <c r="K1175" s="26">
        <v>2106.1451999999999</v>
      </c>
      <c r="L1175" s="26">
        <v>13.68</v>
      </c>
    </row>
    <row r="1176" spans="1:12" ht="16" customHeight="1">
      <c r="A1176" t="s">
        <v>443</v>
      </c>
      <c r="B1176" t="s">
        <v>12</v>
      </c>
      <c r="C1176" t="s">
        <v>41</v>
      </c>
      <c r="D1176" s="24">
        <v>45992</v>
      </c>
      <c r="E1176" t="s">
        <v>442</v>
      </c>
      <c r="F1176" t="s">
        <v>10</v>
      </c>
      <c r="G1176" t="s">
        <v>314</v>
      </c>
      <c r="H1176" t="s">
        <v>314</v>
      </c>
      <c r="I1176" t="s">
        <v>322</v>
      </c>
      <c r="J1176" s="25">
        <v>1138</v>
      </c>
      <c r="K1176" s="26">
        <v>1.9611000000000001</v>
      </c>
      <c r="L1176" s="26">
        <v>1.3599999999999999E-2</v>
      </c>
    </row>
    <row r="1177" spans="1:12" ht="16" customHeight="1">
      <c r="A1177" t="s">
        <v>443</v>
      </c>
      <c r="B1177" t="s">
        <v>12</v>
      </c>
      <c r="C1177" t="s">
        <v>41</v>
      </c>
      <c r="D1177" s="24">
        <v>45992</v>
      </c>
      <c r="E1177" t="s">
        <v>399</v>
      </c>
      <c r="F1177" t="s">
        <v>10</v>
      </c>
      <c r="G1177" t="s">
        <v>320</v>
      </c>
      <c r="H1177" t="s">
        <v>320</v>
      </c>
      <c r="I1177" t="s">
        <v>322</v>
      </c>
      <c r="J1177" s="25">
        <v>88251</v>
      </c>
      <c r="K1177" s="26">
        <v>150.7568</v>
      </c>
      <c r="L1177" s="26">
        <v>1.2995000000000001</v>
      </c>
    </row>
    <row r="1178" spans="1:12" ht="16" customHeight="1">
      <c r="A1178" t="s">
        <v>443</v>
      </c>
      <c r="B1178" t="s">
        <v>12</v>
      </c>
      <c r="C1178" t="s">
        <v>41</v>
      </c>
      <c r="D1178" s="24">
        <v>45992</v>
      </c>
      <c r="E1178" t="s">
        <v>429</v>
      </c>
      <c r="F1178" t="s">
        <v>10</v>
      </c>
      <c r="G1178" t="s">
        <v>320</v>
      </c>
      <c r="H1178" t="s">
        <v>320</v>
      </c>
      <c r="I1178" t="s">
        <v>324</v>
      </c>
      <c r="J1178" s="25">
        <v>18637</v>
      </c>
      <c r="K1178" s="26">
        <v>31.851099999999999</v>
      </c>
      <c r="L1178" s="26">
        <v>0.32979999999999998</v>
      </c>
    </row>
    <row r="1179" spans="1:12" ht="16" customHeight="1">
      <c r="A1179" t="s">
        <v>443</v>
      </c>
      <c r="B1179" t="s">
        <v>12</v>
      </c>
      <c r="C1179" t="s">
        <v>41</v>
      </c>
      <c r="D1179" s="24">
        <v>45992</v>
      </c>
      <c r="E1179" t="s">
        <v>327</v>
      </c>
      <c r="F1179" t="s">
        <v>10</v>
      </c>
      <c r="G1179" t="s">
        <v>320</v>
      </c>
      <c r="H1179" t="s">
        <v>320</v>
      </c>
      <c r="I1179" t="s">
        <v>326</v>
      </c>
      <c r="J1179" s="25">
        <v>22406</v>
      </c>
      <c r="K1179" s="26">
        <v>44.738999999999997</v>
      </c>
      <c r="L1179" s="26">
        <v>0.70169999999999999</v>
      </c>
    </row>
    <row r="1180" spans="1:12" ht="16" customHeight="1">
      <c r="A1180" t="s">
        <v>443</v>
      </c>
      <c r="B1180" t="s">
        <v>12</v>
      </c>
      <c r="C1180" t="s">
        <v>41</v>
      </c>
      <c r="D1180" s="24">
        <v>45992</v>
      </c>
      <c r="E1180" t="s">
        <v>329</v>
      </c>
      <c r="F1180" t="s">
        <v>10</v>
      </c>
      <c r="G1180" t="s">
        <v>320</v>
      </c>
      <c r="H1180" t="s">
        <v>320</v>
      </c>
      <c r="I1180" t="s">
        <v>328</v>
      </c>
      <c r="J1180" s="25">
        <v>6417</v>
      </c>
      <c r="K1180" s="26">
        <v>12.8247</v>
      </c>
      <c r="L1180" s="26">
        <v>0.21390000000000001</v>
      </c>
    </row>
    <row r="1181" spans="1:12" ht="16" customHeight="1">
      <c r="A1181" t="s">
        <v>443</v>
      </c>
      <c r="B1181" t="s">
        <v>12</v>
      </c>
      <c r="C1181" t="s">
        <v>41</v>
      </c>
      <c r="D1181" s="24">
        <v>45992</v>
      </c>
      <c r="E1181" t="s">
        <v>372</v>
      </c>
      <c r="F1181" t="s">
        <v>10</v>
      </c>
      <c r="G1181" t="s">
        <v>320</v>
      </c>
      <c r="H1181" t="s">
        <v>320</v>
      </c>
      <c r="I1181" t="s">
        <v>330</v>
      </c>
      <c r="J1181" s="25">
        <v>51</v>
      </c>
      <c r="K1181" s="26">
        <v>9.69E-2</v>
      </c>
      <c r="L1181" s="26">
        <v>1.5E-3</v>
      </c>
    </row>
    <row r="1182" spans="1:12" ht="16" customHeight="1">
      <c r="A1182" t="s">
        <v>443</v>
      </c>
      <c r="B1182" t="s">
        <v>12</v>
      </c>
      <c r="C1182" t="s">
        <v>41</v>
      </c>
      <c r="D1182" s="24">
        <v>45992</v>
      </c>
      <c r="E1182" t="s">
        <v>331</v>
      </c>
      <c r="F1182" t="s">
        <v>10</v>
      </c>
      <c r="G1182" t="s">
        <v>320</v>
      </c>
      <c r="H1182" t="s">
        <v>320</v>
      </c>
      <c r="I1182" t="s">
        <v>433</v>
      </c>
      <c r="J1182" s="25">
        <v>2192</v>
      </c>
      <c r="K1182" s="26">
        <v>4.5933000000000002</v>
      </c>
      <c r="L1182" s="26">
        <v>0.17810000000000001</v>
      </c>
    </row>
    <row r="1183" spans="1:12" ht="16" customHeight="1">
      <c r="A1183" t="s">
        <v>443</v>
      </c>
      <c r="B1183" t="s">
        <v>12</v>
      </c>
      <c r="C1183" t="s">
        <v>41</v>
      </c>
      <c r="D1183" s="24">
        <v>45992</v>
      </c>
      <c r="E1183" t="s">
        <v>333</v>
      </c>
      <c r="F1183" t="s">
        <v>10</v>
      </c>
      <c r="G1183" t="s">
        <v>320</v>
      </c>
      <c r="H1183" t="s">
        <v>320</v>
      </c>
      <c r="I1183" t="s">
        <v>434</v>
      </c>
      <c r="J1183" s="25">
        <v>1</v>
      </c>
      <c r="K1183" s="26">
        <v>2.0999999999999999E-3</v>
      </c>
      <c r="L1183" s="26">
        <v>2.9999999999999997E-4</v>
      </c>
    </row>
    <row r="1184" spans="1:12" ht="16" customHeight="1">
      <c r="A1184" t="s">
        <v>443</v>
      </c>
      <c r="B1184" t="s">
        <v>12</v>
      </c>
      <c r="C1184" t="s">
        <v>41</v>
      </c>
      <c r="D1184" s="24">
        <v>45992</v>
      </c>
      <c r="E1184" t="s">
        <v>335</v>
      </c>
      <c r="F1184" t="s">
        <v>10</v>
      </c>
      <c r="G1184" t="s">
        <v>320</v>
      </c>
      <c r="H1184" t="s">
        <v>320</v>
      </c>
      <c r="I1184" t="s">
        <v>435</v>
      </c>
      <c r="J1184" s="25">
        <v>8</v>
      </c>
      <c r="K1184" s="26">
        <v>1.7299999999999999E-2</v>
      </c>
      <c r="L1184" s="26">
        <v>1.6000000000000001E-3</v>
      </c>
    </row>
    <row r="1185" spans="1:12" ht="16" customHeight="1">
      <c r="A1185" t="s">
        <v>443</v>
      </c>
      <c r="B1185" t="s">
        <v>12</v>
      </c>
      <c r="C1185" t="s">
        <v>41</v>
      </c>
      <c r="D1185" s="24">
        <v>45992</v>
      </c>
      <c r="E1185" t="s">
        <v>337</v>
      </c>
      <c r="F1185" t="s">
        <v>10</v>
      </c>
      <c r="G1185" t="s">
        <v>320</v>
      </c>
      <c r="H1185" t="s">
        <v>320</v>
      </c>
      <c r="I1185" t="s">
        <v>436</v>
      </c>
      <c r="J1185" s="25">
        <v>0</v>
      </c>
      <c r="K1185" s="26">
        <v>0</v>
      </c>
      <c r="L1185" s="26">
        <v>0</v>
      </c>
    </row>
    <row r="1186" spans="1:12" ht="16" customHeight="1">
      <c r="A1186" t="s">
        <v>443</v>
      </c>
      <c r="B1186" t="s">
        <v>12</v>
      </c>
      <c r="C1186" t="s">
        <v>41</v>
      </c>
      <c r="D1186" s="24">
        <v>45992</v>
      </c>
      <c r="E1186" t="s">
        <v>339</v>
      </c>
      <c r="F1186" t="s">
        <v>10</v>
      </c>
      <c r="G1186" t="s">
        <v>320</v>
      </c>
      <c r="H1186" t="s">
        <v>320</v>
      </c>
      <c r="I1186" t="s">
        <v>437</v>
      </c>
      <c r="J1186" s="25">
        <v>2</v>
      </c>
      <c r="K1186" s="26">
        <v>3.8999999999999998E-3</v>
      </c>
      <c r="L1186" s="26">
        <v>1E-4</v>
      </c>
    </row>
    <row r="1187" spans="1:12" ht="16" customHeight="1">
      <c r="A1187" t="s">
        <v>443</v>
      </c>
      <c r="B1187" t="s">
        <v>12</v>
      </c>
      <c r="C1187" t="s">
        <v>41</v>
      </c>
      <c r="D1187" s="24">
        <v>45992</v>
      </c>
      <c r="E1187" t="s">
        <v>341</v>
      </c>
      <c r="F1187" t="s">
        <v>10</v>
      </c>
      <c r="G1187" t="s">
        <v>320</v>
      </c>
      <c r="H1187" t="s">
        <v>320</v>
      </c>
      <c r="I1187" t="s">
        <v>438</v>
      </c>
      <c r="J1187" s="25">
        <v>0</v>
      </c>
      <c r="K1187" s="26">
        <v>0</v>
      </c>
      <c r="L1187" s="26">
        <v>0</v>
      </c>
    </row>
    <row r="1188" spans="1:12" ht="16" customHeight="1">
      <c r="A1188" t="s">
        <v>443</v>
      </c>
      <c r="B1188" t="s">
        <v>12</v>
      </c>
      <c r="C1188" t="s">
        <v>41</v>
      </c>
      <c r="D1188" s="24">
        <v>45992</v>
      </c>
      <c r="E1188" t="s">
        <v>343</v>
      </c>
      <c r="F1188" t="s">
        <v>9</v>
      </c>
      <c r="G1188" t="s">
        <v>344</v>
      </c>
      <c r="H1188" t="s">
        <v>344</v>
      </c>
      <c r="I1188" t="s">
        <v>439</v>
      </c>
      <c r="J1188" s="25">
        <v>0</v>
      </c>
      <c r="K1188" s="26">
        <v>0</v>
      </c>
      <c r="L1188" s="26">
        <v>0</v>
      </c>
    </row>
    <row r="1189" spans="1:12" ht="16" customHeight="1">
      <c r="A1189" t="s">
        <v>443</v>
      </c>
      <c r="B1189" t="s">
        <v>12</v>
      </c>
      <c r="C1189" t="s">
        <v>41</v>
      </c>
      <c r="D1189" s="24">
        <v>45992</v>
      </c>
      <c r="E1189" t="s">
        <v>346</v>
      </c>
      <c r="F1189" t="s">
        <v>10</v>
      </c>
      <c r="G1189" t="s">
        <v>320</v>
      </c>
      <c r="H1189" t="s">
        <v>320</v>
      </c>
      <c r="I1189" t="s">
        <v>440</v>
      </c>
      <c r="J1189" s="25">
        <v>0</v>
      </c>
      <c r="K1189" s="26">
        <v>0</v>
      </c>
      <c r="L1189" s="26">
        <v>0</v>
      </c>
    </row>
    <row r="1190" spans="1:12" ht="16" customHeight="1">
      <c r="A1190" t="s">
        <v>444</v>
      </c>
      <c r="B1190" t="s">
        <v>13</v>
      </c>
      <c r="C1190" t="s">
        <v>41</v>
      </c>
      <c r="D1190" s="24">
        <v>45992</v>
      </c>
      <c r="E1190" t="s">
        <v>415</v>
      </c>
      <c r="F1190" t="s">
        <v>10</v>
      </c>
      <c r="G1190" t="s">
        <v>314</v>
      </c>
      <c r="H1190" t="s">
        <v>314</v>
      </c>
      <c r="I1190" t="s">
        <v>315</v>
      </c>
      <c r="J1190" s="25">
        <v>104321653</v>
      </c>
      <c r="K1190" s="26">
        <v>204552.9326</v>
      </c>
      <c r="L1190" s="26">
        <v>416.64190000000002</v>
      </c>
    </row>
    <row r="1191" spans="1:12" ht="16" customHeight="1">
      <c r="A1191" t="s">
        <v>444</v>
      </c>
      <c r="B1191" t="s">
        <v>13</v>
      </c>
      <c r="C1191" t="s">
        <v>41</v>
      </c>
      <c r="D1191" s="24">
        <v>45992</v>
      </c>
      <c r="E1191" t="s">
        <v>419</v>
      </c>
      <c r="F1191" t="s">
        <v>10</v>
      </c>
      <c r="G1191" t="s">
        <v>314</v>
      </c>
      <c r="H1191" t="s">
        <v>314</v>
      </c>
      <c r="I1191" t="s">
        <v>315</v>
      </c>
      <c r="J1191" s="25">
        <v>2802860</v>
      </c>
      <c r="K1191" s="26">
        <v>5512.7326000000003</v>
      </c>
      <c r="L1191" s="26">
        <v>18.392700000000001</v>
      </c>
    </row>
    <row r="1192" spans="1:12" ht="16" customHeight="1">
      <c r="A1192" t="s">
        <v>444</v>
      </c>
      <c r="B1192" t="s">
        <v>13</v>
      </c>
      <c r="C1192" t="s">
        <v>41</v>
      </c>
      <c r="D1192" s="24">
        <v>45992</v>
      </c>
      <c r="E1192" t="s">
        <v>424</v>
      </c>
      <c r="F1192" t="s">
        <v>10</v>
      </c>
      <c r="G1192" t="s">
        <v>314</v>
      </c>
      <c r="H1192" t="s">
        <v>314</v>
      </c>
      <c r="I1192" t="s">
        <v>315</v>
      </c>
      <c r="J1192" s="25">
        <v>192601</v>
      </c>
      <c r="K1192" s="26">
        <v>380.15660000000003</v>
      </c>
      <c r="L1192" s="26">
        <v>1.7524999999999999</v>
      </c>
    </row>
    <row r="1193" spans="1:12" ht="16" customHeight="1">
      <c r="A1193" t="s">
        <v>444</v>
      </c>
      <c r="B1193" t="s">
        <v>13</v>
      </c>
      <c r="C1193" t="s">
        <v>41</v>
      </c>
      <c r="D1193" s="24">
        <v>45992</v>
      </c>
      <c r="E1193" t="s">
        <v>325</v>
      </c>
      <c r="F1193" t="s">
        <v>10</v>
      </c>
      <c r="G1193" t="s">
        <v>320</v>
      </c>
      <c r="H1193" t="s">
        <v>320</v>
      </c>
      <c r="I1193" t="s">
        <v>315</v>
      </c>
      <c r="J1193" s="25">
        <v>1577388</v>
      </c>
      <c r="K1193" s="26">
        <v>3105.6862999999998</v>
      </c>
      <c r="L1193" s="26">
        <v>18.696100000000001</v>
      </c>
    </row>
    <row r="1194" spans="1:12" ht="16" customHeight="1">
      <c r="A1194" t="s">
        <v>444</v>
      </c>
      <c r="B1194" t="s">
        <v>13</v>
      </c>
      <c r="C1194" t="s">
        <v>41</v>
      </c>
      <c r="D1194" s="24">
        <v>45992</v>
      </c>
      <c r="E1194" t="s">
        <v>442</v>
      </c>
      <c r="F1194" t="s">
        <v>10</v>
      </c>
      <c r="G1194" t="s">
        <v>314</v>
      </c>
      <c r="H1194" t="s">
        <v>314</v>
      </c>
      <c r="I1194" t="s">
        <v>322</v>
      </c>
      <c r="J1194" s="25">
        <v>2814</v>
      </c>
      <c r="K1194" s="26">
        <v>4.8563999999999998</v>
      </c>
      <c r="L1194" s="26">
        <v>3.8300000000000001E-2</v>
      </c>
    </row>
    <row r="1195" spans="1:12" ht="16" customHeight="1">
      <c r="A1195" t="s">
        <v>444</v>
      </c>
      <c r="B1195" t="s">
        <v>13</v>
      </c>
      <c r="C1195" t="s">
        <v>41</v>
      </c>
      <c r="D1195" s="24">
        <v>45992</v>
      </c>
      <c r="E1195" t="s">
        <v>399</v>
      </c>
      <c r="F1195" t="s">
        <v>10</v>
      </c>
      <c r="G1195" t="s">
        <v>320</v>
      </c>
      <c r="H1195" t="s">
        <v>320</v>
      </c>
      <c r="I1195" t="s">
        <v>322</v>
      </c>
      <c r="J1195" s="25">
        <v>171357</v>
      </c>
      <c r="K1195" s="26">
        <v>292.1909</v>
      </c>
      <c r="L1195" s="26">
        <v>2.2279</v>
      </c>
    </row>
    <row r="1196" spans="1:12" ht="16" customHeight="1">
      <c r="A1196" t="s">
        <v>444</v>
      </c>
      <c r="B1196" t="s">
        <v>13</v>
      </c>
      <c r="C1196" t="s">
        <v>41</v>
      </c>
      <c r="D1196" s="24">
        <v>45992</v>
      </c>
      <c r="E1196" t="s">
        <v>429</v>
      </c>
      <c r="F1196" t="s">
        <v>10</v>
      </c>
      <c r="G1196" t="s">
        <v>320</v>
      </c>
      <c r="H1196" t="s">
        <v>320</v>
      </c>
      <c r="I1196" t="s">
        <v>324</v>
      </c>
      <c r="J1196" s="25">
        <v>21432</v>
      </c>
      <c r="K1196" s="26">
        <v>36.673000000000002</v>
      </c>
      <c r="L1196" s="26">
        <v>0.39029999999999998</v>
      </c>
    </row>
    <row r="1197" spans="1:12" ht="16" customHeight="1">
      <c r="A1197" t="s">
        <v>444</v>
      </c>
      <c r="B1197" t="s">
        <v>13</v>
      </c>
      <c r="C1197" t="s">
        <v>41</v>
      </c>
      <c r="D1197" s="24">
        <v>45992</v>
      </c>
      <c r="E1197" t="s">
        <v>327</v>
      </c>
      <c r="F1197" t="s">
        <v>10</v>
      </c>
      <c r="G1197" t="s">
        <v>320</v>
      </c>
      <c r="H1197" t="s">
        <v>320</v>
      </c>
      <c r="I1197" t="s">
        <v>326</v>
      </c>
      <c r="J1197" s="25">
        <v>27572</v>
      </c>
      <c r="K1197" s="26">
        <v>54.421500000000002</v>
      </c>
      <c r="L1197" s="26">
        <v>0.76570000000000005</v>
      </c>
    </row>
    <row r="1198" spans="1:12" ht="16" customHeight="1">
      <c r="A1198" t="s">
        <v>444</v>
      </c>
      <c r="B1198" t="s">
        <v>13</v>
      </c>
      <c r="C1198" t="s">
        <v>41</v>
      </c>
      <c r="D1198" s="24">
        <v>45992</v>
      </c>
      <c r="E1198" t="s">
        <v>329</v>
      </c>
      <c r="F1198" t="s">
        <v>10</v>
      </c>
      <c r="G1198" t="s">
        <v>320</v>
      </c>
      <c r="H1198" t="s">
        <v>320</v>
      </c>
      <c r="I1198" t="s">
        <v>328</v>
      </c>
      <c r="J1198" s="25">
        <v>12922</v>
      </c>
      <c r="K1198" s="26">
        <v>25.825500000000002</v>
      </c>
      <c r="L1198" s="26">
        <v>0.3841</v>
      </c>
    </row>
    <row r="1199" spans="1:12" ht="16" customHeight="1">
      <c r="A1199" t="s">
        <v>444</v>
      </c>
      <c r="B1199" t="s">
        <v>13</v>
      </c>
      <c r="C1199" t="s">
        <v>41</v>
      </c>
      <c r="D1199" s="24">
        <v>45992</v>
      </c>
      <c r="E1199" t="s">
        <v>372</v>
      </c>
      <c r="F1199" t="s">
        <v>10</v>
      </c>
      <c r="G1199" t="s">
        <v>320</v>
      </c>
      <c r="H1199" t="s">
        <v>320</v>
      </c>
      <c r="I1199" t="s">
        <v>330</v>
      </c>
      <c r="J1199" s="25">
        <v>82</v>
      </c>
      <c r="K1199" s="26">
        <v>0.15690000000000001</v>
      </c>
      <c r="L1199" s="26">
        <v>2.8E-3</v>
      </c>
    </row>
    <row r="1200" spans="1:12" ht="16" customHeight="1">
      <c r="A1200" t="s">
        <v>444</v>
      </c>
      <c r="B1200" t="s">
        <v>13</v>
      </c>
      <c r="C1200" t="s">
        <v>41</v>
      </c>
      <c r="D1200" s="24">
        <v>45992</v>
      </c>
      <c r="E1200" t="s">
        <v>331</v>
      </c>
      <c r="F1200" t="s">
        <v>10</v>
      </c>
      <c r="G1200" t="s">
        <v>320</v>
      </c>
      <c r="H1200" t="s">
        <v>320</v>
      </c>
      <c r="I1200" t="s">
        <v>433</v>
      </c>
      <c r="J1200" s="25">
        <v>6298</v>
      </c>
      <c r="K1200" s="26">
        <v>12.1031</v>
      </c>
      <c r="L1200" s="26">
        <v>0.2918</v>
      </c>
    </row>
    <row r="1201" spans="1:12" ht="16" customHeight="1">
      <c r="A1201" t="s">
        <v>444</v>
      </c>
      <c r="B1201" t="s">
        <v>13</v>
      </c>
      <c r="C1201" t="s">
        <v>41</v>
      </c>
      <c r="D1201" s="24">
        <v>45992</v>
      </c>
      <c r="E1201" t="s">
        <v>333</v>
      </c>
      <c r="F1201" t="s">
        <v>10</v>
      </c>
      <c r="G1201" t="s">
        <v>320</v>
      </c>
      <c r="H1201" t="s">
        <v>320</v>
      </c>
      <c r="I1201" t="s">
        <v>434</v>
      </c>
      <c r="J1201" s="25">
        <v>0</v>
      </c>
      <c r="K1201" s="26">
        <v>0</v>
      </c>
      <c r="L1201" s="26">
        <v>0</v>
      </c>
    </row>
    <row r="1202" spans="1:12" ht="16" customHeight="1">
      <c r="A1202" t="s">
        <v>444</v>
      </c>
      <c r="B1202" t="s">
        <v>13</v>
      </c>
      <c r="C1202" t="s">
        <v>41</v>
      </c>
      <c r="D1202" s="24">
        <v>45992</v>
      </c>
      <c r="E1202" t="s">
        <v>335</v>
      </c>
      <c r="F1202" t="s">
        <v>10</v>
      </c>
      <c r="G1202" t="s">
        <v>320</v>
      </c>
      <c r="H1202" t="s">
        <v>320</v>
      </c>
      <c r="I1202" t="s">
        <v>435</v>
      </c>
      <c r="J1202" s="25">
        <v>2</v>
      </c>
      <c r="K1202" s="26">
        <v>4.0000000000000001E-3</v>
      </c>
      <c r="L1202" s="26">
        <v>1E-4</v>
      </c>
    </row>
    <row r="1203" spans="1:12" ht="16" customHeight="1">
      <c r="A1203" t="s">
        <v>444</v>
      </c>
      <c r="B1203" t="s">
        <v>13</v>
      </c>
      <c r="C1203" t="s">
        <v>41</v>
      </c>
      <c r="D1203" s="24">
        <v>45992</v>
      </c>
      <c r="E1203" t="s">
        <v>337</v>
      </c>
      <c r="F1203" t="s">
        <v>10</v>
      </c>
      <c r="G1203" t="s">
        <v>320</v>
      </c>
      <c r="H1203" t="s">
        <v>320</v>
      </c>
      <c r="I1203" t="s">
        <v>436</v>
      </c>
      <c r="J1203" s="25">
        <v>0</v>
      </c>
      <c r="K1203" s="26">
        <v>0</v>
      </c>
      <c r="L1203" s="26">
        <v>0</v>
      </c>
    </row>
    <row r="1204" spans="1:12" ht="16" customHeight="1">
      <c r="A1204" t="s">
        <v>444</v>
      </c>
      <c r="B1204" t="s">
        <v>13</v>
      </c>
      <c r="C1204" t="s">
        <v>41</v>
      </c>
      <c r="D1204" s="24">
        <v>45992</v>
      </c>
      <c r="E1204" t="s">
        <v>339</v>
      </c>
      <c r="F1204" t="s">
        <v>10</v>
      </c>
      <c r="G1204" t="s">
        <v>320</v>
      </c>
      <c r="H1204" t="s">
        <v>320</v>
      </c>
      <c r="I1204" t="s">
        <v>437</v>
      </c>
      <c r="J1204" s="25">
        <v>2</v>
      </c>
      <c r="K1204" s="26">
        <v>4.1000000000000003E-3</v>
      </c>
      <c r="L1204" s="26">
        <v>1E-4</v>
      </c>
    </row>
    <row r="1205" spans="1:12" ht="16" customHeight="1">
      <c r="A1205" t="s">
        <v>444</v>
      </c>
      <c r="B1205" t="s">
        <v>13</v>
      </c>
      <c r="C1205" t="s">
        <v>41</v>
      </c>
      <c r="D1205" s="24">
        <v>45992</v>
      </c>
      <c r="E1205" t="s">
        <v>341</v>
      </c>
      <c r="F1205" t="s">
        <v>10</v>
      </c>
      <c r="G1205" t="s">
        <v>320</v>
      </c>
      <c r="H1205" t="s">
        <v>320</v>
      </c>
      <c r="I1205" t="s">
        <v>438</v>
      </c>
      <c r="J1205" s="25">
        <v>0</v>
      </c>
      <c r="K1205" s="26">
        <v>0</v>
      </c>
      <c r="L1205" s="26">
        <v>0</v>
      </c>
    </row>
    <row r="1206" spans="1:12" ht="16" customHeight="1">
      <c r="A1206" t="s">
        <v>444</v>
      </c>
      <c r="B1206" t="s">
        <v>13</v>
      </c>
      <c r="C1206" t="s">
        <v>41</v>
      </c>
      <c r="D1206" s="24">
        <v>45992</v>
      </c>
      <c r="E1206" t="s">
        <v>343</v>
      </c>
      <c r="F1206" t="s">
        <v>9</v>
      </c>
      <c r="G1206" t="s">
        <v>344</v>
      </c>
      <c r="H1206" t="s">
        <v>344</v>
      </c>
      <c r="I1206" t="s">
        <v>439</v>
      </c>
      <c r="J1206" s="25">
        <v>0</v>
      </c>
      <c r="K1206" s="26">
        <v>0</v>
      </c>
      <c r="L1206" s="26">
        <v>0</v>
      </c>
    </row>
    <row r="1207" spans="1:12" ht="16" customHeight="1">
      <c r="A1207" t="s">
        <v>444</v>
      </c>
      <c r="B1207" t="s">
        <v>13</v>
      </c>
      <c r="C1207" t="s">
        <v>41</v>
      </c>
      <c r="D1207" s="24">
        <v>45992</v>
      </c>
      <c r="E1207" t="s">
        <v>346</v>
      </c>
      <c r="F1207" t="s">
        <v>10</v>
      </c>
      <c r="G1207" t="s">
        <v>320</v>
      </c>
      <c r="H1207" t="s">
        <v>320</v>
      </c>
      <c r="I1207" t="s">
        <v>440</v>
      </c>
      <c r="J1207" s="25">
        <v>0</v>
      </c>
      <c r="K1207" s="26">
        <v>0</v>
      </c>
      <c r="L1207" s="26">
        <v>0</v>
      </c>
    </row>
    <row r="1208" spans="1:12" ht="16" customHeight="1">
      <c r="A1208" t="s">
        <v>445</v>
      </c>
      <c r="B1208" t="s">
        <v>9</v>
      </c>
      <c r="C1208" t="s">
        <v>42</v>
      </c>
      <c r="D1208" s="24">
        <v>45992</v>
      </c>
      <c r="E1208" t="s">
        <v>415</v>
      </c>
      <c r="F1208" t="s">
        <v>10</v>
      </c>
      <c r="G1208" t="s">
        <v>314</v>
      </c>
      <c r="H1208" t="s">
        <v>314</v>
      </c>
      <c r="I1208" t="s">
        <v>315</v>
      </c>
      <c r="J1208" s="25">
        <v>149462521</v>
      </c>
      <c r="K1208" s="26">
        <v>292743.16310000001</v>
      </c>
      <c r="L1208" s="26">
        <v>456.70260000000002</v>
      </c>
    </row>
    <row r="1209" spans="1:12" ht="16" customHeight="1">
      <c r="A1209" t="s">
        <v>445</v>
      </c>
      <c r="B1209" t="s">
        <v>9</v>
      </c>
      <c r="C1209" t="s">
        <v>42</v>
      </c>
      <c r="D1209" s="24">
        <v>45992</v>
      </c>
      <c r="E1209" t="s">
        <v>419</v>
      </c>
      <c r="F1209" t="s">
        <v>10</v>
      </c>
      <c r="G1209" t="s">
        <v>314</v>
      </c>
      <c r="H1209" t="s">
        <v>314</v>
      </c>
      <c r="I1209" t="s">
        <v>315</v>
      </c>
      <c r="J1209" s="25">
        <v>5761246</v>
      </c>
      <c r="K1209" s="26">
        <v>11329.6536</v>
      </c>
      <c r="L1209" s="26">
        <v>32.716999999999999</v>
      </c>
    </row>
    <row r="1210" spans="1:12" ht="16" customHeight="1">
      <c r="A1210" t="s">
        <v>445</v>
      </c>
      <c r="B1210" t="s">
        <v>9</v>
      </c>
      <c r="C1210" t="s">
        <v>42</v>
      </c>
      <c r="D1210" s="24">
        <v>45992</v>
      </c>
      <c r="E1210" t="s">
        <v>424</v>
      </c>
      <c r="F1210" t="s">
        <v>10</v>
      </c>
      <c r="G1210" t="s">
        <v>314</v>
      </c>
      <c r="H1210" t="s">
        <v>314</v>
      </c>
      <c r="I1210" t="s">
        <v>315</v>
      </c>
      <c r="J1210" s="25">
        <v>334349</v>
      </c>
      <c r="K1210" s="26">
        <v>659.25360000000001</v>
      </c>
      <c r="L1210" s="26">
        <v>2.9228000000000001</v>
      </c>
    </row>
    <row r="1211" spans="1:12" ht="16" customHeight="1">
      <c r="A1211" t="s">
        <v>445</v>
      </c>
      <c r="B1211" t="s">
        <v>9</v>
      </c>
      <c r="C1211" t="s">
        <v>42</v>
      </c>
      <c r="D1211" s="24">
        <v>45992</v>
      </c>
      <c r="E1211" t="s">
        <v>325</v>
      </c>
      <c r="F1211" t="s">
        <v>10</v>
      </c>
      <c r="G1211" t="s">
        <v>320</v>
      </c>
      <c r="H1211" t="s">
        <v>320</v>
      </c>
      <c r="I1211" t="s">
        <v>315</v>
      </c>
      <c r="J1211" s="25">
        <v>1751787</v>
      </c>
      <c r="K1211" s="26">
        <v>3446.3440999999998</v>
      </c>
      <c r="L1211" s="26">
        <v>19.8551</v>
      </c>
    </row>
    <row r="1212" spans="1:12" ht="16" customHeight="1">
      <c r="A1212" t="s">
        <v>445</v>
      </c>
      <c r="B1212" t="s">
        <v>9</v>
      </c>
      <c r="C1212" t="s">
        <v>42</v>
      </c>
      <c r="D1212" s="24">
        <v>45992</v>
      </c>
      <c r="E1212" t="s">
        <v>442</v>
      </c>
      <c r="F1212" t="s">
        <v>10</v>
      </c>
      <c r="G1212" t="s">
        <v>314</v>
      </c>
      <c r="H1212" t="s">
        <v>314</v>
      </c>
      <c r="I1212" t="s">
        <v>322</v>
      </c>
      <c r="J1212" s="25">
        <v>6798</v>
      </c>
      <c r="K1212" s="26">
        <v>11.667</v>
      </c>
      <c r="L1212" s="26">
        <v>6.9099999999999995E-2</v>
      </c>
    </row>
    <row r="1213" spans="1:12" ht="16" customHeight="1">
      <c r="A1213" t="s">
        <v>445</v>
      </c>
      <c r="B1213" t="s">
        <v>9</v>
      </c>
      <c r="C1213" t="s">
        <v>42</v>
      </c>
      <c r="D1213" s="24">
        <v>45992</v>
      </c>
      <c r="E1213" t="s">
        <v>399</v>
      </c>
      <c r="F1213" t="s">
        <v>10</v>
      </c>
      <c r="G1213" t="s">
        <v>320</v>
      </c>
      <c r="H1213" t="s">
        <v>320</v>
      </c>
      <c r="I1213" t="s">
        <v>322</v>
      </c>
      <c r="J1213" s="25">
        <v>182712</v>
      </c>
      <c r="K1213" s="26">
        <v>312.76</v>
      </c>
      <c r="L1213" s="26">
        <v>2.3595999999999999</v>
      </c>
    </row>
    <row r="1214" spans="1:12" ht="16" customHeight="1">
      <c r="A1214" t="s">
        <v>445</v>
      </c>
      <c r="B1214" t="s">
        <v>9</v>
      </c>
      <c r="C1214" t="s">
        <v>42</v>
      </c>
      <c r="D1214" s="24">
        <v>45992</v>
      </c>
      <c r="E1214" t="s">
        <v>429</v>
      </c>
      <c r="F1214" t="s">
        <v>10</v>
      </c>
      <c r="G1214" t="s">
        <v>320</v>
      </c>
      <c r="H1214" t="s">
        <v>320</v>
      </c>
      <c r="I1214" t="s">
        <v>324</v>
      </c>
      <c r="J1214" s="25">
        <v>30043</v>
      </c>
      <c r="K1214" s="26">
        <v>51.5702</v>
      </c>
      <c r="L1214" s="26">
        <v>0.53590000000000004</v>
      </c>
    </row>
    <row r="1215" spans="1:12" ht="16" customHeight="1">
      <c r="A1215" t="s">
        <v>445</v>
      </c>
      <c r="B1215" t="s">
        <v>9</v>
      </c>
      <c r="C1215" t="s">
        <v>42</v>
      </c>
      <c r="D1215" s="24">
        <v>45992</v>
      </c>
      <c r="E1215" t="s">
        <v>327</v>
      </c>
      <c r="F1215" t="s">
        <v>10</v>
      </c>
      <c r="G1215" t="s">
        <v>320</v>
      </c>
      <c r="H1215" t="s">
        <v>320</v>
      </c>
      <c r="I1215" t="s">
        <v>326</v>
      </c>
      <c r="J1215" s="25">
        <v>31516</v>
      </c>
      <c r="K1215" s="26">
        <v>62.386600000000001</v>
      </c>
      <c r="L1215" s="26">
        <v>0.80900000000000005</v>
      </c>
    </row>
    <row r="1216" spans="1:12" ht="16" customHeight="1">
      <c r="A1216" t="s">
        <v>445</v>
      </c>
      <c r="B1216" t="s">
        <v>9</v>
      </c>
      <c r="C1216" t="s">
        <v>42</v>
      </c>
      <c r="D1216" s="24">
        <v>45992</v>
      </c>
      <c r="E1216" t="s">
        <v>329</v>
      </c>
      <c r="F1216" t="s">
        <v>10</v>
      </c>
      <c r="G1216" t="s">
        <v>320</v>
      </c>
      <c r="H1216" t="s">
        <v>320</v>
      </c>
      <c r="I1216" t="s">
        <v>328</v>
      </c>
      <c r="J1216" s="25">
        <v>6713</v>
      </c>
      <c r="K1216" s="26">
        <v>13.3855</v>
      </c>
      <c r="L1216" s="26">
        <v>0.2457</v>
      </c>
    </row>
    <row r="1217" spans="1:12" ht="16" customHeight="1">
      <c r="A1217" t="s">
        <v>445</v>
      </c>
      <c r="B1217" t="s">
        <v>9</v>
      </c>
      <c r="C1217" t="s">
        <v>42</v>
      </c>
      <c r="D1217" s="24">
        <v>45992</v>
      </c>
      <c r="E1217" t="s">
        <v>372</v>
      </c>
      <c r="F1217" t="s">
        <v>10</v>
      </c>
      <c r="G1217" t="s">
        <v>320</v>
      </c>
      <c r="H1217" t="s">
        <v>320</v>
      </c>
      <c r="I1217" t="s">
        <v>330</v>
      </c>
      <c r="J1217" s="25">
        <v>117</v>
      </c>
      <c r="K1217" s="26">
        <v>0.2248</v>
      </c>
      <c r="L1217" s="26">
        <v>3.3E-3</v>
      </c>
    </row>
    <row r="1218" spans="1:12" ht="16" customHeight="1">
      <c r="A1218" t="s">
        <v>445</v>
      </c>
      <c r="B1218" t="s">
        <v>9</v>
      </c>
      <c r="C1218" t="s">
        <v>42</v>
      </c>
      <c r="D1218" s="24">
        <v>45992</v>
      </c>
      <c r="E1218" t="s">
        <v>331</v>
      </c>
      <c r="F1218" t="s">
        <v>10</v>
      </c>
      <c r="G1218" t="s">
        <v>320</v>
      </c>
      <c r="H1218" t="s">
        <v>320</v>
      </c>
      <c r="I1218" t="s">
        <v>433</v>
      </c>
      <c r="J1218" s="25">
        <v>3251</v>
      </c>
      <c r="K1218" s="26">
        <v>6.5864000000000003</v>
      </c>
      <c r="L1218" s="26">
        <v>0.2104</v>
      </c>
    </row>
    <row r="1219" spans="1:12" ht="16" customHeight="1">
      <c r="A1219" t="s">
        <v>445</v>
      </c>
      <c r="B1219" t="s">
        <v>9</v>
      </c>
      <c r="C1219" t="s">
        <v>42</v>
      </c>
      <c r="D1219" s="24">
        <v>45992</v>
      </c>
      <c r="E1219" t="s">
        <v>333</v>
      </c>
      <c r="F1219" t="s">
        <v>10</v>
      </c>
      <c r="G1219" t="s">
        <v>320</v>
      </c>
      <c r="H1219" t="s">
        <v>320</v>
      </c>
      <c r="I1219" t="s">
        <v>434</v>
      </c>
      <c r="J1219" s="25">
        <v>0</v>
      </c>
      <c r="K1219" s="26">
        <v>0</v>
      </c>
      <c r="L1219" s="26">
        <v>0</v>
      </c>
    </row>
    <row r="1220" spans="1:12" ht="16" customHeight="1">
      <c r="A1220" t="s">
        <v>445</v>
      </c>
      <c r="B1220" t="s">
        <v>9</v>
      </c>
      <c r="C1220" t="s">
        <v>42</v>
      </c>
      <c r="D1220" s="24">
        <v>45992</v>
      </c>
      <c r="E1220" t="s">
        <v>335</v>
      </c>
      <c r="F1220" t="s">
        <v>10</v>
      </c>
      <c r="G1220" t="s">
        <v>320</v>
      </c>
      <c r="H1220" t="s">
        <v>320</v>
      </c>
      <c r="I1220" t="s">
        <v>435</v>
      </c>
      <c r="J1220" s="25">
        <v>23</v>
      </c>
      <c r="K1220" s="26">
        <v>4.4600000000000001E-2</v>
      </c>
      <c r="L1220" s="26">
        <v>1.5E-3</v>
      </c>
    </row>
    <row r="1221" spans="1:12" ht="16" customHeight="1">
      <c r="A1221" t="s">
        <v>445</v>
      </c>
      <c r="B1221" t="s">
        <v>9</v>
      </c>
      <c r="C1221" t="s">
        <v>42</v>
      </c>
      <c r="D1221" s="24">
        <v>45992</v>
      </c>
      <c r="E1221" t="s">
        <v>337</v>
      </c>
      <c r="F1221" t="s">
        <v>10</v>
      </c>
      <c r="G1221" t="s">
        <v>320</v>
      </c>
      <c r="H1221" t="s">
        <v>320</v>
      </c>
      <c r="I1221" t="s">
        <v>436</v>
      </c>
      <c r="J1221" s="25">
        <v>0</v>
      </c>
      <c r="K1221" s="26">
        <v>0</v>
      </c>
      <c r="L1221" s="26">
        <v>0</v>
      </c>
    </row>
    <row r="1222" spans="1:12" ht="16" customHeight="1">
      <c r="A1222" t="s">
        <v>445</v>
      </c>
      <c r="B1222" t="s">
        <v>9</v>
      </c>
      <c r="C1222" t="s">
        <v>42</v>
      </c>
      <c r="D1222" s="24">
        <v>45992</v>
      </c>
      <c r="E1222" t="s">
        <v>339</v>
      </c>
      <c r="F1222" t="s">
        <v>10</v>
      </c>
      <c r="G1222" t="s">
        <v>320</v>
      </c>
      <c r="H1222" t="s">
        <v>320</v>
      </c>
      <c r="I1222" t="s">
        <v>437</v>
      </c>
      <c r="J1222" s="25">
        <v>1</v>
      </c>
      <c r="K1222" s="26">
        <v>1.9E-3</v>
      </c>
      <c r="L1222" s="26">
        <v>1E-4</v>
      </c>
    </row>
    <row r="1223" spans="1:12" ht="16" customHeight="1">
      <c r="A1223" t="s">
        <v>445</v>
      </c>
      <c r="B1223" t="s">
        <v>9</v>
      </c>
      <c r="C1223" t="s">
        <v>42</v>
      </c>
      <c r="D1223" s="24">
        <v>45992</v>
      </c>
      <c r="E1223" t="s">
        <v>341</v>
      </c>
      <c r="F1223" t="s">
        <v>10</v>
      </c>
      <c r="G1223" t="s">
        <v>320</v>
      </c>
      <c r="H1223" t="s">
        <v>320</v>
      </c>
      <c r="I1223" t="s">
        <v>438</v>
      </c>
      <c r="J1223" s="25">
        <v>0</v>
      </c>
      <c r="K1223" s="26">
        <v>0</v>
      </c>
      <c r="L1223" s="26">
        <v>0</v>
      </c>
    </row>
    <row r="1224" spans="1:12" ht="16" customHeight="1">
      <c r="A1224" t="s">
        <v>445</v>
      </c>
      <c r="B1224" t="s">
        <v>9</v>
      </c>
      <c r="C1224" t="s">
        <v>42</v>
      </c>
      <c r="D1224" s="24">
        <v>45992</v>
      </c>
      <c r="E1224" t="s">
        <v>343</v>
      </c>
      <c r="F1224" t="s">
        <v>9</v>
      </c>
      <c r="G1224" t="s">
        <v>344</v>
      </c>
      <c r="H1224" t="s">
        <v>344</v>
      </c>
      <c r="I1224" t="s">
        <v>439</v>
      </c>
      <c r="J1224" s="25">
        <v>0</v>
      </c>
      <c r="K1224" s="26">
        <v>0</v>
      </c>
      <c r="L1224" s="26">
        <v>0</v>
      </c>
    </row>
    <row r="1225" spans="1:12" ht="16" customHeight="1">
      <c r="A1225" t="s">
        <v>445</v>
      </c>
      <c r="B1225" t="s">
        <v>9</v>
      </c>
      <c r="C1225" t="s">
        <v>42</v>
      </c>
      <c r="D1225" s="24">
        <v>45992</v>
      </c>
      <c r="E1225" t="s">
        <v>346</v>
      </c>
      <c r="F1225" t="s">
        <v>10</v>
      </c>
      <c r="G1225" t="s">
        <v>320</v>
      </c>
      <c r="H1225" t="s">
        <v>320</v>
      </c>
      <c r="I1225" t="s">
        <v>440</v>
      </c>
      <c r="J1225" s="25">
        <v>0</v>
      </c>
      <c r="K1225" s="26">
        <v>0</v>
      </c>
      <c r="L1225" s="26">
        <v>0</v>
      </c>
    </row>
    <row r="1226" spans="1:12" ht="16" customHeight="1">
      <c r="A1226" t="s">
        <v>415</v>
      </c>
      <c r="B1226" t="s">
        <v>10</v>
      </c>
      <c r="C1226" t="s">
        <v>42</v>
      </c>
      <c r="D1226" s="24">
        <v>45992</v>
      </c>
      <c r="E1226" t="s">
        <v>415</v>
      </c>
      <c r="F1226" t="s">
        <v>10</v>
      </c>
      <c r="G1226" t="s">
        <v>314</v>
      </c>
      <c r="H1226" t="s">
        <v>314</v>
      </c>
      <c r="I1226" t="s">
        <v>315</v>
      </c>
      <c r="J1226" s="25">
        <v>351882123</v>
      </c>
      <c r="K1226" s="26">
        <v>683498.24569999997</v>
      </c>
      <c r="L1226" s="26">
        <v>629.8297</v>
      </c>
    </row>
    <row r="1227" spans="1:12" ht="16" customHeight="1">
      <c r="A1227" t="s">
        <v>415</v>
      </c>
      <c r="B1227" t="s">
        <v>10</v>
      </c>
      <c r="C1227" t="s">
        <v>42</v>
      </c>
      <c r="D1227" s="24">
        <v>45992</v>
      </c>
      <c r="E1227" t="s">
        <v>419</v>
      </c>
      <c r="F1227" t="s">
        <v>10</v>
      </c>
      <c r="G1227" t="s">
        <v>314</v>
      </c>
      <c r="H1227" t="s">
        <v>314</v>
      </c>
      <c r="I1227" t="s">
        <v>315</v>
      </c>
      <c r="J1227" s="25">
        <v>12780373</v>
      </c>
      <c r="K1227" s="26">
        <v>24978.467400000001</v>
      </c>
      <c r="L1227" s="26">
        <v>69.497600000000006</v>
      </c>
    </row>
    <row r="1228" spans="1:12" ht="16" customHeight="1">
      <c r="A1228" t="s">
        <v>415</v>
      </c>
      <c r="B1228" t="s">
        <v>10</v>
      </c>
      <c r="C1228" t="s">
        <v>42</v>
      </c>
      <c r="D1228" s="24">
        <v>45992</v>
      </c>
      <c r="E1228" t="s">
        <v>424</v>
      </c>
      <c r="F1228" t="s">
        <v>10</v>
      </c>
      <c r="G1228" t="s">
        <v>314</v>
      </c>
      <c r="H1228" t="s">
        <v>314</v>
      </c>
      <c r="I1228" t="s">
        <v>315</v>
      </c>
      <c r="J1228" s="25">
        <v>459859</v>
      </c>
      <c r="K1228" s="26">
        <v>901.66970000000003</v>
      </c>
      <c r="L1228" s="26">
        <v>3.7444000000000002</v>
      </c>
    </row>
    <row r="1229" spans="1:12" ht="16" customHeight="1">
      <c r="A1229" t="s">
        <v>415</v>
      </c>
      <c r="B1229" t="s">
        <v>10</v>
      </c>
      <c r="C1229" t="s">
        <v>42</v>
      </c>
      <c r="D1229" s="24">
        <v>45992</v>
      </c>
      <c r="E1229" t="s">
        <v>325</v>
      </c>
      <c r="F1229" t="s">
        <v>10</v>
      </c>
      <c r="G1229" t="s">
        <v>320</v>
      </c>
      <c r="H1229" t="s">
        <v>320</v>
      </c>
      <c r="I1229" t="s">
        <v>315</v>
      </c>
      <c r="J1229" s="25">
        <v>1918113</v>
      </c>
      <c r="K1229" s="26">
        <v>3753.9931000000001</v>
      </c>
      <c r="L1229" s="26">
        <v>21.6692</v>
      </c>
    </row>
    <row r="1230" spans="1:12" ht="16" customHeight="1">
      <c r="A1230" t="s">
        <v>415</v>
      </c>
      <c r="B1230" t="s">
        <v>10</v>
      </c>
      <c r="C1230" t="s">
        <v>42</v>
      </c>
      <c r="D1230" s="24">
        <v>45992</v>
      </c>
      <c r="E1230" t="s">
        <v>442</v>
      </c>
      <c r="F1230" t="s">
        <v>10</v>
      </c>
      <c r="G1230" t="s">
        <v>314</v>
      </c>
      <c r="H1230" t="s">
        <v>314</v>
      </c>
      <c r="I1230" t="s">
        <v>322</v>
      </c>
      <c r="J1230" s="25">
        <v>11914</v>
      </c>
      <c r="K1230" s="26">
        <v>20.422899999999998</v>
      </c>
      <c r="L1230" s="26">
        <v>0.14430000000000001</v>
      </c>
    </row>
    <row r="1231" spans="1:12" ht="16" customHeight="1">
      <c r="A1231" t="s">
        <v>415</v>
      </c>
      <c r="B1231" t="s">
        <v>10</v>
      </c>
      <c r="C1231" t="s">
        <v>42</v>
      </c>
      <c r="D1231" s="24">
        <v>45992</v>
      </c>
      <c r="E1231" t="s">
        <v>399</v>
      </c>
      <c r="F1231" t="s">
        <v>10</v>
      </c>
      <c r="G1231" t="s">
        <v>320</v>
      </c>
      <c r="H1231" t="s">
        <v>320</v>
      </c>
      <c r="I1231" t="s">
        <v>322</v>
      </c>
      <c r="J1231" s="25">
        <v>233704</v>
      </c>
      <c r="K1231" s="26">
        <v>400.23180000000002</v>
      </c>
      <c r="L1231" s="26">
        <v>3.6432000000000002</v>
      </c>
    </row>
    <row r="1232" spans="1:12" ht="16" customHeight="1">
      <c r="A1232" t="s">
        <v>415</v>
      </c>
      <c r="B1232" t="s">
        <v>10</v>
      </c>
      <c r="C1232" t="s">
        <v>42</v>
      </c>
      <c r="D1232" s="24">
        <v>45992</v>
      </c>
      <c r="E1232" t="s">
        <v>429</v>
      </c>
      <c r="F1232" t="s">
        <v>10</v>
      </c>
      <c r="G1232" t="s">
        <v>320</v>
      </c>
      <c r="H1232" t="s">
        <v>320</v>
      </c>
      <c r="I1232" t="s">
        <v>324</v>
      </c>
      <c r="J1232" s="25">
        <v>36864</v>
      </c>
      <c r="K1232" s="26">
        <v>63.076300000000003</v>
      </c>
      <c r="L1232" s="26">
        <v>0.68310000000000004</v>
      </c>
    </row>
    <row r="1233" spans="1:12" ht="16" customHeight="1">
      <c r="A1233" t="s">
        <v>415</v>
      </c>
      <c r="B1233" t="s">
        <v>10</v>
      </c>
      <c r="C1233" t="s">
        <v>42</v>
      </c>
      <c r="D1233" s="24">
        <v>45992</v>
      </c>
      <c r="E1233" t="s">
        <v>327</v>
      </c>
      <c r="F1233" t="s">
        <v>10</v>
      </c>
      <c r="G1233" t="s">
        <v>320</v>
      </c>
      <c r="H1233" t="s">
        <v>320</v>
      </c>
      <c r="I1233" t="s">
        <v>326</v>
      </c>
      <c r="J1233" s="25">
        <v>34555</v>
      </c>
      <c r="K1233" s="26">
        <v>68.767399999999995</v>
      </c>
      <c r="L1233" s="26">
        <v>1.0114000000000001</v>
      </c>
    </row>
    <row r="1234" spans="1:12" ht="16" customHeight="1">
      <c r="A1234" t="s">
        <v>415</v>
      </c>
      <c r="B1234" t="s">
        <v>10</v>
      </c>
      <c r="C1234" t="s">
        <v>42</v>
      </c>
      <c r="D1234" s="24">
        <v>45992</v>
      </c>
      <c r="E1234" t="s">
        <v>329</v>
      </c>
      <c r="F1234" t="s">
        <v>10</v>
      </c>
      <c r="G1234" t="s">
        <v>320</v>
      </c>
      <c r="H1234" t="s">
        <v>320</v>
      </c>
      <c r="I1234" t="s">
        <v>328</v>
      </c>
      <c r="J1234" s="25">
        <v>7864</v>
      </c>
      <c r="K1234" s="26">
        <v>15.794499999999999</v>
      </c>
      <c r="L1234" s="26">
        <v>0.33500000000000002</v>
      </c>
    </row>
    <row r="1235" spans="1:12" ht="16" customHeight="1">
      <c r="A1235" t="s">
        <v>415</v>
      </c>
      <c r="B1235" t="s">
        <v>10</v>
      </c>
      <c r="C1235" t="s">
        <v>42</v>
      </c>
      <c r="D1235" s="24">
        <v>45992</v>
      </c>
      <c r="E1235" t="s">
        <v>372</v>
      </c>
      <c r="F1235" t="s">
        <v>10</v>
      </c>
      <c r="G1235" t="s">
        <v>320</v>
      </c>
      <c r="H1235" t="s">
        <v>320</v>
      </c>
      <c r="I1235" t="s">
        <v>330</v>
      </c>
      <c r="J1235" s="25">
        <v>62</v>
      </c>
      <c r="K1235" s="26">
        <v>0.1207</v>
      </c>
      <c r="L1235" s="26">
        <v>2.0999999999999999E-3</v>
      </c>
    </row>
    <row r="1236" spans="1:12" ht="16" customHeight="1">
      <c r="A1236" t="s">
        <v>415</v>
      </c>
      <c r="B1236" t="s">
        <v>10</v>
      </c>
      <c r="C1236" t="s">
        <v>42</v>
      </c>
      <c r="D1236" s="24">
        <v>45992</v>
      </c>
      <c r="E1236" t="s">
        <v>331</v>
      </c>
      <c r="F1236" t="s">
        <v>10</v>
      </c>
      <c r="G1236" t="s">
        <v>320</v>
      </c>
      <c r="H1236" t="s">
        <v>320</v>
      </c>
      <c r="I1236" t="s">
        <v>433</v>
      </c>
      <c r="J1236" s="25">
        <v>6471</v>
      </c>
      <c r="K1236" s="26">
        <v>12.7302</v>
      </c>
      <c r="L1236" s="26">
        <v>0.3221</v>
      </c>
    </row>
    <row r="1237" spans="1:12" ht="16" customHeight="1">
      <c r="A1237" t="s">
        <v>415</v>
      </c>
      <c r="B1237" t="s">
        <v>10</v>
      </c>
      <c r="C1237" t="s">
        <v>42</v>
      </c>
      <c r="D1237" s="24">
        <v>45992</v>
      </c>
      <c r="E1237" t="s">
        <v>333</v>
      </c>
      <c r="F1237" t="s">
        <v>10</v>
      </c>
      <c r="G1237" t="s">
        <v>320</v>
      </c>
      <c r="H1237" t="s">
        <v>320</v>
      </c>
      <c r="I1237" t="s">
        <v>434</v>
      </c>
      <c r="J1237" s="25">
        <v>0</v>
      </c>
      <c r="K1237" s="26">
        <v>0</v>
      </c>
      <c r="L1237" s="26">
        <v>0</v>
      </c>
    </row>
    <row r="1238" spans="1:12" ht="16" customHeight="1">
      <c r="A1238" t="s">
        <v>415</v>
      </c>
      <c r="B1238" t="s">
        <v>10</v>
      </c>
      <c r="C1238" t="s">
        <v>42</v>
      </c>
      <c r="D1238" s="24">
        <v>45992</v>
      </c>
      <c r="E1238" t="s">
        <v>335</v>
      </c>
      <c r="F1238" t="s">
        <v>10</v>
      </c>
      <c r="G1238" t="s">
        <v>320</v>
      </c>
      <c r="H1238" t="s">
        <v>320</v>
      </c>
      <c r="I1238" t="s">
        <v>435</v>
      </c>
      <c r="J1238" s="25">
        <v>8</v>
      </c>
      <c r="K1238" s="26">
        <v>1.6400000000000001E-2</v>
      </c>
      <c r="L1238" s="26">
        <v>8.0000000000000004E-4</v>
      </c>
    </row>
    <row r="1239" spans="1:12" ht="16" customHeight="1">
      <c r="A1239" t="s">
        <v>415</v>
      </c>
      <c r="B1239" t="s">
        <v>10</v>
      </c>
      <c r="C1239" t="s">
        <v>42</v>
      </c>
      <c r="D1239" s="24">
        <v>45992</v>
      </c>
      <c r="E1239" t="s">
        <v>337</v>
      </c>
      <c r="F1239" t="s">
        <v>10</v>
      </c>
      <c r="G1239" t="s">
        <v>320</v>
      </c>
      <c r="H1239" t="s">
        <v>320</v>
      </c>
      <c r="I1239" t="s">
        <v>436</v>
      </c>
      <c r="J1239" s="25">
        <v>0</v>
      </c>
      <c r="K1239" s="26">
        <v>0</v>
      </c>
      <c r="L1239" s="26">
        <v>0</v>
      </c>
    </row>
    <row r="1240" spans="1:12" ht="16" customHeight="1">
      <c r="A1240" t="s">
        <v>415</v>
      </c>
      <c r="B1240" t="s">
        <v>10</v>
      </c>
      <c r="C1240" t="s">
        <v>42</v>
      </c>
      <c r="D1240" s="24">
        <v>45992</v>
      </c>
      <c r="E1240" t="s">
        <v>339</v>
      </c>
      <c r="F1240" t="s">
        <v>10</v>
      </c>
      <c r="G1240" t="s">
        <v>320</v>
      </c>
      <c r="H1240" t="s">
        <v>320</v>
      </c>
      <c r="I1240" t="s">
        <v>437</v>
      </c>
      <c r="J1240" s="25">
        <v>10</v>
      </c>
      <c r="K1240" s="26">
        <v>2.06E-2</v>
      </c>
      <c r="L1240" s="26">
        <v>6.9999999999999999E-4</v>
      </c>
    </row>
    <row r="1241" spans="1:12" ht="16" customHeight="1">
      <c r="A1241" t="s">
        <v>415</v>
      </c>
      <c r="B1241" t="s">
        <v>10</v>
      </c>
      <c r="C1241" t="s">
        <v>42</v>
      </c>
      <c r="D1241" s="24">
        <v>45992</v>
      </c>
      <c r="E1241" t="s">
        <v>341</v>
      </c>
      <c r="F1241" t="s">
        <v>10</v>
      </c>
      <c r="G1241" t="s">
        <v>320</v>
      </c>
      <c r="H1241" t="s">
        <v>320</v>
      </c>
      <c r="I1241" t="s">
        <v>438</v>
      </c>
      <c r="J1241" s="25">
        <v>0</v>
      </c>
      <c r="K1241" s="26">
        <v>0</v>
      </c>
      <c r="L1241" s="26">
        <v>0</v>
      </c>
    </row>
    <row r="1242" spans="1:12" ht="16" customHeight="1">
      <c r="A1242" t="s">
        <v>415</v>
      </c>
      <c r="B1242" t="s">
        <v>10</v>
      </c>
      <c r="C1242" t="s">
        <v>42</v>
      </c>
      <c r="D1242" s="24">
        <v>45992</v>
      </c>
      <c r="E1242" t="s">
        <v>343</v>
      </c>
      <c r="F1242" t="s">
        <v>9</v>
      </c>
      <c r="G1242" t="s">
        <v>344</v>
      </c>
      <c r="H1242" t="s">
        <v>344</v>
      </c>
      <c r="I1242" t="s">
        <v>439</v>
      </c>
      <c r="J1242" s="25">
        <v>0</v>
      </c>
      <c r="K1242" s="26">
        <v>0</v>
      </c>
      <c r="L1242" s="26">
        <v>0</v>
      </c>
    </row>
    <row r="1243" spans="1:12" ht="16" customHeight="1">
      <c r="A1243" t="s">
        <v>415</v>
      </c>
      <c r="B1243" t="s">
        <v>10</v>
      </c>
      <c r="C1243" t="s">
        <v>42</v>
      </c>
      <c r="D1243" s="24">
        <v>45992</v>
      </c>
      <c r="E1243" t="s">
        <v>346</v>
      </c>
      <c r="F1243" t="s">
        <v>10</v>
      </c>
      <c r="G1243" t="s">
        <v>320</v>
      </c>
      <c r="H1243" t="s">
        <v>320</v>
      </c>
      <c r="I1243" t="s">
        <v>440</v>
      </c>
      <c r="J1243" s="25">
        <v>0</v>
      </c>
      <c r="K1243" s="26">
        <v>0</v>
      </c>
      <c r="L1243" s="26">
        <v>0</v>
      </c>
    </row>
    <row r="1244" spans="1:12" ht="16" customHeight="1">
      <c r="A1244" t="s">
        <v>446</v>
      </c>
      <c r="B1244" t="s">
        <v>11</v>
      </c>
      <c r="C1244" t="s">
        <v>42</v>
      </c>
      <c r="D1244" s="24">
        <v>45992</v>
      </c>
      <c r="E1244" t="s">
        <v>419</v>
      </c>
      <c r="F1244" t="s">
        <v>10</v>
      </c>
      <c r="G1244" t="s">
        <v>314</v>
      </c>
      <c r="H1244" t="s">
        <v>314</v>
      </c>
      <c r="I1244" t="s">
        <v>315</v>
      </c>
      <c r="J1244" s="25">
        <v>62017240</v>
      </c>
      <c r="K1244" s="26">
        <v>120822.56909999999</v>
      </c>
      <c r="L1244" s="26">
        <v>348.16809999999998</v>
      </c>
    </row>
    <row r="1245" spans="1:12" ht="16" customHeight="1">
      <c r="A1245" t="s">
        <v>446</v>
      </c>
      <c r="B1245" t="s">
        <v>11</v>
      </c>
      <c r="C1245" t="s">
        <v>42</v>
      </c>
      <c r="D1245" s="24">
        <v>45992</v>
      </c>
      <c r="E1245" t="s">
        <v>424</v>
      </c>
      <c r="F1245" t="s">
        <v>10</v>
      </c>
      <c r="G1245" t="s">
        <v>314</v>
      </c>
      <c r="H1245" t="s">
        <v>314</v>
      </c>
      <c r="I1245" t="s">
        <v>315</v>
      </c>
      <c r="J1245" s="25">
        <v>1088506</v>
      </c>
      <c r="K1245" s="26">
        <v>2125.1172999999999</v>
      </c>
      <c r="L1245" s="26">
        <v>7.9010999999999996</v>
      </c>
    </row>
    <row r="1246" spans="1:12" ht="16" customHeight="1">
      <c r="A1246" t="s">
        <v>446</v>
      </c>
      <c r="B1246" t="s">
        <v>11</v>
      </c>
      <c r="C1246" t="s">
        <v>42</v>
      </c>
      <c r="D1246" s="24">
        <v>45992</v>
      </c>
      <c r="E1246" t="s">
        <v>325</v>
      </c>
      <c r="F1246" t="s">
        <v>10</v>
      </c>
      <c r="G1246" t="s">
        <v>320</v>
      </c>
      <c r="H1246" t="s">
        <v>320</v>
      </c>
      <c r="I1246" t="s">
        <v>315</v>
      </c>
      <c r="J1246" s="25">
        <v>1628557</v>
      </c>
      <c r="K1246" s="26">
        <v>3191.1781000000001</v>
      </c>
      <c r="L1246" s="26">
        <v>17.4129</v>
      </c>
    </row>
    <row r="1247" spans="1:12" ht="16" customHeight="1">
      <c r="A1247" t="s">
        <v>446</v>
      </c>
      <c r="B1247" t="s">
        <v>11</v>
      </c>
      <c r="C1247" t="s">
        <v>42</v>
      </c>
      <c r="D1247" s="24">
        <v>45992</v>
      </c>
      <c r="E1247" t="s">
        <v>442</v>
      </c>
      <c r="F1247" t="s">
        <v>10</v>
      </c>
      <c r="G1247" t="s">
        <v>314</v>
      </c>
      <c r="H1247" t="s">
        <v>314</v>
      </c>
      <c r="I1247" t="s">
        <v>322</v>
      </c>
      <c r="J1247" s="25">
        <v>27470</v>
      </c>
      <c r="K1247" s="26">
        <v>46.866399999999999</v>
      </c>
      <c r="L1247" s="26">
        <v>0.33460000000000001</v>
      </c>
    </row>
    <row r="1248" spans="1:12" ht="16" customHeight="1">
      <c r="A1248" t="s">
        <v>446</v>
      </c>
      <c r="B1248" t="s">
        <v>11</v>
      </c>
      <c r="C1248" t="s">
        <v>42</v>
      </c>
      <c r="D1248" s="24">
        <v>45992</v>
      </c>
      <c r="E1248" t="s">
        <v>447</v>
      </c>
      <c r="F1248" t="s">
        <v>10</v>
      </c>
      <c r="G1248" t="s">
        <v>314</v>
      </c>
      <c r="H1248" t="s">
        <v>314</v>
      </c>
      <c r="I1248" t="s">
        <v>322</v>
      </c>
      <c r="J1248" s="25">
        <v>152</v>
      </c>
      <c r="K1248" s="26">
        <v>0.26200000000000001</v>
      </c>
      <c r="L1248" s="26">
        <v>2E-3</v>
      </c>
    </row>
    <row r="1249" spans="1:12" ht="16" customHeight="1">
      <c r="A1249" t="s">
        <v>446</v>
      </c>
      <c r="B1249" t="s">
        <v>11</v>
      </c>
      <c r="C1249" t="s">
        <v>42</v>
      </c>
      <c r="D1249" s="24">
        <v>45992</v>
      </c>
      <c r="E1249" t="s">
        <v>399</v>
      </c>
      <c r="F1249" t="s">
        <v>10</v>
      </c>
      <c r="G1249" t="s">
        <v>320</v>
      </c>
      <c r="H1249" t="s">
        <v>320</v>
      </c>
      <c r="I1249" t="s">
        <v>322</v>
      </c>
      <c r="J1249" s="25">
        <v>194871</v>
      </c>
      <c r="K1249" s="26">
        <v>333.20819999999998</v>
      </c>
      <c r="L1249" s="26">
        <v>2.4988000000000001</v>
      </c>
    </row>
    <row r="1250" spans="1:12" ht="16" customHeight="1">
      <c r="A1250" t="s">
        <v>446</v>
      </c>
      <c r="B1250" t="s">
        <v>11</v>
      </c>
      <c r="C1250" t="s">
        <v>42</v>
      </c>
      <c r="D1250" s="24">
        <v>45992</v>
      </c>
      <c r="E1250" t="s">
        <v>429</v>
      </c>
      <c r="F1250" t="s">
        <v>10</v>
      </c>
      <c r="G1250" t="s">
        <v>320</v>
      </c>
      <c r="H1250" t="s">
        <v>320</v>
      </c>
      <c r="I1250" t="s">
        <v>324</v>
      </c>
      <c r="J1250" s="25">
        <v>40153</v>
      </c>
      <c r="K1250" s="26">
        <v>68.926400000000001</v>
      </c>
      <c r="L1250" s="26">
        <v>0.83099999999999996</v>
      </c>
    </row>
    <row r="1251" spans="1:12" ht="16" customHeight="1">
      <c r="A1251" t="s">
        <v>446</v>
      </c>
      <c r="B1251" t="s">
        <v>11</v>
      </c>
      <c r="C1251" t="s">
        <v>42</v>
      </c>
      <c r="D1251" s="24">
        <v>45992</v>
      </c>
      <c r="E1251" t="s">
        <v>327</v>
      </c>
      <c r="F1251" t="s">
        <v>10</v>
      </c>
      <c r="G1251" t="s">
        <v>320</v>
      </c>
      <c r="H1251" t="s">
        <v>320</v>
      </c>
      <c r="I1251" t="s">
        <v>326</v>
      </c>
      <c r="J1251" s="25">
        <v>35246</v>
      </c>
      <c r="K1251" s="26">
        <v>71.857699999999994</v>
      </c>
      <c r="L1251" s="26">
        <v>0.85389999999999999</v>
      </c>
    </row>
    <row r="1252" spans="1:12" ht="16" customHeight="1">
      <c r="A1252" t="s">
        <v>446</v>
      </c>
      <c r="B1252" t="s">
        <v>11</v>
      </c>
      <c r="C1252" t="s">
        <v>42</v>
      </c>
      <c r="D1252" s="24">
        <v>45992</v>
      </c>
      <c r="E1252" t="s">
        <v>329</v>
      </c>
      <c r="F1252" t="s">
        <v>10</v>
      </c>
      <c r="G1252" t="s">
        <v>320</v>
      </c>
      <c r="H1252" t="s">
        <v>320</v>
      </c>
      <c r="I1252" t="s">
        <v>328</v>
      </c>
      <c r="J1252" s="25">
        <v>7069</v>
      </c>
      <c r="K1252" s="26">
        <v>14.466900000000001</v>
      </c>
      <c r="L1252" s="26">
        <v>0.30349999999999999</v>
      </c>
    </row>
    <row r="1253" spans="1:12" ht="16" customHeight="1">
      <c r="A1253" t="s">
        <v>446</v>
      </c>
      <c r="B1253" t="s">
        <v>11</v>
      </c>
      <c r="C1253" t="s">
        <v>42</v>
      </c>
      <c r="D1253" s="24">
        <v>45992</v>
      </c>
      <c r="E1253" t="s">
        <v>372</v>
      </c>
      <c r="F1253" t="s">
        <v>10</v>
      </c>
      <c r="G1253" t="s">
        <v>320</v>
      </c>
      <c r="H1253" t="s">
        <v>320</v>
      </c>
      <c r="I1253" t="s">
        <v>330</v>
      </c>
      <c r="J1253" s="25">
        <v>91</v>
      </c>
      <c r="K1253" s="26">
        <v>0.17380000000000001</v>
      </c>
      <c r="L1253" s="26">
        <v>2.3999999999999998E-3</v>
      </c>
    </row>
    <row r="1254" spans="1:12" ht="16" customHeight="1">
      <c r="A1254" t="s">
        <v>446</v>
      </c>
      <c r="B1254" t="s">
        <v>11</v>
      </c>
      <c r="C1254" t="s">
        <v>42</v>
      </c>
      <c r="D1254" s="24">
        <v>45992</v>
      </c>
      <c r="E1254" t="s">
        <v>331</v>
      </c>
      <c r="F1254" t="s">
        <v>10</v>
      </c>
      <c r="G1254" t="s">
        <v>320</v>
      </c>
      <c r="H1254" t="s">
        <v>320</v>
      </c>
      <c r="I1254" t="s">
        <v>433</v>
      </c>
      <c r="J1254" s="25">
        <v>2905</v>
      </c>
      <c r="K1254" s="26">
        <v>5.9512</v>
      </c>
      <c r="L1254" s="26">
        <v>0.20319999999999999</v>
      </c>
    </row>
    <row r="1255" spans="1:12" ht="16" customHeight="1">
      <c r="A1255" t="s">
        <v>446</v>
      </c>
      <c r="B1255" t="s">
        <v>11</v>
      </c>
      <c r="C1255" t="s">
        <v>42</v>
      </c>
      <c r="D1255" s="24">
        <v>45992</v>
      </c>
      <c r="E1255" t="s">
        <v>333</v>
      </c>
      <c r="F1255" t="s">
        <v>10</v>
      </c>
      <c r="G1255" t="s">
        <v>320</v>
      </c>
      <c r="H1255" t="s">
        <v>320</v>
      </c>
      <c r="I1255" t="s">
        <v>434</v>
      </c>
      <c r="J1255" s="25">
        <v>0</v>
      </c>
      <c r="K1255" s="26">
        <v>0</v>
      </c>
      <c r="L1255" s="26">
        <v>0</v>
      </c>
    </row>
    <row r="1256" spans="1:12" ht="16" customHeight="1">
      <c r="A1256" t="s">
        <v>446</v>
      </c>
      <c r="B1256" t="s">
        <v>11</v>
      </c>
      <c r="C1256" t="s">
        <v>42</v>
      </c>
      <c r="D1256" s="24">
        <v>45992</v>
      </c>
      <c r="E1256" t="s">
        <v>335</v>
      </c>
      <c r="F1256" t="s">
        <v>10</v>
      </c>
      <c r="G1256" t="s">
        <v>320</v>
      </c>
      <c r="H1256" t="s">
        <v>320</v>
      </c>
      <c r="I1256" t="s">
        <v>435</v>
      </c>
      <c r="J1256" s="25">
        <v>4</v>
      </c>
      <c r="K1256" s="26">
        <v>8.0000000000000002E-3</v>
      </c>
      <c r="L1256" s="26">
        <v>2.0000000000000001E-4</v>
      </c>
    </row>
    <row r="1257" spans="1:12" ht="16" customHeight="1">
      <c r="A1257" t="s">
        <v>446</v>
      </c>
      <c r="B1257" t="s">
        <v>11</v>
      </c>
      <c r="C1257" t="s">
        <v>42</v>
      </c>
      <c r="D1257" s="24">
        <v>45992</v>
      </c>
      <c r="E1257" t="s">
        <v>337</v>
      </c>
      <c r="F1257" t="s">
        <v>10</v>
      </c>
      <c r="G1257" t="s">
        <v>320</v>
      </c>
      <c r="H1257" t="s">
        <v>320</v>
      </c>
      <c r="I1257" t="s">
        <v>436</v>
      </c>
      <c r="J1257" s="25">
        <v>0</v>
      </c>
      <c r="K1257" s="26">
        <v>0</v>
      </c>
      <c r="L1257" s="26">
        <v>0</v>
      </c>
    </row>
    <row r="1258" spans="1:12" ht="16" customHeight="1">
      <c r="A1258" t="s">
        <v>446</v>
      </c>
      <c r="B1258" t="s">
        <v>11</v>
      </c>
      <c r="C1258" t="s">
        <v>42</v>
      </c>
      <c r="D1258" s="24">
        <v>45992</v>
      </c>
      <c r="E1258" t="s">
        <v>339</v>
      </c>
      <c r="F1258" t="s">
        <v>10</v>
      </c>
      <c r="G1258" t="s">
        <v>320</v>
      </c>
      <c r="H1258" t="s">
        <v>320</v>
      </c>
      <c r="I1258" t="s">
        <v>437</v>
      </c>
      <c r="J1258" s="25">
        <v>0</v>
      </c>
      <c r="K1258" s="26">
        <v>0</v>
      </c>
      <c r="L1258" s="26">
        <v>0</v>
      </c>
    </row>
    <row r="1259" spans="1:12" ht="16" customHeight="1">
      <c r="A1259" t="s">
        <v>446</v>
      </c>
      <c r="B1259" t="s">
        <v>11</v>
      </c>
      <c r="C1259" t="s">
        <v>42</v>
      </c>
      <c r="D1259" s="24">
        <v>45992</v>
      </c>
      <c r="E1259" t="s">
        <v>341</v>
      </c>
      <c r="F1259" t="s">
        <v>10</v>
      </c>
      <c r="G1259" t="s">
        <v>320</v>
      </c>
      <c r="H1259" t="s">
        <v>320</v>
      </c>
      <c r="I1259" t="s">
        <v>438</v>
      </c>
      <c r="J1259" s="25">
        <v>0</v>
      </c>
      <c r="K1259" s="26">
        <v>0</v>
      </c>
      <c r="L1259" s="26">
        <v>0</v>
      </c>
    </row>
    <row r="1260" spans="1:12" ht="16" customHeight="1">
      <c r="A1260" t="s">
        <v>446</v>
      </c>
      <c r="B1260" t="s">
        <v>11</v>
      </c>
      <c r="C1260" t="s">
        <v>42</v>
      </c>
      <c r="D1260" s="24">
        <v>45992</v>
      </c>
      <c r="E1260" t="s">
        <v>343</v>
      </c>
      <c r="F1260" t="s">
        <v>9</v>
      </c>
      <c r="G1260" t="s">
        <v>344</v>
      </c>
      <c r="H1260" t="s">
        <v>344</v>
      </c>
      <c r="I1260" t="s">
        <v>439</v>
      </c>
      <c r="J1260" s="25">
        <v>0</v>
      </c>
      <c r="K1260" s="26">
        <v>0</v>
      </c>
      <c r="L1260" s="26">
        <v>0</v>
      </c>
    </row>
    <row r="1261" spans="1:12" ht="16" customHeight="1">
      <c r="A1261" t="s">
        <v>446</v>
      </c>
      <c r="B1261" t="s">
        <v>11</v>
      </c>
      <c r="C1261" t="s">
        <v>42</v>
      </c>
      <c r="D1261" s="24">
        <v>45992</v>
      </c>
      <c r="E1261" t="s">
        <v>346</v>
      </c>
      <c r="F1261" t="s">
        <v>10</v>
      </c>
      <c r="G1261" t="s">
        <v>320</v>
      </c>
      <c r="H1261" t="s">
        <v>320</v>
      </c>
      <c r="I1261" t="s">
        <v>440</v>
      </c>
      <c r="J1261" s="25">
        <v>0</v>
      </c>
      <c r="K1261" s="26">
        <v>0</v>
      </c>
      <c r="L1261" s="26">
        <v>0</v>
      </c>
    </row>
    <row r="1262" spans="1:12" ht="16" customHeight="1">
      <c r="A1262" t="s">
        <v>448</v>
      </c>
      <c r="B1262" t="s">
        <v>12</v>
      </c>
      <c r="C1262" t="s">
        <v>42</v>
      </c>
      <c r="D1262" s="24">
        <v>45992</v>
      </c>
      <c r="E1262" t="s">
        <v>419</v>
      </c>
      <c r="F1262" t="s">
        <v>10</v>
      </c>
      <c r="G1262" t="s">
        <v>314</v>
      </c>
      <c r="H1262" t="s">
        <v>314</v>
      </c>
      <c r="I1262" t="s">
        <v>315</v>
      </c>
      <c r="J1262" s="25">
        <v>64159868</v>
      </c>
      <c r="K1262" s="26">
        <v>124800.17600000001</v>
      </c>
      <c r="L1262" s="26">
        <v>314.9042</v>
      </c>
    </row>
    <row r="1263" spans="1:12" ht="16" customHeight="1">
      <c r="A1263" t="s">
        <v>448</v>
      </c>
      <c r="B1263" t="s">
        <v>12</v>
      </c>
      <c r="C1263" t="s">
        <v>42</v>
      </c>
      <c r="D1263" s="24">
        <v>45992</v>
      </c>
      <c r="E1263" t="s">
        <v>424</v>
      </c>
      <c r="F1263" t="s">
        <v>10</v>
      </c>
      <c r="G1263" t="s">
        <v>314</v>
      </c>
      <c r="H1263" t="s">
        <v>314</v>
      </c>
      <c r="I1263" t="s">
        <v>315</v>
      </c>
      <c r="J1263" s="25">
        <v>1578651</v>
      </c>
      <c r="K1263" s="26">
        <v>3080.0306</v>
      </c>
      <c r="L1263" s="26">
        <v>11.934100000000001</v>
      </c>
    </row>
    <row r="1264" spans="1:12" ht="16" customHeight="1">
      <c r="A1264" t="s">
        <v>448</v>
      </c>
      <c r="B1264" t="s">
        <v>12</v>
      </c>
      <c r="C1264" t="s">
        <v>42</v>
      </c>
      <c r="D1264" s="24">
        <v>45992</v>
      </c>
      <c r="E1264" t="s">
        <v>325</v>
      </c>
      <c r="F1264" t="s">
        <v>10</v>
      </c>
      <c r="G1264" t="s">
        <v>320</v>
      </c>
      <c r="H1264" t="s">
        <v>320</v>
      </c>
      <c r="I1264" t="s">
        <v>315</v>
      </c>
      <c r="J1264" s="25">
        <v>1738617</v>
      </c>
      <c r="K1264" s="26">
        <v>3398.0435000000002</v>
      </c>
      <c r="L1264" s="26">
        <v>18.759899999999998</v>
      </c>
    </row>
    <row r="1265" spans="1:12" ht="16" customHeight="1">
      <c r="A1265" t="s">
        <v>448</v>
      </c>
      <c r="B1265" t="s">
        <v>12</v>
      </c>
      <c r="C1265" t="s">
        <v>42</v>
      </c>
      <c r="D1265" s="24">
        <v>45992</v>
      </c>
      <c r="E1265" t="s">
        <v>442</v>
      </c>
      <c r="F1265" t="s">
        <v>10</v>
      </c>
      <c r="G1265" t="s">
        <v>314</v>
      </c>
      <c r="H1265" t="s">
        <v>314</v>
      </c>
      <c r="I1265" t="s">
        <v>322</v>
      </c>
      <c r="J1265" s="25">
        <v>18042</v>
      </c>
      <c r="K1265" s="26">
        <v>30.791699999999999</v>
      </c>
      <c r="L1265" s="26">
        <v>0.20219999999999999</v>
      </c>
    </row>
    <row r="1266" spans="1:12" ht="16" customHeight="1">
      <c r="A1266" t="s">
        <v>448</v>
      </c>
      <c r="B1266" t="s">
        <v>12</v>
      </c>
      <c r="C1266" t="s">
        <v>42</v>
      </c>
      <c r="D1266" s="24">
        <v>45992</v>
      </c>
      <c r="E1266" t="s">
        <v>447</v>
      </c>
      <c r="F1266" t="s">
        <v>10</v>
      </c>
      <c r="G1266" t="s">
        <v>314</v>
      </c>
      <c r="H1266" t="s">
        <v>314</v>
      </c>
      <c r="I1266" t="s">
        <v>322</v>
      </c>
      <c r="J1266" s="25">
        <v>604</v>
      </c>
      <c r="K1266" s="26">
        <v>1.0362</v>
      </c>
      <c r="L1266" s="26">
        <v>5.4999999999999997E-3</v>
      </c>
    </row>
    <row r="1267" spans="1:12" ht="16" customHeight="1">
      <c r="A1267" t="s">
        <v>448</v>
      </c>
      <c r="B1267" t="s">
        <v>12</v>
      </c>
      <c r="C1267" t="s">
        <v>42</v>
      </c>
      <c r="D1267" s="24">
        <v>45992</v>
      </c>
      <c r="E1267" t="s">
        <v>399</v>
      </c>
      <c r="F1267" t="s">
        <v>10</v>
      </c>
      <c r="G1267" t="s">
        <v>320</v>
      </c>
      <c r="H1267" t="s">
        <v>320</v>
      </c>
      <c r="I1267" t="s">
        <v>322</v>
      </c>
      <c r="J1267" s="25">
        <v>181926</v>
      </c>
      <c r="K1267" s="26">
        <v>310.2867</v>
      </c>
      <c r="L1267" s="26">
        <v>2.4584000000000001</v>
      </c>
    </row>
    <row r="1268" spans="1:12" ht="16" customHeight="1">
      <c r="A1268" t="s">
        <v>448</v>
      </c>
      <c r="B1268" t="s">
        <v>12</v>
      </c>
      <c r="C1268" t="s">
        <v>42</v>
      </c>
      <c r="D1268" s="24">
        <v>45992</v>
      </c>
      <c r="E1268" t="s">
        <v>429</v>
      </c>
      <c r="F1268" t="s">
        <v>10</v>
      </c>
      <c r="G1268" t="s">
        <v>320</v>
      </c>
      <c r="H1268" t="s">
        <v>320</v>
      </c>
      <c r="I1268" t="s">
        <v>324</v>
      </c>
      <c r="J1268" s="25">
        <v>35641</v>
      </c>
      <c r="K1268" s="26">
        <v>61.3932</v>
      </c>
      <c r="L1268" s="26">
        <v>0.72640000000000005</v>
      </c>
    </row>
    <row r="1269" spans="1:12" ht="16" customHeight="1">
      <c r="A1269" t="s">
        <v>448</v>
      </c>
      <c r="B1269" t="s">
        <v>12</v>
      </c>
      <c r="C1269" t="s">
        <v>42</v>
      </c>
      <c r="D1269" s="24">
        <v>45992</v>
      </c>
      <c r="E1269" t="s">
        <v>327</v>
      </c>
      <c r="F1269" t="s">
        <v>10</v>
      </c>
      <c r="G1269" t="s">
        <v>320</v>
      </c>
      <c r="H1269" t="s">
        <v>320</v>
      </c>
      <c r="I1269" t="s">
        <v>326</v>
      </c>
      <c r="J1269" s="25">
        <v>22995</v>
      </c>
      <c r="K1269" s="26">
        <v>45.8264</v>
      </c>
      <c r="L1269" s="26">
        <v>0.76139999999999997</v>
      </c>
    </row>
    <row r="1270" spans="1:12" ht="16" customHeight="1">
      <c r="A1270" t="s">
        <v>448</v>
      </c>
      <c r="B1270" t="s">
        <v>12</v>
      </c>
      <c r="C1270" t="s">
        <v>42</v>
      </c>
      <c r="D1270" s="24">
        <v>45992</v>
      </c>
      <c r="E1270" t="s">
        <v>329</v>
      </c>
      <c r="F1270" t="s">
        <v>10</v>
      </c>
      <c r="G1270" t="s">
        <v>320</v>
      </c>
      <c r="H1270" t="s">
        <v>320</v>
      </c>
      <c r="I1270" t="s">
        <v>328</v>
      </c>
      <c r="J1270" s="25">
        <v>10882</v>
      </c>
      <c r="K1270" s="26">
        <v>21.860800000000001</v>
      </c>
      <c r="L1270" s="26">
        <v>0.39200000000000002</v>
      </c>
    </row>
    <row r="1271" spans="1:12" ht="16" customHeight="1">
      <c r="A1271" t="s">
        <v>448</v>
      </c>
      <c r="B1271" t="s">
        <v>12</v>
      </c>
      <c r="C1271" t="s">
        <v>42</v>
      </c>
      <c r="D1271" s="24">
        <v>45992</v>
      </c>
      <c r="E1271" t="s">
        <v>372</v>
      </c>
      <c r="F1271" t="s">
        <v>10</v>
      </c>
      <c r="G1271" t="s">
        <v>320</v>
      </c>
      <c r="H1271" t="s">
        <v>320</v>
      </c>
      <c r="I1271" t="s">
        <v>330</v>
      </c>
      <c r="J1271" s="25">
        <v>48</v>
      </c>
      <c r="K1271" s="26">
        <v>9.5600000000000004E-2</v>
      </c>
      <c r="L1271" s="26">
        <v>1.1999999999999999E-3</v>
      </c>
    </row>
    <row r="1272" spans="1:12" ht="16" customHeight="1">
      <c r="A1272" t="s">
        <v>448</v>
      </c>
      <c r="B1272" t="s">
        <v>12</v>
      </c>
      <c r="C1272" t="s">
        <v>42</v>
      </c>
      <c r="D1272" s="24">
        <v>45992</v>
      </c>
      <c r="E1272" t="s">
        <v>331</v>
      </c>
      <c r="F1272" t="s">
        <v>10</v>
      </c>
      <c r="G1272" t="s">
        <v>320</v>
      </c>
      <c r="H1272" t="s">
        <v>320</v>
      </c>
      <c r="I1272" t="s">
        <v>433</v>
      </c>
      <c r="J1272" s="25">
        <v>6113</v>
      </c>
      <c r="K1272" s="26">
        <v>12.552199999999999</v>
      </c>
      <c r="L1272" s="26">
        <v>0.4032</v>
      </c>
    </row>
    <row r="1273" spans="1:12" ht="16" customHeight="1">
      <c r="A1273" t="s">
        <v>448</v>
      </c>
      <c r="B1273" t="s">
        <v>12</v>
      </c>
      <c r="C1273" t="s">
        <v>42</v>
      </c>
      <c r="D1273" s="24">
        <v>45992</v>
      </c>
      <c r="E1273" t="s">
        <v>333</v>
      </c>
      <c r="F1273" t="s">
        <v>10</v>
      </c>
      <c r="G1273" t="s">
        <v>320</v>
      </c>
      <c r="H1273" t="s">
        <v>320</v>
      </c>
      <c r="I1273" t="s">
        <v>434</v>
      </c>
      <c r="J1273" s="25">
        <v>0</v>
      </c>
      <c r="K1273" s="26">
        <v>0</v>
      </c>
      <c r="L1273" s="26">
        <v>0</v>
      </c>
    </row>
    <row r="1274" spans="1:12" ht="16" customHeight="1">
      <c r="A1274" t="s">
        <v>448</v>
      </c>
      <c r="B1274" t="s">
        <v>12</v>
      </c>
      <c r="C1274" t="s">
        <v>42</v>
      </c>
      <c r="D1274" s="24">
        <v>45992</v>
      </c>
      <c r="E1274" t="s">
        <v>335</v>
      </c>
      <c r="F1274" t="s">
        <v>10</v>
      </c>
      <c r="G1274" t="s">
        <v>320</v>
      </c>
      <c r="H1274" t="s">
        <v>320</v>
      </c>
      <c r="I1274" t="s">
        <v>435</v>
      </c>
      <c r="J1274" s="25">
        <v>9</v>
      </c>
      <c r="K1274" s="26">
        <v>1.61E-2</v>
      </c>
      <c r="L1274" s="26">
        <v>2.9999999999999997E-4</v>
      </c>
    </row>
    <row r="1275" spans="1:12" ht="16" customHeight="1">
      <c r="A1275" t="s">
        <v>448</v>
      </c>
      <c r="B1275" t="s">
        <v>12</v>
      </c>
      <c r="C1275" t="s">
        <v>42</v>
      </c>
      <c r="D1275" s="24">
        <v>45992</v>
      </c>
      <c r="E1275" t="s">
        <v>337</v>
      </c>
      <c r="F1275" t="s">
        <v>10</v>
      </c>
      <c r="G1275" t="s">
        <v>320</v>
      </c>
      <c r="H1275" t="s">
        <v>320</v>
      </c>
      <c r="I1275" t="s">
        <v>436</v>
      </c>
      <c r="J1275" s="25">
        <v>0</v>
      </c>
      <c r="K1275" s="26">
        <v>0</v>
      </c>
      <c r="L1275" s="26">
        <v>0</v>
      </c>
    </row>
    <row r="1276" spans="1:12" ht="16" customHeight="1">
      <c r="A1276" t="s">
        <v>448</v>
      </c>
      <c r="B1276" t="s">
        <v>12</v>
      </c>
      <c r="C1276" t="s">
        <v>42</v>
      </c>
      <c r="D1276" s="24">
        <v>45992</v>
      </c>
      <c r="E1276" t="s">
        <v>339</v>
      </c>
      <c r="F1276" t="s">
        <v>10</v>
      </c>
      <c r="G1276" t="s">
        <v>320</v>
      </c>
      <c r="H1276" t="s">
        <v>320</v>
      </c>
      <c r="I1276" t="s">
        <v>437</v>
      </c>
      <c r="J1276" s="25">
        <v>72</v>
      </c>
      <c r="K1276" s="26">
        <v>0.126</v>
      </c>
      <c r="L1276" s="26">
        <v>3.0999999999999999E-3</v>
      </c>
    </row>
    <row r="1277" spans="1:12" ht="16" customHeight="1">
      <c r="A1277" t="s">
        <v>448</v>
      </c>
      <c r="B1277" t="s">
        <v>12</v>
      </c>
      <c r="C1277" t="s">
        <v>42</v>
      </c>
      <c r="D1277" s="24">
        <v>45992</v>
      </c>
      <c r="E1277" t="s">
        <v>341</v>
      </c>
      <c r="F1277" t="s">
        <v>10</v>
      </c>
      <c r="G1277" t="s">
        <v>320</v>
      </c>
      <c r="H1277" t="s">
        <v>320</v>
      </c>
      <c r="I1277" t="s">
        <v>438</v>
      </c>
      <c r="J1277" s="25">
        <v>0</v>
      </c>
      <c r="K1277" s="26">
        <v>0</v>
      </c>
      <c r="L1277" s="26">
        <v>0</v>
      </c>
    </row>
    <row r="1278" spans="1:12" ht="16" customHeight="1">
      <c r="A1278" t="s">
        <v>448</v>
      </c>
      <c r="B1278" t="s">
        <v>12</v>
      </c>
      <c r="C1278" t="s">
        <v>42</v>
      </c>
      <c r="D1278" s="24">
        <v>45992</v>
      </c>
      <c r="E1278" t="s">
        <v>343</v>
      </c>
      <c r="F1278" t="s">
        <v>9</v>
      </c>
      <c r="G1278" t="s">
        <v>344</v>
      </c>
      <c r="H1278" t="s">
        <v>344</v>
      </c>
      <c r="I1278" t="s">
        <v>439</v>
      </c>
      <c r="J1278" s="25">
        <v>33</v>
      </c>
      <c r="K1278" s="26">
        <v>5.8500000000000003E-2</v>
      </c>
      <c r="L1278" s="26">
        <v>1.6000000000000001E-3</v>
      </c>
    </row>
    <row r="1279" spans="1:12" ht="16" customHeight="1">
      <c r="A1279" t="s">
        <v>448</v>
      </c>
      <c r="B1279" t="s">
        <v>12</v>
      </c>
      <c r="C1279" t="s">
        <v>42</v>
      </c>
      <c r="D1279" s="24">
        <v>45992</v>
      </c>
      <c r="E1279" t="s">
        <v>346</v>
      </c>
      <c r="F1279" t="s">
        <v>10</v>
      </c>
      <c r="G1279" t="s">
        <v>320</v>
      </c>
      <c r="H1279" t="s">
        <v>320</v>
      </c>
      <c r="I1279" t="s">
        <v>440</v>
      </c>
      <c r="J1279" s="25">
        <v>0</v>
      </c>
      <c r="K1279" s="26">
        <v>0</v>
      </c>
      <c r="L1279" s="26">
        <v>0</v>
      </c>
    </row>
    <row r="1280" spans="1:12" ht="16" customHeight="1">
      <c r="A1280" t="s">
        <v>449</v>
      </c>
      <c r="B1280" t="s">
        <v>13</v>
      </c>
      <c r="C1280" t="s">
        <v>42</v>
      </c>
      <c r="D1280" s="24">
        <v>45992</v>
      </c>
      <c r="E1280" t="s">
        <v>419</v>
      </c>
      <c r="F1280" t="s">
        <v>10</v>
      </c>
      <c r="G1280" t="s">
        <v>314</v>
      </c>
      <c r="H1280" t="s">
        <v>314</v>
      </c>
      <c r="I1280" t="s">
        <v>315</v>
      </c>
      <c r="J1280" s="25">
        <v>94717457</v>
      </c>
      <c r="K1280" s="26">
        <v>184926.28810000001</v>
      </c>
      <c r="L1280" s="26">
        <v>404.84339999999997</v>
      </c>
    </row>
    <row r="1281" spans="1:12" ht="16" customHeight="1">
      <c r="A1281" t="s">
        <v>449</v>
      </c>
      <c r="B1281" t="s">
        <v>13</v>
      </c>
      <c r="C1281" t="s">
        <v>42</v>
      </c>
      <c r="D1281" s="24">
        <v>45992</v>
      </c>
      <c r="E1281" t="s">
        <v>424</v>
      </c>
      <c r="F1281" t="s">
        <v>10</v>
      </c>
      <c r="G1281" t="s">
        <v>314</v>
      </c>
      <c r="H1281" t="s">
        <v>314</v>
      </c>
      <c r="I1281" t="s">
        <v>315</v>
      </c>
      <c r="J1281" s="25">
        <v>2186608</v>
      </c>
      <c r="K1281" s="26">
        <v>4279.8256000000001</v>
      </c>
      <c r="L1281" s="26">
        <v>13.9603</v>
      </c>
    </row>
    <row r="1282" spans="1:12" ht="16" customHeight="1">
      <c r="A1282" t="s">
        <v>449</v>
      </c>
      <c r="B1282" t="s">
        <v>13</v>
      </c>
      <c r="C1282" t="s">
        <v>42</v>
      </c>
      <c r="D1282" s="24">
        <v>45992</v>
      </c>
      <c r="E1282" t="s">
        <v>325</v>
      </c>
      <c r="F1282" t="s">
        <v>10</v>
      </c>
      <c r="G1282" t="s">
        <v>320</v>
      </c>
      <c r="H1282" t="s">
        <v>320</v>
      </c>
      <c r="I1282" t="s">
        <v>315</v>
      </c>
      <c r="J1282" s="25">
        <v>1785413</v>
      </c>
      <c r="K1282" s="26">
        <v>3498.9771999999998</v>
      </c>
      <c r="L1282" s="26">
        <v>17.472300000000001</v>
      </c>
    </row>
    <row r="1283" spans="1:12" ht="16" customHeight="1">
      <c r="A1283" t="s">
        <v>449</v>
      </c>
      <c r="B1283" t="s">
        <v>13</v>
      </c>
      <c r="C1283" t="s">
        <v>42</v>
      </c>
      <c r="D1283" s="24">
        <v>45992</v>
      </c>
      <c r="E1283" t="s">
        <v>442</v>
      </c>
      <c r="F1283" t="s">
        <v>10</v>
      </c>
      <c r="G1283" t="s">
        <v>314</v>
      </c>
      <c r="H1283" t="s">
        <v>314</v>
      </c>
      <c r="I1283" t="s">
        <v>322</v>
      </c>
      <c r="J1283" s="25">
        <v>28781</v>
      </c>
      <c r="K1283" s="26">
        <v>49.140700000000002</v>
      </c>
      <c r="L1283" s="26">
        <v>0.31090000000000001</v>
      </c>
    </row>
    <row r="1284" spans="1:12" ht="16" customHeight="1">
      <c r="A1284" t="s">
        <v>449</v>
      </c>
      <c r="B1284" t="s">
        <v>13</v>
      </c>
      <c r="C1284" t="s">
        <v>42</v>
      </c>
      <c r="D1284" s="24">
        <v>45992</v>
      </c>
      <c r="E1284" t="s">
        <v>447</v>
      </c>
      <c r="F1284" t="s">
        <v>10</v>
      </c>
      <c r="G1284" t="s">
        <v>314</v>
      </c>
      <c r="H1284" t="s">
        <v>314</v>
      </c>
      <c r="I1284" t="s">
        <v>322</v>
      </c>
      <c r="J1284" s="25">
        <v>1275</v>
      </c>
      <c r="K1284" s="26">
        <v>2.1783000000000001</v>
      </c>
      <c r="L1284" s="26">
        <v>1.4800000000000001E-2</v>
      </c>
    </row>
    <row r="1285" spans="1:12" ht="16" customHeight="1">
      <c r="A1285" t="s">
        <v>449</v>
      </c>
      <c r="B1285" t="s">
        <v>13</v>
      </c>
      <c r="C1285" t="s">
        <v>42</v>
      </c>
      <c r="D1285" s="24">
        <v>45992</v>
      </c>
      <c r="E1285" t="s">
        <v>399</v>
      </c>
      <c r="F1285" t="s">
        <v>10</v>
      </c>
      <c r="G1285" t="s">
        <v>320</v>
      </c>
      <c r="H1285" t="s">
        <v>320</v>
      </c>
      <c r="I1285" t="s">
        <v>322</v>
      </c>
      <c r="J1285" s="25">
        <v>204610</v>
      </c>
      <c r="K1285" s="26">
        <v>348.31259999999997</v>
      </c>
      <c r="L1285" s="26">
        <v>2.4796</v>
      </c>
    </row>
    <row r="1286" spans="1:12" ht="16" customHeight="1">
      <c r="A1286" t="s">
        <v>449</v>
      </c>
      <c r="B1286" t="s">
        <v>13</v>
      </c>
      <c r="C1286" t="s">
        <v>42</v>
      </c>
      <c r="D1286" s="24">
        <v>45992</v>
      </c>
      <c r="E1286" t="s">
        <v>429</v>
      </c>
      <c r="F1286" t="s">
        <v>10</v>
      </c>
      <c r="G1286" t="s">
        <v>320</v>
      </c>
      <c r="H1286" t="s">
        <v>320</v>
      </c>
      <c r="I1286" t="s">
        <v>324</v>
      </c>
      <c r="J1286" s="25">
        <v>35355</v>
      </c>
      <c r="K1286" s="26">
        <v>60.291699999999999</v>
      </c>
      <c r="L1286" s="26">
        <v>0.5867</v>
      </c>
    </row>
    <row r="1287" spans="1:12" ht="16" customHeight="1">
      <c r="A1287" t="s">
        <v>449</v>
      </c>
      <c r="B1287" t="s">
        <v>13</v>
      </c>
      <c r="C1287" t="s">
        <v>42</v>
      </c>
      <c r="D1287" s="24">
        <v>45992</v>
      </c>
      <c r="E1287" t="s">
        <v>327</v>
      </c>
      <c r="F1287" t="s">
        <v>10</v>
      </c>
      <c r="G1287" t="s">
        <v>320</v>
      </c>
      <c r="H1287" t="s">
        <v>320</v>
      </c>
      <c r="I1287" t="s">
        <v>326</v>
      </c>
      <c r="J1287" s="25">
        <v>27932</v>
      </c>
      <c r="K1287" s="26">
        <v>53.784199999999998</v>
      </c>
      <c r="L1287" s="26">
        <v>0.68400000000000005</v>
      </c>
    </row>
    <row r="1288" spans="1:12" ht="16" customHeight="1">
      <c r="A1288" t="s">
        <v>449</v>
      </c>
      <c r="B1288" t="s">
        <v>13</v>
      </c>
      <c r="C1288" t="s">
        <v>42</v>
      </c>
      <c r="D1288" s="24">
        <v>45992</v>
      </c>
      <c r="E1288" t="s">
        <v>329</v>
      </c>
      <c r="F1288" t="s">
        <v>10</v>
      </c>
      <c r="G1288" t="s">
        <v>320</v>
      </c>
      <c r="H1288" t="s">
        <v>320</v>
      </c>
      <c r="I1288" t="s">
        <v>328</v>
      </c>
      <c r="J1288" s="25">
        <v>6698</v>
      </c>
      <c r="K1288" s="26">
        <v>13.2974</v>
      </c>
      <c r="L1288" s="26">
        <v>0.21190000000000001</v>
      </c>
    </row>
    <row r="1289" spans="1:12" ht="16" customHeight="1">
      <c r="A1289" t="s">
        <v>449</v>
      </c>
      <c r="B1289" t="s">
        <v>13</v>
      </c>
      <c r="C1289" t="s">
        <v>42</v>
      </c>
      <c r="D1289" s="24">
        <v>45992</v>
      </c>
      <c r="E1289" t="s">
        <v>372</v>
      </c>
      <c r="F1289" t="s">
        <v>10</v>
      </c>
      <c r="G1289" t="s">
        <v>320</v>
      </c>
      <c r="H1289" t="s">
        <v>320</v>
      </c>
      <c r="I1289" t="s">
        <v>330</v>
      </c>
      <c r="J1289" s="25">
        <v>368</v>
      </c>
      <c r="K1289" s="26">
        <v>0.74680000000000002</v>
      </c>
      <c r="L1289" s="26">
        <v>7.7999999999999996E-3</v>
      </c>
    </row>
    <row r="1290" spans="1:12" ht="16" customHeight="1">
      <c r="A1290" t="s">
        <v>449</v>
      </c>
      <c r="B1290" t="s">
        <v>13</v>
      </c>
      <c r="C1290" t="s">
        <v>42</v>
      </c>
      <c r="D1290" s="24">
        <v>45992</v>
      </c>
      <c r="E1290" t="s">
        <v>331</v>
      </c>
      <c r="F1290" t="s">
        <v>10</v>
      </c>
      <c r="G1290" t="s">
        <v>320</v>
      </c>
      <c r="H1290" t="s">
        <v>320</v>
      </c>
      <c r="I1290" t="s">
        <v>433</v>
      </c>
      <c r="J1290" s="25">
        <v>3351</v>
      </c>
      <c r="K1290" s="26">
        <v>6.7388000000000003</v>
      </c>
      <c r="L1290" s="26">
        <v>0.18770000000000001</v>
      </c>
    </row>
    <row r="1291" spans="1:12" ht="16" customHeight="1">
      <c r="A1291" t="s">
        <v>449</v>
      </c>
      <c r="B1291" t="s">
        <v>13</v>
      </c>
      <c r="C1291" t="s">
        <v>42</v>
      </c>
      <c r="D1291" s="24">
        <v>45992</v>
      </c>
      <c r="E1291" t="s">
        <v>333</v>
      </c>
      <c r="F1291" t="s">
        <v>10</v>
      </c>
      <c r="G1291" t="s">
        <v>320</v>
      </c>
      <c r="H1291" t="s">
        <v>320</v>
      </c>
      <c r="I1291" t="s">
        <v>434</v>
      </c>
      <c r="J1291" s="25">
        <v>0</v>
      </c>
      <c r="K1291" s="26">
        <v>0</v>
      </c>
      <c r="L1291" s="26">
        <v>0</v>
      </c>
    </row>
    <row r="1292" spans="1:12" ht="16" customHeight="1">
      <c r="A1292" t="s">
        <v>449</v>
      </c>
      <c r="B1292" t="s">
        <v>13</v>
      </c>
      <c r="C1292" t="s">
        <v>42</v>
      </c>
      <c r="D1292" s="24">
        <v>45992</v>
      </c>
      <c r="E1292" t="s">
        <v>335</v>
      </c>
      <c r="F1292" t="s">
        <v>10</v>
      </c>
      <c r="G1292" t="s">
        <v>320</v>
      </c>
      <c r="H1292" t="s">
        <v>320</v>
      </c>
      <c r="I1292" t="s">
        <v>435</v>
      </c>
      <c r="J1292" s="25">
        <v>18</v>
      </c>
      <c r="K1292" s="26">
        <v>3.32E-2</v>
      </c>
      <c r="L1292" s="26">
        <v>1.1000000000000001E-3</v>
      </c>
    </row>
    <row r="1293" spans="1:12" ht="16" customHeight="1">
      <c r="A1293" t="s">
        <v>449</v>
      </c>
      <c r="B1293" t="s">
        <v>13</v>
      </c>
      <c r="C1293" t="s">
        <v>42</v>
      </c>
      <c r="D1293" s="24">
        <v>45992</v>
      </c>
      <c r="E1293" t="s">
        <v>337</v>
      </c>
      <c r="F1293" t="s">
        <v>10</v>
      </c>
      <c r="G1293" t="s">
        <v>320</v>
      </c>
      <c r="H1293" t="s">
        <v>320</v>
      </c>
      <c r="I1293" t="s">
        <v>436</v>
      </c>
      <c r="J1293" s="25">
        <v>0</v>
      </c>
      <c r="K1293" s="26">
        <v>0</v>
      </c>
      <c r="L1293" s="26">
        <v>0</v>
      </c>
    </row>
    <row r="1294" spans="1:12" ht="16" customHeight="1">
      <c r="A1294" t="s">
        <v>449</v>
      </c>
      <c r="B1294" t="s">
        <v>13</v>
      </c>
      <c r="C1294" t="s">
        <v>42</v>
      </c>
      <c r="D1294" s="24">
        <v>45992</v>
      </c>
      <c r="E1294" t="s">
        <v>339</v>
      </c>
      <c r="F1294" t="s">
        <v>10</v>
      </c>
      <c r="G1294" t="s">
        <v>320</v>
      </c>
      <c r="H1294" t="s">
        <v>320</v>
      </c>
      <c r="I1294" t="s">
        <v>437</v>
      </c>
      <c r="J1294" s="25">
        <v>4</v>
      </c>
      <c r="K1294" s="26">
        <v>6.6E-3</v>
      </c>
      <c r="L1294" s="26">
        <v>1E-4</v>
      </c>
    </row>
    <row r="1295" spans="1:12" ht="16" customHeight="1">
      <c r="A1295" t="s">
        <v>449</v>
      </c>
      <c r="B1295" t="s">
        <v>13</v>
      </c>
      <c r="C1295" t="s">
        <v>42</v>
      </c>
      <c r="D1295" s="24">
        <v>45992</v>
      </c>
      <c r="E1295" t="s">
        <v>341</v>
      </c>
      <c r="F1295" t="s">
        <v>10</v>
      </c>
      <c r="G1295" t="s">
        <v>320</v>
      </c>
      <c r="H1295" t="s">
        <v>320</v>
      </c>
      <c r="I1295" t="s">
        <v>438</v>
      </c>
      <c r="J1295" s="25">
        <v>0</v>
      </c>
      <c r="K1295" s="26">
        <v>0</v>
      </c>
      <c r="L1295" s="26">
        <v>0</v>
      </c>
    </row>
    <row r="1296" spans="1:12" ht="16" customHeight="1">
      <c r="A1296" t="s">
        <v>449</v>
      </c>
      <c r="B1296" t="s">
        <v>13</v>
      </c>
      <c r="C1296" t="s">
        <v>42</v>
      </c>
      <c r="D1296" s="24">
        <v>45992</v>
      </c>
      <c r="E1296" t="s">
        <v>343</v>
      </c>
      <c r="F1296" t="s">
        <v>9</v>
      </c>
      <c r="G1296" t="s">
        <v>344</v>
      </c>
      <c r="H1296" t="s">
        <v>344</v>
      </c>
      <c r="I1296" t="s">
        <v>439</v>
      </c>
      <c r="J1296" s="25">
        <v>0</v>
      </c>
      <c r="K1296" s="26">
        <v>0</v>
      </c>
      <c r="L1296" s="26">
        <v>0</v>
      </c>
    </row>
    <row r="1297" spans="1:12" ht="16" customHeight="1">
      <c r="A1297" t="s">
        <v>449</v>
      </c>
      <c r="B1297" t="s">
        <v>13</v>
      </c>
      <c r="C1297" t="s">
        <v>42</v>
      </c>
      <c r="D1297" s="24">
        <v>45992</v>
      </c>
      <c r="E1297" t="s">
        <v>346</v>
      </c>
      <c r="F1297" t="s">
        <v>10</v>
      </c>
      <c r="G1297" t="s">
        <v>320</v>
      </c>
      <c r="H1297" t="s">
        <v>320</v>
      </c>
      <c r="I1297" t="s">
        <v>440</v>
      </c>
      <c r="J1297" s="25">
        <v>0</v>
      </c>
      <c r="K1297" s="26">
        <v>0</v>
      </c>
      <c r="L1297" s="26">
        <v>0</v>
      </c>
    </row>
    <row r="1298" spans="1:12" ht="16" customHeight="1">
      <c r="A1298" t="s">
        <v>450</v>
      </c>
      <c r="B1298" t="s">
        <v>9</v>
      </c>
      <c r="C1298" t="s">
        <v>43</v>
      </c>
      <c r="D1298" s="24">
        <v>45992</v>
      </c>
      <c r="E1298" t="s">
        <v>419</v>
      </c>
      <c r="F1298" t="s">
        <v>10</v>
      </c>
      <c r="G1298" t="s">
        <v>314</v>
      </c>
      <c r="H1298" t="s">
        <v>314</v>
      </c>
      <c r="I1298" t="s">
        <v>315</v>
      </c>
      <c r="J1298" s="25">
        <v>126198933</v>
      </c>
      <c r="K1298" s="26">
        <v>246128.70600000001</v>
      </c>
      <c r="L1298" s="26">
        <v>407.31130000000002</v>
      </c>
    </row>
    <row r="1299" spans="1:12" ht="16" customHeight="1">
      <c r="A1299" t="s">
        <v>450</v>
      </c>
      <c r="B1299" t="s">
        <v>9</v>
      </c>
      <c r="C1299" t="s">
        <v>43</v>
      </c>
      <c r="D1299" s="24">
        <v>45992</v>
      </c>
      <c r="E1299" t="s">
        <v>424</v>
      </c>
      <c r="F1299" t="s">
        <v>10</v>
      </c>
      <c r="G1299" t="s">
        <v>314</v>
      </c>
      <c r="H1299" t="s">
        <v>314</v>
      </c>
      <c r="I1299" t="s">
        <v>315</v>
      </c>
      <c r="J1299" s="25">
        <v>4346404</v>
      </c>
      <c r="K1299" s="26">
        <v>8507.848</v>
      </c>
      <c r="L1299" s="26">
        <v>24.222300000000001</v>
      </c>
    </row>
    <row r="1300" spans="1:12" ht="16" customHeight="1">
      <c r="A1300" t="s">
        <v>450</v>
      </c>
      <c r="B1300" t="s">
        <v>9</v>
      </c>
      <c r="C1300" t="s">
        <v>43</v>
      </c>
      <c r="D1300" s="24">
        <v>45992</v>
      </c>
      <c r="E1300" t="s">
        <v>325</v>
      </c>
      <c r="F1300" t="s">
        <v>10</v>
      </c>
      <c r="G1300" t="s">
        <v>320</v>
      </c>
      <c r="H1300" t="s">
        <v>320</v>
      </c>
      <c r="I1300" t="s">
        <v>315</v>
      </c>
      <c r="J1300" s="25">
        <v>1709878</v>
      </c>
      <c r="K1300" s="26">
        <v>3348.4607999999998</v>
      </c>
      <c r="L1300" s="26">
        <v>15.2601</v>
      </c>
    </row>
    <row r="1301" spans="1:12" ht="16" customHeight="1">
      <c r="A1301" t="s">
        <v>450</v>
      </c>
      <c r="B1301" t="s">
        <v>9</v>
      </c>
      <c r="C1301" t="s">
        <v>43</v>
      </c>
      <c r="D1301" s="24">
        <v>45992</v>
      </c>
      <c r="E1301" t="s">
        <v>442</v>
      </c>
      <c r="F1301" t="s">
        <v>10</v>
      </c>
      <c r="G1301" t="s">
        <v>314</v>
      </c>
      <c r="H1301" t="s">
        <v>314</v>
      </c>
      <c r="I1301" t="s">
        <v>322</v>
      </c>
      <c r="J1301" s="25">
        <v>34132</v>
      </c>
      <c r="K1301" s="26">
        <v>58.281799999999997</v>
      </c>
      <c r="L1301" s="26">
        <v>0.33729999999999999</v>
      </c>
    </row>
    <row r="1302" spans="1:12" ht="16" customHeight="1">
      <c r="A1302" t="s">
        <v>450</v>
      </c>
      <c r="B1302" t="s">
        <v>9</v>
      </c>
      <c r="C1302" t="s">
        <v>43</v>
      </c>
      <c r="D1302" s="24">
        <v>45992</v>
      </c>
      <c r="E1302" t="s">
        <v>447</v>
      </c>
      <c r="F1302" t="s">
        <v>10</v>
      </c>
      <c r="G1302" t="s">
        <v>314</v>
      </c>
      <c r="H1302" t="s">
        <v>314</v>
      </c>
      <c r="I1302" t="s">
        <v>322</v>
      </c>
      <c r="J1302" s="25">
        <v>3229</v>
      </c>
      <c r="K1302" s="26">
        <v>5.5274999999999999</v>
      </c>
      <c r="L1302" s="26">
        <v>4.2599999999999999E-2</v>
      </c>
    </row>
    <row r="1303" spans="1:12" ht="16" customHeight="1">
      <c r="A1303" t="s">
        <v>450</v>
      </c>
      <c r="B1303" t="s">
        <v>9</v>
      </c>
      <c r="C1303" t="s">
        <v>43</v>
      </c>
      <c r="D1303" s="24">
        <v>45992</v>
      </c>
      <c r="E1303" t="s">
        <v>399</v>
      </c>
      <c r="F1303" t="s">
        <v>10</v>
      </c>
      <c r="G1303" t="s">
        <v>320</v>
      </c>
      <c r="H1303" t="s">
        <v>320</v>
      </c>
      <c r="I1303" t="s">
        <v>322</v>
      </c>
      <c r="J1303" s="25">
        <v>219718</v>
      </c>
      <c r="K1303" s="26">
        <v>374.29809999999998</v>
      </c>
      <c r="L1303" s="26">
        <v>2.3456000000000001</v>
      </c>
    </row>
    <row r="1304" spans="1:12" ht="16" customHeight="1">
      <c r="A1304" t="s">
        <v>450</v>
      </c>
      <c r="B1304" t="s">
        <v>9</v>
      </c>
      <c r="C1304" t="s">
        <v>43</v>
      </c>
      <c r="D1304" s="24">
        <v>45992</v>
      </c>
      <c r="E1304" t="s">
        <v>429</v>
      </c>
      <c r="F1304" t="s">
        <v>10</v>
      </c>
      <c r="G1304" t="s">
        <v>320</v>
      </c>
      <c r="H1304" t="s">
        <v>320</v>
      </c>
      <c r="I1304" t="s">
        <v>324</v>
      </c>
      <c r="J1304" s="25">
        <v>32776</v>
      </c>
      <c r="K1304" s="26">
        <v>56.124400000000001</v>
      </c>
      <c r="L1304" s="26">
        <v>0.54669999999999996</v>
      </c>
    </row>
    <row r="1305" spans="1:12" ht="16" customHeight="1">
      <c r="A1305" t="s">
        <v>450</v>
      </c>
      <c r="B1305" t="s">
        <v>9</v>
      </c>
      <c r="C1305" t="s">
        <v>43</v>
      </c>
      <c r="D1305" s="24">
        <v>45992</v>
      </c>
      <c r="E1305" t="s">
        <v>327</v>
      </c>
      <c r="F1305" t="s">
        <v>10</v>
      </c>
      <c r="G1305" t="s">
        <v>320</v>
      </c>
      <c r="H1305" t="s">
        <v>320</v>
      </c>
      <c r="I1305" t="s">
        <v>326</v>
      </c>
      <c r="J1305" s="25">
        <v>18120</v>
      </c>
      <c r="K1305" s="26">
        <v>35.560699999999997</v>
      </c>
      <c r="L1305" s="26">
        <v>0.49530000000000002</v>
      </c>
    </row>
    <row r="1306" spans="1:12" ht="16" customHeight="1">
      <c r="A1306" t="s">
        <v>450</v>
      </c>
      <c r="B1306" t="s">
        <v>9</v>
      </c>
      <c r="C1306" t="s">
        <v>43</v>
      </c>
      <c r="D1306" s="24">
        <v>45992</v>
      </c>
      <c r="E1306" t="s">
        <v>329</v>
      </c>
      <c r="F1306" t="s">
        <v>10</v>
      </c>
      <c r="G1306" t="s">
        <v>320</v>
      </c>
      <c r="H1306" t="s">
        <v>320</v>
      </c>
      <c r="I1306" t="s">
        <v>328</v>
      </c>
      <c r="J1306" s="25">
        <v>4693</v>
      </c>
      <c r="K1306" s="26">
        <v>9.3646999999999991</v>
      </c>
      <c r="L1306" s="26">
        <v>0.1731</v>
      </c>
    </row>
    <row r="1307" spans="1:12" ht="16" customHeight="1">
      <c r="A1307" t="s">
        <v>450</v>
      </c>
      <c r="B1307" t="s">
        <v>9</v>
      </c>
      <c r="C1307" t="s">
        <v>43</v>
      </c>
      <c r="D1307" s="24">
        <v>45992</v>
      </c>
      <c r="E1307" t="s">
        <v>372</v>
      </c>
      <c r="F1307" t="s">
        <v>10</v>
      </c>
      <c r="G1307" t="s">
        <v>320</v>
      </c>
      <c r="H1307" t="s">
        <v>320</v>
      </c>
      <c r="I1307" t="s">
        <v>330</v>
      </c>
      <c r="J1307" s="25">
        <v>102</v>
      </c>
      <c r="K1307" s="26">
        <v>0.19639999999999999</v>
      </c>
      <c r="L1307" s="26">
        <v>2.7000000000000001E-3</v>
      </c>
    </row>
    <row r="1308" spans="1:12" ht="16" customHeight="1">
      <c r="A1308" t="s">
        <v>450</v>
      </c>
      <c r="B1308" t="s">
        <v>9</v>
      </c>
      <c r="C1308" t="s">
        <v>43</v>
      </c>
      <c r="D1308" s="24">
        <v>45992</v>
      </c>
      <c r="E1308" t="s">
        <v>331</v>
      </c>
      <c r="F1308" t="s">
        <v>10</v>
      </c>
      <c r="G1308" t="s">
        <v>320</v>
      </c>
      <c r="H1308" t="s">
        <v>320</v>
      </c>
      <c r="I1308" t="s">
        <v>433</v>
      </c>
      <c r="J1308" s="25">
        <v>1855</v>
      </c>
      <c r="K1308" s="26">
        <v>3.8780000000000001</v>
      </c>
      <c r="L1308" s="26">
        <v>0.13220000000000001</v>
      </c>
    </row>
    <row r="1309" spans="1:12" ht="16" customHeight="1">
      <c r="A1309" t="s">
        <v>450</v>
      </c>
      <c r="B1309" t="s">
        <v>9</v>
      </c>
      <c r="C1309" t="s">
        <v>43</v>
      </c>
      <c r="D1309" s="24">
        <v>45992</v>
      </c>
      <c r="E1309" t="s">
        <v>333</v>
      </c>
      <c r="F1309" t="s">
        <v>10</v>
      </c>
      <c r="G1309" t="s">
        <v>320</v>
      </c>
      <c r="H1309" t="s">
        <v>320</v>
      </c>
      <c r="I1309" t="s">
        <v>434</v>
      </c>
      <c r="J1309" s="25">
        <v>0</v>
      </c>
      <c r="K1309" s="26">
        <v>0</v>
      </c>
      <c r="L1309" s="26">
        <v>0</v>
      </c>
    </row>
    <row r="1310" spans="1:12" ht="16" customHeight="1">
      <c r="A1310" t="s">
        <v>450</v>
      </c>
      <c r="B1310" t="s">
        <v>9</v>
      </c>
      <c r="C1310" t="s">
        <v>43</v>
      </c>
      <c r="D1310" s="24">
        <v>45992</v>
      </c>
      <c r="E1310" t="s">
        <v>335</v>
      </c>
      <c r="F1310" t="s">
        <v>10</v>
      </c>
      <c r="G1310" t="s">
        <v>320</v>
      </c>
      <c r="H1310" t="s">
        <v>320</v>
      </c>
      <c r="I1310" t="s">
        <v>435</v>
      </c>
      <c r="J1310" s="25">
        <v>2</v>
      </c>
      <c r="K1310" s="26">
        <v>4.0000000000000001E-3</v>
      </c>
      <c r="L1310" s="26">
        <v>1E-4</v>
      </c>
    </row>
    <row r="1311" spans="1:12" ht="16" customHeight="1">
      <c r="A1311" t="s">
        <v>450</v>
      </c>
      <c r="B1311" t="s">
        <v>9</v>
      </c>
      <c r="C1311" t="s">
        <v>43</v>
      </c>
      <c r="D1311" s="24">
        <v>45992</v>
      </c>
      <c r="E1311" t="s">
        <v>337</v>
      </c>
      <c r="F1311" t="s">
        <v>10</v>
      </c>
      <c r="G1311" t="s">
        <v>320</v>
      </c>
      <c r="H1311" t="s">
        <v>320</v>
      </c>
      <c r="I1311" t="s">
        <v>436</v>
      </c>
      <c r="J1311" s="25">
        <v>0</v>
      </c>
      <c r="K1311" s="26">
        <v>0</v>
      </c>
      <c r="L1311" s="26">
        <v>0</v>
      </c>
    </row>
    <row r="1312" spans="1:12" ht="16" customHeight="1">
      <c r="A1312" t="s">
        <v>450</v>
      </c>
      <c r="B1312" t="s">
        <v>9</v>
      </c>
      <c r="C1312" t="s">
        <v>43</v>
      </c>
      <c r="D1312" s="24">
        <v>45992</v>
      </c>
      <c r="E1312" t="s">
        <v>339</v>
      </c>
      <c r="F1312" t="s">
        <v>10</v>
      </c>
      <c r="G1312" t="s">
        <v>320</v>
      </c>
      <c r="H1312" t="s">
        <v>320</v>
      </c>
      <c r="I1312" t="s">
        <v>437</v>
      </c>
      <c r="J1312" s="25">
        <v>2</v>
      </c>
      <c r="K1312" s="26">
        <v>4.1999999999999997E-3</v>
      </c>
      <c r="L1312" s="26">
        <v>2.0000000000000001E-4</v>
      </c>
    </row>
    <row r="1313" spans="1:12" ht="16" customHeight="1">
      <c r="A1313" t="s">
        <v>450</v>
      </c>
      <c r="B1313" t="s">
        <v>9</v>
      </c>
      <c r="C1313" t="s">
        <v>43</v>
      </c>
      <c r="D1313" s="24">
        <v>45992</v>
      </c>
      <c r="E1313" t="s">
        <v>341</v>
      </c>
      <c r="F1313" t="s">
        <v>10</v>
      </c>
      <c r="G1313" t="s">
        <v>320</v>
      </c>
      <c r="H1313" t="s">
        <v>320</v>
      </c>
      <c r="I1313" t="s">
        <v>438</v>
      </c>
      <c r="J1313" s="25">
        <v>0</v>
      </c>
      <c r="K1313" s="26">
        <v>0</v>
      </c>
      <c r="L1313" s="26">
        <v>0</v>
      </c>
    </row>
    <row r="1314" spans="1:12" ht="16" customHeight="1">
      <c r="A1314" t="s">
        <v>450</v>
      </c>
      <c r="B1314" t="s">
        <v>9</v>
      </c>
      <c r="C1314" t="s">
        <v>43</v>
      </c>
      <c r="D1314" s="24">
        <v>45992</v>
      </c>
      <c r="E1314" t="s">
        <v>343</v>
      </c>
      <c r="F1314" t="s">
        <v>9</v>
      </c>
      <c r="G1314" t="s">
        <v>344</v>
      </c>
      <c r="H1314" t="s">
        <v>344</v>
      </c>
      <c r="I1314" t="s">
        <v>439</v>
      </c>
      <c r="J1314" s="25">
        <v>0</v>
      </c>
      <c r="K1314" s="26">
        <v>0</v>
      </c>
      <c r="L1314" s="26">
        <v>0</v>
      </c>
    </row>
    <row r="1315" spans="1:12" ht="16" customHeight="1">
      <c r="A1315" t="s">
        <v>450</v>
      </c>
      <c r="B1315" t="s">
        <v>9</v>
      </c>
      <c r="C1315" t="s">
        <v>43</v>
      </c>
      <c r="D1315" s="24">
        <v>45992</v>
      </c>
      <c r="E1315" t="s">
        <v>346</v>
      </c>
      <c r="F1315" t="s">
        <v>10</v>
      </c>
      <c r="G1315" t="s">
        <v>320</v>
      </c>
      <c r="H1315" t="s">
        <v>320</v>
      </c>
      <c r="I1315" t="s">
        <v>440</v>
      </c>
      <c r="J1315" s="25">
        <v>0</v>
      </c>
      <c r="K1315" s="26">
        <v>0</v>
      </c>
      <c r="L1315" s="26">
        <v>0</v>
      </c>
    </row>
    <row r="1316" spans="1:12" ht="16" customHeight="1">
      <c r="A1316" t="s">
        <v>419</v>
      </c>
      <c r="B1316" t="s">
        <v>10</v>
      </c>
      <c r="C1316" t="s">
        <v>43</v>
      </c>
      <c r="D1316" s="24">
        <v>45992</v>
      </c>
      <c r="E1316" t="s">
        <v>419</v>
      </c>
      <c r="F1316" t="s">
        <v>10</v>
      </c>
      <c r="G1316" t="s">
        <v>314</v>
      </c>
      <c r="H1316" t="s">
        <v>314</v>
      </c>
      <c r="I1316" t="s">
        <v>315</v>
      </c>
      <c r="J1316" s="25">
        <v>253082263</v>
      </c>
      <c r="K1316" s="26">
        <v>492401.71500000003</v>
      </c>
      <c r="L1316" s="26">
        <v>432.45100000000002</v>
      </c>
    </row>
    <row r="1317" spans="1:12" ht="16" customHeight="1">
      <c r="A1317" t="s">
        <v>419</v>
      </c>
      <c r="B1317" t="s">
        <v>10</v>
      </c>
      <c r="C1317" t="s">
        <v>43</v>
      </c>
      <c r="D1317" s="24">
        <v>45992</v>
      </c>
      <c r="E1317" t="s">
        <v>424</v>
      </c>
      <c r="F1317" t="s">
        <v>10</v>
      </c>
      <c r="G1317" t="s">
        <v>314</v>
      </c>
      <c r="H1317" t="s">
        <v>314</v>
      </c>
      <c r="I1317" t="s">
        <v>315</v>
      </c>
      <c r="J1317" s="25">
        <v>9484122</v>
      </c>
      <c r="K1317" s="26">
        <v>18571.142100000001</v>
      </c>
      <c r="L1317" s="26">
        <v>47.6815</v>
      </c>
    </row>
    <row r="1318" spans="1:12" ht="16" customHeight="1">
      <c r="A1318" t="s">
        <v>419</v>
      </c>
      <c r="B1318" t="s">
        <v>10</v>
      </c>
      <c r="C1318" t="s">
        <v>43</v>
      </c>
      <c r="D1318" s="24">
        <v>45992</v>
      </c>
      <c r="E1318" t="s">
        <v>325</v>
      </c>
      <c r="F1318" t="s">
        <v>10</v>
      </c>
      <c r="G1318" t="s">
        <v>320</v>
      </c>
      <c r="H1318" t="s">
        <v>320</v>
      </c>
      <c r="I1318" t="s">
        <v>315</v>
      </c>
      <c r="J1318" s="25">
        <v>2006012</v>
      </c>
      <c r="K1318" s="26">
        <v>3925.5931999999998</v>
      </c>
      <c r="L1318" s="26">
        <v>17.273399999999999</v>
      </c>
    </row>
    <row r="1319" spans="1:12" ht="16" customHeight="1">
      <c r="A1319" t="s">
        <v>419</v>
      </c>
      <c r="B1319" t="s">
        <v>10</v>
      </c>
      <c r="C1319" t="s">
        <v>43</v>
      </c>
      <c r="D1319" s="24">
        <v>45992</v>
      </c>
      <c r="E1319" t="s">
        <v>442</v>
      </c>
      <c r="F1319" t="s">
        <v>10</v>
      </c>
      <c r="G1319" t="s">
        <v>314</v>
      </c>
      <c r="H1319" t="s">
        <v>314</v>
      </c>
      <c r="I1319" t="s">
        <v>322</v>
      </c>
      <c r="J1319" s="25">
        <v>54419</v>
      </c>
      <c r="K1319" s="26">
        <v>92.708100000000002</v>
      </c>
      <c r="L1319" s="26">
        <v>0.4763</v>
      </c>
    </row>
    <row r="1320" spans="1:12" ht="16" customHeight="1">
      <c r="A1320" t="s">
        <v>419</v>
      </c>
      <c r="B1320" t="s">
        <v>10</v>
      </c>
      <c r="C1320" t="s">
        <v>43</v>
      </c>
      <c r="D1320" s="24">
        <v>45992</v>
      </c>
      <c r="E1320" t="s">
        <v>447</v>
      </c>
      <c r="F1320" t="s">
        <v>10</v>
      </c>
      <c r="G1320" t="s">
        <v>314</v>
      </c>
      <c r="H1320" t="s">
        <v>314</v>
      </c>
      <c r="I1320" t="s">
        <v>322</v>
      </c>
      <c r="J1320" s="25">
        <v>3910</v>
      </c>
      <c r="K1320" s="26">
        <v>6.6494</v>
      </c>
      <c r="L1320" s="26">
        <v>4.5600000000000002E-2</v>
      </c>
    </row>
    <row r="1321" spans="1:12" ht="16" customHeight="1">
      <c r="A1321" t="s">
        <v>419</v>
      </c>
      <c r="B1321" t="s">
        <v>10</v>
      </c>
      <c r="C1321" t="s">
        <v>43</v>
      </c>
      <c r="D1321" s="24">
        <v>45992</v>
      </c>
      <c r="E1321" t="s">
        <v>399</v>
      </c>
      <c r="F1321" t="s">
        <v>10</v>
      </c>
      <c r="G1321" t="s">
        <v>320</v>
      </c>
      <c r="H1321" t="s">
        <v>320</v>
      </c>
      <c r="I1321" t="s">
        <v>322</v>
      </c>
      <c r="J1321" s="25">
        <v>247571</v>
      </c>
      <c r="K1321" s="26">
        <v>422.70650000000001</v>
      </c>
      <c r="L1321" s="26">
        <v>2.7551999999999999</v>
      </c>
    </row>
    <row r="1322" spans="1:12" ht="16" customHeight="1">
      <c r="A1322" t="s">
        <v>419</v>
      </c>
      <c r="B1322" t="s">
        <v>10</v>
      </c>
      <c r="C1322" t="s">
        <v>43</v>
      </c>
      <c r="D1322" s="24">
        <v>45992</v>
      </c>
      <c r="E1322" t="s">
        <v>429</v>
      </c>
      <c r="F1322" t="s">
        <v>10</v>
      </c>
      <c r="G1322" t="s">
        <v>320</v>
      </c>
      <c r="H1322" t="s">
        <v>320</v>
      </c>
      <c r="I1322" t="s">
        <v>324</v>
      </c>
      <c r="J1322" s="25">
        <v>45086</v>
      </c>
      <c r="K1322" s="26">
        <v>76.992000000000004</v>
      </c>
      <c r="L1322" s="26">
        <v>0.71160000000000001</v>
      </c>
    </row>
    <row r="1323" spans="1:12" ht="16" customHeight="1">
      <c r="A1323" t="s">
        <v>419</v>
      </c>
      <c r="B1323" t="s">
        <v>10</v>
      </c>
      <c r="C1323" t="s">
        <v>43</v>
      </c>
      <c r="D1323" s="24">
        <v>45992</v>
      </c>
      <c r="E1323" t="s">
        <v>327</v>
      </c>
      <c r="F1323" t="s">
        <v>10</v>
      </c>
      <c r="G1323" t="s">
        <v>320</v>
      </c>
      <c r="H1323" t="s">
        <v>320</v>
      </c>
      <c r="I1323" t="s">
        <v>326</v>
      </c>
      <c r="J1323" s="25">
        <v>23387</v>
      </c>
      <c r="K1323" s="26">
        <v>46.021700000000003</v>
      </c>
      <c r="L1323" s="26">
        <v>0.75539999999999996</v>
      </c>
    </row>
    <row r="1324" spans="1:12" ht="16" customHeight="1">
      <c r="A1324" t="s">
        <v>419</v>
      </c>
      <c r="B1324" t="s">
        <v>10</v>
      </c>
      <c r="C1324" t="s">
        <v>43</v>
      </c>
      <c r="D1324" s="24">
        <v>45992</v>
      </c>
      <c r="E1324" t="s">
        <v>329</v>
      </c>
      <c r="F1324" t="s">
        <v>10</v>
      </c>
      <c r="G1324" t="s">
        <v>320</v>
      </c>
      <c r="H1324" t="s">
        <v>320</v>
      </c>
      <c r="I1324" t="s">
        <v>328</v>
      </c>
      <c r="J1324" s="25">
        <v>5884</v>
      </c>
      <c r="K1324" s="26">
        <v>11.692600000000001</v>
      </c>
      <c r="L1324" s="26">
        <v>0.19869999999999999</v>
      </c>
    </row>
    <row r="1325" spans="1:12" ht="16" customHeight="1">
      <c r="A1325" t="s">
        <v>419</v>
      </c>
      <c r="B1325" t="s">
        <v>10</v>
      </c>
      <c r="C1325" t="s">
        <v>43</v>
      </c>
      <c r="D1325" s="24">
        <v>45992</v>
      </c>
      <c r="E1325" t="s">
        <v>372</v>
      </c>
      <c r="F1325" t="s">
        <v>10</v>
      </c>
      <c r="G1325" t="s">
        <v>320</v>
      </c>
      <c r="H1325" t="s">
        <v>320</v>
      </c>
      <c r="I1325" t="s">
        <v>330</v>
      </c>
      <c r="J1325" s="25">
        <v>54</v>
      </c>
      <c r="K1325" s="26">
        <v>0.1038</v>
      </c>
      <c r="L1325" s="26">
        <v>2.0999999999999999E-3</v>
      </c>
    </row>
    <row r="1326" spans="1:12" ht="16" customHeight="1">
      <c r="A1326" t="s">
        <v>419</v>
      </c>
      <c r="B1326" t="s">
        <v>10</v>
      </c>
      <c r="C1326" t="s">
        <v>43</v>
      </c>
      <c r="D1326" s="24">
        <v>45992</v>
      </c>
      <c r="E1326" t="s">
        <v>331</v>
      </c>
      <c r="F1326" t="s">
        <v>10</v>
      </c>
      <c r="G1326" t="s">
        <v>320</v>
      </c>
      <c r="H1326" t="s">
        <v>320</v>
      </c>
      <c r="I1326" t="s">
        <v>433</v>
      </c>
      <c r="J1326" s="25">
        <v>2252</v>
      </c>
      <c r="K1326" s="26">
        <v>4.6372</v>
      </c>
      <c r="L1326" s="26">
        <v>0.15079999999999999</v>
      </c>
    </row>
    <row r="1327" spans="1:12" ht="16" customHeight="1">
      <c r="A1327" t="s">
        <v>419</v>
      </c>
      <c r="B1327" t="s">
        <v>10</v>
      </c>
      <c r="C1327" t="s">
        <v>43</v>
      </c>
      <c r="D1327" s="24">
        <v>45992</v>
      </c>
      <c r="E1327" t="s">
        <v>333</v>
      </c>
      <c r="F1327" t="s">
        <v>10</v>
      </c>
      <c r="G1327" t="s">
        <v>320</v>
      </c>
      <c r="H1327" t="s">
        <v>320</v>
      </c>
      <c r="I1327" t="s">
        <v>434</v>
      </c>
      <c r="J1327" s="25">
        <v>0</v>
      </c>
      <c r="K1327" s="26">
        <v>0</v>
      </c>
      <c r="L1327" s="26">
        <v>0</v>
      </c>
    </row>
    <row r="1328" spans="1:12" ht="16" customHeight="1">
      <c r="A1328" t="s">
        <v>419</v>
      </c>
      <c r="B1328" t="s">
        <v>10</v>
      </c>
      <c r="C1328" t="s">
        <v>43</v>
      </c>
      <c r="D1328" s="24">
        <v>45992</v>
      </c>
      <c r="E1328" t="s">
        <v>335</v>
      </c>
      <c r="F1328" t="s">
        <v>10</v>
      </c>
      <c r="G1328" t="s">
        <v>320</v>
      </c>
      <c r="H1328" t="s">
        <v>320</v>
      </c>
      <c r="I1328" t="s">
        <v>435</v>
      </c>
      <c r="J1328" s="25">
        <v>12</v>
      </c>
      <c r="K1328" s="26">
        <v>2.35E-2</v>
      </c>
      <c r="L1328" s="26">
        <v>6.9999999999999999E-4</v>
      </c>
    </row>
    <row r="1329" spans="1:12" ht="16" customHeight="1">
      <c r="A1329" t="s">
        <v>419</v>
      </c>
      <c r="B1329" t="s">
        <v>10</v>
      </c>
      <c r="C1329" t="s">
        <v>43</v>
      </c>
      <c r="D1329" s="24">
        <v>45992</v>
      </c>
      <c r="E1329" t="s">
        <v>337</v>
      </c>
      <c r="F1329" t="s">
        <v>10</v>
      </c>
      <c r="G1329" t="s">
        <v>320</v>
      </c>
      <c r="H1329" t="s">
        <v>320</v>
      </c>
      <c r="I1329" t="s">
        <v>436</v>
      </c>
      <c r="J1329" s="25">
        <v>0</v>
      </c>
      <c r="K1329" s="26">
        <v>0</v>
      </c>
      <c r="L1329" s="26">
        <v>0</v>
      </c>
    </row>
    <row r="1330" spans="1:12" ht="16" customHeight="1">
      <c r="A1330" t="s">
        <v>419</v>
      </c>
      <c r="B1330" t="s">
        <v>10</v>
      </c>
      <c r="C1330" t="s">
        <v>43</v>
      </c>
      <c r="D1330" s="24">
        <v>45992</v>
      </c>
      <c r="E1330" t="s">
        <v>339</v>
      </c>
      <c r="F1330" t="s">
        <v>10</v>
      </c>
      <c r="G1330" t="s">
        <v>320</v>
      </c>
      <c r="H1330" t="s">
        <v>320</v>
      </c>
      <c r="I1330" t="s">
        <v>437</v>
      </c>
      <c r="J1330" s="25">
        <v>6</v>
      </c>
      <c r="K1330" s="26">
        <v>1.2200000000000001E-2</v>
      </c>
      <c r="L1330" s="26">
        <v>5.0000000000000001E-4</v>
      </c>
    </row>
    <row r="1331" spans="1:12" ht="16" customHeight="1">
      <c r="A1331" t="s">
        <v>419</v>
      </c>
      <c r="B1331" t="s">
        <v>10</v>
      </c>
      <c r="C1331" t="s">
        <v>43</v>
      </c>
      <c r="D1331" s="24">
        <v>45992</v>
      </c>
      <c r="E1331" t="s">
        <v>341</v>
      </c>
      <c r="F1331" t="s">
        <v>10</v>
      </c>
      <c r="G1331" t="s">
        <v>320</v>
      </c>
      <c r="H1331" t="s">
        <v>320</v>
      </c>
      <c r="I1331" t="s">
        <v>438</v>
      </c>
      <c r="J1331" s="25">
        <v>0</v>
      </c>
      <c r="K1331" s="26">
        <v>0</v>
      </c>
      <c r="L1331" s="26">
        <v>0</v>
      </c>
    </row>
    <row r="1332" spans="1:12" ht="16" customHeight="1">
      <c r="A1332" t="s">
        <v>419</v>
      </c>
      <c r="B1332" t="s">
        <v>10</v>
      </c>
      <c r="C1332" t="s">
        <v>43</v>
      </c>
      <c r="D1332" s="24">
        <v>45992</v>
      </c>
      <c r="E1332" t="s">
        <v>343</v>
      </c>
      <c r="F1332" t="s">
        <v>9</v>
      </c>
      <c r="G1332" t="s">
        <v>344</v>
      </c>
      <c r="H1332" t="s">
        <v>344</v>
      </c>
      <c r="I1332" t="s">
        <v>439</v>
      </c>
      <c r="J1332" s="25">
        <v>0</v>
      </c>
      <c r="K1332" s="26">
        <v>0</v>
      </c>
      <c r="L1332" s="26">
        <v>0</v>
      </c>
    </row>
    <row r="1333" spans="1:12" ht="16" customHeight="1">
      <c r="A1333" t="s">
        <v>419</v>
      </c>
      <c r="B1333" t="s">
        <v>10</v>
      </c>
      <c r="C1333" t="s">
        <v>43</v>
      </c>
      <c r="D1333" s="24">
        <v>45992</v>
      </c>
      <c r="E1333" t="s">
        <v>346</v>
      </c>
      <c r="F1333" t="s">
        <v>10</v>
      </c>
      <c r="G1333" t="s">
        <v>320</v>
      </c>
      <c r="H1333" t="s">
        <v>320</v>
      </c>
      <c r="I1333" t="s">
        <v>440</v>
      </c>
      <c r="J1333" s="25">
        <v>0</v>
      </c>
      <c r="K1333" s="26">
        <v>0</v>
      </c>
      <c r="L1333" s="26">
        <v>0</v>
      </c>
    </row>
    <row r="1334" spans="1:12" ht="16" customHeight="1">
      <c r="A1334" t="s">
        <v>451</v>
      </c>
      <c r="B1334" t="s">
        <v>11</v>
      </c>
      <c r="C1334" t="s">
        <v>43</v>
      </c>
      <c r="D1334" s="24">
        <v>45992</v>
      </c>
      <c r="E1334" t="s">
        <v>424</v>
      </c>
      <c r="F1334" t="s">
        <v>10</v>
      </c>
      <c r="G1334" t="s">
        <v>314</v>
      </c>
      <c r="H1334" t="s">
        <v>314</v>
      </c>
      <c r="I1334" t="s">
        <v>315</v>
      </c>
      <c r="J1334" s="25">
        <v>44362053</v>
      </c>
      <c r="K1334" s="26">
        <v>86474.004199999996</v>
      </c>
      <c r="L1334" s="26">
        <v>252.29140000000001</v>
      </c>
    </row>
    <row r="1335" spans="1:12" ht="16" customHeight="1">
      <c r="A1335" t="s">
        <v>451</v>
      </c>
      <c r="B1335" t="s">
        <v>11</v>
      </c>
      <c r="C1335" t="s">
        <v>43</v>
      </c>
      <c r="D1335" s="24">
        <v>45992</v>
      </c>
      <c r="E1335" t="s">
        <v>325</v>
      </c>
      <c r="F1335" t="s">
        <v>10</v>
      </c>
      <c r="G1335" t="s">
        <v>320</v>
      </c>
      <c r="H1335" t="s">
        <v>320</v>
      </c>
      <c r="I1335" t="s">
        <v>315</v>
      </c>
      <c r="J1335" s="25">
        <v>2323562</v>
      </c>
      <c r="K1335" s="26">
        <v>4537.4195</v>
      </c>
      <c r="L1335" s="26">
        <v>18.077300000000001</v>
      </c>
    </row>
    <row r="1336" spans="1:12" ht="16" customHeight="1">
      <c r="A1336" t="s">
        <v>451</v>
      </c>
      <c r="B1336" t="s">
        <v>11</v>
      </c>
      <c r="C1336" t="s">
        <v>43</v>
      </c>
      <c r="D1336" s="24">
        <v>45992</v>
      </c>
      <c r="E1336" t="s">
        <v>442</v>
      </c>
      <c r="F1336" t="s">
        <v>10</v>
      </c>
      <c r="G1336" t="s">
        <v>314</v>
      </c>
      <c r="H1336" t="s">
        <v>314</v>
      </c>
      <c r="I1336" t="s">
        <v>322</v>
      </c>
      <c r="J1336" s="25">
        <v>97994</v>
      </c>
      <c r="K1336" s="26">
        <v>166.74889999999999</v>
      </c>
      <c r="L1336" s="26">
        <v>0.7732</v>
      </c>
    </row>
    <row r="1337" spans="1:12" ht="16" customHeight="1">
      <c r="A1337" t="s">
        <v>451</v>
      </c>
      <c r="B1337" t="s">
        <v>11</v>
      </c>
      <c r="C1337" t="s">
        <v>43</v>
      </c>
      <c r="D1337" s="24">
        <v>45992</v>
      </c>
      <c r="E1337" t="s">
        <v>447</v>
      </c>
      <c r="F1337" t="s">
        <v>10</v>
      </c>
      <c r="G1337" t="s">
        <v>314</v>
      </c>
      <c r="H1337" t="s">
        <v>314</v>
      </c>
      <c r="I1337" t="s">
        <v>322</v>
      </c>
      <c r="J1337" s="25">
        <v>8453</v>
      </c>
      <c r="K1337" s="26">
        <v>14.359500000000001</v>
      </c>
      <c r="L1337" s="26">
        <v>9.0700000000000003E-2</v>
      </c>
    </row>
    <row r="1338" spans="1:12" ht="16" customHeight="1">
      <c r="A1338" t="s">
        <v>451</v>
      </c>
      <c r="B1338" t="s">
        <v>11</v>
      </c>
      <c r="C1338" t="s">
        <v>43</v>
      </c>
      <c r="D1338" s="24">
        <v>45992</v>
      </c>
      <c r="E1338" t="s">
        <v>452</v>
      </c>
      <c r="F1338" t="s">
        <v>10</v>
      </c>
      <c r="G1338" t="s">
        <v>314</v>
      </c>
      <c r="H1338" t="s">
        <v>314</v>
      </c>
      <c r="I1338" t="s">
        <v>322</v>
      </c>
      <c r="J1338" s="25">
        <v>48</v>
      </c>
      <c r="K1338" s="26">
        <v>8.2299999999999998E-2</v>
      </c>
      <c r="L1338" s="26">
        <v>1.1000000000000001E-3</v>
      </c>
    </row>
    <row r="1339" spans="1:12" ht="16" customHeight="1">
      <c r="A1339" t="s">
        <v>451</v>
      </c>
      <c r="B1339" t="s">
        <v>11</v>
      </c>
      <c r="C1339" t="s">
        <v>43</v>
      </c>
      <c r="D1339" s="24">
        <v>45992</v>
      </c>
      <c r="E1339" t="s">
        <v>399</v>
      </c>
      <c r="F1339" t="s">
        <v>10</v>
      </c>
      <c r="G1339" t="s">
        <v>320</v>
      </c>
      <c r="H1339" t="s">
        <v>320</v>
      </c>
      <c r="I1339" t="s">
        <v>322</v>
      </c>
      <c r="J1339" s="25">
        <v>320377</v>
      </c>
      <c r="K1339" s="26">
        <v>547.83360000000005</v>
      </c>
      <c r="L1339" s="26">
        <v>3.3269000000000002</v>
      </c>
    </row>
    <row r="1340" spans="1:12" ht="16" customHeight="1">
      <c r="A1340" t="s">
        <v>451</v>
      </c>
      <c r="B1340" t="s">
        <v>11</v>
      </c>
      <c r="C1340" t="s">
        <v>43</v>
      </c>
      <c r="D1340" s="24">
        <v>45992</v>
      </c>
      <c r="E1340" t="s">
        <v>429</v>
      </c>
      <c r="F1340" t="s">
        <v>10</v>
      </c>
      <c r="G1340" t="s">
        <v>320</v>
      </c>
      <c r="H1340" t="s">
        <v>320</v>
      </c>
      <c r="I1340" t="s">
        <v>324</v>
      </c>
      <c r="J1340" s="25">
        <v>46486</v>
      </c>
      <c r="K1340" s="26">
        <v>80.058400000000006</v>
      </c>
      <c r="L1340" s="26">
        <v>0.7258</v>
      </c>
    </row>
    <row r="1341" spans="1:12" ht="16" customHeight="1">
      <c r="A1341" t="s">
        <v>451</v>
      </c>
      <c r="B1341" t="s">
        <v>11</v>
      </c>
      <c r="C1341" t="s">
        <v>43</v>
      </c>
      <c r="D1341" s="24">
        <v>45992</v>
      </c>
      <c r="E1341" t="s">
        <v>327</v>
      </c>
      <c r="F1341" t="s">
        <v>10</v>
      </c>
      <c r="G1341" t="s">
        <v>320</v>
      </c>
      <c r="H1341" t="s">
        <v>320</v>
      </c>
      <c r="I1341" t="s">
        <v>326</v>
      </c>
      <c r="J1341" s="25">
        <v>25940</v>
      </c>
      <c r="K1341" s="26">
        <v>51.9499</v>
      </c>
      <c r="L1341" s="26">
        <v>0.82830000000000004</v>
      </c>
    </row>
    <row r="1342" spans="1:12" ht="16" customHeight="1">
      <c r="A1342" t="s">
        <v>451</v>
      </c>
      <c r="B1342" t="s">
        <v>11</v>
      </c>
      <c r="C1342" t="s">
        <v>43</v>
      </c>
      <c r="D1342" s="24">
        <v>45992</v>
      </c>
      <c r="E1342" t="s">
        <v>329</v>
      </c>
      <c r="F1342" t="s">
        <v>10</v>
      </c>
      <c r="G1342" t="s">
        <v>320</v>
      </c>
      <c r="H1342" t="s">
        <v>320</v>
      </c>
      <c r="I1342" t="s">
        <v>328</v>
      </c>
      <c r="J1342" s="25">
        <v>7368</v>
      </c>
      <c r="K1342" s="26">
        <v>14.843</v>
      </c>
      <c r="L1342" s="26">
        <v>0.25700000000000001</v>
      </c>
    </row>
    <row r="1343" spans="1:12" ht="16" customHeight="1">
      <c r="A1343" t="s">
        <v>451</v>
      </c>
      <c r="B1343" t="s">
        <v>11</v>
      </c>
      <c r="C1343" t="s">
        <v>43</v>
      </c>
      <c r="D1343" s="24">
        <v>45992</v>
      </c>
      <c r="E1343" t="s">
        <v>372</v>
      </c>
      <c r="F1343" t="s">
        <v>10</v>
      </c>
      <c r="G1343" t="s">
        <v>320</v>
      </c>
      <c r="H1343" t="s">
        <v>320</v>
      </c>
      <c r="I1343" t="s">
        <v>330</v>
      </c>
      <c r="J1343" s="25">
        <v>76</v>
      </c>
      <c r="K1343" s="26">
        <v>0.14530000000000001</v>
      </c>
      <c r="L1343" s="26">
        <v>2.3999999999999998E-3</v>
      </c>
    </row>
    <row r="1344" spans="1:12" ht="16" customHeight="1">
      <c r="A1344" t="s">
        <v>451</v>
      </c>
      <c r="B1344" t="s">
        <v>11</v>
      </c>
      <c r="C1344" t="s">
        <v>43</v>
      </c>
      <c r="D1344" s="24">
        <v>45992</v>
      </c>
      <c r="E1344" t="s">
        <v>331</v>
      </c>
      <c r="F1344" t="s">
        <v>10</v>
      </c>
      <c r="G1344" t="s">
        <v>320</v>
      </c>
      <c r="H1344" t="s">
        <v>320</v>
      </c>
      <c r="I1344" t="s">
        <v>433</v>
      </c>
      <c r="J1344" s="25">
        <v>2412</v>
      </c>
      <c r="K1344" s="26">
        <v>4.9873000000000003</v>
      </c>
      <c r="L1344" s="26">
        <v>0.1729</v>
      </c>
    </row>
    <row r="1345" spans="1:12" ht="16" customHeight="1">
      <c r="A1345" t="s">
        <v>451</v>
      </c>
      <c r="B1345" t="s">
        <v>11</v>
      </c>
      <c r="C1345" t="s">
        <v>43</v>
      </c>
      <c r="D1345" s="24">
        <v>45992</v>
      </c>
      <c r="E1345" t="s">
        <v>333</v>
      </c>
      <c r="F1345" t="s">
        <v>10</v>
      </c>
      <c r="G1345" t="s">
        <v>320</v>
      </c>
      <c r="H1345" t="s">
        <v>320</v>
      </c>
      <c r="I1345" t="s">
        <v>434</v>
      </c>
      <c r="J1345" s="25">
        <v>0</v>
      </c>
      <c r="K1345" s="26">
        <v>0</v>
      </c>
      <c r="L1345" s="26">
        <v>0</v>
      </c>
    </row>
    <row r="1346" spans="1:12" ht="16" customHeight="1">
      <c r="A1346" t="s">
        <v>451</v>
      </c>
      <c r="B1346" t="s">
        <v>11</v>
      </c>
      <c r="C1346" t="s">
        <v>43</v>
      </c>
      <c r="D1346" s="24">
        <v>45992</v>
      </c>
      <c r="E1346" t="s">
        <v>335</v>
      </c>
      <c r="F1346" t="s">
        <v>10</v>
      </c>
      <c r="G1346" t="s">
        <v>320</v>
      </c>
      <c r="H1346" t="s">
        <v>320</v>
      </c>
      <c r="I1346" t="s">
        <v>435</v>
      </c>
      <c r="J1346" s="25">
        <v>2</v>
      </c>
      <c r="K1346" s="26">
        <v>3.8999999999999998E-3</v>
      </c>
      <c r="L1346" s="26">
        <v>2.9999999999999997E-4</v>
      </c>
    </row>
    <row r="1347" spans="1:12" ht="16" customHeight="1">
      <c r="A1347" t="s">
        <v>451</v>
      </c>
      <c r="B1347" t="s">
        <v>11</v>
      </c>
      <c r="C1347" t="s">
        <v>43</v>
      </c>
      <c r="D1347" s="24">
        <v>45992</v>
      </c>
      <c r="E1347" t="s">
        <v>337</v>
      </c>
      <c r="F1347" t="s">
        <v>10</v>
      </c>
      <c r="G1347" t="s">
        <v>320</v>
      </c>
      <c r="H1347" t="s">
        <v>320</v>
      </c>
      <c r="I1347" t="s">
        <v>436</v>
      </c>
      <c r="J1347" s="25">
        <v>0</v>
      </c>
      <c r="K1347" s="26">
        <v>0</v>
      </c>
      <c r="L1347" s="26">
        <v>0</v>
      </c>
    </row>
    <row r="1348" spans="1:12" ht="16" customHeight="1">
      <c r="A1348" t="s">
        <v>451</v>
      </c>
      <c r="B1348" t="s">
        <v>11</v>
      </c>
      <c r="C1348" t="s">
        <v>43</v>
      </c>
      <c r="D1348" s="24">
        <v>45992</v>
      </c>
      <c r="E1348" t="s">
        <v>339</v>
      </c>
      <c r="F1348" t="s">
        <v>10</v>
      </c>
      <c r="G1348" t="s">
        <v>320</v>
      </c>
      <c r="H1348" t="s">
        <v>320</v>
      </c>
      <c r="I1348" t="s">
        <v>437</v>
      </c>
      <c r="J1348" s="25">
        <v>7</v>
      </c>
      <c r="K1348" s="26">
        <v>1.43E-2</v>
      </c>
      <c r="L1348" s="26">
        <v>5.9999999999999995E-4</v>
      </c>
    </row>
    <row r="1349" spans="1:12" ht="16" customHeight="1">
      <c r="A1349" t="s">
        <v>451</v>
      </c>
      <c r="B1349" t="s">
        <v>11</v>
      </c>
      <c r="C1349" t="s">
        <v>43</v>
      </c>
      <c r="D1349" s="24">
        <v>45992</v>
      </c>
      <c r="E1349" t="s">
        <v>341</v>
      </c>
      <c r="F1349" t="s">
        <v>10</v>
      </c>
      <c r="G1349" t="s">
        <v>320</v>
      </c>
      <c r="H1349" t="s">
        <v>320</v>
      </c>
      <c r="I1349" t="s">
        <v>438</v>
      </c>
      <c r="J1349" s="25">
        <v>0</v>
      </c>
      <c r="K1349" s="26">
        <v>0</v>
      </c>
      <c r="L1349" s="26">
        <v>0</v>
      </c>
    </row>
    <row r="1350" spans="1:12" ht="16" customHeight="1">
      <c r="A1350" t="s">
        <v>451</v>
      </c>
      <c r="B1350" t="s">
        <v>11</v>
      </c>
      <c r="C1350" t="s">
        <v>43</v>
      </c>
      <c r="D1350" s="24">
        <v>45992</v>
      </c>
      <c r="E1350" t="s">
        <v>343</v>
      </c>
      <c r="F1350" t="s">
        <v>9</v>
      </c>
      <c r="G1350" t="s">
        <v>344</v>
      </c>
      <c r="H1350" t="s">
        <v>344</v>
      </c>
      <c r="I1350" t="s">
        <v>439</v>
      </c>
      <c r="J1350" s="25">
        <v>0</v>
      </c>
      <c r="K1350" s="26">
        <v>0</v>
      </c>
      <c r="L1350" s="26">
        <v>0</v>
      </c>
    </row>
    <row r="1351" spans="1:12" ht="16" customHeight="1">
      <c r="A1351" t="s">
        <v>451</v>
      </c>
      <c r="B1351" t="s">
        <v>11</v>
      </c>
      <c r="C1351" t="s">
        <v>43</v>
      </c>
      <c r="D1351" s="24">
        <v>45992</v>
      </c>
      <c r="E1351" t="s">
        <v>346</v>
      </c>
      <c r="F1351" t="s">
        <v>10</v>
      </c>
      <c r="G1351" t="s">
        <v>320</v>
      </c>
      <c r="H1351" t="s">
        <v>320</v>
      </c>
      <c r="I1351" t="s">
        <v>440</v>
      </c>
      <c r="J1351" s="25">
        <v>0</v>
      </c>
      <c r="K1351" s="26">
        <v>0</v>
      </c>
      <c r="L1351" s="26">
        <v>0</v>
      </c>
    </row>
    <row r="1352" spans="1:12" ht="16" customHeight="1">
      <c r="A1352" t="s">
        <v>453</v>
      </c>
      <c r="B1352" t="s">
        <v>12</v>
      </c>
      <c r="C1352" t="s">
        <v>43</v>
      </c>
      <c r="D1352" s="24">
        <v>45992</v>
      </c>
      <c r="E1352" t="s">
        <v>424</v>
      </c>
      <c r="F1352" t="s">
        <v>10</v>
      </c>
      <c r="G1352" t="s">
        <v>314</v>
      </c>
      <c r="H1352" t="s">
        <v>314</v>
      </c>
      <c r="I1352" t="s">
        <v>315</v>
      </c>
      <c r="J1352" s="25">
        <v>51955629</v>
      </c>
      <c r="K1352" s="26">
        <v>101088.8489</v>
      </c>
      <c r="L1352" s="26">
        <v>247.16130000000001</v>
      </c>
    </row>
    <row r="1353" spans="1:12" ht="16" customHeight="1">
      <c r="A1353" t="s">
        <v>453</v>
      </c>
      <c r="B1353" t="s">
        <v>12</v>
      </c>
      <c r="C1353" t="s">
        <v>43</v>
      </c>
      <c r="D1353" s="24">
        <v>45992</v>
      </c>
      <c r="E1353" t="s">
        <v>325</v>
      </c>
      <c r="F1353" t="s">
        <v>10</v>
      </c>
      <c r="G1353" t="s">
        <v>320</v>
      </c>
      <c r="H1353" t="s">
        <v>320</v>
      </c>
      <c r="I1353" t="s">
        <v>315</v>
      </c>
      <c r="J1353" s="25">
        <v>3239924</v>
      </c>
      <c r="K1353" s="26">
        <v>6323.7897999999996</v>
      </c>
      <c r="L1353" s="26">
        <v>23.689399999999999</v>
      </c>
    </row>
    <row r="1354" spans="1:12" ht="16" customHeight="1">
      <c r="A1354" t="s">
        <v>453</v>
      </c>
      <c r="B1354" t="s">
        <v>12</v>
      </c>
      <c r="C1354" t="s">
        <v>43</v>
      </c>
      <c r="D1354" s="24">
        <v>45992</v>
      </c>
      <c r="E1354" t="s">
        <v>442</v>
      </c>
      <c r="F1354" t="s">
        <v>10</v>
      </c>
      <c r="G1354" t="s">
        <v>314</v>
      </c>
      <c r="H1354" t="s">
        <v>314</v>
      </c>
      <c r="I1354" t="s">
        <v>322</v>
      </c>
      <c r="J1354" s="25">
        <v>132433</v>
      </c>
      <c r="K1354" s="26">
        <v>225.0147</v>
      </c>
      <c r="L1354" s="26">
        <v>1.133</v>
      </c>
    </row>
    <row r="1355" spans="1:12" ht="16" customHeight="1">
      <c r="A1355" t="s">
        <v>453</v>
      </c>
      <c r="B1355" t="s">
        <v>12</v>
      </c>
      <c r="C1355" t="s">
        <v>43</v>
      </c>
      <c r="D1355" s="24">
        <v>45992</v>
      </c>
      <c r="E1355" t="s">
        <v>447</v>
      </c>
      <c r="F1355" t="s">
        <v>10</v>
      </c>
      <c r="G1355" t="s">
        <v>314</v>
      </c>
      <c r="H1355" t="s">
        <v>314</v>
      </c>
      <c r="I1355" t="s">
        <v>322</v>
      </c>
      <c r="J1355" s="25">
        <v>12250</v>
      </c>
      <c r="K1355" s="26">
        <v>20.858699999999999</v>
      </c>
      <c r="L1355" s="26">
        <v>0.1168</v>
      </c>
    </row>
    <row r="1356" spans="1:12" ht="16" customHeight="1">
      <c r="A1356" t="s">
        <v>453</v>
      </c>
      <c r="B1356" t="s">
        <v>12</v>
      </c>
      <c r="C1356" t="s">
        <v>43</v>
      </c>
      <c r="D1356" s="24">
        <v>45992</v>
      </c>
      <c r="E1356" t="s">
        <v>452</v>
      </c>
      <c r="F1356" t="s">
        <v>10</v>
      </c>
      <c r="G1356" t="s">
        <v>314</v>
      </c>
      <c r="H1356" t="s">
        <v>314</v>
      </c>
      <c r="I1356" t="s">
        <v>322</v>
      </c>
      <c r="J1356" s="25">
        <v>634</v>
      </c>
      <c r="K1356" s="26">
        <v>1.0773999999999999</v>
      </c>
      <c r="L1356" s="26">
        <v>1.18E-2</v>
      </c>
    </row>
    <row r="1357" spans="1:12" ht="16" customHeight="1">
      <c r="A1357" t="s">
        <v>453</v>
      </c>
      <c r="B1357" t="s">
        <v>12</v>
      </c>
      <c r="C1357" t="s">
        <v>43</v>
      </c>
      <c r="D1357" s="24">
        <v>45992</v>
      </c>
      <c r="E1357" t="s">
        <v>399</v>
      </c>
      <c r="F1357" t="s">
        <v>10</v>
      </c>
      <c r="G1357" t="s">
        <v>320</v>
      </c>
      <c r="H1357" t="s">
        <v>320</v>
      </c>
      <c r="I1357" t="s">
        <v>322</v>
      </c>
      <c r="J1357" s="25">
        <v>377937</v>
      </c>
      <c r="K1357" s="26">
        <v>643.59720000000004</v>
      </c>
      <c r="L1357" s="26">
        <v>4.1475</v>
      </c>
    </row>
    <row r="1358" spans="1:12" ht="16" customHeight="1">
      <c r="A1358" t="s">
        <v>453</v>
      </c>
      <c r="B1358" t="s">
        <v>12</v>
      </c>
      <c r="C1358" t="s">
        <v>43</v>
      </c>
      <c r="D1358" s="24">
        <v>45992</v>
      </c>
      <c r="E1358" t="s">
        <v>429</v>
      </c>
      <c r="F1358" t="s">
        <v>10</v>
      </c>
      <c r="G1358" t="s">
        <v>320</v>
      </c>
      <c r="H1358" t="s">
        <v>320</v>
      </c>
      <c r="I1358" t="s">
        <v>324</v>
      </c>
      <c r="J1358" s="25">
        <v>54614</v>
      </c>
      <c r="K1358" s="26">
        <v>93.889799999999994</v>
      </c>
      <c r="L1358" s="26">
        <v>0.97709999999999997</v>
      </c>
    </row>
    <row r="1359" spans="1:12" ht="16" customHeight="1">
      <c r="A1359" t="s">
        <v>453</v>
      </c>
      <c r="B1359" t="s">
        <v>12</v>
      </c>
      <c r="C1359" t="s">
        <v>43</v>
      </c>
      <c r="D1359" s="24">
        <v>45992</v>
      </c>
      <c r="E1359" t="s">
        <v>327</v>
      </c>
      <c r="F1359" t="s">
        <v>10</v>
      </c>
      <c r="G1359" t="s">
        <v>320</v>
      </c>
      <c r="H1359" t="s">
        <v>320</v>
      </c>
      <c r="I1359" t="s">
        <v>326</v>
      </c>
      <c r="J1359" s="25">
        <v>40194</v>
      </c>
      <c r="K1359" s="26">
        <v>78.795000000000002</v>
      </c>
      <c r="L1359" s="26">
        <v>1.0949</v>
      </c>
    </row>
    <row r="1360" spans="1:12" ht="16" customHeight="1">
      <c r="A1360" t="s">
        <v>453</v>
      </c>
      <c r="B1360" t="s">
        <v>12</v>
      </c>
      <c r="C1360" t="s">
        <v>43</v>
      </c>
      <c r="D1360" s="24">
        <v>45992</v>
      </c>
      <c r="E1360" t="s">
        <v>329</v>
      </c>
      <c r="F1360" t="s">
        <v>10</v>
      </c>
      <c r="G1360" t="s">
        <v>320</v>
      </c>
      <c r="H1360" t="s">
        <v>320</v>
      </c>
      <c r="I1360" t="s">
        <v>328</v>
      </c>
      <c r="J1360" s="25">
        <v>10340</v>
      </c>
      <c r="K1360" s="26">
        <v>20.709599999999998</v>
      </c>
      <c r="L1360" s="26">
        <v>0.33229999999999998</v>
      </c>
    </row>
    <row r="1361" spans="1:12" ht="16" customHeight="1">
      <c r="A1361" t="s">
        <v>453</v>
      </c>
      <c r="B1361" t="s">
        <v>12</v>
      </c>
      <c r="C1361" t="s">
        <v>43</v>
      </c>
      <c r="D1361" s="24">
        <v>45992</v>
      </c>
      <c r="E1361" t="s">
        <v>372</v>
      </c>
      <c r="F1361" t="s">
        <v>10</v>
      </c>
      <c r="G1361" t="s">
        <v>320</v>
      </c>
      <c r="H1361" t="s">
        <v>320</v>
      </c>
      <c r="I1361" t="s">
        <v>330</v>
      </c>
      <c r="J1361" s="25">
        <v>84</v>
      </c>
      <c r="K1361" s="26">
        <v>0.1605</v>
      </c>
      <c r="L1361" s="26">
        <v>2.3E-3</v>
      </c>
    </row>
    <row r="1362" spans="1:12" ht="16" customHeight="1">
      <c r="A1362" t="s">
        <v>453</v>
      </c>
      <c r="B1362" t="s">
        <v>12</v>
      </c>
      <c r="C1362" t="s">
        <v>43</v>
      </c>
      <c r="D1362" s="24">
        <v>45992</v>
      </c>
      <c r="E1362" t="s">
        <v>331</v>
      </c>
      <c r="F1362" t="s">
        <v>10</v>
      </c>
      <c r="G1362" t="s">
        <v>320</v>
      </c>
      <c r="H1362" t="s">
        <v>320</v>
      </c>
      <c r="I1362" t="s">
        <v>433</v>
      </c>
      <c r="J1362" s="25">
        <v>4261</v>
      </c>
      <c r="K1362" s="26">
        <v>8.8816000000000006</v>
      </c>
      <c r="L1362" s="26">
        <v>0.28810000000000002</v>
      </c>
    </row>
    <row r="1363" spans="1:12" ht="16" customHeight="1">
      <c r="A1363" t="s">
        <v>453</v>
      </c>
      <c r="B1363" t="s">
        <v>12</v>
      </c>
      <c r="C1363" t="s">
        <v>43</v>
      </c>
      <c r="D1363" s="24">
        <v>45992</v>
      </c>
      <c r="E1363" t="s">
        <v>333</v>
      </c>
      <c r="F1363" t="s">
        <v>10</v>
      </c>
      <c r="G1363" t="s">
        <v>320</v>
      </c>
      <c r="H1363" t="s">
        <v>320</v>
      </c>
      <c r="I1363" t="s">
        <v>434</v>
      </c>
      <c r="J1363" s="25">
        <v>0</v>
      </c>
      <c r="K1363" s="26">
        <v>0</v>
      </c>
      <c r="L1363" s="26">
        <v>0</v>
      </c>
    </row>
    <row r="1364" spans="1:12" ht="16" customHeight="1">
      <c r="A1364" t="s">
        <v>453</v>
      </c>
      <c r="B1364" t="s">
        <v>12</v>
      </c>
      <c r="C1364" t="s">
        <v>43</v>
      </c>
      <c r="D1364" s="24">
        <v>45992</v>
      </c>
      <c r="E1364" t="s">
        <v>335</v>
      </c>
      <c r="F1364" t="s">
        <v>10</v>
      </c>
      <c r="G1364" t="s">
        <v>320</v>
      </c>
      <c r="H1364" t="s">
        <v>320</v>
      </c>
      <c r="I1364" t="s">
        <v>435</v>
      </c>
      <c r="J1364" s="25">
        <v>29</v>
      </c>
      <c r="K1364" s="26">
        <v>5.2299999999999999E-2</v>
      </c>
      <c r="L1364" s="26">
        <v>1.1999999999999999E-3</v>
      </c>
    </row>
    <row r="1365" spans="1:12" ht="16" customHeight="1">
      <c r="A1365" t="s">
        <v>453</v>
      </c>
      <c r="B1365" t="s">
        <v>12</v>
      </c>
      <c r="C1365" t="s">
        <v>43</v>
      </c>
      <c r="D1365" s="24">
        <v>45992</v>
      </c>
      <c r="E1365" t="s">
        <v>337</v>
      </c>
      <c r="F1365" t="s">
        <v>10</v>
      </c>
      <c r="G1365" t="s">
        <v>320</v>
      </c>
      <c r="H1365" t="s">
        <v>320</v>
      </c>
      <c r="I1365" t="s">
        <v>436</v>
      </c>
      <c r="J1365" s="25">
        <v>0</v>
      </c>
      <c r="K1365" s="26">
        <v>0</v>
      </c>
      <c r="L1365" s="26">
        <v>0</v>
      </c>
    </row>
    <row r="1366" spans="1:12" ht="16" customHeight="1">
      <c r="A1366" t="s">
        <v>453</v>
      </c>
      <c r="B1366" t="s">
        <v>12</v>
      </c>
      <c r="C1366" t="s">
        <v>43</v>
      </c>
      <c r="D1366" s="24">
        <v>45992</v>
      </c>
      <c r="E1366" t="s">
        <v>339</v>
      </c>
      <c r="F1366" t="s">
        <v>10</v>
      </c>
      <c r="G1366" t="s">
        <v>320</v>
      </c>
      <c r="H1366" t="s">
        <v>320</v>
      </c>
      <c r="I1366" t="s">
        <v>437</v>
      </c>
      <c r="J1366" s="25">
        <v>0</v>
      </c>
      <c r="K1366" s="26">
        <v>0</v>
      </c>
      <c r="L1366" s="26">
        <v>0</v>
      </c>
    </row>
    <row r="1367" spans="1:12" ht="16" customHeight="1">
      <c r="A1367" t="s">
        <v>453</v>
      </c>
      <c r="B1367" t="s">
        <v>12</v>
      </c>
      <c r="C1367" t="s">
        <v>43</v>
      </c>
      <c r="D1367" s="24">
        <v>45992</v>
      </c>
      <c r="E1367" t="s">
        <v>341</v>
      </c>
      <c r="F1367" t="s">
        <v>10</v>
      </c>
      <c r="G1367" t="s">
        <v>320</v>
      </c>
      <c r="H1367" t="s">
        <v>320</v>
      </c>
      <c r="I1367" t="s">
        <v>438</v>
      </c>
      <c r="J1367" s="25">
        <v>0</v>
      </c>
      <c r="K1367" s="26">
        <v>0</v>
      </c>
      <c r="L1367" s="26">
        <v>0</v>
      </c>
    </row>
    <row r="1368" spans="1:12" ht="16" customHeight="1">
      <c r="A1368" t="s">
        <v>453</v>
      </c>
      <c r="B1368" t="s">
        <v>12</v>
      </c>
      <c r="C1368" t="s">
        <v>43</v>
      </c>
      <c r="D1368" s="24">
        <v>45992</v>
      </c>
      <c r="E1368" t="s">
        <v>343</v>
      </c>
      <c r="F1368" t="s">
        <v>9</v>
      </c>
      <c r="G1368" t="s">
        <v>344</v>
      </c>
      <c r="H1368" t="s">
        <v>344</v>
      </c>
      <c r="I1368" t="s">
        <v>439</v>
      </c>
      <c r="J1368" s="25">
        <v>0</v>
      </c>
      <c r="K1368" s="26">
        <v>0</v>
      </c>
      <c r="L1368" s="26">
        <v>0</v>
      </c>
    </row>
    <row r="1369" spans="1:12" ht="16" customHeight="1">
      <c r="A1369" t="s">
        <v>453</v>
      </c>
      <c r="B1369" t="s">
        <v>12</v>
      </c>
      <c r="C1369" t="s">
        <v>43</v>
      </c>
      <c r="D1369" s="24">
        <v>45992</v>
      </c>
      <c r="E1369" t="s">
        <v>346</v>
      </c>
      <c r="F1369" t="s">
        <v>10</v>
      </c>
      <c r="G1369" t="s">
        <v>320</v>
      </c>
      <c r="H1369" t="s">
        <v>320</v>
      </c>
      <c r="I1369" t="s">
        <v>440</v>
      </c>
      <c r="J1369" s="25">
        <v>0</v>
      </c>
      <c r="K1369" s="26">
        <v>0</v>
      </c>
      <c r="L1369" s="26">
        <v>0</v>
      </c>
    </row>
    <row r="1370" spans="1:12" ht="16" customHeight="1">
      <c r="A1370" t="s">
        <v>454</v>
      </c>
      <c r="B1370" t="s">
        <v>13</v>
      </c>
      <c r="C1370" t="s">
        <v>43</v>
      </c>
      <c r="D1370" s="24">
        <v>45992</v>
      </c>
      <c r="E1370" t="s">
        <v>424</v>
      </c>
      <c r="F1370" t="s">
        <v>10</v>
      </c>
      <c r="G1370" t="s">
        <v>314</v>
      </c>
      <c r="H1370" t="s">
        <v>314</v>
      </c>
      <c r="I1370" t="s">
        <v>315</v>
      </c>
      <c r="J1370" s="25">
        <v>78946464</v>
      </c>
      <c r="K1370" s="26">
        <v>153718.4883</v>
      </c>
      <c r="L1370" s="26">
        <v>327.14150000000001</v>
      </c>
    </row>
    <row r="1371" spans="1:12" ht="16" customHeight="1">
      <c r="A1371" t="s">
        <v>454</v>
      </c>
      <c r="B1371" t="s">
        <v>13</v>
      </c>
      <c r="C1371" t="s">
        <v>43</v>
      </c>
      <c r="D1371" s="24">
        <v>45992</v>
      </c>
      <c r="E1371" t="s">
        <v>325</v>
      </c>
      <c r="F1371" t="s">
        <v>10</v>
      </c>
      <c r="G1371" t="s">
        <v>320</v>
      </c>
      <c r="H1371" t="s">
        <v>320</v>
      </c>
      <c r="I1371" t="s">
        <v>315</v>
      </c>
      <c r="J1371" s="25">
        <v>3708164</v>
      </c>
      <c r="K1371" s="26">
        <v>7233.1815999999999</v>
      </c>
      <c r="L1371" s="26">
        <v>24.9816</v>
      </c>
    </row>
    <row r="1372" spans="1:12" ht="16" customHeight="1">
      <c r="A1372" t="s">
        <v>454</v>
      </c>
      <c r="B1372" t="s">
        <v>13</v>
      </c>
      <c r="C1372" t="s">
        <v>43</v>
      </c>
      <c r="D1372" s="24">
        <v>45992</v>
      </c>
      <c r="E1372" t="s">
        <v>442</v>
      </c>
      <c r="F1372" t="s">
        <v>10</v>
      </c>
      <c r="G1372" t="s">
        <v>314</v>
      </c>
      <c r="H1372" t="s">
        <v>314</v>
      </c>
      <c r="I1372" t="s">
        <v>322</v>
      </c>
      <c r="J1372" s="25">
        <v>211809</v>
      </c>
      <c r="K1372" s="26">
        <v>360.36930000000001</v>
      </c>
      <c r="L1372" s="26">
        <v>1.6069</v>
      </c>
    </row>
    <row r="1373" spans="1:12" ht="16" customHeight="1">
      <c r="A1373" t="s">
        <v>454</v>
      </c>
      <c r="B1373" t="s">
        <v>13</v>
      </c>
      <c r="C1373" t="s">
        <v>43</v>
      </c>
      <c r="D1373" s="24">
        <v>45992</v>
      </c>
      <c r="E1373" t="s">
        <v>447</v>
      </c>
      <c r="F1373" t="s">
        <v>10</v>
      </c>
      <c r="G1373" t="s">
        <v>314</v>
      </c>
      <c r="H1373" t="s">
        <v>314</v>
      </c>
      <c r="I1373" t="s">
        <v>322</v>
      </c>
      <c r="J1373" s="25">
        <v>16901</v>
      </c>
      <c r="K1373" s="26">
        <v>28.7729</v>
      </c>
      <c r="L1373" s="26">
        <v>0.17219999999999999</v>
      </c>
    </row>
    <row r="1374" spans="1:12" ht="16" customHeight="1">
      <c r="A1374" t="s">
        <v>454</v>
      </c>
      <c r="B1374" t="s">
        <v>13</v>
      </c>
      <c r="C1374" t="s">
        <v>43</v>
      </c>
      <c r="D1374" s="24">
        <v>45992</v>
      </c>
      <c r="E1374" t="s">
        <v>452</v>
      </c>
      <c r="F1374" t="s">
        <v>10</v>
      </c>
      <c r="G1374" t="s">
        <v>314</v>
      </c>
      <c r="H1374" t="s">
        <v>314</v>
      </c>
      <c r="I1374" t="s">
        <v>322</v>
      </c>
      <c r="J1374" s="25">
        <v>1080</v>
      </c>
      <c r="K1374" s="26">
        <v>1.8448</v>
      </c>
      <c r="L1374" s="26">
        <v>1.8200000000000001E-2</v>
      </c>
    </row>
    <row r="1375" spans="1:12" ht="16" customHeight="1">
      <c r="A1375" t="s">
        <v>454</v>
      </c>
      <c r="B1375" t="s">
        <v>13</v>
      </c>
      <c r="C1375" t="s">
        <v>43</v>
      </c>
      <c r="D1375" s="24">
        <v>45992</v>
      </c>
      <c r="E1375" t="s">
        <v>399</v>
      </c>
      <c r="F1375" t="s">
        <v>10</v>
      </c>
      <c r="G1375" t="s">
        <v>320</v>
      </c>
      <c r="H1375" t="s">
        <v>320</v>
      </c>
      <c r="I1375" t="s">
        <v>322</v>
      </c>
      <c r="J1375" s="25">
        <v>408119</v>
      </c>
      <c r="K1375" s="26">
        <v>693.13940000000002</v>
      </c>
      <c r="L1375" s="26">
        <v>4.5079000000000002</v>
      </c>
    </row>
    <row r="1376" spans="1:12" ht="16" customHeight="1">
      <c r="A1376" t="s">
        <v>454</v>
      </c>
      <c r="B1376" t="s">
        <v>13</v>
      </c>
      <c r="C1376" t="s">
        <v>43</v>
      </c>
      <c r="D1376" s="24">
        <v>45992</v>
      </c>
      <c r="E1376" t="s">
        <v>429</v>
      </c>
      <c r="F1376" t="s">
        <v>10</v>
      </c>
      <c r="G1376" t="s">
        <v>320</v>
      </c>
      <c r="H1376" t="s">
        <v>320</v>
      </c>
      <c r="I1376" t="s">
        <v>324</v>
      </c>
      <c r="J1376" s="25">
        <v>43013</v>
      </c>
      <c r="K1376" s="26">
        <v>73.2149</v>
      </c>
      <c r="L1376" s="26">
        <v>0.71619999999999995</v>
      </c>
    </row>
    <row r="1377" spans="1:12" ht="16" customHeight="1">
      <c r="A1377" t="s">
        <v>454</v>
      </c>
      <c r="B1377" t="s">
        <v>13</v>
      </c>
      <c r="C1377" t="s">
        <v>43</v>
      </c>
      <c r="D1377" s="24">
        <v>45992</v>
      </c>
      <c r="E1377" t="s">
        <v>327</v>
      </c>
      <c r="F1377" t="s">
        <v>10</v>
      </c>
      <c r="G1377" t="s">
        <v>320</v>
      </c>
      <c r="H1377" t="s">
        <v>320</v>
      </c>
      <c r="I1377" t="s">
        <v>326</v>
      </c>
      <c r="J1377" s="25">
        <v>25179</v>
      </c>
      <c r="K1377" s="26">
        <v>50.1205</v>
      </c>
      <c r="L1377" s="26">
        <v>0.94489999999999996</v>
      </c>
    </row>
    <row r="1378" spans="1:12" ht="16" customHeight="1">
      <c r="A1378" t="s">
        <v>454</v>
      </c>
      <c r="B1378" t="s">
        <v>13</v>
      </c>
      <c r="C1378" t="s">
        <v>43</v>
      </c>
      <c r="D1378" s="24">
        <v>45992</v>
      </c>
      <c r="E1378" t="s">
        <v>329</v>
      </c>
      <c r="F1378" t="s">
        <v>10</v>
      </c>
      <c r="G1378" t="s">
        <v>320</v>
      </c>
      <c r="H1378" t="s">
        <v>320</v>
      </c>
      <c r="I1378" t="s">
        <v>328</v>
      </c>
      <c r="J1378" s="25">
        <v>8385</v>
      </c>
      <c r="K1378" s="26">
        <v>16.8706</v>
      </c>
      <c r="L1378" s="26">
        <v>0.29260000000000003</v>
      </c>
    </row>
    <row r="1379" spans="1:12" ht="16" customHeight="1">
      <c r="A1379" t="s">
        <v>454</v>
      </c>
      <c r="B1379" t="s">
        <v>13</v>
      </c>
      <c r="C1379" t="s">
        <v>43</v>
      </c>
      <c r="D1379" s="24">
        <v>45992</v>
      </c>
      <c r="E1379" t="s">
        <v>372</v>
      </c>
      <c r="F1379" t="s">
        <v>10</v>
      </c>
      <c r="G1379" t="s">
        <v>320</v>
      </c>
      <c r="H1379" t="s">
        <v>320</v>
      </c>
      <c r="I1379" t="s">
        <v>330</v>
      </c>
      <c r="J1379" s="25">
        <v>106</v>
      </c>
      <c r="K1379" s="26">
        <v>0.20230000000000001</v>
      </c>
      <c r="L1379" s="26">
        <v>2.8E-3</v>
      </c>
    </row>
    <row r="1380" spans="1:12" ht="16" customHeight="1">
      <c r="A1380" t="s">
        <v>454</v>
      </c>
      <c r="B1380" t="s">
        <v>13</v>
      </c>
      <c r="C1380" t="s">
        <v>43</v>
      </c>
      <c r="D1380" s="24">
        <v>45992</v>
      </c>
      <c r="E1380" t="s">
        <v>331</v>
      </c>
      <c r="F1380" t="s">
        <v>10</v>
      </c>
      <c r="G1380" t="s">
        <v>320</v>
      </c>
      <c r="H1380" t="s">
        <v>320</v>
      </c>
      <c r="I1380" t="s">
        <v>433</v>
      </c>
      <c r="J1380" s="25">
        <v>5017</v>
      </c>
      <c r="K1380" s="26">
        <v>10.390599999999999</v>
      </c>
      <c r="L1380" s="26">
        <v>0.32500000000000001</v>
      </c>
    </row>
    <row r="1381" spans="1:12" ht="16" customHeight="1">
      <c r="A1381" t="s">
        <v>454</v>
      </c>
      <c r="B1381" t="s">
        <v>13</v>
      </c>
      <c r="C1381" t="s">
        <v>43</v>
      </c>
      <c r="D1381" s="24">
        <v>45992</v>
      </c>
      <c r="E1381" t="s">
        <v>333</v>
      </c>
      <c r="F1381" t="s">
        <v>10</v>
      </c>
      <c r="G1381" t="s">
        <v>320</v>
      </c>
      <c r="H1381" t="s">
        <v>320</v>
      </c>
      <c r="I1381" t="s">
        <v>434</v>
      </c>
      <c r="J1381" s="25">
        <v>0</v>
      </c>
      <c r="K1381" s="26">
        <v>0</v>
      </c>
      <c r="L1381" s="26">
        <v>0</v>
      </c>
    </row>
    <row r="1382" spans="1:12" ht="16" customHeight="1">
      <c r="A1382" t="s">
        <v>454</v>
      </c>
      <c r="B1382" t="s">
        <v>13</v>
      </c>
      <c r="C1382" t="s">
        <v>43</v>
      </c>
      <c r="D1382" s="24">
        <v>45992</v>
      </c>
      <c r="E1382" t="s">
        <v>335</v>
      </c>
      <c r="F1382" t="s">
        <v>10</v>
      </c>
      <c r="G1382" t="s">
        <v>320</v>
      </c>
      <c r="H1382" t="s">
        <v>320</v>
      </c>
      <c r="I1382" t="s">
        <v>435</v>
      </c>
      <c r="J1382" s="25">
        <v>7</v>
      </c>
      <c r="K1382" s="26">
        <v>1.47E-2</v>
      </c>
      <c r="L1382" s="26">
        <v>1.1999999999999999E-3</v>
      </c>
    </row>
    <row r="1383" spans="1:12" ht="16" customHeight="1">
      <c r="A1383" t="s">
        <v>454</v>
      </c>
      <c r="B1383" t="s">
        <v>13</v>
      </c>
      <c r="C1383" t="s">
        <v>43</v>
      </c>
      <c r="D1383" s="24">
        <v>45992</v>
      </c>
      <c r="E1383" t="s">
        <v>337</v>
      </c>
      <c r="F1383" t="s">
        <v>10</v>
      </c>
      <c r="G1383" t="s">
        <v>320</v>
      </c>
      <c r="H1383" t="s">
        <v>320</v>
      </c>
      <c r="I1383" t="s">
        <v>436</v>
      </c>
      <c r="J1383" s="25">
        <v>0</v>
      </c>
      <c r="K1383" s="26">
        <v>0</v>
      </c>
      <c r="L1383" s="26">
        <v>0</v>
      </c>
    </row>
    <row r="1384" spans="1:12" ht="16" customHeight="1">
      <c r="A1384" t="s">
        <v>454</v>
      </c>
      <c r="B1384" t="s">
        <v>13</v>
      </c>
      <c r="C1384" t="s">
        <v>43</v>
      </c>
      <c r="D1384" s="24">
        <v>45992</v>
      </c>
      <c r="E1384" t="s">
        <v>339</v>
      </c>
      <c r="F1384" t="s">
        <v>10</v>
      </c>
      <c r="G1384" t="s">
        <v>320</v>
      </c>
      <c r="H1384" t="s">
        <v>320</v>
      </c>
      <c r="I1384" t="s">
        <v>437</v>
      </c>
      <c r="J1384" s="25">
        <v>6</v>
      </c>
      <c r="K1384" s="26">
        <v>1.21E-2</v>
      </c>
      <c r="L1384" s="26">
        <v>5.0000000000000001E-4</v>
      </c>
    </row>
    <row r="1385" spans="1:12" ht="16" customHeight="1">
      <c r="A1385" t="s">
        <v>454</v>
      </c>
      <c r="B1385" t="s">
        <v>13</v>
      </c>
      <c r="C1385" t="s">
        <v>43</v>
      </c>
      <c r="D1385" s="24">
        <v>45992</v>
      </c>
      <c r="E1385" t="s">
        <v>341</v>
      </c>
      <c r="F1385" t="s">
        <v>10</v>
      </c>
      <c r="G1385" t="s">
        <v>320</v>
      </c>
      <c r="H1385" t="s">
        <v>320</v>
      </c>
      <c r="I1385" t="s">
        <v>438</v>
      </c>
      <c r="J1385" s="25">
        <v>0</v>
      </c>
      <c r="K1385" s="26">
        <v>0</v>
      </c>
      <c r="L1385" s="26">
        <v>0</v>
      </c>
    </row>
    <row r="1386" spans="1:12" ht="16" customHeight="1">
      <c r="A1386" t="s">
        <v>454</v>
      </c>
      <c r="B1386" t="s">
        <v>13</v>
      </c>
      <c r="C1386" t="s">
        <v>43</v>
      </c>
      <c r="D1386" s="24">
        <v>45992</v>
      </c>
      <c r="E1386" t="s">
        <v>343</v>
      </c>
      <c r="F1386" t="s">
        <v>9</v>
      </c>
      <c r="G1386" t="s">
        <v>344</v>
      </c>
      <c r="H1386" t="s">
        <v>344</v>
      </c>
      <c r="I1386" t="s">
        <v>439</v>
      </c>
      <c r="J1386" s="25">
        <v>0</v>
      </c>
      <c r="K1386" s="26">
        <v>0</v>
      </c>
      <c r="L1386" s="26">
        <v>0</v>
      </c>
    </row>
    <row r="1387" spans="1:12" ht="16" customHeight="1">
      <c r="A1387" t="s">
        <v>454</v>
      </c>
      <c r="B1387" t="s">
        <v>13</v>
      </c>
      <c r="C1387" t="s">
        <v>43</v>
      </c>
      <c r="D1387" s="24">
        <v>45992</v>
      </c>
      <c r="E1387" t="s">
        <v>346</v>
      </c>
      <c r="F1387" t="s">
        <v>10</v>
      </c>
      <c r="G1387" t="s">
        <v>320</v>
      </c>
      <c r="H1387" t="s">
        <v>320</v>
      </c>
      <c r="I1387" t="s">
        <v>440</v>
      </c>
      <c r="J1387" s="25">
        <v>0</v>
      </c>
      <c r="K1387" s="26">
        <v>0</v>
      </c>
      <c r="L1387" s="26">
        <v>0</v>
      </c>
    </row>
    <row r="1388" spans="1:12" ht="16" customHeight="1">
      <c r="A1388" t="s">
        <v>455</v>
      </c>
      <c r="B1388" t="s">
        <v>9</v>
      </c>
      <c r="C1388" t="s">
        <v>44</v>
      </c>
      <c r="D1388" s="24">
        <v>45992</v>
      </c>
      <c r="E1388" t="s">
        <v>424</v>
      </c>
      <c r="F1388" t="s">
        <v>10</v>
      </c>
      <c r="G1388" t="s">
        <v>314</v>
      </c>
      <c r="H1388" t="s">
        <v>314</v>
      </c>
      <c r="I1388" t="s">
        <v>315</v>
      </c>
      <c r="J1388" s="25">
        <v>76937483</v>
      </c>
      <c r="K1388" s="26">
        <v>150442.87580000001</v>
      </c>
      <c r="L1388" s="26">
        <v>229.3185</v>
      </c>
    </row>
    <row r="1389" spans="1:12" ht="16" customHeight="1">
      <c r="A1389" t="s">
        <v>455</v>
      </c>
      <c r="B1389" t="s">
        <v>9</v>
      </c>
      <c r="C1389" t="s">
        <v>44</v>
      </c>
      <c r="D1389" s="24">
        <v>45992</v>
      </c>
      <c r="E1389" t="s">
        <v>325</v>
      </c>
      <c r="F1389" t="s">
        <v>10</v>
      </c>
      <c r="G1389" t="s">
        <v>320</v>
      </c>
      <c r="H1389" t="s">
        <v>320</v>
      </c>
      <c r="I1389" t="s">
        <v>315</v>
      </c>
      <c r="J1389" s="25">
        <v>4819612</v>
      </c>
      <c r="K1389" s="26">
        <v>9424.1476999999995</v>
      </c>
      <c r="L1389" s="26">
        <v>27.967700000000001</v>
      </c>
    </row>
    <row r="1390" spans="1:12" ht="16" customHeight="1">
      <c r="A1390" t="s">
        <v>455</v>
      </c>
      <c r="B1390" t="s">
        <v>9</v>
      </c>
      <c r="C1390" t="s">
        <v>44</v>
      </c>
      <c r="D1390" s="24">
        <v>45992</v>
      </c>
      <c r="E1390" t="s">
        <v>442</v>
      </c>
      <c r="F1390" t="s">
        <v>10</v>
      </c>
      <c r="G1390" t="s">
        <v>314</v>
      </c>
      <c r="H1390" t="s">
        <v>314</v>
      </c>
      <c r="I1390" t="s">
        <v>322</v>
      </c>
      <c r="J1390" s="25">
        <v>426880</v>
      </c>
      <c r="K1390" s="26">
        <v>729.27620000000002</v>
      </c>
      <c r="L1390" s="26">
        <v>3.4771999999999998</v>
      </c>
    </row>
    <row r="1391" spans="1:12" ht="16" customHeight="1">
      <c r="A1391" t="s">
        <v>455</v>
      </c>
      <c r="B1391" t="s">
        <v>9</v>
      </c>
      <c r="C1391" t="s">
        <v>44</v>
      </c>
      <c r="D1391" s="24">
        <v>45992</v>
      </c>
      <c r="E1391" t="s">
        <v>447</v>
      </c>
      <c r="F1391" t="s">
        <v>10</v>
      </c>
      <c r="G1391" t="s">
        <v>314</v>
      </c>
      <c r="H1391" t="s">
        <v>314</v>
      </c>
      <c r="I1391" t="s">
        <v>322</v>
      </c>
      <c r="J1391" s="25">
        <v>27521</v>
      </c>
      <c r="K1391" s="26">
        <v>47.049799999999998</v>
      </c>
      <c r="L1391" s="26">
        <v>0.25190000000000001</v>
      </c>
    </row>
    <row r="1392" spans="1:12" ht="16" customHeight="1">
      <c r="A1392" t="s">
        <v>455</v>
      </c>
      <c r="B1392" t="s">
        <v>9</v>
      </c>
      <c r="C1392" t="s">
        <v>44</v>
      </c>
      <c r="D1392" s="24">
        <v>45992</v>
      </c>
      <c r="E1392" t="s">
        <v>452</v>
      </c>
      <c r="F1392" t="s">
        <v>10</v>
      </c>
      <c r="G1392" t="s">
        <v>314</v>
      </c>
      <c r="H1392" t="s">
        <v>314</v>
      </c>
      <c r="I1392" t="s">
        <v>322</v>
      </c>
      <c r="J1392" s="25">
        <v>1882</v>
      </c>
      <c r="K1392" s="26">
        <v>3.2103999999999999</v>
      </c>
      <c r="L1392" s="26">
        <v>2.7900000000000001E-2</v>
      </c>
    </row>
    <row r="1393" spans="1:12" ht="16" customHeight="1">
      <c r="A1393" t="s">
        <v>455</v>
      </c>
      <c r="B1393" t="s">
        <v>9</v>
      </c>
      <c r="C1393" t="s">
        <v>44</v>
      </c>
      <c r="D1393" s="24">
        <v>45992</v>
      </c>
      <c r="E1393" t="s">
        <v>399</v>
      </c>
      <c r="F1393" t="s">
        <v>10</v>
      </c>
      <c r="G1393" t="s">
        <v>320</v>
      </c>
      <c r="H1393" t="s">
        <v>320</v>
      </c>
      <c r="I1393" t="s">
        <v>322</v>
      </c>
      <c r="J1393" s="25">
        <v>506514</v>
      </c>
      <c r="K1393" s="26">
        <v>864.31380000000001</v>
      </c>
      <c r="L1393" s="26">
        <v>5.9324000000000003</v>
      </c>
    </row>
    <row r="1394" spans="1:12" ht="16" customHeight="1">
      <c r="A1394" t="s">
        <v>455</v>
      </c>
      <c r="B1394" t="s">
        <v>9</v>
      </c>
      <c r="C1394" t="s">
        <v>44</v>
      </c>
      <c r="D1394" s="24">
        <v>45992</v>
      </c>
      <c r="E1394" t="s">
        <v>429</v>
      </c>
      <c r="F1394" t="s">
        <v>10</v>
      </c>
      <c r="G1394" t="s">
        <v>320</v>
      </c>
      <c r="H1394" t="s">
        <v>320</v>
      </c>
      <c r="I1394" t="s">
        <v>324</v>
      </c>
      <c r="J1394" s="25">
        <v>70128</v>
      </c>
      <c r="K1394" s="26">
        <v>119.9811</v>
      </c>
      <c r="L1394" s="26">
        <v>1.1073</v>
      </c>
    </row>
    <row r="1395" spans="1:12" ht="16" customHeight="1">
      <c r="A1395" t="s">
        <v>455</v>
      </c>
      <c r="B1395" t="s">
        <v>9</v>
      </c>
      <c r="C1395" t="s">
        <v>44</v>
      </c>
      <c r="D1395" s="24">
        <v>45992</v>
      </c>
      <c r="E1395" t="s">
        <v>327</v>
      </c>
      <c r="F1395" t="s">
        <v>10</v>
      </c>
      <c r="G1395" t="s">
        <v>320</v>
      </c>
      <c r="H1395" t="s">
        <v>320</v>
      </c>
      <c r="I1395" t="s">
        <v>326</v>
      </c>
      <c r="J1395" s="25">
        <v>48242</v>
      </c>
      <c r="K1395" s="26">
        <v>94.882000000000005</v>
      </c>
      <c r="L1395" s="26">
        <v>1.6303000000000001</v>
      </c>
    </row>
    <row r="1396" spans="1:12" ht="16" customHeight="1">
      <c r="A1396" t="s">
        <v>455</v>
      </c>
      <c r="B1396" t="s">
        <v>9</v>
      </c>
      <c r="C1396" t="s">
        <v>44</v>
      </c>
      <c r="D1396" s="24">
        <v>45992</v>
      </c>
      <c r="E1396" t="s">
        <v>329</v>
      </c>
      <c r="F1396" t="s">
        <v>10</v>
      </c>
      <c r="G1396" t="s">
        <v>320</v>
      </c>
      <c r="H1396" t="s">
        <v>320</v>
      </c>
      <c r="I1396" t="s">
        <v>328</v>
      </c>
      <c r="J1396" s="25">
        <v>16647</v>
      </c>
      <c r="K1396" s="26">
        <v>33.249200000000002</v>
      </c>
      <c r="L1396" s="26">
        <v>0.55100000000000005</v>
      </c>
    </row>
    <row r="1397" spans="1:12" ht="16" customHeight="1">
      <c r="A1397" t="s">
        <v>455</v>
      </c>
      <c r="B1397" t="s">
        <v>9</v>
      </c>
      <c r="C1397" t="s">
        <v>44</v>
      </c>
      <c r="D1397" s="24">
        <v>45992</v>
      </c>
      <c r="E1397" t="s">
        <v>372</v>
      </c>
      <c r="F1397" t="s">
        <v>10</v>
      </c>
      <c r="G1397" t="s">
        <v>320</v>
      </c>
      <c r="H1397" t="s">
        <v>320</v>
      </c>
      <c r="I1397" t="s">
        <v>330</v>
      </c>
      <c r="J1397" s="25">
        <v>280</v>
      </c>
      <c r="K1397" s="26">
        <v>0.53390000000000004</v>
      </c>
      <c r="L1397" s="26">
        <v>7.0000000000000001E-3</v>
      </c>
    </row>
    <row r="1398" spans="1:12" ht="16" customHeight="1">
      <c r="A1398" t="s">
        <v>455</v>
      </c>
      <c r="B1398" t="s">
        <v>9</v>
      </c>
      <c r="C1398" t="s">
        <v>44</v>
      </c>
      <c r="D1398" s="24">
        <v>45992</v>
      </c>
      <c r="E1398" t="s">
        <v>331</v>
      </c>
      <c r="F1398" t="s">
        <v>10</v>
      </c>
      <c r="G1398" t="s">
        <v>320</v>
      </c>
      <c r="H1398" t="s">
        <v>320</v>
      </c>
      <c r="I1398" t="s">
        <v>433</v>
      </c>
      <c r="J1398" s="25">
        <v>4681</v>
      </c>
      <c r="K1398" s="26">
        <v>9.6439000000000004</v>
      </c>
      <c r="L1398" s="26">
        <v>0.30380000000000001</v>
      </c>
    </row>
    <row r="1399" spans="1:12" ht="16" customHeight="1">
      <c r="A1399" t="s">
        <v>455</v>
      </c>
      <c r="B1399" t="s">
        <v>9</v>
      </c>
      <c r="C1399" t="s">
        <v>44</v>
      </c>
      <c r="D1399" s="24">
        <v>45992</v>
      </c>
      <c r="E1399" t="s">
        <v>333</v>
      </c>
      <c r="F1399" t="s">
        <v>10</v>
      </c>
      <c r="G1399" t="s">
        <v>320</v>
      </c>
      <c r="H1399" t="s">
        <v>320</v>
      </c>
      <c r="I1399" t="s">
        <v>434</v>
      </c>
      <c r="J1399" s="25">
        <v>0</v>
      </c>
      <c r="K1399" s="26">
        <v>0</v>
      </c>
      <c r="L1399" s="26">
        <v>0</v>
      </c>
    </row>
    <row r="1400" spans="1:12" ht="16" customHeight="1">
      <c r="A1400" t="s">
        <v>455</v>
      </c>
      <c r="B1400" t="s">
        <v>9</v>
      </c>
      <c r="C1400" t="s">
        <v>44</v>
      </c>
      <c r="D1400" s="24">
        <v>45992</v>
      </c>
      <c r="E1400" t="s">
        <v>335</v>
      </c>
      <c r="F1400" t="s">
        <v>10</v>
      </c>
      <c r="G1400" t="s">
        <v>320</v>
      </c>
      <c r="H1400" t="s">
        <v>320</v>
      </c>
      <c r="I1400" t="s">
        <v>435</v>
      </c>
      <c r="J1400" s="25">
        <v>17</v>
      </c>
      <c r="K1400" s="26">
        <v>3.2399999999999998E-2</v>
      </c>
      <c r="L1400" s="26">
        <v>1.1000000000000001E-3</v>
      </c>
    </row>
    <row r="1401" spans="1:12" ht="16" customHeight="1">
      <c r="A1401" t="s">
        <v>455</v>
      </c>
      <c r="B1401" t="s">
        <v>9</v>
      </c>
      <c r="C1401" t="s">
        <v>44</v>
      </c>
      <c r="D1401" s="24">
        <v>45992</v>
      </c>
      <c r="E1401" t="s">
        <v>337</v>
      </c>
      <c r="F1401" t="s">
        <v>10</v>
      </c>
      <c r="G1401" t="s">
        <v>320</v>
      </c>
      <c r="H1401" t="s">
        <v>320</v>
      </c>
      <c r="I1401" t="s">
        <v>436</v>
      </c>
      <c r="J1401" s="25">
        <v>0</v>
      </c>
      <c r="K1401" s="26">
        <v>0</v>
      </c>
      <c r="L1401" s="26">
        <v>0</v>
      </c>
    </row>
    <row r="1402" spans="1:12" ht="16" customHeight="1">
      <c r="A1402" t="s">
        <v>455</v>
      </c>
      <c r="B1402" t="s">
        <v>9</v>
      </c>
      <c r="C1402" t="s">
        <v>44</v>
      </c>
      <c r="D1402" s="24">
        <v>45992</v>
      </c>
      <c r="E1402" t="s">
        <v>339</v>
      </c>
      <c r="F1402" t="s">
        <v>10</v>
      </c>
      <c r="G1402" t="s">
        <v>320</v>
      </c>
      <c r="H1402" t="s">
        <v>320</v>
      </c>
      <c r="I1402" t="s">
        <v>437</v>
      </c>
      <c r="J1402" s="25">
        <v>19</v>
      </c>
      <c r="K1402" s="26">
        <v>3.9399999999999998E-2</v>
      </c>
      <c r="L1402" s="26">
        <v>1.2999999999999999E-3</v>
      </c>
    </row>
    <row r="1403" spans="1:12" ht="16" customHeight="1">
      <c r="A1403" t="s">
        <v>455</v>
      </c>
      <c r="B1403" t="s">
        <v>9</v>
      </c>
      <c r="C1403" t="s">
        <v>44</v>
      </c>
      <c r="D1403" s="24">
        <v>45992</v>
      </c>
      <c r="E1403" t="s">
        <v>341</v>
      </c>
      <c r="F1403" t="s">
        <v>10</v>
      </c>
      <c r="G1403" t="s">
        <v>320</v>
      </c>
      <c r="H1403" t="s">
        <v>320</v>
      </c>
      <c r="I1403" t="s">
        <v>438</v>
      </c>
      <c r="J1403" s="25">
        <v>0</v>
      </c>
      <c r="K1403" s="26">
        <v>0</v>
      </c>
      <c r="L1403" s="26">
        <v>0</v>
      </c>
    </row>
    <row r="1404" spans="1:12" ht="16" customHeight="1">
      <c r="A1404" t="s">
        <v>455</v>
      </c>
      <c r="B1404" t="s">
        <v>9</v>
      </c>
      <c r="C1404" t="s">
        <v>44</v>
      </c>
      <c r="D1404" s="24">
        <v>45992</v>
      </c>
      <c r="E1404" t="s">
        <v>343</v>
      </c>
      <c r="F1404" t="s">
        <v>9</v>
      </c>
      <c r="G1404" t="s">
        <v>344</v>
      </c>
      <c r="H1404" t="s">
        <v>344</v>
      </c>
      <c r="I1404" t="s">
        <v>439</v>
      </c>
      <c r="J1404" s="25">
        <v>0</v>
      </c>
      <c r="K1404" s="26">
        <v>0</v>
      </c>
      <c r="L1404" s="26">
        <v>0</v>
      </c>
    </row>
    <row r="1405" spans="1:12" ht="16" customHeight="1">
      <c r="A1405" t="s">
        <v>455</v>
      </c>
      <c r="B1405" t="s">
        <v>9</v>
      </c>
      <c r="C1405" t="s">
        <v>44</v>
      </c>
      <c r="D1405" s="24">
        <v>45992</v>
      </c>
      <c r="E1405" t="s">
        <v>346</v>
      </c>
      <c r="F1405" t="s">
        <v>10</v>
      </c>
      <c r="G1405" t="s">
        <v>320</v>
      </c>
      <c r="H1405" t="s">
        <v>320</v>
      </c>
      <c r="I1405" t="s">
        <v>440</v>
      </c>
      <c r="J1405" s="25">
        <v>0</v>
      </c>
      <c r="K1405" s="26">
        <v>0</v>
      </c>
      <c r="L1405" s="26">
        <v>0</v>
      </c>
    </row>
    <row r="1406" spans="1:12" ht="16" customHeight="1">
      <c r="A1406" t="s">
        <v>424</v>
      </c>
      <c r="B1406" t="s">
        <v>10</v>
      </c>
      <c r="C1406" t="s">
        <v>44</v>
      </c>
      <c r="D1406" s="24">
        <v>45992</v>
      </c>
      <c r="E1406" t="s">
        <v>424</v>
      </c>
      <c r="F1406" t="s">
        <v>10</v>
      </c>
      <c r="G1406" t="s">
        <v>314</v>
      </c>
      <c r="H1406" t="s">
        <v>314</v>
      </c>
      <c r="I1406" t="s">
        <v>315</v>
      </c>
      <c r="J1406" s="25">
        <v>237318907</v>
      </c>
      <c r="K1406" s="26">
        <v>465842.26740000001</v>
      </c>
      <c r="L1406" s="26">
        <v>370.71690000000001</v>
      </c>
    </row>
    <row r="1407" spans="1:12" ht="16" customHeight="1">
      <c r="A1407" t="s">
        <v>424</v>
      </c>
      <c r="B1407" t="s">
        <v>10</v>
      </c>
      <c r="C1407" t="s">
        <v>44</v>
      </c>
      <c r="D1407" s="24">
        <v>45992</v>
      </c>
      <c r="E1407" t="s">
        <v>325</v>
      </c>
      <c r="F1407" t="s">
        <v>10</v>
      </c>
      <c r="G1407" t="s">
        <v>320</v>
      </c>
      <c r="H1407" t="s">
        <v>320</v>
      </c>
      <c r="I1407" t="s">
        <v>315</v>
      </c>
      <c r="J1407" s="25">
        <v>9823880</v>
      </c>
      <c r="K1407" s="26">
        <v>19278.5455</v>
      </c>
      <c r="L1407" s="26">
        <v>48.044199999999996</v>
      </c>
    </row>
    <row r="1408" spans="1:12" ht="16" customHeight="1">
      <c r="A1408" t="s">
        <v>424</v>
      </c>
      <c r="B1408" t="s">
        <v>10</v>
      </c>
      <c r="C1408" t="s">
        <v>44</v>
      </c>
      <c r="D1408" s="24">
        <v>45992</v>
      </c>
      <c r="E1408" t="s">
        <v>442</v>
      </c>
      <c r="F1408" t="s">
        <v>10</v>
      </c>
      <c r="G1408" t="s">
        <v>314</v>
      </c>
      <c r="H1408" t="s">
        <v>314</v>
      </c>
      <c r="I1408" t="s">
        <v>322</v>
      </c>
      <c r="J1408" s="25">
        <v>539904</v>
      </c>
      <c r="K1408" s="26">
        <v>923.73339999999996</v>
      </c>
      <c r="L1408" s="26">
        <v>3.9283999999999999</v>
      </c>
    </row>
    <row r="1409" spans="1:12" ht="16" customHeight="1">
      <c r="A1409" t="s">
        <v>424</v>
      </c>
      <c r="B1409" t="s">
        <v>10</v>
      </c>
      <c r="C1409" t="s">
        <v>44</v>
      </c>
      <c r="D1409" s="24">
        <v>45992</v>
      </c>
      <c r="E1409" t="s">
        <v>447</v>
      </c>
      <c r="F1409" t="s">
        <v>10</v>
      </c>
      <c r="G1409" t="s">
        <v>314</v>
      </c>
      <c r="H1409" t="s">
        <v>314</v>
      </c>
      <c r="I1409" t="s">
        <v>322</v>
      </c>
      <c r="J1409" s="25">
        <v>32980</v>
      </c>
      <c r="K1409" s="26">
        <v>56.458100000000002</v>
      </c>
      <c r="L1409" s="26">
        <v>0.30430000000000001</v>
      </c>
    </row>
    <row r="1410" spans="1:12" ht="16" customHeight="1">
      <c r="A1410" t="s">
        <v>424</v>
      </c>
      <c r="B1410" t="s">
        <v>10</v>
      </c>
      <c r="C1410" t="s">
        <v>44</v>
      </c>
      <c r="D1410" s="24">
        <v>45992</v>
      </c>
      <c r="E1410" t="s">
        <v>452</v>
      </c>
      <c r="F1410" t="s">
        <v>10</v>
      </c>
      <c r="G1410" t="s">
        <v>314</v>
      </c>
      <c r="H1410" t="s">
        <v>314</v>
      </c>
      <c r="I1410" t="s">
        <v>322</v>
      </c>
      <c r="J1410" s="25">
        <v>2422</v>
      </c>
      <c r="K1410" s="26">
        <v>4.1378000000000004</v>
      </c>
      <c r="L1410" s="26">
        <v>2.98E-2</v>
      </c>
    </row>
    <row r="1411" spans="1:12" ht="16" customHeight="1">
      <c r="A1411" t="s">
        <v>424</v>
      </c>
      <c r="B1411" t="s">
        <v>10</v>
      </c>
      <c r="C1411" t="s">
        <v>44</v>
      </c>
      <c r="D1411" s="24">
        <v>45992</v>
      </c>
      <c r="E1411" t="s">
        <v>399</v>
      </c>
      <c r="F1411" t="s">
        <v>10</v>
      </c>
      <c r="G1411" t="s">
        <v>320</v>
      </c>
      <c r="H1411" t="s">
        <v>320</v>
      </c>
      <c r="I1411" t="s">
        <v>322</v>
      </c>
      <c r="J1411" s="25">
        <v>524719</v>
      </c>
      <c r="K1411" s="26">
        <v>897.17880000000002</v>
      </c>
      <c r="L1411" s="26">
        <v>6.1904000000000003</v>
      </c>
    </row>
    <row r="1412" spans="1:12" ht="16" customHeight="1">
      <c r="A1412" t="s">
        <v>424</v>
      </c>
      <c r="B1412" t="s">
        <v>10</v>
      </c>
      <c r="C1412" t="s">
        <v>44</v>
      </c>
      <c r="D1412" s="24">
        <v>45992</v>
      </c>
      <c r="E1412" t="s">
        <v>429</v>
      </c>
      <c r="F1412" t="s">
        <v>10</v>
      </c>
      <c r="G1412" t="s">
        <v>320</v>
      </c>
      <c r="H1412" t="s">
        <v>320</v>
      </c>
      <c r="I1412" t="s">
        <v>324</v>
      </c>
      <c r="J1412" s="25">
        <v>69529</v>
      </c>
      <c r="K1412" s="26">
        <v>119.0433</v>
      </c>
      <c r="L1412" s="26">
        <v>1.1850000000000001</v>
      </c>
    </row>
    <row r="1413" spans="1:12" ht="16" customHeight="1">
      <c r="A1413" t="s">
        <v>424</v>
      </c>
      <c r="B1413" t="s">
        <v>10</v>
      </c>
      <c r="C1413" t="s">
        <v>44</v>
      </c>
      <c r="D1413" s="24">
        <v>45992</v>
      </c>
      <c r="E1413" t="s">
        <v>327</v>
      </c>
      <c r="F1413" t="s">
        <v>10</v>
      </c>
      <c r="G1413" t="s">
        <v>320</v>
      </c>
      <c r="H1413" t="s">
        <v>320</v>
      </c>
      <c r="I1413" t="s">
        <v>326</v>
      </c>
      <c r="J1413" s="25">
        <v>47999</v>
      </c>
      <c r="K1413" s="26">
        <v>96.205600000000004</v>
      </c>
      <c r="L1413" s="26">
        <v>2.6398000000000001</v>
      </c>
    </row>
    <row r="1414" spans="1:12" ht="16" customHeight="1">
      <c r="A1414" t="s">
        <v>424</v>
      </c>
      <c r="B1414" t="s">
        <v>10</v>
      </c>
      <c r="C1414" t="s">
        <v>44</v>
      </c>
      <c r="D1414" s="24">
        <v>45992</v>
      </c>
      <c r="E1414" t="s">
        <v>329</v>
      </c>
      <c r="F1414" t="s">
        <v>10</v>
      </c>
      <c r="G1414" t="s">
        <v>320</v>
      </c>
      <c r="H1414" t="s">
        <v>320</v>
      </c>
      <c r="I1414" t="s">
        <v>328</v>
      </c>
      <c r="J1414" s="25">
        <v>11215</v>
      </c>
      <c r="K1414" s="26">
        <v>22.603100000000001</v>
      </c>
      <c r="L1414" s="26">
        <v>0.39989999999999998</v>
      </c>
    </row>
    <row r="1415" spans="1:12" ht="16" customHeight="1">
      <c r="A1415" t="s">
        <v>424</v>
      </c>
      <c r="B1415" t="s">
        <v>10</v>
      </c>
      <c r="C1415" t="s">
        <v>44</v>
      </c>
      <c r="D1415" s="24">
        <v>45992</v>
      </c>
      <c r="E1415" t="s">
        <v>372</v>
      </c>
      <c r="F1415" t="s">
        <v>10</v>
      </c>
      <c r="G1415" t="s">
        <v>320</v>
      </c>
      <c r="H1415" t="s">
        <v>320</v>
      </c>
      <c r="I1415" t="s">
        <v>330</v>
      </c>
      <c r="J1415" s="25">
        <v>134</v>
      </c>
      <c r="K1415" s="26">
        <v>0.26100000000000001</v>
      </c>
      <c r="L1415" s="26">
        <v>3.0999999999999999E-3</v>
      </c>
    </row>
    <row r="1416" spans="1:12" ht="16" customHeight="1">
      <c r="A1416" t="s">
        <v>424</v>
      </c>
      <c r="B1416" t="s">
        <v>10</v>
      </c>
      <c r="C1416" t="s">
        <v>44</v>
      </c>
      <c r="D1416" s="24">
        <v>45992</v>
      </c>
      <c r="E1416" t="s">
        <v>331</v>
      </c>
      <c r="F1416" t="s">
        <v>10</v>
      </c>
      <c r="G1416" t="s">
        <v>320</v>
      </c>
      <c r="H1416" t="s">
        <v>320</v>
      </c>
      <c r="I1416" t="s">
        <v>433</v>
      </c>
      <c r="J1416" s="25">
        <v>3732</v>
      </c>
      <c r="K1416" s="26">
        <v>7.8140999999999998</v>
      </c>
      <c r="L1416" s="26">
        <v>0.2472</v>
      </c>
    </row>
    <row r="1417" spans="1:12" ht="16" customHeight="1">
      <c r="A1417" t="s">
        <v>424</v>
      </c>
      <c r="B1417" t="s">
        <v>10</v>
      </c>
      <c r="C1417" t="s">
        <v>44</v>
      </c>
      <c r="D1417" s="24">
        <v>45992</v>
      </c>
      <c r="E1417" t="s">
        <v>333</v>
      </c>
      <c r="F1417" t="s">
        <v>10</v>
      </c>
      <c r="G1417" t="s">
        <v>320</v>
      </c>
      <c r="H1417" t="s">
        <v>320</v>
      </c>
      <c r="I1417" t="s">
        <v>434</v>
      </c>
      <c r="J1417" s="25">
        <v>0</v>
      </c>
      <c r="K1417" s="26">
        <v>0</v>
      </c>
      <c r="L1417" s="26">
        <v>0</v>
      </c>
    </row>
    <row r="1418" spans="1:12" ht="16" customHeight="1">
      <c r="A1418" t="s">
        <v>424</v>
      </c>
      <c r="B1418" t="s">
        <v>10</v>
      </c>
      <c r="C1418" t="s">
        <v>44</v>
      </c>
      <c r="D1418" s="24">
        <v>45992</v>
      </c>
      <c r="E1418" t="s">
        <v>335</v>
      </c>
      <c r="F1418" t="s">
        <v>10</v>
      </c>
      <c r="G1418" t="s">
        <v>320</v>
      </c>
      <c r="H1418" t="s">
        <v>320</v>
      </c>
      <c r="I1418" t="s">
        <v>435</v>
      </c>
      <c r="J1418" s="25">
        <v>11</v>
      </c>
      <c r="K1418" s="26">
        <v>2.1399999999999999E-2</v>
      </c>
      <c r="L1418" s="26">
        <v>1.5E-3</v>
      </c>
    </row>
    <row r="1419" spans="1:12" ht="16" customHeight="1">
      <c r="A1419" t="s">
        <v>424</v>
      </c>
      <c r="B1419" t="s">
        <v>10</v>
      </c>
      <c r="C1419" t="s">
        <v>44</v>
      </c>
      <c r="D1419" s="24">
        <v>45992</v>
      </c>
      <c r="E1419" t="s">
        <v>337</v>
      </c>
      <c r="F1419" t="s">
        <v>10</v>
      </c>
      <c r="G1419" t="s">
        <v>320</v>
      </c>
      <c r="H1419" t="s">
        <v>320</v>
      </c>
      <c r="I1419" t="s">
        <v>436</v>
      </c>
      <c r="J1419" s="25">
        <v>0</v>
      </c>
      <c r="K1419" s="26">
        <v>0</v>
      </c>
      <c r="L1419" s="26">
        <v>0</v>
      </c>
    </row>
    <row r="1420" spans="1:12" ht="16" customHeight="1">
      <c r="A1420" t="s">
        <v>424</v>
      </c>
      <c r="B1420" t="s">
        <v>10</v>
      </c>
      <c r="C1420" t="s">
        <v>44</v>
      </c>
      <c r="D1420" s="24">
        <v>45992</v>
      </c>
      <c r="E1420" t="s">
        <v>339</v>
      </c>
      <c r="F1420" t="s">
        <v>10</v>
      </c>
      <c r="G1420" t="s">
        <v>320</v>
      </c>
      <c r="H1420" t="s">
        <v>320</v>
      </c>
      <c r="I1420" t="s">
        <v>437</v>
      </c>
      <c r="J1420" s="25">
        <v>6</v>
      </c>
      <c r="K1420" s="26">
        <v>1.23E-2</v>
      </c>
      <c r="L1420" s="26">
        <v>5.0000000000000001E-4</v>
      </c>
    </row>
    <row r="1421" spans="1:12" ht="16" customHeight="1">
      <c r="A1421" t="s">
        <v>424</v>
      </c>
      <c r="B1421" t="s">
        <v>10</v>
      </c>
      <c r="C1421" t="s">
        <v>44</v>
      </c>
      <c r="D1421" s="24">
        <v>45992</v>
      </c>
      <c r="E1421" t="s">
        <v>341</v>
      </c>
      <c r="F1421" t="s">
        <v>10</v>
      </c>
      <c r="G1421" t="s">
        <v>320</v>
      </c>
      <c r="H1421" t="s">
        <v>320</v>
      </c>
      <c r="I1421" t="s">
        <v>438</v>
      </c>
      <c r="J1421" s="25">
        <v>0</v>
      </c>
      <c r="K1421" s="26">
        <v>0</v>
      </c>
      <c r="L1421" s="26">
        <v>0</v>
      </c>
    </row>
    <row r="1422" spans="1:12" ht="16" customHeight="1">
      <c r="A1422" t="s">
        <v>424</v>
      </c>
      <c r="B1422" t="s">
        <v>10</v>
      </c>
      <c r="C1422" t="s">
        <v>44</v>
      </c>
      <c r="D1422" s="24">
        <v>45992</v>
      </c>
      <c r="E1422" t="s">
        <v>343</v>
      </c>
      <c r="F1422" t="s">
        <v>9</v>
      </c>
      <c r="G1422" t="s">
        <v>344</v>
      </c>
      <c r="H1422" t="s">
        <v>344</v>
      </c>
      <c r="I1422" t="s">
        <v>439</v>
      </c>
      <c r="J1422" s="25">
        <v>0</v>
      </c>
      <c r="K1422" s="26">
        <v>0</v>
      </c>
      <c r="L1422" s="26">
        <v>0</v>
      </c>
    </row>
    <row r="1423" spans="1:12" ht="16" customHeight="1">
      <c r="A1423" t="s">
        <v>424</v>
      </c>
      <c r="B1423" t="s">
        <v>10</v>
      </c>
      <c r="C1423" t="s">
        <v>44</v>
      </c>
      <c r="D1423" s="24">
        <v>45992</v>
      </c>
      <c r="E1423" t="s">
        <v>346</v>
      </c>
      <c r="F1423" t="s">
        <v>10</v>
      </c>
      <c r="G1423" t="s">
        <v>320</v>
      </c>
      <c r="H1423" t="s">
        <v>320</v>
      </c>
      <c r="I1423" t="s">
        <v>440</v>
      </c>
      <c r="J1423" s="25">
        <v>0</v>
      </c>
      <c r="K1423" s="26">
        <v>0</v>
      </c>
      <c r="L1423" s="26">
        <v>0</v>
      </c>
    </row>
    <row r="1424" spans="1:12" ht="16" customHeight="1">
      <c r="A1424" t="s">
        <v>456</v>
      </c>
      <c r="B1424" t="s">
        <v>11</v>
      </c>
      <c r="C1424" t="s">
        <v>44</v>
      </c>
      <c r="D1424" s="24">
        <v>45992</v>
      </c>
      <c r="E1424" t="s">
        <v>325</v>
      </c>
      <c r="F1424" t="s">
        <v>10</v>
      </c>
      <c r="G1424" t="s">
        <v>320</v>
      </c>
      <c r="H1424" t="s">
        <v>364</v>
      </c>
      <c r="I1424" t="s">
        <v>315</v>
      </c>
      <c r="J1424" s="25">
        <v>39281815</v>
      </c>
      <c r="K1424" s="26">
        <v>77255.128700000001</v>
      </c>
      <c r="L1424" s="26">
        <v>176.28829999999999</v>
      </c>
    </row>
    <row r="1425" spans="1:12" ht="16" customHeight="1">
      <c r="A1425" t="s">
        <v>456</v>
      </c>
      <c r="B1425" t="s">
        <v>11</v>
      </c>
      <c r="C1425" t="s">
        <v>44</v>
      </c>
      <c r="D1425" s="24">
        <v>45992</v>
      </c>
      <c r="E1425" t="s">
        <v>442</v>
      </c>
      <c r="F1425" t="s">
        <v>10</v>
      </c>
      <c r="G1425" t="s">
        <v>314</v>
      </c>
      <c r="H1425" t="s">
        <v>314</v>
      </c>
      <c r="I1425" t="s">
        <v>322</v>
      </c>
      <c r="J1425" s="25">
        <v>1494493</v>
      </c>
      <c r="K1425" s="26">
        <v>2555.1943000000001</v>
      </c>
      <c r="L1425" s="26">
        <v>8.6182999999999996</v>
      </c>
    </row>
    <row r="1426" spans="1:12" ht="16" customHeight="1">
      <c r="A1426" t="s">
        <v>456</v>
      </c>
      <c r="B1426" t="s">
        <v>11</v>
      </c>
      <c r="C1426" t="s">
        <v>44</v>
      </c>
      <c r="D1426" s="24">
        <v>45992</v>
      </c>
      <c r="E1426" t="s">
        <v>447</v>
      </c>
      <c r="F1426" t="s">
        <v>10</v>
      </c>
      <c r="G1426" t="s">
        <v>314</v>
      </c>
      <c r="H1426" t="s">
        <v>314</v>
      </c>
      <c r="I1426" t="s">
        <v>322</v>
      </c>
      <c r="J1426" s="25">
        <v>81889</v>
      </c>
      <c r="K1426" s="26">
        <v>140.09440000000001</v>
      </c>
      <c r="L1426" s="26">
        <v>0.64949999999999997</v>
      </c>
    </row>
    <row r="1427" spans="1:12" ht="16" customHeight="1">
      <c r="A1427" t="s">
        <v>456</v>
      </c>
      <c r="B1427" t="s">
        <v>11</v>
      </c>
      <c r="C1427" t="s">
        <v>44</v>
      </c>
      <c r="D1427" s="24">
        <v>45992</v>
      </c>
      <c r="E1427" t="s">
        <v>452</v>
      </c>
      <c r="F1427" t="s">
        <v>10</v>
      </c>
      <c r="G1427" t="s">
        <v>314</v>
      </c>
      <c r="H1427" t="s">
        <v>314</v>
      </c>
      <c r="I1427" t="s">
        <v>322</v>
      </c>
      <c r="J1427" s="25">
        <v>7856</v>
      </c>
      <c r="K1427" s="26">
        <v>13.473000000000001</v>
      </c>
      <c r="L1427" s="26">
        <v>7.9299999999999995E-2</v>
      </c>
    </row>
    <row r="1428" spans="1:12" ht="16" customHeight="1">
      <c r="A1428" t="s">
        <v>456</v>
      </c>
      <c r="B1428" t="s">
        <v>11</v>
      </c>
      <c r="C1428" t="s">
        <v>44</v>
      </c>
      <c r="D1428" s="24">
        <v>45992</v>
      </c>
      <c r="E1428" t="s">
        <v>399</v>
      </c>
      <c r="F1428" t="s">
        <v>10</v>
      </c>
      <c r="G1428" t="s">
        <v>320</v>
      </c>
      <c r="H1428" t="s">
        <v>320</v>
      </c>
      <c r="I1428" t="s">
        <v>322</v>
      </c>
      <c r="J1428" s="25">
        <v>547456</v>
      </c>
      <c r="K1428" s="26">
        <v>936.01850000000002</v>
      </c>
      <c r="L1428" s="26">
        <v>6.3163999999999998</v>
      </c>
    </row>
    <row r="1429" spans="1:12" ht="16" customHeight="1">
      <c r="A1429" t="s">
        <v>456</v>
      </c>
      <c r="B1429" t="s">
        <v>11</v>
      </c>
      <c r="C1429" t="s">
        <v>44</v>
      </c>
      <c r="D1429" s="24">
        <v>45992</v>
      </c>
      <c r="E1429" t="s">
        <v>457</v>
      </c>
      <c r="F1429" t="s">
        <v>10</v>
      </c>
      <c r="G1429" t="s">
        <v>314</v>
      </c>
      <c r="H1429" t="s">
        <v>314</v>
      </c>
      <c r="I1429" t="s">
        <v>324</v>
      </c>
      <c r="J1429" s="25">
        <v>180</v>
      </c>
      <c r="K1429" s="26">
        <v>0.29520000000000002</v>
      </c>
      <c r="L1429" s="26">
        <v>1.1000000000000001E-3</v>
      </c>
    </row>
    <row r="1430" spans="1:12" ht="16" customHeight="1">
      <c r="A1430" t="s">
        <v>456</v>
      </c>
      <c r="B1430" t="s">
        <v>11</v>
      </c>
      <c r="C1430" t="s">
        <v>44</v>
      </c>
      <c r="D1430" s="24">
        <v>45992</v>
      </c>
      <c r="E1430" t="s">
        <v>429</v>
      </c>
      <c r="F1430" t="s">
        <v>10</v>
      </c>
      <c r="G1430" t="s">
        <v>320</v>
      </c>
      <c r="H1430" t="s">
        <v>320</v>
      </c>
      <c r="I1430" t="s">
        <v>324</v>
      </c>
      <c r="J1430" s="25">
        <v>65411</v>
      </c>
      <c r="K1430" s="26">
        <v>112.3378</v>
      </c>
      <c r="L1430" s="26">
        <v>1.2349000000000001</v>
      </c>
    </row>
    <row r="1431" spans="1:12" ht="16" customHeight="1">
      <c r="A1431" t="s">
        <v>456</v>
      </c>
      <c r="B1431" t="s">
        <v>11</v>
      </c>
      <c r="C1431" t="s">
        <v>44</v>
      </c>
      <c r="D1431" s="24">
        <v>45992</v>
      </c>
      <c r="E1431" t="s">
        <v>327</v>
      </c>
      <c r="F1431" t="s">
        <v>10</v>
      </c>
      <c r="G1431" t="s">
        <v>320</v>
      </c>
      <c r="H1431" t="s">
        <v>320</v>
      </c>
      <c r="I1431" t="s">
        <v>326</v>
      </c>
      <c r="J1431" s="25">
        <v>50282</v>
      </c>
      <c r="K1431" s="26">
        <v>101.11799999999999</v>
      </c>
      <c r="L1431" s="26">
        <v>3.3001999999999998</v>
      </c>
    </row>
    <row r="1432" spans="1:12" ht="16" customHeight="1">
      <c r="A1432" t="s">
        <v>456</v>
      </c>
      <c r="B1432" t="s">
        <v>11</v>
      </c>
      <c r="C1432" t="s">
        <v>44</v>
      </c>
      <c r="D1432" s="24">
        <v>45992</v>
      </c>
      <c r="E1432" t="s">
        <v>329</v>
      </c>
      <c r="F1432" t="s">
        <v>10</v>
      </c>
      <c r="G1432" t="s">
        <v>320</v>
      </c>
      <c r="H1432" t="s">
        <v>320</v>
      </c>
      <c r="I1432" t="s">
        <v>328</v>
      </c>
      <c r="J1432" s="25">
        <v>8161</v>
      </c>
      <c r="K1432" s="26">
        <v>16.070499999999999</v>
      </c>
      <c r="L1432" s="26">
        <v>0.28839999999999999</v>
      </c>
    </row>
    <row r="1433" spans="1:12" ht="16" customHeight="1">
      <c r="A1433" t="s">
        <v>456</v>
      </c>
      <c r="B1433" t="s">
        <v>11</v>
      </c>
      <c r="C1433" t="s">
        <v>44</v>
      </c>
      <c r="D1433" s="24">
        <v>45992</v>
      </c>
      <c r="E1433" t="s">
        <v>372</v>
      </c>
      <c r="F1433" t="s">
        <v>10</v>
      </c>
      <c r="G1433" t="s">
        <v>320</v>
      </c>
      <c r="H1433" t="s">
        <v>320</v>
      </c>
      <c r="I1433" t="s">
        <v>330</v>
      </c>
      <c r="J1433" s="25">
        <v>187</v>
      </c>
      <c r="K1433" s="26">
        <v>0.36919999999999997</v>
      </c>
      <c r="L1433" s="26">
        <v>5.4999999999999997E-3</v>
      </c>
    </row>
    <row r="1434" spans="1:12" ht="16" customHeight="1">
      <c r="A1434" t="s">
        <v>456</v>
      </c>
      <c r="B1434" t="s">
        <v>11</v>
      </c>
      <c r="C1434" t="s">
        <v>44</v>
      </c>
      <c r="D1434" s="24">
        <v>45992</v>
      </c>
      <c r="E1434" t="s">
        <v>331</v>
      </c>
      <c r="F1434" t="s">
        <v>10</v>
      </c>
      <c r="G1434" t="s">
        <v>320</v>
      </c>
      <c r="H1434" t="s">
        <v>320</v>
      </c>
      <c r="I1434" t="s">
        <v>433</v>
      </c>
      <c r="J1434" s="25">
        <v>3743</v>
      </c>
      <c r="K1434" s="26">
        <v>7.8293999999999997</v>
      </c>
      <c r="L1434" s="26">
        <v>0.25259999999999999</v>
      </c>
    </row>
    <row r="1435" spans="1:12" ht="16" customHeight="1">
      <c r="A1435" t="s">
        <v>456</v>
      </c>
      <c r="B1435" t="s">
        <v>11</v>
      </c>
      <c r="C1435" t="s">
        <v>44</v>
      </c>
      <c r="D1435" s="24">
        <v>45992</v>
      </c>
      <c r="E1435" t="s">
        <v>333</v>
      </c>
      <c r="F1435" t="s">
        <v>10</v>
      </c>
      <c r="G1435" t="s">
        <v>320</v>
      </c>
      <c r="H1435" t="s">
        <v>320</v>
      </c>
      <c r="I1435" t="s">
        <v>434</v>
      </c>
      <c r="J1435" s="25">
        <v>0</v>
      </c>
      <c r="K1435" s="26">
        <v>0</v>
      </c>
      <c r="L1435" s="26">
        <v>0</v>
      </c>
    </row>
    <row r="1436" spans="1:12" ht="16" customHeight="1">
      <c r="A1436" t="s">
        <v>456</v>
      </c>
      <c r="B1436" t="s">
        <v>11</v>
      </c>
      <c r="C1436" t="s">
        <v>44</v>
      </c>
      <c r="D1436" s="24">
        <v>45992</v>
      </c>
      <c r="E1436" t="s">
        <v>335</v>
      </c>
      <c r="F1436" t="s">
        <v>10</v>
      </c>
      <c r="G1436" t="s">
        <v>320</v>
      </c>
      <c r="H1436" t="s">
        <v>320</v>
      </c>
      <c r="I1436" t="s">
        <v>435</v>
      </c>
      <c r="J1436" s="25">
        <v>9</v>
      </c>
      <c r="K1436" s="26">
        <v>1.67E-2</v>
      </c>
      <c r="L1436" s="26">
        <v>6.9999999999999999E-4</v>
      </c>
    </row>
    <row r="1437" spans="1:12" ht="16" customHeight="1">
      <c r="A1437" t="s">
        <v>456</v>
      </c>
      <c r="B1437" t="s">
        <v>11</v>
      </c>
      <c r="C1437" t="s">
        <v>44</v>
      </c>
      <c r="D1437" s="24">
        <v>45992</v>
      </c>
      <c r="E1437" t="s">
        <v>337</v>
      </c>
      <c r="F1437" t="s">
        <v>10</v>
      </c>
      <c r="G1437" t="s">
        <v>320</v>
      </c>
      <c r="H1437" t="s">
        <v>320</v>
      </c>
      <c r="I1437" t="s">
        <v>436</v>
      </c>
      <c r="J1437" s="25">
        <v>0</v>
      </c>
      <c r="K1437" s="26">
        <v>0</v>
      </c>
      <c r="L1437" s="26">
        <v>0</v>
      </c>
    </row>
    <row r="1438" spans="1:12" ht="16" customHeight="1">
      <c r="A1438" t="s">
        <v>456</v>
      </c>
      <c r="B1438" t="s">
        <v>11</v>
      </c>
      <c r="C1438" t="s">
        <v>44</v>
      </c>
      <c r="D1438" s="24">
        <v>45992</v>
      </c>
      <c r="E1438" t="s">
        <v>339</v>
      </c>
      <c r="F1438" t="s">
        <v>10</v>
      </c>
      <c r="G1438" t="s">
        <v>320</v>
      </c>
      <c r="H1438" t="s">
        <v>320</v>
      </c>
      <c r="I1438" t="s">
        <v>437</v>
      </c>
      <c r="J1438" s="25">
        <v>5</v>
      </c>
      <c r="K1438" s="26">
        <v>1.0200000000000001E-2</v>
      </c>
      <c r="L1438" s="26">
        <v>2.9999999999999997E-4</v>
      </c>
    </row>
    <row r="1439" spans="1:12" ht="16" customHeight="1">
      <c r="A1439" t="s">
        <v>456</v>
      </c>
      <c r="B1439" t="s">
        <v>11</v>
      </c>
      <c r="C1439" t="s">
        <v>44</v>
      </c>
      <c r="D1439" s="24">
        <v>45992</v>
      </c>
      <c r="E1439" t="s">
        <v>341</v>
      </c>
      <c r="F1439" t="s">
        <v>10</v>
      </c>
      <c r="G1439" t="s">
        <v>320</v>
      </c>
      <c r="H1439" t="s">
        <v>320</v>
      </c>
      <c r="I1439" t="s">
        <v>438</v>
      </c>
      <c r="J1439" s="25">
        <v>0</v>
      </c>
      <c r="K1439" s="26">
        <v>0</v>
      </c>
      <c r="L1439" s="26">
        <v>0</v>
      </c>
    </row>
    <row r="1440" spans="1:12" ht="16" customHeight="1">
      <c r="A1440" t="s">
        <v>456</v>
      </c>
      <c r="B1440" t="s">
        <v>11</v>
      </c>
      <c r="C1440" t="s">
        <v>44</v>
      </c>
      <c r="D1440" s="24">
        <v>45992</v>
      </c>
      <c r="E1440" t="s">
        <v>343</v>
      </c>
      <c r="F1440" t="s">
        <v>9</v>
      </c>
      <c r="G1440" t="s">
        <v>344</v>
      </c>
      <c r="H1440" t="s">
        <v>344</v>
      </c>
      <c r="I1440" t="s">
        <v>439</v>
      </c>
      <c r="J1440" s="25">
        <v>0</v>
      </c>
      <c r="K1440" s="26">
        <v>0</v>
      </c>
      <c r="L1440" s="26">
        <v>0</v>
      </c>
    </row>
    <row r="1441" spans="1:12" ht="16" customHeight="1">
      <c r="A1441" t="s">
        <v>456</v>
      </c>
      <c r="B1441" t="s">
        <v>11</v>
      </c>
      <c r="C1441" t="s">
        <v>44</v>
      </c>
      <c r="D1441" s="24">
        <v>45992</v>
      </c>
      <c r="E1441" t="s">
        <v>346</v>
      </c>
      <c r="F1441" t="s">
        <v>10</v>
      </c>
      <c r="G1441" t="s">
        <v>320</v>
      </c>
      <c r="H1441" t="s">
        <v>320</v>
      </c>
      <c r="I1441" t="s">
        <v>440</v>
      </c>
      <c r="J1441" s="25">
        <v>0</v>
      </c>
      <c r="K1441" s="26">
        <v>0</v>
      </c>
      <c r="L1441" s="26">
        <v>0</v>
      </c>
    </row>
    <row r="1442" spans="1:12" ht="16" customHeight="1">
      <c r="A1442" t="s">
        <v>458</v>
      </c>
      <c r="B1442" t="s">
        <v>13</v>
      </c>
      <c r="C1442" t="s">
        <v>44</v>
      </c>
      <c r="D1442" s="24">
        <v>45992</v>
      </c>
      <c r="E1442" t="s">
        <v>325</v>
      </c>
      <c r="F1442" t="s">
        <v>10</v>
      </c>
      <c r="G1442" t="s">
        <v>320</v>
      </c>
      <c r="H1442" t="s">
        <v>364</v>
      </c>
      <c r="I1442" t="s">
        <v>315</v>
      </c>
      <c r="J1442" s="25">
        <v>58640372</v>
      </c>
      <c r="K1442" s="26">
        <v>115064.39449999999</v>
      </c>
      <c r="L1442" s="26">
        <v>211.40199999999999</v>
      </c>
    </row>
    <row r="1443" spans="1:12" ht="16" customHeight="1">
      <c r="A1443" t="s">
        <v>458</v>
      </c>
      <c r="B1443" t="s">
        <v>13</v>
      </c>
      <c r="C1443" t="s">
        <v>44</v>
      </c>
      <c r="D1443" s="24">
        <v>45992</v>
      </c>
      <c r="E1443" t="s">
        <v>442</v>
      </c>
      <c r="F1443" t="s">
        <v>10</v>
      </c>
      <c r="G1443" t="s">
        <v>314</v>
      </c>
      <c r="H1443" t="s">
        <v>314</v>
      </c>
      <c r="I1443" t="s">
        <v>322</v>
      </c>
      <c r="J1443" s="25">
        <v>2489699</v>
      </c>
      <c r="K1443" s="26">
        <v>4244.7727000000004</v>
      </c>
      <c r="L1443" s="26">
        <v>11.618399999999999</v>
      </c>
    </row>
    <row r="1444" spans="1:12" ht="16" customHeight="1">
      <c r="A1444" t="s">
        <v>458</v>
      </c>
      <c r="B1444" t="s">
        <v>13</v>
      </c>
      <c r="C1444" t="s">
        <v>44</v>
      </c>
      <c r="D1444" s="24">
        <v>45992</v>
      </c>
      <c r="E1444" t="s">
        <v>447</v>
      </c>
      <c r="F1444" t="s">
        <v>10</v>
      </c>
      <c r="G1444" t="s">
        <v>314</v>
      </c>
      <c r="H1444" t="s">
        <v>314</v>
      </c>
      <c r="I1444" t="s">
        <v>322</v>
      </c>
      <c r="J1444" s="25">
        <v>165830</v>
      </c>
      <c r="K1444" s="26">
        <v>282.86259999999999</v>
      </c>
      <c r="L1444" s="26">
        <v>1.2904</v>
      </c>
    </row>
    <row r="1445" spans="1:12" ht="16" customHeight="1">
      <c r="A1445" t="s">
        <v>458</v>
      </c>
      <c r="B1445" t="s">
        <v>13</v>
      </c>
      <c r="C1445" t="s">
        <v>44</v>
      </c>
      <c r="D1445" s="24">
        <v>45992</v>
      </c>
      <c r="E1445" t="s">
        <v>452</v>
      </c>
      <c r="F1445" t="s">
        <v>10</v>
      </c>
      <c r="G1445" t="s">
        <v>314</v>
      </c>
      <c r="H1445" t="s">
        <v>314</v>
      </c>
      <c r="I1445" t="s">
        <v>322</v>
      </c>
      <c r="J1445" s="25">
        <v>11369</v>
      </c>
      <c r="K1445" s="26">
        <v>19.4619</v>
      </c>
      <c r="L1445" s="26">
        <v>0.10539999999999999</v>
      </c>
    </row>
    <row r="1446" spans="1:12" ht="16" customHeight="1">
      <c r="A1446" t="s">
        <v>458</v>
      </c>
      <c r="B1446" t="s">
        <v>13</v>
      </c>
      <c r="C1446" t="s">
        <v>44</v>
      </c>
      <c r="D1446" s="24">
        <v>45992</v>
      </c>
      <c r="E1446" t="s">
        <v>399</v>
      </c>
      <c r="F1446" t="s">
        <v>10</v>
      </c>
      <c r="G1446" t="s">
        <v>320</v>
      </c>
      <c r="H1446" t="s">
        <v>320</v>
      </c>
      <c r="I1446" t="s">
        <v>322</v>
      </c>
      <c r="J1446" s="25">
        <v>695552</v>
      </c>
      <c r="K1446" s="26">
        <v>1193.0814</v>
      </c>
      <c r="L1446" s="26">
        <v>8.0571000000000002</v>
      </c>
    </row>
    <row r="1447" spans="1:12" ht="16" customHeight="1">
      <c r="A1447" t="s">
        <v>458</v>
      </c>
      <c r="B1447" t="s">
        <v>13</v>
      </c>
      <c r="C1447" t="s">
        <v>44</v>
      </c>
      <c r="D1447" s="24">
        <v>45992</v>
      </c>
      <c r="E1447" t="s">
        <v>457</v>
      </c>
      <c r="F1447" t="s">
        <v>10</v>
      </c>
      <c r="G1447" t="s">
        <v>314</v>
      </c>
      <c r="H1447" t="s">
        <v>314</v>
      </c>
      <c r="I1447" t="s">
        <v>324</v>
      </c>
      <c r="J1447" s="25">
        <v>920</v>
      </c>
      <c r="K1447" s="26">
        <v>1.5579000000000001</v>
      </c>
      <c r="L1447" s="26">
        <v>1.01E-2</v>
      </c>
    </row>
    <row r="1448" spans="1:12" ht="16" customHeight="1">
      <c r="A1448" t="s">
        <v>458</v>
      </c>
      <c r="B1448" t="s">
        <v>13</v>
      </c>
      <c r="C1448" t="s">
        <v>44</v>
      </c>
      <c r="D1448" s="24">
        <v>45992</v>
      </c>
      <c r="E1448" t="s">
        <v>429</v>
      </c>
      <c r="F1448" t="s">
        <v>10</v>
      </c>
      <c r="G1448" t="s">
        <v>320</v>
      </c>
      <c r="H1448" t="s">
        <v>320</v>
      </c>
      <c r="I1448" t="s">
        <v>324</v>
      </c>
      <c r="J1448" s="25">
        <v>77348</v>
      </c>
      <c r="K1448" s="26">
        <v>132.8715</v>
      </c>
      <c r="L1448" s="26">
        <v>1.3517999999999999</v>
      </c>
    </row>
    <row r="1449" spans="1:12" ht="16" customHeight="1">
      <c r="A1449" t="s">
        <v>458</v>
      </c>
      <c r="B1449" t="s">
        <v>13</v>
      </c>
      <c r="C1449" t="s">
        <v>44</v>
      </c>
      <c r="D1449" s="24">
        <v>45992</v>
      </c>
      <c r="E1449" t="s">
        <v>327</v>
      </c>
      <c r="F1449" t="s">
        <v>10</v>
      </c>
      <c r="G1449" t="s">
        <v>320</v>
      </c>
      <c r="H1449" t="s">
        <v>320</v>
      </c>
      <c r="I1449" t="s">
        <v>326</v>
      </c>
      <c r="J1449" s="25">
        <v>55862</v>
      </c>
      <c r="K1449" s="26">
        <v>113.81399999999999</v>
      </c>
      <c r="L1449" s="26">
        <v>3.0695000000000001</v>
      </c>
    </row>
    <row r="1450" spans="1:12" ht="16" customHeight="1">
      <c r="A1450" t="s">
        <v>458</v>
      </c>
      <c r="B1450" t="s">
        <v>13</v>
      </c>
      <c r="C1450" t="s">
        <v>44</v>
      </c>
      <c r="D1450" s="24">
        <v>45992</v>
      </c>
      <c r="E1450" t="s">
        <v>329</v>
      </c>
      <c r="F1450" t="s">
        <v>10</v>
      </c>
      <c r="G1450" t="s">
        <v>320</v>
      </c>
      <c r="H1450" t="s">
        <v>320</v>
      </c>
      <c r="I1450" t="s">
        <v>328</v>
      </c>
      <c r="J1450" s="25">
        <v>11859</v>
      </c>
      <c r="K1450" s="26">
        <v>23.855899999999998</v>
      </c>
      <c r="L1450" s="26">
        <v>0.4022</v>
      </c>
    </row>
    <row r="1451" spans="1:12" ht="16" customHeight="1">
      <c r="A1451" t="s">
        <v>458</v>
      </c>
      <c r="B1451" t="s">
        <v>13</v>
      </c>
      <c r="C1451" t="s">
        <v>44</v>
      </c>
      <c r="D1451" s="24">
        <v>45992</v>
      </c>
      <c r="E1451" t="s">
        <v>372</v>
      </c>
      <c r="F1451" t="s">
        <v>10</v>
      </c>
      <c r="G1451" t="s">
        <v>320</v>
      </c>
      <c r="H1451" t="s">
        <v>320</v>
      </c>
      <c r="I1451" t="s">
        <v>330</v>
      </c>
      <c r="J1451" s="25">
        <v>768</v>
      </c>
      <c r="K1451" s="26">
        <v>1.4751000000000001</v>
      </c>
      <c r="L1451" s="26">
        <v>1.89E-2</v>
      </c>
    </row>
    <row r="1452" spans="1:12" ht="16" customHeight="1">
      <c r="A1452" t="s">
        <v>458</v>
      </c>
      <c r="B1452" t="s">
        <v>13</v>
      </c>
      <c r="C1452" t="s">
        <v>44</v>
      </c>
      <c r="D1452" s="24">
        <v>45992</v>
      </c>
      <c r="E1452" t="s">
        <v>331</v>
      </c>
      <c r="F1452" t="s">
        <v>10</v>
      </c>
      <c r="G1452" t="s">
        <v>320</v>
      </c>
      <c r="H1452" t="s">
        <v>320</v>
      </c>
      <c r="I1452" t="s">
        <v>433</v>
      </c>
      <c r="J1452" s="25">
        <v>4577</v>
      </c>
      <c r="K1452" s="26">
        <v>9.5167000000000002</v>
      </c>
      <c r="L1452" s="26">
        <v>0.32419999999999999</v>
      </c>
    </row>
    <row r="1453" spans="1:12" ht="16" customHeight="1">
      <c r="A1453" t="s">
        <v>458</v>
      </c>
      <c r="B1453" t="s">
        <v>13</v>
      </c>
      <c r="C1453" t="s">
        <v>44</v>
      </c>
      <c r="D1453" s="24">
        <v>45992</v>
      </c>
      <c r="E1453" t="s">
        <v>333</v>
      </c>
      <c r="F1453" t="s">
        <v>10</v>
      </c>
      <c r="G1453" t="s">
        <v>320</v>
      </c>
      <c r="H1453" t="s">
        <v>320</v>
      </c>
      <c r="I1453" t="s">
        <v>434</v>
      </c>
      <c r="J1453" s="25">
        <v>1</v>
      </c>
      <c r="K1453" s="26">
        <v>2.0999999999999999E-3</v>
      </c>
      <c r="L1453" s="26">
        <v>2.9999999999999997E-4</v>
      </c>
    </row>
    <row r="1454" spans="1:12" ht="16" customHeight="1">
      <c r="A1454" t="s">
        <v>458</v>
      </c>
      <c r="B1454" t="s">
        <v>13</v>
      </c>
      <c r="C1454" t="s">
        <v>44</v>
      </c>
      <c r="D1454" s="24">
        <v>45992</v>
      </c>
      <c r="E1454" t="s">
        <v>335</v>
      </c>
      <c r="F1454" t="s">
        <v>10</v>
      </c>
      <c r="G1454" t="s">
        <v>320</v>
      </c>
      <c r="H1454" t="s">
        <v>320</v>
      </c>
      <c r="I1454" t="s">
        <v>435</v>
      </c>
      <c r="J1454" s="25">
        <v>11</v>
      </c>
      <c r="K1454" s="26">
        <v>2.0899999999999998E-2</v>
      </c>
      <c r="L1454" s="26">
        <v>5.0000000000000001E-4</v>
      </c>
    </row>
    <row r="1455" spans="1:12" ht="16" customHeight="1">
      <c r="A1455" t="s">
        <v>458</v>
      </c>
      <c r="B1455" t="s">
        <v>13</v>
      </c>
      <c r="C1455" t="s">
        <v>44</v>
      </c>
      <c r="D1455" s="24">
        <v>45992</v>
      </c>
      <c r="E1455" t="s">
        <v>337</v>
      </c>
      <c r="F1455" t="s">
        <v>10</v>
      </c>
      <c r="G1455" t="s">
        <v>320</v>
      </c>
      <c r="H1455" t="s">
        <v>320</v>
      </c>
      <c r="I1455" t="s">
        <v>436</v>
      </c>
      <c r="J1455" s="25">
        <v>0</v>
      </c>
      <c r="K1455" s="26">
        <v>0</v>
      </c>
      <c r="L1455" s="26">
        <v>0</v>
      </c>
    </row>
    <row r="1456" spans="1:12" ht="16" customHeight="1">
      <c r="A1456" t="s">
        <v>458</v>
      </c>
      <c r="B1456" t="s">
        <v>13</v>
      </c>
      <c r="C1456" t="s">
        <v>44</v>
      </c>
      <c r="D1456" s="24">
        <v>45992</v>
      </c>
      <c r="E1456" t="s">
        <v>339</v>
      </c>
      <c r="F1456" t="s">
        <v>10</v>
      </c>
      <c r="G1456" t="s">
        <v>320</v>
      </c>
      <c r="H1456" t="s">
        <v>320</v>
      </c>
      <c r="I1456" t="s">
        <v>437</v>
      </c>
      <c r="J1456" s="25">
        <v>1</v>
      </c>
      <c r="K1456" s="26">
        <v>2.0999999999999999E-3</v>
      </c>
      <c r="L1456" s="26">
        <v>1E-4</v>
      </c>
    </row>
    <row r="1457" spans="1:12" ht="16" customHeight="1">
      <c r="A1457" t="s">
        <v>458</v>
      </c>
      <c r="B1457" t="s">
        <v>13</v>
      </c>
      <c r="C1457" t="s">
        <v>44</v>
      </c>
      <c r="D1457" s="24">
        <v>45992</v>
      </c>
      <c r="E1457" t="s">
        <v>341</v>
      </c>
      <c r="F1457" t="s">
        <v>10</v>
      </c>
      <c r="G1457" t="s">
        <v>320</v>
      </c>
      <c r="H1457" t="s">
        <v>320</v>
      </c>
      <c r="I1457" t="s">
        <v>438</v>
      </c>
      <c r="J1457" s="25">
        <v>0</v>
      </c>
      <c r="K1457" s="26">
        <v>0</v>
      </c>
      <c r="L1457" s="26">
        <v>0</v>
      </c>
    </row>
    <row r="1458" spans="1:12" ht="16" customHeight="1">
      <c r="A1458" t="s">
        <v>458</v>
      </c>
      <c r="B1458" t="s">
        <v>13</v>
      </c>
      <c r="C1458" t="s">
        <v>44</v>
      </c>
      <c r="D1458" s="24">
        <v>45992</v>
      </c>
      <c r="E1458" t="s">
        <v>343</v>
      </c>
      <c r="F1458" t="s">
        <v>9</v>
      </c>
      <c r="G1458" t="s">
        <v>344</v>
      </c>
      <c r="H1458" t="s">
        <v>344</v>
      </c>
      <c r="I1458" t="s">
        <v>439</v>
      </c>
      <c r="J1458" s="25">
        <v>0</v>
      </c>
      <c r="K1458" s="26">
        <v>0</v>
      </c>
      <c r="L1458" s="26">
        <v>0</v>
      </c>
    </row>
    <row r="1459" spans="1:12" ht="16" customHeight="1">
      <c r="A1459" t="s">
        <v>458</v>
      </c>
      <c r="B1459" t="s">
        <v>13</v>
      </c>
      <c r="C1459" t="s">
        <v>44</v>
      </c>
      <c r="D1459" s="24">
        <v>45992</v>
      </c>
      <c r="E1459" t="s">
        <v>346</v>
      </c>
      <c r="F1459" t="s">
        <v>10</v>
      </c>
      <c r="G1459" t="s">
        <v>320</v>
      </c>
      <c r="H1459" t="s">
        <v>320</v>
      </c>
      <c r="I1459" t="s">
        <v>440</v>
      </c>
      <c r="J1459" s="25">
        <v>0</v>
      </c>
      <c r="K1459" s="26">
        <v>0</v>
      </c>
      <c r="L1459" s="26">
        <v>0</v>
      </c>
    </row>
    <row r="1460" spans="1:12" ht="16" customHeight="1">
      <c r="A1460" t="s">
        <v>459</v>
      </c>
      <c r="B1460" t="s">
        <v>9</v>
      </c>
      <c r="C1460" t="s">
        <v>45</v>
      </c>
      <c r="D1460" s="24">
        <v>45992</v>
      </c>
      <c r="E1460" t="s">
        <v>325</v>
      </c>
      <c r="F1460" t="s">
        <v>10</v>
      </c>
      <c r="G1460" t="s">
        <v>320</v>
      </c>
      <c r="H1460" t="s">
        <v>364</v>
      </c>
      <c r="I1460" t="s">
        <v>315</v>
      </c>
      <c r="J1460" s="25">
        <v>95807647</v>
      </c>
      <c r="K1460" s="26">
        <v>187308.25020000001</v>
      </c>
      <c r="L1460" s="26">
        <v>269.0138</v>
      </c>
    </row>
    <row r="1461" spans="1:12" ht="16" customHeight="1">
      <c r="A1461" t="s">
        <v>459</v>
      </c>
      <c r="B1461" t="s">
        <v>9</v>
      </c>
      <c r="C1461" t="s">
        <v>45</v>
      </c>
      <c r="D1461" s="24">
        <v>45992</v>
      </c>
      <c r="E1461" t="s">
        <v>442</v>
      </c>
      <c r="F1461" t="s">
        <v>10</v>
      </c>
      <c r="G1461" t="s">
        <v>314</v>
      </c>
      <c r="H1461" t="s">
        <v>314</v>
      </c>
      <c r="I1461" t="s">
        <v>322</v>
      </c>
      <c r="J1461" s="25">
        <v>4991299</v>
      </c>
      <c r="K1461" s="26">
        <v>8497.2147000000004</v>
      </c>
      <c r="L1461" s="26">
        <v>21.298400000000001</v>
      </c>
    </row>
    <row r="1462" spans="1:12" ht="16" customHeight="1">
      <c r="A1462" t="s">
        <v>459</v>
      </c>
      <c r="B1462" t="s">
        <v>9</v>
      </c>
      <c r="C1462" t="s">
        <v>45</v>
      </c>
      <c r="D1462" s="24">
        <v>45992</v>
      </c>
      <c r="E1462" t="s">
        <v>447</v>
      </c>
      <c r="F1462" t="s">
        <v>10</v>
      </c>
      <c r="G1462" t="s">
        <v>314</v>
      </c>
      <c r="H1462" t="s">
        <v>314</v>
      </c>
      <c r="I1462" t="s">
        <v>322</v>
      </c>
      <c r="J1462" s="25">
        <v>331508</v>
      </c>
      <c r="K1462" s="26">
        <v>564.00469999999996</v>
      </c>
      <c r="L1462" s="26">
        <v>2.2502</v>
      </c>
    </row>
    <row r="1463" spans="1:12" ht="16" customHeight="1">
      <c r="A1463" t="s">
        <v>459</v>
      </c>
      <c r="B1463" t="s">
        <v>9</v>
      </c>
      <c r="C1463" t="s">
        <v>45</v>
      </c>
      <c r="D1463" s="24">
        <v>45992</v>
      </c>
      <c r="E1463" t="s">
        <v>452</v>
      </c>
      <c r="F1463" t="s">
        <v>10</v>
      </c>
      <c r="G1463" t="s">
        <v>314</v>
      </c>
      <c r="H1463" t="s">
        <v>314</v>
      </c>
      <c r="I1463" t="s">
        <v>322</v>
      </c>
      <c r="J1463" s="25">
        <v>21848</v>
      </c>
      <c r="K1463" s="26">
        <v>37.2346</v>
      </c>
      <c r="L1463" s="26">
        <v>0.2034</v>
      </c>
    </row>
    <row r="1464" spans="1:12" ht="16" customHeight="1">
      <c r="A1464" t="s">
        <v>459</v>
      </c>
      <c r="B1464" t="s">
        <v>9</v>
      </c>
      <c r="C1464" t="s">
        <v>45</v>
      </c>
      <c r="D1464" s="24">
        <v>45992</v>
      </c>
      <c r="E1464" t="s">
        <v>399</v>
      </c>
      <c r="F1464" t="s">
        <v>10</v>
      </c>
      <c r="G1464" t="s">
        <v>320</v>
      </c>
      <c r="H1464" t="s">
        <v>320</v>
      </c>
      <c r="I1464" t="s">
        <v>322</v>
      </c>
      <c r="J1464" s="25">
        <v>985190</v>
      </c>
      <c r="K1464" s="26">
        <v>1688.8938000000001</v>
      </c>
      <c r="L1464" s="26">
        <v>12.660500000000001</v>
      </c>
    </row>
    <row r="1465" spans="1:12" ht="16" customHeight="1">
      <c r="A1465" t="s">
        <v>459</v>
      </c>
      <c r="B1465" t="s">
        <v>9</v>
      </c>
      <c r="C1465" t="s">
        <v>45</v>
      </c>
      <c r="D1465" s="24">
        <v>45992</v>
      </c>
      <c r="E1465" t="s">
        <v>457</v>
      </c>
      <c r="F1465" t="s">
        <v>10</v>
      </c>
      <c r="G1465" t="s">
        <v>314</v>
      </c>
      <c r="H1465" t="s">
        <v>314</v>
      </c>
      <c r="I1465" t="s">
        <v>324</v>
      </c>
      <c r="J1465" s="25">
        <v>2259</v>
      </c>
      <c r="K1465" s="26">
        <v>3.8643999999999998</v>
      </c>
      <c r="L1465" s="26">
        <v>2.4199999999999999E-2</v>
      </c>
    </row>
    <row r="1466" spans="1:12" ht="16" customHeight="1">
      <c r="A1466" t="s">
        <v>459</v>
      </c>
      <c r="B1466" t="s">
        <v>9</v>
      </c>
      <c r="C1466" t="s">
        <v>45</v>
      </c>
      <c r="D1466" s="24">
        <v>45992</v>
      </c>
      <c r="E1466" t="s">
        <v>429</v>
      </c>
      <c r="F1466" t="s">
        <v>10</v>
      </c>
      <c r="G1466" t="s">
        <v>320</v>
      </c>
      <c r="H1466" t="s">
        <v>320</v>
      </c>
      <c r="I1466" t="s">
        <v>324</v>
      </c>
      <c r="J1466" s="25">
        <v>105935</v>
      </c>
      <c r="K1466" s="26">
        <v>181.08320000000001</v>
      </c>
      <c r="L1466" s="26">
        <v>1.7098</v>
      </c>
    </row>
    <row r="1467" spans="1:12" ht="16" customHeight="1">
      <c r="A1467" t="s">
        <v>459</v>
      </c>
      <c r="B1467" t="s">
        <v>9</v>
      </c>
      <c r="C1467" t="s">
        <v>45</v>
      </c>
      <c r="D1467" s="24">
        <v>45992</v>
      </c>
      <c r="E1467" t="s">
        <v>460</v>
      </c>
      <c r="F1467" t="s">
        <v>9</v>
      </c>
      <c r="G1467" t="s">
        <v>461</v>
      </c>
      <c r="H1467" t="s">
        <v>461</v>
      </c>
      <c r="I1467" t="s">
        <v>326</v>
      </c>
      <c r="J1467" s="25">
        <v>67799</v>
      </c>
      <c r="K1467" s="26">
        <v>136.18090000000001</v>
      </c>
      <c r="L1467" s="26">
        <v>4.9259000000000004</v>
      </c>
    </row>
    <row r="1468" spans="1:12" ht="16" customHeight="1">
      <c r="A1468" t="s">
        <v>459</v>
      </c>
      <c r="B1468" t="s">
        <v>9</v>
      </c>
      <c r="C1468" t="s">
        <v>45</v>
      </c>
      <c r="D1468" s="24">
        <v>45992</v>
      </c>
      <c r="E1468" t="s">
        <v>329</v>
      </c>
      <c r="F1468" t="s">
        <v>10</v>
      </c>
      <c r="G1468" t="s">
        <v>320</v>
      </c>
      <c r="H1468" t="s">
        <v>320</v>
      </c>
      <c r="I1468" t="s">
        <v>328</v>
      </c>
      <c r="J1468" s="25">
        <v>15873</v>
      </c>
      <c r="K1468" s="26">
        <v>32.322499999999998</v>
      </c>
      <c r="L1468" s="26">
        <v>0.92710000000000004</v>
      </c>
    </row>
    <row r="1469" spans="1:12" ht="16" customHeight="1">
      <c r="A1469" t="s">
        <v>459</v>
      </c>
      <c r="B1469" t="s">
        <v>9</v>
      </c>
      <c r="C1469" t="s">
        <v>45</v>
      </c>
      <c r="D1469" s="24">
        <v>45992</v>
      </c>
      <c r="E1469" t="s">
        <v>372</v>
      </c>
      <c r="F1469" t="s">
        <v>10</v>
      </c>
      <c r="G1469" t="s">
        <v>320</v>
      </c>
      <c r="H1469" t="s">
        <v>320</v>
      </c>
      <c r="I1469" t="s">
        <v>330</v>
      </c>
      <c r="J1469" s="25">
        <v>446</v>
      </c>
      <c r="K1469" s="26">
        <v>0.88849999999999996</v>
      </c>
      <c r="L1469" s="26">
        <v>1.0500000000000001E-2</v>
      </c>
    </row>
    <row r="1470" spans="1:12" ht="16" customHeight="1">
      <c r="A1470" t="s">
        <v>459</v>
      </c>
      <c r="B1470" t="s">
        <v>9</v>
      </c>
      <c r="C1470" t="s">
        <v>45</v>
      </c>
      <c r="D1470" s="24">
        <v>45992</v>
      </c>
      <c r="E1470" t="s">
        <v>331</v>
      </c>
      <c r="F1470" t="s">
        <v>10</v>
      </c>
      <c r="G1470" t="s">
        <v>320</v>
      </c>
      <c r="H1470" t="s">
        <v>320</v>
      </c>
      <c r="I1470" t="s">
        <v>433</v>
      </c>
      <c r="J1470" s="25">
        <v>6324</v>
      </c>
      <c r="K1470" s="26">
        <v>12.753500000000001</v>
      </c>
      <c r="L1470" s="26">
        <v>0.38879999999999998</v>
      </c>
    </row>
    <row r="1471" spans="1:12" ht="16" customHeight="1">
      <c r="A1471" t="s">
        <v>459</v>
      </c>
      <c r="B1471" t="s">
        <v>9</v>
      </c>
      <c r="C1471" t="s">
        <v>45</v>
      </c>
      <c r="D1471" s="24">
        <v>45992</v>
      </c>
      <c r="E1471" t="s">
        <v>333</v>
      </c>
      <c r="F1471" t="s">
        <v>10</v>
      </c>
      <c r="G1471" t="s">
        <v>320</v>
      </c>
      <c r="H1471" t="s">
        <v>320</v>
      </c>
      <c r="I1471" t="s">
        <v>434</v>
      </c>
      <c r="J1471" s="25">
        <v>0</v>
      </c>
      <c r="K1471" s="26">
        <v>0</v>
      </c>
      <c r="L1471" s="26">
        <v>0</v>
      </c>
    </row>
    <row r="1472" spans="1:12" ht="16" customHeight="1">
      <c r="A1472" t="s">
        <v>459</v>
      </c>
      <c r="B1472" t="s">
        <v>9</v>
      </c>
      <c r="C1472" t="s">
        <v>45</v>
      </c>
      <c r="D1472" s="24">
        <v>45992</v>
      </c>
      <c r="E1472" t="s">
        <v>335</v>
      </c>
      <c r="F1472" t="s">
        <v>10</v>
      </c>
      <c r="G1472" t="s">
        <v>320</v>
      </c>
      <c r="H1472" t="s">
        <v>320</v>
      </c>
      <c r="I1472" t="s">
        <v>435</v>
      </c>
      <c r="J1472" s="25">
        <v>9</v>
      </c>
      <c r="K1472" s="26">
        <v>1.8200000000000001E-2</v>
      </c>
      <c r="L1472" s="26">
        <v>8.9999999999999998E-4</v>
      </c>
    </row>
    <row r="1473" spans="1:12" ht="16" customHeight="1">
      <c r="A1473" t="s">
        <v>459</v>
      </c>
      <c r="B1473" t="s">
        <v>9</v>
      </c>
      <c r="C1473" t="s">
        <v>45</v>
      </c>
      <c r="D1473" s="24">
        <v>45992</v>
      </c>
      <c r="E1473" t="s">
        <v>337</v>
      </c>
      <c r="F1473" t="s">
        <v>10</v>
      </c>
      <c r="G1473" t="s">
        <v>320</v>
      </c>
      <c r="H1473" t="s">
        <v>320</v>
      </c>
      <c r="I1473" t="s">
        <v>436</v>
      </c>
      <c r="J1473" s="25">
        <v>0</v>
      </c>
      <c r="K1473" s="26">
        <v>0</v>
      </c>
      <c r="L1473" s="26">
        <v>0</v>
      </c>
    </row>
    <row r="1474" spans="1:12" ht="16" customHeight="1">
      <c r="A1474" t="s">
        <v>459</v>
      </c>
      <c r="B1474" t="s">
        <v>9</v>
      </c>
      <c r="C1474" t="s">
        <v>45</v>
      </c>
      <c r="D1474" s="24">
        <v>45992</v>
      </c>
      <c r="E1474" t="s">
        <v>339</v>
      </c>
      <c r="F1474" t="s">
        <v>10</v>
      </c>
      <c r="G1474" t="s">
        <v>320</v>
      </c>
      <c r="H1474" t="s">
        <v>320</v>
      </c>
      <c r="I1474" t="s">
        <v>437</v>
      </c>
      <c r="J1474" s="25">
        <v>2</v>
      </c>
      <c r="K1474" s="26">
        <v>3.8999999999999998E-3</v>
      </c>
      <c r="L1474" s="26">
        <v>1E-4</v>
      </c>
    </row>
    <row r="1475" spans="1:12" ht="16" customHeight="1">
      <c r="A1475" t="s">
        <v>459</v>
      </c>
      <c r="B1475" t="s">
        <v>9</v>
      </c>
      <c r="C1475" t="s">
        <v>45</v>
      </c>
      <c r="D1475" s="24">
        <v>45992</v>
      </c>
      <c r="E1475" t="s">
        <v>341</v>
      </c>
      <c r="F1475" t="s">
        <v>10</v>
      </c>
      <c r="G1475" t="s">
        <v>320</v>
      </c>
      <c r="H1475" t="s">
        <v>320</v>
      </c>
      <c r="I1475" t="s">
        <v>438</v>
      </c>
      <c r="J1475" s="25">
        <v>0</v>
      </c>
      <c r="K1475" s="26">
        <v>0</v>
      </c>
      <c r="L1475" s="26">
        <v>0</v>
      </c>
    </row>
    <row r="1476" spans="1:12" ht="16" customHeight="1">
      <c r="A1476" t="s">
        <v>459</v>
      </c>
      <c r="B1476" t="s">
        <v>9</v>
      </c>
      <c r="C1476" t="s">
        <v>45</v>
      </c>
      <c r="D1476" s="24">
        <v>45992</v>
      </c>
      <c r="E1476" t="s">
        <v>343</v>
      </c>
      <c r="F1476" t="s">
        <v>9</v>
      </c>
      <c r="G1476" t="s">
        <v>344</v>
      </c>
      <c r="H1476" t="s">
        <v>344</v>
      </c>
      <c r="I1476" t="s">
        <v>439</v>
      </c>
      <c r="J1476" s="25">
        <v>6</v>
      </c>
      <c r="K1476" s="26">
        <v>1.06E-2</v>
      </c>
      <c r="L1476" s="26">
        <v>2.0000000000000001E-4</v>
      </c>
    </row>
    <row r="1477" spans="1:12" ht="16" customHeight="1">
      <c r="A1477" t="s">
        <v>459</v>
      </c>
      <c r="B1477" t="s">
        <v>9</v>
      </c>
      <c r="C1477" t="s">
        <v>45</v>
      </c>
      <c r="D1477" s="24">
        <v>45992</v>
      </c>
      <c r="E1477" t="s">
        <v>346</v>
      </c>
      <c r="F1477" t="s">
        <v>10</v>
      </c>
      <c r="G1477" t="s">
        <v>320</v>
      </c>
      <c r="H1477" t="s">
        <v>320</v>
      </c>
      <c r="I1477" t="s">
        <v>440</v>
      </c>
      <c r="J1477" s="25">
        <v>0</v>
      </c>
      <c r="K1477" s="26">
        <v>0</v>
      </c>
      <c r="L1477" s="26">
        <v>0</v>
      </c>
    </row>
    <row r="1478" spans="1:12" ht="16" customHeight="1">
      <c r="A1478" t="s">
        <v>325</v>
      </c>
      <c r="B1478" t="s">
        <v>10</v>
      </c>
      <c r="C1478" t="s">
        <v>45</v>
      </c>
      <c r="D1478" s="24">
        <v>45992</v>
      </c>
      <c r="E1478" t="s">
        <v>325</v>
      </c>
      <c r="F1478" t="s">
        <v>10</v>
      </c>
      <c r="G1478" t="s">
        <v>320</v>
      </c>
      <c r="H1478" t="s">
        <v>364</v>
      </c>
      <c r="I1478" t="s">
        <v>315</v>
      </c>
      <c r="J1478" s="25">
        <v>243334731</v>
      </c>
      <c r="K1478" s="26">
        <v>473891.42080000002</v>
      </c>
      <c r="L1478" s="26">
        <v>375.28579999999999</v>
      </c>
    </row>
    <row r="1479" spans="1:12" ht="16" customHeight="1">
      <c r="A1479" t="s">
        <v>325</v>
      </c>
      <c r="B1479" t="s">
        <v>10</v>
      </c>
      <c r="C1479" t="s">
        <v>45</v>
      </c>
      <c r="D1479" s="24">
        <v>45992</v>
      </c>
      <c r="E1479" t="s">
        <v>442</v>
      </c>
      <c r="F1479" t="s">
        <v>10</v>
      </c>
      <c r="G1479" t="s">
        <v>314</v>
      </c>
      <c r="H1479" t="s">
        <v>314</v>
      </c>
      <c r="I1479" t="s">
        <v>322</v>
      </c>
      <c r="J1479" s="25">
        <v>9718548</v>
      </c>
      <c r="K1479" s="26">
        <v>16510.798999999999</v>
      </c>
      <c r="L1479" s="26">
        <v>41.347799999999999</v>
      </c>
    </row>
    <row r="1480" spans="1:12" ht="16" customHeight="1">
      <c r="A1480" t="s">
        <v>325</v>
      </c>
      <c r="B1480" t="s">
        <v>10</v>
      </c>
      <c r="C1480" t="s">
        <v>45</v>
      </c>
      <c r="D1480" s="24">
        <v>45992</v>
      </c>
      <c r="E1480" t="s">
        <v>447</v>
      </c>
      <c r="F1480" t="s">
        <v>10</v>
      </c>
      <c r="G1480" t="s">
        <v>314</v>
      </c>
      <c r="H1480" t="s">
        <v>314</v>
      </c>
      <c r="I1480" t="s">
        <v>322</v>
      </c>
      <c r="J1480" s="25">
        <v>441624</v>
      </c>
      <c r="K1480" s="26">
        <v>750.55460000000005</v>
      </c>
      <c r="L1480" s="26">
        <v>2.9620000000000002</v>
      </c>
    </row>
    <row r="1481" spans="1:12" ht="16" customHeight="1">
      <c r="A1481" t="s">
        <v>325</v>
      </c>
      <c r="B1481" t="s">
        <v>10</v>
      </c>
      <c r="C1481" t="s">
        <v>45</v>
      </c>
      <c r="D1481" s="24">
        <v>45992</v>
      </c>
      <c r="E1481" t="s">
        <v>452</v>
      </c>
      <c r="F1481" t="s">
        <v>10</v>
      </c>
      <c r="G1481" t="s">
        <v>314</v>
      </c>
      <c r="H1481" t="s">
        <v>314</v>
      </c>
      <c r="I1481" t="s">
        <v>322</v>
      </c>
      <c r="J1481" s="25">
        <v>30847</v>
      </c>
      <c r="K1481" s="26">
        <v>52.537100000000002</v>
      </c>
      <c r="L1481" s="26">
        <v>0.28039999999999998</v>
      </c>
    </row>
    <row r="1482" spans="1:12" ht="16" customHeight="1">
      <c r="A1482" t="s">
        <v>325</v>
      </c>
      <c r="B1482" t="s">
        <v>10</v>
      </c>
      <c r="C1482" t="s">
        <v>45</v>
      </c>
      <c r="D1482" s="24">
        <v>45992</v>
      </c>
      <c r="E1482" t="s">
        <v>399</v>
      </c>
      <c r="F1482" t="s">
        <v>10</v>
      </c>
      <c r="G1482" t="s">
        <v>320</v>
      </c>
      <c r="H1482" t="s">
        <v>320</v>
      </c>
      <c r="I1482" t="s">
        <v>322</v>
      </c>
      <c r="J1482" s="25">
        <v>1123901</v>
      </c>
      <c r="K1482" s="26">
        <v>1921.7132999999999</v>
      </c>
      <c r="L1482" s="26">
        <v>14.865399999999999</v>
      </c>
    </row>
    <row r="1483" spans="1:12" ht="16" customHeight="1">
      <c r="A1483" t="s">
        <v>325</v>
      </c>
      <c r="B1483" t="s">
        <v>10</v>
      </c>
      <c r="C1483" t="s">
        <v>45</v>
      </c>
      <c r="D1483" s="24">
        <v>45992</v>
      </c>
      <c r="E1483" t="s">
        <v>457</v>
      </c>
      <c r="F1483" t="s">
        <v>10</v>
      </c>
      <c r="G1483" t="s">
        <v>314</v>
      </c>
      <c r="H1483" t="s">
        <v>314</v>
      </c>
      <c r="I1483" t="s">
        <v>324</v>
      </c>
      <c r="J1483" s="25">
        <v>3078</v>
      </c>
      <c r="K1483" s="26">
        <v>5.2820999999999998</v>
      </c>
      <c r="L1483" s="26">
        <v>3.4700000000000002E-2</v>
      </c>
    </row>
    <row r="1484" spans="1:12" ht="16" customHeight="1">
      <c r="A1484" t="s">
        <v>325</v>
      </c>
      <c r="B1484" t="s">
        <v>10</v>
      </c>
      <c r="C1484" t="s">
        <v>45</v>
      </c>
      <c r="D1484" s="24">
        <v>45992</v>
      </c>
      <c r="E1484" t="s">
        <v>429</v>
      </c>
      <c r="F1484" t="s">
        <v>10</v>
      </c>
      <c r="G1484" t="s">
        <v>320</v>
      </c>
      <c r="H1484" t="s">
        <v>320</v>
      </c>
      <c r="I1484" t="s">
        <v>324</v>
      </c>
      <c r="J1484" s="25">
        <v>89977</v>
      </c>
      <c r="K1484" s="26">
        <v>154.57499999999999</v>
      </c>
      <c r="L1484" s="26">
        <v>1.4858</v>
      </c>
    </row>
    <row r="1485" spans="1:12" ht="16" customHeight="1">
      <c r="A1485" t="s">
        <v>325</v>
      </c>
      <c r="B1485" t="s">
        <v>10</v>
      </c>
      <c r="C1485" t="s">
        <v>45</v>
      </c>
      <c r="D1485" s="24">
        <v>45992</v>
      </c>
      <c r="E1485" t="s">
        <v>460</v>
      </c>
      <c r="F1485" t="s">
        <v>9</v>
      </c>
      <c r="G1485" t="s">
        <v>461</v>
      </c>
      <c r="H1485" t="s">
        <v>461</v>
      </c>
      <c r="I1485" t="s">
        <v>326</v>
      </c>
      <c r="J1485" s="25">
        <v>66375</v>
      </c>
      <c r="K1485" s="26">
        <v>131.3108</v>
      </c>
      <c r="L1485" s="26">
        <v>2.5099999999999998</v>
      </c>
    </row>
    <row r="1486" spans="1:12" ht="16" customHeight="1">
      <c r="A1486" t="s">
        <v>325</v>
      </c>
      <c r="B1486" t="s">
        <v>10</v>
      </c>
      <c r="C1486" t="s">
        <v>45</v>
      </c>
      <c r="D1486" s="24">
        <v>45992</v>
      </c>
      <c r="E1486" t="s">
        <v>329</v>
      </c>
      <c r="F1486" t="s">
        <v>10</v>
      </c>
      <c r="G1486" t="s">
        <v>320</v>
      </c>
      <c r="H1486" t="s">
        <v>320</v>
      </c>
      <c r="I1486" t="s">
        <v>328</v>
      </c>
      <c r="J1486" s="25">
        <v>12370</v>
      </c>
      <c r="K1486" s="26">
        <v>24.757000000000001</v>
      </c>
      <c r="L1486" s="26">
        <v>0.40889999999999999</v>
      </c>
    </row>
    <row r="1487" spans="1:12" ht="16" customHeight="1">
      <c r="A1487" t="s">
        <v>325</v>
      </c>
      <c r="B1487" t="s">
        <v>10</v>
      </c>
      <c r="C1487" t="s">
        <v>45</v>
      </c>
      <c r="D1487" s="24">
        <v>45992</v>
      </c>
      <c r="E1487" t="s">
        <v>372</v>
      </c>
      <c r="F1487" t="s">
        <v>10</v>
      </c>
      <c r="G1487" t="s">
        <v>320</v>
      </c>
      <c r="H1487" t="s">
        <v>320</v>
      </c>
      <c r="I1487" t="s">
        <v>330</v>
      </c>
      <c r="J1487" s="25">
        <v>313</v>
      </c>
      <c r="K1487" s="26">
        <v>0.62719999999999998</v>
      </c>
      <c r="L1487" s="26">
        <v>1.1599999999999999E-2</v>
      </c>
    </row>
    <row r="1488" spans="1:12" ht="16" customHeight="1">
      <c r="A1488" t="s">
        <v>325</v>
      </c>
      <c r="B1488" t="s">
        <v>10</v>
      </c>
      <c r="C1488" t="s">
        <v>45</v>
      </c>
      <c r="D1488" s="24">
        <v>45992</v>
      </c>
      <c r="E1488" t="s">
        <v>331</v>
      </c>
      <c r="F1488" t="s">
        <v>10</v>
      </c>
      <c r="G1488" t="s">
        <v>320</v>
      </c>
      <c r="H1488" t="s">
        <v>320</v>
      </c>
      <c r="I1488" t="s">
        <v>433</v>
      </c>
      <c r="J1488" s="25">
        <v>6574</v>
      </c>
      <c r="K1488" s="26">
        <v>13.352600000000001</v>
      </c>
      <c r="L1488" s="26">
        <v>0.4239</v>
      </c>
    </row>
    <row r="1489" spans="1:12" ht="16" customHeight="1">
      <c r="A1489" t="s">
        <v>325</v>
      </c>
      <c r="B1489" t="s">
        <v>10</v>
      </c>
      <c r="C1489" t="s">
        <v>45</v>
      </c>
      <c r="D1489" s="24">
        <v>45992</v>
      </c>
      <c r="E1489" t="s">
        <v>333</v>
      </c>
      <c r="F1489" t="s">
        <v>10</v>
      </c>
      <c r="G1489" t="s">
        <v>320</v>
      </c>
      <c r="H1489" t="s">
        <v>320</v>
      </c>
      <c r="I1489" t="s">
        <v>434</v>
      </c>
      <c r="J1489" s="25">
        <v>0</v>
      </c>
      <c r="K1489" s="26">
        <v>0</v>
      </c>
      <c r="L1489" s="26">
        <v>0</v>
      </c>
    </row>
    <row r="1490" spans="1:12" ht="16" customHeight="1">
      <c r="A1490" t="s">
        <v>325</v>
      </c>
      <c r="B1490" t="s">
        <v>10</v>
      </c>
      <c r="C1490" t="s">
        <v>45</v>
      </c>
      <c r="D1490" s="24">
        <v>45992</v>
      </c>
      <c r="E1490" t="s">
        <v>335</v>
      </c>
      <c r="F1490" t="s">
        <v>10</v>
      </c>
      <c r="G1490" t="s">
        <v>320</v>
      </c>
      <c r="H1490" t="s">
        <v>320</v>
      </c>
      <c r="I1490" t="s">
        <v>435</v>
      </c>
      <c r="J1490" s="25">
        <v>22</v>
      </c>
      <c r="K1490" s="26">
        <v>4.5999999999999999E-2</v>
      </c>
      <c r="L1490" s="26">
        <v>3.3999999999999998E-3</v>
      </c>
    </row>
    <row r="1491" spans="1:12" ht="16" customHeight="1">
      <c r="A1491" t="s">
        <v>325</v>
      </c>
      <c r="B1491" t="s">
        <v>10</v>
      </c>
      <c r="C1491" t="s">
        <v>45</v>
      </c>
      <c r="D1491" s="24">
        <v>45992</v>
      </c>
      <c r="E1491" t="s">
        <v>337</v>
      </c>
      <c r="F1491" t="s">
        <v>10</v>
      </c>
      <c r="G1491" t="s">
        <v>320</v>
      </c>
      <c r="H1491" t="s">
        <v>320</v>
      </c>
      <c r="I1491" t="s">
        <v>436</v>
      </c>
      <c r="J1491" s="25">
        <v>0</v>
      </c>
      <c r="K1491" s="26">
        <v>0</v>
      </c>
      <c r="L1491" s="26">
        <v>0</v>
      </c>
    </row>
    <row r="1492" spans="1:12" ht="16" customHeight="1">
      <c r="A1492" t="s">
        <v>325</v>
      </c>
      <c r="B1492" t="s">
        <v>10</v>
      </c>
      <c r="C1492" t="s">
        <v>45</v>
      </c>
      <c r="D1492" s="24">
        <v>45992</v>
      </c>
      <c r="E1492" t="s">
        <v>339</v>
      </c>
      <c r="F1492" t="s">
        <v>10</v>
      </c>
      <c r="G1492" t="s">
        <v>320</v>
      </c>
      <c r="H1492" t="s">
        <v>320</v>
      </c>
      <c r="I1492" t="s">
        <v>437</v>
      </c>
      <c r="J1492" s="25">
        <v>6</v>
      </c>
      <c r="K1492" s="26">
        <v>1.2200000000000001E-2</v>
      </c>
      <c r="L1492" s="26">
        <v>4.0000000000000002E-4</v>
      </c>
    </row>
    <row r="1493" spans="1:12" ht="16" customHeight="1">
      <c r="A1493" t="s">
        <v>325</v>
      </c>
      <c r="B1493" t="s">
        <v>10</v>
      </c>
      <c r="C1493" t="s">
        <v>45</v>
      </c>
      <c r="D1493" s="24">
        <v>45992</v>
      </c>
      <c r="E1493" t="s">
        <v>341</v>
      </c>
      <c r="F1493" t="s">
        <v>10</v>
      </c>
      <c r="G1493" t="s">
        <v>320</v>
      </c>
      <c r="H1493" t="s">
        <v>320</v>
      </c>
      <c r="I1493" t="s">
        <v>438</v>
      </c>
      <c r="J1493" s="25">
        <v>0</v>
      </c>
      <c r="K1493" s="26">
        <v>0</v>
      </c>
      <c r="L1493" s="26">
        <v>0</v>
      </c>
    </row>
    <row r="1494" spans="1:12" ht="16" customHeight="1">
      <c r="A1494" t="s">
        <v>325</v>
      </c>
      <c r="B1494" t="s">
        <v>10</v>
      </c>
      <c r="C1494" t="s">
        <v>45</v>
      </c>
      <c r="D1494" s="24">
        <v>45992</v>
      </c>
      <c r="E1494" t="s">
        <v>343</v>
      </c>
      <c r="F1494" t="s">
        <v>9</v>
      </c>
      <c r="G1494" t="s">
        <v>344</v>
      </c>
      <c r="H1494" t="s">
        <v>344</v>
      </c>
      <c r="I1494" t="s">
        <v>439</v>
      </c>
      <c r="J1494" s="25">
        <v>0</v>
      </c>
      <c r="K1494" s="26">
        <v>0</v>
      </c>
      <c r="L1494" s="26">
        <v>0</v>
      </c>
    </row>
    <row r="1495" spans="1:12" ht="16" customHeight="1">
      <c r="A1495" t="s">
        <v>325</v>
      </c>
      <c r="B1495" t="s">
        <v>10</v>
      </c>
      <c r="C1495" t="s">
        <v>45</v>
      </c>
      <c r="D1495" s="24">
        <v>45992</v>
      </c>
      <c r="E1495" t="s">
        <v>346</v>
      </c>
      <c r="F1495" t="s">
        <v>10</v>
      </c>
      <c r="G1495" t="s">
        <v>320</v>
      </c>
      <c r="H1495" t="s">
        <v>320</v>
      </c>
      <c r="I1495" t="s">
        <v>440</v>
      </c>
      <c r="J1495" s="25">
        <v>0</v>
      </c>
      <c r="K1495" s="26">
        <v>0</v>
      </c>
      <c r="L1495" s="26">
        <v>0</v>
      </c>
    </row>
    <row r="1496" spans="1:12" ht="16" customHeight="1">
      <c r="A1496" t="s">
        <v>462</v>
      </c>
      <c r="B1496" t="s">
        <v>11</v>
      </c>
      <c r="C1496" t="s">
        <v>45</v>
      </c>
      <c r="D1496" s="24">
        <v>45992</v>
      </c>
      <c r="E1496" t="s">
        <v>442</v>
      </c>
      <c r="F1496" t="s">
        <v>10</v>
      </c>
      <c r="G1496" t="s">
        <v>314</v>
      </c>
      <c r="H1496" t="s">
        <v>314</v>
      </c>
      <c r="I1496" t="s">
        <v>322</v>
      </c>
      <c r="J1496" s="25">
        <v>55665963</v>
      </c>
      <c r="K1496" s="26">
        <v>94569.991599999994</v>
      </c>
      <c r="L1496" s="26">
        <v>227.8903</v>
      </c>
    </row>
    <row r="1497" spans="1:12" ht="16" customHeight="1">
      <c r="A1497" t="s">
        <v>462</v>
      </c>
      <c r="B1497" t="s">
        <v>11</v>
      </c>
      <c r="C1497" t="s">
        <v>45</v>
      </c>
      <c r="D1497" s="24">
        <v>45992</v>
      </c>
      <c r="E1497" t="s">
        <v>447</v>
      </c>
      <c r="F1497" t="s">
        <v>10</v>
      </c>
      <c r="G1497" t="s">
        <v>314</v>
      </c>
      <c r="H1497" t="s">
        <v>314</v>
      </c>
      <c r="I1497" t="s">
        <v>322</v>
      </c>
      <c r="J1497" s="25">
        <v>1469049</v>
      </c>
      <c r="K1497" s="26">
        <v>2504.2802000000001</v>
      </c>
      <c r="L1497" s="26">
        <v>8.2827999999999999</v>
      </c>
    </row>
    <row r="1498" spans="1:12" ht="16" customHeight="1">
      <c r="A1498" t="s">
        <v>462</v>
      </c>
      <c r="B1498" t="s">
        <v>11</v>
      </c>
      <c r="C1498" t="s">
        <v>45</v>
      </c>
      <c r="D1498" s="24">
        <v>45992</v>
      </c>
      <c r="E1498" t="s">
        <v>452</v>
      </c>
      <c r="F1498" t="s">
        <v>10</v>
      </c>
      <c r="G1498" t="s">
        <v>314</v>
      </c>
      <c r="H1498" t="s">
        <v>314</v>
      </c>
      <c r="I1498" t="s">
        <v>322</v>
      </c>
      <c r="J1498" s="25">
        <v>65509</v>
      </c>
      <c r="K1498" s="26">
        <v>111.61839999999999</v>
      </c>
      <c r="L1498" s="26">
        <v>0.58009999999999995</v>
      </c>
    </row>
    <row r="1499" spans="1:12" ht="16" customHeight="1">
      <c r="A1499" t="s">
        <v>462</v>
      </c>
      <c r="B1499" t="s">
        <v>11</v>
      </c>
      <c r="C1499" t="s">
        <v>45</v>
      </c>
      <c r="D1499" s="24">
        <v>45992</v>
      </c>
      <c r="E1499" t="s">
        <v>399</v>
      </c>
      <c r="F1499" t="s">
        <v>10</v>
      </c>
      <c r="G1499" t="s">
        <v>320</v>
      </c>
      <c r="H1499" t="s">
        <v>320</v>
      </c>
      <c r="I1499" t="s">
        <v>322</v>
      </c>
      <c r="J1499" s="25">
        <v>1555271</v>
      </c>
      <c r="K1499" s="26">
        <v>2657.0680000000002</v>
      </c>
      <c r="L1499" s="26">
        <v>16.1508</v>
      </c>
    </row>
    <row r="1500" spans="1:12" ht="16" customHeight="1">
      <c r="A1500" t="s">
        <v>462</v>
      </c>
      <c r="B1500" t="s">
        <v>11</v>
      </c>
      <c r="C1500" t="s">
        <v>45</v>
      </c>
      <c r="D1500" s="24">
        <v>45992</v>
      </c>
      <c r="E1500" t="s">
        <v>457</v>
      </c>
      <c r="F1500" t="s">
        <v>10</v>
      </c>
      <c r="G1500" t="s">
        <v>314</v>
      </c>
      <c r="H1500" t="s">
        <v>314</v>
      </c>
      <c r="I1500" t="s">
        <v>324</v>
      </c>
      <c r="J1500" s="25">
        <v>7514</v>
      </c>
      <c r="K1500" s="26">
        <v>12.92</v>
      </c>
      <c r="L1500" s="26">
        <v>9.1499999999999998E-2</v>
      </c>
    </row>
    <row r="1501" spans="1:12" ht="16" customHeight="1">
      <c r="A1501" t="s">
        <v>462</v>
      </c>
      <c r="B1501" t="s">
        <v>11</v>
      </c>
      <c r="C1501" t="s">
        <v>45</v>
      </c>
      <c r="D1501" s="24">
        <v>45992</v>
      </c>
      <c r="E1501" t="s">
        <v>429</v>
      </c>
      <c r="F1501" t="s">
        <v>10</v>
      </c>
      <c r="G1501" t="s">
        <v>320</v>
      </c>
      <c r="H1501" t="s">
        <v>320</v>
      </c>
      <c r="I1501" t="s">
        <v>324</v>
      </c>
      <c r="J1501" s="25">
        <v>189708</v>
      </c>
      <c r="K1501" s="26">
        <v>325.262</v>
      </c>
      <c r="L1501" s="26">
        <v>2.7907000000000002</v>
      </c>
    </row>
    <row r="1502" spans="1:12" ht="16" customHeight="1">
      <c r="A1502" t="s">
        <v>462</v>
      </c>
      <c r="B1502" t="s">
        <v>11</v>
      </c>
      <c r="C1502" t="s">
        <v>45</v>
      </c>
      <c r="D1502" s="24">
        <v>45992</v>
      </c>
      <c r="E1502" t="s">
        <v>460</v>
      </c>
      <c r="F1502" t="s">
        <v>9</v>
      </c>
      <c r="G1502" t="s">
        <v>461</v>
      </c>
      <c r="H1502" t="s">
        <v>461</v>
      </c>
      <c r="I1502" t="s">
        <v>326</v>
      </c>
      <c r="J1502" s="25">
        <v>92372</v>
      </c>
      <c r="K1502" s="26">
        <v>157.88550000000001</v>
      </c>
      <c r="L1502" s="26">
        <v>2.3338999999999999</v>
      </c>
    </row>
    <row r="1503" spans="1:12" ht="16" customHeight="1">
      <c r="A1503" t="s">
        <v>462</v>
      </c>
      <c r="B1503" t="s">
        <v>11</v>
      </c>
      <c r="C1503" t="s">
        <v>45</v>
      </c>
      <c r="D1503" s="24">
        <v>45992</v>
      </c>
      <c r="E1503" t="s">
        <v>329</v>
      </c>
      <c r="F1503" t="s">
        <v>10</v>
      </c>
      <c r="G1503" t="s">
        <v>320</v>
      </c>
      <c r="H1503" t="s">
        <v>320</v>
      </c>
      <c r="I1503" t="s">
        <v>328</v>
      </c>
      <c r="J1503" s="25">
        <v>29976</v>
      </c>
      <c r="K1503" s="26">
        <v>52.683599999999998</v>
      </c>
      <c r="L1503" s="26">
        <v>0.96519999999999995</v>
      </c>
    </row>
    <row r="1504" spans="1:12" ht="16" customHeight="1">
      <c r="A1504" t="s">
        <v>462</v>
      </c>
      <c r="B1504" t="s">
        <v>11</v>
      </c>
      <c r="C1504" t="s">
        <v>45</v>
      </c>
      <c r="D1504" s="24">
        <v>45992</v>
      </c>
      <c r="E1504" t="s">
        <v>372</v>
      </c>
      <c r="F1504" t="s">
        <v>10</v>
      </c>
      <c r="G1504" t="s">
        <v>320</v>
      </c>
      <c r="H1504" t="s">
        <v>320</v>
      </c>
      <c r="I1504" t="s">
        <v>330</v>
      </c>
      <c r="J1504" s="25">
        <v>1950</v>
      </c>
      <c r="K1504" s="26">
        <v>3.3872</v>
      </c>
      <c r="L1504" s="26">
        <v>6.2799999999999995E-2</v>
      </c>
    </row>
    <row r="1505" spans="1:12" ht="16" customHeight="1">
      <c r="A1505" t="s">
        <v>462</v>
      </c>
      <c r="B1505" t="s">
        <v>11</v>
      </c>
      <c r="C1505" t="s">
        <v>45</v>
      </c>
      <c r="D1505" s="24">
        <v>45992</v>
      </c>
      <c r="E1505" t="s">
        <v>331</v>
      </c>
      <c r="F1505" t="s">
        <v>10</v>
      </c>
      <c r="G1505" t="s">
        <v>320</v>
      </c>
      <c r="H1505" t="s">
        <v>320</v>
      </c>
      <c r="I1505" t="s">
        <v>433</v>
      </c>
      <c r="J1505" s="25">
        <v>12883</v>
      </c>
      <c r="K1505" s="26">
        <v>22.810099999999998</v>
      </c>
      <c r="L1505" s="26">
        <v>0.65510000000000002</v>
      </c>
    </row>
    <row r="1506" spans="1:12" ht="16" customHeight="1">
      <c r="A1506" t="s">
        <v>462</v>
      </c>
      <c r="B1506" t="s">
        <v>11</v>
      </c>
      <c r="C1506" t="s">
        <v>45</v>
      </c>
      <c r="D1506" s="24">
        <v>45992</v>
      </c>
      <c r="E1506" t="s">
        <v>333</v>
      </c>
      <c r="F1506" t="s">
        <v>10</v>
      </c>
      <c r="G1506" t="s">
        <v>320</v>
      </c>
      <c r="H1506" t="s">
        <v>320</v>
      </c>
      <c r="I1506" t="s">
        <v>434</v>
      </c>
      <c r="J1506" s="25">
        <v>0</v>
      </c>
      <c r="K1506" s="26">
        <v>0</v>
      </c>
      <c r="L1506" s="26">
        <v>0</v>
      </c>
    </row>
    <row r="1507" spans="1:12" ht="16" customHeight="1">
      <c r="A1507" t="s">
        <v>462</v>
      </c>
      <c r="B1507" t="s">
        <v>11</v>
      </c>
      <c r="C1507" t="s">
        <v>45</v>
      </c>
      <c r="D1507" s="24">
        <v>45992</v>
      </c>
      <c r="E1507" t="s">
        <v>335</v>
      </c>
      <c r="F1507" t="s">
        <v>10</v>
      </c>
      <c r="G1507" t="s">
        <v>320</v>
      </c>
      <c r="H1507" t="s">
        <v>320</v>
      </c>
      <c r="I1507" t="s">
        <v>435</v>
      </c>
      <c r="J1507" s="25">
        <v>139</v>
      </c>
      <c r="K1507" s="26">
        <v>0.2223</v>
      </c>
      <c r="L1507" s="26">
        <v>5.7999999999999996E-3</v>
      </c>
    </row>
    <row r="1508" spans="1:12" ht="16" customHeight="1">
      <c r="A1508" t="s">
        <v>462</v>
      </c>
      <c r="B1508" t="s">
        <v>11</v>
      </c>
      <c r="C1508" t="s">
        <v>45</v>
      </c>
      <c r="D1508" s="24">
        <v>45992</v>
      </c>
      <c r="E1508" t="s">
        <v>337</v>
      </c>
      <c r="F1508" t="s">
        <v>10</v>
      </c>
      <c r="G1508" t="s">
        <v>320</v>
      </c>
      <c r="H1508" t="s">
        <v>320</v>
      </c>
      <c r="I1508" t="s">
        <v>436</v>
      </c>
      <c r="J1508" s="25">
        <v>0</v>
      </c>
      <c r="K1508" s="26">
        <v>0</v>
      </c>
      <c r="L1508" s="26">
        <v>0</v>
      </c>
    </row>
    <row r="1509" spans="1:12" ht="16" customHeight="1">
      <c r="A1509" t="s">
        <v>462</v>
      </c>
      <c r="B1509" t="s">
        <v>11</v>
      </c>
      <c r="C1509" t="s">
        <v>45</v>
      </c>
      <c r="D1509" s="24">
        <v>45992</v>
      </c>
      <c r="E1509" t="s">
        <v>339</v>
      </c>
      <c r="F1509" t="s">
        <v>10</v>
      </c>
      <c r="G1509" t="s">
        <v>320</v>
      </c>
      <c r="H1509" t="s">
        <v>320</v>
      </c>
      <c r="I1509" t="s">
        <v>437</v>
      </c>
      <c r="J1509" s="25">
        <v>8</v>
      </c>
      <c r="K1509" s="26">
        <v>1.49E-2</v>
      </c>
      <c r="L1509" s="26">
        <v>8.0000000000000004E-4</v>
      </c>
    </row>
    <row r="1510" spans="1:12" ht="16" customHeight="1">
      <c r="A1510" t="s">
        <v>462</v>
      </c>
      <c r="B1510" t="s">
        <v>11</v>
      </c>
      <c r="C1510" t="s">
        <v>45</v>
      </c>
      <c r="D1510" s="24">
        <v>45992</v>
      </c>
      <c r="E1510" t="s">
        <v>341</v>
      </c>
      <c r="F1510" t="s">
        <v>10</v>
      </c>
      <c r="G1510" t="s">
        <v>320</v>
      </c>
      <c r="H1510" t="s">
        <v>320</v>
      </c>
      <c r="I1510" t="s">
        <v>438</v>
      </c>
      <c r="J1510" s="25">
        <v>0</v>
      </c>
      <c r="K1510" s="26">
        <v>0</v>
      </c>
      <c r="L1510" s="26">
        <v>0</v>
      </c>
    </row>
    <row r="1511" spans="1:12" ht="16" customHeight="1">
      <c r="A1511" t="s">
        <v>462</v>
      </c>
      <c r="B1511" t="s">
        <v>11</v>
      </c>
      <c r="C1511" t="s">
        <v>45</v>
      </c>
      <c r="D1511" s="24">
        <v>45992</v>
      </c>
      <c r="E1511" t="s">
        <v>343</v>
      </c>
      <c r="F1511" t="s">
        <v>9</v>
      </c>
      <c r="G1511" t="s">
        <v>344</v>
      </c>
      <c r="H1511" t="s">
        <v>344</v>
      </c>
      <c r="I1511" t="s">
        <v>439</v>
      </c>
      <c r="J1511" s="25">
        <v>0</v>
      </c>
      <c r="K1511" s="26">
        <v>0</v>
      </c>
      <c r="L1511" s="26">
        <v>0</v>
      </c>
    </row>
    <row r="1512" spans="1:12" ht="16" customHeight="1">
      <c r="A1512" t="s">
        <v>462</v>
      </c>
      <c r="B1512" t="s">
        <v>11</v>
      </c>
      <c r="C1512" t="s">
        <v>45</v>
      </c>
      <c r="D1512" s="24">
        <v>45992</v>
      </c>
      <c r="E1512" t="s">
        <v>346</v>
      </c>
      <c r="F1512" t="s">
        <v>10</v>
      </c>
      <c r="G1512" t="s">
        <v>320</v>
      </c>
      <c r="H1512" t="s">
        <v>320</v>
      </c>
      <c r="I1512" t="s">
        <v>440</v>
      </c>
      <c r="J1512" s="25">
        <v>0</v>
      </c>
      <c r="K1512" s="26">
        <v>0</v>
      </c>
      <c r="L1512" s="26">
        <v>0</v>
      </c>
    </row>
    <row r="1513" spans="1:12" ht="16" customHeight="1">
      <c r="A1513" t="s">
        <v>462</v>
      </c>
      <c r="B1513" t="s">
        <v>11</v>
      </c>
      <c r="C1513" t="s">
        <v>45</v>
      </c>
      <c r="D1513" s="24">
        <v>45992</v>
      </c>
      <c r="E1513" t="s">
        <v>463</v>
      </c>
      <c r="F1513" t="s">
        <v>10</v>
      </c>
      <c r="G1513" t="s">
        <v>320</v>
      </c>
      <c r="H1513" t="s">
        <v>320</v>
      </c>
      <c r="I1513" t="s">
        <v>464</v>
      </c>
      <c r="J1513" s="25">
        <v>0</v>
      </c>
      <c r="K1513" s="26">
        <v>0</v>
      </c>
      <c r="L1513" s="26">
        <v>0</v>
      </c>
    </row>
    <row r="1514" spans="1:12" ht="16" customHeight="1">
      <c r="A1514" t="s">
        <v>465</v>
      </c>
      <c r="B1514" t="s">
        <v>12</v>
      </c>
      <c r="C1514" t="s">
        <v>46</v>
      </c>
      <c r="D1514" s="24">
        <v>46023</v>
      </c>
      <c r="E1514" t="s">
        <v>442</v>
      </c>
      <c r="F1514" t="s">
        <v>10</v>
      </c>
      <c r="G1514" t="s">
        <v>314</v>
      </c>
      <c r="H1514" t="s">
        <v>314</v>
      </c>
      <c r="I1514" t="s">
        <v>315</v>
      </c>
      <c r="J1514" s="25">
        <v>46697117</v>
      </c>
      <c r="K1514" s="26">
        <v>79436.955700000006</v>
      </c>
      <c r="L1514" s="26">
        <v>163.2706</v>
      </c>
    </row>
    <row r="1515" spans="1:12" ht="16" customHeight="1">
      <c r="A1515" t="s">
        <v>465</v>
      </c>
      <c r="B1515" t="s">
        <v>12</v>
      </c>
      <c r="C1515" t="s">
        <v>46</v>
      </c>
      <c r="D1515" s="24">
        <v>46023</v>
      </c>
      <c r="E1515" t="s">
        <v>447</v>
      </c>
      <c r="F1515" t="s">
        <v>10</v>
      </c>
      <c r="G1515" t="s">
        <v>314</v>
      </c>
      <c r="H1515" t="s">
        <v>314</v>
      </c>
      <c r="I1515" t="s">
        <v>315</v>
      </c>
      <c r="J1515" s="25">
        <v>1326700</v>
      </c>
      <c r="K1515" s="26">
        <v>2264.6089999999999</v>
      </c>
      <c r="L1515" s="26">
        <v>6.5049000000000001</v>
      </c>
    </row>
    <row r="1516" spans="1:12" ht="16" customHeight="1">
      <c r="A1516" t="s">
        <v>465</v>
      </c>
      <c r="B1516" t="s">
        <v>12</v>
      </c>
      <c r="C1516" t="s">
        <v>46</v>
      </c>
      <c r="D1516" s="24">
        <v>46023</v>
      </c>
      <c r="E1516" t="s">
        <v>452</v>
      </c>
      <c r="F1516" t="s">
        <v>10</v>
      </c>
      <c r="G1516" t="s">
        <v>314</v>
      </c>
      <c r="H1516" t="s">
        <v>314</v>
      </c>
      <c r="I1516" t="s">
        <v>315</v>
      </c>
      <c r="J1516" s="25">
        <v>68305</v>
      </c>
      <c r="K1516" s="26">
        <v>116.5651</v>
      </c>
      <c r="L1516" s="26">
        <v>0.55230000000000001</v>
      </c>
    </row>
    <row r="1517" spans="1:12" ht="16" customHeight="1">
      <c r="A1517" t="s">
        <v>465</v>
      </c>
      <c r="B1517" t="s">
        <v>12</v>
      </c>
      <c r="C1517" t="s">
        <v>46</v>
      </c>
      <c r="D1517" s="24">
        <v>46023</v>
      </c>
      <c r="E1517" t="s">
        <v>399</v>
      </c>
      <c r="F1517" t="s">
        <v>10</v>
      </c>
      <c r="G1517" t="s">
        <v>320</v>
      </c>
      <c r="H1517" t="s">
        <v>320</v>
      </c>
      <c r="I1517" t="s">
        <v>315</v>
      </c>
      <c r="J1517" s="25">
        <v>711849</v>
      </c>
      <c r="K1517" s="26">
        <v>1216.4608000000001</v>
      </c>
      <c r="L1517" s="26">
        <v>6.8266999999999998</v>
      </c>
    </row>
    <row r="1518" spans="1:12" ht="16" customHeight="1">
      <c r="A1518" t="s">
        <v>465</v>
      </c>
      <c r="B1518" t="s">
        <v>12</v>
      </c>
      <c r="C1518" t="s">
        <v>46</v>
      </c>
      <c r="D1518" s="24">
        <v>46023</v>
      </c>
      <c r="E1518" t="s">
        <v>457</v>
      </c>
      <c r="F1518" t="s">
        <v>10</v>
      </c>
      <c r="G1518" t="s">
        <v>314</v>
      </c>
      <c r="H1518" t="s">
        <v>314</v>
      </c>
      <c r="I1518" t="s">
        <v>322</v>
      </c>
      <c r="J1518" s="25">
        <v>4347</v>
      </c>
      <c r="K1518" s="26">
        <v>7.4757999999999996</v>
      </c>
      <c r="L1518" s="26">
        <v>4.65E-2</v>
      </c>
    </row>
    <row r="1519" spans="1:12" ht="16" customHeight="1">
      <c r="A1519" t="s">
        <v>465</v>
      </c>
      <c r="B1519" t="s">
        <v>12</v>
      </c>
      <c r="C1519" t="s">
        <v>46</v>
      </c>
      <c r="D1519" s="24">
        <v>46023</v>
      </c>
      <c r="E1519" t="s">
        <v>429</v>
      </c>
      <c r="F1519" t="s">
        <v>10</v>
      </c>
      <c r="G1519" t="s">
        <v>320</v>
      </c>
      <c r="H1519" t="s">
        <v>320</v>
      </c>
      <c r="I1519" t="s">
        <v>322</v>
      </c>
      <c r="J1519" s="25">
        <v>107575</v>
      </c>
      <c r="K1519" s="26">
        <v>184.7124</v>
      </c>
      <c r="L1519" s="26">
        <v>1.8204</v>
      </c>
    </row>
    <row r="1520" spans="1:12" ht="16" customHeight="1">
      <c r="A1520" t="s">
        <v>465</v>
      </c>
      <c r="B1520" t="s">
        <v>12</v>
      </c>
      <c r="C1520" t="s">
        <v>46</v>
      </c>
      <c r="D1520" s="24">
        <v>46023</v>
      </c>
      <c r="E1520" t="s">
        <v>460</v>
      </c>
      <c r="F1520" t="s">
        <v>9</v>
      </c>
      <c r="G1520" t="s">
        <v>461</v>
      </c>
      <c r="H1520" t="s">
        <v>461</v>
      </c>
      <c r="I1520" t="s">
        <v>324</v>
      </c>
      <c r="J1520" s="25">
        <v>62427</v>
      </c>
      <c r="K1520" s="26">
        <v>107.1469</v>
      </c>
      <c r="L1520" s="26">
        <v>1.3366</v>
      </c>
    </row>
    <row r="1521" spans="1:12" ht="16" customHeight="1">
      <c r="A1521" t="s">
        <v>465</v>
      </c>
      <c r="B1521" t="s">
        <v>12</v>
      </c>
      <c r="C1521" t="s">
        <v>46</v>
      </c>
      <c r="D1521" s="24">
        <v>46023</v>
      </c>
      <c r="E1521" t="s">
        <v>329</v>
      </c>
      <c r="F1521" t="s">
        <v>10</v>
      </c>
      <c r="G1521" t="s">
        <v>320</v>
      </c>
      <c r="H1521" t="s">
        <v>320</v>
      </c>
      <c r="I1521" t="s">
        <v>370</v>
      </c>
      <c r="J1521" s="25">
        <v>18155</v>
      </c>
      <c r="K1521" s="26">
        <v>31.738900000000001</v>
      </c>
      <c r="L1521" s="26">
        <v>0.57679999999999998</v>
      </c>
    </row>
    <row r="1522" spans="1:12" ht="16" customHeight="1">
      <c r="A1522" t="s">
        <v>465</v>
      </c>
      <c r="B1522" t="s">
        <v>12</v>
      </c>
      <c r="C1522" t="s">
        <v>46</v>
      </c>
      <c r="D1522" s="24">
        <v>46023</v>
      </c>
      <c r="E1522" t="s">
        <v>372</v>
      </c>
      <c r="F1522" t="s">
        <v>10</v>
      </c>
      <c r="G1522" t="s">
        <v>320</v>
      </c>
      <c r="H1522" t="s">
        <v>320</v>
      </c>
      <c r="I1522" t="s">
        <v>371</v>
      </c>
      <c r="J1522" s="25">
        <v>532</v>
      </c>
      <c r="K1522" s="26">
        <v>0.95640000000000003</v>
      </c>
      <c r="L1522" s="26">
        <v>1.6799999999999999E-2</v>
      </c>
    </row>
    <row r="1523" spans="1:12" ht="16" customHeight="1">
      <c r="A1523" t="s">
        <v>465</v>
      </c>
      <c r="B1523" t="s">
        <v>12</v>
      </c>
      <c r="C1523" t="s">
        <v>46</v>
      </c>
      <c r="D1523" s="24">
        <v>46023</v>
      </c>
      <c r="E1523" t="s">
        <v>331</v>
      </c>
      <c r="F1523" t="s">
        <v>10</v>
      </c>
      <c r="G1523" t="s">
        <v>320</v>
      </c>
      <c r="H1523" t="s">
        <v>320</v>
      </c>
      <c r="I1523" t="s">
        <v>373</v>
      </c>
      <c r="J1523" s="25">
        <v>6440</v>
      </c>
      <c r="K1523" s="26">
        <v>11.507400000000001</v>
      </c>
      <c r="L1523" s="26">
        <v>0.34260000000000002</v>
      </c>
    </row>
    <row r="1524" spans="1:12" ht="16" customHeight="1">
      <c r="A1524" t="s">
        <v>465</v>
      </c>
      <c r="B1524" t="s">
        <v>12</v>
      </c>
      <c r="C1524" t="s">
        <v>46</v>
      </c>
      <c r="D1524" s="24">
        <v>46023</v>
      </c>
      <c r="E1524" t="s">
        <v>333</v>
      </c>
      <c r="F1524" t="s">
        <v>10</v>
      </c>
      <c r="G1524" t="s">
        <v>320</v>
      </c>
      <c r="H1524" t="s">
        <v>320</v>
      </c>
      <c r="I1524" t="s">
        <v>466</v>
      </c>
      <c r="J1524" s="25">
        <v>0</v>
      </c>
      <c r="K1524" s="26">
        <v>0</v>
      </c>
      <c r="L1524" s="26">
        <v>0</v>
      </c>
    </row>
    <row r="1525" spans="1:12" ht="16" customHeight="1">
      <c r="A1525" t="s">
        <v>465</v>
      </c>
      <c r="B1525" t="s">
        <v>12</v>
      </c>
      <c r="C1525" t="s">
        <v>46</v>
      </c>
      <c r="D1525" s="24">
        <v>46023</v>
      </c>
      <c r="E1525" t="s">
        <v>335</v>
      </c>
      <c r="F1525" t="s">
        <v>10</v>
      </c>
      <c r="G1525" t="s">
        <v>320</v>
      </c>
      <c r="H1525" t="s">
        <v>320</v>
      </c>
      <c r="I1525" t="s">
        <v>467</v>
      </c>
      <c r="J1525" s="25">
        <v>35</v>
      </c>
      <c r="K1525" s="26">
        <v>6.13E-2</v>
      </c>
      <c r="L1525" s="26">
        <v>2E-3</v>
      </c>
    </row>
    <row r="1526" spans="1:12" ht="16" customHeight="1">
      <c r="A1526" t="s">
        <v>465</v>
      </c>
      <c r="B1526" t="s">
        <v>12</v>
      </c>
      <c r="C1526" t="s">
        <v>46</v>
      </c>
      <c r="D1526" s="24">
        <v>46023</v>
      </c>
      <c r="E1526" t="s">
        <v>337</v>
      </c>
      <c r="F1526" t="s">
        <v>10</v>
      </c>
      <c r="G1526" t="s">
        <v>320</v>
      </c>
      <c r="H1526" t="s">
        <v>320</v>
      </c>
      <c r="I1526" t="s">
        <v>468</v>
      </c>
      <c r="J1526" s="25">
        <v>0</v>
      </c>
      <c r="K1526" s="26">
        <v>0</v>
      </c>
      <c r="L1526" s="26">
        <v>0</v>
      </c>
    </row>
    <row r="1527" spans="1:12" ht="16" customHeight="1">
      <c r="A1527" t="s">
        <v>465</v>
      </c>
      <c r="B1527" t="s">
        <v>12</v>
      </c>
      <c r="C1527" t="s">
        <v>46</v>
      </c>
      <c r="D1527" s="24">
        <v>46023</v>
      </c>
      <c r="E1527" t="s">
        <v>339</v>
      </c>
      <c r="F1527" t="s">
        <v>10</v>
      </c>
      <c r="G1527" t="s">
        <v>320</v>
      </c>
      <c r="H1527" t="s">
        <v>320</v>
      </c>
      <c r="I1527" t="s">
        <v>469</v>
      </c>
      <c r="J1527" s="25">
        <v>44</v>
      </c>
      <c r="K1527" s="26">
        <v>7.7399999999999997E-2</v>
      </c>
      <c r="L1527" s="26">
        <v>2.8999999999999998E-3</v>
      </c>
    </row>
    <row r="1528" spans="1:12" ht="16" customHeight="1">
      <c r="A1528" t="s">
        <v>465</v>
      </c>
      <c r="B1528" t="s">
        <v>12</v>
      </c>
      <c r="C1528" t="s">
        <v>46</v>
      </c>
      <c r="D1528" s="24">
        <v>46023</v>
      </c>
      <c r="E1528" t="s">
        <v>341</v>
      </c>
      <c r="F1528" t="s">
        <v>10</v>
      </c>
      <c r="G1528" t="s">
        <v>320</v>
      </c>
      <c r="H1528" t="s">
        <v>320</v>
      </c>
      <c r="I1528" t="s">
        <v>470</v>
      </c>
      <c r="J1528" s="25">
        <v>0</v>
      </c>
      <c r="K1528" s="26">
        <v>0</v>
      </c>
      <c r="L1528" s="26">
        <v>0</v>
      </c>
    </row>
    <row r="1529" spans="1:12" ht="16" customHeight="1">
      <c r="A1529" t="s">
        <v>465</v>
      </c>
      <c r="B1529" t="s">
        <v>12</v>
      </c>
      <c r="C1529" t="s">
        <v>46</v>
      </c>
      <c r="D1529" s="24">
        <v>46023</v>
      </c>
      <c r="E1529" t="s">
        <v>343</v>
      </c>
      <c r="F1529" t="s">
        <v>9</v>
      </c>
      <c r="G1529" t="s">
        <v>344</v>
      </c>
      <c r="H1529" t="s">
        <v>344</v>
      </c>
      <c r="I1529" t="s">
        <v>471</v>
      </c>
      <c r="J1529" s="25">
        <v>10</v>
      </c>
      <c r="K1529" s="26">
        <v>1.7500000000000002E-2</v>
      </c>
      <c r="L1529" s="26">
        <v>5.9999999999999995E-4</v>
      </c>
    </row>
    <row r="1530" spans="1:12" ht="16" customHeight="1">
      <c r="A1530" t="s">
        <v>465</v>
      </c>
      <c r="B1530" t="s">
        <v>12</v>
      </c>
      <c r="C1530" t="s">
        <v>46</v>
      </c>
      <c r="D1530" s="24">
        <v>46023</v>
      </c>
      <c r="E1530" t="s">
        <v>346</v>
      </c>
      <c r="F1530" t="s">
        <v>10</v>
      </c>
      <c r="G1530" t="s">
        <v>320</v>
      </c>
      <c r="H1530" t="s">
        <v>320</v>
      </c>
      <c r="I1530" t="s">
        <v>472</v>
      </c>
      <c r="J1530" s="25">
        <v>0</v>
      </c>
      <c r="K1530" s="26">
        <v>0</v>
      </c>
      <c r="L1530" s="26">
        <v>0</v>
      </c>
    </row>
    <row r="1531" spans="1:12" ht="16" customHeight="1">
      <c r="A1531" t="s">
        <v>465</v>
      </c>
      <c r="B1531" t="s">
        <v>12</v>
      </c>
      <c r="C1531" t="s">
        <v>46</v>
      </c>
      <c r="D1531" s="24">
        <v>46023</v>
      </c>
      <c r="E1531" t="s">
        <v>463</v>
      </c>
      <c r="F1531" t="s">
        <v>10</v>
      </c>
      <c r="G1531" t="s">
        <v>320</v>
      </c>
      <c r="H1531" t="s">
        <v>320</v>
      </c>
      <c r="I1531" t="s">
        <v>473</v>
      </c>
      <c r="J1531" s="25">
        <v>0</v>
      </c>
      <c r="K1531" s="26">
        <v>0</v>
      </c>
      <c r="L1531" s="26">
        <v>0</v>
      </c>
    </row>
    <row r="1532" spans="1:12" ht="16" customHeight="1">
      <c r="A1532" t="s">
        <v>474</v>
      </c>
      <c r="B1532" t="s">
        <v>13</v>
      </c>
      <c r="C1532" t="s">
        <v>46</v>
      </c>
      <c r="D1532" s="24">
        <v>46023</v>
      </c>
      <c r="E1532" t="s">
        <v>442</v>
      </c>
      <c r="F1532" t="s">
        <v>10</v>
      </c>
      <c r="G1532" t="s">
        <v>314</v>
      </c>
      <c r="H1532" t="s">
        <v>314</v>
      </c>
      <c r="I1532" t="s">
        <v>315</v>
      </c>
      <c r="J1532" s="25">
        <v>85360743</v>
      </c>
      <c r="K1532" s="26">
        <v>145621.32260000001</v>
      </c>
      <c r="L1532" s="26">
        <v>255.83189999999999</v>
      </c>
    </row>
    <row r="1533" spans="1:12" ht="16" customHeight="1">
      <c r="A1533" t="s">
        <v>474</v>
      </c>
      <c r="B1533" t="s">
        <v>13</v>
      </c>
      <c r="C1533" t="s">
        <v>46</v>
      </c>
      <c r="D1533" s="24">
        <v>46023</v>
      </c>
      <c r="E1533" t="s">
        <v>447</v>
      </c>
      <c r="F1533" t="s">
        <v>10</v>
      </c>
      <c r="G1533" t="s">
        <v>314</v>
      </c>
      <c r="H1533" t="s">
        <v>314</v>
      </c>
      <c r="I1533" t="s">
        <v>315</v>
      </c>
      <c r="J1533" s="25">
        <v>2629288</v>
      </c>
      <c r="K1533" s="26">
        <v>4510.0810000000001</v>
      </c>
      <c r="L1533" s="26">
        <v>11.7135</v>
      </c>
    </row>
    <row r="1534" spans="1:12" ht="16" customHeight="1">
      <c r="A1534" t="s">
        <v>474</v>
      </c>
      <c r="B1534" t="s">
        <v>13</v>
      </c>
      <c r="C1534" t="s">
        <v>46</v>
      </c>
      <c r="D1534" s="24">
        <v>46023</v>
      </c>
      <c r="E1534" t="s">
        <v>452</v>
      </c>
      <c r="F1534" t="s">
        <v>10</v>
      </c>
      <c r="G1534" t="s">
        <v>314</v>
      </c>
      <c r="H1534" t="s">
        <v>314</v>
      </c>
      <c r="I1534" t="s">
        <v>315</v>
      </c>
      <c r="J1534" s="25">
        <v>157765</v>
      </c>
      <c r="K1534" s="26">
        <v>270.27170000000001</v>
      </c>
      <c r="L1534" s="26">
        <v>1.1335</v>
      </c>
    </row>
    <row r="1535" spans="1:12" ht="16" customHeight="1">
      <c r="A1535" t="s">
        <v>474</v>
      </c>
      <c r="B1535" t="s">
        <v>13</v>
      </c>
      <c r="C1535" t="s">
        <v>46</v>
      </c>
      <c r="D1535" s="24">
        <v>46023</v>
      </c>
      <c r="E1535" t="s">
        <v>399</v>
      </c>
      <c r="F1535" t="s">
        <v>10</v>
      </c>
      <c r="G1535" t="s">
        <v>320</v>
      </c>
      <c r="H1535" t="s">
        <v>320</v>
      </c>
      <c r="I1535" t="s">
        <v>315</v>
      </c>
      <c r="J1535" s="25">
        <v>1433586</v>
      </c>
      <c r="K1535" s="26">
        <v>2455.9866000000002</v>
      </c>
      <c r="L1535" s="26">
        <v>13.617000000000001</v>
      </c>
    </row>
    <row r="1536" spans="1:12" ht="16" customHeight="1">
      <c r="A1536" t="s">
        <v>474</v>
      </c>
      <c r="B1536" t="s">
        <v>13</v>
      </c>
      <c r="C1536" t="s">
        <v>46</v>
      </c>
      <c r="D1536" s="24">
        <v>46023</v>
      </c>
      <c r="E1536" t="s">
        <v>457</v>
      </c>
      <c r="F1536" t="s">
        <v>10</v>
      </c>
      <c r="G1536" t="s">
        <v>314</v>
      </c>
      <c r="H1536" t="s">
        <v>314</v>
      </c>
      <c r="I1536" t="s">
        <v>322</v>
      </c>
      <c r="J1536" s="25">
        <v>10409</v>
      </c>
      <c r="K1536" s="26">
        <v>17.942799999999998</v>
      </c>
      <c r="L1536" s="26">
        <v>0.115</v>
      </c>
    </row>
    <row r="1537" spans="1:12" ht="16" customHeight="1">
      <c r="A1537" t="s">
        <v>474</v>
      </c>
      <c r="B1537" t="s">
        <v>13</v>
      </c>
      <c r="C1537" t="s">
        <v>46</v>
      </c>
      <c r="D1537" s="24">
        <v>46023</v>
      </c>
      <c r="E1537" t="s">
        <v>429</v>
      </c>
      <c r="F1537" t="s">
        <v>10</v>
      </c>
      <c r="G1537" t="s">
        <v>320</v>
      </c>
      <c r="H1537" t="s">
        <v>320</v>
      </c>
      <c r="I1537" t="s">
        <v>322</v>
      </c>
      <c r="J1537" s="25">
        <v>177264</v>
      </c>
      <c r="K1537" s="26">
        <v>305.47370000000001</v>
      </c>
      <c r="L1537" s="26">
        <v>2.9744999999999999</v>
      </c>
    </row>
    <row r="1538" spans="1:12" ht="16" customHeight="1">
      <c r="A1538" t="s">
        <v>474</v>
      </c>
      <c r="B1538" t="s">
        <v>13</v>
      </c>
      <c r="C1538" t="s">
        <v>46</v>
      </c>
      <c r="D1538" s="24">
        <v>46023</v>
      </c>
      <c r="E1538" t="s">
        <v>460</v>
      </c>
      <c r="F1538" t="s">
        <v>9</v>
      </c>
      <c r="G1538" t="s">
        <v>461</v>
      </c>
      <c r="H1538" t="s">
        <v>461</v>
      </c>
      <c r="I1538" t="s">
        <v>324</v>
      </c>
      <c r="J1538" s="25">
        <v>87709</v>
      </c>
      <c r="K1538" s="26">
        <v>152.178</v>
      </c>
      <c r="L1538" s="26">
        <v>2.2492000000000001</v>
      </c>
    </row>
    <row r="1539" spans="1:12" ht="16" customHeight="1">
      <c r="A1539" t="s">
        <v>474</v>
      </c>
      <c r="B1539" t="s">
        <v>13</v>
      </c>
      <c r="C1539" t="s">
        <v>46</v>
      </c>
      <c r="D1539" s="24">
        <v>46023</v>
      </c>
      <c r="E1539" t="s">
        <v>329</v>
      </c>
      <c r="F1539" t="s">
        <v>10</v>
      </c>
      <c r="G1539" t="s">
        <v>320</v>
      </c>
      <c r="H1539" t="s">
        <v>320</v>
      </c>
      <c r="I1539" t="s">
        <v>370</v>
      </c>
      <c r="J1539" s="25">
        <v>29432</v>
      </c>
      <c r="K1539" s="26">
        <v>52.411200000000001</v>
      </c>
      <c r="L1539" s="26">
        <v>1.0286999999999999</v>
      </c>
    </row>
    <row r="1540" spans="1:12" ht="16" customHeight="1">
      <c r="A1540" t="s">
        <v>474</v>
      </c>
      <c r="B1540" t="s">
        <v>13</v>
      </c>
      <c r="C1540" t="s">
        <v>46</v>
      </c>
      <c r="D1540" s="24">
        <v>46023</v>
      </c>
      <c r="E1540" t="s">
        <v>372</v>
      </c>
      <c r="F1540" t="s">
        <v>10</v>
      </c>
      <c r="G1540" t="s">
        <v>320</v>
      </c>
      <c r="H1540" t="s">
        <v>320</v>
      </c>
      <c r="I1540" t="s">
        <v>371</v>
      </c>
      <c r="J1540" s="25">
        <v>736</v>
      </c>
      <c r="K1540" s="26">
        <v>1.3057000000000001</v>
      </c>
      <c r="L1540" s="26">
        <v>2.1499999999999998E-2</v>
      </c>
    </row>
    <row r="1541" spans="1:12" ht="16" customHeight="1">
      <c r="A1541" t="s">
        <v>474</v>
      </c>
      <c r="B1541" t="s">
        <v>13</v>
      </c>
      <c r="C1541" t="s">
        <v>46</v>
      </c>
      <c r="D1541" s="24">
        <v>46023</v>
      </c>
      <c r="E1541" t="s">
        <v>331</v>
      </c>
      <c r="F1541" t="s">
        <v>10</v>
      </c>
      <c r="G1541" t="s">
        <v>320</v>
      </c>
      <c r="H1541" t="s">
        <v>320</v>
      </c>
      <c r="I1541" t="s">
        <v>373</v>
      </c>
      <c r="J1541" s="25">
        <v>8201</v>
      </c>
      <c r="K1541" s="26">
        <v>14.5703</v>
      </c>
      <c r="L1541" s="26">
        <v>0.39879999999999999</v>
      </c>
    </row>
    <row r="1542" spans="1:12" ht="16" customHeight="1">
      <c r="A1542" t="s">
        <v>474</v>
      </c>
      <c r="B1542" t="s">
        <v>13</v>
      </c>
      <c r="C1542" t="s">
        <v>46</v>
      </c>
      <c r="D1542" s="24">
        <v>46023</v>
      </c>
      <c r="E1542" t="s">
        <v>333</v>
      </c>
      <c r="F1542" t="s">
        <v>10</v>
      </c>
      <c r="G1542" t="s">
        <v>320</v>
      </c>
      <c r="H1542" t="s">
        <v>320</v>
      </c>
      <c r="I1542" t="s">
        <v>466</v>
      </c>
      <c r="J1542" s="25">
        <v>0</v>
      </c>
      <c r="K1542" s="26">
        <v>0</v>
      </c>
      <c r="L1542" s="26">
        <v>0</v>
      </c>
    </row>
    <row r="1543" spans="1:12" ht="16" customHeight="1">
      <c r="A1543" t="s">
        <v>474</v>
      </c>
      <c r="B1543" t="s">
        <v>13</v>
      </c>
      <c r="C1543" t="s">
        <v>46</v>
      </c>
      <c r="D1543" s="24">
        <v>46023</v>
      </c>
      <c r="E1543" t="s">
        <v>335</v>
      </c>
      <c r="F1543" t="s">
        <v>10</v>
      </c>
      <c r="G1543" t="s">
        <v>320</v>
      </c>
      <c r="H1543" t="s">
        <v>320</v>
      </c>
      <c r="I1543" t="s">
        <v>467</v>
      </c>
      <c r="J1543" s="25">
        <v>60</v>
      </c>
      <c r="K1543" s="26">
        <v>0.1072</v>
      </c>
      <c r="L1543" s="26">
        <v>5.4999999999999997E-3</v>
      </c>
    </row>
    <row r="1544" spans="1:12" ht="16" customHeight="1">
      <c r="A1544" t="s">
        <v>474</v>
      </c>
      <c r="B1544" t="s">
        <v>13</v>
      </c>
      <c r="C1544" t="s">
        <v>46</v>
      </c>
      <c r="D1544" s="24">
        <v>46023</v>
      </c>
      <c r="E1544" t="s">
        <v>337</v>
      </c>
      <c r="F1544" t="s">
        <v>10</v>
      </c>
      <c r="G1544" t="s">
        <v>320</v>
      </c>
      <c r="H1544" t="s">
        <v>320</v>
      </c>
      <c r="I1544" t="s">
        <v>468</v>
      </c>
      <c r="J1544" s="25">
        <v>0</v>
      </c>
      <c r="K1544" s="26">
        <v>0</v>
      </c>
      <c r="L1544" s="26">
        <v>0</v>
      </c>
    </row>
    <row r="1545" spans="1:12" ht="16" customHeight="1">
      <c r="A1545" t="s">
        <v>474</v>
      </c>
      <c r="B1545" t="s">
        <v>13</v>
      </c>
      <c r="C1545" t="s">
        <v>46</v>
      </c>
      <c r="D1545" s="24">
        <v>46023</v>
      </c>
      <c r="E1545" t="s">
        <v>339</v>
      </c>
      <c r="F1545" t="s">
        <v>10</v>
      </c>
      <c r="G1545" t="s">
        <v>320</v>
      </c>
      <c r="H1545" t="s">
        <v>320</v>
      </c>
      <c r="I1545" t="s">
        <v>469</v>
      </c>
      <c r="J1545" s="25">
        <v>2</v>
      </c>
      <c r="K1545" s="26">
        <v>3.3999999999999998E-3</v>
      </c>
      <c r="L1545" s="26">
        <v>1E-4</v>
      </c>
    </row>
    <row r="1546" spans="1:12" ht="16" customHeight="1">
      <c r="A1546" t="s">
        <v>474</v>
      </c>
      <c r="B1546" t="s">
        <v>13</v>
      </c>
      <c r="C1546" t="s">
        <v>46</v>
      </c>
      <c r="D1546" s="24">
        <v>46023</v>
      </c>
      <c r="E1546" t="s">
        <v>341</v>
      </c>
      <c r="F1546" t="s">
        <v>10</v>
      </c>
      <c r="G1546" t="s">
        <v>320</v>
      </c>
      <c r="H1546" t="s">
        <v>320</v>
      </c>
      <c r="I1546" t="s">
        <v>470</v>
      </c>
      <c r="J1546" s="25">
        <v>0</v>
      </c>
      <c r="K1546" s="26">
        <v>0</v>
      </c>
      <c r="L1546" s="26">
        <v>0</v>
      </c>
    </row>
    <row r="1547" spans="1:12" ht="16" customHeight="1">
      <c r="A1547" t="s">
        <v>474</v>
      </c>
      <c r="B1547" t="s">
        <v>13</v>
      </c>
      <c r="C1547" t="s">
        <v>46</v>
      </c>
      <c r="D1547" s="24">
        <v>46023</v>
      </c>
      <c r="E1547" t="s">
        <v>343</v>
      </c>
      <c r="F1547" t="s">
        <v>9</v>
      </c>
      <c r="G1547" t="s">
        <v>344</v>
      </c>
      <c r="H1547" t="s">
        <v>344</v>
      </c>
      <c r="I1547" t="s">
        <v>471</v>
      </c>
      <c r="J1547" s="25">
        <v>0</v>
      </c>
      <c r="K1547" s="26">
        <v>0</v>
      </c>
      <c r="L1547" s="26">
        <v>0</v>
      </c>
    </row>
    <row r="1548" spans="1:12" ht="16" customHeight="1">
      <c r="A1548" t="s">
        <v>474</v>
      </c>
      <c r="B1548" t="s">
        <v>13</v>
      </c>
      <c r="C1548" t="s">
        <v>46</v>
      </c>
      <c r="D1548" s="24">
        <v>46023</v>
      </c>
      <c r="E1548" t="s">
        <v>346</v>
      </c>
      <c r="F1548" t="s">
        <v>10</v>
      </c>
      <c r="G1548" t="s">
        <v>320</v>
      </c>
      <c r="H1548" t="s">
        <v>320</v>
      </c>
      <c r="I1548" t="s">
        <v>472</v>
      </c>
      <c r="J1548" s="25">
        <v>0</v>
      </c>
      <c r="K1548" s="26">
        <v>0</v>
      </c>
      <c r="L1548" s="26">
        <v>0</v>
      </c>
    </row>
    <row r="1549" spans="1:12" ht="16" customHeight="1">
      <c r="A1549" t="s">
        <v>474</v>
      </c>
      <c r="B1549" t="s">
        <v>13</v>
      </c>
      <c r="C1549" t="s">
        <v>46</v>
      </c>
      <c r="D1549" s="24">
        <v>46023</v>
      </c>
      <c r="E1549" t="s">
        <v>463</v>
      </c>
      <c r="F1549" t="s">
        <v>10</v>
      </c>
      <c r="G1549" t="s">
        <v>320</v>
      </c>
      <c r="H1549" t="s">
        <v>320</v>
      </c>
      <c r="I1549" t="s">
        <v>473</v>
      </c>
      <c r="J1549" s="25">
        <v>0</v>
      </c>
      <c r="K1549" s="26">
        <v>0</v>
      </c>
      <c r="L1549" s="26">
        <v>0</v>
      </c>
    </row>
    <row r="1550" spans="1:12" ht="16" customHeight="1">
      <c r="A1550" t="s">
        <v>475</v>
      </c>
      <c r="B1550" t="s">
        <v>9</v>
      </c>
      <c r="C1550" t="s">
        <v>46</v>
      </c>
      <c r="D1550" s="24">
        <v>46023</v>
      </c>
      <c r="E1550" t="s">
        <v>442</v>
      </c>
      <c r="F1550" t="s">
        <v>10</v>
      </c>
      <c r="G1550" t="s">
        <v>314</v>
      </c>
      <c r="H1550" t="s">
        <v>314</v>
      </c>
      <c r="I1550" t="s">
        <v>315</v>
      </c>
      <c r="J1550" s="25">
        <v>163137061</v>
      </c>
      <c r="K1550" s="26">
        <v>279012.46029999998</v>
      </c>
      <c r="L1550" s="26">
        <v>404.69330000000002</v>
      </c>
    </row>
    <row r="1551" spans="1:12" ht="16" customHeight="1">
      <c r="A1551" t="s">
        <v>475</v>
      </c>
      <c r="B1551" t="s">
        <v>9</v>
      </c>
      <c r="C1551" t="s">
        <v>46</v>
      </c>
      <c r="D1551" s="24">
        <v>46023</v>
      </c>
      <c r="E1551" t="s">
        <v>447</v>
      </c>
      <c r="F1551" t="s">
        <v>10</v>
      </c>
      <c r="G1551" t="s">
        <v>314</v>
      </c>
      <c r="H1551" t="s">
        <v>314</v>
      </c>
      <c r="I1551" t="s">
        <v>315</v>
      </c>
      <c r="J1551" s="25">
        <v>5963166</v>
      </c>
      <c r="K1551" s="26">
        <v>10229.714400000001</v>
      </c>
      <c r="L1551" s="26">
        <v>28.962199999999999</v>
      </c>
    </row>
    <row r="1552" spans="1:12" ht="16" customHeight="1">
      <c r="A1552" t="s">
        <v>475</v>
      </c>
      <c r="B1552" t="s">
        <v>9</v>
      </c>
      <c r="C1552" t="s">
        <v>46</v>
      </c>
      <c r="D1552" s="24">
        <v>46023</v>
      </c>
      <c r="E1552" t="s">
        <v>452</v>
      </c>
      <c r="F1552" t="s">
        <v>10</v>
      </c>
      <c r="G1552" t="s">
        <v>314</v>
      </c>
      <c r="H1552" t="s">
        <v>314</v>
      </c>
      <c r="I1552" t="s">
        <v>315</v>
      </c>
      <c r="J1552" s="25">
        <v>330846</v>
      </c>
      <c r="K1552" s="26">
        <v>567.92079999999999</v>
      </c>
      <c r="L1552" s="26">
        <v>2.4533</v>
      </c>
    </row>
    <row r="1553" spans="1:12" ht="16" customHeight="1">
      <c r="A1553" t="s">
        <v>475</v>
      </c>
      <c r="B1553" t="s">
        <v>9</v>
      </c>
      <c r="C1553" t="s">
        <v>46</v>
      </c>
      <c r="D1553" s="24">
        <v>46023</v>
      </c>
      <c r="E1553" t="s">
        <v>399</v>
      </c>
      <c r="F1553" t="s">
        <v>10</v>
      </c>
      <c r="G1553" t="s">
        <v>320</v>
      </c>
      <c r="H1553" t="s">
        <v>320</v>
      </c>
      <c r="I1553" t="s">
        <v>315</v>
      </c>
      <c r="J1553" s="25">
        <v>1563958</v>
      </c>
      <c r="K1553" s="26">
        <v>2690.0767000000001</v>
      </c>
      <c r="L1553" s="26">
        <v>15.4414</v>
      </c>
    </row>
    <row r="1554" spans="1:12" ht="16" customHeight="1">
      <c r="A1554" t="s">
        <v>475</v>
      </c>
      <c r="B1554" t="s">
        <v>9</v>
      </c>
      <c r="C1554" t="s">
        <v>46</v>
      </c>
      <c r="D1554" s="24">
        <v>46023</v>
      </c>
      <c r="E1554" t="s">
        <v>457</v>
      </c>
      <c r="F1554" t="s">
        <v>10</v>
      </c>
      <c r="G1554" t="s">
        <v>314</v>
      </c>
      <c r="H1554" t="s">
        <v>314</v>
      </c>
      <c r="I1554" t="s">
        <v>322</v>
      </c>
      <c r="J1554" s="25">
        <v>13190</v>
      </c>
      <c r="K1554" s="26">
        <v>22.7881</v>
      </c>
      <c r="L1554" s="26">
        <v>0.1489</v>
      </c>
    </row>
    <row r="1555" spans="1:12" ht="16" customHeight="1">
      <c r="A1555" t="s">
        <v>475</v>
      </c>
      <c r="B1555" t="s">
        <v>9</v>
      </c>
      <c r="C1555" t="s">
        <v>46</v>
      </c>
      <c r="D1555" s="24">
        <v>46023</v>
      </c>
      <c r="E1555" t="s">
        <v>429</v>
      </c>
      <c r="F1555" t="s">
        <v>10</v>
      </c>
      <c r="G1555" t="s">
        <v>320</v>
      </c>
      <c r="H1555" t="s">
        <v>320</v>
      </c>
      <c r="I1555" t="s">
        <v>322</v>
      </c>
      <c r="J1555" s="25">
        <v>174277</v>
      </c>
      <c r="K1555" s="26">
        <v>299.75580000000002</v>
      </c>
      <c r="L1555" s="26">
        <v>2.6657000000000002</v>
      </c>
    </row>
    <row r="1556" spans="1:12" ht="16" customHeight="1">
      <c r="A1556" t="s">
        <v>475</v>
      </c>
      <c r="B1556" t="s">
        <v>9</v>
      </c>
      <c r="C1556" t="s">
        <v>46</v>
      </c>
      <c r="D1556" s="24">
        <v>46023</v>
      </c>
      <c r="E1556" t="s">
        <v>460</v>
      </c>
      <c r="F1556" t="s">
        <v>9</v>
      </c>
      <c r="G1556" t="s">
        <v>461</v>
      </c>
      <c r="H1556" t="s">
        <v>461</v>
      </c>
      <c r="I1556" t="s">
        <v>324</v>
      </c>
      <c r="J1556" s="25">
        <v>76783</v>
      </c>
      <c r="K1556" s="26">
        <v>134.5291</v>
      </c>
      <c r="L1556" s="26">
        <v>1.8143</v>
      </c>
    </row>
    <row r="1557" spans="1:12" ht="16" customHeight="1">
      <c r="A1557" t="s">
        <v>475</v>
      </c>
      <c r="B1557" t="s">
        <v>9</v>
      </c>
      <c r="C1557" t="s">
        <v>46</v>
      </c>
      <c r="D1557" s="24">
        <v>46023</v>
      </c>
      <c r="E1557" t="s">
        <v>329</v>
      </c>
      <c r="F1557" t="s">
        <v>10</v>
      </c>
      <c r="G1557" t="s">
        <v>320</v>
      </c>
      <c r="H1557" t="s">
        <v>320</v>
      </c>
      <c r="I1557" t="s">
        <v>370</v>
      </c>
      <c r="J1557" s="25">
        <v>19290</v>
      </c>
      <c r="K1557" s="26">
        <v>34.2087</v>
      </c>
      <c r="L1557" s="26">
        <v>0.58089999999999997</v>
      </c>
    </row>
    <row r="1558" spans="1:12" ht="16" customHeight="1">
      <c r="A1558" t="s">
        <v>475</v>
      </c>
      <c r="B1558" t="s">
        <v>9</v>
      </c>
      <c r="C1558" t="s">
        <v>46</v>
      </c>
      <c r="D1558" s="24">
        <v>46023</v>
      </c>
      <c r="E1558" t="s">
        <v>372</v>
      </c>
      <c r="F1558" t="s">
        <v>10</v>
      </c>
      <c r="G1558" t="s">
        <v>320</v>
      </c>
      <c r="H1558" t="s">
        <v>320</v>
      </c>
      <c r="I1558" t="s">
        <v>371</v>
      </c>
      <c r="J1558" s="25">
        <v>784</v>
      </c>
      <c r="K1558" s="26">
        <v>1.3735999999999999</v>
      </c>
      <c r="L1558" s="26">
        <v>1.7999999999999999E-2</v>
      </c>
    </row>
    <row r="1559" spans="1:12" ht="16" customHeight="1">
      <c r="A1559" t="s">
        <v>475</v>
      </c>
      <c r="B1559" t="s">
        <v>9</v>
      </c>
      <c r="C1559" t="s">
        <v>46</v>
      </c>
      <c r="D1559" s="24">
        <v>46023</v>
      </c>
      <c r="E1559" t="s">
        <v>331</v>
      </c>
      <c r="F1559" t="s">
        <v>10</v>
      </c>
      <c r="G1559" t="s">
        <v>320</v>
      </c>
      <c r="H1559" t="s">
        <v>320</v>
      </c>
      <c r="I1559" t="s">
        <v>373</v>
      </c>
      <c r="J1559" s="25">
        <v>6144</v>
      </c>
      <c r="K1559" s="26">
        <v>10.981199999999999</v>
      </c>
      <c r="L1559" s="26">
        <v>0.30709999999999998</v>
      </c>
    </row>
    <row r="1560" spans="1:12" ht="16" customHeight="1">
      <c r="A1560" t="s">
        <v>475</v>
      </c>
      <c r="B1560" t="s">
        <v>9</v>
      </c>
      <c r="C1560" t="s">
        <v>46</v>
      </c>
      <c r="D1560" s="24">
        <v>46023</v>
      </c>
      <c r="E1560" t="s">
        <v>333</v>
      </c>
      <c r="F1560" t="s">
        <v>10</v>
      </c>
      <c r="G1560" t="s">
        <v>320</v>
      </c>
      <c r="H1560" t="s">
        <v>320</v>
      </c>
      <c r="I1560" t="s">
        <v>466</v>
      </c>
      <c r="J1560" s="25">
        <v>0</v>
      </c>
      <c r="K1560" s="26">
        <v>0</v>
      </c>
      <c r="L1560" s="26">
        <v>0</v>
      </c>
    </row>
    <row r="1561" spans="1:12" ht="16" customHeight="1">
      <c r="A1561" t="s">
        <v>475</v>
      </c>
      <c r="B1561" t="s">
        <v>9</v>
      </c>
      <c r="C1561" t="s">
        <v>46</v>
      </c>
      <c r="D1561" s="24">
        <v>46023</v>
      </c>
      <c r="E1561" t="s">
        <v>335</v>
      </c>
      <c r="F1561" t="s">
        <v>10</v>
      </c>
      <c r="G1561" t="s">
        <v>320</v>
      </c>
      <c r="H1561" t="s">
        <v>320</v>
      </c>
      <c r="I1561" t="s">
        <v>467</v>
      </c>
      <c r="J1561" s="25">
        <v>90</v>
      </c>
      <c r="K1561" s="26">
        <v>0.14760000000000001</v>
      </c>
      <c r="L1561" s="26">
        <v>5.7999999999999996E-3</v>
      </c>
    </row>
    <row r="1562" spans="1:12" ht="16" customHeight="1">
      <c r="A1562" t="s">
        <v>475</v>
      </c>
      <c r="B1562" t="s">
        <v>9</v>
      </c>
      <c r="C1562" t="s">
        <v>46</v>
      </c>
      <c r="D1562" s="24">
        <v>46023</v>
      </c>
      <c r="E1562" t="s">
        <v>337</v>
      </c>
      <c r="F1562" t="s">
        <v>10</v>
      </c>
      <c r="G1562" t="s">
        <v>320</v>
      </c>
      <c r="H1562" t="s">
        <v>320</v>
      </c>
      <c r="I1562" t="s">
        <v>468</v>
      </c>
      <c r="J1562" s="25">
        <v>0</v>
      </c>
      <c r="K1562" s="26">
        <v>0</v>
      </c>
      <c r="L1562" s="26">
        <v>0</v>
      </c>
    </row>
    <row r="1563" spans="1:12" ht="16" customHeight="1">
      <c r="A1563" t="s">
        <v>475</v>
      </c>
      <c r="B1563" t="s">
        <v>9</v>
      </c>
      <c r="C1563" t="s">
        <v>46</v>
      </c>
      <c r="D1563" s="24">
        <v>46023</v>
      </c>
      <c r="E1563" t="s">
        <v>339</v>
      </c>
      <c r="F1563" t="s">
        <v>10</v>
      </c>
      <c r="G1563" t="s">
        <v>320</v>
      </c>
      <c r="H1563" t="s">
        <v>320</v>
      </c>
      <c r="I1563" t="s">
        <v>469</v>
      </c>
      <c r="J1563" s="25">
        <v>3</v>
      </c>
      <c r="K1563" s="26">
        <v>6.0000000000000001E-3</v>
      </c>
      <c r="L1563" s="26">
        <v>4.0000000000000002E-4</v>
      </c>
    </row>
    <row r="1564" spans="1:12" ht="16" customHeight="1">
      <c r="A1564" t="s">
        <v>475</v>
      </c>
      <c r="B1564" t="s">
        <v>9</v>
      </c>
      <c r="C1564" t="s">
        <v>46</v>
      </c>
      <c r="D1564" s="24">
        <v>46023</v>
      </c>
      <c r="E1564" t="s">
        <v>341</v>
      </c>
      <c r="F1564" t="s">
        <v>10</v>
      </c>
      <c r="G1564" t="s">
        <v>320</v>
      </c>
      <c r="H1564" t="s">
        <v>320</v>
      </c>
      <c r="I1564" t="s">
        <v>470</v>
      </c>
      <c r="J1564" s="25">
        <v>0</v>
      </c>
      <c r="K1564" s="26">
        <v>0</v>
      </c>
      <c r="L1564" s="26">
        <v>0</v>
      </c>
    </row>
    <row r="1565" spans="1:12" ht="16" customHeight="1">
      <c r="A1565" t="s">
        <v>475</v>
      </c>
      <c r="B1565" t="s">
        <v>9</v>
      </c>
      <c r="C1565" t="s">
        <v>46</v>
      </c>
      <c r="D1565" s="24">
        <v>46023</v>
      </c>
      <c r="E1565" t="s">
        <v>343</v>
      </c>
      <c r="F1565" t="s">
        <v>9</v>
      </c>
      <c r="G1565" t="s">
        <v>344</v>
      </c>
      <c r="H1565" t="s">
        <v>344</v>
      </c>
      <c r="I1565" t="s">
        <v>471</v>
      </c>
      <c r="J1565" s="25">
        <v>0</v>
      </c>
      <c r="K1565" s="26">
        <v>0</v>
      </c>
      <c r="L1565" s="26">
        <v>0</v>
      </c>
    </row>
    <row r="1566" spans="1:12" ht="16" customHeight="1">
      <c r="A1566" t="s">
        <v>475</v>
      </c>
      <c r="B1566" t="s">
        <v>9</v>
      </c>
      <c r="C1566" t="s">
        <v>46</v>
      </c>
      <c r="D1566" s="24">
        <v>46023</v>
      </c>
      <c r="E1566" t="s">
        <v>346</v>
      </c>
      <c r="F1566" t="s">
        <v>10</v>
      </c>
      <c r="G1566" t="s">
        <v>320</v>
      </c>
      <c r="H1566" t="s">
        <v>320</v>
      </c>
      <c r="I1566" t="s">
        <v>472</v>
      </c>
      <c r="J1566" s="25">
        <v>0</v>
      </c>
      <c r="K1566" s="26">
        <v>0</v>
      </c>
      <c r="L1566" s="26">
        <v>0</v>
      </c>
    </row>
    <row r="1567" spans="1:12" ht="16" customHeight="1">
      <c r="A1567" t="s">
        <v>475</v>
      </c>
      <c r="B1567" t="s">
        <v>9</v>
      </c>
      <c r="C1567" t="s">
        <v>46</v>
      </c>
      <c r="D1567" s="24">
        <v>46023</v>
      </c>
      <c r="E1567" t="s">
        <v>463</v>
      </c>
      <c r="F1567" t="s">
        <v>10</v>
      </c>
      <c r="G1567" t="s">
        <v>320</v>
      </c>
      <c r="H1567" t="s">
        <v>320</v>
      </c>
      <c r="I1567" t="s">
        <v>473</v>
      </c>
      <c r="J1567" s="25">
        <v>0</v>
      </c>
      <c r="K1567" s="26">
        <v>0</v>
      </c>
      <c r="L1567" s="26">
        <v>0</v>
      </c>
    </row>
    <row r="1568" spans="1:12" ht="16" customHeight="1">
      <c r="A1568" t="s">
        <v>442</v>
      </c>
      <c r="B1568" t="s">
        <v>10</v>
      </c>
      <c r="C1568" t="s">
        <v>46</v>
      </c>
      <c r="D1568" s="24">
        <v>46023</v>
      </c>
      <c r="E1568" t="s">
        <v>442</v>
      </c>
      <c r="F1568" t="s">
        <v>10</v>
      </c>
      <c r="G1568" t="s">
        <v>314</v>
      </c>
      <c r="H1568" t="s">
        <v>314</v>
      </c>
      <c r="I1568" t="s">
        <v>315</v>
      </c>
      <c r="J1568" s="25">
        <v>321920482</v>
      </c>
      <c r="K1568" s="26">
        <v>548450.24809999997</v>
      </c>
      <c r="L1568" s="26">
        <v>454.20679999999999</v>
      </c>
    </row>
    <row r="1569" spans="1:12" ht="16" customHeight="1">
      <c r="A1569" t="s">
        <v>442</v>
      </c>
      <c r="B1569" t="s">
        <v>10</v>
      </c>
      <c r="C1569" t="s">
        <v>46</v>
      </c>
      <c r="D1569" s="24">
        <v>46023</v>
      </c>
      <c r="E1569" t="s">
        <v>447</v>
      </c>
      <c r="F1569" t="s">
        <v>10</v>
      </c>
      <c r="G1569" t="s">
        <v>314</v>
      </c>
      <c r="H1569" t="s">
        <v>314</v>
      </c>
      <c r="I1569" t="s">
        <v>315</v>
      </c>
      <c r="J1569" s="25">
        <v>12248934</v>
      </c>
      <c r="K1569" s="26">
        <v>20956.7009</v>
      </c>
      <c r="L1569" s="26">
        <v>49.449399999999997</v>
      </c>
    </row>
    <row r="1570" spans="1:12" ht="16" customHeight="1">
      <c r="A1570" t="s">
        <v>442</v>
      </c>
      <c r="B1570" t="s">
        <v>10</v>
      </c>
      <c r="C1570" t="s">
        <v>46</v>
      </c>
      <c r="D1570" s="24">
        <v>46023</v>
      </c>
      <c r="E1570" t="s">
        <v>452</v>
      </c>
      <c r="F1570" t="s">
        <v>10</v>
      </c>
      <c r="G1570" t="s">
        <v>314</v>
      </c>
      <c r="H1570" t="s">
        <v>314</v>
      </c>
      <c r="I1570" t="s">
        <v>315</v>
      </c>
      <c r="J1570" s="25">
        <v>397266</v>
      </c>
      <c r="K1570" s="26">
        <v>680.65089999999998</v>
      </c>
      <c r="L1570" s="26">
        <v>2.6084000000000001</v>
      </c>
    </row>
    <row r="1571" spans="1:12" ht="16" customHeight="1">
      <c r="A1571" t="s">
        <v>442</v>
      </c>
      <c r="B1571" t="s">
        <v>10</v>
      </c>
      <c r="C1571" t="s">
        <v>46</v>
      </c>
      <c r="D1571" s="24">
        <v>46023</v>
      </c>
      <c r="E1571" t="s">
        <v>399</v>
      </c>
      <c r="F1571" t="s">
        <v>10</v>
      </c>
      <c r="G1571" t="s">
        <v>320</v>
      </c>
      <c r="H1571" t="s">
        <v>320</v>
      </c>
      <c r="I1571" t="s">
        <v>315</v>
      </c>
      <c r="J1571" s="25">
        <v>1290079</v>
      </c>
      <c r="K1571" s="26">
        <v>2214.9018000000001</v>
      </c>
      <c r="L1571" s="26">
        <v>12.093400000000001</v>
      </c>
    </row>
    <row r="1572" spans="1:12" ht="16" customHeight="1">
      <c r="A1572" t="s">
        <v>442</v>
      </c>
      <c r="B1572" t="s">
        <v>10</v>
      </c>
      <c r="C1572" t="s">
        <v>46</v>
      </c>
      <c r="D1572" s="24">
        <v>46023</v>
      </c>
      <c r="E1572" t="s">
        <v>457</v>
      </c>
      <c r="F1572" t="s">
        <v>10</v>
      </c>
      <c r="G1572" t="s">
        <v>314</v>
      </c>
      <c r="H1572" t="s">
        <v>314</v>
      </c>
      <c r="I1572" t="s">
        <v>322</v>
      </c>
      <c r="J1572" s="25">
        <v>17605</v>
      </c>
      <c r="K1572" s="26">
        <v>30.455500000000001</v>
      </c>
      <c r="L1572" s="26">
        <v>0.18140000000000001</v>
      </c>
    </row>
    <row r="1573" spans="1:12" ht="16" customHeight="1">
      <c r="A1573" t="s">
        <v>442</v>
      </c>
      <c r="B1573" t="s">
        <v>10</v>
      </c>
      <c r="C1573" t="s">
        <v>46</v>
      </c>
      <c r="D1573" s="24">
        <v>46023</v>
      </c>
      <c r="E1573" t="s">
        <v>429</v>
      </c>
      <c r="F1573" t="s">
        <v>10</v>
      </c>
      <c r="G1573" t="s">
        <v>320</v>
      </c>
      <c r="H1573" t="s">
        <v>320</v>
      </c>
      <c r="I1573" t="s">
        <v>322</v>
      </c>
      <c r="J1573" s="25">
        <v>143865</v>
      </c>
      <c r="K1573" s="26">
        <v>247.85380000000001</v>
      </c>
      <c r="L1573" s="26">
        <v>2.1393</v>
      </c>
    </row>
    <row r="1574" spans="1:12" ht="16" customHeight="1">
      <c r="A1574" t="s">
        <v>442</v>
      </c>
      <c r="B1574" t="s">
        <v>10</v>
      </c>
      <c r="C1574" t="s">
        <v>46</v>
      </c>
      <c r="D1574" s="24">
        <v>46023</v>
      </c>
      <c r="E1574" t="s">
        <v>460</v>
      </c>
      <c r="F1574" t="s">
        <v>9</v>
      </c>
      <c r="G1574" t="s">
        <v>461</v>
      </c>
      <c r="H1574" t="s">
        <v>461</v>
      </c>
      <c r="I1574" t="s">
        <v>324</v>
      </c>
      <c r="J1574" s="25">
        <v>71060</v>
      </c>
      <c r="K1574" s="26">
        <v>123.14400000000001</v>
      </c>
      <c r="L1574" s="26">
        <v>1.3734</v>
      </c>
    </row>
    <row r="1575" spans="1:12" ht="16" customHeight="1">
      <c r="A1575" t="s">
        <v>442</v>
      </c>
      <c r="B1575" t="s">
        <v>10</v>
      </c>
      <c r="C1575" t="s">
        <v>46</v>
      </c>
      <c r="D1575" s="24">
        <v>46023</v>
      </c>
      <c r="E1575" t="s">
        <v>329</v>
      </c>
      <c r="F1575" t="s">
        <v>10</v>
      </c>
      <c r="G1575" t="s">
        <v>320</v>
      </c>
      <c r="H1575" t="s">
        <v>320</v>
      </c>
      <c r="I1575" t="s">
        <v>370</v>
      </c>
      <c r="J1575" s="25">
        <v>16121</v>
      </c>
      <c r="K1575" s="26">
        <v>28.7089</v>
      </c>
      <c r="L1575" s="26">
        <v>0.4864</v>
      </c>
    </row>
    <row r="1576" spans="1:12" ht="16" customHeight="1">
      <c r="A1576" t="s">
        <v>442</v>
      </c>
      <c r="B1576" t="s">
        <v>10</v>
      </c>
      <c r="C1576" t="s">
        <v>46</v>
      </c>
      <c r="D1576" s="24">
        <v>46023</v>
      </c>
      <c r="E1576" t="s">
        <v>372</v>
      </c>
      <c r="F1576" t="s">
        <v>10</v>
      </c>
      <c r="G1576" t="s">
        <v>320</v>
      </c>
      <c r="H1576" t="s">
        <v>320</v>
      </c>
      <c r="I1576" t="s">
        <v>371</v>
      </c>
      <c r="J1576" s="25">
        <v>751</v>
      </c>
      <c r="K1576" s="26">
        <v>1.3441000000000001</v>
      </c>
      <c r="L1576" s="26">
        <v>1.6E-2</v>
      </c>
    </row>
    <row r="1577" spans="1:12" ht="16" customHeight="1">
      <c r="A1577" t="s">
        <v>442</v>
      </c>
      <c r="B1577" t="s">
        <v>10</v>
      </c>
      <c r="C1577" t="s">
        <v>46</v>
      </c>
      <c r="D1577" s="24">
        <v>46023</v>
      </c>
      <c r="E1577" t="s">
        <v>331</v>
      </c>
      <c r="F1577" t="s">
        <v>10</v>
      </c>
      <c r="G1577" t="s">
        <v>320</v>
      </c>
      <c r="H1577" t="s">
        <v>320</v>
      </c>
      <c r="I1577" t="s">
        <v>373</v>
      </c>
      <c r="J1577" s="25">
        <v>5845</v>
      </c>
      <c r="K1577" s="26">
        <v>10.6662</v>
      </c>
      <c r="L1577" s="26">
        <v>0.26390000000000002</v>
      </c>
    </row>
    <row r="1578" spans="1:12" ht="16" customHeight="1">
      <c r="A1578" t="s">
        <v>442</v>
      </c>
      <c r="B1578" t="s">
        <v>10</v>
      </c>
      <c r="C1578" t="s">
        <v>46</v>
      </c>
      <c r="D1578" s="24">
        <v>46023</v>
      </c>
      <c r="E1578" t="s">
        <v>333</v>
      </c>
      <c r="F1578" t="s">
        <v>10</v>
      </c>
      <c r="G1578" t="s">
        <v>320</v>
      </c>
      <c r="H1578" t="s">
        <v>320</v>
      </c>
      <c r="I1578" t="s">
        <v>466</v>
      </c>
      <c r="J1578" s="25">
        <v>0</v>
      </c>
      <c r="K1578" s="26">
        <v>0</v>
      </c>
      <c r="L1578" s="26">
        <v>0</v>
      </c>
    </row>
    <row r="1579" spans="1:12" ht="16" customHeight="1">
      <c r="A1579" t="s">
        <v>442</v>
      </c>
      <c r="B1579" t="s">
        <v>10</v>
      </c>
      <c r="C1579" t="s">
        <v>46</v>
      </c>
      <c r="D1579" s="24">
        <v>46023</v>
      </c>
      <c r="E1579" t="s">
        <v>335</v>
      </c>
      <c r="F1579" t="s">
        <v>10</v>
      </c>
      <c r="G1579" t="s">
        <v>320</v>
      </c>
      <c r="H1579" t="s">
        <v>320</v>
      </c>
      <c r="I1579" t="s">
        <v>467</v>
      </c>
      <c r="J1579" s="25">
        <v>56</v>
      </c>
      <c r="K1579" s="26">
        <v>9.3600000000000003E-2</v>
      </c>
      <c r="L1579" s="26">
        <v>4.1999999999999997E-3</v>
      </c>
    </row>
    <row r="1580" spans="1:12" ht="16" customHeight="1">
      <c r="A1580" t="s">
        <v>442</v>
      </c>
      <c r="B1580" t="s">
        <v>10</v>
      </c>
      <c r="C1580" t="s">
        <v>46</v>
      </c>
      <c r="D1580" s="24">
        <v>46023</v>
      </c>
      <c r="E1580" t="s">
        <v>337</v>
      </c>
      <c r="F1580" t="s">
        <v>10</v>
      </c>
      <c r="G1580" t="s">
        <v>320</v>
      </c>
      <c r="H1580" t="s">
        <v>320</v>
      </c>
      <c r="I1580" t="s">
        <v>468</v>
      </c>
      <c r="J1580" s="25">
        <v>0</v>
      </c>
      <c r="K1580" s="26">
        <v>0</v>
      </c>
      <c r="L1580" s="26">
        <v>0</v>
      </c>
    </row>
    <row r="1581" spans="1:12" ht="16" customHeight="1">
      <c r="A1581" t="s">
        <v>442</v>
      </c>
      <c r="B1581" t="s">
        <v>10</v>
      </c>
      <c r="C1581" t="s">
        <v>46</v>
      </c>
      <c r="D1581" s="24">
        <v>46023</v>
      </c>
      <c r="E1581" t="s">
        <v>339</v>
      </c>
      <c r="F1581" t="s">
        <v>10</v>
      </c>
      <c r="G1581" t="s">
        <v>320</v>
      </c>
      <c r="H1581" t="s">
        <v>320</v>
      </c>
      <c r="I1581" t="s">
        <v>469</v>
      </c>
      <c r="J1581" s="25">
        <v>1</v>
      </c>
      <c r="K1581" s="26">
        <v>1.8E-3</v>
      </c>
      <c r="L1581" s="26">
        <v>1E-4</v>
      </c>
    </row>
    <row r="1582" spans="1:12" ht="16" customHeight="1">
      <c r="A1582" t="s">
        <v>442</v>
      </c>
      <c r="B1582" t="s">
        <v>10</v>
      </c>
      <c r="C1582" t="s">
        <v>46</v>
      </c>
      <c r="D1582" s="24">
        <v>46023</v>
      </c>
      <c r="E1582" t="s">
        <v>341</v>
      </c>
      <c r="F1582" t="s">
        <v>10</v>
      </c>
      <c r="G1582" t="s">
        <v>320</v>
      </c>
      <c r="H1582" t="s">
        <v>320</v>
      </c>
      <c r="I1582" t="s">
        <v>470</v>
      </c>
      <c r="J1582" s="25">
        <v>0</v>
      </c>
      <c r="K1582" s="26">
        <v>0</v>
      </c>
      <c r="L1582" s="26">
        <v>0</v>
      </c>
    </row>
    <row r="1583" spans="1:12" ht="16" customHeight="1">
      <c r="A1583" t="s">
        <v>442</v>
      </c>
      <c r="B1583" t="s">
        <v>10</v>
      </c>
      <c r="C1583" t="s">
        <v>46</v>
      </c>
      <c r="D1583" s="24">
        <v>46023</v>
      </c>
      <c r="E1583" t="s">
        <v>343</v>
      </c>
      <c r="F1583" t="s">
        <v>9</v>
      </c>
      <c r="G1583" t="s">
        <v>344</v>
      </c>
      <c r="H1583" t="s">
        <v>344</v>
      </c>
      <c r="I1583" t="s">
        <v>471</v>
      </c>
      <c r="J1583" s="25">
        <v>0</v>
      </c>
      <c r="K1583" s="26">
        <v>0</v>
      </c>
      <c r="L1583" s="26">
        <v>0</v>
      </c>
    </row>
    <row r="1584" spans="1:12" ht="16" customHeight="1">
      <c r="A1584" t="s">
        <v>442</v>
      </c>
      <c r="B1584" t="s">
        <v>10</v>
      </c>
      <c r="C1584" t="s">
        <v>46</v>
      </c>
      <c r="D1584" s="24">
        <v>46023</v>
      </c>
      <c r="E1584" t="s">
        <v>346</v>
      </c>
      <c r="F1584" t="s">
        <v>10</v>
      </c>
      <c r="G1584" t="s">
        <v>320</v>
      </c>
      <c r="H1584" t="s">
        <v>320</v>
      </c>
      <c r="I1584" t="s">
        <v>472</v>
      </c>
      <c r="J1584" s="25">
        <v>0</v>
      </c>
      <c r="K1584" s="26">
        <v>0</v>
      </c>
      <c r="L1584" s="26">
        <v>0</v>
      </c>
    </row>
    <row r="1585" spans="1:12" ht="16" customHeight="1">
      <c r="A1585" t="s">
        <v>442</v>
      </c>
      <c r="B1585" t="s">
        <v>10</v>
      </c>
      <c r="C1585" t="s">
        <v>46</v>
      </c>
      <c r="D1585" s="24">
        <v>46023</v>
      </c>
      <c r="E1585" t="s">
        <v>463</v>
      </c>
      <c r="F1585" t="s">
        <v>10</v>
      </c>
      <c r="G1585" t="s">
        <v>320</v>
      </c>
      <c r="H1585" t="s">
        <v>320</v>
      </c>
      <c r="I1585" t="s">
        <v>473</v>
      </c>
      <c r="J1585" s="25">
        <v>0</v>
      </c>
      <c r="K1585" s="26">
        <v>0</v>
      </c>
      <c r="L1585" s="26">
        <v>0</v>
      </c>
    </row>
    <row r="1586" spans="1:12" ht="16" customHeight="1">
      <c r="A1586" t="s">
        <v>476</v>
      </c>
      <c r="B1586" t="s">
        <v>11</v>
      </c>
      <c r="C1586" t="s">
        <v>46</v>
      </c>
      <c r="D1586" s="24">
        <v>46023</v>
      </c>
      <c r="E1586" t="s">
        <v>447</v>
      </c>
      <c r="F1586" t="s">
        <v>10</v>
      </c>
      <c r="G1586" t="s">
        <v>314</v>
      </c>
      <c r="H1586" t="s">
        <v>314</v>
      </c>
      <c r="I1586" t="s">
        <v>315</v>
      </c>
      <c r="J1586" s="25">
        <v>64224686</v>
      </c>
      <c r="K1586" s="26">
        <v>109513.0307</v>
      </c>
      <c r="L1586" s="26">
        <v>269.81360000000001</v>
      </c>
    </row>
    <row r="1587" spans="1:12" ht="16" customHeight="1">
      <c r="A1587" t="s">
        <v>476</v>
      </c>
      <c r="B1587" t="s">
        <v>11</v>
      </c>
      <c r="C1587" t="s">
        <v>46</v>
      </c>
      <c r="D1587" s="24">
        <v>46023</v>
      </c>
      <c r="E1587" t="s">
        <v>452</v>
      </c>
      <c r="F1587" t="s">
        <v>10</v>
      </c>
      <c r="G1587" t="s">
        <v>314</v>
      </c>
      <c r="H1587" t="s">
        <v>314</v>
      </c>
      <c r="I1587" t="s">
        <v>315</v>
      </c>
      <c r="J1587" s="25">
        <v>1199643</v>
      </c>
      <c r="K1587" s="26">
        <v>2051.087</v>
      </c>
      <c r="L1587" s="26">
        <v>6.7571000000000003</v>
      </c>
    </row>
    <row r="1588" spans="1:12" ht="16" customHeight="1">
      <c r="A1588" t="s">
        <v>476</v>
      </c>
      <c r="B1588" t="s">
        <v>11</v>
      </c>
      <c r="C1588" t="s">
        <v>46</v>
      </c>
      <c r="D1588" s="24">
        <v>46023</v>
      </c>
      <c r="E1588" t="s">
        <v>399</v>
      </c>
      <c r="F1588" t="s">
        <v>10</v>
      </c>
      <c r="G1588" t="s">
        <v>320</v>
      </c>
      <c r="H1588" t="s">
        <v>320</v>
      </c>
      <c r="I1588" t="s">
        <v>315</v>
      </c>
      <c r="J1588" s="25">
        <v>1501010</v>
      </c>
      <c r="K1588" s="26">
        <v>2574.6142</v>
      </c>
      <c r="L1588" s="26">
        <v>11.954800000000001</v>
      </c>
    </row>
    <row r="1589" spans="1:12" ht="16" customHeight="1">
      <c r="A1589" t="s">
        <v>476</v>
      </c>
      <c r="B1589" t="s">
        <v>11</v>
      </c>
      <c r="C1589" t="s">
        <v>46</v>
      </c>
      <c r="D1589" s="24">
        <v>46023</v>
      </c>
      <c r="E1589" t="s">
        <v>457</v>
      </c>
      <c r="F1589" t="s">
        <v>10</v>
      </c>
      <c r="G1589" t="s">
        <v>314</v>
      </c>
      <c r="H1589" t="s">
        <v>314</v>
      </c>
      <c r="I1589" t="s">
        <v>322</v>
      </c>
      <c r="J1589" s="25">
        <v>24274</v>
      </c>
      <c r="K1589" s="26">
        <v>41.985500000000002</v>
      </c>
      <c r="L1589" s="26">
        <v>0.25850000000000001</v>
      </c>
    </row>
    <row r="1590" spans="1:12" ht="16" customHeight="1">
      <c r="A1590" t="s">
        <v>476</v>
      </c>
      <c r="B1590" t="s">
        <v>11</v>
      </c>
      <c r="C1590" t="s">
        <v>46</v>
      </c>
      <c r="D1590" s="24">
        <v>46023</v>
      </c>
      <c r="E1590" t="s">
        <v>477</v>
      </c>
      <c r="F1590" t="s">
        <v>10</v>
      </c>
      <c r="G1590" t="s">
        <v>314</v>
      </c>
      <c r="H1590" t="s">
        <v>314</v>
      </c>
      <c r="I1590" t="s">
        <v>322</v>
      </c>
      <c r="J1590" s="25">
        <v>862</v>
      </c>
      <c r="K1590" s="26">
        <v>1.4822</v>
      </c>
      <c r="L1590" s="26">
        <v>1.4E-2</v>
      </c>
    </row>
    <row r="1591" spans="1:12" ht="16" customHeight="1">
      <c r="A1591" t="s">
        <v>476</v>
      </c>
      <c r="B1591" t="s">
        <v>11</v>
      </c>
      <c r="C1591" t="s">
        <v>46</v>
      </c>
      <c r="D1591" s="24">
        <v>46023</v>
      </c>
      <c r="E1591" t="s">
        <v>429</v>
      </c>
      <c r="F1591" t="s">
        <v>10</v>
      </c>
      <c r="G1591" t="s">
        <v>320</v>
      </c>
      <c r="H1591" t="s">
        <v>320</v>
      </c>
      <c r="I1591" t="s">
        <v>322</v>
      </c>
      <c r="J1591" s="25">
        <v>160541</v>
      </c>
      <c r="K1591" s="26">
        <v>276.75549999999998</v>
      </c>
      <c r="L1591" s="26">
        <v>2.1564999999999999</v>
      </c>
    </row>
    <row r="1592" spans="1:12" ht="16" customHeight="1">
      <c r="A1592" t="s">
        <v>476</v>
      </c>
      <c r="B1592" t="s">
        <v>11</v>
      </c>
      <c r="C1592" t="s">
        <v>46</v>
      </c>
      <c r="D1592" s="24">
        <v>46023</v>
      </c>
      <c r="E1592" t="s">
        <v>460</v>
      </c>
      <c r="F1592" t="s">
        <v>9</v>
      </c>
      <c r="G1592" t="s">
        <v>461</v>
      </c>
      <c r="H1592" t="s">
        <v>461</v>
      </c>
      <c r="I1592" t="s">
        <v>324</v>
      </c>
      <c r="J1592" s="25">
        <v>72672</v>
      </c>
      <c r="K1592" s="26">
        <v>125.4659</v>
      </c>
      <c r="L1592" s="26">
        <v>1.5723</v>
      </c>
    </row>
    <row r="1593" spans="1:12" ht="16" customHeight="1">
      <c r="A1593" t="s">
        <v>476</v>
      </c>
      <c r="B1593" t="s">
        <v>11</v>
      </c>
      <c r="C1593" t="s">
        <v>46</v>
      </c>
      <c r="D1593" s="24">
        <v>46023</v>
      </c>
      <c r="E1593" t="s">
        <v>329</v>
      </c>
      <c r="F1593" t="s">
        <v>10</v>
      </c>
      <c r="G1593" t="s">
        <v>320</v>
      </c>
      <c r="H1593" t="s">
        <v>320</v>
      </c>
      <c r="I1593" t="s">
        <v>370</v>
      </c>
      <c r="J1593" s="25">
        <v>14755</v>
      </c>
      <c r="K1593" s="26">
        <v>25.4603</v>
      </c>
      <c r="L1593" s="26">
        <v>0.44409999999999999</v>
      </c>
    </row>
    <row r="1594" spans="1:12" ht="16" customHeight="1">
      <c r="A1594" t="s">
        <v>476</v>
      </c>
      <c r="B1594" t="s">
        <v>11</v>
      </c>
      <c r="C1594" t="s">
        <v>46</v>
      </c>
      <c r="D1594" s="24">
        <v>46023</v>
      </c>
      <c r="E1594" t="s">
        <v>372</v>
      </c>
      <c r="F1594" t="s">
        <v>10</v>
      </c>
      <c r="G1594" t="s">
        <v>320</v>
      </c>
      <c r="H1594" t="s">
        <v>320</v>
      </c>
      <c r="I1594" t="s">
        <v>371</v>
      </c>
      <c r="J1594" s="25">
        <v>591</v>
      </c>
      <c r="K1594" s="26">
        <v>1.0454000000000001</v>
      </c>
      <c r="L1594" s="26">
        <v>1.32E-2</v>
      </c>
    </row>
    <row r="1595" spans="1:12" ht="16" customHeight="1">
      <c r="A1595" t="s">
        <v>476</v>
      </c>
      <c r="B1595" t="s">
        <v>11</v>
      </c>
      <c r="C1595" t="s">
        <v>46</v>
      </c>
      <c r="D1595" s="24">
        <v>46023</v>
      </c>
      <c r="E1595" t="s">
        <v>331</v>
      </c>
      <c r="F1595" t="s">
        <v>10</v>
      </c>
      <c r="G1595" t="s">
        <v>320</v>
      </c>
      <c r="H1595" t="s">
        <v>320</v>
      </c>
      <c r="I1595" t="s">
        <v>373</v>
      </c>
      <c r="J1595" s="25">
        <v>3954</v>
      </c>
      <c r="K1595" s="26">
        <v>7.0509000000000004</v>
      </c>
      <c r="L1595" s="26">
        <v>0.2064</v>
      </c>
    </row>
    <row r="1596" spans="1:12" ht="16" customHeight="1">
      <c r="A1596" t="s">
        <v>476</v>
      </c>
      <c r="B1596" t="s">
        <v>11</v>
      </c>
      <c r="C1596" t="s">
        <v>46</v>
      </c>
      <c r="D1596" s="24">
        <v>46023</v>
      </c>
      <c r="E1596" t="s">
        <v>333</v>
      </c>
      <c r="F1596" t="s">
        <v>10</v>
      </c>
      <c r="G1596" t="s">
        <v>320</v>
      </c>
      <c r="H1596" t="s">
        <v>320</v>
      </c>
      <c r="I1596" t="s">
        <v>466</v>
      </c>
      <c r="J1596" s="25">
        <v>0</v>
      </c>
      <c r="K1596" s="26">
        <v>0</v>
      </c>
      <c r="L1596" s="26">
        <v>0</v>
      </c>
    </row>
    <row r="1597" spans="1:12" ht="16" customHeight="1">
      <c r="A1597" t="s">
        <v>476</v>
      </c>
      <c r="B1597" t="s">
        <v>11</v>
      </c>
      <c r="C1597" t="s">
        <v>46</v>
      </c>
      <c r="D1597" s="24">
        <v>46023</v>
      </c>
      <c r="E1597" t="s">
        <v>335</v>
      </c>
      <c r="F1597" t="s">
        <v>10</v>
      </c>
      <c r="G1597" t="s">
        <v>320</v>
      </c>
      <c r="H1597" t="s">
        <v>320</v>
      </c>
      <c r="I1597" t="s">
        <v>467</v>
      </c>
      <c r="J1597" s="25">
        <v>49</v>
      </c>
      <c r="K1597" s="26">
        <v>8.2299999999999998E-2</v>
      </c>
      <c r="L1597" s="26">
        <v>2.3999999999999998E-3</v>
      </c>
    </row>
    <row r="1598" spans="1:12" ht="16" customHeight="1">
      <c r="A1598" t="s">
        <v>476</v>
      </c>
      <c r="B1598" t="s">
        <v>11</v>
      </c>
      <c r="C1598" t="s">
        <v>46</v>
      </c>
      <c r="D1598" s="24">
        <v>46023</v>
      </c>
      <c r="E1598" t="s">
        <v>337</v>
      </c>
      <c r="F1598" t="s">
        <v>10</v>
      </c>
      <c r="G1598" t="s">
        <v>320</v>
      </c>
      <c r="H1598" t="s">
        <v>320</v>
      </c>
      <c r="I1598" t="s">
        <v>468</v>
      </c>
      <c r="J1598" s="25">
        <v>0</v>
      </c>
      <c r="K1598" s="26">
        <v>0</v>
      </c>
      <c r="L1598" s="26">
        <v>0</v>
      </c>
    </row>
    <row r="1599" spans="1:12" ht="16" customHeight="1">
      <c r="A1599" t="s">
        <v>476</v>
      </c>
      <c r="B1599" t="s">
        <v>11</v>
      </c>
      <c r="C1599" t="s">
        <v>46</v>
      </c>
      <c r="D1599" s="24">
        <v>46023</v>
      </c>
      <c r="E1599" t="s">
        <v>339</v>
      </c>
      <c r="F1599" t="s">
        <v>10</v>
      </c>
      <c r="G1599" t="s">
        <v>320</v>
      </c>
      <c r="H1599" t="s">
        <v>320</v>
      </c>
      <c r="I1599" t="s">
        <v>469</v>
      </c>
      <c r="J1599" s="25">
        <v>62</v>
      </c>
      <c r="K1599" s="26">
        <v>9.0200000000000002E-2</v>
      </c>
      <c r="L1599" s="26">
        <v>1E-3</v>
      </c>
    </row>
    <row r="1600" spans="1:12" ht="16" customHeight="1">
      <c r="A1600" t="s">
        <v>476</v>
      </c>
      <c r="B1600" t="s">
        <v>11</v>
      </c>
      <c r="C1600" t="s">
        <v>46</v>
      </c>
      <c r="D1600" s="24">
        <v>46023</v>
      </c>
      <c r="E1600" t="s">
        <v>341</v>
      </c>
      <c r="F1600" t="s">
        <v>10</v>
      </c>
      <c r="G1600" t="s">
        <v>320</v>
      </c>
      <c r="H1600" t="s">
        <v>320</v>
      </c>
      <c r="I1600" t="s">
        <v>470</v>
      </c>
      <c r="J1600" s="25">
        <v>0</v>
      </c>
      <c r="K1600" s="26">
        <v>0</v>
      </c>
      <c r="L1600" s="26">
        <v>0</v>
      </c>
    </row>
    <row r="1601" spans="1:12" ht="16" customHeight="1">
      <c r="A1601" t="s">
        <v>476</v>
      </c>
      <c r="B1601" t="s">
        <v>11</v>
      </c>
      <c r="C1601" t="s">
        <v>46</v>
      </c>
      <c r="D1601" s="24">
        <v>46023</v>
      </c>
      <c r="E1601" t="s">
        <v>343</v>
      </c>
      <c r="F1601" t="s">
        <v>9</v>
      </c>
      <c r="G1601" t="s">
        <v>344</v>
      </c>
      <c r="H1601" t="s">
        <v>344</v>
      </c>
      <c r="I1601" t="s">
        <v>471</v>
      </c>
      <c r="J1601" s="25">
        <v>0</v>
      </c>
      <c r="K1601" s="26">
        <v>0</v>
      </c>
      <c r="L1601" s="26">
        <v>0</v>
      </c>
    </row>
    <row r="1602" spans="1:12" ht="16" customHeight="1">
      <c r="A1602" t="s">
        <v>476</v>
      </c>
      <c r="B1602" t="s">
        <v>11</v>
      </c>
      <c r="C1602" t="s">
        <v>46</v>
      </c>
      <c r="D1602" s="24">
        <v>46023</v>
      </c>
      <c r="E1602" t="s">
        <v>346</v>
      </c>
      <c r="F1602" t="s">
        <v>10</v>
      </c>
      <c r="G1602" t="s">
        <v>320</v>
      </c>
      <c r="H1602" t="s">
        <v>320</v>
      </c>
      <c r="I1602" t="s">
        <v>472</v>
      </c>
      <c r="J1602" s="25">
        <v>0</v>
      </c>
      <c r="K1602" s="26">
        <v>0</v>
      </c>
      <c r="L1602" s="26">
        <v>0</v>
      </c>
    </row>
    <row r="1603" spans="1:12" ht="16" customHeight="1">
      <c r="A1603" t="s">
        <v>476</v>
      </c>
      <c r="B1603" t="s">
        <v>11</v>
      </c>
      <c r="C1603" t="s">
        <v>46</v>
      </c>
      <c r="D1603" s="24">
        <v>46023</v>
      </c>
      <c r="E1603" t="s">
        <v>463</v>
      </c>
      <c r="F1603" t="s">
        <v>10</v>
      </c>
      <c r="G1603" t="s">
        <v>320</v>
      </c>
      <c r="H1603" t="s">
        <v>320</v>
      </c>
      <c r="I1603" t="s">
        <v>473</v>
      </c>
      <c r="J1603" s="25">
        <v>0</v>
      </c>
      <c r="K1603" s="26">
        <v>0</v>
      </c>
      <c r="L1603" s="26">
        <v>0</v>
      </c>
    </row>
    <row r="1604" spans="1:12" ht="16" customHeight="1">
      <c r="A1604" t="s">
        <v>478</v>
      </c>
      <c r="B1604" t="s">
        <v>12</v>
      </c>
      <c r="C1604" t="s">
        <v>47</v>
      </c>
      <c r="D1604" s="24">
        <v>46023</v>
      </c>
      <c r="E1604" t="s">
        <v>447</v>
      </c>
      <c r="F1604" t="s">
        <v>10</v>
      </c>
      <c r="G1604" t="s">
        <v>314</v>
      </c>
      <c r="H1604" t="s">
        <v>314</v>
      </c>
      <c r="I1604" t="s">
        <v>315</v>
      </c>
      <c r="J1604" s="25">
        <v>74981240</v>
      </c>
      <c r="K1604" s="26">
        <v>127373.2948</v>
      </c>
      <c r="L1604" s="26">
        <v>258.69099999999997</v>
      </c>
    </row>
    <row r="1605" spans="1:12" ht="16" customHeight="1">
      <c r="A1605" t="s">
        <v>478</v>
      </c>
      <c r="B1605" t="s">
        <v>12</v>
      </c>
      <c r="C1605" t="s">
        <v>47</v>
      </c>
      <c r="D1605" s="24">
        <v>46023</v>
      </c>
      <c r="E1605" t="s">
        <v>452</v>
      </c>
      <c r="F1605" t="s">
        <v>10</v>
      </c>
      <c r="G1605" t="s">
        <v>314</v>
      </c>
      <c r="H1605" t="s">
        <v>314</v>
      </c>
      <c r="I1605" t="s">
        <v>315</v>
      </c>
      <c r="J1605" s="25">
        <v>2239650</v>
      </c>
      <c r="K1605" s="26">
        <v>3810.0374999999999</v>
      </c>
      <c r="L1605" s="26">
        <v>12.0548</v>
      </c>
    </row>
    <row r="1606" spans="1:12" ht="16" customHeight="1">
      <c r="A1606" t="s">
        <v>478</v>
      </c>
      <c r="B1606" t="s">
        <v>12</v>
      </c>
      <c r="C1606" t="s">
        <v>47</v>
      </c>
      <c r="D1606" s="24">
        <v>46023</v>
      </c>
      <c r="E1606" t="s">
        <v>399</v>
      </c>
      <c r="F1606" t="s">
        <v>10</v>
      </c>
      <c r="G1606" t="s">
        <v>320</v>
      </c>
      <c r="H1606" t="s">
        <v>320</v>
      </c>
      <c r="I1606" t="s">
        <v>315</v>
      </c>
      <c r="J1606" s="25">
        <v>2423651</v>
      </c>
      <c r="K1606" s="26">
        <v>4134.5528000000004</v>
      </c>
      <c r="L1606" s="26">
        <v>20.048999999999999</v>
      </c>
    </row>
    <row r="1607" spans="1:12" ht="16" customHeight="1">
      <c r="A1607" t="s">
        <v>478</v>
      </c>
      <c r="B1607" t="s">
        <v>12</v>
      </c>
      <c r="C1607" t="s">
        <v>47</v>
      </c>
      <c r="D1607" s="24">
        <v>46023</v>
      </c>
      <c r="E1607" t="s">
        <v>457</v>
      </c>
      <c r="F1607" t="s">
        <v>10</v>
      </c>
      <c r="G1607" t="s">
        <v>314</v>
      </c>
      <c r="H1607" t="s">
        <v>314</v>
      </c>
      <c r="I1607" t="s">
        <v>322</v>
      </c>
      <c r="J1607" s="25">
        <v>64629</v>
      </c>
      <c r="K1607" s="26">
        <v>110.8716</v>
      </c>
      <c r="L1607" s="26">
        <v>0.83379999999999999</v>
      </c>
    </row>
    <row r="1608" spans="1:12" ht="16" customHeight="1">
      <c r="A1608" t="s">
        <v>478</v>
      </c>
      <c r="B1608" t="s">
        <v>12</v>
      </c>
      <c r="C1608" t="s">
        <v>47</v>
      </c>
      <c r="D1608" s="24">
        <v>46023</v>
      </c>
      <c r="E1608" t="s">
        <v>477</v>
      </c>
      <c r="F1608" t="s">
        <v>10</v>
      </c>
      <c r="G1608" t="s">
        <v>314</v>
      </c>
      <c r="H1608" t="s">
        <v>314</v>
      </c>
      <c r="I1608" t="s">
        <v>322</v>
      </c>
      <c r="J1608" s="25">
        <v>3701</v>
      </c>
      <c r="K1608" s="26">
        <v>6.3475000000000001</v>
      </c>
      <c r="L1608" s="26">
        <v>5.3600000000000002E-2</v>
      </c>
    </row>
    <row r="1609" spans="1:12" ht="16" customHeight="1">
      <c r="A1609" t="s">
        <v>478</v>
      </c>
      <c r="B1609" t="s">
        <v>12</v>
      </c>
      <c r="C1609" t="s">
        <v>47</v>
      </c>
      <c r="D1609" s="24">
        <v>46023</v>
      </c>
      <c r="E1609" t="s">
        <v>429</v>
      </c>
      <c r="F1609" t="s">
        <v>10</v>
      </c>
      <c r="G1609" t="s">
        <v>320</v>
      </c>
      <c r="H1609" t="s">
        <v>320</v>
      </c>
      <c r="I1609" t="s">
        <v>322</v>
      </c>
      <c r="J1609" s="25">
        <v>311840</v>
      </c>
      <c r="K1609" s="26">
        <v>535.82659999999998</v>
      </c>
      <c r="L1609" s="26">
        <v>4.4744999999999999</v>
      </c>
    </row>
    <row r="1610" spans="1:12" ht="16" customHeight="1">
      <c r="A1610" t="s">
        <v>478</v>
      </c>
      <c r="B1610" t="s">
        <v>12</v>
      </c>
      <c r="C1610" t="s">
        <v>47</v>
      </c>
      <c r="D1610" s="24">
        <v>46023</v>
      </c>
      <c r="E1610" t="s">
        <v>460</v>
      </c>
      <c r="F1610" t="s">
        <v>9</v>
      </c>
      <c r="G1610" t="s">
        <v>461</v>
      </c>
      <c r="H1610" t="s">
        <v>461</v>
      </c>
      <c r="I1610" t="s">
        <v>324</v>
      </c>
      <c r="J1610" s="25">
        <v>159853</v>
      </c>
      <c r="K1610" s="26">
        <v>271.53750000000002</v>
      </c>
      <c r="L1610" s="26">
        <v>3.3180000000000001</v>
      </c>
    </row>
    <row r="1611" spans="1:12" ht="16" customHeight="1">
      <c r="A1611" t="s">
        <v>478</v>
      </c>
      <c r="B1611" t="s">
        <v>12</v>
      </c>
      <c r="C1611" t="s">
        <v>47</v>
      </c>
      <c r="D1611" s="24">
        <v>46023</v>
      </c>
      <c r="E1611" t="s">
        <v>329</v>
      </c>
      <c r="F1611" t="s">
        <v>10</v>
      </c>
      <c r="G1611" t="s">
        <v>320</v>
      </c>
      <c r="H1611" t="s">
        <v>320</v>
      </c>
      <c r="I1611" t="s">
        <v>370</v>
      </c>
      <c r="J1611" s="25">
        <v>25554</v>
      </c>
      <c r="K1611" s="26">
        <v>44.063499999999998</v>
      </c>
      <c r="L1611" s="26">
        <v>0.80200000000000005</v>
      </c>
    </row>
    <row r="1612" spans="1:12" ht="16" customHeight="1">
      <c r="A1612" t="s">
        <v>478</v>
      </c>
      <c r="B1612" t="s">
        <v>12</v>
      </c>
      <c r="C1612" t="s">
        <v>47</v>
      </c>
      <c r="D1612" s="24">
        <v>46023</v>
      </c>
      <c r="E1612" t="s">
        <v>372</v>
      </c>
      <c r="F1612" t="s">
        <v>10</v>
      </c>
      <c r="G1612" t="s">
        <v>320</v>
      </c>
      <c r="H1612" t="s">
        <v>320</v>
      </c>
      <c r="I1612" t="s">
        <v>371</v>
      </c>
      <c r="J1612" s="25">
        <v>1251</v>
      </c>
      <c r="K1612" s="26">
        <v>2.1318000000000001</v>
      </c>
      <c r="L1612" s="26">
        <v>3.1699999999999999E-2</v>
      </c>
    </row>
    <row r="1613" spans="1:12" ht="16" customHeight="1">
      <c r="A1613" t="s">
        <v>478</v>
      </c>
      <c r="B1613" t="s">
        <v>12</v>
      </c>
      <c r="C1613" t="s">
        <v>47</v>
      </c>
      <c r="D1613" s="24">
        <v>46023</v>
      </c>
      <c r="E1613" t="s">
        <v>331</v>
      </c>
      <c r="F1613" t="s">
        <v>10</v>
      </c>
      <c r="G1613" t="s">
        <v>320</v>
      </c>
      <c r="H1613" t="s">
        <v>320</v>
      </c>
      <c r="I1613" t="s">
        <v>373</v>
      </c>
      <c r="J1613" s="25">
        <v>7376</v>
      </c>
      <c r="K1613" s="26">
        <v>12.9825</v>
      </c>
      <c r="L1613" s="26">
        <v>0.34360000000000002</v>
      </c>
    </row>
    <row r="1614" spans="1:12" ht="16" customHeight="1">
      <c r="A1614" t="s">
        <v>478</v>
      </c>
      <c r="B1614" t="s">
        <v>12</v>
      </c>
      <c r="C1614" t="s">
        <v>47</v>
      </c>
      <c r="D1614" s="24">
        <v>46023</v>
      </c>
      <c r="E1614" t="s">
        <v>333</v>
      </c>
      <c r="F1614" t="s">
        <v>10</v>
      </c>
      <c r="G1614" t="s">
        <v>320</v>
      </c>
      <c r="H1614" t="s">
        <v>320</v>
      </c>
      <c r="I1614" t="s">
        <v>466</v>
      </c>
      <c r="J1614" s="25">
        <v>0</v>
      </c>
      <c r="K1614" s="26">
        <v>0</v>
      </c>
      <c r="L1614" s="26">
        <v>0</v>
      </c>
    </row>
    <row r="1615" spans="1:12" ht="16" customHeight="1">
      <c r="A1615" t="s">
        <v>478</v>
      </c>
      <c r="B1615" t="s">
        <v>12</v>
      </c>
      <c r="C1615" t="s">
        <v>47</v>
      </c>
      <c r="D1615" s="24">
        <v>46023</v>
      </c>
      <c r="E1615" t="s">
        <v>335</v>
      </c>
      <c r="F1615" t="s">
        <v>10</v>
      </c>
      <c r="G1615" t="s">
        <v>320</v>
      </c>
      <c r="H1615" t="s">
        <v>320</v>
      </c>
      <c r="I1615" t="s">
        <v>467</v>
      </c>
      <c r="J1615" s="25">
        <v>137</v>
      </c>
      <c r="K1615" s="26">
        <v>0.21840000000000001</v>
      </c>
      <c r="L1615" s="26">
        <v>7.4999999999999997E-3</v>
      </c>
    </row>
    <row r="1616" spans="1:12" ht="16" customHeight="1">
      <c r="A1616" t="s">
        <v>478</v>
      </c>
      <c r="B1616" t="s">
        <v>12</v>
      </c>
      <c r="C1616" t="s">
        <v>47</v>
      </c>
      <c r="D1616" s="24">
        <v>46023</v>
      </c>
      <c r="E1616" t="s">
        <v>337</v>
      </c>
      <c r="F1616" t="s">
        <v>10</v>
      </c>
      <c r="G1616" t="s">
        <v>320</v>
      </c>
      <c r="H1616" t="s">
        <v>320</v>
      </c>
      <c r="I1616" t="s">
        <v>468</v>
      </c>
      <c r="J1616" s="25">
        <v>0</v>
      </c>
      <c r="K1616" s="26">
        <v>0</v>
      </c>
      <c r="L1616" s="26">
        <v>0</v>
      </c>
    </row>
    <row r="1617" spans="1:12" ht="16" customHeight="1">
      <c r="A1617" t="s">
        <v>478</v>
      </c>
      <c r="B1617" t="s">
        <v>12</v>
      </c>
      <c r="C1617" t="s">
        <v>47</v>
      </c>
      <c r="D1617" s="24">
        <v>46023</v>
      </c>
      <c r="E1617" t="s">
        <v>339</v>
      </c>
      <c r="F1617" t="s">
        <v>10</v>
      </c>
      <c r="G1617" t="s">
        <v>320</v>
      </c>
      <c r="H1617" t="s">
        <v>320</v>
      </c>
      <c r="I1617" t="s">
        <v>469</v>
      </c>
      <c r="J1617" s="25">
        <v>42</v>
      </c>
      <c r="K1617" s="26">
        <v>6.25E-2</v>
      </c>
      <c r="L1617" s="26">
        <v>1E-3</v>
      </c>
    </row>
    <row r="1618" spans="1:12" ht="16" customHeight="1">
      <c r="A1618" t="s">
        <v>478</v>
      </c>
      <c r="B1618" t="s">
        <v>12</v>
      </c>
      <c r="C1618" t="s">
        <v>47</v>
      </c>
      <c r="D1618" s="24">
        <v>46023</v>
      </c>
      <c r="E1618" t="s">
        <v>341</v>
      </c>
      <c r="F1618" t="s">
        <v>10</v>
      </c>
      <c r="G1618" t="s">
        <v>320</v>
      </c>
      <c r="H1618" t="s">
        <v>320</v>
      </c>
      <c r="I1618" t="s">
        <v>470</v>
      </c>
      <c r="J1618" s="25">
        <v>0</v>
      </c>
      <c r="K1618" s="26">
        <v>0</v>
      </c>
      <c r="L1618" s="26">
        <v>0</v>
      </c>
    </row>
    <row r="1619" spans="1:12" ht="16" customHeight="1">
      <c r="A1619" t="s">
        <v>478</v>
      </c>
      <c r="B1619" t="s">
        <v>12</v>
      </c>
      <c r="C1619" t="s">
        <v>47</v>
      </c>
      <c r="D1619" s="24">
        <v>46023</v>
      </c>
      <c r="E1619" t="s">
        <v>343</v>
      </c>
      <c r="F1619" t="s">
        <v>9</v>
      </c>
      <c r="G1619" t="s">
        <v>344</v>
      </c>
      <c r="H1619" t="s">
        <v>344</v>
      </c>
      <c r="I1619" t="s">
        <v>471</v>
      </c>
      <c r="J1619" s="25">
        <v>0</v>
      </c>
      <c r="K1619" s="26">
        <v>0</v>
      </c>
      <c r="L1619" s="26">
        <v>0</v>
      </c>
    </row>
    <row r="1620" spans="1:12" ht="16" customHeight="1">
      <c r="A1620" t="s">
        <v>478</v>
      </c>
      <c r="B1620" t="s">
        <v>12</v>
      </c>
      <c r="C1620" t="s">
        <v>47</v>
      </c>
      <c r="D1620" s="24">
        <v>46023</v>
      </c>
      <c r="E1620" t="s">
        <v>346</v>
      </c>
      <c r="F1620" t="s">
        <v>10</v>
      </c>
      <c r="G1620" t="s">
        <v>320</v>
      </c>
      <c r="H1620" t="s">
        <v>320</v>
      </c>
      <c r="I1620" t="s">
        <v>472</v>
      </c>
      <c r="J1620" s="25">
        <v>0</v>
      </c>
      <c r="K1620" s="26">
        <v>0</v>
      </c>
      <c r="L1620" s="26">
        <v>0</v>
      </c>
    </row>
    <row r="1621" spans="1:12" ht="16" customHeight="1">
      <c r="A1621" t="s">
        <v>478</v>
      </c>
      <c r="B1621" t="s">
        <v>12</v>
      </c>
      <c r="C1621" t="s">
        <v>47</v>
      </c>
      <c r="D1621" s="24">
        <v>46023</v>
      </c>
      <c r="E1621" t="s">
        <v>463</v>
      </c>
      <c r="F1621" t="s">
        <v>10</v>
      </c>
      <c r="G1621" t="s">
        <v>320</v>
      </c>
      <c r="H1621" t="s">
        <v>320</v>
      </c>
      <c r="I1621" t="s">
        <v>473</v>
      </c>
      <c r="J1621" s="25">
        <v>0</v>
      </c>
      <c r="K1621" s="26">
        <v>0</v>
      </c>
      <c r="L1621" s="26">
        <v>0</v>
      </c>
    </row>
    <row r="1622" spans="1:12" ht="16" customHeight="1">
      <c r="A1622" t="s">
        <v>479</v>
      </c>
      <c r="B1622" t="s">
        <v>13</v>
      </c>
      <c r="C1622" t="s">
        <v>47</v>
      </c>
      <c r="D1622" s="24">
        <v>46023</v>
      </c>
      <c r="E1622" t="s">
        <v>447</v>
      </c>
      <c r="F1622" t="s">
        <v>10</v>
      </c>
      <c r="G1622" t="s">
        <v>314</v>
      </c>
      <c r="H1622" t="s">
        <v>314</v>
      </c>
      <c r="I1622" t="s">
        <v>315</v>
      </c>
      <c r="J1622" s="25">
        <v>137247651</v>
      </c>
      <c r="K1622" s="26">
        <v>231071.88620000001</v>
      </c>
      <c r="L1622" s="26">
        <v>488.21679999999998</v>
      </c>
    </row>
    <row r="1623" spans="1:12" ht="16" customHeight="1">
      <c r="A1623" t="s">
        <v>479</v>
      </c>
      <c r="B1623" t="s">
        <v>13</v>
      </c>
      <c r="C1623" t="s">
        <v>47</v>
      </c>
      <c r="D1623" s="24">
        <v>46023</v>
      </c>
      <c r="E1623" t="s">
        <v>452</v>
      </c>
      <c r="F1623" t="s">
        <v>10</v>
      </c>
      <c r="G1623" t="s">
        <v>314</v>
      </c>
      <c r="H1623" t="s">
        <v>314</v>
      </c>
      <c r="I1623" t="s">
        <v>315</v>
      </c>
      <c r="J1623" s="25">
        <v>3900359</v>
      </c>
      <c r="K1623" s="26">
        <v>6604.2893000000004</v>
      </c>
      <c r="L1623" s="26">
        <v>20.2744</v>
      </c>
    </row>
    <row r="1624" spans="1:12" ht="16" customHeight="1">
      <c r="A1624" t="s">
        <v>479</v>
      </c>
      <c r="B1624" t="s">
        <v>13</v>
      </c>
      <c r="C1624" t="s">
        <v>47</v>
      </c>
      <c r="D1624" s="24">
        <v>46023</v>
      </c>
      <c r="E1624" t="s">
        <v>399</v>
      </c>
      <c r="F1624" t="s">
        <v>10</v>
      </c>
      <c r="G1624" t="s">
        <v>320</v>
      </c>
      <c r="H1624" t="s">
        <v>320</v>
      </c>
      <c r="I1624" t="s">
        <v>315</v>
      </c>
      <c r="J1624" s="25">
        <v>2891414</v>
      </c>
      <c r="K1624" s="26">
        <v>4902.8690999999999</v>
      </c>
      <c r="L1624" s="26">
        <v>24.446999999999999</v>
      </c>
    </row>
    <row r="1625" spans="1:12" ht="16" customHeight="1">
      <c r="A1625" t="s">
        <v>479</v>
      </c>
      <c r="B1625" t="s">
        <v>13</v>
      </c>
      <c r="C1625" t="s">
        <v>47</v>
      </c>
      <c r="D1625" s="24">
        <v>46023</v>
      </c>
      <c r="E1625" t="s">
        <v>457</v>
      </c>
      <c r="F1625" t="s">
        <v>10</v>
      </c>
      <c r="G1625" t="s">
        <v>314</v>
      </c>
      <c r="H1625" t="s">
        <v>314</v>
      </c>
      <c r="I1625" t="s">
        <v>322</v>
      </c>
      <c r="J1625" s="25">
        <v>69758</v>
      </c>
      <c r="K1625" s="26">
        <v>119.099</v>
      </c>
      <c r="L1625" s="26">
        <v>0.71809999999999996</v>
      </c>
    </row>
    <row r="1626" spans="1:12" ht="16" customHeight="1">
      <c r="A1626" t="s">
        <v>479</v>
      </c>
      <c r="B1626" t="s">
        <v>13</v>
      </c>
      <c r="C1626" t="s">
        <v>47</v>
      </c>
      <c r="D1626" s="24">
        <v>46023</v>
      </c>
      <c r="E1626" t="s">
        <v>477</v>
      </c>
      <c r="F1626" t="s">
        <v>10</v>
      </c>
      <c r="G1626" t="s">
        <v>314</v>
      </c>
      <c r="H1626" t="s">
        <v>314</v>
      </c>
      <c r="I1626" t="s">
        <v>322</v>
      </c>
      <c r="J1626" s="25">
        <v>6982</v>
      </c>
      <c r="K1626" s="26">
        <v>11.936199999999999</v>
      </c>
      <c r="L1626" s="26">
        <v>9.0300000000000005E-2</v>
      </c>
    </row>
    <row r="1627" spans="1:12" ht="16" customHeight="1">
      <c r="A1627" t="s">
        <v>479</v>
      </c>
      <c r="B1627" t="s">
        <v>13</v>
      </c>
      <c r="C1627" t="s">
        <v>47</v>
      </c>
      <c r="D1627" s="24">
        <v>46023</v>
      </c>
      <c r="E1627" t="s">
        <v>429</v>
      </c>
      <c r="F1627" t="s">
        <v>10</v>
      </c>
      <c r="G1627" t="s">
        <v>320</v>
      </c>
      <c r="H1627" t="s">
        <v>320</v>
      </c>
      <c r="I1627" t="s">
        <v>322</v>
      </c>
      <c r="J1627" s="25">
        <v>387106</v>
      </c>
      <c r="K1627" s="26">
        <v>663.17880000000002</v>
      </c>
      <c r="L1627" s="26">
        <v>5.0247000000000002</v>
      </c>
    </row>
    <row r="1628" spans="1:12" ht="16" customHeight="1">
      <c r="A1628" t="s">
        <v>479</v>
      </c>
      <c r="B1628" t="s">
        <v>13</v>
      </c>
      <c r="C1628" t="s">
        <v>47</v>
      </c>
      <c r="D1628" s="24">
        <v>46023</v>
      </c>
      <c r="E1628" t="s">
        <v>460</v>
      </c>
      <c r="F1628" t="s">
        <v>9</v>
      </c>
      <c r="G1628" t="s">
        <v>461</v>
      </c>
      <c r="H1628" t="s">
        <v>461</v>
      </c>
      <c r="I1628" t="s">
        <v>324</v>
      </c>
      <c r="J1628" s="25">
        <v>178225</v>
      </c>
      <c r="K1628" s="26">
        <v>304.47019999999998</v>
      </c>
      <c r="L1628" s="26">
        <v>3.5221</v>
      </c>
    </row>
    <row r="1629" spans="1:12" ht="16" customHeight="1">
      <c r="A1629" t="s">
        <v>479</v>
      </c>
      <c r="B1629" t="s">
        <v>13</v>
      </c>
      <c r="C1629" t="s">
        <v>47</v>
      </c>
      <c r="D1629" s="24">
        <v>46023</v>
      </c>
      <c r="E1629" t="s">
        <v>329</v>
      </c>
      <c r="F1629" t="s">
        <v>10</v>
      </c>
      <c r="G1629" t="s">
        <v>320</v>
      </c>
      <c r="H1629" t="s">
        <v>320</v>
      </c>
      <c r="I1629" t="s">
        <v>370</v>
      </c>
      <c r="J1629" s="25">
        <v>30535</v>
      </c>
      <c r="K1629" s="26">
        <v>53.308300000000003</v>
      </c>
      <c r="L1629" s="26">
        <v>0.87619999999999998</v>
      </c>
    </row>
    <row r="1630" spans="1:12" ht="16" customHeight="1">
      <c r="A1630" t="s">
        <v>479</v>
      </c>
      <c r="B1630" t="s">
        <v>13</v>
      </c>
      <c r="C1630" t="s">
        <v>47</v>
      </c>
      <c r="D1630" s="24">
        <v>46023</v>
      </c>
      <c r="E1630" t="s">
        <v>372</v>
      </c>
      <c r="F1630" t="s">
        <v>10</v>
      </c>
      <c r="G1630" t="s">
        <v>320</v>
      </c>
      <c r="H1630" t="s">
        <v>320</v>
      </c>
      <c r="I1630" t="s">
        <v>371</v>
      </c>
      <c r="J1630" s="25">
        <v>1348</v>
      </c>
      <c r="K1630" s="26">
        <v>2.3170999999999999</v>
      </c>
      <c r="L1630" s="26">
        <v>4.65E-2</v>
      </c>
    </row>
    <row r="1631" spans="1:12" ht="16" customHeight="1">
      <c r="A1631" t="s">
        <v>479</v>
      </c>
      <c r="B1631" t="s">
        <v>13</v>
      </c>
      <c r="C1631" t="s">
        <v>47</v>
      </c>
      <c r="D1631" s="24">
        <v>46023</v>
      </c>
      <c r="E1631" t="s">
        <v>331</v>
      </c>
      <c r="F1631" t="s">
        <v>10</v>
      </c>
      <c r="G1631" t="s">
        <v>320</v>
      </c>
      <c r="H1631" t="s">
        <v>320</v>
      </c>
      <c r="I1631" t="s">
        <v>373</v>
      </c>
      <c r="J1631" s="25">
        <v>12265</v>
      </c>
      <c r="K1631" s="26">
        <v>22.399799999999999</v>
      </c>
      <c r="L1631" s="26">
        <v>0.67130000000000001</v>
      </c>
    </row>
    <row r="1632" spans="1:12" ht="16" customHeight="1">
      <c r="A1632" t="s">
        <v>479</v>
      </c>
      <c r="B1632" t="s">
        <v>13</v>
      </c>
      <c r="C1632" t="s">
        <v>47</v>
      </c>
      <c r="D1632" s="24">
        <v>46023</v>
      </c>
      <c r="E1632" t="s">
        <v>333</v>
      </c>
      <c r="F1632" t="s">
        <v>10</v>
      </c>
      <c r="G1632" t="s">
        <v>320</v>
      </c>
      <c r="H1632" t="s">
        <v>320</v>
      </c>
      <c r="I1632" t="s">
        <v>466</v>
      </c>
      <c r="J1632" s="25">
        <v>0</v>
      </c>
      <c r="K1632" s="26">
        <v>0</v>
      </c>
      <c r="L1632" s="26">
        <v>0</v>
      </c>
    </row>
    <row r="1633" spans="1:12" ht="16" customHeight="1">
      <c r="A1633" t="s">
        <v>479</v>
      </c>
      <c r="B1633" t="s">
        <v>13</v>
      </c>
      <c r="C1633" t="s">
        <v>47</v>
      </c>
      <c r="D1633" s="24">
        <v>46023</v>
      </c>
      <c r="E1633" t="s">
        <v>335</v>
      </c>
      <c r="F1633" t="s">
        <v>10</v>
      </c>
      <c r="G1633" t="s">
        <v>320</v>
      </c>
      <c r="H1633" t="s">
        <v>320</v>
      </c>
      <c r="I1633" t="s">
        <v>467</v>
      </c>
      <c r="J1633" s="25">
        <v>70</v>
      </c>
      <c r="K1633" s="26">
        <v>0.12280000000000001</v>
      </c>
      <c r="L1633" s="26">
        <v>6.1999999999999998E-3</v>
      </c>
    </row>
    <row r="1634" spans="1:12" ht="16" customHeight="1">
      <c r="A1634" t="s">
        <v>479</v>
      </c>
      <c r="B1634" t="s">
        <v>13</v>
      </c>
      <c r="C1634" t="s">
        <v>47</v>
      </c>
      <c r="D1634" s="24">
        <v>46023</v>
      </c>
      <c r="E1634" t="s">
        <v>337</v>
      </c>
      <c r="F1634" t="s">
        <v>10</v>
      </c>
      <c r="G1634" t="s">
        <v>320</v>
      </c>
      <c r="H1634" t="s">
        <v>320</v>
      </c>
      <c r="I1634" t="s">
        <v>468</v>
      </c>
      <c r="J1634" s="25">
        <v>0</v>
      </c>
      <c r="K1634" s="26">
        <v>0</v>
      </c>
      <c r="L1634" s="26">
        <v>0</v>
      </c>
    </row>
    <row r="1635" spans="1:12" ht="16" customHeight="1">
      <c r="A1635" t="s">
        <v>479</v>
      </c>
      <c r="B1635" t="s">
        <v>13</v>
      </c>
      <c r="C1635" t="s">
        <v>47</v>
      </c>
      <c r="D1635" s="24">
        <v>46023</v>
      </c>
      <c r="E1635" t="s">
        <v>339</v>
      </c>
      <c r="F1635" t="s">
        <v>10</v>
      </c>
      <c r="G1635" t="s">
        <v>320</v>
      </c>
      <c r="H1635" t="s">
        <v>320</v>
      </c>
      <c r="I1635" t="s">
        <v>469</v>
      </c>
      <c r="J1635" s="25">
        <v>24</v>
      </c>
      <c r="K1635" s="26">
        <v>3.9199999999999999E-2</v>
      </c>
      <c r="L1635" s="26">
        <v>1.2999999999999999E-3</v>
      </c>
    </row>
    <row r="1636" spans="1:12" ht="16" customHeight="1">
      <c r="A1636" t="s">
        <v>479</v>
      </c>
      <c r="B1636" t="s">
        <v>13</v>
      </c>
      <c r="C1636" t="s">
        <v>47</v>
      </c>
      <c r="D1636" s="24">
        <v>46023</v>
      </c>
      <c r="E1636" t="s">
        <v>341</v>
      </c>
      <c r="F1636" t="s">
        <v>10</v>
      </c>
      <c r="G1636" t="s">
        <v>320</v>
      </c>
      <c r="H1636" t="s">
        <v>320</v>
      </c>
      <c r="I1636" t="s">
        <v>470</v>
      </c>
      <c r="J1636" s="25">
        <v>0</v>
      </c>
      <c r="K1636" s="26">
        <v>0</v>
      </c>
      <c r="L1636" s="26">
        <v>0</v>
      </c>
    </row>
    <row r="1637" spans="1:12" ht="16" customHeight="1">
      <c r="A1637" t="s">
        <v>479</v>
      </c>
      <c r="B1637" t="s">
        <v>13</v>
      </c>
      <c r="C1637" t="s">
        <v>47</v>
      </c>
      <c r="D1637" s="24">
        <v>46023</v>
      </c>
      <c r="E1637" t="s">
        <v>343</v>
      </c>
      <c r="F1637" t="s">
        <v>9</v>
      </c>
      <c r="G1637" t="s">
        <v>344</v>
      </c>
      <c r="H1637" t="s">
        <v>344</v>
      </c>
      <c r="I1637" t="s">
        <v>471</v>
      </c>
      <c r="J1637" s="25">
        <v>3</v>
      </c>
      <c r="K1637" s="26">
        <v>5.3E-3</v>
      </c>
      <c r="L1637" s="26">
        <v>2.0000000000000001E-4</v>
      </c>
    </row>
    <row r="1638" spans="1:12" ht="16" customHeight="1">
      <c r="A1638" t="s">
        <v>479</v>
      </c>
      <c r="B1638" t="s">
        <v>13</v>
      </c>
      <c r="C1638" t="s">
        <v>47</v>
      </c>
      <c r="D1638" s="24">
        <v>46023</v>
      </c>
      <c r="E1638" t="s">
        <v>346</v>
      </c>
      <c r="F1638" t="s">
        <v>10</v>
      </c>
      <c r="G1638" t="s">
        <v>320</v>
      </c>
      <c r="H1638" t="s">
        <v>320</v>
      </c>
      <c r="I1638" t="s">
        <v>472</v>
      </c>
      <c r="J1638" s="25">
        <v>0</v>
      </c>
      <c r="K1638" s="26">
        <v>0</v>
      </c>
      <c r="L1638" s="26">
        <v>0</v>
      </c>
    </row>
    <row r="1639" spans="1:12" ht="16" customHeight="1">
      <c r="A1639" t="s">
        <v>479</v>
      </c>
      <c r="B1639" t="s">
        <v>13</v>
      </c>
      <c r="C1639" t="s">
        <v>47</v>
      </c>
      <c r="D1639" s="24">
        <v>46023</v>
      </c>
      <c r="E1639" t="s">
        <v>463</v>
      </c>
      <c r="F1639" t="s">
        <v>10</v>
      </c>
      <c r="G1639" t="s">
        <v>320</v>
      </c>
      <c r="H1639" t="s">
        <v>320</v>
      </c>
      <c r="I1639" t="s">
        <v>473</v>
      </c>
      <c r="J1639" s="25">
        <v>0</v>
      </c>
      <c r="K1639" s="26">
        <v>0</v>
      </c>
      <c r="L1639" s="26">
        <v>0</v>
      </c>
    </row>
    <row r="1640" spans="1:12" ht="16" customHeight="1">
      <c r="A1640" t="s">
        <v>480</v>
      </c>
      <c r="B1640" t="s">
        <v>9</v>
      </c>
      <c r="C1640" t="s">
        <v>47</v>
      </c>
      <c r="D1640" s="24">
        <v>46023</v>
      </c>
      <c r="E1640" t="s">
        <v>447</v>
      </c>
      <c r="F1640" t="s">
        <v>10</v>
      </c>
      <c r="G1640" t="s">
        <v>314</v>
      </c>
      <c r="H1640" t="s">
        <v>314</v>
      </c>
      <c r="I1640" t="s">
        <v>315</v>
      </c>
      <c r="J1640" s="25">
        <v>219185433</v>
      </c>
      <c r="K1640" s="26">
        <v>366753.74599999998</v>
      </c>
      <c r="L1640" s="26">
        <v>639.18709999999999</v>
      </c>
    </row>
    <row r="1641" spans="1:12" ht="16" customHeight="1">
      <c r="A1641" t="s">
        <v>480</v>
      </c>
      <c r="B1641" t="s">
        <v>9</v>
      </c>
      <c r="C1641" t="s">
        <v>47</v>
      </c>
      <c r="D1641" s="24">
        <v>46023</v>
      </c>
      <c r="E1641" t="s">
        <v>452</v>
      </c>
      <c r="F1641" t="s">
        <v>10</v>
      </c>
      <c r="G1641" t="s">
        <v>314</v>
      </c>
      <c r="H1641" t="s">
        <v>314</v>
      </c>
      <c r="I1641" t="s">
        <v>315</v>
      </c>
      <c r="J1641" s="25">
        <v>8147709</v>
      </c>
      <c r="K1641" s="26">
        <v>13734.8557</v>
      </c>
      <c r="L1641" s="26">
        <v>45.116500000000002</v>
      </c>
    </row>
    <row r="1642" spans="1:12" ht="16" customHeight="1">
      <c r="A1642" t="s">
        <v>480</v>
      </c>
      <c r="B1642" t="s">
        <v>9</v>
      </c>
      <c r="C1642" t="s">
        <v>47</v>
      </c>
      <c r="D1642" s="24">
        <v>46023</v>
      </c>
      <c r="E1642" t="s">
        <v>399</v>
      </c>
      <c r="F1642" t="s">
        <v>10</v>
      </c>
      <c r="G1642" t="s">
        <v>320</v>
      </c>
      <c r="H1642" t="s">
        <v>320</v>
      </c>
      <c r="I1642" t="s">
        <v>315</v>
      </c>
      <c r="J1642" s="25">
        <v>3635420</v>
      </c>
      <c r="K1642" s="26">
        <v>6126.1296000000002</v>
      </c>
      <c r="L1642" s="26">
        <v>31.338799999999999</v>
      </c>
    </row>
    <row r="1643" spans="1:12" ht="16" customHeight="1">
      <c r="A1643" t="s">
        <v>480</v>
      </c>
      <c r="B1643" t="s">
        <v>9</v>
      </c>
      <c r="C1643" t="s">
        <v>47</v>
      </c>
      <c r="D1643" s="24">
        <v>46023</v>
      </c>
      <c r="E1643" t="s">
        <v>457</v>
      </c>
      <c r="F1643" t="s">
        <v>10</v>
      </c>
      <c r="G1643" t="s">
        <v>314</v>
      </c>
      <c r="H1643" t="s">
        <v>314</v>
      </c>
      <c r="I1643" t="s">
        <v>322</v>
      </c>
      <c r="J1643" s="25">
        <v>114284</v>
      </c>
      <c r="K1643" s="26">
        <v>194.28809999999999</v>
      </c>
      <c r="L1643" s="26">
        <v>1.2205999999999999</v>
      </c>
    </row>
    <row r="1644" spans="1:12" ht="16" customHeight="1">
      <c r="A1644" t="s">
        <v>480</v>
      </c>
      <c r="B1644" t="s">
        <v>9</v>
      </c>
      <c r="C1644" t="s">
        <v>47</v>
      </c>
      <c r="D1644" s="24">
        <v>46023</v>
      </c>
      <c r="E1644" t="s">
        <v>477</v>
      </c>
      <c r="F1644" t="s">
        <v>10</v>
      </c>
      <c r="G1644" t="s">
        <v>314</v>
      </c>
      <c r="H1644" t="s">
        <v>314</v>
      </c>
      <c r="I1644" t="s">
        <v>322</v>
      </c>
      <c r="J1644" s="25">
        <v>11878</v>
      </c>
      <c r="K1644" s="26">
        <v>20.213699999999999</v>
      </c>
      <c r="L1644" s="26">
        <v>0.14349999999999999</v>
      </c>
    </row>
    <row r="1645" spans="1:12" ht="16" customHeight="1">
      <c r="A1645" t="s">
        <v>480</v>
      </c>
      <c r="B1645" t="s">
        <v>9</v>
      </c>
      <c r="C1645" t="s">
        <v>47</v>
      </c>
      <c r="D1645" s="24">
        <v>46023</v>
      </c>
      <c r="E1645" t="s">
        <v>429</v>
      </c>
      <c r="F1645" t="s">
        <v>10</v>
      </c>
      <c r="G1645" t="s">
        <v>320</v>
      </c>
      <c r="H1645" t="s">
        <v>320</v>
      </c>
      <c r="I1645" t="s">
        <v>322</v>
      </c>
      <c r="J1645" s="25">
        <v>507688</v>
      </c>
      <c r="K1645" s="26">
        <v>864.65160000000003</v>
      </c>
      <c r="L1645" s="26">
        <v>6.7760999999999996</v>
      </c>
    </row>
    <row r="1646" spans="1:12" ht="16" customHeight="1">
      <c r="A1646" t="s">
        <v>480</v>
      </c>
      <c r="B1646" t="s">
        <v>9</v>
      </c>
      <c r="C1646" t="s">
        <v>47</v>
      </c>
      <c r="D1646" s="24">
        <v>46023</v>
      </c>
      <c r="E1646" t="s">
        <v>460</v>
      </c>
      <c r="F1646" t="s">
        <v>9</v>
      </c>
      <c r="G1646" t="s">
        <v>461</v>
      </c>
      <c r="H1646" t="s">
        <v>461</v>
      </c>
      <c r="I1646" t="s">
        <v>324</v>
      </c>
      <c r="J1646" s="25">
        <v>208048</v>
      </c>
      <c r="K1646" s="26">
        <v>354.505</v>
      </c>
      <c r="L1646" s="26">
        <v>4.1721000000000004</v>
      </c>
    </row>
    <row r="1647" spans="1:12" ht="16" customHeight="1">
      <c r="A1647" t="s">
        <v>480</v>
      </c>
      <c r="B1647" t="s">
        <v>9</v>
      </c>
      <c r="C1647" t="s">
        <v>47</v>
      </c>
      <c r="D1647" s="24">
        <v>46023</v>
      </c>
      <c r="E1647" t="s">
        <v>329</v>
      </c>
      <c r="F1647" t="s">
        <v>10</v>
      </c>
      <c r="G1647" t="s">
        <v>320</v>
      </c>
      <c r="H1647" t="s">
        <v>320</v>
      </c>
      <c r="I1647" t="s">
        <v>370</v>
      </c>
      <c r="J1647" s="25">
        <v>32938</v>
      </c>
      <c r="K1647" s="26">
        <v>57.100900000000003</v>
      </c>
      <c r="L1647" s="26">
        <v>0.98370000000000002</v>
      </c>
    </row>
    <row r="1648" spans="1:12" ht="16" customHeight="1">
      <c r="A1648" t="s">
        <v>480</v>
      </c>
      <c r="B1648" t="s">
        <v>9</v>
      </c>
      <c r="C1648" t="s">
        <v>47</v>
      </c>
      <c r="D1648" s="24">
        <v>46023</v>
      </c>
      <c r="E1648" t="s">
        <v>372</v>
      </c>
      <c r="F1648" t="s">
        <v>10</v>
      </c>
      <c r="G1648" t="s">
        <v>320</v>
      </c>
      <c r="H1648" t="s">
        <v>320</v>
      </c>
      <c r="I1648" t="s">
        <v>371</v>
      </c>
      <c r="J1648" s="25">
        <v>1329</v>
      </c>
      <c r="K1648" s="26">
        <v>2.3313999999999999</v>
      </c>
      <c r="L1648" s="26">
        <v>4.6800000000000001E-2</v>
      </c>
    </row>
    <row r="1649" spans="1:12" ht="16" customHeight="1">
      <c r="A1649" t="s">
        <v>480</v>
      </c>
      <c r="B1649" t="s">
        <v>9</v>
      </c>
      <c r="C1649" t="s">
        <v>47</v>
      </c>
      <c r="D1649" s="24">
        <v>46023</v>
      </c>
      <c r="E1649" t="s">
        <v>331</v>
      </c>
      <c r="F1649" t="s">
        <v>10</v>
      </c>
      <c r="G1649" t="s">
        <v>320</v>
      </c>
      <c r="H1649" t="s">
        <v>320</v>
      </c>
      <c r="I1649" t="s">
        <v>373</v>
      </c>
      <c r="J1649" s="25">
        <v>11714</v>
      </c>
      <c r="K1649" s="26">
        <v>20.9725</v>
      </c>
      <c r="L1649" s="26">
        <v>0.62290000000000001</v>
      </c>
    </row>
    <row r="1650" spans="1:12" ht="16" customHeight="1">
      <c r="A1650" t="s">
        <v>480</v>
      </c>
      <c r="B1650" t="s">
        <v>9</v>
      </c>
      <c r="C1650" t="s">
        <v>47</v>
      </c>
      <c r="D1650" s="24">
        <v>46023</v>
      </c>
      <c r="E1650" t="s">
        <v>333</v>
      </c>
      <c r="F1650" t="s">
        <v>10</v>
      </c>
      <c r="G1650" t="s">
        <v>320</v>
      </c>
      <c r="H1650" t="s">
        <v>320</v>
      </c>
      <c r="I1650" t="s">
        <v>466</v>
      </c>
      <c r="J1650" s="25">
        <v>0</v>
      </c>
      <c r="K1650" s="26">
        <v>0</v>
      </c>
      <c r="L1650" s="26">
        <v>0</v>
      </c>
    </row>
    <row r="1651" spans="1:12" ht="16" customHeight="1">
      <c r="A1651" t="s">
        <v>480</v>
      </c>
      <c r="B1651" t="s">
        <v>9</v>
      </c>
      <c r="C1651" t="s">
        <v>47</v>
      </c>
      <c r="D1651" s="24">
        <v>46023</v>
      </c>
      <c r="E1651" t="s">
        <v>335</v>
      </c>
      <c r="F1651" t="s">
        <v>10</v>
      </c>
      <c r="G1651" t="s">
        <v>320</v>
      </c>
      <c r="H1651" t="s">
        <v>320</v>
      </c>
      <c r="I1651" t="s">
        <v>467</v>
      </c>
      <c r="J1651" s="25">
        <v>88</v>
      </c>
      <c r="K1651" s="26">
        <v>0.15959999999999999</v>
      </c>
      <c r="L1651" s="26">
        <v>1.3100000000000001E-2</v>
      </c>
    </row>
    <row r="1652" spans="1:12" ht="16" customHeight="1">
      <c r="A1652" t="s">
        <v>480</v>
      </c>
      <c r="B1652" t="s">
        <v>9</v>
      </c>
      <c r="C1652" t="s">
        <v>47</v>
      </c>
      <c r="D1652" s="24">
        <v>46023</v>
      </c>
      <c r="E1652" t="s">
        <v>337</v>
      </c>
      <c r="F1652" t="s">
        <v>10</v>
      </c>
      <c r="G1652" t="s">
        <v>320</v>
      </c>
      <c r="H1652" t="s">
        <v>320</v>
      </c>
      <c r="I1652" t="s">
        <v>468</v>
      </c>
      <c r="J1652" s="25">
        <v>0</v>
      </c>
      <c r="K1652" s="26">
        <v>0</v>
      </c>
      <c r="L1652" s="26">
        <v>0</v>
      </c>
    </row>
    <row r="1653" spans="1:12" ht="16" customHeight="1">
      <c r="A1653" t="s">
        <v>480</v>
      </c>
      <c r="B1653" t="s">
        <v>9</v>
      </c>
      <c r="C1653" t="s">
        <v>47</v>
      </c>
      <c r="D1653" s="24">
        <v>46023</v>
      </c>
      <c r="E1653" t="s">
        <v>339</v>
      </c>
      <c r="F1653" t="s">
        <v>10</v>
      </c>
      <c r="G1653" t="s">
        <v>320</v>
      </c>
      <c r="H1653" t="s">
        <v>320</v>
      </c>
      <c r="I1653" t="s">
        <v>469</v>
      </c>
      <c r="J1653" s="25">
        <v>108</v>
      </c>
      <c r="K1653" s="26">
        <v>0.1628</v>
      </c>
      <c r="L1653" s="26">
        <v>3.3E-3</v>
      </c>
    </row>
    <row r="1654" spans="1:12" ht="16" customHeight="1">
      <c r="A1654" t="s">
        <v>480</v>
      </c>
      <c r="B1654" t="s">
        <v>9</v>
      </c>
      <c r="C1654" t="s">
        <v>47</v>
      </c>
      <c r="D1654" s="24">
        <v>46023</v>
      </c>
      <c r="E1654" t="s">
        <v>341</v>
      </c>
      <c r="F1654" t="s">
        <v>10</v>
      </c>
      <c r="G1654" t="s">
        <v>320</v>
      </c>
      <c r="H1654" t="s">
        <v>320</v>
      </c>
      <c r="I1654" t="s">
        <v>470</v>
      </c>
      <c r="J1654" s="25">
        <v>0</v>
      </c>
      <c r="K1654" s="26">
        <v>0</v>
      </c>
      <c r="L1654" s="26">
        <v>0</v>
      </c>
    </row>
    <row r="1655" spans="1:12" ht="16" customHeight="1">
      <c r="A1655" t="s">
        <v>480</v>
      </c>
      <c r="B1655" t="s">
        <v>9</v>
      </c>
      <c r="C1655" t="s">
        <v>47</v>
      </c>
      <c r="D1655" s="24">
        <v>46023</v>
      </c>
      <c r="E1655" t="s">
        <v>343</v>
      </c>
      <c r="F1655" t="s">
        <v>9</v>
      </c>
      <c r="G1655" t="s">
        <v>344</v>
      </c>
      <c r="H1655" t="s">
        <v>344</v>
      </c>
      <c r="I1655" t="s">
        <v>471</v>
      </c>
      <c r="J1655" s="25">
        <v>20</v>
      </c>
      <c r="K1655" s="26">
        <v>3.5099999999999999E-2</v>
      </c>
      <c r="L1655" s="26">
        <v>1.2999999999999999E-3</v>
      </c>
    </row>
    <row r="1656" spans="1:12" ht="16" customHeight="1">
      <c r="A1656" t="s">
        <v>480</v>
      </c>
      <c r="B1656" t="s">
        <v>9</v>
      </c>
      <c r="C1656" t="s">
        <v>47</v>
      </c>
      <c r="D1656" s="24">
        <v>46023</v>
      </c>
      <c r="E1656" t="s">
        <v>346</v>
      </c>
      <c r="F1656" t="s">
        <v>10</v>
      </c>
      <c r="G1656" t="s">
        <v>320</v>
      </c>
      <c r="H1656" t="s">
        <v>320</v>
      </c>
      <c r="I1656" t="s">
        <v>472</v>
      </c>
      <c r="J1656" s="25">
        <v>0</v>
      </c>
      <c r="K1656" s="26">
        <v>0</v>
      </c>
      <c r="L1656" s="26">
        <v>0</v>
      </c>
    </row>
    <row r="1657" spans="1:12" ht="16" customHeight="1">
      <c r="A1657" t="s">
        <v>480</v>
      </c>
      <c r="B1657" t="s">
        <v>9</v>
      </c>
      <c r="C1657" t="s">
        <v>47</v>
      </c>
      <c r="D1657" s="24">
        <v>46023</v>
      </c>
      <c r="E1657" t="s">
        <v>463</v>
      </c>
      <c r="F1657" t="s">
        <v>10</v>
      </c>
      <c r="G1657" t="s">
        <v>320</v>
      </c>
      <c r="H1657" t="s">
        <v>320</v>
      </c>
      <c r="I1657" t="s">
        <v>473</v>
      </c>
      <c r="J1657" s="25">
        <v>0</v>
      </c>
      <c r="K1657" s="26">
        <v>0</v>
      </c>
      <c r="L1657" s="26">
        <v>0</v>
      </c>
    </row>
    <row r="1658" spans="1:12" ht="16" customHeight="1">
      <c r="A1658" t="s">
        <v>447</v>
      </c>
      <c r="B1658" t="s">
        <v>10</v>
      </c>
      <c r="C1658" t="s">
        <v>47</v>
      </c>
      <c r="D1658" s="24">
        <v>46023</v>
      </c>
      <c r="E1658" t="s">
        <v>447</v>
      </c>
      <c r="F1658" t="s">
        <v>10</v>
      </c>
      <c r="G1658" t="s">
        <v>314</v>
      </c>
      <c r="H1658" t="s">
        <v>314</v>
      </c>
      <c r="I1658" t="s">
        <v>315</v>
      </c>
      <c r="J1658" s="25">
        <v>455624308</v>
      </c>
      <c r="K1658" s="26">
        <v>763109.41830000002</v>
      </c>
      <c r="L1658" s="26">
        <v>712.46799999999996</v>
      </c>
    </row>
    <row r="1659" spans="1:12" ht="16" customHeight="1">
      <c r="A1659" t="s">
        <v>447</v>
      </c>
      <c r="B1659" t="s">
        <v>10</v>
      </c>
      <c r="C1659" t="s">
        <v>47</v>
      </c>
      <c r="D1659" s="24">
        <v>46023</v>
      </c>
      <c r="E1659" t="s">
        <v>452</v>
      </c>
      <c r="F1659" t="s">
        <v>10</v>
      </c>
      <c r="G1659" t="s">
        <v>314</v>
      </c>
      <c r="H1659" t="s">
        <v>314</v>
      </c>
      <c r="I1659" t="s">
        <v>315</v>
      </c>
      <c r="J1659" s="25">
        <v>14626395</v>
      </c>
      <c r="K1659" s="26">
        <v>24655.401600000001</v>
      </c>
      <c r="L1659" s="26">
        <v>77.255300000000005</v>
      </c>
    </row>
    <row r="1660" spans="1:12" ht="16" customHeight="1">
      <c r="A1660" t="s">
        <v>447</v>
      </c>
      <c r="B1660" t="s">
        <v>10</v>
      </c>
      <c r="C1660" t="s">
        <v>47</v>
      </c>
      <c r="D1660" s="24">
        <v>46023</v>
      </c>
      <c r="E1660" t="s">
        <v>399</v>
      </c>
      <c r="F1660" t="s">
        <v>10</v>
      </c>
      <c r="G1660" t="s">
        <v>320</v>
      </c>
      <c r="H1660" t="s">
        <v>320</v>
      </c>
      <c r="I1660" t="s">
        <v>315</v>
      </c>
      <c r="J1660" s="25">
        <v>2669250</v>
      </c>
      <c r="K1660" s="26">
        <v>4505.2006000000001</v>
      </c>
      <c r="L1660" s="26">
        <v>22.639399999999998</v>
      </c>
    </row>
    <row r="1661" spans="1:12" ht="16" customHeight="1">
      <c r="A1661" t="s">
        <v>447</v>
      </c>
      <c r="B1661" t="s">
        <v>10</v>
      </c>
      <c r="C1661" t="s">
        <v>47</v>
      </c>
      <c r="D1661" s="24">
        <v>46023</v>
      </c>
      <c r="E1661" t="s">
        <v>457</v>
      </c>
      <c r="F1661" t="s">
        <v>10</v>
      </c>
      <c r="G1661" t="s">
        <v>314</v>
      </c>
      <c r="H1661" t="s">
        <v>314</v>
      </c>
      <c r="I1661" t="s">
        <v>322</v>
      </c>
      <c r="J1661" s="25">
        <v>84811</v>
      </c>
      <c r="K1661" s="26">
        <v>144.0274</v>
      </c>
      <c r="L1661" s="26">
        <v>0.96460000000000001</v>
      </c>
    </row>
    <row r="1662" spans="1:12" ht="16" customHeight="1">
      <c r="A1662" t="s">
        <v>447</v>
      </c>
      <c r="B1662" t="s">
        <v>10</v>
      </c>
      <c r="C1662" t="s">
        <v>47</v>
      </c>
      <c r="D1662" s="24">
        <v>46023</v>
      </c>
      <c r="E1662" t="s">
        <v>477</v>
      </c>
      <c r="F1662" t="s">
        <v>10</v>
      </c>
      <c r="G1662" t="s">
        <v>314</v>
      </c>
      <c r="H1662" t="s">
        <v>314</v>
      </c>
      <c r="I1662" t="s">
        <v>322</v>
      </c>
      <c r="J1662" s="25">
        <v>10324</v>
      </c>
      <c r="K1662" s="26">
        <v>17.617599999999999</v>
      </c>
      <c r="L1662" s="26">
        <v>0.1066</v>
      </c>
    </row>
    <row r="1663" spans="1:12" ht="16" customHeight="1">
      <c r="A1663" t="s">
        <v>447</v>
      </c>
      <c r="B1663" t="s">
        <v>10</v>
      </c>
      <c r="C1663" t="s">
        <v>47</v>
      </c>
      <c r="D1663" s="24">
        <v>46023</v>
      </c>
      <c r="E1663" t="s">
        <v>429</v>
      </c>
      <c r="F1663" t="s">
        <v>10</v>
      </c>
      <c r="G1663" t="s">
        <v>320</v>
      </c>
      <c r="H1663" t="s">
        <v>320</v>
      </c>
      <c r="I1663" t="s">
        <v>322</v>
      </c>
      <c r="J1663" s="25">
        <v>275292</v>
      </c>
      <c r="K1663" s="26">
        <v>469.03660000000002</v>
      </c>
      <c r="L1663" s="26">
        <v>3.6795</v>
      </c>
    </row>
    <row r="1664" spans="1:12" ht="16" customHeight="1">
      <c r="A1664" t="s">
        <v>447</v>
      </c>
      <c r="B1664" t="s">
        <v>10</v>
      </c>
      <c r="C1664" t="s">
        <v>47</v>
      </c>
      <c r="D1664" s="24">
        <v>46023</v>
      </c>
      <c r="E1664" t="s">
        <v>460</v>
      </c>
      <c r="F1664" t="s">
        <v>9</v>
      </c>
      <c r="G1664" t="s">
        <v>461</v>
      </c>
      <c r="H1664" t="s">
        <v>461</v>
      </c>
      <c r="I1664" t="s">
        <v>324</v>
      </c>
      <c r="J1664" s="25">
        <v>103890</v>
      </c>
      <c r="K1664" s="26">
        <v>177.3963</v>
      </c>
      <c r="L1664" s="26">
        <v>2.2092999999999998</v>
      </c>
    </row>
    <row r="1665" spans="1:12" ht="16" customHeight="1">
      <c r="A1665" t="s">
        <v>447</v>
      </c>
      <c r="B1665" t="s">
        <v>10</v>
      </c>
      <c r="C1665" t="s">
        <v>47</v>
      </c>
      <c r="D1665" s="24">
        <v>46023</v>
      </c>
      <c r="E1665" t="s">
        <v>329</v>
      </c>
      <c r="F1665" t="s">
        <v>10</v>
      </c>
      <c r="G1665" t="s">
        <v>320</v>
      </c>
      <c r="H1665" t="s">
        <v>320</v>
      </c>
      <c r="I1665" t="s">
        <v>370</v>
      </c>
      <c r="J1665" s="25">
        <v>15976</v>
      </c>
      <c r="K1665" s="26">
        <v>27.494399999999999</v>
      </c>
      <c r="L1665" s="26">
        <v>0.49120000000000003</v>
      </c>
    </row>
    <row r="1666" spans="1:12" ht="16" customHeight="1">
      <c r="A1666" t="s">
        <v>447</v>
      </c>
      <c r="B1666" t="s">
        <v>10</v>
      </c>
      <c r="C1666" t="s">
        <v>47</v>
      </c>
      <c r="D1666" s="24">
        <v>46023</v>
      </c>
      <c r="E1666" t="s">
        <v>372</v>
      </c>
      <c r="F1666" t="s">
        <v>10</v>
      </c>
      <c r="G1666" t="s">
        <v>320</v>
      </c>
      <c r="H1666" t="s">
        <v>320</v>
      </c>
      <c r="I1666" t="s">
        <v>371</v>
      </c>
      <c r="J1666" s="25">
        <v>713</v>
      </c>
      <c r="K1666" s="26">
        <v>1.2335</v>
      </c>
      <c r="L1666" s="26">
        <v>2.5499999999999998E-2</v>
      </c>
    </row>
    <row r="1667" spans="1:12" ht="16" customHeight="1">
      <c r="A1667" t="s">
        <v>447</v>
      </c>
      <c r="B1667" t="s">
        <v>10</v>
      </c>
      <c r="C1667" t="s">
        <v>47</v>
      </c>
      <c r="D1667" s="24">
        <v>46023</v>
      </c>
      <c r="E1667" t="s">
        <v>331</v>
      </c>
      <c r="F1667" t="s">
        <v>10</v>
      </c>
      <c r="G1667" t="s">
        <v>320</v>
      </c>
      <c r="H1667" t="s">
        <v>320</v>
      </c>
      <c r="I1667" t="s">
        <v>373</v>
      </c>
      <c r="J1667" s="25">
        <v>6930</v>
      </c>
      <c r="K1667" s="26">
        <v>12.371600000000001</v>
      </c>
      <c r="L1667" s="26">
        <v>0.3896</v>
      </c>
    </row>
    <row r="1668" spans="1:12" ht="16" customHeight="1">
      <c r="A1668" t="s">
        <v>447</v>
      </c>
      <c r="B1668" t="s">
        <v>10</v>
      </c>
      <c r="C1668" t="s">
        <v>47</v>
      </c>
      <c r="D1668" s="24">
        <v>46023</v>
      </c>
      <c r="E1668" t="s">
        <v>333</v>
      </c>
      <c r="F1668" t="s">
        <v>10</v>
      </c>
      <c r="G1668" t="s">
        <v>320</v>
      </c>
      <c r="H1668" t="s">
        <v>320</v>
      </c>
      <c r="I1668" t="s">
        <v>466</v>
      </c>
      <c r="J1668" s="25">
        <v>0</v>
      </c>
      <c r="K1668" s="26">
        <v>0</v>
      </c>
      <c r="L1668" s="26">
        <v>0</v>
      </c>
    </row>
    <row r="1669" spans="1:12" ht="16" customHeight="1">
      <c r="A1669" t="s">
        <v>447</v>
      </c>
      <c r="B1669" t="s">
        <v>10</v>
      </c>
      <c r="C1669" t="s">
        <v>47</v>
      </c>
      <c r="D1669" s="24">
        <v>46023</v>
      </c>
      <c r="E1669" t="s">
        <v>335</v>
      </c>
      <c r="F1669" t="s">
        <v>10</v>
      </c>
      <c r="G1669" t="s">
        <v>320</v>
      </c>
      <c r="H1669" t="s">
        <v>320</v>
      </c>
      <c r="I1669" t="s">
        <v>467</v>
      </c>
      <c r="J1669" s="25">
        <v>83</v>
      </c>
      <c r="K1669" s="26">
        <v>0.1328</v>
      </c>
      <c r="L1669" s="26">
        <v>3.3E-3</v>
      </c>
    </row>
    <row r="1670" spans="1:12" ht="16" customHeight="1">
      <c r="A1670" t="s">
        <v>447</v>
      </c>
      <c r="B1670" t="s">
        <v>10</v>
      </c>
      <c r="C1670" t="s">
        <v>47</v>
      </c>
      <c r="D1670" s="24">
        <v>46023</v>
      </c>
      <c r="E1670" t="s">
        <v>337</v>
      </c>
      <c r="F1670" t="s">
        <v>10</v>
      </c>
      <c r="G1670" t="s">
        <v>320</v>
      </c>
      <c r="H1670" t="s">
        <v>320</v>
      </c>
      <c r="I1670" t="s">
        <v>468</v>
      </c>
      <c r="J1670" s="25">
        <v>0</v>
      </c>
      <c r="K1670" s="26">
        <v>0</v>
      </c>
      <c r="L1670" s="26">
        <v>0</v>
      </c>
    </row>
    <row r="1671" spans="1:12" ht="16" customHeight="1">
      <c r="A1671" t="s">
        <v>447</v>
      </c>
      <c r="B1671" t="s">
        <v>10</v>
      </c>
      <c r="C1671" t="s">
        <v>47</v>
      </c>
      <c r="D1671" s="24">
        <v>46023</v>
      </c>
      <c r="E1671" t="s">
        <v>339</v>
      </c>
      <c r="F1671" t="s">
        <v>10</v>
      </c>
      <c r="G1671" t="s">
        <v>320</v>
      </c>
      <c r="H1671" t="s">
        <v>320</v>
      </c>
      <c r="I1671" t="s">
        <v>469</v>
      </c>
      <c r="J1671" s="25">
        <v>122</v>
      </c>
      <c r="K1671" s="26">
        <v>0.1832</v>
      </c>
      <c r="L1671" s="26">
        <v>3.5000000000000001E-3</v>
      </c>
    </row>
    <row r="1672" spans="1:12" ht="16" customHeight="1">
      <c r="A1672" t="s">
        <v>447</v>
      </c>
      <c r="B1672" t="s">
        <v>10</v>
      </c>
      <c r="C1672" t="s">
        <v>47</v>
      </c>
      <c r="D1672" s="24">
        <v>46023</v>
      </c>
      <c r="E1672" t="s">
        <v>341</v>
      </c>
      <c r="F1672" t="s">
        <v>10</v>
      </c>
      <c r="G1672" t="s">
        <v>320</v>
      </c>
      <c r="H1672" t="s">
        <v>320</v>
      </c>
      <c r="I1672" t="s">
        <v>470</v>
      </c>
      <c r="J1672" s="25">
        <v>0</v>
      </c>
      <c r="K1672" s="26">
        <v>0</v>
      </c>
      <c r="L1672" s="26">
        <v>0</v>
      </c>
    </row>
    <row r="1673" spans="1:12" ht="16" customHeight="1">
      <c r="A1673" t="s">
        <v>447</v>
      </c>
      <c r="B1673" t="s">
        <v>10</v>
      </c>
      <c r="C1673" t="s">
        <v>47</v>
      </c>
      <c r="D1673" s="24">
        <v>46023</v>
      </c>
      <c r="E1673" t="s">
        <v>343</v>
      </c>
      <c r="F1673" t="s">
        <v>9</v>
      </c>
      <c r="G1673" t="s">
        <v>344</v>
      </c>
      <c r="H1673" t="s">
        <v>344</v>
      </c>
      <c r="I1673" t="s">
        <v>471</v>
      </c>
      <c r="J1673" s="25">
        <v>2</v>
      </c>
      <c r="K1673" s="26">
        <v>3.5000000000000001E-3</v>
      </c>
      <c r="L1673" s="26">
        <v>1E-4</v>
      </c>
    </row>
    <row r="1674" spans="1:12" ht="16" customHeight="1">
      <c r="A1674" t="s">
        <v>447</v>
      </c>
      <c r="B1674" t="s">
        <v>10</v>
      </c>
      <c r="C1674" t="s">
        <v>47</v>
      </c>
      <c r="D1674" s="24">
        <v>46023</v>
      </c>
      <c r="E1674" t="s">
        <v>346</v>
      </c>
      <c r="F1674" t="s">
        <v>10</v>
      </c>
      <c r="G1674" t="s">
        <v>320</v>
      </c>
      <c r="H1674" t="s">
        <v>320</v>
      </c>
      <c r="I1674" t="s">
        <v>472</v>
      </c>
      <c r="J1674" s="25">
        <v>0</v>
      </c>
      <c r="K1674" s="26">
        <v>0</v>
      </c>
      <c r="L1674" s="26">
        <v>0</v>
      </c>
    </row>
    <row r="1675" spans="1:12" ht="16" customHeight="1">
      <c r="A1675" t="s">
        <v>447</v>
      </c>
      <c r="B1675" t="s">
        <v>10</v>
      </c>
      <c r="C1675" t="s">
        <v>47</v>
      </c>
      <c r="D1675" s="24">
        <v>46023</v>
      </c>
      <c r="E1675" t="s">
        <v>463</v>
      </c>
      <c r="F1675" t="s">
        <v>10</v>
      </c>
      <c r="G1675" t="s">
        <v>320</v>
      </c>
      <c r="H1675" t="s">
        <v>320</v>
      </c>
      <c r="I1675" t="s">
        <v>473</v>
      </c>
      <c r="J1675" s="25">
        <v>0</v>
      </c>
      <c r="K1675" s="26">
        <v>0</v>
      </c>
      <c r="L1675" s="26">
        <v>0</v>
      </c>
    </row>
    <row r="1676" spans="1:12" ht="16" customHeight="1">
      <c r="A1676" t="s">
        <v>481</v>
      </c>
      <c r="B1676" t="s">
        <v>11</v>
      </c>
      <c r="C1676" t="s">
        <v>47</v>
      </c>
      <c r="D1676" s="24">
        <v>46023</v>
      </c>
      <c r="E1676" t="s">
        <v>452</v>
      </c>
      <c r="F1676" t="s">
        <v>10</v>
      </c>
      <c r="G1676" t="s">
        <v>314</v>
      </c>
      <c r="H1676" t="s">
        <v>314</v>
      </c>
      <c r="I1676" t="s">
        <v>315</v>
      </c>
      <c r="J1676" s="25">
        <v>63584049</v>
      </c>
      <c r="K1676" s="26">
        <v>106781.3633</v>
      </c>
      <c r="L1676" s="26">
        <v>319.78710000000001</v>
      </c>
    </row>
    <row r="1677" spans="1:12" ht="16" customHeight="1">
      <c r="A1677" t="s">
        <v>481</v>
      </c>
      <c r="B1677" t="s">
        <v>11</v>
      </c>
      <c r="C1677" t="s">
        <v>47</v>
      </c>
      <c r="D1677" s="24">
        <v>46023</v>
      </c>
      <c r="E1677" t="s">
        <v>399</v>
      </c>
      <c r="F1677" t="s">
        <v>10</v>
      </c>
      <c r="G1677" t="s">
        <v>320</v>
      </c>
      <c r="H1677" t="s">
        <v>320</v>
      </c>
      <c r="I1677" t="s">
        <v>315</v>
      </c>
      <c r="J1677" s="25">
        <v>3256351</v>
      </c>
      <c r="K1677" s="26">
        <v>5492.3065999999999</v>
      </c>
      <c r="L1677" s="26">
        <v>24.203399999999998</v>
      </c>
    </row>
    <row r="1678" spans="1:12" ht="16" customHeight="1">
      <c r="A1678" t="s">
        <v>481</v>
      </c>
      <c r="B1678" t="s">
        <v>11</v>
      </c>
      <c r="C1678" t="s">
        <v>47</v>
      </c>
      <c r="D1678" s="24">
        <v>46023</v>
      </c>
      <c r="E1678" t="s">
        <v>457</v>
      </c>
      <c r="F1678" t="s">
        <v>10</v>
      </c>
      <c r="G1678" t="s">
        <v>314</v>
      </c>
      <c r="H1678" t="s">
        <v>314</v>
      </c>
      <c r="I1678" t="s">
        <v>322</v>
      </c>
      <c r="J1678" s="25">
        <v>147036</v>
      </c>
      <c r="K1678" s="26">
        <v>249.35140000000001</v>
      </c>
      <c r="L1678" s="26">
        <v>1.5676000000000001</v>
      </c>
    </row>
    <row r="1679" spans="1:12" ht="16" customHeight="1">
      <c r="A1679" t="s">
        <v>481</v>
      </c>
      <c r="B1679" t="s">
        <v>11</v>
      </c>
      <c r="C1679" t="s">
        <v>47</v>
      </c>
      <c r="D1679" s="24">
        <v>46023</v>
      </c>
      <c r="E1679" t="s">
        <v>477</v>
      </c>
      <c r="F1679" t="s">
        <v>10</v>
      </c>
      <c r="G1679" t="s">
        <v>314</v>
      </c>
      <c r="H1679" t="s">
        <v>314</v>
      </c>
      <c r="I1679" t="s">
        <v>322</v>
      </c>
      <c r="J1679" s="25">
        <v>14543</v>
      </c>
      <c r="K1679" s="26">
        <v>24.652100000000001</v>
      </c>
      <c r="L1679" s="26">
        <v>0.18479999999999999</v>
      </c>
    </row>
    <row r="1680" spans="1:12" ht="16" customHeight="1">
      <c r="A1680" t="s">
        <v>481</v>
      </c>
      <c r="B1680" t="s">
        <v>11</v>
      </c>
      <c r="C1680" t="s">
        <v>47</v>
      </c>
      <c r="D1680" s="24">
        <v>46023</v>
      </c>
      <c r="E1680" t="s">
        <v>482</v>
      </c>
      <c r="F1680" t="s">
        <v>10</v>
      </c>
      <c r="G1680" t="s">
        <v>314</v>
      </c>
      <c r="H1680" t="s">
        <v>314</v>
      </c>
      <c r="I1680" t="s">
        <v>322</v>
      </c>
      <c r="J1680" s="25">
        <v>247</v>
      </c>
      <c r="K1680" s="26">
        <v>0.41789999999999999</v>
      </c>
      <c r="L1680" s="26">
        <v>5.1000000000000004E-3</v>
      </c>
    </row>
    <row r="1681" spans="1:12" ht="16" customHeight="1">
      <c r="A1681" t="s">
        <v>481</v>
      </c>
      <c r="B1681" t="s">
        <v>11</v>
      </c>
      <c r="C1681" t="s">
        <v>47</v>
      </c>
      <c r="D1681" s="24">
        <v>46023</v>
      </c>
      <c r="E1681" t="s">
        <v>429</v>
      </c>
      <c r="F1681" t="s">
        <v>10</v>
      </c>
      <c r="G1681" t="s">
        <v>320</v>
      </c>
      <c r="H1681" t="s">
        <v>320</v>
      </c>
      <c r="I1681" t="s">
        <v>322</v>
      </c>
      <c r="J1681" s="25">
        <v>320113</v>
      </c>
      <c r="K1681" s="26">
        <v>545.36890000000005</v>
      </c>
      <c r="L1681" s="26">
        <v>4.093</v>
      </c>
    </row>
    <row r="1682" spans="1:12" ht="16" customHeight="1">
      <c r="A1682" t="s">
        <v>481</v>
      </c>
      <c r="B1682" t="s">
        <v>11</v>
      </c>
      <c r="C1682" t="s">
        <v>47</v>
      </c>
      <c r="D1682" s="24">
        <v>46023</v>
      </c>
      <c r="E1682" t="s">
        <v>460</v>
      </c>
      <c r="F1682" t="s">
        <v>9</v>
      </c>
      <c r="G1682" t="s">
        <v>461</v>
      </c>
      <c r="H1682" t="s">
        <v>461</v>
      </c>
      <c r="I1682" t="s">
        <v>324</v>
      </c>
      <c r="J1682" s="25">
        <v>87801</v>
      </c>
      <c r="K1682" s="26">
        <v>149.2944</v>
      </c>
      <c r="L1682" s="26">
        <v>1.786</v>
      </c>
    </row>
    <row r="1683" spans="1:12" ht="16" customHeight="1">
      <c r="A1683" t="s">
        <v>481</v>
      </c>
      <c r="B1683" t="s">
        <v>11</v>
      </c>
      <c r="C1683" t="s">
        <v>47</v>
      </c>
      <c r="D1683" s="24">
        <v>46023</v>
      </c>
      <c r="E1683" t="s">
        <v>329</v>
      </c>
      <c r="F1683" t="s">
        <v>10</v>
      </c>
      <c r="G1683" t="s">
        <v>320</v>
      </c>
      <c r="H1683" t="s">
        <v>320</v>
      </c>
      <c r="I1683" t="s">
        <v>370</v>
      </c>
      <c r="J1683" s="25">
        <v>14742</v>
      </c>
      <c r="K1683" s="26">
        <v>25.3123</v>
      </c>
      <c r="L1683" s="26">
        <v>0.47920000000000001</v>
      </c>
    </row>
    <row r="1684" spans="1:12" ht="16" customHeight="1">
      <c r="A1684" t="s">
        <v>481</v>
      </c>
      <c r="B1684" t="s">
        <v>11</v>
      </c>
      <c r="C1684" t="s">
        <v>47</v>
      </c>
      <c r="D1684" s="24">
        <v>46023</v>
      </c>
      <c r="E1684" t="s">
        <v>372</v>
      </c>
      <c r="F1684" t="s">
        <v>10</v>
      </c>
      <c r="G1684" t="s">
        <v>320</v>
      </c>
      <c r="H1684" t="s">
        <v>320</v>
      </c>
      <c r="I1684" t="s">
        <v>371</v>
      </c>
      <c r="J1684" s="25">
        <v>793</v>
      </c>
      <c r="K1684" s="26">
        <v>1.3795999999999999</v>
      </c>
      <c r="L1684" s="26">
        <v>3.2099999999999997E-2</v>
      </c>
    </row>
    <row r="1685" spans="1:12" ht="16" customHeight="1">
      <c r="A1685" t="s">
        <v>481</v>
      </c>
      <c r="B1685" t="s">
        <v>11</v>
      </c>
      <c r="C1685" t="s">
        <v>47</v>
      </c>
      <c r="D1685" s="24">
        <v>46023</v>
      </c>
      <c r="E1685" t="s">
        <v>331</v>
      </c>
      <c r="F1685" t="s">
        <v>10</v>
      </c>
      <c r="G1685" t="s">
        <v>320</v>
      </c>
      <c r="H1685" t="s">
        <v>320</v>
      </c>
      <c r="I1685" t="s">
        <v>373</v>
      </c>
      <c r="J1685" s="25">
        <v>6629</v>
      </c>
      <c r="K1685" s="26">
        <v>11.918200000000001</v>
      </c>
      <c r="L1685" s="26">
        <v>0.34910000000000002</v>
      </c>
    </row>
    <row r="1686" spans="1:12" ht="16" customHeight="1">
      <c r="A1686" t="s">
        <v>481</v>
      </c>
      <c r="B1686" t="s">
        <v>11</v>
      </c>
      <c r="C1686" t="s">
        <v>47</v>
      </c>
      <c r="D1686" s="24">
        <v>46023</v>
      </c>
      <c r="E1686" t="s">
        <v>333</v>
      </c>
      <c r="F1686" t="s">
        <v>10</v>
      </c>
      <c r="G1686" t="s">
        <v>320</v>
      </c>
      <c r="H1686" t="s">
        <v>320</v>
      </c>
      <c r="I1686" t="s">
        <v>466</v>
      </c>
      <c r="J1686" s="25">
        <v>0</v>
      </c>
      <c r="K1686" s="26">
        <v>0</v>
      </c>
      <c r="L1686" s="26">
        <v>0</v>
      </c>
    </row>
    <row r="1687" spans="1:12" ht="16" customHeight="1">
      <c r="A1687" t="s">
        <v>481</v>
      </c>
      <c r="B1687" t="s">
        <v>11</v>
      </c>
      <c r="C1687" t="s">
        <v>47</v>
      </c>
      <c r="D1687" s="24">
        <v>46023</v>
      </c>
      <c r="E1687" t="s">
        <v>335</v>
      </c>
      <c r="F1687" t="s">
        <v>10</v>
      </c>
      <c r="G1687" t="s">
        <v>320</v>
      </c>
      <c r="H1687" t="s">
        <v>320</v>
      </c>
      <c r="I1687" t="s">
        <v>467</v>
      </c>
      <c r="J1687" s="25">
        <v>36</v>
      </c>
      <c r="K1687" s="26">
        <v>5.9700000000000003E-2</v>
      </c>
      <c r="L1687" s="26">
        <v>1.6999999999999999E-3</v>
      </c>
    </row>
    <row r="1688" spans="1:12" ht="16" customHeight="1">
      <c r="A1688" t="s">
        <v>481</v>
      </c>
      <c r="B1688" t="s">
        <v>11</v>
      </c>
      <c r="C1688" t="s">
        <v>47</v>
      </c>
      <c r="D1688" s="24">
        <v>46023</v>
      </c>
      <c r="E1688" t="s">
        <v>337</v>
      </c>
      <c r="F1688" t="s">
        <v>10</v>
      </c>
      <c r="G1688" t="s">
        <v>320</v>
      </c>
      <c r="H1688" t="s">
        <v>320</v>
      </c>
      <c r="I1688" t="s">
        <v>468</v>
      </c>
      <c r="J1688" s="25">
        <v>0</v>
      </c>
      <c r="K1688" s="26">
        <v>0</v>
      </c>
      <c r="L1688" s="26">
        <v>0</v>
      </c>
    </row>
    <row r="1689" spans="1:12" ht="16" customHeight="1">
      <c r="A1689" t="s">
        <v>481</v>
      </c>
      <c r="B1689" t="s">
        <v>11</v>
      </c>
      <c r="C1689" t="s">
        <v>47</v>
      </c>
      <c r="D1689" s="24">
        <v>46023</v>
      </c>
      <c r="E1689" t="s">
        <v>339</v>
      </c>
      <c r="F1689" t="s">
        <v>10</v>
      </c>
      <c r="G1689" t="s">
        <v>320</v>
      </c>
      <c r="H1689" t="s">
        <v>320</v>
      </c>
      <c r="I1689" t="s">
        <v>469</v>
      </c>
      <c r="J1689" s="25">
        <v>0</v>
      </c>
      <c r="K1689" s="26">
        <v>0</v>
      </c>
      <c r="L1689" s="26">
        <v>0</v>
      </c>
    </row>
    <row r="1690" spans="1:12" ht="16" customHeight="1">
      <c r="A1690" t="s">
        <v>481</v>
      </c>
      <c r="B1690" t="s">
        <v>11</v>
      </c>
      <c r="C1690" t="s">
        <v>47</v>
      </c>
      <c r="D1690" s="24">
        <v>46023</v>
      </c>
      <c r="E1690" t="s">
        <v>341</v>
      </c>
      <c r="F1690" t="s">
        <v>10</v>
      </c>
      <c r="G1690" t="s">
        <v>320</v>
      </c>
      <c r="H1690" t="s">
        <v>320</v>
      </c>
      <c r="I1690" t="s">
        <v>470</v>
      </c>
      <c r="J1690" s="25">
        <v>0</v>
      </c>
      <c r="K1690" s="26">
        <v>0</v>
      </c>
      <c r="L1690" s="26">
        <v>0</v>
      </c>
    </row>
    <row r="1691" spans="1:12" ht="16" customHeight="1">
      <c r="A1691" t="s">
        <v>481</v>
      </c>
      <c r="B1691" t="s">
        <v>11</v>
      </c>
      <c r="C1691" t="s">
        <v>47</v>
      </c>
      <c r="D1691" s="24">
        <v>46023</v>
      </c>
      <c r="E1691" t="s">
        <v>343</v>
      </c>
      <c r="F1691" t="s">
        <v>9</v>
      </c>
      <c r="G1691" t="s">
        <v>344</v>
      </c>
      <c r="H1691" t="s">
        <v>344</v>
      </c>
      <c r="I1691" t="s">
        <v>471</v>
      </c>
      <c r="J1691" s="25">
        <v>0</v>
      </c>
      <c r="K1691" s="26">
        <v>0</v>
      </c>
      <c r="L1691" s="26">
        <v>0</v>
      </c>
    </row>
    <row r="1692" spans="1:12" ht="16" customHeight="1">
      <c r="A1692" t="s">
        <v>481</v>
      </c>
      <c r="B1692" t="s">
        <v>11</v>
      </c>
      <c r="C1692" t="s">
        <v>47</v>
      </c>
      <c r="D1692" s="24">
        <v>46023</v>
      </c>
      <c r="E1692" t="s">
        <v>346</v>
      </c>
      <c r="F1692" t="s">
        <v>10</v>
      </c>
      <c r="G1692" t="s">
        <v>320</v>
      </c>
      <c r="H1692" t="s">
        <v>320</v>
      </c>
      <c r="I1692" t="s">
        <v>472</v>
      </c>
      <c r="J1692" s="25">
        <v>0</v>
      </c>
      <c r="K1692" s="26">
        <v>0</v>
      </c>
      <c r="L1692" s="26">
        <v>0</v>
      </c>
    </row>
    <row r="1693" spans="1:12" ht="16" customHeight="1">
      <c r="A1693" t="s">
        <v>481</v>
      </c>
      <c r="B1693" t="s">
        <v>11</v>
      </c>
      <c r="C1693" t="s">
        <v>47</v>
      </c>
      <c r="D1693" s="24">
        <v>46023</v>
      </c>
      <c r="E1693" t="s">
        <v>463</v>
      </c>
      <c r="F1693" t="s">
        <v>10</v>
      </c>
      <c r="G1693" t="s">
        <v>320</v>
      </c>
      <c r="H1693" t="s">
        <v>320</v>
      </c>
      <c r="I1693" t="s">
        <v>473</v>
      </c>
      <c r="J1693" s="25">
        <v>0</v>
      </c>
      <c r="K1693" s="26">
        <v>0</v>
      </c>
      <c r="L1693" s="26">
        <v>0</v>
      </c>
    </row>
    <row r="1694" spans="1:12" ht="16" customHeight="1">
      <c r="A1694" t="s">
        <v>483</v>
      </c>
      <c r="B1694" t="s">
        <v>13</v>
      </c>
      <c r="C1694" t="s">
        <v>48</v>
      </c>
      <c r="D1694" s="24">
        <v>46023</v>
      </c>
      <c r="E1694" t="s">
        <v>452</v>
      </c>
      <c r="F1694" t="s">
        <v>10</v>
      </c>
      <c r="G1694" t="s">
        <v>314</v>
      </c>
      <c r="H1694" t="s">
        <v>314</v>
      </c>
      <c r="I1694" t="s">
        <v>315</v>
      </c>
      <c r="J1694" s="25">
        <v>143997483</v>
      </c>
      <c r="K1694" s="26">
        <v>241777.81450000001</v>
      </c>
      <c r="L1694" s="26">
        <v>563.82449999999994</v>
      </c>
    </row>
    <row r="1695" spans="1:12" ht="16" customHeight="1">
      <c r="A1695" t="s">
        <v>483</v>
      </c>
      <c r="B1695" t="s">
        <v>13</v>
      </c>
      <c r="C1695" t="s">
        <v>48</v>
      </c>
      <c r="D1695" s="24">
        <v>46023</v>
      </c>
      <c r="E1695" t="s">
        <v>399</v>
      </c>
      <c r="F1695" t="s">
        <v>10</v>
      </c>
      <c r="G1695" t="s">
        <v>320</v>
      </c>
      <c r="H1695" t="s">
        <v>320</v>
      </c>
      <c r="I1695" t="s">
        <v>315</v>
      </c>
      <c r="J1695" s="25">
        <v>6185453</v>
      </c>
      <c r="K1695" s="26">
        <v>10446.9827</v>
      </c>
      <c r="L1695" s="26">
        <v>37.804200000000002</v>
      </c>
    </row>
    <row r="1696" spans="1:12" ht="16" customHeight="1">
      <c r="A1696" t="s">
        <v>483</v>
      </c>
      <c r="B1696" t="s">
        <v>13</v>
      </c>
      <c r="C1696" t="s">
        <v>48</v>
      </c>
      <c r="D1696" s="24">
        <v>46023</v>
      </c>
      <c r="E1696" t="s">
        <v>457</v>
      </c>
      <c r="F1696" t="s">
        <v>10</v>
      </c>
      <c r="G1696" t="s">
        <v>314</v>
      </c>
      <c r="H1696" t="s">
        <v>314</v>
      </c>
      <c r="I1696" t="s">
        <v>322</v>
      </c>
      <c r="J1696" s="25">
        <v>253810</v>
      </c>
      <c r="K1696" s="26">
        <v>429.92849999999999</v>
      </c>
      <c r="L1696" s="26">
        <v>2.3794</v>
      </c>
    </row>
    <row r="1697" spans="1:12" ht="16" customHeight="1">
      <c r="A1697" t="s">
        <v>483</v>
      </c>
      <c r="B1697" t="s">
        <v>13</v>
      </c>
      <c r="C1697" t="s">
        <v>48</v>
      </c>
      <c r="D1697" s="24">
        <v>46023</v>
      </c>
      <c r="E1697" t="s">
        <v>477</v>
      </c>
      <c r="F1697" t="s">
        <v>10</v>
      </c>
      <c r="G1697" t="s">
        <v>314</v>
      </c>
      <c r="H1697" t="s">
        <v>314</v>
      </c>
      <c r="I1697" t="s">
        <v>322</v>
      </c>
      <c r="J1697" s="25">
        <v>26226</v>
      </c>
      <c r="K1697" s="26">
        <v>44.576500000000003</v>
      </c>
      <c r="L1697" s="26">
        <v>0.32850000000000001</v>
      </c>
    </row>
    <row r="1698" spans="1:12" ht="16" customHeight="1">
      <c r="A1698" t="s">
        <v>483</v>
      </c>
      <c r="B1698" t="s">
        <v>13</v>
      </c>
      <c r="C1698" t="s">
        <v>48</v>
      </c>
      <c r="D1698" s="24">
        <v>46023</v>
      </c>
      <c r="E1698" t="s">
        <v>482</v>
      </c>
      <c r="F1698" t="s">
        <v>10</v>
      </c>
      <c r="G1698" t="s">
        <v>314</v>
      </c>
      <c r="H1698" t="s">
        <v>314</v>
      </c>
      <c r="I1698" t="s">
        <v>322</v>
      </c>
      <c r="J1698" s="25">
        <v>1123</v>
      </c>
      <c r="K1698" s="26">
        <v>1.9142999999999999</v>
      </c>
      <c r="L1698" s="26">
        <v>1.23E-2</v>
      </c>
    </row>
    <row r="1699" spans="1:12" ht="16" customHeight="1">
      <c r="A1699" t="s">
        <v>483</v>
      </c>
      <c r="B1699" t="s">
        <v>13</v>
      </c>
      <c r="C1699" t="s">
        <v>48</v>
      </c>
      <c r="D1699" s="24">
        <v>46023</v>
      </c>
      <c r="E1699" t="s">
        <v>429</v>
      </c>
      <c r="F1699" t="s">
        <v>10</v>
      </c>
      <c r="G1699" t="s">
        <v>320</v>
      </c>
      <c r="H1699" t="s">
        <v>320</v>
      </c>
      <c r="I1699" t="s">
        <v>322</v>
      </c>
      <c r="J1699" s="25">
        <v>372289</v>
      </c>
      <c r="K1699" s="26">
        <v>634.15729999999996</v>
      </c>
      <c r="L1699" s="26">
        <v>4.8087</v>
      </c>
    </row>
    <row r="1700" spans="1:12" ht="16" customHeight="1">
      <c r="A1700" t="s">
        <v>483</v>
      </c>
      <c r="B1700" t="s">
        <v>13</v>
      </c>
      <c r="C1700" t="s">
        <v>48</v>
      </c>
      <c r="D1700" s="24">
        <v>46023</v>
      </c>
      <c r="E1700" t="s">
        <v>460</v>
      </c>
      <c r="F1700" t="s">
        <v>9</v>
      </c>
      <c r="G1700" t="s">
        <v>461</v>
      </c>
      <c r="H1700" t="s">
        <v>461</v>
      </c>
      <c r="I1700" t="s">
        <v>324</v>
      </c>
      <c r="J1700" s="25">
        <v>87252</v>
      </c>
      <c r="K1700" s="26">
        <v>148.4152</v>
      </c>
      <c r="L1700" s="26">
        <v>1.7081999999999999</v>
      </c>
    </row>
    <row r="1701" spans="1:12" ht="16" customHeight="1">
      <c r="A1701" t="s">
        <v>483</v>
      </c>
      <c r="B1701" t="s">
        <v>13</v>
      </c>
      <c r="C1701" t="s">
        <v>48</v>
      </c>
      <c r="D1701" s="24">
        <v>46023</v>
      </c>
      <c r="E1701" t="s">
        <v>329</v>
      </c>
      <c r="F1701" t="s">
        <v>10</v>
      </c>
      <c r="G1701" t="s">
        <v>320</v>
      </c>
      <c r="H1701" t="s">
        <v>320</v>
      </c>
      <c r="I1701" t="s">
        <v>370</v>
      </c>
      <c r="J1701" s="25">
        <v>16727</v>
      </c>
      <c r="K1701" s="26">
        <v>27.880199999999999</v>
      </c>
      <c r="L1701" s="26">
        <v>0.39079999999999998</v>
      </c>
    </row>
    <row r="1702" spans="1:12" ht="16" customHeight="1">
      <c r="A1702" t="s">
        <v>483</v>
      </c>
      <c r="B1702" t="s">
        <v>13</v>
      </c>
      <c r="C1702" t="s">
        <v>48</v>
      </c>
      <c r="D1702" s="24">
        <v>46023</v>
      </c>
      <c r="E1702" t="s">
        <v>372</v>
      </c>
      <c r="F1702" t="s">
        <v>10</v>
      </c>
      <c r="G1702" t="s">
        <v>320</v>
      </c>
      <c r="H1702" t="s">
        <v>320</v>
      </c>
      <c r="I1702" t="s">
        <v>371</v>
      </c>
      <c r="J1702" s="25">
        <v>873</v>
      </c>
      <c r="K1702" s="26">
        <v>1.4962</v>
      </c>
      <c r="L1702" s="26">
        <v>2.8299999999999999E-2</v>
      </c>
    </row>
    <row r="1703" spans="1:12" ht="16" customHeight="1">
      <c r="A1703" t="s">
        <v>483</v>
      </c>
      <c r="B1703" t="s">
        <v>13</v>
      </c>
      <c r="C1703" t="s">
        <v>48</v>
      </c>
      <c r="D1703" s="24">
        <v>46023</v>
      </c>
      <c r="E1703" t="s">
        <v>331</v>
      </c>
      <c r="F1703" t="s">
        <v>10</v>
      </c>
      <c r="G1703" t="s">
        <v>320</v>
      </c>
      <c r="H1703" t="s">
        <v>320</v>
      </c>
      <c r="I1703" t="s">
        <v>373</v>
      </c>
      <c r="J1703" s="25">
        <v>6560</v>
      </c>
      <c r="K1703" s="26">
        <v>11.8462</v>
      </c>
      <c r="L1703" s="26">
        <v>0.3659</v>
      </c>
    </row>
    <row r="1704" spans="1:12" ht="16" customHeight="1">
      <c r="A1704" t="s">
        <v>483</v>
      </c>
      <c r="B1704" t="s">
        <v>13</v>
      </c>
      <c r="C1704" t="s">
        <v>48</v>
      </c>
      <c r="D1704" s="24">
        <v>46023</v>
      </c>
      <c r="E1704" t="s">
        <v>333</v>
      </c>
      <c r="F1704" t="s">
        <v>10</v>
      </c>
      <c r="G1704" t="s">
        <v>320</v>
      </c>
      <c r="H1704" t="s">
        <v>320</v>
      </c>
      <c r="I1704" t="s">
        <v>466</v>
      </c>
      <c r="J1704" s="25">
        <v>0</v>
      </c>
      <c r="K1704" s="26">
        <v>0</v>
      </c>
      <c r="L1704" s="26">
        <v>0</v>
      </c>
    </row>
    <row r="1705" spans="1:12" ht="16" customHeight="1">
      <c r="A1705" t="s">
        <v>483</v>
      </c>
      <c r="B1705" t="s">
        <v>13</v>
      </c>
      <c r="C1705" t="s">
        <v>48</v>
      </c>
      <c r="D1705" s="24">
        <v>46023</v>
      </c>
      <c r="E1705" t="s">
        <v>335</v>
      </c>
      <c r="F1705" t="s">
        <v>10</v>
      </c>
      <c r="G1705" t="s">
        <v>320</v>
      </c>
      <c r="H1705" t="s">
        <v>320</v>
      </c>
      <c r="I1705" t="s">
        <v>467</v>
      </c>
      <c r="J1705" s="25">
        <v>102</v>
      </c>
      <c r="K1705" s="26">
        <v>0.18079999999999999</v>
      </c>
      <c r="L1705" s="26">
        <v>7.0000000000000001E-3</v>
      </c>
    </row>
    <row r="1706" spans="1:12" ht="16" customHeight="1">
      <c r="A1706" t="s">
        <v>483</v>
      </c>
      <c r="B1706" t="s">
        <v>13</v>
      </c>
      <c r="C1706" t="s">
        <v>48</v>
      </c>
      <c r="D1706" s="24">
        <v>46023</v>
      </c>
      <c r="E1706" t="s">
        <v>337</v>
      </c>
      <c r="F1706" t="s">
        <v>10</v>
      </c>
      <c r="G1706" t="s">
        <v>320</v>
      </c>
      <c r="H1706" t="s">
        <v>320</v>
      </c>
      <c r="I1706" t="s">
        <v>468</v>
      </c>
      <c r="J1706" s="25">
        <v>0</v>
      </c>
      <c r="K1706" s="26">
        <v>0</v>
      </c>
      <c r="L1706" s="26">
        <v>0</v>
      </c>
    </row>
    <row r="1707" spans="1:12" ht="16" customHeight="1">
      <c r="A1707" t="s">
        <v>483</v>
      </c>
      <c r="B1707" t="s">
        <v>13</v>
      </c>
      <c r="C1707" t="s">
        <v>48</v>
      </c>
      <c r="D1707" s="24">
        <v>46023</v>
      </c>
      <c r="E1707" t="s">
        <v>339</v>
      </c>
      <c r="F1707" t="s">
        <v>10</v>
      </c>
      <c r="G1707" t="s">
        <v>320</v>
      </c>
      <c r="H1707" t="s">
        <v>320</v>
      </c>
      <c r="I1707" t="s">
        <v>469</v>
      </c>
      <c r="J1707" s="25">
        <v>10</v>
      </c>
      <c r="K1707" s="26">
        <v>1.7600000000000001E-2</v>
      </c>
      <c r="L1707" s="26">
        <v>5.9999999999999995E-4</v>
      </c>
    </row>
    <row r="1708" spans="1:12" ht="16" customHeight="1">
      <c r="A1708" t="s">
        <v>483</v>
      </c>
      <c r="B1708" t="s">
        <v>13</v>
      </c>
      <c r="C1708" t="s">
        <v>48</v>
      </c>
      <c r="D1708" s="24">
        <v>46023</v>
      </c>
      <c r="E1708" t="s">
        <v>341</v>
      </c>
      <c r="F1708" t="s">
        <v>10</v>
      </c>
      <c r="G1708" t="s">
        <v>320</v>
      </c>
      <c r="H1708" t="s">
        <v>320</v>
      </c>
      <c r="I1708" t="s">
        <v>470</v>
      </c>
      <c r="J1708" s="25">
        <v>0</v>
      </c>
      <c r="K1708" s="26">
        <v>0</v>
      </c>
      <c r="L1708" s="26">
        <v>0</v>
      </c>
    </row>
    <row r="1709" spans="1:12" ht="16" customHeight="1">
      <c r="A1709" t="s">
        <v>483</v>
      </c>
      <c r="B1709" t="s">
        <v>13</v>
      </c>
      <c r="C1709" t="s">
        <v>48</v>
      </c>
      <c r="D1709" s="24">
        <v>46023</v>
      </c>
      <c r="E1709" t="s">
        <v>343</v>
      </c>
      <c r="F1709" t="s">
        <v>9</v>
      </c>
      <c r="G1709" t="s">
        <v>344</v>
      </c>
      <c r="H1709" t="s">
        <v>344</v>
      </c>
      <c r="I1709" t="s">
        <v>471</v>
      </c>
      <c r="J1709" s="25">
        <v>0</v>
      </c>
      <c r="K1709" s="26">
        <v>0</v>
      </c>
      <c r="L1709" s="26">
        <v>0</v>
      </c>
    </row>
    <row r="1710" spans="1:12" ht="16" customHeight="1">
      <c r="A1710" t="s">
        <v>483</v>
      </c>
      <c r="B1710" t="s">
        <v>13</v>
      </c>
      <c r="C1710" t="s">
        <v>48</v>
      </c>
      <c r="D1710" s="24">
        <v>46023</v>
      </c>
      <c r="E1710" t="s">
        <v>346</v>
      </c>
      <c r="F1710" t="s">
        <v>10</v>
      </c>
      <c r="G1710" t="s">
        <v>320</v>
      </c>
      <c r="H1710" t="s">
        <v>320</v>
      </c>
      <c r="I1710" t="s">
        <v>472</v>
      </c>
      <c r="J1710" s="25">
        <v>0</v>
      </c>
      <c r="K1710" s="26">
        <v>0</v>
      </c>
      <c r="L1710" s="26">
        <v>0</v>
      </c>
    </row>
    <row r="1711" spans="1:12" ht="16" customHeight="1">
      <c r="A1711" t="s">
        <v>483</v>
      </c>
      <c r="B1711" t="s">
        <v>13</v>
      </c>
      <c r="C1711" t="s">
        <v>48</v>
      </c>
      <c r="D1711" s="24">
        <v>46023</v>
      </c>
      <c r="E1711" t="s">
        <v>463</v>
      </c>
      <c r="F1711" t="s">
        <v>10</v>
      </c>
      <c r="G1711" t="s">
        <v>320</v>
      </c>
      <c r="H1711" t="s">
        <v>320</v>
      </c>
      <c r="I1711" t="s">
        <v>473</v>
      </c>
      <c r="J1711" s="25">
        <v>0</v>
      </c>
      <c r="K1711" s="26">
        <v>0</v>
      </c>
      <c r="L1711" s="26">
        <v>0</v>
      </c>
    </row>
    <row r="1712" spans="1:12" ht="16" customHeight="1">
      <c r="A1712" t="s">
        <v>484</v>
      </c>
      <c r="B1712" t="s">
        <v>9</v>
      </c>
      <c r="C1712" t="s">
        <v>48</v>
      </c>
      <c r="D1712" s="24">
        <v>46023</v>
      </c>
      <c r="E1712" t="s">
        <v>452</v>
      </c>
      <c r="F1712" t="s">
        <v>10</v>
      </c>
      <c r="G1712" t="s">
        <v>314</v>
      </c>
      <c r="H1712" t="s">
        <v>314</v>
      </c>
      <c r="I1712" t="s">
        <v>315</v>
      </c>
      <c r="J1712" s="25">
        <v>178470411</v>
      </c>
      <c r="K1712" s="26">
        <v>297576.70150000002</v>
      </c>
      <c r="L1712" s="26">
        <v>525.12350000000004</v>
      </c>
    </row>
    <row r="1713" spans="1:12" ht="16" customHeight="1">
      <c r="A1713" t="s">
        <v>484</v>
      </c>
      <c r="B1713" t="s">
        <v>9</v>
      </c>
      <c r="C1713" t="s">
        <v>48</v>
      </c>
      <c r="D1713" s="24">
        <v>46023</v>
      </c>
      <c r="E1713" t="s">
        <v>399</v>
      </c>
      <c r="F1713" t="s">
        <v>10</v>
      </c>
      <c r="G1713" t="s">
        <v>320</v>
      </c>
      <c r="H1713" t="s">
        <v>320</v>
      </c>
      <c r="I1713" t="s">
        <v>315</v>
      </c>
      <c r="J1713" s="25">
        <v>8545308</v>
      </c>
      <c r="K1713" s="26">
        <v>14381.0335</v>
      </c>
      <c r="L1713" s="26">
        <v>45.9617</v>
      </c>
    </row>
    <row r="1714" spans="1:12" ht="16" customHeight="1">
      <c r="A1714" t="s">
        <v>484</v>
      </c>
      <c r="B1714" t="s">
        <v>9</v>
      </c>
      <c r="C1714" t="s">
        <v>48</v>
      </c>
      <c r="D1714" s="24">
        <v>46023</v>
      </c>
      <c r="E1714" t="s">
        <v>457</v>
      </c>
      <c r="F1714" t="s">
        <v>10</v>
      </c>
      <c r="G1714" t="s">
        <v>314</v>
      </c>
      <c r="H1714" t="s">
        <v>314</v>
      </c>
      <c r="I1714" t="s">
        <v>322</v>
      </c>
      <c r="J1714" s="25">
        <v>373243</v>
      </c>
      <c r="K1714" s="26">
        <v>631.0598</v>
      </c>
      <c r="L1714" s="26">
        <v>3.2103000000000002</v>
      </c>
    </row>
    <row r="1715" spans="1:12" ht="16" customHeight="1">
      <c r="A1715" t="s">
        <v>484</v>
      </c>
      <c r="B1715" t="s">
        <v>9</v>
      </c>
      <c r="C1715" t="s">
        <v>48</v>
      </c>
      <c r="D1715" s="24">
        <v>46023</v>
      </c>
      <c r="E1715" t="s">
        <v>477</v>
      </c>
      <c r="F1715" t="s">
        <v>10</v>
      </c>
      <c r="G1715" t="s">
        <v>314</v>
      </c>
      <c r="H1715" t="s">
        <v>314</v>
      </c>
      <c r="I1715" t="s">
        <v>322</v>
      </c>
      <c r="J1715" s="25">
        <v>36611</v>
      </c>
      <c r="K1715" s="26">
        <v>61.856000000000002</v>
      </c>
      <c r="L1715" s="26">
        <v>0.47320000000000001</v>
      </c>
    </row>
    <row r="1716" spans="1:12" ht="16" customHeight="1">
      <c r="A1716" t="s">
        <v>484</v>
      </c>
      <c r="B1716" t="s">
        <v>9</v>
      </c>
      <c r="C1716" t="s">
        <v>48</v>
      </c>
      <c r="D1716" s="24">
        <v>46023</v>
      </c>
      <c r="E1716" t="s">
        <v>482</v>
      </c>
      <c r="F1716" t="s">
        <v>10</v>
      </c>
      <c r="G1716" t="s">
        <v>314</v>
      </c>
      <c r="H1716" t="s">
        <v>314</v>
      </c>
      <c r="I1716" t="s">
        <v>322</v>
      </c>
      <c r="J1716" s="25">
        <v>2082</v>
      </c>
      <c r="K1716" s="26">
        <v>3.5154999999999998</v>
      </c>
      <c r="L1716" s="26">
        <v>2.6599999999999999E-2</v>
      </c>
    </row>
    <row r="1717" spans="1:12" ht="16" customHeight="1">
      <c r="A1717" t="s">
        <v>484</v>
      </c>
      <c r="B1717" t="s">
        <v>9</v>
      </c>
      <c r="C1717" t="s">
        <v>48</v>
      </c>
      <c r="D1717" s="24">
        <v>46023</v>
      </c>
      <c r="E1717" t="s">
        <v>429</v>
      </c>
      <c r="F1717" t="s">
        <v>10</v>
      </c>
      <c r="G1717" t="s">
        <v>320</v>
      </c>
      <c r="H1717" t="s">
        <v>320</v>
      </c>
      <c r="I1717" t="s">
        <v>322</v>
      </c>
      <c r="J1717" s="25">
        <v>463602</v>
      </c>
      <c r="K1717" s="26">
        <v>787.20749999999998</v>
      </c>
      <c r="L1717" s="26">
        <v>6.4097999999999997</v>
      </c>
    </row>
    <row r="1718" spans="1:12" ht="16" customHeight="1">
      <c r="A1718" t="s">
        <v>484</v>
      </c>
      <c r="B1718" t="s">
        <v>9</v>
      </c>
      <c r="C1718" t="s">
        <v>48</v>
      </c>
      <c r="D1718" s="24">
        <v>46023</v>
      </c>
      <c r="E1718" t="s">
        <v>460</v>
      </c>
      <c r="F1718" t="s">
        <v>9</v>
      </c>
      <c r="G1718" t="s">
        <v>461</v>
      </c>
      <c r="H1718" t="s">
        <v>461</v>
      </c>
      <c r="I1718" t="s">
        <v>324</v>
      </c>
      <c r="J1718" s="25">
        <v>139334</v>
      </c>
      <c r="K1718" s="26">
        <v>235.56950000000001</v>
      </c>
      <c r="L1718" s="26">
        <v>2.4784000000000002</v>
      </c>
    </row>
    <row r="1719" spans="1:12" ht="16" customHeight="1">
      <c r="A1719" t="s">
        <v>484</v>
      </c>
      <c r="B1719" t="s">
        <v>9</v>
      </c>
      <c r="C1719" t="s">
        <v>48</v>
      </c>
      <c r="D1719" s="24">
        <v>46023</v>
      </c>
      <c r="E1719" t="s">
        <v>329</v>
      </c>
      <c r="F1719" t="s">
        <v>10</v>
      </c>
      <c r="G1719" t="s">
        <v>320</v>
      </c>
      <c r="H1719" t="s">
        <v>320</v>
      </c>
      <c r="I1719" t="s">
        <v>370</v>
      </c>
      <c r="J1719" s="25">
        <v>25795</v>
      </c>
      <c r="K1719" s="26">
        <v>43.750300000000003</v>
      </c>
      <c r="L1719" s="26">
        <v>0.64400000000000002</v>
      </c>
    </row>
    <row r="1720" spans="1:12" ht="16" customHeight="1">
      <c r="A1720" t="s">
        <v>484</v>
      </c>
      <c r="B1720" t="s">
        <v>9</v>
      </c>
      <c r="C1720" t="s">
        <v>48</v>
      </c>
      <c r="D1720" s="24">
        <v>46023</v>
      </c>
      <c r="E1720" t="s">
        <v>372</v>
      </c>
      <c r="F1720" t="s">
        <v>10</v>
      </c>
      <c r="G1720" t="s">
        <v>320</v>
      </c>
      <c r="H1720" t="s">
        <v>320</v>
      </c>
      <c r="I1720" t="s">
        <v>371</v>
      </c>
      <c r="J1720" s="25">
        <v>4865</v>
      </c>
      <c r="K1720" s="26">
        <v>8.1411999999999995</v>
      </c>
      <c r="L1720" s="26">
        <v>9.3299999999999994E-2</v>
      </c>
    </row>
    <row r="1721" spans="1:12" ht="16" customHeight="1">
      <c r="A1721" t="s">
        <v>484</v>
      </c>
      <c r="B1721" t="s">
        <v>9</v>
      </c>
      <c r="C1721" t="s">
        <v>48</v>
      </c>
      <c r="D1721" s="24">
        <v>46023</v>
      </c>
      <c r="E1721" t="s">
        <v>331</v>
      </c>
      <c r="F1721" t="s">
        <v>10</v>
      </c>
      <c r="G1721" t="s">
        <v>320</v>
      </c>
      <c r="H1721" t="s">
        <v>320</v>
      </c>
      <c r="I1721" t="s">
        <v>373</v>
      </c>
      <c r="J1721" s="25">
        <v>7336</v>
      </c>
      <c r="K1721" s="26">
        <v>13.015499999999999</v>
      </c>
      <c r="L1721" s="26">
        <v>0.34970000000000001</v>
      </c>
    </row>
    <row r="1722" spans="1:12" ht="16" customHeight="1">
      <c r="A1722" t="s">
        <v>484</v>
      </c>
      <c r="B1722" t="s">
        <v>9</v>
      </c>
      <c r="C1722" t="s">
        <v>48</v>
      </c>
      <c r="D1722" s="24">
        <v>46023</v>
      </c>
      <c r="E1722" t="s">
        <v>333</v>
      </c>
      <c r="F1722" t="s">
        <v>10</v>
      </c>
      <c r="G1722" t="s">
        <v>320</v>
      </c>
      <c r="H1722" t="s">
        <v>320</v>
      </c>
      <c r="I1722" t="s">
        <v>466</v>
      </c>
      <c r="J1722" s="25">
        <v>0</v>
      </c>
      <c r="K1722" s="26">
        <v>0</v>
      </c>
      <c r="L1722" s="26">
        <v>0</v>
      </c>
    </row>
    <row r="1723" spans="1:12" ht="16" customHeight="1">
      <c r="A1723" t="s">
        <v>484</v>
      </c>
      <c r="B1723" t="s">
        <v>9</v>
      </c>
      <c r="C1723" t="s">
        <v>48</v>
      </c>
      <c r="D1723" s="24">
        <v>46023</v>
      </c>
      <c r="E1723" t="s">
        <v>335</v>
      </c>
      <c r="F1723" t="s">
        <v>10</v>
      </c>
      <c r="G1723" t="s">
        <v>320</v>
      </c>
      <c r="H1723" t="s">
        <v>320</v>
      </c>
      <c r="I1723" t="s">
        <v>467</v>
      </c>
      <c r="J1723" s="25">
        <v>47</v>
      </c>
      <c r="K1723" s="26">
        <v>7.8799999999999995E-2</v>
      </c>
      <c r="L1723" s="26">
        <v>3.3999999999999998E-3</v>
      </c>
    </row>
    <row r="1724" spans="1:12" ht="16" customHeight="1">
      <c r="A1724" t="s">
        <v>484</v>
      </c>
      <c r="B1724" t="s">
        <v>9</v>
      </c>
      <c r="C1724" t="s">
        <v>48</v>
      </c>
      <c r="D1724" s="24">
        <v>46023</v>
      </c>
      <c r="E1724" t="s">
        <v>337</v>
      </c>
      <c r="F1724" t="s">
        <v>10</v>
      </c>
      <c r="G1724" t="s">
        <v>320</v>
      </c>
      <c r="H1724" t="s">
        <v>320</v>
      </c>
      <c r="I1724" t="s">
        <v>468</v>
      </c>
      <c r="J1724" s="25">
        <v>0</v>
      </c>
      <c r="K1724" s="26">
        <v>0</v>
      </c>
      <c r="L1724" s="26">
        <v>0</v>
      </c>
    </row>
    <row r="1725" spans="1:12" ht="16" customHeight="1">
      <c r="A1725" t="s">
        <v>484</v>
      </c>
      <c r="B1725" t="s">
        <v>9</v>
      </c>
      <c r="C1725" t="s">
        <v>48</v>
      </c>
      <c r="D1725" s="24">
        <v>46023</v>
      </c>
      <c r="E1725" t="s">
        <v>339</v>
      </c>
      <c r="F1725" t="s">
        <v>10</v>
      </c>
      <c r="G1725" t="s">
        <v>320</v>
      </c>
      <c r="H1725" t="s">
        <v>320</v>
      </c>
      <c r="I1725" t="s">
        <v>469</v>
      </c>
      <c r="J1725" s="25">
        <v>37</v>
      </c>
      <c r="K1725" s="26">
        <v>6.5600000000000006E-2</v>
      </c>
      <c r="L1725" s="26">
        <v>2.5000000000000001E-3</v>
      </c>
    </row>
    <row r="1726" spans="1:12" ht="16" customHeight="1">
      <c r="A1726" t="s">
        <v>484</v>
      </c>
      <c r="B1726" t="s">
        <v>9</v>
      </c>
      <c r="C1726" t="s">
        <v>48</v>
      </c>
      <c r="D1726" s="24">
        <v>46023</v>
      </c>
      <c r="E1726" t="s">
        <v>341</v>
      </c>
      <c r="F1726" t="s">
        <v>10</v>
      </c>
      <c r="G1726" t="s">
        <v>320</v>
      </c>
      <c r="H1726" t="s">
        <v>320</v>
      </c>
      <c r="I1726" t="s">
        <v>470</v>
      </c>
      <c r="J1726" s="25">
        <v>0</v>
      </c>
      <c r="K1726" s="26">
        <v>0</v>
      </c>
      <c r="L1726" s="26">
        <v>0</v>
      </c>
    </row>
    <row r="1727" spans="1:12" ht="16" customHeight="1">
      <c r="A1727" t="s">
        <v>484</v>
      </c>
      <c r="B1727" t="s">
        <v>9</v>
      </c>
      <c r="C1727" t="s">
        <v>48</v>
      </c>
      <c r="D1727" s="24">
        <v>46023</v>
      </c>
      <c r="E1727" t="s">
        <v>343</v>
      </c>
      <c r="F1727" t="s">
        <v>9</v>
      </c>
      <c r="G1727" t="s">
        <v>344</v>
      </c>
      <c r="H1727" t="s">
        <v>344</v>
      </c>
      <c r="I1727" t="s">
        <v>471</v>
      </c>
      <c r="J1727" s="25">
        <v>0</v>
      </c>
      <c r="K1727" s="26">
        <v>0</v>
      </c>
      <c r="L1727" s="26">
        <v>0</v>
      </c>
    </row>
    <row r="1728" spans="1:12" ht="16" customHeight="1">
      <c r="A1728" t="s">
        <v>484</v>
      </c>
      <c r="B1728" t="s">
        <v>9</v>
      </c>
      <c r="C1728" t="s">
        <v>48</v>
      </c>
      <c r="D1728" s="24">
        <v>46023</v>
      </c>
      <c r="E1728" t="s">
        <v>346</v>
      </c>
      <c r="F1728" t="s">
        <v>10</v>
      </c>
      <c r="G1728" t="s">
        <v>320</v>
      </c>
      <c r="H1728" t="s">
        <v>320</v>
      </c>
      <c r="I1728" t="s">
        <v>472</v>
      </c>
      <c r="J1728" s="25">
        <v>0</v>
      </c>
      <c r="K1728" s="26">
        <v>0</v>
      </c>
      <c r="L1728" s="26">
        <v>0</v>
      </c>
    </row>
    <row r="1729" spans="1:12" ht="16" customHeight="1">
      <c r="A1729" t="s">
        <v>484</v>
      </c>
      <c r="B1729" t="s">
        <v>9</v>
      </c>
      <c r="C1729" t="s">
        <v>48</v>
      </c>
      <c r="D1729" s="24">
        <v>46023</v>
      </c>
      <c r="E1729" t="s">
        <v>463</v>
      </c>
      <c r="F1729" t="s">
        <v>10</v>
      </c>
      <c r="G1729" t="s">
        <v>320</v>
      </c>
      <c r="H1729" t="s">
        <v>320</v>
      </c>
      <c r="I1729" t="s">
        <v>473</v>
      </c>
      <c r="J1729" s="25">
        <v>0</v>
      </c>
      <c r="K1729" s="26">
        <v>0</v>
      </c>
      <c r="L1729" s="26">
        <v>0</v>
      </c>
    </row>
    <row r="1730" spans="1:12" ht="16" customHeight="1">
      <c r="A1730" t="s">
        <v>452</v>
      </c>
      <c r="B1730" t="s">
        <v>10</v>
      </c>
      <c r="C1730" t="s">
        <v>48</v>
      </c>
      <c r="D1730" s="24">
        <v>46023</v>
      </c>
      <c r="E1730" t="s">
        <v>452</v>
      </c>
      <c r="F1730" t="s">
        <v>10</v>
      </c>
      <c r="G1730" t="s">
        <v>314</v>
      </c>
      <c r="H1730" t="s">
        <v>314</v>
      </c>
      <c r="I1730" t="s">
        <v>315</v>
      </c>
      <c r="J1730" s="25">
        <v>383628863</v>
      </c>
      <c r="K1730" s="26">
        <v>635078.58369999996</v>
      </c>
      <c r="L1730" s="26">
        <v>586.20500000000004</v>
      </c>
    </row>
    <row r="1731" spans="1:12" ht="16" customHeight="1">
      <c r="A1731" t="s">
        <v>452</v>
      </c>
      <c r="B1731" t="s">
        <v>10</v>
      </c>
      <c r="C1731" t="s">
        <v>48</v>
      </c>
      <c r="D1731" s="24">
        <v>46023</v>
      </c>
      <c r="E1731" t="s">
        <v>399</v>
      </c>
      <c r="F1731" t="s">
        <v>10</v>
      </c>
      <c r="G1731" t="s">
        <v>320</v>
      </c>
      <c r="H1731" t="s">
        <v>320</v>
      </c>
      <c r="I1731" t="s">
        <v>315</v>
      </c>
      <c r="J1731" s="25">
        <v>17382498</v>
      </c>
      <c r="K1731" s="26">
        <v>29088.6551</v>
      </c>
      <c r="L1731" s="26">
        <v>90.301699999999997</v>
      </c>
    </row>
    <row r="1732" spans="1:12" ht="16" customHeight="1">
      <c r="A1732" t="s">
        <v>452</v>
      </c>
      <c r="B1732" t="s">
        <v>10</v>
      </c>
      <c r="C1732" t="s">
        <v>48</v>
      </c>
      <c r="D1732" s="24">
        <v>46023</v>
      </c>
      <c r="E1732" t="s">
        <v>457</v>
      </c>
      <c r="F1732" t="s">
        <v>10</v>
      </c>
      <c r="G1732" t="s">
        <v>314</v>
      </c>
      <c r="H1732" t="s">
        <v>314</v>
      </c>
      <c r="I1732" t="s">
        <v>322</v>
      </c>
      <c r="J1732" s="25">
        <v>654522</v>
      </c>
      <c r="K1732" s="26">
        <v>1097.7675999999999</v>
      </c>
      <c r="L1732" s="26">
        <v>6.2747000000000002</v>
      </c>
    </row>
    <row r="1733" spans="1:12" ht="16" customHeight="1">
      <c r="A1733" t="s">
        <v>452</v>
      </c>
      <c r="B1733" t="s">
        <v>10</v>
      </c>
      <c r="C1733" t="s">
        <v>48</v>
      </c>
      <c r="D1733" s="24">
        <v>46023</v>
      </c>
      <c r="E1733" t="s">
        <v>477</v>
      </c>
      <c r="F1733" t="s">
        <v>10</v>
      </c>
      <c r="G1733" t="s">
        <v>314</v>
      </c>
      <c r="H1733" t="s">
        <v>314</v>
      </c>
      <c r="I1733" t="s">
        <v>322</v>
      </c>
      <c r="J1733" s="25">
        <v>71384</v>
      </c>
      <c r="K1733" s="26">
        <v>119.79859999999999</v>
      </c>
      <c r="L1733" s="26">
        <v>0.80289999999999995</v>
      </c>
    </row>
    <row r="1734" spans="1:12" ht="16" customHeight="1">
      <c r="A1734" t="s">
        <v>452</v>
      </c>
      <c r="B1734" t="s">
        <v>10</v>
      </c>
      <c r="C1734" t="s">
        <v>48</v>
      </c>
      <c r="D1734" s="24">
        <v>46023</v>
      </c>
      <c r="E1734" t="s">
        <v>482</v>
      </c>
      <c r="F1734" t="s">
        <v>10</v>
      </c>
      <c r="G1734" t="s">
        <v>314</v>
      </c>
      <c r="H1734" t="s">
        <v>314</v>
      </c>
      <c r="I1734" t="s">
        <v>322</v>
      </c>
      <c r="J1734" s="25">
        <v>5247</v>
      </c>
      <c r="K1734" s="26">
        <v>8.8630999999999993</v>
      </c>
      <c r="L1734" s="26">
        <v>6.1100000000000002E-2</v>
      </c>
    </row>
    <row r="1735" spans="1:12" ht="16" customHeight="1">
      <c r="A1735" t="s">
        <v>452</v>
      </c>
      <c r="B1735" t="s">
        <v>10</v>
      </c>
      <c r="C1735" t="s">
        <v>48</v>
      </c>
      <c r="D1735" s="24">
        <v>46023</v>
      </c>
      <c r="E1735" t="s">
        <v>429</v>
      </c>
      <c r="F1735" t="s">
        <v>10</v>
      </c>
      <c r="G1735" t="s">
        <v>320</v>
      </c>
      <c r="H1735" t="s">
        <v>320</v>
      </c>
      <c r="I1735" t="s">
        <v>322</v>
      </c>
      <c r="J1735" s="25">
        <v>733753</v>
      </c>
      <c r="K1735" s="26">
        <v>1236.1041</v>
      </c>
      <c r="L1735" s="26">
        <v>11.0367</v>
      </c>
    </row>
    <row r="1736" spans="1:12" ht="16" customHeight="1">
      <c r="A1736" t="s">
        <v>452</v>
      </c>
      <c r="B1736" t="s">
        <v>10</v>
      </c>
      <c r="C1736" t="s">
        <v>48</v>
      </c>
      <c r="D1736" s="24">
        <v>46023</v>
      </c>
      <c r="E1736" t="s">
        <v>460</v>
      </c>
      <c r="F1736" t="s">
        <v>9</v>
      </c>
      <c r="G1736" t="s">
        <v>461</v>
      </c>
      <c r="H1736" t="s">
        <v>461</v>
      </c>
      <c r="I1736" t="s">
        <v>324</v>
      </c>
      <c r="J1736" s="25">
        <v>221755</v>
      </c>
      <c r="K1736" s="26">
        <v>373.33150000000001</v>
      </c>
      <c r="L1736" s="26">
        <v>4.3811999999999998</v>
      </c>
    </row>
    <row r="1737" spans="1:12" ht="16" customHeight="1">
      <c r="A1737" t="s">
        <v>452</v>
      </c>
      <c r="B1737" t="s">
        <v>10</v>
      </c>
      <c r="C1737" t="s">
        <v>48</v>
      </c>
      <c r="D1737" s="24">
        <v>46023</v>
      </c>
      <c r="E1737" t="s">
        <v>329</v>
      </c>
      <c r="F1737" t="s">
        <v>10</v>
      </c>
      <c r="G1737" t="s">
        <v>320</v>
      </c>
      <c r="H1737" t="s">
        <v>320</v>
      </c>
      <c r="I1737" t="s">
        <v>370</v>
      </c>
      <c r="J1737" s="25">
        <v>38473</v>
      </c>
      <c r="K1737" s="26">
        <v>65.778199999999998</v>
      </c>
      <c r="L1737" s="26">
        <v>1.0054000000000001</v>
      </c>
    </row>
    <row r="1738" spans="1:12" ht="16" customHeight="1">
      <c r="A1738" t="s">
        <v>452</v>
      </c>
      <c r="B1738" t="s">
        <v>10</v>
      </c>
      <c r="C1738" t="s">
        <v>48</v>
      </c>
      <c r="D1738" s="24">
        <v>46023</v>
      </c>
      <c r="E1738" t="s">
        <v>372</v>
      </c>
      <c r="F1738" t="s">
        <v>10</v>
      </c>
      <c r="G1738" t="s">
        <v>320</v>
      </c>
      <c r="H1738" t="s">
        <v>320</v>
      </c>
      <c r="I1738" t="s">
        <v>371</v>
      </c>
      <c r="J1738" s="25">
        <v>4340</v>
      </c>
      <c r="K1738" s="26">
        <v>7.1909000000000001</v>
      </c>
      <c r="L1738" s="26">
        <v>0.115</v>
      </c>
    </row>
    <row r="1739" spans="1:12" ht="16" customHeight="1">
      <c r="A1739" t="s">
        <v>452</v>
      </c>
      <c r="B1739" t="s">
        <v>10</v>
      </c>
      <c r="C1739" t="s">
        <v>48</v>
      </c>
      <c r="D1739" s="24">
        <v>46023</v>
      </c>
      <c r="E1739" t="s">
        <v>331</v>
      </c>
      <c r="F1739" t="s">
        <v>10</v>
      </c>
      <c r="G1739" t="s">
        <v>320</v>
      </c>
      <c r="H1739" t="s">
        <v>320</v>
      </c>
      <c r="I1739" t="s">
        <v>373</v>
      </c>
      <c r="J1739" s="25">
        <v>14885</v>
      </c>
      <c r="K1739" s="26">
        <v>26.252300000000002</v>
      </c>
      <c r="L1739" s="26">
        <v>0.71050000000000002</v>
      </c>
    </row>
    <row r="1740" spans="1:12" ht="16" customHeight="1">
      <c r="A1740" t="s">
        <v>452</v>
      </c>
      <c r="B1740" t="s">
        <v>10</v>
      </c>
      <c r="C1740" t="s">
        <v>48</v>
      </c>
      <c r="D1740" s="24">
        <v>46023</v>
      </c>
      <c r="E1740" t="s">
        <v>333</v>
      </c>
      <c r="F1740" t="s">
        <v>10</v>
      </c>
      <c r="G1740" t="s">
        <v>320</v>
      </c>
      <c r="H1740" t="s">
        <v>320</v>
      </c>
      <c r="I1740" t="s">
        <v>466</v>
      </c>
      <c r="J1740" s="25">
        <v>0</v>
      </c>
      <c r="K1740" s="26">
        <v>0</v>
      </c>
      <c r="L1740" s="26">
        <v>0</v>
      </c>
    </row>
    <row r="1741" spans="1:12" ht="16" customHeight="1">
      <c r="A1741" t="s">
        <v>452</v>
      </c>
      <c r="B1741" t="s">
        <v>10</v>
      </c>
      <c r="C1741" t="s">
        <v>48</v>
      </c>
      <c r="D1741" s="24">
        <v>46023</v>
      </c>
      <c r="E1741" t="s">
        <v>335</v>
      </c>
      <c r="F1741" t="s">
        <v>10</v>
      </c>
      <c r="G1741" t="s">
        <v>320</v>
      </c>
      <c r="H1741" t="s">
        <v>320</v>
      </c>
      <c r="I1741" t="s">
        <v>467</v>
      </c>
      <c r="J1741" s="25">
        <v>77</v>
      </c>
      <c r="K1741" s="26">
        <v>0.13489999999999999</v>
      </c>
      <c r="L1741" s="26">
        <v>8.2000000000000007E-3</v>
      </c>
    </row>
    <row r="1742" spans="1:12" ht="16" customHeight="1">
      <c r="A1742" t="s">
        <v>452</v>
      </c>
      <c r="B1742" t="s">
        <v>10</v>
      </c>
      <c r="C1742" t="s">
        <v>48</v>
      </c>
      <c r="D1742" s="24">
        <v>46023</v>
      </c>
      <c r="E1742" t="s">
        <v>337</v>
      </c>
      <c r="F1742" t="s">
        <v>10</v>
      </c>
      <c r="G1742" t="s">
        <v>320</v>
      </c>
      <c r="H1742" t="s">
        <v>320</v>
      </c>
      <c r="I1742" t="s">
        <v>468</v>
      </c>
      <c r="J1742" s="25">
        <v>0</v>
      </c>
      <c r="K1742" s="26">
        <v>0</v>
      </c>
      <c r="L1742" s="26">
        <v>0</v>
      </c>
    </row>
    <row r="1743" spans="1:12" ht="16" customHeight="1">
      <c r="A1743" t="s">
        <v>452</v>
      </c>
      <c r="B1743" t="s">
        <v>10</v>
      </c>
      <c r="C1743" t="s">
        <v>48</v>
      </c>
      <c r="D1743" s="24">
        <v>46023</v>
      </c>
      <c r="E1743" t="s">
        <v>339</v>
      </c>
      <c r="F1743" t="s">
        <v>10</v>
      </c>
      <c r="G1743" t="s">
        <v>320</v>
      </c>
      <c r="H1743" t="s">
        <v>320</v>
      </c>
      <c r="I1743" t="s">
        <v>469</v>
      </c>
      <c r="J1743" s="25">
        <v>30</v>
      </c>
      <c r="K1743" s="26">
        <v>5.3499999999999999E-2</v>
      </c>
      <c r="L1743" s="26">
        <v>2E-3</v>
      </c>
    </row>
    <row r="1744" spans="1:12" ht="16" customHeight="1">
      <c r="A1744" t="s">
        <v>452</v>
      </c>
      <c r="B1744" t="s">
        <v>10</v>
      </c>
      <c r="C1744" t="s">
        <v>48</v>
      </c>
      <c r="D1744" s="24">
        <v>46023</v>
      </c>
      <c r="E1744" t="s">
        <v>341</v>
      </c>
      <c r="F1744" t="s">
        <v>10</v>
      </c>
      <c r="G1744" t="s">
        <v>320</v>
      </c>
      <c r="H1744" t="s">
        <v>320</v>
      </c>
      <c r="I1744" t="s">
        <v>470</v>
      </c>
      <c r="J1744" s="25">
        <v>0</v>
      </c>
      <c r="K1744" s="26">
        <v>0</v>
      </c>
      <c r="L1744" s="26">
        <v>0</v>
      </c>
    </row>
    <row r="1745" spans="1:12" ht="16" customHeight="1">
      <c r="A1745" t="s">
        <v>452</v>
      </c>
      <c r="B1745" t="s">
        <v>10</v>
      </c>
      <c r="C1745" t="s">
        <v>48</v>
      </c>
      <c r="D1745" s="24">
        <v>46023</v>
      </c>
      <c r="E1745" t="s">
        <v>343</v>
      </c>
      <c r="F1745" t="s">
        <v>9</v>
      </c>
      <c r="G1745" t="s">
        <v>344</v>
      </c>
      <c r="H1745" t="s">
        <v>344</v>
      </c>
      <c r="I1745" t="s">
        <v>471</v>
      </c>
      <c r="J1745" s="25">
        <v>0</v>
      </c>
      <c r="K1745" s="26">
        <v>0</v>
      </c>
      <c r="L1745" s="26">
        <v>0</v>
      </c>
    </row>
    <row r="1746" spans="1:12" ht="16" customHeight="1">
      <c r="A1746" t="s">
        <v>452</v>
      </c>
      <c r="B1746" t="s">
        <v>10</v>
      </c>
      <c r="C1746" t="s">
        <v>48</v>
      </c>
      <c r="D1746" s="24">
        <v>46023</v>
      </c>
      <c r="E1746" t="s">
        <v>346</v>
      </c>
      <c r="F1746" t="s">
        <v>10</v>
      </c>
      <c r="G1746" t="s">
        <v>320</v>
      </c>
      <c r="H1746" t="s">
        <v>320</v>
      </c>
      <c r="I1746" t="s">
        <v>472</v>
      </c>
      <c r="J1746" s="25">
        <v>0</v>
      </c>
      <c r="K1746" s="26">
        <v>0</v>
      </c>
      <c r="L1746" s="26">
        <v>0</v>
      </c>
    </row>
    <row r="1747" spans="1:12" ht="16" customHeight="1">
      <c r="A1747" t="s">
        <v>452</v>
      </c>
      <c r="B1747" t="s">
        <v>10</v>
      </c>
      <c r="C1747" t="s">
        <v>48</v>
      </c>
      <c r="D1747" s="24">
        <v>46023</v>
      </c>
      <c r="E1747" t="s">
        <v>463</v>
      </c>
      <c r="F1747" t="s">
        <v>10</v>
      </c>
      <c r="G1747" t="s">
        <v>320</v>
      </c>
      <c r="H1747" t="s">
        <v>320</v>
      </c>
      <c r="I1747" t="s">
        <v>473</v>
      </c>
      <c r="J1747" s="25">
        <v>0</v>
      </c>
      <c r="K1747" s="26">
        <v>0</v>
      </c>
      <c r="L1747" s="26">
        <v>0</v>
      </c>
    </row>
    <row r="1748" spans="1:12" ht="16" customHeight="1">
      <c r="A1748" t="s">
        <v>485</v>
      </c>
      <c r="B1748" t="s">
        <v>11</v>
      </c>
      <c r="C1748" t="s">
        <v>48</v>
      </c>
      <c r="D1748" s="24">
        <v>46023</v>
      </c>
      <c r="E1748" t="s">
        <v>399</v>
      </c>
      <c r="F1748" t="s">
        <v>10</v>
      </c>
      <c r="G1748" t="s">
        <v>320</v>
      </c>
      <c r="H1748" t="s">
        <v>364</v>
      </c>
      <c r="I1748" t="s">
        <v>315</v>
      </c>
      <c r="J1748" s="25">
        <v>98572048</v>
      </c>
      <c r="K1748" s="26">
        <v>162343.23420000001</v>
      </c>
      <c r="L1748" s="26">
        <v>584.09950000000003</v>
      </c>
    </row>
    <row r="1749" spans="1:12" ht="16" customHeight="1">
      <c r="A1749" t="s">
        <v>485</v>
      </c>
      <c r="B1749" t="s">
        <v>11</v>
      </c>
      <c r="C1749" t="s">
        <v>48</v>
      </c>
      <c r="D1749" s="24">
        <v>46023</v>
      </c>
      <c r="E1749" t="s">
        <v>457</v>
      </c>
      <c r="F1749" t="s">
        <v>10</v>
      </c>
      <c r="G1749" t="s">
        <v>314</v>
      </c>
      <c r="H1749" t="s">
        <v>314</v>
      </c>
      <c r="I1749" t="s">
        <v>322</v>
      </c>
      <c r="J1749" s="25">
        <v>2214344</v>
      </c>
      <c r="K1749" s="26">
        <v>3659.1206999999999</v>
      </c>
      <c r="L1749" s="26">
        <v>21.535599999999999</v>
      </c>
    </row>
    <row r="1750" spans="1:12" ht="16" customHeight="1">
      <c r="A1750" t="s">
        <v>485</v>
      </c>
      <c r="B1750" t="s">
        <v>11</v>
      </c>
      <c r="C1750" t="s">
        <v>48</v>
      </c>
      <c r="D1750" s="24">
        <v>46023</v>
      </c>
      <c r="E1750" t="s">
        <v>477</v>
      </c>
      <c r="F1750" t="s">
        <v>10</v>
      </c>
      <c r="G1750" t="s">
        <v>314</v>
      </c>
      <c r="H1750" t="s">
        <v>314</v>
      </c>
      <c r="I1750" t="s">
        <v>322</v>
      </c>
      <c r="J1750" s="25">
        <v>214954</v>
      </c>
      <c r="K1750" s="26">
        <v>356.88499999999999</v>
      </c>
      <c r="L1750" s="26">
        <v>2.3571</v>
      </c>
    </row>
    <row r="1751" spans="1:12" ht="16" customHeight="1">
      <c r="A1751" t="s">
        <v>485</v>
      </c>
      <c r="B1751" t="s">
        <v>11</v>
      </c>
      <c r="C1751" t="s">
        <v>48</v>
      </c>
      <c r="D1751" s="24">
        <v>46023</v>
      </c>
      <c r="E1751" t="s">
        <v>482</v>
      </c>
      <c r="F1751" t="s">
        <v>10</v>
      </c>
      <c r="G1751" t="s">
        <v>314</v>
      </c>
      <c r="H1751" t="s">
        <v>314</v>
      </c>
      <c r="I1751" t="s">
        <v>322</v>
      </c>
      <c r="J1751" s="25">
        <v>22800</v>
      </c>
      <c r="K1751" s="26">
        <v>37.901499999999999</v>
      </c>
      <c r="L1751" s="26">
        <v>0.36559999999999998</v>
      </c>
    </row>
    <row r="1752" spans="1:12" ht="16" customHeight="1">
      <c r="A1752" t="s">
        <v>485</v>
      </c>
      <c r="B1752" t="s">
        <v>11</v>
      </c>
      <c r="C1752" t="s">
        <v>48</v>
      </c>
      <c r="D1752" s="24">
        <v>46023</v>
      </c>
      <c r="E1752" t="s">
        <v>429</v>
      </c>
      <c r="F1752" t="s">
        <v>10</v>
      </c>
      <c r="G1752" t="s">
        <v>320</v>
      </c>
      <c r="H1752" t="s">
        <v>320</v>
      </c>
      <c r="I1752" t="s">
        <v>322</v>
      </c>
      <c r="J1752" s="25">
        <v>1298066</v>
      </c>
      <c r="K1752" s="26">
        <v>2166.2116999999998</v>
      </c>
      <c r="L1752" s="26">
        <v>21.606000000000002</v>
      </c>
    </row>
    <row r="1753" spans="1:12" ht="16" customHeight="1">
      <c r="A1753" t="s">
        <v>485</v>
      </c>
      <c r="B1753" t="s">
        <v>11</v>
      </c>
      <c r="C1753" t="s">
        <v>48</v>
      </c>
      <c r="D1753" s="24">
        <v>46023</v>
      </c>
      <c r="E1753" t="s">
        <v>486</v>
      </c>
      <c r="F1753" t="s">
        <v>9</v>
      </c>
      <c r="G1753" t="s">
        <v>344</v>
      </c>
      <c r="H1753" t="s">
        <v>344</v>
      </c>
      <c r="I1753" t="s">
        <v>324</v>
      </c>
      <c r="J1753" s="25">
        <v>255</v>
      </c>
      <c r="K1753" s="26">
        <v>0.43709999999999999</v>
      </c>
      <c r="L1753" s="26">
        <v>2.7000000000000001E-3</v>
      </c>
    </row>
    <row r="1754" spans="1:12" ht="16" customHeight="1">
      <c r="A1754" t="s">
        <v>485</v>
      </c>
      <c r="B1754" t="s">
        <v>11</v>
      </c>
      <c r="C1754" t="s">
        <v>48</v>
      </c>
      <c r="D1754" s="24">
        <v>46023</v>
      </c>
      <c r="E1754" t="s">
        <v>460</v>
      </c>
      <c r="F1754" t="s">
        <v>9</v>
      </c>
      <c r="G1754" t="s">
        <v>461</v>
      </c>
      <c r="H1754" t="s">
        <v>461</v>
      </c>
      <c r="I1754" t="s">
        <v>324</v>
      </c>
      <c r="J1754" s="25">
        <v>370735</v>
      </c>
      <c r="K1754" s="26">
        <v>619.56880000000001</v>
      </c>
      <c r="L1754" s="26">
        <v>8.1607000000000003</v>
      </c>
    </row>
    <row r="1755" spans="1:12" ht="16" customHeight="1">
      <c r="A1755" t="s">
        <v>485</v>
      </c>
      <c r="B1755" t="s">
        <v>11</v>
      </c>
      <c r="C1755" t="s">
        <v>48</v>
      </c>
      <c r="D1755" s="24">
        <v>46023</v>
      </c>
      <c r="E1755" t="s">
        <v>329</v>
      </c>
      <c r="F1755" t="s">
        <v>10</v>
      </c>
      <c r="G1755" t="s">
        <v>320</v>
      </c>
      <c r="H1755" t="s">
        <v>320</v>
      </c>
      <c r="I1755" t="s">
        <v>370</v>
      </c>
      <c r="J1755" s="25">
        <v>69756</v>
      </c>
      <c r="K1755" s="26">
        <v>119.8308</v>
      </c>
      <c r="L1755" s="26">
        <v>1.9346000000000001</v>
      </c>
    </row>
    <row r="1756" spans="1:12" ht="16" customHeight="1">
      <c r="A1756" t="s">
        <v>485</v>
      </c>
      <c r="B1756" t="s">
        <v>11</v>
      </c>
      <c r="C1756" t="s">
        <v>48</v>
      </c>
      <c r="D1756" s="24">
        <v>46023</v>
      </c>
      <c r="E1756" t="s">
        <v>372</v>
      </c>
      <c r="F1756" t="s">
        <v>10</v>
      </c>
      <c r="G1756" t="s">
        <v>320</v>
      </c>
      <c r="H1756" t="s">
        <v>320</v>
      </c>
      <c r="I1756" t="s">
        <v>371</v>
      </c>
      <c r="J1756" s="25">
        <v>10584</v>
      </c>
      <c r="K1756" s="26">
        <v>17.744299999999999</v>
      </c>
      <c r="L1756" s="26">
        <v>0.2402</v>
      </c>
    </row>
    <row r="1757" spans="1:12" ht="16" customHeight="1">
      <c r="A1757" t="s">
        <v>485</v>
      </c>
      <c r="B1757" t="s">
        <v>11</v>
      </c>
      <c r="C1757" t="s">
        <v>48</v>
      </c>
      <c r="D1757" s="24">
        <v>46023</v>
      </c>
      <c r="E1757" t="s">
        <v>331</v>
      </c>
      <c r="F1757" t="s">
        <v>10</v>
      </c>
      <c r="G1757" t="s">
        <v>320</v>
      </c>
      <c r="H1757" t="s">
        <v>320</v>
      </c>
      <c r="I1757" t="s">
        <v>373</v>
      </c>
      <c r="J1757" s="25">
        <v>17693</v>
      </c>
      <c r="K1757" s="26">
        <v>31.310600000000001</v>
      </c>
      <c r="L1757" s="26">
        <v>0.98060000000000003</v>
      </c>
    </row>
    <row r="1758" spans="1:12" ht="16" customHeight="1">
      <c r="A1758" t="s">
        <v>485</v>
      </c>
      <c r="B1758" t="s">
        <v>11</v>
      </c>
      <c r="C1758" t="s">
        <v>48</v>
      </c>
      <c r="D1758" s="24">
        <v>46023</v>
      </c>
      <c r="E1758" t="s">
        <v>333</v>
      </c>
      <c r="F1758" t="s">
        <v>10</v>
      </c>
      <c r="G1758" t="s">
        <v>320</v>
      </c>
      <c r="H1758" t="s">
        <v>320</v>
      </c>
      <c r="I1758" t="s">
        <v>466</v>
      </c>
      <c r="J1758" s="25">
        <v>0</v>
      </c>
      <c r="K1758" s="26">
        <v>0</v>
      </c>
      <c r="L1758" s="26">
        <v>0</v>
      </c>
    </row>
    <row r="1759" spans="1:12" ht="16" customHeight="1">
      <c r="A1759" t="s">
        <v>485</v>
      </c>
      <c r="B1759" t="s">
        <v>11</v>
      </c>
      <c r="C1759" t="s">
        <v>48</v>
      </c>
      <c r="D1759" s="24">
        <v>46023</v>
      </c>
      <c r="E1759" t="s">
        <v>335</v>
      </c>
      <c r="F1759" t="s">
        <v>10</v>
      </c>
      <c r="G1759" t="s">
        <v>320</v>
      </c>
      <c r="H1759" t="s">
        <v>320</v>
      </c>
      <c r="I1759" t="s">
        <v>467</v>
      </c>
      <c r="J1759" s="25">
        <v>94</v>
      </c>
      <c r="K1759" s="26">
        <v>0.16439999999999999</v>
      </c>
      <c r="L1759" s="26">
        <v>9.4000000000000004E-3</v>
      </c>
    </row>
    <row r="1760" spans="1:12" ht="16" customHeight="1">
      <c r="A1760" t="s">
        <v>485</v>
      </c>
      <c r="B1760" t="s">
        <v>11</v>
      </c>
      <c r="C1760" t="s">
        <v>48</v>
      </c>
      <c r="D1760" s="24">
        <v>46023</v>
      </c>
      <c r="E1760" t="s">
        <v>337</v>
      </c>
      <c r="F1760" t="s">
        <v>10</v>
      </c>
      <c r="G1760" t="s">
        <v>320</v>
      </c>
      <c r="H1760" t="s">
        <v>320</v>
      </c>
      <c r="I1760" t="s">
        <v>468</v>
      </c>
      <c r="J1760" s="25">
        <v>0</v>
      </c>
      <c r="K1760" s="26">
        <v>0</v>
      </c>
      <c r="L1760" s="26">
        <v>0</v>
      </c>
    </row>
    <row r="1761" spans="1:12" ht="16" customHeight="1">
      <c r="A1761" t="s">
        <v>485</v>
      </c>
      <c r="B1761" t="s">
        <v>11</v>
      </c>
      <c r="C1761" t="s">
        <v>48</v>
      </c>
      <c r="D1761" s="24">
        <v>46023</v>
      </c>
      <c r="E1761" t="s">
        <v>339</v>
      </c>
      <c r="F1761" t="s">
        <v>10</v>
      </c>
      <c r="G1761" t="s">
        <v>320</v>
      </c>
      <c r="H1761" t="s">
        <v>320</v>
      </c>
      <c r="I1761" t="s">
        <v>469</v>
      </c>
      <c r="J1761" s="25">
        <v>12</v>
      </c>
      <c r="K1761" s="26">
        <v>1.9199999999999998E-2</v>
      </c>
      <c r="L1761" s="26">
        <v>5.0000000000000001E-4</v>
      </c>
    </row>
    <row r="1762" spans="1:12" ht="16" customHeight="1">
      <c r="A1762" t="s">
        <v>485</v>
      </c>
      <c r="B1762" t="s">
        <v>11</v>
      </c>
      <c r="C1762" t="s">
        <v>48</v>
      </c>
      <c r="D1762" s="24">
        <v>46023</v>
      </c>
      <c r="E1762" t="s">
        <v>341</v>
      </c>
      <c r="F1762" t="s">
        <v>10</v>
      </c>
      <c r="G1762" t="s">
        <v>320</v>
      </c>
      <c r="H1762" t="s">
        <v>320</v>
      </c>
      <c r="I1762" t="s">
        <v>470</v>
      </c>
      <c r="J1762" s="25">
        <v>0</v>
      </c>
      <c r="K1762" s="26">
        <v>0</v>
      </c>
      <c r="L1762" s="26">
        <v>0</v>
      </c>
    </row>
    <row r="1763" spans="1:12" ht="16" customHeight="1">
      <c r="A1763" t="s">
        <v>485</v>
      </c>
      <c r="B1763" t="s">
        <v>11</v>
      </c>
      <c r="C1763" t="s">
        <v>48</v>
      </c>
      <c r="D1763" s="24">
        <v>46023</v>
      </c>
      <c r="E1763" t="s">
        <v>343</v>
      </c>
      <c r="F1763" t="s">
        <v>9</v>
      </c>
      <c r="G1763" t="s">
        <v>344</v>
      </c>
      <c r="H1763" t="s">
        <v>344</v>
      </c>
      <c r="I1763" t="s">
        <v>471</v>
      </c>
      <c r="J1763" s="25">
        <v>0</v>
      </c>
      <c r="K1763" s="26">
        <v>0</v>
      </c>
      <c r="L1763" s="26">
        <v>0</v>
      </c>
    </row>
    <row r="1764" spans="1:12" ht="16" customHeight="1">
      <c r="A1764" t="s">
        <v>485</v>
      </c>
      <c r="B1764" t="s">
        <v>11</v>
      </c>
      <c r="C1764" t="s">
        <v>48</v>
      </c>
      <c r="D1764" s="24">
        <v>46023</v>
      </c>
      <c r="E1764" t="s">
        <v>346</v>
      </c>
      <c r="F1764" t="s">
        <v>10</v>
      </c>
      <c r="G1764" t="s">
        <v>320</v>
      </c>
      <c r="H1764" t="s">
        <v>320</v>
      </c>
      <c r="I1764" t="s">
        <v>472</v>
      </c>
      <c r="J1764" s="25">
        <v>0</v>
      </c>
      <c r="K1764" s="26">
        <v>0</v>
      </c>
      <c r="L1764" s="26">
        <v>0</v>
      </c>
    </row>
    <row r="1765" spans="1:12" ht="16" customHeight="1">
      <c r="A1765" t="s">
        <v>485</v>
      </c>
      <c r="B1765" t="s">
        <v>11</v>
      </c>
      <c r="C1765" t="s">
        <v>48</v>
      </c>
      <c r="D1765" s="24">
        <v>46023</v>
      </c>
      <c r="E1765" t="s">
        <v>463</v>
      </c>
      <c r="F1765" t="s">
        <v>10</v>
      </c>
      <c r="G1765" t="s">
        <v>320</v>
      </c>
      <c r="H1765" t="s">
        <v>320</v>
      </c>
      <c r="I1765" t="s">
        <v>473</v>
      </c>
      <c r="J1765" s="25">
        <v>0</v>
      </c>
      <c r="K1765" s="26">
        <v>0</v>
      </c>
      <c r="L1765" s="26">
        <v>0</v>
      </c>
    </row>
    <row r="1766" spans="1:12" ht="16" customHeight="1">
      <c r="A1766" t="s">
        <v>487</v>
      </c>
      <c r="B1766" t="s">
        <v>12</v>
      </c>
      <c r="C1766" t="s">
        <v>49</v>
      </c>
      <c r="D1766" s="24">
        <v>46023</v>
      </c>
      <c r="E1766" t="s">
        <v>399</v>
      </c>
      <c r="F1766" t="s">
        <v>10</v>
      </c>
      <c r="G1766" t="s">
        <v>320</v>
      </c>
      <c r="H1766" t="s">
        <v>364</v>
      </c>
      <c r="I1766" t="s">
        <v>315</v>
      </c>
      <c r="J1766" s="25">
        <v>89227070</v>
      </c>
      <c r="K1766" s="26">
        <v>147040.23819999999</v>
      </c>
      <c r="L1766" s="26">
        <v>438.08879999999999</v>
      </c>
    </row>
    <row r="1767" spans="1:12" ht="16" customHeight="1">
      <c r="A1767" t="s">
        <v>487</v>
      </c>
      <c r="B1767" t="s">
        <v>12</v>
      </c>
      <c r="C1767" t="s">
        <v>49</v>
      </c>
      <c r="D1767" s="24">
        <v>46023</v>
      </c>
      <c r="E1767" t="s">
        <v>457</v>
      </c>
      <c r="F1767" t="s">
        <v>10</v>
      </c>
      <c r="G1767" t="s">
        <v>314</v>
      </c>
      <c r="H1767" t="s">
        <v>314</v>
      </c>
      <c r="I1767" t="s">
        <v>322</v>
      </c>
      <c r="J1767" s="25">
        <v>2167294</v>
      </c>
      <c r="K1767" s="26">
        <v>3586.578</v>
      </c>
      <c r="L1767" s="26">
        <v>20.410900000000002</v>
      </c>
    </row>
    <row r="1768" spans="1:12" ht="16" customHeight="1">
      <c r="A1768" t="s">
        <v>487</v>
      </c>
      <c r="B1768" t="s">
        <v>12</v>
      </c>
      <c r="C1768" t="s">
        <v>49</v>
      </c>
      <c r="D1768" s="24">
        <v>46023</v>
      </c>
      <c r="E1768" t="s">
        <v>477</v>
      </c>
      <c r="F1768" t="s">
        <v>10</v>
      </c>
      <c r="G1768" t="s">
        <v>314</v>
      </c>
      <c r="H1768" t="s">
        <v>314</v>
      </c>
      <c r="I1768" t="s">
        <v>322</v>
      </c>
      <c r="J1768" s="25">
        <v>186101</v>
      </c>
      <c r="K1768" s="26">
        <v>309.02620000000002</v>
      </c>
      <c r="L1768" s="26">
        <v>2.1459999999999999</v>
      </c>
    </row>
    <row r="1769" spans="1:12" ht="16" customHeight="1">
      <c r="A1769" t="s">
        <v>487</v>
      </c>
      <c r="B1769" t="s">
        <v>12</v>
      </c>
      <c r="C1769" t="s">
        <v>49</v>
      </c>
      <c r="D1769" s="24">
        <v>46023</v>
      </c>
      <c r="E1769" t="s">
        <v>482</v>
      </c>
      <c r="F1769" t="s">
        <v>10</v>
      </c>
      <c r="G1769" t="s">
        <v>314</v>
      </c>
      <c r="H1769" t="s">
        <v>314</v>
      </c>
      <c r="I1769" t="s">
        <v>322</v>
      </c>
      <c r="J1769" s="25">
        <v>20271</v>
      </c>
      <c r="K1769" s="26">
        <v>33.686</v>
      </c>
      <c r="L1769" s="26">
        <v>0.31690000000000002</v>
      </c>
    </row>
    <row r="1770" spans="1:12" ht="16" customHeight="1">
      <c r="A1770" t="s">
        <v>487</v>
      </c>
      <c r="B1770" t="s">
        <v>12</v>
      </c>
      <c r="C1770" t="s">
        <v>49</v>
      </c>
      <c r="D1770" s="24">
        <v>46023</v>
      </c>
      <c r="E1770" t="s">
        <v>429</v>
      </c>
      <c r="F1770" t="s">
        <v>10</v>
      </c>
      <c r="G1770" t="s">
        <v>320</v>
      </c>
      <c r="H1770" t="s">
        <v>320</v>
      </c>
      <c r="I1770" t="s">
        <v>322</v>
      </c>
      <c r="J1770" s="25">
        <v>864709</v>
      </c>
      <c r="K1770" s="26">
        <v>1446.9323999999999</v>
      </c>
      <c r="L1770" s="26">
        <v>14.344099999999999</v>
      </c>
    </row>
    <row r="1771" spans="1:12" ht="16" customHeight="1">
      <c r="A1771" t="s">
        <v>487</v>
      </c>
      <c r="B1771" t="s">
        <v>12</v>
      </c>
      <c r="C1771" t="s">
        <v>49</v>
      </c>
      <c r="D1771" s="24">
        <v>46023</v>
      </c>
      <c r="E1771" t="s">
        <v>486</v>
      </c>
      <c r="F1771" t="s">
        <v>9</v>
      </c>
      <c r="G1771" t="s">
        <v>344</v>
      </c>
      <c r="H1771" t="s">
        <v>344</v>
      </c>
      <c r="I1771" t="s">
        <v>324</v>
      </c>
      <c r="J1771" s="25">
        <v>323</v>
      </c>
      <c r="K1771" s="26">
        <v>0.54779999999999995</v>
      </c>
      <c r="L1771" s="26">
        <v>2.7000000000000001E-3</v>
      </c>
    </row>
    <row r="1772" spans="1:12" ht="16" customHeight="1">
      <c r="A1772" t="s">
        <v>487</v>
      </c>
      <c r="B1772" t="s">
        <v>12</v>
      </c>
      <c r="C1772" t="s">
        <v>49</v>
      </c>
      <c r="D1772" s="24">
        <v>46023</v>
      </c>
      <c r="E1772" t="s">
        <v>460</v>
      </c>
      <c r="F1772" t="s">
        <v>9</v>
      </c>
      <c r="G1772" t="s">
        <v>461</v>
      </c>
      <c r="H1772" t="s">
        <v>461</v>
      </c>
      <c r="I1772" t="s">
        <v>324</v>
      </c>
      <c r="J1772" s="25">
        <v>225978</v>
      </c>
      <c r="K1772" s="26">
        <v>378.60559999999998</v>
      </c>
      <c r="L1772" s="26">
        <v>4.7516999999999996</v>
      </c>
    </row>
    <row r="1773" spans="1:12" ht="16" customHeight="1">
      <c r="A1773" t="s">
        <v>487</v>
      </c>
      <c r="B1773" t="s">
        <v>12</v>
      </c>
      <c r="C1773" t="s">
        <v>49</v>
      </c>
      <c r="D1773" s="24">
        <v>46023</v>
      </c>
      <c r="E1773" t="s">
        <v>329</v>
      </c>
      <c r="F1773" t="s">
        <v>10</v>
      </c>
      <c r="G1773" t="s">
        <v>320</v>
      </c>
      <c r="H1773" t="s">
        <v>320</v>
      </c>
      <c r="I1773" t="s">
        <v>370</v>
      </c>
      <c r="J1773" s="25">
        <v>30285</v>
      </c>
      <c r="K1773" s="26">
        <v>50.157400000000003</v>
      </c>
      <c r="L1773" s="26">
        <v>0.83030000000000004</v>
      </c>
    </row>
    <row r="1774" spans="1:12" ht="16" customHeight="1">
      <c r="A1774" t="s">
        <v>487</v>
      </c>
      <c r="B1774" t="s">
        <v>12</v>
      </c>
      <c r="C1774" t="s">
        <v>49</v>
      </c>
      <c r="D1774" s="24">
        <v>46023</v>
      </c>
      <c r="E1774" t="s">
        <v>372</v>
      </c>
      <c r="F1774" t="s">
        <v>10</v>
      </c>
      <c r="G1774" t="s">
        <v>320</v>
      </c>
      <c r="H1774" t="s">
        <v>320</v>
      </c>
      <c r="I1774" t="s">
        <v>371</v>
      </c>
      <c r="J1774" s="25">
        <v>4255</v>
      </c>
      <c r="K1774" s="26">
        <v>7.0849000000000002</v>
      </c>
      <c r="L1774" s="26">
        <v>0.13009999999999999</v>
      </c>
    </row>
    <row r="1775" spans="1:12" ht="16" customHeight="1">
      <c r="A1775" t="s">
        <v>487</v>
      </c>
      <c r="B1775" t="s">
        <v>12</v>
      </c>
      <c r="C1775" t="s">
        <v>49</v>
      </c>
      <c r="D1775" s="24">
        <v>46023</v>
      </c>
      <c r="E1775" t="s">
        <v>331</v>
      </c>
      <c r="F1775" t="s">
        <v>10</v>
      </c>
      <c r="G1775" t="s">
        <v>320</v>
      </c>
      <c r="H1775" t="s">
        <v>320</v>
      </c>
      <c r="I1775" t="s">
        <v>373</v>
      </c>
      <c r="J1775" s="25">
        <v>9632</v>
      </c>
      <c r="K1775" s="26">
        <v>16.8337</v>
      </c>
      <c r="L1775" s="26">
        <v>0.56720000000000004</v>
      </c>
    </row>
    <row r="1776" spans="1:12" ht="16" customHeight="1">
      <c r="A1776" t="s">
        <v>487</v>
      </c>
      <c r="B1776" t="s">
        <v>12</v>
      </c>
      <c r="C1776" t="s">
        <v>49</v>
      </c>
      <c r="D1776" s="24">
        <v>46023</v>
      </c>
      <c r="E1776" t="s">
        <v>333</v>
      </c>
      <c r="F1776" t="s">
        <v>10</v>
      </c>
      <c r="G1776" t="s">
        <v>320</v>
      </c>
      <c r="H1776" t="s">
        <v>320</v>
      </c>
      <c r="I1776" t="s">
        <v>466</v>
      </c>
      <c r="J1776" s="25">
        <v>0</v>
      </c>
      <c r="K1776" s="26">
        <v>0</v>
      </c>
      <c r="L1776" s="26">
        <v>0</v>
      </c>
    </row>
    <row r="1777" spans="1:12" ht="16" customHeight="1">
      <c r="A1777" t="s">
        <v>487</v>
      </c>
      <c r="B1777" t="s">
        <v>12</v>
      </c>
      <c r="C1777" t="s">
        <v>49</v>
      </c>
      <c r="D1777" s="24">
        <v>46023</v>
      </c>
      <c r="E1777" t="s">
        <v>335</v>
      </c>
      <c r="F1777" t="s">
        <v>10</v>
      </c>
      <c r="G1777" t="s">
        <v>320</v>
      </c>
      <c r="H1777" t="s">
        <v>320</v>
      </c>
      <c r="I1777" t="s">
        <v>467</v>
      </c>
      <c r="J1777" s="25">
        <v>74</v>
      </c>
      <c r="K1777" s="26">
        <v>0.12479999999999999</v>
      </c>
      <c r="L1777" s="26">
        <v>4.1000000000000003E-3</v>
      </c>
    </row>
    <row r="1778" spans="1:12" ht="16" customHeight="1">
      <c r="A1778" t="s">
        <v>487</v>
      </c>
      <c r="B1778" t="s">
        <v>12</v>
      </c>
      <c r="C1778" t="s">
        <v>49</v>
      </c>
      <c r="D1778" s="24">
        <v>46023</v>
      </c>
      <c r="E1778" t="s">
        <v>337</v>
      </c>
      <c r="F1778" t="s">
        <v>10</v>
      </c>
      <c r="G1778" t="s">
        <v>320</v>
      </c>
      <c r="H1778" t="s">
        <v>320</v>
      </c>
      <c r="I1778" t="s">
        <v>468</v>
      </c>
      <c r="J1778" s="25">
        <v>0</v>
      </c>
      <c r="K1778" s="26">
        <v>0</v>
      </c>
      <c r="L1778" s="26">
        <v>0</v>
      </c>
    </row>
    <row r="1779" spans="1:12" ht="16" customHeight="1">
      <c r="A1779" t="s">
        <v>487</v>
      </c>
      <c r="B1779" t="s">
        <v>12</v>
      </c>
      <c r="C1779" t="s">
        <v>49</v>
      </c>
      <c r="D1779" s="24">
        <v>46023</v>
      </c>
      <c r="E1779" t="s">
        <v>339</v>
      </c>
      <c r="F1779" t="s">
        <v>10</v>
      </c>
      <c r="G1779" t="s">
        <v>320</v>
      </c>
      <c r="H1779" t="s">
        <v>320</v>
      </c>
      <c r="I1779" t="s">
        <v>469</v>
      </c>
      <c r="J1779" s="25">
        <v>1</v>
      </c>
      <c r="K1779" s="26">
        <v>1.8E-3</v>
      </c>
      <c r="L1779" s="26">
        <v>1E-4</v>
      </c>
    </row>
    <row r="1780" spans="1:12" ht="16" customHeight="1">
      <c r="A1780" t="s">
        <v>487</v>
      </c>
      <c r="B1780" t="s">
        <v>12</v>
      </c>
      <c r="C1780" t="s">
        <v>49</v>
      </c>
      <c r="D1780" s="24">
        <v>46023</v>
      </c>
      <c r="E1780" t="s">
        <v>341</v>
      </c>
      <c r="F1780" t="s">
        <v>10</v>
      </c>
      <c r="G1780" t="s">
        <v>320</v>
      </c>
      <c r="H1780" t="s">
        <v>320</v>
      </c>
      <c r="I1780" t="s">
        <v>470</v>
      </c>
      <c r="J1780" s="25">
        <v>0</v>
      </c>
      <c r="K1780" s="26">
        <v>0</v>
      </c>
      <c r="L1780" s="26">
        <v>0</v>
      </c>
    </row>
    <row r="1781" spans="1:12" ht="16" customHeight="1">
      <c r="A1781" t="s">
        <v>487</v>
      </c>
      <c r="B1781" t="s">
        <v>12</v>
      </c>
      <c r="C1781" t="s">
        <v>49</v>
      </c>
      <c r="D1781" s="24">
        <v>46023</v>
      </c>
      <c r="E1781" t="s">
        <v>343</v>
      </c>
      <c r="F1781" t="s">
        <v>9</v>
      </c>
      <c r="G1781" t="s">
        <v>344</v>
      </c>
      <c r="H1781" t="s">
        <v>344</v>
      </c>
      <c r="I1781" t="s">
        <v>471</v>
      </c>
      <c r="J1781" s="25">
        <v>0</v>
      </c>
      <c r="K1781" s="26">
        <v>0</v>
      </c>
      <c r="L1781" s="26">
        <v>0</v>
      </c>
    </row>
    <row r="1782" spans="1:12" ht="16" customHeight="1">
      <c r="A1782" t="s">
        <v>487</v>
      </c>
      <c r="B1782" t="s">
        <v>12</v>
      </c>
      <c r="C1782" t="s">
        <v>49</v>
      </c>
      <c r="D1782" s="24">
        <v>46023</v>
      </c>
      <c r="E1782" t="s">
        <v>346</v>
      </c>
      <c r="F1782" t="s">
        <v>10</v>
      </c>
      <c r="G1782" t="s">
        <v>320</v>
      </c>
      <c r="H1782" t="s">
        <v>320</v>
      </c>
      <c r="I1782" t="s">
        <v>472</v>
      </c>
      <c r="J1782" s="25">
        <v>0</v>
      </c>
      <c r="K1782" s="26">
        <v>0</v>
      </c>
      <c r="L1782" s="26">
        <v>0</v>
      </c>
    </row>
    <row r="1783" spans="1:12" ht="16" customHeight="1">
      <c r="A1783" t="s">
        <v>487</v>
      </c>
      <c r="B1783" t="s">
        <v>12</v>
      </c>
      <c r="C1783" t="s">
        <v>49</v>
      </c>
      <c r="D1783" s="24">
        <v>46023</v>
      </c>
      <c r="E1783" t="s">
        <v>463</v>
      </c>
      <c r="F1783" t="s">
        <v>10</v>
      </c>
      <c r="G1783" t="s">
        <v>320</v>
      </c>
      <c r="H1783" t="s">
        <v>320</v>
      </c>
      <c r="I1783" t="s">
        <v>473</v>
      </c>
      <c r="J1783" s="25">
        <v>0</v>
      </c>
      <c r="K1783" s="26">
        <v>0</v>
      </c>
      <c r="L1783" s="26">
        <v>0</v>
      </c>
    </row>
    <row r="1784" spans="1:12" ht="16" customHeight="1">
      <c r="A1784" t="s">
        <v>488</v>
      </c>
      <c r="B1784" t="s">
        <v>13</v>
      </c>
      <c r="C1784" t="s">
        <v>49</v>
      </c>
      <c r="D1784" s="24">
        <v>46023</v>
      </c>
      <c r="E1784" t="s">
        <v>399</v>
      </c>
      <c r="F1784" t="s">
        <v>10</v>
      </c>
      <c r="G1784" t="s">
        <v>320</v>
      </c>
      <c r="H1784" t="s">
        <v>364</v>
      </c>
      <c r="I1784" t="s">
        <v>315</v>
      </c>
      <c r="J1784" s="25">
        <v>149220916</v>
      </c>
      <c r="K1784" s="26">
        <v>245364.41769999999</v>
      </c>
      <c r="L1784" s="26">
        <v>621.89909999999998</v>
      </c>
    </row>
    <row r="1785" spans="1:12" ht="16" customHeight="1">
      <c r="A1785" t="s">
        <v>488</v>
      </c>
      <c r="B1785" t="s">
        <v>13</v>
      </c>
      <c r="C1785" t="s">
        <v>49</v>
      </c>
      <c r="D1785" s="24">
        <v>46023</v>
      </c>
      <c r="E1785" t="s">
        <v>457</v>
      </c>
      <c r="F1785" t="s">
        <v>10</v>
      </c>
      <c r="G1785" t="s">
        <v>314</v>
      </c>
      <c r="H1785" t="s">
        <v>314</v>
      </c>
      <c r="I1785" t="s">
        <v>322</v>
      </c>
      <c r="J1785" s="25">
        <v>3142569</v>
      </c>
      <c r="K1785" s="26">
        <v>5221.4871000000003</v>
      </c>
      <c r="L1785" s="26">
        <v>27.735900000000001</v>
      </c>
    </row>
    <row r="1786" spans="1:12" ht="16" customHeight="1">
      <c r="A1786" t="s">
        <v>488</v>
      </c>
      <c r="B1786" t="s">
        <v>13</v>
      </c>
      <c r="C1786" t="s">
        <v>49</v>
      </c>
      <c r="D1786" s="24">
        <v>46023</v>
      </c>
      <c r="E1786" t="s">
        <v>477</v>
      </c>
      <c r="F1786" t="s">
        <v>10</v>
      </c>
      <c r="G1786" t="s">
        <v>314</v>
      </c>
      <c r="H1786" t="s">
        <v>314</v>
      </c>
      <c r="I1786" t="s">
        <v>322</v>
      </c>
      <c r="J1786" s="25">
        <v>205979</v>
      </c>
      <c r="K1786" s="26">
        <v>342.37860000000001</v>
      </c>
      <c r="L1786" s="26">
        <v>2.4121999999999999</v>
      </c>
    </row>
    <row r="1787" spans="1:12" ht="16" customHeight="1">
      <c r="A1787" t="s">
        <v>488</v>
      </c>
      <c r="B1787" t="s">
        <v>13</v>
      </c>
      <c r="C1787" t="s">
        <v>49</v>
      </c>
      <c r="D1787" s="24">
        <v>46023</v>
      </c>
      <c r="E1787" t="s">
        <v>482</v>
      </c>
      <c r="F1787" t="s">
        <v>10</v>
      </c>
      <c r="G1787" t="s">
        <v>314</v>
      </c>
      <c r="H1787" t="s">
        <v>314</v>
      </c>
      <c r="I1787" t="s">
        <v>322</v>
      </c>
      <c r="J1787" s="25">
        <v>19732</v>
      </c>
      <c r="K1787" s="26">
        <v>32.865900000000003</v>
      </c>
      <c r="L1787" s="26">
        <v>0.29680000000000001</v>
      </c>
    </row>
    <row r="1788" spans="1:12" ht="16" customHeight="1">
      <c r="A1788" t="s">
        <v>488</v>
      </c>
      <c r="B1788" t="s">
        <v>13</v>
      </c>
      <c r="C1788" t="s">
        <v>49</v>
      </c>
      <c r="D1788" s="24">
        <v>46023</v>
      </c>
      <c r="E1788" t="s">
        <v>429</v>
      </c>
      <c r="F1788" t="s">
        <v>10</v>
      </c>
      <c r="G1788" t="s">
        <v>320</v>
      </c>
      <c r="H1788" t="s">
        <v>320</v>
      </c>
      <c r="I1788" t="s">
        <v>322</v>
      </c>
      <c r="J1788" s="25">
        <v>970459</v>
      </c>
      <c r="K1788" s="26">
        <v>1626.7005999999999</v>
      </c>
      <c r="L1788" s="26">
        <v>17.600999999999999</v>
      </c>
    </row>
    <row r="1789" spans="1:12" ht="16" customHeight="1">
      <c r="A1789" t="s">
        <v>488</v>
      </c>
      <c r="B1789" t="s">
        <v>13</v>
      </c>
      <c r="C1789" t="s">
        <v>49</v>
      </c>
      <c r="D1789" s="24">
        <v>46023</v>
      </c>
      <c r="E1789" t="s">
        <v>486</v>
      </c>
      <c r="F1789" t="s">
        <v>9</v>
      </c>
      <c r="G1789" t="s">
        <v>344</v>
      </c>
      <c r="H1789" t="s">
        <v>344</v>
      </c>
      <c r="I1789" t="s">
        <v>324</v>
      </c>
      <c r="J1789" s="25">
        <v>641</v>
      </c>
      <c r="K1789" s="26">
        <v>1.0876999999999999</v>
      </c>
      <c r="L1789" s="26">
        <v>6.8999999999999999E-3</v>
      </c>
    </row>
    <row r="1790" spans="1:12" ht="16" customHeight="1">
      <c r="A1790" t="s">
        <v>488</v>
      </c>
      <c r="B1790" t="s">
        <v>13</v>
      </c>
      <c r="C1790" t="s">
        <v>49</v>
      </c>
      <c r="D1790" s="24">
        <v>46023</v>
      </c>
      <c r="E1790" t="s">
        <v>460</v>
      </c>
      <c r="F1790" t="s">
        <v>9</v>
      </c>
      <c r="G1790" t="s">
        <v>461</v>
      </c>
      <c r="H1790" t="s">
        <v>461</v>
      </c>
      <c r="I1790" t="s">
        <v>324</v>
      </c>
      <c r="J1790" s="25">
        <v>176508</v>
      </c>
      <c r="K1790" s="26">
        <v>295.9427</v>
      </c>
      <c r="L1790" s="26">
        <v>3.7919</v>
      </c>
    </row>
    <row r="1791" spans="1:12" ht="16" customHeight="1">
      <c r="A1791" t="s">
        <v>488</v>
      </c>
      <c r="B1791" t="s">
        <v>13</v>
      </c>
      <c r="C1791" t="s">
        <v>49</v>
      </c>
      <c r="D1791" s="24">
        <v>46023</v>
      </c>
      <c r="E1791" t="s">
        <v>329</v>
      </c>
      <c r="F1791" t="s">
        <v>10</v>
      </c>
      <c r="G1791" t="s">
        <v>320</v>
      </c>
      <c r="H1791" t="s">
        <v>320</v>
      </c>
      <c r="I1791" t="s">
        <v>370</v>
      </c>
      <c r="J1791" s="25">
        <v>26136</v>
      </c>
      <c r="K1791" s="26">
        <v>44.3277</v>
      </c>
      <c r="L1791" s="26">
        <v>0.74980000000000002</v>
      </c>
    </row>
    <row r="1792" spans="1:12" ht="16" customHeight="1">
      <c r="A1792" t="s">
        <v>488</v>
      </c>
      <c r="B1792" t="s">
        <v>13</v>
      </c>
      <c r="C1792" t="s">
        <v>49</v>
      </c>
      <c r="D1792" s="24">
        <v>46023</v>
      </c>
      <c r="E1792" t="s">
        <v>372</v>
      </c>
      <c r="F1792" t="s">
        <v>10</v>
      </c>
      <c r="G1792" t="s">
        <v>320</v>
      </c>
      <c r="H1792" t="s">
        <v>320</v>
      </c>
      <c r="I1792" t="s">
        <v>371</v>
      </c>
      <c r="J1792" s="25">
        <v>3447</v>
      </c>
      <c r="K1792" s="26">
        <v>5.9397000000000002</v>
      </c>
      <c r="L1792" s="26">
        <v>0.1363</v>
      </c>
    </row>
    <row r="1793" spans="1:12" ht="16" customHeight="1">
      <c r="A1793" t="s">
        <v>488</v>
      </c>
      <c r="B1793" t="s">
        <v>13</v>
      </c>
      <c r="C1793" t="s">
        <v>49</v>
      </c>
      <c r="D1793" s="24">
        <v>46023</v>
      </c>
      <c r="E1793" t="s">
        <v>331</v>
      </c>
      <c r="F1793" t="s">
        <v>10</v>
      </c>
      <c r="G1793" t="s">
        <v>320</v>
      </c>
      <c r="H1793" t="s">
        <v>320</v>
      </c>
      <c r="I1793" t="s">
        <v>373</v>
      </c>
      <c r="J1793" s="25">
        <v>11935</v>
      </c>
      <c r="K1793" s="26">
        <v>20.741599999999998</v>
      </c>
      <c r="L1793" s="26">
        <v>0.55469999999999997</v>
      </c>
    </row>
    <row r="1794" spans="1:12" ht="16" customHeight="1">
      <c r="A1794" t="s">
        <v>488</v>
      </c>
      <c r="B1794" t="s">
        <v>13</v>
      </c>
      <c r="C1794" t="s">
        <v>49</v>
      </c>
      <c r="D1794" s="24">
        <v>46023</v>
      </c>
      <c r="E1794" t="s">
        <v>333</v>
      </c>
      <c r="F1794" t="s">
        <v>10</v>
      </c>
      <c r="G1794" t="s">
        <v>320</v>
      </c>
      <c r="H1794" t="s">
        <v>320</v>
      </c>
      <c r="I1794" t="s">
        <v>466</v>
      </c>
      <c r="J1794" s="25">
        <v>0</v>
      </c>
      <c r="K1794" s="26">
        <v>0</v>
      </c>
      <c r="L1794" s="26">
        <v>0</v>
      </c>
    </row>
    <row r="1795" spans="1:12" ht="16" customHeight="1">
      <c r="A1795" t="s">
        <v>488</v>
      </c>
      <c r="B1795" t="s">
        <v>13</v>
      </c>
      <c r="C1795" t="s">
        <v>49</v>
      </c>
      <c r="D1795" s="24">
        <v>46023</v>
      </c>
      <c r="E1795" t="s">
        <v>335</v>
      </c>
      <c r="F1795" t="s">
        <v>10</v>
      </c>
      <c r="G1795" t="s">
        <v>320</v>
      </c>
      <c r="H1795" t="s">
        <v>320</v>
      </c>
      <c r="I1795" t="s">
        <v>467</v>
      </c>
      <c r="J1795" s="25">
        <v>90</v>
      </c>
      <c r="K1795" s="26">
        <v>0.1545</v>
      </c>
      <c r="L1795" s="26">
        <v>7.1999999999999998E-3</v>
      </c>
    </row>
    <row r="1796" spans="1:12" ht="16" customHeight="1">
      <c r="A1796" t="s">
        <v>488</v>
      </c>
      <c r="B1796" t="s">
        <v>13</v>
      </c>
      <c r="C1796" t="s">
        <v>49</v>
      </c>
      <c r="D1796" s="24">
        <v>46023</v>
      </c>
      <c r="E1796" t="s">
        <v>337</v>
      </c>
      <c r="F1796" t="s">
        <v>10</v>
      </c>
      <c r="G1796" t="s">
        <v>320</v>
      </c>
      <c r="H1796" t="s">
        <v>320</v>
      </c>
      <c r="I1796" t="s">
        <v>468</v>
      </c>
      <c r="J1796" s="25">
        <v>0</v>
      </c>
      <c r="K1796" s="26">
        <v>0</v>
      </c>
      <c r="L1796" s="26">
        <v>0</v>
      </c>
    </row>
    <row r="1797" spans="1:12" ht="16" customHeight="1">
      <c r="A1797" t="s">
        <v>488</v>
      </c>
      <c r="B1797" t="s">
        <v>13</v>
      </c>
      <c r="C1797" t="s">
        <v>49</v>
      </c>
      <c r="D1797" s="24">
        <v>46023</v>
      </c>
      <c r="E1797" t="s">
        <v>339</v>
      </c>
      <c r="F1797" t="s">
        <v>10</v>
      </c>
      <c r="G1797" t="s">
        <v>320</v>
      </c>
      <c r="H1797" t="s">
        <v>320</v>
      </c>
      <c r="I1797" t="s">
        <v>469</v>
      </c>
      <c r="J1797" s="25">
        <v>4</v>
      </c>
      <c r="K1797" s="26">
        <v>7.1000000000000004E-3</v>
      </c>
      <c r="L1797" s="26">
        <v>2.9999999999999997E-4</v>
      </c>
    </row>
    <row r="1798" spans="1:12" ht="16" customHeight="1">
      <c r="A1798" t="s">
        <v>488</v>
      </c>
      <c r="B1798" t="s">
        <v>13</v>
      </c>
      <c r="C1798" t="s">
        <v>49</v>
      </c>
      <c r="D1798" s="24">
        <v>46023</v>
      </c>
      <c r="E1798" t="s">
        <v>341</v>
      </c>
      <c r="F1798" t="s">
        <v>10</v>
      </c>
      <c r="G1798" t="s">
        <v>320</v>
      </c>
      <c r="H1798" t="s">
        <v>320</v>
      </c>
      <c r="I1798" t="s">
        <v>470</v>
      </c>
      <c r="J1798" s="25">
        <v>0</v>
      </c>
      <c r="K1798" s="26">
        <v>0</v>
      </c>
      <c r="L1798" s="26">
        <v>0</v>
      </c>
    </row>
    <row r="1799" spans="1:12" ht="16" customHeight="1">
      <c r="A1799" t="s">
        <v>488</v>
      </c>
      <c r="B1799" t="s">
        <v>13</v>
      </c>
      <c r="C1799" t="s">
        <v>49</v>
      </c>
      <c r="D1799" s="24">
        <v>46023</v>
      </c>
      <c r="E1799" t="s">
        <v>343</v>
      </c>
      <c r="F1799" t="s">
        <v>9</v>
      </c>
      <c r="G1799" t="s">
        <v>344</v>
      </c>
      <c r="H1799" t="s">
        <v>344</v>
      </c>
      <c r="I1799" t="s">
        <v>471</v>
      </c>
      <c r="J1799" s="25">
        <v>0</v>
      </c>
      <c r="K1799" s="26">
        <v>0</v>
      </c>
      <c r="L1799" s="26">
        <v>0</v>
      </c>
    </row>
    <row r="1800" spans="1:12" ht="16" customHeight="1">
      <c r="A1800" t="s">
        <v>488</v>
      </c>
      <c r="B1800" t="s">
        <v>13</v>
      </c>
      <c r="C1800" t="s">
        <v>49</v>
      </c>
      <c r="D1800" s="24">
        <v>46023</v>
      </c>
      <c r="E1800" t="s">
        <v>346</v>
      </c>
      <c r="F1800" t="s">
        <v>10</v>
      </c>
      <c r="G1800" t="s">
        <v>320</v>
      </c>
      <c r="H1800" t="s">
        <v>320</v>
      </c>
      <c r="I1800" t="s">
        <v>472</v>
      </c>
      <c r="J1800" s="25">
        <v>0</v>
      </c>
      <c r="K1800" s="26">
        <v>0</v>
      </c>
      <c r="L1800" s="26">
        <v>0</v>
      </c>
    </row>
    <row r="1801" spans="1:12" ht="16" customHeight="1">
      <c r="A1801" t="s">
        <v>488</v>
      </c>
      <c r="B1801" t="s">
        <v>13</v>
      </c>
      <c r="C1801" t="s">
        <v>49</v>
      </c>
      <c r="D1801" s="24">
        <v>46023</v>
      </c>
      <c r="E1801" t="s">
        <v>463</v>
      </c>
      <c r="F1801" t="s">
        <v>10</v>
      </c>
      <c r="G1801" t="s">
        <v>320</v>
      </c>
      <c r="H1801" t="s">
        <v>320</v>
      </c>
      <c r="I1801" t="s">
        <v>473</v>
      </c>
      <c r="J1801" s="25">
        <v>0</v>
      </c>
      <c r="K1801" s="26">
        <v>0</v>
      </c>
      <c r="L1801" s="26">
        <v>0</v>
      </c>
    </row>
    <row r="1802" spans="1:12" ht="16" customHeight="1">
      <c r="A1802" t="s">
        <v>399</v>
      </c>
      <c r="B1802" t="s">
        <v>10</v>
      </c>
      <c r="C1802" t="s">
        <v>49</v>
      </c>
      <c r="D1802" s="24">
        <v>46023</v>
      </c>
      <c r="E1802" t="s">
        <v>399</v>
      </c>
      <c r="F1802" t="s">
        <v>10</v>
      </c>
      <c r="G1802" t="s">
        <v>320</v>
      </c>
      <c r="H1802" t="s">
        <v>364</v>
      </c>
      <c r="I1802" t="s">
        <v>315</v>
      </c>
      <c r="J1802" s="25">
        <v>392546316</v>
      </c>
      <c r="K1802" s="26">
        <v>641487.22320000001</v>
      </c>
      <c r="L1802" s="26">
        <v>777.29060000000004</v>
      </c>
    </row>
    <row r="1803" spans="1:12" ht="16" customHeight="1">
      <c r="A1803" t="s">
        <v>399</v>
      </c>
      <c r="B1803" t="s">
        <v>10</v>
      </c>
      <c r="C1803" t="s">
        <v>49</v>
      </c>
      <c r="D1803" s="24">
        <v>46023</v>
      </c>
      <c r="E1803" t="s">
        <v>457</v>
      </c>
      <c r="F1803" t="s">
        <v>10</v>
      </c>
      <c r="G1803" t="s">
        <v>314</v>
      </c>
      <c r="H1803" t="s">
        <v>314</v>
      </c>
      <c r="I1803" t="s">
        <v>322</v>
      </c>
      <c r="J1803" s="25">
        <v>8950086</v>
      </c>
      <c r="K1803" s="26">
        <v>14778.9323</v>
      </c>
      <c r="L1803" s="26">
        <v>87.232600000000005</v>
      </c>
    </row>
    <row r="1804" spans="1:12" ht="16" customHeight="1">
      <c r="A1804" t="s">
        <v>399</v>
      </c>
      <c r="B1804" t="s">
        <v>10</v>
      </c>
      <c r="C1804" t="s">
        <v>49</v>
      </c>
      <c r="D1804" s="24">
        <v>46023</v>
      </c>
      <c r="E1804" t="s">
        <v>477</v>
      </c>
      <c r="F1804" t="s">
        <v>10</v>
      </c>
      <c r="G1804" t="s">
        <v>314</v>
      </c>
      <c r="H1804" t="s">
        <v>314</v>
      </c>
      <c r="I1804" t="s">
        <v>322</v>
      </c>
      <c r="J1804" s="25">
        <v>409364</v>
      </c>
      <c r="K1804" s="26">
        <v>677.72730000000001</v>
      </c>
      <c r="L1804" s="26">
        <v>5.1219000000000001</v>
      </c>
    </row>
    <row r="1805" spans="1:12" ht="16" customHeight="1">
      <c r="A1805" t="s">
        <v>399</v>
      </c>
      <c r="B1805" t="s">
        <v>10</v>
      </c>
      <c r="C1805" t="s">
        <v>49</v>
      </c>
      <c r="D1805" s="24">
        <v>46023</v>
      </c>
      <c r="E1805" t="s">
        <v>482</v>
      </c>
      <c r="F1805" t="s">
        <v>10</v>
      </c>
      <c r="G1805" t="s">
        <v>314</v>
      </c>
      <c r="H1805" t="s">
        <v>314</v>
      </c>
      <c r="I1805" t="s">
        <v>322</v>
      </c>
      <c r="J1805" s="25">
        <v>34035</v>
      </c>
      <c r="K1805" s="26">
        <v>56.327500000000001</v>
      </c>
      <c r="L1805" s="26">
        <v>0.55569999999999997</v>
      </c>
    </row>
    <row r="1806" spans="1:12" ht="16" customHeight="1">
      <c r="A1806" t="s">
        <v>399</v>
      </c>
      <c r="B1806" t="s">
        <v>10</v>
      </c>
      <c r="C1806" t="s">
        <v>49</v>
      </c>
      <c r="D1806" s="24">
        <v>46023</v>
      </c>
      <c r="E1806" t="s">
        <v>429</v>
      </c>
      <c r="F1806" t="s">
        <v>10</v>
      </c>
      <c r="G1806" t="s">
        <v>320</v>
      </c>
      <c r="H1806" t="s">
        <v>320</v>
      </c>
      <c r="I1806" t="s">
        <v>322</v>
      </c>
      <c r="J1806" s="25">
        <v>1439003</v>
      </c>
      <c r="K1806" s="26">
        <v>2401.3189000000002</v>
      </c>
      <c r="L1806" s="26">
        <v>28.796600000000002</v>
      </c>
    </row>
    <row r="1807" spans="1:12" ht="16" customHeight="1">
      <c r="A1807" t="s">
        <v>399</v>
      </c>
      <c r="B1807" t="s">
        <v>10</v>
      </c>
      <c r="C1807" t="s">
        <v>49</v>
      </c>
      <c r="D1807" s="24">
        <v>46023</v>
      </c>
      <c r="E1807" t="s">
        <v>486</v>
      </c>
      <c r="F1807" t="s">
        <v>9</v>
      </c>
      <c r="G1807" t="s">
        <v>344</v>
      </c>
      <c r="H1807" t="s">
        <v>344</v>
      </c>
      <c r="I1807" t="s">
        <v>324</v>
      </c>
      <c r="J1807" s="25">
        <v>1151</v>
      </c>
      <c r="K1807" s="26">
        <v>1.9235</v>
      </c>
      <c r="L1807" s="26">
        <v>1.49E-2</v>
      </c>
    </row>
    <row r="1808" spans="1:12" ht="16" customHeight="1">
      <c r="A1808" t="s">
        <v>399</v>
      </c>
      <c r="B1808" t="s">
        <v>10</v>
      </c>
      <c r="C1808" t="s">
        <v>49</v>
      </c>
      <c r="D1808" s="24">
        <v>46023</v>
      </c>
      <c r="E1808" t="s">
        <v>460</v>
      </c>
      <c r="F1808" t="s">
        <v>9</v>
      </c>
      <c r="G1808" t="s">
        <v>461</v>
      </c>
      <c r="H1808" t="s">
        <v>461</v>
      </c>
      <c r="I1808" t="s">
        <v>324</v>
      </c>
      <c r="J1808" s="25">
        <v>283915</v>
      </c>
      <c r="K1808" s="26">
        <v>476.09480000000002</v>
      </c>
      <c r="L1808" s="26">
        <v>6.9181999999999997</v>
      </c>
    </row>
    <row r="1809" spans="1:12" ht="16" customHeight="1">
      <c r="A1809" t="s">
        <v>399</v>
      </c>
      <c r="B1809" t="s">
        <v>10</v>
      </c>
      <c r="C1809" t="s">
        <v>49</v>
      </c>
      <c r="D1809" s="24">
        <v>46023</v>
      </c>
      <c r="E1809" t="s">
        <v>329</v>
      </c>
      <c r="F1809" t="s">
        <v>10</v>
      </c>
      <c r="G1809" t="s">
        <v>320</v>
      </c>
      <c r="H1809" t="s">
        <v>320</v>
      </c>
      <c r="I1809" t="s">
        <v>370</v>
      </c>
      <c r="J1809" s="25">
        <v>38190</v>
      </c>
      <c r="K1809" s="26">
        <v>64.333500000000001</v>
      </c>
      <c r="L1809" s="26">
        <v>1.0034000000000001</v>
      </c>
    </row>
    <row r="1810" spans="1:12" ht="16" customHeight="1">
      <c r="A1810" t="s">
        <v>399</v>
      </c>
      <c r="B1810" t="s">
        <v>10</v>
      </c>
      <c r="C1810" t="s">
        <v>49</v>
      </c>
      <c r="D1810" s="24">
        <v>46023</v>
      </c>
      <c r="E1810" t="s">
        <v>372</v>
      </c>
      <c r="F1810" t="s">
        <v>10</v>
      </c>
      <c r="G1810" t="s">
        <v>320</v>
      </c>
      <c r="H1810" t="s">
        <v>320</v>
      </c>
      <c r="I1810" t="s">
        <v>371</v>
      </c>
      <c r="J1810" s="25">
        <v>4175</v>
      </c>
      <c r="K1810" s="26">
        <v>7.1429999999999998</v>
      </c>
      <c r="L1810" s="26">
        <v>0.12659999999999999</v>
      </c>
    </row>
    <row r="1811" spans="1:12" ht="16" customHeight="1">
      <c r="A1811" t="s">
        <v>399</v>
      </c>
      <c r="B1811" t="s">
        <v>10</v>
      </c>
      <c r="C1811" t="s">
        <v>49</v>
      </c>
      <c r="D1811" s="24">
        <v>46023</v>
      </c>
      <c r="E1811" t="s">
        <v>331</v>
      </c>
      <c r="F1811" t="s">
        <v>10</v>
      </c>
      <c r="G1811" t="s">
        <v>320</v>
      </c>
      <c r="H1811" t="s">
        <v>320</v>
      </c>
      <c r="I1811" t="s">
        <v>373</v>
      </c>
      <c r="J1811" s="25">
        <v>15540</v>
      </c>
      <c r="K1811" s="26">
        <v>26.752800000000001</v>
      </c>
      <c r="L1811" s="26">
        <v>0.77910000000000001</v>
      </c>
    </row>
    <row r="1812" spans="1:12" ht="16" customHeight="1">
      <c r="A1812" t="s">
        <v>399</v>
      </c>
      <c r="B1812" t="s">
        <v>10</v>
      </c>
      <c r="C1812" t="s">
        <v>49</v>
      </c>
      <c r="D1812" s="24">
        <v>46023</v>
      </c>
      <c r="E1812" t="s">
        <v>333</v>
      </c>
      <c r="F1812" t="s">
        <v>10</v>
      </c>
      <c r="G1812" t="s">
        <v>320</v>
      </c>
      <c r="H1812" t="s">
        <v>320</v>
      </c>
      <c r="I1812" t="s">
        <v>466</v>
      </c>
      <c r="J1812" s="25">
        <v>0</v>
      </c>
      <c r="K1812" s="26">
        <v>0</v>
      </c>
      <c r="L1812" s="26">
        <v>0</v>
      </c>
    </row>
    <row r="1813" spans="1:12" ht="16" customHeight="1">
      <c r="A1813" t="s">
        <v>399</v>
      </c>
      <c r="B1813" t="s">
        <v>10</v>
      </c>
      <c r="C1813" t="s">
        <v>49</v>
      </c>
      <c r="D1813" s="24">
        <v>46023</v>
      </c>
      <c r="E1813" t="s">
        <v>335</v>
      </c>
      <c r="F1813" t="s">
        <v>10</v>
      </c>
      <c r="G1813" t="s">
        <v>320</v>
      </c>
      <c r="H1813" t="s">
        <v>320</v>
      </c>
      <c r="I1813" t="s">
        <v>467</v>
      </c>
      <c r="J1813" s="25">
        <v>43</v>
      </c>
      <c r="K1813" s="26">
        <v>7.5700000000000003E-2</v>
      </c>
      <c r="L1813" s="26">
        <v>5.4000000000000003E-3</v>
      </c>
    </row>
    <row r="1814" spans="1:12" ht="16" customHeight="1">
      <c r="A1814" t="s">
        <v>399</v>
      </c>
      <c r="B1814" t="s">
        <v>10</v>
      </c>
      <c r="C1814" t="s">
        <v>49</v>
      </c>
      <c r="D1814" s="24">
        <v>46023</v>
      </c>
      <c r="E1814" t="s">
        <v>337</v>
      </c>
      <c r="F1814" t="s">
        <v>10</v>
      </c>
      <c r="G1814" t="s">
        <v>320</v>
      </c>
      <c r="H1814" t="s">
        <v>320</v>
      </c>
      <c r="I1814" t="s">
        <v>468</v>
      </c>
      <c r="J1814" s="25">
        <v>0</v>
      </c>
      <c r="K1814" s="26">
        <v>0</v>
      </c>
      <c r="L1814" s="26">
        <v>0</v>
      </c>
    </row>
    <row r="1815" spans="1:12" ht="16" customHeight="1">
      <c r="A1815" t="s">
        <v>399</v>
      </c>
      <c r="B1815" t="s">
        <v>10</v>
      </c>
      <c r="C1815" t="s">
        <v>49</v>
      </c>
      <c r="D1815" s="24">
        <v>46023</v>
      </c>
      <c r="E1815" t="s">
        <v>339</v>
      </c>
      <c r="F1815" t="s">
        <v>10</v>
      </c>
      <c r="G1815" t="s">
        <v>320</v>
      </c>
      <c r="H1815" t="s">
        <v>320</v>
      </c>
      <c r="I1815" t="s">
        <v>469</v>
      </c>
      <c r="J1815" s="25">
        <v>0</v>
      </c>
      <c r="K1815" s="26">
        <v>0</v>
      </c>
      <c r="L1815" s="26">
        <v>0</v>
      </c>
    </row>
    <row r="1816" spans="1:12" ht="16" customHeight="1">
      <c r="A1816" t="s">
        <v>399</v>
      </c>
      <c r="B1816" t="s">
        <v>10</v>
      </c>
      <c r="C1816" t="s">
        <v>49</v>
      </c>
      <c r="D1816" s="24">
        <v>46023</v>
      </c>
      <c r="E1816" t="s">
        <v>341</v>
      </c>
      <c r="F1816" t="s">
        <v>10</v>
      </c>
      <c r="G1816" t="s">
        <v>320</v>
      </c>
      <c r="H1816" t="s">
        <v>320</v>
      </c>
      <c r="I1816" t="s">
        <v>470</v>
      </c>
      <c r="J1816" s="25">
        <v>0</v>
      </c>
      <c r="K1816" s="26">
        <v>0</v>
      </c>
      <c r="L1816" s="26">
        <v>0</v>
      </c>
    </row>
    <row r="1817" spans="1:12" ht="16" customHeight="1">
      <c r="A1817" t="s">
        <v>399</v>
      </c>
      <c r="B1817" t="s">
        <v>10</v>
      </c>
      <c r="C1817" t="s">
        <v>49</v>
      </c>
      <c r="D1817" s="24">
        <v>46023</v>
      </c>
      <c r="E1817" t="s">
        <v>343</v>
      </c>
      <c r="F1817" t="s">
        <v>9</v>
      </c>
      <c r="G1817" t="s">
        <v>344</v>
      </c>
      <c r="H1817" t="s">
        <v>344</v>
      </c>
      <c r="I1817" t="s">
        <v>471</v>
      </c>
      <c r="J1817" s="25">
        <v>2</v>
      </c>
      <c r="K1817" s="26">
        <v>4.3E-3</v>
      </c>
      <c r="L1817" s="26">
        <v>4.0000000000000002E-4</v>
      </c>
    </row>
    <row r="1818" spans="1:12" ht="16" customHeight="1">
      <c r="A1818" t="s">
        <v>399</v>
      </c>
      <c r="B1818" t="s">
        <v>10</v>
      </c>
      <c r="C1818" t="s">
        <v>49</v>
      </c>
      <c r="D1818" s="24">
        <v>46023</v>
      </c>
      <c r="E1818" t="s">
        <v>346</v>
      </c>
      <c r="F1818" t="s">
        <v>10</v>
      </c>
      <c r="G1818" t="s">
        <v>320</v>
      </c>
      <c r="H1818" t="s">
        <v>320</v>
      </c>
      <c r="I1818" t="s">
        <v>472</v>
      </c>
      <c r="J1818" s="25">
        <v>0</v>
      </c>
      <c r="K1818" s="26">
        <v>0</v>
      </c>
      <c r="L1818" s="26">
        <v>0</v>
      </c>
    </row>
    <row r="1819" spans="1:12" ht="16" customHeight="1">
      <c r="A1819" t="s">
        <v>399</v>
      </c>
      <c r="B1819" t="s">
        <v>10</v>
      </c>
      <c r="C1819" t="s">
        <v>49</v>
      </c>
      <c r="D1819" s="24">
        <v>46023</v>
      </c>
      <c r="E1819" t="s">
        <v>463</v>
      </c>
      <c r="F1819" t="s">
        <v>10</v>
      </c>
      <c r="G1819" t="s">
        <v>320</v>
      </c>
      <c r="H1819" t="s">
        <v>320</v>
      </c>
      <c r="I1819" t="s">
        <v>473</v>
      </c>
      <c r="J1819" s="25">
        <v>0</v>
      </c>
      <c r="K1819" s="26">
        <v>0</v>
      </c>
      <c r="L1819" s="26">
        <v>0</v>
      </c>
    </row>
    <row r="1820" spans="1:12" ht="16" customHeight="1">
      <c r="A1820" t="s">
        <v>489</v>
      </c>
      <c r="B1820" t="s">
        <v>11</v>
      </c>
      <c r="C1820" t="s">
        <v>49</v>
      </c>
      <c r="D1820" s="24">
        <v>46023</v>
      </c>
      <c r="E1820" t="s">
        <v>457</v>
      </c>
      <c r="F1820" t="s">
        <v>10</v>
      </c>
      <c r="G1820" t="s">
        <v>314</v>
      </c>
      <c r="H1820" t="s">
        <v>314</v>
      </c>
      <c r="I1820" t="s">
        <v>322</v>
      </c>
      <c r="J1820" s="25">
        <v>45617780</v>
      </c>
      <c r="K1820" s="26">
        <v>75553.779800000004</v>
      </c>
      <c r="L1820" s="26">
        <v>391.81900000000002</v>
      </c>
    </row>
    <row r="1821" spans="1:12" ht="16" customHeight="1">
      <c r="A1821" t="s">
        <v>489</v>
      </c>
      <c r="B1821" t="s">
        <v>11</v>
      </c>
      <c r="C1821" t="s">
        <v>49</v>
      </c>
      <c r="D1821" s="24">
        <v>46023</v>
      </c>
      <c r="E1821" t="s">
        <v>477</v>
      </c>
      <c r="F1821" t="s">
        <v>10</v>
      </c>
      <c r="G1821" t="s">
        <v>314</v>
      </c>
      <c r="H1821" t="s">
        <v>314</v>
      </c>
      <c r="I1821" t="s">
        <v>322</v>
      </c>
      <c r="J1821" s="25">
        <v>926122</v>
      </c>
      <c r="K1821" s="26">
        <v>1534.8602000000001</v>
      </c>
      <c r="L1821" s="26">
        <v>9.3251000000000008</v>
      </c>
    </row>
    <row r="1822" spans="1:12" ht="16" customHeight="1">
      <c r="A1822" t="s">
        <v>489</v>
      </c>
      <c r="B1822" t="s">
        <v>11</v>
      </c>
      <c r="C1822" t="s">
        <v>49</v>
      </c>
      <c r="D1822" s="24">
        <v>46023</v>
      </c>
      <c r="E1822" t="s">
        <v>482</v>
      </c>
      <c r="F1822" t="s">
        <v>10</v>
      </c>
      <c r="G1822" t="s">
        <v>314</v>
      </c>
      <c r="H1822" t="s">
        <v>314</v>
      </c>
      <c r="I1822" t="s">
        <v>322</v>
      </c>
      <c r="J1822" s="25">
        <v>57294</v>
      </c>
      <c r="K1822" s="26">
        <v>95.380300000000005</v>
      </c>
      <c r="L1822" s="26">
        <v>0.82650000000000001</v>
      </c>
    </row>
    <row r="1823" spans="1:12" ht="16" customHeight="1">
      <c r="A1823" t="s">
        <v>489</v>
      </c>
      <c r="B1823" t="s">
        <v>11</v>
      </c>
      <c r="C1823" t="s">
        <v>49</v>
      </c>
      <c r="D1823" s="24">
        <v>46023</v>
      </c>
      <c r="E1823" t="s">
        <v>429</v>
      </c>
      <c r="F1823" t="s">
        <v>10</v>
      </c>
      <c r="G1823" t="s">
        <v>320</v>
      </c>
      <c r="H1823" t="s">
        <v>320</v>
      </c>
      <c r="I1823" t="s">
        <v>322</v>
      </c>
      <c r="J1823" s="25">
        <v>1333120</v>
      </c>
      <c r="K1823" s="26">
        <v>2220.3465000000001</v>
      </c>
      <c r="L1823" s="26">
        <v>20.133400000000002</v>
      </c>
    </row>
    <row r="1824" spans="1:12" ht="16" customHeight="1">
      <c r="A1824" t="s">
        <v>489</v>
      </c>
      <c r="B1824" t="s">
        <v>11</v>
      </c>
      <c r="C1824" t="s">
        <v>49</v>
      </c>
      <c r="D1824" s="24">
        <v>46023</v>
      </c>
      <c r="E1824" t="s">
        <v>486</v>
      </c>
      <c r="F1824" t="s">
        <v>9</v>
      </c>
      <c r="G1824" t="s">
        <v>344</v>
      </c>
      <c r="H1824" t="s">
        <v>344</v>
      </c>
      <c r="I1824" t="s">
        <v>324</v>
      </c>
      <c r="J1824" s="25">
        <v>3895</v>
      </c>
      <c r="K1824" s="26">
        <v>6.5000999999999998</v>
      </c>
      <c r="L1824" s="26">
        <v>6.2899999999999998E-2</v>
      </c>
    </row>
    <row r="1825" spans="1:12" ht="16" customHeight="1">
      <c r="A1825" t="s">
        <v>489</v>
      </c>
      <c r="B1825" t="s">
        <v>11</v>
      </c>
      <c r="C1825" t="s">
        <v>49</v>
      </c>
      <c r="D1825" s="24">
        <v>46023</v>
      </c>
      <c r="E1825" t="s">
        <v>460</v>
      </c>
      <c r="F1825" t="s">
        <v>9</v>
      </c>
      <c r="G1825" t="s">
        <v>461</v>
      </c>
      <c r="H1825" t="s">
        <v>461</v>
      </c>
      <c r="I1825" t="s">
        <v>324</v>
      </c>
      <c r="J1825" s="25">
        <v>190979</v>
      </c>
      <c r="K1825" s="26">
        <v>320.75459999999998</v>
      </c>
      <c r="L1825" s="26">
        <v>3.4218000000000002</v>
      </c>
    </row>
    <row r="1826" spans="1:12" ht="16" customHeight="1">
      <c r="A1826" t="s">
        <v>489</v>
      </c>
      <c r="B1826" t="s">
        <v>11</v>
      </c>
      <c r="C1826" t="s">
        <v>49</v>
      </c>
      <c r="D1826" s="24">
        <v>46023</v>
      </c>
      <c r="E1826" t="s">
        <v>490</v>
      </c>
      <c r="F1826" t="s">
        <v>10</v>
      </c>
      <c r="G1826" t="s">
        <v>320</v>
      </c>
      <c r="H1826" t="s">
        <v>320</v>
      </c>
      <c r="I1826" t="s">
        <v>326</v>
      </c>
      <c r="J1826" s="25">
        <v>6558</v>
      </c>
      <c r="K1826" s="26">
        <v>11.0449</v>
      </c>
      <c r="L1826" s="26">
        <v>0.16339999999999999</v>
      </c>
    </row>
    <row r="1827" spans="1:12" ht="16" customHeight="1">
      <c r="A1827" t="s">
        <v>489</v>
      </c>
      <c r="B1827" t="s">
        <v>11</v>
      </c>
      <c r="C1827" t="s">
        <v>49</v>
      </c>
      <c r="D1827" s="24">
        <v>46023</v>
      </c>
      <c r="E1827" t="s">
        <v>329</v>
      </c>
      <c r="F1827" t="s">
        <v>10</v>
      </c>
      <c r="G1827" t="s">
        <v>320</v>
      </c>
      <c r="H1827" t="s">
        <v>320</v>
      </c>
      <c r="I1827" t="s">
        <v>370</v>
      </c>
      <c r="J1827" s="25">
        <v>29748</v>
      </c>
      <c r="K1827" s="26">
        <v>51.672400000000003</v>
      </c>
      <c r="L1827" s="26">
        <v>0.71840000000000004</v>
      </c>
    </row>
    <row r="1828" spans="1:12" ht="16" customHeight="1">
      <c r="A1828" t="s">
        <v>489</v>
      </c>
      <c r="B1828" t="s">
        <v>11</v>
      </c>
      <c r="C1828" t="s">
        <v>49</v>
      </c>
      <c r="D1828" s="24">
        <v>46023</v>
      </c>
      <c r="E1828" t="s">
        <v>372</v>
      </c>
      <c r="F1828" t="s">
        <v>10</v>
      </c>
      <c r="G1828" t="s">
        <v>320</v>
      </c>
      <c r="H1828" t="s">
        <v>320</v>
      </c>
      <c r="I1828" t="s">
        <v>371</v>
      </c>
      <c r="J1828" s="25">
        <v>1897</v>
      </c>
      <c r="K1828" s="26">
        <v>3.2848000000000002</v>
      </c>
      <c r="L1828" s="26">
        <v>6.13E-2</v>
      </c>
    </row>
    <row r="1829" spans="1:12" ht="16" customHeight="1">
      <c r="A1829" t="s">
        <v>489</v>
      </c>
      <c r="B1829" t="s">
        <v>11</v>
      </c>
      <c r="C1829" t="s">
        <v>49</v>
      </c>
      <c r="D1829" s="24">
        <v>46023</v>
      </c>
      <c r="E1829" t="s">
        <v>331</v>
      </c>
      <c r="F1829" t="s">
        <v>10</v>
      </c>
      <c r="G1829" t="s">
        <v>320</v>
      </c>
      <c r="H1829" t="s">
        <v>320</v>
      </c>
      <c r="I1829" t="s">
        <v>373</v>
      </c>
      <c r="J1829" s="25">
        <v>12494</v>
      </c>
      <c r="K1829" s="26">
        <v>21.325900000000001</v>
      </c>
      <c r="L1829" s="26">
        <v>0.57030000000000003</v>
      </c>
    </row>
    <row r="1830" spans="1:12" ht="16" customHeight="1">
      <c r="A1830" t="s">
        <v>489</v>
      </c>
      <c r="B1830" t="s">
        <v>11</v>
      </c>
      <c r="C1830" t="s">
        <v>49</v>
      </c>
      <c r="D1830" s="24">
        <v>46023</v>
      </c>
      <c r="E1830" t="s">
        <v>333</v>
      </c>
      <c r="F1830" t="s">
        <v>10</v>
      </c>
      <c r="G1830" t="s">
        <v>320</v>
      </c>
      <c r="H1830" t="s">
        <v>320</v>
      </c>
      <c r="I1830" t="s">
        <v>466</v>
      </c>
      <c r="J1830" s="25">
        <v>0</v>
      </c>
      <c r="K1830" s="26">
        <v>0</v>
      </c>
      <c r="L1830" s="26">
        <v>0</v>
      </c>
    </row>
    <row r="1831" spans="1:12" ht="16" customHeight="1">
      <c r="A1831" t="s">
        <v>489</v>
      </c>
      <c r="B1831" t="s">
        <v>11</v>
      </c>
      <c r="C1831" t="s">
        <v>49</v>
      </c>
      <c r="D1831" s="24">
        <v>46023</v>
      </c>
      <c r="E1831" t="s">
        <v>335</v>
      </c>
      <c r="F1831" t="s">
        <v>10</v>
      </c>
      <c r="G1831" t="s">
        <v>320</v>
      </c>
      <c r="H1831" t="s">
        <v>320</v>
      </c>
      <c r="I1831" t="s">
        <v>467</v>
      </c>
      <c r="J1831" s="25">
        <v>23</v>
      </c>
      <c r="K1831" s="26">
        <v>3.95E-2</v>
      </c>
      <c r="L1831" s="26">
        <v>2E-3</v>
      </c>
    </row>
    <row r="1832" spans="1:12" ht="16" customHeight="1">
      <c r="A1832" t="s">
        <v>489</v>
      </c>
      <c r="B1832" t="s">
        <v>11</v>
      </c>
      <c r="C1832" t="s">
        <v>49</v>
      </c>
      <c r="D1832" s="24">
        <v>46023</v>
      </c>
      <c r="E1832" t="s">
        <v>337</v>
      </c>
      <c r="F1832" t="s">
        <v>10</v>
      </c>
      <c r="G1832" t="s">
        <v>320</v>
      </c>
      <c r="H1832" t="s">
        <v>320</v>
      </c>
      <c r="I1832" t="s">
        <v>468</v>
      </c>
      <c r="J1832" s="25">
        <v>0</v>
      </c>
      <c r="K1832" s="26">
        <v>0</v>
      </c>
      <c r="L1832" s="26">
        <v>0</v>
      </c>
    </row>
    <row r="1833" spans="1:12" ht="16" customHeight="1">
      <c r="A1833" t="s">
        <v>489</v>
      </c>
      <c r="B1833" t="s">
        <v>11</v>
      </c>
      <c r="C1833" t="s">
        <v>49</v>
      </c>
      <c r="D1833" s="24">
        <v>46023</v>
      </c>
      <c r="E1833" t="s">
        <v>339</v>
      </c>
      <c r="F1833" t="s">
        <v>10</v>
      </c>
      <c r="G1833" t="s">
        <v>320</v>
      </c>
      <c r="H1833" t="s">
        <v>320</v>
      </c>
      <c r="I1833" t="s">
        <v>469</v>
      </c>
      <c r="J1833" s="25">
        <v>3</v>
      </c>
      <c r="K1833" s="26">
        <v>5.7999999999999996E-3</v>
      </c>
      <c r="L1833" s="26">
        <v>5.0000000000000001E-4</v>
      </c>
    </row>
    <row r="1834" spans="1:12" ht="16" customHeight="1">
      <c r="A1834" t="s">
        <v>489</v>
      </c>
      <c r="B1834" t="s">
        <v>11</v>
      </c>
      <c r="C1834" t="s">
        <v>49</v>
      </c>
      <c r="D1834" s="24">
        <v>46023</v>
      </c>
      <c r="E1834" t="s">
        <v>341</v>
      </c>
      <c r="F1834" t="s">
        <v>10</v>
      </c>
      <c r="G1834" t="s">
        <v>320</v>
      </c>
      <c r="H1834" t="s">
        <v>320</v>
      </c>
      <c r="I1834" t="s">
        <v>470</v>
      </c>
      <c r="J1834" s="25">
        <v>0</v>
      </c>
      <c r="K1834" s="26">
        <v>0</v>
      </c>
      <c r="L1834" s="26">
        <v>0</v>
      </c>
    </row>
    <row r="1835" spans="1:12" ht="16" customHeight="1">
      <c r="A1835" t="s">
        <v>489</v>
      </c>
      <c r="B1835" t="s">
        <v>11</v>
      </c>
      <c r="C1835" t="s">
        <v>49</v>
      </c>
      <c r="D1835" s="24">
        <v>46023</v>
      </c>
      <c r="E1835" t="s">
        <v>343</v>
      </c>
      <c r="F1835" t="s">
        <v>9</v>
      </c>
      <c r="G1835" t="s">
        <v>344</v>
      </c>
      <c r="H1835" t="s">
        <v>344</v>
      </c>
      <c r="I1835" t="s">
        <v>471</v>
      </c>
      <c r="J1835" s="25">
        <v>5</v>
      </c>
      <c r="K1835" s="26">
        <v>1.0200000000000001E-2</v>
      </c>
      <c r="L1835" s="26">
        <v>8.9999999999999998E-4</v>
      </c>
    </row>
    <row r="1836" spans="1:12" ht="16" customHeight="1">
      <c r="A1836" t="s">
        <v>489</v>
      </c>
      <c r="B1836" t="s">
        <v>11</v>
      </c>
      <c r="C1836" t="s">
        <v>49</v>
      </c>
      <c r="D1836" s="24">
        <v>46023</v>
      </c>
      <c r="E1836" t="s">
        <v>346</v>
      </c>
      <c r="F1836" t="s">
        <v>10</v>
      </c>
      <c r="G1836" t="s">
        <v>320</v>
      </c>
      <c r="H1836" t="s">
        <v>320</v>
      </c>
      <c r="I1836" t="s">
        <v>472</v>
      </c>
      <c r="J1836" s="25">
        <v>0</v>
      </c>
      <c r="K1836" s="26">
        <v>0</v>
      </c>
      <c r="L1836" s="26">
        <v>0</v>
      </c>
    </row>
    <row r="1837" spans="1:12" ht="16" customHeight="1">
      <c r="A1837" t="s">
        <v>489</v>
      </c>
      <c r="B1837" t="s">
        <v>11</v>
      </c>
      <c r="C1837" t="s">
        <v>49</v>
      </c>
      <c r="D1837" s="24">
        <v>46023</v>
      </c>
      <c r="E1837" t="s">
        <v>463</v>
      </c>
      <c r="F1837" t="s">
        <v>10</v>
      </c>
      <c r="G1837" t="s">
        <v>320</v>
      </c>
      <c r="H1837" t="s">
        <v>320</v>
      </c>
      <c r="I1837" t="s">
        <v>473</v>
      </c>
      <c r="J1837" s="25">
        <v>0</v>
      </c>
      <c r="K1837" s="26">
        <v>0</v>
      </c>
      <c r="L1837" s="26">
        <v>0</v>
      </c>
    </row>
    <row r="1838" spans="1:12" ht="16" customHeight="1">
      <c r="A1838" t="s">
        <v>491</v>
      </c>
      <c r="B1838" t="s">
        <v>12</v>
      </c>
      <c r="C1838" t="s">
        <v>50</v>
      </c>
      <c r="D1838" s="24">
        <v>46023</v>
      </c>
      <c r="E1838" t="s">
        <v>457</v>
      </c>
      <c r="F1838" t="s">
        <v>10</v>
      </c>
      <c r="G1838" t="s">
        <v>314</v>
      </c>
      <c r="H1838" t="s">
        <v>314</v>
      </c>
      <c r="I1838" t="s">
        <v>322</v>
      </c>
      <c r="J1838" s="25">
        <v>43486226</v>
      </c>
      <c r="K1838" s="26">
        <v>72020.883199999997</v>
      </c>
      <c r="L1838" s="26">
        <v>327.21480000000003</v>
      </c>
    </row>
    <row r="1839" spans="1:12" ht="16" customHeight="1">
      <c r="A1839" t="s">
        <v>491</v>
      </c>
      <c r="B1839" t="s">
        <v>12</v>
      </c>
      <c r="C1839" t="s">
        <v>50</v>
      </c>
      <c r="D1839" s="24">
        <v>46023</v>
      </c>
      <c r="E1839" t="s">
        <v>477</v>
      </c>
      <c r="F1839" t="s">
        <v>10</v>
      </c>
      <c r="G1839" t="s">
        <v>314</v>
      </c>
      <c r="H1839" t="s">
        <v>314</v>
      </c>
      <c r="I1839" t="s">
        <v>322</v>
      </c>
      <c r="J1839" s="25">
        <v>1120920</v>
      </c>
      <c r="K1839" s="26">
        <v>1857.7678000000001</v>
      </c>
      <c r="L1839" s="26">
        <v>11.1935</v>
      </c>
    </row>
    <row r="1840" spans="1:12" ht="16" customHeight="1">
      <c r="A1840" t="s">
        <v>491</v>
      </c>
      <c r="B1840" t="s">
        <v>12</v>
      </c>
      <c r="C1840" t="s">
        <v>50</v>
      </c>
      <c r="D1840" s="24">
        <v>46023</v>
      </c>
      <c r="E1840" t="s">
        <v>482</v>
      </c>
      <c r="F1840" t="s">
        <v>10</v>
      </c>
      <c r="G1840" t="s">
        <v>314</v>
      </c>
      <c r="H1840" t="s">
        <v>314</v>
      </c>
      <c r="I1840" t="s">
        <v>322</v>
      </c>
      <c r="J1840" s="25">
        <v>62054</v>
      </c>
      <c r="K1840" s="26">
        <v>103.25369999999999</v>
      </c>
      <c r="L1840" s="26">
        <v>0.84630000000000005</v>
      </c>
    </row>
    <row r="1841" spans="1:12" ht="16" customHeight="1">
      <c r="A1841" t="s">
        <v>491</v>
      </c>
      <c r="B1841" t="s">
        <v>12</v>
      </c>
      <c r="C1841" t="s">
        <v>50</v>
      </c>
      <c r="D1841" s="24">
        <v>46023</v>
      </c>
      <c r="E1841" t="s">
        <v>429</v>
      </c>
      <c r="F1841" t="s">
        <v>10</v>
      </c>
      <c r="G1841" t="s">
        <v>320</v>
      </c>
      <c r="H1841" t="s">
        <v>320</v>
      </c>
      <c r="I1841" t="s">
        <v>322</v>
      </c>
      <c r="J1841" s="25">
        <v>1345064</v>
      </c>
      <c r="K1841" s="26">
        <v>2241.5981000000002</v>
      </c>
      <c r="L1841" s="26">
        <v>19.953399999999998</v>
      </c>
    </row>
    <row r="1842" spans="1:12" ht="16" customHeight="1">
      <c r="A1842" t="s">
        <v>491</v>
      </c>
      <c r="B1842" t="s">
        <v>12</v>
      </c>
      <c r="C1842" t="s">
        <v>50</v>
      </c>
      <c r="D1842" s="24">
        <v>46023</v>
      </c>
      <c r="E1842" t="s">
        <v>486</v>
      </c>
      <c r="F1842" t="s">
        <v>9</v>
      </c>
      <c r="G1842" t="s">
        <v>344</v>
      </c>
      <c r="H1842" t="s">
        <v>344</v>
      </c>
      <c r="I1842" t="s">
        <v>324</v>
      </c>
      <c r="J1842" s="25">
        <v>3968</v>
      </c>
      <c r="K1842" s="26">
        <v>6.6134000000000004</v>
      </c>
      <c r="L1842" s="26">
        <v>6.4799999999999996E-2</v>
      </c>
    </row>
    <row r="1843" spans="1:12" ht="16" customHeight="1">
      <c r="A1843" t="s">
        <v>491</v>
      </c>
      <c r="B1843" t="s">
        <v>12</v>
      </c>
      <c r="C1843" t="s">
        <v>50</v>
      </c>
      <c r="D1843" s="24">
        <v>46023</v>
      </c>
      <c r="E1843" t="s">
        <v>460</v>
      </c>
      <c r="F1843" t="s">
        <v>9</v>
      </c>
      <c r="G1843" t="s">
        <v>461</v>
      </c>
      <c r="H1843" t="s">
        <v>461</v>
      </c>
      <c r="I1843" t="s">
        <v>324</v>
      </c>
      <c r="J1843" s="25">
        <v>212586</v>
      </c>
      <c r="K1843" s="26">
        <v>358.93200000000002</v>
      </c>
      <c r="L1843" s="26">
        <v>3.3126000000000002</v>
      </c>
    </row>
    <row r="1844" spans="1:12" ht="16" customHeight="1">
      <c r="A1844" t="s">
        <v>491</v>
      </c>
      <c r="B1844" t="s">
        <v>12</v>
      </c>
      <c r="C1844" t="s">
        <v>50</v>
      </c>
      <c r="D1844" s="24">
        <v>46023</v>
      </c>
      <c r="E1844" t="s">
        <v>490</v>
      </c>
      <c r="F1844" t="s">
        <v>10</v>
      </c>
      <c r="G1844" t="s">
        <v>320</v>
      </c>
      <c r="H1844" t="s">
        <v>320</v>
      </c>
      <c r="I1844" t="s">
        <v>326</v>
      </c>
      <c r="J1844" s="25">
        <v>12159</v>
      </c>
      <c r="K1844" s="26">
        <v>20.671600000000002</v>
      </c>
      <c r="L1844" s="26">
        <v>0.30880000000000002</v>
      </c>
    </row>
    <row r="1845" spans="1:12" ht="16" customHeight="1">
      <c r="A1845" t="s">
        <v>491</v>
      </c>
      <c r="B1845" t="s">
        <v>12</v>
      </c>
      <c r="C1845" t="s">
        <v>50</v>
      </c>
      <c r="D1845" s="24">
        <v>46023</v>
      </c>
      <c r="E1845" t="s">
        <v>329</v>
      </c>
      <c r="F1845" t="s">
        <v>10</v>
      </c>
      <c r="G1845" t="s">
        <v>320</v>
      </c>
      <c r="H1845" t="s">
        <v>320</v>
      </c>
      <c r="I1845" t="s">
        <v>370</v>
      </c>
      <c r="J1845" s="25">
        <v>32546</v>
      </c>
      <c r="K1845" s="26">
        <v>56.1571</v>
      </c>
      <c r="L1845" s="26">
        <v>0.88460000000000005</v>
      </c>
    </row>
    <row r="1846" spans="1:12" ht="16" customHeight="1">
      <c r="A1846" t="s">
        <v>491</v>
      </c>
      <c r="B1846" t="s">
        <v>12</v>
      </c>
      <c r="C1846" t="s">
        <v>50</v>
      </c>
      <c r="D1846" s="24">
        <v>46023</v>
      </c>
      <c r="E1846" t="s">
        <v>372</v>
      </c>
      <c r="F1846" t="s">
        <v>10</v>
      </c>
      <c r="G1846" t="s">
        <v>320</v>
      </c>
      <c r="H1846" t="s">
        <v>320</v>
      </c>
      <c r="I1846" t="s">
        <v>371</v>
      </c>
      <c r="J1846" s="25">
        <v>3248</v>
      </c>
      <c r="K1846" s="26">
        <v>5.7066999999999997</v>
      </c>
      <c r="L1846" s="26">
        <v>0.1002</v>
      </c>
    </row>
    <row r="1847" spans="1:12" ht="16" customHeight="1">
      <c r="A1847" t="s">
        <v>491</v>
      </c>
      <c r="B1847" t="s">
        <v>12</v>
      </c>
      <c r="C1847" t="s">
        <v>50</v>
      </c>
      <c r="D1847" s="24">
        <v>46023</v>
      </c>
      <c r="E1847" t="s">
        <v>331</v>
      </c>
      <c r="F1847" t="s">
        <v>10</v>
      </c>
      <c r="G1847" t="s">
        <v>320</v>
      </c>
      <c r="H1847" t="s">
        <v>320</v>
      </c>
      <c r="I1847" t="s">
        <v>373</v>
      </c>
      <c r="J1847" s="25">
        <v>14356</v>
      </c>
      <c r="K1847" s="26">
        <v>25.170100000000001</v>
      </c>
      <c r="L1847" s="26">
        <v>0.79090000000000005</v>
      </c>
    </row>
    <row r="1848" spans="1:12" ht="16" customHeight="1">
      <c r="A1848" t="s">
        <v>491</v>
      </c>
      <c r="B1848" t="s">
        <v>12</v>
      </c>
      <c r="C1848" t="s">
        <v>50</v>
      </c>
      <c r="D1848" s="24">
        <v>46023</v>
      </c>
      <c r="E1848" t="s">
        <v>333</v>
      </c>
      <c r="F1848" t="s">
        <v>10</v>
      </c>
      <c r="G1848" t="s">
        <v>320</v>
      </c>
      <c r="H1848" t="s">
        <v>320</v>
      </c>
      <c r="I1848" t="s">
        <v>466</v>
      </c>
      <c r="J1848" s="25">
        <v>0</v>
      </c>
      <c r="K1848" s="26">
        <v>0</v>
      </c>
      <c r="L1848" s="26">
        <v>0</v>
      </c>
    </row>
    <row r="1849" spans="1:12" ht="16" customHeight="1">
      <c r="A1849" t="s">
        <v>491</v>
      </c>
      <c r="B1849" t="s">
        <v>12</v>
      </c>
      <c r="C1849" t="s">
        <v>50</v>
      </c>
      <c r="D1849" s="24">
        <v>46023</v>
      </c>
      <c r="E1849" t="s">
        <v>335</v>
      </c>
      <c r="F1849" t="s">
        <v>10</v>
      </c>
      <c r="G1849" t="s">
        <v>320</v>
      </c>
      <c r="H1849" t="s">
        <v>320</v>
      </c>
      <c r="I1849" t="s">
        <v>467</v>
      </c>
      <c r="J1849" s="25">
        <v>34</v>
      </c>
      <c r="K1849" s="26">
        <v>5.7299999999999997E-2</v>
      </c>
      <c r="L1849" s="26">
        <v>2.5999999999999999E-3</v>
      </c>
    </row>
    <row r="1850" spans="1:12" ht="16" customHeight="1">
      <c r="A1850" t="s">
        <v>491</v>
      </c>
      <c r="B1850" t="s">
        <v>12</v>
      </c>
      <c r="C1850" t="s">
        <v>50</v>
      </c>
      <c r="D1850" s="24">
        <v>46023</v>
      </c>
      <c r="E1850" t="s">
        <v>337</v>
      </c>
      <c r="F1850" t="s">
        <v>10</v>
      </c>
      <c r="G1850" t="s">
        <v>320</v>
      </c>
      <c r="H1850" t="s">
        <v>320</v>
      </c>
      <c r="I1850" t="s">
        <v>468</v>
      </c>
      <c r="J1850" s="25">
        <v>0</v>
      </c>
      <c r="K1850" s="26">
        <v>0</v>
      </c>
      <c r="L1850" s="26">
        <v>0</v>
      </c>
    </row>
    <row r="1851" spans="1:12" ht="16" customHeight="1">
      <c r="A1851" t="s">
        <v>491</v>
      </c>
      <c r="B1851" t="s">
        <v>12</v>
      </c>
      <c r="C1851" t="s">
        <v>50</v>
      </c>
      <c r="D1851" s="24">
        <v>46023</v>
      </c>
      <c r="E1851" t="s">
        <v>339</v>
      </c>
      <c r="F1851" t="s">
        <v>10</v>
      </c>
      <c r="G1851" t="s">
        <v>320</v>
      </c>
      <c r="H1851" t="s">
        <v>320</v>
      </c>
      <c r="I1851" t="s">
        <v>469</v>
      </c>
      <c r="J1851" s="25">
        <v>20</v>
      </c>
      <c r="K1851" s="26">
        <v>3.7499999999999999E-2</v>
      </c>
      <c r="L1851" s="26">
        <v>1.9E-3</v>
      </c>
    </row>
    <row r="1852" spans="1:12" ht="16" customHeight="1">
      <c r="A1852" t="s">
        <v>491</v>
      </c>
      <c r="B1852" t="s">
        <v>12</v>
      </c>
      <c r="C1852" t="s">
        <v>50</v>
      </c>
      <c r="D1852" s="24">
        <v>46023</v>
      </c>
      <c r="E1852" t="s">
        <v>341</v>
      </c>
      <c r="F1852" t="s">
        <v>10</v>
      </c>
      <c r="G1852" t="s">
        <v>320</v>
      </c>
      <c r="H1852" t="s">
        <v>320</v>
      </c>
      <c r="I1852" t="s">
        <v>470</v>
      </c>
      <c r="J1852" s="25">
        <v>0</v>
      </c>
      <c r="K1852" s="26">
        <v>0</v>
      </c>
      <c r="L1852" s="26">
        <v>0</v>
      </c>
    </row>
    <row r="1853" spans="1:12" ht="16" customHeight="1">
      <c r="A1853" t="s">
        <v>491</v>
      </c>
      <c r="B1853" t="s">
        <v>12</v>
      </c>
      <c r="C1853" t="s">
        <v>50</v>
      </c>
      <c r="D1853" s="24">
        <v>46023</v>
      </c>
      <c r="E1853" t="s">
        <v>343</v>
      </c>
      <c r="F1853" t="s">
        <v>9</v>
      </c>
      <c r="G1853" t="s">
        <v>344</v>
      </c>
      <c r="H1853" t="s">
        <v>344</v>
      </c>
      <c r="I1853" t="s">
        <v>471</v>
      </c>
      <c r="J1853" s="25">
        <v>0</v>
      </c>
      <c r="K1853" s="26">
        <v>0</v>
      </c>
      <c r="L1853" s="26">
        <v>0</v>
      </c>
    </row>
    <row r="1854" spans="1:12" ht="16" customHeight="1">
      <c r="A1854" t="s">
        <v>491</v>
      </c>
      <c r="B1854" t="s">
        <v>12</v>
      </c>
      <c r="C1854" t="s">
        <v>50</v>
      </c>
      <c r="D1854" s="24">
        <v>46023</v>
      </c>
      <c r="E1854" t="s">
        <v>346</v>
      </c>
      <c r="F1854" t="s">
        <v>10</v>
      </c>
      <c r="G1854" t="s">
        <v>320</v>
      </c>
      <c r="H1854" t="s">
        <v>320</v>
      </c>
      <c r="I1854" t="s">
        <v>472</v>
      </c>
      <c r="J1854" s="25">
        <v>0</v>
      </c>
      <c r="K1854" s="26">
        <v>0</v>
      </c>
      <c r="L1854" s="26">
        <v>0</v>
      </c>
    </row>
    <row r="1855" spans="1:12" ht="16" customHeight="1">
      <c r="A1855" t="s">
        <v>491</v>
      </c>
      <c r="B1855" t="s">
        <v>12</v>
      </c>
      <c r="C1855" t="s">
        <v>50</v>
      </c>
      <c r="D1855" s="24">
        <v>46023</v>
      </c>
      <c r="E1855" t="s">
        <v>463</v>
      </c>
      <c r="F1855" t="s">
        <v>10</v>
      </c>
      <c r="G1855" t="s">
        <v>320</v>
      </c>
      <c r="H1855" t="s">
        <v>320</v>
      </c>
      <c r="I1855" t="s">
        <v>473</v>
      </c>
      <c r="J1855" s="25">
        <v>0</v>
      </c>
      <c r="K1855" s="26">
        <v>0</v>
      </c>
      <c r="L1855" s="26">
        <v>0</v>
      </c>
    </row>
    <row r="1856" spans="1:12" ht="16" customHeight="1">
      <c r="A1856" t="s">
        <v>492</v>
      </c>
      <c r="B1856" t="s">
        <v>13</v>
      </c>
      <c r="C1856" t="s">
        <v>50</v>
      </c>
      <c r="D1856" s="24">
        <v>46023</v>
      </c>
      <c r="E1856" t="s">
        <v>457</v>
      </c>
      <c r="F1856" t="s">
        <v>10</v>
      </c>
      <c r="G1856" t="s">
        <v>314</v>
      </c>
      <c r="H1856" t="s">
        <v>314</v>
      </c>
      <c r="I1856" t="s">
        <v>322</v>
      </c>
      <c r="J1856" s="25">
        <v>73735691</v>
      </c>
      <c r="K1856" s="26">
        <v>121979.306</v>
      </c>
      <c r="L1856" s="26">
        <v>564.27940000000001</v>
      </c>
    </row>
    <row r="1857" spans="1:12" ht="16" customHeight="1">
      <c r="A1857" t="s">
        <v>492</v>
      </c>
      <c r="B1857" t="s">
        <v>13</v>
      </c>
      <c r="C1857" t="s">
        <v>50</v>
      </c>
      <c r="D1857" s="24">
        <v>46023</v>
      </c>
      <c r="E1857" t="s">
        <v>477</v>
      </c>
      <c r="F1857" t="s">
        <v>10</v>
      </c>
      <c r="G1857" t="s">
        <v>314</v>
      </c>
      <c r="H1857" t="s">
        <v>314</v>
      </c>
      <c r="I1857" t="s">
        <v>322</v>
      </c>
      <c r="J1857" s="25">
        <v>1518328</v>
      </c>
      <c r="K1857" s="26">
        <v>2517.5142000000001</v>
      </c>
      <c r="L1857" s="26">
        <v>15.578900000000001</v>
      </c>
    </row>
    <row r="1858" spans="1:12" ht="16" customHeight="1">
      <c r="A1858" t="s">
        <v>492</v>
      </c>
      <c r="B1858" t="s">
        <v>13</v>
      </c>
      <c r="C1858" t="s">
        <v>50</v>
      </c>
      <c r="D1858" s="24">
        <v>46023</v>
      </c>
      <c r="E1858" t="s">
        <v>482</v>
      </c>
      <c r="F1858" t="s">
        <v>10</v>
      </c>
      <c r="G1858" t="s">
        <v>314</v>
      </c>
      <c r="H1858" t="s">
        <v>314</v>
      </c>
      <c r="I1858" t="s">
        <v>322</v>
      </c>
      <c r="J1858" s="25">
        <v>79780</v>
      </c>
      <c r="K1858" s="26">
        <v>132.8665</v>
      </c>
      <c r="L1858" s="26">
        <v>1.1214999999999999</v>
      </c>
    </row>
    <row r="1859" spans="1:12" ht="16" customHeight="1">
      <c r="A1859" t="s">
        <v>492</v>
      </c>
      <c r="B1859" t="s">
        <v>13</v>
      </c>
      <c r="C1859" t="s">
        <v>50</v>
      </c>
      <c r="D1859" s="24">
        <v>46023</v>
      </c>
      <c r="E1859" t="s">
        <v>429</v>
      </c>
      <c r="F1859" t="s">
        <v>10</v>
      </c>
      <c r="G1859" t="s">
        <v>320</v>
      </c>
      <c r="H1859" t="s">
        <v>320</v>
      </c>
      <c r="I1859" t="s">
        <v>322</v>
      </c>
      <c r="J1859" s="25">
        <v>1559753</v>
      </c>
      <c r="K1859" s="26">
        <v>2592.7527</v>
      </c>
      <c r="L1859" s="26">
        <v>23.2363</v>
      </c>
    </row>
    <row r="1860" spans="1:12" ht="16" customHeight="1">
      <c r="A1860" t="s">
        <v>492</v>
      </c>
      <c r="B1860" t="s">
        <v>13</v>
      </c>
      <c r="C1860" t="s">
        <v>50</v>
      </c>
      <c r="D1860" s="24">
        <v>46023</v>
      </c>
      <c r="E1860" t="s">
        <v>486</v>
      </c>
      <c r="F1860" t="s">
        <v>9</v>
      </c>
      <c r="G1860" t="s">
        <v>344</v>
      </c>
      <c r="H1860" t="s">
        <v>344</v>
      </c>
      <c r="I1860" t="s">
        <v>324</v>
      </c>
      <c r="J1860" s="25">
        <v>8515</v>
      </c>
      <c r="K1860" s="26">
        <v>14.195499999999999</v>
      </c>
      <c r="L1860" s="26">
        <v>0.12189999999999999</v>
      </c>
    </row>
    <row r="1861" spans="1:12" ht="16" customHeight="1">
      <c r="A1861" t="s">
        <v>492</v>
      </c>
      <c r="B1861" t="s">
        <v>13</v>
      </c>
      <c r="C1861" t="s">
        <v>50</v>
      </c>
      <c r="D1861" s="24">
        <v>46023</v>
      </c>
      <c r="E1861" t="s">
        <v>460</v>
      </c>
      <c r="F1861" t="s">
        <v>9</v>
      </c>
      <c r="G1861" t="s">
        <v>461</v>
      </c>
      <c r="H1861" t="s">
        <v>461</v>
      </c>
      <c r="I1861" t="s">
        <v>324</v>
      </c>
      <c r="J1861" s="25">
        <v>213561</v>
      </c>
      <c r="K1861" s="26">
        <v>354.99450000000002</v>
      </c>
      <c r="L1861" s="26">
        <v>3.3877000000000002</v>
      </c>
    </row>
    <row r="1862" spans="1:12" ht="16" customHeight="1">
      <c r="A1862" t="s">
        <v>492</v>
      </c>
      <c r="B1862" t="s">
        <v>13</v>
      </c>
      <c r="C1862" t="s">
        <v>50</v>
      </c>
      <c r="D1862" s="24">
        <v>46023</v>
      </c>
      <c r="E1862" t="s">
        <v>490</v>
      </c>
      <c r="F1862" t="s">
        <v>10</v>
      </c>
      <c r="G1862" t="s">
        <v>320</v>
      </c>
      <c r="H1862" t="s">
        <v>320</v>
      </c>
      <c r="I1862" t="s">
        <v>326</v>
      </c>
      <c r="J1862" s="25">
        <v>14125</v>
      </c>
      <c r="K1862" s="26">
        <v>23.8141</v>
      </c>
      <c r="L1862" s="26">
        <v>0.38440000000000002</v>
      </c>
    </row>
    <row r="1863" spans="1:12" ht="16" customHeight="1">
      <c r="A1863" t="s">
        <v>492</v>
      </c>
      <c r="B1863" t="s">
        <v>13</v>
      </c>
      <c r="C1863" t="s">
        <v>50</v>
      </c>
      <c r="D1863" s="24">
        <v>46023</v>
      </c>
      <c r="E1863" t="s">
        <v>329</v>
      </c>
      <c r="F1863" t="s">
        <v>10</v>
      </c>
      <c r="G1863" t="s">
        <v>320</v>
      </c>
      <c r="H1863" t="s">
        <v>320</v>
      </c>
      <c r="I1863" t="s">
        <v>370</v>
      </c>
      <c r="J1863" s="25">
        <v>28634</v>
      </c>
      <c r="K1863" s="26">
        <v>48.832599999999999</v>
      </c>
      <c r="L1863" s="26">
        <v>0.86819999999999997</v>
      </c>
    </row>
    <row r="1864" spans="1:12" ht="16" customHeight="1">
      <c r="A1864" t="s">
        <v>492</v>
      </c>
      <c r="B1864" t="s">
        <v>13</v>
      </c>
      <c r="C1864" t="s">
        <v>50</v>
      </c>
      <c r="D1864" s="24">
        <v>46023</v>
      </c>
      <c r="E1864" t="s">
        <v>372</v>
      </c>
      <c r="F1864" t="s">
        <v>10</v>
      </c>
      <c r="G1864" t="s">
        <v>320</v>
      </c>
      <c r="H1864" t="s">
        <v>320</v>
      </c>
      <c r="I1864" t="s">
        <v>371</v>
      </c>
      <c r="J1864" s="25">
        <v>2776</v>
      </c>
      <c r="K1864" s="26">
        <v>4.6740000000000004</v>
      </c>
      <c r="L1864" s="26">
        <v>8.09E-2</v>
      </c>
    </row>
    <row r="1865" spans="1:12" ht="16" customHeight="1">
      <c r="A1865" t="s">
        <v>492</v>
      </c>
      <c r="B1865" t="s">
        <v>13</v>
      </c>
      <c r="C1865" t="s">
        <v>50</v>
      </c>
      <c r="D1865" s="24">
        <v>46023</v>
      </c>
      <c r="E1865" t="s">
        <v>331</v>
      </c>
      <c r="F1865" t="s">
        <v>10</v>
      </c>
      <c r="G1865" t="s">
        <v>320</v>
      </c>
      <c r="H1865" t="s">
        <v>320</v>
      </c>
      <c r="I1865" t="s">
        <v>373</v>
      </c>
      <c r="J1865" s="25">
        <v>14198</v>
      </c>
      <c r="K1865" s="26">
        <v>24.702200000000001</v>
      </c>
      <c r="L1865" s="26">
        <v>0.72950000000000004</v>
      </c>
    </row>
    <row r="1866" spans="1:12" ht="16" customHeight="1">
      <c r="A1866" t="s">
        <v>492</v>
      </c>
      <c r="B1866" t="s">
        <v>13</v>
      </c>
      <c r="C1866" t="s">
        <v>50</v>
      </c>
      <c r="D1866" s="24">
        <v>46023</v>
      </c>
      <c r="E1866" t="s">
        <v>333</v>
      </c>
      <c r="F1866" t="s">
        <v>10</v>
      </c>
      <c r="G1866" t="s">
        <v>320</v>
      </c>
      <c r="H1866" t="s">
        <v>320</v>
      </c>
      <c r="I1866" t="s">
        <v>466</v>
      </c>
      <c r="J1866" s="25">
        <v>0</v>
      </c>
      <c r="K1866" s="26">
        <v>0</v>
      </c>
      <c r="L1866" s="26">
        <v>0</v>
      </c>
    </row>
    <row r="1867" spans="1:12" ht="16" customHeight="1">
      <c r="A1867" t="s">
        <v>492</v>
      </c>
      <c r="B1867" t="s">
        <v>13</v>
      </c>
      <c r="C1867" t="s">
        <v>50</v>
      </c>
      <c r="D1867" s="24">
        <v>46023</v>
      </c>
      <c r="E1867" t="s">
        <v>335</v>
      </c>
      <c r="F1867" t="s">
        <v>10</v>
      </c>
      <c r="G1867" t="s">
        <v>320</v>
      </c>
      <c r="H1867" t="s">
        <v>320</v>
      </c>
      <c r="I1867" t="s">
        <v>467</v>
      </c>
      <c r="J1867" s="25">
        <v>59</v>
      </c>
      <c r="K1867" s="26">
        <v>0.1046</v>
      </c>
      <c r="L1867" s="26">
        <v>7.0000000000000001E-3</v>
      </c>
    </row>
    <row r="1868" spans="1:12" ht="16" customHeight="1">
      <c r="A1868" t="s">
        <v>492</v>
      </c>
      <c r="B1868" t="s">
        <v>13</v>
      </c>
      <c r="C1868" t="s">
        <v>50</v>
      </c>
      <c r="D1868" s="24">
        <v>46023</v>
      </c>
      <c r="E1868" t="s">
        <v>337</v>
      </c>
      <c r="F1868" t="s">
        <v>10</v>
      </c>
      <c r="G1868" t="s">
        <v>320</v>
      </c>
      <c r="H1868" t="s">
        <v>320</v>
      </c>
      <c r="I1868" t="s">
        <v>468</v>
      </c>
      <c r="J1868" s="25">
        <v>0</v>
      </c>
      <c r="K1868" s="26">
        <v>0</v>
      </c>
      <c r="L1868" s="26">
        <v>0</v>
      </c>
    </row>
    <row r="1869" spans="1:12" ht="16" customHeight="1">
      <c r="A1869" t="s">
        <v>492</v>
      </c>
      <c r="B1869" t="s">
        <v>13</v>
      </c>
      <c r="C1869" t="s">
        <v>50</v>
      </c>
      <c r="D1869" s="24">
        <v>46023</v>
      </c>
      <c r="E1869" t="s">
        <v>339</v>
      </c>
      <c r="F1869" t="s">
        <v>10</v>
      </c>
      <c r="G1869" t="s">
        <v>320</v>
      </c>
      <c r="H1869" t="s">
        <v>320</v>
      </c>
      <c r="I1869" t="s">
        <v>469</v>
      </c>
      <c r="J1869" s="25">
        <v>4</v>
      </c>
      <c r="K1869" s="26">
        <v>7.1000000000000004E-3</v>
      </c>
      <c r="L1869" s="26">
        <v>2.9999999999999997E-4</v>
      </c>
    </row>
    <row r="1870" spans="1:12" ht="16" customHeight="1">
      <c r="A1870" t="s">
        <v>492</v>
      </c>
      <c r="B1870" t="s">
        <v>13</v>
      </c>
      <c r="C1870" t="s">
        <v>50</v>
      </c>
      <c r="D1870" s="24">
        <v>46023</v>
      </c>
      <c r="E1870" t="s">
        <v>341</v>
      </c>
      <c r="F1870" t="s">
        <v>10</v>
      </c>
      <c r="G1870" t="s">
        <v>320</v>
      </c>
      <c r="H1870" t="s">
        <v>320</v>
      </c>
      <c r="I1870" t="s">
        <v>470</v>
      </c>
      <c r="J1870" s="25">
        <v>0</v>
      </c>
      <c r="K1870" s="26">
        <v>0</v>
      </c>
      <c r="L1870" s="26">
        <v>0</v>
      </c>
    </row>
    <row r="1871" spans="1:12" ht="16" customHeight="1">
      <c r="A1871" t="s">
        <v>492</v>
      </c>
      <c r="B1871" t="s">
        <v>13</v>
      </c>
      <c r="C1871" t="s">
        <v>50</v>
      </c>
      <c r="D1871" s="24">
        <v>46023</v>
      </c>
      <c r="E1871" t="s">
        <v>343</v>
      </c>
      <c r="F1871" t="s">
        <v>9</v>
      </c>
      <c r="G1871" t="s">
        <v>344</v>
      </c>
      <c r="H1871" t="s">
        <v>344</v>
      </c>
      <c r="I1871" t="s">
        <v>471</v>
      </c>
      <c r="J1871" s="25">
        <v>0</v>
      </c>
      <c r="K1871" s="26">
        <v>0</v>
      </c>
      <c r="L1871" s="26">
        <v>0</v>
      </c>
    </row>
    <row r="1872" spans="1:12" ht="16" customHeight="1">
      <c r="A1872" t="s">
        <v>492</v>
      </c>
      <c r="B1872" t="s">
        <v>13</v>
      </c>
      <c r="C1872" t="s">
        <v>50</v>
      </c>
      <c r="D1872" s="24">
        <v>46023</v>
      </c>
      <c r="E1872" t="s">
        <v>346</v>
      </c>
      <c r="F1872" t="s">
        <v>10</v>
      </c>
      <c r="G1872" t="s">
        <v>320</v>
      </c>
      <c r="H1872" t="s">
        <v>320</v>
      </c>
      <c r="I1872" t="s">
        <v>472</v>
      </c>
      <c r="J1872" s="25">
        <v>0</v>
      </c>
      <c r="K1872" s="26">
        <v>0</v>
      </c>
      <c r="L1872" s="26">
        <v>0</v>
      </c>
    </row>
    <row r="1873" spans="1:12" ht="16" customHeight="1">
      <c r="A1873" t="s">
        <v>492</v>
      </c>
      <c r="B1873" t="s">
        <v>13</v>
      </c>
      <c r="C1873" t="s">
        <v>50</v>
      </c>
      <c r="D1873" s="24">
        <v>46023</v>
      </c>
      <c r="E1873" t="s">
        <v>463</v>
      </c>
      <c r="F1873" t="s">
        <v>10</v>
      </c>
      <c r="G1873" t="s">
        <v>320</v>
      </c>
      <c r="H1873" t="s">
        <v>320</v>
      </c>
      <c r="I1873" t="s">
        <v>473</v>
      </c>
      <c r="J1873" s="25">
        <v>0</v>
      </c>
      <c r="K1873" s="26">
        <v>0</v>
      </c>
      <c r="L1873" s="26">
        <v>0</v>
      </c>
    </row>
    <row r="1874" spans="1:12" ht="16" customHeight="1">
      <c r="A1874" t="s">
        <v>493</v>
      </c>
      <c r="B1874" t="s">
        <v>14</v>
      </c>
      <c r="C1874" t="s">
        <v>51</v>
      </c>
      <c r="D1874" s="24">
        <v>46054</v>
      </c>
      <c r="E1874" t="s">
        <v>457</v>
      </c>
      <c r="F1874" t="s">
        <v>10</v>
      </c>
      <c r="G1874" t="s">
        <v>314</v>
      </c>
      <c r="H1874" t="s">
        <v>314</v>
      </c>
      <c r="I1874" t="s">
        <v>315</v>
      </c>
      <c r="J1874" s="25">
        <v>182800803</v>
      </c>
      <c r="K1874" s="26">
        <v>300382.95299999998</v>
      </c>
      <c r="L1874" s="26">
        <v>942.423</v>
      </c>
    </row>
    <row r="1875" spans="1:12" ht="16" customHeight="1">
      <c r="A1875" t="s">
        <v>493</v>
      </c>
      <c r="B1875" t="s">
        <v>14</v>
      </c>
      <c r="C1875" t="s">
        <v>51</v>
      </c>
      <c r="D1875" s="24">
        <v>46054</v>
      </c>
      <c r="E1875" t="s">
        <v>477</v>
      </c>
      <c r="F1875" t="s">
        <v>10</v>
      </c>
      <c r="G1875" t="s">
        <v>314</v>
      </c>
      <c r="H1875" t="s">
        <v>314</v>
      </c>
      <c r="I1875" t="s">
        <v>315</v>
      </c>
      <c r="J1875" s="25">
        <v>5078013</v>
      </c>
      <c r="K1875" s="26">
        <v>8379.3528000000006</v>
      </c>
      <c r="L1875" s="26">
        <v>44.324599999999997</v>
      </c>
    </row>
    <row r="1876" spans="1:12" ht="16" customHeight="1">
      <c r="A1876" t="s">
        <v>493</v>
      </c>
      <c r="B1876" t="s">
        <v>14</v>
      </c>
      <c r="C1876" t="s">
        <v>51</v>
      </c>
      <c r="D1876" s="24">
        <v>46054</v>
      </c>
      <c r="E1876" t="s">
        <v>482</v>
      </c>
      <c r="F1876" t="s">
        <v>10</v>
      </c>
      <c r="G1876" t="s">
        <v>314</v>
      </c>
      <c r="H1876" t="s">
        <v>314</v>
      </c>
      <c r="I1876" t="s">
        <v>315</v>
      </c>
      <c r="J1876" s="25">
        <v>238124</v>
      </c>
      <c r="K1876" s="26">
        <v>393.4529</v>
      </c>
      <c r="L1876" s="26">
        <v>2.8706999999999998</v>
      </c>
    </row>
    <row r="1877" spans="1:12" ht="16" customHeight="1">
      <c r="A1877" t="s">
        <v>493</v>
      </c>
      <c r="B1877" t="s">
        <v>14</v>
      </c>
      <c r="C1877" t="s">
        <v>51</v>
      </c>
      <c r="D1877" s="24">
        <v>46054</v>
      </c>
      <c r="E1877" t="s">
        <v>429</v>
      </c>
      <c r="F1877" t="s">
        <v>10</v>
      </c>
      <c r="G1877" t="s">
        <v>320</v>
      </c>
      <c r="H1877" t="s">
        <v>320</v>
      </c>
      <c r="I1877" t="s">
        <v>315</v>
      </c>
      <c r="J1877" s="25">
        <v>3644583</v>
      </c>
      <c r="K1877" s="26">
        <v>6039.9908999999998</v>
      </c>
      <c r="L1877" s="26">
        <v>50.896999999999998</v>
      </c>
    </row>
    <row r="1878" spans="1:12" ht="16" customHeight="1">
      <c r="A1878" t="s">
        <v>493</v>
      </c>
      <c r="B1878" t="s">
        <v>14</v>
      </c>
      <c r="C1878" t="s">
        <v>51</v>
      </c>
      <c r="D1878" s="24">
        <v>46054</v>
      </c>
      <c r="E1878" t="s">
        <v>486</v>
      </c>
      <c r="F1878" t="s">
        <v>9</v>
      </c>
      <c r="G1878" t="s">
        <v>344</v>
      </c>
      <c r="H1878" t="s">
        <v>344</v>
      </c>
      <c r="I1878" t="s">
        <v>322</v>
      </c>
      <c r="J1878" s="25">
        <v>24996</v>
      </c>
      <c r="K1878" s="26">
        <v>41.706800000000001</v>
      </c>
      <c r="L1878" s="26">
        <v>0.35149999999999998</v>
      </c>
    </row>
    <row r="1879" spans="1:12" ht="16" customHeight="1">
      <c r="A1879" t="s">
        <v>493</v>
      </c>
      <c r="B1879" t="s">
        <v>14</v>
      </c>
      <c r="C1879" t="s">
        <v>51</v>
      </c>
      <c r="D1879" s="24">
        <v>46054</v>
      </c>
      <c r="E1879" t="s">
        <v>460</v>
      </c>
      <c r="F1879" t="s">
        <v>9</v>
      </c>
      <c r="G1879" t="s">
        <v>461</v>
      </c>
      <c r="H1879" t="s">
        <v>461</v>
      </c>
      <c r="I1879" t="s">
        <v>322</v>
      </c>
      <c r="J1879" s="25">
        <v>535877</v>
      </c>
      <c r="K1879" s="26">
        <v>893.27049999999997</v>
      </c>
      <c r="L1879" s="26">
        <v>8.5549999999999997</v>
      </c>
    </row>
    <row r="1880" spans="1:12" ht="16" customHeight="1">
      <c r="A1880" t="s">
        <v>493</v>
      </c>
      <c r="B1880" t="s">
        <v>14</v>
      </c>
      <c r="C1880" t="s">
        <v>51</v>
      </c>
      <c r="D1880" s="24">
        <v>46054</v>
      </c>
      <c r="E1880" t="s">
        <v>490</v>
      </c>
      <c r="F1880" t="s">
        <v>10</v>
      </c>
      <c r="G1880" t="s">
        <v>320</v>
      </c>
      <c r="H1880" t="s">
        <v>320</v>
      </c>
      <c r="I1880" t="s">
        <v>324</v>
      </c>
      <c r="J1880" s="25">
        <v>41955</v>
      </c>
      <c r="K1880" s="26">
        <v>70.549499999999995</v>
      </c>
      <c r="L1880" s="26">
        <v>1.0920000000000001</v>
      </c>
    </row>
    <row r="1881" spans="1:12" ht="16" customHeight="1">
      <c r="A1881" t="s">
        <v>493</v>
      </c>
      <c r="B1881" t="s">
        <v>14</v>
      </c>
      <c r="C1881" t="s">
        <v>51</v>
      </c>
      <c r="D1881" s="24">
        <v>46054</v>
      </c>
      <c r="E1881" t="s">
        <v>329</v>
      </c>
      <c r="F1881" t="s">
        <v>10</v>
      </c>
      <c r="G1881" t="s">
        <v>320</v>
      </c>
      <c r="H1881" t="s">
        <v>320</v>
      </c>
      <c r="I1881" t="s">
        <v>403</v>
      </c>
      <c r="J1881" s="25">
        <v>69565</v>
      </c>
      <c r="K1881" s="26">
        <v>117.9828</v>
      </c>
      <c r="L1881" s="26">
        <v>2.0918000000000001</v>
      </c>
    </row>
    <row r="1882" spans="1:12" ht="16" customHeight="1">
      <c r="A1882" t="s">
        <v>493</v>
      </c>
      <c r="B1882" t="s">
        <v>14</v>
      </c>
      <c r="C1882" t="s">
        <v>51</v>
      </c>
      <c r="D1882" s="24">
        <v>46054</v>
      </c>
      <c r="E1882" t="s">
        <v>372</v>
      </c>
      <c r="F1882" t="s">
        <v>10</v>
      </c>
      <c r="G1882" t="s">
        <v>320</v>
      </c>
      <c r="H1882" t="s">
        <v>320</v>
      </c>
      <c r="I1882" t="s">
        <v>404</v>
      </c>
      <c r="J1882" s="25">
        <v>4202</v>
      </c>
      <c r="K1882" s="26">
        <v>7.1573000000000002</v>
      </c>
      <c r="L1882" s="26">
        <v>0.14480000000000001</v>
      </c>
    </row>
    <row r="1883" spans="1:12" ht="16" customHeight="1">
      <c r="A1883" t="s">
        <v>493</v>
      </c>
      <c r="B1883" t="s">
        <v>14</v>
      </c>
      <c r="C1883" t="s">
        <v>51</v>
      </c>
      <c r="D1883" s="24">
        <v>46054</v>
      </c>
      <c r="E1883" t="s">
        <v>331</v>
      </c>
      <c r="F1883" t="s">
        <v>10</v>
      </c>
      <c r="G1883" t="s">
        <v>320</v>
      </c>
      <c r="H1883" t="s">
        <v>320</v>
      </c>
      <c r="I1883" t="s">
        <v>405</v>
      </c>
      <c r="J1883" s="25">
        <v>30971</v>
      </c>
      <c r="K1883" s="26">
        <v>54.2776</v>
      </c>
      <c r="L1883" s="26">
        <v>1.6671</v>
      </c>
    </row>
    <row r="1884" spans="1:12" ht="16" customHeight="1">
      <c r="A1884" t="s">
        <v>493</v>
      </c>
      <c r="B1884" t="s">
        <v>14</v>
      </c>
      <c r="C1884" t="s">
        <v>51</v>
      </c>
      <c r="D1884" s="24">
        <v>46054</v>
      </c>
      <c r="E1884" t="s">
        <v>333</v>
      </c>
      <c r="F1884" t="s">
        <v>10</v>
      </c>
      <c r="G1884" t="s">
        <v>320</v>
      </c>
      <c r="H1884" t="s">
        <v>320</v>
      </c>
      <c r="I1884" t="s">
        <v>494</v>
      </c>
      <c r="J1884" s="25">
        <v>0</v>
      </c>
      <c r="K1884" s="26">
        <v>0</v>
      </c>
      <c r="L1884" s="26">
        <v>0</v>
      </c>
    </row>
    <row r="1885" spans="1:12" ht="16" customHeight="1">
      <c r="A1885" t="s">
        <v>493</v>
      </c>
      <c r="B1885" t="s">
        <v>14</v>
      </c>
      <c r="C1885" t="s">
        <v>51</v>
      </c>
      <c r="D1885" s="24">
        <v>46054</v>
      </c>
      <c r="E1885" t="s">
        <v>335</v>
      </c>
      <c r="F1885" t="s">
        <v>10</v>
      </c>
      <c r="G1885" t="s">
        <v>320</v>
      </c>
      <c r="H1885" t="s">
        <v>320</v>
      </c>
      <c r="I1885" t="s">
        <v>495</v>
      </c>
      <c r="J1885" s="25">
        <v>119</v>
      </c>
      <c r="K1885" s="26">
        <v>0.20130000000000001</v>
      </c>
      <c r="L1885" s="26">
        <v>1.0500000000000001E-2</v>
      </c>
    </row>
    <row r="1886" spans="1:12" ht="16" customHeight="1">
      <c r="A1886" t="s">
        <v>493</v>
      </c>
      <c r="B1886" t="s">
        <v>14</v>
      </c>
      <c r="C1886" t="s">
        <v>51</v>
      </c>
      <c r="D1886" s="24">
        <v>46054</v>
      </c>
      <c r="E1886" t="s">
        <v>337</v>
      </c>
      <c r="F1886" t="s">
        <v>10</v>
      </c>
      <c r="G1886" t="s">
        <v>320</v>
      </c>
      <c r="H1886" t="s">
        <v>320</v>
      </c>
      <c r="I1886" t="s">
        <v>496</v>
      </c>
      <c r="J1886" s="25">
        <v>0</v>
      </c>
      <c r="K1886" s="26">
        <v>0</v>
      </c>
      <c r="L1886" s="26">
        <v>0</v>
      </c>
    </row>
    <row r="1887" spans="1:12" ht="16" customHeight="1">
      <c r="A1887" t="s">
        <v>493</v>
      </c>
      <c r="B1887" t="s">
        <v>14</v>
      </c>
      <c r="C1887" t="s">
        <v>51</v>
      </c>
      <c r="D1887" s="24">
        <v>46054</v>
      </c>
      <c r="E1887" t="s">
        <v>339</v>
      </c>
      <c r="F1887" t="s">
        <v>10</v>
      </c>
      <c r="G1887" t="s">
        <v>320</v>
      </c>
      <c r="H1887" t="s">
        <v>320</v>
      </c>
      <c r="I1887" t="s">
        <v>497</v>
      </c>
      <c r="J1887" s="25">
        <v>9</v>
      </c>
      <c r="K1887" s="26">
        <v>1.7000000000000001E-2</v>
      </c>
      <c r="L1887" s="26">
        <v>8.9999999999999998E-4</v>
      </c>
    </row>
    <row r="1888" spans="1:12" ht="16" customHeight="1">
      <c r="A1888" t="s">
        <v>493</v>
      </c>
      <c r="B1888" t="s">
        <v>14</v>
      </c>
      <c r="C1888" t="s">
        <v>51</v>
      </c>
      <c r="D1888" s="24">
        <v>46054</v>
      </c>
      <c r="E1888" t="s">
        <v>341</v>
      </c>
      <c r="F1888" t="s">
        <v>10</v>
      </c>
      <c r="G1888" t="s">
        <v>320</v>
      </c>
      <c r="H1888" t="s">
        <v>320</v>
      </c>
      <c r="I1888" t="s">
        <v>498</v>
      </c>
      <c r="J1888" s="25">
        <v>0</v>
      </c>
      <c r="K1888" s="26">
        <v>0</v>
      </c>
      <c r="L1888" s="26">
        <v>0</v>
      </c>
    </row>
    <row r="1889" spans="1:12" ht="16" customHeight="1">
      <c r="A1889" t="s">
        <v>493</v>
      </c>
      <c r="B1889" t="s">
        <v>14</v>
      </c>
      <c r="C1889" t="s">
        <v>51</v>
      </c>
      <c r="D1889" s="24">
        <v>46054</v>
      </c>
      <c r="E1889" t="s">
        <v>343</v>
      </c>
      <c r="F1889" t="s">
        <v>9</v>
      </c>
      <c r="G1889" t="s">
        <v>344</v>
      </c>
      <c r="H1889" t="s">
        <v>344</v>
      </c>
      <c r="I1889" t="s">
        <v>499</v>
      </c>
      <c r="J1889" s="25">
        <v>1</v>
      </c>
      <c r="K1889" s="26">
        <v>1.8E-3</v>
      </c>
      <c r="L1889" s="26">
        <v>1E-4</v>
      </c>
    </row>
    <row r="1890" spans="1:12" ht="16" customHeight="1">
      <c r="A1890" t="s">
        <v>493</v>
      </c>
      <c r="B1890" t="s">
        <v>14</v>
      </c>
      <c r="C1890" t="s">
        <v>51</v>
      </c>
      <c r="D1890" s="24">
        <v>46054</v>
      </c>
      <c r="E1890" t="s">
        <v>346</v>
      </c>
      <c r="F1890" t="s">
        <v>10</v>
      </c>
      <c r="G1890" t="s">
        <v>320</v>
      </c>
      <c r="H1890" t="s">
        <v>320</v>
      </c>
      <c r="I1890" t="s">
        <v>500</v>
      </c>
      <c r="J1890" s="25">
        <v>0</v>
      </c>
      <c r="K1890" s="26">
        <v>0</v>
      </c>
      <c r="L1890" s="26">
        <v>0</v>
      </c>
    </row>
    <row r="1891" spans="1:12" ht="16" customHeight="1">
      <c r="A1891" t="s">
        <v>493</v>
      </c>
      <c r="B1891" t="s">
        <v>14</v>
      </c>
      <c r="C1891" t="s">
        <v>51</v>
      </c>
      <c r="D1891" s="24">
        <v>46054</v>
      </c>
      <c r="E1891" t="s">
        <v>463</v>
      </c>
      <c r="F1891" t="s">
        <v>10</v>
      </c>
      <c r="G1891" t="s">
        <v>320</v>
      </c>
      <c r="H1891" t="s">
        <v>320</v>
      </c>
      <c r="I1891" t="s">
        <v>501</v>
      </c>
      <c r="J1891" s="25">
        <v>0</v>
      </c>
      <c r="K1891" s="26">
        <v>0</v>
      </c>
      <c r="L1891" s="26">
        <v>0</v>
      </c>
    </row>
    <row r="1892" spans="1:12" ht="16" customHeight="1">
      <c r="A1892" t="s">
        <v>502</v>
      </c>
      <c r="B1892" t="s">
        <v>9</v>
      </c>
      <c r="C1892" t="s">
        <v>51</v>
      </c>
      <c r="D1892" s="24">
        <v>46054</v>
      </c>
      <c r="E1892" t="s">
        <v>457</v>
      </c>
      <c r="F1892" t="s">
        <v>10</v>
      </c>
      <c r="G1892" t="s">
        <v>314</v>
      </c>
      <c r="H1892" t="s">
        <v>314</v>
      </c>
      <c r="I1892" t="s">
        <v>315</v>
      </c>
      <c r="J1892" s="25">
        <v>209173208</v>
      </c>
      <c r="K1892" s="26">
        <v>339678.37550000002</v>
      </c>
      <c r="L1892" s="26">
        <v>787.18809999999996</v>
      </c>
    </row>
    <row r="1893" spans="1:12" ht="16" customHeight="1">
      <c r="A1893" t="s">
        <v>502</v>
      </c>
      <c r="B1893" t="s">
        <v>9</v>
      </c>
      <c r="C1893" t="s">
        <v>51</v>
      </c>
      <c r="D1893" s="24">
        <v>46054</v>
      </c>
      <c r="E1893" t="s">
        <v>477</v>
      </c>
      <c r="F1893" t="s">
        <v>10</v>
      </c>
      <c r="G1893" t="s">
        <v>314</v>
      </c>
      <c r="H1893" t="s">
        <v>314</v>
      </c>
      <c r="I1893" t="s">
        <v>315</v>
      </c>
      <c r="J1893" s="25">
        <v>6823475</v>
      </c>
      <c r="K1893" s="26">
        <v>11141.3892</v>
      </c>
      <c r="L1893" s="26">
        <v>52.560400000000001</v>
      </c>
    </row>
    <row r="1894" spans="1:12" ht="16" customHeight="1">
      <c r="A1894" t="s">
        <v>502</v>
      </c>
      <c r="B1894" t="s">
        <v>9</v>
      </c>
      <c r="C1894" t="s">
        <v>51</v>
      </c>
      <c r="D1894" s="24">
        <v>46054</v>
      </c>
      <c r="E1894" t="s">
        <v>482</v>
      </c>
      <c r="F1894" t="s">
        <v>10</v>
      </c>
      <c r="G1894" t="s">
        <v>314</v>
      </c>
      <c r="H1894" t="s">
        <v>314</v>
      </c>
      <c r="I1894" t="s">
        <v>315</v>
      </c>
      <c r="J1894" s="25">
        <v>327293</v>
      </c>
      <c r="K1894" s="26">
        <v>537.36990000000003</v>
      </c>
      <c r="L1894" s="26">
        <v>3.2233999999999998</v>
      </c>
    </row>
    <row r="1895" spans="1:12" ht="16" customHeight="1">
      <c r="A1895" t="s">
        <v>502</v>
      </c>
      <c r="B1895" t="s">
        <v>9</v>
      </c>
      <c r="C1895" t="s">
        <v>51</v>
      </c>
      <c r="D1895" s="24">
        <v>46054</v>
      </c>
      <c r="E1895" t="s">
        <v>429</v>
      </c>
      <c r="F1895" t="s">
        <v>10</v>
      </c>
      <c r="G1895" t="s">
        <v>320</v>
      </c>
      <c r="H1895" t="s">
        <v>320</v>
      </c>
      <c r="I1895" t="s">
        <v>315</v>
      </c>
      <c r="J1895" s="25">
        <v>2335694</v>
      </c>
      <c r="K1895" s="26">
        <v>3846.9744999999998</v>
      </c>
      <c r="L1895" s="26">
        <v>33.9328</v>
      </c>
    </row>
    <row r="1896" spans="1:12" ht="16" customHeight="1">
      <c r="A1896" t="s">
        <v>502</v>
      </c>
      <c r="B1896" t="s">
        <v>9</v>
      </c>
      <c r="C1896" t="s">
        <v>51</v>
      </c>
      <c r="D1896" s="24">
        <v>46054</v>
      </c>
      <c r="E1896" t="s">
        <v>486</v>
      </c>
      <c r="F1896" t="s">
        <v>9</v>
      </c>
      <c r="G1896" t="s">
        <v>344</v>
      </c>
      <c r="H1896" t="s">
        <v>344</v>
      </c>
      <c r="I1896" t="s">
        <v>322</v>
      </c>
      <c r="J1896" s="25">
        <v>26926</v>
      </c>
      <c r="K1896" s="26">
        <v>44.585999999999999</v>
      </c>
      <c r="L1896" s="26">
        <v>0.36080000000000001</v>
      </c>
    </row>
    <row r="1897" spans="1:12" ht="16" customHeight="1">
      <c r="A1897" t="s">
        <v>502</v>
      </c>
      <c r="B1897" t="s">
        <v>9</v>
      </c>
      <c r="C1897" t="s">
        <v>51</v>
      </c>
      <c r="D1897" s="24">
        <v>46054</v>
      </c>
      <c r="E1897" t="s">
        <v>460</v>
      </c>
      <c r="F1897" t="s">
        <v>9</v>
      </c>
      <c r="G1897" t="s">
        <v>461</v>
      </c>
      <c r="H1897" t="s">
        <v>461</v>
      </c>
      <c r="I1897" t="s">
        <v>322</v>
      </c>
      <c r="J1897" s="25">
        <v>437559</v>
      </c>
      <c r="K1897" s="26">
        <v>723.24109999999996</v>
      </c>
      <c r="L1897" s="26">
        <v>8.0717999999999996</v>
      </c>
    </row>
    <row r="1898" spans="1:12" ht="16" customHeight="1">
      <c r="A1898" t="s">
        <v>502</v>
      </c>
      <c r="B1898" t="s">
        <v>9</v>
      </c>
      <c r="C1898" t="s">
        <v>51</v>
      </c>
      <c r="D1898" s="24">
        <v>46054</v>
      </c>
      <c r="E1898" t="s">
        <v>490</v>
      </c>
      <c r="F1898" t="s">
        <v>10</v>
      </c>
      <c r="G1898" t="s">
        <v>320</v>
      </c>
      <c r="H1898" t="s">
        <v>320</v>
      </c>
      <c r="I1898" t="s">
        <v>324</v>
      </c>
      <c r="J1898" s="25">
        <v>41084</v>
      </c>
      <c r="K1898" s="26">
        <v>68.647400000000005</v>
      </c>
      <c r="L1898" s="26">
        <v>1.0442</v>
      </c>
    </row>
    <row r="1899" spans="1:12" ht="16" customHeight="1">
      <c r="A1899" t="s">
        <v>502</v>
      </c>
      <c r="B1899" t="s">
        <v>9</v>
      </c>
      <c r="C1899" t="s">
        <v>51</v>
      </c>
      <c r="D1899" s="24">
        <v>46054</v>
      </c>
      <c r="E1899" t="s">
        <v>329</v>
      </c>
      <c r="F1899" t="s">
        <v>10</v>
      </c>
      <c r="G1899" t="s">
        <v>320</v>
      </c>
      <c r="H1899" t="s">
        <v>320</v>
      </c>
      <c r="I1899" t="s">
        <v>403</v>
      </c>
      <c r="J1899" s="25">
        <v>52842</v>
      </c>
      <c r="K1899" s="26">
        <v>89.527900000000002</v>
      </c>
      <c r="L1899" s="26">
        <v>1.5061</v>
      </c>
    </row>
    <row r="1900" spans="1:12" ht="16" customHeight="1">
      <c r="A1900" t="s">
        <v>502</v>
      </c>
      <c r="B1900" t="s">
        <v>9</v>
      </c>
      <c r="C1900" t="s">
        <v>51</v>
      </c>
      <c r="D1900" s="24">
        <v>46054</v>
      </c>
      <c r="E1900" t="s">
        <v>372</v>
      </c>
      <c r="F1900" t="s">
        <v>10</v>
      </c>
      <c r="G1900" t="s">
        <v>320</v>
      </c>
      <c r="H1900" t="s">
        <v>320</v>
      </c>
      <c r="I1900" t="s">
        <v>404</v>
      </c>
      <c r="J1900" s="25">
        <v>6069</v>
      </c>
      <c r="K1900" s="26">
        <v>10.3972</v>
      </c>
      <c r="L1900" s="26">
        <v>0.25530000000000003</v>
      </c>
    </row>
    <row r="1901" spans="1:12" ht="16" customHeight="1">
      <c r="A1901" t="s">
        <v>502</v>
      </c>
      <c r="B1901" t="s">
        <v>9</v>
      </c>
      <c r="C1901" t="s">
        <v>51</v>
      </c>
      <c r="D1901" s="24">
        <v>46054</v>
      </c>
      <c r="E1901" t="s">
        <v>331</v>
      </c>
      <c r="F1901" t="s">
        <v>10</v>
      </c>
      <c r="G1901" t="s">
        <v>320</v>
      </c>
      <c r="H1901" t="s">
        <v>320</v>
      </c>
      <c r="I1901" t="s">
        <v>405</v>
      </c>
      <c r="J1901" s="25">
        <v>23042</v>
      </c>
      <c r="K1901" s="26">
        <v>40.0687</v>
      </c>
      <c r="L1901" s="26">
        <v>1.2010000000000001</v>
      </c>
    </row>
    <row r="1902" spans="1:12" ht="16" customHeight="1">
      <c r="A1902" t="s">
        <v>502</v>
      </c>
      <c r="B1902" t="s">
        <v>9</v>
      </c>
      <c r="C1902" t="s">
        <v>51</v>
      </c>
      <c r="D1902" s="24">
        <v>46054</v>
      </c>
      <c r="E1902" t="s">
        <v>333</v>
      </c>
      <c r="F1902" t="s">
        <v>10</v>
      </c>
      <c r="G1902" t="s">
        <v>320</v>
      </c>
      <c r="H1902" t="s">
        <v>320</v>
      </c>
      <c r="I1902" t="s">
        <v>494</v>
      </c>
      <c r="J1902" s="25">
        <v>0</v>
      </c>
      <c r="K1902" s="26">
        <v>0</v>
      </c>
      <c r="L1902" s="26">
        <v>0</v>
      </c>
    </row>
    <row r="1903" spans="1:12" ht="16" customHeight="1">
      <c r="A1903" t="s">
        <v>502</v>
      </c>
      <c r="B1903" t="s">
        <v>9</v>
      </c>
      <c r="C1903" t="s">
        <v>51</v>
      </c>
      <c r="D1903" s="24">
        <v>46054</v>
      </c>
      <c r="E1903" t="s">
        <v>335</v>
      </c>
      <c r="F1903" t="s">
        <v>10</v>
      </c>
      <c r="G1903" t="s">
        <v>320</v>
      </c>
      <c r="H1903" t="s">
        <v>320</v>
      </c>
      <c r="I1903" t="s">
        <v>495</v>
      </c>
      <c r="J1903" s="25">
        <v>168</v>
      </c>
      <c r="K1903" s="26">
        <v>0.2782</v>
      </c>
      <c r="L1903" s="26">
        <v>1.5900000000000001E-2</v>
      </c>
    </row>
    <row r="1904" spans="1:12" ht="16" customHeight="1">
      <c r="A1904" t="s">
        <v>502</v>
      </c>
      <c r="B1904" t="s">
        <v>9</v>
      </c>
      <c r="C1904" t="s">
        <v>51</v>
      </c>
      <c r="D1904" s="24">
        <v>46054</v>
      </c>
      <c r="E1904" t="s">
        <v>337</v>
      </c>
      <c r="F1904" t="s">
        <v>10</v>
      </c>
      <c r="G1904" t="s">
        <v>320</v>
      </c>
      <c r="H1904" t="s">
        <v>320</v>
      </c>
      <c r="I1904" t="s">
        <v>496</v>
      </c>
      <c r="J1904" s="25">
        <v>0</v>
      </c>
      <c r="K1904" s="26">
        <v>0</v>
      </c>
      <c r="L1904" s="26">
        <v>0</v>
      </c>
    </row>
    <row r="1905" spans="1:12" ht="16" customHeight="1">
      <c r="A1905" t="s">
        <v>502</v>
      </c>
      <c r="B1905" t="s">
        <v>9</v>
      </c>
      <c r="C1905" t="s">
        <v>51</v>
      </c>
      <c r="D1905" s="24">
        <v>46054</v>
      </c>
      <c r="E1905" t="s">
        <v>339</v>
      </c>
      <c r="F1905" t="s">
        <v>10</v>
      </c>
      <c r="G1905" t="s">
        <v>320</v>
      </c>
      <c r="H1905" t="s">
        <v>320</v>
      </c>
      <c r="I1905" t="s">
        <v>497</v>
      </c>
      <c r="J1905" s="25">
        <v>6</v>
      </c>
      <c r="K1905" s="26">
        <v>1.17E-2</v>
      </c>
      <c r="L1905" s="26">
        <v>6.9999999999999999E-4</v>
      </c>
    </row>
    <row r="1906" spans="1:12" ht="16" customHeight="1">
      <c r="A1906" t="s">
        <v>502</v>
      </c>
      <c r="B1906" t="s">
        <v>9</v>
      </c>
      <c r="C1906" t="s">
        <v>51</v>
      </c>
      <c r="D1906" s="24">
        <v>46054</v>
      </c>
      <c r="E1906" t="s">
        <v>341</v>
      </c>
      <c r="F1906" t="s">
        <v>10</v>
      </c>
      <c r="G1906" t="s">
        <v>320</v>
      </c>
      <c r="H1906" t="s">
        <v>320</v>
      </c>
      <c r="I1906" t="s">
        <v>498</v>
      </c>
      <c r="J1906" s="25">
        <v>0</v>
      </c>
      <c r="K1906" s="26">
        <v>0</v>
      </c>
      <c r="L1906" s="26">
        <v>0</v>
      </c>
    </row>
    <row r="1907" spans="1:12" ht="16" customHeight="1">
      <c r="A1907" t="s">
        <v>502</v>
      </c>
      <c r="B1907" t="s">
        <v>9</v>
      </c>
      <c r="C1907" t="s">
        <v>51</v>
      </c>
      <c r="D1907" s="24">
        <v>46054</v>
      </c>
      <c r="E1907" t="s">
        <v>343</v>
      </c>
      <c r="F1907" t="s">
        <v>9</v>
      </c>
      <c r="G1907" t="s">
        <v>344</v>
      </c>
      <c r="H1907" t="s">
        <v>344</v>
      </c>
      <c r="I1907" t="s">
        <v>499</v>
      </c>
      <c r="J1907" s="25">
        <v>4</v>
      </c>
      <c r="K1907" s="26">
        <v>7.1000000000000004E-3</v>
      </c>
      <c r="L1907" s="26">
        <v>2.9999999999999997E-4</v>
      </c>
    </row>
    <row r="1908" spans="1:12" ht="16" customHeight="1">
      <c r="A1908" t="s">
        <v>502</v>
      </c>
      <c r="B1908" t="s">
        <v>9</v>
      </c>
      <c r="C1908" t="s">
        <v>51</v>
      </c>
      <c r="D1908" s="24">
        <v>46054</v>
      </c>
      <c r="E1908" t="s">
        <v>346</v>
      </c>
      <c r="F1908" t="s">
        <v>10</v>
      </c>
      <c r="G1908" t="s">
        <v>320</v>
      </c>
      <c r="H1908" t="s">
        <v>320</v>
      </c>
      <c r="I1908" t="s">
        <v>500</v>
      </c>
      <c r="J1908" s="25">
        <v>0</v>
      </c>
      <c r="K1908" s="26">
        <v>0</v>
      </c>
      <c r="L1908" s="26">
        <v>0</v>
      </c>
    </row>
    <row r="1909" spans="1:12" ht="16" customHeight="1">
      <c r="A1909" t="s">
        <v>502</v>
      </c>
      <c r="B1909" t="s">
        <v>9</v>
      </c>
      <c r="C1909" t="s">
        <v>51</v>
      </c>
      <c r="D1909" s="24">
        <v>46054</v>
      </c>
      <c r="E1909" t="s">
        <v>463</v>
      </c>
      <c r="F1909" t="s">
        <v>10</v>
      </c>
      <c r="G1909" t="s">
        <v>320</v>
      </c>
      <c r="H1909" t="s">
        <v>320</v>
      </c>
      <c r="I1909" t="s">
        <v>501</v>
      </c>
      <c r="J1909" s="25">
        <v>0</v>
      </c>
      <c r="K1909" s="26">
        <v>0</v>
      </c>
      <c r="L1909" s="26">
        <v>0</v>
      </c>
    </row>
    <row r="1910" spans="1:12" ht="16" customHeight="1">
      <c r="A1910" t="s">
        <v>457</v>
      </c>
      <c r="B1910" t="s">
        <v>10</v>
      </c>
      <c r="C1910" t="s">
        <v>51</v>
      </c>
      <c r="D1910" s="24">
        <v>46054</v>
      </c>
      <c r="E1910" t="s">
        <v>457</v>
      </c>
      <c r="F1910" t="s">
        <v>10</v>
      </c>
      <c r="G1910" t="s">
        <v>314</v>
      </c>
      <c r="H1910" t="s">
        <v>314</v>
      </c>
      <c r="I1910" t="s">
        <v>315</v>
      </c>
      <c r="J1910" s="25">
        <v>393553357</v>
      </c>
      <c r="K1910" s="26">
        <v>659240.48719999997</v>
      </c>
      <c r="L1910" s="26">
        <v>933.32500000000005</v>
      </c>
    </row>
    <row r="1911" spans="1:12" ht="16" customHeight="1">
      <c r="A1911" t="s">
        <v>457</v>
      </c>
      <c r="B1911" t="s">
        <v>10</v>
      </c>
      <c r="C1911" t="s">
        <v>51</v>
      </c>
      <c r="D1911" s="24">
        <v>46054</v>
      </c>
      <c r="E1911" t="s">
        <v>477</v>
      </c>
      <c r="F1911" t="s">
        <v>10</v>
      </c>
      <c r="G1911" t="s">
        <v>314</v>
      </c>
      <c r="H1911" t="s">
        <v>314</v>
      </c>
      <c r="I1911" t="s">
        <v>315</v>
      </c>
      <c r="J1911" s="25">
        <v>15276175</v>
      </c>
      <c r="K1911" s="26">
        <v>25610.074000000001</v>
      </c>
      <c r="L1911" s="26">
        <v>116.3993</v>
      </c>
    </row>
    <row r="1912" spans="1:12" ht="16" customHeight="1">
      <c r="A1912" t="s">
        <v>457</v>
      </c>
      <c r="B1912" t="s">
        <v>10</v>
      </c>
      <c r="C1912" t="s">
        <v>51</v>
      </c>
      <c r="D1912" s="24">
        <v>46054</v>
      </c>
      <c r="E1912" t="s">
        <v>482</v>
      </c>
      <c r="F1912" t="s">
        <v>10</v>
      </c>
      <c r="G1912" t="s">
        <v>314</v>
      </c>
      <c r="H1912" t="s">
        <v>314</v>
      </c>
      <c r="I1912" t="s">
        <v>315</v>
      </c>
      <c r="J1912" s="25">
        <v>673371</v>
      </c>
      <c r="K1912" s="26">
        <v>1132.5363</v>
      </c>
      <c r="L1912" s="26">
        <v>7.3528000000000002</v>
      </c>
    </row>
    <row r="1913" spans="1:12" ht="16" customHeight="1">
      <c r="A1913" t="s">
        <v>457</v>
      </c>
      <c r="B1913" t="s">
        <v>10</v>
      </c>
      <c r="C1913" t="s">
        <v>51</v>
      </c>
      <c r="D1913" s="24">
        <v>46054</v>
      </c>
      <c r="E1913" t="s">
        <v>429</v>
      </c>
      <c r="F1913" t="s">
        <v>10</v>
      </c>
      <c r="G1913" t="s">
        <v>320</v>
      </c>
      <c r="H1913" t="s">
        <v>320</v>
      </c>
      <c r="I1913" t="s">
        <v>315</v>
      </c>
      <c r="J1913" s="25">
        <v>4012104</v>
      </c>
      <c r="K1913" s="26">
        <v>6757.9295000000002</v>
      </c>
      <c r="L1913" s="26">
        <v>59.646999999999998</v>
      </c>
    </row>
    <row r="1914" spans="1:12" ht="16" customHeight="1">
      <c r="A1914" t="s">
        <v>457</v>
      </c>
      <c r="B1914" t="s">
        <v>10</v>
      </c>
      <c r="C1914" t="s">
        <v>51</v>
      </c>
      <c r="D1914" s="24">
        <v>46054</v>
      </c>
      <c r="E1914" t="s">
        <v>486</v>
      </c>
      <c r="F1914" t="s">
        <v>9</v>
      </c>
      <c r="G1914" t="s">
        <v>344</v>
      </c>
      <c r="H1914" t="s">
        <v>344</v>
      </c>
      <c r="I1914" t="s">
        <v>322</v>
      </c>
      <c r="J1914" s="25">
        <v>32819</v>
      </c>
      <c r="K1914" s="26">
        <v>54.9666</v>
      </c>
      <c r="L1914" s="26">
        <v>0.44540000000000002</v>
      </c>
    </row>
    <row r="1915" spans="1:12" ht="16" customHeight="1">
      <c r="A1915" t="s">
        <v>457</v>
      </c>
      <c r="B1915" t="s">
        <v>10</v>
      </c>
      <c r="C1915" t="s">
        <v>51</v>
      </c>
      <c r="D1915" s="24">
        <v>46054</v>
      </c>
      <c r="E1915" t="s">
        <v>460</v>
      </c>
      <c r="F1915" t="s">
        <v>9</v>
      </c>
      <c r="G1915" t="s">
        <v>461</v>
      </c>
      <c r="H1915" t="s">
        <v>461</v>
      </c>
      <c r="I1915" t="s">
        <v>322</v>
      </c>
      <c r="J1915" s="25">
        <v>716428</v>
      </c>
      <c r="K1915" s="26">
        <v>1204.1704999999999</v>
      </c>
      <c r="L1915" s="26">
        <v>12.3628</v>
      </c>
    </row>
    <row r="1916" spans="1:12" ht="16" customHeight="1">
      <c r="A1916" t="s">
        <v>457</v>
      </c>
      <c r="B1916" t="s">
        <v>10</v>
      </c>
      <c r="C1916" t="s">
        <v>51</v>
      </c>
      <c r="D1916" s="24">
        <v>46054</v>
      </c>
      <c r="E1916" t="s">
        <v>490</v>
      </c>
      <c r="F1916" t="s">
        <v>10</v>
      </c>
      <c r="G1916" t="s">
        <v>320</v>
      </c>
      <c r="H1916" t="s">
        <v>320</v>
      </c>
      <c r="I1916" t="s">
        <v>324</v>
      </c>
      <c r="J1916" s="25">
        <v>71822</v>
      </c>
      <c r="K1916" s="26">
        <v>122.19970000000001</v>
      </c>
      <c r="L1916" s="26">
        <v>1.7450000000000001</v>
      </c>
    </row>
    <row r="1917" spans="1:12" ht="16" customHeight="1">
      <c r="A1917" t="s">
        <v>457</v>
      </c>
      <c r="B1917" t="s">
        <v>10</v>
      </c>
      <c r="C1917" t="s">
        <v>51</v>
      </c>
      <c r="D1917" s="24">
        <v>46054</v>
      </c>
      <c r="E1917" t="s">
        <v>329</v>
      </c>
      <c r="F1917" t="s">
        <v>10</v>
      </c>
      <c r="G1917" t="s">
        <v>320</v>
      </c>
      <c r="H1917" t="s">
        <v>320</v>
      </c>
      <c r="I1917" t="s">
        <v>403</v>
      </c>
      <c r="J1917" s="25">
        <v>78866</v>
      </c>
      <c r="K1917" s="26">
        <v>135.34530000000001</v>
      </c>
      <c r="L1917" s="26">
        <v>2.1412</v>
      </c>
    </row>
    <row r="1918" spans="1:12" ht="16" customHeight="1">
      <c r="A1918" t="s">
        <v>457</v>
      </c>
      <c r="B1918" t="s">
        <v>10</v>
      </c>
      <c r="C1918" t="s">
        <v>51</v>
      </c>
      <c r="D1918" s="24">
        <v>46054</v>
      </c>
      <c r="E1918" t="s">
        <v>372</v>
      </c>
      <c r="F1918" t="s">
        <v>10</v>
      </c>
      <c r="G1918" t="s">
        <v>320</v>
      </c>
      <c r="H1918" t="s">
        <v>320</v>
      </c>
      <c r="I1918" t="s">
        <v>404</v>
      </c>
      <c r="J1918" s="25">
        <v>7308</v>
      </c>
      <c r="K1918" s="26">
        <v>12.6076</v>
      </c>
      <c r="L1918" s="26">
        <v>0.26090000000000002</v>
      </c>
    </row>
    <row r="1919" spans="1:12" ht="16" customHeight="1">
      <c r="A1919" t="s">
        <v>457</v>
      </c>
      <c r="B1919" t="s">
        <v>10</v>
      </c>
      <c r="C1919" t="s">
        <v>51</v>
      </c>
      <c r="D1919" s="24">
        <v>46054</v>
      </c>
      <c r="E1919" t="s">
        <v>331</v>
      </c>
      <c r="F1919" t="s">
        <v>10</v>
      </c>
      <c r="G1919" t="s">
        <v>320</v>
      </c>
      <c r="H1919" t="s">
        <v>320</v>
      </c>
      <c r="I1919" t="s">
        <v>405</v>
      </c>
      <c r="J1919" s="25">
        <v>30230</v>
      </c>
      <c r="K1919" s="26">
        <v>53.139899999999997</v>
      </c>
      <c r="L1919" s="26">
        <v>1.3929</v>
      </c>
    </row>
    <row r="1920" spans="1:12" ht="16" customHeight="1">
      <c r="A1920" t="s">
        <v>457</v>
      </c>
      <c r="B1920" t="s">
        <v>10</v>
      </c>
      <c r="C1920" t="s">
        <v>51</v>
      </c>
      <c r="D1920" s="24">
        <v>46054</v>
      </c>
      <c r="E1920" t="s">
        <v>333</v>
      </c>
      <c r="F1920" t="s">
        <v>10</v>
      </c>
      <c r="G1920" t="s">
        <v>320</v>
      </c>
      <c r="H1920" t="s">
        <v>320</v>
      </c>
      <c r="I1920" t="s">
        <v>494</v>
      </c>
      <c r="J1920" s="25">
        <v>0</v>
      </c>
      <c r="K1920" s="26">
        <v>0</v>
      </c>
      <c r="L1920" s="26">
        <v>0</v>
      </c>
    </row>
    <row r="1921" spans="1:12" ht="16" customHeight="1">
      <c r="A1921" t="s">
        <v>457</v>
      </c>
      <c r="B1921" t="s">
        <v>10</v>
      </c>
      <c r="C1921" t="s">
        <v>51</v>
      </c>
      <c r="D1921" s="24">
        <v>46054</v>
      </c>
      <c r="E1921" t="s">
        <v>335</v>
      </c>
      <c r="F1921" t="s">
        <v>10</v>
      </c>
      <c r="G1921" t="s">
        <v>320</v>
      </c>
      <c r="H1921" t="s">
        <v>320</v>
      </c>
      <c r="I1921" t="s">
        <v>495</v>
      </c>
      <c r="J1921" s="25">
        <v>73</v>
      </c>
      <c r="K1921" s="26">
        <v>0.1234</v>
      </c>
      <c r="L1921" s="26">
        <v>5.7000000000000002E-3</v>
      </c>
    </row>
    <row r="1922" spans="1:12" ht="16" customHeight="1">
      <c r="A1922" t="s">
        <v>457</v>
      </c>
      <c r="B1922" t="s">
        <v>10</v>
      </c>
      <c r="C1922" t="s">
        <v>51</v>
      </c>
      <c r="D1922" s="24">
        <v>46054</v>
      </c>
      <c r="E1922" t="s">
        <v>337</v>
      </c>
      <c r="F1922" t="s">
        <v>10</v>
      </c>
      <c r="G1922" t="s">
        <v>320</v>
      </c>
      <c r="H1922" t="s">
        <v>320</v>
      </c>
      <c r="I1922" t="s">
        <v>496</v>
      </c>
      <c r="J1922" s="25">
        <v>0</v>
      </c>
      <c r="K1922" s="26">
        <v>0</v>
      </c>
      <c r="L1922" s="26">
        <v>0</v>
      </c>
    </row>
    <row r="1923" spans="1:12" ht="16" customHeight="1">
      <c r="A1923" t="s">
        <v>457</v>
      </c>
      <c r="B1923" t="s">
        <v>10</v>
      </c>
      <c r="C1923" t="s">
        <v>51</v>
      </c>
      <c r="D1923" s="24">
        <v>46054</v>
      </c>
      <c r="E1923" t="s">
        <v>339</v>
      </c>
      <c r="F1923" t="s">
        <v>10</v>
      </c>
      <c r="G1923" t="s">
        <v>320</v>
      </c>
      <c r="H1923" t="s">
        <v>320</v>
      </c>
      <c r="I1923" t="s">
        <v>497</v>
      </c>
      <c r="J1923" s="25">
        <v>0</v>
      </c>
      <c r="K1923" s="26">
        <v>0</v>
      </c>
      <c r="L1923" s="26">
        <v>0</v>
      </c>
    </row>
    <row r="1924" spans="1:12" ht="16" customHeight="1">
      <c r="A1924" t="s">
        <v>457</v>
      </c>
      <c r="B1924" t="s">
        <v>10</v>
      </c>
      <c r="C1924" t="s">
        <v>51</v>
      </c>
      <c r="D1924" s="24">
        <v>46054</v>
      </c>
      <c r="E1924" t="s">
        <v>341</v>
      </c>
      <c r="F1924" t="s">
        <v>10</v>
      </c>
      <c r="G1924" t="s">
        <v>320</v>
      </c>
      <c r="H1924" t="s">
        <v>320</v>
      </c>
      <c r="I1924" t="s">
        <v>498</v>
      </c>
      <c r="J1924" s="25">
        <v>0</v>
      </c>
      <c r="K1924" s="26">
        <v>0</v>
      </c>
      <c r="L1924" s="26">
        <v>0</v>
      </c>
    </row>
    <row r="1925" spans="1:12" ht="16" customHeight="1">
      <c r="A1925" t="s">
        <v>457</v>
      </c>
      <c r="B1925" t="s">
        <v>10</v>
      </c>
      <c r="C1925" t="s">
        <v>51</v>
      </c>
      <c r="D1925" s="24">
        <v>46054</v>
      </c>
      <c r="E1925" t="s">
        <v>343</v>
      </c>
      <c r="F1925" t="s">
        <v>9</v>
      </c>
      <c r="G1925" t="s">
        <v>344</v>
      </c>
      <c r="H1925" t="s">
        <v>344</v>
      </c>
      <c r="I1925" t="s">
        <v>499</v>
      </c>
      <c r="J1925" s="25">
        <v>0</v>
      </c>
      <c r="K1925" s="26">
        <v>0</v>
      </c>
      <c r="L1925" s="26">
        <v>0</v>
      </c>
    </row>
    <row r="1926" spans="1:12" ht="16" customHeight="1">
      <c r="A1926" t="s">
        <v>457</v>
      </c>
      <c r="B1926" t="s">
        <v>10</v>
      </c>
      <c r="C1926" t="s">
        <v>51</v>
      </c>
      <c r="D1926" s="24">
        <v>46054</v>
      </c>
      <c r="E1926" t="s">
        <v>346</v>
      </c>
      <c r="F1926" t="s">
        <v>10</v>
      </c>
      <c r="G1926" t="s">
        <v>320</v>
      </c>
      <c r="H1926" t="s">
        <v>320</v>
      </c>
      <c r="I1926" t="s">
        <v>500</v>
      </c>
      <c r="J1926" s="25">
        <v>0</v>
      </c>
      <c r="K1926" s="26">
        <v>0</v>
      </c>
      <c r="L1926" s="26">
        <v>0</v>
      </c>
    </row>
    <row r="1927" spans="1:12" ht="16" customHeight="1">
      <c r="A1927" t="s">
        <v>457</v>
      </c>
      <c r="B1927" t="s">
        <v>10</v>
      </c>
      <c r="C1927" t="s">
        <v>51</v>
      </c>
      <c r="D1927" s="24">
        <v>46054</v>
      </c>
      <c r="E1927" t="s">
        <v>463</v>
      </c>
      <c r="F1927" t="s">
        <v>10</v>
      </c>
      <c r="G1927" t="s">
        <v>320</v>
      </c>
      <c r="H1927" t="s">
        <v>320</v>
      </c>
      <c r="I1927" t="s">
        <v>501</v>
      </c>
      <c r="J1927" s="25">
        <v>0</v>
      </c>
      <c r="K1927" s="26">
        <v>0</v>
      </c>
      <c r="L1927" s="26">
        <v>0</v>
      </c>
    </row>
    <row r="1928" spans="1:12" ht="16" customHeight="1">
      <c r="A1928" t="s">
        <v>503</v>
      </c>
      <c r="B1928" t="s">
        <v>11</v>
      </c>
      <c r="C1928" t="s">
        <v>51</v>
      </c>
      <c r="D1928" s="24">
        <v>46054</v>
      </c>
      <c r="E1928" t="s">
        <v>477</v>
      </c>
      <c r="F1928" t="s">
        <v>10</v>
      </c>
      <c r="G1928" t="s">
        <v>314</v>
      </c>
      <c r="H1928" t="s">
        <v>314</v>
      </c>
      <c r="I1928" t="s">
        <v>315</v>
      </c>
      <c r="J1928" s="25">
        <v>52436416</v>
      </c>
      <c r="K1928" s="26">
        <v>88137.763699999996</v>
      </c>
      <c r="L1928" s="26">
        <v>335.5634</v>
      </c>
    </row>
    <row r="1929" spans="1:12" ht="16" customHeight="1">
      <c r="A1929" t="s">
        <v>503</v>
      </c>
      <c r="B1929" t="s">
        <v>11</v>
      </c>
      <c r="C1929" t="s">
        <v>51</v>
      </c>
      <c r="D1929" s="24">
        <v>46054</v>
      </c>
      <c r="E1929" t="s">
        <v>482</v>
      </c>
      <c r="F1929" t="s">
        <v>10</v>
      </c>
      <c r="G1929" t="s">
        <v>314</v>
      </c>
      <c r="H1929" t="s">
        <v>314</v>
      </c>
      <c r="I1929" t="s">
        <v>315</v>
      </c>
      <c r="J1929" s="25">
        <v>863143</v>
      </c>
      <c r="K1929" s="26">
        <v>1450.8784000000001</v>
      </c>
      <c r="L1929" s="26">
        <v>7.0414000000000003</v>
      </c>
    </row>
    <row r="1930" spans="1:12" ht="16" customHeight="1">
      <c r="A1930" t="s">
        <v>503</v>
      </c>
      <c r="B1930" t="s">
        <v>11</v>
      </c>
      <c r="C1930" t="s">
        <v>51</v>
      </c>
      <c r="D1930" s="24">
        <v>46054</v>
      </c>
      <c r="E1930" t="s">
        <v>429</v>
      </c>
      <c r="F1930" t="s">
        <v>10</v>
      </c>
      <c r="G1930" t="s">
        <v>320</v>
      </c>
      <c r="H1930" t="s">
        <v>320</v>
      </c>
      <c r="I1930" t="s">
        <v>315</v>
      </c>
      <c r="J1930" s="25">
        <v>1738212</v>
      </c>
      <c r="K1930" s="26">
        <v>2919.7584000000002</v>
      </c>
      <c r="L1930" s="26">
        <v>18.308299999999999</v>
      </c>
    </row>
    <row r="1931" spans="1:12" ht="16" customHeight="1">
      <c r="A1931" t="s">
        <v>503</v>
      </c>
      <c r="B1931" t="s">
        <v>11</v>
      </c>
      <c r="C1931" t="s">
        <v>51</v>
      </c>
      <c r="D1931" s="24">
        <v>46054</v>
      </c>
      <c r="E1931" t="s">
        <v>486</v>
      </c>
      <c r="F1931" t="s">
        <v>9</v>
      </c>
      <c r="G1931" t="s">
        <v>344</v>
      </c>
      <c r="H1931" t="s">
        <v>344</v>
      </c>
      <c r="I1931" t="s">
        <v>322</v>
      </c>
      <c r="J1931" s="25">
        <v>26415</v>
      </c>
      <c r="K1931" s="26">
        <v>44.418999999999997</v>
      </c>
      <c r="L1931" s="26">
        <v>0.28710000000000002</v>
      </c>
    </row>
    <row r="1932" spans="1:12" ht="16" customHeight="1">
      <c r="A1932" t="s">
        <v>503</v>
      </c>
      <c r="B1932" t="s">
        <v>11</v>
      </c>
      <c r="C1932" t="s">
        <v>51</v>
      </c>
      <c r="D1932" s="24">
        <v>46054</v>
      </c>
      <c r="E1932" t="s">
        <v>504</v>
      </c>
      <c r="F1932" t="s">
        <v>10</v>
      </c>
      <c r="G1932" t="s">
        <v>314</v>
      </c>
      <c r="H1932" t="s">
        <v>314</v>
      </c>
      <c r="I1932" t="s">
        <v>322</v>
      </c>
      <c r="J1932" s="25">
        <v>388</v>
      </c>
      <c r="K1932" s="26">
        <v>0.64929999999999999</v>
      </c>
      <c r="L1932" s="26">
        <v>5.5999999999999999E-3</v>
      </c>
    </row>
    <row r="1933" spans="1:12" ht="16" customHeight="1">
      <c r="A1933" t="s">
        <v>503</v>
      </c>
      <c r="B1933" t="s">
        <v>11</v>
      </c>
      <c r="C1933" t="s">
        <v>51</v>
      </c>
      <c r="D1933" s="24">
        <v>46054</v>
      </c>
      <c r="E1933" t="s">
        <v>460</v>
      </c>
      <c r="F1933" t="s">
        <v>9</v>
      </c>
      <c r="G1933" t="s">
        <v>461</v>
      </c>
      <c r="H1933" t="s">
        <v>461</v>
      </c>
      <c r="I1933" t="s">
        <v>322</v>
      </c>
      <c r="J1933" s="25">
        <v>352785</v>
      </c>
      <c r="K1933" s="26">
        <v>590.52419999999995</v>
      </c>
      <c r="L1933" s="26">
        <v>4.6308999999999996</v>
      </c>
    </row>
    <row r="1934" spans="1:12" ht="16" customHeight="1">
      <c r="A1934" t="s">
        <v>503</v>
      </c>
      <c r="B1934" t="s">
        <v>11</v>
      </c>
      <c r="C1934" t="s">
        <v>51</v>
      </c>
      <c r="D1934" s="24">
        <v>46054</v>
      </c>
      <c r="E1934" t="s">
        <v>490</v>
      </c>
      <c r="F1934" t="s">
        <v>10</v>
      </c>
      <c r="G1934" t="s">
        <v>320</v>
      </c>
      <c r="H1934" t="s">
        <v>320</v>
      </c>
      <c r="I1934" t="s">
        <v>324</v>
      </c>
      <c r="J1934" s="25">
        <v>29099</v>
      </c>
      <c r="K1934" s="26">
        <v>49.0929</v>
      </c>
      <c r="L1934" s="26">
        <v>0.67820000000000003</v>
      </c>
    </row>
    <row r="1935" spans="1:12" ht="16" customHeight="1">
      <c r="A1935" t="s">
        <v>503</v>
      </c>
      <c r="B1935" t="s">
        <v>11</v>
      </c>
      <c r="C1935" t="s">
        <v>51</v>
      </c>
      <c r="D1935" s="24">
        <v>46054</v>
      </c>
      <c r="E1935" t="s">
        <v>329</v>
      </c>
      <c r="F1935" t="s">
        <v>10</v>
      </c>
      <c r="G1935" t="s">
        <v>320</v>
      </c>
      <c r="H1935" t="s">
        <v>320</v>
      </c>
      <c r="I1935" t="s">
        <v>403</v>
      </c>
      <c r="J1935" s="25">
        <v>46154</v>
      </c>
      <c r="K1935" s="26">
        <v>78.936400000000006</v>
      </c>
      <c r="L1935" s="26">
        <v>1.0097</v>
      </c>
    </row>
    <row r="1936" spans="1:12" ht="16" customHeight="1">
      <c r="A1936" t="s">
        <v>503</v>
      </c>
      <c r="B1936" t="s">
        <v>11</v>
      </c>
      <c r="C1936" t="s">
        <v>51</v>
      </c>
      <c r="D1936" s="24">
        <v>46054</v>
      </c>
      <c r="E1936" t="s">
        <v>372</v>
      </c>
      <c r="F1936" t="s">
        <v>10</v>
      </c>
      <c r="G1936" t="s">
        <v>320</v>
      </c>
      <c r="H1936" t="s">
        <v>320</v>
      </c>
      <c r="I1936" t="s">
        <v>404</v>
      </c>
      <c r="J1936" s="25">
        <v>3871</v>
      </c>
      <c r="K1936" s="26">
        <v>6.6125999999999996</v>
      </c>
      <c r="L1936" s="26">
        <v>0.12870000000000001</v>
      </c>
    </row>
    <row r="1937" spans="1:12" ht="16" customHeight="1">
      <c r="A1937" t="s">
        <v>503</v>
      </c>
      <c r="B1937" t="s">
        <v>11</v>
      </c>
      <c r="C1937" t="s">
        <v>51</v>
      </c>
      <c r="D1937" s="24">
        <v>46054</v>
      </c>
      <c r="E1937" t="s">
        <v>331</v>
      </c>
      <c r="F1937" t="s">
        <v>10</v>
      </c>
      <c r="G1937" t="s">
        <v>320</v>
      </c>
      <c r="H1937" t="s">
        <v>320</v>
      </c>
      <c r="I1937" t="s">
        <v>405</v>
      </c>
      <c r="J1937" s="25">
        <v>13003</v>
      </c>
      <c r="K1937" s="26">
        <v>22.835599999999999</v>
      </c>
      <c r="L1937" s="26">
        <v>0.56189999999999996</v>
      </c>
    </row>
    <row r="1938" spans="1:12" ht="16" customHeight="1">
      <c r="A1938" t="s">
        <v>503</v>
      </c>
      <c r="B1938" t="s">
        <v>11</v>
      </c>
      <c r="C1938" t="s">
        <v>51</v>
      </c>
      <c r="D1938" s="24">
        <v>46054</v>
      </c>
      <c r="E1938" t="s">
        <v>333</v>
      </c>
      <c r="F1938" t="s">
        <v>10</v>
      </c>
      <c r="G1938" t="s">
        <v>320</v>
      </c>
      <c r="H1938" t="s">
        <v>320</v>
      </c>
      <c r="I1938" t="s">
        <v>494</v>
      </c>
      <c r="J1938" s="25">
        <v>0</v>
      </c>
      <c r="K1938" s="26">
        <v>0</v>
      </c>
      <c r="L1938" s="26">
        <v>0</v>
      </c>
    </row>
    <row r="1939" spans="1:12" ht="16" customHeight="1">
      <c r="A1939" t="s">
        <v>503</v>
      </c>
      <c r="B1939" t="s">
        <v>11</v>
      </c>
      <c r="C1939" t="s">
        <v>51</v>
      </c>
      <c r="D1939" s="24">
        <v>46054</v>
      </c>
      <c r="E1939" t="s">
        <v>335</v>
      </c>
      <c r="F1939" t="s">
        <v>10</v>
      </c>
      <c r="G1939" t="s">
        <v>320</v>
      </c>
      <c r="H1939" t="s">
        <v>320</v>
      </c>
      <c r="I1939" t="s">
        <v>495</v>
      </c>
      <c r="J1939" s="25">
        <v>60</v>
      </c>
      <c r="K1939" s="26">
        <v>0.10539999999999999</v>
      </c>
      <c r="L1939" s="26">
        <v>4.7999999999999996E-3</v>
      </c>
    </row>
    <row r="1940" spans="1:12" ht="16" customHeight="1">
      <c r="A1940" t="s">
        <v>503</v>
      </c>
      <c r="B1940" t="s">
        <v>11</v>
      </c>
      <c r="C1940" t="s">
        <v>51</v>
      </c>
      <c r="D1940" s="24">
        <v>46054</v>
      </c>
      <c r="E1940" t="s">
        <v>337</v>
      </c>
      <c r="F1940" t="s">
        <v>10</v>
      </c>
      <c r="G1940" t="s">
        <v>320</v>
      </c>
      <c r="H1940" t="s">
        <v>320</v>
      </c>
      <c r="I1940" t="s">
        <v>496</v>
      </c>
      <c r="J1940" s="25">
        <v>0</v>
      </c>
      <c r="K1940" s="26">
        <v>0</v>
      </c>
      <c r="L1940" s="26">
        <v>0</v>
      </c>
    </row>
    <row r="1941" spans="1:12" ht="16" customHeight="1">
      <c r="A1941" t="s">
        <v>503</v>
      </c>
      <c r="B1941" t="s">
        <v>11</v>
      </c>
      <c r="C1941" t="s">
        <v>51</v>
      </c>
      <c r="D1941" s="24">
        <v>46054</v>
      </c>
      <c r="E1941" t="s">
        <v>339</v>
      </c>
      <c r="F1941" t="s">
        <v>10</v>
      </c>
      <c r="G1941" t="s">
        <v>320</v>
      </c>
      <c r="H1941" t="s">
        <v>320</v>
      </c>
      <c r="I1941" t="s">
        <v>497</v>
      </c>
      <c r="J1941" s="25">
        <v>13</v>
      </c>
      <c r="K1941" s="26">
        <v>2.3400000000000001E-2</v>
      </c>
      <c r="L1941" s="26">
        <v>8.9999999999999998E-4</v>
      </c>
    </row>
    <row r="1942" spans="1:12" ht="16" customHeight="1">
      <c r="A1942" t="s">
        <v>503</v>
      </c>
      <c r="B1942" t="s">
        <v>11</v>
      </c>
      <c r="C1942" t="s">
        <v>51</v>
      </c>
      <c r="D1942" s="24">
        <v>46054</v>
      </c>
      <c r="E1942" t="s">
        <v>341</v>
      </c>
      <c r="F1942" t="s">
        <v>10</v>
      </c>
      <c r="G1942" t="s">
        <v>320</v>
      </c>
      <c r="H1942" t="s">
        <v>320</v>
      </c>
      <c r="I1942" t="s">
        <v>498</v>
      </c>
      <c r="J1942" s="25">
        <v>0</v>
      </c>
      <c r="K1942" s="26">
        <v>0</v>
      </c>
      <c r="L1942" s="26">
        <v>0</v>
      </c>
    </row>
    <row r="1943" spans="1:12" ht="16" customHeight="1">
      <c r="A1943" t="s">
        <v>503</v>
      </c>
      <c r="B1943" t="s">
        <v>11</v>
      </c>
      <c r="C1943" t="s">
        <v>51</v>
      </c>
      <c r="D1943" s="24">
        <v>46054</v>
      </c>
      <c r="E1943" t="s">
        <v>343</v>
      </c>
      <c r="F1943" t="s">
        <v>9</v>
      </c>
      <c r="G1943" t="s">
        <v>344</v>
      </c>
      <c r="H1943" t="s">
        <v>344</v>
      </c>
      <c r="I1943" t="s">
        <v>499</v>
      </c>
      <c r="J1943" s="25">
        <v>0</v>
      </c>
      <c r="K1943" s="26">
        <v>0</v>
      </c>
      <c r="L1943" s="26">
        <v>0</v>
      </c>
    </row>
    <row r="1944" spans="1:12" ht="16" customHeight="1">
      <c r="A1944" t="s">
        <v>503</v>
      </c>
      <c r="B1944" t="s">
        <v>11</v>
      </c>
      <c r="C1944" t="s">
        <v>51</v>
      </c>
      <c r="D1944" s="24">
        <v>46054</v>
      </c>
      <c r="E1944" t="s">
        <v>346</v>
      </c>
      <c r="F1944" t="s">
        <v>10</v>
      </c>
      <c r="G1944" t="s">
        <v>320</v>
      </c>
      <c r="H1944" t="s">
        <v>320</v>
      </c>
      <c r="I1944" t="s">
        <v>500</v>
      </c>
      <c r="J1944" s="25">
        <v>0</v>
      </c>
      <c r="K1944" s="26">
        <v>0</v>
      </c>
      <c r="L1944" s="26">
        <v>0</v>
      </c>
    </row>
    <row r="1945" spans="1:12" ht="16" customHeight="1">
      <c r="A1945" t="s">
        <v>503</v>
      </c>
      <c r="B1945" t="s">
        <v>11</v>
      </c>
      <c r="C1945" t="s">
        <v>51</v>
      </c>
      <c r="D1945" s="24">
        <v>46054</v>
      </c>
      <c r="E1945" t="s">
        <v>463</v>
      </c>
      <c r="F1945" t="s">
        <v>10</v>
      </c>
      <c r="G1945" t="s">
        <v>320</v>
      </c>
      <c r="H1945" t="s">
        <v>320</v>
      </c>
      <c r="I1945" t="s">
        <v>501</v>
      </c>
      <c r="J1945" s="25">
        <v>0</v>
      </c>
      <c r="K1945" s="26">
        <v>0</v>
      </c>
      <c r="L1945" s="26">
        <v>0</v>
      </c>
    </row>
    <row r="1946" spans="1:12" ht="16" customHeight="1">
      <c r="A1946" t="s">
        <v>505</v>
      </c>
      <c r="B1946" t="s">
        <v>12</v>
      </c>
      <c r="C1946" t="s">
        <v>51</v>
      </c>
      <c r="D1946" s="24">
        <v>46054</v>
      </c>
      <c r="E1946" t="s">
        <v>477</v>
      </c>
      <c r="F1946" t="s">
        <v>10</v>
      </c>
      <c r="G1946" t="s">
        <v>314</v>
      </c>
      <c r="H1946" t="s">
        <v>314</v>
      </c>
      <c r="I1946" t="s">
        <v>315</v>
      </c>
      <c r="J1946" s="25">
        <v>48324220</v>
      </c>
      <c r="K1946" s="26">
        <v>80996.507100000003</v>
      </c>
      <c r="L1946" s="26">
        <v>263.58240000000001</v>
      </c>
    </row>
    <row r="1947" spans="1:12" ht="16" customHeight="1">
      <c r="A1947" t="s">
        <v>505</v>
      </c>
      <c r="B1947" t="s">
        <v>12</v>
      </c>
      <c r="C1947" t="s">
        <v>51</v>
      </c>
      <c r="D1947" s="24">
        <v>46054</v>
      </c>
      <c r="E1947" t="s">
        <v>482</v>
      </c>
      <c r="F1947" t="s">
        <v>10</v>
      </c>
      <c r="G1947" t="s">
        <v>314</v>
      </c>
      <c r="H1947" t="s">
        <v>314</v>
      </c>
      <c r="I1947" t="s">
        <v>315</v>
      </c>
      <c r="J1947" s="25">
        <v>1149868</v>
      </c>
      <c r="K1947" s="26">
        <v>1926.2001</v>
      </c>
      <c r="L1947" s="26">
        <v>8.7777999999999992</v>
      </c>
    </row>
    <row r="1948" spans="1:12" ht="16" customHeight="1">
      <c r="A1948" t="s">
        <v>505</v>
      </c>
      <c r="B1948" t="s">
        <v>12</v>
      </c>
      <c r="C1948" t="s">
        <v>51</v>
      </c>
      <c r="D1948" s="24">
        <v>46054</v>
      </c>
      <c r="E1948" t="s">
        <v>429</v>
      </c>
      <c r="F1948" t="s">
        <v>10</v>
      </c>
      <c r="G1948" t="s">
        <v>320</v>
      </c>
      <c r="H1948" t="s">
        <v>320</v>
      </c>
      <c r="I1948" t="s">
        <v>315</v>
      </c>
      <c r="J1948" s="25">
        <v>1444265</v>
      </c>
      <c r="K1948" s="26">
        <v>2429.3589999999999</v>
      </c>
      <c r="L1948" s="26">
        <v>15.9862</v>
      </c>
    </row>
    <row r="1949" spans="1:12" ht="16" customHeight="1">
      <c r="A1949" t="s">
        <v>505</v>
      </c>
      <c r="B1949" t="s">
        <v>12</v>
      </c>
      <c r="C1949" t="s">
        <v>51</v>
      </c>
      <c r="D1949" s="24">
        <v>46054</v>
      </c>
      <c r="E1949" t="s">
        <v>486</v>
      </c>
      <c r="F1949" t="s">
        <v>9</v>
      </c>
      <c r="G1949" t="s">
        <v>344</v>
      </c>
      <c r="H1949" t="s">
        <v>344</v>
      </c>
      <c r="I1949" t="s">
        <v>322</v>
      </c>
      <c r="J1949" s="25">
        <v>22818</v>
      </c>
      <c r="K1949" s="26">
        <v>38.218600000000002</v>
      </c>
      <c r="L1949" s="26">
        <v>0.25109999999999999</v>
      </c>
    </row>
    <row r="1950" spans="1:12" ht="16" customHeight="1">
      <c r="A1950" t="s">
        <v>505</v>
      </c>
      <c r="B1950" t="s">
        <v>12</v>
      </c>
      <c r="C1950" t="s">
        <v>51</v>
      </c>
      <c r="D1950" s="24">
        <v>46054</v>
      </c>
      <c r="E1950" t="s">
        <v>504</v>
      </c>
      <c r="F1950" t="s">
        <v>10</v>
      </c>
      <c r="G1950" t="s">
        <v>314</v>
      </c>
      <c r="H1950" t="s">
        <v>314</v>
      </c>
      <c r="I1950" t="s">
        <v>322</v>
      </c>
      <c r="J1950" s="25">
        <v>698</v>
      </c>
      <c r="K1950" s="26">
        <v>1.1696</v>
      </c>
      <c r="L1950" s="26">
        <v>9.7000000000000003E-3</v>
      </c>
    </row>
    <row r="1951" spans="1:12" ht="16" customHeight="1">
      <c r="A1951" t="s">
        <v>505</v>
      </c>
      <c r="B1951" t="s">
        <v>12</v>
      </c>
      <c r="C1951" t="s">
        <v>51</v>
      </c>
      <c r="D1951" s="24">
        <v>46054</v>
      </c>
      <c r="E1951" t="s">
        <v>460</v>
      </c>
      <c r="F1951" t="s">
        <v>9</v>
      </c>
      <c r="G1951" t="s">
        <v>461</v>
      </c>
      <c r="H1951" t="s">
        <v>461</v>
      </c>
      <c r="I1951" t="s">
        <v>322</v>
      </c>
      <c r="J1951" s="25">
        <v>255718</v>
      </c>
      <c r="K1951" s="26">
        <v>430.00580000000002</v>
      </c>
      <c r="L1951" s="26">
        <v>3.6621999999999999</v>
      </c>
    </row>
    <row r="1952" spans="1:12" ht="16" customHeight="1">
      <c r="A1952" t="s">
        <v>505</v>
      </c>
      <c r="B1952" t="s">
        <v>12</v>
      </c>
      <c r="C1952" t="s">
        <v>51</v>
      </c>
      <c r="D1952" s="24">
        <v>46054</v>
      </c>
      <c r="E1952" t="s">
        <v>490</v>
      </c>
      <c r="F1952" t="s">
        <v>10</v>
      </c>
      <c r="G1952" t="s">
        <v>320</v>
      </c>
      <c r="H1952" t="s">
        <v>320</v>
      </c>
      <c r="I1952" t="s">
        <v>324</v>
      </c>
      <c r="J1952" s="25">
        <v>32094</v>
      </c>
      <c r="K1952" s="26">
        <v>54.210299999999997</v>
      </c>
      <c r="L1952" s="26">
        <v>0.69689999999999996</v>
      </c>
    </row>
    <row r="1953" spans="1:12" ht="16" customHeight="1">
      <c r="A1953" t="s">
        <v>505</v>
      </c>
      <c r="B1953" t="s">
        <v>12</v>
      </c>
      <c r="C1953" t="s">
        <v>51</v>
      </c>
      <c r="D1953" s="24">
        <v>46054</v>
      </c>
      <c r="E1953" t="s">
        <v>329</v>
      </c>
      <c r="F1953" t="s">
        <v>10</v>
      </c>
      <c r="G1953" t="s">
        <v>320</v>
      </c>
      <c r="H1953" t="s">
        <v>320</v>
      </c>
      <c r="I1953" t="s">
        <v>403</v>
      </c>
      <c r="J1953" s="25">
        <v>37106</v>
      </c>
      <c r="K1953" s="26">
        <v>64.788700000000006</v>
      </c>
      <c r="L1953" s="26">
        <v>1.0622</v>
      </c>
    </row>
    <row r="1954" spans="1:12" ht="16" customHeight="1">
      <c r="A1954" t="s">
        <v>505</v>
      </c>
      <c r="B1954" t="s">
        <v>12</v>
      </c>
      <c r="C1954" t="s">
        <v>51</v>
      </c>
      <c r="D1954" s="24">
        <v>46054</v>
      </c>
      <c r="E1954" t="s">
        <v>372</v>
      </c>
      <c r="F1954" t="s">
        <v>10</v>
      </c>
      <c r="G1954" t="s">
        <v>320</v>
      </c>
      <c r="H1954" t="s">
        <v>320</v>
      </c>
      <c r="I1954" t="s">
        <v>404</v>
      </c>
      <c r="J1954" s="25">
        <v>4349</v>
      </c>
      <c r="K1954" s="26">
        <v>8.1516999999999999</v>
      </c>
      <c r="L1954" s="26">
        <v>8.8999999999999996E-2</v>
      </c>
    </row>
    <row r="1955" spans="1:12" ht="16" customHeight="1">
      <c r="A1955" t="s">
        <v>505</v>
      </c>
      <c r="B1955" t="s">
        <v>12</v>
      </c>
      <c r="C1955" t="s">
        <v>51</v>
      </c>
      <c r="D1955" s="24">
        <v>46054</v>
      </c>
      <c r="E1955" t="s">
        <v>331</v>
      </c>
      <c r="F1955" t="s">
        <v>10</v>
      </c>
      <c r="G1955" t="s">
        <v>320</v>
      </c>
      <c r="H1955" t="s">
        <v>320</v>
      </c>
      <c r="I1955" t="s">
        <v>405</v>
      </c>
      <c r="J1955" s="25">
        <v>7819</v>
      </c>
      <c r="K1955" s="26">
        <v>14.048400000000001</v>
      </c>
      <c r="L1955" s="26">
        <v>0.35499999999999998</v>
      </c>
    </row>
    <row r="1956" spans="1:12" ht="16" customHeight="1">
      <c r="A1956" t="s">
        <v>505</v>
      </c>
      <c r="B1956" t="s">
        <v>12</v>
      </c>
      <c r="C1956" t="s">
        <v>51</v>
      </c>
      <c r="D1956" s="24">
        <v>46054</v>
      </c>
      <c r="E1956" t="s">
        <v>333</v>
      </c>
      <c r="F1956" t="s">
        <v>10</v>
      </c>
      <c r="G1956" t="s">
        <v>320</v>
      </c>
      <c r="H1956" t="s">
        <v>320</v>
      </c>
      <c r="I1956" t="s">
        <v>494</v>
      </c>
      <c r="J1956" s="25">
        <v>0</v>
      </c>
      <c r="K1956" s="26">
        <v>0</v>
      </c>
      <c r="L1956" s="26">
        <v>0</v>
      </c>
    </row>
    <row r="1957" spans="1:12" ht="16" customHeight="1">
      <c r="A1957" t="s">
        <v>505</v>
      </c>
      <c r="B1957" t="s">
        <v>12</v>
      </c>
      <c r="C1957" t="s">
        <v>51</v>
      </c>
      <c r="D1957" s="24">
        <v>46054</v>
      </c>
      <c r="E1957" t="s">
        <v>335</v>
      </c>
      <c r="F1957" t="s">
        <v>10</v>
      </c>
      <c r="G1957" t="s">
        <v>320</v>
      </c>
      <c r="H1957" t="s">
        <v>320</v>
      </c>
      <c r="I1957" t="s">
        <v>495</v>
      </c>
      <c r="J1957" s="25">
        <v>24</v>
      </c>
      <c r="K1957" s="26">
        <v>4.1500000000000002E-2</v>
      </c>
      <c r="L1957" s="26">
        <v>1.9E-3</v>
      </c>
    </row>
    <row r="1958" spans="1:12" ht="16" customHeight="1">
      <c r="A1958" t="s">
        <v>505</v>
      </c>
      <c r="B1958" t="s">
        <v>12</v>
      </c>
      <c r="C1958" t="s">
        <v>51</v>
      </c>
      <c r="D1958" s="24">
        <v>46054</v>
      </c>
      <c r="E1958" t="s">
        <v>337</v>
      </c>
      <c r="F1958" t="s">
        <v>10</v>
      </c>
      <c r="G1958" t="s">
        <v>320</v>
      </c>
      <c r="H1958" t="s">
        <v>320</v>
      </c>
      <c r="I1958" t="s">
        <v>496</v>
      </c>
      <c r="J1958" s="25">
        <v>0</v>
      </c>
      <c r="K1958" s="26">
        <v>0</v>
      </c>
      <c r="L1958" s="26">
        <v>0</v>
      </c>
    </row>
    <row r="1959" spans="1:12" ht="16" customHeight="1">
      <c r="A1959" t="s">
        <v>505</v>
      </c>
      <c r="B1959" t="s">
        <v>12</v>
      </c>
      <c r="C1959" t="s">
        <v>51</v>
      </c>
      <c r="D1959" s="24">
        <v>46054</v>
      </c>
      <c r="E1959" t="s">
        <v>339</v>
      </c>
      <c r="F1959" t="s">
        <v>10</v>
      </c>
      <c r="G1959" t="s">
        <v>320</v>
      </c>
      <c r="H1959" t="s">
        <v>320</v>
      </c>
      <c r="I1959" t="s">
        <v>497</v>
      </c>
      <c r="J1959" s="25">
        <v>0</v>
      </c>
      <c r="K1959" s="26">
        <v>0</v>
      </c>
      <c r="L1959" s="26">
        <v>0</v>
      </c>
    </row>
    <row r="1960" spans="1:12" ht="16" customHeight="1">
      <c r="A1960" t="s">
        <v>505</v>
      </c>
      <c r="B1960" t="s">
        <v>12</v>
      </c>
      <c r="C1960" t="s">
        <v>51</v>
      </c>
      <c r="D1960" s="24">
        <v>46054</v>
      </c>
      <c r="E1960" t="s">
        <v>341</v>
      </c>
      <c r="F1960" t="s">
        <v>10</v>
      </c>
      <c r="G1960" t="s">
        <v>320</v>
      </c>
      <c r="H1960" t="s">
        <v>320</v>
      </c>
      <c r="I1960" t="s">
        <v>498</v>
      </c>
      <c r="J1960" s="25">
        <v>0</v>
      </c>
      <c r="K1960" s="26">
        <v>0</v>
      </c>
      <c r="L1960" s="26">
        <v>0</v>
      </c>
    </row>
    <row r="1961" spans="1:12" ht="16" customHeight="1">
      <c r="A1961" t="s">
        <v>505</v>
      </c>
      <c r="B1961" t="s">
        <v>12</v>
      </c>
      <c r="C1961" t="s">
        <v>51</v>
      </c>
      <c r="D1961" s="24">
        <v>46054</v>
      </c>
      <c r="E1961" t="s">
        <v>343</v>
      </c>
      <c r="F1961" t="s">
        <v>9</v>
      </c>
      <c r="G1961" t="s">
        <v>344</v>
      </c>
      <c r="H1961" t="s">
        <v>344</v>
      </c>
      <c r="I1961" t="s">
        <v>499</v>
      </c>
      <c r="J1961" s="25">
        <v>0</v>
      </c>
      <c r="K1961" s="26">
        <v>0</v>
      </c>
      <c r="L1961" s="26">
        <v>0</v>
      </c>
    </row>
    <row r="1962" spans="1:12" ht="16" customHeight="1">
      <c r="A1962" t="s">
        <v>505</v>
      </c>
      <c r="B1962" t="s">
        <v>12</v>
      </c>
      <c r="C1962" t="s">
        <v>51</v>
      </c>
      <c r="D1962" s="24">
        <v>46054</v>
      </c>
      <c r="E1962" t="s">
        <v>346</v>
      </c>
      <c r="F1962" t="s">
        <v>10</v>
      </c>
      <c r="G1962" t="s">
        <v>320</v>
      </c>
      <c r="H1962" t="s">
        <v>320</v>
      </c>
      <c r="I1962" t="s">
        <v>500</v>
      </c>
      <c r="J1962" s="25">
        <v>0</v>
      </c>
      <c r="K1962" s="26">
        <v>0</v>
      </c>
      <c r="L1962" s="26">
        <v>0</v>
      </c>
    </row>
    <row r="1963" spans="1:12" ht="16" customHeight="1">
      <c r="A1963" t="s">
        <v>505</v>
      </c>
      <c r="B1963" t="s">
        <v>12</v>
      </c>
      <c r="C1963" t="s">
        <v>51</v>
      </c>
      <c r="D1963" s="24">
        <v>46054</v>
      </c>
      <c r="E1963" t="s">
        <v>463</v>
      </c>
      <c r="F1963" t="s">
        <v>10</v>
      </c>
      <c r="G1963" t="s">
        <v>320</v>
      </c>
      <c r="H1963" t="s">
        <v>320</v>
      </c>
      <c r="I1963" t="s">
        <v>501</v>
      </c>
      <c r="J1963" s="25">
        <v>0</v>
      </c>
      <c r="K1963" s="26">
        <v>0</v>
      </c>
      <c r="L1963" s="26">
        <v>0</v>
      </c>
    </row>
    <row r="1964" spans="1:12" ht="16" customHeight="1">
      <c r="A1964" t="s">
        <v>506</v>
      </c>
      <c r="B1964" t="s">
        <v>13</v>
      </c>
      <c r="C1964" t="s">
        <v>51</v>
      </c>
      <c r="D1964" s="24">
        <v>46054</v>
      </c>
      <c r="E1964" t="s">
        <v>477</v>
      </c>
      <c r="F1964" t="s">
        <v>10</v>
      </c>
      <c r="G1964" t="s">
        <v>314</v>
      </c>
      <c r="H1964" t="s">
        <v>314</v>
      </c>
      <c r="I1964" t="s">
        <v>315</v>
      </c>
      <c r="J1964" s="25">
        <v>117866850</v>
      </c>
      <c r="K1964" s="26">
        <v>196748.2971</v>
      </c>
      <c r="L1964" s="26">
        <v>525.33770000000004</v>
      </c>
    </row>
    <row r="1965" spans="1:12" ht="16" customHeight="1">
      <c r="A1965" t="s">
        <v>506</v>
      </c>
      <c r="B1965" t="s">
        <v>13</v>
      </c>
      <c r="C1965" t="s">
        <v>51</v>
      </c>
      <c r="D1965" s="24">
        <v>46054</v>
      </c>
      <c r="E1965" t="s">
        <v>482</v>
      </c>
      <c r="F1965" t="s">
        <v>10</v>
      </c>
      <c r="G1965" t="s">
        <v>314</v>
      </c>
      <c r="H1965" t="s">
        <v>314</v>
      </c>
      <c r="I1965" t="s">
        <v>315</v>
      </c>
      <c r="J1965" s="25">
        <v>2309564</v>
      </c>
      <c r="K1965" s="26">
        <v>3862.2249999999999</v>
      </c>
      <c r="L1965" s="26">
        <v>15.266400000000001</v>
      </c>
    </row>
    <row r="1966" spans="1:12" ht="16" customHeight="1">
      <c r="A1966" t="s">
        <v>506</v>
      </c>
      <c r="B1966" t="s">
        <v>13</v>
      </c>
      <c r="C1966" t="s">
        <v>51</v>
      </c>
      <c r="D1966" s="24">
        <v>46054</v>
      </c>
      <c r="E1966" t="s">
        <v>429</v>
      </c>
      <c r="F1966" t="s">
        <v>10</v>
      </c>
      <c r="G1966" t="s">
        <v>320</v>
      </c>
      <c r="H1966" t="s">
        <v>320</v>
      </c>
      <c r="I1966" t="s">
        <v>315</v>
      </c>
      <c r="J1966" s="25">
        <v>1924260</v>
      </c>
      <c r="K1966" s="26">
        <v>3226.0414000000001</v>
      </c>
      <c r="L1966" s="26">
        <v>19.538</v>
      </c>
    </row>
    <row r="1967" spans="1:12" ht="16" customHeight="1">
      <c r="A1967" t="s">
        <v>506</v>
      </c>
      <c r="B1967" t="s">
        <v>13</v>
      </c>
      <c r="C1967" t="s">
        <v>51</v>
      </c>
      <c r="D1967" s="24">
        <v>46054</v>
      </c>
      <c r="E1967" t="s">
        <v>486</v>
      </c>
      <c r="F1967" t="s">
        <v>9</v>
      </c>
      <c r="G1967" t="s">
        <v>344</v>
      </c>
      <c r="H1967" t="s">
        <v>344</v>
      </c>
      <c r="I1967" t="s">
        <v>322</v>
      </c>
      <c r="J1967" s="25">
        <v>36252</v>
      </c>
      <c r="K1967" s="26">
        <v>60.72</v>
      </c>
      <c r="L1967" s="26">
        <v>0.41070000000000001</v>
      </c>
    </row>
    <row r="1968" spans="1:12" ht="16" customHeight="1">
      <c r="A1968" t="s">
        <v>506</v>
      </c>
      <c r="B1968" t="s">
        <v>13</v>
      </c>
      <c r="C1968" t="s">
        <v>51</v>
      </c>
      <c r="D1968" s="24">
        <v>46054</v>
      </c>
      <c r="E1968" t="s">
        <v>504</v>
      </c>
      <c r="F1968" t="s">
        <v>10</v>
      </c>
      <c r="G1968" t="s">
        <v>314</v>
      </c>
      <c r="H1968" t="s">
        <v>314</v>
      </c>
      <c r="I1968" t="s">
        <v>322</v>
      </c>
      <c r="J1968" s="25">
        <v>2486</v>
      </c>
      <c r="K1968" s="26">
        <v>4.1872999999999996</v>
      </c>
      <c r="L1968" s="26">
        <v>3.2300000000000002E-2</v>
      </c>
    </row>
    <row r="1969" spans="1:12" ht="16" customHeight="1">
      <c r="A1969" t="s">
        <v>506</v>
      </c>
      <c r="B1969" t="s">
        <v>13</v>
      </c>
      <c r="C1969" t="s">
        <v>51</v>
      </c>
      <c r="D1969" s="24">
        <v>46054</v>
      </c>
      <c r="E1969" t="s">
        <v>460</v>
      </c>
      <c r="F1969" t="s">
        <v>9</v>
      </c>
      <c r="G1969" t="s">
        <v>461</v>
      </c>
      <c r="H1969" t="s">
        <v>461</v>
      </c>
      <c r="I1969" t="s">
        <v>322</v>
      </c>
      <c r="J1969" s="25">
        <v>285989</v>
      </c>
      <c r="K1969" s="26">
        <v>481.67160000000001</v>
      </c>
      <c r="L1969" s="26">
        <v>4.1154999999999999</v>
      </c>
    </row>
    <row r="1970" spans="1:12" ht="16" customHeight="1">
      <c r="A1970" t="s">
        <v>506</v>
      </c>
      <c r="B1970" t="s">
        <v>13</v>
      </c>
      <c r="C1970" t="s">
        <v>51</v>
      </c>
      <c r="D1970" s="24">
        <v>46054</v>
      </c>
      <c r="E1970" t="s">
        <v>490</v>
      </c>
      <c r="F1970" t="s">
        <v>10</v>
      </c>
      <c r="G1970" t="s">
        <v>320</v>
      </c>
      <c r="H1970" t="s">
        <v>320</v>
      </c>
      <c r="I1970" t="s">
        <v>324</v>
      </c>
      <c r="J1970" s="25">
        <v>29492</v>
      </c>
      <c r="K1970" s="26">
        <v>49.8232</v>
      </c>
      <c r="L1970" s="26">
        <v>0.58330000000000004</v>
      </c>
    </row>
    <row r="1971" spans="1:12" ht="16" customHeight="1">
      <c r="A1971" t="s">
        <v>506</v>
      </c>
      <c r="B1971" t="s">
        <v>13</v>
      </c>
      <c r="C1971" t="s">
        <v>51</v>
      </c>
      <c r="D1971" s="24">
        <v>46054</v>
      </c>
      <c r="E1971" t="s">
        <v>329</v>
      </c>
      <c r="F1971" t="s">
        <v>10</v>
      </c>
      <c r="G1971" t="s">
        <v>320</v>
      </c>
      <c r="H1971" t="s">
        <v>320</v>
      </c>
      <c r="I1971" t="s">
        <v>403</v>
      </c>
      <c r="J1971" s="25">
        <v>30503</v>
      </c>
      <c r="K1971" s="26">
        <v>52.395099999999999</v>
      </c>
      <c r="L1971" s="26">
        <v>0.876</v>
      </c>
    </row>
    <row r="1972" spans="1:12" ht="16" customHeight="1">
      <c r="A1972" t="s">
        <v>506</v>
      </c>
      <c r="B1972" t="s">
        <v>13</v>
      </c>
      <c r="C1972" t="s">
        <v>51</v>
      </c>
      <c r="D1972" s="24">
        <v>46054</v>
      </c>
      <c r="E1972" t="s">
        <v>372</v>
      </c>
      <c r="F1972" t="s">
        <v>10</v>
      </c>
      <c r="G1972" t="s">
        <v>320</v>
      </c>
      <c r="H1972" t="s">
        <v>320</v>
      </c>
      <c r="I1972" t="s">
        <v>404</v>
      </c>
      <c r="J1972" s="25">
        <v>2417</v>
      </c>
      <c r="K1972" s="26">
        <v>4.2485999999999997</v>
      </c>
      <c r="L1972" s="26">
        <v>9.6799999999999997E-2</v>
      </c>
    </row>
    <row r="1973" spans="1:12" ht="16" customHeight="1">
      <c r="A1973" t="s">
        <v>506</v>
      </c>
      <c r="B1973" t="s">
        <v>13</v>
      </c>
      <c r="C1973" t="s">
        <v>51</v>
      </c>
      <c r="D1973" s="24">
        <v>46054</v>
      </c>
      <c r="E1973" t="s">
        <v>331</v>
      </c>
      <c r="F1973" t="s">
        <v>10</v>
      </c>
      <c r="G1973" t="s">
        <v>320</v>
      </c>
      <c r="H1973" t="s">
        <v>320</v>
      </c>
      <c r="I1973" t="s">
        <v>405</v>
      </c>
      <c r="J1973" s="25">
        <v>12654</v>
      </c>
      <c r="K1973" s="26">
        <v>22.593900000000001</v>
      </c>
      <c r="L1973" s="26">
        <v>0.52090000000000003</v>
      </c>
    </row>
    <row r="1974" spans="1:12" ht="16" customHeight="1">
      <c r="A1974" t="s">
        <v>506</v>
      </c>
      <c r="B1974" t="s">
        <v>13</v>
      </c>
      <c r="C1974" t="s">
        <v>51</v>
      </c>
      <c r="D1974" s="24">
        <v>46054</v>
      </c>
      <c r="E1974" t="s">
        <v>333</v>
      </c>
      <c r="F1974" t="s">
        <v>10</v>
      </c>
      <c r="G1974" t="s">
        <v>320</v>
      </c>
      <c r="H1974" t="s">
        <v>320</v>
      </c>
      <c r="I1974" t="s">
        <v>494</v>
      </c>
      <c r="J1974" s="25">
        <v>0</v>
      </c>
      <c r="K1974" s="26">
        <v>0</v>
      </c>
      <c r="L1974" s="26">
        <v>0</v>
      </c>
    </row>
    <row r="1975" spans="1:12" ht="16" customHeight="1">
      <c r="A1975" t="s">
        <v>506</v>
      </c>
      <c r="B1975" t="s">
        <v>13</v>
      </c>
      <c r="C1975" t="s">
        <v>51</v>
      </c>
      <c r="D1975" s="24">
        <v>46054</v>
      </c>
      <c r="E1975" t="s">
        <v>335</v>
      </c>
      <c r="F1975" t="s">
        <v>10</v>
      </c>
      <c r="G1975" t="s">
        <v>320</v>
      </c>
      <c r="H1975" t="s">
        <v>320</v>
      </c>
      <c r="I1975" t="s">
        <v>495</v>
      </c>
      <c r="J1975" s="25">
        <v>48</v>
      </c>
      <c r="K1975" s="26">
        <v>8.0699999999999994E-2</v>
      </c>
      <c r="L1975" s="26">
        <v>3.0000000000000001E-3</v>
      </c>
    </row>
    <row r="1976" spans="1:12" ht="16" customHeight="1">
      <c r="A1976" t="s">
        <v>506</v>
      </c>
      <c r="B1976" t="s">
        <v>13</v>
      </c>
      <c r="C1976" t="s">
        <v>51</v>
      </c>
      <c r="D1976" s="24">
        <v>46054</v>
      </c>
      <c r="E1976" t="s">
        <v>337</v>
      </c>
      <c r="F1976" t="s">
        <v>10</v>
      </c>
      <c r="G1976" t="s">
        <v>320</v>
      </c>
      <c r="H1976" t="s">
        <v>320</v>
      </c>
      <c r="I1976" t="s">
        <v>496</v>
      </c>
      <c r="J1976" s="25">
        <v>0</v>
      </c>
      <c r="K1976" s="26">
        <v>0</v>
      </c>
      <c r="L1976" s="26">
        <v>0</v>
      </c>
    </row>
    <row r="1977" spans="1:12" ht="16" customHeight="1">
      <c r="A1977" t="s">
        <v>506</v>
      </c>
      <c r="B1977" t="s">
        <v>13</v>
      </c>
      <c r="C1977" t="s">
        <v>51</v>
      </c>
      <c r="D1977" s="24">
        <v>46054</v>
      </c>
      <c r="E1977" t="s">
        <v>339</v>
      </c>
      <c r="F1977" t="s">
        <v>10</v>
      </c>
      <c r="G1977" t="s">
        <v>320</v>
      </c>
      <c r="H1977" t="s">
        <v>320</v>
      </c>
      <c r="I1977" t="s">
        <v>497</v>
      </c>
      <c r="J1977" s="25">
        <v>2</v>
      </c>
      <c r="K1977" s="26">
        <v>3.7000000000000002E-3</v>
      </c>
      <c r="L1977" s="26">
        <v>2.0000000000000001E-4</v>
      </c>
    </row>
    <row r="1978" spans="1:12" ht="16" customHeight="1">
      <c r="A1978" t="s">
        <v>506</v>
      </c>
      <c r="B1978" t="s">
        <v>13</v>
      </c>
      <c r="C1978" t="s">
        <v>51</v>
      </c>
      <c r="D1978" s="24">
        <v>46054</v>
      </c>
      <c r="E1978" t="s">
        <v>341</v>
      </c>
      <c r="F1978" t="s">
        <v>10</v>
      </c>
      <c r="G1978" t="s">
        <v>320</v>
      </c>
      <c r="H1978" t="s">
        <v>320</v>
      </c>
      <c r="I1978" t="s">
        <v>498</v>
      </c>
      <c r="J1978" s="25">
        <v>0</v>
      </c>
      <c r="K1978" s="26">
        <v>0</v>
      </c>
      <c r="L1978" s="26">
        <v>0</v>
      </c>
    </row>
    <row r="1979" spans="1:12" ht="16" customHeight="1">
      <c r="A1979" t="s">
        <v>506</v>
      </c>
      <c r="B1979" t="s">
        <v>13</v>
      </c>
      <c r="C1979" t="s">
        <v>51</v>
      </c>
      <c r="D1979" s="24">
        <v>46054</v>
      </c>
      <c r="E1979" t="s">
        <v>343</v>
      </c>
      <c r="F1979" t="s">
        <v>9</v>
      </c>
      <c r="G1979" t="s">
        <v>344</v>
      </c>
      <c r="H1979" t="s">
        <v>344</v>
      </c>
      <c r="I1979" t="s">
        <v>499</v>
      </c>
      <c r="J1979" s="25">
        <v>0</v>
      </c>
      <c r="K1979" s="26">
        <v>0</v>
      </c>
      <c r="L1979" s="26">
        <v>0</v>
      </c>
    </row>
    <row r="1980" spans="1:12" ht="16" customHeight="1">
      <c r="A1980" t="s">
        <v>506</v>
      </c>
      <c r="B1980" t="s">
        <v>13</v>
      </c>
      <c r="C1980" t="s">
        <v>51</v>
      </c>
      <c r="D1980" s="24">
        <v>46054</v>
      </c>
      <c r="E1980" t="s">
        <v>346</v>
      </c>
      <c r="F1980" t="s">
        <v>10</v>
      </c>
      <c r="G1980" t="s">
        <v>320</v>
      </c>
      <c r="H1980" t="s">
        <v>320</v>
      </c>
      <c r="I1980" t="s">
        <v>500</v>
      </c>
      <c r="J1980" s="25">
        <v>0</v>
      </c>
      <c r="K1980" s="26">
        <v>0</v>
      </c>
      <c r="L1980" s="26">
        <v>0</v>
      </c>
    </row>
    <row r="1981" spans="1:12" ht="16" customHeight="1">
      <c r="A1981" t="s">
        <v>506</v>
      </c>
      <c r="B1981" t="s">
        <v>13</v>
      </c>
      <c r="C1981" t="s">
        <v>51</v>
      </c>
      <c r="D1981" s="24">
        <v>46054</v>
      </c>
      <c r="E1981" t="s">
        <v>463</v>
      </c>
      <c r="F1981" t="s">
        <v>10</v>
      </c>
      <c r="G1981" t="s">
        <v>320</v>
      </c>
      <c r="H1981" t="s">
        <v>320</v>
      </c>
      <c r="I1981" t="s">
        <v>501</v>
      </c>
      <c r="J1981" s="25">
        <v>0</v>
      </c>
      <c r="K1981" s="26">
        <v>0</v>
      </c>
      <c r="L1981" s="26">
        <v>0</v>
      </c>
    </row>
    <row r="1982" spans="1:12" ht="16" customHeight="1">
      <c r="A1982" t="s">
        <v>507</v>
      </c>
      <c r="B1982" t="s">
        <v>9</v>
      </c>
      <c r="C1982" t="s">
        <v>52</v>
      </c>
      <c r="D1982" s="24">
        <v>46054</v>
      </c>
      <c r="E1982" t="s">
        <v>477</v>
      </c>
      <c r="F1982" t="s">
        <v>10</v>
      </c>
      <c r="G1982" t="s">
        <v>314</v>
      </c>
      <c r="H1982" t="s">
        <v>314</v>
      </c>
      <c r="I1982" t="s">
        <v>315</v>
      </c>
      <c r="J1982" s="25">
        <v>120229086</v>
      </c>
      <c r="K1982" s="26">
        <v>201866.889</v>
      </c>
      <c r="L1982" s="26">
        <v>380.73270000000002</v>
      </c>
    </row>
    <row r="1983" spans="1:12" ht="16" customHeight="1">
      <c r="A1983" t="s">
        <v>507</v>
      </c>
      <c r="B1983" t="s">
        <v>9</v>
      </c>
      <c r="C1983" t="s">
        <v>52</v>
      </c>
      <c r="D1983" s="24">
        <v>46054</v>
      </c>
      <c r="E1983" t="s">
        <v>482</v>
      </c>
      <c r="F1983" t="s">
        <v>10</v>
      </c>
      <c r="G1983" t="s">
        <v>314</v>
      </c>
      <c r="H1983" t="s">
        <v>314</v>
      </c>
      <c r="I1983" t="s">
        <v>315</v>
      </c>
      <c r="J1983" s="25">
        <v>3946871</v>
      </c>
      <c r="K1983" s="26">
        <v>6631.0789999999997</v>
      </c>
      <c r="L1983" s="26">
        <v>22.7288</v>
      </c>
    </row>
    <row r="1984" spans="1:12" ht="16" customHeight="1">
      <c r="A1984" t="s">
        <v>507</v>
      </c>
      <c r="B1984" t="s">
        <v>9</v>
      </c>
      <c r="C1984" t="s">
        <v>52</v>
      </c>
      <c r="D1984" s="24">
        <v>46054</v>
      </c>
      <c r="E1984" t="s">
        <v>429</v>
      </c>
      <c r="F1984" t="s">
        <v>10</v>
      </c>
      <c r="G1984" t="s">
        <v>320</v>
      </c>
      <c r="H1984" t="s">
        <v>320</v>
      </c>
      <c r="I1984" t="s">
        <v>315</v>
      </c>
      <c r="J1984" s="25">
        <v>1754137</v>
      </c>
      <c r="K1984" s="26">
        <v>2947.2883999999999</v>
      </c>
      <c r="L1984" s="26">
        <v>16.275300000000001</v>
      </c>
    </row>
    <row r="1985" spans="1:12" ht="16" customHeight="1">
      <c r="A1985" t="s">
        <v>507</v>
      </c>
      <c r="B1985" t="s">
        <v>9</v>
      </c>
      <c r="C1985" t="s">
        <v>52</v>
      </c>
      <c r="D1985" s="24">
        <v>46054</v>
      </c>
      <c r="E1985" t="s">
        <v>486</v>
      </c>
      <c r="F1985" t="s">
        <v>9</v>
      </c>
      <c r="G1985" t="s">
        <v>344</v>
      </c>
      <c r="H1985" t="s">
        <v>344</v>
      </c>
      <c r="I1985" t="s">
        <v>322</v>
      </c>
      <c r="J1985" s="25">
        <v>45170</v>
      </c>
      <c r="K1985" s="26">
        <v>76.076599999999999</v>
      </c>
      <c r="L1985" s="26">
        <v>0.44169999999999998</v>
      </c>
    </row>
    <row r="1986" spans="1:12" ht="16" customHeight="1">
      <c r="A1986" t="s">
        <v>507</v>
      </c>
      <c r="B1986" t="s">
        <v>9</v>
      </c>
      <c r="C1986" t="s">
        <v>52</v>
      </c>
      <c r="D1986" s="24">
        <v>46054</v>
      </c>
      <c r="E1986" t="s">
        <v>504</v>
      </c>
      <c r="F1986" t="s">
        <v>10</v>
      </c>
      <c r="G1986" t="s">
        <v>314</v>
      </c>
      <c r="H1986" t="s">
        <v>314</v>
      </c>
      <c r="I1986" t="s">
        <v>322</v>
      </c>
      <c r="J1986" s="25">
        <v>3202</v>
      </c>
      <c r="K1986" s="26">
        <v>5.4090999999999996</v>
      </c>
      <c r="L1986" s="26">
        <v>4.1300000000000003E-2</v>
      </c>
    </row>
    <row r="1987" spans="1:12" ht="16" customHeight="1">
      <c r="A1987" t="s">
        <v>507</v>
      </c>
      <c r="B1987" t="s">
        <v>9</v>
      </c>
      <c r="C1987" t="s">
        <v>52</v>
      </c>
      <c r="D1987" s="24">
        <v>46054</v>
      </c>
      <c r="E1987" t="s">
        <v>460</v>
      </c>
      <c r="F1987" t="s">
        <v>9</v>
      </c>
      <c r="G1987" t="s">
        <v>461</v>
      </c>
      <c r="H1987" t="s">
        <v>461</v>
      </c>
      <c r="I1987" t="s">
        <v>322</v>
      </c>
      <c r="J1987" s="25">
        <v>289276</v>
      </c>
      <c r="K1987" s="26">
        <v>484.0351</v>
      </c>
      <c r="L1987" s="26">
        <v>4.1032999999999999</v>
      </c>
    </row>
    <row r="1988" spans="1:12" ht="16" customHeight="1">
      <c r="A1988" t="s">
        <v>507</v>
      </c>
      <c r="B1988" t="s">
        <v>9</v>
      </c>
      <c r="C1988" t="s">
        <v>52</v>
      </c>
      <c r="D1988" s="24">
        <v>46054</v>
      </c>
      <c r="E1988" t="s">
        <v>490</v>
      </c>
      <c r="F1988" t="s">
        <v>10</v>
      </c>
      <c r="G1988" t="s">
        <v>320</v>
      </c>
      <c r="H1988" t="s">
        <v>320</v>
      </c>
      <c r="I1988" t="s">
        <v>324</v>
      </c>
      <c r="J1988" s="25">
        <v>40079</v>
      </c>
      <c r="K1988" s="26">
        <v>67.442700000000002</v>
      </c>
      <c r="L1988" s="26">
        <v>0.83340000000000003</v>
      </c>
    </row>
    <row r="1989" spans="1:12" ht="16" customHeight="1">
      <c r="A1989" t="s">
        <v>507</v>
      </c>
      <c r="B1989" t="s">
        <v>9</v>
      </c>
      <c r="C1989" t="s">
        <v>52</v>
      </c>
      <c r="D1989" s="24">
        <v>46054</v>
      </c>
      <c r="E1989" t="s">
        <v>329</v>
      </c>
      <c r="F1989" t="s">
        <v>10</v>
      </c>
      <c r="G1989" t="s">
        <v>320</v>
      </c>
      <c r="H1989" t="s">
        <v>320</v>
      </c>
      <c r="I1989" t="s">
        <v>403</v>
      </c>
      <c r="J1989" s="25">
        <v>32252</v>
      </c>
      <c r="K1989" s="26">
        <v>55.736699999999999</v>
      </c>
      <c r="L1989" s="26">
        <v>0.84460000000000002</v>
      </c>
    </row>
    <row r="1990" spans="1:12" ht="16" customHeight="1">
      <c r="A1990" t="s">
        <v>507</v>
      </c>
      <c r="B1990" t="s">
        <v>9</v>
      </c>
      <c r="C1990" t="s">
        <v>52</v>
      </c>
      <c r="D1990" s="24">
        <v>46054</v>
      </c>
      <c r="E1990" t="s">
        <v>372</v>
      </c>
      <c r="F1990" t="s">
        <v>10</v>
      </c>
      <c r="G1990" t="s">
        <v>320</v>
      </c>
      <c r="H1990" t="s">
        <v>320</v>
      </c>
      <c r="I1990" t="s">
        <v>404</v>
      </c>
      <c r="J1990" s="25">
        <v>2606</v>
      </c>
      <c r="K1990" s="26">
        <v>4.5827</v>
      </c>
      <c r="L1990" s="26">
        <v>0.1089</v>
      </c>
    </row>
    <row r="1991" spans="1:12" ht="16" customHeight="1">
      <c r="A1991" t="s">
        <v>507</v>
      </c>
      <c r="B1991" t="s">
        <v>9</v>
      </c>
      <c r="C1991" t="s">
        <v>52</v>
      </c>
      <c r="D1991" s="24">
        <v>46054</v>
      </c>
      <c r="E1991" t="s">
        <v>331</v>
      </c>
      <c r="F1991" t="s">
        <v>10</v>
      </c>
      <c r="G1991" t="s">
        <v>320</v>
      </c>
      <c r="H1991" t="s">
        <v>320</v>
      </c>
      <c r="I1991" t="s">
        <v>405</v>
      </c>
      <c r="J1991" s="25">
        <v>7992</v>
      </c>
      <c r="K1991" s="26">
        <v>14.006399999999999</v>
      </c>
      <c r="L1991" s="26">
        <v>0.3624</v>
      </c>
    </row>
    <row r="1992" spans="1:12" ht="16" customHeight="1">
      <c r="A1992" t="s">
        <v>507</v>
      </c>
      <c r="B1992" t="s">
        <v>9</v>
      </c>
      <c r="C1992" t="s">
        <v>52</v>
      </c>
      <c r="D1992" s="24">
        <v>46054</v>
      </c>
      <c r="E1992" t="s">
        <v>333</v>
      </c>
      <c r="F1992" t="s">
        <v>10</v>
      </c>
      <c r="G1992" t="s">
        <v>320</v>
      </c>
      <c r="H1992" t="s">
        <v>320</v>
      </c>
      <c r="I1992" t="s">
        <v>494</v>
      </c>
      <c r="J1992" s="25">
        <v>0</v>
      </c>
      <c r="K1992" s="26">
        <v>0</v>
      </c>
      <c r="L1992" s="26">
        <v>0</v>
      </c>
    </row>
    <row r="1993" spans="1:12" ht="16" customHeight="1">
      <c r="A1993" t="s">
        <v>507</v>
      </c>
      <c r="B1993" t="s">
        <v>9</v>
      </c>
      <c r="C1993" t="s">
        <v>52</v>
      </c>
      <c r="D1993" s="24">
        <v>46054</v>
      </c>
      <c r="E1993" t="s">
        <v>335</v>
      </c>
      <c r="F1993" t="s">
        <v>10</v>
      </c>
      <c r="G1993" t="s">
        <v>320</v>
      </c>
      <c r="H1993" t="s">
        <v>320</v>
      </c>
      <c r="I1993" t="s">
        <v>495</v>
      </c>
      <c r="J1993" s="25">
        <v>11</v>
      </c>
      <c r="K1993" s="26">
        <v>1.8499999999999999E-2</v>
      </c>
      <c r="L1993" s="26">
        <v>5.0000000000000001E-4</v>
      </c>
    </row>
    <row r="1994" spans="1:12" ht="16" customHeight="1">
      <c r="A1994" t="s">
        <v>507</v>
      </c>
      <c r="B1994" t="s">
        <v>9</v>
      </c>
      <c r="C1994" t="s">
        <v>52</v>
      </c>
      <c r="D1994" s="24">
        <v>46054</v>
      </c>
      <c r="E1994" t="s">
        <v>337</v>
      </c>
      <c r="F1994" t="s">
        <v>10</v>
      </c>
      <c r="G1994" t="s">
        <v>320</v>
      </c>
      <c r="H1994" t="s">
        <v>320</v>
      </c>
      <c r="I1994" t="s">
        <v>496</v>
      </c>
      <c r="J1994" s="25">
        <v>0</v>
      </c>
      <c r="K1994" s="26">
        <v>0</v>
      </c>
      <c r="L1994" s="26">
        <v>0</v>
      </c>
    </row>
    <row r="1995" spans="1:12" ht="16" customHeight="1">
      <c r="A1995" t="s">
        <v>507</v>
      </c>
      <c r="B1995" t="s">
        <v>9</v>
      </c>
      <c r="C1995" t="s">
        <v>52</v>
      </c>
      <c r="D1995" s="24">
        <v>46054</v>
      </c>
      <c r="E1995" t="s">
        <v>339</v>
      </c>
      <c r="F1995" t="s">
        <v>10</v>
      </c>
      <c r="G1995" t="s">
        <v>320</v>
      </c>
      <c r="H1995" t="s">
        <v>320</v>
      </c>
      <c r="I1995" t="s">
        <v>497</v>
      </c>
      <c r="J1995" s="25">
        <v>1</v>
      </c>
      <c r="K1995" s="26">
        <v>1.8E-3</v>
      </c>
      <c r="L1995" s="26">
        <v>1E-4</v>
      </c>
    </row>
    <row r="1996" spans="1:12" ht="16" customHeight="1">
      <c r="A1996" t="s">
        <v>507</v>
      </c>
      <c r="B1996" t="s">
        <v>9</v>
      </c>
      <c r="C1996" t="s">
        <v>52</v>
      </c>
      <c r="D1996" s="24">
        <v>46054</v>
      </c>
      <c r="E1996" t="s">
        <v>341</v>
      </c>
      <c r="F1996" t="s">
        <v>10</v>
      </c>
      <c r="G1996" t="s">
        <v>320</v>
      </c>
      <c r="H1996" t="s">
        <v>320</v>
      </c>
      <c r="I1996" t="s">
        <v>498</v>
      </c>
      <c r="J1996" s="25">
        <v>0</v>
      </c>
      <c r="K1996" s="26">
        <v>0</v>
      </c>
      <c r="L1996" s="26">
        <v>0</v>
      </c>
    </row>
    <row r="1997" spans="1:12" ht="16" customHeight="1">
      <c r="A1997" t="s">
        <v>507</v>
      </c>
      <c r="B1997" t="s">
        <v>9</v>
      </c>
      <c r="C1997" t="s">
        <v>52</v>
      </c>
      <c r="D1997" s="24">
        <v>46054</v>
      </c>
      <c r="E1997" t="s">
        <v>343</v>
      </c>
      <c r="F1997" t="s">
        <v>9</v>
      </c>
      <c r="G1997" t="s">
        <v>344</v>
      </c>
      <c r="H1997" t="s">
        <v>344</v>
      </c>
      <c r="I1997" t="s">
        <v>499</v>
      </c>
      <c r="J1997" s="25">
        <v>0</v>
      </c>
      <c r="K1997" s="26">
        <v>0</v>
      </c>
      <c r="L1997" s="26">
        <v>0</v>
      </c>
    </row>
    <row r="1998" spans="1:12" ht="16" customHeight="1">
      <c r="A1998" t="s">
        <v>507</v>
      </c>
      <c r="B1998" t="s">
        <v>9</v>
      </c>
      <c r="C1998" t="s">
        <v>52</v>
      </c>
      <c r="D1998" s="24">
        <v>46054</v>
      </c>
      <c r="E1998" t="s">
        <v>346</v>
      </c>
      <c r="F1998" t="s">
        <v>10</v>
      </c>
      <c r="G1998" t="s">
        <v>320</v>
      </c>
      <c r="H1998" t="s">
        <v>320</v>
      </c>
      <c r="I1998" t="s">
        <v>500</v>
      </c>
      <c r="J1998" s="25">
        <v>0</v>
      </c>
      <c r="K1998" s="26">
        <v>0</v>
      </c>
      <c r="L1998" s="26">
        <v>0</v>
      </c>
    </row>
    <row r="1999" spans="1:12" ht="16" customHeight="1">
      <c r="A1999" t="s">
        <v>507</v>
      </c>
      <c r="B1999" t="s">
        <v>9</v>
      </c>
      <c r="C1999" t="s">
        <v>52</v>
      </c>
      <c r="D1999" s="24">
        <v>46054</v>
      </c>
      <c r="E1999" t="s">
        <v>463</v>
      </c>
      <c r="F1999" t="s">
        <v>10</v>
      </c>
      <c r="G1999" t="s">
        <v>320</v>
      </c>
      <c r="H1999" t="s">
        <v>320</v>
      </c>
      <c r="I1999" t="s">
        <v>501</v>
      </c>
      <c r="J1999" s="25">
        <v>0</v>
      </c>
      <c r="K1999" s="26">
        <v>0</v>
      </c>
      <c r="L1999" s="26">
        <v>0</v>
      </c>
    </row>
    <row r="2000" spans="1:12" ht="16" customHeight="1">
      <c r="A2000" t="s">
        <v>477</v>
      </c>
      <c r="B2000" t="s">
        <v>10</v>
      </c>
      <c r="C2000" t="s">
        <v>52</v>
      </c>
      <c r="D2000" s="24">
        <v>46054</v>
      </c>
      <c r="E2000" t="s">
        <v>477</v>
      </c>
      <c r="F2000" t="s">
        <v>10</v>
      </c>
      <c r="G2000" t="s">
        <v>314</v>
      </c>
      <c r="H2000" t="s">
        <v>314</v>
      </c>
      <c r="I2000" t="s">
        <v>315</v>
      </c>
      <c r="J2000" s="25">
        <v>338004292</v>
      </c>
      <c r="K2000" s="26">
        <v>569546.80779999995</v>
      </c>
      <c r="L2000" s="26">
        <v>471.79539999999997</v>
      </c>
    </row>
    <row r="2001" spans="1:12" ht="16" customHeight="1">
      <c r="A2001" t="s">
        <v>477</v>
      </c>
      <c r="B2001" t="s">
        <v>10</v>
      </c>
      <c r="C2001" t="s">
        <v>52</v>
      </c>
      <c r="D2001" s="24">
        <v>46054</v>
      </c>
      <c r="E2001" t="s">
        <v>482</v>
      </c>
      <c r="F2001" t="s">
        <v>10</v>
      </c>
      <c r="G2001" t="s">
        <v>314</v>
      </c>
      <c r="H2001" t="s">
        <v>314</v>
      </c>
      <c r="I2001" t="s">
        <v>315</v>
      </c>
      <c r="J2001" s="25">
        <v>9131741</v>
      </c>
      <c r="K2001" s="26">
        <v>15397.846600000001</v>
      </c>
      <c r="L2001" s="26">
        <v>48.063099999999999</v>
      </c>
    </row>
    <row r="2002" spans="1:12" ht="16" customHeight="1">
      <c r="A2002" t="s">
        <v>477</v>
      </c>
      <c r="B2002" t="s">
        <v>10</v>
      </c>
      <c r="C2002" t="s">
        <v>52</v>
      </c>
      <c r="D2002" s="24">
        <v>46054</v>
      </c>
      <c r="E2002" t="s">
        <v>429</v>
      </c>
      <c r="F2002" t="s">
        <v>10</v>
      </c>
      <c r="G2002" t="s">
        <v>320</v>
      </c>
      <c r="H2002" t="s">
        <v>320</v>
      </c>
      <c r="I2002" t="s">
        <v>315</v>
      </c>
      <c r="J2002" s="25">
        <v>1850050</v>
      </c>
      <c r="K2002" s="26">
        <v>3120.9404</v>
      </c>
      <c r="L2002" s="26">
        <v>16.5306</v>
      </c>
    </row>
    <row r="2003" spans="1:12" ht="16" customHeight="1">
      <c r="A2003" t="s">
        <v>477</v>
      </c>
      <c r="B2003" t="s">
        <v>10</v>
      </c>
      <c r="C2003" t="s">
        <v>52</v>
      </c>
      <c r="D2003" s="24">
        <v>46054</v>
      </c>
      <c r="E2003" t="s">
        <v>486</v>
      </c>
      <c r="F2003" t="s">
        <v>9</v>
      </c>
      <c r="G2003" t="s">
        <v>344</v>
      </c>
      <c r="H2003" t="s">
        <v>344</v>
      </c>
      <c r="I2003" t="s">
        <v>322</v>
      </c>
      <c r="J2003" s="25">
        <v>52934</v>
      </c>
      <c r="K2003" s="26">
        <v>89.247699999999995</v>
      </c>
      <c r="L2003" s="26">
        <v>0.51029999999999998</v>
      </c>
    </row>
    <row r="2004" spans="1:12" ht="16" customHeight="1">
      <c r="A2004" t="s">
        <v>477</v>
      </c>
      <c r="B2004" t="s">
        <v>10</v>
      </c>
      <c r="C2004" t="s">
        <v>52</v>
      </c>
      <c r="D2004" s="24">
        <v>46054</v>
      </c>
      <c r="E2004" t="s">
        <v>504</v>
      </c>
      <c r="F2004" t="s">
        <v>10</v>
      </c>
      <c r="G2004" t="s">
        <v>314</v>
      </c>
      <c r="H2004" t="s">
        <v>314</v>
      </c>
      <c r="I2004" t="s">
        <v>322</v>
      </c>
      <c r="J2004" s="25">
        <v>5200</v>
      </c>
      <c r="K2004" s="26">
        <v>8.8027999999999995</v>
      </c>
      <c r="L2004" s="26">
        <v>5.91E-2</v>
      </c>
    </row>
    <row r="2005" spans="1:12" ht="16" customHeight="1">
      <c r="A2005" t="s">
        <v>477</v>
      </c>
      <c r="B2005" t="s">
        <v>10</v>
      </c>
      <c r="C2005" t="s">
        <v>52</v>
      </c>
      <c r="D2005" s="24">
        <v>46054</v>
      </c>
      <c r="E2005" t="s">
        <v>460</v>
      </c>
      <c r="F2005" t="s">
        <v>9</v>
      </c>
      <c r="G2005" t="s">
        <v>461</v>
      </c>
      <c r="H2005" t="s">
        <v>461</v>
      </c>
      <c r="I2005" t="s">
        <v>322</v>
      </c>
      <c r="J2005" s="25">
        <v>280728</v>
      </c>
      <c r="K2005" s="26">
        <v>471.73059999999998</v>
      </c>
      <c r="L2005" s="26">
        <v>3.8407</v>
      </c>
    </row>
    <row r="2006" spans="1:12" ht="16" customHeight="1">
      <c r="A2006" t="s">
        <v>477</v>
      </c>
      <c r="B2006" t="s">
        <v>10</v>
      </c>
      <c r="C2006" t="s">
        <v>52</v>
      </c>
      <c r="D2006" s="24">
        <v>46054</v>
      </c>
      <c r="E2006" t="s">
        <v>490</v>
      </c>
      <c r="F2006" t="s">
        <v>10</v>
      </c>
      <c r="G2006" t="s">
        <v>320</v>
      </c>
      <c r="H2006" t="s">
        <v>320</v>
      </c>
      <c r="I2006" t="s">
        <v>324</v>
      </c>
      <c r="J2006" s="25">
        <v>44077</v>
      </c>
      <c r="K2006" s="26">
        <v>73.904300000000006</v>
      </c>
      <c r="L2006" s="26">
        <v>0.76519999999999999</v>
      </c>
    </row>
    <row r="2007" spans="1:12" ht="16" customHeight="1">
      <c r="A2007" t="s">
        <v>477</v>
      </c>
      <c r="B2007" t="s">
        <v>10</v>
      </c>
      <c r="C2007" t="s">
        <v>52</v>
      </c>
      <c r="D2007" s="24">
        <v>46054</v>
      </c>
      <c r="E2007" t="s">
        <v>329</v>
      </c>
      <c r="F2007" t="s">
        <v>10</v>
      </c>
      <c r="G2007" t="s">
        <v>320</v>
      </c>
      <c r="H2007" t="s">
        <v>320</v>
      </c>
      <c r="I2007" t="s">
        <v>403</v>
      </c>
      <c r="J2007" s="25">
        <v>42908</v>
      </c>
      <c r="K2007" s="26">
        <v>73.992199999999997</v>
      </c>
      <c r="L2007" s="26">
        <v>1.0889</v>
      </c>
    </row>
    <row r="2008" spans="1:12" ht="16" customHeight="1">
      <c r="A2008" t="s">
        <v>477</v>
      </c>
      <c r="B2008" t="s">
        <v>10</v>
      </c>
      <c r="C2008" t="s">
        <v>52</v>
      </c>
      <c r="D2008" s="24">
        <v>46054</v>
      </c>
      <c r="E2008" t="s">
        <v>372</v>
      </c>
      <c r="F2008" t="s">
        <v>10</v>
      </c>
      <c r="G2008" t="s">
        <v>320</v>
      </c>
      <c r="H2008" t="s">
        <v>320</v>
      </c>
      <c r="I2008" t="s">
        <v>404</v>
      </c>
      <c r="J2008" s="25">
        <v>8007</v>
      </c>
      <c r="K2008" s="26">
        <v>13.1716</v>
      </c>
      <c r="L2008" s="26">
        <v>0.1867</v>
      </c>
    </row>
    <row r="2009" spans="1:12" ht="16" customHeight="1">
      <c r="A2009" t="s">
        <v>477</v>
      </c>
      <c r="B2009" t="s">
        <v>10</v>
      </c>
      <c r="C2009" t="s">
        <v>52</v>
      </c>
      <c r="D2009" s="24">
        <v>46054</v>
      </c>
      <c r="E2009" t="s">
        <v>331</v>
      </c>
      <c r="F2009" t="s">
        <v>10</v>
      </c>
      <c r="G2009" t="s">
        <v>320</v>
      </c>
      <c r="H2009" t="s">
        <v>320</v>
      </c>
      <c r="I2009" t="s">
        <v>405</v>
      </c>
      <c r="J2009" s="25">
        <v>14372</v>
      </c>
      <c r="K2009" s="26">
        <v>23.493300000000001</v>
      </c>
      <c r="L2009" s="26">
        <v>0.41720000000000002</v>
      </c>
    </row>
    <row r="2010" spans="1:12" ht="16" customHeight="1">
      <c r="A2010" t="s">
        <v>477</v>
      </c>
      <c r="B2010" t="s">
        <v>10</v>
      </c>
      <c r="C2010" t="s">
        <v>52</v>
      </c>
      <c r="D2010" s="24">
        <v>46054</v>
      </c>
      <c r="E2010" t="s">
        <v>333</v>
      </c>
      <c r="F2010" t="s">
        <v>10</v>
      </c>
      <c r="G2010" t="s">
        <v>320</v>
      </c>
      <c r="H2010" t="s">
        <v>320</v>
      </c>
      <c r="I2010" t="s">
        <v>494</v>
      </c>
      <c r="J2010" s="25">
        <v>0</v>
      </c>
      <c r="K2010" s="26">
        <v>0</v>
      </c>
      <c r="L2010" s="26">
        <v>0</v>
      </c>
    </row>
    <row r="2011" spans="1:12" ht="16" customHeight="1">
      <c r="A2011" t="s">
        <v>477</v>
      </c>
      <c r="B2011" t="s">
        <v>10</v>
      </c>
      <c r="C2011" t="s">
        <v>52</v>
      </c>
      <c r="D2011" s="24">
        <v>46054</v>
      </c>
      <c r="E2011" t="s">
        <v>335</v>
      </c>
      <c r="F2011" t="s">
        <v>10</v>
      </c>
      <c r="G2011" t="s">
        <v>320</v>
      </c>
      <c r="H2011" t="s">
        <v>320</v>
      </c>
      <c r="I2011" t="s">
        <v>495</v>
      </c>
      <c r="J2011" s="25">
        <v>112</v>
      </c>
      <c r="K2011" s="26">
        <v>0.1993</v>
      </c>
      <c r="L2011" s="26">
        <v>8.3000000000000001E-3</v>
      </c>
    </row>
    <row r="2012" spans="1:12" ht="16" customHeight="1">
      <c r="A2012" t="s">
        <v>477</v>
      </c>
      <c r="B2012" t="s">
        <v>10</v>
      </c>
      <c r="C2012" t="s">
        <v>52</v>
      </c>
      <c r="D2012" s="24">
        <v>46054</v>
      </c>
      <c r="E2012" t="s">
        <v>337</v>
      </c>
      <c r="F2012" t="s">
        <v>10</v>
      </c>
      <c r="G2012" t="s">
        <v>320</v>
      </c>
      <c r="H2012" t="s">
        <v>320</v>
      </c>
      <c r="I2012" t="s">
        <v>496</v>
      </c>
      <c r="J2012" s="25">
        <v>0</v>
      </c>
      <c r="K2012" s="26">
        <v>0</v>
      </c>
      <c r="L2012" s="26">
        <v>0</v>
      </c>
    </row>
    <row r="2013" spans="1:12" ht="16" customHeight="1">
      <c r="A2013" t="s">
        <v>477</v>
      </c>
      <c r="B2013" t="s">
        <v>10</v>
      </c>
      <c r="C2013" t="s">
        <v>52</v>
      </c>
      <c r="D2013" s="24">
        <v>46054</v>
      </c>
      <c r="E2013" t="s">
        <v>339</v>
      </c>
      <c r="F2013" t="s">
        <v>10</v>
      </c>
      <c r="G2013" t="s">
        <v>320</v>
      </c>
      <c r="H2013" t="s">
        <v>320</v>
      </c>
      <c r="I2013" t="s">
        <v>497</v>
      </c>
      <c r="J2013" s="25">
        <v>9</v>
      </c>
      <c r="K2013" s="26">
        <v>1.5900000000000001E-2</v>
      </c>
      <c r="L2013" s="26">
        <v>5.9999999999999995E-4</v>
      </c>
    </row>
    <row r="2014" spans="1:12" ht="16" customHeight="1">
      <c r="A2014" t="s">
        <v>477</v>
      </c>
      <c r="B2014" t="s">
        <v>10</v>
      </c>
      <c r="C2014" t="s">
        <v>52</v>
      </c>
      <c r="D2014" s="24">
        <v>46054</v>
      </c>
      <c r="E2014" t="s">
        <v>341</v>
      </c>
      <c r="F2014" t="s">
        <v>10</v>
      </c>
      <c r="G2014" t="s">
        <v>320</v>
      </c>
      <c r="H2014" t="s">
        <v>320</v>
      </c>
      <c r="I2014" t="s">
        <v>498</v>
      </c>
      <c r="J2014" s="25">
        <v>0</v>
      </c>
      <c r="K2014" s="26">
        <v>0</v>
      </c>
      <c r="L2014" s="26">
        <v>0</v>
      </c>
    </row>
    <row r="2015" spans="1:12" ht="16" customHeight="1">
      <c r="A2015" t="s">
        <v>477</v>
      </c>
      <c r="B2015" t="s">
        <v>10</v>
      </c>
      <c r="C2015" t="s">
        <v>52</v>
      </c>
      <c r="D2015" s="24">
        <v>46054</v>
      </c>
      <c r="E2015" t="s">
        <v>343</v>
      </c>
      <c r="F2015" t="s">
        <v>9</v>
      </c>
      <c r="G2015" t="s">
        <v>344</v>
      </c>
      <c r="H2015" t="s">
        <v>344</v>
      </c>
      <c r="I2015" t="s">
        <v>499</v>
      </c>
      <c r="J2015" s="25">
        <v>0</v>
      </c>
      <c r="K2015" s="26">
        <v>0</v>
      </c>
      <c r="L2015" s="26">
        <v>0</v>
      </c>
    </row>
    <row r="2016" spans="1:12" ht="16" customHeight="1">
      <c r="A2016" t="s">
        <v>477</v>
      </c>
      <c r="B2016" t="s">
        <v>10</v>
      </c>
      <c r="C2016" t="s">
        <v>52</v>
      </c>
      <c r="D2016" s="24">
        <v>46054</v>
      </c>
      <c r="E2016" t="s">
        <v>346</v>
      </c>
      <c r="F2016" t="s">
        <v>10</v>
      </c>
      <c r="G2016" t="s">
        <v>320</v>
      </c>
      <c r="H2016" t="s">
        <v>320</v>
      </c>
      <c r="I2016" t="s">
        <v>500</v>
      </c>
      <c r="J2016" s="25">
        <v>0</v>
      </c>
      <c r="K2016" s="26">
        <v>0</v>
      </c>
      <c r="L2016" s="26">
        <v>0</v>
      </c>
    </row>
    <row r="2017" spans="1:12" ht="16" customHeight="1">
      <c r="A2017" t="s">
        <v>477</v>
      </c>
      <c r="B2017" t="s">
        <v>10</v>
      </c>
      <c r="C2017" t="s">
        <v>52</v>
      </c>
      <c r="D2017" s="24">
        <v>46054</v>
      </c>
      <c r="E2017" t="s">
        <v>463</v>
      </c>
      <c r="F2017" t="s">
        <v>10</v>
      </c>
      <c r="G2017" t="s">
        <v>320</v>
      </c>
      <c r="H2017" t="s">
        <v>320</v>
      </c>
      <c r="I2017" t="s">
        <v>501</v>
      </c>
      <c r="J2017" s="25">
        <v>0</v>
      </c>
      <c r="K2017" s="26">
        <v>0</v>
      </c>
      <c r="L2017" s="26">
        <v>0</v>
      </c>
    </row>
    <row r="2018" spans="1:12" ht="16" customHeight="1">
      <c r="A2018" t="s">
        <v>508</v>
      </c>
      <c r="B2018" t="s">
        <v>11</v>
      </c>
      <c r="C2018" t="s">
        <v>52</v>
      </c>
      <c r="D2018" s="24">
        <v>46054</v>
      </c>
      <c r="E2018" t="s">
        <v>482</v>
      </c>
      <c r="F2018" t="s">
        <v>10</v>
      </c>
      <c r="G2018" t="s">
        <v>314</v>
      </c>
      <c r="H2018" t="s">
        <v>314</v>
      </c>
      <c r="I2018" t="s">
        <v>315</v>
      </c>
      <c r="J2018" s="25">
        <v>48454588</v>
      </c>
      <c r="K2018" s="26">
        <v>81928.385699999999</v>
      </c>
      <c r="L2018" s="26">
        <v>251.5102</v>
      </c>
    </row>
    <row r="2019" spans="1:12" ht="16" customHeight="1">
      <c r="A2019" t="s">
        <v>508</v>
      </c>
      <c r="B2019" t="s">
        <v>11</v>
      </c>
      <c r="C2019" t="s">
        <v>52</v>
      </c>
      <c r="D2019" s="24">
        <v>46054</v>
      </c>
      <c r="E2019" t="s">
        <v>429</v>
      </c>
      <c r="F2019" t="s">
        <v>10</v>
      </c>
      <c r="G2019" t="s">
        <v>320</v>
      </c>
      <c r="H2019" t="s">
        <v>320</v>
      </c>
      <c r="I2019" t="s">
        <v>315</v>
      </c>
      <c r="J2019" s="25">
        <v>2062573</v>
      </c>
      <c r="K2019" s="26">
        <v>3484.683</v>
      </c>
      <c r="L2019" s="26">
        <v>15.3802</v>
      </c>
    </row>
    <row r="2020" spans="1:12" ht="16" customHeight="1">
      <c r="A2020" t="s">
        <v>508</v>
      </c>
      <c r="B2020" t="s">
        <v>11</v>
      </c>
      <c r="C2020" t="s">
        <v>52</v>
      </c>
      <c r="D2020" s="24">
        <v>46054</v>
      </c>
      <c r="E2020" t="s">
        <v>486</v>
      </c>
      <c r="F2020" t="s">
        <v>9</v>
      </c>
      <c r="G2020" t="s">
        <v>344</v>
      </c>
      <c r="H2020" t="s">
        <v>344</v>
      </c>
      <c r="I2020" t="s">
        <v>322</v>
      </c>
      <c r="J2020" s="25">
        <v>90525</v>
      </c>
      <c r="K2020" s="26">
        <v>153.42490000000001</v>
      </c>
      <c r="L2020" s="26">
        <v>0.82279999999999998</v>
      </c>
    </row>
    <row r="2021" spans="1:12" ht="16" customHeight="1">
      <c r="A2021" t="s">
        <v>508</v>
      </c>
      <c r="B2021" t="s">
        <v>11</v>
      </c>
      <c r="C2021" t="s">
        <v>52</v>
      </c>
      <c r="D2021" s="24">
        <v>46054</v>
      </c>
      <c r="E2021" t="s">
        <v>504</v>
      </c>
      <c r="F2021" t="s">
        <v>10</v>
      </c>
      <c r="G2021" t="s">
        <v>314</v>
      </c>
      <c r="H2021" t="s">
        <v>314</v>
      </c>
      <c r="I2021" t="s">
        <v>322</v>
      </c>
      <c r="J2021" s="25">
        <v>8102</v>
      </c>
      <c r="K2021" s="26">
        <v>13.7658</v>
      </c>
      <c r="L2021" s="26">
        <v>8.2699999999999996E-2</v>
      </c>
    </row>
    <row r="2022" spans="1:12" ht="16" customHeight="1">
      <c r="A2022" t="s">
        <v>508</v>
      </c>
      <c r="B2022" t="s">
        <v>11</v>
      </c>
      <c r="C2022" t="s">
        <v>52</v>
      </c>
      <c r="D2022" s="24">
        <v>46054</v>
      </c>
      <c r="E2022" t="s">
        <v>509</v>
      </c>
      <c r="F2022" t="s">
        <v>10</v>
      </c>
      <c r="G2022" t="s">
        <v>314</v>
      </c>
      <c r="H2022" t="s">
        <v>314</v>
      </c>
      <c r="I2022" t="s">
        <v>322</v>
      </c>
      <c r="J2022" s="25">
        <v>317</v>
      </c>
      <c r="K2022" s="26">
        <v>0.53400000000000003</v>
      </c>
      <c r="L2022" s="26">
        <v>2.8999999999999998E-3</v>
      </c>
    </row>
    <row r="2023" spans="1:12" ht="16" customHeight="1">
      <c r="A2023" t="s">
        <v>508</v>
      </c>
      <c r="B2023" t="s">
        <v>11</v>
      </c>
      <c r="C2023" t="s">
        <v>52</v>
      </c>
      <c r="D2023" s="24">
        <v>46054</v>
      </c>
      <c r="E2023" t="s">
        <v>460</v>
      </c>
      <c r="F2023" t="s">
        <v>9</v>
      </c>
      <c r="G2023" t="s">
        <v>461</v>
      </c>
      <c r="H2023" t="s">
        <v>461</v>
      </c>
      <c r="I2023" t="s">
        <v>322</v>
      </c>
      <c r="J2023" s="25">
        <v>296792</v>
      </c>
      <c r="K2023" s="26">
        <v>499.92500000000001</v>
      </c>
      <c r="L2023" s="26">
        <v>3.4376000000000002</v>
      </c>
    </row>
    <row r="2024" spans="1:12" ht="16" customHeight="1">
      <c r="A2024" t="s">
        <v>508</v>
      </c>
      <c r="B2024" t="s">
        <v>11</v>
      </c>
      <c r="C2024" t="s">
        <v>52</v>
      </c>
      <c r="D2024" s="24">
        <v>46054</v>
      </c>
      <c r="E2024" t="s">
        <v>490</v>
      </c>
      <c r="F2024" t="s">
        <v>10</v>
      </c>
      <c r="G2024" t="s">
        <v>320</v>
      </c>
      <c r="H2024" t="s">
        <v>320</v>
      </c>
      <c r="I2024" t="s">
        <v>324</v>
      </c>
      <c r="J2024" s="25">
        <v>41162</v>
      </c>
      <c r="K2024" s="26">
        <v>70.389200000000002</v>
      </c>
      <c r="L2024" s="26">
        <v>0.71440000000000003</v>
      </c>
    </row>
    <row r="2025" spans="1:12" ht="16" customHeight="1">
      <c r="A2025" t="s">
        <v>508</v>
      </c>
      <c r="B2025" t="s">
        <v>11</v>
      </c>
      <c r="C2025" t="s">
        <v>52</v>
      </c>
      <c r="D2025" s="24">
        <v>46054</v>
      </c>
      <c r="E2025" t="s">
        <v>329</v>
      </c>
      <c r="F2025" t="s">
        <v>10</v>
      </c>
      <c r="G2025" t="s">
        <v>320</v>
      </c>
      <c r="H2025" t="s">
        <v>320</v>
      </c>
      <c r="I2025" t="s">
        <v>403</v>
      </c>
      <c r="J2025" s="25">
        <v>25857</v>
      </c>
      <c r="K2025" s="26">
        <v>44.540900000000001</v>
      </c>
      <c r="L2025" s="26">
        <v>0.68740000000000001</v>
      </c>
    </row>
    <row r="2026" spans="1:12" ht="16" customHeight="1">
      <c r="A2026" t="s">
        <v>508</v>
      </c>
      <c r="B2026" t="s">
        <v>11</v>
      </c>
      <c r="C2026" t="s">
        <v>52</v>
      </c>
      <c r="D2026" s="24">
        <v>46054</v>
      </c>
      <c r="E2026" t="s">
        <v>372</v>
      </c>
      <c r="F2026" t="s">
        <v>10</v>
      </c>
      <c r="G2026" t="s">
        <v>320</v>
      </c>
      <c r="H2026" t="s">
        <v>320</v>
      </c>
      <c r="I2026" t="s">
        <v>404</v>
      </c>
      <c r="J2026" s="25">
        <v>2729</v>
      </c>
      <c r="K2026" s="26">
        <v>4.7053000000000003</v>
      </c>
      <c r="L2026" s="26">
        <v>9.2899999999999996E-2</v>
      </c>
    </row>
    <row r="2027" spans="1:12" ht="16" customHeight="1">
      <c r="A2027" t="s">
        <v>508</v>
      </c>
      <c r="B2027" t="s">
        <v>11</v>
      </c>
      <c r="C2027" t="s">
        <v>52</v>
      </c>
      <c r="D2027" s="24">
        <v>46054</v>
      </c>
      <c r="E2027" t="s">
        <v>331</v>
      </c>
      <c r="F2027" t="s">
        <v>10</v>
      </c>
      <c r="G2027" t="s">
        <v>320</v>
      </c>
      <c r="H2027" t="s">
        <v>320</v>
      </c>
      <c r="I2027" t="s">
        <v>405</v>
      </c>
      <c r="J2027" s="25">
        <v>5851</v>
      </c>
      <c r="K2027" s="26">
        <v>10.1381</v>
      </c>
      <c r="L2027" s="26">
        <v>0.22409999999999999</v>
      </c>
    </row>
    <row r="2028" spans="1:12" ht="16" customHeight="1">
      <c r="A2028" t="s">
        <v>508</v>
      </c>
      <c r="B2028" t="s">
        <v>11</v>
      </c>
      <c r="C2028" t="s">
        <v>52</v>
      </c>
      <c r="D2028" s="24">
        <v>46054</v>
      </c>
      <c r="E2028" t="s">
        <v>333</v>
      </c>
      <c r="F2028" t="s">
        <v>10</v>
      </c>
      <c r="G2028" t="s">
        <v>320</v>
      </c>
      <c r="H2028" t="s">
        <v>320</v>
      </c>
      <c r="I2028" t="s">
        <v>494</v>
      </c>
      <c r="J2028" s="25">
        <v>0</v>
      </c>
      <c r="K2028" s="26">
        <v>0</v>
      </c>
      <c r="L2028" s="26">
        <v>0</v>
      </c>
    </row>
    <row r="2029" spans="1:12" ht="16" customHeight="1">
      <c r="A2029" t="s">
        <v>508</v>
      </c>
      <c r="B2029" t="s">
        <v>11</v>
      </c>
      <c r="C2029" t="s">
        <v>52</v>
      </c>
      <c r="D2029" s="24">
        <v>46054</v>
      </c>
      <c r="E2029" t="s">
        <v>335</v>
      </c>
      <c r="F2029" t="s">
        <v>10</v>
      </c>
      <c r="G2029" t="s">
        <v>320</v>
      </c>
      <c r="H2029" t="s">
        <v>320</v>
      </c>
      <c r="I2029" t="s">
        <v>495</v>
      </c>
      <c r="J2029" s="25">
        <v>26</v>
      </c>
      <c r="K2029" s="26">
        <v>4.6800000000000001E-2</v>
      </c>
      <c r="L2029" s="26">
        <v>2.3999999999999998E-3</v>
      </c>
    </row>
    <row r="2030" spans="1:12" ht="16" customHeight="1">
      <c r="A2030" t="s">
        <v>508</v>
      </c>
      <c r="B2030" t="s">
        <v>11</v>
      </c>
      <c r="C2030" t="s">
        <v>52</v>
      </c>
      <c r="D2030" s="24">
        <v>46054</v>
      </c>
      <c r="E2030" t="s">
        <v>337</v>
      </c>
      <c r="F2030" t="s">
        <v>10</v>
      </c>
      <c r="G2030" t="s">
        <v>320</v>
      </c>
      <c r="H2030" t="s">
        <v>320</v>
      </c>
      <c r="I2030" t="s">
        <v>496</v>
      </c>
      <c r="J2030" s="25">
        <v>0</v>
      </c>
      <c r="K2030" s="26">
        <v>0</v>
      </c>
      <c r="L2030" s="26">
        <v>0</v>
      </c>
    </row>
    <row r="2031" spans="1:12" ht="16" customHeight="1">
      <c r="A2031" t="s">
        <v>508</v>
      </c>
      <c r="B2031" t="s">
        <v>11</v>
      </c>
      <c r="C2031" t="s">
        <v>52</v>
      </c>
      <c r="D2031" s="24">
        <v>46054</v>
      </c>
      <c r="E2031" t="s">
        <v>339</v>
      </c>
      <c r="F2031" t="s">
        <v>10</v>
      </c>
      <c r="G2031" t="s">
        <v>320</v>
      </c>
      <c r="H2031" t="s">
        <v>320</v>
      </c>
      <c r="I2031" t="s">
        <v>497</v>
      </c>
      <c r="J2031" s="25">
        <v>2</v>
      </c>
      <c r="K2031" s="26">
        <v>3.5999999999999999E-3</v>
      </c>
      <c r="L2031" s="26">
        <v>1E-4</v>
      </c>
    </row>
    <row r="2032" spans="1:12" ht="16" customHeight="1">
      <c r="A2032" t="s">
        <v>508</v>
      </c>
      <c r="B2032" t="s">
        <v>11</v>
      </c>
      <c r="C2032" t="s">
        <v>52</v>
      </c>
      <c r="D2032" s="24">
        <v>46054</v>
      </c>
      <c r="E2032" t="s">
        <v>341</v>
      </c>
      <c r="F2032" t="s">
        <v>10</v>
      </c>
      <c r="G2032" t="s">
        <v>320</v>
      </c>
      <c r="H2032" t="s">
        <v>320</v>
      </c>
      <c r="I2032" t="s">
        <v>498</v>
      </c>
      <c r="J2032" s="25">
        <v>0</v>
      </c>
      <c r="K2032" s="26">
        <v>0</v>
      </c>
      <c r="L2032" s="26">
        <v>0</v>
      </c>
    </row>
    <row r="2033" spans="1:12" ht="16" customHeight="1">
      <c r="A2033" t="s">
        <v>508</v>
      </c>
      <c r="B2033" t="s">
        <v>11</v>
      </c>
      <c r="C2033" t="s">
        <v>52</v>
      </c>
      <c r="D2033" s="24">
        <v>46054</v>
      </c>
      <c r="E2033" t="s">
        <v>343</v>
      </c>
      <c r="F2033" t="s">
        <v>9</v>
      </c>
      <c r="G2033" t="s">
        <v>344</v>
      </c>
      <c r="H2033" t="s">
        <v>344</v>
      </c>
      <c r="I2033" t="s">
        <v>499</v>
      </c>
      <c r="J2033" s="25">
        <v>0</v>
      </c>
      <c r="K2033" s="26">
        <v>0</v>
      </c>
      <c r="L2033" s="26">
        <v>0</v>
      </c>
    </row>
    <row r="2034" spans="1:12" ht="16" customHeight="1">
      <c r="A2034" t="s">
        <v>508</v>
      </c>
      <c r="B2034" t="s">
        <v>11</v>
      </c>
      <c r="C2034" t="s">
        <v>52</v>
      </c>
      <c r="D2034" s="24">
        <v>46054</v>
      </c>
      <c r="E2034" t="s">
        <v>346</v>
      </c>
      <c r="F2034" t="s">
        <v>10</v>
      </c>
      <c r="G2034" t="s">
        <v>320</v>
      </c>
      <c r="H2034" t="s">
        <v>320</v>
      </c>
      <c r="I2034" t="s">
        <v>500</v>
      </c>
      <c r="J2034" s="25">
        <v>0</v>
      </c>
      <c r="K2034" s="26">
        <v>0</v>
      </c>
      <c r="L2034" s="26">
        <v>0</v>
      </c>
    </row>
    <row r="2035" spans="1:12" ht="16" customHeight="1">
      <c r="A2035" t="s">
        <v>508</v>
      </c>
      <c r="B2035" t="s">
        <v>11</v>
      </c>
      <c r="C2035" t="s">
        <v>52</v>
      </c>
      <c r="D2035" s="24">
        <v>46054</v>
      </c>
      <c r="E2035" t="s">
        <v>463</v>
      </c>
      <c r="F2035" t="s">
        <v>10</v>
      </c>
      <c r="G2035" t="s">
        <v>320</v>
      </c>
      <c r="H2035" t="s">
        <v>320</v>
      </c>
      <c r="I2035" t="s">
        <v>501</v>
      </c>
      <c r="J2035" s="25">
        <v>0</v>
      </c>
      <c r="K2035" s="26">
        <v>0</v>
      </c>
      <c r="L2035" s="26">
        <v>0</v>
      </c>
    </row>
    <row r="2036" spans="1:12" ht="16" customHeight="1">
      <c r="A2036" t="s">
        <v>510</v>
      </c>
      <c r="B2036" t="s">
        <v>12</v>
      </c>
      <c r="C2036" t="s">
        <v>52</v>
      </c>
      <c r="D2036" s="24">
        <v>46054</v>
      </c>
      <c r="E2036" t="s">
        <v>482</v>
      </c>
      <c r="F2036" t="s">
        <v>10</v>
      </c>
      <c r="G2036" t="s">
        <v>314</v>
      </c>
      <c r="H2036" t="s">
        <v>314</v>
      </c>
      <c r="I2036" t="s">
        <v>315</v>
      </c>
      <c r="J2036" s="25">
        <v>47923897</v>
      </c>
      <c r="K2036" s="26">
        <v>80807.293399999995</v>
      </c>
      <c r="L2036" s="26">
        <v>217.79320000000001</v>
      </c>
    </row>
    <row r="2037" spans="1:12" ht="16" customHeight="1">
      <c r="A2037" t="s">
        <v>510</v>
      </c>
      <c r="B2037" t="s">
        <v>12</v>
      </c>
      <c r="C2037" t="s">
        <v>52</v>
      </c>
      <c r="D2037" s="24">
        <v>46054</v>
      </c>
      <c r="E2037" t="s">
        <v>429</v>
      </c>
      <c r="F2037" t="s">
        <v>10</v>
      </c>
      <c r="G2037" t="s">
        <v>320</v>
      </c>
      <c r="H2037" t="s">
        <v>320</v>
      </c>
      <c r="I2037" t="s">
        <v>315</v>
      </c>
      <c r="J2037" s="25">
        <v>2420400</v>
      </c>
      <c r="K2037" s="26">
        <v>4083.1093000000001</v>
      </c>
      <c r="L2037" s="26">
        <v>18.38</v>
      </c>
    </row>
    <row r="2038" spans="1:12" ht="16" customHeight="1">
      <c r="A2038" t="s">
        <v>510</v>
      </c>
      <c r="B2038" t="s">
        <v>12</v>
      </c>
      <c r="C2038" t="s">
        <v>52</v>
      </c>
      <c r="D2038" s="24">
        <v>46054</v>
      </c>
      <c r="E2038" t="s">
        <v>486</v>
      </c>
      <c r="F2038" t="s">
        <v>9</v>
      </c>
      <c r="G2038" t="s">
        <v>344</v>
      </c>
      <c r="H2038" t="s">
        <v>344</v>
      </c>
      <c r="I2038" t="s">
        <v>322</v>
      </c>
      <c r="J2038" s="25">
        <v>134504</v>
      </c>
      <c r="K2038" s="26">
        <v>227.6103</v>
      </c>
      <c r="L2038" s="26">
        <v>1.2356</v>
      </c>
    </row>
    <row r="2039" spans="1:12" ht="16" customHeight="1">
      <c r="A2039" t="s">
        <v>510</v>
      </c>
      <c r="B2039" t="s">
        <v>12</v>
      </c>
      <c r="C2039" t="s">
        <v>52</v>
      </c>
      <c r="D2039" s="24">
        <v>46054</v>
      </c>
      <c r="E2039" t="s">
        <v>504</v>
      </c>
      <c r="F2039" t="s">
        <v>10</v>
      </c>
      <c r="G2039" t="s">
        <v>314</v>
      </c>
      <c r="H2039" t="s">
        <v>314</v>
      </c>
      <c r="I2039" t="s">
        <v>322</v>
      </c>
      <c r="J2039" s="25">
        <v>12458</v>
      </c>
      <c r="K2039" s="26">
        <v>21.125499999999999</v>
      </c>
      <c r="L2039" s="26">
        <v>0.13739999999999999</v>
      </c>
    </row>
    <row r="2040" spans="1:12" ht="16" customHeight="1">
      <c r="A2040" t="s">
        <v>510</v>
      </c>
      <c r="B2040" t="s">
        <v>12</v>
      </c>
      <c r="C2040" t="s">
        <v>52</v>
      </c>
      <c r="D2040" s="24">
        <v>46054</v>
      </c>
      <c r="E2040" t="s">
        <v>509</v>
      </c>
      <c r="F2040" t="s">
        <v>10</v>
      </c>
      <c r="G2040" t="s">
        <v>314</v>
      </c>
      <c r="H2040" t="s">
        <v>314</v>
      </c>
      <c r="I2040" t="s">
        <v>322</v>
      </c>
      <c r="J2040" s="25">
        <v>638</v>
      </c>
      <c r="K2040" s="26">
        <v>1.0732999999999999</v>
      </c>
      <c r="L2040" s="26">
        <v>7.4999999999999997E-3</v>
      </c>
    </row>
    <row r="2041" spans="1:12" ht="16" customHeight="1">
      <c r="A2041" t="s">
        <v>510</v>
      </c>
      <c r="B2041" t="s">
        <v>12</v>
      </c>
      <c r="C2041" t="s">
        <v>52</v>
      </c>
      <c r="D2041" s="24">
        <v>46054</v>
      </c>
      <c r="E2041" t="s">
        <v>460</v>
      </c>
      <c r="F2041" t="s">
        <v>9</v>
      </c>
      <c r="G2041" t="s">
        <v>461</v>
      </c>
      <c r="H2041" t="s">
        <v>461</v>
      </c>
      <c r="I2041" t="s">
        <v>322</v>
      </c>
      <c r="J2041" s="25">
        <v>326803</v>
      </c>
      <c r="K2041" s="26">
        <v>550.91610000000003</v>
      </c>
      <c r="L2041" s="26">
        <v>4.1783000000000001</v>
      </c>
    </row>
    <row r="2042" spans="1:12" ht="16" customHeight="1">
      <c r="A2042" t="s">
        <v>510</v>
      </c>
      <c r="B2042" t="s">
        <v>12</v>
      </c>
      <c r="C2042" t="s">
        <v>52</v>
      </c>
      <c r="D2042" s="24">
        <v>46054</v>
      </c>
      <c r="E2042" t="s">
        <v>490</v>
      </c>
      <c r="F2042" t="s">
        <v>10</v>
      </c>
      <c r="G2042" t="s">
        <v>320</v>
      </c>
      <c r="H2042" t="s">
        <v>320</v>
      </c>
      <c r="I2042" t="s">
        <v>324</v>
      </c>
      <c r="J2042" s="25">
        <v>40803</v>
      </c>
      <c r="K2042" s="26">
        <v>68.629400000000004</v>
      </c>
      <c r="L2042" s="26">
        <v>0.66369999999999996</v>
      </c>
    </row>
    <row r="2043" spans="1:12" ht="16" customHeight="1">
      <c r="A2043" t="s">
        <v>510</v>
      </c>
      <c r="B2043" t="s">
        <v>12</v>
      </c>
      <c r="C2043" t="s">
        <v>52</v>
      </c>
      <c r="D2043" s="24">
        <v>46054</v>
      </c>
      <c r="E2043" t="s">
        <v>329</v>
      </c>
      <c r="F2043" t="s">
        <v>10</v>
      </c>
      <c r="G2043" t="s">
        <v>320</v>
      </c>
      <c r="H2043" t="s">
        <v>320</v>
      </c>
      <c r="I2043" t="s">
        <v>403</v>
      </c>
      <c r="J2043" s="25">
        <v>24649</v>
      </c>
      <c r="K2043" s="26">
        <v>41.745100000000001</v>
      </c>
      <c r="L2043" s="26">
        <v>0.70579999999999998</v>
      </c>
    </row>
    <row r="2044" spans="1:12" ht="16" customHeight="1">
      <c r="A2044" t="s">
        <v>510</v>
      </c>
      <c r="B2044" t="s">
        <v>12</v>
      </c>
      <c r="C2044" t="s">
        <v>52</v>
      </c>
      <c r="D2044" s="24">
        <v>46054</v>
      </c>
      <c r="E2044" t="s">
        <v>372</v>
      </c>
      <c r="F2044" t="s">
        <v>10</v>
      </c>
      <c r="G2044" t="s">
        <v>320</v>
      </c>
      <c r="H2044" t="s">
        <v>320</v>
      </c>
      <c r="I2044" t="s">
        <v>404</v>
      </c>
      <c r="J2044" s="25">
        <v>3358</v>
      </c>
      <c r="K2044" s="26">
        <v>5.6806999999999999</v>
      </c>
      <c r="L2044" s="26">
        <v>0.10580000000000001</v>
      </c>
    </row>
    <row r="2045" spans="1:12" ht="16" customHeight="1">
      <c r="A2045" t="s">
        <v>510</v>
      </c>
      <c r="B2045" t="s">
        <v>12</v>
      </c>
      <c r="C2045" t="s">
        <v>52</v>
      </c>
      <c r="D2045" s="24">
        <v>46054</v>
      </c>
      <c r="E2045" t="s">
        <v>331</v>
      </c>
      <c r="F2045" t="s">
        <v>10</v>
      </c>
      <c r="G2045" t="s">
        <v>320</v>
      </c>
      <c r="H2045" t="s">
        <v>320</v>
      </c>
      <c r="I2045" t="s">
        <v>405</v>
      </c>
      <c r="J2045" s="25">
        <v>7613</v>
      </c>
      <c r="K2045" s="26">
        <v>13.077299999999999</v>
      </c>
      <c r="L2045" s="26">
        <v>0.28539999999999999</v>
      </c>
    </row>
    <row r="2046" spans="1:12" ht="16" customHeight="1">
      <c r="A2046" t="s">
        <v>510</v>
      </c>
      <c r="B2046" t="s">
        <v>12</v>
      </c>
      <c r="C2046" t="s">
        <v>52</v>
      </c>
      <c r="D2046" s="24">
        <v>46054</v>
      </c>
      <c r="E2046" t="s">
        <v>333</v>
      </c>
      <c r="F2046" t="s">
        <v>10</v>
      </c>
      <c r="G2046" t="s">
        <v>320</v>
      </c>
      <c r="H2046" t="s">
        <v>320</v>
      </c>
      <c r="I2046" t="s">
        <v>494</v>
      </c>
      <c r="J2046" s="25">
        <v>0</v>
      </c>
      <c r="K2046" s="26">
        <v>0</v>
      </c>
      <c r="L2046" s="26">
        <v>0</v>
      </c>
    </row>
    <row r="2047" spans="1:12" ht="16" customHeight="1">
      <c r="A2047" t="s">
        <v>510</v>
      </c>
      <c r="B2047" t="s">
        <v>12</v>
      </c>
      <c r="C2047" t="s">
        <v>52</v>
      </c>
      <c r="D2047" s="24">
        <v>46054</v>
      </c>
      <c r="E2047" t="s">
        <v>335</v>
      </c>
      <c r="F2047" t="s">
        <v>10</v>
      </c>
      <c r="G2047" t="s">
        <v>320</v>
      </c>
      <c r="H2047" t="s">
        <v>320</v>
      </c>
      <c r="I2047" t="s">
        <v>495</v>
      </c>
      <c r="J2047" s="25">
        <v>29</v>
      </c>
      <c r="K2047" s="26">
        <v>5.1999999999999998E-2</v>
      </c>
      <c r="L2047" s="26">
        <v>3.3999999999999998E-3</v>
      </c>
    </row>
    <row r="2048" spans="1:12" ht="16" customHeight="1">
      <c r="A2048" t="s">
        <v>510</v>
      </c>
      <c r="B2048" t="s">
        <v>12</v>
      </c>
      <c r="C2048" t="s">
        <v>52</v>
      </c>
      <c r="D2048" s="24">
        <v>46054</v>
      </c>
      <c r="E2048" t="s">
        <v>337</v>
      </c>
      <c r="F2048" t="s">
        <v>10</v>
      </c>
      <c r="G2048" t="s">
        <v>320</v>
      </c>
      <c r="H2048" t="s">
        <v>320</v>
      </c>
      <c r="I2048" t="s">
        <v>496</v>
      </c>
      <c r="J2048" s="25">
        <v>1</v>
      </c>
      <c r="K2048" s="26">
        <v>1.4E-3</v>
      </c>
      <c r="L2048" s="26">
        <v>0</v>
      </c>
    </row>
    <row r="2049" spans="1:12" ht="16" customHeight="1">
      <c r="A2049" t="s">
        <v>510</v>
      </c>
      <c r="B2049" t="s">
        <v>12</v>
      </c>
      <c r="C2049" t="s">
        <v>52</v>
      </c>
      <c r="D2049" s="24">
        <v>46054</v>
      </c>
      <c r="E2049" t="s">
        <v>339</v>
      </c>
      <c r="F2049" t="s">
        <v>10</v>
      </c>
      <c r="G2049" t="s">
        <v>320</v>
      </c>
      <c r="H2049" t="s">
        <v>320</v>
      </c>
      <c r="I2049" t="s">
        <v>497</v>
      </c>
      <c r="J2049" s="25">
        <v>1</v>
      </c>
      <c r="K2049" s="26">
        <v>1.8E-3</v>
      </c>
      <c r="L2049" s="26">
        <v>1E-4</v>
      </c>
    </row>
    <row r="2050" spans="1:12" ht="16" customHeight="1">
      <c r="A2050" t="s">
        <v>510</v>
      </c>
      <c r="B2050" t="s">
        <v>12</v>
      </c>
      <c r="C2050" t="s">
        <v>52</v>
      </c>
      <c r="D2050" s="24">
        <v>46054</v>
      </c>
      <c r="E2050" t="s">
        <v>341</v>
      </c>
      <c r="F2050" t="s">
        <v>10</v>
      </c>
      <c r="G2050" t="s">
        <v>320</v>
      </c>
      <c r="H2050" t="s">
        <v>320</v>
      </c>
      <c r="I2050" t="s">
        <v>498</v>
      </c>
      <c r="J2050" s="25">
        <v>0</v>
      </c>
      <c r="K2050" s="26">
        <v>0</v>
      </c>
      <c r="L2050" s="26">
        <v>0</v>
      </c>
    </row>
    <row r="2051" spans="1:12" ht="16" customHeight="1">
      <c r="A2051" t="s">
        <v>510</v>
      </c>
      <c r="B2051" t="s">
        <v>12</v>
      </c>
      <c r="C2051" t="s">
        <v>52</v>
      </c>
      <c r="D2051" s="24">
        <v>46054</v>
      </c>
      <c r="E2051" t="s">
        <v>343</v>
      </c>
      <c r="F2051" t="s">
        <v>9</v>
      </c>
      <c r="G2051" t="s">
        <v>344</v>
      </c>
      <c r="H2051" t="s">
        <v>344</v>
      </c>
      <c r="I2051" t="s">
        <v>499</v>
      </c>
      <c r="J2051" s="25">
        <v>0</v>
      </c>
      <c r="K2051" s="26">
        <v>0</v>
      </c>
      <c r="L2051" s="26">
        <v>0</v>
      </c>
    </row>
    <row r="2052" spans="1:12" ht="16" customHeight="1">
      <c r="A2052" t="s">
        <v>510</v>
      </c>
      <c r="B2052" t="s">
        <v>12</v>
      </c>
      <c r="C2052" t="s">
        <v>52</v>
      </c>
      <c r="D2052" s="24">
        <v>46054</v>
      </c>
      <c r="E2052" t="s">
        <v>346</v>
      </c>
      <c r="F2052" t="s">
        <v>10</v>
      </c>
      <c r="G2052" t="s">
        <v>320</v>
      </c>
      <c r="H2052" t="s">
        <v>320</v>
      </c>
      <c r="I2052" t="s">
        <v>500</v>
      </c>
      <c r="J2052" s="25">
        <v>0</v>
      </c>
      <c r="K2052" s="26">
        <v>0</v>
      </c>
      <c r="L2052" s="26">
        <v>0</v>
      </c>
    </row>
    <row r="2053" spans="1:12" ht="16" customHeight="1">
      <c r="A2053" t="s">
        <v>510</v>
      </c>
      <c r="B2053" t="s">
        <v>12</v>
      </c>
      <c r="C2053" t="s">
        <v>52</v>
      </c>
      <c r="D2053" s="24">
        <v>46054</v>
      </c>
      <c r="E2053" t="s">
        <v>463</v>
      </c>
      <c r="F2053" t="s">
        <v>10</v>
      </c>
      <c r="G2053" t="s">
        <v>320</v>
      </c>
      <c r="H2053" t="s">
        <v>320</v>
      </c>
      <c r="I2053" t="s">
        <v>501</v>
      </c>
      <c r="J2053" s="25">
        <v>0</v>
      </c>
      <c r="K2053" s="26">
        <v>0</v>
      </c>
      <c r="L2053" s="26">
        <v>0</v>
      </c>
    </row>
    <row r="2054" spans="1:12" ht="16" customHeight="1">
      <c r="A2054" t="s">
        <v>511</v>
      </c>
      <c r="B2054" t="s">
        <v>13</v>
      </c>
      <c r="C2054" t="s">
        <v>52</v>
      </c>
      <c r="D2054" s="24">
        <v>46054</v>
      </c>
      <c r="E2054" t="s">
        <v>482</v>
      </c>
      <c r="F2054" t="s">
        <v>10</v>
      </c>
      <c r="G2054" t="s">
        <v>314</v>
      </c>
      <c r="H2054" t="s">
        <v>314</v>
      </c>
      <c r="I2054" t="s">
        <v>315</v>
      </c>
      <c r="J2054" s="25">
        <v>97511668</v>
      </c>
      <c r="K2054" s="26">
        <v>162930.00030000001</v>
      </c>
      <c r="L2054" s="26">
        <v>411.83409999999998</v>
      </c>
    </row>
    <row r="2055" spans="1:12" ht="16" customHeight="1">
      <c r="A2055" t="s">
        <v>511</v>
      </c>
      <c r="B2055" t="s">
        <v>13</v>
      </c>
      <c r="C2055" t="s">
        <v>52</v>
      </c>
      <c r="D2055" s="24">
        <v>46054</v>
      </c>
      <c r="E2055" t="s">
        <v>429</v>
      </c>
      <c r="F2055" t="s">
        <v>10</v>
      </c>
      <c r="G2055" t="s">
        <v>320</v>
      </c>
      <c r="H2055" t="s">
        <v>320</v>
      </c>
      <c r="I2055" t="s">
        <v>315</v>
      </c>
      <c r="J2055" s="25">
        <v>4609030</v>
      </c>
      <c r="K2055" s="26">
        <v>7719.6320999999998</v>
      </c>
      <c r="L2055" s="26">
        <v>33.210299999999997</v>
      </c>
    </row>
    <row r="2056" spans="1:12" ht="16" customHeight="1">
      <c r="A2056" t="s">
        <v>511</v>
      </c>
      <c r="B2056" t="s">
        <v>13</v>
      </c>
      <c r="C2056" t="s">
        <v>52</v>
      </c>
      <c r="D2056" s="24">
        <v>46054</v>
      </c>
      <c r="E2056" t="s">
        <v>486</v>
      </c>
      <c r="F2056" t="s">
        <v>9</v>
      </c>
      <c r="G2056" t="s">
        <v>344</v>
      </c>
      <c r="H2056" t="s">
        <v>344</v>
      </c>
      <c r="I2056" t="s">
        <v>322</v>
      </c>
      <c r="J2056" s="25">
        <v>298498</v>
      </c>
      <c r="K2056" s="26">
        <v>500.54579999999999</v>
      </c>
      <c r="L2056" s="26">
        <v>2.6753</v>
      </c>
    </row>
    <row r="2057" spans="1:12" ht="16" customHeight="1">
      <c r="A2057" t="s">
        <v>511</v>
      </c>
      <c r="B2057" t="s">
        <v>13</v>
      </c>
      <c r="C2057" t="s">
        <v>52</v>
      </c>
      <c r="D2057" s="24">
        <v>46054</v>
      </c>
      <c r="E2057" t="s">
        <v>504</v>
      </c>
      <c r="F2057" t="s">
        <v>10</v>
      </c>
      <c r="G2057" t="s">
        <v>314</v>
      </c>
      <c r="H2057" t="s">
        <v>314</v>
      </c>
      <c r="I2057" t="s">
        <v>322</v>
      </c>
      <c r="J2057" s="25">
        <v>30338</v>
      </c>
      <c r="K2057" s="26">
        <v>50.996499999999997</v>
      </c>
      <c r="L2057" s="26">
        <v>0.34960000000000002</v>
      </c>
    </row>
    <row r="2058" spans="1:12" ht="16" customHeight="1">
      <c r="A2058" t="s">
        <v>511</v>
      </c>
      <c r="B2058" t="s">
        <v>13</v>
      </c>
      <c r="C2058" t="s">
        <v>52</v>
      </c>
      <c r="D2058" s="24">
        <v>46054</v>
      </c>
      <c r="E2058" t="s">
        <v>509</v>
      </c>
      <c r="F2058" t="s">
        <v>10</v>
      </c>
      <c r="G2058" t="s">
        <v>314</v>
      </c>
      <c r="H2058" t="s">
        <v>314</v>
      </c>
      <c r="I2058" t="s">
        <v>322</v>
      </c>
      <c r="J2058" s="25">
        <v>2769</v>
      </c>
      <c r="K2058" s="26">
        <v>4.6214000000000004</v>
      </c>
      <c r="L2058" s="26">
        <v>3.2300000000000002E-2</v>
      </c>
    </row>
    <row r="2059" spans="1:12" ht="16" customHeight="1">
      <c r="A2059" t="s">
        <v>511</v>
      </c>
      <c r="B2059" t="s">
        <v>13</v>
      </c>
      <c r="C2059" t="s">
        <v>52</v>
      </c>
      <c r="D2059" s="24">
        <v>46054</v>
      </c>
      <c r="E2059" t="s">
        <v>460</v>
      </c>
      <c r="F2059" t="s">
        <v>9</v>
      </c>
      <c r="G2059" t="s">
        <v>461</v>
      </c>
      <c r="H2059" t="s">
        <v>461</v>
      </c>
      <c r="I2059" t="s">
        <v>322</v>
      </c>
      <c r="J2059" s="25">
        <v>694238</v>
      </c>
      <c r="K2059" s="26">
        <v>1154.9694999999999</v>
      </c>
      <c r="L2059" s="26">
        <v>8.3529</v>
      </c>
    </row>
    <row r="2060" spans="1:12" ht="16" customHeight="1">
      <c r="A2060" t="s">
        <v>511</v>
      </c>
      <c r="B2060" t="s">
        <v>13</v>
      </c>
      <c r="C2060" t="s">
        <v>52</v>
      </c>
      <c r="D2060" s="24">
        <v>46054</v>
      </c>
      <c r="E2060" t="s">
        <v>490</v>
      </c>
      <c r="F2060" t="s">
        <v>10</v>
      </c>
      <c r="G2060" t="s">
        <v>320</v>
      </c>
      <c r="H2060" t="s">
        <v>320</v>
      </c>
      <c r="I2060" t="s">
        <v>324</v>
      </c>
      <c r="J2060" s="25">
        <v>79830</v>
      </c>
      <c r="K2060" s="26">
        <v>134.01249999999999</v>
      </c>
      <c r="L2060" s="26">
        <v>1.3905000000000001</v>
      </c>
    </row>
    <row r="2061" spans="1:12" ht="16" customHeight="1">
      <c r="A2061" t="s">
        <v>511</v>
      </c>
      <c r="B2061" t="s">
        <v>13</v>
      </c>
      <c r="C2061" t="s">
        <v>52</v>
      </c>
      <c r="D2061" s="24">
        <v>46054</v>
      </c>
      <c r="E2061" t="s">
        <v>329</v>
      </c>
      <c r="F2061" t="s">
        <v>10</v>
      </c>
      <c r="G2061" t="s">
        <v>320</v>
      </c>
      <c r="H2061" t="s">
        <v>320</v>
      </c>
      <c r="I2061" t="s">
        <v>403</v>
      </c>
      <c r="J2061" s="25">
        <v>40492</v>
      </c>
      <c r="K2061" s="26">
        <v>68.952799999999996</v>
      </c>
      <c r="L2061" s="26">
        <v>0.92579999999999996</v>
      </c>
    </row>
    <row r="2062" spans="1:12" ht="16" customHeight="1">
      <c r="A2062" t="s">
        <v>511</v>
      </c>
      <c r="B2062" t="s">
        <v>13</v>
      </c>
      <c r="C2062" t="s">
        <v>52</v>
      </c>
      <c r="D2062" s="24">
        <v>46054</v>
      </c>
      <c r="E2062" t="s">
        <v>372</v>
      </c>
      <c r="F2062" t="s">
        <v>10</v>
      </c>
      <c r="G2062" t="s">
        <v>320</v>
      </c>
      <c r="H2062" t="s">
        <v>320</v>
      </c>
      <c r="I2062" t="s">
        <v>404</v>
      </c>
      <c r="J2062" s="25">
        <v>5250</v>
      </c>
      <c r="K2062" s="26">
        <v>8.7967999999999993</v>
      </c>
      <c r="L2062" s="26">
        <v>0.17</v>
      </c>
    </row>
    <row r="2063" spans="1:12" ht="16" customHeight="1">
      <c r="A2063" t="s">
        <v>511</v>
      </c>
      <c r="B2063" t="s">
        <v>13</v>
      </c>
      <c r="C2063" t="s">
        <v>52</v>
      </c>
      <c r="D2063" s="24">
        <v>46054</v>
      </c>
      <c r="E2063" t="s">
        <v>331</v>
      </c>
      <c r="F2063" t="s">
        <v>10</v>
      </c>
      <c r="G2063" t="s">
        <v>320</v>
      </c>
      <c r="H2063" t="s">
        <v>320</v>
      </c>
      <c r="I2063" t="s">
        <v>405</v>
      </c>
      <c r="J2063" s="25">
        <v>14535</v>
      </c>
      <c r="K2063" s="26">
        <v>25.5793</v>
      </c>
      <c r="L2063" s="26">
        <v>0.65080000000000005</v>
      </c>
    </row>
    <row r="2064" spans="1:12" ht="16" customHeight="1">
      <c r="A2064" t="s">
        <v>511</v>
      </c>
      <c r="B2064" t="s">
        <v>13</v>
      </c>
      <c r="C2064" t="s">
        <v>52</v>
      </c>
      <c r="D2064" s="24">
        <v>46054</v>
      </c>
      <c r="E2064" t="s">
        <v>333</v>
      </c>
      <c r="F2064" t="s">
        <v>10</v>
      </c>
      <c r="G2064" t="s">
        <v>320</v>
      </c>
      <c r="H2064" t="s">
        <v>320</v>
      </c>
      <c r="I2064" t="s">
        <v>494</v>
      </c>
      <c r="J2064" s="25">
        <v>0</v>
      </c>
      <c r="K2064" s="26">
        <v>0</v>
      </c>
      <c r="L2064" s="26">
        <v>0</v>
      </c>
    </row>
    <row r="2065" spans="1:12" ht="16" customHeight="1">
      <c r="A2065" t="s">
        <v>511</v>
      </c>
      <c r="B2065" t="s">
        <v>13</v>
      </c>
      <c r="C2065" t="s">
        <v>52</v>
      </c>
      <c r="D2065" s="24">
        <v>46054</v>
      </c>
      <c r="E2065" t="s">
        <v>335</v>
      </c>
      <c r="F2065" t="s">
        <v>10</v>
      </c>
      <c r="G2065" t="s">
        <v>320</v>
      </c>
      <c r="H2065" t="s">
        <v>320</v>
      </c>
      <c r="I2065" t="s">
        <v>495</v>
      </c>
      <c r="J2065" s="25">
        <v>32</v>
      </c>
      <c r="K2065" s="26">
        <v>5.5199999999999999E-2</v>
      </c>
      <c r="L2065" s="26">
        <v>2.5000000000000001E-3</v>
      </c>
    </row>
    <row r="2066" spans="1:12" ht="16" customHeight="1">
      <c r="A2066" t="s">
        <v>511</v>
      </c>
      <c r="B2066" t="s">
        <v>13</v>
      </c>
      <c r="C2066" t="s">
        <v>52</v>
      </c>
      <c r="D2066" s="24">
        <v>46054</v>
      </c>
      <c r="E2066" t="s">
        <v>337</v>
      </c>
      <c r="F2066" t="s">
        <v>10</v>
      </c>
      <c r="G2066" t="s">
        <v>320</v>
      </c>
      <c r="H2066" t="s">
        <v>320</v>
      </c>
      <c r="I2066" t="s">
        <v>496</v>
      </c>
      <c r="J2066" s="25">
        <v>0</v>
      </c>
      <c r="K2066" s="26">
        <v>0</v>
      </c>
      <c r="L2066" s="26">
        <v>0</v>
      </c>
    </row>
    <row r="2067" spans="1:12" ht="16" customHeight="1">
      <c r="A2067" t="s">
        <v>511</v>
      </c>
      <c r="B2067" t="s">
        <v>13</v>
      </c>
      <c r="C2067" t="s">
        <v>52</v>
      </c>
      <c r="D2067" s="24">
        <v>46054</v>
      </c>
      <c r="E2067" t="s">
        <v>339</v>
      </c>
      <c r="F2067" t="s">
        <v>10</v>
      </c>
      <c r="G2067" t="s">
        <v>320</v>
      </c>
      <c r="H2067" t="s">
        <v>320</v>
      </c>
      <c r="I2067" t="s">
        <v>497</v>
      </c>
      <c r="J2067" s="25">
        <v>4</v>
      </c>
      <c r="K2067" s="26">
        <v>7.6E-3</v>
      </c>
      <c r="L2067" s="26">
        <v>5.9999999999999995E-4</v>
      </c>
    </row>
    <row r="2068" spans="1:12" ht="16" customHeight="1">
      <c r="A2068" t="s">
        <v>511</v>
      </c>
      <c r="B2068" t="s">
        <v>13</v>
      </c>
      <c r="C2068" t="s">
        <v>52</v>
      </c>
      <c r="D2068" s="24">
        <v>46054</v>
      </c>
      <c r="E2068" t="s">
        <v>341</v>
      </c>
      <c r="F2068" t="s">
        <v>10</v>
      </c>
      <c r="G2068" t="s">
        <v>320</v>
      </c>
      <c r="H2068" t="s">
        <v>320</v>
      </c>
      <c r="I2068" t="s">
        <v>498</v>
      </c>
      <c r="J2068" s="25">
        <v>0</v>
      </c>
      <c r="K2068" s="26">
        <v>0</v>
      </c>
      <c r="L2068" s="26">
        <v>0</v>
      </c>
    </row>
    <row r="2069" spans="1:12" ht="16" customHeight="1">
      <c r="A2069" t="s">
        <v>511</v>
      </c>
      <c r="B2069" t="s">
        <v>13</v>
      </c>
      <c r="C2069" t="s">
        <v>52</v>
      </c>
      <c r="D2069" s="24">
        <v>46054</v>
      </c>
      <c r="E2069" t="s">
        <v>343</v>
      </c>
      <c r="F2069" t="s">
        <v>9</v>
      </c>
      <c r="G2069" t="s">
        <v>344</v>
      </c>
      <c r="H2069" t="s">
        <v>344</v>
      </c>
      <c r="I2069" t="s">
        <v>499</v>
      </c>
      <c r="J2069" s="25">
        <v>0</v>
      </c>
      <c r="K2069" s="26">
        <v>0</v>
      </c>
      <c r="L2069" s="26">
        <v>0</v>
      </c>
    </row>
    <row r="2070" spans="1:12" ht="16" customHeight="1">
      <c r="A2070" t="s">
        <v>511</v>
      </c>
      <c r="B2070" t="s">
        <v>13</v>
      </c>
      <c r="C2070" t="s">
        <v>52</v>
      </c>
      <c r="D2070" s="24">
        <v>46054</v>
      </c>
      <c r="E2070" t="s">
        <v>346</v>
      </c>
      <c r="F2070" t="s">
        <v>10</v>
      </c>
      <c r="G2070" t="s">
        <v>320</v>
      </c>
      <c r="H2070" t="s">
        <v>320</v>
      </c>
      <c r="I2070" t="s">
        <v>500</v>
      </c>
      <c r="J2070" s="25">
        <v>0</v>
      </c>
      <c r="K2070" s="26">
        <v>0</v>
      </c>
      <c r="L2070" s="26">
        <v>0</v>
      </c>
    </row>
    <row r="2071" spans="1:12" ht="16" customHeight="1">
      <c r="A2071" t="s">
        <v>511</v>
      </c>
      <c r="B2071" t="s">
        <v>13</v>
      </c>
      <c r="C2071" t="s">
        <v>52</v>
      </c>
      <c r="D2071" s="24">
        <v>46054</v>
      </c>
      <c r="E2071" t="s">
        <v>463</v>
      </c>
      <c r="F2071" t="s">
        <v>10</v>
      </c>
      <c r="G2071" t="s">
        <v>320</v>
      </c>
      <c r="H2071" t="s">
        <v>320</v>
      </c>
      <c r="I2071" t="s">
        <v>501</v>
      </c>
      <c r="J2071" s="25">
        <v>0</v>
      </c>
      <c r="K2071" s="26">
        <v>0</v>
      </c>
      <c r="L2071" s="26">
        <v>0</v>
      </c>
    </row>
    <row r="2072" spans="1:12" ht="16" customHeight="1">
      <c r="A2072" t="s">
        <v>512</v>
      </c>
      <c r="B2072" t="s">
        <v>9</v>
      </c>
      <c r="C2072" t="s">
        <v>53</v>
      </c>
      <c r="D2072" s="24">
        <v>46054</v>
      </c>
      <c r="E2072" t="s">
        <v>482</v>
      </c>
      <c r="F2072" t="s">
        <v>10</v>
      </c>
      <c r="G2072" t="s">
        <v>314</v>
      </c>
      <c r="H2072" t="s">
        <v>314</v>
      </c>
      <c r="I2072" t="s">
        <v>315</v>
      </c>
      <c r="J2072" s="25">
        <v>147274200</v>
      </c>
      <c r="K2072" s="26">
        <v>245135.15950000001</v>
      </c>
      <c r="L2072" s="26">
        <v>490.23950000000002</v>
      </c>
    </row>
    <row r="2073" spans="1:12" ht="16" customHeight="1">
      <c r="A2073" t="s">
        <v>512</v>
      </c>
      <c r="B2073" t="s">
        <v>9</v>
      </c>
      <c r="C2073" t="s">
        <v>53</v>
      </c>
      <c r="D2073" s="24">
        <v>46054</v>
      </c>
      <c r="E2073" t="s">
        <v>429</v>
      </c>
      <c r="F2073" t="s">
        <v>10</v>
      </c>
      <c r="G2073" t="s">
        <v>320</v>
      </c>
      <c r="H2073" t="s">
        <v>320</v>
      </c>
      <c r="I2073" t="s">
        <v>315</v>
      </c>
      <c r="J2073" s="25">
        <v>6124050</v>
      </c>
      <c r="K2073" s="26">
        <v>10257.162700000001</v>
      </c>
      <c r="L2073" s="26">
        <v>40.529000000000003</v>
      </c>
    </row>
    <row r="2074" spans="1:12" ht="16" customHeight="1">
      <c r="A2074" t="s">
        <v>512</v>
      </c>
      <c r="B2074" t="s">
        <v>9</v>
      </c>
      <c r="C2074" t="s">
        <v>53</v>
      </c>
      <c r="D2074" s="24">
        <v>46054</v>
      </c>
      <c r="E2074" t="s">
        <v>486</v>
      </c>
      <c r="F2074" t="s">
        <v>9</v>
      </c>
      <c r="G2074" t="s">
        <v>344</v>
      </c>
      <c r="H2074" t="s">
        <v>344</v>
      </c>
      <c r="I2074" t="s">
        <v>322</v>
      </c>
      <c r="J2074" s="25">
        <v>341861</v>
      </c>
      <c r="K2074" s="26">
        <v>572.39390000000003</v>
      </c>
      <c r="L2074" s="26">
        <v>2.9977</v>
      </c>
    </row>
    <row r="2075" spans="1:12" ht="16" customHeight="1">
      <c r="A2075" t="s">
        <v>512</v>
      </c>
      <c r="B2075" t="s">
        <v>9</v>
      </c>
      <c r="C2075" t="s">
        <v>53</v>
      </c>
      <c r="D2075" s="24">
        <v>46054</v>
      </c>
      <c r="E2075" t="s">
        <v>504</v>
      </c>
      <c r="F2075" t="s">
        <v>10</v>
      </c>
      <c r="G2075" t="s">
        <v>314</v>
      </c>
      <c r="H2075" t="s">
        <v>314</v>
      </c>
      <c r="I2075" t="s">
        <v>322</v>
      </c>
      <c r="J2075" s="25">
        <v>38403</v>
      </c>
      <c r="K2075" s="26">
        <v>64.385599999999997</v>
      </c>
      <c r="L2075" s="26">
        <v>0.44369999999999998</v>
      </c>
    </row>
    <row r="2076" spans="1:12" ht="16" customHeight="1">
      <c r="A2076" t="s">
        <v>512</v>
      </c>
      <c r="B2076" t="s">
        <v>9</v>
      </c>
      <c r="C2076" t="s">
        <v>53</v>
      </c>
      <c r="D2076" s="24">
        <v>46054</v>
      </c>
      <c r="E2076" t="s">
        <v>509</v>
      </c>
      <c r="F2076" t="s">
        <v>10</v>
      </c>
      <c r="G2076" t="s">
        <v>314</v>
      </c>
      <c r="H2076" t="s">
        <v>314</v>
      </c>
      <c r="I2076" t="s">
        <v>322</v>
      </c>
      <c r="J2076" s="25">
        <v>4959</v>
      </c>
      <c r="K2076" s="26">
        <v>8.3160000000000007</v>
      </c>
      <c r="L2076" s="26">
        <v>6.0100000000000001E-2</v>
      </c>
    </row>
    <row r="2077" spans="1:12" ht="16" customHeight="1">
      <c r="A2077" t="s">
        <v>512</v>
      </c>
      <c r="B2077" t="s">
        <v>9</v>
      </c>
      <c r="C2077" t="s">
        <v>53</v>
      </c>
      <c r="D2077" s="24">
        <v>46054</v>
      </c>
      <c r="E2077" t="s">
        <v>460</v>
      </c>
      <c r="F2077" t="s">
        <v>9</v>
      </c>
      <c r="G2077" t="s">
        <v>461</v>
      </c>
      <c r="H2077" t="s">
        <v>461</v>
      </c>
      <c r="I2077" t="s">
        <v>322</v>
      </c>
      <c r="J2077" s="25">
        <v>476827</v>
      </c>
      <c r="K2077" s="26">
        <v>797.74120000000005</v>
      </c>
      <c r="L2077" s="26">
        <v>6.5079000000000002</v>
      </c>
    </row>
    <row r="2078" spans="1:12" ht="16" customHeight="1">
      <c r="A2078" t="s">
        <v>512</v>
      </c>
      <c r="B2078" t="s">
        <v>9</v>
      </c>
      <c r="C2078" t="s">
        <v>53</v>
      </c>
      <c r="D2078" s="24">
        <v>46054</v>
      </c>
      <c r="E2078" t="s">
        <v>490</v>
      </c>
      <c r="F2078" t="s">
        <v>10</v>
      </c>
      <c r="G2078" t="s">
        <v>320</v>
      </c>
      <c r="H2078" t="s">
        <v>320</v>
      </c>
      <c r="I2078" t="s">
        <v>324</v>
      </c>
      <c r="J2078" s="25">
        <v>54819</v>
      </c>
      <c r="K2078" s="26">
        <v>91.924800000000005</v>
      </c>
      <c r="L2078" s="26">
        <v>0.96009999999999995</v>
      </c>
    </row>
    <row r="2079" spans="1:12" ht="16" customHeight="1">
      <c r="A2079" t="s">
        <v>512</v>
      </c>
      <c r="B2079" t="s">
        <v>9</v>
      </c>
      <c r="C2079" t="s">
        <v>53</v>
      </c>
      <c r="D2079" s="24">
        <v>46054</v>
      </c>
      <c r="E2079" t="s">
        <v>329</v>
      </c>
      <c r="F2079" t="s">
        <v>10</v>
      </c>
      <c r="G2079" t="s">
        <v>320</v>
      </c>
      <c r="H2079" t="s">
        <v>320</v>
      </c>
      <c r="I2079" t="s">
        <v>403</v>
      </c>
      <c r="J2079" s="25">
        <v>39950</v>
      </c>
      <c r="K2079" s="26">
        <v>68.453900000000004</v>
      </c>
      <c r="L2079" s="26">
        <v>0.88959999999999995</v>
      </c>
    </row>
    <row r="2080" spans="1:12" ht="16" customHeight="1">
      <c r="A2080" t="s">
        <v>512</v>
      </c>
      <c r="B2080" t="s">
        <v>9</v>
      </c>
      <c r="C2080" t="s">
        <v>53</v>
      </c>
      <c r="D2080" s="24">
        <v>46054</v>
      </c>
      <c r="E2080" t="s">
        <v>372</v>
      </c>
      <c r="F2080" t="s">
        <v>10</v>
      </c>
      <c r="G2080" t="s">
        <v>320</v>
      </c>
      <c r="H2080" t="s">
        <v>320</v>
      </c>
      <c r="I2080" t="s">
        <v>404</v>
      </c>
      <c r="J2080" s="25">
        <v>7308</v>
      </c>
      <c r="K2080" s="26">
        <v>12.4139</v>
      </c>
      <c r="L2080" s="26">
        <v>0.24360000000000001</v>
      </c>
    </row>
    <row r="2081" spans="1:12" ht="16" customHeight="1">
      <c r="A2081" t="s">
        <v>512</v>
      </c>
      <c r="B2081" t="s">
        <v>9</v>
      </c>
      <c r="C2081" t="s">
        <v>53</v>
      </c>
      <c r="D2081" s="24">
        <v>46054</v>
      </c>
      <c r="E2081" t="s">
        <v>331</v>
      </c>
      <c r="F2081" t="s">
        <v>10</v>
      </c>
      <c r="G2081" t="s">
        <v>320</v>
      </c>
      <c r="H2081" t="s">
        <v>320</v>
      </c>
      <c r="I2081" t="s">
        <v>405</v>
      </c>
      <c r="J2081" s="25">
        <v>12671</v>
      </c>
      <c r="K2081" s="26">
        <v>21.776900000000001</v>
      </c>
      <c r="L2081" s="26">
        <v>0.50390000000000001</v>
      </c>
    </row>
    <row r="2082" spans="1:12" ht="16" customHeight="1">
      <c r="A2082" t="s">
        <v>512</v>
      </c>
      <c r="B2082" t="s">
        <v>9</v>
      </c>
      <c r="C2082" t="s">
        <v>53</v>
      </c>
      <c r="D2082" s="24">
        <v>46054</v>
      </c>
      <c r="E2082" t="s">
        <v>333</v>
      </c>
      <c r="F2082" t="s">
        <v>10</v>
      </c>
      <c r="G2082" t="s">
        <v>320</v>
      </c>
      <c r="H2082" t="s">
        <v>320</v>
      </c>
      <c r="I2082" t="s">
        <v>494</v>
      </c>
      <c r="J2082" s="25">
        <v>0</v>
      </c>
      <c r="K2082" s="26">
        <v>0</v>
      </c>
      <c r="L2082" s="26">
        <v>0</v>
      </c>
    </row>
    <row r="2083" spans="1:12" ht="16" customHeight="1">
      <c r="A2083" t="s">
        <v>512</v>
      </c>
      <c r="B2083" t="s">
        <v>9</v>
      </c>
      <c r="C2083" t="s">
        <v>53</v>
      </c>
      <c r="D2083" s="24">
        <v>46054</v>
      </c>
      <c r="E2083" t="s">
        <v>335</v>
      </c>
      <c r="F2083" t="s">
        <v>10</v>
      </c>
      <c r="G2083" t="s">
        <v>320</v>
      </c>
      <c r="H2083" t="s">
        <v>320</v>
      </c>
      <c r="I2083" t="s">
        <v>495</v>
      </c>
      <c r="J2083" s="25">
        <v>20</v>
      </c>
      <c r="K2083" s="26">
        <v>3.4500000000000003E-2</v>
      </c>
      <c r="L2083" s="26">
        <v>1.5E-3</v>
      </c>
    </row>
    <row r="2084" spans="1:12" ht="16" customHeight="1">
      <c r="A2084" t="s">
        <v>512</v>
      </c>
      <c r="B2084" t="s">
        <v>9</v>
      </c>
      <c r="C2084" t="s">
        <v>53</v>
      </c>
      <c r="D2084" s="24">
        <v>46054</v>
      </c>
      <c r="E2084" t="s">
        <v>337</v>
      </c>
      <c r="F2084" t="s">
        <v>10</v>
      </c>
      <c r="G2084" t="s">
        <v>320</v>
      </c>
      <c r="H2084" t="s">
        <v>320</v>
      </c>
      <c r="I2084" t="s">
        <v>496</v>
      </c>
      <c r="J2084" s="25">
        <v>0</v>
      </c>
      <c r="K2084" s="26">
        <v>0</v>
      </c>
      <c r="L2084" s="26">
        <v>0</v>
      </c>
    </row>
    <row r="2085" spans="1:12" ht="16" customHeight="1">
      <c r="A2085" t="s">
        <v>512</v>
      </c>
      <c r="B2085" t="s">
        <v>9</v>
      </c>
      <c r="C2085" t="s">
        <v>53</v>
      </c>
      <c r="D2085" s="24">
        <v>46054</v>
      </c>
      <c r="E2085" t="s">
        <v>339</v>
      </c>
      <c r="F2085" t="s">
        <v>10</v>
      </c>
      <c r="G2085" t="s">
        <v>320</v>
      </c>
      <c r="H2085" t="s">
        <v>320</v>
      </c>
      <c r="I2085" t="s">
        <v>497</v>
      </c>
      <c r="J2085" s="25">
        <v>1</v>
      </c>
      <c r="K2085" s="26">
        <v>2E-3</v>
      </c>
      <c r="L2085" s="26">
        <v>2.0000000000000001E-4</v>
      </c>
    </row>
    <row r="2086" spans="1:12" ht="16" customHeight="1">
      <c r="A2086" t="s">
        <v>512</v>
      </c>
      <c r="B2086" t="s">
        <v>9</v>
      </c>
      <c r="C2086" t="s">
        <v>53</v>
      </c>
      <c r="D2086" s="24">
        <v>46054</v>
      </c>
      <c r="E2086" t="s">
        <v>341</v>
      </c>
      <c r="F2086" t="s">
        <v>10</v>
      </c>
      <c r="G2086" t="s">
        <v>320</v>
      </c>
      <c r="H2086" t="s">
        <v>320</v>
      </c>
      <c r="I2086" t="s">
        <v>498</v>
      </c>
      <c r="J2086" s="25">
        <v>0</v>
      </c>
      <c r="K2086" s="26">
        <v>0</v>
      </c>
      <c r="L2086" s="26">
        <v>0</v>
      </c>
    </row>
    <row r="2087" spans="1:12" ht="16" customHeight="1">
      <c r="A2087" t="s">
        <v>512</v>
      </c>
      <c r="B2087" t="s">
        <v>9</v>
      </c>
      <c r="C2087" t="s">
        <v>53</v>
      </c>
      <c r="D2087" s="24">
        <v>46054</v>
      </c>
      <c r="E2087" t="s">
        <v>343</v>
      </c>
      <c r="F2087" t="s">
        <v>9</v>
      </c>
      <c r="G2087" t="s">
        <v>344</v>
      </c>
      <c r="H2087" t="s">
        <v>344</v>
      </c>
      <c r="I2087" t="s">
        <v>499</v>
      </c>
      <c r="J2087" s="25">
        <v>0</v>
      </c>
      <c r="K2087" s="26">
        <v>0</v>
      </c>
      <c r="L2087" s="26">
        <v>0</v>
      </c>
    </row>
    <row r="2088" spans="1:12" ht="16" customHeight="1">
      <c r="A2088" t="s">
        <v>512</v>
      </c>
      <c r="B2088" t="s">
        <v>9</v>
      </c>
      <c r="C2088" t="s">
        <v>53</v>
      </c>
      <c r="D2088" s="24">
        <v>46054</v>
      </c>
      <c r="E2088" t="s">
        <v>346</v>
      </c>
      <c r="F2088" t="s">
        <v>10</v>
      </c>
      <c r="G2088" t="s">
        <v>320</v>
      </c>
      <c r="H2088" t="s">
        <v>320</v>
      </c>
      <c r="I2088" t="s">
        <v>500</v>
      </c>
      <c r="J2088" s="25">
        <v>0</v>
      </c>
      <c r="K2088" s="26">
        <v>0</v>
      </c>
      <c r="L2088" s="26">
        <v>0</v>
      </c>
    </row>
    <row r="2089" spans="1:12" ht="16" customHeight="1">
      <c r="A2089" t="s">
        <v>512</v>
      </c>
      <c r="B2089" t="s">
        <v>9</v>
      </c>
      <c r="C2089" t="s">
        <v>53</v>
      </c>
      <c r="D2089" s="24">
        <v>46054</v>
      </c>
      <c r="E2089" t="s">
        <v>463</v>
      </c>
      <c r="F2089" t="s">
        <v>10</v>
      </c>
      <c r="G2089" t="s">
        <v>320</v>
      </c>
      <c r="H2089" t="s">
        <v>320</v>
      </c>
      <c r="I2089" t="s">
        <v>501</v>
      </c>
      <c r="J2089" s="25">
        <v>0</v>
      </c>
      <c r="K2089" s="26">
        <v>0</v>
      </c>
      <c r="L2089" s="26">
        <v>0</v>
      </c>
    </row>
    <row r="2090" spans="1:12" ht="16" customHeight="1">
      <c r="A2090" t="s">
        <v>482</v>
      </c>
      <c r="B2090" t="s">
        <v>10</v>
      </c>
      <c r="C2090" t="s">
        <v>53</v>
      </c>
      <c r="D2090" s="24">
        <v>46054</v>
      </c>
      <c r="E2090" t="s">
        <v>482</v>
      </c>
      <c r="F2090" t="s">
        <v>10</v>
      </c>
      <c r="G2090" t="s">
        <v>314</v>
      </c>
      <c r="H2090" t="s">
        <v>314</v>
      </c>
      <c r="I2090" t="s">
        <v>315</v>
      </c>
      <c r="J2090" s="25">
        <v>404008818</v>
      </c>
      <c r="K2090" s="26">
        <v>675021.76069999998</v>
      </c>
      <c r="L2090" s="26">
        <v>618.1866</v>
      </c>
    </row>
    <row r="2091" spans="1:12" ht="16" customHeight="1">
      <c r="A2091" t="s">
        <v>482</v>
      </c>
      <c r="B2091" t="s">
        <v>10</v>
      </c>
      <c r="C2091" t="s">
        <v>53</v>
      </c>
      <c r="D2091" s="24">
        <v>46054</v>
      </c>
      <c r="E2091" t="s">
        <v>429</v>
      </c>
      <c r="F2091" t="s">
        <v>10</v>
      </c>
      <c r="G2091" t="s">
        <v>320</v>
      </c>
      <c r="H2091" t="s">
        <v>320</v>
      </c>
      <c r="I2091" t="s">
        <v>315</v>
      </c>
      <c r="J2091" s="25">
        <v>12141492</v>
      </c>
      <c r="K2091" s="26">
        <v>20323.392100000001</v>
      </c>
      <c r="L2091" s="26">
        <v>71.290899999999993</v>
      </c>
    </row>
    <row r="2092" spans="1:12" ht="16" customHeight="1">
      <c r="A2092" t="s">
        <v>482</v>
      </c>
      <c r="B2092" t="s">
        <v>10</v>
      </c>
      <c r="C2092" t="s">
        <v>53</v>
      </c>
      <c r="D2092" s="24">
        <v>46054</v>
      </c>
      <c r="E2092" t="s">
        <v>486</v>
      </c>
      <c r="F2092" t="s">
        <v>9</v>
      </c>
      <c r="G2092" t="s">
        <v>344</v>
      </c>
      <c r="H2092" t="s">
        <v>344</v>
      </c>
      <c r="I2092" t="s">
        <v>322</v>
      </c>
      <c r="J2092" s="25">
        <v>540284</v>
      </c>
      <c r="K2092" s="26">
        <v>908.26509999999996</v>
      </c>
      <c r="L2092" s="26">
        <v>4.5471000000000004</v>
      </c>
    </row>
    <row r="2093" spans="1:12" ht="16" customHeight="1">
      <c r="A2093" t="s">
        <v>482</v>
      </c>
      <c r="B2093" t="s">
        <v>10</v>
      </c>
      <c r="C2093" t="s">
        <v>53</v>
      </c>
      <c r="D2093" s="24">
        <v>46054</v>
      </c>
      <c r="E2093" t="s">
        <v>504</v>
      </c>
      <c r="F2093" t="s">
        <v>10</v>
      </c>
      <c r="G2093" t="s">
        <v>314</v>
      </c>
      <c r="H2093" t="s">
        <v>314</v>
      </c>
      <c r="I2093" t="s">
        <v>322</v>
      </c>
      <c r="J2093" s="25">
        <v>53518</v>
      </c>
      <c r="K2093" s="26">
        <v>90.178700000000006</v>
      </c>
      <c r="L2093" s="26">
        <v>0.57030000000000003</v>
      </c>
    </row>
    <row r="2094" spans="1:12" ht="16" customHeight="1">
      <c r="A2094" t="s">
        <v>482</v>
      </c>
      <c r="B2094" t="s">
        <v>10</v>
      </c>
      <c r="C2094" t="s">
        <v>53</v>
      </c>
      <c r="D2094" s="24">
        <v>46054</v>
      </c>
      <c r="E2094" t="s">
        <v>509</v>
      </c>
      <c r="F2094" t="s">
        <v>10</v>
      </c>
      <c r="G2094" t="s">
        <v>314</v>
      </c>
      <c r="H2094" t="s">
        <v>314</v>
      </c>
      <c r="I2094" t="s">
        <v>322</v>
      </c>
      <c r="J2094" s="25">
        <v>7413</v>
      </c>
      <c r="K2094" s="26">
        <v>12.455299999999999</v>
      </c>
      <c r="L2094" s="26">
        <v>8.8800000000000004E-2</v>
      </c>
    </row>
    <row r="2095" spans="1:12" ht="16" customHeight="1">
      <c r="A2095" t="s">
        <v>482</v>
      </c>
      <c r="B2095" t="s">
        <v>10</v>
      </c>
      <c r="C2095" t="s">
        <v>53</v>
      </c>
      <c r="D2095" s="24">
        <v>46054</v>
      </c>
      <c r="E2095" t="s">
        <v>460</v>
      </c>
      <c r="F2095" t="s">
        <v>9</v>
      </c>
      <c r="G2095" t="s">
        <v>461</v>
      </c>
      <c r="H2095" t="s">
        <v>461</v>
      </c>
      <c r="I2095" t="s">
        <v>322</v>
      </c>
      <c r="J2095" s="25">
        <v>501615</v>
      </c>
      <c r="K2095" s="26">
        <v>838.14419999999996</v>
      </c>
      <c r="L2095" s="26">
        <v>6.6539000000000001</v>
      </c>
    </row>
    <row r="2096" spans="1:12" ht="16" customHeight="1">
      <c r="A2096" t="s">
        <v>482</v>
      </c>
      <c r="B2096" t="s">
        <v>10</v>
      </c>
      <c r="C2096" t="s">
        <v>53</v>
      </c>
      <c r="D2096" s="24">
        <v>46054</v>
      </c>
      <c r="E2096" t="s">
        <v>490</v>
      </c>
      <c r="F2096" t="s">
        <v>10</v>
      </c>
      <c r="G2096" t="s">
        <v>320</v>
      </c>
      <c r="H2096" t="s">
        <v>320</v>
      </c>
      <c r="I2096" t="s">
        <v>324</v>
      </c>
      <c r="J2096" s="25">
        <v>40553</v>
      </c>
      <c r="K2096" s="26">
        <v>68.359700000000004</v>
      </c>
      <c r="L2096" s="26">
        <v>0.78069999999999995</v>
      </c>
    </row>
    <row r="2097" spans="1:12" ht="16" customHeight="1">
      <c r="A2097" t="s">
        <v>482</v>
      </c>
      <c r="B2097" t="s">
        <v>10</v>
      </c>
      <c r="C2097" t="s">
        <v>53</v>
      </c>
      <c r="D2097" s="24">
        <v>46054</v>
      </c>
      <c r="E2097" t="s">
        <v>329</v>
      </c>
      <c r="F2097" t="s">
        <v>10</v>
      </c>
      <c r="G2097" t="s">
        <v>320</v>
      </c>
      <c r="H2097" t="s">
        <v>320</v>
      </c>
      <c r="I2097" t="s">
        <v>403</v>
      </c>
      <c r="J2097" s="25">
        <v>28040</v>
      </c>
      <c r="K2097" s="26">
        <v>47.782299999999999</v>
      </c>
      <c r="L2097" s="26">
        <v>0.64900000000000002</v>
      </c>
    </row>
    <row r="2098" spans="1:12" ht="16" customHeight="1">
      <c r="A2098" t="s">
        <v>482</v>
      </c>
      <c r="B2098" t="s">
        <v>10</v>
      </c>
      <c r="C2098" t="s">
        <v>53</v>
      </c>
      <c r="D2098" s="24">
        <v>46054</v>
      </c>
      <c r="E2098" t="s">
        <v>372</v>
      </c>
      <c r="F2098" t="s">
        <v>10</v>
      </c>
      <c r="G2098" t="s">
        <v>320</v>
      </c>
      <c r="H2098" t="s">
        <v>320</v>
      </c>
      <c r="I2098" t="s">
        <v>404</v>
      </c>
      <c r="J2098" s="25">
        <v>2933</v>
      </c>
      <c r="K2098" s="26">
        <v>5.0148000000000001</v>
      </c>
      <c r="L2098" s="26">
        <v>9.74E-2</v>
      </c>
    </row>
    <row r="2099" spans="1:12" ht="16" customHeight="1">
      <c r="A2099" t="s">
        <v>482</v>
      </c>
      <c r="B2099" t="s">
        <v>10</v>
      </c>
      <c r="C2099" t="s">
        <v>53</v>
      </c>
      <c r="D2099" s="24">
        <v>46054</v>
      </c>
      <c r="E2099" t="s">
        <v>331</v>
      </c>
      <c r="F2099" t="s">
        <v>10</v>
      </c>
      <c r="G2099" t="s">
        <v>320</v>
      </c>
      <c r="H2099" t="s">
        <v>320</v>
      </c>
      <c r="I2099" t="s">
        <v>405</v>
      </c>
      <c r="J2099" s="25">
        <v>8248</v>
      </c>
      <c r="K2099" s="26">
        <v>14.2949</v>
      </c>
      <c r="L2099" s="26">
        <v>0.35539999999999999</v>
      </c>
    </row>
    <row r="2100" spans="1:12" ht="16" customHeight="1">
      <c r="A2100" t="s">
        <v>482</v>
      </c>
      <c r="B2100" t="s">
        <v>10</v>
      </c>
      <c r="C2100" t="s">
        <v>53</v>
      </c>
      <c r="D2100" s="24">
        <v>46054</v>
      </c>
      <c r="E2100" t="s">
        <v>333</v>
      </c>
      <c r="F2100" t="s">
        <v>10</v>
      </c>
      <c r="G2100" t="s">
        <v>320</v>
      </c>
      <c r="H2100" t="s">
        <v>320</v>
      </c>
      <c r="I2100" t="s">
        <v>494</v>
      </c>
      <c r="J2100" s="25">
        <v>0</v>
      </c>
      <c r="K2100" s="26">
        <v>0</v>
      </c>
      <c r="L2100" s="26">
        <v>0</v>
      </c>
    </row>
    <row r="2101" spans="1:12" ht="16" customHeight="1">
      <c r="A2101" t="s">
        <v>482</v>
      </c>
      <c r="B2101" t="s">
        <v>10</v>
      </c>
      <c r="C2101" t="s">
        <v>53</v>
      </c>
      <c r="D2101" s="24">
        <v>46054</v>
      </c>
      <c r="E2101" t="s">
        <v>335</v>
      </c>
      <c r="F2101" t="s">
        <v>10</v>
      </c>
      <c r="G2101" t="s">
        <v>320</v>
      </c>
      <c r="H2101" t="s">
        <v>320</v>
      </c>
      <c r="I2101" t="s">
        <v>495</v>
      </c>
      <c r="J2101" s="25">
        <v>21</v>
      </c>
      <c r="K2101" s="26">
        <v>3.8699999999999998E-2</v>
      </c>
      <c r="L2101" s="26">
        <v>2.3999999999999998E-3</v>
      </c>
    </row>
    <row r="2102" spans="1:12" ht="16" customHeight="1">
      <c r="A2102" t="s">
        <v>482</v>
      </c>
      <c r="B2102" t="s">
        <v>10</v>
      </c>
      <c r="C2102" t="s">
        <v>53</v>
      </c>
      <c r="D2102" s="24">
        <v>46054</v>
      </c>
      <c r="E2102" t="s">
        <v>337</v>
      </c>
      <c r="F2102" t="s">
        <v>10</v>
      </c>
      <c r="G2102" t="s">
        <v>320</v>
      </c>
      <c r="H2102" t="s">
        <v>320</v>
      </c>
      <c r="I2102" t="s">
        <v>496</v>
      </c>
      <c r="J2102" s="25">
        <v>0</v>
      </c>
      <c r="K2102" s="26">
        <v>0</v>
      </c>
      <c r="L2102" s="26">
        <v>0</v>
      </c>
    </row>
    <row r="2103" spans="1:12" ht="16" customHeight="1">
      <c r="A2103" t="s">
        <v>482</v>
      </c>
      <c r="B2103" t="s">
        <v>10</v>
      </c>
      <c r="C2103" t="s">
        <v>53</v>
      </c>
      <c r="D2103" s="24">
        <v>46054</v>
      </c>
      <c r="E2103" t="s">
        <v>339</v>
      </c>
      <c r="F2103" t="s">
        <v>10</v>
      </c>
      <c r="G2103" t="s">
        <v>320</v>
      </c>
      <c r="H2103" t="s">
        <v>320</v>
      </c>
      <c r="I2103" t="s">
        <v>497</v>
      </c>
      <c r="J2103" s="25">
        <v>0</v>
      </c>
      <c r="K2103" s="26">
        <v>0</v>
      </c>
      <c r="L2103" s="26">
        <v>0</v>
      </c>
    </row>
    <row r="2104" spans="1:12" ht="16" customHeight="1">
      <c r="A2104" t="s">
        <v>482</v>
      </c>
      <c r="B2104" t="s">
        <v>10</v>
      </c>
      <c r="C2104" t="s">
        <v>53</v>
      </c>
      <c r="D2104" s="24">
        <v>46054</v>
      </c>
      <c r="E2104" t="s">
        <v>341</v>
      </c>
      <c r="F2104" t="s">
        <v>10</v>
      </c>
      <c r="G2104" t="s">
        <v>320</v>
      </c>
      <c r="H2104" t="s">
        <v>320</v>
      </c>
      <c r="I2104" t="s">
        <v>498</v>
      </c>
      <c r="J2104" s="25">
        <v>0</v>
      </c>
      <c r="K2104" s="26">
        <v>0</v>
      </c>
      <c r="L2104" s="26">
        <v>0</v>
      </c>
    </row>
    <row r="2105" spans="1:12" ht="16" customHeight="1">
      <c r="A2105" t="s">
        <v>482</v>
      </c>
      <c r="B2105" t="s">
        <v>10</v>
      </c>
      <c r="C2105" t="s">
        <v>53</v>
      </c>
      <c r="D2105" s="24">
        <v>46054</v>
      </c>
      <c r="E2105" t="s">
        <v>343</v>
      </c>
      <c r="F2105" t="s">
        <v>9</v>
      </c>
      <c r="G2105" t="s">
        <v>344</v>
      </c>
      <c r="H2105" t="s">
        <v>344</v>
      </c>
      <c r="I2105" t="s">
        <v>499</v>
      </c>
      <c r="J2105" s="25">
        <v>1</v>
      </c>
      <c r="K2105" s="26">
        <v>1.6999999999999999E-3</v>
      </c>
      <c r="L2105" s="26">
        <v>0</v>
      </c>
    </row>
    <row r="2106" spans="1:12" ht="16" customHeight="1">
      <c r="A2106" t="s">
        <v>482</v>
      </c>
      <c r="B2106" t="s">
        <v>10</v>
      </c>
      <c r="C2106" t="s">
        <v>53</v>
      </c>
      <c r="D2106" s="24">
        <v>46054</v>
      </c>
      <c r="E2106" t="s">
        <v>346</v>
      </c>
      <c r="F2106" t="s">
        <v>10</v>
      </c>
      <c r="G2106" t="s">
        <v>320</v>
      </c>
      <c r="H2106" t="s">
        <v>320</v>
      </c>
      <c r="I2106" t="s">
        <v>500</v>
      </c>
      <c r="J2106" s="25">
        <v>0</v>
      </c>
      <c r="K2106" s="26">
        <v>0</v>
      </c>
      <c r="L2106" s="26">
        <v>0</v>
      </c>
    </row>
    <row r="2107" spans="1:12" ht="16" customHeight="1">
      <c r="A2107" t="s">
        <v>482</v>
      </c>
      <c r="B2107" t="s">
        <v>10</v>
      </c>
      <c r="C2107" t="s">
        <v>53</v>
      </c>
      <c r="D2107" s="24">
        <v>46054</v>
      </c>
      <c r="E2107" t="s">
        <v>463</v>
      </c>
      <c r="F2107" t="s">
        <v>10</v>
      </c>
      <c r="G2107" t="s">
        <v>320</v>
      </c>
      <c r="H2107" t="s">
        <v>320</v>
      </c>
      <c r="I2107" t="s">
        <v>501</v>
      </c>
      <c r="J2107" s="25">
        <v>0</v>
      </c>
      <c r="K2107" s="26">
        <v>0</v>
      </c>
      <c r="L2107" s="26">
        <v>0</v>
      </c>
    </row>
    <row r="2108" spans="1:12" ht="16" customHeight="1">
      <c r="A2108" t="s">
        <v>513</v>
      </c>
      <c r="B2108" t="s">
        <v>11</v>
      </c>
      <c r="C2108" t="s">
        <v>53</v>
      </c>
      <c r="D2108" s="24">
        <v>46054</v>
      </c>
      <c r="E2108" t="s">
        <v>429</v>
      </c>
      <c r="F2108" t="s">
        <v>10</v>
      </c>
      <c r="G2108" t="s">
        <v>320</v>
      </c>
      <c r="H2108" t="s">
        <v>364</v>
      </c>
      <c r="I2108" t="s">
        <v>315</v>
      </c>
      <c r="J2108" s="25">
        <v>56224135</v>
      </c>
      <c r="K2108" s="26">
        <v>94316.662700000001</v>
      </c>
      <c r="L2108" s="26">
        <v>310.37259999999998</v>
      </c>
    </row>
    <row r="2109" spans="1:12" ht="16" customHeight="1">
      <c r="A2109" t="s">
        <v>513</v>
      </c>
      <c r="B2109" t="s">
        <v>11</v>
      </c>
      <c r="C2109" t="s">
        <v>53</v>
      </c>
      <c r="D2109" s="24">
        <v>46054</v>
      </c>
      <c r="E2109" t="s">
        <v>486</v>
      </c>
      <c r="F2109" t="s">
        <v>9</v>
      </c>
      <c r="G2109" t="s">
        <v>344</v>
      </c>
      <c r="H2109" t="s">
        <v>344</v>
      </c>
      <c r="I2109" t="s">
        <v>322</v>
      </c>
      <c r="J2109" s="25">
        <v>1359952</v>
      </c>
      <c r="K2109" s="26">
        <v>2284.9983999999999</v>
      </c>
      <c r="L2109" s="26">
        <v>10.992699999999999</v>
      </c>
    </row>
    <row r="2110" spans="1:12" ht="16" customHeight="1">
      <c r="A2110" t="s">
        <v>513</v>
      </c>
      <c r="B2110" t="s">
        <v>11</v>
      </c>
      <c r="C2110" t="s">
        <v>53</v>
      </c>
      <c r="D2110" s="24">
        <v>46054</v>
      </c>
      <c r="E2110" t="s">
        <v>504</v>
      </c>
      <c r="F2110" t="s">
        <v>10</v>
      </c>
      <c r="G2110" t="s">
        <v>314</v>
      </c>
      <c r="H2110" t="s">
        <v>314</v>
      </c>
      <c r="I2110" t="s">
        <v>322</v>
      </c>
      <c r="J2110" s="25">
        <v>88430</v>
      </c>
      <c r="K2110" s="26">
        <v>148.7756</v>
      </c>
      <c r="L2110" s="26">
        <v>0.88670000000000004</v>
      </c>
    </row>
    <row r="2111" spans="1:12" ht="16" customHeight="1">
      <c r="A2111" t="s">
        <v>513</v>
      </c>
      <c r="B2111" t="s">
        <v>11</v>
      </c>
      <c r="C2111" t="s">
        <v>53</v>
      </c>
      <c r="D2111" s="24">
        <v>46054</v>
      </c>
      <c r="E2111" t="s">
        <v>509</v>
      </c>
      <c r="F2111" t="s">
        <v>10</v>
      </c>
      <c r="G2111" t="s">
        <v>314</v>
      </c>
      <c r="H2111" t="s">
        <v>314</v>
      </c>
      <c r="I2111" t="s">
        <v>322</v>
      </c>
      <c r="J2111" s="25">
        <v>11834</v>
      </c>
      <c r="K2111" s="26">
        <v>19.871600000000001</v>
      </c>
      <c r="L2111" s="26">
        <v>0.1263</v>
      </c>
    </row>
    <row r="2112" spans="1:12" ht="16" customHeight="1">
      <c r="A2112" t="s">
        <v>513</v>
      </c>
      <c r="B2112" t="s">
        <v>11</v>
      </c>
      <c r="C2112" t="s">
        <v>53</v>
      </c>
      <c r="D2112" s="24">
        <v>46054</v>
      </c>
      <c r="E2112" t="s">
        <v>514</v>
      </c>
      <c r="F2112" t="s">
        <v>10</v>
      </c>
      <c r="G2112" t="s">
        <v>314</v>
      </c>
      <c r="H2112" t="s">
        <v>314</v>
      </c>
      <c r="I2112" t="s">
        <v>322</v>
      </c>
      <c r="J2112" s="25">
        <v>2885</v>
      </c>
      <c r="K2112" s="26">
        <v>4.8544999999999998</v>
      </c>
      <c r="L2112" s="26">
        <v>4.6300000000000001E-2</v>
      </c>
    </row>
    <row r="2113" spans="1:12" ht="16" customHeight="1">
      <c r="A2113" t="s">
        <v>513</v>
      </c>
      <c r="B2113" t="s">
        <v>11</v>
      </c>
      <c r="C2113" t="s">
        <v>53</v>
      </c>
      <c r="D2113" s="24">
        <v>46054</v>
      </c>
      <c r="E2113" t="s">
        <v>460</v>
      </c>
      <c r="F2113" t="s">
        <v>9</v>
      </c>
      <c r="G2113" t="s">
        <v>461</v>
      </c>
      <c r="H2113" t="s">
        <v>461</v>
      </c>
      <c r="I2113" t="s">
        <v>322</v>
      </c>
      <c r="J2113" s="25">
        <v>490459</v>
      </c>
      <c r="K2113" s="26">
        <v>824.4325</v>
      </c>
      <c r="L2113" s="26">
        <v>6.9515000000000002</v>
      </c>
    </row>
    <row r="2114" spans="1:12" ht="16" customHeight="1">
      <c r="A2114" t="s">
        <v>513</v>
      </c>
      <c r="B2114" t="s">
        <v>11</v>
      </c>
      <c r="C2114" t="s">
        <v>53</v>
      </c>
      <c r="D2114" s="24">
        <v>46054</v>
      </c>
      <c r="E2114" t="s">
        <v>490</v>
      </c>
      <c r="F2114" t="s">
        <v>10</v>
      </c>
      <c r="G2114" t="s">
        <v>320</v>
      </c>
      <c r="H2114" t="s">
        <v>320</v>
      </c>
      <c r="I2114" t="s">
        <v>324</v>
      </c>
      <c r="J2114" s="25">
        <v>44976</v>
      </c>
      <c r="K2114" s="26">
        <v>75.968699999999998</v>
      </c>
      <c r="L2114" s="26">
        <v>0.78900000000000003</v>
      </c>
    </row>
    <row r="2115" spans="1:12" ht="16" customHeight="1">
      <c r="A2115" t="s">
        <v>513</v>
      </c>
      <c r="B2115" t="s">
        <v>11</v>
      </c>
      <c r="C2115" t="s">
        <v>53</v>
      </c>
      <c r="D2115" s="24">
        <v>46054</v>
      </c>
      <c r="E2115" t="s">
        <v>329</v>
      </c>
      <c r="F2115" t="s">
        <v>10</v>
      </c>
      <c r="G2115" t="s">
        <v>320</v>
      </c>
      <c r="H2115" t="s">
        <v>320</v>
      </c>
      <c r="I2115" t="s">
        <v>403</v>
      </c>
      <c r="J2115" s="25">
        <v>41257</v>
      </c>
      <c r="K2115" s="26">
        <v>70.119399999999999</v>
      </c>
      <c r="L2115" s="26">
        <v>1.1836</v>
      </c>
    </row>
    <row r="2116" spans="1:12" ht="16" customHeight="1">
      <c r="A2116" t="s">
        <v>513</v>
      </c>
      <c r="B2116" t="s">
        <v>11</v>
      </c>
      <c r="C2116" t="s">
        <v>53</v>
      </c>
      <c r="D2116" s="24">
        <v>46054</v>
      </c>
      <c r="E2116" t="s">
        <v>372</v>
      </c>
      <c r="F2116" t="s">
        <v>10</v>
      </c>
      <c r="G2116" t="s">
        <v>320</v>
      </c>
      <c r="H2116" t="s">
        <v>320</v>
      </c>
      <c r="I2116" t="s">
        <v>404</v>
      </c>
      <c r="J2116" s="25">
        <v>6494</v>
      </c>
      <c r="K2116" s="26">
        <v>11.446400000000001</v>
      </c>
      <c r="L2116" s="26">
        <v>0.27479999999999999</v>
      </c>
    </row>
    <row r="2117" spans="1:12" ht="16" customHeight="1">
      <c r="A2117" t="s">
        <v>513</v>
      </c>
      <c r="B2117" t="s">
        <v>11</v>
      </c>
      <c r="C2117" t="s">
        <v>53</v>
      </c>
      <c r="D2117" s="24">
        <v>46054</v>
      </c>
      <c r="E2117" t="s">
        <v>331</v>
      </c>
      <c r="F2117" t="s">
        <v>10</v>
      </c>
      <c r="G2117" t="s">
        <v>320</v>
      </c>
      <c r="H2117" t="s">
        <v>320</v>
      </c>
      <c r="I2117" t="s">
        <v>405</v>
      </c>
      <c r="J2117" s="25">
        <v>14560</v>
      </c>
      <c r="K2117" s="26">
        <v>26.438500000000001</v>
      </c>
      <c r="L2117" s="26">
        <v>0.5252</v>
      </c>
    </row>
    <row r="2118" spans="1:12" ht="16" customHeight="1">
      <c r="A2118" t="s">
        <v>513</v>
      </c>
      <c r="B2118" t="s">
        <v>11</v>
      </c>
      <c r="C2118" t="s">
        <v>53</v>
      </c>
      <c r="D2118" s="24">
        <v>46054</v>
      </c>
      <c r="E2118" t="s">
        <v>333</v>
      </c>
      <c r="F2118" t="s">
        <v>10</v>
      </c>
      <c r="G2118" t="s">
        <v>320</v>
      </c>
      <c r="H2118" t="s">
        <v>320</v>
      </c>
      <c r="I2118" t="s">
        <v>494</v>
      </c>
      <c r="J2118" s="25">
        <v>0</v>
      </c>
      <c r="K2118" s="26">
        <v>0</v>
      </c>
      <c r="L2118" s="26">
        <v>0</v>
      </c>
    </row>
    <row r="2119" spans="1:12" ht="16" customHeight="1">
      <c r="A2119" t="s">
        <v>513</v>
      </c>
      <c r="B2119" t="s">
        <v>11</v>
      </c>
      <c r="C2119" t="s">
        <v>53</v>
      </c>
      <c r="D2119" s="24">
        <v>46054</v>
      </c>
      <c r="E2119" t="s">
        <v>335</v>
      </c>
      <c r="F2119" t="s">
        <v>10</v>
      </c>
      <c r="G2119" t="s">
        <v>320</v>
      </c>
      <c r="H2119" t="s">
        <v>320</v>
      </c>
      <c r="I2119" t="s">
        <v>495</v>
      </c>
      <c r="J2119" s="25">
        <v>35</v>
      </c>
      <c r="K2119" s="26">
        <v>5.96E-2</v>
      </c>
      <c r="L2119" s="26">
        <v>2.8999999999999998E-3</v>
      </c>
    </row>
    <row r="2120" spans="1:12" ht="16" customHeight="1">
      <c r="A2120" t="s">
        <v>513</v>
      </c>
      <c r="B2120" t="s">
        <v>11</v>
      </c>
      <c r="C2120" t="s">
        <v>53</v>
      </c>
      <c r="D2120" s="24">
        <v>46054</v>
      </c>
      <c r="E2120" t="s">
        <v>337</v>
      </c>
      <c r="F2120" t="s">
        <v>10</v>
      </c>
      <c r="G2120" t="s">
        <v>320</v>
      </c>
      <c r="H2120" t="s">
        <v>320</v>
      </c>
      <c r="I2120" t="s">
        <v>496</v>
      </c>
      <c r="J2120" s="25">
        <v>0</v>
      </c>
      <c r="K2120" s="26">
        <v>0</v>
      </c>
      <c r="L2120" s="26">
        <v>0</v>
      </c>
    </row>
    <row r="2121" spans="1:12" ht="16" customHeight="1">
      <c r="A2121" t="s">
        <v>513</v>
      </c>
      <c r="B2121" t="s">
        <v>11</v>
      </c>
      <c r="C2121" t="s">
        <v>53</v>
      </c>
      <c r="D2121" s="24">
        <v>46054</v>
      </c>
      <c r="E2121" t="s">
        <v>339</v>
      </c>
      <c r="F2121" t="s">
        <v>10</v>
      </c>
      <c r="G2121" t="s">
        <v>320</v>
      </c>
      <c r="H2121" t="s">
        <v>320</v>
      </c>
      <c r="I2121" t="s">
        <v>497</v>
      </c>
      <c r="J2121" s="25">
        <v>0</v>
      </c>
      <c r="K2121" s="26">
        <v>0</v>
      </c>
      <c r="L2121" s="26">
        <v>0</v>
      </c>
    </row>
    <row r="2122" spans="1:12" ht="16" customHeight="1">
      <c r="A2122" t="s">
        <v>513</v>
      </c>
      <c r="B2122" t="s">
        <v>11</v>
      </c>
      <c r="C2122" t="s">
        <v>53</v>
      </c>
      <c r="D2122" s="24">
        <v>46054</v>
      </c>
      <c r="E2122" t="s">
        <v>341</v>
      </c>
      <c r="F2122" t="s">
        <v>10</v>
      </c>
      <c r="G2122" t="s">
        <v>320</v>
      </c>
      <c r="H2122" t="s">
        <v>320</v>
      </c>
      <c r="I2122" t="s">
        <v>498</v>
      </c>
      <c r="J2122" s="25">
        <v>0</v>
      </c>
      <c r="K2122" s="26">
        <v>0</v>
      </c>
      <c r="L2122" s="26">
        <v>0</v>
      </c>
    </row>
    <row r="2123" spans="1:12" ht="16" customHeight="1">
      <c r="A2123" t="s">
        <v>513</v>
      </c>
      <c r="B2123" t="s">
        <v>11</v>
      </c>
      <c r="C2123" t="s">
        <v>53</v>
      </c>
      <c r="D2123" s="24">
        <v>46054</v>
      </c>
      <c r="E2123" t="s">
        <v>343</v>
      </c>
      <c r="F2123" t="s">
        <v>9</v>
      </c>
      <c r="G2123" t="s">
        <v>344</v>
      </c>
      <c r="H2123" t="s">
        <v>344</v>
      </c>
      <c r="I2123" t="s">
        <v>499</v>
      </c>
      <c r="J2123" s="25">
        <v>0</v>
      </c>
      <c r="K2123" s="26">
        <v>0</v>
      </c>
      <c r="L2123" s="26">
        <v>0</v>
      </c>
    </row>
    <row r="2124" spans="1:12" ht="16" customHeight="1">
      <c r="A2124" t="s">
        <v>513</v>
      </c>
      <c r="B2124" t="s">
        <v>11</v>
      </c>
      <c r="C2124" t="s">
        <v>53</v>
      </c>
      <c r="D2124" s="24">
        <v>46054</v>
      </c>
      <c r="E2124" t="s">
        <v>346</v>
      </c>
      <c r="F2124" t="s">
        <v>10</v>
      </c>
      <c r="G2124" t="s">
        <v>320</v>
      </c>
      <c r="H2124" t="s">
        <v>320</v>
      </c>
      <c r="I2124" t="s">
        <v>500</v>
      </c>
      <c r="J2124" s="25">
        <v>0</v>
      </c>
      <c r="K2124" s="26">
        <v>0</v>
      </c>
      <c r="L2124" s="26">
        <v>0</v>
      </c>
    </row>
    <row r="2125" spans="1:12" ht="16" customHeight="1">
      <c r="A2125" t="s">
        <v>513</v>
      </c>
      <c r="B2125" t="s">
        <v>11</v>
      </c>
      <c r="C2125" t="s">
        <v>53</v>
      </c>
      <c r="D2125" s="24">
        <v>46054</v>
      </c>
      <c r="E2125" t="s">
        <v>463</v>
      </c>
      <c r="F2125" t="s">
        <v>10</v>
      </c>
      <c r="G2125" t="s">
        <v>320</v>
      </c>
      <c r="H2125" t="s">
        <v>320</v>
      </c>
      <c r="I2125" t="s">
        <v>501</v>
      </c>
      <c r="J2125" s="25">
        <v>0</v>
      </c>
      <c r="K2125" s="26">
        <v>0</v>
      </c>
      <c r="L2125" s="26">
        <v>0</v>
      </c>
    </row>
    <row r="2126" spans="1:12" ht="16" customHeight="1">
      <c r="A2126" t="s">
        <v>515</v>
      </c>
      <c r="B2126" t="s">
        <v>12</v>
      </c>
      <c r="C2126" t="s">
        <v>53</v>
      </c>
      <c r="D2126" s="24">
        <v>46054</v>
      </c>
      <c r="E2126" t="s">
        <v>429</v>
      </c>
      <c r="F2126" t="s">
        <v>10</v>
      </c>
      <c r="G2126" t="s">
        <v>320</v>
      </c>
      <c r="H2126" t="s">
        <v>364</v>
      </c>
      <c r="I2126" t="s">
        <v>315</v>
      </c>
      <c r="J2126" s="25">
        <v>67332820</v>
      </c>
      <c r="K2126" s="26">
        <v>112759.6924</v>
      </c>
      <c r="L2126" s="26">
        <v>341.78059999999999</v>
      </c>
    </row>
    <row r="2127" spans="1:12" ht="16" customHeight="1">
      <c r="A2127" t="s">
        <v>515</v>
      </c>
      <c r="B2127" t="s">
        <v>12</v>
      </c>
      <c r="C2127" t="s">
        <v>53</v>
      </c>
      <c r="D2127" s="24">
        <v>46054</v>
      </c>
      <c r="E2127" t="s">
        <v>486</v>
      </c>
      <c r="F2127" t="s">
        <v>9</v>
      </c>
      <c r="G2127" t="s">
        <v>344</v>
      </c>
      <c r="H2127" t="s">
        <v>344</v>
      </c>
      <c r="I2127" t="s">
        <v>322</v>
      </c>
      <c r="J2127" s="25">
        <v>2484734</v>
      </c>
      <c r="K2127" s="26">
        <v>4164.7891</v>
      </c>
      <c r="L2127" s="26">
        <v>19.415400000000002</v>
      </c>
    </row>
    <row r="2128" spans="1:12" ht="16" customHeight="1">
      <c r="A2128" t="s">
        <v>515</v>
      </c>
      <c r="B2128" t="s">
        <v>12</v>
      </c>
      <c r="C2128" t="s">
        <v>53</v>
      </c>
      <c r="D2128" s="24">
        <v>46054</v>
      </c>
      <c r="E2128" t="s">
        <v>504</v>
      </c>
      <c r="F2128" t="s">
        <v>10</v>
      </c>
      <c r="G2128" t="s">
        <v>314</v>
      </c>
      <c r="H2128" t="s">
        <v>314</v>
      </c>
      <c r="I2128" t="s">
        <v>322</v>
      </c>
      <c r="J2128" s="25">
        <v>200350</v>
      </c>
      <c r="K2128" s="26">
        <v>336.21499999999997</v>
      </c>
      <c r="L2128" s="26">
        <v>2.1318999999999999</v>
      </c>
    </row>
    <row r="2129" spans="1:12" ht="16" customHeight="1">
      <c r="A2129" t="s">
        <v>515</v>
      </c>
      <c r="B2129" t="s">
        <v>12</v>
      </c>
      <c r="C2129" t="s">
        <v>53</v>
      </c>
      <c r="D2129" s="24">
        <v>46054</v>
      </c>
      <c r="E2129" t="s">
        <v>509</v>
      </c>
      <c r="F2129" t="s">
        <v>10</v>
      </c>
      <c r="G2129" t="s">
        <v>314</v>
      </c>
      <c r="H2129" t="s">
        <v>314</v>
      </c>
      <c r="I2129" t="s">
        <v>322</v>
      </c>
      <c r="J2129" s="25">
        <v>24727</v>
      </c>
      <c r="K2129" s="26">
        <v>41.684699999999999</v>
      </c>
      <c r="L2129" s="26">
        <v>0.28639999999999999</v>
      </c>
    </row>
    <row r="2130" spans="1:12" ht="16" customHeight="1">
      <c r="A2130" t="s">
        <v>515</v>
      </c>
      <c r="B2130" t="s">
        <v>12</v>
      </c>
      <c r="C2130" t="s">
        <v>53</v>
      </c>
      <c r="D2130" s="24">
        <v>46054</v>
      </c>
      <c r="E2130" t="s">
        <v>514</v>
      </c>
      <c r="F2130" t="s">
        <v>10</v>
      </c>
      <c r="G2130" t="s">
        <v>314</v>
      </c>
      <c r="H2130" t="s">
        <v>314</v>
      </c>
      <c r="I2130" t="s">
        <v>322</v>
      </c>
      <c r="J2130" s="25">
        <v>11556</v>
      </c>
      <c r="K2130" s="26">
        <v>19.351900000000001</v>
      </c>
      <c r="L2130" s="26">
        <v>0.1653</v>
      </c>
    </row>
    <row r="2131" spans="1:12" ht="16" customHeight="1">
      <c r="A2131" t="s">
        <v>515</v>
      </c>
      <c r="B2131" t="s">
        <v>12</v>
      </c>
      <c r="C2131" t="s">
        <v>53</v>
      </c>
      <c r="D2131" s="24">
        <v>46054</v>
      </c>
      <c r="E2131" t="s">
        <v>460</v>
      </c>
      <c r="F2131" t="s">
        <v>9</v>
      </c>
      <c r="G2131" t="s">
        <v>461</v>
      </c>
      <c r="H2131" t="s">
        <v>461</v>
      </c>
      <c r="I2131" t="s">
        <v>322</v>
      </c>
      <c r="J2131" s="25">
        <v>986317</v>
      </c>
      <c r="K2131" s="26">
        <v>1658.0601999999999</v>
      </c>
      <c r="L2131" s="26">
        <v>14.862299999999999</v>
      </c>
    </row>
    <row r="2132" spans="1:12" ht="16" customHeight="1">
      <c r="A2132" t="s">
        <v>515</v>
      </c>
      <c r="B2132" t="s">
        <v>12</v>
      </c>
      <c r="C2132" t="s">
        <v>53</v>
      </c>
      <c r="D2132" s="24">
        <v>46054</v>
      </c>
      <c r="E2132" t="s">
        <v>490</v>
      </c>
      <c r="F2132" t="s">
        <v>10</v>
      </c>
      <c r="G2132" t="s">
        <v>320</v>
      </c>
      <c r="H2132" t="s">
        <v>320</v>
      </c>
      <c r="I2132" t="s">
        <v>324</v>
      </c>
      <c r="J2132" s="25">
        <v>84827</v>
      </c>
      <c r="K2132" s="26">
        <v>142.91370000000001</v>
      </c>
      <c r="L2132" s="26">
        <v>1.5071000000000001</v>
      </c>
    </row>
    <row r="2133" spans="1:12" ht="16" customHeight="1">
      <c r="A2133" t="s">
        <v>515</v>
      </c>
      <c r="B2133" t="s">
        <v>12</v>
      </c>
      <c r="C2133" t="s">
        <v>53</v>
      </c>
      <c r="D2133" s="24">
        <v>46054</v>
      </c>
      <c r="E2133" t="s">
        <v>329</v>
      </c>
      <c r="F2133" t="s">
        <v>10</v>
      </c>
      <c r="G2133" t="s">
        <v>320</v>
      </c>
      <c r="H2133" t="s">
        <v>320</v>
      </c>
      <c r="I2133" t="s">
        <v>403</v>
      </c>
      <c r="J2133" s="25">
        <v>53434</v>
      </c>
      <c r="K2133" s="26">
        <v>91.644300000000001</v>
      </c>
      <c r="L2133" s="26">
        <v>1.5165</v>
      </c>
    </row>
    <row r="2134" spans="1:12" ht="16" customHeight="1">
      <c r="A2134" t="s">
        <v>515</v>
      </c>
      <c r="B2134" t="s">
        <v>12</v>
      </c>
      <c r="C2134" t="s">
        <v>53</v>
      </c>
      <c r="D2134" s="24">
        <v>46054</v>
      </c>
      <c r="E2134" t="s">
        <v>372</v>
      </c>
      <c r="F2134" t="s">
        <v>10</v>
      </c>
      <c r="G2134" t="s">
        <v>320</v>
      </c>
      <c r="H2134" t="s">
        <v>320</v>
      </c>
      <c r="I2134" t="s">
        <v>404</v>
      </c>
      <c r="J2134" s="25">
        <v>7837</v>
      </c>
      <c r="K2134" s="26">
        <v>13.15</v>
      </c>
      <c r="L2134" s="26">
        <v>0.23769999999999999</v>
      </c>
    </row>
    <row r="2135" spans="1:12" ht="16" customHeight="1">
      <c r="A2135" t="s">
        <v>515</v>
      </c>
      <c r="B2135" t="s">
        <v>12</v>
      </c>
      <c r="C2135" t="s">
        <v>53</v>
      </c>
      <c r="D2135" s="24">
        <v>46054</v>
      </c>
      <c r="E2135" t="s">
        <v>331</v>
      </c>
      <c r="F2135" t="s">
        <v>10</v>
      </c>
      <c r="G2135" t="s">
        <v>320</v>
      </c>
      <c r="H2135" t="s">
        <v>320</v>
      </c>
      <c r="I2135" t="s">
        <v>405</v>
      </c>
      <c r="J2135" s="25">
        <v>22930</v>
      </c>
      <c r="K2135" s="26">
        <v>39.228400000000001</v>
      </c>
      <c r="L2135" s="26">
        <v>0.95050000000000001</v>
      </c>
    </row>
    <row r="2136" spans="1:12" ht="16" customHeight="1">
      <c r="A2136" t="s">
        <v>515</v>
      </c>
      <c r="B2136" t="s">
        <v>12</v>
      </c>
      <c r="C2136" t="s">
        <v>53</v>
      </c>
      <c r="D2136" s="24">
        <v>46054</v>
      </c>
      <c r="E2136" t="s">
        <v>333</v>
      </c>
      <c r="F2136" t="s">
        <v>10</v>
      </c>
      <c r="G2136" t="s">
        <v>320</v>
      </c>
      <c r="H2136" t="s">
        <v>320</v>
      </c>
      <c r="I2136" t="s">
        <v>494</v>
      </c>
      <c r="J2136" s="25">
        <v>0</v>
      </c>
      <c r="K2136" s="26">
        <v>0</v>
      </c>
      <c r="L2136" s="26">
        <v>0</v>
      </c>
    </row>
    <row r="2137" spans="1:12" ht="16" customHeight="1">
      <c r="A2137" t="s">
        <v>515</v>
      </c>
      <c r="B2137" t="s">
        <v>12</v>
      </c>
      <c r="C2137" t="s">
        <v>53</v>
      </c>
      <c r="D2137" s="24">
        <v>46054</v>
      </c>
      <c r="E2137" t="s">
        <v>335</v>
      </c>
      <c r="F2137" t="s">
        <v>10</v>
      </c>
      <c r="G2137" t="s">
        <v>320</v>
      </c>
      <c r="H2137" t="s">
        <v>320</v>
      </c>
      <c r="I2137" t="s">
        <v>495</v>
      </c>
      <c r="J2137" s="25">
        <v>52</v>
      </c>
      <c r="K2137" s="26">
        <v>9.0999999999999998E-2</v>
      </c>
      <c r="L2137" s="26">
        <v>3.8E-3</v>
      </c>
    </row>
    <row r="2138" spans="1:12" ht="16" customHeight="1">
      <c r="A2138" t="s">
        <v>515</v>
      </c>
      <c r="B2138" t="s">
        <v>12</v>
      </c>
      <c r="C2138" t="s">
        <v>53</v>
      </c>
      <c r="D2138" s="24">
        <v>46054</v>
      </c>
      <c r="E2138" t="s">
        <v>337</v>
      </c>
      <c r="F2138" t="s">
        <v>10</v>
      </c>
      <c r="G2138" t="s">
        <v>320</v>
      </c>
      <c r="H2138" t="s">
        <v>320</v>
      </c>
      <c r="I2138" t="s">
        <v>496</v>
      </c>
      <c r="J2138" s="25">
        <v>0</v>
      </c>
      <c r="K2138" s="26">
        <v>0</v>
      </c>
      <c r="L2138" s="26">
        <v>0</v>
      </c>
    </row>
    <row r="2139" spans="1:12" ht="16" customHeight="1">
      <c r="A2139" t="s">
        <v>515</v>
      </c>
      <c r="B2139" t="s">
        <v>12</v>
      </c>
      <c r="C2139" t="s">
        <v>53</v>
      </c>
      <c r="D2139" s="24">
        <v>46054</v>
      </c>
      <c r="E2139" t="s">
        <v>339</v>
      </c>
      <c r="F2139" t="s">
        <v>10</v>
      </c>
      <c r="G2139" t="s">
        <v>320</v>
      </c>
      <c r="H2139" t="s">
        <v>320</v>
      </c>
      <c r="I2139" t="s">
        <v>497</v>
      </c>
      <c r="J2139" s="25">
        <v>0</v>
      </c>
      <c r="K2139" s="26">
        <v>0</v>
      </c>
      <c r="L2139" s="26">
        <v>0</v>
      </c>
    </row>
    <row r="2140" spans="1:12" ht="16" customHeight="1">
      <c r="A2140" t="s">
        <v>515</v>
      </c>
      <c r="B2140" t="s">
        <v>12</v>
      </c>
      <c r="C2140" t="s">
        <v>53</v>
      </c>
      <c r="D2140" s="24">
        <v>46054</v>
      </c>
      <c r="E2140" t="s">
        <v>341</v>
      </c>
      <c r="F2140" t="s">
        <v>10</v>
      </c>
      <c r="G2140" t="s">
        <v>320</v>
      </c>
      <c r="H2140" t="s">
        <v>320</v>
      </c>
      <c r="I2140" t="s">
        <v>498</v>
      </c>
      <c r="J2140" s="25">
        <v>0</v>
      </c>
      <c r="K2140" s="26">
        <v>0</v>
      </c>
      <c r="L2140" s="26">
        <v>0</v>
      </c>
    </row>
    <row r="2141" spans="1:12" ht="16" customHeight="1">
      <c r="A2141" t="s">
        <v>515</v>
      </c>
      <c r="B2141" t="s">
        <v>12</v>
      </c>
      <c r="C2141" t="s">
        <v>53</v>
      </c>
      <c r="D2141" s="24">
        <v>46054</v>
      </c>
      <c r="E2141" t="s">
        <v>343</v>
      </c>
      <c r="F2141" t="s">
        <v>9</v>
      </c>
      <c r="G2141" t="s">
        <v>344</v>
      </c>
      <c r="H2141" t="s">
        <v>344</v>
      </c>
      <c r="I2141" t="s">
        <v>499</v>
      </c>
      <c r="J2141" s="25">
        <v>0</v>
      </c>
      <c r="K2141" s="26">
        <v>0</v>
      </c>
      <c r="L2141" s="26">
        <v>0</v>
      </c>
    </row>
    <row r="2142" spans="1:12" ht="16" customHeight="1">
      <c r="A2142" t="s">
        <v>515</v>
      </c>
      <c r="B2142" t="s">
        <v>12</v>
      </c>
      <c r="C2142" t="s">
        <v>53</v>
      </c>
      <c r="D2142" s="24">
        <v>46054</v>
      </c>
      <c r="E2142" t="s">
        <v>346</v>
      </c>
      <c r="F2142" t="s">
        <v>10</v>
      </c>
      <c r="G2142" t="s">
        <v>320</v>
      </c>
      <c r="H2142" t="s">
        <v>320</v>
      </c>
      <c r="I2142" t="s">
        <v>500</v>
      </c>
      <c r="J2142" s="25">
        <v>0</v>
      </c>
      <c r="K2142" s="26">
        <v>0</v>
      </c>
      <c r="L2142" s="26">
        <v>0</v>
      </c>
    </row>
    <row r="2143" spans="1:12" ht="16" customHeight="1">
      <c r="A2143" t="s">
        <v>515</v>
      </c>
      <c r="B2143" t="s">
        <v>12</v>
      </c>
      <c r="C2143" t="s">
        <v>53</v>
      </c>
      <c r="D2143" s="24">
        <v>46054</v>
      </c>
      <c r="E2143" t="s">
        <v>463</v>
      </c>
      <c r="F2143" t="s">
        <v>10</v>
      </c>
      <c r="G2143" t="s">
        <v>320</v>
      </c>
      <c r="H2143" t="s">
        <v>320</v>
      </c>
      <c r="I2143" t="s">
        <v>501</v>
      </c>
      <c r="J2143" s="25">
        <v>0</v>
      </c>
      <c r="K2143" s="26">
        <v>0</v>
      </c>
      <c r="L2143" s="26">
        <v>0</v>
      </c>
    </row>
    <row r="2144" spans="1:12" ht="16" customHeight="1">
      <c r="A2144" t="s">
        <v>516</v>
      </c>
      <c r="B2144" t="s">
        <v>13</v>
      </c>
      <c r="C2144" t="s">
        <v>53</v>
      </c>
      <c r="D2144" s="24">
        <v>46054</v>
      </c>
      <c r="E2144" t="s">
        <v>429</v>
      </c>
      <c r="F2144" t="s">
        <v>10</v>
      </c>
      <c r="G2144" t="s">
        <v>320</v>
      </c>
      <c r="H2144" t="s">
        <v>364</v>
      </c>
      <c r="I2144" t="s">
        <v>315</v>
      </c>
      <c r="J2144" s="25">
        <v>120809966</v>
      </c>
      <c r="K2144" s="26">
        <v>201376.56659999999</v>
      </c>
      <c r="L2144" s="26">
        <v>636.48249999999996</v>
      </c>
    </row>
    <row r="2145" spans="1:12" ht="16" customHeight="1">
      <c r="A2145" t="s">
        <v>516</v>
      </c>
      <c r="B2145" t="s">
        <v>13</v>
      </c>
      <c r="C2145" t="s">
        <v>53</v>
      </c>
      <c r="D2145" s="24">
        <v>46054</v>
      </c>
      <c r="E2145" t="s">
        <v>486</v>
      </c>
      <c r="F2145" t="s">
        <v>9</v>
      </c>
      <c r="G2145" t="s">
        <v>344</v>
      </c>
      <c r="H2145" t="s">
        <v>344</v>
      </c>
      <c r="I2145" t="s">
        <v>322</v>
      </c>
      <c r="J2145" s="25">
        <v>3557007</v>
      </c>
      <c r="K2145" s="26">
        <v>5946.1023999999998</v>
      </c>
      <c r="L2145" s="26">
        <v>29.057200000000002</v>
      </c>
    </row>
    <row r="2146" spans="1:12" ht="16" customHeight="1">
      <c r="A2146" t="s">
        <v>516</v>
      </c>
      <c r="B2146" t="s">
        <v>13</v>
      </c>
      <c r="C2146" t="s">
        <v>53</v>
      </c>
      <c r="D2146" s="24">
        <v>46054</v>
      </c>
      <c r="E2146" t="s">
        <v>504</v>
      </c>
      <c r="F2146" t="s">
        <v>10</v>
      </c>
      <c r="G2146" t="s">
        <v>314</v>
      </c>
      <c r="H2146" t="s">
        <v>314</v>
      </c>
      <c r="I2146" t="s">
        <v>322</v>
      </c>
      <c r="J2146" s="25">
        <v>304227</v>
      </c>
      <c r="K2146" s="26">
        <v>509.79840000000002</v>
      </c>
      <c r="L2146" s="26">
        <v>3.3984999999999999</v>
      </c>
    </row>
    <row r="2147" spans="1:12" ht="16" customHeight="1">
      <c r="A2147" t="s">
        <v>516</v>
      </c>
      <c r="B2147" t="s">
        <v>13</v>
      </c>
      <c r="C2147" t="s">
        <v>53</v>
      </c>
      <c r="D2147" s="24">
        <v>46054</v>
      </c>
      <c r="E2147" t="s">
        <v>509</v>
      </c>
      <c r="F2147" t="s">
        <v>10</v>
      </c>
      <c r="G2147" t="s">
        <v>314</v>
      </c>
      <c r="H2147" t="s">
        <v>314</v>
      </c>
      <c r="I2147" t="s">
        <v>322</v>
      </c>
      <c r="J2147" s="25">
        <v>25704</v>
      </c>
      <c r="K2147" s="26">
        <v>43.063699999999997</v>
      </c>
      <c r="L2147" s="26">
        <v>0.33150000000000002</v>
      </c>
    </row>
    <row r="2148" spans="1:12" ht="16" customHeight="1">
      <c r="A2148" t="s">
        <v>516</v>
      </c>
      <c r="B2148" t="s">
        <v>13</v>
      </c>
      <c r="C2148" t="s">
        <v>53</v>
      </c>
      <c r="D2148" s="24">
        <v>46054</v>
      </c>
      <c r="E2148" t="s">
        <v>514</v>
      </c>
      <c r="F2148" t="s">
        <v>10</v>
      </c>
      <c r="G2148" t="s">
        <v>314</v>
      </c>
      <c r="H2148" t="s">
        <v>314</v>
      </c>
      <c r="I2148" t="s">
        <v>322</v>
      </c>
      <c r="J2148" s="25">
        <v>17965</v>
      </c>
      <c r="K2148" s="26">
        <v>30.104800000000001</v>
      </c>
      <c r="L2148" s="26">
        <v>0.2777</v>
      </c>
    </row>
    <row r="2149" spans="1:12" ht="16" customHeight="1">
      <c r="A2149" t="s">
        <v>516</v>
      </c>
      <c r="B2149" t="s">
        <v>13</v>
      </c>
      <c r="C2149" t="s">
        <v>53</v>
      </c>
      <c r="D2149" s="24">
        <v>46054</v>
      </c>
      <c r="E2149" t="s">
        <v>460</v>
      </c>
      <c r="F2149" t="s">
        <v>9</v>
      </c>
      <c r="G2149" t="s">
        <v>461</v>
      </c>
      <c r="H2149" t="s">
        <v>461</v>
      </c>
      <c r="I2149" t="s">
        <v>322</v>
      </c>
      <c r="J2149" s="25">
        <v>995528</v>
      </c>
      <c r="K2149" s="26">
        <v>1666.1062999999999</v>
      </c>
      <c r="L2149" s="26">
        <v>15.1569</v>
      </c>
    </row>
    <row r="2150" spans="1:12" ht="16" customHeight="1">
      <c r="A2150" t="s">
        <v>516</v>
      </c>
      <c r="B2150" t="s">
        <v>13</v>
      </c>
      <c r="C2150" t="s">
        <v>53</v>
      </c>
      <c r="D2150" s="24">
        <v>46054</v>
      </c>
      <c r="E2150" t="s">
        <v>490</v>
      </c>
      <c r="F2150" t="s">
        <v>10</v>
      </c>
      <c r="G2150" t="s">
        <v>320</v>
      </c>
      <c r="H2150" t="s">
        <v>320</v>
      </c>
      <c r="I2150" t="s">
        <v>324</v>
      </c>
      <c r="J2150" s="25">
        <v>84787</v>
      </c>
      <c r="K2150" s="26">
        <v>143.232</v>
      </c>
      <c r="L2150" s="26">
        <v>1.4971000000000001</v>
      </c>
    </row>
    <row r="2151" spans="1:12" ht="16" customHeight="1">
      <c r="A2151" t="s">
        <v>516</v>
      </c>
      <c r="B2151" t="s">
        <v>13</v>
      </c>
      <c r="C2151" t="s">
        <v>53</v>
      </c>
      <c r="D2151" s="24">
        <v>46054</v>
      </c>
      <c r="E2151" t="s">
        <v>329</v>
      </c>
      <c r="F2151" t="s">
        <v>10</v>
      </c>
      <c r="G2151" t="s">
        <v>320</v>
      </c>
      <c r="H2151" t="s">
        <v>320</v>
      </c>
      <c r="I2151" t="s">
        <v>403</v>
      </c>
      <c r="J2151" s="25">
        <v>44930</v>
      </c>
      <c r="K2151" s="26">
        <v>77.080200000000005</v>
      </c>
      <c r="L2151" s="26">
        <v>1.2766</v>
      </c>
    </row>
    <row r="2152" spans="1:12" ht="16" customHeight="1">
      <c r="A2152" t="s">
        <v>516</v>
      </c>
      <c r="B2152" t="s">
        <v>13</v>
      </c>
      <c r="C2152" t="s">
        <v>53</v>
      </c>
      <c r="D2152" s="24">
        <v>46054</v>
      </c>
      <c r="E2152" t="s">
        <v>372</v>
      </c>
      <c r="F2152" t="s">
        <v>10</v>
      </c>
      <c r="G2152" t="s">
        <v>320</v>
      </c>
      <c r="H2152" t="s">
        <v>320</v>
      </c>
      <c r="I2152" t="s">
        <v>404</v>
      </c>
      <c r="J2152" s="25">
        <v>4022</v>
      </c>
      <c r="K2152" s="26">
        <v>6.8613</v>
      </c>
      <c r="L2152" s="26">
        <v>0.15229999999999999</v>
      </c>
    </row>
    <row r="2153" spans="1:12" ht="16" customHeight="1">
      <c r="A2153" t="s">
        <v>516</v>
      </c>
      <c r="B2153" t="s">
        <v>13</v>
      </c>
      <c r="C2153" t="s">
        <v>53</v>
      </c>
      <c r="D2153" s="24">
        <v>46054</v>
      </c>
      <c r="E2153" t="s">
        <v>331</v>
      </c>
      <c r="F2153" t="s">
        <v>10</v>
      </c>
      <c r="G2153" t="s">
        <v>320</v>
      </c>
      <c r="H2153" t="s">
        <v>320</v>
      </c>
      <c r="I2153" t="s">
        <v>405</v>
      </c>
      <c r="J2153" s="25">
        <v>14989</v>
      </c>
      <c r="K2153" s="26">
        <v>26.0426</v>
      </c>
      <c r="L2153" s="26">
        <v>0.62580000000000002</v>
      </c>
    </row>
    <row r="2154" spans="1:12" ht="16" customHeight="1">
      <c r="A2154" t="s">
        <v>516</v>
      </c>
      <c r="B2154" t="s">
        <v>13</v>
      </c>
      <c r="C2154" t="s">
        <v>53</v>
      </c>
      <c r="D2154" s="24">
        <v>46054</v>
      </c>
      <c r="E2154" t="s">
        <v>333</v>
      </c>
      <c r="F2154" t="s">
        <v>10</v>
      </c>
      <c r="G2154" t="s">
        <v>320</v>
      </c>
      <c r="H2154" t="s">
        <v>320</v>
      </c>
      <c r="I2154" t="s">
        <v>494</v>
      </c>
      <c r="J2154" s="25">
        <v>0</v>
      </c>
      <c r="K2154" s="26">
        <v>0</v>
      </c>
      <c r="L2154" s="26">
        <v>0</v>
      </c>
    </row>
    <row r="2155" spans="1:12" ht="16" customHeight="1">
      <c r="A2155" t="s">
        <v>516</v>
      </c>
      <c r="B2155" t="s">
        <v>13</v>
      </c>
      <c r="C2155" t="s">
        <v>53</v>
      </c>
      <c r="D2155" s="24">
        <v>46054</v>
      </c>
      <c r="E2155" t="s">
        <v>335</v>
      </c>
      <c r="F2155" t="s">
        <v>10</v>
      </c>
      <c r="G2155" t="s">
        <v>320</v>
      </c>
      <c r="H2155" t="s">
        <v>320</v>
      </c>
      <c r="I2155" t="s">
        <v>495</v>
      </c>
      <c r="J2155" s="25">
        <v>27</v>
      </c>
      <c r="K2155" s="26">
        <v>4.8800000000000003E-2</v>
      </c>
      <c r="L2155" s="26">
        <v>2.7000000000000001E-3</v>
      </c>
    </row>
    <row r="2156" spans="1:12" ht="16" customHeight="1">
      <c r="A2156" t="s">
        <v>516</v>
      </c>
      <c r="B2156" t="s">
        <v>13</v>
      </c>
      <c r="C2156" t="s">
        <v>53</v>
      </c>
      <c r="D2156" s="24">
        <v>46054</v>
      </c>
      <c r="E2156" t="s">
        <v>337</v>
      </c>
      <c r="F2156" t="s">
        <v>10</v>
      </c>
      <c r="G2156" t="s">
        <v>320</v>
      </c>
      <c r="H2156" t="s">
        <v>320</v>
      </c>
      <c r="I2156" t="s">
        <v>496</v>
      </c>
      <c r="J2156" s="25">
        <v>0</v>
      </c>
      <c r="K2156" s="26">
        <v>0</v>
      </c>
      <c r="L2156" s="26">
        <v>0</v>
      </c>
    </row>
    <row r="2157" spans="1:12" ht="16" customHeight="1">
      <c r="A2157" t="s">
        <v>516</v>
      </c>
      <c r="B2157" t="s">
        <v>13</v>
      </c>
      <c r="C2157" t="s">
        <v>53</v>
      </c>
      <c r="D2157" s="24">
        <v>46054</v>
      </c>
      <c r="E2157" t="s">
        <v>339</v>
      </c>
      <c r="F2157" t="s">
        <v>10</v>
      </c>
      <c r="G2157" t="s">
        <v>320</v>
      </c>
      <c r="H2157" t="s">
        <v>320</v>
      </c>
      <c r="I2157" t="s">
        <v>497</v>
      </c>
      <c r="J2157" s="25">
        <v>0</v>
      </c>
      <c r="K2157" s="26">
        <v>0</v>
      </c>
      <c r="L2157" s="26">
        <v>0</v>
      </c>
    </row>
    <row r="2158" spans="1:12" ht="16" customHeight="1">
      <c r="A2158" t="s">
        <v>516</v>
      </c>
      <c r="B2158" t="s">
        <v>13</v>
      </c>
      <c r="C2158" t="s">
        <v>53</v>
      </c>
      <c r="D2158" s="24">
        <v>46054</v>
      </c>
      <c r="E2158" t="s">
        <v>341</v>
      </c>
      <c r="F2158" t="s">
        <v>10</v>
      </c>
      <c r="G2158" t="s">
        <v>320</v>
      </c>
      <c r="H2158" t="s">
        <v>320</v>
      </c>
      <c r="I2158" t="s">
        <v>498</v>
      </c>
      <c r="J2158" s="25">
        <v>0</v>
      </c>
      <c r="K2158" s="26">
        <v>0</v>
      </c>
      <c r="L2158" s="26">
        <v>0</v>
      </c>
    </row>
    <row r="2159" spans="1:12" ht="16" customHeight="1">
      <c r="A2159" t="s">
        <v>516</v>
      </c>
      <c r="B2159" t="s">
        <v>13</v>
      </c>
      <c r="C2159" t="s">
        <v>53</v>
      </c>
      <c r="D2159" s="24">
        <v>46054</v>
      </c>
      <c r="E2159" t="s">
        <v>343</v>
      </c>
      <c r="F2159" t="s">
        <v>9</v>
      </c>
      <c r="G2159" t="s">
        <v>344</v>
      </c>
      <c r="H2159" t="s">
        <v>344</v>
      </c>
      <c r="I2159" t="s">
        <v>499</v>
      </c>
      <c r="J2159" s="25">
        <v>0</v>
      </c>
      <c r="K2159" s="26">
        <v>0</v>
      </c>
      <c r="L2159" s="26">
        <v>0</v>
      </c>
    </row>
    <row r="2160" spans="1:12" ht="16" customHeight="1">
      <c r="A2160" t="s">
        <v>516</v>
      </c>
      <c r="B2160" t="s">
        <v>13</v>
      </c>
      <c r="C2160" t="s">
        <v>53</v>
      </c>
      <c r="D2160" s="24">
        <v>46054</v>
      </c>
      <c r="E2160" t="s">
        <v>346</v>
      </c>
      <c r="F2160" t="s">
        <v>10</v>
      </c>
      <c r="G2160" t="s">
        <v>320</v>
      </c>
      <c r="H2160" t="s">
        <v>320</v>
      </c>
      <c r="I2160" t="s">
        <v>500</v>
      </c>
      <c r="J2160" s="25">
        <v>0</v>
      </c>
      <c r="K2160" s="26">
        <v>0</v>
      </c>
      <c r="L2160" s="26">
        <v>0</v>
      </c>
    </row>
    <row r="2161" spans="1:12" ht="16" customHeight="1">
      <c r="A2161" t="s">
        <v>516</v>
      </c>
      <c r="B2161" t="s">
        <v>13</v>
      </c>
      <c r="C2161" t="s">
        <v>53</v>
      </c>
      <c r="D2161" s="24">
        <v>46054</v>
      </c>
      <c r="E2161" t="s">
        <v>463</v>
      </c>
      <c r="F2161" t="s">
        <v>10</v>
      </c>
      <c r="G2161" t="s">
        <v>320</v>
      </c>
      <c r="H2161" t="s">
        <v>320</v>
      </c>
      <c r="I2161" t="s">
        <v>501</v>
      </c>
      <c r="J2161" s="25">
        <v>0</v>
      </c>
      <c r="K2161" s="26">
        <v>0</v>
      </c>
      <c r="L2161" s="26">
        <v>0</v>
      </c>
    </row>
    <row r="2162" spans="1:12" ht="16" customHeight="1">
      <c r="A2162" t="s">
        <v>517</v>
      </c>
      <c r="B2162" t="s">
        <v>9</v>
      </c>
      <c r="C2162" t="s">
        <v>54</v>
      </c>
      <c r="D2162" s="24">
        <v>46054</v>
      </c>
      <c r="E2162" t="s">
        <v>429</v>
      </c>
      <c r="F2162" t="s">
        <v>10</v>
      </c>
      <c r="G2162" t="s">
        <v>320</v>
      </c>
      <c r="H2162" t="s">
        <v>364</v>
      </c>
      <c r="I2162" t="s">
        <v>315</v>
      </c>
      <c r="J2162" s="25">
        <v>152344874</v>
      </c>
      <c r="K2162" s="26">
        <v>254549.11660000001</v>
      </c>
      <c r="L2162" s="26">
        <v>585.27099999999996</v>
      </c>
    </row>
    <row r="2163" spans="1:12" ht="16" customHeight="1">
      <c r="A2163" t="s">
        <v>517</v>
      </c>
      <c r="B2163" t="s">
        <v>9</v>
      </c>
      <c r="C2163" t="s">
        <v>54</v>
      </c>
      <c r="D2163" s="24">
        <v>46054</v>
      </c>
      <c r="E2163" t="s">
        <v>486</v>
      </c>
      <c r="F2163" t="s">
        <v>9</v>
      </c>
      <c r="G2163" t="s">
        <v>344</v>
      </c>
      <c r="H2163" t="s">
        <v>344</v>
      </c>
      <c r="I2163" t="s">
        <v>322</v>
      </c>
      <c r="J2163" s="25">
        <v>5187850</v>
      </c>
      <c r="K2163" s="26">
        <v>8694.7733000000007</v>
      </c>
      <c r="L2163" s="26">
        <v>37.968200000000003</v>
      </c>
    </row>
    <row r="2164" spans="1:12" ht="16" customHeight="1">
      <c r="A2164" t="s">
        <v>517</v>
      </c>
      <c r="B2164" t="s">
        <v>9</v>
      </c>
      <c r="C2164" t="s">
        <v>54</v>
      </c>
      <c r="D2164" s="24">
        <v>46054</v>
      </c>
      <c r="E2164" t="s">
        <v>504</v>
      </c>
      <c r="F2164" t="s">
        <v>10</v>
      </c>
      <c r="G2164" t="s">
        <v>314</v>
      </c>
      <c r="H2164" t="s">
        <v>314</v>
      </c>
      <c r="I2164" t="s">
        <v>322</v>
      </c>
      <c r="J2164" s="25">
        <v>392617</v>
      </c>
      <c r="K2164" s="26">
        <v>659.48260000000005</v>
      </c>
      <c r="L2164" s="26">
        <v>4.1871</v>
      </c>
    </row>
    <row r="2165" spans="1:12" ht="16" customHeight="1">
      <c r="A2165" t="s">
        <v>517</v>
      </c>
      <c r="B2165" t="s">
        <v>9</v>
      </c>
      <c r="C2165" t="s">
        <v>54</v>
      </c>
      <c r="D2165" s="24">
        <v>46054</v>
      </c>
      <c r="E2165" t="s">
        <v>509</v>
      </c>
      <c r="F2165" t="s">
        <v>10</v>
      </c>
      <c r="G2165" t="s">
        <v>314</v>
      </c>
      <c r="H2165" t="s">
        <v>314</v>
      </c>
      <c r="I2165" t="s">
        <v>322</v>
      </c>
      <c r="J2165" s="25">
        <v>25345</v>
      </c>
      <c r="K2165" s="26">
        <v>42.621200000000002</v>
      </c>
      <c r="L2165" s="26">
        <v>0.33929999999999999</v>
      </c>
    </row>
    <row r="2166" spans="1:12" ht="16" customHeight="1">
      <c r="A2166" t="s">
        <v>517</v>
      </c>
      <c r="B2166" t="s">
        <v>9</v>
      </c>
      <c r="C2166" t="s">
        <v>54</v>
      </c>
      <c r="D2166" s="24">
        <v>46054</v>
      </c>
      <c r="E2166" t="s">
        <v>514</v>
      </c>
      <c r="F2166" t="s">
        <v>10</v>
      </c>
      <c r="G2166" t="s">
        <v>314</v>
      </c>
      <c r="H2166" t="s">
        <v>314</v>
      </c>
      <c r="I2166" t="s">
        <v>322</v>
      </c>
      <c r="J2166" s="25">
        <v>17895</v>
      </c>
      <c r="K2166" s="26">
        <v>30.186599999999999</v>
      </c>
      <c r="L2166" s="26">
        <v>0.29749999999999999</v>
      </c>
    </row>
    <row r="2167" spans="1:12" ht="16" customHeight="1">
      <c r="A2167" t="s">
        <v>517</v>
      </c>
      <c r="B2167" t="s">
        <v>9</v>
      </c>
      <c r="C2167" t="s">
        <v>54</v>
      </c>
      <c r="D2167" s="24">
        <v>46054</v>
      </c>
      <c r="E2167" t="s">
        <v>460</v>
      </c>
      <c r="F2167" t="s">
        <v>9</v>
      </c>
      <c r="G2167" t="s">
        <v>461</v>
      </c>
      <c r="H2167" t="s">
        <v>461</v>
      </c>
      <c r="I2167" t="s">
        <v>322</v>
      </c>
      <c r="J2167" s="25">
        <v>919569</v>
      </c>
      <c r="K2167" s="26">
        <v>1551.5849000000001</v>
      </c>
      <c r="L2167" s="26">
        <v>16.636900000000001</v>
      </c>
    </row>
    <row r="2168" spans="1:12" ht="16" customHeight="1">
      <c r="A2168" t="s">
        <v>517</v>
      </c>
      <c r="B2168" t="s">
        <v>9</v>
      </c>
      <c r="C2168" t="s">
        <v>54</v>
      </c>
      <c r="D2168" s="24">
        <v>46054</v>
      </c>
      <c r="E2168" t="s">
        <v>490</v>
      </c>
      <c r="F2168" t="s">
        <v>10</v>
      </c>
      <c r="G2168" t="s">
        <v>320</v>
      </c>
      <c r="H2168" t="s">
        <v>320</v>
      </c>
      <c r="I2168" t="s">
        <v>324</v>
      </c>
      <c r="J2168" s="25">
        <v>81081</v>
      </c>
      <c r="K2168" s="26">
        <v>136.56039999999999</v>
      </c>
      <c r="L2168" s="26">
        <v>1.7223999999999999</v>
      </c>
    </row>
    <row r="2169" spans="1:12" ht="16" customHeight="1">
      <c r="A2169" t="s">
        <v>517</v>
      </c>
      <c r="B2169" t="s">
        <v>9</v>
      </c>
      <c r="C2169" t="s">
        <v>54</v>
      </c>
      <c r="D2169" s="24">
        <v>46054</v>
      </c>
      <c r="E2169" t="s">
        <v>329</v>
      </c>
      <c r="F2169" t="s">
        <v>10</v>
      </c>
      <c r="G2169" t="s">
        <v>320</v>
      </c>
      <c r="H2169" t="s">
        <v>320</v>
      </c>
      <c r="I2169" t="s">
        <v>403</v>
      </c>
      <c r="J2169" s="25">
        <v>60344</v>
      </c>
      <c r="K2169" s="26">
        <v>102.982</v>
      </c>
      <c r="L2169" s="26">
        <v>1.9094</v>
      </c>
    </row>
    <row r="2170" spans="1:12" ht="16" customHeight="1">
      <c r="A2170" t="s">
        <v>517</v>
      </c>
      <c r="B2170" t="s">
        <v>9</v>
      </c>
      <c r="C2170" t="s">
        <v>54</v>
      </c>
      <c r="D2170" s="24">
        <v>46054</v>
      </c>
      <c r="E2170" t="s">
        <v>372</v>
      </c>
      <c r="F2170" t="s">
        <v>10</v>
      </c>
      <c r="G2170" t="s">
        <v>320</v>
      </c>
      <c r="H2170" t="s">
        <v>320</v>
      </c>
      <c r="I2170" t="s">
        <v>404</v>
      </c>
      <c r="J2170" s="25">
        <v>3121</v>
      </c>
      <c r="K2170" s="26">
        <v>5.3872</v>
      </c>
      <c r="L2170" s="26">
        <v>0.12330000000000001</v>
      </c>
    </row>
    <row r="2171" spans="1:12" ht="16" customHeight="1">
      <c r="A2171" t="s">
        <v>517</v>
      </c>
      <c r="B2171" t="s">
        <v>9</v>
      </c>
      <c r="C2171" t="s">
        <v>54</v>
      </c>
      <c r="D2171" s="24">
        <v>46054</v>
      </c>
      <c r="E2171" t="s">
        <v>331</v>
      </c>
      <c r="F2171" t="s">
        <v>10</v>
      </c>
      <c r="G2171" t="s">
        <v>320</v>
      </c>
      <c r="H2171" t="s">
        <v>320</v>
      </c>
      <c r="I2171" t="s">
        <v>405</v>
      </c>
      <c r="J2171" s="25">
        <v>10644</v>
      </c>
      <c r="K2171" s="26">
        <v>18.433900000000001</v>
      </c>
      <c r="L2171" s="26">
        <v>0.42520000000000002</v>
      </c>
    </row>
    <row r="2172" spans="1:12" ht="16" customHeight="1">
      <c r="A2172" t="s">
        <v>517</v>
      </c>
      <c r="B2172" t="s">
        <v>9</v>
      </c>
      <c r="C2172" t="s">
        <v>54</v>
      </c>
      <c r="D2172" s="24">
        <v>46054</v>
      </c>
      <c r="E2172" t="s">
        <v>333</v>
      </c>
      <c r="F2172" t="s">
        <v>10</v>
      </c>
      <c r="G2172" t="s">
        <v>320</v>
      </c>
      <c r="H2172" t="s">
        <v>320</v>
      </c>
      <c r="I2172" t="s">
        <v>494</v>
      </c>
      <c r="J2172" s="25">
        <v>0</v>
      </c>
      <c r="K2172" s="26">
        <v>0</v>
      </c>
      <c r="L2172" s="26">
        <v>0</v>
      </c>
    </row>
    <row r="2173" spans="1:12" ht="16" customHeight="1">
      <c r="A2173" t="s">
        <v>517</v>
      </c>
      <c r="B2173" t="s">
        <v>9</v>
      </c>
      <c r="C2173" t="s">
        <v>54</v>
      </c>
      <c r="D2173" s="24">
        <v>46054</v>
      </c>
      <c r="E2173" t="s">
        <v>335</v>
      </c>
      <c r="F2173" t="s">
        <v>10</v>
      </c>
      <c r="G2173" t="s">
        <v>320</v>
      </c>
      <c r="H2173" t="s">
        <v>320</v>
      </c>
      <c r="I2173" t="s">
        <v>495</v>
      </c>
      <c r="J2173" s="25">
        <v>38</v>
      </c>
      <c r="K2173" s="26">
        <v>6.8599999999999994E-2</v>
      </c>
      <c r="L2173" s="26">
        <v>3.5000000000000001E-3</v>
      </c>
    </row>
    <row r="2174" spans="1:12" ht="16" customHeight="1">
      <c r="A2174" t="s">
        <v>517</v>
      </c>
      <c r="B2174" t="s">
        <v>9</v>
      </c>
      <c r="C2174" t="s">
        <v>54</v>
      </c>
      <c r="D2174" s="24">
        <v>46054</v>
      </c>
      <c r="E2174" t="s">
        <v>337</v>
      </c>
      <c r="F2174" t="s">
        <v>10</v>
      </c>
      <c r="G2174" t="s">
        <v>320</v>
      </c>
      <c r="H2174" t="s">
        <v>320</v>
      </c>
      <c r="I2174" t="s">
        <v>496</v>
      </c>
      <c r="J2174" s="25">
        <v>0</v>
      </c>
      <c r="K2174" s="26">
        <v>0</v>
      </c>
      <c r="L2174" s="26">
        <v>0</v>
      </c>
    </row>
    <row r="2175" spans="1:12" ht="16" customHeight="1">
      <c r="A2175" t="s">
        <v>517</v>
      </c>
      <c r="B2175" t="s">
        <v>9</v>
      </c>
      <c r="C2175" t="s">
        <v>54</v>
      </c>
      <c r="D2175" s="24">
        <v>46054</v>
      </c>
      <c r="E2175" t="s">
        <v>339</v>
      </c>
      <c r="F2175" t="s">
        <v>10</v>
      </c>
      <c r="G2175" t="s">
        <v>320</v>
      </c>
      <c r="H2175" t="s">
        <v>320</v>
      </c>
      <c r="I2175" t="s">
        <v>497</v>
      </c>
      <c r="J2175" s="25">
        <v>1</v>
      </c>
      <c r="K2175" s="26">
        <v>1.8E-3</v>
      </c>
      <c r="L2175" s="26">
        <v>1E-4</v>
      </c>
    </row>
    <row r="2176" spans="1:12" ht="16" customHeight="1">
      <c r="A2176" t="s">
        <v>517</v>
      </c>
      <c r="B2176" t="s">
        <v>9</v>
      </c>
      <c r="C2176" t="s">
        <v>54</v>
      </c>
      <c r="D2176" s="24">
        <v>46054</v>
      </c>
      <c r="E2176" t="s">
        <v>341</v>
      </c>
      <c r="F2176" t="s">
        <v>10</v>
      </c>
      <c r="G2176" t="s">
        <v>320</v>
      </c>
      <c r="H2176" t="s">
        <v>320</v>
      </c>
      <c r="I2176" t="s">
        <v>498</v>
      </c>
      <c r="J2176" s="25">
        <v>0</v>
      </c>
      <c r="K2176" s="26">
        <v>0</v>
      </c>
      <c r="L2176" s="26">
        <v>0</v>
      </c>
    </row>
    <row r="2177" spans="1:12" ht="16" customHeight="1">
      <c r="A2177" t="s">
        <v>517</v>
      </c>
      <c r="B2177" t="s">
        <v>9</v>
      </c>
      <c r="C2177" t="s">
        <v>54</v>
      </c>
      <c r="D2177" s="24">
        <v>46054</v>
      </c>
      <c r="E2177" t="s">
        <v>343</v>
      </c>
      <c r="F2177" t="s">
        <v>9</v>
      </c>
      <c r="G2177" t="s">
        <v>344</v>
      </c>
      <c r="H2177" t="s">
        <v>344</v>
      </c>
      <c r="I2177" t="s">
        <v>499</v>
      </c>
      <c r="J2177" s="25">
        <v>0</v>
      </c>
      <c r="K2177" s="26">
        <v>0</v>
      </c>
      <c r="L2177" s="26">
        <v>0</v>
      </c>
    </row>
    <row r="2178" spans="1:12" ht="16" customHeight="1">
      <c r="A2178" t="s">
        <v>517</v>
      </c>
      <c r="B2178" t="s">
        <v>9</v>
      </c>
      <c r="C2178" t="s">
        <v>54</v>
      </c>
      <c r="D2178" s="24">
        <v>46054</v>
      </c>
      <c r="E2178" t="s">
        <v>346</v>
      </c>
      <c r="F2178" t="s">
        <v>10</v>
      </c>
      <c r="G2178" t="s">
        <v>320</v>
      </c>
      <c r="H2178" t="s">
        <v>320</v>
      </c>
      <c r="I2178" t="s">
        <v>500</v>
      </c>
      <c r="J2178" s="25">
        <v>0</v>
      </c>
      <c r="K2178" s="26">
        <v>0</v>
      </c>
      <c r="L2178" s="26">
        <v>0</v>
      </c>
    </row>
    <row r="2179" spans="1:12" ht="16" customHeight="1">
      <c r="A2179" t="s">
        <v>517</v>
      </c>
      <c r="B2179" t="s">
        <v>9</v>
      </c>
      <c r="C2179" t="s">
        <v>54</v>
      </c>
      <c r="D2179" s="24">
        <v>46054</v>
      </c>
      <c r="E2179" t="s">
        <v>463</v>
      </c>
      <c r="F2179" t="s">
        <v>10</v>
      </c>
      <c r="G2179" t="s">
        <v>320</v>
      </c>
      <c r="H2179" t="s">
        <v>320</v>
      </c>
      <c r="I2179" t="s">
        <v>501</v>
      </c>
      <c r="J2179" s="25">
        <v>0</v>
      </c>
      <c r="K2179" s="26">
        <v>0</v>
      </c>
      <c r="L2179" s="26">
        <v>0</v>
      </c>
    </row>
    <row r="2180" spans="1:12" ht="16" customHeight="1">
      <c r="A2180" t="s">
        <v>429</v>
      </c>
      <c r="B2180" t="s">
        <v>10</v>
      </c>
      <c r="C2180" t="s">
        <v>54</v>
      </c>
      <c r="D2180" s="24">
        <v>46054</v>
      </c>
      <c r="E2180" t="s">
        <v>429</v>
      </c>
      <c r="F2180" t="s">
        <v>10</v>
      </c>
      <c r="G2180" t="s">
        <v>320</v>
      </c>
      <c r="H2180" t="s">
        <v>364</v>
      </c>
      <c r="I2180" t="s">
        <v>315</v>
      </c>
      <c r="J2180" s="25">
        <v>356787027</v>
      </c>
      <c r="K2180" s="26">
        <v>591314.33609999996</v>
      </c>
      <c r="L2180" s="26">
        <v>642.38509999999997</v>
      </c>
    </row>
    <row r="2181" spans="1:12" ht="16" customHeight="1">
      <c r="A2181" t="s">
        <v>429</v>
      </c>
      <c r="B2181" t="s">
        <v>10</v>
      </c>
      <c r="C2181" t="s">
        <v>54</v>
      </c>
      <c r="D2181" s="24">
        <v>46054</v>
      </c>
      <c r="E2181" t="s">
        <v>486</v>
      </c>
      <c r="F2181" t="s">
        <v>9</v>
      </c>
      <c r="G2181" t="s">
        <v>344</v>
      </c>
      <c r="H2181" t="s">
        <v>344</v>
      </c>
      <c r="I2181" t="s">
        <v>322</v>
      </c>
      <c r="J2181" s="25">
        <v>11817686</v>
      </c>
      <c r="K2181" s="26">
        <v>19728.590400000001</v>
      </c>
      <c r="L2181" s="26">
        <v>77.485200000000006</v>
      </c>
    </row>
    <row r="2182" spans="1:12" ht="16" customHeight="1">
      <c r="A2182" t="s">
        <v>429</v>
      </c>
      <c r="B2182" t="s">
        <v>10</v>
      </c>
      <c r="C2182" t="s">
        <v>54</v>
      </c>
      <c r="D2182" s="24">
        <v>46054</v>
      </c>
      <c r="E2182" t="s">
        <v>504</v>
      </c>
      <c r="F2182" t="s">
        <v>10</v>
      </c>
      <c r="G2182" t="s">
        <v>314</v>
      </c>
      <c r="H2182" t="s">
        <v>314</v>
      </c>
      <c r="I2182" t="s">
        <v>322</v>
      </c>
      <c r="J2182" s="25">
        <v>756161</v>
      </c>
      <c r="K2182" s="26">
        <v>1262.9492</v>
      </c>
      <c r="L2182" s="26">
        <v>7.4301000000000004</v>
      </c>
    </row>
    <row r="2183" spans="1:12" ht="16" customHeight="1">
      <c r="A2183" t="s">
        <v>429</v>
      </c>
      <c r="B2183" t="s">
        <v>10</v>
      </c>
      <c r="C2183" t="s">
        <v>54</v>
      </c>
      <c r="D2183" s="24">
        <v>46054</v>
      </c>
      <c r="E2183" t="s">
        <v>509</v>
      </c>
      <c r="F2183" t="s">
        <v>10</v>
      </c>
      <c r="G2183" t="s">
        <v>314</v>
      </c>
      <c r="H2183" t="s">
        <v>314</v>
      </c>
      <c r="I2183" t="s">
        <v>322</v>
      </c>
      <c r="J2183" s="25">
        <v>56010</v>
      </c>
      <c r="K2183" s="26">
        <v>93.692599999999999</v>
      </c>
      <c r="L2183" s="26">
        <v>0.6895</v>
      </c>
    </row>
    <row r="2184" spans="1:12" ht="16" customHeight="1">
      <c r="A2184" t="s">
        <v>429</v>
      </c>
      <c r="B2184" t="s">
        <v>10</v>
      </c>
      <c r="C2184" t="s">
        <v>54</v>
      </c>
      <c r="D2184" s="24">
        <v>46054</v>
      </c>
      <c r="E2184" t="s">
        <v>514</v>
      </c>
      <c r="F2184" t="s">
        <v>10</v>
      </c>
      <c r="G2184" t="s">
        <v>314</v>
      </c>
      <c r="H2184" t="s">
        <v>314</v>
      </c>
      <c r="I2184" t="s">
        <v>322</v>
      </c>
      <c r="J2184" s="25">
        <v>30873</v>
      </c>
      <c r="K2184" s="26">
        <v>51.727899999999998</v>
      </c>
      <c r="L2184" s="26">
        <v>0.45069999999999999</v>
      </c>
    </row>
    <row r="2185" spans="1:12" ht="16" customHeight="1">
      <c r="A2185" t="s">
        <v>429</v>
      </c>
      <c r="B2185" t="s">
        <v>10</v>
      </c>
      <c r="C2185" t="s">
        <v>54</v>
      </c>
      <c r="D2185" s="24">
        <v>46054</v>
      </c>
      <c r="E2185" t="s">
        <v>460</v>
      </c>
      <c r="F2185" t="s">
        <v>9</v>
      </c>
      <c r="G2185" t="s">
        <v>461</v>
      </c>
      <c r="H2185" t="s">
        <v>461</v>
      </c>
      <c r="I2185" t="s">
        <v>322</v>
      </c>
      <c r="J2185" s="25">
        <v>1372941</v>
      </c>
      <c r="K2185" s="26">
        <v>2301.1635000000001</v>
      </c>
      <c r="L2185" s="26">
        <v>23.418099999999999</v>
      </c>
    </row>
    <row r="2186" spans="1:12" ht="16" customHeight="1">
      <c r="A2186" t="s">
        <v>429</v>
      </c>
      <c r="B2186" t="s">
        <v>10</v>
      </c>
      <c r="C2186" t="s">
        <v>54</v>
      </c>
      <c r="D2186" s="24">
        <v>46054</v>
      </c>
      <c r="E2186" t="s">
        <v>490</v>
      </c>
      <c r="F2186" t="s">
        <v>10</v>
      </c>
      <c r="G2186" t="s">
        <v>320</v>
      </c>
      <c r="H2186" t="s">
        <v>320</v>
      </c>
      <c r="I2186" t="s">
        <v>324</v>
      </c>
      <c r="J2186" s="25">
        <v>122337</v>
      </c>
      <c r="K2186" s="26">
        <v>206.0692</v>
      </c>
      <c r="L2186" s="26">
        <v>2.5427</v>
      </c>
    </row>
    <row r="2187" spans="1:12" ht="16" customHeight="1">
      <c r="A2187" t="s">
        <v>429</v>
      </c>
      <c r="B2187" t="s">
        <v>10</v>
      </c>
      <c r="C2187" t="s">
        <v>54</v>
      </c>
      <c r="D2187" s="24">
        <v>46054</v>
      </c>
      <c r="E2187" t="s">
        <v>329</v>
      </c>
      <c r="F2187" t="s">
        <v>10</v>
      </c>
      <c r="G2187" t="s">
        <v>320</v>
      </c>
      <c r="H2187" t="s">
        <v>320</v>
      </c>
      <c r="I2187" t="s">
        <v>403</v>
      </c>
      <c r="J2187" s="25">
        <v>61722</v>
      </c>
      <c r="K2187" s="26">
        <v>104.4666</v>
      </c>
      <c r="L2187" s="26">
        <v>1.7281</v>
      </c>
    </row>
    <row r="2188" spans="1:12" ht="16" customHeight="1">
      <c r="A2188" t="s">
        <v>429</v>
      </c>
      <c r="B2188" t="s">
        <v>10</v>
      </c>
      <c r="C2188" t="s">
        <v>54</v>
      </c>
      <c r="D2188" s="24">
        <v>46054</v>
      </c>
      <c r="E2188" t="s">
        <v>372</v>
      </c>
      <c r="F2188" t="s">
        <v>10</v>
      </c>
      <c r="G2188" t="s">
        <v>320</v>
      </c>
      <c r="H2188" t="s">
        <v>320</v>
      </c>
      <c r="I2188" t="s">
        <v>404</v>
      </c>
      <c r="J2188" s="25">
        <v>5209</v>
      </c>
      <c r="K2188" s="26">
        <v>8.8438999999999997</v>
      </c>
      <c r="L2188" s="26">
        <v>0.1976</v>
      </c>
    </row>
    <row r="2189" spans="1:12" ht="16" customHeight="1">
      <c r="A2189" t="s">
        <v>429</v>
      </c>
      <c r="B2189" t="s">
        <v>10</v>
      </c>
      <c r="C2189" t="s">
        <v>54</v>
      </c>
      <c r="D2189" s="24">
        <v>46054</v>
      </c>
      <c r="E2189" t="s">
        <v>331</v>
      </c>
      <c r="F2189" t="s">
        <v>10</v>
      </c>
      <c r="G2189" t="s">
        <v>320</v>
      </c>
      <c r="H2189" t="s">
        <v>320</v>
      </c>
      <c r="I2189" t="s">
        <v>405</v>
      </c>
      <c r="J2189" s="25">
        <v>17310</v>
      </c>
      <c r="K2189" s="26">
        <v>29.9405</v>
      </c>
      <c r="L2189" s="26">
        <v>0.78900000000000003</v>
      </c>
    </row>
    <row r="2190" spans="1:12" ht="16" customHeight="1">
      <c r="A2190" t="s">
        <v>429</v>
      </c>
      <c r="B2190" t="s">
        <v>10</v>
      </c>
      <c r="C2190" t="s">
        <v>54</v>
      </c>
      <c r="D2190" s="24">
        <v>46054</v>
      </c>
      <c r="E2190" t="s">
        <v>333</v>
      </c>
      <c r="F2190" t="s">
        <v>10</v>
      </c>
      <c r="G2190" t="s">
        <v>320</v>
      </c>
      <c r="H2190" t="s">
        <v>320</v>
      </c>
      <c r="I2190" t="s">
        <v>494</v>
      </c>
      <c r="J2190" s="25">
        <v>2</v>
      </c>
      <c r="K2190" s="26">
        <v>3.5999999999999999E-3</v>
      </c>
      <c r="L2190" s="26">
        <v>5.0000000000000001E-4</v>
      </c>
    </row>
    <row r="2191" spans="1:12" ht="16" customHeight="1">
      <c r="A2191" t="s">
        <v>429</v>
      </c>
      <c r="B2191" t="s">
        <v>10</v>
      </c>
      <c r="C2191" t="s">
        <v>54</v>
      </c>
      <c r="D2191" s="24">
        <v>46054</v>
      </c>
      <c r="E2191" t="s">
        <v>335</v>
      </c>
      <c r="F2191" t="s">
        <v>10</v>
      </c>
      <c r="G2191" t="s">
        <v>320</v>
      </c>
      <c r="H2191" t="s">
        <v>320</v>
      </c>
      <c r="I2191" t="s">
        <v>495</v>
      </c>
      <c r="J2191" s="25">
        <v>26</v>
      </c>
      <c r="K2191" s="26">
        <v>4.82E-2</v>
      </c>
      <c r="L2191" s="26">
        <v>2.3999999999999998E-3</v>
      </c>
    </row>
    <row r="2192" spans="1:12" ht="16" customHeight="1">
      <c r="A2192" t="s">
        <v>429</v>
      </c>
      <c r="B2192" t="s">
        <v>10</v>
      </c>
      <c r="C2192" t="s">
        <v>54</v>
      </c>
      <c r="D2192" s="24">
        <v>46054</v>
      </c>
      <c r="E2192" t="s">
        <v>337</v>
      </c>
      <c r="F2192" t="s">
        <v>10</v>
      </c>
      <c r="G2192" t="s">
        <v>320</v>
      </c>
      <c r="H2192" t="s">
        <v>320</v>
      </c>
      <c r="I2192" t="s">
        <v>496</v>
      </c>
      <c r="J2192" s="25">
        <v>0</v>
      </c>
      <c r="K2192" s="26">
        <v>0</v>
      </c>
      <c r="L2192" s="26">
        <v>0</v>
      </c>
    </row>
    <row r="2193" spans="1:12" ht="16" customHeight="1">
      <c r="A2193" t="s">
        <v>429</v>
      </c>
      <c r="B2193" t="s">
        <v>10</v>
      </c>
      <c r="C2193" t="s">
        <v>54</v>
      </c>
      <c r="D2193" s="24">
        <v>46054</v>
      </c>
      <c r="E2193" t="s">
        <v>339</v>
      </c>
      <c r="F2193" t="s">
        <v>10</v>
      </c>
      <c r="G2193" t="s">
        <v>320</v>
      </c>
      <c r="H2193" t="s">
        <v>320</v>
      </c>
      <c r="I2193" t="s">
        <v>497</v>
      </c>
      <c r="J2193" s="25">
        <v>0</v>
      </c>
      <c r="K2193" s="26">
        <v>0</v>
      </c>
      <c r="L2193" s="26">
        <v>0</v>
      </c>
    </row>
    <row r="2194" spans="1:12" ht="16" customHeight="1">
      <c r="A2194" t="s">
        <v>429</v>
      </c>
      <c r="B2194" t="s">
        <v>10</v>
      </c>
      <c r="C2194" t="s">
        <v>54</v>
      </c>
      <c r="D2194" s="24">
        <v>46054</v>
      </c>
      <c r="E2194" t="s">
        <v>341</v>
      </c>
      <c r="F2194" t="s">
        <v>10</v>
      </c>
      <c r="G2194" t="s">
        <v>320</v>
      </c>
      <c r="H2194" t="s">
        <v>320</v>
      </c>
      <c r="I2194" t="s">
        <v>498</v>
      </c>
      <c r="J2194" s="25">
        <v>0</v>
      </c>
      <c r="K2194" s="26">
        <v>0</v>
      </c>
      <c r="L2194" s="26">
        <v>0</v>
      </c>
    </row>
    <row r="2195" spans="1:12" ht="16" customHeight="1">
      <c r="A2195" t="s">
        <v>429</v>
      </c>
      <c r="B2195" t="s">
        <v>10</v>
      </c>
      <c r="C2195" t="s">
        <v>54</v>
      </c>
      <c r="D2195" s="24">
        <v>46054</v>
      </c>
      <c r="E2195" t="s">
        <v>343</v>
      </c>
      <c r="F2195" t="s">
        <v>9</v>
      </c>
      <c r="G2195" t="s">
        <v>344</v>
      </c>
      <c r="H2195" t="s">
        <v>344</v>
      </c>
      <c r="I2195" t="s">
        <v>499</v>
      </c>
      <c r="J2195" s="25">
        <v>0</v>
      </c>
      <c r="K2195" s="26">
        <v>0</v>
      </c>
      <c r="L2195" s="26">
        <v>0</v>
      </c>
    </row>
    <row r="2196" spans="1:12" ht="16" customHeight="1">
      <c r="A2196" t="s">
        <v>429</v>
      </c>
      <c r="B2196" t="s">
        <v>10</v>
      </c>
      <c r="C2196" t="s">
        <v>54</v>
      </c>
      <c r="D2196" s="24">
        <v>46054</v>
      </c>
      <c r="E2196" t="s">
        <v>346</v>
      </c>
      <c r="F2196" t="s">
        <v>10</v>
      </c>
      <c r="G2196" t="s">
        <v>320</v>
      </c>
      <c r="H2196" t="s">
        <v>320</v>
      </c>
      <c r="I2196" t="s">
        <v>500</v>
      </c>
      <c r="J2196" s="25">
        <v>0</v>
      </c>
      <c r="K2196" s="26">
        <v>0</v>
      </c>
      <c r="L2196" s="26">
        <v>0</v>
      </c>
    </row>
    <row r="2197" spans="1:12" ht="16" customHeight="1">
      <c r="A2197" t="s">
        <v>429</v>
      </c>
      <c r="B2197" t="s">
        <v>10</v>
      </c>
      <c r="C2197" t="s">
        <v>54</v>
      </c>
      <c r="D2197" s="24">
        <v>46054</v>
      </c>
      <c r="E2197" t="s">
        <v>463</v>
      </c>
      <c r="F2197" t="s">
        <v>10</v>
      </c>
      <c r="G2197" t="s">
        <v>320</v>
      </c>
      <c r="H2197" t="s">
        <v>320</v>
      </c>
      <c r="I2197" t="s">
        <v>501</v>
      </c>
      <c r="J2197" s="25">
        <v>0</v>
      </c>
      <c r="K2197" s="26">
        <v>0</v>
      </c>
      <c r="L2197" s="26">
        <v>0</v>
      </c>
    </row>
    <row r="2198" spans="1:12" ht="16" customHeight="1">
      <c r="A2198" t="s">
        <v>518</v>
      </c>
      <c r="B2198" t="s">
        <v>11</v>
      </c>
      <c r="C2198" t="s">
        <v>54</v>
      </c>
      <c r="D2198" s="24">
        <v>46054</v>
      </c>
      <c r="E2198" t="s">
        <v>486</v>
      </c>
      <c r="F2198" t="s">
        <v>9</v>
      </c>
      <c r="G2198" t="s">
        <v>344</v>
      </c>
      <c r="H2198" t="s">
        <v>344</v>
      </c>
      <c r="I2198" t="s">
        <v>322</v>
      </c>
      <c r="J2198" s="25">
        <v>64985867</v>
      </c>
      <c r="K2198" s="26">
        <v>108340.1234</v>
      </c>
      <c r="L2198" s="26">
        <v>392.27339999999998</v>
      </c>
    </row>
    <row r="2199" spans="1:12" ht="16" customHeight="1">
      <c r="A2199" t="s">
        <v>518</v>
      </c>
      <c r="B2199" t="s">
        <v>11</v>
      </c>
      <c r="C2199" t="s">
        <v>54</v>
      </c>
      <c r="D2199" s="24">
        <v>46054</v>
      </c>
      <c r="E2199" t="s">
        <v>504</v>
      </c>
      <c r="F2199" t="s">
        <v>10</v>
      </c>
      <c r="G2199" t="s">
        <v>314</v>
      </c>
      <c r="H2199" t="s">
        <v>314</v>
      </c>
      <c r="I2199" t="s">
        <v>322</v>
      </c>
      <c r="J2199" s="25">
        <v>1423266</v>
      </c>
      <c r="K2199" s="26">
        <v>2377.6725999999999</v>
      </c>
      <c r="L2199" s="26">
        <v>12.406599999999999</v>
      </c>
    </row>
    <row r="2200" spans="1:12" ht="16" customHeight="1">
      <c r="A2200" t="s">
        <v>518</v>
      </c>
      <c r="B2200" t="s">
        <v>11</v>
      </c>
      <c r="C2200" t="s">
        <v>54</v>
      </c>
      <c r="D2200" s="24">
        <v>46054</v>
      </c>
      <c r="E2200" t="s">
        <v>509</v>
      </c>
      <c r="F2200" t="s">
        <v>10</v>
      </c>
      <c r="G2200" t="s">
        <v>314</v>
      </c>
      <c r="H2200" t="s">
        <v>314</v>
      </c>
      <c r="I2200" t="s">
        <v>322</v>
      </c>
      <c r="J2200" s="25">
        <v>99623</v>
      </c>
      <c r="K2200" s="26">
        <v>166.8732</v>
      </c>
      <c r="L2200" s="26">
        <v>1.1041000000000001</v>
      </c>
    </row>
    <row r="2201" spans="1:12" ht="16" customHeight="1">
      <c r="A2201" t="s">
        <v>518</v>
      </c>
      <c r="B2201" t="s">
        <v>11</v>
      </c>
      <c r="C2201" t="s">
        <v>54</v>
      </c>
      <c r="D2201" s="24">
        <v>46054</v>
      </c>
      <c r="E2201" t="s">
        <v>514</v>
      </c>
      <c r="F2201" t="s">
        <v>10</v>
      </c>
      <c r="G2201" t="s">
        <v>314</v>
      </c>
      <c r="H2201" t="s">
        <v>314</v>
      </c>
      <c r="I2201" t="s">
        <v>322</v>
      </c>
      <c r="J2201" s="25">
        <v>42829</v>
      </c>
      <c r="K2201" s="26">
        <v>71.895600000000002</v>
      </c>
      <c r="L2201" s="26">
        <v>0.56589999999999996</v>
      </c>
    </row>
    <row r="2202" spans="1:12" ht="16" customHeight="1">
      <c r="A2202" t="s">
        <v>518</v>
      </c>
      <c r="B2202" t="s">
        <v>11</v>
      </c>
      <c r="C2202" t="s">
        <v>54</v>
      </c>
      <c r="D2202" s="24">
        <v>46054</v>
      </c>
      <c r="E2202" t="s">
        <v>460</v>
      </c>
      <c r="F2202" t="s">
        <v>9</v>
      </c>
      <c r="G2202" t="s">
        <v>461</v>
      </c>
      <c r="H2202" t="s">
        <v>461</v>
      </c>
      <c r="I2202" t="s">
        <v>322</v>
      </c>
      <c r="J2202" s="25">
        <v>1388202</v>
      </c>
      <c r="K2202" s="26">
        <v>2329.5803999999998</v>
      </c>
      <c r="L2202" s="26">
        <v>19.8843</v>
      </c>
    </row>
    <row r="2203" spans="1:12" ht="16" customHeight="1">
      <c r="A2203" t="s">
        <v>518</v>
      </c>
      <c r="B2203" t="s">
        <v>11</v>
      </c>
      <c r="C2203" t="s">
        <v>54</v>
      </c>
      <c r="D2203" s="24">
        <v>46054</v>
      </c>
      <c r="E2203" t="s">
        <v>490</v>
      </c>
      <c r="F2203" t="s">
        <v>10</v>
      </c>
      <c r="G2203" t="s">
        <v>320</v>
      </c>
      <c r="H2203" t="s">
        <v>320</v>
      </c>
      <c r="I2203" t="s">
        <v>324</v>
      </c>
      <c r="J2203" s="25">
        <v>128489</v>
      </c>
      <c r="K2203" s="26">
        <v>215.9032</v>
      </c>
      <c r="L2203" s="26">
        <v>1.9286000000000001</v>
      </c>
    </row>
    <row r="2204" spans="1:12" ht="16" customHeight="1">
      <c r="A2204" t="s">
        <v>518</v>
      </c>
      <c r="B2204" t="s">
        <v>11</v>
      </c>
      <c r="C2204" t="s">
        <v>54</v>
      </c>
      <c r="D2204" s="24">
        <v>46054</v>
      </c>
      <c r="E2204" t="s">
        <v>519</v>
      </c>
      <c r="F2204" t="s">
        <v>10</v>
      </c>
      <c r="G2204" t="s">
        <v>320</v>
      </c>
      <c r="H2204" t="s">
        <v>320</v>
      </c>
      <c r="I2204" t="s">
        <v>326</v>
      </c>
      <c r="J2204" s="25">
        <v>9435</v>
      </c>
      <c r="K2204" s="26">
        <v>15.8675</v>
      </c>
      <c r="L2204" s="26">
        <v>0.21410000000000001</v>
      </c>
    </row>
    <row r="2205" spans="1:12" ht="16" customHeight="1">
      <c r="A2205" t="s">
        <v>518</v>
      </c>
      <c r="B2205" t="s">
        <v>11</v>
      </c>
      <c r="C2205" t="s">
        <v>54</v>
      </c>
      <c r="D2205" s="24">
        <v>46054</v>
      </c>
      <c r="E2205" t="s">
        <v>329</v>
      </c>
      <c r="F2205" t="s">
        <v>10</v>
      </c>
      <c r="G2205" t="s">
        <v>320</v>
      </c>
      <c r="H2205" t="s">
        <v>320</v>
      </c>
      <c r="I2205" t="s">
        <v>403</v>
      </c>
      <c r="J2205" s="25">
        <v>41720</v>
      </c>
      <c r="K2205" s="26">
        <v>71.081000000000003</v>
      </c>
      <c r="L2205" s="26">
        <v>1.145</v>
      </c>
    </row>
    <row r="2206" spans="1:12" ht="16" customHeight="1">
      <c r="A2206" t="s">
        <v>518</v>
      </c>
      <c r="B2206" t="s">
        <v>11</v>
      </c>
      <c r="C2206" t="s">
        <v>54</v>
      </c>
      <c r="D2206" s="24">
        <v>46054</v>
      </c>
      <c r="E2206" t="s">
        <v>372</v>
      </c>
      <c r="F2206" t="s">
        <v>10</v>
      </c>
      <c r="G2206" t="s">
        <v>320</v>
      </c>
      <c r="H2206" t="s">
        <v>320</v>
      </c>
      <c r="I2206" t="s">
        <v>404</v>
      </c>
      <c r="J2206" s="25">
        <v>4621</v>
      </c>
      <c r="K2206" s="26">
        <v>7.9294000000000002</v>
      </c>
      <c r="L2206" s="26">
        <v>0.1716</v>
      </c>
    </row>
    <row r="2207" spans="1:12" ht="16" customHeight="1">
      <c r="A2207" t="s">
        <v>518</v>
      </c>
      <c r="B2207" t="s">
        <v>11</v>
      </c>
      <c r="C2207" t="s">
        <v>54</v>
      </c>
      <c r="D2207" s="24">
        <v>46054</v>
      </c>
      <c r="E2207" t="s">
        <v>331</v>
      </c>
      <c r="F2207" t="s">
        <v>10</v>
      </c>
      <c r="G2207" t="s">
        <v>320</v>
      </c>
      <c r="H2207" t="s">
        <v>320</v>
      </c>
      <c r="I2207" t="s">
        <v>405</v>
      </c>
      <c r="J2207" s="25">
        <v>11160</v>
      </c>
      <c r="K2207" s="26">
        <v>19.36</v>
      </c>
      <c r="L2207" s="26">
        <v>0.46579999999999999</v>
      </c>
    </row>
    <row r="2208" spans="1:12" ht="16" customHeight="1">
      <c r="A2208" t="s">
        <v>518</v>
      </c>
      <c r="B2208" t="s">
        <v>11</v>
      </c>
      <c r="C2208" t="s">
        <v>54</v>
      </c>
      <c r="D2208" s="24">
        <v>46054</v>
      </c>
      <c r="E2208" t="s">
        <v>333</v>
      </c>
      <c r="F2208" t="s">
        <v>10</v>
      </c>
      <c r="G2208" t="s">
        <v>320</v>
      </c>
      <c r="H2208" t="s">
        <v>320</v>
      </c>
      <c r="I2208" t="s">
        <v>494</v>
      </c>
      <c r="J2208" s="25">
        <v>0</v>
      </c>
      <c r="K2208" s="26">
        <v>0</v>
      </c>
      <c r="L2208" s="26">
        <v>0</v>
      </c>
    </row>
    <row r="2209" spans="1:12" ht="16" customHeight="1">
      <c r="A2209" t="s">
        <v>518</v>
      </c>
      <c r="B2209" t="s">
        <v>11</v>
      </c>
      <c r="C2209" t="s">
        <v>54</v>
      </c>
      <c r="D2209" s="24">
        <v>46054</v>
      </c>
      <c r="E2209" t="s">
        <v>335</v>
      </c>
      <c r="F2209" t="s">
        <v>10</v>
      </c>
      <c r="G2209" t="s">
        <v>320</v>
      </c>
      <c r="H2209" t="s">
        <v>320</v>
      </c>
      <c r="I2209" t="s">
        <v>495</v>
      </c>
      <c r="J2209" s="25">
        <v>29</v>
      </c>
      <c r="K2209" s="26">
        <v>5.3999999999999999E-2</v>
      </c>
      <c r="L2209" s="26">
        <v>4.0000000000000001E-3</v>
      </c>
    </row>
    <row r="2210" spans="1:12" ht="16" customHeight="1">
      <c r="A2210" t="s">
        <v>518</v>
      </c>
      <c r="B2210" t="s">
        <v>11</v>
      </c>
      <c r="C2210" t="s">
        <v>54</v>
      </c>
      <c r="D2210" s="24">
        <v>46054</v>
      </c>
      <c r="E2210" t="s">
        <v>337</v>
      </c>
      <c r="F2210" t="s">
        <v>10</v>
      </c>
      <c r="G2210" t="s">
        <v>320</v>
      </c>
      <c r="H2210" t="s">
        <v>320</v>
      </c>
      <c r="I2210" t="s">
        <v>496</v>
      </c>
      <c r="J2210" s="25">
        <v>0</v>
      </c>
      <c r="K2210" s="26">
        <v>0</v>
      </c>
      <c r="L2210" s="26">
        <v>0</v>
      </c>
    </row>
    <row r="2211" spans="1:12" ht="16" customHeight="1">
      <c r="A2211" t="s">
        <v>518</v>
      </c>
      <c r="B2211" t="s">
        <v>11</v>
      </c>
      <c r="C2211" t="s">
        <v>54</v>
      </c>
      <c r="D2211" s="24">
        <v>46054</v>
      </c>
      <c r="E2211" t="s">
        <v>339</v>
      </c>
      <c r="F2211" t="s">
        <v>10</v>
      </c>
      <c r="G2211" t="s">
        <v>320</v>
      </c>
      <c r="H2211" t="s">
        <v>320</v>
      </c>
      <c r="I2211" t="s">
        <v>497</v>
      </c>
      <c r="J2211" s="25">
        <v>0</v>
      </c>
      <c r="K2211" s="26">
        <v>0</v>
      </c>
      <c r="L2211" s="26">
        <v>0</v>
      </c>
    </row>
    <row r="2212" spans="1:12" ht="16" customHeight="1">
      <c r="A2212" t="s">
        <v>518</v>
      </c>
      <c r="B2212" t="s">
        <v>11</v>
      </c>
      <c r="C2212" t="s">
        <v>54</v>
      </c>
      <c r="D2212" s="24">
        <v>46054</v>
      </c>
      <c r="E2212" t="s">
        <v>341</v>
      </c>
      <c r="F2212" t="s">
        <v>10</v>
      </c>
      <c r="G2212" t="s">
        <v>320</v>
      </c>
      <c r="H2212" t="s">
        <v>320</v>
      </c>
      <c r="I2212" t="s">
        <v>498</v>
      </c>
      <c r="J2212" s="25">
        <v>0</v>
      </c>
      <c r="K2212" s="26">
        <v>0</v>
      </c>
      <c r="L2212" s="26">
        <v>0</v>
      </c>
    </row>
    <row r="2213" spans="1:12" ht="16" customHeight="1">
      <c r="A2213" t="s">
        <v>518</v>
      </c>
      <c r="B2213" t="s">
        <v>11</v>
      </c>
      <c r="C2213" t="s">
        <v>54</v>
      </c>
      <c r="D2213" s="24">
        <v>46054</v>
      </c>
      <c r="E2213" t="s">
        <v>343</v>
      </c>
      <c r="F2213" t="s">
        <v>9</v>
      </c>
      <c r="G2213" t="s">
        <v>344</v>
      </c>
      <c r="H2213" t="s">
        <v>344</v>
      </c>
      <c r="I2213" t="s">
        <v>499</v>
      </c>
      <c r="J2213" s="25">
        <v>0</v>
      </c>
      <c r="K2213" s="26">
        <v>0</v>
      </c>
      <c r="L2213" s="26">
        <v>0</v>
      </c>
    </row>
    <row r="2214" spans="1:12" ht="16" customHeight="1">
      <c r="A2214" t="s">
        <v>518</v>
      </c>
      <c r="B2214" t="s">
        <v>11</v>
      </c>
      <c r="C2214" t="s">
        <v>54</v>
      </c>
      <c r="D2214" s="24">
        <v>46054</v>
      </c>
      <c r="E2214" t="s">
        <v>346</v>
      </c>
      <c r="F2214" t="s">
        <v>10</v>
      </c>
      <c r="G2214" t="s">
        <v>320</v>
      </c>
      <c r="H2214" t="s">
        <v>320</v>
      </c>
      <c r="I2214" t="s">
        <v>500</v>
      </c>
      <c r="J2214" s="25">
        <v>0</v>
      </c>
      <c r="K2214" s="26">
        <v>0</v>
      </c>
      <c r="L2214" s="26">
        <v>0</v>
      </c>
    </row>
    <row r="2215" spans="1:12" ht="16" customHeight="1">
      <c r="A2215" t="s">
        <v>518</v>
      </c>
      <c r="B2215" t="s">
        <v>11</v>
      </c>
      <c r="C2215" t="s">
        <v>54</v>
      </c>
      <c r="D2215" s="24">
        <v>46054</v>
      </c>
      <c r="E2215" t="s">
        <v>463</v>
      </c>
      <c r="F2215" t="s">
        <v>10</v>
      </c>
      <c r="G2215" t="s">
        <v>320</v>
      </c>
      <c r="H2215" t="s">
        <v>320</v>
      </c>
      <c r="I2215" t="s">
        <v>501</v>
      </c>
      <c r="J2215" s="25">
        <v>0</v>
      </c>
      <c r="K2215" s="26">
        <v>0</v>
      </c>
      <c r="L2215" s="26">
        <v>0</v>
      </c>
    </row>
    <row r="2216" spans="1:12" ht="16" customHeight="1">
      <c r="A2216" t="s">
        <v>520</v>
      </c>
      <c r="B2216" t="s">
        <v>12</v>
      </c>
      <c r="C2216" t="s">
        <v>54</v>
      </c>
      <c r="D2216" s="24">
        <v>46054</v>
      </c>
      <c r="E2216" t="s">
        <v>486</v>
      </c>
      <c r="F2216" t="s">
        <v>9</v>
      </c>
      <c r="G2216" t="s">
        <v>344</v>
      </c>
      <c r="H2216" t="s">
        <v>344</v>
      </c>
      <c r="I2216" t="s">
        <v>322</v>
      </c>
      <c r="J2216" s="25">
        <v>66594422</v>
      </c>
      <c r="K2216" s="26">
        <v>110770.3778</v>
      </c>
      <c r="L2216" s="26">
        <v>340.07319999999999</v>
      </c>
    </row>
    <row r="2217" spans="1:12" ht="16" customHeight="1">
      <c r="A2217" t="s">
        <v>520</v>
      </c>
      <c r="B2217" t="s">
        <v>12</v>
      </c>
      <c r="C2217" t="s">
        <v>54</v>
      </c>
      <c r="D2217" s="24">
        <v>46054</v>
      </c>
      <c r="E2217" t="s">
        <v>504</v>
      </c>
      <c r="F2217" t="s">
        <v>10</v>
      </c>
      <c r="G2217" t="s">
        <v>314</v>
      </c>
      <c r="H2217" t="s">
        <v>314</v>
      </c>
      <c r="I2217" t="s">
        <v>322</v>
      </c>
      <c r="J2217" s="25">
        <v>1884086</v>
      </c>
      <c r="K2217" s="26">
        <v>3142.585</v>
      </c>
      <c r="L2217" s="26">
        <v>15.3721</v>
      </c>
    </row>
    <row r="2218" spans="1:12" ht="16" customHeight="1">
      <c r="A2218" t="s">
        <v>520</v>
      </c>
      <c r="B2218" t="s">
        <v>12</v>
      </c>
      <c r="C2218" t="s">
        <v>54</v>
      </c>
      <c r="D2218" s="24">
        <v>46054</v>
      </c>
      <c r="E2218" t="s">
        <v>509</v>
      </c>
      <c r="F2218" t="s">
        <v>10</v>
      </c>
      <c r="G2218" t="s">
        <v>314</v>
      </c>
      <c r="H2218" t="s">
        <v>314</v>
      </c>
      <c r="I2218" t="s">
        <v>322</v>
      </c>
      <c r="J2218" s="25">
        <v>139715</v>
      </c>
      <c r="K2218" s="26">
        <v>233.7252</v>
      </c>
      <c r="L2218" s="26">
        <v>1.4176</v>
      </c>
    </row>
    <row r="2219" spans="1:12" ht="16" customHeight="1">
      <c r="A2219" t="s">
        <v>520</v>
      </c>
      <c r="B2219" t="s">
        <v>12</v>
      </c>
      <c r="C2219" t="s">
        <v>54</v>
      </c>
      <c r="D2219" s="24">
        <v>46054</v>
      </c>
      <c r="E2219" t="s">
        <v>514</v>
      </c>
      <c r="F2219" t="s">
        <v>10</v>
      </c>
      <c r="G2219" t="s">
        <v>314</v>
      </c>
      <c r="H2219" t="s">
        <v>314</v>
      </c>
      <c r="I2219" t="s">
        <v>322</v>
      </c>
      <c r="J2219" s="25">
        <v>32816</v>
      </c>
      <c r="K2219" s="26">
        <v>54.985799999999998</v>
      </c>
      <c r="L2219" s="26">
        <v>0.43869999999999998</v>
      </c>
    </row>
    <row r="2220" spans="1:12" ht="16" customHeight="1">
      <c r="A2220" t="s">
        <v>520</v>
      </c>
      <c r="B2220" t="s">
        <v>12</v>
      </c>
      <c r="C2220" t="s">
        <v>54</v>
      </c>
      <c r="D2220" s="24">
        <v>46054</v>
      </c>
      <c r="E2220" t="s">
        <v>460</v>
      </c>
      <c r="F2220" t="s">
        <v>9</v>
      </c>
      <c r="G2220" t="s">
        <v>461</v>
      </c>
      <c r="H2220" t="s">
        <v>461</v>
      </c>
      <c r="I2220" t="s">
        <v>322</v>
      </c>
      <c r="J2220" s="25">
        <v>1085945</v>
      </c>
      <c r="K2220" s="26">
        <v>1822.8308999999999</v>
      </c>
      <c r="L2220" s="26">
        <v>14.911</v>
      </c>
    </row>
    <row r="2221" spans="1:12" ht="16" customHeight="1">
      <c r="A2221" t="s">
        <v>520</v>
      </c>
      <c r="B2221" t="s">
        <v>12</v>
      </c>
      <c r="C2221" t="s">
        <v>54</v>
      </c>
      <c r="D2221" s="24">
        <v>46054</v>
      </c>
      <c r="E2221" t="s">
        <v>490</v>
      </c>
      <c r="F2221" t="s">
        <v>10</v>
      </c>
      <c r="G2221" t="s">
        <v>320</v>
      </c>
      <c r="H2221" t="s">
        <v>320</v>
      </c>
      <c r="I2221" t="s">
        <v>324</v>
      </c>
      <c r="J2221" s="25">
        <v>88608</v>
      </c>
      <c r="K2221" s="26">
        <v>149.36320000000001</v>
      </c>
      <c r="L2221" s="26">
        <v>1.423</v>
      </c>
    </row>
    <row r="2222" spans="1:12" ht="16" customHeight="1">
      <c r="A2222" t="s">
        <v>520</v>
      </c>
      <c r="B2222" t="s">
        <v>12</v>
      </c>
      <c r="C2222" t="s">
        <v>54</v>
      </c>
      <c r="D2222" s="24">
        <v>46054</v>
      </c>
      <c r="E2222" t="s">
        <v>519</v>
      </c>
      <c r="F2222" t="s">
        <v>10</v>
      </c>
      <c r="G2222" t="s">
        <v>320</v>
      </c>
      <c r="H2222" t="s">
        <v>320</v>
      </c>
      <c r="I2222" t="s">
        <v>326</v>
      </c>
      <c r="J2222" s="25">
        <v>7317</v>
      </c>
      <c r="K2222" s="26">
        <v>12.412000000000001</v>
      </c>
      <c r="L2222" s="26">
        <v>0.1691</v>
      </c>
    </row>
    <row r="2223" spans="1:12" ht="16" customHeight="1">
      <c r="A2223" t="s">
        <v>520</v>
      </c>
      <c r="B2223" t="s">
        <v>12</v>
      </c>
      <c r="C2223" t="s">
        <v>54</v>
      </c>
      <c r="D2223" s="24">
        <v>46054</v>
      </c>
      <c r="E2223" t="s">
        <v>329</v>
      </c>
      <c r="F2223" t="s">
        <v>10</v>
      </c>
      <c r="G2223" t="s">
        <v>320</v>
      </c>
      <c r="H2223" t="s">
        <v>320</v>
      </c>
      <c r="I2223" t="s">
        <v>403</v>
      </c>
      <c r="J2223" s="25">
        <v>35556</v>
      </c>
      <c r="K2223" s="26">
        <v>60.089100000000002</v>
      </c>
      <c r="L2223" s="26">
        <v>0.94079999999999997</v>
      </c>
    </row>
    <row r="2224" spans="1:12" ht="16" customHeight="1">
      <c r="A2224" t="s">
        <v>520</v>
      </c>
      <c r="B2224" t="s">
        <v>12</v>
      </c>
      <c r="C2224" t="s">
        <v>54</v>
      </c>
      <c r="D2224" s="24">
        <v>46054</v>
      </c>
      <c r="E2224" t="s">
        <v>372</v>
      </c>
      <c r="F2224" t="s">
        <v>10</v>
      </c>
      <c r="G2224" t="s">
        <v>320</v>
      </c>
      <c r="H2224" t="s">
        <v>320</v>
      </c>
      <c r="I2224" t="s">
        <v>404</v>
      </c>
      <c r="J2224" s="25">
        <v>2862</v>
      </c>
      <c r="K2224" s="26">
        <v>4.8384</v>
      </c>
      <c r="L2224" s="26">
        <v>9.6000000000000002E-2</v>
      </c>
    </row>
    <row r="2225" spans="1:12" ht="16" customHeight="1">
      <c r="A2225" t="s">
        <v>520</v>
      </c>
      <c r="B2225" t="s">
        <v>12</v>
      </c>
      <c r="C2225" t="s">
        <v>54</v>
      </c>
      <c r="D2225" s="24">
        <v>46054</v>
      </c>
      <c r="E2225" t="s">
        <v>331</v>
      </c>
      <c r="F2225" t="s">
        <v>10</v>
      </c>
      <c r="G2225" t="s">
        <v>320</v>
      </c>
      <c r="H2225" t="s">
        <v>320</v>
      </c>
      <c r="I2225" t="s">
        <v>405</v>
      </c>
      <c r="J2225" s="25">
        <v>8429</v>
      </c>
      <c r="K2225" s="26">
        <v>14.599299999999999</v>
      </c>
      <c r="L2225" s="26">
        <v>0.34639999999999999</v>
      </c>
    </row>
    <row r="2226" spans="1:12" ht="16" customHeight="1">
      <c r="A2226" t="s">
        <v>520</v>
      </c>
      <c r="B2226" t="s">
        <v>12</v>
      </c>
      <c r="C2226" t="s">
        <v>54</v>
      </c>
      <c r="D2226" s="24">
        <v>46054</v>
      </c>
      <c r="E2226" t="s">
        <v>333</v>
      </c>
      <c r="F2226" t="s">
        <v>10</v>
      </c>
      <c r="G2226" t="s">
        <v>320</v>
      </c>
      <c r="H2226" t="s">
        <v>320</v>
      </c>
      <c r="I2226" t="s">
        <v>494</v>
      </c>
      <c r="J2226" s="25">
        <v>0</v>
      </c>
      <c r="K2226" s="26">
        <v>0</v>
      </c>
      <c r="L2226" s="26">
        <v>0</v>
      </c>
    </row>
    <row r="2227" spans="1:12" ht="16" customHeight="1">
      <c r="A2227" t="s">
        <v>520</v>
      </c>
      <c r="B2227" t="s">
        <v>12</v>
      </c>
      <c r="C2227" t="s">
        <v>54</v>
      </c>
      <c r="D2227" s="24">
        <v>46054</v>
      </c>
      <c r="E2227" t="s">
        <v>335</v>
      </c>
      <c r="F2227" t="s">
        <v>10</v>
      </c>
      <c r="G2227" t="s">
        <v>320</v>
      </c>
      <c r="H2227" t="s">
        <v>320</v>
      </c>
      <c r="I2227" t="s">
        <v>495</v>
      </c>
      <c r="J2227" s="25">
        <v>53</v>
      </c>
      <c r="K2227" s="26">
        <v>9.8400000000000001E-2</v>
      </c>
      <c r="L2227" s="26">
        <v>6.6E-3</v>
      </c>
    </row>
    <row r="2228" spans="1:12" ht="16" customHeight="1">
      <c r="A2228" t="s">
        <v>520</v>
      </c>
      <c r="B2228" t="s">
        <v>12</v>
      </c>
      <c r="C2228" t="s">
        <v>54</v>
      </c>
      <c r="D2228" s="24">
        <v>46054</v>
      </c>
      <c r="E2228" t="s">
        <v>337</v>
      </c>
      <c r="F2228" t="s">
        <v>10</v>
      </c>
      <c r="G2228" t="s">
        <v>320</v>
      </c>
      <c r="H2228" t="s">
        <v>320</v>
      </c>
      <c r="I2228" t="s">
        <v>496</v>
      </c>
      <c r="J2228" s="25">
        <v>0</v>
      </c>
      <c r="K2228" s="26">
        <v>0</v>
      </c>
      <c r="L2228" s="26">
        <v>0</v>
      </c>
    </row>
    <row r="2229" spans="1:12" ht="16" customHeight="1">
      <c r="A2229" t="s">
        <v>520</v>
      </c>
      <c r="B2229" t="s">
        <v>12</v>
      </c>
      <c r="C2229" t="s">
        <v>54</v>
      </c>
      <c r="D2229" s="24">
        <v>46054</v>
      </c>
      <c r="E2229" t="s">
        <v>339</v>
      </c>
      <c r="F2229" t="s">
        <v>10</v>
      </c>
      <c r="G2229" t="s">
        <v>320</v>
      </c>
      <c r="H2229" t="s">
        <v>320</v>
      </c>
      <c r="I2229" t="s">
        <v>497</v>
      </c>
      <c r="J2229" s="25">
        <v>1</v>
      </c>
      <c r="K2229" s="26">
        <v>1.8E-3</v>
      </c>
      <c r="L2229" s="26">
        <v>1E-4</v>
      </c>
    </row>
    <row r="2230" spans="1:12" ht="16" customHeight="1">
      <c r="A2230" t="s">
        <v>520</v>
      </c>
      <c r="B2230" t="s">
        <v>12</v>
      </c>
      <c r="C2230" t="s">
        <v>54</v>
      </c>
      <c r="D2230" s="24">
        <v>46054</v>
      </c>
      <c r="E2230" t="s">
        <v>341</v>
      </c>
      <c r="F2230" t="s">
        <v>10</v>
      </c>
      <c r="G2230" t="s">
        <v>320</v>
      </c>
      <c r="H2230" t="s">
        <v>320</v>
      </c>
      <c r="I2230" t="s">
        <v>498</v>
      </c>
      <c r="J2230" s="25">
        <v>0</v>
      </c>
      <c r="K2230" s="26">
        <v>0</v>
      </c>
      <c r="L2230" s="26">
        <v>0</v>
      </c>
    </row>
    <row r="2231" spans="1:12" ht="16" customHeight="1">
      <c r="A2231" t="s">
        <v>520</v>
      </c>
      <c r="B2231" t="s">
        <v>12</v>
      </c>
      <c r="C2231" t="s">
        <v>54</v>
      </c>
      <c r="D2231" s="24">
        <v>46054</v>
      </c>
      <c r="E2231" t="s">
        <v>343</v>
      </c>
      <c r="F2231" t="s">
        <v>9</v>
      </c>
      <c r="G2231" t="s">
        <v>344</v>
      </c>
      <c r="H2231" t="s">
        <v>344</v>
      </c>
      <c r="I2231" t="s">
        <v>499</v>
      </c>
      <c r="J2231" s="25">
        <v>0</v>
      </c>
      <c r="K2231" s="26">
        <v>0</v>
      </c>
      <c r="L2231" s="26">
        <v>0</v>
      </c>
    </row>
    <row r="2232" spans="1:12" ht="16" customHeight="1">
      <c r="A2232" t="s">
        <v>520</v>
      </c>
      <c r="B2232" t="s">
        <v>12</v>
      </c>
      <c r="C2232" t="s">
        <v>54</v>
      </c>
      <c r="D2232" s="24">
        <v>46054</v>
      </c>
      <c r="E2232" t="s">
        <v>346</v>
      </c>
      <c r="F2232" t="s">
        <v>10</v>
      </c>
      <c r="G2232" t="s">
        <v>320</v>
      </c>
      <c r="H2232" t="s">
        <v>320</v>
      </c>
      <c r="I2232" t="s">
        <v>500</v>
      </c>
      <c r="J2232" s="25">
        <v>0</v>
      </c>
      <c r="K2232" s="26">
        <v>0</v>
      </c>
      <c r="L2232" s="26">
        <v>0</v>
      </c>
    </row>
    <row r="2233" spans="1:12" ht="16" customHeight="1">
      <c r="A2233" t="s">
        <v>520</v>
      </c>
      <c r="B2233" t="s">
        <v>12</v>
      </c>
      <c r="C2233" t="s">
        <v>54</v>
      </c>
      <c r="D2233" s="24">
        <v>46054</v>
      </c>
      <c r="E2233" t="s">
        <v>463</v>
      </c>
      <c r="F2233" t="s">
        <v>10</v>
      </c>
      <c r="G2233" t="s">
        <v>320</v>
      </c>
      <c r="H2233" t="s">
        <v>320</v>
      </c>
      <c r="I2233" t="s">
        <v>501</v>
      </c>
      <c r="J2233" s="25">
        <v>0</v>
      </c>
      <c r="K2233" s="26">
        <v>0</v>
      </c>
      <c r="L2233" s="26">
        <v>0</v>
      </c>
    </row>
    <row r="2234" spans="1:12" ht="16" customHeight="1">
      <c r="A2234" t="s">
        <v>521</v>
      </c>
      <c r="B2234" t="s">
        <v>13</v>
      </c>
      <c r="C2234" t="s">
        <v>54</v>
      </c>
      <c r="D2234" s="24">
        <v>46054</v>
      </c>
      <c r="E2234" t="s">
        <v>486</v>
      </c>
      <c r="F2234" t="s">
        <v>9</v>
      </c>
      <c r="G2234" t="s">
        <v>344</v>
      </c>
      <c r="H2234" t="s">
        <v>344</v>
      </c>
      <c r="I2234" t="s">
        <v>322</v>
      </c>
      <c r="J2234" s="25">
        <v>130736288</v>
      </c>
      <c r="K2234" s="26">
        <v>216122.41500000001</v>
      </c>
      <c r="L2234" s="26">
        <v>570.50760000000002</v>
      </c>
    </row>
    <row r="2235" spans="1:12" ht="16" customHeight="1">
      <c r="A2235" t="s">
        <v>521</v>
      </c>
      <c r="B2235" t="s">
        <v>13</v>
      </c>
      <c r="C2235" t="s">
        <v>54</v>
      </c>
      <c r="D2235" s="24">
        <v>46054</v>
      </c>
      <c r="E2235" t="s">
        <v>504</v>
      </c>
      <c r="F2235" t="s">
        <v>10</v>
      </c>
      <c r="G2235" t="s">
        <v>314</v>
      </c>
      <c r="H2235" t="s">
        <v>314</v>
      </c>
      <c r="I2235" t="s">
        <v>322</v>
      </c>
      <c r="J2235" s="25">
        <v>3838738</v>
      </c>
      <c r="K2235" s="26">
        <v>6399.7660999999998</v>
      </c>
      <c r="L2235" s="26">
        <v>26.96</v>
      </c>
    </row>
    <row r="2236" spans="1:12" ht="16" customHeight="1">
      <c r="A2236" t="s">
        <v>521</v>
      </c>
      <c r="B2236" t="s">
        <v>13</v>
      </c>
      <c r="C2236" t="s">
        <v>54</v>
      </c>
      <c r="D2236" s="24">
        <v>46054</v>
      </c>
      <c r="E2236" t="s">
        <v>509</v>
      </c>
      <c r="F2236" t="s">
        <v>10</v>
      </c>
      <c r="G2236" t="s">
        <v>314</v>
      </c>
      <c r="H2236" t="s">
        <v>314</v>
      </c>
      <c r="I2236" t="s">
        <v>322</v>
      </c>
      <c r="J2236" s="25">
        <v>236296</v>
      </c>
      <c r="K2236" s="26">
        <v>393.69760000000002</v>
      </c>
      <c r="L2236" s="26">
        <v>2.5188999999999999</v>
      </c>
    </row>
    <row r="2237" spans="1:12" ht="16" customHeight="1">
      <c r="A2237" t="s">
        <v>521</v>
      </c>
      <c r="B2237" t="s">
        <v>13</v>
      </c>
      <c r="C2237" t="s">
        <v>54</v>
      </c>
      <c r="D2237" s="24">
        <v>46054</v>
      </c>
      <c r="E2237" t="s">
        <v>514</v>
      </c>
      <c r="F2237" t="s">
        <v>10</v>
      </c>
      <c r="G2237" t="s">
        <v>314</v>
      </c>
      <c r="H2237" t="s">
        <v>314</v>
      </c>
      <c r="I2237" t="s">
        <v>322</v>
      </c>
      <c r="J2237" s="25">
        <v>57012</v>
      </c>
      <c r="K2237" s="26">
        <v>95.168000000000006</v>
      </c>
      <c r="L2237" s="26">
        <v>0.78110000000000002</v>
      </c>
    </row>
    <row r="2238" spans="1:12" ht="16" customHeight="1">
      <c r="A2238" t="s">
        <v>521</v>
      </c>
      <c r="B2238" t="s">
        <v>13</v>
      </c>
      <c r="C2238" t="s">
        <v>54</v>
      </c>
      <c r="D2238" s="24">
        <v>46054</v>
      </c>
      <c r="E2238" t="s">
        <v>460</v>
      </c>
      <c r="F2238" t="s">
        <v>9</v>
      </c>
      <c r="G2238" t="s">
        <v>461</v>
      </c>
      <c r="H2238" t="s">
        <v>461</v>
      </c>
      <c r="I2238" t="s">
        <v>322</v>
      </c>
      <c r="J2238" s="25">
        <v>1523031</v>
      </c>
      <c r="K2238" s="26">
        <v>2542.4331000000002</v>
      </c>
      <c r="L2238" s="26">
        <v>21.799299999999999</v>
      </c>
    </row>
    <row r="2239" spans="1:12" ht="16" customHeight="1">
      <c r="A2239" t="s">
        <v>521</v>
      </c>
      <c r="B2239" t="s">
        <v>13</v>
      </c>
      <c r="C2239" t="s">
        <v>54</v>
      </c>
      <c r="D2239" s="24">
        <v>46054</v>
      </c>
      <c r="E2239" t="s">
        <v>490</v>
      </c>
      <c r="F2239" t="s">
        <v>10</v>
      </c>
      <c r="G2239" t="s">
        <v>320</v>
      </c>
      <c r="H2239" t="s">
        <v>320</v>
      </c>
      <c r="I2239" t="s">
        <v>324</v>
      </c>
      <c r="J2239" s="25">
        <v>174252</v>
      </c>
      <c r="K2239" s="26">
        <v>292.96820000000002</v>
      </c>
      <c r="L2239" s="26">
        <v>3.0482</v>
      </c>
    </row>
    <row r="2240" spans="1:12" ht="16" customHeight="1">
      <c r="A2240" t="s">
        <v>521</v>
      </c>
      <c r="B2240" t="s">
        <v>13</v>
      </c>
      <c r="C2240" t="s">
        <v>54</v>
      </c>
      <c r="D2240" s="24">
        <v>46054</v>
      </c>
      <c r="E2240" t="s">
        <v>519</v>
      </c>
      <c r="F2240" t="s">
        <v>10</v>
      </c>
      <c r="G2240" t="s">
        <v>320</v>
      </c>
      <c r="H2240" t="s">
        <v>320</v>
      </c>
      <c r="I2240" t="s">
        <v>326</v>
      </c>
      <c r="J2240" s="25">
        <v>17475</v>
      </c>
      <c r="K2240" s="26">
        <v>29.263000000000002</v>
      </c>
      <c r="L2240" s="26">
        <v>0.40749999999999997</v>
      </c>
    </row>
    <row r="2241" spans="1:12" ht="16" customHeight="1">
      <c r="A2241" t="s">
        <v>521</v>
      </c>
      <c r="B2241" t="s">
        <v>13</v>
      </c>
      <c r="C2241" t="s">
        <v>54</v>
      </c>
      <c r="D2241" s="24">
        <v>46054</v>
      </c>
      <c r="E2241" t="s">
        <v>329</v>
      </c>
      <c r="F2241" t="s">
        <v>10</v>
      </c>
      <c r="G2241" t="s">
        <v>320</v>
      </c>
      <c r="H2241" t="s">
        <v>320</v>
      </c>
      <c r="I2241" t="s">
        <v>403</v>
      </c>
      <c r="J2241" s="25">
        <v>60808</v>
      </c>
      <c r="K2241" s="26">
        <v>101.363</v>
      </c>
      <c r="L2241" s="26">
        <v>1.5324</v>
      </c>
    </row>
    <row r="2242" spans="1:12" ht="16" customHeight="1">
      <c r="A2242" t="s">
        <v>521</v>
      </c>
      <c r="B2242" t="s">
        <v>13</v>
      </c>
      <c r="C2242" t="s">
        <v>54</v>
      </c>
      <c r="D2242" s="24">
        <v>46054</v>
      </c>
      <c r="E2242" t="s">
        <v>372</v>
      </c>
      <c r="F2242" t="s">
        <v>10</v>
      </c>
      <c r="G2242" t="s">
        <v>320</v>
      </c>
      <c r="H2242" t="s">
        <v>320</v>
      </c>
      <c r="I2242" t="s">
        <v>404</v>
      </c>
      <c r="J2242" s="25">
        <v>9654</v>
      </c>
      <c r="K2242" s="26">
        <v>16.221699999999998</v>
      </c>
      <c r="L2242" s="26">
        <v>0.33529999999999999</v>
      </c>
    </row>
    <row r="2243" spans="1:12" ht="16" customHeight="1">
      <c r="A2243" t="s">
        <v>521</v>
      </c>
      <c r="B2243" t="s">
        <v>13</v>
      </c>
      <c r="C2243" t="s">
        <v>54</v>
      </c>
      <c r="D2243" s="24">
        <v>46054</v>
      </c>
      <c r="E2243" t="s">
        <v>331</v>
      </c>
      <c r="F2243" t="s">
        <v>10</v>
      </c>
      <c r="G2243" t="s">
        <v>320</v>
      </c>
      <c r="H2243" t="s">
        <v>320</v>
      </c>
      <c r="I2243" t="s">
        <v>405</v>
      </c>
      <c r="J2243" s="25">
        <v>23522</v>
      </c>
      <c r="K2243" s="26">
        <v>40.120199999999997</v>
      </c>
      <c r="L2243" s="26">
        <v>0.92410000000000003</v>
      </c>
    </row>
    <row r="2244" spans="1:12" ht="16" customHeight="1">
      <c r="A2244" t="s">
        <v>521</v>
      </c>
      <c r="B2244" t="s">
        <v>13</v>
      </c>
      <c r="C2244" t="s">
        <v>54</v>
      </c>
      <c r="D2244" s="24">
        <v>46054</v>
      </c>
      <c r="E2244" t="s">
        <v>333</v>
      </c>
      <c r="F2244" t="s">
        <v>10</v>
      </c>
      <c r="G2244" t="s">
        <v>320</v>
      </c>
      <c r="H2244" t="s">
        <v>320</v>
      </c>
      <c r="I2244" t="s">
        <v>494</v>
      </c>
      <c r="J2244" s="25">
        <v>0</v>
      </c>
      <c r="K2244" s="26">
        <v>0</v>
      </c>
      <c r="L2244" s="26">
        <v>0</v>
      </c>
    </row>
    <row r="2245" spans="1:12" ht="16" customHeight="1">
      <c r="A2245" t="s">
        <v>521</v>
      </c>
      <c r="B2245" t="s">
        <v>13</v>
      </c>
      <c r="C2245" t="s">
        <v>54</v>
      </c>
      <c r="D2245" s="24">
        <v>46054</v>
      </c>
      <c r="E2245" t="s">
        <v>335</v>
      </c>
      <c r="F2245" t="s">
        <v>10</v>
      </c>
      <c r="G2245" t="s">
        <v>320</v>
      </c>
      <c r="H2245" t="s">
        <v>320</v>
      </c>
      <c r="I2245" t="s">
        <v>495</v>
      </c>
      <c r="J2245" s="25">
        <v>86</v>
      </c>
      <c r="K2245" s="26">
        <v>0.156</v>
      </c>
      <c r="L2245" s="26">
        <v>7.6E-3</v>
      </c>
    </row>
    <row r="2246" spans="1:12" ht="16" customHeight="1">
      <c r="A2246" t="s">
        <v>521</v>
      </c>
      <c r="B2246" t="s">
        <v>13</v>
      </c>
      <c r="C2246" t="s">
        <v>54</v>
      </c>
      <c r="D2246" s="24">
        <v>46054</v>
      </c>
      <c r="E2246" t="s">
        <v>337</v>
      </c>
      <c r="F2246" t="s">
        <v>10</v>
      </c>
      <c r="G2246" t="s">
        <v>320</v>
      </c>
      <c r="H2246" t="s">
        <v>320</v>
      </c>
      <c r="I2246" t="s">
        <v>496</v>
      </c>
      <c r="J2246" s="25">
        <v>0</v>
      </c>
      <c r="K2246" s="26">
        <v>0</v>
      </c>
      <c r="L2246" s="26">
        <v>0</v>
      </c>
    </row>
    <row r="2247" spans="1:12" ht="16" customHeight="1">
      <c r="A2247" t="s">
        <v>521</v>
      </c>
      <c r="B2247" t="s">
        <v>13</v>
      </c>
      <c r="C2247" t="s">
        <v>54</v>
      </c>
      <c r="D2247" s="24">
        <v>46054</v>
      </c>
      <c r="E2247" t="s">
        <v>339</v>
      </c>
      <c r="F2247" t="s">
        <v>10</v>
      </c>
      <c r="G2247" t="s">
        <v>320</v>
      </c>
      <c r="H2247" t="s">
        <v>320</v>
      </c>
      <c r="I2247" t="s">
        <v>497</v>
      </c>
      <c r="J2247" s="25">
        <v>1</v>
      </c>
      <c r="K2247" s="26">
        <v>1.8E-3</v>
      </c>
      <c r="L2247" s="26">
        <v>1E-4</v>
      </c>
    </row>
    <row r="2248" spans="1:12" ht="16" customHeight="1">
      <c r="A2248" t="s">
        <v>521</v>
      </c>
      <c r="B2248" t="s">
        <v>13</v>
      </c>
      <c r="C2248" t="s">
        <v>54</v>
      </c>
      <c r="D2248" s="24">
        <v>46054</v>
      </c>
      <c r="E2248" t="s">
        <v>341</v>
      </c>
      <c r="F2248" t="s">
        <v>10</v>
      </c>
      <c r="G2248" t="s">
        <v>320</v>
      </c>
      <c r="H2248" t="s">
        <v>320</v>
      </c>
      <c r="I2248" t="s">
        <v>498</v>
      </c>
      <c r="J2248" s="25">
        <v>0</v>
      </c>
      <c r="K2248" s="26">
        <v>0</v>
      </c>
      <c r="L2248" s="26">
        <v>0</v>
      </c>
    </row>
    <row r="2249" spans="1:12" ht="16" customHeight="1">
      <c r="A2249" t="s">
        <v>521</v>
      </c>
      <c r="B2249" t="s">
        <v>13</v>
      </c>
      <c r="C2249" t="s">
        <v>54</v>
      </c>
      <c r="D2249" s="24">
        <v>46054</v>
      </c>
      <c r="E2249" t="s">
        <v>343</v>
      </c>
      <c r="F2249" t="s">
        <v>9</v>
      </c>
      <c r="G2249" t="s">
        <v>344</v>
      </c>
      <c r="H2249" t="s">
        <v>344</v>
      </c>
      <c r="I2249" t="s">
        <v>499</v>
      </c>
      <c r="J2249" s="25">
        <v>0</v>
      </c>
      <c r="K2249" s="26">
        <v>0</v>
      </c>
      <c r="L2249" s="26">
        <v>0</v>
      </c>
    </row>
    <row r="2250" spans="1:12" ht="16" customHeight="1">
      <c r="A2250" t="s">
        <v>521</v>
      </c>
      <c r="B2250" t="s">
        <v>13</v>
      </c>
      <c r="C2250" t="s">
        <v>54</v>
      </c>
      <c r="D2250" s="24">
        <v>46054</v>
      </c>
      <c r="E2250" t="s">
        <v>346</v>
      </c>
      <c r="F2250" t="s">
        <v>10</v>
      </c>
      <c r="G2250" t="s">
        <v>320</v>
      </c>
      <c r="H2250" t="s">
        <v>320</v>
      </c>
      <c r="I2250" t="s">
        <v>500</v>
      </c>
      <c r="J2250" s="25">
        <v>0</v>
      </c>
      <c r="K2250" s="26">
        <v>0</v>
      </c>
      <c r="L2250" s="26">
        <v>0</v>
      </c>
    </row>
    <row r="2251" spans="1:12" ht="16" customHeight="1">
      <c r="A2251" t="s">
        <v>521</v>
      </c>
      <c r="B2251" t="s">
        <v>13</v>
      </c>
      <c r="C2251" t="s">
        <v>54</v>
      </c>
      <c r="D2251" s="24">
        <v>46054</v>
      </c>
      <c r="E2251" t="s">
        <v>463</v>
      </c>
      <c r="F2251" t="s">
        <v>10</v>
      </c>
      <c r="G2251" t="s">
        <v>320</v>
      </c>
      <c r="H2251" t="s">
        <v>320</v>
      </c>
      <c r="I2251" t="s">
        <v>501</v>
      </c>
      <c r="J2251" s="25">
        <v>0</v>
      </c>
      <c r="K2251" s="26">
        <v>0</v>
      </c>
      <c r="L2251" s="26">
        <v>0</v>
      </c>
    </row>
    <row r="2252" spans="1:12" ht="16" customHeight="1">
      <c r="A2252" t="s">
        <v>486</v>
      </c>
      <c r="B2252" t="s">
        <v>9</v>
      </c>
      <c r="C2252" t="s">
        <v>55</v>
      </c>
      <c r="D2252" s="24">
        <v>46082</v>
      </c>
      <c r="E2252" t="s">
        <v>486</v>
      </c>
      <c r="F2252" t="s">
        <v>9</v>
      </c>
      <c r="G2252" t="s">
        <v>344</v>
      </c>
      <c r="H2252" t="s">
        <v>344</v>
      </c>
      <c r="I2252" t="s">
        <v>315</v>
      </c>
      <c r="J2252" s="25">
        <v>452059382</v>
      </c>
      <c r="K2252" s="26">
        <v>730015.05440000002</v>
      </c>
      <c r="L2252" s="26">
        <v>912.96659999999997</v>
      </c>
    </row>
    <row r="2253" spans="1:12" ht="16" customHeight="1">
      <c r="A2253" t="s">
        <v>486</v>
      </c>
      <c r="B2253" t="s">
        <v>9</v>
      </c>
      <c r="C2253" t="s">
        <v>55</v>
      </c>
      <c r="D2253" s="24">
        <v>46082</v>
      </c>
      <c r="E2253" t="s">
        <v>504</v>
      </c>
      <c r="F2253" t="s">
        <v>10</v>
      </c>
      <c r="G2253" t="s">
        <v>314</v>
      </c>
      <c r="H2253" t="s">
        <v>314</v>
      </c>
      <c r="I2253" t="s">
        <v>315</v>
      </c>
      <c r="J2253" s="25">
        <v>13362896</v>
      </c>
      <c r="K2253" s="26">
        <v>21910.658200000002</v>
      </c>
      <c r="L2253" s="26">
        <v>119.2516</v>
      </c>
    </row>
    <row r="2254" spans="1:12" ht="16" customHeight="1">
      <c r="A2254" t="s">
        <v>486</v>
      </c>
      <c r="B2254" t="s">
        <v>9</v>
      </c>
      <c r="C2254" t="s">
        <v>55</v>
      </c>
      <c r="D2254" s="24">
        <v>46082</v>
      </c>
      <c r="E2254" t="s">
        <v>509</v>
      </c>
      <c r="F2254" t="s">
        <v>10</v>
      </c>
      <c r="G2254" t="s">
        <v>314</v>
      </c>
      <c r="H2254" t="s">
        <v>314</v>
      </c>
      <c r="I2254" t="s">
        <v>315</v>
      </c>
      <c r="J2254" s="25">
        <v>597272</v>
      </c>
      <c r="K2254" s="26">
        <v>980.39170000000001</v>
      </c>
      <c r="L2254" s="26">
        <v>7.2515000000000001</v>
      </c>
    </row>
    <row r="2255" spans="1:12" ht="16" customHeight="1">
      <c r="A2255" t="s">
        <v>486</v>
      </c>
      <c r="B2255" t="s">
        <v>9</v>
      </c>
      <c r="C2255" t="s">
        <v>55</v>
      </c>
      <c r="D2255" s="24">
        <v>46082</v>
      </c>
      <c r="E2255" t="s">
        <v>514</v>
      </c>
      <c r="F2255" t="s">
        <v>10</v>
      </c>
      <c r="G2255" t="s">
        <v>314</v>
      </c>
      <c r="H2255" t="s">
        <v>314</v>
      </c>
      <c r="I2255" t="s">
        <v>315</v>
      </c>
      <c r="J2255" s="25">
        <v>130448</v>
      </c>
      <c r="K2255" s="26">
        <v>215.524</v>
      </c>
      <c r="L2255" s="26">
        <v>1.8816999999999999</v>
      </c>
    </row>
    <row r="2256" spans="1:12" ht="16" customHeight="1">
      <c r="A2256" t="s">
        <v>486</v>
      </c>
      <c r="B2256" t="s">
        <v>9</v>
      </c>
      <c r="C2256" t="s">
        <v>55</v>
      </c>
      <c r="D2256" s="24">
        <v>46082</v>
      </c>
      <c r="E2256" t="s">
        <v>460</v>
      </c>
      <c r="F2256" t="s">
        <v>9</v>
      </c>
      <c r="G2256" t="s">
        <v>461</v>
      </c>
      <c r="H2256" t="s">
        <v>461</v>
      </c>
      <c r="I2256" t="s">
        <v>315</v>
      </c>
      <c r="J2256" s="25">
        <v>3003231</v>
      </c>
      <c r="K2256" s="26">
        <v>4933.4928</v>
      </c>
      <c r="L2256" s="26">
        <v>49.637</v>
      </c>
    </row>
    <row r="2257" spans="1:12" ht="16" customHeight="1">
      <c r="A2257" t="s">
        <v>486</v>
      </c>
      <c r="B2257" t="s">
        <v>9</v>
      </c>
      <c r="C2257" t="s">
        <v>55</v>
      </c>
      <c r="D2257" s="24">
        <v>46082</v>
      </c>
      <c r="E2257" t="s">
        <v>490</v>
      </c>
      <c r="F2257" t="s">
        <v>10</v>
      </c>
      <c r="G2257" t="s">
        <v>320</v>
      </c>
      <c r="H2257" t="s">
        <v>320</v>
      </c>
      <c r="I2257" t="s">
        <v>322</v>
      </c>
      <c r="J2257" s="25">
        <v>403798</v>
      </c>
      <c r="K2257" s="26">
        <v>671.76409999999998</v>
      </c>
      <c r="L2257" s="26">
        <v>8.2924000000000007</v>
      </c>
    </row>
    <row r="2258" spans="1:12" ht="16" customHeight="1">
      <c r="A2258" t="s">
        <v>486</v>
      </c>
      <c r="B2258" t="s">
        <v>9</v>
      </c>
      <c r="C2258" t="s">
        <v>55</v>
      </c>
      <c r="D2258" s="24">
        <v>46082</v>
      </c>
      <c r="E2258" t="s">
        <v>519</v>
      </c>
      <c r="F2258" t="s">
        <v>10</v>
      </c>
      <c r="G2258" t="s">
        <v>320</v>
      </c>
      <c r="H2258" t="s">
        <v>320</v>
      </c>
      <c r="I2258" t="s">
        <v>324</v>
      </c>
      <c r="J2258" s="25">
        <v>60710</v>
      </c>
      <c r="K2258" s="26">
        <v>99.9636</v>
      </c>
      <c r="L2258" s="26">
        <v>1.5563</v>
      </c>
    </row>
    <row r="2259" spans="1:12" ht="16" customHeight="1">
      <c r="A2259" t="s">
        <v>486</v>
      </c>
      <c r="B2259" t="s">
        <v>9</v>
      </c>
      <c r="C2259" t="s">
        <v>55</v>
      </c>
      <c r="D2259" s="24">
        <v>46082</v>
      </c>
      <c r="E2259" t="s">
        <v>329</v>
      </c>
      <c r="F2259" t="s">
        <v>10</v>
      </c>
      <c r="G2259" t="s">
        <v>320</v>
      </c>
      <c r="H2259" t="s">
        <v>320</v>
      </c>
      <c r="I2259" t="s">
        <v>326</v>
      </c>
      <c r="J2259" s="25">
        <v>161620</v>
      </c>
      <c r="K2259" s="26">
        <v>265.19690000000003</v>
      </c>
      <c r="L2259" s="26">
        <v>4.1413000000000002</v>
      </c>
    </row>
    <row r="2260" spans="1:12" ht="16" customHeight="1">
      <c r="A2260" t="s">
        <v>486</v>
      </c>
      <c r="B2260" t="s">
        <v>9</v>
      </c>
      <c r="C2260" t="s">
        <v>55</v>
      </c>
      <c r="D2260" s="24">
        <v>46082</v>
      </c>
      <c r="E2260" t="s">
        <v>372</v>
      </c>
      <c r="F2260" t="s">
        <v>10</v>
      </c>
      <c r="G2260" t="s">
        <v>320</v>
      </c>
      <c r="H2260" t="s">
        <v>320</v>
      </c>
      <c r="I2260" t="s">
        <v>328</v>
      </c>
      <c r="J2260" s="25">
        <v>26117</v>
      </c>
      <c r="K2260" s="26">
        <v>44.017200000000003</v>
      </c>
      <c r="L2260" s="26">
        <v>0.91820000000000002</v>
      </c>
    </row>
    <row r="2261" spans="1:12" ht="16" customHeight="1">
      <c r="A2261" t="s">
        <v>486</v>
      </c>
      <c r="B2261" t="s">
        <v>9</v>
      </c>
      <c r="C2261" t="s">
        <v>55</v>
      </c>
      <c r="D2261" s="24">
        <v>46082</v>
      </c>
      <c r="E2261" t="s">
        <v>331</v>
      </c>
      <c r="F2261" t="s">
        <v>10</v>
      </c>
      <c r="G2261" t="s">
        <v>320</v>
      </c>
      <c r="H2261" t="s">
        <v>320</v>
      </c>
      <c r="I2261" t="s">
        <v>330</v>
      </c>
      <c r="J2261" s="25">
        <v>54216</v>
      </c>
      <c r="K2261" s="26">
        <v>91.883499999999998</v>
      </c>
      <c r="L2261" s="26">
        <v>2.6392000000000002</v>
      </c>
    </row>
    <row r="2262" spans="1:12" ht="16" customHeight="1">
      <c r="A2262" t="s">
        <v>486</v>
      </c>
      <c r="B2262" t="s">
        <v>9</v>
      </c>
      <c r="C2262" t="s">
        <v>55</v>
      </c>
      <c r="D2262" s="24">
        <v>46082</v>
      </c>
      <c r="E2262" t="s">
        <v>333</v>
      </c>
      <c r="F2262" t="s">
        <v>10</v>
      </c>
      <c r="G2262" t="s">
        <v>320</v>
      </c>
      <c r="H2262" t="s">
        <v>320</v>
      </c>
      <c r="I2262" t="s">
        <v>332</v>
      </c>
      <c r="J2262" s="25">
        <v>0</v>
      </c>
      <c r="K2262" s="26">
        <v>0</v>
      </c>
      <c r="L2262" s="26">
        <v>0</v>
      </c>
    </row>
    <row r="2263" spans="1:12" ht="16" customHeight="1">
      <c r="A2263" t="s">
        <v>486</v>
      </c>
      <c r="B2263" t="s">
        <v>9</v>
      </c>
      <c r="C2263" t="s">
        <v>55</v>
      </c>
      <c r="D2263" s="24">
        <v>46082</v>
      </c>
      <c r="E2263" t="s">
        <v>335</v>
      </c>
      <c r="F2263" t="s">
        <v>10</v>
      </c>
      <c r="G2263" t="s">
        <v>320</v>
      </c>
      <c r="H2263" t="s">
        <v>320</v>
      </c>
      <c r="I2263" t="s">
        <v>334</v>
      </c>
      <c r="J2263" s="25">
        <v>290</v>
      </c>
      <c r="K2263" s="26">
        <v>0.49930000000000002</v>
      </c>
      <c r="L2263" s="26">
        <v>2.7E-2</v>
      </c>
    </row>
    <row r="2264" spans="1:12" ht="16" customHeight="1">
      <c r="A2264" t="s">
        <v>486</v>
      </c>
      <c r="B2264" t="s">
        <v>9</v>
      </c>
      <c r="C2264" t="s">
        <v>55</v>
      </c>
      <c r="D2264" s="24">
        <v>46082</v>
      </c>
      <c r="E2264" t="s">
        <v>337</v>
      </c>
      <c r="F2264" t="s">
        <v>10</v>
      </c>
      <c r="G2264" t="s">
        <v>320</v>
      </c>
      <c r="H2264" t="s">
        <v>320</v>
      </c>
      <c r="I2264" t="s">
        <v>336</v>
      </c>
      <c r="J2264" s="25">
        <v>0</v>
      </c>
      <c r="K2264" s="26">
        <v>0</v>
      </c>
      <c r="L2264" s="26">
        <v>0</v>
      </c>
    </row>
    <row r="2265" spans="1:12" ht="16" customHeight="1">
      <c r="A2265" t="s">
        <v>486</v>
      </c>
      <c r="B2265" t="s">
        <v>9</v>
      </c>
      <c r="C2265" t="s">
        <v>55</v>
      </c>
      <c r="D2265" s="24">
        <v>46082</v>
      </c>
      <c r="E2265" t="s">
        <v>339</v>
      </c>
      <c r="F2265" t="s">
        <v>10</v>
      </c>
      <c r="G2265" t="s">
        <v>320</v>
      </c>
      <c r="H2265" t="s">
        <v>320</v>
      </c>
      <c r="I2265" t="s">
        <v>338</v>
      </c>
      <c r="J2265" s="25">
        <v>4</v>
      </c>
      <c r="K2265" s="26">
        <v>7.1000000000000004E-3</v>
      </c>
      <c r="L2265" s="26">
        <v>4.0000000000000002E-4</v>
      </c>
    </row>
    <row r="2266" spans="1:12" ht="16" customHeight="1">
      <c r="A2266" t="s">
        <v>486</v>
      </c>
      <c r="B2266" t="s">
        <v>9</v>
      </c>
      <c r="C2266" t="s">
        <v>55</v>
      </c>
      <c r="D2266" s="24">
        <v>46082</v>
      </c>
      <c r="E2266" t="s">
        <v>341</v>
      </c>
      <c r="F2266" t="s">
        <v>10</v>
      </c>
      <c r="G2266" t="s">
        <v>320</v>
      </c>
      <c r="H2266" t="s">
        <v>320</v>
      </c>
      <c r="I2266" t="s">
        <v>340</v>
      </c>
      <c r="J2266" s="25">
        <v>0</v>
      </c>
      <c r="K2266" s="26">
        <v>0</v>
      </c>
      <c r="L2266" s="26">
        <v>0</v>
      </c>
    </row>
    <row r="2267" spans="1:12" ht="16" customHeight="1">
      <c r="A2267" t="s">
        <v>486</v>
      </c>
      <c r="B2267" t="s">
        <v>9</v>
      </c>
      <c r="C2267" t="s">
        <v>55</v>
      </c>
      <c r="D2267" s="24">
        <v>46082</v>
      </c>
      <c r="E2267" t="s">
        <v>343</v>
      </c>
      <c r="F2267" t="s">
        <v>9</v>
      </c>
      <c r="G2267" t="s">
        <v>344</v>
      </c>
      <c r="H2267" t="s">
        <v>344</v>
      </c>
      <c r="I2267" t="s">
        <v>342</v>
      </c>
      <c r="J2267" s="25">
        <v>0</v>
      </c>
      <c r="K2267" s="26">
        <v>0</v>
      </c>
      <c r="L2267" s="26">
        <v>0</v>
      </c>
    </row>
    <row r="2268" spans="1:12" ht="16" customHeight="1">
      <c r="A2268" t="s">
        <v>486</v>
      </c>
      <c r="B2268" t="s">
        <v>9</v>
      </c>
      <c r="C2268" t="s">
        <v>55</v>
      </c>
      <c r="D2268" s="24">
        <v>46082</v>
      </c>
      <c r="E2268" t="s">
        <v>346</v>
      </c>
      <c r="F2268" t="s">
        <v>10</v>
      </c>
      <c r="G2268" t="s">
        <v>320</v>
      </c>
      <c r="H2268" t="s">
        <v>320</v>
      </c>
      <c r="I2268" t="s">
        <v>345</v>
      </c>
      <c r="J2268" s="25">
        <v>0</v>
      </c>
      <c r="K2268" s="26">
        <v>0</v>
      </c>
      <c r="L2268" s="26">
        <v>0</v>
      </c>
    </row>
    <row r="2269" spans="1:12" ht="16" customHeight="1">
      <c r="A2269" t="s">
        <v>486</v>
      </c>
      <c r="B2269" t="s">
        <v>9</v>
      </c>
      <c r="C2269" t="s">
        <v>55</v>
      </c>
      <c r="D2269" s="24">
        <v>46082</v>
      </c>
      <c r="E2269" t="s">
        <v>463</v>
      </c>
      <c r="F2269" t="s">
        <v>10</v>
      </c>
      <c r="G2269" t="s">
        <v>320</v>
      </c>
      <c r="H2269" t="s">
        <v>320</v>
      </c>
      <c r="I2269" t="s">
        <v>347</v>
      </c>
      <c r="J2269" s="25">
        <v>0</v>
      </c>
      <c r="K2269" s="26">
        <v>0</v>
      </c>
      <c r="L2269" s="26">
        <v>0</v>
      </c>
    </row>
    <row r="2270" spans="1:12" ht="16" customHeight="1">
      <c r="A2270" t="s">
        <v>522</v>
      </c>
      <c r="B2270" t="s">
        <v>11</v>
      </c>
      <c r="C2270" t="s">
        <v>55</v>
      </c>
      <c r="D2270" s="24">
        <v>46082</v>
      </c>
      <c r="E2270" t="s">
        <v>504</v>
      </c>
      <c r="F2270" t="s">
        <v>10</v>
      </c>
      <c r="G2270" t="s">
        <v>314</v>
      </c>
      <c r="H2270" t="s">
        <v>314</v>
      </c>
      <c r="I2270" t="s">
        <v>315</v>
      </c>
      <c r="J2270" s="25">
        <v>47826038</v>
      </c>
      <c r="K2270" s="26">
        <v>77306.722699999998</v>
      </c>
      <c r="L2270" s="26">
        <v>551.18880000000001</v>
      </c>
    </row>
    <row r="2271" spans="1:12" ht="16" customHeight="1">
      <c r="A2271" t="s">
        <v>522</v>
      </c>
      <c r="B2271" t="s">
        <v>11</v>
      </c>
      <c r="C2271" t="s">
        <v>55</v>
      </c>
      <c r="D2271" s="24">
        <v>46082</v>
      </c>
      <c r="E2271" t="s">
        <v>509</v>
      </c>
      <c r="F2271" t="s">
        <v>10</v>
      </c>
      <c r="G2271" t="s">
        <v>314</v>
      </c>
      <c r="H2271" t="s">
        <v>314</v>
      </c>
      <c r="I2271" t="s">
        <v>315</v>
      </c>
      <c r="J2271" s="25">
        <v>1149100</v>
      </c>
      <c r="K2271" s="26">
        <v>1874.6719000000001</v>
      </c>
      <c r="L2271" s="26">
        <v>16.8811</v>
      </c>
    </row>
    <row r="2272" spans="1:12" ht="16" customHeight="1">
      <c r="A2272" t="s">
        <v>522</v>
      </c>
      <c r="B2272" t="s">
        <v>11</v>
      </c>
      <c r="C2272" t="s">
        <v>55</v>
      </c>
      <c r="D2272" s="24">
        <v>46082</v>
      </c>
      <c r="E2272" t="s">
        <v>514</v>
      </c>
      <c r="F2272" t="s">
        <v>10</v>
      </c>
      <c r="G2272" t="s">
        <v>314</v>
      </c>
      <c r="H2272" t="s">
        <v>314</v>
      </c>
      <c r="I2272" t="s">
        <v>315</v>
      </c>
      <c r="J2272" s="25">
        <v>139749</v>
      </c>
      <c r="K2272" s="26">
        <v>228.7244</v>
      </c>
      <c r="L2272" s="26">
        <v>2.3696000000000002</v>
      </c>
    </row>
    <row r="2273" spans="1:12" ht="16" customHeight="1">
      <c r="A2273" t="s">
        <v>522</v>
      </c>
      <c r="B2273" t="s">
        <v>11</v>
      </c>
      <c r="C2273" t="s">
        <v>55</v>
      </c>
      <c r="D2273" s="24">
        <v>46082</v>
      </c>
      <c r="E2273" t="s">
        <v>460</v>
      </c>
      <c r="F2273" t="s">
        <v>9</v>
      </c>
      <c r="G2273" t="s">
        <v>461</v>
      </c>
      <c r="H2273" t="s">
        <v>461</v>
      </c>
      <c r="I2273" t="s">
        <v>315</v>
      </c>
      <c r="J2273" s="25">
        <v>2645590</v>
      </c>
      <c r="K2273" s="26">
        <v>4276.5128000000004</v>
      </c>
      <c r="L2273" s="26">
        <v>49.950699999999998</v>
      </c>
    </row>
    <row r="2274" spans="1:12" ht="16" customHeight="1">
      <c r="A2274" t="s">
        <v>522</v>
      </c>
      <c r="B2274" t="s">
        <v>11</v>
      </c>
      <c r="C2274" t="s">
        <v>55</v>
      </c>
      <c r="D2274" s="24">
        <v>46082</v>
      </c>
      <c r="E2274" t="s">
        <v>523</v>
      </c>
      <c r="F2274" t="s">
        <v>10</v>
      </c>
      <c r="G2274" t="s">
        <v>314</v>
      </c>
      <c r="H2274" t="s">
        <v>314</v>
      </c>
      <c r="I2274" t="s">
        <v>322</v>
      </c>
      <c r="J2274" s="25">
        <v>68118</v>
      </c>
      <c r="K2274" s="26">
        <v>111.1123</v>
      </c>
      <c r="L2274" s="26">
        <v>2.3452000000000002</v>
      </c>
    </row>
    <row r="2275" spans="1:12" ht="16" customHeight="1">
      <c r="A2275" t="s">
        <v>522</v>
      </c>
      <c r="B2275" t="s">
        <v>11</v>
      </c>
      <c r="C2275" t="s">
        <v>55</v>
      </c>
      <c r="D2275" s="24">
        <v>46082</v>
      </c>
      <c r="E2275" t="s">
        <v>490</v>
      </c>
      <c r="F2275" t="s">
        <v>10</v>
      </c>
      <c r="G2275" t="s">
        <v>320</v>
      </c>
      <c r="H2275" t="s">
        <v>320</v>
      </c>
      <c r="I2275" t="s">
        <v>322</v>
      </c>
      <c r="J2275" s="25">
        <v>320088</v>
      </c>
      <c r="K2275" s="26">
        <v>530.28959999999995</v>
      </c>
      <c r="L2275" s="26">
        <v>7.9969999999999999</v>
      </c>
    </row>
    <row r="2276" spans="1:12" ht="16" customHeight="1">
      <c r="A2276" t="s">
        <v>522</v>
      </c>
      <c r="B2276" t="s">
        <v>11</v>
      </c>
      <c r="C2276" t="s">
        <v>55</v>
      </c>
      <c r="D2276" s="24">
        <v>46082</v>
      </c>
      <c r="E2276" t="s">
        <v>519</v>
      </c>
      <c r="F2276" t="s">
        <v>10</v>
      </c>
      <c r="G2276" t="s">
        <v>320</v>
      </c>
      <c r="H2276" t="s">
        <v>320</v>
      </c>
      <c r="I2276" t="s">
        <v>324</v>
      </c>
      <c r="J2276" s="25">
        <v>59647</v>
      </c>
      <c r="K2276" s="26">
        <v>99.515900000000002</v>
      </c>
      <c r="L2276" s="26">
        <v>1.7435</v>
      </c>
    </row>
    <row r="2277" spans="1:12" ht="16" customHeight="1">
      <c r="A2277" t="s">
        <v>522</v>
      </c>
      <c r="B2277" t="s">
        <v>11</v>
      </c>
      <c r="C2277" t="s">
        <v>55</v>
      </c>
      <c r="D2277" s="24">
        <v>46082</v>
      </c>
      <c r="E2277" t="s">
        <v>329</v>
      </c>
      <c r="F2277" t="s">
        <v>10</v>
      </c>
      <c r="G2277" t="s">
        <v>320</v>
      </c>
      <c r="H2277" t="s">
        <v>320</v>
      </c>
      <c r="I2277" t="s">
        <v>326</v>
      </c>
      <c r="J2277" s="25">
        <v>158548</v>
      </c>
      <c r="K2277" s="26">
        <v>256.93439999999998</v>
      </c>
      <c r="L2277" s="26">
        <v>4.3263999999999996</v>
      </c>
    </row>
    <row r="2278" spans="1:12" ht="16" customHeight="1">
      <c r="A2278" t="s">
        <v>522</v>
      </c>
      <c r="B2278" t="s">
        <v>11</v>
      </c>
      <c r="C2278" t="s">
        <v>55</v>
      </c>
      <c r="D2278" s="24">
        <v>46082</v>
      </c>
      <c r="E2278" t="s">
        <v>372</v>
      </c>
      <c r="F2278" t="s">
        <v>10</v>
      </c>
      <c r="G2278" t="s">
        <v>320</v>
      </c>
      <c r="H2278" t="s">
        <v>320</v>
      </c>
      <c r="I2278" t="s">
        <v>328</v>
      </c>
      <c r="J2278" s="25">
        <v>23122</v>
      </c>
      <c r="K2278" s="26">
        <v>38.1753</v>
      </c>
      <c r="L2278" s="26">
        <v>0.96289999999999998</v>
      </c>
    </row>
    <row r="2279" spans="1:12" ht="16" customHeight="1">
      <c r="A2279" t="s">
        <v>522</v>
      </c>
      <c r="B2279" t="s">
        <v>11</v>
      </c>
      <c r="C2279" t="s">
        <v>55</v>
      </c>
      <c r="D2279" s="24">
        <v>46082</v>
      </c>
      <c r="E2279" t="s">
        <v>331</v>
      </c>
      <c r="F2279" t="s">
        <v>10</v>
      </c>
      <c r="G2279" t="s">
        <v>320</v>
      </c>
      <c r="H2279" t="s">
        <v>320</v>
      </c>
      <c r="I2279" t="s">
        <v>330</v>
      </c>
      <c r="J2279" s="25">
        <v>53158</v>
      </c>
      <c r="K2279" s="26">
        <v>89.471199999999996</v>
      </c>
      <c r="L2279" s="26">
        <v>2.5442999999999998</v>
      </c>
    </row>
    <row r="2280" spans="1:12" ht="16" customHeight="1">
      <c r="A2280" t="s">
        <v>522</v>
      </c>
      <c r="B2280" t="s">
        <v>11</v>
      </c>
      <c r="C2280" t="s">
        <v>55</v>
      </c>
      <c r="D2280" s="24">
        <v>46082</v>
      </c>
      <c r="E2280" t="s">
        <v>333</v>
      </c>
      <c r="F2280" t="s">
        <v>10</v>
      </c>
      <c r="G2280" t="s">
        <v>320</v>
      </c>
      <c r="H2280" t="s">
        <v>320</v>
      </c>
      <c r="I2280" t="s">
        <v>332</v>
      </c>
      <c r="J2280" s="25">
        <v>8</v>
      </c>
      <c r="K2280" s="26">
        <v>1.0999999999999999E-2</v>
      </c>
      <c r="L2280" s="26">
        <v>1E-4</v>
      </c>
    </row>
    <row r="2281" spans="1:12" ht="16" customHeight="1">
      <c r="A2281" t="s">
        <v>522</v>
      </c>
      <c r="B2281" t="s">
        <v>11</v>
      </c>
      <c r="C2281" t="s">
        <v>55</v>
      </c>
      <c r="D2281" s="24">
        <v>46082</v>
      </c>
      <c r="E2281" t="s">
        <v>335</v>
      </c>
      <c r="F2281" t="s">
        <v>10</v>
      </c>
      <c r="G2281" t="s">
        <v>320</v>
      </c>
      <c r="H2281" t="s">
        <v>320</v>
      </c>
      <c r="I2281" t="s">
        <v>334</v>
      </c>
      <c r="J2281" s="25">
        <v>549</v>
      </c>
      <c r="K2281" s="26">
        <v>0.93569999999999998</v>
      </c>
      <c r="L2281" s="26">
        <v>4.8800000000000003E-2</v>
      </c>
    </row>
    <row r="2282" spans="1:12" ht="16" customHeight="1">
      <c r="A2282" t="s">
        <v>522</v>
      </c>
      <c r="B2282" t="s">
        <v>11</v>
      </c>
      <c r="C2282" t="s">
        <v>55</v>
      </c>
      <c r="D2282" s="24">
        <v>46082</v>
      </c>
      <c r="E2282" t="s">
        <v>337</v>
      </c>
      <c r="F2282" t="s">
        <v>10</v>
      </c>
      <c r="G2282" t="s">
        <v>320</v>
      </c>
      <c r="H2282" t="s">
        <v>320</v>
      </c>
      <c r="I2282" t="s">
        <v>336</v>
      </c>
      <c r="J2282" s="25">
        <v>1</v>
      </c>
      <c r="K2282" s="26">
        <v>1.5E-3</v>
      </c>
      <c r="L2282" s="26">
        <v>0</v>
      </c>
    </row>
    <row r="2283" spans="1:12" ht="16" customHeight="1">
      <c r="A2283" t="s">
        <v>522</v>
      </c>
      <c r="B2283" t="s">
        <v>11</v>
      </c>
      <c r="C2283" t="s">
        <v>55</v>
      </c>
      <c r="D2283" s="24">
        <v>46082</v>
      </c>
      <c r="E2283" t="s">
        <v>339</v>
      </c>
      <c r="F2283" t="s">
        <v>10</v>
      </c>
      <c r="G2283" t="s">
        <v>320</v>
      </c>
      <c r="H2283" t="s">
        <v>320</v>
      </c>
      <c r="I2283" t="s">
        <v>338</v>
      </c>
      <c r="J2283" s="25">
        <v>16</v>
      </c>
      <c r="K2283" s="26">
        <v>2.4400000000000002E-2</v>
      </c>
      <c r="L2283" s="26">
        <v>6.9999999999999999E-4</v>
      </c>
    </row>
    <row r="2284" spans="1:12" ht="16" customHeight="1">
      <c r="A2284" t="s">
        <v>522</v>
      </c>
      <c r="B2284" t="s">
        <v>11</v>
      </c>
      <c r="C2284" t="s">
        <v>55</v>
      </c>
      <c r="D2284" s="24">
        <v>46082</v>
      </c>
      <c r="E2284" t="s">
        <v>341</v>
      </c>
      <c r="F2284" t="s">
        <v>10</v>
      </c>
      <c r="G2284" t="s">
        <v>320</v>
      </c>
      <c r="H2284" t="s">
        <v>320</v>
      </c>
      <c r="I2284" t="s">
        <v>340</v>
      </c>
      <c r="J2284" s="25">
        <v>0</v>
      </c>
      <c r="K2284" s="26">
        <v>0</v>
      </c>
      <c r="L2284" s="26">
        <v>0</v>
      </c>
    </row>
    <row r="2285" spans="1:12" ht="16" customHeight="1">
      <c r="A2285" t="s">
        <v>522</v>
      </c>
      <c r="B2285" t="s">
        <v>11</v>
      </c>
      <c r="C2285" t="s">
        <v>55</v>
      </c>
      <c r="D2285" s="24">
        <v>46082</v>
      </c>
      <c r="E2285" t="s">
        <v>343</v>
      </c>
      <c r="F2285" t="s">
        <v>9</v>
      </c>
      <c r="G2285" t="s">
        <v>344</v>
      </c>
      <c r="H2285" t="s">
        <v>344</v>
      </c>
      <c r="I2285" t="s">
        <v>342</v>
      </c>
      <c r="J2285" s="25">
        <v>0</v>
      </c>
      <c r="K2285" s="26">
        <v>0</v>
      </c>
      <c r="L2285" s="26">
        <v>0</v>
      </c>
    </row>
    <row r="2286" spans="1:12" ht="16" customHeight="1">
      <c r="A2286" t="s">
        <v>522</v>
      </c>
      <c r="B2286" t="s">
        <v>11</v>
      </c>
      <c r="C2286" t="s">
        <v>55</v>
      </c>
      <c r="D2286" s="24">
        <v>46082</v>
      </c>
      <c r="E2286" t="s">
        <v>346</v>
      </c>
      <c r="F2286" t="s">
        <v>10</v>
      </c>
      <c r="G2286" t="s">
        <v>320</v>
      </c>
      <c r="H2286" t="s">
        <v>320</v>
      </c>
      <c r="I2286" t="s">
        <v>345</v>
      </c>
      <c r="J2286" s="25">
        <v>0</v>
      </c>
      <c r="K2286" s="26">
        <v>0</v>
      </c>
      <c r="L2286" s="26">
        <v>0</v>
      </c>
    </row>
    <row r="2287" spans="1:12" ht="16" customHeight="1">
      <c r="A2287" t="s">
        <v>522</v>
      </c>
      <c r="B2287" t="s">
        <v>11</v>
      </c>
      <c r="C2287" t="s">
        <v>55</v>
      </c>
      <c r="D2287" s="24">
        <v>46082</v>
      </c>
      <c r="E2287" t="s">
        <v>463</v>
      </c>
      <c r="F2287" t="s">
        <v>10</v>
      </c>
      <c r="G2287" t="s">
        <v>320</v>
      </c>
      <c r="H2287" t="s">
        <v>320</v>
      </c>
      <c r="I2287" t="s">
        <v>347</v>
      </c>
      <c r="J2287" s="25">
        <v>0</v>
      </c>
      <c r="K2287" s="26">
        <v>0</v>
      </c>
      <c r="L2287" s="26">
        <v>0</v>
      </c>
    </row>
    <row r="2288" spans="1:12" ht="16" customHeight="1">
      <c r="A2288" t="s">
        <v>524</v>
      </c>
      <c r="B2288" t="s">
        <v>12</v>
      </c>
      <c r="C2288" t="s">
        <v>55</v>
      </c>
      <c r="D2288" s="24">
        <v>46082</v>
      </c>
      <c r="E2288" t="s">
        <v>504</v>
      </c>
      <c r="F2288" t="s">
        <v>10</v>
      </c>
      <c r="G2288" t="s">
        <v>314</v>
      </c>
      <c r="H2288" t="s">
        <v>314</v>
      </c>
      <c r="I2288" t="s">
        <v>315</v>
      </c>
      <c r="J2288" s="25">
        <v>57172048</v>
      </c>
      <c r="K2288" s="26">
        <v>92257.867400000003</v>
      </c>
      <c r="L2288" s="26">
        <v>472.36939999999998</v>
      </c>
    </row>
    <row r="2289" spans="1:12" ht="16" customHeight="1">
      <c r="A2289" t="s">
        <v>524</v>
      </c>
      <c r="B2289" t="s">
        <v>12</v>
      </c>
      <c r="C2289" t="s">
        <v>55</v>
      </c>
      <c r="D2289" s="24">
        <v>46082</v>
      </c>
      <c r="E2289" t="s">
        <v>509</v>
      </c>
      <c r="F2289" t="s">
        <v>10</v>
      </c>
      <c r="G2289" t="s">
        <v>314</v>
      </c>
      <c r="H2289" t="s">
        <v>314</v>
      </c>
      <c r="I2289" t="s">
        <v>315</v>
      </c>
      <c r="J2289" s="25">
        <v>1491509</v>
      </c>
      <c r="K2289" s="26">
        <v>2430.8874999999998</v>
      </c>
      <c r="L2289" s="26">
        <v>17.956800000000001</v>
      </c>
    </row>
    <row r="2290" spans="1:12" ht="16" customHeight="1">
      <c r="A2290" t="s">
        <v>524</v>
      </c>
      <c r="B2290" t="s">
        <v>12</v>
      </c>
      <c r="C2290" t="s">
        <v>55</v>
      </c>
      <c r="D2290" s="24">
        <v>46082</v>
      </c>
      <c r="E2290" t="s">
        <v>514</v>
      </c>
      <c r="F2290" t="s">
        <v>10</v>
      </c>
      <c r="G2290" t="s">
        <v>314</v>
      </c>
      <c r="H2290" t="s">
        <v>314</v>
      </c>
      <c r="I2290" t="s">
        <v>315</v>
      </c>
      <c r="J2290" s="25">
        <v>143804</v>
      </c>
      <c r="K2290" s="26">
        <v>235.4392</v>
      </c>
      <c r="L2290" s="26">
        <v>1.9333</v>
      </c>
    </row>
    <row r="2291" spans="1:12" ht="16" customHeight="1">
      <c r="A2291" t="s">
        <v>524</v>
      </c>
      <c r="B2291" t="s">
        <v>12</v>
      </c>
      <c r="C2291" t="s">
        <v>55</v>
      </c>
      <c r="D2291" s="24">
        <v>46082</v>
      </c>
      <c r="E2291" t="s">
        <v>460</v>
      </c>
      <c r="F2291" t="s">
        <v>9</v>
      </c>
      <c r="G2291" t="s">
        <v>461</v>
      </c>
      <c r="H2291" t="s">
        <v>461</v>
      </c>
      <c r="I2291" t="s">
        <v>315</v>
      </c>
      <c r="J2291" s="25">
        <v>1899189</v>
      </c>
      <c r="K2291" s="26">
        <v>3076.0882999999999</v>
      </c>
      <c r="L2291" s="26">
        <v>31.5243</v>
      </c>
    </row>
    <row r="2292" spans="1:12" ht="16" customHeight="1">
      <c r="A2292" t="s">
        <v>524</v>
      </c>
      <c r="B2292" t="s">
        <v>12</v>
      </c>
      <c r="C2292" t="s">
        <v>55</v>
      </c>
      <c r="D2292" s="24">
        <v>46082</v>
      </c>
      <c r="E2292" t="s">
        <v>523</v>
      </c>
      <c r="F2292" t="s">
        <v>10</v>
      </c>
      <c r="G2292" t="s">
        <v>314</v>
      </c>
      <c r="H2292" t="s">
        <v>314</v>
      </c>
      <c r="I2292" t="s">
        <v>322</v>
      </c>
      <c r="J2292" s="25">
        <v>15209</v>
      </c>
      <c r="K2292" s="26">
        <v>24.8507</v>
      </c>
      <c r="L2292" s="26">
        <v>0.4178</v>
      </c>
    </row>
    <row r="2293" spans="1:12" ht="16" customHeight="1">
      <c r="A2293" t="s">
        <v>524</v>
      </c>
      <c r="B2293" t="s">
        <v>12</v>
      </c>
      <c r="C2293" t="s">
        <v>55</v>
      </c>
      <c r="D2293" s="24">
        <v>46082</v>
      </c>
      <c r="E2293" t="s">
        <v>490</v>
      </c>
      <c r="F2293" t="s">
        <v>10</v>
      </c>
      <c r="G2293" t="s">
        <v>320</v>
      </c>
      <c r="H2293" t="s">
        <v>320</v>
      </c>
      <c r="I2293" t="s">
        <v>322</v>
      </c>
      <c r="J2293" s="25">
        <v>189545</v>
      </c>
      <c r="K2293" s="26">
        <v>314.79610000000002</v>
      </c>
      <c r="L2293" s="26">
        <v>4.1592000000000002</v>
      </c>
    </row>
    <row r="2294" spans="1:12" ht="16" customHeight="1">
      <c r="A2294" t="s">
        <v>524</v>
      </c>
      <c r="B2294" t="s">
        <v>12</v>
      </c>
      <c r="C2294" t="s">
        <v>55</v>
      </c>
      <c r="D2294" s="24">
        <v>46082</v>
      </c>
      <c r="E2294" t="s">
        <v>519</v>
      </c>
      <c r="F2294" t="s">
        <v>10</v>
      </c>
      <c r="G2294" t="s">
        <v>320</v>
      </c>
      <c r="H2294" t="s">
        <v>320</v>
      </c>
      <c r="I2294" t="s">
        <v>324</v>
      </c>
      <c r="J2294" s="25">
        <v>29547</v>
      </c>
      <c r="K2294" s="26">
        <v>49.500599999999999</v>
      </c>
      <c r="L2294" s="26">
        <v>0.86560000000000004</v>
      </c>
    </row>
    <row r="2295" spans="1:12" ht="16" customHeight="1">
      <c r="A2295" t="s">
        <v>524</v>
      </c>
      <c r="B2295" t="s">
        <v>12</v>
      </c>
      <c r="C2295" t="s">
        <v>55</v>
      </c>
      <c r="D2295" s="24">
        <v>46082</v>
      </c>
      <c r="E2295" t="s">
        <v>329</v>
      </c>
      <c r="F2295" t="s">
        <v>10</v>
      </c>
      <c r="G2295" t="s">
        <v>320</v>
      </c>
      <c r="H2295" t="s">
        <v>320</v>
      </c>
      <c r="I2295" t="s">
        <v>326</v>
      </c>
      <c r="J2295" s="25">
        <v>77953</v>
      </c>
      <c r="K2295" s="26">
        <v>128.1267</v>
      </c>
      <c r="L2295" s="26">
        <v>2.5023</v>
      </c>
    </row>
    <row r="2296" spans="1:12" ht="16" customHeight="1">
      <c r="A2296" t="s">
        <v>524</v>
      </c>
      <c r="B2296" t="s">
        <v>12</v>
      </c>
      <c r="C2296" t="s">
        <v>55</v>
      </c>
      <c r="D2296" s="24">
        <v>46082</v>
      </c>
      <c r="E2296" t="s">
        <v>372</v>
      </c>
      <c r="F2296" t="s">
        <v>10</v>
      </c>
      <c r="G2296" t="s">
        <v>320</v>
      </c>
      <c r="H2296" t="s">
        <v>320</v>
      </c>
      <c r="I2296" t="s">
        <v>328</v>
      </c>
      <c r="J2296" s="25">
        <v>6802</v>
      </c>
      <c r="K2296" s="26">
        <v>11.6806</v>
      </c>
      <c r="L2296" s="26">
        <v>0.26690000000000003</v>
      </c>
    </row>
    <row r="2297" spans="1:12" ht="16" customHeight="1">
      <c r="A2297" t="s">
        <v>524</v>
      </c>
      <c r="B2297" t="s">
        <v>12</v>
      </c>
      <c r="C2297" t="s">
        <v>55</v>
      </c>
      <c r="D2297" s="24">
        <v>46082</v>
      </c>
      <c r="E2297" t="s">
        <v>331</v>
      </c>
      <c r="F2297" t="s">
        <v>10</v>
      </c>
      <c r="G2297" t="s">
        <v>320</v>
      </c>
      <c r="H2297" t="s">
        <v>320</v>
      </c>
      <c r="I2297" t="s">
        <v>330</v>
      </c>
      <c r="J2297" s="25">
        <v>30754</v>
      </c>
      <c r="K2297" s="26">
        <v>51.065399999999997</v>
      </c>
      <c r="L2297" s="26">
        <v>1.4550000000000001</v>
      </c>
    </row>
    <row r="2298" spans="1:12" ht="16" customHeight="1">
      <c r="A2298" t="s">
        <v>524</v>
      </c>
      <c r="B2298" t="s">
        <v>12</v>
      </c>
      <c r="C2298" t="s">
        <v>55</v>
      </c>
      <c r="D2298" s="24">
        <v>46082</v>
      </c>
      <c r="E2298" t="s">
        <v>333</v>
      </c>
      <c r="F2298" t="s">
        <v>10</v>
      </c>
      <c r="G2298" t="s">
        <v>320</v>
      </c>
      <c r="H2298" t="s">
        <v>320</v>
      </c>
      <c r="I2298" t="s">
        <v>332</v>
      </c>
      <c r="J2298" s="25">
        <v>4</v>
      </c>
      <c r="K2298" s="26">
        <v>7.1000000000000004E-3</v>
      </c>
      <c r="L2298" s="26">
        <v>8.0000000000000004E-4</v>
      </c>
    </row>
    <row r="2299" spans="1:12" ht="16" customHeight="1">
      <c r="A2299" t="s">
        <v>524</v>
      </c>
      <c r="B2299" t="s">
        <v>12</v>
      </c>
      <c r="C2299" t="s">
        <v>55</v>
      </c>
      <c r="D2299" s="24">
        <v>46082</v>
      </c>
      <c r="E2299" t="s">
        <v>335</v>
      </c>
      <c r="F2299" t="s">
        <v>10</v>
      </c>
      <c r="G2299" t="s">
        <v>320</v>
      </c>
      <c r="H2299" t="s">
        <v>320</v>
      </c>
      <c r="I2299" t="s">
        <v>334</v>
      </c>
      <c r="J2299" s="25">
        <v>164</v>
      </c>
      <c r="K2299" s="26">
        <v>0.2727</v>
      </c>
      <c r="L2299" s="26">
        <v>1.2500000000000001E-2</v>
      </c>
    </row>
    <row r="2300" spans="1:12" ht="16" customHeight="1">
      <c r="A2300" t="s">
        <v>524</v>
      </c>
      <c r="B2300" t="s">
        <v>12</v>
      </c>
      <c r="C2300" t="s">
        <v>55</v>
      </c>
      <c r="D2300" s="24">
        <v>46082</v>
      </c>
      <c r="E2300" t="s">
        <v>337</v>
      </c>
      <c r="F2300" t="s">
        <v>10</v>
      </c>
      <c r="G2300" t="s">
        <v>320</v>
      </c>
      <c r="H2300" t="s">
        <v>320</v>
      </c>
      <c r="I2300" t="s">
        <v>336</v>
      </c>
      <c r="J2300" s="25">
        <v>0</v>
      </c>
      <c r="K2300" s="26">
        <v>0</v>
      </c>
      <c r="L2300" s="26">
        <v>0</v>
      </c>
    </row>
    <row r="2301" spans="1:12" ht="16" customHeight="1">
      <c r="A2301" t="s">
        <v>524</v>
      </c>
      <c r="B2301" t="s">
        <v>12</v>
      </c>
      <c r="C2301" t="s">
        <v>55</v>
      </c>
      <c r="D2301" s="24">
        <v>46082</v>
      </c>
      <c r="E2301" t="s">
        <v>339</v>
      </c>
      <c r="F2301" t="s">
        <v>10</v>
      </c>
      <c r="G2301" t="s">
        <v>320</v>
      </c>
      <c r="H2301" t="s">
        <v>320</v>
      </c>
      <c r="I2301" t="s">
        <v>338</v>
      </c>
      <c r="J2301" s="25">
        <v>3</v>
      </c>
      <c r="K2301" s="26">
        <v>5.0000000000000001E-3</v>
      </c>
      <c r="L2301" s="26">
        <v>2.0000000000000001E-4</v>
      </c>
    </row>
    <row r="2302" spans="1:12" ht="16" customHeight="1">
      <c r="A2302" t="s">
        <v>524</v>
      </c>
      <c r="B2302" t="s">
        <v>12</v>
      </c>
      <c r="C2302" t="s">
        <v>55</v>
      </c>
      <c r="D2302" s="24">
        <v>46082</v>
      </c>
      <c r="E2302" t="s">
        <v>341</v>
      </c>
      <c r="F2302" t="s">
        <v>10</v>
      </c>
      <c r="G2302" t="s">
        <v>320</v>
      </c>
      <c r="H2302" t="s">
        <v>320</v>
      </c>
      <c r="I2302" t="s">
        <v>340</v>
      </c>
      <c r="J2302" s="25">
        <v>0</v>
      </c>
      <c r="K2302" s="26">
        <v>0</v>
      </c>
      <c r="L2302" s="26">
        <v>0</v>
      </c>
    </row>
    <row r="2303" spans="1:12" ht="16" customHeight="1">
      <c r="A2303" t="s">
        <v>524</v>
      </c>
      <c r="B2303" t="s">
        <v>12</v>
      </c>
      <c r="C2303" t="s">
        <v>55</v>
      </c>
      <c r="D2303" s="24">
        <v>46082</v>
      </c>
      <c r="E2303" t="s">
        <v>343</v>
      </c>
      <c r="F2303" t="s">
        <v>9</v>
      </c>
      <c r="G2303" t="s">
        <v>344</v>
      </c>
      <c r="H2303" t="s">
        <v>344</v>
      </c>
      <c r="I2303" t="s">
        <v>342</v>
      </c>
      <c r="J2303" s="25">
        <v>0</v>
      </c>
      <c r="K2303" s="26">
        <v>0</v>
      </c>
      <c r="L2303" s="26">
        <v>0</v>
      </c>
    </row>
    <row r="2304" spans="1:12" ht="16" customHeight="1">
      <c r="A2304" t="s">
        <v>524</v>
      </c>
      <c r="B2304" t="s">
        <v>12</v>
      </c>
      <c r="C2304" t="s">
        <v>55</v>
      </c>
      <c r="D2304" s="24">
        <v>46082</v>
      </c>
      <c r="E2304" t="s">
        <v>346</v>
      </c>
      <c r="F2304" t="s">
        <v>10</v>
      </c>
      <c r="G2304" t="s">
        <v>320</v>
      </c>
      <c r="H2304" t="s">
        <v>320</v>
      </c>
      <c r="I2304" t="s">
        <v>345</v>
      </c>
      <c r="J2304" s="25">
        <v>0</v>
      </c>
      <c r="K2304" s="26">
        <v>0</v>
      </c>
      <c r="L2304" s="26">
        <v>0</v>
      </c>
    </row>
    <row r="2305" spans="1:12" ht="16" customHeight="1">
      <c r="A2305" t="s">
        <v>524</v>
      </c>
      <c r="B2305" t="s">
        <v>12</v>
      </c>
      <c r="C2305" t="s">
        <v>55</v>
      </c>
      <c r="D2305" s="24">
        <v>46082</v>
      </c>
      <c r="E2305" t="s">
        <v>463</v>
      </c>
      <c r="F2305" t="s">
        <v>10</v>
      </c>
      <c r="G2305" t="s">
        <v>320</v>
      </c>
      <c r="H2305" t="s">
        <v>320</v>
      </c>
      <c r="I2305" t="s">
        <v>347</v>
      </c>
      <c r="J2305" s="25">
        <v>0</v>
      </c>
      <c r="K2305" s="26">
        <v>0</v>
      </c>
      <c r="L2305" s="26">
        <v>0</v>
      </c>
    </row>
    <row r="2306" spans="1:12" ht="16" customHeight="1">
      <c r="A2306" t="s">
        <v>525</v>
      </c>
      <c r="B2306" t="s">
        <v>13</v>
      </c>
      <c r="C2306" t="s">
        <v>55</v>
      </c>
      <c r="D2306" s="24">
        <v>46082</v>
      </c>
      <c r="E2306" t="s">
        <v>504</v>
      </c>
      <c r="F2306" t="s">
        <v>10</v>
      </c>
      <c r="G2306" t="s">
        <v>314</v>
      </c>
      <c r="H2306" t="s">
        <v>314</v>
      </c>
      <c r="I2306" t="s">
        <v>315</v>
      </c>
      <c r="J2306" s="25">
        <v>84939570</v>
      </c>
      <c r="K2306" s="26">
        <v>136620.64050000001</v>
      </c>
      <c r="L2306" s="26">
        <v>651.64700000000005</v>
      </c>
    </row>
    <row r="2307" spans="1:12" ht="16" customHeight="1">
      <c r="A2307" t="s">
        <v>525</v>
      </c>
      <c r="B2307" t="s">
        <v>13</v>
      </c>
      <c r="C2307" t="s">
        <v>55</v>
      </c>
      <c r="D2307" s="24">
        <v>46082</v>
      </c>
      <c r="E2307" t="s">
        <v>509</v>
      </c>
      <c r="F2307" t="s">
        <v>10</v>
      </c>
      <c r="G2307" t="s">
        <v>314</v>
      </c>
      <c r="H2307" t="s">
        <v>314</v>
      </c>
      <c r="I2307" t="s">
        <v>315</v>
      </c>
      <c r="J2307" s="25">
        <v>1873835</v>
      </c>
      <c r="K2307" s="26">
        <v>3041.5762</v>
      </c>
      <c r="L2307" s="26">
        <v>21.296800000000001</v>
      </c>
    </row>
    <row r="2308" spans="1:12" ht="16" customHeight="1">
      <c r="A2308" t="s">
        <v>525</v>
      </c>
      <c r="B2308" t="s">
        <v>13</v>
      </c>
      <c r="C2308" t="s">
        <v>55</v>
      </c>
      <c r="D2308" s="24">
        <v>46082</v>
      </c>
      <c r="E2308" t="s">
        <v>514</v>
      </c>
      <c r="F2308" t="s">
        <v>10</v>
      </c>
      <c r="G2308" t="s">
        <v>314</v>
      </c>
      <c r="H2308" t="s">
        <v>314</v>
      </c>
      <c r="I2308" t="s">
        <v>315</v>
      </c>
      <c r="J2308" s="25">
        <v>170147</v>
      </c>
      <c r="K2308" s="26">
        <v>276.20600000000002</v>
      </c>
      <c r="L2308" s="26">
        <v>2.0345</v>
      </c>
    </row>
    <row r="2309" spans="1:12" ht="16" customHeight="1">
      <c r="A2309" t="s">
        <v>525</v>
      </c>
      <c r="B2309" t="s">
        <v>13</v>
      </c>
      <c r="C2309" t="s">
        <v>55</v>
      </c>
      <c r="D2309" s="24">
        <v>46082</v>
      </c>
      <c r="E2309" t="s">
        <v>460</v>
      </c>
      <c r="F2309" t="s">
        <v>9</v>
      </c>
      <c r="G2309" t="s">
        <v>461</v>
      </c>
      <c r="H2309" t="s">
        <v>461</v>
      </c>
      <c r="I2309" t="s">
        <v>315</v>
      </c>
      <c r="J2309" s="25">
        <v>1451079</v>
      </c>
      <c r="K2309" s="26">
        <v>2350.4362000000001</v>
      </c>
      <c r="L2309" s="26">
        <v>24.3523</v>
      </c>
    </row>
    <row r="2310" spans="1:12" ht="16" customHeight="1">
      <c r="A2310" t="s">
        <v>525</v>
      </c>
      <c r="B2310" t="s">
        <v>13</v>
      </c>
      <c r="C2310" t="s">
        <v>55</v>
      </c>
      <c r="D2310" s="24">
        <v>46082</v>
      </c>
      <c r="E2310" t="s">
        <v>523</v>
      </c>
      <c r="F2310" t="s">
        <v>10</v>
      </c>
      <c r="G2310" t="s">
        <v>314</v>
      </c>
      <c r="H2310" t="s">
        <v>314</v>
      </c>
      <c r="I2310" t="s">
        <v>322</v>
      </c>
      <c r="J2310" s="25">
        <v>50472</v>
      </c>
      <c r="K2310" s="26">
        <v>82.713399999999993</v>
      </c>
      <c r="L2310" s="26">
        <v>1.5296000000000001</v>
      </c>
    </row>
    <row r="2311" spans="1:12" ht="16" customHeight="1">
      <c r="A2311" t="s">
        <v>525</v>
      </c>
      <c r="B2311" t="s">
        <v>13</v>
      </c>
      <c r="C2311" t="s">
        <v>55</v>
      </c>
      <c r="D2311" s="24">
        <v>46082</v>
      </c>
      <c r="E2311" t="s">
        <v>490</v>
      </c>
      <c r="F2311" t="s">
        <v>10</v>
      </c>
      <c r="G2311" t="s">
        <v>320</v>
      </c>
      <c r="H2311" t="s">
        <v>320</v>
      </c>
      <c r="I2311" t="s">
        <v>322</v>
      </c>
      <c r="J2311" s="25">
        <v>159674</v>
      </c>
      <c r="K2311" s="26">
        <v>262.89920000000001</v>
      </c>
      <c r="L2311" s="26">
        <v>3.7751000000000001</v>
      </c>
    </row>
    <row r="2312" spans="1:12" ht="16" customHeight="1">
      <c r="A2312" t="s">
        <v>525</v>
      </c>
      <c r="B2312" t="s">
        <v>13</v>
      </c>
      <c r="C2312" t="s">
        <v>55</v>
      </c>
      <c r="D2312" s="24">
        <v>46082</v>
      </c>
      <c r="E2312" t="s">
        <v>519</v>
      </c>
      <c r="F2312" t="s">
        <v>10</v>
      </c>
      <c r="G2312" t="s">
        <v>320</v>
      </c>
      <c r="H2312" t="s">
        <v>320</v>
      </c>
      <c r="I2312" t="s">
        <v>324</v>
      </c>
      <c r="J2312" s="25">
        <v>23381</v>
      </c>
      <c r="K2312" s="26">
        <v>39.223799999999997</v>
      </c>
      <c r="L2312" s="26">
        <v>0.65849999999999997</v>
      </c>
    </row>
    <row r="2313" spans="1:12" ht="16" customHeight="1">
      <c r="A2313" t="s">
        <v>525</v>
      </c>
      <c r="B2313" t="s">
        <v>13</v>
      </c>
      <c r="C2313" t="s">
        <v>55</v>
      </c>
      <c r="D2313" s="24">
        <v>46082</v>
      </c>
      <c r="E2313" t="s">
        <v>329</v>
      </c>
      <c r="F2313" t="s">
        <v>10</v>
      </c>
      <c r="G2313" t="s">
        <v>320</v>
      </c>
      <c r="H2313" t="s">
        <v>320</v>
      </c>
      <c r="I2313" t="s">
        <v>326</v>
      </c>
      <c r="J2313" s="25">
        <v>61417</v>
      </c>
      <c r="K2313" s="26">
        <v>98.193200000000004</v>
      </c>
      <c r="L2313" s="26">
        <v>1.6569</v>
      </c>
    </row>
    <row r="2314" spans="1:12" ht="16" customHeight="1">
      <c r="A2314" t="s">
        <v>525</v>
      </c>
      <c r="B2314" t="s">
        <v>13</v>
      </c>
      <c r="C2314" t="s">
        <v>55</v>
      </c>
      <c r="D2314" s="24">
        <v>46082</v>
      </c>
      <c r="E2314" t="s">
        <v>372</v>
      </c>
      <c r="F2314" t="s">
        <v>10</v>
      </c>
      <c r="G2314" t="s">
        <v>320</v>
      </c>
      <c r="H2314" t="s">
        <v>320</v>
      </c>
      <c r="I2314" t="s">
        <v>328</v>
      </c>
      <c r="J2314" s="25">
        <v>9689</v>
      </c>
      <c r="K2314" s="26">
        <v>16.806799999999999</v>
      </c>
      <c r="L2314" s="26">
        <v>0.40439999999999998</v>
      </c>
    </row>
    <row r="2315" spans="1:12" ht="16" customHeight="1">
      <c r="A2315" t="s">
        <v>525</v>
      </c>
      <c r="B2315" t="s">
        <v>13</v>
      </c>
      <c r="C2315" t="s">
        <v>55</v>
      </c>
      <c r="D2315" s="24">
        <v>46082</v>
      </c>
      <c r="E2315" t="s">
        <v>331</v>
      </c>
      <c r="F2315" t="s">
        <v>10</v>
      </c>
      <c r="G2315" t="s">
        <v>320</v>
      </c>
      <c r="H2315" t="s">
        <v>320</v>
      </c>
      <c r="I2315" t="s">
        <v>330</v>
      </c>
      <c r="J2315" s="25">
        <v>22233</v>
      </c>
      <c r="K2315" s="26">
        <v>36.944899999999997</v>
      </c>
      <c r="L2315" s="26">
        <v>1.0976999999999999</v>
      </c>
    </row>
    <row r="2316" spans="1:12" ht="16" customHeight="1">
      <c r="A2316" t="s">
        <v>525</v>
      </c>
      <c r="B2316" t="s">
        <v>13</v>
      </c>
      <c r="C2316" t="s">
        <v>55</v>
      </c>
      <c r="D2316" s="24">
        <v>46082</v>
      </c>
      <c r="E2316" t="s">
        <v>333</v>
      </c>
      <c r="F2316" t="s">
        <v>10</v>
      </c>
      <c r="G2316" t="s">
        <v>320</v>
      </c>
      <c r="H2316" t="s">
        <v>320</v>
      </c>
      <c r="I2316" t="s">
        <v>332</v>
      </c>
      <c r="J2316" s="25">
        <v>0</v>
      </c>
      <c r="K2316" s="26">
        <v>0</v>
      </c>
      <c r="L2316" s="26">
        <v>0</v>
      </c>
    </row>
    <row r="2317" spans="1:12" ht="16" customHeight="1">
      <c r="A2317" t="s">
        <v>525</v>
      </c>
      <c r="B2317" t="s">
        <v>13</v>
      </c>
      <c r="C2317" t="s">
        <v>55</v>
      </c>
      <c r="D2317" s="24">
        <v>46082</v>
      </c>
      <c r="E2317" t="s">
        <v>335</v>
      </c>
      <c r="F2317" t="s">
        <v>10</v>
      </c>
      <c r="G2317" t="s">
        <v>320</v>
      </c>
      <c r="H2317" t="s">
        <v>320</v>
      </c>
      <c r="I2317" t="s">
        <v>334</v>
      </c>
      <c r="J2317" s="25">
        <v>79</v>
      </c>
      <c r="K2317" s="26">
        <v>0.1431</v>
      </c>
      <c r="L2317" s="26">
        <v>8.3999999999999995E-3</v>
      </c>
    </row>
    <row r="2318" spans="1:12" ht="16" customHeight="1">
      <c r="A2318" t="s">
        <v>525</v>
      </c>
      <c r="B2318" t="s">
        <v>13</v>
      </c>
      <c r="C2318" t="s">
        <v>55</v>
      </c>
      <c r="D2318" s="24">
        <v>46082</v>
      </c>
      <c r="E2318" t="s">
        <v>337</v>
      </c>
      <c r="F2318" t="s">
        <v>10</v>
      </c>
      <c r="G2318" t="s">
        <v>320</v>
      </c>
      <c r="H2318" t="s">
        <v>320</v>
      </c>
      <c r="I2318" t="s">
        <v>336</v>
      </c>
      <c r="J2318" s="25">
        <v>0</v>
      </c>
      <c r="K2318" s="26">
        <v>0</v>
      </c>
      <c r="L2318" s="26">
        <v>0</v>
      </c>
    </row>
    <row r="2319" spans="1:12" ht="16" customHeight="1">
      <c r="A2319" t="s">
        <v>525</v>
      </c>
      <c r="B2319" t="s">
        <v>13</v>
      </c>
      <c r="C2319" t="s">
        <v>55</v>
      </c>
      <c r="D2319" s="24">
        <v>46082</v>
      </c>
      <c r="E2319" t="s">
        <v>339</v>
      </c>
      <c r="F2319" t="s">
        <v>10</v>
      </c>
      <c r="G2319" t="s">
        <v>320</v>
      </c>
      <c r="H2319" t="s">
        <v>320</v>
      </c>
      <c r="I2319" t="s">
        <v>338</v>
      </c>
      <c r="J2319" s="25">
        <v>3</v>
      </c>
      <c r="K2319" s="26">
        <v>5.5999999999999999E-3</v>
      </c>
      <c r="L2319" s="26">
        <v>4.0000000000000002E-4</v>
      </c>
    </row>
    <row r="2320" spans="1:12" ht="16" customHeight="1">
      <c r="A2320" t="s">
        <v>525</v>
      </c>
      <c r="B2320" t="s">
        <v>13</v>
      </c>
      <c r="C2320" t="s">
        <v>55</v>
      </c>
      <c r="D2320" s="24">
        <v>46082</v>
      </c>
      <c r="E2320" t="s">
        <v>341</v>
      </c>
      <c r="F2320" t="s">
        <v>10</v>
      </c>
      <c r="G2320" t="s">
        <v>320</v>
      </c>
      <c r="H2320" t="s">
        <v>320</v>
      </c>
      <c r="I2320" t="s">
        <v>340</v>
      </c>
      <c r="J2320" s="25">
        <v>0</v>
      </c>
      <c r="K2320" s="26">
        <v>0</v>
      </c>
      <c r="L2320" s="26">
        <v>0</v>
      </c>
    </row>
    <row r="2321" spans="1:12" ht="16" customHeight="1">
      <c r="A2321" t="s">
        <v>525</v>
      </c>
      <c r="B2321" t="s">
        <v>13</v>
      </c>
      <c r="C2321" t="s">
        <v>55</v>
      </c>
      <c r="D2321" s="24">
        <v>46082</v>
      </c>
      <c r="E2321" t="s">
        <v>343</v>
      </c>
      <c r="F2321" t="s">
        <v>9</v>
      </c>
      <c r="G2321" t="s">
        <v>344</v>
      </c>
      <c r="H2321" t="s">
        <v>344</v>
      </c>
      <c r="I2321" t="s">
        <v>342</v>
      </c>
      <c r="J2321" s="25">
        <v>0</v>
      </c>
      <c r="K2321" s="26">
        <v>0</v>
      </c>
      <c r="L2321" s="26">
        <v>0</v>
      </c>
    </row>
    <row r="2322" spans="1:12" ht="16" customHeight="1">
      <c r="A2322" t="s">
        <v>525</v>
      </c>
      <c r="B2322" t="s">
        <v>13</v>
      </c>
      <c r="C2322" t="s">
        <v>55</v>
      </c>
      <c r="D2322" s="24">
        <v>46082</v>
      </c>
      <c r="E2322" t="s">
        <v>346</v>
      </c>
      <c r="F2322" t="s">
        <v>10</v>
      </c>
      <c r="G2322" t="s">
        <v>320</v>
      </c>
      <c r="H2322" t="s">
        <v>320</v>
      </c>
      <c r="I2322" t="s">
        <v>345</v>
      </c>
      <c r="J2322" s="25">
        <v>0</v>
      </c>
      <c r="K2322" s="26">
        <v>0</v>
      </c>
      <c r="L2322" s="26">
        <v>0</v>
      </c>
    </row>
    <row r="2323" spans="1:12" ht="16" customHeight="1">
      <c r="A2323" t="s">
        <v>525</v>
      </c>
      <c r="B2323" t="s">
        <v>13</v>
      </c>
      <c r="C2323" t="s">
        <v>55</v>
      </c>
      <c r="D2323" s="24">
        <v>46082</v>
      </c>
      <c r="E2323" t="s">
        <v>463</v>
      </c>
      <c r="F2323" t="s">
        <v>10</v>
      </c>
      <c r="G2323" t="s">
        <v>320</v>
      </c>
      <c r="H2323" t="s">
        <v>320</v>
      </c>
      <c r="I2323" t="s">
        <v>347</v>
      </c>
      <c r="J2323" s="25">
        <v>0</v>
      </c>
      <c r="K2323" s="26">
        <v>0</v>
      </c>
      <c r="L2323" s="26">
        <v>0</v>
      </c>
    </row>
    <row r="2324" spans="1:12" ht="16" customHeight="1">
      <c r="A2324" t="s">
        <v>526</v>
      </c>
      <c r="B2324" t="s">
        <v>9</v>
      </c>
      <c r="C2324" t="s">
        <v>56</v>
      </c>
      <c r="D2324" s="24">
        <v>46082</v>
      </c>
      <c r="E2324" t="s">
        <v>504</v>
      </c>
      <c r="F2324" t="s">
        <v>10</v>
      </c>
      <c r="G2324" t="s">
        <v>314</v>
      </c>
      <c r="H2324" t="s">
        <v>314</v>
      </c>
      <c r="I2324" t="s">
        <v>315</v>
      </c>
      <c r="J2324" s="25">
        <v>116014917</v>
      </c>
      <c r="K2324" s="26">
        <v>182085.24540000001</v>
      </c>
      <c r="L2324" s="26">
        <v>811.36959999999999</v>
      </c>
    </row>
    <row r="2325" spans="1:12" ht="16" customHeight="1">
      <c r="A2325" t="s">
        <v>526</v>
      </c>
      <c r="B2325" t="s">
        <v>9</v>
      </c>
      <c r="C2325" t="s">
        <v>56</v>
      </c>
      <c r="D2325" s="24">
        <v>46082</v>
      </c>
      <c r="E2325" t="s">
        <v>509</v>
      </c>
      <c r="F2325" t="s">
        <v>10</v>
      </c>
      <c r="G2325" t="s">
        <v>314</v>
      </c>
      <c r="H2325" t="s">
        <v>314</v>
      </c>
      <c r="I2325" t="s">
        <v>315</v>
      </c>
      <c r="J2325" s="25">
        <v>3753034</v>
      </c>
      <c r="K2325" s="26">
        <v>6047.3747999999996</v>
      </c>
      <c r="L2325" s="26">
        <v>55.1233</v>
      </c>
    </row>
    <row r="2326" spans="1:12" ht="16" customHeight="1">
      <c r="A2326" t="s">
        <v>526</v>
      </c>
      <c r="B2326" t="s">
        <v>9</v>
      </c>
      <c r="C2326" t="s">
        <v>56</v>
      </c>
      <c r="D2326" s="24">
        <v>46082</v>
      </c>
      <c r="E2326" t="s">
        <v>514</v>
      </c>
      <c r="F2326" t="s">
        <v>10</v>
      </c>
      <c r="G2326" t="s">
        <v>314</v>
      </c>
      <c r="H2326" t="s">
        <v>314</v>
      </c>
      <c r="I2326" t="s">
        <v>315</v>
      </c>
      <c r="J2326" s="25">
        <v>276625</v>
      </c>
      <c r="K2326" s="26">
        <v>449.65800000000002</v>
      </c>
      <c r="L2326" s="26">
        <v>4.6985000000000001</v>
      </c>
    </row>
    <row r="2327" spans="1:12" ht="16" customHeight="1">
      <c r="A2327" t="s">
        <v>526</v>
      </c>
      <c r="B2327" t="s">
        <v>9</v>
      </c>
      <c r="C2327" t="s">
        <v>56</v>
      </c>
      <c r="D2327" s="24">
        <v>46082</v>
      </c>
      <c r="E2327" t="s">
        <v>460</v>
      </c>
      <c r="F2327" t="s">
        <v>9</v>
      </c>
      <c r="G2327" t="s">
        <v>461</v>
      </c>
      <c r="H2327" t="s">
        <v>461</v>
      </c>
      <c r="I2327" t="s">
        <v>315</v>
      </c>
      <c r="J2327" s="25">
        <v>2637447</v>
      </c>
      <c r="K2327" s="26">
        <v>4216.7644</v>
      </c>
      <c r="L2327" s="26">
        <v>60.95</v>
      </c>
    </row>
    <row r="2328" spans="1:12" ht="16" customHeight="1">
      <c r="A2328" t="s">
        <v>526</v>
      </c>
      <c r="B2328" t="s">
        <v>9</v>
      </c>
      <c r="C2328" t="s">
        <v>56</v>
      </c>
      <c r="D2328" s="24">
        <v>46082</v>
      </c>
      <c r="E2328" t="s">
        <v>523</v>
      </c>
      <c r="F2328" t="s">
        <v>10</v>
      </c>
      <c r="G2328" t="s">
        <v>314</v>
      </c>
      <c r="H2328" t="s">
        <v>314</v>
      </c>
      <c r="I2328" t="s">
        <v>322</v>
      </c>
      <c r="J2328" s="25">
        <v>14756</v>
      </c>
      <c r="K2328" s="26">
        <v>24.224499999999999</v>
      </c>
      <c r="L2328" s="26">
        <v>0.4153</v>
      </c>
    </row>
    <row r="2329" spans="1:12" ht="16" customHeight="1">
      <c r="A2329" t="s">
        <v>526</v>
      </c>
      <c r="B2329" t="s">
        <v>9</v>
      </c>
      <c r="C2329" t="s">
        <v>56</v>
      </c>
      <c r="D2329" s="24">
        <v>46082</v>
      </c>
      <c r="E2329" t="s">
        <v>490</v>
      </c>
      <c r="F2329" t="s">
        <v>10</v>
      </c>
      <c r="G2329" t="s">
        <v>320</v>
      </c>
      <c r="H2329" t="s">
        <v>320</v>
      </c>
      <c r="I2329" t="s">
        <v>322</v>
      </c>
      <c r="J2329" s="25">
        <v>320185</v>
      </c>
      <c r="K2329" s="26">
        <v>524.37570000000005</v>
      </c>
      <c r="L2329" s="26">
        <v>10.3271</v>
      </c>
    </row>
    <row r="2330" spans="1:12" ht="16" customHeight="1">
      <c r="A2330" t="s">
        <v>526</v>
      </c>
      <c r="B2330" t="s">
        <v>9</v>
      </c>
      <c r="C2330" t="s">
        <v>56</v>
      </c>
      <c r="D2330" s="24">
        <v>46082</v>
      </c>
      <c r="E2330" t="s">
        <v>519</v>
      </c>
      <c r="F2330" t="s">
        <v>10</v>
      </c>
      <c r="G2330" t="s">
        <v>320</v>
      </c>
      <c r="H2330" t="s">
        <v>320</v>
      </c>
      <c r="I2330" t="s">
        <v>324</v>
      </c>
      <c r="J2330" s="25">
        <v>60203</v>
      </c>
      <c r="K2330" s="26">
        <v>100.2402</v>
      </c>
      <c r="L2330" s="26">
        <v>2.0274999999999999</v>
      </c>
    </row>
    <row r="2331" spans="1:12" ht="16" customHeight="1">
      <c r="A2331" t="s">
        <v>526</v>
      </c>
      <c r="B2331" t="s">
        <v>9</v>
      </c>
      <c r="C2331" t="s">
        <v>56</v>
      </c>
      <c r="D2331" s="24">
        <v>46082</v>
      </c>
      <c r="E2331" t="s">
        <v>329</v>
      </c>
      <c r="F2331" t="s">
        <v>10</v>
      </c>
      <c r="G2331" t="s">
        <v>320</v>
      </c>
      <c r="H2331" t="s">
        <v>320</v>
      </c>
      <c r="I2331" t="s">
        <v>326</v>
      </c>
      <c r="J2331" s="25">
        <v>156468</v>
      </c>
      <c r="K2331" s="26">
        <v>249.05539999999999</v>
      </c>
      <c r="L2331" s="26">
        <v>5.4413</v>
      </c>
    </row>
    <row r="2332" spans="1:12" ht="16" customHeight="1">
      <c r="A2332" t="s">
        <v>526</v>
      </c>
      <c r="B2332" t="s">
        <v>9</v>
      </c>
      <c r="C2332" t="s">
        <v>56</v>
      </c>
      <c r="D2332" s="24">
        <v>46082</v>
      </c>
      <c r="E2332" t="s">
        <v>372</v>
      </c>
      <c r="F2332" t="s">
        <v>10</v>
      </c>
      <c r="G2332" t="s">
        <v>320</v>
      </c>
      <c r="H2332" t="s">
        <v>320</v>
      </c>
      <c r="I2332" t="s">
        <v>328</v>
      </c>
      <c r="J2332" s="25">
        <v>26174</v>
      </c>
      <c r="K2332" s="26">
        <v>44.620699999999999</v>
      </c>
      <c r="L2332" s="26">
        <v>1.1823999999999999</v>
      </c>
    </row>
    <row r="2333" spans="1:12" ht="16" customHeight="1">
      <c r="A2333" t="s">
        <v>526</v>
      </c>
      <c r="B2333" t="s">
        <v>9</v>
      </c>
      <c r="C2333" t="s">
        <v>56</v>
      </c>
      <c r="D2333" s="24">
        <v>46082</v>
      </c>
      <c r="E2333" t="s">
        <v>331</v>
      </c>
      <c r="F2333" t="s">
        <v>10</v>
      </c>
      <c r="G2333" t="s">
        <v>320</v>
      </c>
      <c r="H2333" t="s">
        <v>320</v>
      </c>
      <c r="I2333" t="s">
        <v>330</v>
      </c>
      <c r="J2333" s="25">
        <v>54592</v>
      </c>
      <c r="K2333" s="26">
        <v>92.527500000000003</v>
      </c>
      <c r="L2333" s="26">
        <v>2.9117999999999999</v>
      </c>
    </row>
    <row r="2334" spans="1:12" ht="16" customHeight="1">
      <c r="A2334" t="s">
        <v>526</v>
      </c>
      <c r="B2334" t="s">
        <v>9</v>
      </c>
      <c r="C2334" t="s">
        <v>56</v>
      </c>
      <c r="D2334" s="24">
        <v>46082</v>
      </c>
      <c r="E2334" t="s">
        <v>333</v>
      </c>
      <c r="F2334" t="s">
        <v>10</v>
      </c>
      <c r="G2334" t="s">
        <v>320</v>
      </c>
      <c r="H2334" t="s">
        <v>320</v>
      </c>
      <c r="I2334" t="s">
        <v>332</v>
      </c>
      <c r="J2334" s="25">
        <v>2</v>
      </c>
      <c r="K2334" s="26">
        <v>3.3999999999999998E-3</v>
      </c>
      <c r="L2334" s="26">
        <v>2.9999999999999997E-4</v>
      </c>
    </row>
    <row r="2335" spans="1:12" ht="16" customHeight="1">
      <c r="A2335" t="s">
        <v>526</v>
      </c>
      <c r="B2335" t="s">
        <v>9</v>
      </c>
      <c r="C2335" t="s">
        <v>56</v>
      </c>
      <c r="D2335" s="24">
        <v>46082</v>
      </c>
      <c r="E2335" t="s">
        <v>335</v>
      </c>
      <c r="F2335" t="s">
        <v>10</v>
      </c>
      <c r="G2335" t="s">
        <v>320</v>
      </c>
      <c r="H2335" t="s">
        <v>320</v>
      </c>
      <c r="I2335" t="s">
        <v>334</v>
      </c>
      <c r="J2335" s="25">
        <v>333</v>
      </c>
      <c r="K2335" s="26">
        <v>0.57520000000000004</v>
      </c>
      <c r="L2335" s="26">
        <v>3.4599999999999999E-2</v>
      </c>
    </row>
    <row r="2336" spans="1:12" ht="16" customHeight="1">
      <c r="A2336" t="s">
        <v>526</v>
      </c>
      <c r="B2336" t="s">
        <v>9</v>
      </c>
      <c r="C2336" t="s">
        <v>56</v>
      </c>
      <c r="D2336" s="24">
        <v>46082</v>
      </c>
      <c r="E2336" t="s">
        <v>337</v>
      </c>
      <c r="F2336" t="s">
        <v>10</v>
      </c>
      <c r="G2336" t="s">
        <v>320</v>
      </c>
      <c r="H2336" t="s">
        <v>320</v>
      </c>
      <c r="I2336" t="s">
        <v>336</v>
      </c>
      <c r="J2336" s="25">
        <v>0</v>
      </c>
      <c r="K2336" s="26">
        <v>0</v>
      </c>
      <c r="L2336" s="26">
        <v>0</v>
      </c>
    </row>
    <row r="2337" spans="1:12" ht="16" customHeight="1">
      <c r="A2337" t="s">
        <v>526</v>
      </c>
      <c r="B2337" t="s">
        <v>9</v>
      </c>
      <c r="C2337" t="s">
        <v>56</v>
      </c>
      <c r="D2337" s="24">
        <v>46082</v>
      </c>
      <c r="E2337" t="s">
        <v>339</v>
      </c>
      <c r="F2337" t="s">
        <v>10</v>
      </c>
      <c r="G2337" t="s">
        <v>320</v>
      </c>
      <c r="H2337" t="s">
        <v>320</v>
      </c>
      <c r="I2337" t="s">
        <v>338</v>
      </c>
      <c r="J2337" s="25">
        <v>18</v>
      </c>
      <c r="K2337" s="26">
        <v>3.0599999999999999E-2</v>
      </c>
      <c r="L2337" s="26">
        <v>1.6999999999999999E-3</v>
      </c>
    </row>
    <row r="2338" spans="1:12" ht="16" customHeight="1">
      <c r="A2338" t="s">
        <v>526</v>
      </c>
      <c r="B2338" t="s">
        <v>9</v>
      </c>
      <c r="C2338" t="s">
        <v>56</v>
      </c>
      <c r="D2338" s="24">
        <v>46082</v>
      </c>
      <c r="E2338" t="s">
        <v>341</v>
      </c>
      <c r="F2338" t="s">
        <v>10</v>
      </c>
      <c r="G2338" t="s">
        <v>320</v>
      </c>
      <c r="H2338" t="s">
        <v>320</v>
      </c>
      <c r="I2338" t="s">
        <v>340</v>
      </c>
      <c r="J2338" s="25">
        <v>0</v>
      </c>
      <c r="K2338" s="26">
        <v>0</v>
      </c>
      <c r="L2338" s="26">
        <v>0</v>
      </c>
    </row>
    <row r="2339" spans="1:12" ht="16" customHeight="1">
      <c r="A2339" t="s">
        <v>526</v>
      </c>
      <c r="B2339" t="s">
        <v>9</v>
      </c>
      <c r="C2339" t="s">
        <v>56</v>
      </c>
      <c r="D2339" s="24">
        <v>46082</v>
      </c>
      <c r="E2339" t="s">
        <v>343</v>
      </c>
      <c r="F2339" t="s">
        <v>9</v>
      </c>
      <c r="G2339" t="s">
        <v>344</v>
      </c>
      <c r="H2339" t="s">
        <v>344</v>
      </c>
      <c r="I2339" t="s">
        <v>342</v>
      </c>
      <c r="J2339" s="25">
        <v>0</v>
      </c>
      <c r="K2339" s="26">
        <v>0</v>
      </c>
      <c r="L2339" s="26">
        <v>0</v>
      </c>
    </row>
    <row r="2340" spans="1:12" ht="16" customHeight="1">
      <c r="A2340" t="s">
        <v>526</v>
      </c>
      <c r="B2340" t="s">
        <v>9</v>
      </c>
      <c r="C2340" t="s">
        <v>56</v>
      </c>
      <c r="D2340" s="24">
        <v>46082</v>
      </c>
      <c r="E2340" t="s">
        <v>346</v>
      </c>
      <c r="F2340" t="s">
        <v>10</v>
      </c>
      <c r="G2340" t="s">
        <v>320</v>
      </c>
      <c r="H2340" t="s">
        <v>320</v>
      </c>
      <c r="I2340" t="s">
        <v>345</v>
      </c>
      <c r="J2340" s="25">
        <v>0</v>
      </c>
      <c r="K2340" s="26">
        <v>0</v>
      </c>
      <c r="L2340" s="26">
        <v>0</v>
      </c>
    </row>
    <row r="2341" spans="1:12" ht="16" customHeight="1">
      <c r="A2341" t="s">
        <v>526</v>
      </c>
      <c r="B2341" t="s">
        <v>9</v>
      </c>
      <c r="C2341" t="s">
        <v>56</v>
      </c>
      <c r="D2341" s="24">
        <v>46082</v>
      </c>
      <c r="E2341" t="s">
        <v>463</v>
      </c>
      <c r="F2341" t="s">
        <v>10</v>
      </c>
      <c r="G2341" t="s">
        <v>320</v>
      </c>
      <c r="H2341" t="s">
        <v>320</v>
      </c>
      <c r="I2341" t="s">
        <v>347</v>
      </c>
      <c r="J2341" s="25">
        <v>0</v>
      </c>
      <c r="K2341" s="26">
        <v>0</v>
      </c>
      <c r="L2341" s="26">
        <v>0</v>
      </c>
    </row>
    <row r="2342" spans="1:12" ht="16" customHeight="1">
      <c r="A2342" t="s">
        <v>504</v>
      </c>
      <c r="B2342" t="s">
        <v>10</v>
      </c>
      <c r="C2342" t="s">
        <v>56</v>
      </c>
      <c r="D2342" s="24">
        <v>46082</v>
      </c>
      <c r="E2342" t="s">
        <v>504</v>
      </c>
      <c r="F2342" t="s">
        <v>10</v>
      </c>
      <c r="G2342" t="s">
        <v>314</v>
      </c>
      <c r="H2342" t="s">
        <v>314</v>
      </c>
      <c r="I2342" t="s">
        <v>315</v>
      </c>
      <c r="J2342" s="25">
        <v>425163211</v>
      </c>
      <c r="K2342" s="26">
        <v>669524.39199999999</v>
      </c>
      <c r="L2342" s="26">
        <v>789.46939999999995</v>
      </c>
    </row>
    <row r="2343" spans="1:12" ht="16" customHeight="1">
      <c r="A2343" t="s">
        <v>504</v>
      </c>
      <c r="B2343" t="s">
        <v>10</v>
      </c>
      <c r="C2343" t="s">
        <v>56</v>
      </c>
      <c r="D2343" s="24">
        <v>46082</v>
      </c>
      <c r="E2343" t="s">
        <v>509</v>
      </c>
      <c r="F2343" t="s">
        <v>10</v>
      </c>
      <c r="G2343" t="s">
        <v>314</v>
      </c>
      <c r="H2343" t="s">
        <v>314</v>
      </c>
      <c r="I2343" t="s">
        <v>315</v>
      </c>
      <c r="J2343" s="25">
        <v>8549848</v>
      </c>
      <c r="K2343" s="26">
        <v>13595.847599999999</v>
      </c>
      <c r="L2343" s="26">
        <v>78.038499999999999</v>
      </c>
    </row>
    <row r="2344" spans="1:12" ht="16" customHeight="1">
      <c r="A2344" t="s">
        <v>504</v>
      </c>
      <c r="B2344" t="s">
        <v>10</v>
      </c>
      <c r="C2344" t="s">
        <v>56</v>
      </c>
      <c r="D2344" s="24">
        <v>46082</v>
      </c>
      <c r="E2344" t="s">
        <v>514</v>
      </c>
      <c r="F2344" t="s">
        <v>10</v>
      </c>
      <c r="G2344" t="s">
        <v>314</v>
      </c>
      <c r="H2344" t="s">
        <v>314</v>
      </c>
      <c r="I2344" t="s">
        <v>315</v>
      </c>
      <c r="J2344" s="25">
        <v>367959</v>
      </c>
      <c r="K2344" s="26">
        <v>593.32849999999996</v>
      </c>
      <c r="L2344" s="26">
        <v>4.2061000000000002</v>
      </c>
    </row>
    <row r="2345" spans="1:12" ht="16" customHeight="1">
      <c r="A2345" t="s">
        <v>504</v>
      </c>
      <c r="B2345" t="s">
        <v>10</v>
      </c>
      <c r="C2345" t="s">
        <v>56</v>
      </c>
      <c r="D2345" s="24">
        <v>46082</v>
      </c>
      <c r="E2345" t="s">
        <v>460</v>
      </c>
      <c r="F2345" t="s">
        <v>9</v>
      </c>
      <c r="G2345" t="s">
        <v>461</v>
      </c>
      <c r="H2345" t="s">
        <v>461</v>
      </c>
      <c r="I2345" t="s">
        <v>315</v>
      </c>
      <c r="J2345" s="25">
        <v>1895498</v>
      </c>
      <c r="K2345" s="26">
        <v>3023.8697000000002</v>
      </c>
      <c r="L2345" s="26">
        <v>30.832899999999999</v>
      </c>
    </row>
    <row r="2346" spans="1:12" ht="16" customHeight="1">
      <c r="A2346" t="s">
        <v>504</v>
      </c>
      <c r="B2346" t="s">
        <v>10</v>
      </c>
      <c r="C2346" t="s">
        <v>56</v>
      </c>
      <c r="D2346" s="24">
        <v>46082</v>
      </c>
      <c r="E2346" t="s">
        <v>523</v>
      </c>
      <c r="F2346" t="s">
        <v>10</v>
      </c>
      <c r="G2346" t="s">
        <v>314</v>
      </c>
      <c r="H2346" t="s">
        <v>314</v>
      </c>
      <c r="I2346" t="s">
        <v>322</v>
      </c>
      <c r="J2346" s="25">
        <v>37371</v>
      </c>
      <c r="K2346" s="26">
        <v>60.289700000000003</v>
      </c>
      <c r="L2346" s="26">
        <v>1.0666</v>
      </c>
    </row>
    <row r="2347" spans="1:12" ht="16" customHeight="1">
      <c r="A2347" t="s">
        <v>504</v>
      </c>
      <c r="B2347" t="s">
        <v>10</v>
      </c>
      <c r="C2347" t="s">
        <v>56</v>
      </c>
      <c r="D2347" s="24">
        <v>46082</v>
      </c>
      <c r="E2347" t="s">
        <v>490</v>
      </c>
      <c r="F2347" t="s">
        <v>10</v>
      </c>
      <c r="G2347" t="s">
        <v>320</v>
      </c>
      <c r="H2347" t="s">
        <v>320</v>
      </c>
      <c r="I2347" t="s">
        <v>322</v>
      </c>
      <c r="J2347" s="25">
        <v>229431</v>
      </c>
      <c r="K2347" s="26">
        <v>373.3252</v>
      </c>
      <c r="L2347" s="26">
        <v>5.5772000000000004</v>
      </c>
    </row>
    <row r="2348" spans="1:12" ht="16" customHeight="1">
      <c r="A2348" t="s">
        <v>504</v>
      </c>
      <c r="B2348" t="s">
        <v>10</v>
      </c>
      <c r="C2348" t="s">
        <v>56</v>
      </c>
      <c r="D2348" s="24">
        <v>46082</v>
      </c>
      <c r="E2348" t="s">
        <v>519</v>
      </c>
      <c r="F2348" t="s">
        <v>10</v>
      </c>
      <c r="G2348" t="s">
        <v>320</v>
      </c>
      <c r="H2348" t="s">
        <v>320</v>
      </c>
      <c r="I2348" t="s">
        <v>324</v>
      </c>
      <c r="J2348" s="25">
        <v>39323</v>
      </c>
      <c r="K2348" s="26">
        <v>64.626900000000006</v>
      </c>
      <c r="L2348" s="26">
        <v>1.1346000000000001</v>
      </c>
    </row>
    <row r="2349" spans="1:12" ht="16" customHeight="1">
      <c r="A2349" t="s">
        <v>504</v>
      </c>
      <c r="B2349" t="s">
        <v>10</v>
      </c>
      <c r="C2349" t="s">
        <v>56</v>
      </c>
      <c r="D2349" s="24">
        <v>46082</v>
      </c>
      <c r="E2349" t="s">
        <v>329</v>
      </c>
      <c r="F2349" t="s">
        <v>10</v>
      </c>
      <c r="G2349" t="s">
        <v>320</v>
      </c>
      <c r="H2349" t="s">
        <v>320</v>
      </c>
      <c r="I2349" t="s">
        <v>326</v>
      </c>
      <c r="J2349" s="25">
        <v>89429</v>
      </c>
      <c r="K2349" s="26">
        <v>142.01560000000001</v>
      </c>
      <c r="L2349" s="26">
        <v>2.5093999999999999</v>
      </c>
    </row>
    <row r="2350" spans="1:12" ht="16" customHeight="1">
      <c r="A2350" t="s">
        <v>504</v>
      </c>
      <c r="B2350" t="s">
        <v>10</v>
      </c>
      <c r="C2350" t="s">
        <v>56</v>
      </c>
      <c r="D2350" s="24">
        <v>46082</v>
      </c>
      <c r="E2350" t="s">
        <v>372</v>
      </c>
      <c r="F2350" t="s">
        <v>10</v>
      </c>
      <c r="G2350" t="s">
        <v>320</v>
      </c>
      <c r="H2350" t="s">
        <v>320</v>
      </c>
      <c r="I2350" t="s">
        <v>328</v>
      </c>
      <c r="J2350" s="25">
        <v>21544</v>
      </c>
      <c r="K2350" s="26">
        <v>35.724899999999998</v>
      </c>
      <c r="L2350" s="26">
        <v>0.9</v>
      </c>
    </row>
    <row r="2351" spans="1:12" ht="16" customHeight="1">
      <c r="A2351" t="s">
        <v>504</v>
      </c>
      <c r="B2351" t="s">
        <v>10</v>
      </c>
      <c r="C2351" t="s">
        <v>56</v>
      </c>
      <c r="D2351" s="24">
        <v>46082</v>
      </c>
      <c r="E2351" t="s">
        <v>331</v>
      </c>
      <c r="F2351" t="s">
        <v>10</v>
      </c>
      <c r="G2351" t="s">
        <v>320</v>
      </c>
      <c r="H2351" t="s">
        <v>320</v>
      </c>
      <c r="I2351" t="s">
        <v>330</v>
      </c>
      <c r="J2351" s="25">
        <v>38255</v>
      </c>
      <c r="K2351" s="26">
        <v>63.651800000000001</v>
      </c>
      <c r="L2351" s="26">
        <v>1.9214</v>
      </c>
    </row>
    <row r="2352" spans="1:12" ht="16" customHeight="1">
      <c r="A2352" t="s">
        <v>504</v>
      </c>
      <c r="B2352" t="s">
        <v>10</v>
      </c>
      <c r="C2352" t="s">
        <v>56</v>
      </c>
      <c r="D2352" s="24">
        <v>46082</v>
      </c>
      <c r="E2352" t="s">
        <v>333</v>
      </c>
      <c r="F2352" t="s">
        <v>10</v>
      </c>
      <c r="G2352" t="s">
        <v>320</v>
      </c>
      <c r="H2352" t="s">
        <v>320</v>
      </c>
      <c r="I2352" t="s">
        <v>332</v>
      </c>
      <c r="J2352" s="25">
        <v>0</v>
      </c>
      <c r="K2352" s="26">
        <v>0</v>
      </c>
      <c r="L2352" s="26">
        <v>0</v>
      </c>
    </row>
    <row r="2353" spans="1:12" ht="16" customHeight="1">
      <c r="A2353" t="s">
        <v>504</v>
      </c>
      <c r="B2353" t="s">
        <v>10</v>
      </c>
      <c r="C2353" t="s">
        <v>56</v>
      </c>
      <c r="D2353" s="24">
        <v>46082</v>
      </c>
      <c r="E2353" t="s">
        <v>335</v>
      </c>
      <c r="F2353" t="s">
        <v>10</v>
      </c>
      <c r="G2353" t="s">
        <v>320</v>
      </c>
      <c r="H2353" t="s">
        <v>320</v>
      </c>
      <c r="I2353" t="s">
        <v>334</v>
      </c>
      <c r="J2353" s="25">
        <v>113</v>
      </c>
      <c r="K2353" s="26">
        <v>0.1905</v>
      </c>
      <c r="L2353" s="26">
        <v>0.01</v>
      </c>
    </row>
    <row r="2354" spans="1:12" ht="16" customHeight="1">
      <c r="A2354" t="s">
        <v>504</v>
      </c>
      <c r="B2354" t="s">
        <v>10</v>
      </c>
      <c r="C2354" t="s">
        <v>56</v>
      </c>
      <c r="D2354" s="24">
        <v>46082</v>
      </c>
      <c r="E2354" t="s">
        <v>337</v>
      </c>
      <c r="F2354" t="s">
        <v>10</v>
      </c>
      <c r="G2354" t="s">
        <v>320</v>
      </c>
      <c r="H2354" t="s">
        <v>320</v>
      </c>
      <c r="I2354" t="s">
        <v>336</v>
      </c>
      <c r="J2354" s="25">
        <v>2</v>
      </c>
      <c r="K2354" s="26">
        <v>2.8999999999999998E-3</v>
      </c>
      <c r="L2354" s="26">
        <v>1E-4</v>
      </c>
    </row>
    <row r="2355" spans="1:12" ht="16" customHeight="1">
      <c r="A2355" t="s">
        <v>504</v>
      </c>
      <c r="B2355" t="s">
        <v>10</v>
      </c>
      <c r="C2355" t="s">
        <v>56</v>
      </c>
      <c r="D2355" s="24">
        <v>46082</v>
      </c>
      <c r="E2355" t="s">
        <v>339</v>
      </c>
      <c r="F2355" t="s">
        <v>10</v>
      </c>
      <c r="G2355" t="s">
        <v>320</v>
      </c>
      <c r="H2355" t="s">
        <v>320</v>
      </c>
      <c r="I2355" t="s">
        <v>338</v>
      </c>
      <c r="J2355" s="25">
        <v>5</v>
      </c>
      <c r="K2355" s="26">
        <v>8.8000000000000005E-3</v>
      </c>
      <c r="L2355" s="26">
        <v>5.0000000000000001E-4</v>
      </c>
    </row>
    <row r="2356" spans="1:12" ht="16" customHeight="1">
      <c r="A2356" t="s">
        <v>504</v>
      </c>
      <c r="B2356" t="s">
        <v>10</v>
      </c>
      <c r="C2356" t="s">
        <v>56</v>
      </c>
      <c r="D2356" s="24">
        <v>46082</v>
      </c>
      <c r="E2356" t="s">
        <v>341</v>
      </c>
      <c r="F2356" t="s">
        <v>10</v>
      </c>
      <c r="G2356" t="s">
        <v>320</v>
      </c>
      <c r="H2356" t="s">
        <v>320</v>
      </c>
      <c r="I2356" t="s">
        <v>340</v>
      </c>
      <c r="J2356" s="25">
        <v>0</v>
      </c>
      <c r="K2356" s="26">
        <v>0</v>
      </c>
      <c r="L2356" s="26">
        <v>0</v>
      </c>
    </row>
    <row r="2357" spans="1:12" ht="16" customHeight="1">
      <c r="A2357" t="s">
        <v>504</v>
      </c>
      <c r="B2357" t="s">
        <v>10</v>
      </c>
      <c r="C2357" t="s">
        <v>56</v>
      </c>
      <c r="D2357" s="24">
        <v>46082</v>
      </c>
      <c r="E2357" t="s">
        <v>343</v>
      </c>
      <c r="F2357" t="s">
        <v>9</v>
      </c>
      <c r="G2357" t="s">
        <v>344</v>
      </c>
      <c r="H2357" t="s">
        <v>344</v>
      </c>
      <c r="I2357" t="s">
        <v>342</v>
      </c>
      <c r="J2357" s="25">
        <v>0</v>
      </c>
      <c r="K2357" s="26">
        <v>0</v>
      </c>
      <c r="L2357" s="26">
        <v>0</v>
      </c>
    </row>
    <row r="2358" spans="1:12" ht="16" customHeight="1">
      <c r="A2358" t="s">
        <v>504</v>
      </c>
      <c r="B2358" t="s">
        <v>10</v>
      </c>
      <c r="C2358" t="s">
        <v>56</v>
      </c>
      <c r="D2358" s="24">
        <v>46082</v>
      </c>
      <c r="E2358" t="s">
        <v>346</v>
      </c>
      <c r="F2358" t="s">
        <v>10</v>
      </c>
      <c r="G2358" t="s">
        <v>320</v>
      </c>
      <c r="H2358" t="s">
        <v>320</v>
      </c>
      <c r="I2358" t="s">
        <v>345</v>
      </c>
      <c r="J2358" s="25">
        <v>0</v>
      </c>
      <c r="K2358" s="26">
        <v>0</v>
      </c>
      <c r="L2358" s="26">
        <v>0</v>
      </c>
    </row>
    <row r="2359" spans="1:12" ht="16" customHeight="1">
      <c r="A2359" t="s">
        <v>504</v>
      </c>
      <c r="B2359" t="s">
        <v>10</v>
      </c>
      <c r="C2359" t="s">
        <v>56</v>
      </c>
      <c r="D2359" s="24">
        <v>46082</v>
      </c>
      <c r="E2359" t="s">
        <v>463</v>
      </c>
      <c r="F2359" t="s">
        <v>10</v>
      </c>
      <c r="G2359" t="s">
        <v>320</v>
      </c>
      <c r="H2359" t="s">
        <v>320</v>
      </c>
      <c r="I2359" t="s">
        <v>347</v>
      </c>
      <c r="J2359" s="25">
        <v>0</v>
      </c>
      <c r="K2359" s="26">
        <v>0</v>
      </c>
      <c r="L2359" s="26">
        <v>0</v>
      </c>
    </row>
    <row r="2360" spans="1:12" ht="16" customHeight="1">
      <c r="A2360" t="s">
        <v>527</v>
      </c>
      <c r="B2360" t="s">
        <v>11</v>
      </c>
      <c r="C2360" t="s">
        <v>56</v>
      </c>
      <c r="D2360" s="24">
        <v>46082</v>
      </c>
      <c r="E2360" t="s">
        <v>509</v>
      </c>
      <c r="F2360" t="s">
        <v>10</v>
      </c>
      <c r="G2360" t="s">
        <v>314</v>
      </c>
      <c r="H2360" t="s">
        <v>314</v>
      </c>
      <c r="I2360" t="s">
        <v>315</v>
      </c>
      <c r="J2360" s="25">
        <v>45503497</v>
      </c>
      <c r="K2360" s="26">
        <v>71673.247700000007</v>
      </c>
      <c r="L2360" s="26">
        <v>448.38679999999999</v>
      </c>
    </row>
    <row r="2361" spans="1:12" ht="16" customHeight="1">
      <c r="A2361" t="s">
        <v>527</v>
      </c>
      <c r="B2361" t="s">
        <v>11</v>
      </c>
      <c r="C2361" t="s">
        <v>56</v>
      </c>
      <c r="D2361" s="24">
        <v>46082</v>
      </c>
      <c r="E2361" t="s">
        <v>514</v>
      </c>
      <c r="F2361" t="s">
        <v>10</v>
      </c>
      <c r="G2361" t="s">
        <v>314</v>
      </c>
      <c r="H2361" t="s">
        <v>314</v>
      </c>
      <c r="I2361" t="s">
        <v>315</v>
      </c>
      <c r="J2361" s="25">
        <v>973670</v>
      </c>
      <c r="K2361" s="26">
        <v>1558.0289</v>
      </c>
      <c r="L2361" s="26">
        <v>12.0228</v>
      </c>
    </row>
    <row r="2362" spans="1:12" ht="16" customHeight="1">
      <c r="A2362" t="s">
        <v>527</v>
      </c>
      <c r="B2362" t="s">
        <v>11</v>
      </c>
      <c r="C2362" t="s">
        <v>56</v>
      </c>
      <c r="D2362" s="24">
        <v>46082</v>
      </c>
      <c r="E2362" t="s">
        <v>460</v>
      </c>
      <c r="F2362" t="s">
        <v>9</v>
      </c>
      <c r="G2362" t="s">
        <v>461</v>
      </c>
      <c r="H2362" t="s">
        <v>461</v>
      </c>
      <c r="I2362" t="s">
        <v>315</v>
      </c>
      <c r="J2362" s="25">
        <v>2172235</v>
      </c>
      <c r="K2362" s="26">
        <v>3446.4992000000002</v>
      </c>
      <c r="L2362" s="26">
        <v>35.0869</v>
      </c>
    </row>
    <row r="2363" spans="1:12" ht="16" customHeight="1">
      <c r="A2363" t="s">
        <v>527</v>
      </c>
      <c r="B2363" t="s">
        <v>11</v>
      </c>
      <c r="C2363" t="s">
        <v>56</v>
      </c>
      <c r="D2363" s="24">
        <v>46082</v>
      </c>
      <c r="E2363" t="s">
        <v>523</v>
      </c>
      <c r="F2363" t="s">
        <v>10</v>
      </c>
      <c r="G2363" t="s">
        <v>314</v>
      </c>
      <c r="H2363" t="s">
        <v>314</v>
      </c>
      <c r="I2363" t="s">
        <v>322</v>
      </c>
      <c r="J2363" s="25">
        <v>55182</v>
      </c>
      <c r="K2363" s="26">
        <v>88.771299999999997</v>
      </c>
      <c r="L2363" s="26">
        <v>1.5408999999999999</v>
      </c>
    </row>
    <row r="2364" spans="1:12" ht="16" customHeight="1">
      <c r="A2364" t="s">
        <v>527</v>
      </c>
      <c r="B2364" t="s">
        <v>11</v>
      </c>
      <c r="C2364" t="s">
        <v>56</v>
      </c>
      <c r="D2364" s="24">
        <v>46082</v>
      </c>
      <c r="E2364" t="s">
        <v>528</v>
      </c>
      <c r="F2364" t="s">
        <v>9</v>
      </c>
      <c r="G2364" t="s">
        <v>344</v>
      </c>
      <c r="H2364" t="s">
        <v>344</v>
      </c>
      <c r="I2364" t="s">
        <v>322</v>
      </c>
      <c r="J2364" s="25">
        <v>576</v>
      </c>
      <c r="K2364" s="26">
        <v>0.94910000000000005</v>
      </c>
      <c r="L2364" s="26">
        <v>9.7999999999999997E-3</v>
      </c>
    </row>
    <row r="2365" spans="1:12" ht="16" customHeight="1">
      <c r="A2365" t="s">
        <v>527</v>
      </c>
      <c r="B2365" t="s">
        <v>11</v>
      </c>
      <c r="C2365" t="s">
        <v>56</v>
      </c>
      <c r="D2365" s="24">
        <v>46082</v>
      </c>
      <c r="E2365" t="s">
        <v>490</v>
      </c>
      <c r="F2365" t="s">
        <v>10</v>
      </c>
      <c r="G2365" t="s">
        <v>320</v>
      </c>
      <c r="H2365" t="s">
        <v>320</v>
      </c>
      <c r="I2365" t="s">
        <v>322</v>
      </c>
      <c r="J2365" s="25">
        <v>245105</v>
      </c>
      <c r="K2365" s="26">
        <v>398.13310000000001</v>
      </c>
      <c r="L2365" s="26">
        <v>5.6814999999999998</v>
      </c>
    </row>
    <row r="2366" spans="1:12" ht="16" customHeight="1">
      <c r="A2366" t="s">
        <v>527</v>
      </c>
      <c r="B2366" t="s">
        <v>11</v>
      </c>
      <c r="C2366" t="s">
        <v>56</v>
      </c>
      <c r="D2366" s="24">
        <v>46082</v>
      </c>
      <c r="E2366" t="s">
        <v>519</v>
      </c>
      <c r="F2366" t="s">
        <v>10</v>
      </c>
      <c r="G2366" t="s">
        <v>320</v>
      </c>
      <c r="H2366" t="s">
        <v>320</v>
      </c>
      <c r="I2366" t="s">
        <v>324</v>
      </c>
      <c r="J2366" s="25">
        <v>38810</v>
      </c>
      <c r="K2366" s="26">
        <v>63.364899999999999</v>
      </c>
      <c r="L2366" s="26">
        <v>1.125</v>
      </c>
    </row>
    <row r="2367" spans="1:12" ht="16" customHeight="1">
      <c r="A2367" t="s">
        <v>527</v>
      </c>
      <c r="B2367" t="s">
        <v>11</v>
      </c>
      <c r="C2367" t="s">
        <v>56</v>
      </c>
      <c r="D2367" s="24">
        <v>46082</v>
      </c>
      <c r="E2367" t="s">
        <v>329</v>
      </c>
      <c r="F2367" t="s">
        <v>10</v>
      </c>
      <c r="G2367" t="s">
        <v>320</v>
      </c>
      <c r="H2367" t="s">
        <v>320</v>
      </c>
      <c r="I2367" t="s">
        <v>326</v>
      </c>
      <c r="J2367" s="25">
        <v>89769</v>
      </c>
      <c r="K2367" s="26">
        <v>141.37889999999999</v>
      </c>
      <c r="L2367" s="26">
        <v>2.5114000000000001</v>
      </c>
    </row>
    <row r="2368" spans="1:12" ht="16" customHeight="1">
      <c r="A2368" t="s">
        <v>527</v>
      </c>
      <c r="B2368" t="s">
        <v>11</v>
      </c>
      <c r="C2368" t="s">
        <v>56</v>
      </c>
      <c r="D2368" s="24">
        <v>46082</v>
      </c>
      <c r="E2368" t="s">
        <v>372</v>
      </c>
      <c r="F2368" t="s">
        <v>10</v>
      </c>
      <c r="G2368" t="s">
        <v>320</v>
      </c>
      <c r="H2368" t="s">
        <v>320</v>
      </c>
      <c r="I2368" t="s">
        <v>328</v>
      </c>
      <c r="J2368" s="25">
        <v>13907</v>
      </c>
      <c r="K2368" s="26">
        <v>24.072199999999999</v>
      </c>
      <c r="L2368" s="26">
        <v>0.43409999999999999</v>
      </c>
    </row>
    <row r="2369" spans="1:12" ht="16" customHeight="1">
      <c r="A2369" t="s">
        <v>527</v>
      </c>
      <c r="B2369" t="s">
        <v>11</v>
      </c>
      <c r="C2369" t="s">
        <v>56</v>
      </c>
      <c r="D2369" s="24">
        <v>46082</v>
      </c>
      <c r="E2369" t="s">
        <v>331</v>
      </c>
      <c r="F2369" t="s">
        <v>10</v>
      </c>
      <c r="G2369" t="s">
        <v>320</v>
      </c>
      <c r="H2369" t="s">
        <v>320</v>
      </c>
      <c r="I2369" t="s">
        <v>330</v>
      </c>
      <c r="J2369" s="25">
        <v>44128</v>
      </c>
      <c r="K2369" s="26">
        <v>72.778599999999997</v>
      </c>
      <c r="L2369" s="26">
        <v>2.1400999999999999</v>
      </c>
    </row>
    <row r="2370" spans="1:12" ht="16" customHeight="1">
      <c r="A2370" t="s">
        <v>527</v>
      </c>
      <c r="B2370" t="s">
        <v>11</v>
      </c>
      <c r="C2370" t="s">
        <v>56</v>
      </c>
      <c r="D2370" s="24">
        <v>46082</v>
      </c>
      <c r="E2370" t="s">
        <v>333</v>
      </c>
      <c r="F2370" t="s">
        <v>10</v>
      </c>
      <c r="G2370" t="s">
        <v>320</v>
      </c>
      <c r="H2370" t="s">
        <v>320</v>
      </c>
      <c r="I2370" t="s">
        <v>332</v>
      </c>
      <c r="J2370" s="25">
        <v>2</v>
      </c>
      <c r="K2370" s="26">
        <v>2.8E-3</v>
      </c>
      <c r="L2370" s="26">
        <v>0</v>
      </c>
    </row>
    <row r="2371" spans="1:12" ht="16" customHeight="1">
      <c r="A2371" t="s">
        <v>527</v>
      </c>
      <c r="B2371" t="s">
        <v>11</v>
      </c>
      <c r="C2371" t="s">
        <v>56</v>
      </c>
      <c r="D2371" s="24">
        <v>46082</v>
      </c>
      <c r="E2371" t="s">
        <v>335</v>
      </c>
      <c r="F2371" t="s">
        <v>10</v>
      </c>
      <c r="G2371" t="s">
        <v>320</v>
      </c>
      <c r="H2371" t="s">
        <v>320</v>
      </c>
      <c r="I2371" t="s">
        <v>334</v>
      </c>
      <c r="J2371" s="25">
        <v>199</v>
      </c>
      <c r="K2371" s="26">
        <v>0.34870000000000001</v>
      </c>
      <c r="L2371" s="26">
        <v>2.3599999999999999E-2</v>
      </c>
    </row>
    <row r="2372" spans="1:12" ht="16" customHeight="1">
      <c r="A2372" t="s">
        <v>527</v>
      </c>
      <c r="B2372" t="s">
        <v>11</v>
      </c>
      <c r="C2372" t="s">
        <v>56</v>
      </c>
      <c r="D2372" s="24">
        <v>46082</v>
      </c>
      <c r="E2372" t="s">
        <v>337</v>
      </c>
      <c r="F2372" t="s">
        <v>10</v>
      </c>
      <c r="G2372" t="s">
        <v>320</v>
      </c>
      <c r="H2372" t="s">
        <v>320</v>
      </c>
      <c r="I2372" t="s">
        <v>336</v>
      </c>
      <c r="J2372" s="25">
        <v>2</v>
      </c>
      <c r="K2372" s="26">
        <v>2.8999999999999998E-3</v>
      </c>
      <c r="L2372" s="26">
        <v>1E-4</v>
      </c>
    </row>
    <row r="2373" spans="1:12" ht="16" customHeight="1">
      <c r="A2373" t="s">
        <v>527</v>
      </c>
      <c r="B2373" t="s">
        <v>11</v>
      </c>
      <c r="C2373" t="s">
        <v>56</v>
      </c>
      <c r="D2373" s="24">
        <v>46082</v>
      </c>
      <c r="E2373" t="s">
        <v>339</v>
      </c>
      <c r="F2373" t="s">
        <v>10</v>
      </c>
      <c r="G2373" t="s">
        <v>320</v>
      </c>
      <c r="H2373" t="s">
        <v>320</v>
      </c>
      <c r="I2373" t="s">
        <v>338</v>
      </c>
      <c r="J2373" s="25">
        <v>6</v>
      </c>
      <c r="K2373" s="26">
        <v>1.12E-2</v>
      </c>
      <c r="L2373" s="26">
        <v>8.0000000000000004E-4</v>
      </c>
    </row>
    <row r="2374" spans="1:12" ht="16" customHeight="1">
      <c r="A2374" t="s">
        <v>527</v>
      </c>
      <c r="B2374" t="s">
        <v>11</v>
      </c>
      <c r="C2374" t="s">
        <v>56</v>
      </c>
      <c r="D2374" s="24">
        <v>46082</v>
      </c>
      <c r="E2374" t="s">
        <v>341</v>
      </c>
      <c r="F2374" t="s">
        <v>10</v>
      </c>
      <c r="G2374" t="s">
        <v>320</v>
      </c>
      <c r="H2374" t="s">
        <v>320</v>
      </c>
      <c r="I2374" t="s">
        <v>340</v>
      </c>
      <c r="J2374" s="25">
        <v>0</v>
      </c>
      <c r="K2374" s="26">
        <v>0</v>
      </c>
      <c r="L2374" s="26">
        <v>0</v>
      </c>
    </row>
    <row r="2375" spans="1:12" ht="16" customHeight="1">
      <c r="A2375" t="s">
        <v>527</v>
      </c>
      <c r="B2375" t="s">
        <v>11</v>
      </c>
      <c r="C2375" t="s">
        <v>56</v>
      </c>
      <c r="D2375" s="24">
        <v>46082</v>
      </c>
      <c r="E2375" t="s">
        <v>343</v>
      </c>
      <c r="F2375" t="s">
        <v>9</v>
      </c>
      <c r="G2375" t="s">
        <v>344</v>
      </c>
      <c r="H2375" t="s">
        <v>344</v>
      </c>
      <c r="I2375" t="s">
        <v>342</v>
      </c>
      <c r="J2375" s="25">
        <v>0</v>
      </c>
      <c r="K2375" s="26">
        <v>0</v>
      </c>
      <c r="L2375" s="26">
        <v>0</v>
      </c>
    </row>
    <row r="2376" spans="1:12" ht="16" customHeight="1">
      <c r="A2376" t="s">
        <v>527</v>
      </c>
      <c r="B2376" t="s">
        <v>11</v>
      </c>
      <c r="C2376" t="s">
        <v>56</v>
      </c>
      <c r="D2376" s="24">
        <v>46082</v>
      </c>
      <c r="E2376" t="s">
        <v>346</v>
      </c>
      <c r="F2376" t="s">
        <v>10</v>
      </c>
      <c r="G2376" t="s">
        <v>320</v>
      </c>
      <c r="H2376" t="s">
        <v>320</v>
      </c>
      <c r="I2376" t="s">
        <v>345</v>
      </c>
      <c r="J2376" s="25">
        <v>0</v>
      </c>
      <c r="K2376" s="26">
        <v>0</v>
      </c>
      <c r="L2376" s="26">
        <v>0</v>
      </c>
    </row>
    <row r="2377" spans="1:12" ht="16" customHeight="1">
      <c r="A2377" t="s">
        <v>527</v>
      </c>
      <c r="B2377" t="s">
        <v>11</v>
      </c>
      <c r="C2377" t="s">
        <v>56</v>
      </c>
      <c r="D2377" s="24">
        <v>46082</v>
      </c>
      <c r="E2377" t="s">
        <v>463</v>
      </c>
      <c r="F2377" t="s">
        <v>10</v>
      </c>
      <c r="G2377" t="s">
        <v>320</v>
      </c>
      <c r="H2377" t="s">
        <v>320</v>
      </c>
      <c r="I2377" t="s">
        <v>347</v>
      </c>
      <c r="J2377" s="25">
        <v>0</v>
      </c>
      <c r="K2377" s="26">
        <v>0</v>
      </c>
      <c r="L2377" s="26">
        <v>0</v>
      </c>
    </row>
    <row r="2378" spans="1:12" ht="16" customHeight="1">
      <c r="A2378" t="s">
        <v>529</v>
      </c>
      <c r="B2378" t="s">
        <v>12</v>
      </c>
      <c r="C2378" t="s">
        <v>56</v>
      </c>
      <c r="D2378" s="24">
        <v>46082</v>
      </c>
      <c r="E2378" t="s">
        <v>509</v>
      </c>
      <c r="F2378" t="s">
        <v>10</v>
      </c>
      <c r="G2378" t="s">
        <v>314</v>
      </c>
      <c r="H2378" t="s">
        <v>314</v>
      </c>
      <c r="I2378" t="s">
        <v>315</v>
      </c>
      <c r="J2378" s="25">
        <v>45091715</v>
      </c>
      <c r="K2378" s="26">
        <v>70357.561600000001</v>
      </c>
      <c r="L2378" s="26">
        <v>391.23039999999997</v>
      </c>
    </row>
    <row r="2379" spans="1:12" ht="16" customHeight="1">
      <c r="A2379" t="s">
        <v>529</v>
      </c>
      <c r="B2379" t="s">
        <v>12</v>
      </c>
      <c r="C2379" t="s">
        <v>56</v>
      </c>
      <c r="D2379" s="24">
        <v>46082</v>
      </c>
      <c r="E2379" t="s">
        <v>514</v>
      </c>
      <c r="F2379" t="s">
        <v>10</v>
      </c>
      <c r="G2379" t="s">
        <v>314</v>
      </c>
      <c r="H2379" t="s">
        <v>314</v>
      </c>
      <c r="I2379" t="s">
        <v>315</v>
      </c>
      <c r="J2379" s="25">
        <v>1166287</v>
      </c>
      <c r="K2379" s="26">
        <v>1847.0291</v>
      </c>
      <c r="L2379" s="26">
        <v>14.5939</v>
      </c>
    </row>
    <row r="2380" spans="1:12" ht="16" customHeight="1">
      <c r="A2380" t="s">
        <v>529</v>
      </c>
      <c r="B2380" t="s">
        <v>12</v>
      </c>
      <c r="C2380" t="s">
        <v>56</v>
      </c>
      <c r="D2380" s="24">
        <v>46082</v>
      </c>
      <c r="E2380" t="s">
        <v>460</v>
      </c>
      <c r="F2380" t="s">
        <v>9</v>
      </c>
      <c r="G2380" t="s">
        <v>461</v>
      </c>
      <c r="H2380" t="s">
        <v>461</v>
      </c>
      <c r="I2380" t="s">
        <v>315</v>
      </c>
      <c r="J2380" s="25">
        <v>2231977</v>
      </c>
      <c r="K2380" s="26">
        <v>3518.6</v>
      </c>
      <c r="L2380" s="26">
        <v>40.858699999999999</v>
      </c>
    </row>
    <row r="2381" spans="1:12" ht="16" customHeight="1">
      <c r="A2381" t="s">
        <v>529</v>
      </c>
      <c r="B2381" t="s">
        <v>12</v>
      </c>
      <c r="C2381" t="s">
        <v>56</v>
      </c>
      <c r="D2381" s="24">
        <v>46082</v>
      </c>
      <c r="E2381" t="s">
        <v>523</v>
      </c>
      <c r="F2381" t="s">
        <v>10</v>
      </c>
      <c r="G2381" t="s">
        <v>314</v>
      </c>
      <c r="H2381" t="s">
        <v>314</v>
      </c>
      <c r="I2381" t="s">
        <v>322</v>
      </c>
      <c r="J2381" s="25">
        <v>90675</v>
      </c>
      <c r="K2381" s="26">
        <v>146.6371</v>
      </c>
      <c r="L2381" s="26">
        <v>2.274</v>
      </c>
    </row>
    <row r="2382" spans="1:12" ht="16" customHeight="1">
      <c r="A2382" t="s">
        <v>529</v>
      </c>
      <c r="B2382" t="s">
        <v>12</v>
      </c>
      <c r="C2382" t="s">
        <v>56</v>
      </c>
      <c r="D2382" s="24">
        <v>46082</v>
      </c>
      <c r="E2382" t="s">
        <v>528</v>
      </c>
      <c r="F2382" t="s">
        <v>9</v>
      </c>
      <c r="G2382" t="s">
        <v>344</v>
      </c>
      <c r="H2382" t="s">
        <v>344</v>
      </c>
      <c r="I2382" t="s">
        <v>322</v>
      </c>
      <c r="J2382" s="25">
        <v>1158</v>
      </c>
      <c r="K2382" s="26">
        <v>1.9100999999999999</v>
      </c>
      <c r="L2382" s="26">
        <v>1.5599999999999999E-2</v>
      </c>
    </row>
    <row r="2383" spans="1:12" ht="16" customHeight="1">
      <c r="A2383" t="s">
        <v>529</v>
      </c>
      <c r="B2383" t="s">
        <v>12</v>
      </c>
      <c r="C2383" t="s">
        <v>56</v>
      </c>
      <c r="D2383" s="24">
        <v>46082</v>
      </c>
      <c r="E2383" t="s">
        <v>490</v>
      </c>
      <c r="F2383" t="s">
        <v>10</v>
      </c>
      <c r="G2383" t="s">
        <v>320</v>
      </c>
      <c r="H2383" t="s">
        <v>320</v>
      </c>
      <c r="I2383" t="s">
        <v>322</v>
      </c>
      <c r="J2383" s="25">
        <v>289555</v>
      </c>
      <c r="K2383" s="26">
        <v>468.89640000000003</v>
      </c>
      <c r="L2383" s="26">
        <v>7.5197000000000003</v>
      </c>
    </row>
    <row r="2384" spans="1:12" ht="16" customHeight="1">
      <c r="A2384" t="s">
        <v>529</v>
      </c>
      <c r="B2384" t="s">
        <v>12</v>
      </c>
      <c r="C2384" t="s">
        <v>56</v>
      </c>
      <c r="D2384" s="24">
        <v>46082</v>
      </c>
      <c r="E2384" t="s">
        <v>519</v>
      </c>
      <c r="F2384" t="s">
        <v>10</v>
      </c>
      <c r="G2384" t="s">
        <v>320</v>
      </c>
      <c r="H2384" t="s">
        <v>320</v>
      </c>
      <c r="I2384" t="s">
        <v>324</v>
      </c>
      <c r="J2384" s="25">
        <v>47360</v>
      </c>
      <c r="K2384" s="26">
        <v>76.868099999999998</v>
      </c>
      <c r="L2384" s="26">
        <v>1.3544</v>
      </c>
    </row>
    <row r="2385" spans="1:12" ht="16" customHeight="1">
      <c r="A2385" t="s">
        <v>529</v>
      </c>
      <c r="B2385" t="s">
        <v>12</v>
      </c>
      <c r="C2385" t="s">
        <v>56</v>
      </c>
      <c r="D2385" s="24">
        <v>46082</v>
      </c>
      <c r="E2385" t="s">
        <v>329</v>
      </c>
      <c r="F2385" t="s">
        <v>10</v>
      </c>
      <c r="G2385" t="s">
        <v>320</v>
      </c>
      <c r="H2385" t="s">
        <v>320</v>
      </c>
      <c r="I2385" t="s">
        <v>326</v>
      </c>
      <c r="J2385" s="25">
        <v>128240</v>
      </c>
      <c r="K2385" s="26">
        <v>201.07249999999999</v>
      </c>
      <c r="L2385" s="26">
        <v>3.8119999999999998</v>
      </c>
    </row>
    <row r="2386" spans="1:12" ht="16" customHeight="1">
      <c r="A2386" t="s">
        <v>529</v>
      </c>
      <c r="B2386" t="s">
        <v>12</v>
      </c>
      <c r="C2386" t="s">
        <v>56</v>
      </c>
      <c r="D2386" s="24">
        <v>46082</v>
      </c>
      <c r="E2386" t="s">
        <v>372</v>
      </c>
      <c r="F2386" t="s">
        <v>10</v>
      </c>
      <c r="G2386" t="s">
        <v>320</v>
      </c>
      <c r="H2386" t="s">
        <v>320</v>
      </c>
      <c r="I2386" t="s">
        <v>328</v>
      </c>
      <c r="J2386" s="25">
        <v>15869</v>
      </c>
      <c r="K2386" s="26">
        <v>27.0107</v>
      </c>
      <c r="L2386" s="26">
        <v>0.58409999999999995</v>
      </c>
    </row>
    <row r="2387" spans="1:12" ht="16" customHeight="1">
      <c r="A2387" t="s">
        <v>529</v>
      </c>
      <c r="B2387" t="s">
        <v>12</v>
      </c>
      <c r="C2387" t="s">
        <v>56</v>
      </c>
      <c r="D2387" s="24">
        <v>46082</v>
      </c>
      <c r="E2387" t="s">
        <v>331</v>
      </c>
      <c r="F2387" t="s">
        <v>10</v>
      </c>
      <c r="G2387" t="s">
        <v>320</v>
      </c>
      <c r="H2387" t="s">
        <v>320</v>
      </c>
      <c r="I2387" t="s">
        <v>330</v>
      </c>
      <c r="J2387" s="25">
        <v>39796</v>
      </c>
      <c r="K2387" s="26">
        <v>65.757599999999996</v>
      </c>
      <c r="L2387" s="26">
        <v>1.9831000000000001</v>
      </c>
    </row>
    <row r="2388" spans="1:12" ht="16" customHeight="1">
      <c r="A2388" t="s">
        <v>529</v>
      </c>
      <c r="B2388" t="s">
        <v>12</v>
      </c>
      <c r="C2388" t="s">
        <v>56</v>
      </c>
      <c r="D2388" s="24">
        <v>46082</v>
      </c>
      <c r="E2388" t="s">
        <v>333</v>
      </c>
      <c r="F2388" t="s">
        <v>10</v>
      </c>
      <c r="G2388" t="s">
        <v>320</v>
      </c>
      <c r="H2388" t="s">
        <v>320</v>
      </c>
      <c r="I2388" t="s">
        <v>332</v>
      </c>
      <c r="J2388" s="25">
        <v>14</v>
      </c>
      <c r="K2388" s="26">
        <v>1.9699999999999999E-2</v>
      </c>
      <c r="L2388" s="26">
        <v>4.0000000000000002E-4</v>
      </c>
    </row>
    <row r="2389" spans="1:12" ht="16" customHeight="1">
      <c r="A2389" t="s">
        <v>529</v>
      </c>
      <c r="B2389" t="s">
        <v>12</v>
      </c>
      <c r="C2389" t="s">
        <v>56</v>
      </c>
      <c r="D2389" s="24">
        <v>46082</v>
      </c>
      <c r="E2389" t="s">
        <v>335</v>
      </c>
      <c r="F2389" t="s">
        <v>10</v>
      </c>
      <c r="G2389" t="s">
        <v>320</v>
      </c>
      <c r="H2389" t="s">
        <v>320</v>
      </c>
      <c r="I2389" t="s">
        <v>334</v>
      </c>
      <c r="J2389" s="25">
        <v>154</v>
      </c>
      <c r="K2389" s="26">
        <v>0.26669999999999999</v>
      </c>
      <c r="L2389" s="26">
        <v>1.6E-2</v>
      </c>
    </row>
    <row r="2390" spans="1:12" ht="16" customHeight="1">
      <c r="A2390" t="s">
        <v>529</v>
      </c>
      <c r="B2390" t="s">
        <v>12</v>
      </c>
      <c r="C2390" t="s">
        <v>56</v>
      </c>
      <c r="D2390" s="24">
        <v>46082</v>
      </c>
      <c r="E2390" t="s">
        <v>337</v>
      </c>
      <c r="F2390" t="s">
        <v>10</v>
      </c>
      <c r="G2390" t="s">
        <v>320</v>
      </c>
      <c r="H2390" t="s">
        <v>320</v>
      </c>
      <c r="I2390" t="s">
        <v>336</v>
      </c>
      <c r="J2390" s="25">
        <v>0</v>
      </c>
      <c r="K2390" s="26">
        <v>0</v>
      </c>
      <c r="L2390" s="26">
        <v>0</v>
      </c>
    </row>
    <row r="2391" spans="1:12" ht="16" customHeight="1">
      <c r="A2391" t="s">
        <v>529</v>
      </c>
      <c r="B2391" t="s">
        <v>12</v>
      </c>
      <c r="C2391" t="s">
        <v>56</v>
      </c>
      <c r="D2391" s="24">
        <v>46082</v>
      </c>
      <c r="E2391" t="s">
        <v>339</v>
      </c>
      <c r="F2391" t="s">
        <v>10</v>
      </c>
      <c r="G2391" t="s">
        <v>320</v>
      </c>
      <c r="H2391" t="s">
        <v>320</v>
      </c>
      <c r="I2391" t="s">
        <v>338</v>
      </c>
      <c r="J2391" s="25">
        <v>32</v>
      </c>
      <c r="K2391" s="26">
        <v>5.6300000000000003E-2</v>
      </c>
      <c r="L2391" s="26">
        <v>3.5000000000000001E-3</v>
      </c>
    </row>
    <row r="2392" spans="1:12" ht="16" customHeight="1">
      <c r="A2392" t="s">
        <v>529</v>
      </c>
      <c r="B2392" t="s">
        <v>12</v>
      </c>
      <c r="C2392" t="s">
        <v>56</v>
      </c>
      <c r="D2392" s="24">
        <v>46082</v>
      </c>
      <c r="E2392" t="s">
        <v>341</v>
      </c>
      <c r="F2392" t="s">
        <v>10</v>
      </c>
      <c r="G2392" t="s">
        <v>320</v>
      </c>
      <c r="H2392" t="s">
        <v>320</v>
      </c>
      <c r="I2392" t="s">
        <v>340</v>
      </c>
      <c r="J2392" s="25">
        <v>0</v>
      </c>
      <c r="K2392" s="26">
        <v>0</v>
      </c>
      <c r="L2392" s="26">
        <v>0</v>
      </c>
    </row>
    <row r="2393" spans="1:12" ht="16" customHeight="1">
      <c r="A2393" t="s">
        <v>529</v>
      </c>
      <c r="B2393" t="s">
        <v>12</v>
      </c>
      <c r="C2393" t="s">
        <v>56</v>
      </c>
      <c r="D2393" s="24">
        <v>46082</v>
      </c>
      <c r="E2393" t="s">
        <v>343</v>
      </c>
      <c r="F2393" t="s">
        <v>9</v>
      </c>
      <c r="G2393" t="s">
        <v>344</v>
      </c>
      <c r="H2393" t="s">
        <v>344</v>
      </c>
      <c r="I2393" t="s">
        <v>342</v>
      </c>
      <c r="J2393" s="25">
        <v>0</v>
      </c>
      <c r="K2393" s="26">
        <v>0</v>
      </c>
      <c r="L2393" s="26">
        <v>0</v>
      </c>
    </row>
    <row r="2394" spans="1:12" ht="16" customHeight="1">
      <c r="A2394" t="s">
        <v>529</v>
      </c>
      <c r="B2394" t="s">
        <v>12</v>
      </c>
      <c r="C2394" t="s">
        <v>56</v>
      </c>
      <c r="D2394" s="24">
        <v>46082</v>
      </c>
      <c r="E2394" t="s">
        <v>346</v>
      </c>
      <c r="F2394" t="s">
        <v>10</v>
      </c>
      <c r="G2394" t="s">
        <v>320</v>
      </c>
      <c r="H2394" t="s">
        <v>320</v>
      </c>
      <c r="I2394" t="s">
        <v>345</v>
      </c>
      <c r="J2394" s="25">
        <v>0</v>
      </c>
      <c r="K2394" s="26">
        <v>0</v>
      </c>
      <c r="L2394" s="26">
        <v>0</v>
      </c>
    </row>
    <row r="2395" spans="1:12" ht="16" customHeight="1">
      <c r="A2395" t="s">
        <v>529</v>
      </c>
      <c r="B2395" t="s">
        <v>12</v>
      </c>
      <c r="C2395" t="s">
        <v>56</v>
      </c>
      <c r="D2395" s="24">
        <v>46082</v>
      </c>
      <c r="E2395" t="s">
        <v>463</v>
      </c>
      <c r="F2395" t="s">
        <v>10</v>
      </c>
      <c r="G2395" t="s">
        <v>320</v>
      </c>
      <c r="H2395" t="s">
        <v>320</v>
      </c>
      <c r="I2395" t="s">
        <v>347</v>
      </c>
      <c r="J2395" s="25">
        <v>0</v>
      </c>
      <c r="K2395" s="26">
        <v>0</v>
      </c>
      <c r="L2395" s="26">
        <v>0</v>
      </c>
    </row>
    <row r="2396" spans="1:12" ht="16" customHeight="1">
      <c r="A2396" t="s">
        <v>530</v>
      </c>
      <c r="B2396" t="s">
        <v>13</v>
      </c>
      <c r="C2396" t="s">
        <v>56</v>
      </c>
      <c r="D2396" s="24">
        <v>46082</v>
      </c>
      <c r="E2396" t="s">
        <v>509</v>
      </c>
      <c r="F2396" t="s">
        <v>10</v>
      </c>
      <c r="G2396" t="s">
        <v>314</v>
      </c>
      <c r="H2396" t="s">
        <v>314</v>
      </c>
      <c r="I2396" t="s">
        <v>315</v>
      </c>
      <c r="J2396" s="25">
        <v>86415855</v>
      </c>
      <c r="K2396" s="26">
        <v>132405.6024</v>
      </c>
      <c r="L2396" s="26">
        <v>732.99699999999996</v>
      </c>
    </row>
    <row r="2397" spans="1:12" ht="16" customHeight="1">
      <c r="A2397" t="s">
        <v>530</v>
      </c>
      <c r="B2397" t="s">
        <v>13</v>
      </c>
      <c r="C2397" t="s">
        <v>56</v>
      </c>
      <c r="D2397" s="24">
        <v>46082</v>
      </c>
      <c r="E2397" t="s">
        <v>514</v>
      </c>
      <c r="F2397" t="s">
        <v>10</v>
      </c>
      <c r="G2397" t="s">
        <v>314</v>
      </c>
      <c r="H2397" t="s">
        <v>314</v>
      </c>
      <c r="I2397" t="s">
        <v>315</v>
      </c>
      <c r="J2397" s="25">
        <v>1929317</v>
      </c>
      <c r="K2397" s="26">
        <v>3007.8379</v>
      </c>
      <c r="L2397" s="26">
        <v>26.0943</v>
      </c>
    </row>
    <row r="2398" spans="1:12" ht="16" customHeight="1">
      <c r="A2398" t="s">
        <v>530</v>
      </c>
      <c r="B2398" t="s">
        <v>13</v>
      </c>
      <c r="C2398" t="s">
        <v>56</v>
      </c>
      <c r="D2398" s="24">
        <v>46082</v>
      </c>
      <c r="E2398" t="s">
        <v>460</v>
      </c>
      <c r="F2398" t="s">
        <v>9</v>
      </c>
      <c r="G2398" t="s">
        <v>461</v>
      </c>
      <c r="H2398" t="s">
        <v>461</v>
      </c>
      <c r="I2398" t="s">
        <v>315</v>
      </c>
      <c r="J2398" s="25">
        <v>3039475</v>
      </c>
      <c r="K2398" s="26">
        <v>4710.0036</v>
      </c>
      <c r="L2398" s="26">
        <v>58.477899999999998</v>
      </c>
    </row>
    <row r="2399" spans="1:12" ht="16" customHeight="1">
      <c r="A2399" t="s">
        <v>530</v>
      </c>
      <c r="B2399" t="s">
        <v>13</v>
      </c>
      <c r="C2399" t="s">
        <v>56</v>
      </c>
      <c r="D2399" s="24">
        <v>46082</v>
      </c>
      <c r="E2399" t="s">
        <v>523</v>
      </c>
      <c r="F2399" t="s">
        <v>10</v>
      </c>
      <c r="G2399" t="s">
        <v>314</v>
      </c>
      <c r="H2399" t="s">
        <v>314</v>
      </c>
      <c r="I2399" t="s">
        <v>322</v>
      </c>
      <c r="J2399" s="25">
        <v>163559</v>
      </c>
      <c r="K2399" s="26">
        <v>262.70260000000002</v>
      </c>
      <c r="L2399" s="26">
        <v>2.9169</v>
      </c>
    </row>
    <row r="2400" spans="1:12" ht="16" customHeight="1">
      <c r="A2400" t="s">
        <v>530</v>
      </c>
      <c r="B2400" t="s">
        <v>13</v>
      </c>
      <c r="C2400" t="s">
        <v>56</v>
      </c>
      <c r="D2400" s="24">
        <v>46082</v>
      </c>
      <c r="E2400" t="s">
        <v>528</v>
      </c>
      <c r="F2400" t="s">
        <v>9</v>
      </c>
      <c r="G2400" t="s">
        <v>344</v>
      </c>
      <c r="H2400" t="s">
        <v>344</v>
      </c>
      <c r="I2400" t="s">
        <v>322</v>
      </c>
      <c r="J2400" s="25">
        <v>2515</v>
      </c>
      <c r="K2400" s="26">
        <v>4.1173000000000002</v>
      </c>
      <c r="L2400" s="26">
        <v>2.6200000000000001E-2</v>
      </c>
    </row>
    <row r="2401" spans="1:12" ht="16" customHeight="1">
      <c r="A2401" t="s">
        <v>530</v>
      </c>
      <c r="B2401" t="s">
        <v>13</v>
      </c>
      <c r="C2401" t="s">
        <v>56</v>
      </c>
      <c r="D2401" s="24">
        <v>46082</v>
      </c>
      <c r="E2401" t="s">
        <v>490</v>
      </c>
      <c r="F2401" t="s">
        <v>10</v>
      </c>
      <c r="G2401" t="s">
        <v>320</v>
      </c>
      <c r="H2401" t="s">
        <v>320</v>
      </c>
      <c r="I2401" t="s">
        <v>322</v>
      </c>
      <c r="J2401" s="25">
        <v>504299</v>
      </c>
      <c r="K2401" s="26">
        <v>808.26340000000005</v>
      </c>
      <c r="L2401" s="26">
        <v>15.773099999999999</v>
      </c>
    </row>
    <row r="2402" spans="1:12" ht="16" customHeight="1">
      <c r="A2402" t="s">
        <v>530</v>
      </c>
      <c r="B2402" t="s">
        <v>13</v>
      </c>
      <c r="C2402" t="s">
        <v>56</v>
      </c>
      <c r="D2402" s="24">
        <v>46082</v>
      </c>
      <c r="E2402" t="s">
        <v>519</v>
      </c>
      <c r="F2402" t="s">
        <v>10</v>
      </c>
      <c r="G2402" t="s">
        <v>320</v>
      </c>
      <c r="H2402" t="s">
        <v>320</v>
      </c>
      <c r="I2402" t="s">
        <v>324</v>
      </c>
      <c r="J2402" s="25">
        <v>88206</v>
      </c>
      <c r="K2402" s="26">
        <v>142.39519999999999</v>
      </c>
      <c r="L2402" s="26">
        <v>3.0238</v>
      </c>
    </row>
    <row r="2403" spans="1:12" ht="16" customHeight="1">
      <c r="A2403" t="s">
        <v>530</v>
      </c>
      <c r="B2403" t="s">
        <v>13</v>
      </c>
      <c r="C2403" t="s">
        <v>56</v>
      </c>
      <c r="D2403" s="24">
        <v>46082</v>
      </c>
      <c r="E2403" t="s">
        <v>329</v>
      </c>
      <c r="F2403" t="s">
        <v>10</v>
      </c>
      <c r="G2403" t="s">
        <v>320</v>
      </c>
      <c r="H2403" t="s">
        <v>320</v>
      </c>
      <c r="I2403" t="s">
        <v>326</v>
      </c>
      <c r="J2403" s="25">
        <v>148500</v>
      </c>
      <c r="K2403" s="26">
        <v>232.92789999999999</v>
      </c>
      <c r="L2403" s="26">
        <v>5.0279999999999996</v>
      </c>
    </row>
    <row r="2404" spans="1:12" ht="16" customHeight="1">
      <c r="A2404" t="s">
        <v>530</v>
      </c>
      <c r="B2404" t="s">
        <v>13</v>
      </c>
      <c r="C2404" t="s">
        <v>56</v>
      </c>
      <c r="D2404" s="24">
        <v>46082</v>
      </c>
      <c r="E2404" t="s">
        <v>372</v>
      </c>
      <c r="F2404" t="s">
        <v>10</v>
      </c>
      <c r="G2404" t="s">
        <v>320</v>
      </c>
      <c r="H2404" t="s">
        <v>320</v>
      </c>
      <c r="I2404" t="s">
        <v>328</v>
      </c>
      <c r="J2404" s="25">
        <v>27862</v>
      </c>
      <c r="K2404" s="26">
        <v>46.171300000000002</v>
      </c>
      <c r="L2404" s="26">
        <v>1.2305999999999999</v>
      </c>
    </row>
    <row r="2405" spans="1:12" ht="16" customHeight="1">
      <c r="A2405" t="s">
        <v>530</v>
      </c>
      <c r="B2405" t="s">
        <v>13</v>
      </c>
      <c r="C2405" t="s">
        <v>56</v>
      </c>
      <c r="D2405" s="24">
        <v>46082</v>
      </c>
      <c r="E2405" t="s">
        <v>331</v>
      </c>
      <c r="F2405" t="s">
        <v>10</v>
      </c>
      <c r="G2405" t="s">
        <v>320</v>
      </c>
      <c r="H2405" t="s">
        <v>320</v>
      </c>
      <c r="I2405" t="s">
        <v>330</v>
      </c>
      <c r="J2405" s="25">
        <v>64860</v>
      </c>
      <c r="K2405" s="26">
        <v>106.2732</v>
      </c>
      <c r="L2405" s="26">
        <v>3.4146999999999998</v>
      </c>
    </row>
    <row r="2406" spans="1:12" ht="16" customHeight="1">
      <c r="A2406" t="s">
        <v>530</v>
      </c>
      <c r="B2406" t="s">
        <v>13</v>
      </c>
      <c r="C2406" t="s">
        <v>56</v>
      </c>
      <c r="D2406" s="24">
        <v>46082</v>
      </c>
      <c r="E2406" t="s">
        <v>333</v>
      </c>
      <c r="F2406" t="s">
        <v>10</v>
      </c>
      <c r="G2406" t="s">
        <v>320</v>
      </c>
      <c r="H2406" t="s">
        <v>320</v>
      </c>
      <c r="I2406" t="s">
        <v>332</v>
      </c>
      <c r="J2406" s="25">
        <v>3</v>
      </c>
      <c r="K2406" s="26">
        <v>4.4999999999999997E-3</v>
      </c>
      <c r="L2406" s="26">
        <v>2.0000000000000001E-4</v>
      </c>
    </row>
    <row r="2407" spans="1:12" ht="16" customHeight="1">
      <c r="A2407" t="s">
        <v>530</v>
      </c>
      <c r="B2407" t="s">
        <v>13</v>
      </c>
      <c r="C2407" t="s">
        <v>56</v>
      </c>
      <c r="D2407" s="24">
        <v>46082</v>
      </c>
      <c r="E2407" t="s">
        <v>335</v>
      </c>
      <c r="F2407" t="s">
        <v>10</v>
      </c>
      <c r="G2407" t="s">
        <v>320</v>
      </c>
      <c r="H2407" t="s">
        <v>320</v>
      </c>
      <c r="I2407" t="s">
        <v>334</v>
      </c>
      <c r="J2407" s="25">
        <v>376</v>
      </c>
      <c r="K2407" s="26">
        <v>0.64419999999999999</v>
      </c>
      <c r="L2407" s="26">
        <v>3.6600000000000001E-2</v>
      </c>
    </row>
    <row r="2408" spans="1:12" ht="16" customHeight="1">
      <c r="A2408" t="s">
        <v>530</v>
      </c>
      <c r="B2408" t="s">
        <v>13</v>
      </c>
      <c r="C2408" t="s">
        <v>56</v>
      </c>
      <c r="D2408" s="24">
        <v>46082</v>
      </c>
      <c r="E2408" t="s">
        <v>337</v>
      </c>
      <c r="F2408" t="s">
        <v>10</v>
      </c>
      <c r="G2408" t="s">
        <v>320</v>
      </c>
      <c r="H2408" t="s">
        <v>320</v>
      </c>
      <c r="I2408" t="s">
        <v>336</v>
      </c>
      <c r="J2408" s="25">
        <v>3</v>
      </c>
      <c r="K2408" s="26">
        <v>4.4000000000000003E-3</v>
      </c>
      <c r="L2408" s="26">
        <v>1E-4</v>
      </c>
    </row>
    <row r="2409" spans="1:12" ht="16" customHeight="1">
      <c r="A2409" t="s">
        <v>530</v>
      </c>
      <c r="B2409" t="s">
        <v>13</v>
      </c>
      <c r="C2409" t="s">
        <v>56</v>
      </c>
      <c r="D2409" s="24">
        <v>46082</v>
      </c>
      <c r="E2409" t="s">
        <v>339</v>
      </c>
      <c r="F2409" t="s">
        <v>10</v>
      </c>
      <c r="G2409" t="s">
        <v>320</v>
      </c>
      <c r="H2409" t="s">
        <v>320</v>
      </c>
      <c r="I2409" t="s">
        <v>338</v>
      </c>
      <c r="J2409" s="25">
        <v>43</v>
      </c>
      <c r="K2409" s="26">
        <v>7.7200000000000005E-2</v>
      </c>
      <c r="L2409" s="26">
        <v>4.7999999999999996E-3</v>
      </c>
    </row>
    <row r="2410" spans="1:12" ht="16" customHeight="1">
      <c r="A2410" t="s">
        <v>530</v>
      </c>
      <c r="B2410" t="s">
        <v>13</v>
      </c>
      <c r="C2410" t="s">
        <v>56</v>
      </c>
      <c r="D2410" s="24">
        <v>46082</v>
      </c>
      <c r="E2410" t="s">
        <v>341</v>
      </c>
      <c r="F2410" t="s">
        <v>10</v>
      </c>
      <c r="G2410" t="s">
        <v>320</v>
      </c>
      <c r="H2410" t="s">
        <v>320</v>
      </c>
      <c r="I2410" t="s">
        <v>340</v>
      </c>
      <c r="J2410" s="25">
        <v>2</v>
      </c>
      <c r="K2410" s="26">
        <v>3.2000000000000002E-3</v>
      </c>
      <c r="L2410" s="26">
        <v>1E-4</v>
      </c>
    </row>
    <row r="2411" spans="1:12" ht="16" customHeight="1">
      <c r="A2411" t="s">
        <v>530</v>
      </c>
      <c r="B2411" t="s">
        <v>13</v>
      </c>
      <c r="C2411" t="s">
        <v>56</v>
      </c>
      <c r="D2411" s="24">
        <v>46082</v>
      </c>
      <c r="E2411" t="s">
        <v>343</v>
      </c>
      <c r="F2411" t="s">
        <v>9</v>
      </c>
      <c r="G2411" t="s">
        <v>344</v>
      </c>
      <c r="H2411" t="s">
        <v>344</v>
      </c>
      <c r="I2411" t="s">
        <v>342</v>
      </c>
      <c r="J2411" s="25">
        <v>0</v>
      </c>
      <c r="K2411" s="26">
        <v>0</v>
      </c>
      <c r="L2411" s="26">
        <v>0</v>
      </c>
    </row>
    <row r="2412" spans="1:12" ht="16" customHeight="1">
      <c r="A2412" t="s">
        <v>530</v>
      </c>
      <c r="B2412" t="s">
        <v>13</v>
      </c>
      <c r="C2412" t="s">
        <v>56</v>
      </c>
      <c r="D2412" s="24">
        <v>46082</v>
      </c>
      <c r="E2412" t="s">
        <v>346</v>
      </c>
      <c r="F2412" t="s">
        <v>10</v>
      </c>
      <c r="G2412" t="s">
        <v>320</v>
      </c>
      <c r="H2412" t="s">
        <v>320</v>
      </c>
      <c r="I2412" t="s">
        <v>345</v>
      </c>
      <c r="J2412" s="25">
        <v>0</v>
      </c>
      <c r="K2412" s="26">
        <v>0</v>
      </c>
      <c r="L2412" s="26">
        <v>0</v>
      </c>
    </row>
    <row r="2413" spans="1:12" ht="16" customHeight="1">
      <c r="A2413" t="s">
        <v>530</v>
      </c>
      <c r="B2413" t="s">
        <v>13</v>
      </c>
      <c r="C2413" t="s">
        <v>56</v>
      </c>
      <c r="D2413" s="24">
        <v>46082</v>
      </c>
      <c r="E2413" t="s">
        <v>463</v>
      </c>
      <c r="F2413" t="s">
        <v>10</v>
      </c>
      <c r="G2413" t="s">
        <v>320</v>
      </c>
      <c r="H2413" t="s">
        <v>320</v>
      </c>
      <c r="I2413" t="s">
        <v>347</v>
      </c>
      <c r="J2413" s="25">
        <v>0</v>
      </c>
      <c r="K2413" s="26">
        <v>0</v>
      </c>
      <c r="L2413" s="26">
        <v>0</v>
      </c>
    </row>
    <row r="2414" spans="1:12" ht="16" customHeight="1">
      <c r="A2414" t="s">
        <v>531</v>
      </c>
      <c r="B2414" t="s">
        <v>9</v>
      </c>
      <c r="C2414" t="s">
        <v>57</v>
      </c>
      <c r="D2414" s="24">
        <v>46082</v>
      </c>
      <c r="E2414" t="s">
        <v>509</v>
      </c>
      <c r="F2414" t="s">
        <v>10</v>
      </c>
      <c r="G2414" t="s">
        <v>314</v>
      </c>
      <c r="H2414" t="s">
        <v>314</v>
      </c>
      <c r="I2414" t="s">
        <v>315</v>
      </c>
      <c r="J2414" s="25">
        <v>165495412</v>
      </c>
      <c r="K2414" s="26">
        <v>251268.76120000001</v>
      </c>
      <c r="L2414" s="26">
        <v>902.05309999999997</v>
      </c>
    </row>
    <row r="2415" spans="1:12" ht="16" customHeight="1">
      <c r="A2415" t="s">
        <v>531</v>
      </c>
      <c r="B2415" t="s">
        <v>9</v>
      </c>
      <c r="C2415" t="s">
        <v>57</v>
      </c>
      <c r="D2415" s="24">
        <v>46082</v>
      </c>
      <c r="E2415" t="s">
        <v>514</v>
      </c>
      <c r="F2415" t="s">
        <v>10</v>
      </c>
      <c r="G2415" t="s">
        <v>314</v>
      </c>
      <c r="H2415" t="s">
        <v>314</v>
      </c>
      <c r="I2415" t="s">
        <v>315</v>
      </c>
      <c r="J2415" s="25">
        <v>4368452</v>
      </c>
      <c r="K2415" s="26">
        <v>6736.7509</v>
      </c>
      <c r="L2415" s="26">
        <v>50.710500000000003</v>
      </c>
    </row>
    <row r="2416" spans="1:12" ht="16" customHeight="1">
      <c r="A2416" t="s">
        <v>531</v>
      </c>
      <c r="B2416" t="s">
        <v>9</v>
      </c>
      <c r="C2416" t="s">
        <v>57</v>
      </c>
      <c r="D2416" s="24">
        <v>46082</v>
      </c>
      <c r="E2416" t="s">
        <v>460</v>
      </c>
      <c r="F2416" t="s">
        <v>9</v>
      </c>
      <c r="G2416" t="s">
        <v>461</v>
      </c>
      <c r="H2416" t="s">
        <v>461</v>
      </c>
      <c r="I2416" t="s">
        <v>315</v>
      </c>
      <c r="J2416" s="25">
        <v>2792637</v>
      </c>
      <c r="K2416" s="26">
        <v>4297.2889999999998</v>
      </c>
      <c r="L2416" s="26">
        <v>48.407200000000003</v>
      </c>
    </row>
    <row r="2417" spans="1:12" ht="16" customHeight="1">
      <c r="A2417" t="s">
        <v>531</v>
      </c>
      <c r="B2417" t="s">
        <v>9</v>
      </c>
      <c r="C2417" t="s">
        <v>57</v>
      </c>
      <c r="D2417" s="24">
        <v>46082</v>
      </c>
      <c r="E2417" t="s">
        <v>523</v>
      </c>
      <c r="F2417" t="s">
        <v>10</v>
      </c>
      <c r="G2417" t="s">
        <v>314</v>
      </c>
      <c r="H2417" t="s">
        <v>314</v>
      </c>
      <c r="I2417" t="s">
        <v>322</v>
      </c>
      <c r="J2417" s="25">
        <v>166792</v>
      </c>
      <c r="K2417" s="26">
        <v>268.81400000000002</v>
      </c>
      <c r="L2417" s="26">
        <v>6.3316999999999997</v>
      </c>
    </row>
    <row r="2418" spans="1:12" ht="16" customHeight="1">
      <c r="A2418" t="s">
        <v>531</v>
      </c>
      <c r="B2418" t="s">
        <v>9</v>
      </c>
      <c r="C2418" t="s">
        <v>57</v>
      </c>
      <c r="D2418" s="24">
        <v>46082</v>
      </c>
      <c r="E2418" t="s">
        <v>528</v>
      </c>
      <c r="F2418" t="s">
        <v>9</v>
      </c>
      <c r="G2418" t="s">
        <v>344</v>
      </c>
      <c r="H2418" t="s">
        <v>344</v>
      </c>
      <c r="I2418" t="s">
        <v>322</v>
      </c>
      <c r="J2418" s="25">
        <v>3050</v>
      </c>
      <c r="K2418" s="26">
        <v>4.9805999999999999</v>
      </c>
      <c r="L2418" s="26">
        <v>3.15E-2</v>
      </c>
    </row>
    <row r="2419" spans="1:12" ht="16" customHeight="1">
      <c r="A2419" t="s">
        <v>531</v>
      </c>
      <c r="B2419" t="s">
        <v>9</v>
      </c>
      <c r="C2419" t="s">
        <v>57</v>
      </c>
      <c r="D2419" s="24">
        <v>46082</v>
      </c>
      <c r="E2419" t="s">
        <v>490</v>
      </c>
      <c r="F2419" t="s">
        <v>10</v>
      </c>
      <c r="G2419" t="s">
        <v>320</v>
      </c>
      <c r="H2419" t="s">
        <v>320</v>
      </c>
      <c r="I2419" t="s">
        <v>322</v>
      </c>
      <c r="J2419" s="25">
        <v>344880</v>
      </c>
      <c r="K2419" s="26">
        <v>552.40459999999996</v>
      </c>
      <c r="L2419" s="26">
        <v>10.298999999999999</v>
      </c>
    </row>
    <row r="2420" spans="1:12" ht="16" customHeight="1">
      <c r="A2420" t="s">
        <v>531</v>
      </c>
      <c r="B2420" t="s">
        <v>9</v>
      </c>
      <c r="C2420" t="s">
        <v>57</v>
      </c>
      <c r="D2420" s="24">
        <v>46082</v>
      </c>
      <c r="E2420" t="s">
        <v>519</v>
      </c>
      <c r="F2420" t="s">
        <v>10</v>
      </c>
      <c r="G2420" t="s">
        <v>320</v>
      </c>
      <c r="H2420" t="s">
        <v>320</v>
      </c>
      <c r="I2420" t="s">
        <v>324</v>
      </c>
      <c r="J2420" s="25">
        <v>69546</v>
      </c>
      <c r="K2420" s="26">
        <v>111.90130000000001</v>
      </c>
      <c r="L2420" s="26">
        <v>2.5041000000000002</v>
      </c>
    </row>
    <row r="2421" spans="1:12" ht="16" customHeight="1">
      <c r="A2421" t="s">
        <v>531</v>
      </c>
      <c r="B2421" t="s">
        <v>9</v>
      </c>
      <c r="C2421" t="s">
        <v>57</v>
      </c>
      <c r="D2421" s="24">
        <v>46082</v>
      </c>
      <c r="E2421" t="s">
        <v>329</v>
      </c>
      <c r="F2421" t="s">
        <v>10</v>
      </c>
      <c r="G2421" t="s">
        <v>320</v>
      </c>
      <c r="H2421" t="s">
        <v>320</v>
      </c>
      <c r="I2421" t="s">
        <v>326</v>
      </c>
      <c r="J2421" s="25">
        <v>154428</v>
      </c>
      <c r="K2421" s="26">
        <v>242.04400000000001</v>
      </c>
      <c r="L2421" s="26">
        <v>5.4158999999999997</v>
      </c>
    </row>
    <row r="2422" spans="1:12" ht="16" customHeight="1">
      <c r="A2422" t="s">
        <v>531</v>
      </c>
      <c r="B2422" t="s">
        <v>9</v>
      </c>
      <c r="C2422" t="s">
        <v>57</v>
      </c>
      <c r="D2422" s="24">
        <v>46082</v>
      </c>
      <c r="E2422" t="s">
        <v>372</v>
      </c>
      <c r="F2422" t="s">
        <v>10</v>
      </c>
      <c r="G2422" t="s">
        <v>320</v>
      </c>
      <c r="H2422" t="s">
        <v>320</v>
      </c>
      <c r="I2422" t="s">
        <v>328</v>
      </c>
      <c r="J2422" s="25">
        <v>21750</v>
      </c>
      <c r="K2422" s="26">
        <v>36.069299999999998</v>
      </c>
      <c r="L2422" s="26">
        <v>0.88829999999999998</v>
      </c>
    </row>
    <row r="2423" spans="1:12" ht="16" customHeight="1">
      <c r="A2423" t="s">
        <v>531</v>
      </c>
      <c r="B2423" t="s">
        <v>9</v>
      </c>
      <c r="C2423" t="s">
        <v>57</v>
      </c>
      <c r="D2423" s="24">
        <v>46082</v>
      </c>
      <c r="E2423" t="s">
        <v>331</v>
      </c>
      <c r="F2423" t="s">
        <v>10</v>
      </c>
      <c r="G2423" t="s">
        <v>320</v>
      </c>
      <c r="H2423" t="s">
        <v>320</v>
      </c>
      <c r="I2423" t="s">
        <v>330</v>
      </c>
      <c r="J2423" s="25">
        <v>57564</v>
      </c>
      <c r="K2423" s="26">
        <v>93.688000000000002</v>
      </c>
      <c r="L2423" s="26">
        <v>3.2410000000000001</v>
      </c>
    </row>
    <row r="2424" spans="1:12" ht="16" customHeight="1">
      <c r="A2424" t="s">
        <v>531</v>
      </c>
      <c r="B2424" t="s">
        <v>9</v>
      </c>
      <c r="C2424" t="s">
        <v>57</v>
      </c>
      <c r="D2424" s="24">
        <v>46082</v>
      </c>
      <c r="E2424" t="s">
        <v>333</v>
      </c>
      <c r="F2424" t="s">
        <v>10</v>
      </c>
      <c r="G2424" t="s">
        <v>320</v>
      </c>
      <c r="H2424" t="s">
        <v>320</v>
      </c>
      <c r="I2424" t="s">
        <v>332</v>
      </c>
      <c r="J2424" s="25">
        <v>1</v>
      </c>
      <c r="K2424" s="26">
        <v>1.4E-3</v>
      </c>
      <c r="L2424" s="26">
        <v>0</v>
      </c>
    </row>
    <row r="2425" spans="1:12" ht="16" customHeight="1">
      <c r="A2425" t="s">
        <v>531</v>
      </c>
      <c r="B2425" t="s">
        <v>9</v>
      </c>
      <c r="C2425" t="s">
        <v>57</v>
      </c>
      <c r="D2425" s="24">
        <v>46082</v>
      </c>
      <c r="E2425" t="s">
        <v>335</v>
      </c>
      <c r="F2425" t="s">
        <v>10</v>
      </c>
      <c r="G2425" t="s">
        <v>320</v>
      </c>
      <c r="H2425" t="s">
        <v>320</v>
      </c>
      <c r="I2425" t="s">
        <v>334</v>
      </c>
      <c r="J2425" s="25">
        <v>316</v>
      </c>
      <c r="K2425" s="26">
        <v>0.54330000000000001</v>
      </c>
      <c r="L2425" s="26">
        <v>3.1600000000000003E-2</v>
      </c>
    </row>
    <row r="2426" spans="1:12" ht="16" customHeight="1">
      <c r="A2426" t="s">
        <v>531</v>
      </c>
      <c r="B2426" t="s">
        <v>9</v>
      </c>
      <c r="C2426" t="s">
        <v>57</v>
      </c>
      <c r="D2426" s="24">
        <v>46082</v>
      </c>
      <c r="E2426" t="s">
        <v>337</v>
      </c>
      <c r="F2426" t="s">
        <v>10</v>
      </c>
      <c r="G2426" t="s">
        <v>320</v>
      </c>
      <c r="H2426" t="s">
        <v>320</v>
      </c>
      <c r="I2426" t="s">
        <v>336</v>
      </c>
      <c r="J2426" s="25">
        <v>0</v>
      </c>
      <c r="K2426" s="26">
        <v>0</v>
      </c>
      <c r="L2426" s="26">
        <v>0</v>
      </c>
    </row>
    <row r="2427" spans="1:12" ht="16" customHeight="1">
      <c r="A2427" t="s">
        <v>531</v>
      </c>
      <c r="B2427" t="s">
        <v>9</v>
      </c>
      <c r="C2427" t="s">
        <v>57</v>
      </c>
      <c r="D2427" s="24">
        <v>46082</v>
      </c>
      <c r="E2427" t="s">
        <v>339</v>
      </c>
      <c r="F2427" t="s">
        <v>10</v>
      </c>
      <c r="G2427" t="s">
        <v>320</v>
      </c>
      <c r="H2427" t="s">
        <v>320</v>
      </c>
      <c r="I2427" t="s">
        <v>338</v>
      </c>
      <c r="J2427" s="25">
        <v>35</v>
      </c>
      <c r="K2427" s="26">
        <v>6.0999999999999999E-2</v>
      </c>
      <c r="L2427" s="26">
        <v>3.5999999999999999E-3</v>
      </c>
    </row>
    <row r="2428" spans="1:12" ht="16" customHeight="1">
      <c r="A2428" t="s">
        <v>531</v>
      </c>
      <c r="B2428" t="s">
        <v>9</v>
      </c>
      <c r="C2428" t="s">
        <v>57</v>
      </c>
      <c r="D2428" s="24">
        <v>46082</v>
      </c>
      <c r="E2428" t="s">
        <v>341</v>
      </c>
      <c r="F2428" t="s">
        <v>10</v>
      </c>
      <c r="G2428" t="s">
        <v>320</v>
      </c>
      <c r="H2428" t="s">
        <v>320</v>
      </c>
      <c r="I2428" t="s">
        <v>340</v>
      </c>
      <c r="J2428" s="25">
        <v>0</v>
      </c>
      <c r="K2428" s="26">
        <v>0</v>
      </c>
      <c r="L2428" s="26">
        <v>0</v>
      </c>
    </row>
    <row r="2429" spans="1:12" ht="16" customHeight="1">
      <c r="A2429" t="s">
        <v>531</v>
      </c>
      <c r="B2429" t="s">
        <v>9</v>
      </c>
      <c r="C2429" t="s">
        <v>57</v>
      </c>
      <c r="D2429" s="24">
        <v>46082</v>
      </c>
      <c r="E2429" t="s">
        <v>343</v>
      </c>
      <c r="F2429" t="s">
        <v>9</v>
      </c>
      <c r="G2429" t="s">
        <v>344</v>
      </c>
      <c r="H2429" t="s">
        <v>344</v>
      </c>
      <c r="I2429" t="s">
        <v>342</v>
      </c>
      <c r="J2429" s="25">
        <v>4</v>
      </c>
      <c r="K2429" s="26">
        <v>6.1999999999999998E-3</v>
      </c>
      <c r="L2429" s="26">
        <v>2.0000000000000001E-4</v>
      </c>
    </row>
    <row r="2430" spans="1:12" ht="16" customHeight="1">
      <c r="A2430" t="s">
        <v>531</v>
      </c>
      <c r="B2430" t="s">
        <v>9</v>
      </c>
      <c r="C2430" t="s">
        <v>57</v>
      </c>
      <c r="D2430" s="24">
        <v>46082</v>
      </c>
      <c r="E2430" t="s">
        <v>346</v>
      </c>
      <c r="F2430" t="s">
        <v>10</v>
      </c>
      <c r="G2430" t="s">
        <v>320</v>
      </c>
      <c r="H2430" t="s">
        <v>320</v>
      </c>
      <c r="I2430" t="s">
        <v>345</v>
      </c>
      <c r="J2430" s="25">
        <v>1</v>
      </c>
      <c r="K2430" s="26">
        <v>1.4E-3</v>
      </c>
      <c r="L2430" s="26">
        <v>0</v>
      </c>
    </row>
    <row r="2431" spans="1:12" ht="16" customHeight="1">
      <c r="A2431" t="s">
        <v>531</v>
      </c>
      <c r="B2431" t="s">
        <v>9</v>
      </c>
      <c r="C2431" t="s">
        <v>57</v>
      </c>
      <c r="D2431" s="24">
        <v>46082</v>
      </c>
      <c r="E2431" t="s">
        <v>463</v>
      </c>
      <c r="F2431" t="s">
        <v>10</v>
      </c>
      <c r="G2431" t="s">
        <v>320</v>
      </c>
      <c r="H2431" t="s">
        <v>320</v>
      </c>
      <c r="I2431" t="s">
        <v>347</v>
      </c>
      <c r="J2431" s="25">
        <v>0</v>
      </c>
      <c r="K2431" s="26">
        <v>0</v>
      </c>
      <c r="L2431" s="26">
        <v>0</v>
      </c>
    </row>
    <row r="2432" spans="1:12" ht="16" customHeight="1">
      <c r="A2432" t="s">
        <v>509</v>
      </c>
      <c r="B2432" t="s">
        <v>10</v>
      </c>
      <c r="C2432" t="s">
        <v>57</v>
      </c>
      <c r="D2432" s="24">
        <v>46082</v>
      </c>
      <c r="E2432" t="s">
        <v>509</v>
      </c>
      <c r="F2432" t="s">
        <v>10</v>
      </c>
      <c r="G2432" t="s">
        <v>314</v>
      </c>
      <c r="H2432" t="s">
        <v>314</v>
      </c>
      <c r="I2432" t="s">
        <v>315</v>
      </c>
      <c r="J2432" s="25">
        <v>487189787</v>
      </c>
      <c r="K2432" s="26">
        <v>744461.89199999999</v>
      </c>
      <c r="L2432" s="26">
        <v>905.78290000000004</v>
      </c>
    </row>
    <row r="2433" spans="1:12" ht="16" customHeight="1">
      <c r="A2433" t="s">
        <v>509</v>
      </c>
      <c r="B2433" t="s">
        <v>10</v>
      </c>
      <c r="C2433" t="s">
        <v>57</v>
      </c>
      <c r="D2433" s="24">
        <v>46082</v>
      </c>
      <c r="E2433" t="s">
        <v>514</v>
      </c>
      <c r="F2433" t="s">
        <v>10</v>
      </c>
      <c r="G2433" t="s">
        <v>314</v>
      </c>
      <c r="H2433" t="s">
        <v>314</v>
      </c>
      <c r="I2433" t="s">
        <v>315</v>
      </c>
      <c r="J2433" s="25">
        <v>9877766</v>
      </c>
      <c r="K2433" s="26">
        <v>15184.650900000001</v>
      </c>
      <c r="L2433" s="26">
        <v>86.129599999999996</v>
      </c>
    </row>
    <row r="2434" spans="1:12" ht="16" customHeight="1">
      <c r="A2434" t="s">
        <v>509</v>
      </c>
      <c r="B2434" t="s">
        <v>10</v>
      </c>
      <c r="C2434" t="s">
        <v>57</v>
      </c>
      <c r="D2434" s="24">
        <v>46082</v>
      </c>
      <c r="E2434" t="s">
        <v>460</v>
      </c>
      <c r="F2434" t="s">
        <v>9</v>
      </c>
      <c r="G2434" t="s">
        <v>461</v>
      </c>
      <c r="H2434" t="s">
        <v>461</v>
      </c>
      <c r="I2434" t="s">
        <v>315</v>
      </c>
      <c r="J2434" s="25">
        <v>2536605</v>
      </c>
      <c r="K2434" s="26">
        <v>3934.5850999999998</v>
      </c>
      <c r="L2434" s="26">
        <v>41.368099999999998</v>
      </c>
    </row>
    <row r="2435" spans="1:12" ht="16" customHeight="1">
      <c r="A2435" t="s">
        <v>509</v>
      </c>
      <c r="B2435" t="s">
        <v>10</v>
      </c>
      <c r="C2435" t="s">
        <v>57</v>
      </c>
      <c r="D2435" s="24">
        <v>46082</v>
      </c>
      <c r="E2435" t="s">
        <v>523</v>
      </c>
      <c r="F2435" t="s">
        <v>10</v>
      </c>
      <c r="G2435" t="s">
        <v>314</v>
      </c>
      <c r="H2435" t="s">
        <v>314</v>
      </c>
      <c r="I2435" t="s">
        <v>322</v>
      </c>
      <c r="J2435" s="25">
        <v>122963</v>
      </c>
      <c r="K2435" s="26">
        <v>194.68459999999999</v>
      </c>
      <c r="L2435" s="26">
        <v>3.4878999999999998</v>
      </c>
    </row>
    <row r="2436" spans="1:12" ht="16" customHeight="1">
      <c r="A2436" t="s">
        <v>509</v>
      </c>
      <c r="B2436" t="s">
        <v>10</v>
      </c>
      <c r="C2436" t="s">
        <v>57</v>
      </c>
      <c r="D2436" s="24">
        <v>46082</v>
      </c>
      <c r="E2436" t="s">
        <v>528</v>
      </c>
      <c r="F2436" t="s">
        <v>9</v>
      </c>
      <c r="G2436" t="s">
        <v>344</v>
      </c>
      <c r="H2436" t="s">
        <v>344</v>
      </c>
      <c r="I2436" t="s">
        <v>322</v>
      </c>
      <c r="J2436" s="25">
        <v>3273</v>
      </c>
      <c r="K2436" s="26">
        <v>5.2495000000000003</v>
      </c>
      <c r="L2436" s="26">
        <v>5.8900000000000001E-2</v>
      </c>
    </row>
    <row r="2437" spans="1:12" ht="16" customHeight="1">
      <c r="A2437" t="s">
        <v>509</v>
      </c>
      <c r="B2437" t="s">
        <v>10</v>
      </c>
      <c r="C2437" t="s">
        <v>57</v>
      </c>
      <c r="D2437" s="24">
        <v>46082</v>
      </c>
      <c r="E2437" t="s">
        <v>490</v>
      </c>
      <c r="F2437" t="s">
        <v>10</v>
      </c>
      <c r="G2437" t="s">
        <v>320</v>
      </c>
      <c r="H2437" t="s">
        <v>320</v>
      </c>
      <c r="I2437" t="s">
        <v>322</v>
      </c>
      <c r="J2437" s="25">
        <v>316124</v>
      </c>
      <c r="K2437" s="26">
        <v>504.0489</v>
      </c>
      <c r="L2437" s="26">
        <v>8.5747</v>
      </c>
    </row>
    <row r="2438" spans="1:12" ht="16" customHeight="1">
      <c r="A2438" t="s">
        <v>509</v>
      </c>
      <c r="B2438" t="s">
        <v>10</v>
      </c>
      <c r="C2438" t="s">
        <v>57</v>
      </c>
      <c r="D2438" s="24">
        <v>46082</v>
      </c>
      <c r="E2438" t="s">
        <v>519</v>
      </c>
      <c r="F2438" t="s">
        <v>10</v>
      </c>
      <c r="G2438" t="s">
        <v>320</v>
      </c>
      <c r="H2438" t="s">
        <v>320</v>
      </c>
      <c r="I2438" t="s">
        <v>324</v>
      </c>
      <c r="J2438" s="25">
        <v>60962</v>
      </c>
      <c r="K2438" s="26">
        <v>97.785700000000006</v>
      </c>
      <c r="L2438" s="26">
        <v>1.9316</v>
      </c>
    </row>
    <row r="2439" spans="1:12" ht="16" customHeight="1">
      <c r="A2439" t="s">
        <v>509</v>
      </c>
      <c r="B2439" t="s">
        <v>10</v>
      </c>
      <c r="C2439" t="s">
        <v>57</v>
      </c>
      <c r="D2439" s="24">
        <v>46082</v>
      </c>
      <c r="E2439" t="s">
        <v>329</v>
      </c>
      <c r="F2439" t="s">
        <v>10</v>
      </c>
      <c r="G2439" t="s">
        <v>320</v>
      </c>
      <c r="H2439" t="s">
        <v>320</v>
      </c>
      <c r="I2439" t="s">
        <v>326</v>
      </c>
      <c r="J2439" s="25">
        <v>96568</v>
      </c>
      <c r="K2439" s="26">
        <v>152.0642</v>
      </c>
      <c r="L2439" s="26">
        <v>2.8620999999999999</v>
      </c>
    </row>
    <row r="2440" spans="1:12" ht="16" customHeight="1">
      <c r="A2440" t="s">
        <v>509</v>
      </c>
      <c r="B2440" t="s">
        <v>10</v>
      </c>
      <c r="C2440" t="s">
        <v>57</v>
      </c>
      <c r="D2440" s="24">
        <v>46082</v>
      </c>
      <c r="E2440" t="s">
        <v>372</v>
      </c>
      <c r="F2440" t="s">
        <v>10</v>
      </c>
      <c r="G2440" t="s">
        <v>320</v>
      </c>
      <c r="H2440" t="s">
        <v>320</v>
      </c>
      <c r="I2440" t="s">
        <v>328</v>
      </c>
      <c r="J2440" s="25">
        <v>17881</v>
      </c>
      <c r="K2440" s="26">
        <v>29.4331</v>
      </c>
      <c r="L2440" s="26">
        <v>0.67649999999999999</v>
      </c>
    </row>
    <row r="2441" spans="1:12" ht="16" customHeight="1">
      <c r="A2441" t="s">
        <v>509</v>
      </c>
      <c r="B2441" t="s">
        <v>10</v>
      </c>
      <c r="C2441" t="s">
        <v>57</v>
      </c>
      <c r="D2441" s="24">
        <v>46082</v>
      </c>
      <c r="E2441" t="s">
        <v>331</v>
      </c>
      <c r="F2441" t="s">
        <v>10</v>
      </c>
      <c r="G2441" t="s">
        <v>320</v>
      </c>
      <c r="H2441" t="s">
        <v>320</v>
      </c>
      <c r="I2441" t="s">
        <v>330</v>
      </c>
      <c r="J2441" s="25">
        <v>25027</v>
      </c>
      <c r="K2441" s="26">
        <v>40.689100000000003</v>
      </c>
      <c r="L2441" s="26">
        <v>1.2876000000000001</v>
      </c>
    </row>
    <row r="2442" spans="1:12" ht="16" customHeight="1">
      <c r="A2442" t="s">
        <v>509</v>
      </c>
      <c r="B2442" t="s">
        <v>10</v>
      </c>
      <c r="C2442" t="s">
        <v>57</v>
      </c>
      <c r="D2442" s="24">
        <v>46082</v>
      </c>
      <c r="E2442" t="s">
        <v>333</v>
      </c>
      <c r="F2442" t="s">
        <v>10</v>
      </c>
      <c r="G2442" t="s">
        <v>320</v>
      </c>
      <c r="H2442" t="s">
        <v>320</v>
      </c>
      <c r="I2442" t="s">
        <v>332</v>
      </c>
      <c r="J2442" s="25">
        <v>0</v>
      </c>
      <c r="K2442" s="26">
        <v>0</v>
      </c>
      <c r="L2442" s="26">
        <v>0</v>
      </c>
    </row>
    <row r="2443" spans="1:12" ht="16" customHeight="1">
      <c r="A2443" t="s">
        <v>509</v>
      </c>
      <c r="B2443" t="s">
        <v>10</v>
      </c>
      <c r="C2443" t="s">
        <v>57</v>
      </c>
      <c r="D2443" s="24">
        <v>46082</v>
      </c>
      <c r="E2443" t="s">
        <v>335</v>
      </c>
      <c r="F2443" t="s">
        <v>10</v>
      </c>
      <c r="G2443" t="s">
        <v>320</v>
      </c>
      <c r="H2443" t="s">
        <v>320</v>
      </c>
      <c r="I2443" t="s">
        <v>334</v>
      </c>
      <c r="J2443" s="25">
        <v>236</v>
      </c>
      <c r="K2443" s="26">
        <v>0.40739999999999998</v>
      </c>
      <c r="L2443" s="26">
        <v>2.4799999999999999E-2</v>
      </c>
    </row>
    <row r="2444" spans="1:12" ht="16" customHeight="1">
      <c r="A2444" t="s">
        <v>509</v>
      </c>
      <c r="B2444" t="s">
        <v>10</v>
      </c>
      <c r="C2444" t="s">
        <v>57</v>
      </c>
      <c r="D2444" s="24">
        <v>46082</v>
      </c>
      <c r="E2444" t="s">
        <v>337</v>
      </c>
      <c r="F2444" t="s">
        <v>10</v>
      </c>
      <c r="G2444" t="s">
        <v>320</v>
      </c>
      <c r="H2444" t="s">
        <v>320</v>
      </c>
      <c r="I2444" t="s">
        <v>336</v>
      </c>
      <c r="J2444" s="25">
        <v>0</v>
      </c>
      <c r="K2444" s="26">
        <v>0</v>
      </c>
      <c r="L2444" s="26">
        <v>0</v>
      </c>
    </row>
    <row r="2445" spans="1:12" ht="16" customHeight="1">
      <c r="A2445" t="s">
        <v>509</v>
      </c>
      <c r="B2445" t="s">
        <v>10</v>
      </c>
      <c r="C2445" t="s">
        <v>57</v>
      </c>
      <c r="D2445" s="24">
        <v>46082</v>
      </c>
      <c r="E2445" t="s">
        <v>339</v>
      </c>
      <c r="F2445" t="s">
        <v>10</v>
      </c>
      <c r="G2445" t="s">
        <v>320</v>
      </c>
      <c r="H2445" t="s">
        <v>320</v>
      </c>
      <c r="I2445" t="s">
        <v>338</v>
      </c>
      <c r="J2445" s="25">
        <v>7</v>
      </c>
      <c r="K2445" s="26">
        <v>1.2200000000000001E-2</v>
      </c>
      <c r="L2445" s="26">
        <v>6.9999999999999999E-4</v>
      </c>
    </row>
    <row r="2446" spans="1:12" ht="16" customHeight="1">
      <c r="A2446" t="s">
        <v>509</v>
      </c>
      <c r="B2446" t="s">
        <v>10</v>
      </c>
      <c r="C2446" t="s">
        <v>57</v>
      </c>
      <c r="D2446" s="24">
        <v>46082</v>
      </c>
      <c r="E2446" t="s">
        <v>341</v>
      </c>
      <c r="F2446" t="s">
        <v>10</v>
      </c>
      <c r="G2446" t="s">
        <v>320</v>
      </c>
      <c r="H2446" t="s">
        <v>320</v>
      </c>
      <c r="I2446" t="s">
        <v>340</v>
      </c>
      <c r="J2446" s="25">
        <v>0</v>
      </c>
      <c r="K2446" s="26">
        <v>0</v>
      </c>
      <c r="L2446" s="26">
        <v>0</v>
      </c>
    </row>
    <row r="2447" spans="1:12" ht="16" customHeight="1">
      <c r="A2447" t="s">
        <v>509</v>
      </c>
      <c r="B2447" t="s">
        <v>10</v>
      </c>
      <c r="C2447" t="s">
        <v>57</v>
      </c>
      <c r="D2447" s="24">
        <v>46082</v>
      </c>
      <c r="E2447" t="s">
        <v>343</v>
      </c>
      <c r="F2447" t="s">
        <v>9</v>
      </c>
      <c r="G2447" t="s">
        <v>344</v>
      </c>
      <c r="H2447" t="s">
        <v>344</v>
      </c>
      <c r="I2447" t="s">
        <v>342</v>
      </c>
      <c r="J2447" s="25">
        <v>2</v>
      </c>
      <c r="K2447" s="26">
        <v>3.0999999999999999E-3</v>
      </c>
      <c r="L2447" s="26">
        <v>1E-4</v>
      </c>
    </row>
    <row r="2448" spans="1:12" ht="16" customHeight="1">
      <c r="A2448" t="s">
        <v>509</v>
      </c>
      <c r="B2448" t="s">
        <v>10</v>
      </c>
      <c r="C2448" t="s">
        <v>57</v>
      </c>
      <c r="D2448" s="24">
        <v>46082</v>
      </c>
      <c r="E2448" t="s">
        <v>346</v>
      </c>
      <c r="F2448" t="s">
        <v>10</v>
      </c>
      <c r="G2448" t="s">
        <v>320</v>
      </c>
      <c r="H2448" t="s">
        <v>320</v>
      </c>
      <c r="I2448" t="s">
        <v>345</v>
      </c>
      <c r="J2448" s="25">
        <v>0</v>
      </c>
      <c r="K2448" s="26">
        <v>0</v>
      </c>
      <c r="L2448" s="26">
        <v>0</v>
      </c>
    </row>
    <row r="2449" spans="1:12" ht="16" customHeight="1">
      <c r="A2449" t="s">
        <v>509</v>
      </c>
      <c r="B2449" t="s">
        <v>10</v>
      </c>
      <c r="C2449" t="s">
        <v>57</v>
      </c>
      <c r="D2449" s="24">
        <v>46082</v>
      </c>
      <c r="E2449" t="s">
        <v>463</v>
      </c>
      <c r="F2449" t="s">
        <v>10</v>
      </c>
      <c r="G2449" t="s">
        <v>320</v>
      </c>
      <c r="H2449" t="s">
        <v>320</v>
      </c>
      <c r="I2449" t="s">
        <v>347</v>
      </c>
      <c r="J2449" s="25">
        <v>0</v>
      </c>
      <c r="K2449" s="26">
        <v>0</v>
      </c>
      <c r="L2449" s="26">
        <v>0</v>
      </c>
    </row>
    <row r="2450" spans="1:12" ht="16" customHeight="1">
      <c r="A2450" t="s">
        <v>532</v>
      </c>
      <c r="B2450" t="s">
        <v>11</v>
      </c>
      <c r="C2450" t="s">
        <v>57</v>
      </c>
      <c r="D2450" s="24">
        <v>46082</v>
      </c>
      <c r="E2450" t="s">
        <v>514</v>
      </c>
      <c r="F2450" t="s">
        <v>10</v>
      </c>
      <c r="G2450" t="s">
        <v>314</v>
      </c>
      <c r="H2450" t="s">
        <v>314</v>
      </c>
      <c r="I2450" t="s">
        <v>315</v>
      </c>
      <c r="J2450" s="25">
        <v>48720056</v>
      </c>
      <c r="K2450" s="26">
        <v>75655.229300000006</v>
      </c>
      <c r="L2450" s="26">
        <v>406.30549999999999</v>
      </c>
    </row>
    <row r="2451" spans="1:12" ht="16" customHeight="1">
      <c r="A2451" t="s">
        <v>532</v>
      </c>
      <c r="B2451" t="s">
        <v>11</v>
      </c>
      <c r="C2451" t="s">
        <v>57</v>
      </c>
      <c r="D2451" s="24">
        <v>46082</v>
      </c>
      <c r="E2451" t="s">
        <v>460</v>
      </c>
      <c r="F2451" t="s">
        <v>9</v>
      </c>
      <c r="G2451" t="s">
        <v>461</v>
      </c>
      <c r="H2451" t="s">
        <v>461</v>
      </c>
      <c r="I2451" t="s">
        <v>315</v>
      </c>
      <c r="J2451" s="25">
        <v>2908480</v>
      </c>
      <c r="K2451" s="26">
        <v>4505.5652</v>
      </c>
      <c r="L2451" s="26">
        <v>33.770200000000003</v>
      </c>
    </row>
    <row r="2452" spans="1:12" ht="16" customHeight="1">
      <c r="A2452" t="s">
        <v>532</v>
      </c>
      <c r="B2452" t="s">
        <v>11</v>
      </c>
      <c r="C2452" t="s">
        <v>57</v>
      </c>
      <c r="D2452" s="24">
        <v>46082</v>
      </c>
      <c r="E2452" t="s">
        <v>523</v>
      </c>
      <c r="F2452" t="s">
        <v>10</v>
      </c>
      <c r="G2452" t="s">
        <v>314</v>
      </c>
      <c r="H2452" t="s">
        <v>314</v>
      </c>
      <c r="I2452" t="s">
        <v>322</v>
      </c>
      <c r="J2452" s="25">
        <v>197305</v>
      </c>
      <c r="K2452" s="26">
        <v>310.94589999999999</v>
      </c>
      <c r="L2452" s="26">
        <v>3.3448000000000002</v>
      </c>
    </row>
    <row r="2453" spans="1:12" ht="16" customHeight="1">
      <c r="A2453" t="s">
        <v>532</v>
      </c>
      <c r="B2453" t="s">
        <v>11</v>
      </c>
      <c r="C2453" t="s">
        <v>57</v>
      </c>
      <c r="D2453" s="24">
        <v>46082</v>
      </c>
      <c r="E2453" t="s">
        <v>528</v>
      </c>
      <c r="F2453" t="s">
        <v>9</v>
      </c>
      <c r="G2453" t="s">
        <v>344</v>
      </c>
      <c r="H2453" t="s">
        <v>344</v>
      </c>
      <c r="I2453" t="s">
        <v>322</v>
      </c>
      <c r="J2453" s="25">
        <v>9089</v>
      </c>
      <c r="K2453" s="26">
        <v>14.5383</v>
      </c>
      <c r="L2453" s="26">
        <v>0.13819999999999999</v>
      </c>
    </row>
    <row r="2454" spans="1:12" ht="16" customHeight="1">
      <c r="A2454" t="s">
        <v>532</v>
      </c>
      <c r="B2454" t="s">
        <v>11</v>
      </c>
      <c r="C2454" t="s">
        <v>57</v>
      </c>
      <c r="D2454" s="24">
        <v>46082</v>
      </c>
      <c r="E2454" t="s">
        <v>533</v>
      </c>
      <c r="F2454" t="s">
        <v>10</v>
      </c>
      <c r="G2454" t="s">
        <v>314</v>
      </c>
      <c r="H2454" t="s">
        <v>314</v>
      </c>
      <c r="I2454" t="s">
        <v>322</v>
      </c>
      <c r="J2454" s="25">
        <v>632</v>
      </c>
      <c r="K2454" s="26">
        <v>0.99719999999999998</v>
      </c>
      <c r="L2454" s="26">
        <v>2.01E-2</v>
      </c>
    </row>
    <row r="2455" spans="1:12" ht="16" customHeight="1">
      <c r="A2455" t="s">
        <v>532</v>
      </c>
      <c r="B2455" t="s">
        <v>11</v>
      </c>
      <c r="C2455" t="s">
        <v>57</v>
      </c>
      <c r="D2455" s="24">
        <v>46082</v>
      </c>
      <c r="E2455" t="s">
        <v>490</v>
      </c>
      <c r="F2455" t="s">
        <v>10</v>
      </c>
      <c r="G2455" t="s">
        <v>320</v>
      </c>
      <c r="H2455" t="s">
        <v>320</v>
      </c>
      <c r="I2455" t="s">
        <v>322</v>
      </c>
      <c r="J2455" s="25">
        <v>341211</v>
      </c>
      <c r="K2455" s="26">
        <v>542.72460000000001</v>
      </c>
      <c r="L2455" s="26">
        <v>8.5986999999999991</v>
      </c>
    </row>
    <row r="2456" spans="1:12" ht="16" customHeight="1">
      <c r="A2456" t="s">
        <v>532</v>
      </c>
      <c r="B2456" t="s">
        <v>11</v>
      </c>
      <c r="C2456" t="s">
        <v>57</v>
      </c>
      <c r="D2456" s="24">
        <v>46082</v>
      </c>
      <c r="E2456" t="s">
        <v>519</v>
      </c>
      <c r="F2456" t="s">
        <v>10</v>
      </c>
      <c r="G2456" t="s">
        <v>320</v>
      </c>
      <c r="H2456" t="s">
        <v>320</v>
      </c>
      <c r="I2456" t="s">
        <v>324</v>
      </c>
      <c r="J2456" s="25">
        <v>59695</v>
      </c>
      <c r="K2456" s="26">
        <v>96.154600000000002</v>
      </c>
      <c r="L2456" s="26">
        <v>1.7367999999999999</v>
      </c>
    </row>
    <row r="2457" spans="1:12" ht="16" customHeight="1">
      <c r="A2457" t="s">
        <v>532</v>
      </c>
      <c r="B2457" t="s">
        <v>11</v>
      </c>
      <c r="C2457" t="s">
        <v>57</v>
      </c>
      <c r="D2457" s="24">
        <v>46082</v>
      </c>
      <c r="E2457" t="s">
        <v>329</v>
      </c>
      <c r="F2457" t="s">
        <v>10</v>
      </c>
      <c r="G2457" t="s">
        <v>320</v>
      </c>
      <c r="H2457" t="s">
        <v>320</v>
      </c>
      <c r="I2457" t="s">
        <v>326</v>
      </c>
      <c r="J2457" s="25">
        <v>102176</v>
      </c>
      <c r="K2457" s="26">
        <v>162.3656</v>
      </c>
      <c r="L2457" s="26">
        <v>3.7282000000000002</v>
      </c>
    </row>
    <row r="2458" spans="1:12" ht="16" customHeight="1">
      <c r="A2458" t="s">
        <v>532</v>
      </c>
      <c r="B2458" t="s">
        <v>11</v>
      </c>
      <c r="C2458" t="s">
        <v>57</v>
      </c>
      <c r="D2458" s="24">
        <v>46082</v>
      </c>
      <c r="E2458" t="s">
        <v>372</v>
      </c>
      <c r="F2458" t="s">
        <v>10</v>
      </c>
      <c r="G2458" t="s">
        <v>320</v>
      </c>
      <c r="H2458" t="s">
        <v>320</v>
      </c>
      <c r="I2458" t="s">
        <v>328</v>
      </c>
      <c r="J2458" s="25">
        <v>25458</v>
      </c>
      <c r="K2458" s="26">
        <v>40.267299999999999</v>
      </c>
      <c r="L2458" s="26">
        <v>0.91920000000000002</v>
      </c>
    </row>
    <row r="2459" spans="1:12" ht="16" customHeight="1">
      <c r="A2459" t="s">
        <v>532</v>
      </c>
      <c r="B2459" t="s">
        <v>11</v>
      </c>
      <c r="C2459" t="s">
        <v>57</v>
      </c>
      <c r="D2459" s="24">
        <v>46082</v>
      </c>
      <c r="E2459" t="s">
        <v>331</v>
      </c>
      <c r="F2459" t="s">
        <v>10</v>
      </c>
      <c r="G2459" t="s">
        <v>320</v>
      </c>
      <c r="H2459" t="s">
        <v>320</v>
      </c>
      <c r="I2459" t="s">
        <v>330</v>
      </c>
      <c r="J2459" s="25">
        <v>34332</v>
      </c>
      <c r="K2459" s="26">
        <v>54.7209</v>
      </c>
      <c r="L2459" s="26">
        <v>1.5718000000000001</v>
      </c>
    </row>
    <row r="2460" spans="1:12" ht="16" customHeight="1">
      <c r="A2460" t="s">
        <v>532</v>
      </c>
      <c r="B2460" t="s">
        <v>11</v>
      </c>
      <c r="C2460" t="s">
        <v>57</v>
      </c>
      <c r="D2460" s="24">
        <v>46082</v>
      </c>
      <c r="E2460" t="s">
        <v>333</v>
      </c>
      <c r="F2460" t="s">
        <v>10</v>
      </c>
      <c r="G2460" t="s">
        <v>320</v>
      </c>
      <c r="H2460" t="s">
        <v>320</v>
      </c>
      <c r="I2460" t="s">
        <v>332</v>
      </c>
      <c r="J2460" s="25">
        <v>0</v>
      </c>
      <c r="K2460" s="26">
        <v>0</v>
      </c>
      <c r="L2460" s="26">
        <v>0</v>
      </c>
    </row>
    <row r="2461" spans="1:12" ht="16" customHeight="1">
      <c r="A2461" t="s">
        <v>532</v>
      </c>
      <c r="B2461" t="s">
        <v>11</v>
      </c>
      <c r="C2461" t="s">
        <v>57</v>
      </c>
      <c r="D2461" s="24">
        <v>46082</v>
      </c>
      <c r="E2461" t="s">
        <v>335</v>
      </c>
      <c r="F2461" t="s">
        <v>10</v>
      </c>
      <c r="G2461" t="s">
        <v>320</v>
      </c>
      <c r="H2461" t="s">
        <v>320</v>
      </c>
      <c r="I2461" t="s">
        <v>334</v>
      </c>
      <c r="J2461" s="25">
        <v>199</v>
      </c>
      <c r="K2461" s="26">
        <v>0.35560000000000003</v>
      </c>
      <c r="L2461" s="26">
        <v>2.1499999999999998E-2</v>
      </c>
    </row>
    <row r="2462" spans="1:12" ht="16" customHeight="1">
      <c r="A2462" t="s">
        <v>532</v>
      </c>
      <c r="B2462" t="s">
        <v>11</v>
      </c>
      <c r="C2462" t="s">
        <v>57</v>
      </c>
      <c r="D2462" s="24">
        <v>46082</v>
      </c>
      <c r="E2462" t="s">
        <v>337</v>
      </c>
      <c r="F2462" t="s">
        <v>10</v>
      </c>
      <c r="G2462" t="s">
        <v>320</v>
      </c>
      <c r="H2462" t="s">
        <v>320</v>
      </c>
      <c r="I2462" t="s">
        <v>336</v>
      </c>
      <c r="J2462" s="25">
        <v>0</v>
      </c>
      <c r="K2462" s="26">
        <v>0</v>
      </c>
      <c r="L2462" s="26">
        <v>0</v>
      </c>
    </row>
    <row r="2463" spans="1:12" ht="16" customHeight="1">
      <c r="A2463" t="s">
        <v>532</v>
      </c>
      <c r="B2463" t="s">
        <v>11</v>
      </c>
      <c r="C2463" t="s">
        <v>57</v>
      </c>
      <c r="D2463" s="24">
        <v>46082</v>
      </c>
      <c r="E2463" t="s">
        <v>339</v>
      </c>
      <c r="F2463" t="s">
        <v>10</v>
      </c>
      <c r="G2463" t="s">
        <v>320</v>
      </c>
      <c r="H2463" t="s">
        <v>320</v>
      </c>
      <c r="I2463" t="s">
        <v>338</v>
      </c>
      <c r="J2463" s="25">
        <v>19</v>
      </c>
      <c r="K2463" s="26">
        <v>3.4700000000000002E-2</v>
      </c>
      <c r="L2463" s="26">
        <v>2.2000000000000001E-3</v>
      </c>
    </row>
    <row r="2464" spans="1:12" ht="16" customHeight="1">
      <c r="A2464" t="s">
        <v>532</v>
      </c>
      <c r="B2464" t="s">
        <v>11</v>
      </c>
      <c r="C2464" t="s">
        <v>57</v>
      </c>
      <c r="D2464" s="24">
        <v>46082</v>
      </c>
      <c r="E2464" t="s">
        <v>341</v>
      </c>
      <c r="F2464" t="s">
        <v>10</v>
      </c>
      <c r="G2464" t="s">
        <v>320</v>
      </c>
      <c r="H2464" t="s">
        <v>320</v>
      </c>
      <c r="I2464" t="s">
        <v>340</v>
      </c>
      <c r="J2464" s="25">
        <v>0</v>
      </c>
      <c r="K2464" s="26">
        <v>0</v>
      </c>
      <c r="L2464" s="26">
        <v>0</v>
      </c>
    </row>
    <row r="2465" spans="1:12" ht="16" customHeight="1">
      <c r="A2465" t="s">
        <v>532</v>
      </c>
      <c r="B2465" t="s">
        <v>11</v>
      </c>
      <c r="C2465" t="s">
        <v>57</v>
      </c>
      <c r="D2465" s="24">
        <v>46082</v>
      </c>
      <c r="E2465" t="s">
        <v>343</v>
      </c>
      <c r="F2465" t="s">
        <v>9</v>
      </c>
      <c r="G2465" t="s">
        <v>344</v>
      </c>
      <c r="H2465" t="s">
        <v>344</v>
      </c>
      <c r="I2465" t="s">
        <v>342</v>
      </c>
      <c r="J2465" s="25">
        <v>1</v>
      </c>
      <c r="K2465" s="26">
        <v>1.6999999999999999E-3</v>
      </c>
      <c r="L2465" s="26">
        <v>0</v>
      </c>
    </row>
    <row r="2466" spans="1:12" ht="16" customHeight="1">
      <c r="A2466" t="s">
        <v>532</v>
      </c>
      <c r="B2466" t="s">
        <v>11</v>
      </c>
      <c r="C2466" t="s">
        <v>57</v>
      </c>
      <c r="D2466" s="24">
        <v>46082</v>
      </c>
      <c r="E2466" t="s">
        <v>346</v>
      </c>
      <c r="F2466" t="s">
        <v>10</v>
      </c>
      <c r="G2466" t="s">
        <v>320</v>
      </c>
      <c r="H2466" t="s">
        <v>320</v>
      </c>
      <c r="I2466" t="s">
        <v>345</v>
      </c>
      <c r="J2466" s="25">
        <v>0</v>
      </c>
      <c r="K2466" s="26">
        <v>0</v>
      </c>
      <c r="L2466" s="26">
        <v>0</v>
      </c>
    </row>
    <row r="2467" spans="1:12" ht="16" customHeight="1">
      <c r="A2467" t="s">
        <v>532</v>
      </c>
      <c r="B2467" t="s">
        <v>11</v>
      </c>
      <c r="C2467" t="s">
        <v>57</v>
      </c>
      <c r="D2467" s="24">
        <v>46082</v>
      </c>
      <c r="E2467" t="s">
        <v>463</v>
      </c>
      <c r="F2467" t="s">
        <v>10</v>
      </c>
      <c r="G2467" t="s">
        <v>320</v>
      </c>
      <c r="H2467" t="s">
        <v>320</v>
      </c>
      <c r="I2467" t="s">
        <v>347</v>
      </c>
      <c r="J2467" s="25">
        <v>0</v>
      </c>
      <c r="K2467" s="26">
        <v>0</v>
      </c>
      <c r="L2467" s="26">
        <v>0</v>
      </c>
    </row>
    <row r="2468" spans="1:12" ht="16" customHeight="1">
      <c r="A2468" t="s">
        <v>534</v>
      </c>
      <c r="B2468" t="s">
        <v>12</v>
      </c>
      <c r="C2468" t="s">
        <v>57</v>
      </c>
      <c r="D2468" s="24">
        <v>46082</v>
      </c>
      <c r="E2468" t="s">
        <v>514</v>
      </c>
      <c r="F2468" t="s">
        <v>10</v>
      </c>
      <c r="G2468" t="s">
        <v>314</v>
      </c>
      <c r="H2468" t="s">
        <v>314</v>
      </c>
      <c r="I2468" t="s">
        <v>315</v>
      </c>
      <c r="J2468" s="25">
        <v>48066366</v>
      </c>
      <c r="K2468" s="26">
        <v>73475.785499999998</v>
      </c>
      <c r="L2468" s="26">
        <v>388.11349999999999</v>
      </c>
    </row>
    <row r="2469" spans="1:12" ht="16" customHeight="1">
      <c r="A2469" t="s">
        <v>534</v>
      </c>
      <c r="B2469" t="s">
        <v>12</v>
      </c>
      <c r="C2469" t="s">
        <v>57</v>
      </c>
      <c r="D2469" s="24">
        <v>46082</v>
      </c>
      <c r="E2469" t="s">
        <v>460</v>
      </c>
      <c r="F2469" t="s">
        <v>9</v>
      </c>
      <c r="G2469" t="s">
        <v>461</v>
      </c>
      <c r="H2469" t="s">
        <v>461</v>
      </c>
      <c r="I2469" t="s">
        <v>315</v>
      </c>
      <c r="J2469" s="25">
        <v>4328422</v>
      </c>
      <c r="K2469" s="26">
        <v>6623.3154000000004</v>
      </c>
      <c r="L2469" s="26">
        <v>58.238399999999999</v>
      </c>
    </row>
    <row r="2470" spans="1:12" ht="16" customHeight="1">
      <c r="A2470" t="s">
        <v>534</v>
      </c>
      <c r="B2470" t="s">
        <v>12</v>
      </c>
      <c r="C2470" t="s">
        <v>57</v>
      </c>
      <c r="D2470" s="24">
        <v>46082</v>
      </c>
      <c r="E2470" t="s">
        <v>523</v>
      </c>
      <c r="F2470" t="s">
        <v>10</v>
      </c>
      <c r="G2470" t="s">
        <v>314</v>
      </c>
      <c r="H2470" t="s">
        <v>314</v>
      </c>
      <c r="I2470" t="s">
        <v>322</v>
      </c>
      <c r="J2470" s="25">
        <v>286098</v>
      </c>
      <c r="K2470" s="26">
        <v>444.81200000000001</v>
      </c>
      <c r="L2470" s="26">
        <v>5.2953000000000001</v>
      </c>
    </row>
    <row r="2471" spans="1:12" ht="16" customHeight="1">
      <c r="A2471" t="s">
        <v>534</v>
      </c>
      <c r="B2471" t="s">
        <v>12</v>
      </c>
      <c r="C2471" t="s">
        <v>57</v>
      </c>
      <c r="D2471" s="24">
        <v>46082</v>
      </c>
      <c r="E2471" t="s">
        <v>528</v>
      </c>
      <c r="F2471" t="s">
        <v>9</v>
      </c>
      <c r="G2471" t="s">
        <v>344</v>
      </c>
      <c r="H2471" t="s">
        <v>344</v>
      </c>
      <c r="I2471" t="s">
        <v>322</v>
      </c>
      <c r="J2471" s="25">
        <v>19021</v>
      </c>
      <c r="K2471" s="26">
        <v>30.055</v>
      </c>
      <c r="L2471" s="26">
        <v>0.35470000000000002</v>
      </c>
    </row>
    <row r="2472" spans="1:12" ht="16" customHeight="1">
      <c r="A2472" t="s">
        <v>534</v>
      </c>
      <c r="B2472" t="s">
        <v>12</v>
      </c>
      <c r="C2472" t="s">
        <v>57</v>
      </c>
      <c r="D2472" s="24">
        <v>46082</v>
      </c>
      <c r="E2472" t="s">
        <v>533</v>
      </c>
      <c r="F2472" t="s">
        <v>10</v>
      </c>
      <c r="G2472" t="s">
        <v>314</v>
      </c>
      <c r="H2472" t="s">
        <v>314</v>
      </c>
      <c r="I2472" t="s">
        <v>322</v>
      </c>
      <c r="J2472" s="25">
        <v>2661</v>
      </c>
      <c r="K2472" s="26">
        <v>4.1782000000000004</v>
      </c>
      <c r="L2472" s="26">
        <v>7.9799999999999996E-2</v>
      </c>
    </row>
    <row r="2473" spans="1:12" ht="16" customHeight="1">
      <c r="A2473" t="s">
        <v>534</v>
      </c>
      <c r="B2473" t="s">
        <v>12</v>
      </c>
      <c r="C2473" t="s">
        <v>57</v>
      </c>
      <c r="D2473" s="24">
        <v>46082</v>
      </c>
      <c r="E2473" t="s">
        <v>490</v>
      </c>
      <c r="F2473" t="s">
        <v>10</v>
      </c>
      <c r="G2473" t="s">
        <v>320</v>
      </c>
      <c r="H2473" t="s">
        <v>320</v>
      </c>
      <c r="I2473" t="s">
        <v>322</v>
      </c>
      <c r="J2473" s="25">
        <v>571952</v>
      </c>
      <c r="K2473" s="26">
        <v>900.10910000000001</v>
      </c>
      <c r="L2473" s="26">
        <v>15.2982</v>
      </c>
    </row>
    <row r="2474" spans="1:12" ht="16" customHeight="1">
      <c r="A2474" t="s">
        <v>534</v>
      </c>
      <c r="B2474" t="s">
        <v>12</v>
      </c>
      <c r="C2474" t="s">
        <v>57</v>
      </c>
      <c r="D2474" s="24">
        <v>46082</v>
      </c>
      <c r="E2474" t="s">
        <v>519</v>
      </c>
      <c r="F2474" t="s">
        <v>10</v>
      </c>
      <c r="G2474" t="s">
        <v>320</v>
      </c>
      <c r="H2474" t="s">
        <v>320</v>
      </c>
      <c r="I2474" t="s">
        <v>324</v>
      </c>
      <c r="J2474" s="25">
        <v>90000</v>
      </c>
      <c r="K2474" s="26">
        <v>143.34639999999999</v>
      </c>
      <c r="L2474" s="26">
        <v>2.7311000000000001</v>
      </c>
    </row>
    <row r="2475" spans="1:12" ht="16" customHeight="1">
      <c r="A2475" t="s">
        <v>534</v>
      </c>
      <c r="B2475" t="s">
        <v>12</v>
      </c>
      <c r="C2475" t="s">
        <v>57</v>
      </c>
      <c r="D2475" s="24">
        <v>46082</v>
      </c>
      <c r="E2475" t="s">
        <v>329</v>
      </c>
      <c r="F2475" t="s">
        <v>10</v>
      </c>
      <c r="G2475" t="s">
        <v>320</v>
      </c>
      <c r="H2475" t="s">
        <v>320</v>
      </c>
      <c r="I2475" t="s">
        <v>326</v>
      </c>
      <c r="J2475" s="25">
        <v>131124</v>
      </c>
      <c r="K2475" s="26">
        <v>205.71780000000001</v>
      </c>
      <c r="L2475" s="26">
        <v>4.5541999999999998</v>
      </c>
    </row>
    <row r="2476" spans="1:12" ht="16" customHeight="1">
      <c r="A2476" t="s">
        <v>534</v>
      </c>
      <c r="B2476" t="s">
        <v>12</v>
      </c>
      <c r="C2476" t="s">
        <v>57</v>
      </c>
      <c r="D2476" s="24">
        <v>46082</v>
      </c>
      <c r="E2476" t="s">
        <v>372</v>
      </c>
      <c r="F2476" t="s">
        <v>10</v>
      </c>
      <c r="G2476" t="s">
        <v>320</v>
      </c>
      <c r="H2476" t="s">
        <v>320</v>
      </c>
      <c r="I2476" t="s">
        <v>328</v>
      </c>
      <c r="J2476" s="25">
        <v>20456</v>
      </c>
      <c r="K2476" s="26">
        <v>33.451300000000003</v>
      </c>
      <c r="L2476" s="26">
        <v>0.84260000000000002</v>
      </c>
    </row>
    <row r="2477" spans="1:12" ht="16" customHeight="1">
      <c r="A2477" t="s">
        <v>534</v>
      </c>
      <c r="B2477" t="s">
        <v>12</v>
      </c>
      <c r="C2477" t="s">
        <v>57</v>
      </c>
      <c r="D2477" s="24">
        <v>46082</v>
      </c>
      <c r="E2477" t="s">
        <v>331</v>
      </c>
      <c r="F2477" t="s">
        <v>10</v>
      </c>
      <c r="G2477" t="s">
        <v>320</v>
      </c>
      <c r="H2477" t="s">
        <v>320</v>
      </c>
      <c r="I2477" t="s">
        <v>330</v>
      </c>
      <c r="J2477" s="25">
        <v>38609</v>
      </c>
      <c r="K2477" s="26">
        <v>63.025799999999997</v>
      </c>
      <c r="L2477" s="26">
        <v>2.2806999999999999</v>
      </c>
    </row>
    <row r="2478" spans="1:12" ht="16" customHeight="1">
      <c r="A2478" t="s">
        <v>534</v>
      </c>
      <c r="B2478" t="s">
        <v>12</v>
      </c>
      <c r="C2478" t="s">
        <v>57</v>
      </c>
      <c r="D2478" s="24">
        <v>46082</v>
      </c>
      <c r="E2478" t="s">
        <v>333</v>
      </c>
      <c r="F2478" t="s">
        <v>10</v>
      </c>
      <c r="G2478" t="s">
        <v>320</v>
      </c>
      <c r="H2478" t="s">
        <v>320</v>
      </c>
      <c r="I2478" t="s">
        <v>332</v>
      </c>
      <c r="J2478" s="25">
        <v>0</v>
      </c>
      <c r="K2478" s="26">
        <v>0</v>
      </c>
      <c r="L2478" s="26">
        <v>0</v>
      </c>
    </row>
    <row r="2479" spans="1:12" ht="16" customHeight="1">
      <c r="A2479" t="s">
        <v>534</v>
      </c>
      <c r="B2479" t="s">
        <v>12</v>
      </c>
      <c r="C2479" t="s">
        <v>57</v>
      </c>
      <c r="D2479" s="24">
        <v>46082</v>
      </c>
      <c r="E2479" t="s">
        <v>335</v>
      </c>
      <c r="F2479" t="s">
        <v>10</v>
      </c>
      <c r="G2479" t="s">
        <v>320</v>
      </c>
      <c r="H2479" t="s">
        <v>320</v>
      </c>
      <c r="I2479" t="s">
        <v>334</v>
      </c>
      <c r="J2479" s="25">
        <v>286</v>
      </c>
      <c r="K2479" s="26">
        <v>0.4914</v>
      </c>
      <c r="L2479" s="26">
        <v>3.0599999999999999E-2</v>
      </c>
    </row>
    <row r="2480" spans="1:12" ht="16" customHeight="1">
      <c r="A2480" t="s">
        <v>534</v>
      </c>
      <c r="B2480" t="s">
        <v>12</v>
      </c>
      <c r="C2480" t="s">
        <v>57</v>
      </c>
      <c r="D2480" s="24">
        <v>46082</v>
      </c>
      <c r="E2480" t="s">
        <v>337</v>
      </c>
      <c r="F2480" t="s">
        <v>10</v>
      </c>
      <c r="G2480" t="s">
        <v>320</v>
      </c>
      <c r="H2480" t="s">
        <v>320</v>
      </c>
      <c r="I2480" t="s">
        <v>336</v>
      </c>
      <c r="J2480" s="25">
        <v>0</v>
      </c>
      <c r="K2480" s="26">
        <v>0</v>
      </c>
      <c r="L2480" s="26">
        <v>0</v>
      </c>
    </row>
    <row r="2481" spans="1:12" ht="16" customHeight="1">
      <c r="A2481" t="s">
        <v>534</v>
      </c>
      <c r="B2481" t="s">
        <v>12</v>
      </c>
      <c r="C2481" t="s">
        <v>57</v>
      </c>
      <c r="D2481" s="24">
        <v>46082</v>
      </c>
      <c r="E2481" t="s">
        <v>339</v>
      </c>
      <c r="F2481" t="s">
        <v>10</v>
      </c>
      <c r="G2481" t="s">
        <v>320</v>
      </c>
      <c r="H2481" t="s">
        <v>320</v>
      </c>
      <c r="I2481" t="s">
        <v>338</v>
      </c>
      <c r="J2481" s="25">
        <v>24</v>
      </c>
      <c r="K2481" s="26">
        <v>4.1799999999999997E-2</v>
      </c>
      <c r="L2481" s="26">
        <v>2.5000000000000001E-3</v>
      </c>
    </row>
    <row r="2482" spans="1:12" ht="16" customHeight="1">
      <c r="A2482" t="s">
        <v>534</v>
      </c>
      <c r="B2482" t="s">
        <v>12</v>
      </c>
      <c r="C2482" t="s">
        <v>57</v>
      </c>
      <c r="D2482" s="24">
        <v>46082</v>
      </c>
      <c r="E2482" t="s">
        <v>341</v>
      </c>
      <c r="F2482" t="s">
        <v>10</v>
      </c>
      <c r="G2482" t="s">
        <v>320</v>
      </c>
      <c r="H2482" t="s">
        <v>320</v>
      </c>
      <c r="I2482" t="s">
        <v>340</v>
      </c>
      <c r="J2482" s="25">
        <v>0</v>
      </c>
      <c r="K2482" s="26">
        <v>0</v>
      </c>
      <c r="L2482" s="26">
        <v>0</v>
      </c>
    </row>
    <row r="2483" spans="1:12" ht="16" customHeight="1">
      <c r="A2483" t="s">
        <v>534</v>
      </c>
      <c r="B2483" t="s">
        <v>12</v>
      </c>
      <c r="C2483" t="s">
        <v>57</v>
      </c>
      <c r="D2483" s="24">
        <v>46082</v>
      </c>
      <c r="E2483" t="s">
        <v>343</v>
      </c>
      <c r="F2483" t="s">
        <v>9</v>
      </c>
      <c r="G2483" t="s">
        <v>344</v>
      </c>
      <c r="H2483" t="s">
        <v>344</v>
      </c>
      <c r="I2483" t="s">
        <v>342</v>
      </c>
      <c r="J2483" s="25">
        <v>8</v>
      </c>
      <c r="K2483" s="26">
        <v>1.24E-2</v>
      </c>
      <c r="L2483" s="26">
        <v>5.0000000000000001E-4</v>
      </c>
    </row>
    <row r="2484" spans="1:12" ht="16" customHeight="1">
      <c r="A2484" t="s">
        <v>534</v>
      </c>
      <c r="B2484" t="s">
        <v>12</v>
      </c>
      <c r="C2484" t="s">
        <v>57</v>
      </c>
      <c r="D2484" s="24">
        <v>46082</v>
      </c>
      <c r="E2484" t="s">
        <v>346</v>
      </c>
      <c r="F2484" t="s">
        <v>10</v>
      </c>
      <c r="G2484" t="s">
        <v>320</v>
      </c>
      <c r="H2484" t="s">
        <v>320</v>
      </c>
      <c r="I2484" t="s">
        <v>345</v>
      </c>
      <c r="J2484" s="25">
        <v>0</v>
      </c>
      <c r="K2484" s="26">
        <v>0</v>
      </c>
      <c r="L2484" s="26">
        <v>0</v>
      </c>
    </row>
    <row r="2485" spans="1:12" ht="16" customHeight="1">
      <c r="A2485" t="s">
        <v>534</v>
      </c>
      <c r="B2485" t="s">
        <v>12</v>
      </c>
      <c r="C2485" t="s">
        <v>57</v>
      </c>
      <c r="D2485" s="24">
        <v>46082</v>
      </c>
      <c r="E2485" t="s">
        <v>463</v>
      </c>
      <c r="F2485" t="s">
        <v>10</v>
      </c>
      <c r="G2485" t="s">
        <v>320</v>
      </c>
      <c r="H2485" t="s">
        <v>320</v>
      </c>
      <c r="I2485" t="s">
        <v>347</v>
      </c>
      <c r="J2485" s="25">
        <v>0</v>
      </c>
      <c r="K2485" s="26">
        <v>0</v>
      </c>
      <c r="L2485" s="26">
        <v>0</v>
      </c>
    </row>
    <row r="2486" spans="1:12" ht="16" customHeight="1">
      <c r="A2486" t="s">
        <v>535</v>
      </c>
      <c r="B2486" t="s">
        <v>13</v>
      </c>
      <c r="C2486" t="s">
        <v>57</v>
      </c>
      <c r="D2486" s="24">
        <v>46082</v>
      </c>
      <c r="E2486" t="s">
        <v>514</v>
      </c>
      <c r="F2486" t="s">
        <v>10</v>
      </c>
      <c r="G2486" t="s">
        <v>314</v>
      </c>
      <c r="H2486" t="s">
        <v>314</v>
      </c>
      <c r="I2486" t="s">
        <v>315</v>
      </c>
      <c r="J2486" s="25">
        <v>87455313</v>
      </c>
      <c r="K2486" s="26">
        <v>132694.29430000001</v>
      </c>
      <c r="L2486" s="26">
        <v>760.40769999999998</v>
      </c>
    </row>
    <row r="2487" spans="1:12" ht="16" customHeight="1">
      <c r="A2487" t="s">
        <v>535</v>
      </c>
      <c r="B2487" t="s">
        <v>13</v>
      </c>
      <c r="C2487" t="s">
        <v>57</v>
      </c>
      <c r="D2487" s="24">
        <v>46082</v>
      </c>
      <c r="E2487" t="s">
        <v>460</v>
      </c>
      <c r="F2487" t="s">
        <v>9</v>
      </c>
      <c r="G2487" t="s">
        <v>461</v>
      </c>
      <c r="H2487" t="s">
        <v>461</v>
      </c>
      <c r="I2487" t="s">
        <v>315</v>
      </c>
      <c r="J2487" s="25">
        <v>3849017</v>
      </c>
      <c r="K2487" s="26">
        <v>5891.8827000000001</v>
      </c>
      <c r="L2487" s="26">
        <v>50.668700000000001</v>
      </c>
    </row>
    <row r="2488" spans="1:12" ht="16" customHeight="1">
      <c r="A2488" t="s">
        <v>535</v>
      </c>
      <c r="B2488" t="s">
        <v>13</v>
      </c>
      <c r="C2488" t="s">
        <v>57</v>
      </c>
      <c r="D2488" s="24">
        <v>46082</v>
      </c>
      <c r="E2488" t="s">
        <v>523</v>
      </c>
      <c r="F2488" t="s">
        <v>10</v>
      </c>
      <c r="G2488" t="s">
        <v>314</v>
      </c>
      <c r="H2488" t="s">
        <v>314</v>
      </c>
      <c r="I2488" t="s">
        <v>322</v>
      </c>
      <c r="J2488" s="25">
        <v>284971</v>
      </c>
      <c r="K2488" s="26">
        <v>443.33499999999998</v>
      </c>
      <c r="L2488" s="26">
        <v>6.1830999999999996</v>
      </c>
    </row>
    <row r="2489" spans="1:12" ht="16" customHeight="1">
      <c r="A2489" t="s">
        <v>535</v>
      </c>
      <c r="B2489" t="s">
        <v>13</v>
      </c>
      <c r="C2489" t="s">
        <v>57</v>
      </c>
      <c r="D2489" s="24">
        <v>46082</v>
      </c>
      <c r="E2489" t="s">
        <v>528</v>
      </c>
      <c r="F2489" t="s">
        <v>9</v>
      </c>
      <c r="G2489" t="s">
        <v>344</v>
      </c>
      <c r="H2489" t="s">
        <v>344</v>
      </c>
      <c r="I2489" t="s">
        <v>322</v>
      </c>
      <c r="J2489" s="25">
        <v>18476</v>
      </c>
      <c r="K2489" s="26">
        <v>29.2026</v>
      </c>
      <c r="L2489" s="26">
        <v>0.33029999999999998</v>
      </c>
    </row>
    <row r="2490" spans="1:12" ht="16" customHeight="1">
      <c r="A2490" t="s">
        <v>535</v>
      </c>
      <c r="B2490" t="s">
        <v>13</v>
      </c>
      <c r="C2490" t="s">
        <v>57</v>
      </c>
      <c r="D2490" s="24">
        <v>46082</v>
      </c>
      <c r="E2490" t="s">
        <v>533</v>
      </c>
      <c r="F2490" t="s">
        <v>10</v>
      </c>
      <c r="G2490" t="s">
        <v>314</v>
      </c>
      <c r="H2490" t="s">
        <v>314</v>
      </c>
      <c r="I2490" t="s">
        <v>322</v>
      </c>
      <c r="J2490" s="25">
        <v>2415</v>
      </c>
      <c r="K2490" s="26">
        <v>3.7951999999999999</v>
      </c>
      <c r="L2490" s="26">
        <v>6.6799999999999998E-2</v>
      </c>
    </row>
    <row r="2491" spans="1:12" ht="16" customHeight="1">
      <c r="A2491" t="s">
        <v>535</v>
      </c>
      <c r="B2491" t="s">
        <v>13</v>
      </c>
      <c r="C2491" t="s">
        <v>57</v>
      </c>
      <c r="D2491" s="24">
        <v>46082</v>
      </c>
      <c r="E2491" t="s">
        <v>490</v>
      </c>
      <c r="F2491" t="s">
        <v>10</v>
      </c>
      <c r="G2491" t="s">
        <v>320</v>
      </c>
      <c r="H2491" t="s">
        <v>320</v>
      </c>
      <c r="I2491" t="s">
        <v>322</v>
      </c>
      <c r="J2491" s="25">
        <v>443621</v>
      </c>
      <c r="K2491" s="26">
        <v>697.85429999999997</v>
      </c>
      <c r="L2491" s="26">
        <v>11.718500000000001</v>
      </c>
    </row>
    <row r="2492" spans="1:12" ht="16" customHeight="1">
      <c r="A2492" t="s">
        <v>535</v>
      </c>
      <c r="B2492" t="s">
        <v>13</v>
      </c>
      <c r="C2492" t="s">
        <v>57</v>
      </c>
      <c r="D2492" s="24">
        <v>46082</v>
      </c>
      <c r="E2492" t="s">
        <v>519</v>
      </c>
      <c r="F2492" t="s">
        <v>10</v>
      </c>
      <c r="G2492" t="s">
        <v>320</v>
      </c>
      <c r="H2492" t="s">
        <v>320</v>
      </c>
      <c r="I2492" t="s">
        <v>324</v>
      </c>
      <c r="J2492" s="25">
        <v>58373</v>
      </c>
      <c r="K2492" s="26">
        <v>93.6387</v>
      </c>
      <c r="L2492" s="26">
        <v>1.8243</v>
      </c>
    </row>
    <row r="2493" spans="1:12" ht="16" customHeight="1">
      <c r="A2493" t="s">
        <v>535</v>
      </c>
      <c r="B2493" t="s">
        <v>13</v>
      </c>
      <c r="C2493" t="s">
        <v>57</v>
      </c>
      <c r="D2493" s="24">
        <v>46082</v>
      </c>
      <c r="E2493" t="s">
        <v>329</v>
      </c>
      <c r="F2493" t="s">
        <v>10</v>
      </c>
      <c r="G2493" t="s">
        <v>320</v>
      </c>
      <c r="H2493" t="s">
        <v>320</v>
      </c>
      <c r="I2493" t="s">
        <v>326</v>
      </c>
      <c r="J2493" s="25">
        <v>89800</v>
      </c>
      <c r="K2493" s="26">
        <v>139.1335</v>
      </c>
      <c r="L2493" s="26">
        <v>3.1476000000000002</v>
      </c>
    </row>
    <row r="2494" spans="1:12" ht="16" customHeight="1">
      <c r="A2494" t="s">
        <v>535</v>
      </c>
      <c r="B2494" t="s">
        <v>13</v>
      </c>
      <c r="C2494" t="s">
        <v>57</v>
      </c>
      <c r="D2494" s="24">
        <v>46082</v>
      </c>
      <c r="E2494" t="s">
        <v>372</v>
      </c>
      <c r="F2494" t="s">
        <v>10</v>
      </c>
      <c r="G2494" t="s">
        <v>320</v>
      </c>
      <c r="H2494" t="s">
        <v>320</v>
      </c>
      <c r="I2494" t="s">
        <v>328</v>
      </c>
      <c r="J2494" s="25">
        <v>10712</v>
      </c>
      <c r="K2494" s="26">
        <v>17.823699999999999</v>
      </c>
      <c r="L2494" s="26">
        <v>0.4304</v>
      </c>
    </row>
    <row r="2495" spans="1:12" ht="16" customHeight="1">
      <c r="A2495" t="s">
        <v>535</v>
      </c>
      <c r="B2495" t="s">
        <v>13</v>
      </c>
      <c r="C2495" t="s">
        <v>57</v>
      </c>
      <c r="D2495" s="24">
        <v>46082</v>
      </c>
      <c r="E2495" t="s">
        <v>331</v>
      </c>
      <c r="F2495" t="s">
        <v>10</v>
      </c>
      <c r="G2495" t="s">
        <v>320</v>
      </c>
      <c r="H2495" t="s">
        <v>320</v>
      </c>
      <c r="I2495" t="s">
        <v>330</v>
      </c>
      <c r="J2495" s="25">
        <v>31714</v>
      </c>
      <c r="K2495" s="26">
        <v>51.980800000000002</v>
      </c>
      <c r="L2495" s="26">
        <v>1.7977000000000001</v>
      </c>
    </row>
    <row r="2496" spans="1:12" ht="16" customHeight="1">
      <c r="A2496" t="s">
        <v>535</v>
      </c>
      <c r="B2496" t="s">
        <v>13</v>
      </c>
      <c r="C2496" t="s">
        <v>57</v>
      </c>
      <c r="D2496" s="24">
        <v>46082</v>
      </c>
      <c r="E2496" t="s">
        <v>333</v>
      </c>
      <c r="F2496" t="s">
        <v>10</v>
      </c>
      <c r="G2496" t="s">
        <v>320</v>
      </c>
      <c r="H2496" t="s">
        <v>320</v>
      </c>
      <c r="I2496" t="s">
        <v>332</v>
      </c>
      <c r="J2496" s="25">
        <v>0</v>
      </c>
      <c r="K2496" s="26">
        <v>0</v>
      </c>
      <c r="L2496" s="26">
        <v>0</v>
      </c>
    </row>
    <row r="2497" spans="1:12" ht="16" customHeight="1">
      <c r="A2497" t="s">
        <v>535</v>
      </c>
      <c r="B2497" t="s">
        <v>13</v>
      </c>
      <c r="C2497" t="s">
        <v>57</v>
      </c>
      <c r="D2497" s="24">
        <v>46082</v>
      </c>
      <c r="E2497" t="s">
        <v>335</v>
      </c>
      <c r="F2497" t="s">
        <v>10</v>
      </c>
      <c r="G2497" t="s">
        <v>320</v>
      </c>
      <c r="H2497" t="s">
        <v>320</v>
      </c>
      <c r="I2497" t="s">
        <v>334</v>
      </c>
      <c r="J2497" s="25">
        <v>183</v>
      </c>
      <c r="K2497" s="26">
        <v>0.31409999999999999</v>
      </c>
      <c r="L2497" s="26">
        <v>1.9900000000000001E-2</v>
      </c>
    </row>
    <row r="2498" spans="1:12" ht="16" customHeight="1">
      <c r="A2498" t="s">
        <v>535</v>
      </c>
      <c r="B2498" t="s">
        <v>13</v>
      </c>
      <c r="C2498" t="s">
        <v>57</v>
      </c>
      <c r="D2498" s="24">
        <v>46082</v>
      </c>
      <c r="E2498" t="s">
        <v>337</v>
      </c>
      <c r="F2498" t="s">
        <v>10</v>
      </c>
      <c r="G2498" t="s">
        <v>320</v>
      </c>
      <c r="H2498" t="s">
        <v>320</v>
      </c>
      <c r="I2498" t="s">
        <v>336</v>
      </c>
      <c r="J2498" s="25">
        <v>0</v>
      </c>
      <c r="K2498" s="26">
        <v>0</v>
      </c>
      <c r="L2498" s="26">
        <v>0</v>
      </c>
    </row>
    <row r="2499" spans="1:12" ht="16" customHeight="1">
      <c r="A2499" t="s">
        <v>535</v>
      </c>
      <c r="B2499" t="s">
        <v>13</v>
      </c>
      <c r="C2499" t="s">
        <v>57</v>
      </c>
      <c r="D2499" s="24">
        <v>46082</v>
      </c>
      <c r="E2499" t="s">
        <v>339</v>
      </c>
      <c r="F2499" t="s">
        <v>10</v>
      </c>
      <c r="G2499" t="s">
        <v>320</v>
      </c>
      <c r="H2499" t="s">
        <v>320</v>
      </c>
      <c r="I2499" t="s">
        <v>338</v>
      </c>
      <c r="J2499" s="25">
        <v>6</v>
      </c>
      <c r="K2499" s="26">
        <v>9.7999999999999997E-3</v>
      </c>
      <c r="L2499" s="26">
        <v>5.0000000000000001E-4</v>
      </c>
    </row>
    <row r="2500" spans="1:12" ht="16" customHeight="1">
      <c r="A2500" t="s">
        <v>535</v>
      </c>
      <c r="B2500" t="s">
        <v>13</v>
      </c>
      <c r="C2500" t="s">
        <v>57</v>
      </c>
      <c r="D2500" s="24">
        <v>46082</v>
      </c>
      <c r="E2500" t="s">
        <v>341</v>
      </c>
      <c r="F2500" t="s">
        <v>10</v>
      </c>
      <c r="G2500" t="s">
        <v>320</v>
      </c>
      <c r="H2500" t="s">
        <v>320</v>
      </c>
      <c r="I2500" t="s">
        <v>340</v>
      </c>
      <c r="J2500" s="25">
        <v>0</v>
      </c>
      <c r="K2500" s="26">
        <v>0</v>
      </c>
      <c r="L2500" s="26">
        <v>0</v>
      </c>
    </row>
    <row r="2501" spans="1:12" ht="16" customHeight="1">
      <c r="A2501" t="s">
        <v>535</v>
      </c>
      <c r="B2501" t="s">
        <v>13</v>
      </c>
      <c r="C2501" t="s">
        <v>57</v>
      </c>
      <c r="D2501" s="24">
        <v>46082</v>
      </c>
      <c r="E2501" t="s">
        <v>343</v>
      </c>
      <c r="F2501" t="s">
        <v>9</v>
      </c>
      <c r="G2501" t="s">
        <v>344</v>
      </c>
      <c r="H2501" t="s">
        <v>344</v>
      </c>
      <c r="I2501" t="s">
        <v>342</v>
      </c>
      <c r="J2501" s="25">
        <v>1</v>
      </c>
      <c r="K2501" s="26">
        <v>1.6000000000000001E-3</v>
      </c>
      <c r="L2501" s="26">
        <v>1E-4</v>
      </c>
    </row>
    <row r="2502" spans="1:12" ht="16" customHeight="1">
      <c r="A2502" t="s">
        <v>535</v>
      </c>
      <c r="B2502" t="s">
        <v>13</v>
      </c>
      <c r="C2502" t="s">
        <v>57</v>
      </c>
      <c r="D2502" s="24">
        <v>46082</v>
      </c>
      <c r="E2502" t="s">
        <v>346</v>
      </c>
      <c r="F2502" t="s">
        <v>10</v>
      </c>
      <c r="G2502" t="s">
        <v>320</v>
      </c>
      <c r="H2502" t="s">
        <v>320</v>
      </c>
      <c r="I2502" t="s">
        <v>345</v>
      </c>
      <c r="J2502" s="25">
        <v>0</v>
      </c>
      <c r="K2502" s="26">
        <v>0</v>
      </c>
      <c r="L2502" s="26">
        <v>0</v>
      </c>
    </row>
    <row r="2503" spans="1:12" ht="16" customHeight="1">
      <c r="A2503" t="s">
        <v>535</v>
      </c>
      <c r="B2503" t="s">
        <v>13</v>
      </c>
      <c r="C2503" t="s">
        <v>57</v>
      </c>
      <c r="D2503" s="24">
        <v>46082</v>
      </c>
      <c r="E2503" t="s">
        <v>463</v>
      </c>
      <c r="F2503" t="s">
        <v>10</v>
      </c>
      <c r="G2503" t="s">
        <v>320</v>
      </c>
      <c r="H2503" t="s">
        <v>320</v>
      </c>
      <c r="I2503" t="s">
        <v>347</v>
      </c>
      <c r="J2503" s="25">
        <v>0</v>
      </c>
      <c r="K2503" s="26">
        <v>0</v>
      </c>
      <c r="L2503" s="26">
        <v>0</v>
      </c>
    </row>
    <row r="2504" spans="1:12" ht="16" customHeight="1">
      <c r="A2504" t="s">
        <v>536</v>
      </c>
      <c r="B2504" t="s">
        <v>9</v>
      </c>
      <c r="C2504" t="s">
        <v>58</v>
      </c>
      <c r="D2504" s="24">
        <v>46082</v>
      </c>
      <c r="E2504" t="s">
        <v>514</v>
      </c>
      <c r="F2504" t="s">
        <v>10</v>
      </c>
      <c r="G2504" t="s">
        <v>314</v>
      </c>
      <c r="H2504" t="s">
        <v>314</v>
      </c>
      <c r="I2504" t="s">
        <v>315</v>
      </c>
      <c r="J2504" s="25">
        <v>108697023</v>
      </c>
      <c r="K2504" s="26">
        <v>161169.2003</v>
      </c>
      <c r="L2504" s="26">
        <v>790.23770000000002</v>
      </c>
    </row>
    <row r="2505" spans="1:12" ht="16" customHeight="1">
      <c r="A2505" t="s">
        <v>536</v>
      </c>
      <c r="B2505" t="s">
        <v>9</v>
      </c>
      <c r="C2505" t="s">
        <v>58</v>
      </c>
      <c r="D2505" s="24">
        <v>46082</v>
      </c>
      <c r="E2505" t="s">
        <v>460</v>
      </c>
      <c r="F2505" t="s">
        <v>9</v>
      </c>
      <c r="G2505" t="s">
        <v>461</v>
      </c>
      <c r="H2505" t="s">
        <v>461</v>
      </c>
      <c r="I2505" t="s">
        <v>315</v>
      </c>
      <c r="J2505" s="25">
        <v>5896514</v>
      </c>
      <c r="K2505" s="26">
        <v>8829.6429000000007</v>
      </c>
      <c r="L2505" s="26">
        <v>88.491299999999995</v>
      </c>
    </row>
    <row r="2506" spans="1:12" ht="16" customHeight="1">
      <c r="A2506" t="s">
        <v>536</v>
      </c>
      <c r="B2506" t="s">
        <v>9</v>
      </c>
      <c r="C2506" t="s">
        <v>58</v>
      </c>
      <c r="D2506" s="24">
        <v>46082</v>
      </c>
      <c r="E2506" t="s">
        <v>523</v>
      </c>
      <c r="F2506" t="s">
        <v>10</v>
      </c>
      <c r="G2506" t="s">
        <v>314</v>
      </c>
      <c r="H2506" t="s">
        <v>314</v>
      </c>
      <c r="I2506" t="s">
        <v>322</v>
      </c>
      <c r="J2506" s="25">
        <v>529770</v>
      </c>
      <c r="K2506" s="26">
        <v>820.42740000000003</v>
      </c>
      <c r="L2506" s="26">
        <v>15.396000000000001</v>
      </c>
    </row>
    <row r="2507" spans="1:12" ht="16" customHeight="1">
      <c r="A2507" t="s">
        <v>536</v>
      </c>
      <c r="B2507" t="s">
        <v>9</v>
      </c>
      <c r="C2507" t="s">
        <v>58</v>
      </c>
      <c r="D2507" s="24">
        <v>46082</v>
      </c>
      <c r="E2507" t="s">
        <v>528</v>
      </c>
      <c r="F2507" t="s">
        <v>9</v>
      </c>
      <c r="G2507" t="s">
        <v>344</v>
      </c>
      <c r="H2507" t="s">
        <v>344</v>
      </c>
      <c r="I2507" t="s">
        <v>322</v>
      </c>
      <c r="J2507" s="25">
        <v>35027</v>
      </c>
      <c r="K2507" s="26">
        <v>55.256500000000003</v>
      </c>
      <c r="L2507" s="26">
        <v>0.59119999999999995</v>
      </c>
    </row>
    <row r="2508" spans="1:12" ht="16" customHeight="1">
      <c r="A2508" t="s">
        <v>536</v>
      </c>
      <c r="B2508" t="s">
        <v>9</v>
      </c>
      <c r="C2508" t="s">
        <v>58</v>
      </c>
      <c r="D2508" s="24">
        <v>46082</v>
      </c>
      <c r="E2508" t="s">
        <v>533</v>
      </c>
      <c r="F2508" t="s">
        <v>10</v>
      </c>
      <c r="G2508" t="s">
        <v>314</v>
      </c>
      <c r="H2508" t="s">
        <v>314</v>
      </c>
      <c r="I2508" t="s">
        <v>322</v>
      </c>
      <c r="J2508" s="25">
        <v>2944</v>
      </c>
      <c r="K2508" s="26">
        <v>4.6250999999999998</v>
      </c>
      <c r="L2508" s="26">
        <v>5.9700000000000003E-2</v>
      </c>
    </row>
    <row r="2509" spans="1:12" ht="16" customHeight="1">
      <c r="A2509" t="s">
        <v>536</v>
      </c>
      <c r="B2509" t="s">
        <v>9</v>
      </c>
      <c r="C2509" t="s">
        <v>58</v>
      </c>
      <c r="D2509" s="24">
        <v>46082</v>
      </c>
      <c r="E2509" t="s">
        <v>490</v>
      </c>
      <c r="F2509" t="s">
        <v>10</v>
      </c>
      <c r="G2509" t="s">
        <v>320</v>
      </c>
      <c r="H2509" t="s">
        <v>320</v>
      </c>
      <c r="I2509" t="s">
        <v>322</v>
      </c>
      <c r="J2509" s="25">
        <v>797322</v>
      </c>
      <c r="K2509" s="26">
        <v>1242.2973999999999</v>
      </c>
      <c r="L2509" s="26">
        <v>26.3017</v>
      </c>
    </row>
    <row r="2510" spans="1:12" ht="16" customHeight="1">
      <c r="A2510" t="s">
        <v>536</v>
      </c>
      <c r="B2510" t="s">
        <v>9</v>
      </c>
      <c r="C2510" t="s">
        <v>58</v>
      </c>
      <c r="D2510" s="24">
        <v>46082</v>
      </c>
      <c r="E2510" t="s">
        <v>519</v>
      </c>
      <c r="F2510" t="s">
        <v>10</v>
      </c>
      <c r="G2510" t="s">
        <v>320</v>
      </c>
      <c r="H2510" t="s">
        <v>320</v>
      </c>
      <c r="I2510" t="s">
        <v>324</v>
      </c>
      <c r="J2510" s="25">
        <v>118646</v>
      </c>
      <c r="K2510" s="26">
        <v>185.99019999999999</v>
      </c>
      <c r="L2510" s="26">
        <v>4.4478</v>
      </c>
    </row>
    <row r="2511" spans="1:12" ht="16" customHeight="1">
      <c r="A2511" t="s">
        <v>536</v>
      </c>
      <c r="B2511" t="s">
        <v>9</v>
      </c>
      <c r="C2511" t="s">
        <v>58</v>
      </c>
      <c r="D2511" s="24">
        <v>46082</v>
      </c>
      <c r="E2511" t="s">
        <v>329</v>
      </c>
      <c r="F2511" t="s">
        <v>10</v>
      </c>
      <c r="G2511" t="s">
        <v>320</v>
      </c>
      <c r="H2511" t="s">
        <v>320</v>
      </c>
      <c r="I2511" t="s">
        <v>326</v>
      </c>
      <c r="J2511" s="25">
        <v>180629</v>
      </c>
      <c r="K2511" s="26">
        <v>279.06630000000001</v>
      </c>
      <c r="L2511" s="26">
        <v>8.0734999999999992</v>
      </c>
    </row>
    <row r="2512" spans="1:12" ht="16" customHeight="1">
      <c r="A2512" t="s">
        <v>536</v>
      </c>
      <c r="B2512" t="s">
        <v>9</v>
      </c>
      <c r="C2512" t="s">
        <v>58</v>
      </c>
      <c r="D2512" s="24">
        <v>46082</v>
      </c>
      <c r="E2512" t="s">
        <v>372</v>
      </c>
      <c r="F2512" t="s">
        <v>10</v>
      </c>
      <c r="G2512" t="s">
        <v>320</v>
      </c>
      <c r="H2512" t="s">
        <v>320</v>
      </c>
      <c r="I2512" t="s">
        <v>328</v>
      </c>
      <c r="J2512" s="25">
        <v>28159</v>
      </c>
      <c r="K2512" s="26">
        <v>46.043199999999999</v>
      </c>
      <c r="L2512" s="26">
        <v>1.3274999999999999</v>
      </c>
    </row>
    <row r="2513" spans="1:12" ht="16" customHeight="1">
      <c r="A2513" t="s">
        <v>536</v>
      </c>
      <c r="B2513" t="s">
        <v>9</v>
      </c>
      <c r="C2513" t="s">
        <v>58</v>
      </c>
      <c r="D2513" s="24">
        <v>46082</v>
      </c>
      <c r="E2513" t="s">
        <v>331</v>
      </c>
      <c r="F2513" t="s">
        <v>10</v>
      </c>
      <c r="G2513" t="s">
        <v>320</v>
      </c>
      <c r="H2513" t="s">
        <v>320</v>
      </c>
      <c r="I2513" t="s">
        <v>330</v>
      </c>
      <c r="J2513" s="25">
        <v>69595</v>
      </c>
      <c r="K2513" s="26">
        <v>112.2367</v>
      </c>
      <c r="L2513" s="26">
        <v>4.2103000000000002</v>
      </c>
    </row>
    <row r="2514" spans="1:12" ht="16" customHeight="1">
      <c r="A2514" t="s">
        <v>536</v>
      </c>
      <c r="B2514" t="s">
        <v>9</v>
      </c>
      <c r="C2514" t="s">
        <v>58</v>
      </c>
      <c r="D2514" s="24">
        <v>46082</v>
      </c>
      <c r="E2514" t="s">
        <v>333</v>
      </c>
      <c r="F2514" t="s">
        <v>10</v>
      </c>
      <c r="G2514" t="s">
        <v>320</v>
      </c>
      <c r="H2514" t="s">
        <v>320</v>
      </c>
      <c r="I2514" t="s">
        <v>332</v>
      </c>
      <c r="J2514" s="25">
        <v>0</v>
      </c>
      <c r="K2514" s="26">
        <v>0</v>
      </c>
      <c r="L2514" s="26">
        <v>0</v>
      </c>
    </row>
    <row r="2515" spans="1:12" ht="16" customHeight="1">
      <c r="A2515" t="s">
        <v>536</v>
      </c>
      <c r="B2515" t="s">
        <v>9</v>
      </c>
      <c r="C2515" t="s">
        <v>58</v>
      </c>
      <c r="D2515" s="24">
        <v>46082</v>
      </c>
      <c r="E2515" t="s">
        <v>335</v>
      </c>
      <c r="F2515" t="s">
        <v>10</v>
      </c>
      <c r="G2515" t="s">
        <v>320</v>
      </c>
      <c r="H2515" t="s">
        <v>320</v>
      </c>
      <c r="I2515" t="s">
        <v>334</v>
      </c>
      <c r="J2515" s="25">
        <v>505</v>
      </c>
      <c r="K2515" s="26">
        <v>0.85270000000000001</v>
      </c>
      <c r="L2515" s="26">
        <v>5.3199999999999997E-2</v>
      </c>
    </row>
    <row r="2516" spans="1:12" ht="16" customHeight="1">
      <c r="A2516" t="s">
        <v>536</v>
      </c>
      <c r="B2516" t="s">
        <v>9</v>
      </c>
      <c r="C2516" t="s">
        <v>58</v>
      </c>
      <c r="D2516" s="24">
        <v>46082</v>
      </c>
      <c r="E2516" t="s">
        <v>337</v>
      </c>
      <c r="F2516" t="s">
        <v>10</v>
      </c>
      <c r="G2516" t="s">
        <v>320</v>
      </c>
      <c r="H2516" t="s">
        <v>320</v>
      </c>
      <c r="I2516" t="s">
        <v>336</v>
      </c>
      <c r="J2516" s="25">
        <v>7</v>
      </c>
      <c r="K2516" s="26">
        <v>1.04E-2</v>
      </c>
      <c r="L2516" s="26">
        <v>4.0000000000000002E-4</v>
      </c>
    </row>
    <row r="2517" spans="1:12" ht="16" customHeight="1">
      <c r="A2517" t="s">
        <v>536</v>
      </c>
      <c r="B2517" t="s">
        <v>9</v>
      </c>
      <c r="C2517" t="s">
        <v>58</v>
      </c>
      <c r="D2517" s="24">
        <v>46082</v>
      </c>
      <c r="E2517" t="s">
        <v>339</v>
      </c>
      <c r="F2517" t="s">
        <v>10</v>
      </c>
      <c r="G2517" t="s">
        <v>320</v>
      </c>
      <c r="H2517" t="s">
        <v>320</v>
      </c>
      <c r="I2517" t="s">
        <v>338</v>
      </c>
      <c r="J2517" s="25">
        <v>37</v>
      </c>
      <c r="K2517" s="26">
        <v>5.7799999999999997E-2</v>
      </c>
      <c r="L2517" s="26">
        <v>2.5000000000000001E-3</v>
      </c>
    </row>
    <row r="2518" spans="1:12" ht="16" customHeight="1">
      <c r="A2518" t="s">
        <v>536</v>
      </c>
      <c r="B2518" t="s">
        <v>9</v>
      </c>
      <c r="C2518" t="s">
        <v>58</v>
      </c>
      <c r="D2518" s="24">
        <v>46082</v>
      </c>
      <c r="E2518" t="s">
        <v>341</v>
      </c>
      <c r="F2518" t="s">
        <v>10</v>
      </c>
      <c r="G2518" t="s">
        <v>320</v>
      </c>
      <c r="H2518" t="s">
        <v>320</v>
      </c>
      <c r="I2518" t="s">
        <v>340</v>
      </c>
      <c r="J2518" s="25">
        <v>0</v>
      </c>
      <c r="K2518" s="26">
        <v>0</v>
      </c>
      <c r="L2518" s="26">
        <v>0</v>
      </c>
    </row>
    <row r="2519" spans="1:12" ht="16" customHeight="1">
      <c r="A2519" t="s">
        <v>536</v>
      </c>
      <c r="B2519" t="s">
        <v>9</v>
      </c>
      <c r="C2519" t="s">
        <v>58</v>
      </c>
      <c r="D2519" s="24">
        <v>46082</v>
      </c>
      <c r="E2519" t="s">
        <v>343</v>
      </c>
      <c r="F2519" t="s">
        <v>9</v>
      </c>
      <c r="G2519" t="s">
        <v>344</v>
      </c>
      <c r="H2519" t="s">
        <v>344</v>
      </c>
      <c r="I2519" t="s">
        <v>342</v>
      </c>
      <c r="J2519" s="25">
        <v>0</v>
      </c>
      <c r="K2519" s="26">
        <v>0</v>
      </c>
      <c r="L2519" s="26">
        <v>0</v>
      </c>
    </row>
    <row r="2520" spans="1:12" ht="16" customHeight="1">
      <c r="A2520" t="s">
        <v>536</v>
      </c>
      <c r="B2520" t="s">
        <v>9</v>
      </c>
      <c r="C2520" t="s">
        <v>58</v>
      </c>
      <c r="D2520" s="24">
        <v>46082</v>
      </c>
      <c r="E2520" t="s">
        <v>346</v>
      </c>
      <c r="F2520" t="s">
        <v>10</v>
      </c>
      <c r="G2520" t="s">
        <v>320</v>
      </c>
      <c r="H2520" t="s">
        <v>320</v>
      </c>
      <c r="I2520" t="s">
        <v>345</v>
      </c>
      <c r="J2520" s="25">
        <v>0</v>
      </c>
      <c r="K2520" s="26">
        <v>0</v>
      </c>
      <c r="L2520" s="26">
        <v>0</v>
      </c>
    </row>
    <row r="2521" spans="1:12" ht="16" customHeight="1">
      <c r="A2521" t="s">
        <v>536</v>
      </c>
      <c r="B2521" t="s">
        <v>9</v>
      </c>
      <c r="C2521" t="s">
        <v>58</v>
      </c>
      <c r="D2521" s="24">
        <v>46082</v>
      </c>
      <c r="E2521" t="s">
        <v>463</v>
      </c>
      <c r="F2521" t="s">
        <v>10</v>
      </c>
      <c r="G2521" t="s">
        <v>320</v>
      </c>
      <c r="H2521" t="s">
        <v>320</v>
      </c>
      <c r="I2521" t="s">
        <v>347</v>
      </c>
      <c r="J2521" s="25">
        <v>0</v>
      </c>
      <c r="K2521" s="26">
        <v>0</v>
      </c>
      <c r="L2521" s="26">
        <v>0</v>
      </c>
    </row>
    <row r="2522" spans="1:12" ht="16" customHeight="1">
      <c r="A2522" t="s">
        <v>514</v>
      </c>
      <c r="B2522" t="s">
        <v>10</v>
      </c>
      <c r="C2522" t="s">
        <v>58</v>
      </c>
      <c r="D2522" s="24">
        <v>46082</v>
      </c>
      <c r="E2522" t="s">
        <v>514</v>
      </c>
      <c r="F2522" t="s">
        <v>10</v>
      </c>
      <c r="G2522" t="s">
        <v>314</v>
      </c>
      <c r="H2522" t="s">
        <v>314</v>
      </c>
      <c r="I2522" t="s">
        <v>315</v>
      </c>
      <c r="J2522" s="25">
        <v>449887440</v>
      </c>
      <c r="K2522" s="26">
        <v>669701.38040000002</v>
      </c>
      <c r="L2522" s="26">
        <v>978.71190000000001</v>
      </c>
    </row>
    <row r="2523" spans="1:12" ht="16" customHeight="1">
      <c r="A2523" t="s">
        <v>514</v>
      </c>
      <c r="B2523" t="s">
        <v>10</v>
      </c>
      <c r="C2523" t="s">
        <v>58</v>
      </c>
      <c r="D2523" s="24">
        <v>46082</v>
      </c>
      <c r="E2523" t="s">
        <v>460</v>
      </c>
      <c r="F2523" t="s">
        <v>9</v>
      </c>
      <c r="G2523" t="s">
        <v>461</v>
      </c>
      <c r="H2523" t="s">
        <v>537</v>
      </c>
      <c r="I2523" t="s">
        <v>315</v>
      </c>
      <c r="J2523" s="25">
        <v>12321123</v>
      </c>
      <c r="K2523" s="26">
        <v>18514.603500000001</v>
      </c>
      <c r="L2523" s="26">
        <v>138.9742</v>
      </c>
    </row>
    <row r="2524" spans="1:12" ht="16" customHeight="1">
      <c r="A2524" t="s">
        <v>514</v>
      </c>
      <c r="B2524" t="s">
        <v>10</v>
      </c>
      <c r="C2524" t="s">
        <v>58</v>
      </c>
      <c r="D2524" s="24">
        <v>46082</v>
      </c>
      <c r="E2524" t="s">
        <v>523</v>
      </c>
      <c r="F2524" t="s">
        <v>10</v>
      </c>
      <c r="G2524" t="s">
        <v>314</v>
      </c>
      <c r="H2524" t="s">
        <v>314</v>
      </c>
      <c r="I2524" t="s">
        <v>322</v>
      </c>
      <c r="J2524" s="25">
        <v>693099</v>
      </c>
      <c r="K2524" s="26">
        <v>1062.9585999999999</v>
      </c>
      <c r="L2524" s="26">
        <v>12.3116</v>
      </c>
    </row>
    <row r="2525" spans="1:12" ht="16" customHeight="1">
      <c r="A2525" t="s">
        <v>514</v>
      </c>
      <c r="B2525" t="s">
        <v>10</v>
      </c>
      <c r="C2525" t="s">
        <v>58</v>
      </c>
      <c r="D2525" s="24">
        <v>46082</v>
      </c>
      <c r="E2525" t="s">
        <v>528</v>
      </c>
      <c r="F2525" t="s">
        <v>9</v>
      </c>
      <c r="G2525" t="s">
        <v>344</v>
      </c>
      <c r="H2525" t="s">
        <v>344</v>
      </c>
      <c r="I2525" t="s">
        <v>322</v>
      </c>
      <c r="J2525" s="25">
        <v>45009</v>
      </c>
      <c r="K2525" s="26">
        <v>70.919600000000003</v>
      </c>
      <c r="L2525" s="26">
        <v>0.85460000000000003</v>
      </c>
    </row>
    <row r="2526" spans="1:12" ht="16" customHeight="1">
      <c r="A2526" t="s">
        <v>514</v>
      </c>
      <c r="B2526" t="s">
        <v>10</v>
      </c>
      <c r="C2526" t="s">
        <v>58</v>
      </c>
      <c r="D2526" s="24">
        <v>46082</v>
      </c>
      <c r="E2526" t="s">
        <v>533</v>
      </c>
      <c r="F2526" t="s">
        <v>10</v>
      </c>
      <c r="G2526" t="s">
        <v>314</v>
      </c>
      <c r="H2526" t="s">
        <v>314</v>
      </c>
      <c r="I2526" t="s">
        <v>322</v>
      </c>
      <c r="J2526" s="25">
        <v>2939</v>
      </c>
      <c r="K2526" s="26">
        <v>4.6132</v>
      </c>
      <c r="L2526" s="26">
        <v>6.6500000000000004E-2</v>
      </c>
    </row>
    <row r="2527" spans="1:12" ht="16" customHeight="1">
      <c r="A2527" t="s">
        <v>514</v>
      </c>
      <c r="B2527" t="s">
        <v>10</v>
      </c>
      <c r="C2527" t="s">
        <v>58</v>
      </c>
      <c r="D2527" s="24">
        <v>46082</v>
      </c>
      <c r="E2527" t="s">
        <v>490</v>
      </c>
      <c r="F2527" t="s">
        <v>10</v>
      </c>
      <c r="G2527" t="s">
        <v>320</v>
      </c>
      <c r="H2527" t="s">
        <v>320</v>
      </c>
      <c r="I2527" t="s">
        <v>322</v>
      </c>
      <c r="J2527" s="25">
        <v>893752</v>
      </c>
      <c r="K2527" s="26">
        <v>1398.8983000000001</v>
      </c>
      <c r="L2527" s="26">
        <v>26.4483</v>
      </c>
    </row>
    <row r="2528" spans="1:12" ht="16" customHeight="1">
      <c r="A2528" t="s">
        <v>514</v>
      </c>
      <c r="B2528" t="s">
        <v>10</v>
      </c>
      <c r="C2528" t="s">
        <v>58</v>
      </c>
      <c r="D2528" s="24">
        <v>46082</v>
      </c>
      <c r="E2528" t="s">
        <v>519</v>
      </c>
      <c r="F2528" t="s">
        <v>10</v>
      </c>
      <c r="G2528" t="s">
        <v>320</v>
      </c>
      <c r="H2528" t="s">
        <v>320</v>
      </c>
      <c r="I2528" t="s">
        <v>324</v>
      </c>
      <c r="J2528" s="25">
        <v>85835</v>
      </c>
      <c r="K2528" s="26">
        <v>135.5548</v>
      </c>
      <c r="L2528" s="26">
        <v>2.6998000000000002</v>
      </c>
    </row>
    <row r="2529" spans="1:12" ht="16" customHeight="1">
      <c r="A2529" t="s">
        <v>514</v>
      </c>
      <c r="B2529" t="s">
        <v>10</v>
      </c>
      <c r="C2529" t="s">
        <v>58</v>
      </c>
      <c r="D2529" s="24">
        <v>46082</v>
      </c>
      <c r="E2529" t="s">
        <v>329</v>
      </c>
      <c r="F2529" t="s">
        <v>10</v>
      </c>
      <c r="G2529" t="s">
        <v>320</v>
      </c>
      <c r="H2529" t="s">
        <v>320</v>
      </c>
      <c r="I2529" t="s">
        <v>326</v>
      </c>
      <c r="J2529" s="25">
        <v>147734</v>
      </c>
      <c r="K2529" s="26">
        <v>230.1079</v>
      </c>
      <c r="L2529" s="26">
        <v>7.1536999999999997</v>
      </c>
    </row>
    <row r="2530" spans="1:12" ht="16" customHeight="1">
      <c r="A2530" t="s">
        <v>514</v>
      </c>
      <c r="B2530" t="s">
        <v>10</v>
      </c>
      <c r="C2530" t="s">
        <v>58</v>
      </c>
      <c r="D2530" s="24">
        <v>46082</v>
      </c>
      <c r="E2530" t="s">
        <v>372</v>
      </c>
      <c r="F2530" t="s">
        <v>10</v>
      </c>
      <c r="G2530" t="s">
        <v>320</v>
      </c>
      <c r="H2530" t="s">
        <v>320</v>
      </c>
      <c r="I2530" t="s">
        <v>328</v>
      </c>
      <c r="J2530" s="25">
        <v>14165</v>
      </c>
      <c r="K2530" s="26">
        <v>23.148499999999999</v>
      </c>
      <c r="L2530" s="26">
        <v>0.63439999999999996</v>
      </c>
    </row>
    <row r="2531" spans="1:12" ht="16" customHeight="1">
      <c r="A2531" t="s">
        <v>514</v>
      </c>
      <c r="B2531" t="s">
        <v>10</v>
      </c>
      <c r="C2531" t="s">
        <v>58</v>
      </c>
      <c r="D2531" s="24">
        <v>46082</v>
      </c>
      <c r="E2531" t="s">
        <v>331</v>
      </c>
      <c r="F2531" t="s">
        <v>10</v>
      </c>
      <c r="G2531" t="s">
        <v>320</v>
      </c>
      <c r="H2531" t="s">
        <v>320</v>
      </c>
      <c r="I2531" t="s">
        <v>330</v>
      </c>
      <c r="J2531" s="25">
        <v>42691</v>
      </c>
      <c r="K2531" s="26">
        <v>67.440200000000004</v>
      </c>
      <c r="L2531" s="26">
        <v>2.4085999999999999</v>
      </c>
    </row>
    <row r="2532" spans="1:12" ht="16" customHeight="1">
      <c r="A2532" t="s">
        <v>514</v>
      </c>
      <c r="B2532" t="s">
        <v>10</v>
      </c>
      <c r="C2532" t="s">
        <v>58</v>
      </c>
      <c r="D2532" s="24">
        <v>46082</v>
      </c>
      <c r="E2532" t="s">
        <v>333</v>
      </c>
      <c r="F2532" t="s">
        <v>10</v>
      </c>
      <c r="G2532" t="s">
        <v>320</v>
      </c>
      <c r="H2532" t="s">
        <v>320</v>
      </c>
      <c r="I2532" t="s">
        <v>332</v>
      </c>
      <c r="J2532" s="25">
        <v>0</v>
      </c>
      <c r="K2532" s="26">
        <v>0</v>
      </c>
      <c r="L2532" s="26">
        <v>0</v>
      </c>
    </row>
    <row r="2533" spans="1:12" ht="16" customHeight="1">
      <c r="A2533" t="s">
        <v>514</v>
      </c>
      <c r="B2533" t="s">
        <v>10</v>
      </c>
      <c r="C2533" t="s">
        <v>58</v>
      </c>
      <c r="D2533" s="24">
        <v>46082</v>
      </c>
      <c r="E2533" t="s">
        <v>335</v>
      </c>
      <c r="F2533" t="s">
        <v>10</v>
      </c>
      <c r="G2533" t="s">
        <v>320</v>
      </c>
      <c r="H2533" t="s">
        <v>320</v>
      </c>
      <c r="I2533" t="s">
        <v>334</v>
      </c>
      <c r="J2533" s="25">
        <v>370</v>
      </c>
      <c r="K2533" s="26">
        <v>0.60699999999999998</v>
      </c>
      <c r="L2533" s="26">
        <v>3.2800000000000003E-2</v>
      </c>
    </row>
    <row r="2534" spans="1:12" ht="16" customHeight="1">
      <c r="A2534" t="s">
        <v>514</v>
      </c>
      <c r="B2534" t="s">
        <v>10</v>
      </c>
      <c r="C2534" t="s">
        <v>58</v>
      </c>
      <c r="D2534" s="24">
        <v>46082</v>
      </c>
      <c r="E2534" t="s">
        <v>337</v>
      </c>
      <c r="F2534" t="s">
        <v>10</v>
      </c>
      <c r="G2534" t="s">
        <v>320</v>
      </c>
      <c r="H2534" t="s">
        <v>320</v>
      </c>
      <c r="I2534" t="s">
        <v>336</v>
      </c>
      <c r="J2534" s="25">
        <v>1</v>
      </c>
      <c r="K2534" s="26">
        <v>1.5E-3</v>
      </c>
      <c r="L2534" s="26">
        <v>1E-4</v>
      </c>
    </row>
    <row r="2535" spans="1:12" ht="16" customHeight="1">
      <c r="A2535" t="s">
        <v>514</v>
      </c>
      <c r="B2535" t="s">
        <v>10</v>
      </c>
      <c r="C2535" t="s">
        <v>58</v>
      </c>
      <c r="D2535" s="24">
        <v>46082</v>
      </c>
      <c r="E2535" t="s">
        <v>339</v>
      </c>
      <c r="F2535" t="s">
        <v>10</v>
      </c>
      <c r="G2535" t="s">
        <v>320</v>
      </c>
      <c r="H2535" t="s">
        <v>320</v>
      </c>
      <c r="I2535" t="s">
        <v>338</v>
      </c>
      <c r="J2535" s="25">
        <v>9</v>
      </c>
      <c r="K2535" s="26">
        <v>1.5800000000000002E-2</v>
      </c>
      <c r="L2535" s="26">
        <v>8.9999999999999998E-4</v>
      </c>
    </row>
    <row r="2536" spans="1:12" ht="16" customHeight="1">
      <c r="A2536" t="s">
        <v>514</v>
      </c>
      <c r="B2536" t="s">
        <v>10</v>
      </c>
      <c r="C2536" t="s">
        <v>58</v>
      </c>
      <c r="D2536" s="24">
        <v>46082</v>
      </c>
      <c r="E2536" t="s">
        <v>341</v>
      </c>
      <c r="F2536" t="s">
        <v>10</v>
      </c>
      <c r="G2536" t="s">
        <v>320</v>
      </c>
      <c r="H2536" t="s">
        <v>320</v>
      </c>
      <c r="I2536" t="s">
        <v>340</v>
      </c>
      <c r="J2536" s="25">
        <v>0</v>
      </c>
      <c r="K2536" s="26">
        <v>0</v>
      </c>
      <c r="L2536" s="26">
        <v>0</v>
      </c>
    </row>
    <row r="2537" spans="1:12" ht="16" customHeight="1">
      <c r="A2537" t="s">
        <v>514</v>
      </c>
      <c r="B2537" t="s">
        <v>10</v>
      </c>
      <c r="C2537" t="s">
        <v>58</v>
      </c>
      <c r="D2537" s="24">
        <v>46082</v>
      </c>
      <c r="E2537" t="s">
        <v>343</v>
      </c>
      <c r="F2537" t="s">
        <v>9</v>
      </c>
      <c r="G2537" t="s">
        <v>344</v>
      </c>
      <c r="H2537" t="s">
        <v>344</v>
      </c>
      <c r="I2537" t="s">
        <v>342</v>
      </c>
      <c r="J2537" s="25">
        <v>0</v>
      </c>
      <c r="K2537" s="26">
        <v>0</v>
      </c>
      <c r="L2537" s="26">
        <v>0</v>
      </c>
    </row>
    <row r="2538" spans="1:12" ht="16" customHeight="1">
      <c r="A2538" t="s">
        <v>514</v>
      </c>
      <c r="B2538" t="s">
        <v>10</v>
      </c>
      <c r="C2538" t="s">
        <v>58</v>
      </c>
      <c r="D2538" s="24">
        <v>46082</v>
      </c>
      <c r="E2538" t="s">
        <v>346</v>
      </c>
      <c r="F2538" t="s">
        <v>10</v>
      </c>
      <c r="G2538" t="s">
        <v>320</v>
      </c>
      <c r="H2538" t="s">
        <v>320</v>
      </c>
      <c r="I2538" t="s">
        <v>345</v>
      </c>
      <c r="J2538" s="25">
        <v>0</v>
      </c>
      <c r="K2538" s="26">
        <v>0</v>
      </c>
      <c r="L2538" s="26">
        <v>0</v>
      </c>
    </row>
    <row r="2539" spans="1:12" ht="16" customHeight="1">
      <c r="A2539" t="s">
        <v>514</v>
      </c>
      <c r="B2539" t="s">
        <v>10</v>
      </c>
      <c r="C2539" t="s">
        <v>58</v>
      </c>
      <c r="D2539" s="24">
        <v>46082</v>
      </c>
      <c r="E2539" t="s">
        <v>463</v>
      </c>
      <c r="F2539" t="s">
        <v>10</v>
      </c>
      <c r="G2539" t="s">
        <v>320</v>
      </c>
      <c r="H2539" t="s">
        <v>320</v>
      </c>
      <c r="I2539" t="s">
        <v>347</v>
      </c>
      <c r="J2539" s="25">
        <v>0</v>
      </c>
      <c r="K2539" s="26">
        <v>0</v>
      </c>
      <c r="L2539" s="26">
        <v>0</v>
      </c>
    </row>
    <row r="2540" spans="1:12" ht="16" customHeight="1">
      <c r="A2540" t="s">
        <v>538</v>
      </c>
      <c r="B2540" t="s">
        <v>11</v>
      </c>
      <c r="C2540" t="s">
        <v>58</v>
      </c>
      <c r="D2540" s="24">
        <v>46082</v>
      </c>
      <c r="E2540" t="s">
        <v>460</v>
      </c>
      <c r="F2540" t="s">
        <v>9</v>
      </c>
      <c r="G2540" t="s">
        <v>461</v>
      </c>
      <c r="H2540" t="s">
        <v>537</v>
      </c>
      <c r="I2540" t="s">
        <v>315</v>
      </c>
      <c r="J2540" s="25">
        <v>38576219</v>
      </c>
      <c r="K2540" s="26">
        <v>58820.737699999998</v>
      </c>
      <c r="L2540" s="26">
        <v>389.49639999999999</v>
      </c>
    </row>
    <row r="2541" spans="1:12" ht="16" customHeight="1">
      <c r="A2541" t="s">
        <v>538</v>
      </c>
      <c r="B2541" t="s">
        <v>11</v>
      </c>
      <c r="C2541" t="s">
        <v>58</v>
      </c>
      <c r="D2541" s="24">
        <v>46082</v>
      </c>
      <c r="E2541" t="s">
        <v>523</v>
      </c>
      <c r="F2541" t="s">
        <v>10</v>
      </c>
      <c r="G2541" t="s">
        <v>314</v>
      </c>
      <c r="H2541" t="s">
        <v>314</v>
      </c>
      <c r="I2541" t="s">
        <v>322</v>
      </c>
      <c r="J2541" s="25">
        <v>1416084</v>
      </c>
      <c r="K2541" s="26">
        <v>2183.6055000000001</v>
      </c>
      <c r="L2541" s="26">
        <v>22.924700000000001</v>
      </c>
    </row>
    <row r="2542" spans="1:12" ht="16" customHeight="1">
      <c r="A2542" t="s">
        <v>538</v>
      </c>
      <c r="B2542" t="s">
        <v>11</v>
      </c>
      <c r="C2542" t="s">
        <v>58</v>
      </c>
      <c r="D2542" s="24">
        <v>46082</v>
      </c>
      <c r="E2542" t="s">
        <v>528</v>
      </c>
      <c r="F2542" t="s">
        <v>9</v>
      </c>
      <c r="G2542" t="s">
        <v>344</v>
      </c>
      <c r="H2542" t="s">
        <v>344</v>
      </c>
      <c r="I2542" t="s">
        <v>322</v>
      </c>
      <c r="J2542" s="25">
        <v>80591</v>
      </c>
      <c r="K2542" s="26">
        <v>126.4413</v>
      </c>
      <c r="L2542" s="26">
        <v>1.6156999999999999</v>
      </c>
    </row>
    <row r="2543" spans="1:12" ht="16" customHeight="1">
      <c r="A2543" t="s">
        <v>538</v>
      </c>
      <c r="B2543" t="s">
        <v>11</v>
      </c>
      <c r="C2543" t="s">
        <v>58</v>
      </c>
      <c r="D2543" s="24">
        <v>46082</v>
      </c>
      <c r="E2543" t="s">
        <v>533</v>
      </c>
      <c r="F2543" t="s">
        <v>10</v>
      </c>
      <c r="G2543" t="s">
        <v>314</v>
      </c>
      <c r="H2543" t="s">
        <v>314</v>
      </c>
      <c r="I2543" t="s">
        <v>322</v>
      </c>
      <c r="J2543" s="25">
        <v>10545</v>
      </c>
      <c r="K2543" s="26">
        <v>16.453099999999999</v>
      </c>
      <c r="L2543" s="26">
        <v>0.31809999999999999</v>
      </c>
    </row>
    <row r="2544" spans="1:12" ht="16" customHeight="1">
      <c r="A2544" t="s">
        <v>538</v>
      </c>
      <c r="B2544" t="s">
        <v>11</v>
      </c>
      <c r="C2544" t="s">
        <v>58</v>
      </c>
      <c r="D2544" s="24">
        <v>46082</v>
      </c>
      <c r="E2544" t="s">
        <v>490</v>
      </c>
      <c r="F2544" t="s">
        <v>10</v>
      </c>
      <c r="G2544" t="s">
        <v>320</v>
      </c>
      <c r="H2544" t="s">
        <v>320</v>
      </c>
      <c r="I2544" t="s">
        <v>322</v>
      </c>
      <c r="J2544" s="25">
        <v>954300</v>
      </c>
      <c r="K2544" s="26">
        <v>1502.2873999999999</v>
      </c>
      <c r="L2544" s="26">
        <v>26.1904</v>
      </c>
    </row>
    <row r="2545" spans="1:12" ht="16" customHeight="1">
      <c r="A2545" t="s">
        <v>538</v>
      </c>
      <c r="B2545" t="s">
        <v>11</v>
      </c>
      <c r="C2545" t="s">
        <v>58</v>
      </c>
      <c r="D2545" s="24">
        <v>46082</v>
      </c>
      <c r="E2545" t="s">
        <v>539</v>
      </c>
      <c r="F2545" t="s">
        <v>10</v>
      </c>
      <c r="G2545" t="s">
        <v>314</v>
      </c>
      <c r="H2545" t="s">
        <v>314</v>
      </c>
      <c r="I2545" t="s">
        <v>324</v>
      </c>
      <c r="J2545" s="25">
        <v>20</v>
      </c>
      <c r="K2545" s="26">
        <v>3.1600000000000003E-2</v>
      </c>
      <c r="L2545" s="26">
        <v>8.9999999999999998E-4</v>
      </c>
    </row>
    <row r="2546" spans="1:12" ht="16" customHeight="1">
      <c r="A2546" t="s">
        <v>538</v>
      </c>
      <c r="B2546" t="s">
        <v>11</v>
      </c>
      <c r="C2546" t="s">
        <v>58</v>
      </c>
      <c r="D2546" s="24">
        <v>46082</v>
      </c>
      <c r="E2546" t="s">
        <v>519</v>
      </c>
      <c r="F2546" t="s">
        <v>10</v>
      </c>
      <c r="G2546" t="s">
        <v>320</v>
      </c>
      <c r="H2546" t="s">
        <v>320</v>
      </c>
      <c r="I2546" t="s">
        <v>324</v>
      </c>
      <c r="J2546" s="25">
        <v>108189</v>
      </c>
      <c r="K2546" s="26">
        <v>172.82640000000001</v>
      </c>
      <c r="L2546" s="26">
        <v>3.6379000000000001</v>
      </c>
    </row>
    <row r="2547" spans="1:12" ht="16" customHeight="1">
      <c r="A2547" t="s">
        <v>538</v>
      </c>
      <c r="B2547" t="s">
        <v>11</v>
      </c>
      <c r="C2547" t="s">
        <v>58</v>
      </c>
      <c r="D2547" s="24">
        <v>46082</v>
      </c>
      <c r="E2547" t="s">
        <v>329</v>
      </c>
      <c r="F2547" t="s">
        <v>10</v>
      </c>
      <c r="G2547" t="s">
        <v>320</v>
      </c>
      <c r="H2547" t="s">
        <v>320</v>
      </c>
      <c r="I2547" t="s">
        <v>326</v>
      </c>
      <c r="J2547" s="25">
        <v>145380</v>
      </c>
      <c r="K2547" s="26">
        <v>230.285</v>
      </c>
      <c r="L2547" s="26">
        <v>6.5606999999999998</v>
      </c>
    </row>
    <row r="2548" spans="1:12" ht="16" customHeight="1">
      <c r="A2548" t="s">
        <v>538</v>
      </c>
      <c r="B2548" t="s">
        <v>11</v>
      </c>
      <c r="C2548" t="s">
        <v>58</v>
      </c>
      <c r="D2548" s="24">
        <v>46082</v>
      </c>
      <c r="E2548" t="s">
        <v>372</v>
      </c>
      <c r="F2548" t="s">
        <v>10</v>
      </c>
      <c r="G2548" t="s">
        <v>320</v>
      </c>
      <c r="H2548" t="s">
        <v>320</v>
      </c>
      <c r="I2548" t="s">
        <v>328</v>
      </c>
      <c r="J2548" s="25">
        <v>13909</v>
      </c>
      <c r="K2548" s="26">
        <v>23.1282</v>
      </c>
      <c r="L2548" s="26">
        <v>0.61599999999999999</v>
      </c>
    </row>
    <row r="2549" spans="1:12" ht="16" customHeight="1">
      <c r="A2549" t="s">
        <v>538</v>
      </c>
      <c r="B2549" t="s">
        <v>11</v>
      </c>
      <c r="C2549" t="s">
        <v>58</v>
      </c>
      <c r="D2549" s="24">
        <v>46082</v>
      </c>
      <c r="E2549" t="s">
        <v>331</v>
      </c>
      <c r="F2549" t="s">
        <v>10</v>
      </c>
      <c r="G2549" t="s">
        <v>320</v>
      </c>
      <c r="H2549" t="s">
        <v>320</v>
      </c>
      <c r="I2549" t="s">
        <v>330</v>
      </c>
      <c r="J2549" s="25">
        <v>45436</v>
      </c>
      <c r="K2549" s="26">
        <v>73.219700000000003</v>
      </c>
      <c r="L2549" s="26">
        <v>2.1541999999999999</v>
      </c>
    </row>
    <row r="2550" spans="1:12" ht="16" customHeight="1">
      <c r="A2550" t="s">
        <v>538</v>
      </c>
      <c r="B2550" t="s">
        <v>11</v>
      </c>
      <c r="C2550" t="s">
        <v>58</v>
      </c>
      <c r="D2550" s="24">
        <v>46082</v>
      </c>
      <c r="E2550" t="s">
        <v>333</v>
      </c>
      <c r="F2550" t="s">
        <v>10</v>
      </c>
      <c r="G2550" t="s">
        <v>320</v>
      </c>
      <c r="H2550" t="s">
        <v>320</v>
      </c>
      <c r="I2550" t="s">
        <v>332</v>
      </c>
      <c r="J2550" s="25">
        <v>0</v>
      </c>
      <c r="K2550" s="26">
        <v>0</v>
      </c>
      <c r="L2550" s="26">
        <v>0</v>
      </c>
    </row>
    <row r="2551" spans="1:12" ht="16" customHeight="1">
      <c r="A2551" t="s">
        <v>538</v>
      </c>
      <c r="B2551" t="s">
        <v>11</v>
      </c>
      <c r="C2551" t="s">
        <v>58</v>
      </c>
      <c r="D2551" s="24">
        <v>46082</v>
      </c>
      <c r="E2551" t="s">
        <v>335</v>
      </c>
      <c r="F2551" t="s">
        <v>10</v>
      </c>
      <c r="G2551" t="s">
        <v>320</v>
      </c>
      <c r="H2551" t="s">
        <v>320</v>
      </c>
      <c r="I2551" t="s">
        <v>334</v>
      </c>
      <c r="J2551" s="25">
        <v>364</v>
      </c>
      <c r="K2551" s="26">
        <v>0.58450000000000002</v>
      </c>
      <c r="L2551" s="26">
        <v>2.9899999999999999E-2</v>
      </c>
    </row>
    <row r="2552" spans="1:12" ht="16" customHeight="1">
      <c r="A2552" t="s">
        <v>538</v>
      </c>
      <c r="B2552" t="s">
        <v>11</v>
      </c>
      <c r="C2552" t="s">
        <v>58</v>
      </c>
      <c r="D2552" s="24">
        <v>46082</v>
      </c>
      <c r="E2552" t="s">
        <v>337</v>
      </c>
      <c r="F2552" t="s">
        <v>10</v>
      </c>
      <c r="G2552" t="s">
        <v>320</v>
      </c>
      <c r="H2552" t="s">
        <v>320</v>
      </c>
      <c r="I2552" t="s">
        <v>336</v>
      </c>
      <c r="J2552" s="25">
        <v>3</v>
      </c>
      <c r="K2552" s="26">
        <v>4.4000000000000003E-3</v>
      </c>
      <c r="L2552" s="26">
        <v>1E-4</v>
      </c>
    </row>
    <row r="2553" spans="1:12" ht="16" customHeight="1">
      <c r="A2553" t="s">
        <v>538</v>
      </c>
      <c r="B2553" t="s">
        <v>11</v>
      </c>
      <c r="C2553" t="s">
        <v>58</v>
      </c>
      <c r="D2553" s="24">
        <v>46082</v>
      </c>
      <c r="E2553" t="s">
        <v>339</v>
      </c>
      <c r="F2553" t="s">
        <v>10</v>
      </c>
      <c r="G2553" t="s">
        <v>320</v>
      </c>
      <c r="H2553" t="s">
        <v>320</v>
      </c>
      <c r="I2553" t="s">
        <v>338</v>
      </c>
      <c r="J2553" s="25">
        <v>4</v>
      </c>
      <c r="K2553" s="26">
        <v>6.7000000000000002E-3</v>
      </c>
      <c r="L2553" s="26">
        <v>2.9999999999999997E-4</v>
      </c>
    </row>
    <row r="2554" spans="1:12" ht="16" customHeight="1">
      <c r="A2554" t="s">
        <v>538</v>
      </c>
      <c r="B2554" t="s">
        <v>11</v>
      </c>
      <c r="C2554" t="s">
        <v>58</v>
      </c>
      <c r="D2554" s="24">
        <v>46082</v>
      </c>
      <c r="E2554" t="s">
        <v>341</v>
      </c>
      <c r="F2554" t="s">
        <v>10</v>
      </c>
      <c r="G2554" t="s">
        <v>320</v>
      </c>
      <c r="H2554" t="s">
        <v>320</v>
      </c>
      <c r="I2554" t="s">
        <v>340</v>
      </c>
      <c r="J2554" s="25">
        <v>0</v>
      </c>
      <c r="K2554" s="26">
        <v>0</v>
      </c>
      <c r="L2554" s="26">
        <v>0</v>
      </c>
    </row>
    <row r="2555" spans="1:12" ht="16" customHeight="1">
      <c r="A2555" t="s">
        <v>538</v>
      </c>
      <c r="B2555" t="s">
        <v>11</v>
      </c>
      <c r="C2555" t="s">
        <v>58</v>
      </c>
      <c r="D2555" s="24">
        <v>46082</v>
      </c>
      <c r="E2555" t="s">
        <v>343</v>
      </c>
      <c r="F2555" t="s">
        <v>9</v>
      </c>
      <c r="G2555" t="s">
        <v>344</v>
      </c>
      <c r="H2555" t="s">
        <v>344</v>
      </c>
      <c r="I2555" t="s">
        <v>342</v>
      </c>
      <c r="J2555" s="25">
        <v>0</v>
      </c>
      <c r="K2555" s="26">
        <v>0</v>
      </c>
      <c r="L2555" s="26">
        <v>0</v>
      </c>
    </row>
    <row r="2556" spans="1:12" ht="16" customHeight="1">
      <c r="A2556" t="s">
        <v>538</v>
      </c>
      <c r="B2556" t="s">
        <v>11</v>
      </c>
      <c r="C2556" t="s">
        <v>58</v>
      </c>
      <c r="D2556" s="24">
        <v>46082</v>
      </c>
      <c r="E2556" t="s">
        <v>346</v>
      </c>
      <c r="F2556" t="s">
        <v>10</v>
      </c>
      <c r="G2556" t="s">
        <v>320</v>
      </c>
      <c r="H2556" t="s">
        <v>320</v>
      </c>
      <c r="I2556" t="s">
        <v>345</v>
      </c>
      <c r="J2556" s="25">
        <v>0</v>
      </c>
      <c r="K2556" s="26">
        <v>0</v>
      </c>
      <c r="L2556" s="26">
        <v>0</v>
      </c>
    </row>
    <row r="2557" spans="1:12" ht="16" customHeight="1">
      <c r="A2557" t="s">
        <v>538</v>
      </c>
      <c r="B2557" t="s">
        <v>11</v>
      </c>
      <c r="C2557" t="s">
        <v>58</v>
      </c>
      <c r="D2557" s="24">
        <v>46082</v>
      </c>
      <c r="E2557" t="s">
        <v>463</v>
      </c>
      <c r="F2557" t="s">
        <v>10</v>
      </c>
      <c r="G2557" t="s">
        <v>320</v>
      </c>
      <c r="H2557" t="s">
        <v>320</v>
      </c>
      <c r="I2557" t="s">
        <v>347</v>
      </c>
      <c r="J2557" s="25">
        <v>0</v>
      </c>
      <c r="K2557" s="26">
        <v>0</v>
      </c>
      <c r="L2557" s="26">
        <v>0</v>
      </c>
    </row>
    <row r="2558" spans="1:12" ht="16" customHeight="1">
      <c r="A2558" t="s">
        <v>540</v>
      </c>
      <c r="B2558" t="s">
        <v>13</v>
      </c>
      <c r="C2558" t="s">
        <v>58</v>
      </c>
      <c r="D2558" s="24">
        <v>46082</v>
      </c>
      <c r="E2558" t="s">
        <v>460</v>
      </c>
      <c r="F2558" t="s">
        <v>9</v>
      </c>
      <c r="G2558" t="s">
        <v>461</v>
      </c>
      <c r="H2558" t="s">
        <v>537</v>
      </c>
      <c r="I2558" t="s">
        <v>315</v>
      </c>
      <c r="J2558" s="25">
        <v>78247656</v>
      </c>
      <c r="K2558" s="26">
        <v>117342.6335</v>
      </c>
      <c r="L2558" s="26">
        <v>623.92610000000002</v>
      </c>
    </row>
    <row r="2559" spans="1:12" ht="16" customHeight="1">
      <c r="A2559" t="s">
        <v>540</v>
      </c>
      <c r="B2559" t="s">
        <v>13</v>
      </c>
      <c r="C2559" t="s">
        <v>58</v>
      </c>
      <c r="D2559" s="24">
        <v>46082</v>
      </c>
      <c r="E2559" t="s">
        <v>523</v>
      </c>
      <c r="F2559" t="s">
        <v>10</v>
      </c>
      <c r="G2559" t="s">
        <v>314</v>
      </c>
      <c r="H2559" t="s">
        <v>314</v>
      </c>
      <c r="I2559" t="s">
        <v>322</v>
      </c>
      <c r="J2559" s="25">
        <v>2511092</v>
      </c>
      <c r="K2559" s="26">
        <v>3843.8182000000002</v>
      </c>
      <c r="L2559" s="26">
        <v>42.373800000000003</v>
      </c>
    </row>
    <row r="2560" spans="1:12" ht="16" customHeight="1">
      <c r="A2560" t="s">
        <v>540</v>
      </c>
      <c r="B2560" t="s">
        <v>13</v>
      </c>
      <c r="C2560" t="s">
        <v>58</v>
      </c>
      <c r="D2560" s="24">
        <v>46082</v>
      </c>
      <c r="E2560" t="s">
        <v>528</v>
      </c>
      <c r="F2560" t="s">
        <v>9</v>
      </c>
      <c r="G2560" t="s">
        <v>344</v>
      </c>
      <c r="H2560" t="s">
        <v>344</v>
      </c>
      <c r="I2560" t="s">
        <v>322</v>
      </c>
      <c r="J2560" s="25">
        <v>115937</v>
      </c>
      <c r="K2560" s="26">
        <v>180.8707</v>
      </c>
      <c r="L2560" s="26">
        <v>2.7046000000000001</v>
      </c>
    </row>
    <row r="2561" spans="1:12" ht="16" customHeight="1">
      <c r="A2561" t="s">
        <v>540</v>
      </c>
      <c r="B2561" t="s">
        <v>13</v>
      </c>
      <c r="C2561" t="s">
        <v>58</v>
      </c>
      <c r="D2561" s="24">
        <v>46082</v>
      </c>
      <c r="E2561" t="s">
        <v>533</v>
      </c>
      <c r="F2561" t="s">
        <v>10</v>
      </c>
      <c r="G2561" t="s">
        <v>314</v>
      </c>
      <c r="H2561" t="s">
        <v>314</v>
      </c>
      <c r="I2561" t="s">
        <v>322</v>
      </c>
      <c r="J2561" s="25">
        <v>20765</v>
      </c>
      <c r="K2561" s="26">
        <v>32.0685</v>
      </c>
      <c r="L2561" s="26">
        <v>0.75239999999999996</v>
      </c>
    </row>
    <row r="2562" spans="1:12" ht="16" customHeight="1">
      <c r="A2562" t="s">
        <v>540</v>
      </c>
      <c r="B2562" t="s">
        <v>13</v>
      </c>
      <c r="C2562" t="s">
        <v>58</v>
      </c>
      <c r="D2562" s="24">
        <v>46082</v>
      </c>
      <c r="E2562" t="s">
        <v>490</v>
      </c>
      <c r="F2562" t="s">
        <v>10</v>
      </c>
      <c r="G2562" t="s">
        <v>320</v>
      </c>
      <c r="H2562" t="s">
        <v>320</v>
      </c>
      <c r="I2562" t="s">
        <v>322</v>
      </c>
      <c r="J2562" s="25">
        <v>1006775</v>
      </c>
      <c r="K2562" s="26">
        <v>1582.9158</v>
      </c>
      <c r="L2562" s="26">
        <v>39.150199999999998</v>
      </c>
    </row>
    <row r="2563" spans="1:12" ht="16" customHeight="1">
      <c r="A2563" t="s">
        <v>540</v>
      </c>
      <c r="B2563" t="s">
        <v>13</v>
      </c>
      <c r="C2563" t="s">
        <v>58</v>
      </c>
      <c r="D2563" s="24">
        <v>46082</v>
      </c>
      <c r="E2563" t="s">
        <v>539</v>
      </c>
      <c r="F2563" t="s">
        <v>10</v>
      </c>
      <c r="G2563" t="s">
        <v>314</v>
      </c>
      <c r="H2563" t="s">
        <v>314</v>
      </c>
      <c r="I2563" t="s">
        <v>324</v>
      </c>
      <c r="J2563" s="25">
        <v>26</v>
      </c>
      <c r="K2563" s="26">
        <v>4.1000000000000002E-2</v>
      </c>
      <c r="L2563" s="26">
        <v>1.1999999999999999E-3</v>
      </c>
    </row>
    <row r="2564" spans="1:12" ht="16" customHeight="1">
      <c r="A2564" t="s">
        <v>540</v>
      </c>
      <c r="B2564" t="s">
        <v>13</v>
      </c>
      <c r="C2564" t="s">
        <v>58</v>
      </c>
      <c r="D2564" s="24">
        <v>46082</v>
      </c>
      <c r="E2564" t="s">
        <v>519</v>
      </c>
      <c r="F2564" t="s">
        <v>10</v>
      </c>
      <c r="G2564" t="s">
        <v>320</v>
      </c>
      <c r="H2564" t="s">
        <v>320</v>
      </c>
      <c r="I2564" t="s">
        <v>324</v>
      </c>
      <c r="J2564" s="25">
        <v>90091</v>
      </c>
      <c r="K2564" s="26">
        <v>142.94370000000001</v>
      </c>
      <c r="L2564" s="26">
        <v>2.8102</v>
      </c>
    </row>
    <row r="2565" spans="1:12" ht="16" customHeight="1">
      <c r="A2565" t="s">
        <v>540</v>
      </c>
      <c r="B2565" t="s">
        <v>13</v>
      </c>
      <c r="C2565" t="s">
        <v>58</v>
      </c>
      <c r="D2565" s="24">
        <v>46082</v>
      </c>
      <c r="E2565" t="s">
        <v>329</v>
      </c>
      <c r="F2565" t="s">
        <v>10</v>
      </c>
      <c r="G2565" t="s">
        <v>320</v>
      </c>
      <c r="H2565" t="s">
        <v>320</v>
      </c>
      <c r="I2565" t="s">
        <v>326</v>
      </c>
      <c r="J2565" s="25">
        <v>154867</v>
      </c>
      <c r="K2565" s="26">
        <v>244.3553</v>
      </c>
      <c r="L2565" s="26">
        <v>9.1143000000000001</v>
      </c>
    </row>
    <row r="2566" spans="1:12" ht="16" customHeight="1">
      <c r="A2566" t="s">
        <v>540</v>
      </c>
      <c r="B2566" t="s">
        <v>13</v>
      </c>
      <c r="C2566" t="s">
        <v>58</v>
      </c>
      <c r="D2566" s="24">
        <v>46082</v>
      </c>
      <c r="E2566" t="s">
        <v>372</v>
      </c>
      <c r="F2566" t="s">
        <v>10</v>
      </c>
      <c r="G2566" t="s">
        <v>320</v>
      </c>
      <c r="H2566" t="s">
        <v>320</v>
      </c>
      <c r="I2566" t="s">
        <v>328</v>
      </c>
      <c r="J2566" s="25">
        <v>17714</v>
      </c>
      <c r="K2566" s="26">
        <v>29.140699999999999</v>
      </c>
      <c r="L2566" s="26">
        <v>0.66259999999999997</v>
      </c>
    </row>
    <row r="2567" spans="1:12" ht="16" customHeight="1">
      <c r="A2567" t="s">
        <v>540</v>
      </c>
      <c r="B2567" t="s">
        <v>13</v>
      </c>
      <c r="C2567" t="s">
        <v>58</v>
      </c>
      <c r="D2567" s="24">
        <v>46082</v>
      </c>
      <c r="E2567" t="s">
        <v>331</v>
      </c>
      <c r="F2567" t="s">
        <v>10</v>
      </c>
      <c r="G2567" t="s">
        <v>320</v>
      </c>
      <c r="H2567" t="s">
        <v>320</v>
      </c>
      <c r="I2567" t="s">
        <v>330</v>
      </c>
      <c r="J2567" s="25">
        <v>41602</v>
      </c>
      <c r="K2567" s="26">
        <v>67.124799999999993</v>
      </c>
      <c r="L2567" s="26">
        <v>2.1867999999999999</v>
      </c>
    </row>
    <row r="2568" spans="1:12" ht="16" customHeight="1">
      <c r="A2568" t="s">
        <v>540</v>
      </c>
      <c r="B2568" t="s">
        <v>13</v>
      </c>
      <c r="C2568" t="s">
        <v>58</v>
      </c>
      <c r="D2568" s="24">
        <v>46082</v>
      </c>
      <c r="E2568" t="s">
        <v>333</v>
      </c>
      <c r="F2568" t="s">
        <v>10</v>
      </c>
      <c r="G2568" t="s">
        <v>320</v>
      </c>
      <c r="H2568" t="s">
        <v>320</v>
      </c>
      <c r="I2568" t="s">
        <v>332</v>
      </c>
      <c r="J2568" s="25">
        <v>2</v>
      </c>
      <c r="K2568" s="26">
        <v>2.8E-3</v>
      </c>
      <c r="L2568" s="26">
        <v>1E-4</v>
      </c>
    </row>
    <row r="2569" spans="1:12" ht="16" customHeight="1">
      <c r="A2569" t="s">
        <v>540</v>
      </c>
      <c r="B2569" t="s">
        <v>13</v>
      </c>
      <c r="C2569" t="s">
        <v>58</v>
      </c>
      <c r="D2569" s="24">
        <v>46082</v>
      </c>
      <c r="E2569" t="s">
        <v>335</v>
      </c>
      <c r="F2569" t="s">
        <v>10</v>
      </c>
      <c r="G2569" t="s">
        <v>320</v>
      </c>
      <c r="H2569" t="s">
        <v>320</v>
      </c>
      <c r="I2569" t="s">
        <v>334</v>
      </c>
      <c r="J2569" s="25">
        <v>319</v>
      </c>
      <c r="K2569" s="26">
        <v>0.51559999999999995</v>
      </c>
      <c r="L2569" s="26">
        <v>2.8899999999999999E-2</v>
      </c>
    </row>
    <row r="2570" spans="1:12" ht="16" customHeight="1">
      <c r="A2570" t="s">
        <v>540</v>
      </c>
      <c r="B2570" t="s">
        <v>13</v>
      </c>
      <c r="C2570" t="s">
        <v>58</v>
      </c>
      <c r="D2570" s="24">
        <v>46082</v>
      </c>
      <c r="E2570" t="s">
        <v>337</v>
      </c>
      <c r="F2570" t="s">
        <v>10</v>
      </c>
      <c r="G2570" t="s">
        <v>320</v>
      </c>
      <c r="H2570" t="s">
        <v>320</v>
      </c>
      <c r="I2570" t="s">
        <v>336</v>
      </c>
      <c r="J2570" s="25">
        <v>0</v>
      </c>
      <c r="K2570" s="26">
        <v>0</v>
      </c>
      <c r="L2570" s="26">
        <v>0</v>
      </c>
    </row>
    <row r="2571" spans="1:12" ht="16" customHeight="1">
      <c r="A2571" t="s">
        <v>540</v>
      </c>
      <c r="B2571" t="s">
        <v>13</v>
      </c>
      <c r="C2571" t="s">
        <v>58</v>
      </c>
      <c r="D2571" s="24">
        <v>46082</v>
      </c>
      <c r="E2571" t="s">
        <v>339</v>
      </c>
      <c r="F2571" t="s">
        <v>10</v>
      </c>
      <c r="G2571" t="s">
        <v>320</v>
      </c>
      <c r="H2571" t="s">
        <v>320</v>
      </c>
      <c r="I2571" t="s">
        <v>338</v>
      </c>
      <c r="J2571" s="25">
        <v>13</v>
      </c>
      <c r="K2571" s="26">
        <v>2.0799999999999999E-2</v>
      </c>
      <c r="L2571" s="26">
        <v>1.1000000000000001E-3</v>
      </c>
    </row>
    <row r="2572" spans="1:12" ht="16" customHeight="1">
      <c r="A2572" t="s">
        <v>540</v>
      </c>
      <c r="B2572" t="s">
        <v>13</v>
      </c>
      <c r="C2572" t="s">
        <v>58</v>
      </c>
      <c r="D2572" s="24">
        <v>46082</v>
      </c>
      <c r="E2572" t="s">
        <v>341</v>
      </c>
      <c r="F2572" t="s">
        <v>10</v>
      </c>
      <c r="G2572" t="s">
        <v>320</v>
      </c>
      <c r="H2572" t="s">
        <v>320</v>
      </c>
      <c r="I2572" t="s">
        <v>340</v>
      </c>
      <c r="J2572" s="25">
        <v>0</v>
      </c>
      <c r="K2572" s="26">
        <v>0</v>
      </c>
      <c r="L2572" s="26">
        <v>0</v>
      </c>
    </row>
    <row r="2573" spans="1:12" ht="16" customHeight="1">
      <c r="A2573" t="s">
        <v>540</v>
      </c>
      <c r="B2573" t="s">
        <v>13</v>
      </c>
      <c r="C2573" t="s">
        <v>58</v>
      </c>
      <c r="D2573" s="24">
        <v>46082</v>
      </c>
      <c r="E2573" t="s">
        <v>343</v>
      </c>
      <c r="F2573" t="s">
        <v>9</v>
      </c>
      <c r="G2573" t="s">
        <v>344</v>
      </c>
      <c r="H2573" t="s">
        <v>344</v>
      </c>
      <c r="I2573" t="s">
        <v>342</v>
      </c>
      <c r="J2573" s="25">
        <v>0</v>
      </c>
      <c r="K2573" s="26">
        <v>0</v>
      </c>
      <c r="L2573" s="26">
        <v>0</v>
      </c>
    </row>
    <row r="2574" spans="1:12" ht="16" customHeight="1">
      <c r="A2574" t="s">
        <v>540</v>
      </c>
      <c r="B2574" t="s">
        <v>13</v>
      </c>
      <c r="C2574" t="s">
        <v>58</v>
      </c>
      <c r="D2574" s="24">
        <v>46082</v>
      </c>
      <c r="E2574" t="s">
        <v>346</v>
      </c>
      <c r="F2574" t="s">
        <v>10</v>
      </c>
      <c r="G2574" t="s">
        <v>320</v>
      </c>
      <c r="H2574" t="s">
        <v>320</v>
      </c>
      <c r="I2574" t="s">
        <v>345</v>
      </c>
      <c r="J2574" s="25">
        <v>0</v>
      </c>
      <c r="K2574" s="26">
        <v>0</v>
      </c>
      <c r="L2574" s="26">
        <v>0</v>
      </c>
    </row>
    <row r="2575" spans="1:12" ht="16" customHeight="1">
      <c r="A2575" t="s">
        <v>540</v>
      </c>
      <c r="B2575" t="s">
        <v>13</v>
      </c>
      <c r="C2575" t="s">
        <v>58</v>
      </c>
      <c r="D2575" s="24">
        <v>46082</v>
      </c>
      <c r="E2575" t="s">
        <v>463</v>
      </c>
      <c r="F2575" t="s">
        <v>10</v>
      </c>
      <c r="G2575" t="s">
        <v>320</v>
      </c>
      <c r="H2575" t="s">
        <v>320</v>
      </c>
      <c r="I2575" t="s">
        <v>347</v>
      </c>
      <c r="J2575" s="25">
        <v>0</v>
      </c>
      <c r="K2575" s="26">
        <v>0</v>
      </c>
      <c r="L2575" s="26">
        <v>0</v>
      </c>
    </row>
    <row r="2576" spans="1:12" ht="16" customHeight="1">
      <c r="A2576" t="s">
        <v>460</v>
      </c>
      <c r="B2576" t="s">
        <v>9</v>
      </c>
      <c r="C2576" t="s">
        <v>59</v>
      </c>
      <c r="D2576" s="24">
        <v>46082</v>
      </c>
      <c r="E2576" t="s">
        <v>460</v>
      </c>
      <c r="F2576" t="s">
        <v>9</v>
      </c>
      <c r="G2576" t="s">
        <v>461</v>
      </c>
      <c r="H2576" t="s">
        <v>537</v>
      </c>
      <c r="I2576" t="s">
        <v>315</v>
      </c>
      <c r="J2576" s="25">
        <v>354045992</v>
      </c>
      <c r="K2576" s="26">
        <v>519147.23910000001</v>
      </c>
      <c r="L2576" s="26">
        <v>797.60159999999996</v>
      </c>
    </row>
    <row r="2577" spans="1:12" ht="16" customHeight="1">
      <c r="A2577" t="s">
        <v>460</v>
      </c>
      <c r="B2577" t="s">
        <v>9</v>
      </c>
      <c r="C2577" t="s">
        <v>59</v>
      </c>
      <c r="D2577" s="24">
        <v>46082</v>
      </c>
      <c r="E2577" t="s">
        <v>523</v>
      </c>
      <c r="F2577" t="s">
        <v>10</v>
      </c>
      <c r="G2577" t="s">
        <v>314</v>
      </c>
      <c r="H2577" t="s">
        <v>314</v>
      </c>
      <c r="I2577" t="s">
        <v>322</v>
      </c>
      <c r="J2577" s="25">
        <v>7484360</v>
      </c>
      <c r="K2577" s="26">
        <v>11274.585300000001</v>
      </c>
      <c r="L2577" s="26">
        <v>92.637200000000007</v>
      </c>
    </row>
    <row r="2578" spans="1:12" ht="16" customHeight="1">
      <c r="A2578" t="s">
        <v>460</v>
      </c>
      <c r="B2578" t="s">
        <v>9</v>
      </c>
      <c r="C2578" t="s">
        <v>59</v>
      </c>
      <c r="D2578" s="24">
        <v>46082</v>
      </c>
      <c r="E2578" t="s">
        <v>528</v>
      </c>
      <c r="F2578" t="s">
        <v>9</v>
      </c>
      <c r="G2578" t="s">
        <v>344</v>
      </c>
      <c r="H2578" t="s">
        <v>344</v>
      </c>
      <c r="I2578" t="s">
        <v>322</v>
      </c>
      <c r="J2578" s="25">
        <v>260141</v>
      </c>
      <c r="K2578" s="26">
        <v>401.3965</v>
      </c>
      <c r="L2578" s="26">
        <v>4.8463000000000003</v>
      </c>
    </row>
    <row r="2579" spans="1:12" ht="16" customHeight="1">
      <c r="A2579" t="s">
        <v>460</v>
      </c>
      <c r="B2579" t="s">
        <v>9</v>
      </c>
      <c r="C2579" t="s">
        <v>59</v>
      </c>
      <c r="D2579" s="24">
        <v>46082</v>
      </c>
      <c r="E2579" t="s">
        <v>533</v>
      </c>
      <c r="F2579" t="s">
        <v>10</v>
      </c>
      <c r="G2579" t="s">
        <v>314</v>
      </c>
      <c r="H2579" t="s">
        <v>314</v>
      </c>
      <c r="I2579" t="s">
        <v>322</v>
      </c>
      <c r="J2579" s="25">
        <v>16846</v>
      </c>
      <c r="K2579" s="26">
        <v>25.909800000000001</v>
      </c>
      <c r="L2579" s="26">
        <v>0.48420000000000002</v>
      </c>
    </row>
    <row r="2580" spans="1:12" ht="16" customHeight="1">
      <c r="A2580" t="s">
        <v>460</v>
      </c>
      <c r="B2580" t="s">
        <v>9</v>
      </c>
      <c r="C2580" t="s">
        <v>59</v>
      </c>
      <c r="D2580" s="24">
        <v>46082</v>
      </c>
      <c r="E2580" t="s">
        <v>490</v>
      </c>
      <c r="F2580" t="s">
        <v>10</v>
      </c>
      <c r="G2580" t="s">
        <v>320</v>
      </c>
      <c r="H2580" t="s">
        <v>320</v>
      </c>
      <c r="I2580" t="s">
        <v>322</v>
      </c>
      <c r="J2580" s="25">
        <v>1390187</v>
      </c>
      <c r="K2580" s="26">
        <v>2169.7035000000001</v>
      </c>
      <c r="L2580" s="26">
        <v>56.442999999999998</v>
      </c>
    </row>
    <row r="2581" spans="1:12" ht="16" customHeight="1">
      <c r="A2581" t="s">
        <v>460</v>
      </c>
      <c r="B2581" t="s">
        <v>9</v>
      </c>
      <c r="C2581" t="s">
        <v>59</v>
      </c>
      <c r="D2581" s="24">
        <v>46082</v>
      </c>
      <c r="E2581" t="s">
        <v>539</v>
      </c>
      <c r="F2581" t="s">
        <v>10</v>
      </c>
      <c r="G2581" t="s">
        <v>314</v>
      </c>
      <c r="H2581" t="s">
        <v>314</v>
      </c>
      <c r="I2581" t="s">
        <v>324</v>
      </c>
      <c r="J2581" s="25">
        <v>202</v>
      </c>
      <c r="K2581" s="26">
        <v>0.32390000000000002</v>
      </c>
      <c r="L2581" s="26">
        <v>2E-3</v>
      </c>
    </row>
    <row r="2582" spans="1:12" ht="16" customHeight="1">
      <c r="A2582" t="s">
        <v>460</v>
      </c>
      <c r="B2582" t="s">
        <v>9</v>
      </c>
      <c r="C2582" t="s">
        <v>59</v>
      </c>
      <c r="D2582" s="24">
        <v>46082</v>
      </c>
      <c r="E2582" t="s">
        <v>519</v>
      </c>
      <c r="F2582" t="s">
        <v>10</v>
      </c>
      <c r="G2582" t="s">
        <v>320</v>
      </c>
      <c r="H2582" t="s">
        <v>320</v>
      </c>
      <c r="I2582" t="s">
        <v>324</v>
      </c>
      <c r="J2582" s="25">
        <v>120238</v>
      </c>
      <c r="K2582" s="26">
        <v>188.26859999999999</v>
      </c>
      <c r="L2582" s="26">
        <v>3.9436</v>
      </c>
    </row>
    <row r="2583" spans="1:12" ht="16" customHeight="1">
      <c r="A2583" t="s">
        <v>460</v>
      </c>
      <c r="B2583" t="s">
        <v>9</v>
      </c>
      <c r="C2583" t="s">
        <v>59</v>
      </c>
      <c r="D2583" s="24">
        <v>46082</v>
      </c>
      <c r="E2583" t="s">
        <v>329</v>
      </c>
      <c r="F2583" t="s">
        <v>10</v>
      </c>
      <c r="G2583" t="s">
        <v>320</v>
      </c>
      <c r="H2583" t="s">
        <v>320</v>
      </c>
      <c r="I2583" t="s">
        <v>326</v>
      </c>
      <c r="J2583" s="25">
        <v>174806</v>
      </c>
      <c r="K2583" s="26">
        <v>268.1352</v>
      </c>
      <c r="L2583" s="26">
        <v>8.4091000000000005</v>
      </c>
    </row>
    <row r="2584" spans="1:12" ht="16" customHeight="1">
      <c r="A2584" t="s">
        <v>460</v>
      </c>
      <c r="B2584" t="s">
        <v>9</v>
      </c>
      <c r="C2584" t="s">
        <v>59</v>
      </c>
      <c r="D2584" s="24">
        <v>46082</v>
      </c>
      <c r="E2584" t="s">
        <v>372</v>
      </c>
      <c r="F2584" t="s">
        <v>10</v>
      </c>
      <c r="G2584" t="s">
        <v>320</v>
      </c>
      <c r="H2584" t="s">
        <v>320</v>
      </c>
      <c r="I2584" t="s">
        <v>328</v>
      </c>
      <c r="J2584" s="25">
        <v>32547</v>
      </c>
      <c r="K2584" s="26">
        <v>53.314399999999999</v>
      </c>
      <c r="L2584" s="26">
        <v>1.3021</v>
      </c>
    </row>
    <row r="2585" spans="1:12" ht="16" customHeight="1">
      <c r="A2585" t="s">
        <v>460</v>
      </c>
      <c r="B2585" t="s">
        <v>9</v>
      </c>
      <c r="C2585" t="s">
        <v>59</v>
      </c>
      <c r="D2585" s="24">
        <v>46082</v>
      </c>
      <c r="E2585" t="s">
        <v>331</v>
      </c>
      <c r="F2585" t="s">
        <v>10</v>
      </c>
      <c r="G2585" t="s">
        <v>320</v>
      </c>
      <c r="H2585" t="s">
        <v>320</v>
      </c>
      <c r="I2585" t="s">
        <v>330</v>
      </c>
      <c r="J2585" s="25">
        <v>81829</v>
      </c>
      <c r="K2585" s="26">
        <v>134.3449</v>
      </c>
      <c r="L2585" s="26">
        <v>5.4485999999999999</v>
      </c>
    </row>
    <row r="2586" spans="1:12" ht="16" customHeight="1">
      <c r="A2586" t="s">
        <v>460</v>
      </c>
      <c r="B2586" t="s">
        <v>9</v>
      </c>
      <c r="C2586" t="s">
        <v>59</v>
      </c>
      <c r="D2586" s="24">
        <v>46082</v>
      </c>
      <c r="E2586" t="s">
        <v>333</v>
      </c>
      <c r="F2586" t="s">
        <v>10</v>
      </c>
      <c r="G2586" t="s">
        <v>320</v>
      </c>
      <c r="H2586" t="s">
        <v>320</v>
      </c>
      <c r="I2586" t="s">
        <v>332</v>
      </c>
      <c r="J2586" s="25">
        <v>0</v>
      </c>
      <c r="K2586" s="26">
        <v>0</v>
      </c>
      <c r="L2586" s="26">
        <v>0</v>
      </c>
    </row>
    <row r="2587" spans="1:12" ht="16" customHeight="1">
      <c r="A2587" t="s">
        <v>460</v>
      </c>
      <c r="B2587" t="s">
        <v>9</v>
      </c>
      <c r="C2587" t="s">
        <v>59</v>
      </c>
      <c r="D2587" s="24">
        <v>46082</v>
      </c>
      <c r="E2587" t="s">
        <v>335</v>
      </c>
      <c r="F2587" t="s">
        <v>10</v>
      </c>
      <c r="G2587" t="s">
        <v>320</v>
      </c>
      <c r="H2587" t="s">
        <v>320</v>
      </c>
      <c r="I2587" t="s">
        <v>334</v>
      </c>
      <c r="J2587" s="25">
        <v>445</v>
      </c>
      <c r="K2587" s="26">
        <v>0.7147</v>
      </c>
      <c r="L2587" s="26">
        <v>4.1500000000000002E-2</v>
      </c>
    </row>
    <row r="2588" spans="1:12" ht="16" customHeight="1">
      <c r="A2588" t="s">
        <v>460</v>
      </c>
      <c r="B2588" t="s">
        <v>9</v>
      </c>
      <c r="C2588" t="s">
        <v>59</v>
      </c>
      <c r="D2588" s="24">
        <v>46082</v>
      </c>
      <c r="E2588" t="s">
        <v>337</v>
      </c>
      <c r="F2588" t="s">
        <v>10</v>
      </c>
      <c r="G2588" t="s">
        <v>320</v>
      </c>
      <c r="H2588" t="s">
        <v>320</v>
      </c>
      <c r="I2588" t="s">
        <v>336</v>
      </c>
      <c r="J2588" s="25">
        <v>2</v>
      </c>
      <c r="K2588" s="26">
        <v>3.0000000000000001E-3</v>
      </c>
      <c r="L2588" s="26">
        <v>1E-4</v>
      </c>
    </row>
    <row r="2589" spans="1:12" ht="16" customHeight="1">
      <c r="A2589" t="s">
        <v>460</v>
      </c>
      <c r="B2589" t="s">
        <v>9</v>
      </c>
      <c r="C2589" t="s">
        <v>59</v>
      </c>
      <c r="D2589" s="24">
        <v>46082</v>
      </c>
      <c r="E2589" t="s">
        <v>339</v>
      </c>
      <c r="F2589" t="s">
        <v>10</v>
      </c>
      <c r="G2589" t="s">
        <v>320</v>
      </c>
      <c r="H2589" t="s">
        <v>320</v>
      </c>
      <c r="I2589" t="s">
        <v>338</v>
      </c>
      <c r="J2589" s="25">
        <v>38</v>
      </c>
      <c r="K2589" s="26">
        <v>6.7199999999999996E-2</v>
      </c>
      <c r="L2589" s="26">
        <v>4.3E-3</v>
      </c>
    </row>
    <row r="2590" spans="1:12" ht="16" customHeight="1">
      <c r="A2590" t="s">
        <v>460</v>
      </c>
      <c r="B2590" t="s">
        <v>9</v>
      </c>
      <c r="C2590" t="s">
        <v>59</v>
      </c>
      <c r="D2590" s="24">
        <v>46082</v>
      </c>
      <c r="E2590" t="s">
        <v>341</v>
      </c>
      <c r="F2590" t="s">
        <v>10</v>
      </c>
      <c r="G2590" t="s">
        <v>320</v>
      </c>
      <c r="H2590" t="s">
        <v>320</v>
      </c>
      <c r="I2590" t="s">
        <v>340</v>
      </c>
      <c r="J2590" s="25">
        <v>0</v>
      </c>
      <c r="K2590" s="26">
        <v>0</v>
      </c>
      <c r="L2590" s="26">
        <v>0</v>
      </c>
    </row>
    <row r="2591" spans="1:12" ht="16" customHeight="1">
      <c r="A2591" t="s">
        <v>460</v>
      </c>
      <c r="B2591" t="s">
        <v>9</v>
      </c>
      <c r="C2591" t="s">
        <v>59</v>
      </c>
      <c r="D2591" s="24">
        <v>46082</v>
      </c>
      <c r="E2591" t="s">
        <v>343</v>
      </c>
      <c r="F2591" t="s">
        <v>9</v>
      </c>
      <c r="G2591" t="s">
        <v>344</v>
      </c>
      <c r="H2591" t="s">
        <v>344</v>
      </c>
      <c r="I2591" t="s">
        <v>342</v>
      </c>
      <c r="J2591" s="25">
        <v>0</v>
      </c>
      <c r="K2591" s="26">
        <v>0</v>
      </c>
      <c r="L2591" s="26">
        <v>0</v>
      </c>
    </row>
    <row r="2592" spans="1:12" ht="16" customHeight="1">
      <c r="A2592" t="s">
        <v>460</v>
      </c>
      <c r="B2592" t="s">
        <v>9</v>
      </c>
      <c r="C2592" t="s">
        <v>59</v>
      </c>
      <c r="D2592" s="24">
        <v>46082</v>
      </c>
      <c r="E2592" t="s">
        <v>346</v>
      </c>
      <c r="F2592" t="s">
        <v>10</v>
      </c>
      <c r="G2592" t="s">
        <v>320</v>
      </c>
      <c r="H2592" t="s">
        <v>320</v>
      </c>
      <c r="I2592" t="s">
        <v>345</v>
      </c>
      <c r="J2592" s="25">
        <v>0</v>
      </c>
      <c r="K2592" s="26">
        <v>0</v>
      </c>
      <c r="L2592" s="26">
        <v>0</v>
      </c>
    </row>
    <row r="2593" spans="1:12" ht="16" customHeight="1">
      <c r="A2593" t="s">
        <v>460</v>
      </c>
      <c r="B2593" t="s">
        <v>9</v>
      </c>
      <c r="C2593" t="s">
        <v>59</v>
      </c>
      <c r="D2593" s="24">
        <v>46082</v>
      </c>
      <c r="E2593" t="s">
        <v>463</v>
      </c>
      <c r="F2593" t="s">
        <v>10</v>
      </c>
      <c r="G2593" t="s">
        <v>320</v>
      </c>
      <c r="H2593" t="s">
        <v>320</v>
      </c>
      <c r="I2593" t="s">
        <v>347</v>
      </c>
      <c r="J2593" s="25">
        <v>0</v>
      </c>
      <c r="K2593" s="26">
        <v>0</v>
      </c>
      <c r="L2593" s="26">
        <v>0</v>
      </c>
    </row>
    <row r="2594" spans="1:12" ht="16" customHeight="1">
      <c r="A2594" t="s">
        <v>541</v>
      </c>
      <c r="B2594" t="s">
        <v>11</v>
      </c>
      <c r="C2594" t="s">
        <v>60</v>
      </c>
      <c r="D2594" s="24">
        <v>46113</v>
      </c>
      <c r="E2594" t="s">
        <v>523</v>
      </c>
      <c r="F2594" t="s">
        <v>10</v>
      </c>
      <c r="G2594" t="s">
        <v>314</v>
      </c>
      <c r="H2594" t="s">
        <v>314</v>
      </c>
      <c r="I2594" t="s">
        <v>315</v>
      </c>
      <c r="J2594" s="25">
        <v>40596226</v>
      </c>
      <c r="K2594" s="26">
        <v>60767.532599999999</v>
      </c>
      <c r="L2594" s="26">
        <v>421.06720000000001</v>
      </c>
    </row>
    <row r="2595" spans="1:12" ht="16" customHeight="1">
      <c r="A2595" t="s">
        <v>541</v>
      </c>
      <c r="B2595" t="s">
        <v>11</v>
      </c>
      <c r="C2595" t="s">
        <v>60</v>
      </c>
      <c r="D2595" s="24">
        <v>46113</v>
      </c>
      <c r="E2595" t="s">
        <v>528</v>
      </c>
      <c r="F2595" t="s">
        <v>9</v>
      </c>
      <c r="G2595" t="s">
        <v>344</v>
      </c>
      <c r="H2595" t="s">
        <v>344</v>
      </c>
      <c r="I2595" t="s">
        <v>315</v>
      </c>
      <c r="J2595" s="25">
        <v>797639</v>
      </c>
      <c r="K2595" s="26">
        <v>1205.9263000000001</v>
      </c>
      <c r="L2595" s="26">
        <v>10.972</v>
      </c>
    </row>
    <row r="2596" spans="1:12" ht="16" customHeight="1">
      <c r="A2596" t="s">
        <v>541</v>
      </c>
      <c r="B2596" t="s">
        <v>11</v>
      </c>
      <c r="C2596" t="s">
        <v>60</v>
      </c>
      <c r="D2596" s="24">
        <v>46113</v>
      </c>
      <c r="E2596" t="s">
        <v>533</v>
      </c>
      <c r="F2596" t="s">
        <v>10</v>
      </c>
      <c r="G2596" t="s">
        <v>314</v>
      </c>
      <c r="H2596" t="s">
        <v>314</v>
      </c>
      <c r="I2596" t="s">
        <v>315</v>
      </c>
      <c r="J2596" s="25">
        <v>28109</v>
      </c>
      <c r="K2596" s="26">
        <v>43.371899999999997</v>
      </c>
      <c r="L2596" s="26">
        <v>0.53879999999999995</v>
      </c>
    </row>
    <row r="2597" spans="1:12" ht="16" customHeight="1">
      <c r="A2597" t="s">
        <v>541</v>
      </c>
      <c r="B2597" t="s">
        <v>11</v>
      </c>
      <c r="C2597" t="s">
        <v>60</v>
      </c>
      <c r="D2597" s="24">
        <v>46113</v>
      </c>
      <c r="E2597" t="s">
        <v>490</v>
      </c>
      <c r="F2597" t="s">
        <v>10</v>
      </c>
      <c r="G2597" t="s">
        <v>320</v>
      </c>
      <c r="H2597" t="s">
        <v>320</v>
      </c>
      <c r="I2597" t="s">
        <v>315</v>
      </c>
      <c r="J2597" s="25">
        <v>1248168</v>
      </c>
      <c r="K2597" s="26">
        <v>1927.6862000000001</v>
      </c>
      <c r="L2597" s="26">
        <v>33.663200000000003</v>
      </c>
    </row>
    <row r="2598" spans="1:12" ht="16" customHeight="1">
      <c r="A2598" t="s">
        <v>541</v>
      </c>
      <c r="B2598" t="s">
        <v>11</v>
      </c>
      <c r="C2598" t="s">
        <v>60</v>
      </c>
      <c r="D2598" s="24">
        <v>46113</v>
      </c>
      <c r="E2598" t="s">
        <v>539</v>
      </c>
      <c r="F2598" t="s">
        <v>10</v>
      </c>
      <c r="G2598" t="s">
        <v>314</v>
      </c>
      <c r="H2598" t="s">
        <v>314</v>
      </c>
      <c r="I2598" t="s">
        <v>322</v>
      </c>
      <c r="J2598" s="25">
        <v>628</v>
      </c>
      <c r="K2598" s="26">
        <v>1.0064</v>
      </c>
      <c r="L2598" s="26">
        <v>8.0000000000000002E-3</v>
      </c>
    </row>
    <row r="2599" spans="1:12" ht="16" customHeight="1">
      <c r="A2599" t="s">
        <v>541</v>
      </c>
      <c r="B2599" t="s">
        <v>11</v>
      </c>
      <c r="C2599" t="s">
        <v>60</v>
      </c>
      <c r="D2599" s="24">
        <v>46113</v>
      </c>
      <c r="E2599" t="s">
        <v>519</v>
      </c>
      <c r="F2599" t="s">
        <v>10</v>
      </c>
      <c r="G2599" t="s">
        <v>320</v>
      </c>
      <c r="H2599" t="s">
        <v>320</v>
      </c>
      <c r="I2599" t="s">
        <v>322</v>
      </c>
      <c r="J2599" s="25">
        <v>118114</v>
      </c>
      <c r="K2599" s="26">
        <v>185.8656</v>
      </c>
      <c r="L2599" s="26">
        <v>3.1254</v>
      </c>
    </row>
    <row r="2600" spans="1:12" ht="16" customHeight="1">
      <c r="A2600" t="s">
        <v>541</v>
      </c>
      <c r="B2600" t="s">
        <v>11</v>
      </c>
      <c r="C2600" t="s">
        <v>60</v>
      </c>
      <c r="D2600" s="24">
        <v>46113</v>
      </c>
      <c r="E2600" t="s">
        <v>329</v>
      </c>
      <c r="F2600" t="s">
        <v>10</v>
      </c>
      <c r="G2600" t="s">
        <v>320</v>
      </c>
      <c r="H2600" t="s">
        <v>320</v>
      </c>
      <c r="I2600" t="s">
        <v>324</v>
      </c>
      <c r="J2600" s="25">
        <v>145283</v>
      </c>
      <c r="K2600" s="26">
        <v>223.5752</v>
      </c>
      <c r="L2600" s="26">
        <v>5.3316999999999997</v>
      </c>
    </row>
    <row r="2601" spans="1:12" ht="16" customHeight="1">
      <c r="A2601" t="s">
        <v>541</v>
      </c>
      <c r="B2601" t="s">
        <v>11</v>
      </c>
      <c r="C2601" t="s">
        <v>60</v>
      </c>
      <c r="D2601" s="24">
        <v>46113</v>
      </c>
      <c r="E2601" t="s">
        <v>372</v>
      </c>
      <c r="F2601" t="s">
        <v>10</v>
      </c>
      <c r="G2601" t="s">
        <v>320</v>
      </c>
      <c r="H2601" t="s">
        <v>320</v>
      </c>
      <c r="I2601" t="s">
        <v>370</v>
      </c>
      <c r="J2601" s="25">
        <v>25733</v>
      </c>
      <c r="K2601" s="26">
        <v>43.114600000000003</v>
      </c>
      <c r="L2601" s="26">
        <v>0.70979999999999999</v>
      </c>
    </row>
    <row r="2602" spans="1:12" ht="16" customHeight="1">
      <c r="A2602" t="s">
        <v>541</v>
      </c>
      <c r="B2602" t="s">
        <v>11</v>
      </c>
      <c r="C2602" t="s">
        <v>60</v>
      </c>
      <c r="D2602" s="24">
        <v>46113</v>
      </c>
      <c r="E2602" t="s">
        <v>331</v>
      </c>
      <c r="F2602" t="s">
        <v>10</v>
      </c>
      <c r="G2602" t="s">
        <v>320</v>
      </c>
      <c r="H2602" t="s">
        <v>320</v>
      </c>
      <c r="I2602" t="s">
        <v>371</v>
      </c>
      <c r="J2602" s="25">
        <v>57205</v>
      </c>
      <c r="K2602" s="26">
        <v>92.017499999999998</v>
      </c>
      <c r="L2602" s="26">
        <v>3.0476000000000001</v>
      </c>
    </row>
    <row r="2603" spans="1:12" ht="16" customHeight="1">
      <c r="A2603" t="s">
        <v>541</v>
      </c>
      <c r="B2603" t="s">
        <v>11</v>
      </c>
      <c r="C2603" t="s">
        <v>60</v>
      </c>
      <c r="D2603" s="24">
        <v>46113</v>
      </c>
      <c r="E2603" t="s">
        <v>542</v>
      </c>
      <c r="F2603" t="s">
        <v>10</v>
      </c>
      <c r="G2603" t="s">
        <v>320</v>
      </c>
      <c r="H2603" t="s">
        <v>320</v>
      </c>
      <c r="I2603" t="s">
        <v>373</v>
      </c>
      <c r="J2603" s="25">
        <v>0</v>
      </c>
      <c r="K2603" s="26">
        <v>0</v>
      </c>
      <c r="L2603" s="26">
        <v>0</v>
      </c>
    </row>
    <row r="2604" spans="1:12" ht="16" customHeight="1">
      <c r="A2604" t="s">
        <v>541</v>
      </c>
      <c r="B2604" t="s">
        <v>11</v>
      </c>
      <c r="C2604" t="s">
        <v>60</v>
      </c>
      <c r="D2604" s="24">
        <v>46113</v>
      </c>
      <c r="E2604" t="s">
        <v>333</v>
      </c>
      <c r="F2604" t="s">
        <v>10</v>
      </c>
      <c r="G2604" t="s">
        <v>320</v>
      </c>
      <c r="H2604" t="s">
        <v>320</v>
      </c>
      <c r="I2604" t="s">
        <v>374</v>
      </c>
      <c r="J2604" s="25">
        <v>1</v>
      </c>
      <c r="K2604" s="26">
        <v>1.4E-3</v>
      </c>
      <c r="L2604" s="26">
        <v>0</v>
      </c>
    </row>
    <row r="2605" spans="1:12" ht="16" customHeight="1">
      <c r="A2605" t="s">
        <v>541</v>
      </c>
      <c r="B2605" t="s">
        <v>11</v>
      </c>
      <c r="C2605" t="s">
        <v>60</v>
      </c>
      <c r="D2605" s="24">
        <v>46113</v>
      </c>
      <c r="E2605" t="s">
        <v>335</v>
      </c>
      <c r="F2605" t="s">
        <v>10</v>
      </c>
      <c r="G2605" t="s">
        <v>320</v>
      </c>
      <c r="H2605" t="s">
        <v>320</v>
      </c>
      <c r="I2605" t="s">
        <v>375</v>
      </c>
      <c r="J2605" s="25">
        <v>669</v>
      </c>
      <c r="K2605" s="26">
        <v>0.97719999999999996</v>
      </c>
      <c r="L2605" s="26">
        <v>4.1000000000000002E-2</v>
      </c>
    </row>
    <row r="2606" spans="1:12" ht="16" customHeight="1">
      <c r="A2606" t="s">
        <v>541</v>
      </c>
      <c r="B2606" t="s">
        <v>11</v>
      </c>
      <c r="C2606" t="s">
        <v>60</v>
      </c>
      <c r="D2606" s="24">
        <v>46113</v>
      </c>
      <c r="E2606" t="s">
        <v>337</v>
      </c>
      <c r="F2606" t="s">
        <v>10</v>
      </c>
      <c r="G2606" t="s">
        <v>320</v>
      </c>
      <c r="H2606" t="s">
        <v>320</v>
      </c>
      <c r="I2606" t="s">
        <v>376</v>
      </c>
      <c r="J2606" s="25">
        <v>1</v>
      </c>
      <c r="K2606" s="26">
        <v>1.5E-3</v>
      </c>
      <c r="L2606" s="26">
        <v>1E-4</v>
      </c>
    </row>
    <row r="2607" spans="1:12" ht="16" customHeight="1">
      <c r="A2607" t="s">
        <v>541</v>
      </c>
      <c r="B2607" t="s">
        <v>11</v>
      </c>
      <c r="C2607" t="s">
        <v>60</v>
      </c>
      <c r="D2607" s="24">
        <v>46113</v>
      </c>
      <c r="E2607" t="s">
        <v>339</v>
      </c>
      <c r="F2607" t="s">
        <v>10</v>
      </c>
      <c r="G2607" t="s">
        <v>320</v>
      </c>
      <c r="H2607" t="s">
        <v>320</v>
      </c>
      <c r="I2607" t="s">
        <v>377</v>
      </c>
      <c r="J2607" s="25">
        <v>22</v>
      </c>
      <c r="K2607" s="26">
        <v>4.0399999999999998E-2</v>
      </c>
      <c r="L2607" s="26">
        <v>2.5999999999999999E-3</v>
      </c>
    </row>
    <row r="2608" spans="1:12" ht="16" customHeight="1">
      <c r="A2608" t="s">
        <v>541</v>
      </c>
      <c r="B2608" t="s">
        <v>11</v>
      </c>
      <c r="C2608" t="s">
        <v>60</v>
      </c>
      <c r="D2608" s="24">
        <v>46113</v>
      </c>
      <c r="E2608" t="s">
        <v>341</v>
      </c>
      <c r="F2608" t="s">
        <v>10</v>
      </c>
      <c r="G2608" t="s">
        <v>320</v>
      </c>
      <c r="H2608" t="s">
        <v>320</v>
      </c>
      <c r="I2608" t="s">
        <v>378</v>
      </c>
      <c r="J2608" s="25">
        <v>0</v>
      </c>
      <c r="K2608" s="26">
        <v>0</v>
      </c>
      <c r="L2608" s="26">
        <v>0</v>
      </c>
    </row>
    <row r="2609" spans="1:12" ht="16" customHeight="1">
      <c r="A2609" t="s">
        <v>541</v>
      </c>
      <c r="B2609" t="s">
        <v>11</v>
      </c>
      <c r="C2609" t="s">
        <v>60</v>
      </c>
      <c r="D2609" s="24">
        <v>46113</v>
      </c>
      <c r="E2609" t="s">
        <v>343</v>
      </c>
      <c r="F2609" t="s">
        <v>9</v>
      </c>
      <c r="G2609" t="s">
        <v>344</v>
      </c>
      <c r="H2609" t="s">
        <v>344</v>
      </c>
      <c r="I2609" t="s">
        <v>379</v>
      </c>
      <c r="J2609" s="25">
        <v>11</v>
      </c>
      <c r="K2609" s="26">
        <v>1.72E-2</v>
      </c>
      <c r="L2609" s="26">
        <v>8.0000000000000004E-4</v>
      </c>
    </row>
    <row r="2610" spans="1:12" ht="16" customHeight="1">
      <c r="A2610" t="s">
        <v>541</v>
      </c>
      <c r="B2610" t="s">
        <v>11</v>
      </c>
      <c r="C2610" t="s">
        <v>60</v>
      </c>
      <c r="D2610" s="24">
        <v>46113</v>
      </c>
      <c r="E2610" t="s">
        <v>346</v>
      </c>
      <c r="F2610" t="s">
        <v>10</v>
      </c>
      <c r="G2610" t="s">
        <v>320</v>
      </c>
      <c r="H2610" t="s">
        <v>320</v>
      </c>
      <c r="I2610" t="s">
        <v>380</v>
      </c>
      <c r="J2610" s="25">
        <v>0</v>
      </c>
      <c r="K2610" s="26">
        <v>0</v>
      </c>
      <c r="L2610" s="26">
        <v>0</v>
      </c>
    </row>
    <row r="2611" spans="1:12" ht="16" customHeight="1">
      <c r="A2611" t="s">
        <v>541</v>
      </c>
      <c r="B2611" t="s">
        <v>11</v>
      </c>
      <c r="C2611" t="s">
        <v>60</v>
      </c>
      <c r="D2611" s="24">
        <v>46113</v>
      </c>
      <c r="E2611" t="s">
        <v>463</v>
      </c>
      <c r="F2611" t="s">
        <v>10</v>
      </c>
      <c r="G2611" t="s">
        <v>320</v>
      </c>
      <c r="H2611" t="s">
        <v>320</v>
      </c>
      <c r="I2611" t="s">
        <v>381</v>
      </c>
      <c r="J2611" s="25">
        <v>0</v>
      </c>
      <c r="K2611" s="26">
        <v>0</v>
      </c>
      <c r="L2611" s="26">
        <v>0</v>
      </c>
    </row>
    <row r="2612" spans="1:12" ht="16" customHeight="1">
      <c r="A2612" t="s">
        <v>543</v>
      </c>
      <c r="B2612" t="s">
        <v>12</v>
      </c>
      <c r="C2612" t="s">
        <v>60</v>
      </c>
      <c r="D2612" s="24">
        <v>46113</v>
      </c>
      <c r="E2612" t="s">
        <v>523</v>
      </c>
      <c r="F2612" t="s">
        <v>10</v>
      </c>
      <c r="G2612" t="s">
        <v>314</v>
      </c>
      <c r="H2612" t="s">
        <v>314</v>
      </c>
      <c r="I2612" t="s">
        <v>315</v>
      </c>
      <c r="J2612" s="25">
        <v>43307408</v>
      </c>
      <c r="K2612" s="26">
        <v>63887.872499999998</v>
      </c>
      <c r="L2612" s="26">
        <v>406.21449999999999</v>
      </c>
    </row>
    <row r="2613" spans="1:12" ht="16" customHeight="1">
      <c r="A2613" t="s">
        <v>543</v>
      </c>
      <c r="B2613" t="s">
        <v>12</v>
      </c>
      <c r="C2613" t="s">
        <v>60</v>
      </c>
      <c r="D2613" s="24">
        <v>46113</v>
      </c>
      <c r="E2613" t="s">
        <v>528</v>
      </c>
      <c r="F2613" t="s">
        <v>9</v>
      </c>
      <c r="G2613" t="s">
        <v>344</v>
      </c>
      <c r="H2613" t="s">
        <v>344</v>
      </c>
      <c r="I2613" t="s">
        <v>315</v>
      </c>
      <c r="J2613" s="25">
        <v>1511189</v>
      </c>
      <c r="K2613" s="26">
        <v>2260.5617999999999</v>
      </c>
      <c r="L2613" s="26">
        <v>21.106400000000001</v>
      </c>
    </row>
    <row r="2614" spans="1:12" ht="16" customHeight="1">
      <c r="A2614" t="s">
        <v>543</v>
      </c>
      <c r="B2614" t="s">
        <v>12</v>
      </c>
      <c r="C2614" t="s">
        <v>60</v>
      </c>
      <c r="D2614" s="24">
        <v>46113</v>
      </c>
      <c r="E2614" t="s">
        <v>533</v>
      </c>
      <c r="F2614" t="s">
        <v>10</v>
      </c>
      <c r="G2614" t="s">
        <v>314</v>
      </c>
      <c r="H2614" t="s">
        <v>314</v>
      </c>
      <c r="I2614" t="s">
        <v>315</v>
      </c>
      <c r="J2614" s="25">
        <v>43942</v>
      </c>
      <c r="K2614" s="26">
        <v>67.153400000000005</v>
      </c>
      <c r="L2614" s="26">
        <v>0.82809999999999995</v>
      </c>
    </row>
    <row r="2615" spans="1:12" ht="16" customHeight="1">
      <c r="A2615" t="s">
        <v>543</v>
      </c>
      <c r="B2615" t="s">
        <v>12</v>
      </c>
      <c r="C2615" t="s">
        <v>60</v>
      </c>
      <c r="D2615" s="24">
        <v>46113</v>
      </c>
      <c r="E2615" t="s">
        <v>490</v>
      </c>
      <c r="F2615" t="s">
        <v>10</v>
      </c>
      <c r="G2615" t="s">
        <v>320</v>
      </c>
      <c r="H2615" t="s">
        <v>320</v>
      </c>
      <c r="I2615" t="s">
        <v>315</v>
      </c>
      <c r="J2615" s="25">
        <v>1390796</v>
      </c>
      <c r="K2615" s="26">
        <v>2130.8627000000001</v>
      </c>
      <c r="L2615" s="26">
        <v>34.513500000000001</v>
      </c>
    </row>
    <row r="2616" spans="1:12" ht="16" customHeight="1">
      <c r="A2616" t="s">
        <v>543</v>
      </c>
      <c r="B2616" t="s">
        <v>12</v>
      </c>
      <c r="C2616" t="s">
        <v>60</v>
      </c>
      <c r="D2616" s="24">
        <v>46113</v>
      </c>
      <c r="E2616" t="s">
        <v>539</v>
      </c>
      <c r="F2616" t="s">
        <v>10</v>
      </c>
      <c r="G2616" t="s">
        <v>314</v>
      </c>
      <c r="H2616" t="s">
        <v>314</v>
      </c>
      <c r="I2616" t="s">
        <v>322</v>
      </c>
      <c r="J2616" s="25">
        <v>2235</v>
      </c>
      <c r="K2616" s="26">
        <v>3.5716000000000001</v>
      </c>
      <c r="L2616" s="26">
        <v>2.1999999999999999E-2</v>
      </c>
    </row>
    <row r="2617" spans="1:12" ht="16" customHeight="1">
      <c r="A2617" t="s">
        <v>543</v>
      </c>
      <c r="B2617" t="s">
        <v>12</v>
      </c>
      <c r="C2617" t="s">
        <v>60</v>
      </c>
      <c r="D2617" s="24">
        <v>46113</v>
      </c>
      <c r="E2617" t="s">
        <v>519</v>
      </c>
      <c r="F2617" t="s">
        <v>10</v>
      </c>
      <c r="G2617" t="s">
        <v>320</v>
      </c>
      <c r="H2617" t="s">
        <v>320</v>
      </c>
      <c r="I2617" t="s">
        <v>322</v>
      </c>
      <c r="J2617" s="25">
        <v>157837</v>
      </c>
      <c r="K2617" s="26">
        <v>247.863</v>
      </c>
      <c r="L2617" s="26">
        <v>3.7972999999999999</v>
      </c>
    </row>
    <row r="2618" spans="1:12" ht="16" customHeight="1">
      <c r="A2618" t="s">
        <v>543</v>
      </c>
      <c r="B2618" t="s">
        <v>12</v>
      </c>
      <c r="C2618" t="s">
        <v>60</v>
      </c>
      <c r="D2618" s="24">
        <v>46113</v>
      </c>
      <c r="E2618" t="s">
        <v>329</v>
      </c>
      <c r="F2618" t="s">
        <v>10</v>
      </c>
      <c r="G2618" t="s">
        <v>320</v>
      </c>
      <c r="H2618" t="s">
        <v>320</v>
      </c>
      <c r="I2618" t="s">
        <v>324</v>
      </c>
      <c r="J2618" s="25">
        <v>149218</v>
      </c>
      <c r="K2618" s="26">
        <v>226.06780000000001</v>
      </c>
      <c r="L2618" s="26">
        <v>5.3108000000000004</v>
      </c>
    </row>
    <row r="2619" spans="1:12" ht="16" customHeight="1">
      <c r="A2619" t="s">
        <v>543</v>
      </c>
      <c r="B2619" t="s">
        <v>12</v>
      </c>
      <c r="C2619" t="s">
        <v>60</v>
      </c>
      <c r="D2619" s="24">
        <v>46113</v>
      </c>
      <c r="E2619" t="s">
        <v>372</v>
      </c>
      <c r="F2619" t="s">
        <v>10</v>
      </c>
      <c r="G2619" t="s">
        <v>320</v>
      </c>
      <c r="H2619" t="s">
        <v>320</v>
      </c>
      <c r="I2619" t="s">
        <v>370</v>
      </c>
      <c r="J2619" s="25">
        <v>18855</v>
      </c>
      <c r="K2619" s="26">
        <v>30.4115</v>
      </c>
      <c r="L2619" s="26">
        <v>0.86609999999999998</v>
      </c>
    </row>
    <row r="2620" spans="1:12" ht="16" customHeight="1">
      <c r="A2620" t="s">
        <v>543</v>
      </c>
      <c r="B2620" t="s">
        <v>12</v>
      </c>
      <c r="C2620" t="s">
        <v>60</v>
      </c>
      <c r="D2620" s="24">
        <v>46113</v>
      </c>
      <c r="E2620" t="s">
        <v>331</v>
      </c>
      <c r="F2620" t="s">
        <v>10</v>
      </c>
      <c r="G2620" t="s">
        <v>320</v>
      </c>
      <c r="H2620" t="s">
        <v>320</v>
      </c>
      <c r="I2620" t="s">
        <v>371</v>
      </c>
      <c r="J2620" s="25">
        <v>69231</v>
      </c>
      <c r="K2620" s="26">
        <v>112.5308</v>
      </c>
      <c r="L2620" s="26">
        <v>3.1025</v>
      </c>
    </row>
    <row r="2621" spans="1:12" ht="16" customHeight="1">
      <c r="A2621" t="s">
        <v>543</v>
      </c>
      <c r="B2621" t="s">
        <v>12</v>
      </c>
      <c r="C2621" t="s">
        <v>60</v>
      </c>
      <c r="D2621" s="24">
        <v>46113</v>
      </c>
      <c r="E2621" t="s">
        <v>542</v>
      </c>
      <c r="F2621" t="s">
        <v>10</v>
      </c>
      <c r="G2621" t="s">
        <v>320</v>
      </c>
      <c r="H2621" t="s">
        <v>320</v>
      </c>
      <c r="I2621" t="s">
        <v>373</v>
      </c>
      <c r="J2621" s="25">
        <v>0</v>
      </c>
      <c r="K2621" s="26">
        <v>0</v>
      </c>
      <c r="L2621" s="26">
        <v>0</v>
      </c>
    </row>
    <row r="2622" spans="1:12" ht="16" customHeight="1">
      <c r="A2622" t="s">
        <v>543</v>
      </c>
      <c r="B2622" t="s">
        <v>12</v>
      </c>
      <c r="C2622" t="s">
        <v>60</v>
      </c>
      <c r="D2622" s="24">
        <v>46113</v>
      </c>
      <c r="E2622" t="s">
        <v>333</v>
      </c>
      <c r="F2622" t="s">
        <v>10</v>
      </c>
      <c r="G2622" t="s">
        <v>320</v>
      </c>
      <c r="H2622" t="s">
        <v>320</v>
      </c>
      <c r="I2622" t="s">
        <v>374</v>
      </c>
      <c r="J2622" s="25">
        <v>13</v>
      </c>
      <c r="K2622" s="26">
        <v>1.6199999999999999E-2</v>
      </c>
      <c r="L2622" s="26">
        <v>2.0000000000000001E-4</v>
      </c>
    </row>
    <row r="2623" spans="1:12" ht="16" customHeight="1">
      <c r="A2623" t="s">
        <v>543</v>
      </c>
      <c r="B2623" t="s">
        <v>12</v>
      </c>
      <c r="C2623" t="s">
        <v>60</v>
      </c>
      <c r="D2623" s="24">
        <v>46113</v>
      </c>
      <c r="E2623" t="s">
        <v>335</v>
      </c>
      <c r="F2623" t="s">
        <v>10</v>
      </c>
      <c r="G2623" t="s">
        <v>320</v>
      </c>
      <c r="H2623" t="s">
        <v>320</v>
      </c>
      <c r="I2623" t="s">
        <v>375</v>
      </c>
      <c r="J2623" s="25">
        <v>514</v>
      </c>
      <c r="K2623" s="26">
        <v>0.86260000000000003</v>
      </c>
      <c r="L2623" s="26">
        <v>4.8599999999999997E-2</v>
      </c>
    </row>
    <row r="2624" spans="1:12" ht="16" customHeight="1">
      <c r="A2624" t="s">
        <v>543</v>
      </c>
      <c r="B2624" t="s">
        <v>12</v>
      </c>
      <c r="C2624" t="s">
        <v>60</v>
      </c>
      <c r="D2624" s="24">
        <v>46113</v>
      </c>
      <c r="E2624" t="s">
        <v>337</v>
      </c>
      <c r="F2624" t="s">
        <v>10</v>
      </c>
      <c r="G2624" t="s">
        <v>320</v>
      </c>
      <c r="H2624" t="s">
        <v>320</v>
      </c>
      <c r="I2624" t="s">
        <v>376</v>
      </c>
      <c r="J2624" s="25">
        <v>0</v>
      </c>
      <c r="K2624" s="26">
        <v>0</v>
      </c>
      <c r="L2624" s="26">
        <v>0</v>
      </c>
    </row>
    <row r="2625" spans="1:12" ht="16" customHeight="1">
      <c r="A2625" t="s">
        <v>543</v>
      </c>
      <c r="B2625" t="s">
        <v>12</v>
      </c>
      <c r="C2625" t="s">
        <v>60</v>
      </c>
      <c r="D2625" s="24">
        <v>46113</v>
      </c>
      <c r="E2625" t="s">
        <v>339</v>
      </c>
      <c r="F2625" t="s">
        <v>10</v>
      </c>
      <c r="G2625" t="s">
        <v>320</v>
      </c>
      <c r="H2625" t="s">
        <v>320</v>
      </c>
      <c r="I2625" t="s">
        <v>377</v>
      </c>
      <c r="J2625" s="25">
        <v>49</v>
      </c>
      <c r="K2625" s="26">
        <v>9.4399999999999998E-2</v>
      </c>
      <c r="L2625" s="26">
        <v>6.0000000000000001E-3</v>
      </c>
    </row>
    <row r="2626" spans="1:12" ht="16" customHeight="1">
      <c r="A2626" t="s">
        <v>543</v>
      </c>
      <c r="B2626" t="s">
        <v>12</v>
      </c>
      <c r="C2626" t="s">
        <v>60</v>
      </c>
      <c r="D2626" s="24">
        <v>46113</v>
      </c>
      <c r="E2626" t="s">
        <v>341</v>
      </c>
      <c r="F2626" t="s">
        <v>10</v>
      </c>
      <c r="G2626" t="s">
        <v>320</v>
      </c>
      <c r="H2626" t="s">
        <v>320</v>
      </c>
      <c r="I2626" t="s">
        <v>378</v>
      </c>
      <c r="J2626" s="25">
        <v>0</v>
      </c>
      <c r="K2626" s="26">
        <v>0</v>
      </c>
      <c r="L2626" s="26">
        <v>0</v>
      </c>
    </row>
    <row r="2627" spans="1:12" ht="16" customHeight="1">
      <c r="A2627" t="s">
        <v>543</v>
      </c>
      <c r="B2627" t="s">
        <v>12</v>
      </c>
      <c r="C2627" t="s">
        <v>60</v>
      </c>
      <c r="D2627" s="24">
        <v>46113</v>
      </c>
      <c r="E2627" t="s">
        <v>343</v>
      </c>
      <c r="F2627" t="s">
        <v>9</v>
      </c>
      <c r="G2627" t="s">
        <v>344</v>
      </c>
      <c r="H2627" t="s">
        <v>344</v>
      </c>
      <c r="I2627" t="s">
        <v>379</v>
      </c>
      <c r="J2627" s="25">
        <v>5</v>
      </c>
      <c r="K2627" s="26">
        <v>7.9000000000000008E-3</v>
      </c>
      <c r="L2627" s="26">
        <v>5.0000000000000001E-4</v>
      </c>
    </row>
    <row r="2628" spans="1:12" ht="16" customHeight="1">
      <c r="A2628" t="s">
        <v>543</v>
      </c>
      <c r="B2628" t="s">
        <v>12</v>
      </c>
      <c r="C2628" t="s">
        <v>60</v>
      </c>
      <c r="D2628" s="24">
        <v>46113</v>
      </c>
      <c r="E2628" t="s">
        <v>346</v>
      </c>
      <c r="F2628" t="s">
        <v>10</v>
      </c>
      <c r="G2628" t="s">
        <v>320</v>
      </c>
      <c r="H2628" t="s">
        <v>320</v>
      </c>
      <c r="I2628" t="s">
        <v>380</v>
      </c>
      <c r="J2628" s="25">
        <v>0</v>
      </c>
      <c r="K2628" s="26">
        <v>0</v>
      </c>
      <c r="L2628" s="26">
        <v>0</v>
      </c>
    </row>
    <row r="2629" spans="1:12" ht="16" customHeight="1">
      <c r="A2629" t="s">
        <v>543</v>
      </c>
      <c r="B2629" t="s">
        <v>12</v>
      </c>
      <c r="C2629" t="s">
        <v>60</v>
      </c>
      <c r="D2629" s="24">
        <v>46113</v>
      </c>
      <c r="E2629" t="s">
        <v>463</v>
      </c>
      <c r="F2629" t="s">
        <v>10</v>
      </c>
      <c r="G2629" t="s">
        <v>320</v>
      </c>
      <c r="H2629" t="s">
        <v>320</v>
      </c>
      <c r="I2629" t="s">
        <v>381</v>
      </c>
      <c r="J2629" s="25">
        <v>0</v>
      </c>
      <c r="K2629" s="26">
        <v>0</v>
      </c>
      <c r="L2629" s="26">
        <v>0</v>
      </c>
    </row>
    <row r="2630" spans="1:12" ht="16" customHeight="1">
      <c r="A2630" t="s">
        <v>544</v>
      </c>
      <c r="B2630" t="s">
        <v>9</v>
      </c>
      <c r="C2630" t="s">
        <v>60</v>
      </c>
      <c r="D2630" s="24">
        <v>46113</v>
      </c>
      <c r="E2630" t="s">
        <v>523</v>
      </c>
      <c r="F2630" t="s">
        <v>10</v>
      </c>
      <c r="G2630" t="s">
        <v>314</v>
      </c>
      <c r="H2630" t="s">
        <v>314</v>
      </c>
      <c r="I2630" t="s">
        <v>315</v>
      </c>
      <c r="J2630" s="25">
        <v>122440819</v>
      </c>
      <c r="K2630" s="26">
        <v>181794.12729999999</v>
      </c>
      <c r="L2630" s="26">
        <v>807.78200000000004</v>
      </c>
    </row>
    <row r="2631" spans="1:12" ht="16" customHeight="1">
      <c r="A2631" t="s">
        <v>544</v>
      </c>
      <c r="B2631" t="s">
        <v>9</v>
      </c>
      <c r="C2631" t="s">
        <v>60</v>
      </c>
      <c r="D2631" s="24">
        <v>46113</v>
      </c>
      <c r="E2631" t="s">
        <v>528</v>
      </c>
      <c r="F2631" t="s">
        <v>9</v>
      </c>
      <c r="G2631" t="s">
        <v>344</v>
      </c>
      <c r="H2631" t="s">
        <v>344</v>
      </c>
      <c r="I2631" t="s">
        <v>315</v>
      </c>
      <c r="J2631" s="25">
        <v>4018798</v>
      </c>
      <c r="K2631" s="26">
        <v>6012.3608000000004</v>
      </c>
      <c r="L2631" s="26">
        <v>42.048099999999998</v>
      </c>
    </row>
    <row r="2632" spans="1:12" ht="16" customHeight="1">
      <c r="A2632" t="s">
        <v>544</v>
      </c>
      <c r="B2632" t="s">
        <v>9</v>
      </c>
      <c r="C2632" t="s">
        <v>60</v>
      </c>
      <c r="D2632" s="24">
        <v>46113</v>
      </c>
      <c r="E2632" t="s">
        <v>533</v>
      </c>
      <c r="F2632" t="s">
        <v>10</v>
      </c>
      <c r="G2632" t="s">
        <v>314</v>
      </c>
      <c r="H2632" t="s">
        <v>314</v>
      </c>
      <c r="I2632" t="s">
        <v>315</v>
      </c>
      <c r="J2632" s="25">
        <v>106465</v>
      </c>
      <c r="K2632" s="26">
        <v>161.50800000000001</v>
      </c>
      <c r="L2632" s="26">
        <v>1.8286</v>
      </c>
    </row>
    <row r="2633" spans="1:12" ht="16" customHeight="1">
      <c r="A2633" t="s">
        <v>544</v>
      </c>
      <c r="B2633" t="s">
        <v>9</v>
      </c>
      <c r="C2633" t="s">
        <v>60</v>
      </c>
      <c r="D2633" s="24">
        <v>46113</v>
      </c>
      <c r="E2633" t="s">
        <v>490</v>
      </c>
      <c r="F2633" t="s">
        <v>10</v>
      </c>
      <c r="G2633" t="s">
        <v>320</v>
      </c>
      <c r="H2633" t="s">
        <v>320</v>
      </c>
      <c r="I2633" t="s">
        <v>315</v>
      </c>
      <c r="J2633" s="25">
        <v>1276429</v>
      </c>
      <c r="K2633" s="26">
        <v>1949.2843</v>
      </c>
      <c r="L2633" s="26">
        <v>28.565100000000001</v>
      </c>
    </row>
    <row r="2634" spans="1:12" ht="16" customHeight="1">
      <c r="A2634" t="s">
        <v>544</v>
      </c>
      <c r="B2634" t="s">
        <v>9</v>
      </c>
      <c r="C2634" t="s">
        <v>60</v>
      </c>
      <c r="D2634" s="24">
        <v>46113</v>
      </c>
      <c r="E2634" t="s">
        <v>539</v>
      </c>
      <c r="F2634" t="s">
        <v>10</v>
      </c>
      <c r="G2634" t="s">
        <v>314</v>
      </c>
      <c r="H2634" t="s">
        <v>314</v>
      </c>
      <c r="I2634" t="s">
        <v>322</v>
      </c>
      <c r="J2634" s="25">
        <v>3590</v>
      </c>
      <c r="K2634" s="26">
        <v>5.6978999999999997</v>
      </c>
      <c r="L2634" s="26">
        <v>5.5800000000000002E-2</v>
      </c>
    </row>
    <row r="2635" spans="1:12" ht="16" customHeight="1">
      <c r="A2635" t="s">
        <v>544</v>
      </c>
      <c r="B2635" t="s">
        <v>9</v>
      </c>
      <c r="C2635" t="s">
        <v>60</v>
      </c>
      <c r="D2635" s="24">
        <v>46113</v>
      </c>
      <c r="E2635" t="s">
        <v>519</v>
      </c>
      <c r="F2635" t="s">
        <v>10</v>
      </c>
      <c r="G2635" t="s">
        <v>320</v>
      </c>
      <c r="H2635" t="s">
        <v>320</v>
      </c>
      <c r="I2635" t="s">
        <v>322</v>
      </c>
      <c r="J2635" s="25">
        <v>126601</v>
      </c>
      <c r="K2635" s="26">
        <v>200.37790000000001</v>
      </c>
      <c r="L2635" s="26">
        <v>3.0739999999999998</v>
      </c>
    </row>
    <row r="2636" spans="1:12" ht="16" customHeight="1">
      <c r="A2636" t="s">
        <v>544</v>
      </c>
      <c r="B2636" t="s">
        <v>9</v>
      </c>
      <c r="C2636" t="s">
        <v>60</v>
      </c>
      <c r="D2636" s="24">
        <v>46113</v>
      </c>
      <c r="E2636" t="s">
        <v>329</v>
      </c>
      <c r="F2636" t="s">
        <v>10</v>
      </c>
      <c r="G2636" t="s">
        <v>320</v>
      </c>
      <c r="H2636" t="s">
        <v>320</v>
      </c>
      <c r="I2636" t="s">
        <v>324</v>
      </c>
      <c r="J2636" s="25">
        <v>112765</v>
      </c>
      <c r="K2636" s="26">
        <v>172.84309999999999</v>
      </c>
      <c r="L2636" s="26">
        <v>3.8658000000000001</v>
      </c>
    </row>
    <row r="2637" spans="1:12" ht="16" customHeight="1">
      <c r="A2637" t="s">
        <v>544</v>
      </c>
      <c r="B2637" t="s">
        <v>9</v>
      </c>
      <c r="C2637" t="s">
        <v>60</v>
      </c>
      <c r="D2637" s="24">
        <v>46113</v>
      </c>
      <c r="E2637" t="s">
        <v>372</v>
      </c>
      <c r="F2637" t="s">
        <v>10</v>
      </c>
      <c r="G2637" t="s">
        <v>320</v>
      </c>
      <c r="H2637" t="s">
        <v>320</v>
      </c>
      <c r="I2637" t="s">
        <v>370</v>
      </c>
      <c r="J2637" s="25">
        <v>19133</v>
      </c>
      <c r="K2637" s="26">
        <v>31.3797</v>
      </c>
      <c r="L2637" s="26">
        <v>0.71030000000000004</v>
      </c>
    </row>
    <row r="2638" spans="1:12" ht="16" customHeight="1">
      <c r="A2638" t="s">
        <v>544</v>
      </c>
      <c r="B2638" t="s">
        <v>9</v>
      </c>
      <c r="C2638" t="s">
        <v>60</v>
      </c>
      <c r="D2638" s="24">
        <v>46113</v>
      </c>
      <c r="E2638" t="s">
        <v>331</v>
      </c>
      <c r="F2638" t="s">
        <v>10</v>
      </c>
      <c r="G2638" t="s">
        <v>320</v>
      </c>
      <c r="H2638" t="s">
        <v>320</v>
      </c>
      <c r="I2638" t="s">
        <v>371</v>
      </c>
      <c r="J2638" s="25">
        <v>45699</v>
      </c>
      <c r="K2638" s="26">
        <v>72.537800000000004</v>
      </c>
      <c r="L2638" s="26">
        <v>1.9610000000000001</v>
      </c>
    </row>
    <row r="2639" spans="1:12" ht="16" customHeight="1">
      <c r="A2639" t="s">
        <v>544</v>
      </c>
      <c r="B2639" t="s">
        <v>9</v>
      </c>
      <c r="C2639" t="s">
        <v>60</v>
      </c>
      <c r="D2639" s="24">
        <v>46113</v>
      </c>
      <c r="E2639" t="s">
        <v>542</v>
      </c>
      <c r="F2639" t="s">
        <v>10</v>
      </c>
      <c r="G2639" t="s">
        <v>320</v>
      </c>
      <c r="H2639" t="s">
        <v>320</v>
      </c>
      <c r="I2639" t="s">
        <v>373</v>
      </c>
      <c r="J2639" s="25">
        <v>0</v>
      </c>
      <c r="K2639" s="26">
        <v>0</v>
      </c>
      <c r="L2639" s="26">
        <v>0</v>
      </c>
    </row>
    <row r="2640" spans="1:12" ht="16" customHeight="1">
      <c r="A2640" t="s">
        <v>544</v>
      </c>
      <c r="B2640" t="s">
        <v>9</v>
      </c>
      <c r="C2640" t="s">
        <v>60</v>
      </c>
      <c r="D2640" s="24">
        <v>46113</v>
      </c>
      <c r="E2640" t="s">
        <v>333</v>
      </c>
      <c r="F2640" t="s">
        <v>10</v>
      </c>
      <c r="G2640" t="s">
        <v>320</v>
      </c>
      <c r="H2640" t="s">
        <v>320</v>
      </c>
      <c r="I2640" t="s">
        <v>374</v>
      </c>
      <c r="J2640" s="25">
        <v>3</v>
      </c>
      <c r="K2640" s="26">
        <v>3.7000000000000002E-3</v>
      </c>
      <c r="L2640" s="26">
        <v>1E-4</v>
      </c>
    </row>
    <row r="2641" spans="1:12" ht="16" customHeight="1">
      <c r="A2641" t="s">
        <v>544</v>
      </c>
      <c r="B2641" t="s">
        <v>9</v>
      </c>
      <c r="C2641" t="s">
        <v>60</v>
      </c>
      <c r="D2641" s="24">
        <v>46113</v>
      </c>
      <c r="E2641" t="s">
        <v>335</v>
      </c>
      <c r="F2641" t="s">
        <v>10</v>
      </c>
      <c r="G2641" t="s">
        <v>320</v>
      </c>
      <c r="H2641" t="s">
        <v>320</v>
      </c>
      <c r="I2641" t="s">
        <v>375</v>
      </c>
      <c r="J2641" s="25">
        <v>344</v>
      </c>
      <c r="K2641" s="26">
        <v>0.57250000000000001</v>
      </c>
      <c r="L2641" s="26">
        <v>3.8399999999999997E-2</v>
      </c>
    </row>
    <row r="2642" spans="1:12" ht="16" customHeight="1">
      <c r="A2642" t="s">
        <v>544</v>
      </c>
      <c r="B2642" t="s">
        <v>9</v>
      </c>
      <c r="C2642" t="s">
        <v>60</v>
      </c>
      <c r="D2642" s="24">
        <v>46113</v>
      </c>
      <c r="E2642" t="s">
        <v>337</v>
      </c>
      <c r="F2642" t="s">
        <v>10</v>
      </c>
      <c r="G2642" t="s">
        <v>320</v>
      </c>
      <c r="H2642" t="s">
        <v>320</v>
      </c>
      <c r="I2642" t="s">
        <v>376</v>
      </c>
      <c r="J2642" s="25">
        <v>0</v>
      </c>
      <c r="K2642" s="26">
        <v>0</v>
      </c>
      <c r="L2642" s="26">
        <v>0</v>
      </c>
    </row>
    <row r="2643" spans="1:12" ht="16" customHeight="1">
      <c r="A2643" t="s">
        <v>544</v>
      </c>
      <c r="B2643" t="s">
        <v>9</v>
      </c>
      <c r="C2643" t="s">
        <v>60</v>
      </c>
      <c r="D2643" s="24">
        <v>46113</v>
      </c>
      <c r="E2643" t="s">
        <v>339</v>
      </c>
      <c r="F2643" t="s">
        <v>10</v>
      </c>
      <c r="G2643" t="s">
        <v>320</v>
      </c>
      <c r="H2643" t="s">
        <v>320</v>
      </c>
      <c r="I2643" t="s">
        <v>377</v>
      </c>
      <c r="J2643" s="25">
        <v>5</v>
      </c>
      <c r="K2643" s="26">
        <v>8.3000000000000001E-3</v>
      </c>
      <c r="L2643" s="26">
        <v>5.0000000000000001E-4</v>
      </c>
    </row>
    <row r="2644" spans="1:12" ht="16" customHeight="1">
      <c r="A2644" t="s">
        <v>544</v>
      </c>
      <c r="B2644" t="s">
        <v>9</v>
      </c>
      <c r="C2644" t="s">
        <v>60</v>
      </c>
      <c r="D2644" s="24">
        <v>46113</v>
      </c>
      <c r="E2644" t="s">
        <v>341</v>
      </c>
      <c r="F2644" t="s">
        <v>10</v>
      </c>
      <c r="G2644" t="s">
        <v>320</v>
      </c>
      <c r="H2644" t="s">
        <v>320</v>
      </c>
      <c r="I2644" t="s">
        <v>378</v>
      </c>
      <c r="J2644" s="25">
        <v>0</v>
      </c>
      <c r="K2644" s="26">
        <v>0</v>
      </c>
      <c r="L2644" s="26">
        <v>0</v>
      </c>
    </row>
    <row r="2645" spans="1:12" ht="16" customHeight="1">
      <c r="A2645" t="s">
        <v>544</v>
      </c>
      <c r="B2645" t="s">
        <v>9</v>
      </c>
      <c r="C2645" t="s">
        <v>60</v>
      </c>
      <c r="D2645" s="24">
        <v>46113</v>
      </c>
      <c r="E2645" t="s">
        <v>343</v>
      </c>
      <c r="F2645" t="s">
        <v>9</v>
      </c>
      <c r="G2645" t="s">
        <v>344</v>
      </c>
      <c r="H2645" t="s">
        <v>344</v>
      </c>
      <c r="I2645" t="s">
        <v>379</v>
      </c>
      <c r="J2645" s="25">
        <v>3</v>
      </c>
      <c r="K2645" s="26">
        <v>5.0000000000000001E-3</v>
      </c>
      <c r="L2645" s="26">
        <v>2.9999999999999997E-4</v>
      </c>
    </row>
    <row r="2646" spans="1:12" ht="16" customHeight="1">
      <c r="A2646" t="s">
        <v>544</v>
      </c>
      <c r="B2646" t="s">
        <v>9</v>
      </c>
      <c r="C2646" t="s">
        <v>60</v>
      </c>
      <c r="D2646" s="24">
        <v>46113</v>
      </c>
      <c r="E2646" t="s">
        <v>346</v>
      </c>
      <c r="F2646" t="s">
        <v>10</v>
      </c>
      <c r="G2646" t="s">
        <v>320</v>
      </c>
      <c r="H2646" t="s">
        <v>320</v>
      </c>
      <c r="I2646" t="s">
        <v>380</v>
      </c>
      <c r="J2646" s="25">
        <v>0</v>
      </c>
      <c r="K2646" s="26">
        <v>0</v>
      </c>
      <c r="L2646" s="26">
        <v>0</v>
      </c>
    </row>
    <row r="2647" spans="1:12" ht="16" customHeight="1">
      <c r="A2647" t="s">
        <v>544</v>
      </c>
      <c r="B2647" t="s">
        <v>9</v>
      </c>
      <c r="C2647" t="s">
        <v>60</v>
      </c>
      <c r="D2647" s="24">
        <v>46113</v>
      </c>
      <c r="E2647" t="s">
        <v>463</v>
      </c>
      <c r="F2647" t="s">
        <v>10</v>
      </c>
      <c r="G2647" t="s">
        <v>320</v>
      </c>
      <c r="H2647" t="s">
        <v>320</v>
      </c>
      <c r="I2647" t="s">
        <v>381</v>
      </c>
      <c r="J2647" s="25">
        <v>0</v>
      </c>
      <c r="K2647" s="26">
        <v>0</v>
      </c>
      <c r="L2647" s="26">
        <v>0</v>
      </c>
    </row>
    <row r="2648" spans="1:12" ht="16" customHeight="1">
      <c r="A2648" t="s">
        <v>523</v>
      </c>
      <c r="B2648" t="s">
        <v>10</v>
      </c>
      <c r="C2648" t="s">
        <v>60</v>
      </c>
      <c r="D2648" s="24">
        <v>46113</v>
      </c>
      <c r="E2648" t="s">
        <v>523</v>
      </c>
      <c r="F2648" t="s">
        <v>10</v>
      </c>
      <c r="G2648" t="s">
        <v>314</v>
      </c>
      <c r="H2648" t="s">
        <v>314</v>
      </c>
      <c r="I2648" t="s">
        <v>315</v>
      </c>
      <c r="J2648" s="25">
        <v>419392746</v>
      </c>
      <c r="K2648" s="26">
        <v>626433.38080000004</v>
      </c>
      <c r="L2648" s="26">
        <v>850.95899999999995</v>
      </c>
    </row>
    <row r="2649" spans="1:12" ht="16" customHeight="1">
      <c r="A2649" t="s">
        <v>523</v>
      </c>
      <c r="B2649" t="s">
        <v>10</v>
      </c>
      <c r="C2649" t="s">
        <v>60</v>
      </c>
      <c r="D2649" s="24">
        <v>46113</v>
      </c>
      <c r="E2649" t="s">
        <v>528</v>
      </c>
      <c r="F2649" t="s">
        <v>9</v>
      </c>
      <c r="G2649" t="s">
        <v>344</v>
      </c>
      <c r="H2649" t="s">
        <v>344</v>
      </c>
      <c r="I2649" t="s">
        <v>315</v>
      </c>
      <c r="J2649" s="25">
        <v>8399372</v>
      </c>
      <c r="K2649" s="26">
        <v>12510.0383</v>
      </c>
      <c r="L2649" s="26">
        <v>81.315200000000004</v>
      </c>
    </row>
    <row r="2650" spans="1:12" ht="16" customHeight="1">
      <c r="A2650" t="s">
        <v>523</v>
      </c>
      <c r="B2650" t="s">
        <v>10</v>
      </c>
      <c r="C2650" t="s">
        <v>60</v>
      </c>
      <c r="D2650" s="24">
        <v>46113</v>
      </c>
      <c r="E2650" t="s">
        <v>533</v>
      </c>
      <c r="F2650" t="s">
        <v>10</v>
      </c>
      <c r="G2650" t="s">
        <v>314</v>
      </c>
      <c r="H2650" t="s">
        <v>314</v>
      </c>
      <c r="I2650" t="s">
        <v>315</v>
      </c>
      <c r="J2650" s="25">
        <v>206645</v>
      </c>
      <c r="K2650" s="26">
        <v>307.86149999999998</v>
      </c>
      <c r="L2650" s="26">
        <v>2.7742</v>
      </c>
    </row>
    <row r="2651" spans="1:12" ht="16" customHeight="1">
      <c r="A2651" t="s">
        <v>523</v>
      </c>
      <c r="B2651" t="s">
        <v>10</v>
      </c>
      <c r="C2651" t="s">
        <v>60</v>
      </c>
      <c r="D2651" s="24">
        <v>46113</v>
      </c>
      <c r="E2651" t="s">
        <v>490</v>
      </c>
      <c r="F2651" t="s">
        <v>10</v>
      </c>
      <c r="G2651" t="s">
        <v>320</v>
      </c>
      <c r="H2651" t="s">
        <v>320</v>
      </c>
      <c r="I2651" t="s">
        <v>315</v>
      </c>
      <c r="J2651" s="25">
        <v>1204589</v>
      </c>
      <c r="K2651" s="26">
        <v>1845.6895999999999</v>
      </c>
      <c r="L2651" s="26">
        <v>27.2532</v>
      </c>
    </row>
    <row r="2652" spans="1:12" ht="16" customHeight="1">
      <c r="A2652" t="s">
        <v>523</v>
      </c>
      <c r="B2652" t="s">
        <v>10</v>
      </c>
      <c r="C2652" t="s">
        <v>60</v>
      </c>
      <c r="D2652" s="24">
        <v>46113</v>
      </c>
      <c r="E2652" t="s">
        <v>539</v>
      </c>
      <c r="F2652" t="s">
        <v>10</v>
      </c>
      <c r="G2652" t="s">
        <v>314</v>
      </c>
      <c r="H2652" t="s">
        <v>314</v>
      </c>
      <c r="I2652" t="s">
        <v>322</v>
      </c>
      <c r="J2652" s="25">
        <v>3181</v>
      </c>
      <c r="K2652" s="26">
        <v>4.9966999999999997</v>
      </c>
      <c r="L2652" s="26">
        <v>5.2299999999999999E-2</v>
      </c>
    </row>
    <row r="2653" spans="1:12" ht="16" customHeight="1">
      <c r="A2653" t="s">
        <v>523</v>
      </c>
      <c r="B2653" t="s">
        <v>10</v>
      </c>
      <c r="C2653" t="s">
        <v>60</v>
      </c>
      <c r="D2653" s="24">
        <v>46113</v>
      </c>
      <c r="E2653" t="s">
        <v>519</v>
      </c>
      <c r="F2653" t="s">
        <v>10</v>
      </c>
      <c r="G2653" t="s">
        <v>320</v>
      </c>
      <c r="H2653" t="s">
        <v>320</v>
      </c>
      <c r="I2653" t="s">
        <v>322</v>
      </c>
      <c r="J2653" s="25">
        <v>110781</v>
      </c>
      <c r="K2653" s="26">
        <v>173.98759999999999</v>
      </c>
      <c r="L2653" s="26">
        <v>2.5171999999999999</v>
      </c>
    </row>
    <row r="2654" spans="1:12" ht="16" customHeight="1">
      <c r="A2654" t="s">
        <v>523</v>
      </c>
      <c r="B2654" t="s">
        <v>10</v>
      </c>
      <c r="C2654" t="s">
        <v>60</v>
      </c>
      <c r="D2654" s="24">
        <v>46113</v>
      </c>
      <c r="E2654" t="s">
        <v>329</v>
      </c>
      <c r="F2654" t="s">
        <v>10</v>
      </c>
      <c r="G2654" t="s">
        <v>320</v>
      </c>
      <c r="H2654" t="s">
        <v>320</v>
      </c>
      <c r="I2654" t="s">
        <v>324</v>
      </c>
      <c r="J2654" s="25">
        <v>87000</v>
      </c>
      <c r="K2654" s="26">
        <v>132.82570000000001</v>
      </c>
      <c r="L2654" s="26">
        <v>2.8586999999999998</v>
      </c>
    </row>
    <row r="2655" spans="1:12" ht="16" customHeight="1">
      <c r="A2655" t="s">
        <v>523</v>
      </c>
      <c r="B2655" t="s">
        <v>10</v>
      </c>
      <c r="C2655" t="s">
        <v>60</v>
      </c>
      <c r="D2655" s="24">
        <v>46113</v>
      </c>
      <c r="E2655" t="s">
        <v>372</v>
      </c>
      <c r="F2655" t="s">
        <v>10</v>
      </c>
      <c r="G2655" t="s">
        <v>320</v>
      </c>
      <c r="H2655" t="s">
        <v>320</v>
      </c>
      <c r="I2655" t="s">
        <v>370</v>
      </c>
      <c r="J2655" s="25">
        <v>7642</v>
      </c>
      <c r="K2655" s="26">
        <v>12.2316</v>
      </c>
      <c r="L2655" s="26">
        <v>0.254</v>
      </c>
    </row>
    <row r="2656" spans="1:12" ht="16" customHeight="1">
      <c r="A2656" t="s">
        <v>523</v>
      </c>
      <c r="B2656" t="s">
        <v>10</v>
      </c>
      <c r="C2656" t="s">
        <v>60</v>
      </c>
      <c r="D2656" s="24">
        <v>46113</v>
      </c>
      <c r="E2656" t="s">
        <v>331</v>
      </c>
      <c r="F2656" t="s">
        <v>10</v>
      </c>
      <c r="G2656" t="s">
        <v>320</v>
      </c>
      <c r="H2656" t="s">
        <v>320</v>
      </c>
      <c r="I2656" t="s">
        <v>371</v>
      </c>
      <c r="J2656" s="25">
        <v>33954</v>
      </c>
      <c r="K2656" s="26">
        <v>53.079500000000003</v>
      </c>
      <c r="L2656" s="26">
        <v>1.5747</v>
      </c>
    </row>
    <row r="2657" spans="1:12" ht="16" customHeight="1">
      <c r="A2657" t="s">
        <v>523</v>
      </c>
      <c r="B2657" t="s">
        <v>10</v>
      </c>
      <c r="C2657" t="s">
        <v>60</v>
      </c>
      <c r="D2657" s="24">
        <v>46113</v>
      </c>
      <c r="E2657" t="s">
        <v>542</v>
      </c>
      <c r="F2657" t="s">
        <v>10</v>
      </c>
      <c r="G2657" t="s">
        <v>320</v>
      </c>
      <c r="H2657" t="s">
        <v>320</v>
      </c>
      <c r="I2657" t="s">
        <v>373</v>
      </c>
      <c r="J2657" s="25">
        <v>0</v>
      </c>
      <c r="K2657" s="26">
        <v>0</v>
      </c>
      <c r="L2657" s="26">
        <v>0</v>
      </c>
    </row>
    <row r="2658" spans="1:12" ht="16" customHeight="1">
      <c r="A2658" t="s">
        <v>523</v>
      </c>
      <c r="B2658" t="s">
        <v>10</v>
      </c>
      <c r="C2658" t="s">
        <v>60</v>
      </c>
      <c r="D2658" s="24">
        <v>46113</v>
      </c>
      <c r="E2658" t="s">
        <v>333</v>
      </c>
      <c r="F2658" t="s">
        <v>10</v>
      </c>
      <c r="G2658" t="s">
        <v>320</v>
      </c>
      <c r="H2658" t="s">
        <v>320</v>
      </c>
      <c r="I2658" t="s">
        <v>374</v>
      </c>
      <c r="J2658" s="25">
        <v>0</v>
      </c>
      <c r="K2658" s="26">
        <v>0</v>
      </c>
      <c r="L2658" s="26">
        <v>0</v>
      </c>
    </row>
    <row r="2659" spans="1:12" ht="16" customHeight="1">
      <c r="A2659" t="s">
        <v>523</v>
      </c>
      <c r="B2659" t="s">
        <v>10</v>
      </c>
      <c r="C2659" t="s">
        <v>60</v>
      </c>
      <c r="D2659" s="24">
        <v>46113</v>
      </c>
      <c r="E2659" t="s">
        <v>335</v>
      </c>
      <c r="F2659" t="s">
        <v>10</v>
      </c>
      <c r="G2659" t="s">
        <v>320</v>
      </c>
      <c r="H2659" t="s">
        <v>320</v>
      </c>
      <c r="I2659" t="s">
        <v>375</v>
      </c>
      <c r="J2659" s="25">
        <v>179</v>
      </c>
      <c r="K2659" s="26">
        <v>0.31469999999999998</v>
      </c>
      <c r="L2659" s="26">
        <v>1.9300000000000001E-2</v>
      </c>
    </row>
    <row r="2660" spans="1:12" ht="16" customHeight="1">
      <c r="A2660" t="s">
        <v>523</v>
      </c>
      <c r="B2660" t="s">
        <v>10</v>
      </c>
      <c r="C2660" t="s">
        <v>60</v>
      </c>
      <c r="D2660" s="24">
        <v>46113</v>
      </c>
      <c r="E2660" t="s">
        <v>337</v>
      </c>
      <c r="F2660" t="s">
        <v>10</v>
      </c>
      <c r="G2660" t="s">
        <v>320</v>
      </c>
      <c r="H2660" t="s">
        <v>320</v>
      </c>
      <c r="I2660" t="s">
        <v>376</v>
      </c>
      <c r="J2660" s="25">
        <v>1</v>
      </c>
      <c r="K2660" s="26">
        <v>1.5E-3</v>
      </c>
      <c r="L2660" s="26">
        <v>1E-4</v>
      </c>
    </row>
    <row r="2661" spans="1:12" ht="16" customHeight="1">
      <c r="A2661" t="s">
        <v>523</v>
      </c>
      <c r="B2661" t="s">
        <v>10</v>
      </c>
      <c r="C2661" t="s">
        <v>60</v>
      </c>
      <c r="D2661" s="24">
        <v>46113</v>
      </c>
      <c r="E2661" t="s">
        <v>339</v>
      </c>
      <c r="F2661" t="s">
        <v>10</v>
      </c>
      <c r="G2661" t="s">
        <v>320</v>
      </c>
      <c r="H2661" t="s">
        <v>320</v>
      </c>
      <c r="I2661" t="s">
        <v>377</v>
      </c>
      <c r="J2661" s="25">
        <v>14</v>
      </c>
      <c r="K2661" s="26">
        <v>2.2700000000000001E-2</v>
      </c>
      <c r="L2661" s="26">
        <v>1.1999999999999999E-3</v>
      </c>
    </row>
    <row r="2662" spans="1:12" ht="16" customHeight="1">
      <c r="A2662" t="s">
        <v>523</v>
      </c>
      <c r="B2662" t="s">
        <v>10</v>
      </c>
      <c r="C2662" t="s">
        <v>60</v>
      </c>
      <c r="D2662" s="24">
        <v>46113</v>
      </c>
      <c r="E2662" t="s">
        <v>341</v>
      </c>
      <c r="F2662" t="s">
        <v>10</v>
      </c>
      <c r="G2662" t="s">
        <v>320</v>
      </c>
      <c r="H2662" t="s">
        <v>320</v>
      </c>
      <c r="I2662" t="s">
        <v>378</v>
      </c>
      <c r="J2662" s="25">
        <v>0</v>
      </c>
      <c r="K2662" s="26">
        <v>0</v>
      </c>
      <c r="L2662" s="26">
        <v>0</v>
      </c>
    </row>
    <row r="2663" spans="1:12" ht="16" customHeight="1">
      <c r="A2663" t="s">
        <v>523</v>
      </c>
      <c r="B2663" t="s">
        <v>10</v>
      </c>
      <c r="C2663" t="s">
        <v>60</v>
      </c>
      <c r="D2663" s="24">
        <v>46113</v>
      </c>
      <c r="E2663" t="s">
        <v>343</v>
      </c>
      <c r="F2663" t="s">
        <v>9</v>
      </c>
      <c r="G2663" t="s">
        <v>344</v>
      </c>
      <c r="H2663" t="s">
        <v>344</v>
      </c>
      <c r="I2663" t="s">
        <v>379</v>
      </c>
      <c r="J2663" s="25">
        <v>2</v>
      </c>
      <c r="K2663" s="26">
        <v>3.7000000000000002E-3</v>
      </c>
      <c r="L2663" s="26">
        <v>2.9999999999999997E-4</v>
      </c>
    </row>
    <row r="2664" spans="1:12" ht="16" customHeight="1">
      <c r="A2664" t="s">
        <v>523</v>
      </c>
      <c r="B2664" t="s">
        <v>10</v>
      </c>
      <c r="C2664" t="s">
        <v>60</v>
      </c>
      <c r="D2664" s="24">
        <v>46113</v>
      </c>
      <c r="E2664" t="s">
        <v>346</v>
      </c>
      <c r="F2664" t="s">
        <v>10</v>
      </c>
      <c r="G2664" t="s">
        <v>320</v>
      </c>
      <c r="H2664" t="s">
        <v>320</v>
      </c>
      <c r="I2664" t="s">
        <v>380</v>
      </c>
      <c r="J2664" s="25">
        <v>0</v>
      </c>
      <c r="K2664" s="26">
        <v>0</v>
      </c>
      <c r="L2664" s="26">
        <v>0</v>
      </c>
    </row>
    <row r="2665" spans="1:12" ht="16" customHeight="1">
      <c r="A2665" t="s">
        <v>523</v>
      </c>
      <c r="B2665" t="s">
        <v>10</v>
      </c>
      <c r="C2665" t="s">
        <v>60</v>
      </c>
      <c r="D2665" s="24">
        <v>46113</v>
      </c>
      <c r="E2665" t="s">
        <v>463</v>
      </c>
      <c r="F2665" t="s">
        <v>10</v>
      </c>
      <c r="G2665" t="s">
        <v>320</v>
      </c>
      <c r="H2665" t="s">
        <v>320</v>
      </c>
      <c r="I2665" t="s">
        <v>381</v>
      </c>
      <c r="J2665" s="25">
        <v>0</v>
      </c>
      <c r="K2665" s="26">
        <v>0</v>
      </c>
      <c r="L2665" s="26">
        <v>0</v>
      </c>
    </row>
    <row r="2666" spans="1:12" ht="16" customHeight="1">
      <c r="A2666" t="s">
        <v>545</v>
      </c>
      <c r="B2666" t="s">
        <v>11</v>
      </c>
      <c r="C2666" t="s">
        <v>61</v>
      </c>
      <c r="D2666" s="24">
        <v>46113</v>
      </c>
      <c r="E2666" t="s">
        <v>528</v>
      </c>
      <c r="F2666" t="s">
        <v>9</v>
      </c>
      <c r="G2666" t="s">
        <v>344</v>
      </c>
      <c r="H2666" t="s">
        <v>344</v>
      </c>
      <c r="I2666" t="s">
        <v>315</v>
      </c>
      <c r="J2666" s="25">
        <v>43555413</v>
      </c>
      <c r="K2666" s="26">
        <v>67485.428799999994</v>
      </c>
      <c r="L2666" s="26">
        <v>347.46589999999998</v>
      </c>
    </row>
    <row r="2667" spans="1:12" ht="16" customHeight="1">
      <c r="A2667" t="s">
        <v>545</v>
      </c>
      <c r="B2667" t="s">
        <v>11</v>
      </c>
      <c r="C2667" t="s">
        <v>61</v>
      </c>
      <c r="D2667" s="24">
        <v>46113</v>
      </c>
      <c r="E2667" t="s">
        <v>533</v>
      </c>
      <c r="F2667" t="s">
        <v>10</v>
      </c>
      <c r="G2667" t="s">
        <v>314</v>
      </c>
      <c r="H2667" t="s">
        <v>314</v>
      </c>
      <c r="I2667" t="s">
        <v>315</v>
      </c>
      <c r="J2667" s="25">
        <v>916245</v>
      </c>
      <c r="K2667" s="26">
        <v>1418.3898999999999</v>
      </c>
      <c r="L2667" s="26">
        <v>9.5117999999999991</v>
      </c>
    </row>
    <row r="2668" spans="1:12" ht="16" customHeight="1">
      <c r="A2668" t="s">
        <v>545</v>
      </c>
      <c r="B2668" t="s">
        <v>11</v>
      </c>
      <c r="C2668" t="s">
        <v>61</v>
      </c>
      <c r="D2668" s="24">
        <v>46113</v>
      </c>
      <c r="E2668" t="s">
        <v>490</v>
      </c>
      <c r="F2668" t="s">
        <v>10</v>
      </c>
      <c r="G2668" t="s">
        <v>320</v>
      </c>
      <c r="H2668" t="s">
        <v>320</v>
      </c>
      <c r="I2668" t="s">
        <v>315</v>
      </c>
      <c r="J2668" s="25">
        <v>2506003</v>
      </c>
      <c r="K2668" s="26">
        <v>3885.5360000000001</v>
      </c>
      <c r="L2668" s="26">
        <v>40.237499999999997</v>
      </c>
    </row>
    <row r="2669" spans="1:12" ht="16" customHeight="1">
      <c r="A2669" t="s">
        <v>545</v>
      </c>
      <c r="B2669" t="s">
        <v>11</v>
      </c>
      <c r="C2669" t="s">
        <v>61</v>
      </c>
      <c r="D2669" s="24">
        <v>46113</v>
      </c>
      <c r="E2669" t="s">
        <v>539</v>
      </c>
      <c r="F2669" t="s">
        <v>10</v>
      </c>
      <c r="G2669" t="s">
        <v>314</v>
      </c>
      <c r="H2669" t="s">
        <v>314</v>
      </c>
      <c r="I2669" t="s">
        <v>322</v>
      </c>
      <c r="J2669" s="25">
        <v>21084</v>
      </c>
      <c r="K2669" s="26">
        <v>33.110100000000003</v>
      </c>
      <c r="L2669" s="26">
        <v>0.44750000000000001</v>
      </c>
    </row>
    <row r="2670" spans="1:12" ht="16" customHeight="1">
      <c r="A2670" t="s">
        <v>545</v>
      </c>
      <c r="B2670" t="s">
        <v>11</v>
      </c>
      <c r="C2670" t="s">
        <v>61</v>
      </c>
      <c r="D2670" s="24">
        <v>46113</v>
      </c>
      <c r="E2670" t="s">
        <v>546</v>
      </c>
      <c r="F2670" t="s">
        <v>10</v>
      </c>
      <c r="G2670" t="s">
        <v>314</v>
      </c>
      <c r="H2670" t="s">
        <v>314</v>
      </c>
      <c r="I2670" t="s">
        <v>322</v>
      </c>
      <c r="J2670" s="25">
        <v>125</v>
      </c>
      <c r="K2670" s="26">
        <v>0.1966</v>
      </c>
      <c r="L2670" s="26">
        <v>2.3E-3</v>
      </c>
    </row>
    <row r="2671" spans="1:12" ht="16" customHeight="1">
      <c r="A2671" t="s">
        <v>545</v>
      </c>
      <c r="B2671" t="s">
        <v>11</v>
      </c>
      <c r="C2671" t="s">
        <v>61</v>
      </c>
      <c r="D2671" s="24">
        <v>46113</v>
      </c>
      <c r="E2671" t="s">
        <v>519</v>
      </c>
      <c r="F2671" t="s">
        <v>10</v>
      </c>
      <c r="G2671" t="s">
        <v>320</v>
      </c>
      <c r="H2671" t="s">
        <v>320</v>
      </c>
      <c r="I2671" t="s">
        <v>322</v>
      </c>
      <c r="J2671" s="25">
        <v>308642</v>
      </c>
      <c r="K2671" s="26">
        <v>483.88869999999997</v>
      </c>
      <c r="L2671" s="26">
        <v>6.6487999999999996</v>
      </c>
    </row>
    <row r="2672" spans="1:12" ht="16" customHeight="1">
      <c r="A2672" t="s">
        <v>545</v>
      </c>
      <c r="B2672" t="s">
        <v>11</v>
      </c>
      <c r="C2672" t="s">
        <v>61</v>
      </c>
      <c r="D2672" s="24">
        <v>46113</v>
      </c>
      <c r="E2672" t="s">
        <v>329</v>
      </c>
      <c r="F2672" t="s">
        <v>10</v>
      </c>
      <c r="G2672" t="s">
        <v>320</v>
      </c>
      <c r="H2672" t="s">
        <v>320</v>
      </c>
      <c r="I2672" t="s">
        <v>324</v>
      </c>
      <c r="J2672" s="25">
        <v>278690</v>
      </c>
      <c r="K2672" s="26">
        <v>426.76839999999999</v>
      </c>
      <c r="L2672" s="26">
        <v>7.0602</v>
      </c>
    </row>
    <row r="2673" spans="1:12" ht="16" customHeight="1">
      <c r="A2673" t="s">
        <v>545</v>
      </c>
      <c r="B2673" t="s">
        <v>11</v>
      </c>
      <c r="C2673" t="s">
        <v>61</v>
      </c>
      <c r="D2673" s="24">
        <v>46113</v>
      </c>
      <c r="E2673" t="s">
        <v>372</v>
      </c>
      <c r="F2673" t="s">
        <v>10</v>
      </c>
      <c r="G2673" t="s">
        <v>320</v>
      </c>
      <c r="H2673" t="s">
        <v>320</v>
      </c>
      <c r="I2673" t="s">
        <v>370</v>
      </c>
      <c r="J2673" s="25">
        <v>38394</v>
      </c>
      <c r="K2673" s="26">
        <v>60.853499999999997</v>
      </c>
      <c r="L2673" s="26">
        <v>1.1462000000000001</v>
      </c>
    </row>
    <row r="2674" spans="1:12" ht="16" customHeight="1">
      <c r="A2674" t="s">
        <v>545</v>
      </c>
      <c r="B2674" t="s">
        <v>11</v>
      </c>
      <c r="C2674" t="s">
        <v>61</v>
      </c>
      <c r="D2674" s="24">
        <v>46113</v>
      </c>
      <c r="E2674" t="s">
        <v>331</v>
      </c>
      <c r="F2674" t="s">
        <v>10</v>
      </c>
      <c r="G2674" t="s">
        <v>320</v>
      </c>
      <c r="H2674" t="s">
        <v>320</v>
      </c>
      <c r="I2674" t="s">
        <v>371</v>
      </c>
      <c r="J2674" s="25">
        <v>79381</v>
      </c>
      <c r="K2674" s="26">
        <v>122.5772</v>
      </c>
      <c r="L2674" s="26">
        <v>3.1164999999999998</v>
      </c>
    </row>
    <row r="2675" spans="1:12" ht="16" customHeight="1">
      <c r="A2675" t="s">
        <v>545</v>
      </c>
      <c r="B2675" t="s">
        <v>11</v>
      </c>
      <c r="C2675" t="s">
        <v>61</v>
      </c>
      <c r="D2675" s="24">
        <v>46113</v>
      </c>
      <c r="E2675" t="s">
        <v>542</v>
      </c>
      <c r="F2675" t="s">
        <v>10</v>
      </c>
      <c r="G2675" t="s">
        <v>320</v>
      </c>
      <c r="H2675" t="s">
        <v>320</v>
      </c>
      <c r="I2675" t="s">
        <v>373</v>
      </c>
      <c r="J2675" s="25">
        <v>0</v>
      </c>
      <c r="K2675" s="26">
        <v>0</v>
      </c>
      <c r="L2675" s="26">
        <v>0</v>
      </c>
    </row>
    <row r="2676" spans="1:12" ht="16" customHeight="1">
      <c r="A2676" t="s">
        <v>545</v>
      </c>
      <c r="B2676" t="s">
        <v>11</v>
      </c>
      <c r="C2676" t="s">
        <v>61</v>
      </c>
      <c r="D2676" s="24">
        <v>46113</v>
      </c>
      <c r="E2676" t="s">
        <v>333</v>
      </c>
      <c r="F2676" t="s">
        <v>10</v>
      </c>
      <c r="G2676" t="s">
        <v>320</v>
      </c>
      <c r="H2676" t="s">
        <v>320</v>
      </c>
      <c r="I2676" t="s">
        <v>374</v>
      </c>
      <c r="J2676" s="25">
        <v>19</v>
      </c>
      <c r="K2676" s="26">
        <v>2.64E-2</v>
      </c>
      <c r="L2676" s="26">
        <v>4.0000000000000002E-4</v>
      </c>
    </row>
    <row r="2677" spans="1:12" ht="16" customHeight="1">
      <c r="A2677" t="s">
        <v>545</v>
      </c>
      <c r="B2677" t="s">
        <v>11</v>
      </c>
      <c r="C2677" t="s">
        <v>61</v>
      </c>
      <c r="D2677" s="24">
        <v>46113</v>
      </c>
      <c r="E2677" t="s">
        <v>335</v>
      </c>
      <c r="F2677" t="s">
        <v>10</v>
      </c>
      <c r="G2677" t="s">
        <v>320</v>
      </c>
      <c r="H2677" t="s">
        <v>320</v>
      </c>
      <c r="I2677" t="s">
        <v>375</v>
      </c>
      <c r="J2677" s="25">
        <v>483</v>
      </c>
      <c r="K2677" s="26">
        <v>0.84209999999999996</v>
      </c>
      <c r="L2677" s="26">
        <v>5.3900000000000003E-2</v>
      </c>
    </row>
    <row r="2678" spans="1:12" ht="16" customHeight="1">
      <c r="A2678" t="s">
        <v>545</v>
      </c>
      <c r="B2678" t="s">
        <v>11</v>
      </c>
      <c r="C2678" t="s">
        <v>61</v>
      </c>
      <c r="D2678" s="24">
        <v>46113</v>
      </c>
      <c r="E2678" t="s">
        <v>337</v>
      </c>
      <c r="F2678" t="s">
        <v>10</v>
      </c>
      <c r="G2678" t="s">
        <v>320</v>
      </c>
      <c r="H2678" t="s">
        <v>320</v>
      </c>
      <c r="I2678" t="s">
        <v>376</v>
      </c>
      <c r="J2678" s="25">
        <v>0</v>
      </c>
      <c r="K2678" s="26">
        <v>0</v>
      </c>
      <c r="L2678" s="26">
        <v>0</v>
      </c>
    </row>
    <row r="2679" spans="1:12" ht="16" customHeight="1">
      <c r="A2679" t="s">
        <v>545</v>
      </c>
      <c r="B2679" t="s">
        <v>11</v>
      </c>
      <c r="C2679" t="s">
        <v>61</v>
      </c>
      <c r="D2679" s="24">
        <v>46113</v>
      </c>
      <c r="E2679" t="s">
        <v>339</v>
      </c>
      <c r="F2679" t="s">
        <v>10</v>
      </c>
      <c r="G2679" t="s">
        <v>320</v>
      </c>
      <c r="H2679" t="s">
        <v>320</v>
      </c>
      <c r="I2679" t="s">
        <v>377</v>
      </c>
      <c r="J2679" s="25">
        <v>20</v>
      </c>
      <c r="K2679" s="26">
        <v>3.3599999999999998E-2</v>
      </c>
      <c r="L2679" s="26">
        <v>1.5E-3</v>
      </c>
    </row>
    <row r="2680" spans="1:12" ht="16" customHeight="1">
      <c r="A2680" t="s">
        <v>545</v>
      </c>
      <c r="B2680" t="s">
        <v>11</v>
      </c>
      <c r="C2680" t="s">
        <v>61</v>
      </c>
      <c r="D2680" s="24">
        <v>46113</v>
      </c>
      <c r="E2680" t="s">
        <v>341</v>
      </c>
      <c r="F2680" t="s">
        <v>10</v>
      </c>
      <c r="G2680" t="s">
        <v>320</v>
      </c>
      <c r="H2680" t="s">
        <v>320</v>
      </c>
      <c r="I2680" t="s">
        <v>378</v>
      </c>
      <c r="J2680" s="25">
        <v>0</v>
      </c>
      <c r="K2680" s="26">
        <v>0</v>
      </c>
      <c r="L2680" s="26">
        <v>0</v>
      </c>
    </row>
    <row r="2681" spans="1:12" ht="16" customHeight="1">
      <c r="A2681" t="s">
        <v>545</v>
      </c>
      <c r="B2681" t="s">
        <v>11</v>
      </c>
      <c r="C2681" t="s">
        <v>61</v>
      </c>
      <c r="D2681" s="24">
        <v>46113</v>
      </c>
      <c r="E2681" t="s">
        <v>343</v>
      </c>
      <c r="F2681" t="s">
        <v>9</v>
      </c>
      <c r="G2681" t="s">
        <v>344</v>
      </c>
      <c r="H2681" t="s">
        <v>344</v>
      </c>
      <c r="I2681" t="s">
        <v>379</v>
      </c>
      <c r="J2681" s="25">
        <v>15</v>
      </c>
      <c r="K2681" s="26">
        <v>2.8799999999999999E-2</v>
      </c>
      <c r="L2681" s="26">
        <v>1.9E-3</v>
      </c>
    </row>
    <row r="2682" spans="1:12" ht="16" customHeight="1">
      <c r="A2682" t="s">
        <v>545</v>
      </c>
      <c r="B2682" t="s">
        <v>11</v>
      </c>
      <c r="C2682" t="s">
        <v>61</v>
      </c>
      <c r="D2682" s="24">
        <v>46113</v>
      </c>
      <c r="E2682" t="s">
        <v>346</v>
      </c>
      <c r="F2682" t="s">
        <v>10</v>
      </c>
      <c r="G2682" t="s">
        <v>320</v>
      </c>
      <c r="H2682" t="s">
        <v>320</v>
      </c>
      <c r="I2682" t="s">
        <v>380</v>
      </c>
      <c r="J2682" s="25">
        <v>0</v>
      </c>
      <c r="K2682" s="26">
        <v>0</v>
      </c>
      <c r="L2682" s="26">
        <v>0</v>
      </c>
    </row>
    <row r="2683" spans="1:12" ht="16" customHeight="1">
      <c r="A2683" t="s">
        <v>545</v>
      </c>
      <c r="B2683" t="s">
        <v>11</v>
      </c>
      <c r="C2683" t="s">
        <v>61</v>
      </c>
      <c r="D2683" s="24">
        <v>46113</v>
      </c>
      <c r="E2683" t="s">
        <v>463</v>
      </c>
      <c r="F2683" t="s">
        <v>10</v>
      </c>
      <c r="G2683" t="s">
        <v>320</v>
      </c>
      <c r="H2683" t="s">
        <v>320</v>
      </c>
      <c r="I2683" t="s">
        <v>381</v>
      </c>
      <c r="J2683" s="25">
        <v>0</v>
      </c>
      <c r="K2683" s="26">
        <v>0</v>
      </c>
      <c r="L2683" s="26">
        <v>0</v>
      </c>
    </row>
    <row r="2684" spans="1:12" ht="16" customHeight="1">
      <c r="A2684" t="s">
        <v>547</v>
      </c>
      <c r="B2684" t="s">
        <v>12</v>
      </c>
      <c r="C2684" t="s">
        <v>61</v>
      </c>
      <c r="D2684" s="24">
        <v>46113</v>
      </c>
      <c r="E2684" t="s">
        <v>528</v>
      </c>
      <c r="F2684" t="s">
        <v>9</v>
      </c>
      <c r="G2684" t="s">
        <v>344</v>
      </c>
      <c r="H2684" t="s">
        <v>344</v>
      </c>
      <c r="I2684" t="s">
        <v>315</v>
      </c>
      <c r="J2684" s="25">
        <v>45342603</v>
      </c>
      <c r="K2684" s="26">
        <v>70430.608300000007</v>
      </c>
      <c r="L2684" s="26">
        <v>326.33390000000003</v>
      </c>
    </row>
    <row r="2685" spans="1:12" ht="16" customHeight="1">
      <c r="A2685" t="s">
        <v>547</v>
      </c>
      <c r="B2685" t="s">
        <v>12</v>
      </c>
      <c r="C2685" t="s">
        <v>61</v>
      </c>
      <c r="D2685" s="24">
        <v>46113</v>
      </c>
      <c r="E2685" t="s">
        <v>533</v>
      </c>
      <c r="F2685" t="s">
        <v>10</v>
      </c>
      <c r="G2685" t="s">
        <v>314</v>
      </c>
      <c r="H2685" t="s">
        <v>314</v>
      </c>
      <c r="I2685" t="s">
        <v>315</v>
      </c>
      <c r="J2685" s="25">
        <v>1253304</v>
      </c>
      <c r="K2685" s="26">
        <v>1959.2920999999999</v>
      </c>
      <c r="L2685" s="26">
        <v>12.7034</v>
      </c>
    </row>
    <row r="2686" spans="1:12" ht="16" customHeight="1">
      <c r="A2686" t="s">
        <v>547</v>
      </c>
      <c r="B2686" t="s">
        <v>12</v>
      </c>
      <c r="C2686" t="s">
        <v>61</v>
      </c>
      <c r="D2686" s="24">
        <v>46113</v>
      </c>
      <c r="E2686" t="s">
        <v>490</v>
      </c>
      <c r="F2686" t="s">
        <v>10</v>
      </c>
      <c r="G2686" t="s">
        <v>320</v>
      </c>
      <c r="H2686" t="s">
        <v>320</v>
      </c>
      <c r="I2686" t="s">
        <v>315</v>
      </c>
      <c r="J2686" s="25">
        <v>1545901</v>
      </c>
      <c r="K2686" s="26">
        <v>2422.2887000000001</v>
      </c>
      <c r="L2686" s="26">
        <v>26.092300000000002</v>
      </c>
    </row>
    <row r="2687" spans="1:12" ht="16" customHeight="1">
      <c r="A2687" t="s">
        <v>547</v>
      </c>
      <c r="B2687" t="s">
        <v>12</v>
      </c>
      <c r="C2687" t="s">
        <v>61</v>
      </c>
      <c r="D2687" s="24">
        <v>46113</v>
      </c>
      <c r="E2687" t="s">
        <v>539</v>
      </c>
      <c r="F2687" t="s">
        <v>10</v>
      </c>
      <c r="G2687" t="s">
        <v>314</v>
      </c>
      <c r="H2687" t="s">
        <v>314</v>
      </c>
      <c r="I2687" t="s">
        <v>322</v>
      </c>
      <c r="J2687" s="25">
        <v>19426</v>
      </c>
      <c r="K2687" s="26">
        <v>30.426600000000001</v>
      </c>
      <c r="L2687" s="26">
        <v>0.36730000000000002</v>
      </c>
    </row>
    <row r="2688" spans="1:12" ht="16" customHeight="1">
      <c r="A2688" t="s">
        <v>547</v>
      </c>
      <c r="B2688" t="s">
        <v>12</v>
      </c>
      <c r="C2688" t="s">
        <v>61</v>
      </c>
      <c r="D2688" s="24">
        <v>46113</v>
      </c>
      <c r="E2688" t="s">
        <v>546</v>
      </c>
      <c r="F2688" t="s">
        <v>10</v>
      </c>
      <c r="G2688" t="s">
        <v>314</v>
      </c>
      <c r="H2688" t="s">
        <v>314</v>
      </c>
      <c r="I2688" t="s">
        <v>322</v>
      </c>
      <c r="J2688" s="25">
        <v>400</v>
      </c>
      <c r="K2688" s="26">
        <v>0.64690000000000003</v>
      </c>
      <c r="L2688" s="26">
        <v>5.7999999999999996E-3</v>
      </c>
    </row>
    <row r="2689" spans="1:12" ht="16" customHeight="1">
      <c r="A2689" t="s">
        <v>547</v>
      </c>
      <c r="B2689" t="s">
        <v>12</v>
      </c>
      <c r="C2689" t="s">
        <v>61</v>
      </c>
      <c r="D2689" s="24">
        <v>46113</v>
      </c>
      <c r="E2689" t="s">
        <v>519</v>
      </c>
      <c r="F2689" t="s">
        <v>10</v>
      </c>
      <c r="G2689" t="s">
        <v>320</v>
      </c>
      <c r="H2689" t="s">
        <v>320</v>
      </c>
      <c r="I2689" t="s">
        <v>322</v>
      </c>
      <c r="J2689" s="25">
        <v>154079</v>
      </c>
      <c r="K2689" s="26">
        <v>245.7885</v>
      </c>
      <c r="L2689" s="26">
        <v>3.35</v>
      </c>
    </row>
    <row r="2690" spans="1:12" ht="16" customHeight="1">
      <c r="A2690" t="s">
        <v>547</v>
      </c>
      <c r="B2690" t="s">
        <v>12</v>
      </c>
      <c r="C2690" t="s">
        <v>61</v>
      </c>
      <c r="D2690" s="24">
        <v>46113</v>
      </c>
      <c r="E2690" t="s">
        <v>329</v>
      </c>
      <c r="F2690" t="s">
        <v>10</v>
      </c>
      <c r="G2690" t="s">
        <v>320</v>
      </c>
      <c r="H2690" t="s">
        <v>320</v>
      </c>
      <c r="I2690" t="s">
        <v>324</v>
      </c>
      <c r="J2690" s="25">
        <v>125314</v>
      </c>
      <c r="K2690" s="26">
        <v>195.62090000000001</v>
      </c>
      <c r="L2690" s="26">
        <v>3.3502000000000001</v>
      </c>
    </row>
    <row r="2691" spans="1:12" ht="16" customHeight="1">
      <c r="A2691" t="s">
        <v>547</v>
      </c>
      <c r="B2691" t="s">
        <v>12</v>
      </c>
      <c r="C2691" t="s">
        <v>61</v>
      </c>
      <c r="D2691" s="24">
        <v>46113</v>
      </c>
      <c r="E2691" t="s">
        <v>372</v>
      </c>
      <c r="F2691" t="s">
        <v>10</v>
      </c>
      <c r="G2691" t="s">
        <v>320</v>
      </c>
      <c r="H2691" t="s">
        <v>320</v>
      </c>
      <c r="I2691" t="s">
        <v>370</v>
      </c>
      <c r="J2691" s="25">
        <v>28472</v>
      </c>
      <c r="K2691" s="26">
        <v>46.917900000000003</v>
      </c>
      <c r="L2691" s="26">
        <v>0.8851</v>
      </c>
    </row>
    <row r="2692" spans="1:12" ht="16" customHeight="1">
      <c r="A2692" t="s">
        <v>547</v>
      </c>
      <c r="B2692" t="s">
        <v>12</v>
      </c>
      <c r="C2692" t="s">
        <v>61</v>
      </c>
      <c r="D2692" s="24">
        <v>46113</v>
      </c>
      <c r="E2692" t="s">
        <v>331</v>
      </c>
      <c r="F2692" t="s">
        <v>10</v>
      </c>
      <c r="G2692" t="s">
        <v>320</v>
      </c>
      <c r="H2692" t="s">
        <v>320</v>
      </c>
      <c r="I2692" t="s">
        <v>371</v>
      </c>
      <c r="J2692" s="25">
        <v>52595</v>
      </c>
      <c r="K2692" s="26">
        <v>84.155000000000001</v>
      </c>
      <c r="L2692" s="26">
        <v>2.09</v>
      </c>
    </row>
    <row r="2693" spans="1:12" ht="16" customHeight="1">
      <c r="A2693" t="s">
        <v>547</v>
      </c>
      <c r="B2693" t="s">
        <v>12</v>
      </c>
      <c r="C2693" t="s">
        <v>61</v>
      </c>
      <c r="D2693" s="24">
        <v>46113</v>
      </c>
      <c r="E2693" t="s">
        <v>542</v>
      </c>
      <c r="F2693" t="s">
        <v>10</v>
      </c>
      <c r="G2693" t="s">
        <v>320</v>
      </c>
      <c r="H2693" t="s">
        <v>320</v>
      </c>
      <c r="I2693" t="s">
        <v>373</v>
      </c>
      <c r="J2693" s="25">
        <v>0</v>
      </c>
      <c r="K2693" s="26">
        <v>0</v>
      </c>
      <c r="L2693" s="26">
        <v>0</v>
      </c>
    </row>
    <row r="2694" spans="1:12" ht="16" customHeight="1">
      <c r="A2694" t="s">
        <v>547</v>
      </c>
      <c r="B2694" t="s">
        <v>12</v>
      </c>
      <c r="C2694" t="s">
        <v>61</v>
      </c>
      <c r="D2694" s="24">
        <v>46113</v>
      </c>
      <c r="E2694" t="s">
        <v>333</v>
      </c>
      <c r="F2694" t="s">
        <v>10</v>
      </c>
      <c r="G2694" t="s">
        <v>320</v>
      </c>
      <c r="H2694" t="s">
        <v>320</v>
      </c>
      <c r="I2694" t="s">
        <v>374</v>
      </c>
      <c r="J2694" s="25">
        <v>3</v>
      </c>
      <c r="K2694" s="26">
        <v>4.1999999999999997E-3</v>
      </c>
      <c r="L2694" s="26">
        <v>1E-4</v>
      </c>
    </row>
    <row r="2695" spans="1:12" ht="16" customHeight="1">
      <c r="A2695" t="s">
        <v>547</v>
      </c>
      <c r="B2695" t="s">
        <v>12</v>
      </c>
      <c r="C2695" t="s">
        <v>61</v>
      </c>
      <c r="D2695" s="24">
        <v>46113</v>
      </c>
      <c r="E2695" t="s">
        <v>335</v>
      </c>
      <c r="F2695" t="s">
        <v>10</v>
      </c>
      <c r="G2695" t="s">
        <v>320</v>
      </c>
      <c r="H2695" t="s">
        <v>320</v>
      </c>
      <c r="I2695" t="s">
        <v>375</v>
      </c>
      <c r="J2695" s="25">
        <v>213</v>
      </c>
      <c r="K2695" s="26">
        <v>0.3533</v>
      </c>
      <c r="L2695" s="26">
        <v>1.7600000000000001E-2</v>
      </c>
    </row>
    <row r="2696" spans="1:12" ht="16" customHeight="1">
      <c r="A2696" t="s">
        <v>547</v>
      </c>
      <c r="B2696" t="s">
        <v>12</v>
      </c>
      <c r="C2696" t="s">
        <v>61</v>
      </c>
      <c r="D2696" s="24">
        <v>46113</v>
      </c>
      <c r="E2696" t="s">
        <v>337</v>
      </c>
      <c r="F2696" t="s">
        <v>10</v>
      </c>
      <c r="G2696" t="s">
        <v>320</v>
      </c>
      <c r="H2696" t="s">
        <v>320</v>
      </c>
      <c r="I2696" t="s">
        <v>376</v>
      </c>
      <c r="J2696" s="25">
        <v>0</v>
      </c>
      <c r="K2696" s="26">
        <v>0</v>
      </c>
      <c r="L2696" s="26">
        <v>0</v>
      </c>
    </row>
    <row r="2697" spans="1:12" ht="16" customHeight="1">
      <c r="A2697" t="s">
        <v>547</v>
      </c>
      <c r="B2697" t="s">
        <v>12</v>
      </c>
      <c r="C2697" t="s">
        <v>61</v>
      </c>
      <c r="D2697" s="24">
        <v>46113</v>
      </c>
      <c r="E2697" t="s">
        <v>339</v>
      </c>
      <c r="F2697" t="s">
        <v>10</v>
      </c>
      <c r="G2697" t="s">
        <v>320</v>
      </c>
      <c r="H2697" t="s">
        <v>320</v>
      </c>
      <c r="I2697" t="s">
        <v>377</v>
      </c>
      <c r="J2697" s="25">
        <v>3</v>
      </c>
      <c r="K2697" s="26">
        <v>4.7000000000000002E-3</v>
      </c>
      <c r="L2697" s="26">
        <v>2.0000000000000001E-4</v>
      </c>
    </row>
    <row r="2698" spans="1:12" ht="16" customHeight="1">
      <c r="A2698" t="s">
        <v>547</v>
      </c>
      <c r="B2698" t="s">
        <v>12</v>
      </c>
      <c r="C2698" t="s">
        <v>61</v>
      </c>
      <c r="D2698" s="24">
        <v>46113</v>
      </c>
      <c r="E2698" t="s">
        <v>341</v>
      </c>
      <c r="F2698" t="s">
        <v>10</v>
      </c>
      <c r="G2698" t="s">
        <v>320</v>
      </c>
      <c r="H2698" t="s">
        <v>320</v>
      </c>
      <c r="I2698" t="s">
        <v>378</v>
      </c>
      <c r="J2698" s="25">
        <v>0</v>
      </c>
      <c r="K2698" s="26">
        <v>0</v>
      </c>
      <c r="L2698" s="26">
        <v>0</v>
      </c>
    </row>
    <row r="2699" spans="1:12" ht="16" customHeight="1">
      <c r="A2699" t="s">
        <v>547</v>
      </c>
      <c r="B2699" t="s">
        <v>12</v>
      </c>
      <c r="C2699" t="s">
        <v>61</v>
      </c>
      <c r="D2699" s="24">
        <v>46113</v>
      </c>
      <c r="E2699" t="s">
        <v>343</v>
      </c>
      <c r="F2699" t="s">
        <v>9</v>
      </c>
      <c r="G2699" t="s">
        <v>344</v>
      </c>
      <c r="H2699" t="s">
        <v>344</v>
      </c>
      <c r="I2699" t="s">
        <v>379</v>
      </c>
      <c r="J2699" s="25">
        <v>13</v>
      </c>
      <c r="K2699" s="26">
        <v>2.75E-2</v>
      </c>
      <c r="L2699" s="26">
        <v>2.5999999999999999E-3</v>
      </c>
    </row>
    <row r="2700" spans="1:12" ht="16" customHeight="1">
      <c r="A2700" t="s">
        <v>547</v>
      </c>
      <c r="B2700" t="s">
        <v>12</v>
      </c>
      <c r="C2700" t="s">
        <v>61</v>
      </c>
      <c r="D2700" s="24">
        <v>46113</v>
      </c>
      <c r="E2700" t="s">
        <v>346</v>
      </c>
      <c r="F2700" t="s">
        <v>10</v>
      </c>
      <c r="G2700" t="s">
        <v>320</v>
      </c>
      <c r="H2700" t="s">
        <v>320</v>
      </c>
      <c r="I2700" t="s">
        <v>380</v>
      </c>
      <c r="J2700" s="25">
        <v>0</v>
      </c>
      <c r="K2700" s="26">
        <v>0</v>
      </c>
      <c r="L2700" s="26">
        <v>0</v>
      </c>
    </row>
    <row r="2701" spans="1:12" ht="16" customHeight="1">
      <c r="A2701" t="s">
        <v>547</v>
      </c>
      <c r="B2701" t="s">
        <v>12</v>
      </c>
      <c r="C2701" t="s">
        <v>61</v>
      </c>
      <c r="D2701" s="24">
        <v>46113</v>
      </c>
      <c r="E2701" t="s">
        <v>463</v>
      </c>
      <c r="F2701" t="s">
        <v>10</v>
      </c>
      <c r="G2701" t="s">
        <v>320</v>
      </c>
      <c r="H2701" t="s">
        <v>320</v>
      </c>
      <c r="I2701" t="s">
        <v>381</v>
      </c>
      <c r="J2701" s="25">
        <v>0</v>
      </c>
      <c r="K2701" s="26">
        <v>0</v>
      </c>
      <c r="L2701" s="26">
        <v>0</v>
      </c>
    </row>
    <row r="2702" spans="1:12" ht="16" customHeight="1">
      <c r="A2702" t="s">
        <v>548</v>
      </c>
      <c r="B2702" t="s">
        <v>13</v>
      </c>
      <c r="C2702" t="s">
        <v>61</v>
      </c>
      <c r="D2702" s="24">
        <v>46113</v>
      </c>
      <c r="E2702" t="s">
        <v>528</v>
      </c>
      <c r="F2702" t="s">
        <v>9</v>
      </c>
      <c r="G2702" t="s">
        <v>344</v>
      </c>
      <c r="H2702" t="s">
        <v>344</v>
      </c>
      <c r="I2702" t="s">
        <v>315</v>
      </c>
      <c r="J2702" s="25">
        <v>88418566</v>
      </c>
      <c r="K2702" s="26">
        <v>137931.5013</v>
      </c>
      <c r="L2702" s="26">
        <v>500.05119999999999</v>
      </c>
    </row>
    <row r="2703" spans="1:12" ht="16" customHeight="1">
      <c r="A2703" t="s">
        <v>548</v>
      </c>
      <c r="B2703" t="s">
        <v>13</v>
      </c>
      <c r="C2703" t="s">
        <v>61</v>
      </c>
      <c r="D2703" s="24">
        <v>46113</v>
      </c>
      <c r="E2703" t="s">
        <v>533</v>
      </c>
      <c r="F2703" t="s">
        <v>10</v>
      </c>
      <c r="G2703" t="s">
        <v>314</v>
      </c>
      <c r="H2703" t="s">
        <v>314</v>
      </c>
      <c r="I2703" t="s">
        <v>315</v>
      </c>
      <c r="J2703" s="25">
        <v>2691037</v>
      </c>
      <c r="K2703" s="26">
        <v>4195.1310999999996</v>
      </c>
      <c r="L2703" s="26">
        <v>20.802700000000002</v>
      </c>
    </row>
    <row r="2704" spans="1:12" ht="16" customHeight="1">
      <c r="A2704" t="s">
        <v>548</v>
      </c>
      <c r="B2704" t="s">
        <v>13</v>
      </c>
      <c r="C2704" t="s">
        <v>61</v>
      </c>
      <c r="D2704" s="24">
        <v>46113</v>
      </c>
      <c r="E2704" t="s">
        <v>490</v>
      </c>
      <c r="F2704" t="s">
        <v>10</v>
      </c>
      <c r="G2704" t="s">
        <v>320</v>
      </c>
      <c r="H2704" t="s">
        <v>320</v>
      </c>
      <c r="I2704" t="s">
        <v>315</v>
      </c>
      <c r="J2704" s="25">
        <v>1609710</v>
      </c>
      <c r="K2704" s="26">
        <v>2510.1154999999999</v>
      </c>
      <c r="L2704" s="26">
        <v>23.771899999999999</v>
      </c>
    </row>
    <row r="2705" spans="1:12" ht="16" customHeight="1">
      <c r="A2705" t="s">
        <v>548</v>
      </c>
      <c r="B2705" t="s">
        <v>13</v>
      </c>
      <c r="C2705" t="s">
        <v>61</v>
      </c>
      <c r="D2705" s="24">
        <v>46113</v>
      </c>
      <c r="E2705" t="s">
        <v>539</v>
      </c>
      <c r="F2705" t="s">
        <v>10</v>
      </c>
      <c r="G2705" t="s">
        <v>314</v>
      </c>
      <c r="H2705" t="s">
        <v>314</v>
      </c>
      <c r="I2705" t="s">
        <v>322</v>
      </c>
      <c r="J2705" s="25">
        <v>23779</v>
      </c>
      <c r="K2705" s="26">
        <v>37.248199999999997</v>
      </c>
      <c r="L2705" s="26">
        <v>0.37719999999999998</v>
      </c>
    </row>
    <row r="2706" spans="1:12" ht="16" customHeight="1">
      <c r="A2706" t="s">
        <v>548</v>
      </c>
      <c r="B2706" t="s">
        <v>13</v>
      </c>
      <c r="C2706" t="s">
        <v>61</v>
      </c>
      <c r="D2706" s="24">
        <v>46113</v>
      </c>
      <c r="E2706" t="s">
        <v>546</v>
      </c>
      <c r="F2706" t="s">
        <v>10</v>
      </c>
      <c r="G2706" t="s">
        <v>314</v>
      </c>
      <c r="H2706" t="s">
        <v>314</v>
      </c>
      <c r="I2706" t="s">
        <v>322</v>
      </c>
      <c r="J2706" s="25">
        <v>611</v>
      </c>
      <c r="K2706" s="26">
        <v>0.98299999999999998</v>
      </c>
      <c r="L2706" s="26">
        <v>9.7999999999999997E-3</v>
      </c>
    </row>
    <row r="2707" spans="1:12" ht="16" customHeight="1">
      <c r="A2707" t="s">
        <v>548</v>
      </c>
      <c r="B2707" t="s">
        <v>13</v>
      </c>
      <c r="C2707" t="s">
        <v>61</v>
      </c>
      <c r="D2707" s="24">
        <v>46113</v>
      </c>
      <c r="E2707" t="s">
        <v>519</v>
      </c>
      <c r="F2707" t="s">
        <v>10</v>
      </c>
      <c r="G2707" t="s">
        <v>320</v>
      </c>
      <c r="H2707" t="s">
        <v>320</v>
      </c>
      <c r="I2707" t="s">
        <v>322</v>
      </c>
      <c r="J2707" s="25">
        <v>162303</v>
      </c>
      <c r="K2707" s="26">
        <v>256.58629999999999</v>
      </c>
      <c r="L2707" s="26">
        <v>3.1303999999999998</v>
      </c>
    </row>
    <row r="2708" spans="1:12" ht="16" customHeight="1">
      <c r="A2708" t="s">
        <v>548</v>
      </c>
      <c r="B2708" t="s">
        <v>13</v>
      </c>
      <c r="C2708" t="s">
        <v>61</v>
      </c>
      <c r="D2708" s="24">
        <v>46113</v>
      </c>
      <c r="E2708" t="s">
        <v>329</v>
      </c>
      <c r="F2708" t="s">
        <v>10</v>
      </c>
      <c r="G2708" t="s">
        <v>320</v>
      </c>
      <c r="H2708" t="s">
        <v>320</v>
      </c>
      <c r="I2708" t="s">
        <v>324</v>
      </c>
      <c r="J2708" s="25">
        <v>105283</v>
      </c>
      <c r="K2708" s="26">
        <v>165.19139999999999</v>
      </c>
      <c r="L2708" s="26">
        <v>2.8454000000000002</v>
      </c>
    </row>
    <row r="2709" spans="1:12" ht="16" customHeight="1">
      <c r="A2709" t="s">
        <v>548</v>
      </c>
      <c r="B2709" t="s">
        <v>13</v>
      </c>
      <c r="C2709" t="s">
        <v>61</v>
      </c>
      <c r="D2709" s="24">
        <v>46113</v>
      </c>
      <c r="E2709" t="s">
        <v>372</v>
      </c>
      <c r="F2709" t="s">
        <v>10</v>
      </c>
      <c r="G2709" t="s">
        <v>320</v>
      </c>
      <c r="H2709" t="s">
        <v>320</v>
      </c>
      <c r="I2709" t="s">
        <v>370</v>
      </c>
      <c r="J2709" s="25">
        <v>39661</v>
      </c>
      <c r="K2709" s="26">
        <v>64.277600000000007</v>
      </c>
      <c r="L2709" s="26">
        <v>1.2497</v>
      </c>
    </row>
    <row r="2710" spans="1:12" ht="16" customHeight="1">
      <c r="A2710" t="s">
        <v>548</v>
      </c>
      <c r="B2710" t="s">
        <v>13</v>
      </c>
      <c r="C2710" t="s">
        <v>61</v>
      </c>
      <c r="D2710" s="24">
        <v>46113</v>
      </c>
      <c r="E2710" t="s">
        <v>331</v>
      </c>
      <c r="F2710" t="s">
        <v>10</v>
      </c>
      <c r="G2710" t="s">
        <v>320</v>
      </c>
      <c r="H2710" t="s">
        <v>320</v>
      </c>
      <c r="I2710" t="s">
        <v>371</v>
      </c>
      <c r="J2710" s="25">
        <v>53518</v>
      </c>
      <c r="K2710" s="26">
        <v>87.313800000000001</v>
      </c>
      <c r="L2710" s="26">
        <v>2.6970000000000001</v>
      </c>
    </row>
    <row r="2711" spans="1:12" ht="16" customHeight="1">
      <c r="A2711" t="s">
        <v>548</v>
      </c>
      <c r="B2711" t="s">
        <v>13</v>
      </c>
      <c r="C2711" t="s">
        <v>61</v>
      </c>
      <c r="D2711" s="24">
        <v>46113</v>
      </c>
      <c r="E2711" t="s">
        <v>542</v>
      </c>
      <c r="F2711" t="s">
        <v>10</v>
      </c>
      <c r="G2711" t="s">
        <v>320</v>
      </c>
      <c r="H2711" t="s">
        <v>320</v>
      </c>
      <c r="I2711" t="s">
        <v>373</v>
      </c>
      <c r="J2711" s="25">
        <v>0</v>
      </c>
      <c r="K2711" s="26">
        <v>0</v>
      </c>
      <c r="L2711" s="26">
        <v>0</v>
      </c>
    </row>
    <row r="2712" spans="1:12" ht="16" customHeight="1">
      <c r="A2712" t="s">
        <v>548</v>
      </c>
      <c r="B2712" t="s">
        <v>13</v>
      </c>
      <c r="C2712" t="s">
        <v>61</v>
      </c>
      <c r="D2712" s="24">
        <v>46113</v>
      </c>
      <c r="E2712" t="s">
        <v>333</v>
      </c>
      <c r="F2712" t="s">
        <v>10</v>
      </c>
      <c r="G2712" t="s">
        <v>320</v>
      </c>
      <c r="H2712" t="s">
        <v>320</v>
      </c>
      <c r="I2712" t="s">
        <v>374</v>
      </c>
      <c r="J2712" s="25">
        <v>5</v>
      </c>
      <c r="K2712" s="26">
        <v>6.8999999999999999E-3</v>
      </c>
      <c r="L2712" s="26">
        <v>1E-4</v>
      </c>
    </row>
    <row r="2713" spans="1:12" ht="16" customHeight="1">
      <c r="A2713" t="s">
        <v>548</v>
      </c>
      <c r="B2713" t="s">
        <v>13</v>
      </c>
      <c r="C2713" t="s">
        <v>61</v>
      </c>
      <c r="D2713" s="24">
        <v>46113</v>
      </c>
      <c r="E2713" t="s">
        <v>335</v>
      </c>
      <c r="F2713" t="s">
        <v>10</v>
      </c>
      <c r="G2713" t="s">
        <v>320</v>
      </c>
      <c r="H2713" t="s">
        <v>320</v>
      </c>
      <c r="I2713" t="s">
        <v>375</v>
      </c>
      <c r="J2713" s="25">
        <v>250</v>
      </c>
      <c r="K2713" s="26">
        <v>0.42770000000000002</v>
      </c>
      <c r="L2713" s="26">
        <v>2.58E-2</v>
      </c>
    </row>
    <row r="2714" spans="1:12" ht="16" customHeight="1">
      <c r="A2714" t="s">
        <v>548</v>
      </c>
      <c r="B2714" t="s">
        <v>13</v>
      </c>
      <c r="C2714" t="s">
        <v>61</v>
      </c>
      <c r="D2714" s="24">
        <v>46113</v>
      </c>
      <c r="E2714" t="s">
        <v>337</v>
      </c>
      <c r="F2714" t="s">
        <v>10</v>
      </c>
      <c r="G2714" t="s">
        <v>320</v>
      </c>
      <c r="H2714" t="s">
        <v>320</v>
      </c>
      <c r="I2714" t="s">
        <v>376</v>
      </c>
      <c r="J2714" s="25">
        <v>1</v>
      </c>
      <c r="K2714" s="26">
        <v>1.5E-3</v>
      </c>
      <c r="L2714" s="26">
        <v>0</v>
      </c>
    </row>
    <row r="2715" spans="1:12" ht="16" customHeight="1">
      <c r="A2715" t="s">
        <v>548</v>
      </c>
      <c r="B2715" t="s">
        <v>13</v>
      </c>
      <c r="C2715" t="s">
        <v>61</v>
      </c>
      <c r="D2715" s="24">
        <v>46113</v>
      </c>
      <c r="E2715" t="s">
        <v>339</v>
      </c>
      <c r="F2715" t="s">
        <v>10</v>
      </c>
      <c r="G2715" t="s">
        <v>320</v>
      </c>
      <c r="H2715" t="s">
        <v>320</v>
      </c>
      <c r="I2715" t="s">
        <v>377</v>
      </c>
      <c r="J2715" s="25">
        <v>16</v>
      </c>
      <c r="K2715" s="26">
        <v>2.5899999999999999E-2</v>
      </c>
      <c r="L2715" s="26">
        <v>1.1000000000000001E-3</v>
      </c>
    </row>
    <row r="2716" spans="1:12" ht="16" customHeight="1">
      <c r="A2716" t="s">
        <v>548</v>
      </c>
      <c r="B2716" t="s">
        <v>13</v>
      </c>
      <c r="C2716" t="s">
        <v>61</v>
      </c>
      <c r="D2716" s="24">
        <v>46113</v>
      </c>
      <c r="E2716" t="s">
        <v>341</v>
      </c>
      <c r="F2716" t="s">
        <v>10</v>
      </c>
      <c r="G2716" t="s">
        <v>320</v>
      </c>
      <c r="H2716" t="s">
        <v>320</v>
      </c>
      <c r="I2716" t="s">
        <v>378</v>
      </c>
      <c r="J2716" s="25">
        <v>0</v>
      </c>
      <c r="K2716" s="26">
        <v>0</v>
      </c>
      <c r="L2716" s="26">
        <v>0</v>
      </c>
    </row>
    <row r="2717" spans="1:12" ht="16" customHeight="1">
      <c r="A2717" t="s">
        <v>548</v>
      </c>
      <c r="B2717" t="s">
        <v>13</v>
      </c>
      <c r="C2717" t="s">
        <v>61</v>
      </c>
      <c r="D2717" s="24">
        <v>46113</v>
      </c>
      <c r="E2717" t="s">
        <v>343</v>
      </c>
      <c r="F2717" t="s">
        <v>9</v>
      </c>
      <c r="G2717" t="s">
        <v>344</v>
      </c>
      <c r="H2717" t="s">
        <v>344</v>
      </c>
      <c r="I2717" t="s">
        <v>379</v>
      </c>
      <c r="J2717" s="25">
        <v>0</v>
      </c>
      <c r="K2717" s="26">
        <v>0</v>
      </c>
      <c r="L2717" s="26">
        <v>0</v>
      </c>
    </row>
    <row r="2718" spans="1:12" ht="16" customHeight="1">
      <c r="A2718" t="s">
        <v>548</v>
      </c>
      <c r="B2718" t="s">
        <v>13</v>
      </c>
      <c r="C2718" t="s">
        <v>61</v>
      </c>
      <c r="D2718" s="24">
        <v>46113</v>
      </c>
      <c r="E2718" t="s">
        <v>346</v>
      </c>
      <c r="F2718" t="s">
        <v>10</v>
      </c>
      <c r="G2718" t="s">
        <v>320</v>
      </c>
      <c r="H2718" t="s">
        <v>320</v>
      </c>
      <c r="I2718" t="s">
        <v>380</v>
      </c>
      <c r="J2718" s="25">
        <v>0</v>
      </c>
      <c r="K2718" s="26">
        <v>0</v>
      </c>
      <c r="L2718" s="26">
        <v>0</v>
      </c>
    </row>
    <row r="2719" spans="1:12" ht="16" customHeight="1">
      <c r="A2719" t="s">
        <v>548</v>
      </c>
      <c r="B2719" t="s">
        <v>13</v>
      </c>
      <c r="C2719" t="s">
        <v>61</v>
      </c>
      <c r="D2719" s="24">
        <v>46113</v>
      </c>
      <c r="E2719" t="s">
        <v>463</v>
      </c>
      <c r="F2719" t="s">
        <v>10</v>
      </c>
      <c r="G2719" t="s">
        <v>320</v>
      </c>
      <c r="H2719" t="s">
        <v>320</v>
      </c>
      <c r="I2719" t="s">
        <v>381</v>
      </c>
      <c r="J2719" s="25">
        <v>0</v>
      </c>
      <c r="K2719" s="26">
        <v>0</v>
      </c>
      <c r="L2719" s="26">
        <v>0</v>
      </c>
    </row>
    <row r="2720" spans="1:12" ht="16" customHeight="1">
      <c r="A2720" t="s">
        <v>528</v>
      </c>
      <c r="B2720" t="s">
        <v>9</v>
      </c>
      <c r="C2720" t="s">
        <v>61</v>
      </c>
      <c r="D2720" s="24">
        <v>46113</v>
      </c>
      <c r="E2720" t="s">
        <v>528</v>
      </c>
      <c r="F2720" t="s">
        <v>9</v>
      </c>
      <c r="G2720" t="s">
        <v>344</v>
      </c>
      <c r="H2720" t="s">
        <v>344</v>
      </c>
      <c r="I2720" t="s">
        <v>315</v>
      </c>
      <c r="J2720" s="25">
        <v>365854898</v>
      </c>
      <c r="K2720" s="26">
        <v>565777.76919999998</v>
      </c>
      <c r="L2720" s="26">
        <v>679.18200000000002</v>
      </c>
    </row>
    <row r="2721" spans="1:12" ht="16" customHeight="1">
      <c r="A2721" t="s">
        <v>528</v>
      </c>
      <c r="B2721" t="s">
        <v>9</v>
      </c>
      <c r="C2721" t="s">
        <v>61</v>
      </c>
      <c r="D2721" s="24">
        <v>46113</v>
      </c>
      <c r="E2721" t="s">
        <v>533</v>
      </c>
      <c r="F2721" t="s">
        <v>10</v>
      </c>
      <c r="G2721" t="s">
        <v>314</v>
      </c>
      <c r="H2721" t="s">
        <v>314</v>
      </c>
      <c r="I2721" t="s">
        <v>315</v>
      </c>
      <c r="J2721" s="25">
        <v>7456540</v>
      </c>
      <c r="K2721" s="26">
        <v>11548.0769</v>
      </c>
      <c r="L2721" s="26">
        <v>63.408499999999997</v>
      </c>
    </row>
    <row r="2722" spans="1:12" ht="16" customHeight="1">
      <c r="A2722" t="s">
        <v>528</v>
      </c>
      <c r="B2722" t="s">
        <v>9</v>
      </c>
      <c r="C2722" t="s">
        <v>61</v>
      </c>
      <c r="D2722" s="24">
        <v>46113</v>
      </c>
      <c r="E2722" t="s">
        <v>490</v>
      </c>
      <c r="F2722" t="s">
        <v>10</v>
      </c>
      <c r="G2722" t="s">
        <v>320</v>
      </c>
      <c r="H2722" t="s">
        <v>320</v>
      </c>
      <c r="I2722" t="s">
        <v>315</v>
      </c>
      <c r="J2722" s="25">
        <v>1898481</v>
      </c>
      <c r="K2722" s="26">
        <v>2947.4193</v>
      </c>
      <c r="L2722" s="26">
        <v>26.245699999999999</v>
      </c>
    </row>
    <row r="2723" spans="1:12" ht="16" customHeight="1">
      <c r="A2723" t="s">
        <v>528</v>
      </c>
      <c r="B2723" t="s">
        <v>9</v>
      </c>
      <c r="C2723" t="s">
        <v>61</v>
      </c>
      <c r="D2723" s="24">
        <v>46113</v>
      </c>
      <c r="E2723" t="s">
        <v>539</v>
      </c>
      <c r="F2723" t="s">
        <v>10</v>
      </c>
      <c r="G2723" t="s">
        <v>314</v>
      </c>
      <c r="H2723" t="s">
        <v>314</v>
      </c>
      <c r="I2723" t="s">
        <v>322</v>
      </c>
      <c r="J2723" s="25">
        <v>38821</v>
      </c>
      <c r="K2723" s="26">
        <v>60.961100000000002</v>
      </c>
      <c r="L2723" s="26">
        <v>0.61770000000000003</v>
      </c>
    </row>
    <row r="2724" spans="1:12" ht="16" customHeight="1">
      <c r="A2724" t="s">
        <v>528</v>
      </c>
      <c r="B2724" t="s">
        <v>9</v>
      </c>
      <c r="C2724" t="s">
        <v>61</v>
      </c>
      <c r="D2724" s="24">
        <v>46113</v>
      </c>
      <c r="E2724" t="s">
        <v>546</v>
      </c>
      <c r="F2724" t="s">
        <v>10</v>
      </c>
      <c r="G2724" t="s">
        <v>314</v>
      </c>
      <c r="H2724" t="s">
        <v>314</v>
      </c>
      <c r="I2724" t="s">
        <v>322</v>
      </c>
      <c r="J2724" s="25">
        <v>2074</v>
      </c>
      <c r="K2724" s="26">
        <v>3.3580000000000001</v>
      </c>
      <c r="L2724" s="26">
        <v>3.0099999999999998E-2</v>
      </c>
    </row>
    <row r="2725" spans="1:12" ht="16" customHeight="1">
      <c r="A2725" t="s">
        <v>528</v>
      </c>
      <c r="B2725" t="s">
        <v>9</v>
      </c>
      <c r="C2725" t="s">
        <v>61</v>
      </c>
      <c r="D2725" s="24">
        <v>46113</v>
      </c>
      <c r="E2725" t="s">
        <v>519</v>
      </c>
      <c r="F2725" t="s">
        <v>10</v>
      </c>
      <c r="G2725" t="s">
        <v>320</v>
      </c>
      <c r="H2725" t="s">
        <v>320</v>
      </c>
      <c r="I2725" t="s">
        <v>322</v>
      </c>
      <c r="J2725" s="25">
        <v>193478</v>
      </c>
      <c r="K2725" s="26">
        <v>305.89710000000002</v>
      </c>
      <c r="L2725" s="26">
        <v>3.9803999999999999</v>
      </c>
    </row>
    <row r="2726" spans="1:12" ht="16" customHeight="1">
      <c r="A2726" t="s">
        <v>528</v>
      </c>
      <c r="B2726" t="s">
        <v>9</v>
      </c>
      <c r="C2726" t="s">
        <v>61</v>
      </c>
      <c r="D2726" s="24">
        <v>46113</v>
      </c>
      <c r="E2726" t="s">
        <v>329</v>
      </c>
      <c r="F2726" t="s">
        <v>10</v>
      </c>
      <c r="G2726" t="s">
        <v>320</v>
      </c>
      <c r="H2726" t="s">
        <v>320</v>
      </c>
      <c r="I2726" t="s">
        <v>324</v>
      </c>
      <c r="J2726" s="25">
        <v>124892</v>
      </c>
      <c r="K2726" s="26">
        <v>196.70959999999999</v>
      </c>
      <c r="L2726" s="26">
        <v>3.7324999999999999</v>
      </c>
    </row>
    <row r="2727" spans="1:12" ht="16" customHeight="1">
      <c r="A2727" t="s">
        <v>528</v>
      </c>
      <c r="B2727" t="s">
        <v>9</v>
      </c>
      <c r="C2727" t="s">
        <v>61</v>
      </c>
      <c r="D2727" s="24">
        <v>46113</v>
      </c>
      <c r="E2727" t="s">
        <v>372</v>
      </c>
      <c r="F2727" t="s">
        <v>10</v>
      </c>
      <c r="G2727" t="s">
        <v>320</v>
      </c>
      <c r="H2727" t="s">
        <v>320</v>
      </c>
      <c r="I2727" t="s">
        <v>370</v>
      </c>
      <c r="J2727" s="25">
        <v>29921</v>
      </c>
      <c r="K2727" s="26">
        <v>47.933500000000002</v>
      </c>
      <c r="L2727" s="26">
        <v>0.92259999999999998</v>
      </c>
    </row>
    <row r="2728" spans="1:12" ht="16" customHeight="1">
      <c r="A2728" t="s">
        <v>528</v>
      </c>
      <c r="B2728" t="s">
        <v>9</v>
      </c>
      <c r="C2728" t="s">
        <v>61</v>
      </c>
      <c r="D2728" s="24">
        <v>46113</v>
      </c>
      <c r="E2728" t="s">
        <v>331</v>
      </c>
      <c r="F2728" t="s">
        <v>10</v>
      </c>
      <c r="G2728" t="s">
        <v>320</v>
      </c>
      <c r="H2728" t="s">
        <v>320</v>
      </c>
      <c r="I2728" t="s">
        <v>371</v>
      </c>
      <c r="J2728" s="25">
        <v>44497</v>
      </c>
      <c r="K2728" s="26">
        <v>71.359099999999998</v>
      </c>
      <c r="L2728" s="26">
        <v>1.889</v>
      </c>
    </row>
    <row r="2729" spans="1:12" ht="16" customHeight="1">
      <c r="A2729" t="s">
        <v>528</v>
      </c>
      <c r="B2729" t="s">
        <v>9</v>
      </c>
      <c r="C2729" t="s">
        <v>61</v>
      </c>
      <c r="D2729" s="24">
        <v>46113</v>
      </c>
      <c r="E2729" t="s">
        <v>542</v>
      </c>
      <c r="F2729" t="s">
        <v>10</v>
      </c>
      <c r="G2729" t="s">
        <v>320</v>
      </c>
      <c r="H2729" t="s">
        <v>320</v>
      </c>
      <c r="I2729" t="s">
        <v>373</v>
      </c>
      <c r="J2729" s="25">
        <v>0</v>
      </c>
      <c r="K2729" s="26">
        <v>0</v>
      </c>
      <c r="L2729" s="26">
        <v>0</v>
      </c>
    </row>
    <row r="2730" spans="1:12" ht="16" customHeight="1">
      <c r="A2730" t="s">
        <v>528</v>
      </c>
      <c r="B2730" t="s">
        <v>9</v>
      </c>
      <c r="C2730" t="s">
        <v>61</v>
      </c>
      <c r="D2730" s="24">
        <v>46113</v>
      </c>
      <c r="E2730" t="s">
        <v>333</v>
      </c>
      <c r="F2730" t="s">
        <v>10</v>
      </c>
      <c r="G2730" t="s">
        <v>320</v>
      </c>
      <c r="H2730" t="s">
        <v>320</v>
      </c>
      <c r="I2730" t="s">
        <v>374</v>
      </c>
      <c r="J2730" s="25">
        <v>9</v>
      </c>
      <c r="K2730" s="26">
        <v>1.2500000000000001E-2</v>
      </c>
      <c r="L2730" s="26">
        <v>2.9999999999999997E-4</v>
      </c>
    </row>
    <row r="2731" spans="1:12" ht="16" customHeight="1">
      <c r="A2731" t="s">
        <v>528</v>
      </c>
      <c r="B2731" t="s">
        <v>9</v>
      </c>
      <c r="C2731" t="s">
        <v>61</v>
      </c>
      <c r="D2731" s="24">
        <v>46113</v>
      </c>
      <c r="E2731" t="s">
        <v>335</v>
      </c>
      <c r="F2731" t="s">
        <v>10</v>
      </c>
      <c r="G2731" t="s">
        <v>320</v>
      </c>
      <c r="H2731" t="s">
        <v>320</v>
      </c>
      <c r="I2731" t="s">
        <v>375</v>
      </c>
      <c r="J2731" s="25">
        <v>358</v>
      </c>
      <c r="K2731" s="26">
        <v>0.62949999999999995</v>
      </c>
      <c r="L2731" s="26">
        <v>2.6800000000000001E-2</v>
      </c>
    </row>
    <row r="2732" spans="1:12" ht="16" customHeight="1">
      <c r="A2732" t="s">
        <v>528</v>
      </c>
      <c r="B2732" t="s">
        <v>9</v>
      </c>
      <c r="C2732" t="s">
        <v>61</v>
      </c>
      <c r="D2732" s="24">
        <v>46113</v>
      </c>
      <c r="E2732" t="s">
        <v>337</v>
      </c>
      <c r="F2732" t="s">
        <v>10</v>
      </c>
      <c r="G2732" t="s">
        <v>320</v>
      </c>
      <c r="H2732" t="s">
        <v>320</v>
      </c>
      <c r="I2732" t="s">
        <v>376</v>
      </c>
      <c r="J2732" s="25">
        <v>0</v>
      </c>
      <c r="K2732" s="26">
        <v>0</v>
      </c>
      <c r="L2732" s="26">
        <v>0</v>
      </c>
    </row>
    <row r="2733" spans="1:12" ht="16" customHeight="1">
      <c r="A2733" t="s">
        <v>528</v>
      </c>
      <c r="B2733" t="s">
        <v>9</v>
      </c>
      <c r="C2733" t="s">
        <v>61</v>
      </c>
      <c r="D2733" s="24">
        <v>46113</v>
      </c>
      <c r="E2733" t="s">
        <v>339</v>
      </c>
      <c r="F2733" t="s">
        <v>10</v>
      </c>
      <c r="G2733" t="s">
        <v>320</v>
      </c>
      <c r="H2733" t="s">
        <v>320</v>
      </c>
      <c r="I2733" t="s">
        <v>377</v>
      </c>
      <c r="J2733" s="25">
        <v>5</v>
      </c>
      <c r="K2733" s="26">
        <v>8.3999999999999995E-3</v>
      </c>
      <c r="L2733" s="26">
        <v>4.0000000000000002E-4</v>
      </c>
    </row>
    <row r="2734" spans="1:12" ht="16" customHeight="1">
      <c r="A2734" t="s">
        <v>528</v>
      </c>
      <c r="B2734" t="s">
        <v>9</v>
      </c>
      <c r="C2734" t="s">
        <v>61</v>
      </c>
      <c r="D2734" s="24">
        <v>46113</v>
      </c>
      <c r="E2734" t="s">
        <v>341</v>
      </c>
      <c r="F2734" t="s">
        <v>10</v>
      </c>
      <c r="G2734" t="s">
        <v>320</v>
      </c>
      <c r="H2734" t="s">
        <v>320</v>
      </c>
      <c r="I2734" t="s">
        <v>378</v>
      </c>
      <c r="J2734" s="25">
        <v>0</v>
      </c>
      <c r="K2734" s="26">
        <v>0</v>
      </c>
      <c r="L2734" s="26">
        <v>0</v>
      </c>
    </row>
    <row r="2735" spans="1:12" ht="16" customHeight="1">
      <c r="A2735" t="s">
        <v>528</v>
      </c>
      <c r="B2735" t="s">
        <v>9</v>
      </c>
      <c r="C2735" t="s">
        <v>61</v>
      </c>
      <c r="D2735" s="24">
        <v>46113</v>
      </c>
      <c r="E2735" t="s">
        <v>343</v>
      </c>
      <c r="F2735" t="s">
        <v>9</v>
      </c>
      <c r="G2735" t="s">
        <v>344</v>
      </c>
      <c r="H2735" t="s">
        <v>344</v>
      </c>
      <c r="I2735" t="s">
        <v>379</v>
      </c>
      <c r="J2735" s="25">
        <v>5</v>
      </c>
      <c r="K2735" s="26">
        <v>1.06E-2</v>
      </c>
      <c r="L2735" s="26">
        <v>8.9999999999999998E-4</v>
      </c>
    </row>
    <row r="2736" spans="1:12" ht="16" customHeight="1">
      <c r="A2736" t="s">
        <v>528</v>
      </c>
      <c r="B2736" t="s">
        <v>9</v>
      </c>
      <c r="C2736" t="s">
        <v>61</v>
      </c>
      <c r="D2736" s="24">
        <v>46113</v>
      </c>
      <c r="E2736" t="s">
        <v>346</v>
      </c>
      <c r="F2736" t="s">
        <v>10</v>
      </c>
      <c r="G2736" t="s">
        <v>320</v>
      </c>
      <c r="H2736" t="s">
        <v>320</v>
      </c>
      <c r="I2736" t="s">
        <v>380</v>
      </c>
      <c r="J2736" s="25">
        <v>0</v>
      </c>
      <c r="K2736" s="26">
        <v>0</v>
      </c>
      <c r="L2736" s="26">
        <v>0</v>
      </c>
    </row>
    <row r="2737" spans="1:12" ht="16" customHeight="1">
      <c r="A2737" t="s">
        <v>528</v>
      </c>
      <c r="B2737" t="s">
        <v>9</v>
      </c>
      <c r="C2737" t="s">
        <v>61</v>
      </c>
      <c r="D2737" s="24">
        <v>46113</v>
      </c>
      <c r="E2737" t="s">
        <v>463</v>
      </c>
      <c r="F2737" t="s">
        <v>10</v>
      </c>
      <c r="G2737" t="s">
        <v>320</v>
      </c>
      <c r="H2737" t="s">
        <v>320</v>
      </c>
      <c r="I2737" t="s">
        <v>381</v>
      </c>
      <c r="J2737" s="25">
        <v>0</v>
      </c>
      <c r="K2737" s="26">
        <v>0</v>
      </c>
      <c r="L2737" s="26">
        <v>0</v>
      </c>
    </row>
    <row r="2738" spans="1:12" ht="16" customHeight="1">
      <c r="A2738" t="s">
        <v>549</v>
      </c>
      <c r="B2738" t="s">
        <v>11</v>
      </c>
      <c r="C2738" t="s">
        <v>62</v>
      </c>
      <c r="D2738" s="24">
        <v>46113</v>
      </c>
      <c r="E2738" t="s">
        <v>533</v>
      </c>
      <c r="F2738" t="s">
        <v>10</v>
      </c>
      <c r="G2738" t="s">
        <v>314</v>
      </c>
      <c r="H2738" t="s">
        <v>314</v>
      </c>
      <c r="I2738" t="s">
        <v>315</v>
      </c>
      <c r="J2738" s="25">
        <v>34514412</v>
      </c>
      <c r="K2738" s="26">
        <v>54229.059200000003</v>
      </c>
      <c r="L2738" s="26">
        <v>281.98610000000002</v>
      </c>
    </row>
    <row r="2739" spans="1:12" ht="16" customHeight="1">
      <c r="A2739" t="s">
        <v>549</v>
      </c>
      <c r="B2739" t="s">
        <v>11</v>
      </c>
      <c r="C2739" t="s">
        <v>62</v>
      </c>
      <c r="D2739" s="24">
        <v>46113</v>
      </c>
      <c r="E2739" t="s">
        <v>490</v>
      </c>
      <c r="F2739" t="s">
        <v>10</v>
      </c>
      <c r="G2739" t="s">
        <v>320</v>
      </c>
      <c r="H2739" t="s">
        <v>320</v>
      </c>
      <c r="I2739" t="s">
        <v>315</v>
      </c>
      <c r="J2739" s="25">
        <v>2327283</v>
      </c>
      <c r="K2739" s="26">
        <v>3641.7145</v>
      </c>
      <c r="L2739" s="26">
        <v>25.260200000000001</v>
      </c>
    </row>
    <row r="2740" spans="1:12" ht="16" customHeight="1">
      <c r="A2740" t="s">
        <v>549</v>
      </c>
      <c r="B2740" t="s">
        <v>11</v>
      </c>
      <c r="C2740" t="s">
        <v>62</v>
      </c>
      <c r="D2740" s="24">
        <v>46113</v>
      </c>
      <c r="E2740" t="s">
        <v>539</v>
      </c>
      <c r="F2740" t="s">
        <v>10</v>
      </c>
      <c r="G2740" t="s">
        <v>314</v>
      </c>
      <c r="H2740" t="s">
        <v>314</v>
      </c>
      <c r="I2740" t="s">
        <v>322</v>
      </c>
      <c r="J2740" s="25">
        <v>81272</v>
      </c>
      <c r="K2740" s="26">
        <v>128.2422</v>
      </c>
      <c r="L2740" s="26">
        <v>1.0741000000000001</v>
      </c>
    </row>
    <row r="2741" spans="1:12" ht="16" customHeight="1">
      <c r="A2741" t="s">
        <v>549</v>
      </c>
      <c r="B2741" t="s">
        <v>11</v>
      </c>
      <c r="C2741" t="s">
        <v>62</v>
      </c>
      <c r="D2741" s="24">
        <v>46113</v>
      </c>
      <c r="E2741" t="s">
        <v>546</v>
      </c>
      <c r="F2741" t="s">
        <v>10</v>
      </c>
      <c r="G2741" t="s">
        <v>314</v>
      </c>
      <c r="H2741" t="s">
        <v>314</v>
      </c>
      <c r="I2741" t="s">
        <v>322</v>
      </c>
      <c r="J2741" s="25">
        <v>6004</v>
      </c>
      <c r="K2741" s="26">
        <v>9.7030999999999992</v>
      </c>
      <c r="L2741" s="26">
        <v>9.0200000000000002E-2</v>
      </c>
    </row>
    <row r="2742" spans="1:12" ht="16" customHeight="1">
      <c r="A2742" t="s">
        <v>549</v>
      </c>
      <c r="B2742" t="s">
        <v>11</v>
      </c>
      <c r="C2742" t="s">
        <v>62</v>
      </c>
      <c r="D2742" s="24">
        <v>46113</v>
      </c>
      <c r="E2742" t="s">
        <v>550</v>
      </c>
      <c r="F2742" t="s">
        <v>10</v>
      </c>
      <c r="G2742" t="s">
        <v>314</v>
      </c>
      <c r="H2742" t="s">
        <v>314</v>
      </c>
      <c r="I2742" t="s">
        <v>322</v>
      </c>
      <c r="J2742" s="25">
        <v>16</v>
      </c>
      <c r="K2742" s="26">
        <v>2.5700000000000001E-2</v>
      </c>
      <c r="L2742" s="26">
        <v>5.0000000000000001E-4</v>
      </c>
    </row>
    <row r="2743" spans="1:12" ht="16" customHeight="1">
      <c r="A2743" t="s">
        <v>549</v>
      </c>
      <c r="B2743" t="s">
        <v>11</v>
      </c>
      <c r="C2743" t="s">
        <v>62</v>
      </c>
      <c r="D2743" s="24">
        <v>46113</v>
      </c>
      <c r="E2743" t="s">
        <v>519</v>
      </c>
      <c r="F2743" t="s">
        <v>10</v>
      </c>
      <c r="G2743" t="s">
        <v>320</v>
      </c>
      <c r="H2743" t="s">
        <v>320</v>
      </c>
      <c r="I2743" t="s">
        <v>322</v>
      </c>
      <c r="J2743" s="25">
        <v>251116</v>
      </c>
      <c r="K2743" s="26">
        <v>397.24669999999998</v>
      </c>
      <c r="L2743" s="26">
        <v>4.7115</v>
      </c>
    </row>
    <row r="2744" spans="1:12" ht="16" customHeight="1">
      <c r="A2744" t="s">
        <v>549</v>
      </c>
      <c r="B2744" t="s">
        <v>11</v>
      </c>
      <c r="C2744" t="s">
        <v>62</v>
      </c>
      <c r="D2744" s="24">
        <v>46113</v>
      </c>
      <c r="E2744" t="s">
        <v>329</v>
      </c>
      <c r="F2744" t="s">
        <v>10</v>
      </c>
      <c r="G2744" t="s">
        <v>320</v>
      </c>
      <c r="H2744" t="s">
        <v>320</v>
      </c>
      <c r="I2744" t="s">
        <v>324</v>
      </c>
      <c r="J2744" s="25">
        <v>150626</v>
      </c>
      <c r="K2744" s="26">
        <v>234.3313</v>
      </c>
      <c r="L2744" s="26">
        <v>3.9224999999999999</v>
      </c>
    </row>
    <row r="2745" spans="1:12" ht="16" customHeight="1">
      <c r="A2745" t="s">
        <v>549</v>
      </c>
      <c r="B2745" t="s">
        <v>11</v>
      </c>
      <c r="C2745" t="s">
        <v>62</v>
      </c>
      <c r="D2745" s="24">
        <v>46113</v>
      </c>
      <c r="E2745" t="s">
        <v>372</v>
      </c>
      <c r="F2745" t="s">
        <v>10</v>
      </c>
      <c r="G2745" t="s">
        <v>320</v>
      </c>
      <c r="H2745" t="s">
        <v>320</v>
      </c>
      <c r="I2745" t="s">
        <v>370</v>
      </c>
      <c r="J2745" s="25">
        <v>31757</v>
      </c>
      <c r="K2745" s="26">
        <v>51.5946</v>
      </c>
      <c r="L2745" s="26">
        <v>0.97450000000000003</v>
      </c>
    </row>
    <row r="2746" spans="1:12" ht="16" customHeight="1">
      <c r="A2746" t="s">
        <v>549</v>
      </c>
      <c r="B2746" t="s">
        <v>11</v>
      </c>
      <c r="C2746" t="s">
        <v>62</v>
      </c>
      <c r="D2746" s="24">
        <v>46113</v>
      </c>
      <c r="E2746" t="s">
        <v>331</v>
      </c>
      <c r="F2746" t="s">
        <v>10</v>
      </c>
      <c r="G2746" t="s">
        <v>320</v>
      </c>
      <c r="H2746" t="s">
        <v>320</v>
      </c>
      <c r="I2746" t="s">
        <v>371</v>
      </c>
      <c r="J2746" s="25">
        <v>60419</v>
      </c>
      <c r="K2746" s="26">
        <v>97.638800000000003</v>
      </c>
      <c r="L2746" s="26">
        <v>2.7795999999999998</v>
      </c>
    </row>
    <row r="2747" spans="1:12" ht="16" customHeight="1">
      <c r="A2747" t="s">
        <v>549</v>
      </c>
      <c r="B2747" t="s">
        <v>11</v>
      </c>
      <c r="C2747" t="s">
        <v>62</v>
      </c>
      <c r="D2747" s="24">
        <v>46113</v>
      </c>
      <c r="E2747" t="s">
        <v>542</v>
      </c>
      <c r="F2747" t="s">
        <v>10</v>
      </c>
      <c r="G2747" t="s">
        <v>320</v>
      </c>
      <c r="H2747" t="s">
        <v>320</v>
      </c>
      <c r="I2747" t="s">
        <v>373</v>
      </c>
      <c r="J2747" s="25">
        <v>0</v>
      </c>
      <c r="K2747" s="26">
        <v>0</v>
      </c>
      <c r="L2747" s="26">
        <v>0</v>
      </c>
    </row>
    <row r="2748" spans="1:12" ht="16" customHeight="1">
      <c r="A2748" t="s">
        <v>549</v>
      </c>
      <c r="B2748" t="s">
        <v>11</v>
      </c>
      <c r="C2748" t="s">
        <v>62</v>
      </c>
      <c r="D2748" s="24">
        <v>46113</v>
      </c>
      <c r="E2748" t="s">
        <v>333</v>
      </c>
      <c r="F2748" t="s">
        <v>10</v>
      </c>
      <c r="G2748" t="s">
        <v>320</v>
      </c>
      <c r="H2748" t="s">
        <v>320</v>
      </c>
      <c r="I2748" t="s">
        <v>374</v>
      </c>
      <c r="J2748" s="25">
        <v>5</v>
      </c>
      <c r="K2748" s="26">
        <v>7.0000000000000001E-3</v>
      </c>
      <c r="L2748" s="26">
        <v>1E-4</v>
      </c>
    </row>
    <row r="2749" spans="1:12" ht="16" customHeight="1">
      <c r="A2749" t="s">
        <v>549</v>
      </c>
      <c r="B2749" t="s">
        <v>11</v>
      </c>
      <c r="C2749" t="s">
        <v>62</v>
      </c>
      <c r="D2749" s="24">
        <v>46113</v>
      </c>
      <c r="E2749" t="s">
        <v>335</v>
      </c>
      <c r="F2749" t="s">
        <v>10</v>
      </c>
      <c r="G2749" t="s">
        <v>320</v>
      </c>
      <c r="H2749" t="s">
        <v>320</v>
      </c>
      <c r="I2749" t="s">
        <v>375</v>
      </c>
      <c r="J2749" s="25">
        <v>202</v>
      </c>
      <c r="K2749" s="26">
        <v>0.35289999999999999</v>
      </c>
      <c r="L2749" s="26">
        <v>1.8100000000000002E-2</v>
      </c>
    </row>
    <row r="2750" spans="1:12" ht="16" customHeight="1">
      <c r="A2750" t="s">
        <v>549</v>
      </c>
      <c r="B2750" t="s">
        <v>11</v>
      </c>
      <c r="C2750" t="s">
        <v>62</v>
      </c>
      <c r="D2750" s="24">
        <v>46113</v>
      </c>
      <c r="E2750" t="s">
        <v>337</v>
      </c>
      <c r="F2750" t="s">
        <v>10</v>
      </c>
      <c r="G2750" t="s">
        <v>320</v>
      </c>
      <c r="H2750" t="s">
        <v>320</v>
      </c>
      <c r="I2750" t="s">
        <v>376</v>
      </c>
      <c r="J2750" s="25">
        <v>0</v>
      </c>
      <c r="K2750" s="26">
        <v>0</v>
      </c>
      <c r="L2750" s="26">
        <v>0</v>
      </c>
    </row>
    <row r="2751" spans="1:12" ht="16" customHeight="1">
      <c r="A2751" t="s">
        <v>549</v>
      </c>
      <c r="B2751" t="s">
        <v>11</v>
      </c>
      <c r="C2751" t="s">
        <v>62</v>
      </c>
      <c r="D2751" s="24">
        <v>46113</v>
      </c>
      <c r="E2751" t="s">
        <v>339</v>
      </c>
      <c r="F2751" t="s">
        <v>10</v>
      </c>
      <c r="G2751" t="s">
        <v>320</v>
      </c>
      <c r="H2751" t="s">
        <v>320</v>
      </c>
      <c r="I2751" t="s">
        <v>377</v>
      </c>
      <c r="J2751" s="25">
        <v>12</v>
      </c>
      <c r="K2751" s="26">
        <v>2.18E-2</v>
      </c>
      <c r="L2751" s="26">
        <v>1.2999999999999999E-3</v>
      </c>
    </row>
    <row r="2752" spans="1:12" ht="16" customHeight="1">
      <c r="A2752" t="s">
        <v>549</v>
      </c>
      <c r="B2752" t="s">
        <v>11</v>
      </c>
      <c r="C2752" t="s">
        <v>62</v>
      </c>
      <c r="D2752" s="24">
        <v>46113</v>
      </c>
      <c r="E2752" t="s">
        <v>341</v>
      </c>
      <c r="F2752" t="s">
        <v>10</v>
      </c>
      <c r="G2752" t="s">
        <v>320</v>
      </c>
      <c r="H2752" t="s">
        <v>320</v>
      </c>
      <c r="I2752" t="s">
        <v>378</v>
      </c>
      <c r="J2752" s="25">
        <v>0</v>
      </c>
      <c r="K2752" s="26">
        <v>0</v>
      </c>
      <c r="L2752" s="26">
        <v>0</v>
      </c>
    </row>
    <row r="2753" spans="1:12" ht="16" customHeight="1">
      <c r="A2753" t="s">
        <v>549</v>
      </c>
      <c r="B2753" t="s">
        <v>11</v>
      </c>
      <c r="C2753" t="s">
        <v>62</v>
      </c>
      <c r="D2753" s="24">
        <v>46113</v>
      </c>
      <c r="E2753" t="s">
        <v>343</v>
      </c>
      <c r="F2753" t="s">
        <v>9</v>
      </c>
      <c r="G2753" t="s">
        <v>344</v>
      </c>
      <c r="H2753" t="s">
        <v>344</v>
      </c>
      <c r="I2753" t="s">
        <v>379</v>
      </c>
      <c r="J2753" s="25">
        <v>10</v>
      </c>
      <c r="K2753" s="26">
        <v>2.1899999999999999E-2</v>
      </c>
      <c r="L2753" s="26">
        <v>2.3999999999999998E-3</v>
      </c>
    </row>
    <row r="2754" spans="1:12" ht="16" customHeight="1">
      <c r="A2754" t="s">
        <v>549</v>
      </c>
      <c r="B2754" t="s">
        <v>11</v>
      </c>
      <c r="C2754" t="s">
        <v>62</v>
      </c>
      <c r="D2754" s="24">
        <v>46113</v>
      </c>
      <c r="E2754" t="s">
        <v>346</v>
      </c>
      <c r="F2754" t="s">
        <v>10</v>
      </c>
      <c r="G2754" t="s">
        <v>320</v>
      </c>
      <c r="H2754" t="s">
        <v>320</v>
      </c>
      <c r="I2754" t="s">
        <v>380</v>
      </c>
      <c r="J2754" s="25">
        <v>0</v>
      </c>
      <c r="K2754" s="26">
        <v>0</v>
      </c>
      <c r="L2754" s="26">
        <v>0</v>
      </c>
    </row>
    <row r="2755" spans="1:12" ht="16" customHeight="1">
      <c r="A2755" t="s">
        <v>549</v>
      </c>
      <c r="B2755" t="s">
        <v>11</v>
      </c>
      <c r="C2755" t="s">
        <v>62</v>
      </c>
      <c r="D2755" s="24">
        <v>46113</v>
      </c>
      <c r="E2755" t="s">
        <v>463</v>
      </c>
      <c r="F2755" t="s">
        <v>10</v>
      </c>
      <c r="G2755" t="s">
        <v>320</v>
      </c>
      <c r="H2755" t="s">
        <v>320</v>
      </c>
      <c r="I2755" t="s">
        <v>381</v>
      </c>
      <c r="J2755" s="25">
        <v>0</v>
      </c>
      <c r="K2755" s="26">
        <v>0</v>
      </c>
      <c r="L2755" s="26">
        <v>0</v>
      </c>
    </row>
    <row r="2756" spans="1:12" ht="16" customHeight="1">
      <c r="A2756" t="s">
        <v>551</v>
      </c>
      <c r="B2756" t="s">
        <v>12</v>
      </c>
      <c r="C2756" t="s">
        <v>62</v>
      </c>
      <c r="D2756" s="24">
        <v>46113</v>
      </c>
      <c r="E2756" t="s">
        <v>533</v>
      </c>
      <c r="F2756" t="s">
        <v>10</v>
      </c>
      <c r="G2756" t="s">
        <v>314</v>
      </c>
      <c r="H2756" t="s">
        <v>314</v>
      </c>
      <c r="I2756" t="s">
        <v>315</v>
      </c>
      <c r="J2756" s="25">
        <v>41376905</v>
      </c>
      <c r="K2756" s="26">
        <v>65265.243300000002</v>
      </c>
      <c r="L2756" s="26">
        <v>281.8433</v>
      </c>
    </row>
    <row r="2757" spans="1:12" ht="16" customHeight="1">
      <c r="A2757" t="s">
        <v>551</v>
      </c>
      <c r="B2757" t="s">
        <v>12</v>
      </c>
      <c r="C2757" t="s">
        <v>62</v>
      </c>
      <c r="D2757" s="24">
        <v>46113</v>
      </c>
      <c r="E2757" t="s">
        <v>490</v>
      </c>
      <c r="F2757" t="s">
        <v>10</v>
      </c>
      <c r="G2757" t="s">
        <v>320</v>
      </c>
      <c r="H2757" t="s">
        <v>320</v>
      </c>
      <c r="I2757" t="s">
        <v>315</v>
      </c>
      <c r="J2757" s="25">
        <v>2659141</v>
      </c>
      <c r="K2757" s="26">
        <v>4160.43</v>
      </c>
      <c r="L2757" s="26">
        <v>26.6935</v>
      </c>
    </row>
    <row r="2758" spans="1:12" ht="16" customHeight="1">
      <c r="A2758" t="s">
        <v>551</v>
      </c>
      <c r="B2758" t="s">
        <v>12</v>
      </c>
      <c r="C2758" t="s">
        <v>62</v>
      </c>
      <c r="D2758" s="24">
        <v>46113</v>
      </c>
      <c r="E2758" t="s">
        <v>539</v>
      </c>
      <c r="F2758" t="s">
        <v>10</v>
      </c>
      <c r="G2758" t="s">
        <v>314</v>
      </c>
      <c r="H2758" t="s">
        <v>314</v>
      </c>
      <c r="I2758" t="s">
        <v>322</v>
      </c>
      <c r="J2758" s="25">
        <v>119084</v>
      </c>
      <c r="K2758" s="26">
        <v>187.3297</v>
      </c>
      <c r="L2758" s="26">
        <v>1.4698</v>
      </c>
    </row>
    <row r="2759" spans="1:12" ht="16" customHeight="1">
      <c r="A2759" t="s">
        <v>551</v>
      </c>
      <c r="B2759" t="s">
        <v>12</v>
      </c>
      <c r="C2759" t="s">
        <v>62</v>
      </c>
      <c r="D2759" s="24">
        <v>46113</v>
      </c>
      <c r="E2759" t="s">
        <v>546</v>
      </c>
      <c r="F2759" t="s">
        <v>10</v>
      </c>
      <c r="G2759" t="s">
        <v>314</v>
      </c>
      <c r="H2759" t="s">
        <v>314</v>
      </c>
      <c r="I2759" t="s">
        <v>322</v>
      </c>
      <c r="J2759" s="25">
        <v>12214</v>
      </c>
      <c r="K2759" s="26">
        <v>19.744</v>
      </c>
      <c r="L2759" s="26">
        <v>0.22020000000000001</v>
      </c>
    </row>
    <row r="2760" spans="1:12" ht="16" customHeight="1">
      <c r="A2760" t="s">
        <v>551</v>
      </c>
      <c r="B2760" t="s">
        <v>12</v>
      </c>
      <c r="C2760" t="s">
        <v>62</v>
      </c>
      <c r="D2760" s="24">
        <v>46113</v>
      </c>
      <c r="E2760" t="s">
        <v>550</v>
      </c>
      <c r="F2760" t="s">
        <v>10</v>
      </c>
      <c r="G2760" t="s">
        <v>314</v>
      </c>
      <c r="H2760" t="s">
        <v>314</v>
      </c>
      <c r="I2760" t="s">
        <v>322</v>
      </c>
      <c r="J2760" s="25">
        <v>1314</v>
      </c>
      <c r="K2760" s="26">
        <v>2.1274999999999999</v>
      </c>
      <c r="L2760" s="26">
        <v>3.5200000000000002E-2</v>
      </c>
    </row>
    <row r="2761" spans="1:12" ht="16" customHeight="1">
      <c r="A2761" t="s">
        <v>551</v>
      </c>
      <c r="B2761" t="s">
        <v>12</v>
      </c>
      <c r="C2761" t="s">
        <v>62</v>
      </c>
      <c r="D2761" s="24">
        <v>46113</v>
      </c>
      <c r="E2761" t="s">
        <v>519</v>
      </c>
      <c r="F2761" t="s">
        <v>10</v>
      </c>
      <c r="G2761" t="s">
        <v>320</v>
      </c>
      <c r="H2761" t="s">
        <v>320</v>
      </c>
      <c r="I2761" t="s">
        <v>322</v>
      </c>
      <c r="J2761" s="25">
        <v>261184</v>
      </c>
      <c r="K2761" s="26">
        <v>415.0539</v>
      </c>
      <c r="L2761" s="26">
        <v>5.3280000000000003</v>
      </c>
    </row>
    <row r="2762" spans="1:12" ht="16" customHeight="1">
      <c r="A2762" t="s">
        <v>551</v>
      </c>
      <c r="B2762" t="s">
        <v>12</v>
      </c>
      <c r="C2762" t="s">
        <v>62</v>
      </c>
      <c r="D2762" s="24">
        <v>46113</v>
      </c>
      <c r="E2762" t="s">
        <v>329</v>
      </c>
      <c r="F2762" t="s">
        <v>10</v>
      </c>
      <c r="G2762" t="s">
        <v>320</v>
      </c>
      <c r="H2762" t="s">
        <v>320</v>
      </c>
      <c r="I2762" t="s">
        <v>324</v>
      </c>
      <c r="J2762" s="25">
        <v>132679</v>
      </c>
      <c r="K2762" s="26">
        <v>209.02289999999999</v>
      </c>
      <c r="L2762" s="26">
        <v>3.0059</v>
      </c>
    </row>
    <row r="2763" spans="1:12" ht="16" customHeight="1">
      <c r="A2763" t="s">
        <v>551</v>
      </c>
      <c r="B2763" t="s">
        <v>12</v>
      </c>
      <c r="C2763" t="s">
        <v>62</v>
      </c>
      <c r="D2763" s="24">
        <v>46113</v>
      </c>
      <c r="E2763" t="s">
        <v>372</v>
      </c>
      <c r="F2763" t="s">
        <v>10</v>
      </c>
      <c r="G2763" t="s">
        <v>320</v>
      </c>
      <c r="H2763" t="s">
        <v>320</v>
      </c>
      <c r="I2763" t="s">
        <v>370</v>
      </c>
      <c r="J2763" s="25">
        <v>19998</v>
      </c>
      <c r="K2763" s="26">
        <v>31.980399999999999</v>
      </c>
      <c r="L2763" s="26">
        <v>0.53510000000000002</v>
      </c>
    </row>
    <row r="2764" spans="1:12" ht="16" customHeight="1">
      <c r="A2764" t="s">
        <v>551</v>
      </c>
      <c r="B2764" t="s">
        <v>12</v>
      </c>
      <c r="C2764" t="s">
        <v>62</v>
      </c>
      <c r="D2764" s="24">
        <v>46113</v>
      </c>
      <c r="E2764" t="s">
        <v>331</v>
      </c>
      <c r="F2764" t="s">
        <v>10</v>
      </c>
      <c r="G2764" t="s">
        <v>320</v>
      </c>
      <c r="H2764" t="s">
        <v>320</v>
      </c>
      <c r="I2764" t="s">
        <v>371</v>
      </c>
      <c r="J2764" s="25">
        <v>45463</v>
      </c>
      <c r="K2764" s="26">
        <v>73.985600000000005</v>
      </c>
      <c r="L2764" s="26">
        <v>2.2189000000000001</v>
      </c>
    </row>
    <row r="2765" spans="1:12" ht="16" customHeight="1">
      <c r="A2765" t="s">
        <v>551</v>
      </c>
      <c r="B2765" t="s">
        <v>12</v>
      </c>
      <c r="C2765" t="s">
        <v>62</v>
      </c>
      <c r="D2765" s="24">
        <v>46113</v>
      </c>
      <c r="E2765" t="s">
        <v>542</v>
      </c>
      <c r="F2765" t="s">
        <v>10</v>
      </c>
      <c r="G2765" t="s">
        <v>320</v>
      </c>
      <c r="H2765" t="s">
        <v>320</v>
      </c>
      <c r="I2765" t="s">
        <v>373</v>
      </c>
      <c r="J2765" s="25">
        <v>0</v>
      </c>
      <c r="K2765" s="26">
        <v>0</v>
      </c>
      <c r="L2765" s="26">
        <v>0</v>
      </c>
    </row>
    <row r="2766" spans="1:12" ht="16" customHeight="1">
      <c r="A2766" t="s">
        <v>551</v>
      </c>
      <c r="B2766" t="s">
        <v>12</v>
      </c>
      <c r="C2766" t="s">
        <v>62</v>
      </c>
      <c r="D2766" s="24">
        <v>46113</v>
      </c>
      <c r="E2766" t="s">
        <v>333</v>
      </c>
      <c r="F2766" t="s">
        <v>10</v>
      </c>
      <c r="G2766" t="s">
        <v>320</v>
      </c>
      <c r="H2766" t="s">
        <v>320</v>
      </c>
      <c r="I2766" t="s">
        <v>374</v>
      </c>
      <c r="J2766" s="25">
        <v>8</v>
      </c>
      <c r="K2766" s="26">
        <v>1.11E-2</v>
      </c>
      <c r="L2766" s="26">
        <v>2.0000000000000001E-4</v>
      </c>
    </row>
    <row r="2767" spans="1:12" ht="16" customHeight="1">
      <c r="A2767" t="s">
        <v>551</v>
      </c>
      <c r="B2767" t="s">
        <v>12</v>
      </c>
      <c r="C2767" t="s">
        <v>62</v>
      </c>
      <c r="D2767" s="24">
        <v>46113</v>
      </c>
      <c r="E2767" t="s">
        <v>335</v>
      </c>
      <c r="F2767" t="s">
        <v>10</v>
      </c>
      <c r="G2767" t="s">
        <v>320</v>
      </c>
      <c r="H2767" t="s">
        <v>320</v>
      </c>
      <c r="I2767" t="s">
        <v>375</v>
      </c>
      <c r="J2767" s="25">
        <v>257</v>
      </c>
      <c r="K2767" s="26">
        <v>0.44340000000000002</v>
      </c>
      <c r="L2767" s="26">
        <v>2.07E-2</v>
      </c>
    </row>
    <row r="2768" spans="1:12" ht="16" customHeight="1">
      <c r="A2768" t="s">
        <v>551</v>
      </c>
      <c r="B2768" t="s">
        <v>12</v>
      </c>
      <c r="C2768" t="s">
        <v>62</v>
      </c>
      <c r="D2768" s="24">
        <v>46113</v>
      </c>
      <c r="E2768" t="s">
        <v>337</v>
      </c>
      <c r="F2768" t="s">
        <v>10</v>
      </c>
      <c r="G2768" t="s">
        <v>320</v>
      </c>
      <c r="H2768" t="s">
        <v>320</v>
      </c>
      <c r="I2768" t="s">
        <v>376</v>
      </c>
      <c r="J2768" s="25">
        <v>0</v>
      </c>
      <c r="K2768" s="26">
        <v>0</v>
      </c>
      <c r="L2768" s="26">
        <v>0</v>
      </c>
    </row>
    <row r="2769" spans="1:12" ht="16" customHeight="1">
      <c r="A2769" t="s">
        <v>551</v>
      </c>
      <c r="B2769" t="s">
        <v>12</v>
      </c>
      <c r="C2769" t="s">
        <v>62</v>
      </c>
      <c r="D2769" s="24">
        <v>46113</v>
      </c>
      <c r="E2769" t="s">
        <v>339</v>
      </c>
      <c r="F2769" t="s">
        <v>10</v>
      </c>
      <c r="G2769" t="s">
        <v>320</v>
      </c>
      <c r="H2769" t="s">
        <v>320</v>
      </c>
      <c r="I2769" t="s">
        <v>377</v>
      </c>
      <c r="J2769" s="25">
        <v>23</v>
      </c>
      <c r="K2769" s="26">
        <v>4.1700000000000001E-2</v>
      </c>
      <c r="L2769" s="26">
        <v>2.8999999999999998E-3</v>
      </c>
    </row>
    <row r="2770" spans="1:12" ht="16" customHeight="1">
      <c r="A2770" t="s">
        <v>551</v>
      </c>
      <c r="B2770" t="s">
        <v>12</v>
      </c>
      <c r="C2770" t="s">
        <v>62</v>
      </c>
      <c r="D2770" s="24">
        <v>46113</v>
      </c>
      <c r="E2770" t="s">
        <v>341</v>
      </c>
      <c r="F2770" t="s">
        <v>10</v>
      </c>
      <c r="G2770" t="s">
        <v>320</v>
      </c>
      <c r="H2770" t="s">
        <v>320</v>
      </c>
      <c r="I2770" t="s">
        <v>378</v>
      </c>
      <c r="J2770" s="25">
        <v>0</v>
      </c>
      <c r="K2770" s="26">
        <v>0</v>
      </c>
      <c r="L2770" s="26">
        <v>0</v>
      </c>
    </row>
    <row r="2771" spans="1:12" ht="16" customHeight="1">
      <c r="A2771" t="s">
        <v>551</v>
      </c>
      <c r="B2771" t="s">
        <v>12</v>
      </c>
      <c r="C2771" t="s">
        <v>62</v>
      </c>
      <c r="D2771" s="24">
        <v>46113</v>
      </c>
      <c r="E2771" t="s">
        <v>343</v>
      </c>
      <c r="F2771" t="s">
        <v>9</v>
      </c>
      <c r="G2771" t="s">
        <v>344</v>
      </c>
      <c r="H2771" t="s">
        <v>344</v>
      </c>
      <c r="I2771" t="s">
        <v>379</v>
      </c>
      <c r="J2771" s="25">
        <v>0</v>
      </c>
      <c r="K2771" s="26">
        <v>0</v>
      </c>
      <c r="L2771" s="26">
        <v>0</v>
      </c>
    </row>
    <row r="2772" spans="1:12" ht="16" customHeight="1">
      <c r="A2772" t="s">
        <v>551</v>
      </c>
      <c r="B2772" t="s">
        <v>12</v>
      </c>
      <c r="C2772" t="s">
        <v>62</v>
      </c>
      <c r="D2772" s="24">
        <v>46113</v>
      </c>
      <c r="E2772" t="s">
        <v>346</v>
      </c>
      <c r="F2772" t="s">
        <v>10</v>
      </c>
      <c r="G2772" t="s">
        <v>320</v>
      </c>
      <c r="H2772" t="s">
        <v>320</v>
      </c>
      <c r="I2772" t="s">
        <v>380</v>
      </c>
      <c r="J2772" s="25">
        <v>0</v>
      </c>
      <c r="K2772" s="26">
        <v>0</v>
      </c>
      <c r="L2772" s="26">
        <v>0</v>
      </c>
    </row>
    <row r="2773" spans="1:12" ht="16" customHeight="1">
      <c r="A2773" t="s">
        <v>551</v>
      </c>
      <c r="B2773" t="s">
        <v>12</v>
      </c>
      <c r="C2773" t="s">
        <v>62</v>
      </c>
      <c r="D2773" s="24">
        <v>46113</v>
      </c>
      <c r="E2773" t="s">
        <v>463</v>
      </c>
      <c r="F2773" t="s">
        <v>10</v>
      </c>
      <c r="G2773" t="s">
        <v>320</v>
      </c>
      <c r="H2773" t="s">
        <v>320</v>
      </c>
      <c r="I2773" t="s">
        <v>381</v>
      </c>
      <c r="J2773" s="25">
        <v>0</v>
      </c>
      <c r="K2773" s="26">
        <v>0</v>
      </c>
      <c r="L2773" s="26">
        <v>0</v>
      </c>
    </row>
    <row r="2774" spans="1:12" ht="16" customHeight="1">
      <c r="A2774" t="s">
        <v>552</v>
      </c>
      <c r="B2774" t="s">
        <v>13</v>
      </c>
      <c r="C2774" t="s">
        <v>62</v>
      </c>
      <c r="D2774" s="24">
        <v>46113</v>
      </c>
      <c r="E2774" t="s">
        <v>533</v>
      </c>
      <c r="F2774" t="s">
        <v>10</v>
      </c>
      <c r="G2774" t="s">
        <v>314</v>
      </c>
      <c r="H2774" t="s">
        <v>314</v>
      </c>
      <c r="I2774" t="s">
        <v>315</v>
      </c>
      <c r="J2774" s="25">
        <v>65822475</v>
      </c>
      <c r="K2774" s="26">
        <v>104051.88830000001</v>
      </c>
      <c r="L2774" s="26">
        <v>405.92</v>
      </c>
    </row>
    <row r="2775" spans="1:12" ht="16" customHeight="1">
      <c r="A2775" t="s">
        <v>552</v>
      </c>
      <c r="B2775" t="s">
        <v>13</v>
      </c>
      <c r="C2775" t="s">
        <v>62</v>
      </c>
      <c r="D2775" s="24">
        <v>46113</v>
      </c>
      <c r="E2775" t="s">
        <v>490</v>
      </c>
      <c r="F2775" t="s">
        <v>10</v>
      </c>
      <c r="G2775" t="s">
        <v>320</v>
      </c>
      <c r="H2775" t="s">
        <v>320</v>
      </c>
      <c r="I2775" t="s">
        <v>315</v>
      </c>
      <c r="J2775" s="25">
        <v>3207883</v>
      </c>
      <c r="K2775" s="26">
        <v>5028.1948000000002</v>
      </c>
      <c r="L2775" s="26">
        <v>26.307099999999998</v>
      </c>
    </row>
    <row r="2776" spans="1:12" ht="16" customHeight="1">
      <c r="A2776" t="s">
        <v>552</v>
      </c>
      <c r="B2776" t="s">
        <v>13</v>
      </c>
      <c r="C2776" t="s">
        <v>62</v>
      </c>
      <c r="D2776" s="24">
        <v>46113</v>
      </c>
      <c r="E2776" t="s">
        <v>539</v>
      </c>
      <c r="F2776" t="s">
        <v>10</v>
      </c>
      <c r="G2776" t="s">
        <v>314</v>
      </c>
      <c r="H2776" t="s">
        <v>314</v>
      </c>
      <c r="I2776" t="s">
        <v>322</v>
      </c>
      <c r="J2776" s="25">
        <v>132454</v>
      </c>
      <c r="K2776" s="26">
        <v>209.57689999999999</v>
      </c>
      <c r="L2776" s="26">
        <v>1.2939000000000001</v>
      </c>
    </row>
    <row r="2777" spans="1:12" ht="16" customHeight="1">
      <c r="A2777" t="s">
        <v>552</v>
      </c>
      <c r="B2777" t="s">
        <v>13</v>
      </c>
      <c r="C2777" t="s">
        <v>62</v>
      </c>
      <c r="D2777" s="24">
        <v>46113</v>
      </c>
      <c r="E2777" t="s">
        <v>546</v>
      </c>
      <c r="F2777" t="s">
        <v>10</v>
      </c>
      <c r="G2777" t="s">
        <v>314</v>
      </c>
      <c r="H2777" t="s">
        <v>314</v>
      </c>
      <c r="I2777" t="s">
        <v>322</v>
      </c>
      <c r="J2777" s="25">
        <v>12985</v>
      </c>
      <c r="K2777" s="26">
        <v>20.711200000000002</v>
      </c>
      <c r="L2777" s="26">
        <v>0.15609999999999999</v>
      </c>
    </row>
    <row r="2778" spans="1:12" ht="16" customHeight="1">
      <c r="A2778" t="s">
        <v>552</v>
      </c>
      <c r="B2778" t="s">
        <v>13</v>
      </c>
      <c r="C2778" t="s">
        <v>62</v>
      </c>
      <c r="D2778" s="24">
        <v>46113</v>
      </c>
      <c r="E2778" t="s">
        <v>550</v>
      </c>
      <c r="F2778" t="s">
        <v>10</v>
      </c>
      <c r="G2778" t="s">
        <v>314</v>
      </c>
      <c r="H2778" t="s">
        <v>314</v>
      </c>
      <c r="I2778" t="s">
        <v>322</v>
      </c>
      <c r="J2778" s="25">
        <v>1763</v>
      </c>
      <c r="K2778" s="26">
        <v>2.8694000000000002</v>
      </c>
      <c r="L2778" s="26">
        <v>3.8300000000000001E-2</v>
      </c>
    </row>
    <row r="2779" spans="1:12" ht="16" customHeight="1">
      <c r="A2779" t="s">
        <v>552</v>
      </c>
      <c r="B2779" t="s">
        <v>13</v>
      </c>
      <c r="C2779" t="s">
        <v>62</v>
      </c>
      <c r="D2779" s="24">
        <v>46113</v>
      </c>
      <c r="E2779" t="s">
        <v>519</v>
      </c>
      <c r="F2779" t="s">
        <v>10</v>
      </c>
      <c r="G2779" t="s">
        <v>320</v>
      </c>
      <c r="H2779" t="s">
        <v>320</v>
      </c>
      <c r="I2779" t="s">
        <v>322</v>
      </c>
      <c r="J2779" s="25">
        <v>308942</v>
      </c>
      <c r="K2779" s="26">
        <v>488.64819999999997</v>
      </c>
      <c r="L2779" s="26">
        <v>6.0096999999999996</v>
      </c>
    </row>
    <row r="2780" spans="1:12" ht="16" customHeight="1">
      <c r="A2780" t="s">
        <v>552</v>
      </c>
      <c r="B2780" t="s">
        <v>13</v>
      </c>
      <c r="C2780" t="s">
        <v>62</v>
      </c>
      <c r="D2780" s="24">
        <v>46113</v>
      </c>
      <c r="E2780" t="s">
        <v>329</v>
      </c>
      <c r="F2780" t="s">
        <v>10</v>
      </c>
      <c r="G2780" t="s">
        <v>320</v>
      </c>
      <c r="H2780" t="s">
        <v>320</v>
      </c>
      <c r="I2780" t="s">
        <v>324</v>
      </c>
      <c r="J2780" s="25">
        <v>117144</v>
      </c>
      <c r="K2780" s="26">
        <v>182.43389999999999</v>
      </c>
      <c r="L2780" s="26">
        <v>2.3853</v>
      </c>
    </row>
    <row r="2781" spans="1:12" ht="16" customHeight="1">
      <c r="A2781" t="s">
        <v>552</v>
      </c>
      <c r="B2781" t="s">
        <v>13</v>
      </c>
      <c r="C2781" t="s">
        <v>62</v>
      </c>
      <c r="D2781" s="24">
        <v>46113</v>
      </c>
      <c r="E2781" t="s">
        <v>372</v>
      </c>
      <c r="F2781" t="s">
        <v>10</v>
      </c>
      <c r="G2781" t="s">
        <v>320</v>
      </c>
      <c r="H2781" t="s">
        <v>320</v>
      </c>
      <c r="I2781" t="s">
        <v>370</v>
      </c>
      <c r="J2781" s="25">
        <v>11234</v>
      </c>
      <c r="K2781" s="26">
        <v>18.415600000000001</v>
      </c>
      <c r="L2781" s="26">
        <v>0.28999999999999998</v>
      </c>
    </row>
    <row r="2782" spans="1:12" ht="16" customHeight="1">
      <c r="A2782" t="s">
        <v>552</v>
      </c>
      <c r="B2782" t="s">
        <v>13</v>
      </c>
      <c r="C2782" t="s">
        <v>62</v>
      </c>
      <c r="D2782" s="24">
        <v>46113</v>
      </c>
      <c r="E2782" t="s">
        <v>331</v>
      </c>
      <c r="F2782" t="s">
        <v>10</v>
      </c>
      <c r="G2782" t="s">
        <v>320</v>
      </c>
      <c r="H2782" t="s">
        <v>320</v>
      </c>
      <c r="I2782" t="s">
        <v>371</v>
      </c>
      <c r="J2782" s="25">
        <v>31659</v>
      </c>
      <c r="K2782" s="26">
        <v>51.123699999999999</v>
      </c>
      <c r="L2782" s="26">
        <v>1.19</v>
      </c>
    </row>
    <row r="2783" spans="1:12" ht="16" customHeight="1">
      <c r="A2783" t="s">
        <v>552</v>
      </c>
      <c r="B2783" t="s">
        <v>13</v>
      </c>
      <c r="C2783" t="s">
        <v>62</v>
      </c>
      <c r="D2783" s="24">
        <v>46113</v>
      </c>
      <c r="E2783" t="s">
        <v>542</v>
      </c>
      <c r="F2783" t="s">
        <v>10</v>
      </c>
      <c r="G2783" t="s">
        <v>320</v>
      </c>
      <c r="H2783" t="s">
        <v>320</v>
      </c>
      <c r="I2783" t="s">
        <v>373</v>
      </c>
      <c r="J2783" s="25">
        <v>0</v>
      </c>
      <c r="K2783" s="26">
        <v>0</v>
      </c>
      <c r="L2783" s="26">
        <v>0</v>
      </c>
    </row>
    <row r="2784" spans="1:12" ht="16" customHeight="1">
      <c r="A2784" t="s">
        <v>552</v>
      </c>
      <c r="B2784" t="s">
        <v>13</v>
      </c>
      <c r="C2784" t="s">
        <v>62</v>
      </c>
      <c r="D2784" s="24">
        <v>46113</v>
      </c>
      <c r="E2784" t="s">
        <v>333</v>
      </c>
      <c r="F2784" t="s">
        <v>10</v>
      </c>
      <c r="G2784" t="s">
        <v>320</v>
      </c>
      <c r="H2784" t="s">
        <v>320</v>
      </c>
      <c r="I2784" t="s">
        <v>374</v>
      </c>
      <c r="J2784" s="25">
        <v>1</v>
      </c>
      <c r="K2784" s="26">
        <v>1.4E-3</v>
      </c>
      <c r="L2784" s="26">
        <v>0</v>
      </c>
    </row>
    <row r="2785" spans="1:12" ht="16" customHeight="1">
      <c r="A2785" t="s">
        <v>552</v>
      </c>
      <c r="B2785" t="s">
        <v>13</v>
      </c>
      <c r="C2785" t="s">
        <v>62</v>
      </c>
      <c r="D2785" s="24">
        <v>46113</v>
      </c>
      <c r="E2785" t="s">
        <v>335</v>
      </c>
      <c r="F2785" t="s">
        <v>10</v>
      </c>
      <c r="G2785" t="s">
        <v>320</v>
      </c>
      <c r="H2785" t="s">
        <v>320</v>
      </c>
      <c r="I2785" t="s">
        <v>375</v>
      </c>
      <c r="J2785" s="25">
        <v>223</v>
      </c>
      <c r="K2785" s="26">
        <v>0.4</v>
      </c>
      <c r="L2785" s="26">
        <v>1.7600000000000001E-2</v>
      </c>
    </row>
    <row r="2786" spans="1:12" ht="16" customHeight="1">
      <c r="A2786" t="s">
        <v>552</v>
      </c>
      <c r="B2786" t="s">
        <v>13</v>
      </c>
      <c r="C2786" t="s">
        <v>62</v>
      </c>
      <c r="D2786" s="24">
        <v>46113</v>
      </c>
      <c r="E2786" t="s">
        <v>337</v>
      </c>
      <c r="F2786" t="s">
        <v>10</v>
      </c>
      <c r="G2786" t="s">
        <v>320</v>
      </c>
      <c r="H2786" t="s">
        <v>320</v>
      </c>
      <c r="I2786" t="s">
        <v>376</v>
      </c>
      <c r="J2786" s="25">
        <v>0</v>
      </c>
      <c r="K2786" s="26">
        <v>0</v>
      </c>
      <c r="L2786" s="26">
        <v>0</v>
      </c>
    </row>
    <row r="2787" spans="1:12" ht="16" customHeight="1">
      <c r="A2787" t="s">
        <v>552</v>
      </c>
      <c r="B2787" t="s">
        <v>13</v>
      </c>
      <c r="C2787" t="s">
        <v>62</v>
      </c>
      <c r="D2787" s="24">
        <v>46113</v>
      </c>
      <c r="E2787" t="s">
        <v>339</v>
      </c>
      <c r="F2787" t="s">
        <v>10</v>
      </c>
      <c r="G2787" t="s">
        <v>320</v>
      </c>
      <c r="H2787" t="s">
        <v>320</v>
      </c>
      <c r="I2787" t="s">
        <v>377</v>
      </c>
      <c r="J2787" s="25">
        <v>12</v>
      </c>
      <c r="K2787" s="26">
        <v>2.0799999999999999E-2</v>
      </c>
      <c r="L2787" s="26">
        <v>1.1999999999999999E-3</v>
      </c>
    </row>
    <row r="2788" spans="1:12" ht="16" customHeight="1">
      <c r="A2788" t="s">
        <v>552</v>
      </c>
      <c r="B2788" t="s">
        <v>13</v>
      </c>
      <c r="C2788" t="s">
        <v>62</v>
      </c>
      <c r="D2788" s="24">
        <v>46113</v>
      </c>
      <c r="E2788" t="s">
        <v>341</v>
      </c>
      <c r="F2788" t="s">
        <v>10</v>
      </c>
      <c r="G2788" t="s">
        <v>320</v>
      </c>
      <c r="H2788" t="s">
        <v>320</v>
      </c>
      <c r="I2788" t="s">
        <v>378</v>
      </c>
      <c r="J2788" s="25">
        <v>0</v>
      </c>
      <c r="K2788" s="26">
        <v>0</v>
      </c>
      <c r="L2788" s="26">
        <v>0</v>
      </c>
    </row>
    <row r="2789" spans="1:12" ht="16" customHeight="1">
      <c r="A2789" t="s">
        <v>552</v>
      </c>
      <c r="B2789" t="s">
        <v>13</v>
      </c>
      <c r="C2789" t="s">
        <v>62</v>
      </c>
      <c r="D2789" s="24">
        <v>46113</v>
      </c>
      <c r="E2789" t="s">
        <v>343</v>
      </c>
      <c r="F2789" t="s">
        <v>9</v>
      </c>
      <c r="G2789" t="s">
        <v>344</v>
      </c>
      <c r="H2789" t="s">
        <v>344</v>
      </c>
      <c r="I2789" t="s">
        <v>379</v>
      </c>
      <c r="J2789" s="25">
        <v>0</v>
      </c>
      <c r="K2789" s="26">
        <v>0</v>
      </c>
      <c r="L2789" s="26">
        <v>0</v>
      </c>
    </row>
    <row r="2790" spans="1:12" ht="16" customHeight="1">
      <c r="A2790" t="s">
        <v>552</v>
      </c>
      <c r="B2790" t="s">
        <v>13</v>
      </c>
      <c r="C2790" t="s">
        <v>62</v>
      </c>
      <c r="D2790" s="24">
        <v>46113</v>
      </c>
      <c r="E2790" t="s">
        <v>346</v>
      </c>
      <c r="F2790" t="s">
        <v>10</v>
      </c>
      <c r="G2790" t="s">
        <v>320</v>
      </c>
      <c r="H2790" t="s">
        <v>320</v>
      </c>
      <c r="I2790" t="s">
        <v>380</v>
      </c>
      <c r="J2790" s="25">
        <v>0</v>
      </c>
      <c r="K2790" s="26">
        <v>0</v>
      </c>
      <c r="L2790" s="26">
        <v>0</v>
      </c>
    </row>
    <row r="2791" spans="1:12" ht="16" customHeight="1">
      <c r="A2791" t="s">
        <v>552</v>
      </c>
      <c r="B2791" t="s">
        <v>13</v>
      </c>
      <c r="C2791" t="s">
        <v>62</v>
      </c>
      <c r="D2791" s="24">
        <v>46113</v>
      </c>
      <c r="E2791" t="s">
        <v>463</v>
      </c>
      <c r="F2791" t="s">
        <v>10</v>
      </c>
      <c r="G2791" t="s">
        <v>320</v>
      </c>
      <c r="H2791" t="s">
        <v>320</v>
      </c>
      <c r="I2791" t="s">
        <v>381</v>
      </c>
      <c r="J2791" s="25">
        <v>0</v>
      </c>
      <c r="K2791" s="26">
        <v>0</v>
      </c>
      <c r="L2791" s="26">
        <v>0</v>
      </c>
    </row>
    <row r="2792" spans="1:12" ht="16" customHeight="1">
      <c r="A2792" t="s">
        <v>553</v>
      </c>
      <c r="B2792" t="s">
        <v>9</v>
      </c>
      <c r="C2792" t="s">
        <v>62</v>
      </c>
      <c r="D2792" s="24">
        <v>46113</v>
      </c>
      <c r="E2792" t="s">
        <v>533</v>
      </c>
      <c r="F2792" t="s">
        <v>10</v>
      </c>
      <c r="G2792" t="s">
        <v>314</v>
      </c>
      <c r="H2792" t="s">
        <v>314</v>
      </c>
      <c r="I2792" t="s">
        <v>315</v>
      </c>
      <c r="J2792" s="25">
        <v>112383504</v>
      </c>
      <c r="K2792" s="26">
        <v>178546.45499999999</v>
      </c>
      <c r="L2792" s="26">
        <v>520.74609999999996</v>
      </c>
    </row>
    <row r="2793" spans="1:12" ht="16" customHeight="1">
      <c r="A2793" t="s">
        <v>553</v>
      </c>
      <c r="B2793" t="s">
        <v>9</v>
      </c>
      <c r="C2793" t="s">
        <v>62</v>
      </c>
      <c r="D2793" s="24">
        <v>46113</v>
      </c>
      <c r="E2793" t="s">
        <v>490</v>
      </c>
      <c r="F2793" t="s">
        <v>10</v>
      </c>
      <c r="G2793" t="s">
        <v>320</v>
      </c>
      <c r="H2793" t="s">
        <v>320</v>
      </c>
      <c r="I2793" t="s">
        <v>315</v>
      </c>
      <c r="J2793" s="25">
        <v>5077769</v>
      </c>
      <c r="K2793" s="26">
        <v>8052.2860000000001</v>
      </c>
      <c r="L2793" s="26">
        <v>43.985999999999997</v>
      </c>
    </row>
    <row r="2794" spans="1:12" ht="16" customHeight="1">
      <c r="A2794" t="s">
        <v>553</v>
      </c>
      <c r="B2794" t="s">
        <v>9</v>
      </c>
      <c r="C2794" t="s">
        <v>62</v>
      </c>
      <c r="D2794" s="24">
        <v>46113</v>
      </c>
      <c r="E2794" t="s">
        <v>539</v>
      </c>
      <c r="F2794" t="s">
        <v>10</v>
      </c>
      <c r="G2794" t="s">
        <v>314</v>
      </c>
      <c r="H2794" t="s">
        <v>314</v>
      </c>
      <c r="I2794" t="s">
        <v>322</v>
      </c>
      <c r="J2794" s="25">
        <v>342956</v>
      </c>
      <c r="K2794" s="26">
        <v>551.9008</v>
      </c>
      <c r="L2794" s="26">
        <v>3.1547000000000001</v>
      </c>
    </row>
    <row r="2795" spans="1:12" ht="16" customHeight="1">
      <c r="A2795" t="s">
        <v>553</v>
      </c>
      <c r="B2795" t="s">
        <v>9</v>
      </c>
      <c r="C2795" t="s">
        <v>62</v>
      </c>
      <c r="D2795" s="24">
        <v>46113</v>
      </c>
      <c r="E2795" t="s">
        <v>546</v>
      </c>
      <c r="F2795" t="s">
        <v>10</v>
      </c>
      <c r="G2795" t="s">
        <v>314</v>
      </c>
      <c r="H2795" t="s">
        <v>314</v>
      </c>
      <c r="I2795" t="s">
        <v>322</v>
      </c>
      <c r="J2795" s="25">
        <v>37734</v>
      </c>
      <c r="K2795" s="26">
        <v>60.973599999999998</v>
      </c>
      <c r="L2795" s="26">
        <v>0.59199999999999997</v>
      </c>
    </row>
    <row r="2796" spans="1:12" ht="16" customHeight="1">
      <c r="A2796" t="s">
        <v>553</v>
      </c>
      <c r="B2796" t="s">
        <v>9</v>
      </c>
      <c r="C2796" t="s">
        <v>62</v>
      </c>
      <c r="D2796" s="24">
        <v>46113</v>
      </c>
      <c r="E2796" t="s">
        <v>550</v>
      </c>
      <c r="F2796" t="s">
        <v>10</v>
      </c>
      <c r="G2796" t="s">
        <v>314</v>
      </c>
      <c r="H2796" t="s">
        <v>314</v>
      </c>
      <c r="I2796" t="s">
        <v>322</v>
      </c>
      <c r="J2796" s="25">
        <v>5648</v>
      </c>
      <c r="K2796" s="26">
        <v>9.1434999999999995</v>
      </c>
      <c r="L2796" s="26">
        <v>0.1069</v>
      </c>
    </row>
    <row r="2797" spans="1:12" ht="16" customHeight="1">
      <c r="A2797" t="s">
        <v>553</v>
      </c>
      <c r="B2797" t="s">
        <v>9</v>
      </c>
      <c r="C2797" t="s">
        <v>62</v>
      </c>
      <c r="D2797" s="24">
        <v>46113</v>
      </c>
      <c r="E2797" t="s">
        <v>519</v>
      </c>
      <c r="F2797" t="s">
        <v>10</v>
      </c>
      <c r="G2797" t="s">
        <v>320</v>
      </c>
      <c r="H2797" t="s">
        <v>320</v>
      </c>
      <c r="I2797" t="s">
        <v>322</v>
      </c>
      <c r="J2797" s="25">
        <v>441610</v>
      </c>
      <c r="K2797" s="26">
        <v>702.42039999999997</v>
      </c>
      <c r="L2797" s="26">
        <v>7.7035</v>
      </c>
    </row>
    <row r="2798" spans="1:12" ht="16" customHeight="1">
      <c r="A2798" t="s">
        <v>553</v>
      </c>
      <c r="B2798" t="s">
        <v>9</v>
      </c>
      <c r="C2798" t="s">
        <v>62</v>
      </c>
      <c r="D2798" s="24">
        <v>46113</v>
      </c>
      <c r="E2798" t="s">
        <v>329</v>
      </c>
      <c r="F2798" t="s">
        <v>10</v>
      </c>
      <c r="G2798" t="s">
        <v>320</v>
      </c>
      <c r="H2798" t="s">
        <v>320</v>
      </c>
      <c r="I2798" t="s">
        <v>324</v>
      </c>
      <c r="J2798" s="25">
        <v>149894</v>
      </c>
      <c r="K2798" s="26">
        <v>233.80250000000001</v>
      </c>
      <c r="L2798" s="26">
        <v>3.2446000000000002</v>
      </c>
    </row>
    <row r="2799" spans="1:12" ht="16" customHeight="1">
      <c r="A2799" t="s">
        <v>553</v>
      </c>
      <c r="B2799" t="s">
        <v>9</v>
      </c>
      <c r="C2799" t="s">
        <v>62</v>
      </c>
      <c r="D2799" s="24">
        <v>46113</v>
      </c>
      <c r="E2799" t="s">
        <v>372</v>
      </c>
      <c r="F2799" t="s">
        <v>10</v>
      </c>
      <c r="G2799" t="s">
        <v>320</v>
      </c>
      <c r="H2799" t="s">
        <v>320</v>
      </c>
      <c r="I2799" t="s">
        <v>370</v>
      </c>
      <c r="J2799" s="25">
        <v>23377</v>
      </c>
      <c r="K2799" s="26">
        <v>37.784500000000001</v>
      </c>
      <c r="L2799" s="26">
        <v>0.6139</v>
      </c>
    </row>
    <row r="2800" spans="1:12" ht="16" customHeight="1">
      <c r="A2800" t="s">
        <v>553</v>
      </c>
      <c r="B2800" t="s">
        <v>9</v>
      </c>
      <c r="C2800" t="s">
        <v>62</v>
      </c>
      <c r="D2800" s="24">
        <v>46113</v>
      </c>
      <c r="E2800" t="s">
        <v>331</v>
      </c>
      <c r="F2800" t="s">
        <v>10</v>
      </c>
      <c r="G2800" t="s">
        <v>320</v>
      </c>
      <c r="H2800" t="s">
        <v>320</v>
      </c>
      <c r="I2800" t="s">
        <v>371</v>
      </c>
      <c r="J2800" s="25">
        <v>45023</v>
      </c>
      <c r="K2800" s="26">
        <v>75.260300000000001</v>
      </c>
      <c r="L2800" s="26">
        <v>2.0192000000000001</v>
      </c>
    </row>
    <row r="2801" spans="1:12" ht="16" customHeight="1">
      <c r="A2801" t="s">
        <v>553</v>
      </c>
      <c r="B2801" t="s">
        <v>9</v>
      </c>
      <c r="C2801" t="s">
        <v>62</v>
      </c>
      <c r="D2801" s="24">
        <v>46113</v>
      </c>
      <c r="E2801" t="s">
        <v>542</v>
      </c>
      <c r="F2801" t="s">
        <v>10</v>
      </c>
      <c r="G2801" t="s">
        <v>320</v>
      </c>
      <c r="H2801" t="s">
        <v>320</v>
      </c>
      <c r="I2801" t="s">
        <v>373</v>
      </c>
      <c r="J2801" s="25">
        <v>0</v>
      </c>
      <c r="K2801" s="26">
        <v>0</v>
      </c>
      <c r="L2801" s="26">
        <v>0</v>
      </c>
    </row>
    <row r="2802" spans="1:12" ht="16" customHeight="1">
      <c r="A2802" t="s">
        <v>553</v>
      </c>
      <c r="B2802" t="s">
        <v>9</v>
      </c>
      <c r="C2802" t="s">
        <v>62</v>
      </c>
      <c r="D2802" s="24">
        <v>46113</v>
      </c>
      <c r="E2802" t="s">
        <v>333</v>
      </c>
      <c r="F2802" t="s">
        <v>10</v>
      </c>
      <c r="G2802" t="s">
        <v>320</v>
      </c>
      <c r="H2802" t="s">
        <v>320</v>
      </c>
      <c r="I2802" t="s">
        <v>374</v>
      </c>
      <c r="J2802" s="25">
        <v>0</v>
      </c>
      <c r="K2802" s="26">
        <v>0</v>
      </c>
      <c r="L2802" s="26">
        <v>0</v>
      </c>
    </row>
    <row r="2803" spans="1:12" ht="16" customHeight="1">
      <c r="A2803" t="s">
        <v>553</v>
      </c>
      <c r="B2803" t="s">
        <v>9</v>
      </c>
      <c r="C2803" t="s">
        <v>62</v>
      </c>
      <c r="D2803" s="24">
        <v>46113</v>
      </c>
      <c r="E2803" t="s">
        <v>335</v>
      </c>
      <c r="F2803" t="s">
        <v>10</v>
      </c>
      <c r="G2803" t="s">
        <v>320</v>
      </c>
      <c r="H2803" t="s">
        <v>320</v>
      </c>
      <c r="I2803" t="s">
        <v>375</v>
      </c>
      <c r="J2803" s="25">
        <v>195</v>
      </c>
      <c r="K2803" s="26">
        <v>0.3483</v>
      </c>
      <c r="L2803" s="26">
        <v>2.5499999999999998E-2</v>
      </c>
    </row>
    <row r="2804" spans="1:12" ht="16" customHeight="1">
      <c r="A2804" t="s">
        <v>553</v>
      </c>
      <c r="B2804" t="s">
        <v>9</v>
      </c>
      <c r="C2804" t="s">
        <v>62</v>
      </c>
      <c r="D2804" s="24">
        <v>46113</v>
      </c>
      <c r="E2804" t="s">
        <v>337</v>
      </c>
      <c r="F2804" t="s">
        <v>10</v>
      </c>
      <c r="G2804" t="s">
        <v>320</v>
      </c>
      <c r="H2804" t="s">
        <v>320</v>
      </c>
      <c r="I2804" t="s">
        <v>376</v>
      </c>
      <c r="J2804" s="25">
        <v>1</v>
      </c>
      <c r="K2804" s="26">
        <v>1.5E-3</v>
      </c>
      <c r="L2804" s="26">
        <v>1E-4</v>
      </c>
    </row>
    <row r="2805" spans="1:12" ht="16" customHeight="1">
      <c r="A2805" t="s">
        <v>553</v>
      </c>
      <c r="B2805" t="s">
        <v>9</v>
      </c>
      <c r="C2805" t="s">
        <v>62</v>
      </c>
      <c r="D2805" s="24">
        <v>46113</v>
      </c>
      <c r="E2805" t="s">
        <v>339</v>
      </c>
      <c r="F2805" t="s">
        <v>10</v>
      </c>
      <c r="G2805" t="s">
        <v>320</v>
      </c>
      <c r="H2805" t="s">
        <v>320</v>
      </c>
      <c r="I2805" t="s">
        <v>377</v>
      </c>
      <c r="J2805" s="25">
        <v>34</v>
      </c>
      <c r="K2805" s="26">
        <v>6.0999999999999999E-2</v>
      </c>
      <c r="L2805" s="26">
        <v>3.8E-3</v>
      </c>
    </row>
    <row r="2806" spans="1:12" ht="16" customHeight="1">
      <c r="A2806" t="s">
        <v>553</v>
      </c>
      <c r="B2806" t="s">
        <v>9</v>
      </c>
      <c r="C2806" t="s">
        <v>62</v>
      </c>
      <c r="D2806" s="24">
        <v>46113</v>
      </c>
      <c r="E2806" t="s">
        <v>341</v>
      </c>
      <c r="F2806" t="s">
        <v>10</v>
      </c>
      <c r="G2806" t="s">
        <v>320</v>
      </c>
      <c r="H2806" t="s">
        <v>320</v>
      </c>
      <c r="I2806" t="s">
        <v>378</v>
      </c>
      <c r="J2806" s="25">
        <v>0</v>
      </c>
      <c r="K2806" s="26">
        <v>0</v>
      </c>
      <c r="L2806" s="26">
        <v>0</v>
      </c>
    </row>
    <row r="2807" spans="1:12" ht="16" customHeight="1">
      <c r="A2807" t="s">
        <v>553</v>
      </c>
      <c r="B2807" t="s">
        <v>9</v>
      </c>
      <c r="C2807" t="s">
        <v>62</v>
      </c>
      <c r="D2807" s="24">
        <v>46113</v>
      </c>
      <c r="E2807" t="s">
        <v>343</v>
      </c>
      <c r="F2807" t="s">
        <v>9</v>
      </c>
      <c r="G2807" t="s">
        <v>344</v>
      </c>
      <c r="H2807" t="s">
        <v>344</v>
      </c>
      <c r="I2807" t="s">
        <v>379</v>
      </c>
      <c r="J2807" s="25">
        <v>1</v>
      </c>
      <c r="K2807" s="26">
        <v>2.2000000000000001E-3</v>
      </c>
      <c r="L2807" s="26">
        <v>2.0000000000000001E-4</v>
      </c>
    </row>
    <row r="2808" spans="1:12" ht="16" customHeight="1">
      <c r="A2808" t="s">
        <v>553</v>
      </c>
      <c r="B2808" t="s">
        <v>9</v>
      </c>
      <c r="C2808" t="s">
        <v>62</v>
      </c>
      <c r="D2808" s="24">
        <v>46113</v>
      </c>
      <c r="E2808" t="s">
        <v>346</v>
      </c>
      <c r="F2808" t="s">
        <v>10</v>
      </c>
      <c r="G2808" t="s">
        <v>320</v>
      </c>
      <c r="H2808" t="s">
        <v>320</v>
      </c>
      <c r="I2808" t="s">
        <v>380</v>
      </c>
      <c r="J2808" s="25">
        <v>0</v>
      </c>
      <c r="K2808" s="26">
        <v>0</v>
      </c>
      <c r="L2808" s="26">
        <v>0</v>
      </c>
    </row>
    <row r="2809" spans="1:12" ht="16" customHeight="1">
      <c r="A2809" t="s">
        <v>553</v>
      </c>
      <c r="B2809" t="s">
        <v>9</v>
      </c>
      <c r="C2809" t="s">
        <v>62</v>
      </c>
      <c r="D2809" s="24">
        <v>46113</v>
      </c>
      <c r="E2809" t="s">
        <v>463</v>
      </c>
      <c r="F2809" t="s">
        <v>10</v>
      </c>
      <c r="G2809" t="s">
        <v>320</v>
      </c>
      <c r="H2809" t="s">
        <v>320</v>
      </c>
      <c r="I2809" t="s">
        <v>381</v>
      </c>
      <c r="J2809" s="25">
        <v>0</v>
      </c>
      <c r="K2809" s="26">
        <v>0</v>
      </c>
      <c r="L2809" s="26">
        <v>0</v>
      </c>
    </row>
    <row r="2810" spans="1:12" ht="16" customHeight="1">
      <c r="A2810" t="s">
        <v>533</v>
      </c>
      <c r="B2810" t="s">
        <v>10</v>
      </c>
      <c r="C2810" t="s">
        <v>62</v>
      </c>
      <c r="D2810" s="24">
        <v>46113</v>
      </c>
      <c r="E2810" t="s">
        <v>533</v>
      </c>
      <c r="F2810" t="s">
        <v>10</v>
      </c>
      <c r="G2810" t="s">
        <v>314</v>
      </c>
      <c r="H2810" t="s">
        <v>314</v>
      </c>
      <c r="I2810" t="s">
        <v>315</v>
      </c>
      <c r="J2810" s="25">
        <v>334050087</v>
      </c>
      <c r="K2810" s="26">
        <v>532346.49239999999</v>
      </c>
      <c r="L2810" s="26">
        <v>537.24009999999998</v>
      </c>
    </row>
    <row r="2811" spans="1:12" ht="16" customHeight="1">
      <c r="A2811" t="s">
        <v>533</v>
      </c>
      <c r="B2811" t="s">
        <v>10</v>
      </c>
      <c r="C2811" t="s">
        <v>62</v>
      </c>
      <c r="D2811" s="24">
        <v>46113</v>
      </c>
      <c r="E2811" t="s">
        <v>490</v>
      </c>
      <c r="F2811" t="s">
        <v>10</v>
      </c>
      <c r="G2811" t="s">
        <v>320</v>
      </c>
      <c r="H2811" t="s">
        <v>320</v>
      </c>
      <c r="I2811" t="s">
        <v>315</v>
      </c>
      <c r="J2811" s="25">
        <v>8044065</v>
      </c>
      <c r="K2811" s="26">
        <v>12769.0083</v>
      </c>
      <c r="L2811" s="26">
        <v>60.822400000000002</v>
      </c>
    </row>
    <row r="2812" spans="1:12" ht="16" customHeight="1">
      <c r="A2812" t="s">
        <v>533</v>
      </c>
      <c r="B2812" t="s">
        <v>10</v>
      </c>
      <c r="C2812" t="s">
        <v>62</v>
      </c>
      <c r="D2812" s="24">
        <v>46113</v>
      </c>
      <c r="E2812" t="s">
        <v>539</v>
      </c>
      <c r="F2812" t="s">
        <v>10</v>
      </c>
      <c r="G2812" t="s">
        <v>314</v>
      </c>
      <c r="H2812" t="s">
        <v>314</v>
      </c>
      <c r="I2812" t="s">
        <v>322</v>
      </c>
      <c r="J2812" s="25">
        <v>477278</v>
      </c>
      <c r="K2812" s="26">
        <v>763.63210000000004</v>
      </c>
      <c r="L2812" s="26">
        <v>4.0420999999999996</v>
      </c>
    </row>
    <row r="2813" spans="1:12" ht="16" customHeight="1">
      <c r="A2813" t="s">
        <v>533</v>
      </c>
      <c r="B2813" t="s">
        <v>10</v>
      </c>
      <c r="C2813" t="s">
        <v>62</v>
      </c>
      <c r="D2813" s="24">
        <v>46113</v>
      </c>
      <c r="E2813" t="s">
        <v>546</v>
      </c>
      <c r="F2813" t="s">
        <v>10</v>
      </c>
      <c r="G2813" t="s">
        <v>314</v>
      </c>
      <c r="H2813" t="s">
        <v>314</v>
      </c>
      <c r="I2813" t="s">
        <v>322</v>
      </c>
      <c r="J2813" s="25">
        <v>52870</v>
      </c>
      <c r="K2813" s="26">
        <v>85.190200000000004</v>
      </c>
      <c r="L2813" s="26">
        <v>0.67169999999999996</v>
      </c>
    </row>
    <row r="2814" spans="1:12" ht="16" customHeight="1">
      <c r="A2814" t="s">
        <v>533</v>
      </c>
      <c r="B2814" t="s">
        <v>10</v>
      </c>
      <c r="C2814" t="s">
        <v>62</v>
      </c>
      <c r="D2814" s="24">
        <v>46113</v>
      </c>
      <c r="E2814" t="s">
        <v>550</v>
      </c>
      <c r="F2814" t="s">
        <v>10</v>
      </c>
      <c r="G2814" t="s">
        <v>314</v>
      </c>
      <c r="H2814" t="s">
        <v>314</v>
      </c>
      <c r="I2814" t="s">
        <v>322</v>
      </c>
      <c r="J2814" s="25">
        <v>5435</v>
      </c>
      <c r="K2814" s="26">
        <v>8.8703000000000003</v>
      </c>
      <c r="L2814" s="26">
        <v>9.11E-2</v>
      </c>
    </row>
    <row r="2815" spans="1:12" ht="16" customHeight="1">
      <c r="A2815" t="s">
        <v>533</v>
      </c>
      <c r="B2815" t="s">
        <v>10</v>
      </c>
      <c r="C2815" t="s">
        <v>62</v>
      </c>
      <c r="D2815" s="24">
        <v>46113</v>
      </c>
      <c r="E2815" t="s">
        <v>519</v>
      </c>
      <c r="F2815" t="s">
        <v>10</v>
      </c>
      <c r="G2815" t="s">
        <v>320</v>
      </c>
      <c r="H2815" t="s">
        <v>320</v>
      </c>
      <c r="I2815" t="s">
        <v>322</v>
      </c>
      <c r="J2815" s="25">
        <v>362363</v>
      </c>
      <c r="K2815" s="26">
        <v>579.16830000000004</v>
      </c>
      <c r="L2815" s="26">
        <v>7.0829000000000004</v>
      </c>
    </row>
    <row r="2816" spans="1:12" ht="16" customHeight="1">
      <c r="A2816" t="s">
        <v>533</v>
      </c>
      <c r="B2816" t="s">
        <v>10</v>
      </c>
      <c r="C2816" t="s">
        <v>62</v>
      </c>
      <c r="D2816" s="24">
        <v>46113</v>
      </c>
      <c r="E2816" t="s">
        <v>329</v>
      </c>
      <c r="F2816" t="s">
        <v>10</v>
      </c>
      <c r="G2816" t="s">
        <v>320</v>
      </c>
      <c r="H2816" t="s">
        <v>320</v>
      </c>
      <c r="I2816" t="s">
        <v>324</v>
      </c>
      <c r="J2816" s="25">
        <v>148718</v>
      </c>
      <c r="K2816" s="26">
        <v>230.78739999999999</v>
      </c>
      <c r="L2816" s="26">
        <v>3.0537000000000001</v>
      </c>
    </row>
    <row r="2817" spans="1:12" ht="16" customHeight="1">
      <c r="A2817" t="s">
        <v>533</v>
      </c>
      <c r="B2817" t="s">
        <v>10</v>
      </c>
      <c r="C2817" t="s">
        <v>62</v>
      </c>
      <c r="D2817" s="24">
        <v>46113</v>
      </c>
      <c r="E2817" t="s">
        <v>372</v>
      </c>
      <c r="F2817" t="s">
        <v>10</v>
      </c>
      <c r="G2817" t="s">
        <v>320</v>
      </c>
      <c r="H2817" t="s">
        <v>320</v>
      </c>
      <c r="I2817" t="s">
        <v>370</v>
      </c>
      <c r="J2817" s="25">
        <v>24672</v>
      </c>
      <c r="K2817" s="26">
        <v>39.979300000000002</v>
      </c>
      <c r="L2817" s="26">
        <v>0.74319999999999997</v>
      </c>
    </row>
    <row r="2818" spans="1:12" ht="16" customHeight="1">
      <c r="A2818" t="s">
        <v>533</v>
      </c>
      <c r="B2818" t="s">
        <v>10</v>
      </c>
      <c r="C2818" t="s">
        <v>62</v>
      </c>
      <c r="D2818" s="24">
        <v>46113</v>
      </c>
      <c r="E2818" t="s">
        <v>331</v>
      </c>
      <c r="F2818" t="s">
        <v>10</v>
      </c>
      <c r="G2818" t="s">
        <v>320</v>
      </c>
      <c r="H2818" t="s">
        <v>320</v>
      </c>
      <c r="I2818" t="s">
        <v>371</v>
      </c>
      <c r="J2818" s="25">
        <v>38590</v>
      </c>
      <c r="K2818" s="26">
        <v>62.633099999999999</v>
      </c>
      <c r="L2818" s="26">
        <v>1.7115</v>
      </c>
    </row>
    <row r="2819" spans="1:12" ht="16" customHeight="1">
      <c r="A2819" t="s">
        <v>533</v>
      </c>
      <c r="B2819" t="s">
        <v>10</v>
      </c>
      <c r="C2819" t="s">
        <v>62</v>
      </c>
      <c r="D2819" s="24">
        <v>46113</v>
      </c>
      <c r="E2819" t="s">
        <v>542</v>
      </c>
      <c r="F2819" t="s">
        <v>10</v>
      </c>
      <c r="G2819" t="s">
        <v>320</v>
      </c>
      <c r="H2819" t="s">
        <v>320</v>
      </c>
      <c r="I2819" t="s">
        <v>373</v>
      </c>
      <c r="J2819" s="25">
        <v>0</v>
      </c>
      <c r="K2819" s="26">
        <v>0</v>
      </c>
      <c r="L2819" s="26">
        <v>0</v>
      </c>
    </row>
    <row r="2820" spans="1:12" ht="16" customHeight="1">
      <c r="A2820" t="s">
        <v>533</v>
      </c>
      <c r="B2820" t="s">
        <v>10</v>
      </c>
      <c r="C2820" t="s">
        <v>62</v>
      </c>
      <c r="D2820" s="24">
        <v>46113</v>
      </c>
      <c r="E2820" t="s">
        <v>333</v>
      </c>
      <c r="F2820" t="s">
        <v>10</v>
      </c>
      <c r="G2820" t="s">
        <v>320</v>
      </c>
      <c r="H2820" t="s">
        <v>320</v>
      </c>
      <c r="I2820" t="s">
        <v>374</v>
      </c>
      <c r="J2820" s="25">
        <v>0</v>
      </c>
      <c r="K2820" s="26">
        <v>0</v>
      </c>
      <c r="L2820" s="26">
        <v>0</v>
      </c>
    </row>
    <row r="2821" spans="1:12" ht="16" customHeight="1">
      <c r="A2821" t="s">
        <v>533</v>
      </c>
      <c r="B2821" t="s">
        <v>10</v>
      </c>
      <c r="C2821" t="s">
        <v>62</v>
      </c>
      <c r="D2821" s="24">
        <v>46113</v>
      </c>
      <c r="E2821" t="s">
        <v>335</v>
      </c>
      <c r="F2821" t="s">
        <v>10</v>
      </c>
      <c r="G2821" t="s">
        <v>320</v>
      </c>
      <c r="H2821" t="s">
        <v>320</v>
      </c>
      <c r="I2821" t="s">
        <v>375</v>
      </c>
      <c r="J2821" s="25">
        <v>322</v>
      </c>
      <c r="K2821" s="26">
        <v>0.54930000000000001</v>
      </c>
      <c r="L2821" s="26">
        <v>2.4199999999999999E-2</v>
      </c>
    </row>
    <row r="2822" spans="1:12" ht="16" customHeight="1">
      <c r="A2822" t="s">
        <v>533</v>
      </c>
      <c r="B2822" t="s">
        <v>10</v>
      </c>
      <c r="C2822" t="s">
        <v>62</v>
      </c>
      <c r="D2822" s="24">
        <v>46113</v>
      </c>
      <c r="E2822" t="s">
        <v>337</v>
      </c>
      <c r="F2822" t="s">
        <v>10</v>
      </c>
      <c r="G2822" t="s">
        <v>320</v>
      </c>
      <c r="H2822" t="s">
        <v>320</v>
      </c>
      <c r="I2822" t="s">
        <v>376</v>
      </c>
      <c r="J2822" s="25">
        <v>0</v>
      </c>
      <c r="K2822" s="26">
        <v>0</v>
      </c>
      <c r="L2822" s="26">
        <v>0</v>
      </c>
    </row>
    <row r="2823" spans="1:12" ht="16" customHeight="1">
      <c r="A2823" t="s">
        <v>533</v>
      </c>
      <c r="B2823" t="s">
        <v>10</v>
      </c>
      <c r="C2823" t="s">
        <v>62</v>
      </c>
      <c r="D2823" s="24">
        <v>46113</v>
      </c>
      <c r="E2823" t="s">
        <v>339</v>
      </c>
      <c r="F2823" t="s">
        <v>10</v>
      </c>
      <c r="G2823" t="s">
        <v>320</v>
      </c>
      <c r="H2823" t="s">
        <v>320</v>
      </c>
      <c r="I2823" t="s">
        <v>377</v>
      </c>
      <c r="J2823" s="25">
        <v>4</v>
      </c>
      <c r="K2823" s="26">
        <v>7.1999999999999998E-3</v>
      </c>
      <c r="L2823" s="26">
        <v>2.9999999999999997E-4</v>
      </c>
    </row>
    <row r="2824" spans="1:12" ht="16" customHeight="1">
      <c r="A2824" t="s">
        <v>533</v>
      </c>
      <c r="B2824" t="s">
        <v>10</v>
      </c>
      <c r="C2824" t="s">
        <v>62</v>
      </c>
      <c r="D2824" s="24">
        <v>46113</v>
      </c>
      <c r="E2824" t="s">
        <v>341</v>
      </c>
      <c r="F2824" t="s">
        <v>10</v>
      </c>
      <c r="G2824" t="s">
        <v>320</v>
      </c>
      <c r="H2824" t="s">
        <v>320</v>
      </c>
      <c r="I2824" t="s">
        <v>378</v>
      </c>
      <c r="J2824" s="25">
        <v>0</v>
      </c>
      <c r="K2824" s="26">
        <v>0</v>
      </c>
      <c r="L2824" s="26">
        <v>0</v>
      </c>
    </row>
    <row r="2825" spans="1:12" ht="16" customHeight="1">
      <c r="A2825" t="s">
        <v>533</v>
      </c>
      <c r="B2825" t="s">
        <v>10</v>
      </c>
      <c r="C2825" t="s">
        <v>62</v>
      </c>
      <c r="D2825" s="24">
        <v>46113</v>
      </c>
      <c r="E2825" t="s">
        <v>343</v>
      </c>
      <c r="F2825" t="s">
        <v>9</v>
      </c>
      <c r="G2825" t="s">
        <v>344</v>
      </c>
      <c r="H2825" t="s">
        <v>344</v>
      </c>
      <c r="I2825" t="s">
        <v>379</v>
      </c>
      <c r="J2825" s="25">
        <v>0</v>
      </c>
      <c r="K2825" s="26">
        <v>0</v>
      </c>
      <c r="L2825" s="26">
        <v>0</v>
      </c>
    </row>
    <row r="2826" spans="1:12" ht="16" customHeight="1">
      <c r="A2826" t="s">
        <v>533</v>
      </c>
      <c r="B2826" t="s">
        <v>10</v>
      </c>
      <c r="C2826" t="s">
        <v>62</v>
      </c>
      <c r="D2826" s="24">
        <v>46113</v>
      </c>
      <c r="E2826" t="s">
        <v>346</v>
      </c>
      <c r="F2826" t="s">
        <v>10</v>
      </c>
      <c r="G2826" t="s">
        <v>320</v>
      </c>
      <c r="H2826" t="s">
        <v>320</v>
      </c>
      <c r="I2826" t="s">
        <v>380</v>
      </c>
      <c r="J2826" s="25">
        <v>0</v>
      </c>
      <c r="K2826" s="26">
        <v>0</v>
      </c>
      <c r="L2826" s="26">
        <v>0</v>
      </c>
    </row>
    <row r="2827" spans="1:12" ht="16" customHeight="1">
      <c r="A2827" t="s">
        <v>533</v>
      </c>
      <c r="B2827" t="s">
        <v>10</v>
      </c>
      <c r="C2827" t="s">
        <v>62</v>
      </c>
      <c r="D2827" s="24">
        <v>46113</v>
      </c>
      <c r="E2827" t="s">
        <v>463</v>
      </c>
      <c r="F2827" t="s">
        <v>10</v>
      </c>
      <c r="G2827" t="s">
        <v>320</v>
      </c>
      <c r="H2827" t="s">
        <v>320</v>
      </c>
      <c r="I2827" t="s">
        <v>381</v>
      </c>
      <c r="J2827" s="25">
        <v>0</v>
      </c>
      <c r="K2827" s="26">
        <v>0</v>
      </c>
      <c r="L2827" s="26">
        <v>0</v>
      </c>
    </row>
    <row r="2828" spans="1:12" ht="16" customHeight="1">
      <c r="A2828" t="s">
        <v>554</v>
      </c>
      <c r="B2828" t="s">
        <v>11</v>
      </c>
      <c r="C2828" t="s">
        <v>63</v>
      </c>
      <c r="D2828" s="24">
        <v>46113</v>
      </c>
      <c r="E2828" t="s">
        <v>490</v>
      </c>
      <c r="F2828" t="s">
        <v>10</v>
      </c>
      <c r="G2828" t="s">
        <v>320</v>
      </c>
      <c r="H2828" t="s">
        <v>364</v>
      </c>
      <c r="I2828" t="s">
        <v>315</v>
      </c>
      <c r="J2828" s="25">
        <v>32913411</v>
      </c>
      <c r="K2828" s="26">
        <v>52415.002699999997</v>
      </c>
      <c r="L2828" s="26">
        <v>278.38679999999999</v>
      </c>
    </row>
    <row r="2829" spans="1:12" ht="16" customHeight="1">
      <c r="A2829" t="s">
        <v>554</v>
      </c>
      <c r="B2829" t="s">
        <v>11</v>
      </c>
      <c r="C2829" t="s">
        <v>63</v>
      </c>
      <c r="D2829" s="24">
        <v>46113</v>
      </c>
      <c r="E2829" t="s">
        <v>539</v>
      </c>
      <c r="F2829" t="s">
        <v>10</v>
      </c>
      <c r="G2829" t="s">
        <v>314</v>
      </c>
      <c r="H2829" t="s">
        <v>314</v>
      </c>
      <c r="I2829" t="s">
        <v>322</v>
      </c>
      <c r="J2829" s="25">
        <v>975717</v>
      </c>
      <c r="K2829" s="26">
        <v>1559.8366000000001</v>
      </c>
      <c r="L2829" s="26">
        <v>10.2758</v>
      </c>
    </row>
    <row r="2830" spans="1:12" ht="16" customHeight="1">
      <c r="A2830" t="s">
        <v>554</v>
      </c>
      <c r="B2830" t="s">
        <v>11</v>
      </c>
      <c r="C2830" t="s">
        <v>63</v>
      </c>
      <c r="D2830" s="24">
        <v>46113</v>
      </c>
      <c r="E2830" t="s">
        <v>546</v>
      </c>
      <c r="F2830" t="s">
        <v>10</v>
      </c>
      <c r="G2830" t="s">
        <v>314</v>
      </c>
      <c r="H2830" t="s">
        <v>314</v>
      </c>
      <c r="I2830" t="s">
        <v>322</v>
      </c>
      <c r="J2830" s="25">
        <v>88849</v>
      </c>
      <c r="K2830" s="26">
        <v>142.98650000000001</v>
      </c>
      <c r="L2830" s="26">
        <v>1.3846000000000001</v>
      </c>
    </row>
    <row r="2831" spans="1:12" ht="16" customHeight="1">
      <c r="A2831" t="s">
        <v>554</v>
      </c>
      <c r="B2831" t="s">
        <v>11</v>
      </c>
      <c r="C2831" t="s">
        <v>63</v>
      </c>
      <c r="D2831" s="24">
        <v>46113</v>
      </c>
      <c r="E2831" t="s">
        <v>550</v>
      </c>
      <c r="F2831" t="s">
        <v>10</v>
      </c>
      <c r="G2831" t="s">
        <v>314</v>
      </c>
      <c r="H2831" t="s">
        <v>314</v>
      </c>
      <c r="I2831" t="s">
        <v>322</v>
      </c>
      <c r="J2831" s="25">
        <v>12666</v>
      </c>
      <c r="K2831" s="26">
        <v>20.5899</v>
      </c>
      <c r="L2831" s="26">
        <v>0.2671</v>
      </c>
    </row>
    <row r="2832" spans="1:12" ht="16" customHeight="1">
      <c r="A2832" t="s">
        <v>554</v>
      </c>
      <c r="B2832" t="s">
        <v>11</v>
      </c>
      <c r="C2832" t="s">
        <v>63</v>
      </c>
      <c r="D2832" s="24">
        <v>46113</v>
      </c>
      <c r="E2832" t="s">
        <v>519</v>
      </c>
      <c r="F2832" t="s">
        <v>10</v>
      </c>
      <c r="G2832" t="s">
        <v>320</v>
      </c>
      <c r="H2832" t="s">
        <v>320</v>
      </c>
      <c r="I2832" t="s">
        <v>322</v>
      </c>
      <c r="J2832" s="25">
        <v>479169</v>
      </c>
      <c r="K2832" s="26">
        <v>768.48760000000004</v>
      </c>
      <c r="L2832" s="26">
        <v>9.5716999999999999</v>
      </c>
    </row>
    <row r="2833" spans="1:12" ht="16" customHeight="1">
      <c r="A2833" t="s">
        <v>554</v>
      </c>
      <c r="B2833" t="s">
        <v>11</v>
      </c>
      <c r="C2833" t="s">
        <v>63</v>
      </c>
      <c r="D2833" s="24">
        <v>46113</v>
      </c>
      <c r="E2833" t="s">
        <v>555</v>
      </c>
      <c r="F2833" t="s">
        <v>10</v>
      </c>
      <c r="G2833" t="s">
        <v>314</v>
      </c>
      <c r="H2833" t="s">
        <v>314</v>
      </c>
      <c r="I2833" t="s">
        <v>324</v>
      </c>
      <c r="J2833" s="25">
        <v>99</v>
      </c>
      <c r="K2833" s="26">
        <v>0.1661</v>
      </c>
      <c r="L2833" s="26">
        <v>8.0000000000000004E-4</v>
      </c>
    </row>
    <row r="2834" spans="1:12" ht="16" customHeight="1">
      <c r="A2834" t="s">
        <v>554</v>
      </c>
      <c r="B2834" t="s">
        <v>11</v>
      </c>
      <c r="C2834" t="s">
        <v>63</v>
      </c>
      <c r="D2834" s="24">
        <v>46113</v>
      </c>
      <c r="E2834" t="s">
        <v>329</v>
      </c>
      <c r="F2834" t="s">
        <v>10</v>
      </c>
      <c r="G2834" t="s">
        <v>320</v>
      </c>
      <c r="H2834" t="s">
        <v>320</v>
      </c>
      <c r="I2834" t="s">
        <v>324</v>
      </c>
      <c r="J2834" s="25">
        <v>147056</v>
      </c>
      <c r="K2834" s="26">
        <v>228.3852</v>
      </c>
      <c r="L2834" s="26">
        <v>3.0971000000000002</v>
      </c>
    </row>
    <row r="2835" spans="1:12" ht="16" customHeight="1">
      <c r="A2835" t="s">
        <v>554</v>
      </c>
      <c r="B2835" t="s">
        <v>11</v>
      </c>
      <c r="C2835" t="s">
        <v>63</v>
      </c>
      <c r="D2835" s="24">
        <v>46113</v>
      </c>
      <c r="E2835" t="s">
        <v>372</v>
      </c>
      <c r="F2835" t="s">
        <v>10</v>
      </c>
      <c r="G2835" t="s">
        <v>320</v>
      </c>
      <c r="H2835" t="s">
        <v>320</v>
      </c>
      <c r="I2835" t="s">
        <v>370</v>
      </c>
      <c r="J2835" s="25">
        <v>10744</v>
      </c>
      <c r="K2835" s="26">
        <v>17.690799999999999</v>
      </c>
      <c r="L2835" s="26">
        <v>0.25619999999999998</v>
      </c>
    </row>
    <row r="2836" spans="1:12" ht="16" customHeight="1">
      <c r="A2836" t="s">
        <v>554</v>
      </c>
      <c r="B2836" t="s">
        <v>11</v>
      </c>
      <c r="C2836" t="s">
        <v>63</v>
      </c>
      <c r="D2836" s="24">
        <v>46113</v>
      </c>
      <c r="E2836" t="s">
        <v>331</v>
      </c>
      <c r="F2836" t="s">
        <v>10</v>
      </c>
      <c r="G2836" t="s">
        <v>320</v>
      </c>
      <c r="H2836" t="s">
        <v>320</v>
      </c>
      <c r="I2836" t="s">
        <v>371</v>
      </c>
      <c r="J2836" s="25">
        <v>20235</v>
      </c>
      <c r="K2836" s="26">
        <v>33.567900000000002</v>
      </c>
      <c r="L2836" s="26">
        <v>0.99819999999999998</v>
      </c>
    </row>
    <row r="2837" spans="1:12" ht="16" customHeight="1">
      <c r="A2837" t="s">
        <v>554</v>
      </c>
      <c r="B2837" t="s">
        <v>11</v>
      </c>
      <c r="C2837" t="s">
        <v>63</v>
      </c>
      <c r="D2837" s="24">
        <v>46113</v>
      </c>
      <c r="E2837" t="s">
        <v>542</v>
      </c>
      <c r="F2837" t="s">
        <v>10</v>
      </c>
      <c r="G2837" t="s">
        <v>320</v>
      </c>
      <c r="H2837" t="s">
        <v>320</v>
      </c>
      <c r="I2837" t="s">
        <v>373</v>
      </c>
      <c r="J2837" s="25">
        <v>0</v>
      </c>
      <c r="K2837" s="26">
        <v>0</v>
      </c>
      <c r="L2837" s="26">
        <v>0</v>
      </c>
    </row>
    <row r="2838" spans="1:12" ht="16" customHeight="1">
      <c r="A2838" t="s">
        <v>554</v>
      </c>
      <c r="B2838" t="s">
        <v>11</v>
      </c>
      <c r="C2838" t="s">
        <v>63</v>
      </c>
      <c r="D2838" s="24">
        <v>46113</v>
      </c>
      <c r="E2838" t="s">
        <v>333</v>
      </c>
      <c r="F2838" t="s">
        <v>10</v>
      </c>
      <c r="G2838" t="s">
        <v>320</v>
      </c>
      <c r="H2838" t="s">
        <v>320</v>
      </c>
      <c r="I2838" t="s">
        <v>374</v>
      </c>
      <c r="J2838" s="25">
        <v>2</v>
      </c>
      <c r="K2838" s="26">
        <v>2.8E-3</v>
      </c>
      <c r="L2838" s="26">
        <v>0</v>
      </c>
    </row>
    <row r="2839" spans="1:12" ht="16" customHeight="1">
      <c r="A2839" t="s">
        <v>554</v>
      </c>
      <c r="B2839" t="s">
        <v>11</v>
      </c>
      <c r="C2839" t="s">
        <v>63</v>
      </c>
      <c r="D2839" s="24">
        <v>46113</v>
      </c>
      <c r="E2839" t="s">
        <v>335</v>
      </c>
      <c r="F2839" t="s">
        <v>10</v>
      </c>
      <c r="G2839" t="s">
        <v>320</v>
      </c>
      <c r="H2839" t="s">
        <v>320</v>
      </c>
      <c r="I2839" t="s">
        <v>375</v>
      </c>
      <c r="J2839" s="25">
        <v>221</v>
      </c>
      <c r="K2839" s="26">
        <v>0.38740000000000002</v>
      </c>
      <c r="L2839" s="26">
        <v>2.01E-2</v>
      </c>
    </row>
    <row r="2840" spans="1:12" ht="16" customHeight="1">
      <c r="A2840" t="s">
        <v>554</v>
      </c>
      <c r="B2840" t="s">
        <v>11</v>
      </c>
      <c r="C2840" t="s">
        <v>63</v>
      </c>
      <c r="D2840" s="24">
        <v>46113</v>
      </c>
      <c r="E2840" t="s">
        <v>337</v>
      </c>
      <c r="F2840" t="s">
        <v>10</v>
      </c>
      <c r="G2840" t="s">
        <v>320</v>
      </c>
      <c r="H2840" t="s">
        <v>320</v>
      </c>
      <c r="I2840" t="s">
        <v>376</v>
      </c>
      <c r="J2840" s="25">
        <v>0</v>
      </c>
      <c r="K2840" s="26">
        <v>0</v>
      </c>
      <c r="L2840" s="26">
        <v>0</v>
      </c>
    </row>
    <row r="2841" spans="1:12" ht="16" customHeight="1">
      <c r="A2841" t="s">
        <v>554</v>
      </c>
      <c r="B2841" t="s">
        <v>11</v>
      </c>
      <c r="C2841" t="s">
        <v>63</v>
      </c>
      <c r="D2841" s="24">
        <v>46113</v>
      </c>
      <c r="E2841" t="s">
        <v>339</v>
      </c>
      <c r="F2841" t="s">
        <v>10</v>
      </c>
      <c r="G2841" t="s">
        <v>320</v>
      </c>
      <c r="H2841" t="s">
        <v>320</v>
      </c>
      <c r="I2841" t="s">
        <v>377</v>
      </c>
      <c r="J2841" s="25">
        <v>24</v>
      </c>
      <c r="K2841" s="26">
        <v>4.6699999999999998E-2</v>
      </c>
      <c r="L2841" s="26">
        <v>2.7000000000000001E-3</v>
      </c>
    </row>
    <row r="2842" spans="1:12" ht="16" customHeight="1">
      <c r="A2842" t="s">
        <v>554</v>
      </c>
      <c r="B2842" t="s">
        <v>11</v>
      </c>
      <c r="C2842" t="s">
        <v>63</v>
      </c>
      <c r="D2842" s="24">
        <v>46113</v>
      </c>
      <c r="E2842" t="s">
        <v>341</v>
      </c>
      <c r="F2842" t="s">
        <v>10</v>
      </c>
      <c r="G2842" t="s">
        <v>320</v>
      </c>
      <c r="H2842" t="s">
        <v>320</v>
      </c>
      <c r="I2842" t="s">
        <v>378</v>
      </c>
      <c r="J2842" s="25">
        <v>0</v>
      </c>
      <c r="K2842" s="26">
        <v>0</v>
      </c>
      <c r="L2842" s="26">
        <v>0</v>
      </c>
    </row>
    <row r="2843" spans="1:12" ht="16" customHeight="1">
      <c r="A2843" t="s">
        <v>554</v>
      </c>
      <c r="B2843" t="s">
        <v>11</v>
      </c>
      <c r="C2843" t="s">
        <v>63</v>
      </c>
      <c r="D2843" s="24">
        <v>46113</v>
      </c>
      <c r="E2843" t="s">
        <v>343</v>
      </c>
      <c r="F2843" t="s">
        <v>9</v>
      </c>
      <c r="G2843" t="s">
        <v>344</v>
      </c>
      <c r="H2843" t="s">
        <v>344</v>
      </c>
      <c r="I2843" t="s">
        <v>379</v>
      </c>
      <c r="J2843" s="25">
        <v>1</v>
      </c>
      <c r="K2843" s="26">
        <v>2.2000000000000001E-3</v>
      </c>
      <c r="L2843" s="26">
        <v>2.0000000000000001E-4</v>
      </c>
    </row>
    <row r="2844" spans="1:12" ht="16" customHeight="1">
      <c r="A2844" t="s">
        <v>554</v>
      </c>
      <c r="B2844" t="s">
        <v>11</v>
      </c>
      <c r="C2844" t="s">
        <v>63</v>
      </c>
      <c r="D2844" s="24">
        <v>46113</v>
      </c>
      <c r="E2844" t="s">
        <v>346</v>
      </c>
      <c r="F2844" t="s">
        <v>10</v>
      </c>
      <c r="G2844" t="s">
        <v>320</v>
      </c>
      <c r="H2844" t="s">
        <v>320</v>
      </c>
      <c r="I2844" t="s">
        <v>380</v>
      </c>
      <c r="J2844" s="25">
        <v>0</v>
      </c>
      <c r="K2844" s="26">
        <v>0</v>
      </c>
      <c r="L2844" s="26">
        <v>0</v>
      </c>
    </row>
    <row r="2845" spans="1:12" ht="16" customHeight="1">
      <c r="A2845" t="s">
        <v>554</v>
      </c>
      <c r="B2845" t="s">
        <v>11</v>
      </c>
      <c r="C2845" t="s">
        <v>63</v>
      </c>
      <c r="D2845" s="24">
        <v>46113</v>
      </c>
      <c r="E2845" t="s">
        <v>463</v>
      </c>
      <c r="F2845" t="s">
        <v>10</v>
      </c>
      <c r="G2845" t="s">
        <v>320</v>
      </c>
      <c r="H2845" t="s">
        <v>320</v>
      </c>
      <c r="I2845" t="s">
        <v>381</v>
      </c>
      <c r="J2845" s="25">
        <v>0</v>
      </c>
      <c r="K2845" s="26">
        <v>0</v>
      </c>
      <c r="L2845" s="26">
        <v>0</v>
      </c>
    </row>
    <row r="2846" spans="1:12" ht="16" customHeight="1">
      <c r="A2846" t="s">
        <v>556</v>
      </c>
      <c r="B2846" t="s">
        <v>12</v>
      </c>
      <c r="C2846" t="s">
        <v>63</v>
      </c>
      <c r="D2846" s="24">
        <v>46113</v>
      </c>
      <c r="E2846" t="s">
        <v>490</v>
      </c>
      <c r="F2846" t="s">
        <v>10</v>
      </c>
      <c r="G2846" t="s">
        <v>320</v>
      </c>
      <c r="H2846" t="s">
        <v>364</v>
      </c>
      <c r="I2846" t="s">
        <v>315</v>
      </c>
      <c r="J2846" s="25">
        <v>36016654</v>
      </c>
      <c r="K2846" s="26">
        <v>57037.179700000001</v>
      </c>
      <c r="L2846" s="26">
        <v>244.52959999999999</v>
      </c>
    </row>
    <row r="2847" spans="1:12" ht="16" customHeight="1">
      <c r="A2847" t="s">
        <v>556</v>
      </c>
      <c r="B2847" t="s">
        <v>12</v>
      </c>
      <c r="C2847" t="s">
        <v>63</v>
      </c>
      <c r="D2847" s="24">
        <v>46113</v>
      </c>
      <c r="E2847" t="s">
        <v>539</v>
      </c>
      <c r="F2847" t="s">
        <v>10</v>
      </c>
      <c r="G2847" t="s">
        <v>314</v>
      </c>
      <c r="H2847" t="s">
        <v>314</v>
      </c>
      <c r="I2847" t="s">
        <v>322</v>
      </c>
      <c r="J2847" s="25">
        <v>1180618</v>
      </c>
      <c r="K2847" s="26">
        <v>1875.8535999999999</v>
      </c>
      <c r="L2847" s="26">
        <v>11.1822</v>
      </c>
    </row>
    <row r="2848" spans="1:12" ht="16" customHeight="1">
      <c r="A2848" t="s">
        <v>556</v>
      </c>
      <c r="B2848" t="s">
        <v>12</v>
      </c>
      <c r="C2848" t="s">
        <v>63</v>
      </c>
      <c r="D2848" s="24">
        <v>46113</v>
      </c>
      <c r="E2848" t="s">
        <v>546</v>
      </c>
      <c r="F2848" t="s">
        <v>10</v>
      </c>
      <c r="G2848" t="s">
        <v>314</v>
      </c>
      <c r="H2848" t="s">
        <v>314</v>
      </c>
      <c r="I2848" t="s">
        <v>322</v>
      </c>
      <c r="J2848" s="25">
        <v>105487</v>
      </c>
      <c r="K2848" s="26">
        <v>169.4314</v>
      </c>
      <c r="L2848" s="26">
        <v>1.4279999999999999</v>
      </c>
    </row>
    <row r="2849" spans="1:12" ht="16" customHeight="1">
      <c r="A2849" t="s">
        <v>556</v>
      </c>
      <c r="B2849" t="s">
        <v>12</v>
      </c>
      <c r="C2849" t="s">
        <v>63</v>
      </c>
      <c r="D2849" s="24">
        <v>46113</v>
      </c>
      <c r="E2849" t="s">
        <v>550</v>
      </c>
      <c r="F2849" t="s">
        <v>10</v>
      </c>
      <c r="G2849" t="s">
        <v>314</v>
      </c>
      <c r="H2849" t="s">
        <v>314</v>
      </c>
      <c r="I2849" t="s">
        <v>322</v>
      </c>
      <c r="J2849" s="25">
        <v>17997</v>
      </c>
      <c r="K2849" s="26">
        <v>29.073</v>
      </c>
      <c r="L2849" s="26">
        <v>0.29609999999999997</v>
      </c>
    </row>
    <row r="2850" spans="1:12" ht="16" customHeight="1">
      <c r="A2850" t="s">
        <v>556</v>
      </c>
      <c r="B2850" t="s">
        <v>12</v>
      </c>
      <c r="C2850" t="s">
        <v>63</v>
      </c>
      <c r="D2850" s="24">
        <v>46113</v>
      </c>
      <c r="E2850" t="s">
        <v>519</v>
      </c>
      <c r="F2850" t="s">
        <v>10</v>
      </c>
      <c r="G2850" t="s">
        <v>320</v>
      </c>
      <c r="H2850" t="s">
        <v>320</v>
      </c>
      <c r="I2850" t="s">
        <v>322</v>
      </c>
      <c r="J2850" s="25">
        <v>545546</v>
      </c>
      <c r="K2850" s="26">
        <v>873.44899999999996</v>
      </c>
      <c r="L2850" s="26">
        <v>10.905200000000001</v>
      </c>
    </row>
    <row r="2851" spans="1:12" ht="16" customHeight="1">
      <c r="A2851" t="s">
        <v>556</v>
      </c>
      <c r="B2851" t="s">
        <v>12</v>
      </c>
      <c r="C2851" t="s">
        <v>63</v>
      </c>
      <c r="D2851" s="24">
        <v>46113</v>
      </c>
      <c r="E2851" t="s">
        <v>555</v>
      </c>
      <c r="F2851" t="s">
        <v>10</v>
      </c>
      <c r="G2851" t="s">
        <v>314</v>
      </c>
      <c r="H2851" t="s">
        <v>314</v>
      </c>
      <c r="I2851" t="s">
        <v>324</v>
      </c>
      <c r="J2851" s="25">
        <v>296</v>
      </c>
      <c r="K2851" s="26">
        <v>0.4965</v>
      </c>
      <c r="L2851" s="26">
        <v>2.3E-3</v>
      </c>
    </row>
    <row r="2852" spans="1:12" ht="16" customHeight="1">
      <c r="A2852" t="s">
        <v>556</v>
      </c>
      <c r="B2852" t="s">
        <v>12</v>
      </c>
      <c r="C2852" t="s">
        <v>63</v>
      </c>
      <c r="D2852" s="24">
        <v>46113</v>
      </c>
      <c r="E2852" t="s">
        <v>329</v>
      </c>
      <c r="F2852" t="s">
        <v>10</v>
      </c>
      <c r="G2852" t="s">
        <v>320</v>
      </c>
      <c r="H2852" t="s">
        <v>320</v>
      </c>
      <c r="I2852" t="s">
        <v>324</v>
      </c>
      <c r="J2852" s="25">
        <v>155804</v>
      </c>
      <c r="K2852" s="26">
        <v>245.809</v>
      </c>
      <c r="L2852" s="26">
        <v>3.9864999999999999</v>
      </c>
    </row>
    <row r="2853" spans="1:12" ht="16" customHeight="1">
      <c r="A2853" t="s">
        <v>556</v>
      </c>
      <c r="B2853" t="s">
        <v>12</v>
      </c>
      <c r="C2853" t="s">
        <v>63</v>
      </c>
      <c r="D2853" s="24">
        <v>46113</v>
      </c>
      <c r="E2853" t="s">
        <v>372</v>
      </c>
      <c r="F2853" t="s">
        <v>10</v>
      </c>
      <c r="G2853" t="s">
        <v>320</v>
      </c>
      <c r="H2853" t="s">
        <v>320</v>
      </c>
      <c r="I2853" t="s">
        <v>370</v>
      </c>
      <c r="J2853" s="25">
        <v>12324</v>
      </c>
      <c r="K2853" s="26">
        <v>20.386800000000001</v>
      </c>
      <c r="L2853" s="26">
        <v>0.34570000000000001</v>
      </c>
    </row>
    <row r="2854" spans="1:12" ht="16" customHeight="1">
      <c r="A2854" t="s">
        <v>556</v>
      </c>
      <c r="B2854" t="s">
        <v>12</v>
      </c>
      <c r="C2854" t="s">
        <v>63</v>
      </c>
      <c r="D2854" s="24">
        <v>46113</v>
      </c>
      <c r="E2854" t="s">
        <v>331</v>
      </c>
      <c r="F2854" t="s">
        <v>10</v>
      </c>
      <c r="G2854" t="s">
        <v>320</v>
      </c>
      <c r="H2854" t="s">
        <v>320</v>
      </c>
      <c r="I2854" t="s">
        <v>371</v>
      </c>
      <c r="J2854" s="25">
        <v>30215</v>
      </c>
      <c r="K2854" s="26">
        <v>49.750100000000003</v>
      </c>
      <c r="L2854" s="26">
        <v>1.2717000000000001</v>
      </c>
    </row>
    <row r="2855" spans="1:12" ht="16" customHeight="1">
      <c r="A2855" t="s">
        <v>556</v>
      </c>
      <c r="B2855" t="s">
        <v>12</v>
      </c>
      <c r="C2855" t="s">
        <v>63</v>
      </c>
      <c r="D2855" s="24">
        <v>46113</v>
      </c>
      <c r="E2855" t="s">
        <v>542</v>
      </c>
      <c r="F2855" t="s">
        <v>10</v>
      </c>
      <c r="G2855" t="s">
        <v>320</v>
      </c>
      <c r="H2855" t="s">
        <v>320</v>
      </c>
      <c r="I2855" t="s">
        <v>373</v>
      </c>
      <c r="J2855" s="25">
        <v>0</v>
      </c>
      <c r="K2855" s="26">
        <v>0</v>
      </c>
      <c r="L2855" s="26">
        <v>0</v>
      </c>
    </row>
    <row r="2856" spans="1:12" ht="16" customHeight="1">
      <c r="A2856" t="s">
        <v>556</v>
      </c>
      <c r="B2856" t="s">
        <v>12</v>
      </c>
      <c r="C2856" t="s">
        <v>63</v>
      </c>
      <c r="D2856" s="24">
        <v>46113</v>
      </c>
      <c r="E2856" t="s">
        <v>333</v>
      </c>
      <c r="F2856" t="s">
        <v>10</v>
      </c>
      <c r="G2856" t="s">
        <v>320</v>
      </c>
      <c r="H2856" t="s">
        <v>320</v>
      </c>
      <c r="I2856" t="s">
        <v>374</v>
      </c>
      <c r="J2856" s="25">
        <v>0</v>
      </c>
      <c r="K2856" s="26">
        <v>0</v>
      </c>
      <c r="L2856" s="26">
        <v>0</v>
      </c>
    </row>
    <row r="2857" spans="1:12" ht="16" customHeight="1">
      <c r="A2857" t="s">
        <v>556</v>
      </c>
      <c r="B2857" t="s">
        <v>12</v>
      </c>
      <c r="C2857" t="s">
        <v>63</v>
      </c>
      <c r="D2857" s="24">
        <v>46113</v>
      </c>
      <c r="E2857" t="s">
        <v>335</v>
      </c>
      <c r="F2857" t="s">
        <v>10</v>
      </c>
      <c r="G2857" t="s">
        <v>320</v>
      </c>
      <c r="H2857" t="s">
        <v>320</v>
      </c>
      <c r="I2857" t="s">
        <v>375</v>
      </c>
      <c r="J2857" s="25">
        <v>292</v>
      </c>
      <c r="K2857" s="26">
        <v>0.50790000000000002</v>
      </c>
      <c r="L2857" s="26">
        <v>2.8199999999999999E-2</v>
      </c>
    </row>
    <row r="2858" spans="1:12" ht="16" customHeight="1">
      <c r="A2858" t="s">
        <v>556</v>
      </c>
      <c r="B2858" t="s">
        <v>12</v>
      </c>
      <c r="C2858" t="s">
        <v>63</v>
      </c>
      <c r="D2858" s="24">
        <v>46113</v>
      </c>
      <c r="E2858" t="s">
        <v>337</v>
      </c>
      <c r="F2858" t="s">
        <v>10</v>
      </c>
      <c r="G2858" t="s">
        <v>320</v>
      </c>
      <c r="H2858" t="s">
        <v>320</v>
      </c>
      <c r="I2858" t="s">
        <v>376</v>
      </c>
      <c r="J2858" s="25">
        <v>0</v>
      </c>
      <c r="K2858" s="26">
        <v>0</v>
      </c>
      <c r="L2858" s="26">
        <v>0</v>
      </c>
    </row>
    <row r="2859" spans="1:12" ht="16" customHeight="1">
      <c r="A2859" t="s">
        <v>556</v>
      </c>
      <c r="B2859" t="s">
        <v>12</v>
      </c>
      <c r="C2859" t="s">
        <v>63</v>
      </c>
      <c r="D2859" s="24">
        <v>46113</v>
      </c>
      <c r="E2859" t="s">
        <v>339</v>
      </c>
      <c r="F2859" t="s">
        <v>10</v>
      </c>
      <c r="G2859" t="s">
        <v>320</v>
      </c>
      <c r="H2859" t="s">
        <v>320</v>
      </c>
      <c r="I2859" t="s">
        <v>377</v>
      </c>
      <c r="J2859" s="25">
        <v>3</v>
      </c>
      <c r="K2859" s="26">
        <v>5.4999999999999997E-3</v>
      </c>
      <c r="L2859" s="26">
        <v>2.9999999999999997E-4</v>
      </c>
    </row>
    <row r="2860" spans="1:12" ht="16" customHeight="1">
      <c r="A2860" t="s">
        <v>556</v>
      </c>
      <c r="B2860" t="s">
        <v>12</v>
      </c>
      <c r="C2860" t="s">
        <v>63</v>
      </c>
      <c r="D2860" s="24">
        <v>46113</v>
      </c>
      <c r="E2860" t="s">
        <v>341</v>
      </c>
      <c r="F2860" t="s">
        <v>10</v>
      </c>
      <c r="G2860" t="s">
        <v>320</v>
      </c>
      <c r="H2860" t="s">
        <v>320</v>
      </c>
      <c r="I2860" t="s">
        <v>378</v>
      </c>
      <c r="J2860" s="25">
        <v>0</v>
      </c>
      <c r="K2860" s="26">
        <v>0</v>
      </c>
      <c r="L2860" s="26">
        <v>0</v>
      </c>
    </row>
    <row r="2861" spans="1:12" ht="16" customHeight="1">
      <c r="A2861" t="s">
        <v>556</v>
      </c>
      <c r="B2861" t="s">
        <v>12</v>
      </c>
      <c r="C2861" t="s">
        <v>63</v>
      </c>
      <c r="D2861" s="24">
        <v>46113</v>
      </c>
      <c r="E2861" t="s">
        <v>343</v>
      </c>
      <c r="F2861" t="s">
        <v>9</v>
      </c>
      <c r="G2861" t="s">
        <v>344</v>
      </c>
      <c r="H2861" t="s">
        <v>344</v>
      </c>
      <c r="I2861" t="s">
        <v>379</v>
      </c>
      <c r="J2861" s="25">
        <v>0</v>
      </c>
      <c r="K2861" s="26">
        <v>0</v>
      </c>
      <c r="L2861" s="26">
        <v>0</v>
      </c>
    </row>
    <row r="2862" spans="1:12" ht="16" customHeight="1">
      <c r="A2862" t="s">
        <v>556</v>
      </c>
      <c r="B2862" t="s">
        <v>12</v>
      </c>
      <c r="C2862" t="s">
        <v>63</v>
      </c>
      <c r="D2862" s="24">
        <v>46113</v>
      </c>
      <c r="E2862" t="s">
        <v>346</v>
      </c>
      <c r="F2862" t="s">
        <v>10</v>
      </c>
      <c r="G2862" t="s">
        <v>320</v>
      </c>
      <c r="H2862" t="s">
        <v>320</v>
      </c>
      <c r="I2862" t="s">
        <v>380</v>
      </c>
      <c r="J2862" s="25">
        <v>0</v>
      </c>
      <c r="K2862" s="26">
        <v>0</v>
      </c>
      <c r="L2862" s="26">
        <v>0</v>
      </c>
    </row>
    <row r="2863" spans="1:12" ht="16" customHeight="1">
      <c r="A2863" t="s">
        <v>556</v>
      </c>
      <c r="B2863" t="s">
        <v>12</v>
      </c>
      <c r="C2863" t="s">
        <v>63</v>
      </c>
      <c r="D2863" s="24">
        <v>46113</v>
      </c>
      <c r="E2863" t="s">
        <v>463</v>
      </c>
      <c r="F2863" t="s">
        <v>10</v>
      </c>
      <c r="G2863" t="s">
        <v>320</v>
      </c>
      <c r="H2863" t="s">
        <v>320</v>
      </c>
      <c r="I2863" t="s">
        <v>381</v>
      </c>
      <c r="J2863" s="25">
        <v>0</v>
      </c>
      <c r="K2863" s="26">
        <v>0</v>
      </c>
      <c r="L2863" s="26">
        <v>0</v>
      </c>
    </row>
    <row r="2864" spans="1:12" ht="16" customHeight="1">
      <c r="A2864" t="s">
        <v>557</v>
      </c>
      <c r="B2864" t="s">
        <v>13</v>
      </c>
      <c r="C2864" t="s">
        <v>63</v>
      </c>
      <c r="D2864" s="24">
        <v>46113</v>
      </c>
      <c r="E2864" t="s">
        <v>490</v>
      </c>
      <c r="F2864" t="s">
        <v>10</v>
      </c>
      <c r="G2864" t="s">
        <v>320</v>
      </c>
      <c r="H2864" t="s">
        <v>364</v>
      </c>
      <c r="I2864" t="s">
        <v>315</v>
      </c>
      <c r="J2864" s="25">
        <v>71881816</v>
      </c>
      <c r="K2864" s="26">
        <v>112716.52069999999</v>
      </c>
      <c r="L2864" s="26">
        <v>449.10759999999999</v>
      </c>
    </row>
    <row r="2865" spans="1:12" ht="16" customHeight="1">
      <c r="A2865" t="s">
        <v>557</v>
      </c>
      <c r="B2865" t="s">
        <v>13</v>
      </c>
      <c r="C2865" t="s">
        <v>63</v>
      </c>
      <c r="D2865" s="24">
        <v>46113</v>
      </c>
      <c r="E2865" t="s">
        <v>539</v>
      </c>
      <c r="F2865" t="s">
        <v>10</v>
      </c>
      <c r="G2865" t="s">
        <v>314</v>
      </c>
      <c r="H2865" t="s">
        <v>314</v>
      </c>
      <c r="I2865" t="s">
        <v>322</v>
      </c>
      <c r="J2865" s="25">
        <v>2167379</v>
      </c>
      <c r="K2865" s="26">
        <v>3425.8580000000002</v>
      </c>
      <c r="L2865" s="26">
        <v>19.293399999999998</v>
      </c>
    </row>
    <row r="2866" spans="1:12" ht="16" customHeight="1">
      <c r="A2866" t="s">
        <v>557</v>
      </c>
      <c r="B2866" t="s">
        <v>13</v>
      </c>
      <c r="C2866" t="s">
        <v>63</v>
      </c>
      <c r="D2866" s="24">
        <v>46113</v>
      </c>
      <c r="E2866" t="s">
        <v>546</v>
      </c>
      <c r="F2866" t="s">
        <v>10</v>
      </c>
      <c r="G2866" t="s">
        <v>314</v>
      </c>
      <c r="H2866" t="s">
        <v>314</v>
      </c>
      <c r="I2866" t="s">
        <v>322</v>
      </c>
      <c r="J2866" s="25">
        <v>158508</v>
      </c>
      <c r="K2866" s="26">
        <v>252.58709999999999</v>
      </c>
      <c r="L2866" s="26">
        <v>1.9835</v>
      </c>
    </row>
    <row r="2867" spans="1:12" ht="16" customHeight="1">
      <c r="A2867" t="s">
        <v>557</v>
      </c>
      <c r="B2867" t="s">
        <v>13</v>
      </c>
      <c r="C2867" t="s">
        <v>63</v>
      </c>
      <c r="D2867" s="24">
        <v>46113</v>
      </c>
      <c r="E2867" t="s">
        <v>550</v>
      </c>
      <c r="F2867" t="s">
        <v>10</v>
      </c>
      <c r="G2867" t="s">
        <v>314</v>
      </c>
      <c r="H2867" t="s">
        <v>314</v>
      </c>
      <c r="I2867" t="s">
        <v>322</v>
      </c>
      <c r="J2867" s="25">
        <v>20667</v>
      </c>
      <c r="K2867" s="26">
        <v>33.2545</v>
      </c>
      <c r="L2867" s="26">
        <v>0.31859999999999999</v>
      </c>
    </row>
    <row r="2868" spans="1:12" ht="16" customHeight="1">
      <c r="A2868" t="s">
        <v>557</v>
      </c>
      <c r="B2868" t="s">
        <v>13</v>
      </c>
      <c r="C2868" t="s">
        <v>63</v>
      </c>
      <c r="D2868" s="24">
        <v>46113</v>
      </c>
      <c r="E2868" t="s">
        <v>519</v>
      </c>
      <c r="F2868" t="s">
        <v>10</v>
      </c>
      <c r="G2868" t="s">
        <v>320</v>
      </c>
      <c r="H2868" t="s">
        <v>320</v>
      </c>
      <c r="I2868" t="s">
        <v>322</v>
      </c>
      <c r="J2868" s="25">
        <v>712188</v>
      </c>
      <c r="K2868" s="26">
        <v>1136.1036999999999</v>
      </c>
      <c r="L2868" s="26">
        <v>15.0143</v>
      </c>
    </row>
    <row r="2869" spans="1:12" ht="16" customHeight="1">
      <c r="A2869" t="s">
        <v>557</v>
      </c>
      <c r="B2869" t="s">
        <v>13</v>
      </c>
      <c r="C2869" t="s">
        <v>63</v>
      </c>
      <c r="D2869" s="24">
        <v>46113</v>
      </c>
      <c r="E2869" t="s">
        <v>555</v>
      </c>
      <c r="F2869" t="s">
        <v>10</v>
      </c>
      <c r="G2869" t="s">
        <v>314</v>
      </c>
      <c r="H2869" t="s">
        <v>314</v>
      </c>
      <c r="I2869" t="s">
        <v>324</v>
      </c>
      <c r="J2869" s="25">
        <v>1250</v>
      </c>
      <c r="K2869" s="26">
        <v>2.0880999999999998</v>
      </c>
      <c r="L2869" s="26">
        <v>1.14E-2</v>
      </c>
    </row>
    <row r="2870" spans="1:12" ht="16" customHeight="1">
      <c r="A2870" t="s">
        <v>557</v>
      </c>
      <c r="B2870" t="s">
        <v>13</v>
      </c>
      <c r="C2870" t="s">
        <v>63</v>
      </c>
      <c r="D2870" s="24">
        <v>46113</v>
      </c>
      <c r="E2870" t="s">
        <v>329</v>
      </c>
      <c r="F2870" t="s">
        <v>10</v>
      </c>
      <c r="G2870" t="s">
        <v>320</v>
      </c>
      <c r="H2870" t="s">
        <v>320</v>
      </c>
      <c r="I2870" t="s">
        <v>324</v>
      </c>
      <c r="J2870" s="25">
        <v>179781</v>
      </c>
      <c r="K2870" s="26">
        <v>284.76260000000002</v>
      </c>
      <c r="L2870" s="26">
        <v>4.266</v>
      </c>
    </row>
    <row r="2871" spans="1:12" ht="16" customHeight="1">
      <c r="A2871" t="s">
        <v>557</v>
      </c>
      <c r="B2871" t="s">
        <v>13</v>
      </c>
      <c r="C2871" t="s">
        <v>63</v>
      </c>
      <c r="D2871" s="24">
        <v>46113</v>
      </c>
      <c r="E2871" t="s">
        <v>372</v>
      </c>
      <c r="F2871" t="s">
        <v>10</v>
      </c>
      <c r="G2871" t="s">
        <v>320</v>
      </c>
      <c r="H2871" t="s">
        <v>320</v>
      </c>
      <c r="I2871" t="s">
        <v>370</v>
      </c>
      <c r="J2871" s="25">
        <v>30147</v>
      </c>
      <c r="K2871" s="26">
        <v>48.548400000000001</v>
      </c>
      <c r="L2871" s="26">
        <v>0.94520000000000004</v>
      </c>
    </row>
    <row r="2872" spans="1:12" ht="16" customHeight="1">
      <c r="A2872" t="s">
        <v>557</v>
      </c>
      <c r="B2872" t="s">
        <v>13</v>
      </c>
      <c r="C2872" t="s">
        <v>63</v>
      </c>
      <c r="D2872" s="24">
        <v>46113</v>
      </c>
      <c r="E2872" t="s">
        <v>331</v>
      </c>
      <c r="F2872" t="s">
        <v>10</v>
      </c>
      <c r="G2872" t="s">
        <v>320</v>
      </c>
      <c r="H2872" t="s">
        <v>320</v>
      </c>
      <c r="I2872" t="s">
        <v>371</v>
      </c>
      <c r="J2872" s="25">
        <v>42203</v>
      </c>
      <c r="K2872" s="26">
        <v>68.554599999999994</v>
      </c>
      <c r="L2872" s="26">
        <v>1.9435</v>
      </c>
    </row>
    <row r="2873" spans="1:12" ht="16" customHeight="1">
      <c r="A2873" t="s">
        <v>557</v>
      </c>
      <c r="B2873" t="s">
        <v>13</v>
      </c>
      <c r="C2873" t="s">
        <v>63</v>
      </c>
      <c r="D2873" s="24">
        <v>46113</v>
      </c>
      <c r="E2873" t="s">
        <v>542</v>
      </c>
      <c r="F2873" t="s">
        <v>10</v>
      </c>
      <c r="G2873" t="s">
        <v>320</v>
      </c>
      <c r="H2873" t="s">
        <v>320</v>
      </c>
      <c r="I2873" t="s">
        <v>373</v>
      </c>
      <c r="J2873" s="25">
        <v>0</v>
      </c>
      <c r="K2873" s="26">
        <v>0</v>
      </c>
      <c r="L2873" s="26">
        <v>0</v>
      </c>
    </row>
    <row r="2874" spans="1:12" ht="16" customHeight="1">
      <c r="A2874" t="s">
        <v>557</v>
      </c>
      <c r="B2874" t="s">
        <v>13</v>
      </c>
      <c r="C2874" t="s">
        <v>63</v>
      </c>
      <c r="D2874" s="24">
        <v>46113</v>
      </c>
      <c r="E2874" t="s">
        <v>333</v>
      </c>
      <c r="F2874" t="s">
        <v>10</v>
      </c>
      <c r="G2874" t="s">
        <v>320</v>
      </c>
      <c r="H2874" t="s">
        <v>320</v>
      </c>
      <c r="I2874" t="s">
        <v>374</v>
      </c>
      <c r="J2874" s="25">
        <v>3</v>
      </c>
      <c r="K2874" s="26">
        <v>4.1999999999999997E-3</v>
      </c>
      <c r="L2874" s="26">
        <v>1E-4</v>
      </c>
    </row>
    <row r="2875" spans="1:12" ht="16" customHeight="1">
      <c r="A2875" t="s">
        <v>557</v>
      </c>
      <c r="B2875" t="s">
        <v>13</v>
      </c>
      <c r="C2875" t="s">
        <v>63</v>
      </c>
      <c r="D2875" s="24">
        <v>46113</v>
      </c>
      <c r="E2875" t="s">
        <v>335</v>
      </c>
      <c r="F2875" t="s">
        <v>10</v>
      </c>
      <c r="G2875" t="s">
        <v>320</v>
      </c>
      <c r="H2875" t="s">
        <v>320</v>
      </c>
      <c r="I2875" t="s">
        <v>375</v>
      </c>
      <c r="J2875" s="25">
        <v>335</v>
      </c>
      <c r="K2875" s="26">
        <v>0.58819999999999995</v>
      </c>
      <c r="L2875" s="26">
        <v>3.1300000000000001E-2</v>
      </c>
    </row>
    <row r="2876" spans="1:12" ht="16" customHeight="1">
      <c r="A2876" t="s">
        <v>557</v>
      </c>
      <c r="B2876" t="s">
        <v>13</v>
      </c>
      <c r="C2876" t="s">
        <v>63</v>
      </c>
      <c r="D2876" s="24">
        <v>46113</v>
      </c>
      <c r="E2876" t="s">
        <v>337</v>
      </c>
      <c r="F2876" t="s">
        <v>10</v>
      </c>
      <c r="G2876" t="s">
        <v>320</v>
      </c>
      <c r="H2876" t="s">
        <v>320</v>
      </c>
      <c r="I2876" t="s">
        <v>376</v>
      </c>
      <c r="J2876" s="25">
        <v>0</v>
      </c>
      <c r="K2876" s="26">
        <v>0</v>
      </c>
      <c r="L2876" s="26">
        <v>0</v>
      </c>
    </row>
    <row r="2877" spans="1:12" ht="16" customHeight="1">
      <c r="A2877" t="s">
        <v>557</v>
      </c>
      <c r="B2877" t="s">
        <v>13</v>
      </c>
      <c r="C2877" t="s">
        <v>63</v>
      </c>
      <c r="D2877" s="24">
        <v>46113</v>
      </c>
      <c r="E2877" t="s">
        <v>339</v>
      </c>
      <c r="F2877" t="s">
        <v>10</v>
      </c>
      <c r="G2877" t="s">
        <v>320</v>
      </c>
      <c r="H2877" t="s">
        <v>320</v>
      </c>
      <c r="I2877" t="s">
        <v>377</v>
      </c>
      <c r="J2877" s="25">
        <v>5</v>
      </c>
      <c r="K2877" s="26">
        <v>8.9999999999999993E-3</v>
      </c>
      <c r="L2877" s="26">
        <v>4.0000000000000002E-4</v>
      </c>
    </row>
    <row r="2878" spans="1:12" ht="16" customHeight="1">
      <c r="A2878" t="s">
        <v>557</v>
      </c>
      <c r="B2878" t="s">
        <v>13</v>
      </c>
      <c r="C2878" t="s">
        <v>63</v>
      </c>
      <c r="D2878" s="24">
        <v>46113</v>
      </c>
      <c r="E2878" t="s">
        <v>341</v>
      </c>
      <c r="F2878" t="s">
        <v>10</v>
      </c>
      <c r="G2878" t="s">
        <v>320</v>
      </c>
      <c r="H2878" t="s">
        <v>320</v>
      </c>
      <c r="I2878" t="s">
        <v>378</v>
      </c>
      <c r="J2878" s="25">
        <v>0</v>
      </c>
      <c r="K2878" s="26">
        <v>0</v>
      </c>
      <c r="L2878" s="26">
        <v>0</v>
      </c>
    </row>
    <row r="2879" spans="1:12" ht="16" customHeight="1">
      <c r="A2879" t="s">
        <v>557</v>
      </c>
      <c r="B2879" t="s">
        <v>13</v>
      </c>
      <c r="C2879" t="s">
        <v>63</v>
      </c>
      <c r="D2879" s="24">
        <v>46113</v>
      </c>
      <c r="E2879" t="s">
        <v>343</v>
      </c>
      <c r="F2879" t="s">
        <v>9</v>
      </c>
      <c r="G2879" t="s">
        <v>344</v>
      </c>
      <c r="H2879" t="s">
        <v>344</v>
      </c>
      <c r="I2879" t="s">
        <v>379</v>
      </c>
      <c r="J2879" s="25">
        <v>0</v>
      </c>
      <c r="K2879" s="26">
        <v>0</v>
      </c>
      <c r="L2879" s="26">
        <v>0</v>
      </c>
    </row>
    <row r="2880" spans="1:12" ht="16" customHeight="1">
      <c r="A2880" t="s">
        <v>557</v>
      </c>
      <c r="B2880" t="s">
        <v>13</v>
      </c>
      <c r="C2880" t="s">
        <v>63</v>
      </c>
      <c r="D2880" s="24">
        <v>46113</v>
      </c>
      <c r="E2880" t="s">
        <v>346</v>
      </c>
      <c r="F2880" t="s">
        <v>10</v>
      </c>
      <c r="G2880" t="s">
        <v>320</v>
      </c>
      <c r="H2880" t="s">
        <v>320</v>
      </c>
      <c r="I2880" t="s">
        <v>380</v>
      </c>
      <c r="J2880" s="25">
        <v>0</v>
      </c>
      <c r="K2880" s="26">
        <v>0</v>
      </c>
      <c r="L2880" s="26">
        <v>0</v>
      </c>
    </row>
    <row r="2881" spans="1:12" ht="16" customHeight="1">
      <c r="A2881" t="s">
        <v>557</v>
      </c>
      <c r="B2881" t="s">
        <v>13</v>
      </c>
      <c r="C2881" t="s">
        <v>63</v>
      </c>
      <c r="D2881" s="24">
        <v>46113</v>
      </c>
      <c r="E2881" t="s">
        <v>463</v>
      </c>
      <c r="F2881" t="s">
        <v>10</v>
      </c>
      <c r="G2881" t="s">
        <v>320</v>
      </c>
      <c r="H2881" t="s">
        <v>320</v>
      </c>
      <c r="I2881" t="s">
        <v>381</v>
      </c>
      <c r="J2881" s="25">
        <v>0</v>
      </c>
      <c r="K2881" s="26">
        <v>0</v>
      </c>
      <c r="L2881" s="26">
        <v>0</v>
      </c>
    </row>
    <row r="2882" spans="1:12" ht="16" customHeight="1">
      <c r="A2882" t="s">
        <v>558</v>
      </c>
      <c r="B2882" t="s">
        <v>9</v>
      </c>
      <c r="C2882" t="s">
        <v>63</v>
      </c>
      <c r="D2882" s="24">
        <v>46113</v>
      </c>
      <c r="E2882" t="s">
        <v>490</v>
      </c>
      <c r="F2882" t="s">
        <v>10</v>
      </c>
      <c r="G2882" t="s">
        <v>320</v>
      </c>
      <c r="H2882" t="s">
        <v>364</v>
      </c>
      <c r="I2882" t="s">
        <v>315</v>
      </c>
      <c r="J2882" s="25">
        <v>117175427</v>
      </c>
      <c r="K2882" s="26">
        <v>183796.7254</v>
      </c>
      <c r="L2882" s="26">
        <v>461.29230000000001</v>
      </c>
    </row>
    <row r="2883" spans="1:12" ht="16" customHeight="1">
      <c r="A2883" t="s">
        <v>558</v>
      </c>
      <c r="B2883" t="s">
        <v>9</v>
      </c>
      <c r="C2883" t="s">
        <v>63</v>
      </c>
      <c r="D2883" s="24">
        <v>46113</v>
      </c>
      <c r="E2883" t="s">
        <v>539</v>
      </c>
      <c r="F2883" t="s">
        <v>10</v>
      </c>
      <c r="G2883" t="s">
        <v>314</v>
      </c>
      <c r="H2883" t="s">
        <v>314</v>
      </c>
      <c r="I2883" t="s">
        <v>322</v>
      </c>
      <c r="J2883" s="25">
        <v>3827238</v>
      </c>
      <c r="K2883" s="26">
        <v>6040.3881000000001</v>
      </c>
      <c r="L2883" s="26">
        <v>27.0335</v>
      </c>
    </row>
    <row r="2884" spans="1:12" ht="16" customHeight="1">
      <c r="A2884" t="s">
        <v>558</v>
      </c>
      <c r="B2884" t="s">
        <v>9</v>
      </c>
      <c r="C2884" t="s">
        <v>63</v>
      </c>
      <c r="D2884" s="24">
        <v>46113</v>
      </c>
      <c r="E2884" t="s">
        <v>546</v>
      </c>
      <c r="F2884" t="s">
        <v>10</v>
      </c>
      <c r="G2884" t="s">
        <v>314</v>
      </c>
      <c r="H2884" t="s">
        <v>314</v>
      </c>
      <c r="I2884" t="s">
        <v>322</v>
      </c>
      <c r="J2884" s="25">
        <v>255460</v>
      </c>
      <c r="K2884" s="26">
        <v>404.45460000000003</v>
      </c>
      <c r="L2884" s="26">
        <v>2.7006000000000001</v>
      </c>
    </row>
    <row r="2885" spans="1:12" ht="16" customHeight="1">
      <c r="A2885" t="s">
        <v>558</v>
      </c>
      <c r="B2885" t="s">
        <v>9</v>
      </c>
      <c r="C2885" t="s">
        <v>63</v>
      </c>
      <c r="D2885" s="24">
        <v>46113</v>
      </c>
      <c r="E2885" t="s">
        <v>550</v>
      </c>
      <c r="F2885" t="s">
        <v>10</v>
      </c>
      <c r="G2885" t="s">
        <v>314</v>
      </c>
      <c r="H2885" t="s">
        <v>314</v>
      </c>
      <c r="I2885" t="s">
        <v>322</v>
      </c>
      <c r="J2885" s="25">
        <v>29441</v>
      </c>
      <c r="K2885" s="26">
        <v>47.192999999999998</v>
      </c>
      <c r="L2885" s="26">
        <v>0.45029999999999998</v>
      </c>
    </row>
    <row r="2886" spans="1:12" ht="16" customHeight="1">
      <c r="A2886" t="s">
        <v>558</v>
      </c>
      <c r="B2886" t="s">
        <v>9</v>
      </c>
      <c r="C2886" t="s">
        <v>63</v>
      </c>
      <c r="D2886" s="24">
        <v>46113</v>
      </c>
      <c r="E2886" t="s">
        <v>519</v>
      </c>
      <c r="F2886" t="s">
        <v>10</v>
      </c>
      <c r="G2886" t="s">
        <v>320</v>
      </c>
      <c r="H2886" t="s">
        <v>320</v>
      </c>
      <c r="I2886" t="s">
        <v>322</v>
      </c>
      <c r="J2886" s="25">
        <v>803941</v>
      </c>
      <c r="K2886" s="26">
        <v>1285.106</v>
      </c>
      <c r="L2886" s="26">
        <v>19.253799999999998</v>
      </c>
    </row>
    <row r="2887" spans="1:12" ht="16" customHeight="1">
      <c r="A2887" t="s">
        <v>558</v>
      </c>
      <c r="B2887" t="s">
        <v>9</v>
      </c>
      <c r="C2887" t="s">
        <v>63</v>
      </c>
      <c r="D2887" s="24">
        <v>46113</v>
      </c>
      <c r="E2887" t="s">
        <v>555</v>
      </c>
      <c r="F2887" t="s">
        <v>10</v>
      </c>
      <c r="G2887" t="s">
        <v>314</v>
      </c>
      <c r="H2887" t="s">
        <v>314</v>
      </c>
      <c r="I2887" t="s">
        <v>324</v>
      </c>
      <c r="J2887" s="25">
        <v>1478</v>
      </c>
      <c r="K2887" s="26">
        <v>2.4394</v>
      </c>
      <c r="L2887" s="26">
        <v>2.07E-2</v>
      </c>
    </row>
    <row r="2888" spans="1:12" ht="16" customHeight="1">
      <c r="A2888" t="s">
        <v>558</v>
      </c>
      <c r="B2888" t="s">
        <v>9</v>
      </c>
      <c r="C2888" t="s">
        <v>63</v>
      </c>
      <c r="D2888" s="24">
        <v>46113</v>
      </c>
      <c r="E2888" t="s">
        <v>329</v>
      </c>
      <c r="F2888" t="s">
        <v>10</v>
      </c>
      <c r="G2888" t="s">
        <v>320</v>
      </c>
      <c r="H2888" t="s">
        <v>320</v>
      </c>
      <c r="I2888" t="s">
        <v>324</v>
      </c>
      <c r="J2888" s="25">
        <v>200640</v>
      </c>
      <c r="K2888" s="26">
        <v>314.3861</v>
      </c>
      <c r="L2888" s="26">
        <v>4.3193000000000001</v>
      </c>
    </row>
    <row r="2889" spans="1:12" ht="16" customHeight="1">
      <c r="A2889" t="s">
        <v>558</v>
      </c>
      <c r="B2889" t="s">
        <v>9</v>
      </c>
      <c r="C2889" t="s">
        <v>63</v>
      </c>
      <c r="D2889" s="24">
        <v>46113</v>
      </c>
      <c r="E2889" t="s">
        <v>372</v>
      </c>
      <c r="F2889" t="s">
        <v>10</v>
      </c>
      <c r="G2889" t="s">
        <v>320</v>
      </c>
      <c r="H2889" t="s">
        <v>320</v>
      </c>
      <c r="I2889" t="s">
        <v>370</v>
      </c>
      <c r="J2889" s="25">
        <v>28255</v>
      </c>
      <c r="K2889" s="26">
        <v>47.117699999999999</v>
      </c>
      <c r="L2889" s="26">
        <v>0.9284</v>
      </c>
    </row>
    <row r="2890" spans="1:12" ht="16" customHeight="1">
      <c r="A2890" t="s">
        <v>558</v>
      </c>
      <c r="B2890" t="s">
        <v>9</v>
      </c>
      <c r="C2890" t="s">
        <v>63</v>
      </c>
      <c r="D2890" s="24">
        <v>46113</v>
      </c>
      <c r="E2890" t="s">
        <v>331</v>
      </c>
      <c r="F2890" t="s">
        <v>10</v>
      </c>
      <c r="G2890" t="s">
        <v>320</v>
      </c>
      <c r="H2890" t="s">
        <v>320</v>
      </c>
      <c r="I2890" t="s">
        <v>371</v>
      </c>
      <c r="J2890" s="25">
        <v>28653</v>
      </c>
      <c r="K2890" s="26">
        <v>47.653399999999998</v>
      </c>
      <c r="L2890" s="26">
        <v>1.4077999999999999</v>
      </c>
    </row>
    <row r="2891" spans="1:12" ht="16" customHeight="1">
      <c r="A2891" t="s">
        <v>558</v>
      </c>
      <c r="B2891" t="s">
        <v>9</v>
      </c>
      <c r="C2891" t="s">
        <v>63</v>
      </c>
      <c r="D2891" s="24">
        <v>46113</v>
      </c>
      <c r="E2891" t="s">
        <v>542</v>
      </c>
      <c r="F2891" t="s">
        <v>10</v>
      </c>
      <c r="G2891" t="s">
        <v>320</v>
      </c>
      <c r="H2891" t="s">
        <v>320</v>
      </c>
      <c r="I2891" t="s">
        <v>373</v>
      </c>
      <c r="J2891" s="25">
        <v>0</v>
      </c>
      <c r="K2891" s="26">
        <v>0</v>
      </c>
      <c r="L2891" s="26">
        <v>0</v>
      </c>
    </row>
    <row r="2892" spans="1:12" ht="16" customHeight="1">
      <c r="A2892" t="s">
        <v>558</v>
      </c>
      <c r="B2892" t="s">
        <v>9</v>
      </c>
      <c r="C2892" t="s">
        <v>63</v>
      </c>
      <c r="D2892" s="24">
        <v>46113</v>
      </c>
      <c r="E2892" t="s">
        <v>333</v>
      </c>
      <c r="F2892" t="s">
        <v>10</v>
      </c>
      <c r="G2892" t="s">
        <v>320</v>
      </c>
      <c r="H2892" t="s">
        <v>320</v>
      </c>
      <c r="I2892" t="s">
        <v>374</v>
      </c>
      <c r="J2892" s="25">
        <v>0</v>
      </c>
      <c r="K2892" s="26">
        <v>0</v>
      </c>
      <c r="L2892" s="26">
        <v>0</v>
      </c>
    </row>
    <row r="2893" spans="1:12" ht="16" customHeight="1">
      <c r="A2893" t="s">
        <v>558</v>
      </c>
      <c r="B2893" t="s">
        <v>9</v>
      </c>
      <c r="C2893" t="s">
        <v>63</v>
      </c>
      <c r="D2893" s="24">
        <v>46113</v>
      </c>
      <c r="E2893" t="s">
        <v>335</v>
      </c>
      <c r="F2893" t="s">
        <v>10</v>
      </c>
      <c r="G2893" t="s">
        <v>320</v>
      </c>
      <c r="H2893" t="s">
        <v>320</v>
      </c>
      <c r="I2893" t="s">
        <v>375</v>
      </c>
      <c r="J2893" s="25">
        <v>216</v>
      </c>
      <c r="K2893" s="26">
        <v>0.37159999999999999</v>
      </c>
      <c r="L2893" s="26">
        <v>1.61E-2</v>
      </c>
    </row>
    <row r="2894" spans="1:12" ht="16" customHeight="1">
      <c r="A2894" t="s">
        <v>558</v>
      </c>
      <c r="B2894" t="s">
        <v>9</v>
      </c>
      <c r="C2894" t="s">
        <v>63</v>
      </c>
      <c r="D2894" s="24">
        <v>46113</v>
      </c>
      <c r="E2894" t="s">
        <v>337</v>
      </c>
      <c r="F2894" t="s">
        <v>10</v>
      </c>
      <c r="G2894" t="s">
        <v>320</v>
      </c>
      <c r="H2894" t="s">
        <v>320</v>
      </c>
      <c r="I2894" t="s">
        <v>376</v>
      </c>
      <c r="J2894" s="25">
        <v>0</v>
      </c>
      <c r="K2894" s="26">
        <v>0</v>
      </c>
      <c r="L2894" s="26">
        <v>0</v>
      </c>
    </row>
    <row r="2895" spans="1:12" ht="16" customHeight="1">
      <c r="A2895" t="s">
        <v>558</v>
      </c>
      <c r="B2895" t="s">
        <v>9</v>
      </c>
      <c r="C2895" t="s">
        <v>63</v>
      </c>
      <c r="D2895" s="24">
        <v>46113</v>
      </c>
      <c r="E2895" t="s">
        <v>339</v>
      </c>
      <c r="F2895" t="s">
        <v>10</v>
      </c>
      <c r="G2895" t="s">
        <v>320</v>
      </c>
      <c r="H2895" t="s">
        <v>320</v>
      </c>
      <c r="I2895" t="s">
        <v>377</v>
      </c>
      <c r="J2895" s="25">
        <v>5</v>
      </c>
      <c r="K2895" s="26">
        <v>8.6999999999999994E-3</v>
      </c>
      <c r="L2895" s="26">
        <v>5.9999999999999995E-4</v>
      </c>
    </row>
    <row r="2896" spans="1:12" ht="16" customHeight="1">
      <c r="A2896" t="s">
        <v>558</v>
      </c>
      <c r="B2896" t="s">
        <v>9</v>
      </c>
      <c r="C2896" t="s">
        <v>63</v>
      </c>
      <c r="D2896" s="24">
        <v>46113</v>
      </c>
      <c r="E2896" t="s">
        <v>341</v>
      </c>
      <c r="F2896" t="s">
        <v>10</v>
      </c>
      <c r="G2896" t="s">
        <v>320</v>
      </c>
      <c r="H2896" t="s">
        <v>320</v>
      </c>
      <c r="I2896" t="s">
        <v>378</v>
      </c>
      <c r="J2896" s="25">
        <v>0</v>
      </c>
      <c r="K2896" s="26">
        <v>0</v>
      </c>
      <c r="L2896" s="26">
        <v>0</v>
      </c>
    </row>
    <row r="2897" spans="1:12" ht="16" customHeight="1">
      <c r="A2897" t="s">
        <v>558</v>
      </c>
      <c r="B2897" t="s">
        <v>9</v>
      </c>
      <c r="C2897" t="s">
        <v>63</v>
      </c>
      <c r="D2897" s="24">
        <v>46113</v>
      </c>
      <c r="E2897" t="s">
        <v>343</v>
      </c>
      <c r="F2897" t="s">
        <v>9</v>
      </c>
      <c r="G2897" t="s">
        <v>344</v>
      </c>
      <c r="H2897" t="s">
        <v>344</v>
      </c>
      <c r="I2897" t="s">
        <v>379</v>
      </c>
      <c r="J2897" s="25">
        <v>0</v>
      </c>
      <c r="K2897" s="26">
        <v>0</v>
      </c>
      <c r="L2897" s="26">
        <v>0</v>
      </c>
    </row>
    <row r="2898" spans="1:12" ht="16" customHeight="1">
      <c r="A2898" t="s">
        <v>558</v>
      </c>
      <c r="B2898" t="s">
        <v>9</v>
      </c>
      <c r="C2898" t="s">
        <v>63</v>
      </c>
      <c r="D2898" s="24">
        <v>46113</v>
      </c>
      <c r="E2898" t="s">
        <v>346</v>
      </c>
      <c r="F2898" t="s">
        <v>10</v>
      </c>
      <c r="G2898" t="s">
        <v>320</v>
      </c>
      <c r="H2898" t="s">
        <v>320</v>
      </c>
      <c r="I2898" t="s">
        <v>380</v>
      </c>
      <c r="J2898" s="25">
        <v>0</v>
      </c>
      <c r="K2898" s="26">
        <v>0</v>
      </c>
      <c r="L2898" s="26">
        <v>0</v>
      </c>
    </row>
    <row r="2899" spans="1:12" ht="16" customHeight="1">
      <c r="A2899" t="s">
        <v>558</v>
      </c>
      <c r="B2899" t="s">
        <v>9</v>
      </c>
      <c r="C2899" t="s">
        <v>63</v>
      </c>
      <c r="D2899" s="24">
        <v>46113</v>
      </c>
      <c r="E2899" t="s">
        <v>463</v>
      </c>
      <c r="F2899" t="s">
        <v>10</v>
      </c>
      <c r="G2899" t="s">
        <v>320</v>
      </c>
      <c r="H2899" t="s">
        <v>320</v>
      </c>
      <c r="I2899" t="s">
        <v>381</v>
      </c>
      <c r="J2899" s="25">
        <v>0</v>
      </c>
      <c r="K2899" s="26">
        <v>0</v>
      </c>
      <c r="L2899" s="26">
        <v>0</v>
      </c>
    </row>
    <row r="2900" spans="1:12" ht="16" customHeight="1">
      <c r="A2900" t="s">
        <v>490</v>
      </c>
      <c r="B2900" t="s">
        <v>10</v>
      </c>
      <c r="C2900" t="s">
        <v>63</v>
      </c>
      <c r="D2900" s="24">
        <v>46113</v>
      </c>
      <c r="E2900" t="s">
        <v>490</v>
      </c>
      <c r="F2900" t="s">
        <v>10</v>
      </c>
      <c r="G2900" t="s">
        <v>320</v>
      </c>
      <c r="H2900" t="s">
        <v>364</v>
      </c>
      <c r="I2900" t="s">
        <v>315</v>
      </c>
      <c r="J2900" s="25">
        <v>339366050</v>
      </c>
      <c r="K2900" s="26">
        <v>530928.36210000003</v>
      </c>
      <c r="L2900" s="26">
        <v>546.09709999999995</v>
      </c>
    </row>
    <row r="2901" spans="1:12" ht="16" customHeight="1">
      <c r="A2901" t="s">
        <v>490</v>
      </c>
      <c r="B2901" t="s">
        <v>10</v>
      </c>
      <c r="C2901" t="s">
        <v>63</v>
      </c>
      <c r="D2901" s="24">
        <v>46113</v>
      </c>
      <c r="E2901" t="s">
        <v>539</v>
      </c>
      <c r="F2901" t="s">
        <v>10</v>
      </c>
      <c r="G2901" t="s">
        <v>314</v>
      </c>
      <c r="H2901" t="s">
        <v>314</v>
      </c>
      <c r="I2901" t="s">
        <v>322</v>
      </c>
      <c r="J2901" s="25">
        <v>8296714</v>
      </c>
      <c r="K2901" s="26">
        <v>13079.1044</v>
      </c>
      <c r="L2901" s="26">
        <v>54.345199999999998</v>
      </c>
    </row>
    <row r="2902" spans="1:12" ht="16" customHeight="1">
      <c r="A2902" t="s">
        <v>490</v>
      </c>
      <c r="B2902" t="s">
        <v>10</v>
      </c>
      <c r="C2902" t="s">
        <v>63</v>
      </c>
      <c r="D2902" s="24">
        <v>46113</v>
      </c>
      <c r="E2902" t="s">
        <v>546</v>
      </c>
      <c r="F2902" t="s">
        <v>10</v>
      </c>
      <c r="G2902" t="s">
        <v>314</v>
      </c>
      <c r="H2902" t="s">
        <v>314</v>
      </c>
      <c r="I2902" t="s">
        <v>322</v>
      </c>
      <c r="J2902" s="25">
        <v>388990</v>
      </c>
      <c r="K2902" s="26">
        <v>614.44730000000004</v>
      </c>
      <c r="L2902" s="26">
        <v>3.3252000000000002</v>
      </c>
    </row>
    <row r="2903" spans="1:12" ht="16" customHeight="1">
      <c r="A2903" t="s">
        <v>490</v>
      </c>
      <c r="B2903" t="s">
        <v>10</v>
      </c>
      <c r="C2903" t="s">
        <v>63</v>
      </c>
      <c r="D2903" s="24">
        <v>46113</v>
      </c>
      <c r="E2903" t="s">
        <v>550</v>
      </c>
      <c r="F2903" t="s">
        <v>10</v>
      </c>
      <c r="G2903" t="s">
        <v>314</v>
      </c>
      <c r="H2903" t="s">
        <v>314</v>
      </c>
      <c r="I2903" t="s">
        <v>322</v>
      </c>
      <c r="J2903" s="25">
        <v>34583</v>
      </c>
      <c r="K2903" s="26">
        <v>55.180399999999999</v>
      </c>
      <c r="L2903" s="26">
        <v>0.43930000000000002</v>
      </c>
    </row>
    <row r="2904" spans="1:12" ht="16" customHeight="1">
      <c r="A2904" t="s">
        <v>490</v>
      </c>
      <c r="B2904" t="s">
        <v>10</v>
      </c>
      <c r="C2904" t="s">
        <v>63</v>
      </c>
      <c r="D2904" s="24">
        <v>46113</v>
      </c>
      <c r="E2904" t="s">
        <v>519</v>
      </c>
      <c r="F2904" t="s">
        <v>10</v>
      </c>
      <c r="G2904" t="s">
        <v>320</v>
      </c>
      <c r="H2904" t="s">
        <v>320</v>
      </c>
      <c r="I2904" t="s">
        <v>322</v>
      </c>
      <c r="J2904" s="25">
        <v>1046701</v>
      </c>
      <c r="K2904" s="26">
        <v>1666.3145</v>
      </c>
      <c r="L2904" s="26">
        <v>20.3276</v>
      </c>
    </row>
    <row r="2905" spans="1:12" ht="16" customHeight="1">
      <c r="A2905" t="s">
        <v>490</v>
      </c>
      <c r="B2905" t="s">
        <v>10</v>
      </c>
      <c r="C2905" t="s">
        <v>63</v>
      </c>
      <c r="D2905" s="24">
        <v>46113</v>
      </c>
      <c r="E2905" t="s">
        <v>555</v>
      </c>
      <c r="F2905" t="s">
        <v>10</v>
      </c>
      <c r="G2905" t="s">
        <v>314</v>
      </c>
      <c r="H2905" t="s">
        <v>314</v>
      </c>
      <c r="I2905" t="s">
        <v>324</v>
      </c>
      <c r="J2905" s="25">
        <v>2451</v>
      </c>
      <c r="K2905" s="26">
        <v>4.0560999999999998</v>
      </c>
      <c r="L2905" s="26">
        <v>2.1700000000000001E-2</v>
      </c>
    </row>
    <row r="2906" spans="1:12" ht="16" customHeight="1">
      <c r="A2906" t="s">
        <v>490</v>
      </c>
      <c r="B2906" t="s">
        <v>10</v>
      </c>
      <c r="C2906" t="s">
        <v>63</v>
      </c>
      <c r="D2906" s="24">
        <v>46113</v>
      </c>
      <c r="E2906" t="s">
        <v>329</v>
      </c>
      <c r="F2906" t="s">
        <v>10</v>
      </c>
      <c r="G2906" t="s">
        <v>320</v>
      </c>
      <c r="H2906" t="s">
        <v>320</v>
      </c>
      <c r="I2906" t="s">
        <v>324</v>
      </c>
      <c r="J2906" s="25">
        <v>167604</v>
      </c>
      <c r="K2906" s="26">
        <v>266.12040000000002</v>
      </c>
      <c r="L2906" s="26">
        <v>3.5874000000000001</v>
      </c>
    </row>
    <row r="2907" spans="1:12" ht="16" customHeight="1">
      <c r="A2907" t="s">
        <v>490</v>
      </c>
      <c r="B2907" t="s">
        <v>10</v>
      </c>
      <c r="C2907" t="s">
        <v>63</v>
      </c>
      <c r="D2907" s="24">
        <v>46113</v>
      </c>
      <c r="E2907" t="s">
        <v>372</v>
      </c>
      <c r="F2907" t="s">
        <v>10</v>
      </c>
      <c r="G2907" t="s">
        <v>320</v>
      </c>
      <c r="H2907" t="s">
        <v>320</v>
      </c>
      <c r="I2907" t="s">
        <v>370</v>
      </c>
      <c r="J2907" s="25">
        <v>19253</v>
      </c>
      <c r="K2907" s="26">
        <v>31.535299999999999</v>
      </c>
      <c r="L2907" s="26">
        <v>0.64980000000000004</v>
      </c>
    </row>
    <row r="2908" spans="1:12" ht="16" customHeight="1">
      <c r="A2908" t="s">
        <v>490</v>
      </c>
      <c r="B2908" t="s">
        <v>10</v>
      </c>
      <c r="C2908" t="s">
        <v>63</v>
      </c>
      <c r="D2908" s="24">
        <v>46113</v>
      </c>
      <c r="E2908" t="s">
        <v>331</v>
      </c>
      <c r="F2908" t="s">
        <v>10</v>
      </c>
      <c r="G2908" t="s">
        <v>320</v>
      </c>
      <c r="H2908" t="s">
        <v>320</v>
      </c>
      <c r="I2908" t="s">
        <v>371</v>
      </c>
      <c r="J2908" s="25">
        <v>22838</v>
      </c>
      <c r="K2908" s="26">
        <v>37.928400000000003</v>
      </c>
      <c r="L2908" s="26">
        <v>0.99780000000000002</v>
      </c>
    </row>
    <row r="2909" spans="1:12" ht="16" customHeight="1">
      <c r="A2909" t="s">
        <v>490</v>
      </c>
      <c r="B2909" t="s">
        <v>10</v>
      </c>
      <c r="C2909" t="s">
        <v>63</v>
      </c>
      <c r="D2909" s="24">
        <v>46113</v>
      </c>
      <c r="E2909" t="s">
        <v>542</v>
      </c>
      <c r="F2909" t="s">
        <v>10</v>
      </c>
      <c r="G2909" t="s">
        <v>320</v>
      </c>
      <c r="H2909" t="s">
        <v>320</v>
      </c>
      <c r="I2909" t="s">
        <v>373</v>
      </c>
      <c r="J2909" s="25">
        <v>0</v>
      </c>
      <c r="K2909" s="26">
        <v>0</v>
      </c>
      <c r="L2909" s="26">
        <v>0</v>
      </c>
    </row>
    <row r="2910" spans="1:12" ht="16" customHeight="1">
      <c r="A2910" t="s">
        <v>490</v>
      </c>
      <c r="B2910" t="s">
        <v>10</v>
      </c>
      <c r="C2910" t="s">
        <v>63</v>
      </c>
      <c r="D2910" s="24">
        <v>46113</v>
      </c>
      <c r="E2910" t="s">
        <v>333</v>
      </c>
      <c r="F2910" t="s">
        <v>10</v>
      </c>
      <c r="G2910" t="s">
        <v>320</v>
      </c>
      <c r="H2910" t="s">
        <v>320</v>
      </c>
      <c r="I2910" t="s">
        <v>374</v>
      </c>
      <c r="J2910" s="25">
        <v>0</v>
      </c>
      <c r="K2910" s="26">
        <v>0</v>
      </c>
      <c r="L2910" s="26">
        <v>0</v>
      </c>
    </row>
    <row r="2911" spans="1:12" ht="16" customHeight="1">
      <c r="A2911" t="s">
        <v>490</v>
      </c>
      <c r="B2911" t="s">
        <v>10</v>
      </c>
      <c r="C2911" t="s">
        <v>63</v>
      </c>
      <c r="D2911" s="24">
        <v>46113</v>
      </c>
      <c r="E2911" t="s">
        <v>335</v>
      </c>
      <c r="F2911" t="s">
        <v>10</v>
      </c>
      <c r="G2911" t="s">
        <v>320</v>
      </c>
      <c r="H2911" t="s">
        <v>320</v>
      </c>
      <c r="I2911" t="s">
        <v>375</v>
      </c>
      <c r="J2911" s="25">
        <v>501</v>
      </c>
      <c r="K2911" s="26">
        <v>0.91369999999999996</v>
      </c>
      <c r="L2911" s="26">
        <v>3.61E-2</v>
      </c>
    </row>
    <row r="2912" spans="1:12" ht="16" customHeight="1">
      <c r="A2912" t="s">
        <v>490</v>
      </c>
      <c r="B2912" t="s">
        <v>10</v>
      </c>
      <c r="C2912" t="s">
        <v>63</v>
      </c>
      <c r="D2912" s="24">
        <v>46113</v>
      </c>
      <c r="E2912" t="s">
        <v>337</v>
      </c>
      <c r="F2912" t="s">
        <v>10</v>
      </c>
      <c r="G2912" t="s">
        <v>320</v>
      </c>
      <c r="H2912" t="s">
        <v>320</v>
      </c>
      <c r="I2912" t="s">
        <v>376</v>
      </c>
      <c r="J2912" s="25">
        <v>0</v>
      </c>
      <c r="K2912" s="26">
        <v>0</v>
      </c>
      <c r="L2912" s="26">
        <v>0</v>
      </c>
    </row>
    <row r="2913" spans="1:12" ht="16" customHeight="1">
      <c r="A2913" t="s">
        <v>490</v>
      </c>
      <c r="B2913" t="s">
        <v>10</v>
      </c>
      <c r="C2913" t="s">
        <v>63</v>
      </c>
      <c r="D2913" s="24">
        <v>46113</v>
      </c>
      <c r="E2913" t="s">
        <v>339</v>
      </c>
      <c r="F2913" t="s">
        <v>10</v>
      </c>
      <c r="G2913" t="s">
        <v>320</v>
      </c>
      <c r="H2913" t="s">
        <v>320</v>
      </c>
      <c r="I2913" t="s">
        <v>377</v>
      </c>
      <c r="J2913" s="25">
        <v>1</v>
      </c>
      <c r="K2913" s="26">
        <v>2E-3</v>
      </c>
      <c r="L2913" s="26">
        <v>2.0000000000000001E-4</v>
      </c>
    </row>
    <row r="2914" spans="1:12" ht="16" customHeight="1">
      <c r="A2914" t="s">
        <v>490</v>
      </c>
      <c r="B2914" t="s">
        <v>10</v>
      </c>
      <c r="C2914" t="s">
        <v>63</v>
      </c>
      <c r="D2914" s="24">
        <v>46113</v>
      </c>
      <c r="E2914" t="s">
        <v>341</v>
      </c>
      <c r="F2914" t="s">
        <v>10</v>
      </c>
      <c r="G2914" t="s">
        <v>320</v>
      </c>
      <c r="H2914" t="s">
        <v>320</v>
      </c>
      <c r="I2914" t="s">
        <v>378</v>
      </c>
      <c r="J2914" s="25">
        <v>0</v>
      </c>
      <c r="K2914" s="26">
        <v>0</v>
      </c>
      <c r="L2914" s="26">
        <v>0</v>
      </c>
    </row>
    <row r="2915" spans="1:12" ht="16" customHeight="1">
      <c r="A2915" t="s">
        <v>490</v>
      </c>
      <c r="B2915" t="s">
        <v>10</v>
      </c>
      <c r="C2915" t="s">
        <v>63</v>
      </c>
      <c r="D2915" s="24">
        <v>46113</v>
      </c>
      <c r="E2915" t="s">
        <v>343</v>
      </c>
      <c r="F2915" t="s">
        <v>9</v>
      </c>
      <c r="G2915" t="s">
        <v>344</v>
      </c>
      <c r="H2915" t="s">
        <v>344</v>
      </c>
      <c r="I2915" t="s">
        <v>379</v>
      </c>
      <c r="J2915" s="25">
        <v>0</v>
      </c>
      <c r="K2915" s="26">
        <v>0</v>
      </c>
      <c r="L2915" s="26">
        <v>0</v>
      </c>
    </row>
    <row r="2916" spans="1:12" ht="16" customHeight="1">
      <c r="A2916" t="s">
        <v>490</v>
      </c>
      <c r="B2916" t="s">
        <v>10</v>
      </c>
      <c r="C2916" t="s">
        <v>63</v>
      </c>
      <c r="D2916" s="24">
        <v>46113</v>
      </c>
      <c r="E2916" t="s">
        <v>346</v>
      </c>
      <c r="F2916" t="s">
        <v>10</v>
      </c>
      <c r="G2916" t="s">
        <v>320</v>
      </c>
      <c r="H2916" t="s">
        <v>320</v>
      </c>
      <c r="I2916" t="s">
        <v>380</v>
      </c>
      <c r="J2916" s="25">
        <v>0</v>
      </c>
      <c r="K2916" s="26">
        <v>0</v>
      </c>
      <c r="L2916" s="26">
        <v>0</v>
      </c>
    </row>
    <row r="2917" spans="1:12" ht="16" customHeight="1">
      <c r="A2917" t="s">
        <v>490</v>
      </c>
      <c r="B2917" t="s">
        <v>10</v>
      </c>
      <c r="C2917" t="s">
        <v>63</v>
      </c>
      <c r="D2917" s="24">
        <v>46113</v>
      </c>
      <c r="E2917" t="s">
        <v>463</v>
      </c>
      <c r="F2917" t="s">
        <v>10</v>
      </c>
      <c r="G2917" t="s">
        <v>320</v>
      </c>
      <c r="H2917" t="s">
        <v>320</v>
      </c>
      <c r="I2917" t="s">
        <v>381</v>
      </c>
      <c r="J2917" s="25">
        <v>0</v>
      </c>
      <c r="K2917" s="26">
        <v>0</v>
      </c>
      <c r="L2917" s="26">
        <v>0</v>
      </c>
    </row>
    <row r="2918" spans="1:12" ht="16" customHeight="1">
      <c r="A2918" t="s">
        <v>559</v>
      </c>
      <c r="B2918" t="s">
        <v>11</v>
      </c>
      <c r="C2918" t="s">
        <v>64</v>
      </c>
      <c r="D2918" s="24">
        <v>46113</v>
      </c>
      <c r="E2918" t="s">
        <v>539</v>
      </c>
      <c r="F2918" t="s">
        <v>10</v>
      </c>
      <c r="G2918" t="s">
        <v>314</v>
      </c>
      <c r="H2918" t="s">
        <v>314</v>
      </c>
      <c r="I2918" t="s">
        <v>322</v>
      </c>
      <c r="J2918" s="25">
        <v>43077932</v>
      </c>
      <c r="K2918" s="26">
        <v>68146.519400000005</v>
      </c>
      <c r="L2918" s="26">
        <v>312.964</v>
      </c>
    </row>
    <row r="2919" spans="1:12" ht="16" customHeight="1">
      <c r="A2919" t="s">
        <v>559</v>
      </c>
      <c r="B2919" t="s">
        <v>11</v>
      </c>
      <c r="C2919" t="s">
        <v>64</v>
      </c>
      <c r="D2919" s="24">
        <v>46113</v>
      </c>
      <c r="E2919" t="s">
        <v>546</v>
      </c>
      <c r="F2919" t="s">
        <v>10</v>
      </c>
      <c r="G2919" t="s">
        <v>314</v>
      </c>
      <c r="H2919" t="s">
        <v>314</v>
      </c>
      <c r="I2919" t="s">
        <v>322</v>
      </c>
      <c r="J2919" s="25">
        <v>1038977</v>
      </c>
      <c r="K2919" s="26">
        <v>1642.2570000000001</v>
      </c>
      <c r="L2919" s="26">
        <v>9.1046999999999993</v>
      </c>
    </row>
    <row r="2920" spans="1:12" ht="16" customHeight="1">
      <c r="A2920" t="s">
        <v>559</v>
      </c>
      <c r="B2920" t="s">
        <v>11</v>
      </c>
      <c r="C2920" t="s">
        <v>64</v>
      </c>
      <c r="D2920" s="24">
        <v>46113</v>
      </c>
      <c r="E2920" t="s">
        <v>550</v>
      </c>
      <c r="F2920" t="s">
        <v>10</v>
      </c>
      <c r="G2920" t="s">
        <v>314</v>
      </c>
      <c r="H2920" t="s">
        <v>314</v>
      </c>
      <c r="I2920" t="s">
        <v>322</v>
      </c>
      <c r="J2920" s="25">
        <v>64952</v>
      </c>
      <c r="K2920" s="26">
        <v>103.9599</v>
      </c>
      <c r="L2920" s="26">
        <v>0.71250000000000002</v>
      </c>
    </row>
    <row r="2921" spans="1:12" ht="16" customHeight="1">
      <c r="A2921" t="s">
        <v>559</v>
      </c>
      <c r="B2921" t="s">
        <v>11</v>
      </c>
      <c r="C2921" t="s">
        <v>64</v>
      </c>
      <c r="D2921" s="24">
        <v>46113</v>
      </c>
      <c r="E2921" t="s">
        <v>519</v>
      </c>
      <c r="F2921" t="s">
        <v>10</v>
      </c>
      <c r="G2921" t="s">
        <v>320</v>
      </c>
      <c r="H2921" t="s">
        <v>320</v>
      </c>
      <c r="I2921" t="s">
        <v>322</v>
      </c>
      <c r="J2921" s="25">
        <v>1288420</v>
      </c>
      <c r="K2921" s="26">
        <v>2048.2687999999998</v>
      </c>
      <c r="L2921" s="26">
        <v>20.696000000000002</v>
      </c>
    </row>
    <row r="2922" spans="1:12" ht="16" customHeight="1">
      <c r="A2922" t="s">
        <v>559</v>
      </c>
      <c r="B2922" t="s">
        <v>11</v>
      </c>
      <c r="C2922" t="s">
        <v>64</v>
      </c>
      <c r="D2922" s="24">
        <v>46113</v>
      </c>
      <c r="E2922" t="s">
        <v>555</v>
      </c>
      <c r="F2922" t="s">
        <v>10</v>
      </c>
      <c r="G2922" t="s">
        <v>314</v>
      </c>
      <c r="H2922" t="s">
        <v>314</v>
      </c>
      <c r="I2922" t="s">
        <v>324</v>
      </c>
      <c r="J2922" s="25">
        <v>4042</v>
      </c>
      <c r="K2922" s="26">
        <v>6.5438999999999998</v>
      </c>
      <c r="L2922" s="26">
        <v>5.62E-2</v>
      </c>
    </row>
    <row r="2923" spans="1:12" ht="16" customHeight="1">
      <c r="A2923" t="s">
        <v>559</v>
      </c>
      <c r="B2923" t="s">
        <v>11</v>
      </c>
      <c r="C2923" t="s">
        <v>64</v>
      </c>
      <c r="D2923" s="24">
        <v>46113</v>
      </c>
      <c r="E2923" t="s">
        <v>329</v>
      </c>
      <c r="F2923" t="s">
        <v>10</v>
      </c>
      <c r="G2923" t="s">
        <v>320</v>
      </c>
      <c r="H2923" t="s">
        <v>320</v>
      </c>
      <c r="I2923" t="s">
        <v>324</v>
      </c>
      <c r="J2923" s="25">
        <v>233283</v>
      </c>
      <c r="K2923" s="26">
        <v>371.07249999999999</v>
      </c>
      <c r="L2923" s="26">
        <v>4.1916000000000002</v>
      </c>
    </row>
    <row r="2924" spans="1:12" ht="16" customHeight="1">
      <c r="A2924" t="s">
        <v>559</v>
      </c>
      <c r="B2924" t="s">
        <v>11</v>
      </c>
      <c r="C2924" t="s">
        <v>64</v>
      </c>
      <c r="D2924" s="24">
        <v>46113</v>
      </c>
      <c r="E2924" t="s">
        <v>560</v>
      </c>
      <c r="F2924" t="s">
        <v>10</v>
      </c>
      <c r="G2924" t="s">
        <v>320</v>
      </c>
      <c r="H2924" t="s">
        <v>320</v>
      </c>
      <c r="I2924" t="s">
        <v>326</v>
      </c>
      <c r="J2924" s="25">
        <v>17268</v>
      </c>
      <c r="K2924" s="26">
        <v>26.722100000000001</v>
      </c>
      <c r="L2924" s="26">
        <v>0.40570000000000001</v>
      </c>
    </row>
    <row r="2925" spans="1:12" ht="16" customHeight="1">
      <c r="A2925" t="s">
        <v>559</v>
      </c>
      <c r="B2925" t="s">
        <v>11</v>
      </c>
      <c r="C2925" t="s">
        <v>64</v>
      </c>
      <c r="D2925" s="24">
        <v>46113</v>
      </c>
      <c r="E2925" t="s">
        <v>372</v>
      </c>
      <c r="F2925" t="s">
        <v>10</v>
      </c>
      <c r="G2925" t="s">
        <v>320</v>
      </c>
      <c r="H2925" t="s">
        <v>320</v>
      </c>
      <c r="I2925" t="s">
        <v>370</v>
      </c>
      <c r="J2925" s="25">
        <v>22037</v>
      </c>
      <c r="K2925" s="26">
        <v>35.425899999999999</v>
      </c>
      <c r="L2925" s="26">
        <v>0.52790000000000004</v>
      </c>
    </row>
    <row r="2926" spans="1:12" ht="16" customHeight="1">
      <c r="A2926" t="s">
        <v>559</v>
      </c>
      <c r="B2926" t="s">
        <v>11</v>
      </c>
      <c r="C2926" t="s">
        <v>64</v>
      </c>
      <c r="D2926" s="24">
        <v>46113</v>
      </c>
      <c r="E2926" t="s">
        <v>331</v>
      </c>
      <c r="F2926" t="s">
        <v>10</v>
      </c>
      <c r="G2926" t="s">
        <v>320</v>
      </c>
      <c r="H2926" t="s">
        <v>320</v>
      </c>
      <c r="I2926" t="s">
        <v>371</v>
      </c>
      <c r="J2926" s="25">
        <v>34251</v>
      </c>
      <c r="K2926" s="26">
        <v>55.885899999999999</v>
      </c>
      <c r="L2926" s="26">
        <v>1.4414</v>
      </c>
    </row>
    <row r="2927" spans="1:12" ht="16" customHeight="1">
      <c r="A2927" t="s">
        <v>559</v>
      </c>
      <c r="B2927" t="s">
        <v>11</v>
      </c>
      <c r="C2927" t="s">
        <v>64</v>
      </c>
      <c r="D2927" s="24">
        <v>46113</v>
      </c>
      <c r="E2927" t="s">
        <v>542</v>
      </c>
      <c r="F2927" t="s">
        <v>10</v>
      </c>
      <c r="G2927" t="s">
        <v>320</v>
      </c>
      <c r="H2927" t="s">
        <v>320</v>
      </c>
      <c r="I2927" t="s">
        <v>373</v>
      </c>
      <c r="J2927" s="25">
        <v>0</v>
      </c>
      <c r="K2927" s="26">
        <v>0</v>
      </c>
      <c r="L2927" s="26">
        <v>0</v>
      </c>
    </row>
    <row r="2928" spans="1:12" ht="16" customHeight="1">
      <c r="A2928" t="s">
        <v>559</v>
      </c>
      <c r="B2928" t="s">
        <v>11</v>
      </c>
      <c r="C2928" t="s">
        <v>64</v>
      </c>
      <c r="D2928" s="24">
        <v>46113</v>
      </c>
      <c r="E2928" t="s">
        <v>333</v>
      </c>
      <c r="F2928" t="s">
        <v>10</v>
      </c>
      <c r="G2928" t="s">
        <v>320</v>
      </c>
      <c r="H2928" t="s">
        <v>320</v>
      </c>
      <c r="I2928" t="s">
        <v>374</v>
      </c>
      <c r="J2928" s="25">
        <v>1</v>
      </c>
      <c r="K2928" s="26">
        <v>1.4E-3</v>
      </c>
      <c r="L2928" s="26">
        <v>0</v>
      </c>
    </row>
    <row r="2929" spans="1:12" ht="16" customHeight="1">
      <c r="A2929" t="s">
        <v>559</v>
      </c>
      <c r="B2929" t="s">
        <v>11</v>
      </c>
      <c r="C2929" t="s">
        <v>64</v>
      </c>
      <c r="D2929" s="24">
        <v>46113</v>
      </c>
      <c r="E2929" t="s">
        <v>335</v>
      </c>
      <c r="F2929" t="s">
        <v>10</v>
      </c>
      <c r="G2929" t="s">
        <v>320</v>
      </c>
      <c r="H2929" t="s">
        <v>320</v>
      </c>
      <c r="I2929" t="s">
        <v>375</v>
      </c>
      <c r="J2929" s="25">
        <v>290</v>
      </c>
      <c r="K2929" s="26">
        <v>0.50539999999999996</v>
      </c>
      <c r="L2929" s="26">
        <v>2.23E-2</v>
      </c>
    </row>
    <row r="2930" spans="1:12" ht="16" customHeight="1">
      <c r="A2930" t="s">
        <v>559</v>
      </c>
      <c r="B2930" t="s">
        <v>11</v>
      </c>
      <c r="C2930" t="s">
        <v>64</v>
      </c>
      <c r="D2930" s="24">
        <v>46113</v>
      </c>
      <c r="E2930" t="s">
        <v>337</v>
      </c>
      <c r="F2930" t="s">
        <v>10</v>
      </c>
      <c r="G2930" t="s">
        <v>320</v>
      </c>
      <c r="H2930" t="s">
        <v>320</v>
      </c>
      <c r="I2930" t="s">
        <v>376</v>
      </c>
      <c r="J2930" s="25">
        <v>0</v>
      </c>
      <c r="K2930" s="26">
        <v>0</v>
      </c>
      <c r="L2930" s="26">
        <v>0</v>
      </c>
    </row>
    <row r="2931" spans="1:12" ht="16" customHeight="1">
      <c r="A2931" t="s">
        <v>559</v>
      </c>
      <c r="B2931" t="s">
        <v>11</v>
      </c>
      <c r="C2931" t="s">
        <v>64</v>
      </c>
      <c r="D2931" s="24">
        <v>46113</v>
      </c>
      <c r="E2931" t="s">
        <v>339</v>
      </c>
      <c r="F2931" t="s">
        <v>10</v>
      </c>
      <c r="G2931" t="s">
        <v>320</v>
      </c>
      <c r="H2931" t="s">
        <v>320</v>
      </c>
      <c r="I2931" t="s">
        <v>377</v>
      </c>
      <c r="J2931" s="25">
        <v>10</v>
      </c>
      <c r="K2931" s="26">
        <v>1.9199999999999998E-2</v>
      </c>
      <c r="L2931" s="26">
        <v>1.2999999999999999E-3</v>
      </c>
    </row>
    <row r="2932" spans="1:12" ht="16" customHeight="1">
      <c r="A2932" t="s">
        <v>559</v>
      </c>
      <c r="B2932" t="s">
        <v>11</v>
      </c>
      <c r="C2932" t="s">
        <v>64</v>
      </c>
      <c r="D2932" s="24">
        <v>46113</v>
      </c>
      <c r="E2932" t="s">
        <v>341</v>
      </c>
      <c r="F2932" t="s">
        <v>10</v>
      </c>
      <c r="G2932" t="s">
        <v>320</v>
      </c>
      <c r="H2932" t="s">
        <v>320</v>
      </c>
      <c r="I2932" t="s">
        <v>378</v>
      </c>
      <c r="J2932" s="25">
        <v>0</v>
      </c>
      <c r="K2932" s="26">
        <v>0</v>
      </c>
      <c r="L2932" s="26">
        <v>0</v>
      </c>
    </row>
    <row r="2933" spans="1:12" ht="16" customHeight="1">
      <c r="A2933" t="s">
        <v>559</v>
      </c>
      <c r="B2933" t="s">
        <v>11</v>
      </c>
      <c r="C2933" t="s">
        <v>64</v>
      </c>
      <c r="D2933" s="24">
        <v>46113</v>
      </c>
      <c r="E2933" t="s">
        <v>343</v>
      </c>
      <c r="F2933" t="s">
        <v>9</v>
      </c>
      <c r="G2933" t="s">
        <v>344</v>
      </c>
      <c r="H2933" t="s">
        <v>344</v>
      </c>
      <c r="I2933" t="s">
        <v>379</v>
      </c>
      <c r="J2933" s="25">
        <v>0</v>
      </c>
      <c r="K2933" s="26">
        <v>0</v>
      </c>
      <c r="L2933" s="26">
        <v>0</v>
      </c>
    </row>
    <row r="2934" spans="1:12" ht="16" customHeight="1">
      <c r="A2934" t="s">
        <v>559</v>
      </c>
      <c r="B2934" t="s">
        <v>11</v>
      </c>
      <c r="C2934" t="s">
        <v>64</v>
      </c>
      <c r="D2934" s="24">
        <v>46113</v>
      </c>
      <c r="E2934" t="s">
        <v>346</v>
      </c>
      <c r="F2934" t="s">
        <v>10</v>
      </c>
      <c r="G2934" t="s">
        <v>320</v>
      </c>
      <c r="H2934" t="s">
        <v>320</v>
      </c>
      <c r="I2934" t="s">
        <v>380</v>
      </c>
      <c r="J2934" s="25">
        <v>0</v>
      </c>
      <c r="K2934" s="26">
        <v>0</v>
      </c>
      <c r="L2934" s="26">
        <v>0</v>
      </c>
    </row>
    <row r="2935" spans="1:12" ht="16" customHeight="1">
      <c r="A2935" t="s">
        <v>559</v>
      </c>
      <c r="B2935" t="s">
        <v>11</v>
      </c>
      <c r="C2935" t="s">
        <v>64</v>
      </c>
      <c r="D2935" s="24">
        <v>46113</v>
      </c>
      <c r="E2935" t="s">
        <v>463</v>
      </c>
      <c r="F2935" t="s">
        <v>10</v>
      </c>
      <c r="G2935" t="s">
        <v>320</v>
      </c>
      <c r="H2935" t="s">
        <v>320</v>
      </c>
      <c r="I2935" t="s">
        <v>381</v>
      </c>
      <c r="J2935" s="25">
        <v>0</v>
      </c>
      <c r="K2935" s="26">
        <v>0</v>
      </c>
      <c r="L2935" s="26">
        <v>0</v>
      </c>
    </row>
    <row r="2936" spans="1:12" ht="16" customHeight="1">
      <c r="A2936" t="s">
        <v>561</v>
      </c>
      <c r="B2936" t="s">
        <v>12</v>
      </c>
      <c r="C2936" t="s">
        <v>64</v>
      </c>
      <c r="D2936" s="24">
        <v>46113</v>
      </c>
      <c r="E2936" t="s">
        <v>539</v>
      </c>
      <c r="F2936" t="s">
        <v>10</v>
      </c>
      <c r="G2936" t="s">
        <v>314</v>
      </c>
      <c r="H2936" t="s">
        <v>314</v>
      </c>
      <c r="I2936" t="s">
        <v>322</v>
      </c>
      <c r="J2936" s="25">
        <v>46682133</v>
      </c>
      <c r="K2936" s="26">
        <v>73064.101500000004</v>
      </c>
      <c r="L2936" s="26">
        <v>297.81049999999999</v>
      </c>
    </row>
    <row r="2937" spans="1:12" ht="16" customHeight="1">
      <c r="A2937" t="s">
        <v>561</v>
      </c>
      <c r="B2937" t="s">
        <v>12</v>
      </c>
      <c r="C2937" t="s">
        <v>64</v>
      </c>
      <c r="D2937" s="24">
        <v>46113</v>
      </c>
      <c r="E2937" t="s">
        <v>546</v>
      </c>
      <c r="F2937" t="s">
        <v>10</v>
      </c>
      <c r="G2937" t="s">
        <v>314</v>
      </c>
      <c r="H2937" t="s">
        <v>314</v>
      </c>
      <c r="I2937" t="s">
        <v>322</v>
      </c>
      <c r="J2937" s="25">
        <v>1695933</v>
      </c>
      <c r="K2937" s="26">
        <v>2664.4380000000001</v>
      </c>
      <c r="L2937" s="26">
        <v>15.632400000000001</v>
      </c>
    </row>
    <row r="2938" spans="1:12" ht="16" customHeight="1">
      <c r="A2938" t="s">
        <v>561</v>
      </c>
      <c r="B2938" t="s">
        <v>12</v>
      </c>
      <c r="C2938" t="s">
        <v>64</v>
      </c>
      <c r="D2938" s="24">
        <v>46113</v>
      </c>
      <c r="E2938" t="s">
        <v>550</v>
      </c>
      <c r="F2938" t="s">
        <v>10</v>
      </c>
      <c r="G2938" t="s">
        <v>314</v>
      </c>
      <c r="H2938" t="s">
        <v>314</v>
      </c>
      <c r="I2938" t="s">
        <v>322</v>
      </c>
      <c r="J2938" s="25">
        <v>97814</v>
      </c>
      <c r="K2938" s="26">
        <v>155.58799999999999</v>
      </c>
      <c r="L2938" s="26">
        <v>1.1993</v>
      </c>
    </row>
    <row r="2939" spans="1:12" ht="16" customHeight="1">
      <c r="A2939" t="s">
        <v>561</v>
      </c>
      <c r="B2939" t="s">
        <v>12</v>
      </c>
      <c r="C2939" t="s">
        <v>64</v>
      </c>
      <c r="D2939" s="24">
        <v>46113</v>
      </c>
      <c r="E2939" t="s">
        <v>519</v>
      </c>
      <c r="F2939" t="s">
        <v>10</v>
      </c>
      <c r="G2939" t="s">
        <v>320</v>
      </c>
      <c r="H2939" t="s">
        <v>320</v>
      </c>
      <c r="I2939" t="s">
        <v>322</v>
      </c>
      <c r="J2939" s="25">
        <v>1427113</v>
      </c>
      <c r="K2939" s="26">
        <v>2253.1017999999999</v>
      </c>
      <c r="L2939" s="26">
        <v>23.325700000000001</v>
      </c>
    </row>
    <row r="2940" spans="1:12" ht="16" customHeight="1">
      <c r="A2940" t="s">
        <v>561</v>
      </c>
      <c r="B2940" t="s">
        <v>12</v>
      </c>
      <c r="C2940" t="s">
        <v>64</v>
      </c>
      <c r="D2940" s="24">
        <v>46113</v>
      </c>
      <c r="E2940" t="s">
        <v>555</v>
      </c>
      <c r="F2940" t="s">
        <v>10</v>
      </c>
      <c r="G2940" t="s">
        <v>314</v>
      </c>
      <c r="H2940" t="s">
        <v>314</v>
      </c>
      <c r="I2940" t="s">
        <v>324</v>
      </c>
      <c r="J2940" s="25">
        <v>7632</v>
      </c>
      <c r="K2940" s="26">
        <v>12.229200000000001</v>
      </c>
      <c r="L2940" s="26">
        <v>0.1226</v>
      </c>
    </row>
    <row r="2941" spans="1:12" ht="16" customHeight="1">
      <c r="A2941" t="s">
        <v>561</v>
      </c>
      <c r="B2941" t="s">
        <v>12</v>
      </c>
      <c r="C2941" t="s">
        <v>64</v>
      </c>
      <c r="D2941" s="24">
        <v>46113</v>
      </c>
      <c r="E2941" t="s">
        <v>329</v>
      </c>
      <c r="F2941" t="s">
        <v>10</v>
      </c>
      <c r="G2941" t="s">
        <v>320</v>
      </c>
      <c r="H2941" t="s">
        <v>320</v>
      </c>
      <c r="I2941" t="s">
        <v>324</v>
      </c>
      <c r="J2941" s="25">
        <v>239130</v>
      </c>
      <c r="K2941" s="26">
        <v>375.8657</v>
      </c>
      <c r="L2941" s="26">
        <v>4.6532999999999998</v>
      </c>
    </row>
    <row r="2942" spans="1:12" ht="16" customHeight="1">
      <c r="A2942" t="s">
        <v>561</v>
      </c>
      <c r="B2942" t="s">
        <v>12</v>
      </c>
      <c r="C2942" t="s">
        <v>64</v>
      </c>
      <c r="D2942" s="24">
        <v>46113</v>
      </c>
      <c r="E2942" t="s">
        <v>560</v>
      </c>
      <c r="F2942" t="s">
        <v>10</v>
      </c>
      <c r="G2942" t="s">
        <v>320</v>
      </c>
      <c r="H2942" t="s">
        <v>320</v>
      </c>
      <c r="I2942" t="s">
        <v>326</v>
      </c>
      <c r="J2942" s="25">
        <v>17596</v>
      </c>
      <c r="K2942" s="26">
        <v>27.8367</v>
      </c>
      <c r="L2942" s="26">
        <v>0.54620000000000002</v>
      </c>
    </row>
    <row r="2943" spans="1:12" ht="16" customHeight="1">
      <c r="A2943" t="s">
        <v>561</v>
      </c>
      <c r="B2943" t="s">
        <v>12</v>
      </c>
      <c r="C2943" t="s">
        <v>64</v>
      </c>
      <c r="D2943" s="24">
        <v>46113</v>
      </c>
      <c r="E2943" t="s">
        <v>372</v>
      </c>
      <c r="F2943" t="s">
        <v>10</v>
      </c>
      <c r="G2943" t="s">
        <v>320</v>
      </c>
      <c r="H2943" t="s">
        <v>320</v>
      </c>
      <c r="I2943" t="s">
        <v>370</v>
      </c>
      <c r="J2943" s="25">
        <v>37821</v>
      </c>
      <c r="K2943" s="26">
        <v>62.938400000000001</v>
      </c>
      <c r="L2943" s="26">
        <v>0.92720000000000002</v>
      </c>
    </row>
    <row r="2944" spans="1:12" ht="16" customHeight="1">
      <c r="A2944" t="s">
        <v>561</v>
      </c>
      <c r="B2944" t="s">
        <v>12</v>
      </c>
      <c r="C2944" t="s">
        <v>64</v>
      </c>
      <c r="D2944" s="24">
        <v>46113</v>
      </c>
      <c r="E2944" t="s">
        <v>331</v>
      </c>
      <c r="F2944" t="s">
        <v>10</v>
      </c>
      <c r="G2944" t="s">
        <v>320</v>
      </c>
      <c r="H2944" t="s">
        <v>320</v>
      </c>
      <c r="I2944" t="s">
        <v>371</v>
      </c>
      <c r="J2944" s="25">
        <v>48381</v>
      </c>
      <c r="K2944" s="26">
        <v>79.420100000000005</v>
      </c>
      <c r="L2944" s="26">
        <v>1.9973000000000001</v>
      </c>
    </row>
    <row r="2945" spans="1:12" ht="16" customHeight="1">
      <c r="A2945" t="s">
        <v>561</v>
      </c>
      <c r="B2945" t="s">
        <v>12</v>
      </c>
      <c r="C2945" t="s">
        <v>64</v>
      </c>
      <c r="D2945" s="24">
        <v>46113</v>
      </c>
      <c r="E2945" t="s">
        <v>542</v>
      </c>
      <c r="F2945" t="s">
        <v>10</v>
      </c>
      <c r="G2945" t="s">
        <v>320</v>
      </c>
      <c r="H2945" t="s">
        <v>320</v>
      </c>
      <c r="I2945" t="s">
        <v>373</v>
      </c>
      <c r="J2945" s="25">
        <v>0</v>
      </c>
      <c r="K2945" s="26">
        <v>0</v>
      </c>
      <c r="L2945" s="26">
        <v>0</v>
      </c>
    </row>
    <row r="2946" spans="1:12" ht="16" customHeight="1">
      <c r="A2946" t="s">
        <v>561</v>
      </c>
      <c r="B2946" t="s">
        <v>12</v>
      </c>
      <c r="C2946" t="s">
        <v>64</v>
      </c>
      <c r="D2946" s="24">
        <v>46113</v>
      </c>
      <c r="E2946" t="s">
        <v>333</v>
      </c>
      <c r="F2946" t="s">
        <v>10</v>
      </c>
      <c r="G2946" t="s">
        <v>320</v>
      </c>
      <c r="H2946" t="s">
        <v>320</v>
      </c>
      <c r="I2946" t="s">
        <v>374</v>
      </c>
      <c r="J2946" s="25">
        <v>1</v>
      </c>
      <c r="K2946" s="26">
        <v>1.4E-3</v>
      </c>
      <c r="L2946" s="26">
        <v>0</v>
      </c>
    </row>
    <row r="2947" spans="1:12" ht="16" customHeight="1">
      <c r="A2947" t="s">
        <v>561</v>
      </c>
      <c r="B2947" t="s">
        <v>12</v>
      </c>
      <c r="C2947" t="s">
        <v>64</v>
      </c>
      <c r="D2947" s="24">
        <v>46113</v>
      </c>
      <c r="E2947" t="s">
        <v>335</v>
      </c>
      <c r="F2947" t="s">
        <v>10</v>
      </c>
      <c r="G2947" t="s">
        <v>320</v>
      </c>
      <c r="H2947" t="s">
        <v>320</v>
      </c>
      <c r="I2947" t="s">
        <v>375</v>
      </c>
      <c r="J2947" s="25">
        <v>1166</v>
      </c>
      <c r="K2947" s="26">
        <v>2.0013000000000001</v>
      </c>
      <c r="L2947" s="26">
        <v>0.10879999999999999</v>
      </c>
    </row>
    <row r="2948" spans="1:12" ht="16" customHeight="1">
      <c r="A2948" t="s">
        <v>561</v>
      </c>
      <c r="B2948" t="s">
        <v>12</v>
      </c>
      <c r="C2948" t="s">
        <v>64</v>
      </c>
      <c r="D2948" s="24">
        <v>46113</v>
      </c>
      <c r="E2948" t="s">
        <v>337</v>
      </c>
      <c r="F2948" t="s">
        <v>10</v>
      </c>
      <c r="G2948" t="s">
        <v>320</v>
      </c>
      <c r="H2948" t="s">
        <v>320</v>
      </c>
      <c r="I2948" t="s">
        <v>376</v>
      </c>
      <c r="J2948" s="25">
        <v>3</v>
      </c>
      <c r="K2948" s="26">
        <v>4.4000000000000003E-3</v>
      </c>
      <c r="L2948" s="26">
        <v>2.0000000000000001E-4</v>
      </c>
    </row>
    <row r="2949" spans="1:12" ht="16" customHeight="1">
      <c r="A2949" t="s">
        <v>561</v>
      </c>
      <c r="B2949" t="s">
        <v>12</v>
      </c>
      <c r="C2949" t="s">
        <v>64</v>
      </c>
      <c r="D2949" s="24">
        <v>46113</v>
      </c>
      <c r="E2949" t="s">
        <v>339</v>
      </c>
      <c r="F2949" t="s">
        <v>10</v>
      </c>
      <c r="G2949" t="s">
        <v>320</v>
      </c>
      <c r="H2949" t="s">
        <v>320</v>
      </c>
      <c r="I2949" t="s">
        <v>377</v>
      </c>
      <c r="J2949" s="25">
        <v>12</v>
      </c>
      <c r="K2949" s="26">
        <v>2.2499999999999999E-2</v>
      </c>
      <c r="L2949" s="26">
        <v>1.2999999999999999E-3</v>
      </c>
    </row>
    <row r="2950" spans="1:12" ht="16" customHeight="1">
      <c r="A2950" t="s">
        <v>561</v>
      </c>
      <c r="B2950" t="s">
        <v>12</v>
      </c>
      <c r="C2950" t="s">
        <v>64</v>
      </c>
      <c r="D2950" s="24">
        <v>46113</v>
      </c>
      <c r="E2950" t="s">
        <v>341</v>
      </c>
      <c r="F2950" t="s">
        <v>10</v>
      </c>
      <c r="G2950" t="s">
        <v>320</v>
      </c>
      <c r="H2950" t="s">
        <v>320</v>
      </c>
      <c r="I2950" t="s">
        <v>378</v>
      </c>
      <c r="J2950" s="25">
        <v>0</v>
      </c>
      <c r="K2950" s="26">
        <v>0</v>
      </c>
      <c r="L2950" s="26">
        <v>0</v>
      </c>
    </row>
    <row r="2951" spans="1:12" ht="16" customHeight="1">
      <c r="A2951" t="s">
        <v>561</v>
      </c>
      <c r="B2951" t="s">
        <v>12</v>
      </c>
      <c r="C2951" t="s">
        <v>64</v>
      </c>
      <c r="D2951" s="24">
        <v>46113</v>
      </c>
      <c r="E2951" t="s">
        <v>343</v>
      </c>
      <c r="F2951" t="s">
        <v>9</v>
      </c>
      <c r="G2951" t="s">
        <v>344</v>
      </c>
      <c r="H2951" t="s">
        <v>344</v>
      </c>
      <c r="I2951" t="s">
        <v>379</v>
      </c>
      <c r="J2951" s="25">
        <v>0</v>
      </c>
      <c r="K2951" s="26">
        <v>0</v>
      </c>
      <c r="L2951" s="26">
        <v>0</v>
      </c>
    </row>
    <row r="2952" spans="1:12" ht="16" customHeight="1">
      <c r="A2952" t="s">
        <v>561</v>
      </c>
      <c r="B2952" t="s">
        <v>12</v>
      </c>
      <c r="C2952" t="s">
        <v>64</v>
      </c>
      <c r="D2952" s="24">
        <v>46113</v>
      </c>
      <c r="E2952" t="s">
        <v>346</v>
      </c>
      <c r="F2952" t="s">
        <v>10</v>
      </c>
      <c r="G2952" t="s">
        <v>320</v>
      </c>
      <c r="H2952" t="s">
        <v>320</v>
      </c>
      <c r="I2952" t="s">
        <v>380</v>
      </c>
      <c r="J2952" s="25">
        <v>0</v>
      </c>
      <c r="K2952" s="26">
        <v>0</v>
      </c>
      <c r="L2952" s="26">
        <v>0</v>
      </c>
    </row>
    <row r="2953" spans="1:12" ht="16" customHeight="1">
      <c r="A2953" t="s">
        <v>561</v>
      </c>
      <c r="B2953" t="s">
        <v>12</v>
      </c>
      <c r="C2953" t="s">
        <v>64</v>
      </c>
      <c r="D2953" s="24">
        <v>46113</v>
      </c>
      <c r="E2953" t="s">
        <v>463</v>
      </c>
      <c r="F2953" t="s">
        <v>10</v>
      </c>
      <c r="G2953" t="s">
        <v>320</v>
      </c>
      <c r="H2953" t="s">
        <v>320</v>
      </c>
      <c r="I2953" t="s">
        <v>381</v>
      </c>
      <c r="J2953" s="25">
        <v>0</v>
      </c>
      <c r="K2953" s="26">
        <v>0</v>
      </c>
      <c r="L2953" s="26">
        <v>0</v>
      </c>
    </row>
    <row r="2954" spans="1:12" ht="16" customHeight="1">
      <c r="A2954" t="s">
        <v>562</v>
      </c>
      <c r="B2954" t="s">
        <v>9</v>
      </c>
      <c r="C2954" t="s">
        <v>65</v>
      </c>
      <c r="D2954" s="24">
        <v>46143</v>
      </c>
      <c r="E2954" t="s">
        <v>539</v>
      </c>
      <c r="F2954" t="s">
        <v>10</v>
      </c>
      <c r="G2954" t="s">
        <v>314</v>
      </c>
      <c r="H2954" t="s">
        <v>314</v>
      </c>
      <c r="I2954" t="s">
        <v>315</v>
      </c>
      <c r="J2954" s="25">
        <v>167478961</v>
      </c>
      <c r="K2954" s="26">
        <v>263403.17810000002</v>
      </c>
      <c r="L2954" s="26">
        <v>698.84889999999996</v>
      </c>
    </row>
    <row r="2955" spans="1:12" ht="16" customHeight="1">
      <c r="A2955" t="s">
        <v>562</v>
      </c>
      <c r="B2955" t="s">
        <v>9</v>
      </c>
      <c r="C2955" t="s">
        <v>65</v>
      </c>
      <c r="D2955" s="24">
        <v>46143</v>
      </c>
      <c r="E2955" t="s">
        <v>546</v>
      </c>
      <c r="F2955" t="s">
        <v>10</v>
      </c>
      <c r="G2955" t="s">
        <v>314</v>
      </c>
      <c r="H2955" t="s">
        <v>314</v>
      </c>
      <c r="I2955" t="s">
        <v>315</v>
      </c>
      <c r="J2955" s="25">
        <v>4575653</v>
      </c>
      <c r="K2955" s="26">
        <v>7223.7703000000001</v>
      </c>
      <c r="L2955" s="26">
        <v>32.9161</v>
      </c>
    </row>
    <row r="2956" spans="1:12" ht="16" customHeight="1">
      <c r="A2956" t="s">
        <v>562</v>
      </c>
      <c r="B2956" t="s">
        <v>9</v>
      </c>
      <c r="C2956" t="s">
        <v>65</v>
      </c>
      <c r="D2956" s="24">
        <v>46143</v>
      </c>
      <c r="E2956" t="s">
        <v>550</v>
      </c>
      <c r="F2956" t="s">
        <v>10</v>
      </c>
      <c r="G2956" t="s">
        <v>314</v>
      </c>
      <c r="H2956" t="s">
        <v>314</v>
      </c>
      <c r="I2956" t="s">
        <v>315</v>
      </c>
      <c r="J2956" s="25">
        <v>174465</v>
      </c>
      <c r="K2956" s="26">
        <v>276.6567</v>
      </c>
      <c r="L2956" s="26">
        <v>1.8351999999999999</v>
      </c>
    </row>
    <row r="2957" spans="1:12" ht="16" customHeight="1">
      <c r="A2957" t="s">
        <v>562</v>
      </c>
      <c r="B2957" t="s">
        <v>9</v>
      </c>
      <c r="C2957" t="s">
        <v>65</v>
      </c>
      <c r="D2957" s="24">
        <v>46143</v>
      </c>
      <c r="E2957" t="s">
        <v>519</v>
      </c>
      <c r="F2957" t="s">
        <v>10</v>
      </c>
      <c r="G2957" t="s">
        <v>320</v>
      </c>
      <c r="H2957" t="s">
        <v>320</v>
      </c>
      <c r="I2957" t="s">
        <v>315</v>
      </c>
      <c r="J2957" s="25">
        <v>1339478</v>
      </c>
      <c r="K2957" s="26">
        <v>2120.2177999999999</v>
      </c>
      <c r="L2957" s="26">
        <v>19.936399999999999</v>
      </c>
    </row>
    <row r="2958" spans="1:12" ht="16" customHeight="1">
      <c r="A2958" t="s">
        <v>562</v>
      </c>
      <c r="B2958" t="s">
        <v>9</v>
      </c>
      <c r="C2958" t="s">
        <v>65</v>
      </c>
      <c r="D2958" s="24">
        <v>46143</v>
      </c>
      <c r="E2958" t="s">
        <v>555</v>
      </c>
      <c r="F2958" t="s">
        <v>10</v>
      </c>
      <c r="G2958" t="s">
        <v>314</v>
      </c>
      <c r="H2958" t="s">
        <v>314</v>
      </c>
      <c r="I2958" t="s">
        <v>322</v>
      </c>
      <c r="J2958" s="25">
        <v>9139</v>
      </c>
      <c r="K2958" s="26">
        <v>14.545299999999999</v>
      </c>
      <c r="L2958" s="26">
        <v>0.13039999999999999</v>
      </c>
    </row>
    <row r="2959" spans="1:12" ht="16" customHeight="1">
      <c r="A2959" t="s">
        <v>562</v>
      </c>
      <c r="B2959" t="s">
        <v>9</v>
      </c>
      <c r="C2959" t="s">
        <v>65</v>
      </c>
      <c r="D2959" s="24">
        <v>46143</v>
      </c>
      <c r="E2959" t="s">
        <v>329</v>
      </c>
      <c r="F2959" t="s">
        <v>10</v>
      </c>
      <c r="G2959" t="s">
        <v>320</v>
      </c>
      <c r="H2959" t="s">
        <v>320</v>
      </c>
      <c r="I2959" t="s">
        <v>322</v>
      </c>
      <c r="J2959" s="25">
        <v>186394</v>
      </c>
      <c r="K2959" s="26">
        <v>292.11959999999999</v>
      </c>
      <c r="L2959" s="26">
        <v>3.1402000000000001</v>
      </c>
    </row>
    <row r="2960" spans="1:12" ht="16" customHeight="1">
      <c r="A2960" t="s">
        <v>562</v>
      </c>
      <c r="B2960" t="s">
        <v>9</v>
      </c>
      <c r="C2960" t="s">
        <v>65</v>
      </c>
      <c r="D2960" s="24">
        <v>46143</v>
      </c>
      <c r="E2960" t="s">
        <v>560</v>
      </c>
      <c r="F2960" t="s">
        <v>10</v>
      </c>
      <c r="G2960" t="s">
        <v>320</v>
      </c>
      <c r="H2960" t="s">
        <v>320</v>
      </c>
      <c r="I2960" t="s">
        <v>324</v>
      </c>
      <c r="J2960" s="25">
        <v>16168</v>
      </c>
      <c r="K2960" s="26">
        <v>25.246300000000002</v>
      </c>
      <c r="L2960" s="26">
        <v>0.42130000000000001</v>
      </c>
    </row>
    <row r="2961" spans="1:12" ht="16" customHeight="1">
      <c r="A2961" t="s">
        <v>562</v>
      </c>
      <c r="B2961" t="s">
        <v>9</v>
      </c>
      <c r="C2961" t="s">
        <v>65</v>
      </c>
      <c r="D2961" s="24">
        <v>46143</v>
      </c>
      <c r="E2961" t="s">
        <v>372</v>
      </c>
      <c r="F2961" t="s">
        <v>10</v>
      </c>
      <c r="G2961" t="s">
        <v>320</v>
      </c>
      <c r="H2961" t="s">
        <v>320</v>
      </c>
      <c r="I2961" t="s">
        <v>403</v>
      </c>
      <c r="J2961" s="25">
        <v>13619</v>
      </c>
      <c r="K2961" s="26">
        <v>21.484999999999999</v>
      </c>
      <c r="L2961" s="26">
        <v>0.2863</v>
      </c>
    </row>
    <row r="2962" spans="1:12" ht="16" customHeight="1">
      <c r="A2962" t="s">
        <v>562</v>
      </c>
      <c r="B2962" t="s">
        <v>9</v>
      </c>
      <c r="C2962" t="s">
        <v>65</v>
      </c>
      <c r="D2962" s="24">
        <v>46143</v>
      </c>
      <c r="E2962" t="s">
        <v>331</v>
      </c>
      <c r="F2962" t="s">
        <v>10</v>
      </c>
      <c r="G2962" t="s">
        <v>320</v>
      </c>
      <c r="H2962" t="s">
        <v>320</v>
      </c>
      <c r="I2962" t="s">
        <v>404</v>
      </c>
      <c r="J2962" s="25">
        <v>24424</v>
      </c>
      <c r="K2962" s="26">
        <v>39.617899999999999</v>
      </c>
      <c r="L2962" s="26">
        <v>0.99450000000000005</v>
      </c>
    </row>
    <row r="2963" spans="1:12" ht="16" customHeight="1">
      <c r="A2963" t="s">
        <v>562</v>
      </c>
      <c r="B2963" t="s">
        <v>9</v>
      </c>
      <c r="C2963" t="s">
        <v>65</v>
      </c>
      <c r="D2963" s="24">
        <v>46143</v>
      </c>
      <c r="E2963" t="s">
        <v>542</v>
      </c>
      <c r="F2963" t="s">
        <v>10</v>
      </c>
      <c r="G2963" t="s">
        <v>320</v>
      </c>
      <c r="H2963" t="s">
        <v>320</v>
      </c>
      <c r="I2963" t="s">
        <v>405</v>
      </c>
      <c r="J2963" s="25">
        <v>2</v>
      </c>
      <c r="K2963" s="26">
        <v>2E-3</v>
      </c>
      <c r="L2963" s="26">
        <v>0</v>
      </c>
    </row>
    <row r="2964" spans="1:12" ht="16" customHeight="1">
      <c r="A2964" t="s">
        <v>562</v>
      </c>
      <c r="B2964" t="s">
        <v>9</v>
      </c>
      <c r="C2964" t="s">
        <v>65</v>
      </c>
      <c r="D2964" s="24">
        <v>46143</v>
      </c>
      <c r="E2964" t="s">
        <v>333</v>
      </c>
      <c r="F2964" t="s">
        <v>10</v>
      </c>
      <c r="G2964" t="s">
        <v>320</v>
      </c>
      <c r="H2964" t="s">
        <v>320</v>
      </c>
      <c r="I2964" t="s">
        <v>406</v>
      </c>
      <c r="J2964" s="25">
        <v>2</v>
      </c>
      <c r="K2964" s="26">
        <v>2.8E-3</v>
      </c>
      <c r="L2964" s="26">
        <v>0</v>
      </c>
    </row>
    <row r="2965" spans="1:12" ht="16" customHeight="1">
      <c r="A2965" t="s">
        <v>562</v>
      </c>
      <c r="B2965" t="s">
        <v>9</v>
      </c>
      <c r="C2965" t="s">
        <v>65</v>
      </c>
      <c r="D2965" s="24">
        <v>46143</v>
      </c>
      <c r="E2965" t="s">
        <v>335</v>
      </c>
      <c r="F2965" t="s">
        <v>10</v>
      </c>
      <c r="G2965" t="s">
        <v>320</v>
      </c>
      <c r="H2965" t="s">
        <v>320</v>
      </c>
      <c r="I2965" t="s">
        <v>407</v>
      </c>
      <c r="J2965" s="25">
        <v>382</v>
      </c>
      <c r="K2965" s="26">
        <v>0.67920000000000003</v>
      </c>
      <c r="L2965" s="26">
        <v>3.4200000000000001E-2</v>
      </c>
    </row>
    <row r="2966" spans="1:12" ht="16" customHeight="1">
      <c r="A2966" t="s">
        <v>562</v>
      </c>
      <c r="B2966" t="s">
        <v>9</v>
      </c>
      <c r="C2966" t="s">
        <v>65</v>
      </c>
      <c r="D2966" s="24">
        <v>46143</v>
      </c>
      <c r="E2966" t="s">
        <v>337</v>
      </c>
      <c r="F2966" t="s">
        <v>10</v>
      </c>
      <c r="G2966" t="s">
        <v>320</v>
      </c>
      <c r="H2966" t="s">
        <v>320</v>
      </c>
      <c r="I2966" t="s">
        <v>408</v>
      </c>
      <c r="J2966" s="25">
        <v>0</v>
      </c>
      <c r="K2966" s="26">
        <v>0</v>
      </c>
      <c r="L2966" s="26">
        <v>0</v>
      </c>
    </row>
    <row r="2967" spans="1:12" ht="16" customHeight="1">
      <c r="A2967" t="s">
        <v>562</v>
      </c>
      <c r="B2967" t="s">
        <v>9</v>
      </c>
      <c r="C2967" t="s">
        <v>65</v>
      </c>
      <c r="D2967" s="24">
        <v>46143</v>
      </c>
      <c r="E2967" t="s">
        <v>339</v>
      </c>
      <c r="F2967" t="s">
        <v>10</v>
      </c>
      <c r="G2967" t="s">
        <v>320</v>
      </c>
      <c r="H2967" t="s">
        <v>320</v>
      </c>
      <c r="I2967" t="s">
        <v>409</v>
      </c>
      <c r="J2967" s="25">
        <v>9</v>
      </c>
      <c r="K2967" s="26">
        <v>1.6299999999999999E-2</v>
      </c>
      <c r="L2967" s="26">
        <v>1E-3</v>
      </c>
    </row>
    <row r="2968" spans="1:12" ht="16" customHeight="1">
      <c r="A2968" t="s">
        <v>562</v>
      </c>
      <c r="B2968" t="s">
        <v>9</v>
      </c>
      <c r="C2968" t="s">
        <v>65</v>
      </c>
      <c r="D2968" s="24">
        <v>46143</v>
      </c>
      <c r="E2968" t="s">
        <v>341</v>
      </c>
      <c r="F2968" t="s">
        <v>10</v>
      </c>
      <c r="G2968" t="s">
        <v>320</v>
      </c>
      <c r="H2968" t="s">
        <v>320</v>
      </c>
      <c r="I2968" t="s">
        <v>410</v>
      </c>
      <c r="J2968" s="25">
        <v>0</v>
      </c>
      <c r="K2968" s="26">
        <v>0</v>
      </c>
      <c r="L2968" s="26">
        <v>0</v>
      </c>
    </row>
    <row r="2969" spans="1:12" ht="16" customHeight="1">
      <c r="A2969" t="s">
        <v>562</v>
      </c>
      <c r="B2969" t="s">
        <v>9</v>
      </c>
      <c r="C2969" t="s">
        <v>65</v>
      </c>
      <c r="D2969" s="24">
        <v>46143</v>
      </c>
      <c r="E2969" t="s">
        <v>343</v>
      </c>
      <c r="F2969" t="s">
        <v>9</v>
      </c>
      <c r="G2969" t="s">
        <v>344</v>
      </c>
      <c r="H2969" t="s">
        <v>344</v>
      </c>
      <c r="I2969" t="s">
        <v>411</v>
      </c>
      <c r="J2969" s="25">
        <v>0</v>
      </c>
      <c r="K2969" s="26">
        <v>0</v>
      </c>
      <c r="L2969" s="26">
        <v>0</v>
      </c>
    </row>
    <row r="2970" spans="1:12" ht="16" customHeight="1">
      <c r="A2970" t="s">
        <v>562</v>
      </c>
      <c r="B2970" t="s">
        <v>9</v>
      </c>
      <c r="C2970" t="s">
        <v>65</v>
      </c>
      <c r="D2970" s="24">
        <v>46143</v>
      </c>
      <c r="E2970" t="s">
        <v>346</v>
      </c>
      <c r="F2970" t="s">
        <v>10</v>
      </c>
      <c r="G2970" t="s">
        <v>320</v>
      </c>
      <c r="H2970" t="s">
        <v>320</v>
      </c>
      <c r="I2970" t="s">
        <v>412</v>
      </c>
      <c r="J2970" s="25">
        <v>0</v>
      </c>
      <c r="K2970" s="26">
        <v>0</v>
      </c>
      <c r="L2970" s="26">
        <v>0</v>
      </c>
    </row>
    <row r="2971" spans="1:12" ht="16" customHeight="1">
      <c r="A2971" t="s">
        <v>562</v>
      </c>
      <c r="B2971" t="s">
        <v>9</v>
      </c>
      <c r="C2971" t="s">
        <v>65</v>
      </c>
      <c r="D2971" s="24">
        <v>46143</v>
      </c>
      <c r="E2971" t="s">
        <v>463</v>
      </c>
      <c r="F2971" t="s">
        <v>10</v>
      </c>
      <c r="G2971" t="s">
        <v>320</v>
      </c>
      <c r="H2971" t="s">
        <v>320</v>
      </c>
      <c r="I2971" t="s">
        <v>413</v>
      </c>
      <c r="J2971" s="25">
        <v>0</v>
      </c>
      <c r="K2971" s="26">
        <v>0</v>
      </c>
      <c r="L2971" s="26">
        <v>0</v>
      </c>
    </row>
    <row r="2972" spans="1:12" ht="16" customHeight="1">
      <c r="A2972" t="s">
        <v>539</v>
      </c>
      <c r="B2972" t="s">
        <v>10</v>
      </c>
      <c r="C2972" t="s">
        <v>65</v>
      </c>
      <c r="D2972" s="24">
        <v>46143</v>
      </c>
      <c r="E2972" t="s">
        <v>539</v>
      </c>
      <c r="F2972" t="s">
        <v>10</v>
      </c>
      <c r="G2972" t="s">
        <v>314</v>
      </c>
      <c r="H2972" t="s">
        <v>314</v>
      </c>
      <c r="I2972" t="s">
        <v>315</v>
      </c>
      <c r="J2972" s="25">
        <v>431643349</v>
      </c>
      <c r="K2972" s="26">
        <v>675044.75730000006</v>
      </c>
      <c r="L2972" s="26">
        <v>729.56489999999997</v>
      </c>
    </row>
    <row r="2973" spans="1:12" ht="16" customHeight="1">
      <c r="A2973" t="s">
        <v>539</v>
      </c>
      <c r="B2973" t="s">
        <v>10</v>
      </c>
      <c r="C2973" t="s">
        <v>65</v>
      </c>
      <c r="D2973" s="24">
        <v>46143</v>
      </c>
      <c r="E2973" t="s">
        <v>546</v>
      </c>
      <c r="F2973" t="s">
        <v>10</v>
      </c>
      <c r="G2973" t="s">
        <v>314</v>
      </c>
      <c r="H2973" t="s">
        <v>314</v>
      </c>
      <c r="I2973" t="s">
        <v>315</v>
      </c>
      <c r="J2973" s="25">
        <v>9579753</v>
      </c>
      <c r="K2973" s="26">
        <v>15061.656300000001</v>
      </c>
      <c r="L2973" s="26">
        <v>61.8018</v>
      </c>
    </row>
    <row r="2974" spans="1:12" ht="16" customHeight="1">
      <c r="A2974" t="s">
        <v>539</v>
      </c>
      <c r="B2974" t="s">
        <v>10</v>
      </c>
      <c r="C2974" t="s">
        <v>65</v>
      </c>
      <c r="D2974" s="24">
        <v>46143</v>
      </c>
      <c r="E2974" t="s">
        <v>550</v>
      </c>
      <c r="F2974" t="s">
        <v>10</v>
      </c>
      <c r="G2974" t="s">
        <v>314</v>
      </c>
      <c r="H2974" t="s">
        <v>314</v>
      </c>
      <c r="I2974" t="s">
        <v>315</v>
      </c>
      <c r="J2974" s="25">
        <v>319797</v>
      </c>
      <c r="K2974" s="26">
        <v>504.7885</v>
      </c>
      <c r="L2974" s="26">
        <v>2.6842999999999999</v>
      </c>
    </row>
    <row r="2975" spans="1:12" ht="16" customHeight="1">
      <c r="A2975" t="s">
        <v>539</v>
      </c>
      <c r="B2975" t="s">
        <v>10</v>
      </c>
      <c r="C2975" t="s">
        <v>65</v>
      </c>
      <c r="D2975" s="24">
        <v>46143</v>
      </c>
      <c r="E2975" t="s">
        <v>519</v>
      </c>
      <c r="F2975" t="s">
        <v>10</v>
      </c>
      <c r="G2975" t="s">
        <v>320</v>
      </c>
      <c r="H2975" t="s">
        <v>320</v>
      </c>
      <c r="I2975" t="s">
        <v>315</v>
      </c>
      <c r="J2975" s="25">
        <v>1144400</v>
      </c>
      <c r="K2975" s="26">
        <v>1810.2488000000001</v>
      </c>
      <c r="L2975" s="26">
        <v>16.601700000000001</v>
      </c>
    </row>
    <row r="2976" spans="1:12" ht="16" customHeight="1">
      <c r="A2976" t="s">
        <v>539</v>
      </c>
      <c r="B2976" t="s">
        <v>10</v>
      </c>
      <c r="C2976" t="s">
        <v>65</v>
      </c>
      <c r="D2976" s="24">
        <v>46143</v>
      </c>
      <c r="E2976" t="s">
        <v>555</v>
      </c>
      <c r="F2976" t="s">
        <v>10</v>
      </c>
      <c r="G2976" t="s">
        <v>314</v>
      </c>
      <c r="H2976" t="s">
        <v>314</v>
      </c>
      <c r="I2976" t="s">
        <v>322</v>
      </c>
      <c r="J2976" s="25">
        <v>11254</v>
      </c>
      <c r="K2976" s="26">
        <v>17.7925</v>
      </c>
      <c r="L2976" s="26">
        <v>0.1361</v>
      </c>
    </row>
    <row r="2977" spans="1:12" ht="16" customHeight="1">
      <c r="A2977" t="s">
        <v>539</v>
      </c>
      <c r="B2977" t="s">
        <v>10</v>
      </c>
      <c r="C2977" t="s">
        <v>65</v>
      </c>
      <c r="D2977" s="24">
        <v>46143</v>
      </c>
      <c r="E2977" t="s">
        <v>329</v>
      </c>
      <c r="F2977" t="s">
        <v>10</v>
      </c>
      <c r="G2977" t="s">
        <v>320</v>
      </c>
      <c r="H2977" t="s">
        <v>320</v>
      </c>
      <c r="I2977" t="s">
        <v>322</v>
      </c>
      <c r="J2977" s="25">
        <v>171921</v>
      </c>
      <c r="K2977" s="26">
        <v>275.84199999999998</v>
      </c>
      <c r="L2977" s="26">
        <v>3.2393999999999998</v>
      </c>
    </row>
    <row r="2978" spans="1:12" ht="16" customHeight="1">
      <c r="A2978" t="s">
        <v>539</v>
      </c>
      <c r="B2978" t="s">
        <v>10</v>
      </c>
      <c r="C2978" t="s">
        <v>65</v>
      </c>
      <c r="D2978" s="24">
        <v>46143</v>
      </c>
      <c r="E2978" t="s">
        <v>560</v>
      </c>
      <c r="F2978" t="s">
        <v>10</v>
      </c>
      <c r="G2978" t="s">
        <v>320</v>
      </c>
      <c r="H2978" t="s">
        <v>320</v>
      </c>
      <c r="I2978" t="s">
        <v>324</v>
      </c>
      <c r="J2978" s="25">
        <v>13769</v>
      </c>
      <c r="K2978" s="26">
        <v>22.1328</v>
      </c>
      <c r="L2978" s="26">
        <v>0.4194</v>
      </c>
    </row>
    <row r="2979" spans="1:12" ht="16" customHeight="1">
      <c r="A2979" t="s">
        <v>539</v>
      </c>
      <c r="B2979" t="s">
        <v>10</v>
      </c>
      <c r="C2979" t="s">
        <v>65</v>
      </c>
      <c r="D2979" s="24">
        <v>46143</v>
      </c>
      <c r="E2979" t="s">
        <v>372</v>
      </c>
      <c r="F2979" t="s">
        <v>10</v>
      </c>
      <c r="G2979" t="s">
        <v>320</v>
      </c>
      <c r="H2979" t="s">
        <v>320</v>
      </c>
      <c r="I2979" t="s">
        <v>403</v>
      </c>
      <c r="J2979" s="25">
        <v>10113</v>
      </c>
      <c r="K2979" s="26">
        <v>16.684699999999999</v>
      </c>
      <c r="L2979" s="26">
        <v>0.28249999999999997</v>
      </c>
    </row>
    <row r="2980" spans="1:12" ht="16" customHeight="1">
      <c r="A2980" t="s">
        <v>539</v>
      </c>
      <c r="B2980" t="s">
        <v>10</v>
      </c>
      <c r="C2980" t="s">
        <v>65</v>
      </c>
      <c r="D2980" s="24">
        <v>46143</v>
      </c>
      <c r="E2980" t="s">
        <v>331</v>
      </c>
      <c r="F2980" t="s">
        <v>10</v>
      </c>
      <c r="G2980" t="s">
        <v>320</v>
      </c>
      <c r="H2980" t="s">
        <v>320</v>
      </c>
      <c r="I2980" t="s">
        <v>404</v>
      </c>
      <c r="J2980" s="25">
        <v>20552</v>
      </c>
      <c r="K2980" s="26">
        <v>34.271000000000001</v>
      </c>
      <c r="L2980" s="26">
        <v>0.99329999999999996</v>
      </c>
    </row>
    <row r="2981" spans="1:12" ht="16" customHeight="1">
      <c r="A2981" t="s">
        <v>539</v>
      </c>
      <c r="B2981" t="s">
        <v>10</v>
      </c>
      <c r="C2981" t="s">
        <v>65</v>
      </c>
      <c r="D2981" s="24">
        <v>46143</v>
      </c>
      <c r="E2981" t="s">
        <v>542</v>
      </c>
      <c r="F2981" t="s">
        <v>10</v>
      </c>
      <c r="G2981" t="s">
        <v>320</v>
      </c>
      <c r="H2981" t="s">
        <v>320</v>
      </c>
      <c r="I2981" t="s">
        <v>405</v>
      </c>
      <c r="J2981" s="25">
        <v>0</v>
      </c>
      <c r="K2981" s="26">
        <v>0</v>
      </c>
      <c r="L2981" s="26">
        <v>0</v>
      </c>
    </row>
    <row r="2982" spans="1:12" ht="16" customHeight="1">
      <c r="A2982" t="s">
        <v>539</v>
      </c>
      <c r="B2982" t="s">
        <v>10</v>
      </c>
      <c r="C2982" t="s">
        <v>65</v>
      </c>
      <c r="D2982" s="24">
        <v>46143</v>
      </c>
      <c r="E2982" t="s">
        <v>333</v>
      </c>
      <c r="F2982" t="s">
        <v>10</v>
      </c>
      <c r="G2982" t="s">
        <v>320</v>
      </c>
      <c r="H2982" t="s">
        <v>320</v>
      </c>
      <c r="I2982" t="s">
        <v>406</v>
      </c>
      <c r="J2982" s="25">
        <v>4</v>
      </c>
      <c r="K2982" s="26">
        <v>5.5999999999999999E-3</v>
      </c>
      <c r="L2982" s="26">
        <v>1E-4</v>
      </c>
    </row>
    <row r="2983" spans="1:12" ht="16" customHeight="1">
      <c r="A2983" t="s">
        <v>539</v>
      </c>
      <c r="B2983" t="s">
        <v>10</v>
      </c>
      <c r="C2983" t="s">
        <v>65</v>
      </c>
      <c r="D2983" s="24">
        <v>46143</v>
      </c>
      <c r="E2983" t="s">
        <v>335</v>
      </c>
      <c r="F2983" t="s">
        <v>10</v>
      </c>
      <c r="G2983" t="s">
        <v>320</v>
      </c>
      <c r="H2983" t="s">
        <v>320</v>
      </c>
      <c r="I2983" t="s">
        <v>407</v>
      </c>
      <c r="J2983" s="25">
        <v>346</v>
      </c>
      <c r="K2983" s="26">
        <v>0.58530000000000004</v>
      </c>
      <c r="L2983" s="26">
        <v>3.0499999999999999E-2</v>
      </c>
    </row>
    <row r="2984" spans="1:12" ht="16" customHeight="1">
      <c r="A2984" t="s">
        <v>539</v>
      </c>
      <c r="B2984" t="s">
        <v>10</v>
      </c>
      <c r="C2984" t="s">
        <v>65</v>
      </c>
      <c r="D2984" s="24">
        <v>46143</v>
      </c>
      <c r="E2984" t="s">
        <v>337</v>
      </c>
      <c r="F2984" t="s">
        <v>10</v>
      </c>
      <c r="G2984" t="s">
        <v>320</v>
      </c>
      <c r="H2984" t="s">
        <v>320</v>
      </c>
      <c r="I2984" t="s">
        <v>408</v>
      </c>
      <c r="J2984" s="25">
        <v>1</v>
      </c>
      <c r="K2984" s="26">
        <v>1.5E-3</v>
      </c>
      <c r="L2984" s="26">
        <v>0</v>
      </c>
    </row>
    <row r="2985" spans="1:12" ht="16" customHeight="1">
      <c r="A2985" t="s">
        <v>539</v>
      </c>
      <c r="B2985" t="s">
        <v>10</v>
      </c>
      <c r="C2985" t="s">
        <v>65</v>
      </c>
      <c r="D2985" s="24">
        <v>46143</v>
      </c>
      <c r="E2985" t="s">
        <v>339</v>
      </c>
      <c r="F2985" t="s">
        <v>10</v>
      </c>
      <c r="G2985" t="s">
        <v>320</v>
      </c>
      <c r="H2985" t="s">
        <v>320</v>
      </c>
      <c r="I2985" t="s">
        <v>409</v>
      </c>
      <c r="J2985" s="25">
        <v>7</v>
      </c>
      <c r="K2985" s="26">
        <v>1.32E-2</v>
      </c>
      <c r="L2985" s="26">
        <v>8.9999999999999998E-4</v>
      </c>
    </row>
    <row r="2986" spans="1:12" ht="16" customHeight="1">
      <c r="A2986" t="s">
        <v>539</v>
      </c>
      <c r="B2986" t="s">
        <v>10</v>
      </c>
      <c r="C2986" t="s">
        <v>65</v>
      </c>
      <c r="D2986" s="24">
        <v>46143</v>
      </c>
      <c r="E2986" t="s">
        <v>341</v>
      </c>
      <c r="F2986" t="s">
        <v>10</v>
      </c>
      <c r="G2986" t="s">
        <v>320</v>
      </c>
      <c r="H2986" t="s">
        <v>320</v>
      </c>
      <c r="I2986" t="s">
        <v>410</v>
      </c>
      <c r="J2986" s="25">
        <v>0</v>
      </c>
      <c r="K2986" s="26">
        <v>0</v>
      </c>
      <c r="L2986" s="26">
        <v>0</v>
      </c>
    </row>
    <row r="2987" spans="1:12" ht="16" customHeight="1">
      <c r="A2987" t="s">
        <v>539</v>
      </c>
      <c r="B2987" t="s">
        <v>10</v>
      </c>
      <c r="C2987" t="s">
        <v>65</v>
      </c>
      <c r="D2987" s="24">
        <v>46143</v>
      </c>
      <c r="E2987" t="s">
        <v>343</v>
      </c>
      <c r="F2987" t="s">
        <v>9</v>
      </c>
      <c r="G2987" t="s">
        <v>344</v>
      </c>
      <c r="H2987" t="s">
        <v>344</v>
      </c>
      <c r="I2987" t="s">
        <v>411</v>
      </c>
      <c r="J2987" s="25">
        <v>0</v>
      </c>
      <c r="K2987" s="26">
        <v>0</v>
      </c>
      <c r="L2987" s="26">
        <v>0</v>
      </c>
    </row>
    <row r="2988" spans="1:12" ht="16" customHeight="1">
      <c r="A2988" t="s">
        <v>539</v>
      </c>
      <c r="B2988" t="s">
        <v>10</v>
      </c>
      <c r="C2988" t="s">
        <v>65</v>
      </c>
      <c r="D2988" s="24">
        <v>46143</v>
      </c>
      <c r="E2988" t="s">
        <v>346</v>
      </c>
      <c r="F2988" t="s">
        <v>10</v>
      </c>
      <c r="G2988" t="s">
        <v>320</v>
      </c>
      <c r="H2988" t="s">
        <v>320</v>
      </c>
      <c r="I2988" t="s">
        <v>412</v>
      </c>
      <c r="J2988" s="25">
        <v>0</v>
      </c>
      <c r="K2988" s="26">
        <v>0</v>
      </c>
      <c r="L2988" s="26">
        <v>0</v>
      </c>
    </row>
    <row r="2989" spans="1:12" ht="16" customHeight="1">
      <c r="A2989" t="s">
        <v>539</v>
      </c>
      <c r="B2989" t="s">
        <v>10</v>
      </c>
      <c r="C2989" t="s">
        <v>65</v>
      </c>
      <c r="D2989" s="24">
        <v>46143</v>
      </c>
      <c r="E2989" t="s">
        <v>463</v>
      </c>
      <c r="F2989" t="s">
        <v>10</v>
      </c>
      <c r="G2989" t="s">
        <v>320</v>
      </c>
      <c r="H2989" t="s">
        <v>320</v>
      </c>
      <c r="I2989" t="s">
        <v>413</v>
      </c>
      <c r="J2989" s="25">
        <v>0</v>
      </c>
      <c r="K2989" s="26">
        <v>0</v>
      </c>
      <c r="L2989" s="26">
        <v>0</v>
      </c>
    </row>
    <row r="2990" spans="1:12" ht="16" customHeight="1">
      <c r="A2990" t="s">
        <v>563</v>
      </c>
      <c r="B2990" t="s">
        <v>11</v>
      </c>
      <c r="C2990" t="s">
        <v>65</v>
      </c>
      <c r="D2990" s="24">
        <v>46143</v>
      </c>
      <c r="E2990" t="s">
        <v>546</v>
      </c>
      <c r="F2990" t="s">
        <v>10</v>
      </c>
      <c r="G2990" t="s">
        <v>314</v>
      </c>
      <c r="H2990" t="s">
        <v>314</v>
      </c>
      <c r="I2990" t="s">
        <v>315</v>
      </c>
      <c r="J2990" s="25">
        <v>57009929</v>
      </c>
      <c r="K2990" s="26">
        <v>89867.970600000001</v>
      </c>
      <c r="L2990" s="26">
        <v>397.16680000000002</v>
      </c>
    </row>
    <row r="2991" spans="1:12" ht="16" customHeight="1">
      <c r="A2991" t="s">
        <v>563</v>
      </c>
      <c r="B2991" t="s">
        <v>11</v>
      </c>
      <c r="C2991" t="s">
        <v>65</v>
      </c>
      <c r="D2991" s="24">
        <v>46143</v>
      </c>
      <c r="E2991" t="s">
        <v>550</v>
      </c>
      <c r="F2991" t="s">
        <v>10</v>
      </c>
      <c r="G2991" t="s">
        <v>314</v>
      </c>
      <c r="H2991" t="s">
        <v>314</v>
      </c>
      <c r="I2991" t="s">
        <v>315</v>
      </c>
      <c r="J2991" s="25">
        <v>1279622</v>
      </c>
      <c r="K2991" s="26">
        <v>2020.5353</v>
      </c>
      <c r="L2991" s="26">
        <v>9.5366</v>
      </c>
    </row>
    <row r="2992" spans="1:12" ht="16" customHeight="1">
      <c r="A2992" t="s">
        <v>563</v>
      </c>
      <c r="B2992" t="s">
        <v>11</v>
      </c>
      <c r="C2992" t="s">
        <v>65</v>
      </c>
      <c r="D2992" s="24">
        <v>46143</v>
      </c>
      <c r="E2992" t="s">
        <v>519</v>
      </c>
      <c r="F2992" t="s">
        <v>10</v>
      </c>
      <c r="G2992" t="s">
        <v>320</v>
      </c>
      <c r="H2992" t="s">
        <v>320</v>
      </c>
      <c r="I2992" t="s">
        <v>315</v>
      </c>
      <c r="J2992" s="25">
        <v>1825071</v>
      </c>
      <c r="K2992" s="26">
        <v>2874.9913000000001</v>
      </c>
      <c r="L2992" s="26">
        <v>23.108699999999999</v>
      </c>
    </row>
    <row r="2993" spans="1:12" ht="16" customHeight="1">
      <c r="A2993" t="s">
        <v>563</v>
      </c>
      <c r="B2993" t="s">
        <v>11</v>
      </c>
      <c r="C2993" t="s">
        <v>65</v>
      </c>
      <c r="D2993" s="24">
        <v>46143</v>
      </c>
      <c r="E2993" t="s">
        <v>555</v>
      </c>
      <c r="F2993" t="s">
        <v>10</v>
      </c>
      <c r="G2993" t="s">
        <v>314</v>
      </c>
      <c r="H2993" t="s">
        <v>314</v>
      </c>
      <c r="I2993" t="s">
        <v>322</v>
      </c>
      <c r="J2993" s="25">
        <v>23689</v>
      </c>
      <c r="K2993" s="26">
        <v>37.290100000000002</v>
      </c>
      <c r="L2993" s="26">
        <v>0.29970000000000002</v>
      </c>
    </row>
    <row r="2994" spans="1:12" ht="16" customHeight="1">
      <c r="A2994" t="s">
        <v>563</v>
      </c>
      <c r="B2994" t="s">
        <v>11</v>
      </c>
      <c r="C2994" t="s">
        <v>65</v>
      </c>
      <c r="D2994" s="24">
        <v>46143</v>
      </c>
      <c r="E2994" t="s">
        <v>564</v>
      </c>
      <c r="F2994" t="s">
        <v>10</v>
      </c>
      <c r="G2994" t="s">
        <v>314</v>
      </c>
      <c r="H2994" t="s">
        <v>314</v>
      </c>
      <c r="I2994" t="s">
        <v>322</v>
      </c>
      <c r="J2994" s="25">
        <v>306</v>
      </c>
      <c r="K2994" s="26">
        <v>0.48530000000000001</v>
      </c>
      <c r="L2994" s="26">
        <v>6.4999999999999997E-3</v>
      </c>
    </row>
    <row r="2995" spans="1:12" ht="16" customHeight="1">
      <c r="A2995" t="s">
        <v>563</v>
      </c>
      <c r="B2995" t="s">
        <v>11</v>
      </c>
      <c r="C2995" t="s">
        <v>65</v>
      </c>
      <c r="D2995" s="24">
        <v>46143</v>
      </c>
      <c r="E2995" t="s">
        <v>329</v>
      </c>
      <c r="F2995" t="s">
        <v>10</v>
      </c>
      <c r="G2995" t="s">
        <v>320</v>
      </c>
      <c r="H2995" t="s">
        <v>320</v>
      </c>
      <c r="I2995" t="s">
        <v>322</v>
      </c>
      <c r="J2995" s="25">
        <v>288972</v>
      </c>
      <c r="K2995" s="26">
        <v>453.52910000000003</v>
      </c>
      <c r="L2995" s="26">
        <v>4.4217000000000004</v>
      </c>
    </row>
    <row r="2996" spans="1:12" ht="16" customHeight="1">
      <c r="A2996" t="s">
        <v>563</v>
      </c>
      <c r="B2996" t="s">
        <v>11</v>
      </c>
      <c r="C2996" t="s">
        <v>65</v>
      </c>
      <c r="D2996" s="24">
        <v>46143</v>
      </c>
      <c r="E2996" t="s">
        <v>560</v>
      </c>
      <c r="F2996" t="s">
        <v>10</v>
      </c>
      <c r="G2996" t="s">
        <v>320</v>
      </c>
      <c r="H2996" t="s">
        <v>320</v>
      </c>
      <c r="I2996" t="s">
        <v>324</v>
      </c>
      <c r="J2996" s="25">
        <v>20936</v>
      </c>
      <c r="K2996" s="26">
        <v>33.188299999999998</v>
      </c>
      <c r="L2996" s="26">
        <v>0.58340000000000003</v>
      </c>
    </row>
    <row r="2997" spans="1:12" ht="16" customHeight="1">
      <c r="A2997" t="s">
        <v>563</v>
      </c>
      <c r="B2997" t="s">
        <v>11</v>
      </c>
      <c r="C2997" t="s">
        <v>65</v>
      </c>
      <c r="D2997" s="24">
        <v>46143</v>
      </c>
      <c r="E2997" t="s">
        <v>372</v>
      </c>
      <c r="F2997" t="s">
        <v>10</v>
      </c>
      <c r="G2997" t="s">
        <v>320</v>
      </c>
      <c r="H2997" t="s">
        <v>320</v>
      </c>
      <c r="I2997" t="s">
        <v>403</v>
      </c>
      <c r="J2997" s="25">
        <v>25373</v>
      </c>
      <c r="K2997" s="26">
        <v>41.627600000000001</v>
      </c>
      <c r="L2997" s="26">
        <v>0.59419999999999995</v>
      </c>
    </row>
    <row r="2998" spans="1:12" ht="16" customHeight="1">
      <c r="A2998" t="s">
        <v>563</v>
      </c>
      <c r="B2998" t="s">
        <v>11</v>
      </c>
      <c r="C2998" t="s">
        <v>65</v>
      </c>
      <c r="D2998" s="24">
        <v>46143</v>
      </c>
      <c r="E2998" t="s">
        <v>331</v>
      </c>
      <c r="F2998" t="s">
        <v>10</v>
      </c>
      <c r="G2998" t="s">
        <v>320</v>
      </c>
      <c r="H2998" t="s">
        <v>320</v>
      </c>
      <c r="I2998" t="s">
        <v>404</v>
      </c>
      <c r="J2998" s="25">
        <v>34802</v>
      </c>
      <c r="K2998" s="26">
        <v>56.0182</v>
      </c>
      <c r="L2998" s="26">
        <v>1.4034</v>
      </c>
    </row>
    <row r="2999" spans="1:12" ht="16" customHeight="1">
      <c r="A2999" t="s">
        <v>563</v>
      </c>
      <c r="B2999" t="s">
        <v>11</v>
      </c>
      <c r="C2999" t="s">
        <v>65</v>
      </c>
      <c r="D2999" s="24">
        <v>46143</v>
      </c>
      <c r="E2999" t="s">
        <v>542</v>
      </c>
      <c r="F2999" t="s">
        <v>10</v>
      </c>
      <c r="G2999" t="s">
        <v>320</v>
      </c>
      <c r="H2999" t="s">
        <v>320</v>
      </c>
      <c r="I2999" t="s">
        <v>405</v>
      </c>
      <c r="J2999" s="25">
        <v>0</v>
      </c>
      <c r="K2999" s="26">
        <v>0</v>
      </c>
      <c r="L2999" s="26">
        <v>0</v>
      </c>
    </row>
    <row r="3000" spans="1:12" ht="16" customHeight="1">
      <c r="A3000" t="s">
        <v>563</v>
      </c>
      <c r="B3000" t="s">
        <v>11</v>
      </c>
      <c r="C3000" t="s">
        <v>65</v>
      </c>
      <c r="D3000" s="24">
        <v>46143</v>
      </c>
      <c r="E3000" t="s">
        <v>333</v>
      </c>
      <c r="F3000" t="s">
        <v>10</v>
      </c>
      <c r="G3000" t="s">
        <v>320</v>
      </c>
      <c r="H3000" t="s">
        <v>320</v>
      </c>
      <c r="I3000" t="s">
        <v>406</v>
      </c>
      <c r="J3000" s="25">
        <v>1</v>
      </c>
      <c r="K3000" s="26">
        <v>1.4E-3</v>
      </c>
      <c r="L3000" s="26">
        <v>0</v>
      </c>
    </row>
    <row r="3001" spans="1:12" ht="16" customHeight="1">
      <c r="A3001" t="s">
        <v>563</v>
      </c>
      <c r="B3001" t="s">
        <v>11</v>
      </c>
      <c r="C3001" t="s">
        <v>65</v>
      </c>
      <c r="D3001" s="24">
        <v>46143</v>
      </c>
      <c r="E3001" t="s">
        <v>335</v>
      </c>
      <c r="F3001" t="s">
        <v>10</v>
      </c>
      <c r="G3001" t="s">
        <v>320</v>
      </c>
      <c r="H3001" t="s">
        <v>320</v>
      </c>
      <c r="I3001" t="s">
        <v>407</v>
      </c>
      <c r="J3001" s="25">
        <v>314</v>
      </c>
      <c r="K3001" s="26">
        <v>0.54420000000000002</v>
      </c>
      <c r="L3001" s="26">
        <v>3.09E-2</v>
      </c>
    </row>
    <row r="3002" spans="1:12" ht="16" customHeight="1">
      <c r="A3002" t="s">
        <v>563</v>
      </c>
      <c r="B3002" t="s">
        <v>11</v>
      </c>
      <c r="C3002" t="s">
        <v>65</v>
      </c>
      <c r="D3002" s="24">
        <v>46143</v>
      </c>
      <c r="E3002" t="s">
        <v>337</v>
      </c>
      <c r="F3002" t="s">
        <v>10</v>
      </c>
      <c r="G3002" t="s">
        <v>320</v>
      </c>
      <c r="H3002" t="s">
        <v>320</v>
      </c>
      <c r="I3002" t="s">
        <v>408</v>
      </c>
      <c r="J3002" s="25">
        <v>1</v>
      </c>
      <c r="K3002" s="26">
        <v>1.5E-3</v>
      </c>
      <c r="L3002" s="26">
        <v>0</v>
      </c>
    </row>
    <row r="3003" spans="1:12" ht="16" customHeight="1">
      <c r="A3003" t="s">
        <v>563</v>
      </c>
      <c r="B3003" t="s">
        <v>11</v>
      </c>
      <c r="C3003" t="s">
        <v>65</v>
      </c>
      <c r="D3003" s="24">
        <v>46143</v>
      </c>
      <c r="E3003" t="s">
        <v>339</v>
      </c>
      <c r="F3003" t="s">
        <v>10</v>
      </c>
      <c r="G3003" t="s">
        <v>320</v>
      </c>
      <c r="H3003" t="s">
        <v>320</v>
      </c>
      <c r="I3003" t="s">
        <v>409</v>
      </c>
      <c r="J3003" s="25">
        <v>25</v>
      </c>
      <c r="K3003" s="26">
        <v>4.5999999999999999E-2</v>
      </c>
      <c r="L3003" s="26">
        <v>2.8E-3</v>
      </c>
    </row>
    <row r="3004" spans="1:12" ht="16" customHeight="1">
      <c r="A3004" t="s">
        <v>563</v>
      </c>
      <c r="B3004" t="s">
        <v>11</v>
      </c>
      <c r="C3004" t="s">
        <v>65</v>
      </c>
      <c r="D3004" s="24">
        <v>46143</v>
      </c>
      <c r="E3004" t="s">
        <v>341</v>
      </c>
      <c r="F3004" t="s">
        <v>10</v>
      </c>
      <c r="G3004" t="s">
        <v>320</v>
      </c>
      <c r="H3004" t="s">
        <v>320</v>
      </c>
      <c r="I3004" t="s">
        <v>410</v>
      </c>
      <c r="J3004" s="25">
        <v>0</v>
      </c>
      <c r="K3004" s="26">
        <v>0</v>
      </c>
      <c r="L3004" s="26">
        <v>0</v>
      </c>
    </row>
    <row r="3005" spans="1:12" ht="16" customHeight="1">
      <c r="A3005" t="s">
        <v>563</v>
      </c>
      <c r="B3005" t="s">
        <v>11</v>
      </c>
      <c r="C3005" t="s">
        <v>65</v>
      </c>
      <c r="D3005" s="24">
        <v>46143</v>
      </c>
      <c r="E3005" t="s">
        <v>343</v>
      </c>
      <c r="F3005" t="s">
        <v>9</v>
      </c>
      <c r="G3005" t="s">
        <v>344</v>
      </c>
      <c r="H3005" t="s">
        <v>344</v>
      </c>
      <c r="I3005" t="s">
        <v>411</v>
      </c>
      <c r="J3005" s="25">
        <v>0</v>
      </c>
      <c r="K3005" s="26">
        <v>0</v>
      </c>
      <c r="L3005" s="26">
        <v>0</v>
      </c>
    </row>
    <row r="3006" spans="1:12" ht="16" customHeight="1">
      <c r="A3006" t="s">
        <v>563</v>
      </c>
      <c r="B3006" t="s">
        <v>11</v>
      </c>
      <c r="C3006" t="s">
        <v>65</v>
      </c>
      <c r="D3006" s="24">
        <v>46143</v>
      </c>
      <c r="E3006" t="s">
        <v>346</v>
      </c>
      <c r="F3006" t="s">
        <v>10</v>
      </c>
      <c r="G3006" t="s">
        <v>320</v>
      </c>
      <c r="H3006" t="s">
        <v>320</v>
      </c>
      <c r="I3006" t="s">
        <v>412</v>
      </c>
      <c r="J3006" s="25">
        <v>0</v>
      </c>
      <c r="K3006" s="26">
        <v>0</v>
      </c>
      <c r="L3006" s="26">
        <v>0</v>
      </c>
    </row>
    <row r="3007" spans="1:12" ht="16" customHeight="1">
      <c r="A3007" t="s">
        <v>563</v>
      </c>
      <c r="B3007" t="s">
        <v>11</v>
      </c>
      <c r="C3007" t="s">
        <v>65</v>
      </c>
      <c r="D3007" s="24">
        <v>46143</v>
      </c>
      <c r="E3007" t="s">
        <v>463</v>
      </c>
      <c r="F3007" t="s">
        <v>10</v>
      </c>
      <c r="G3007" t="s">
        <v>320</v>
      </c>
      <c r="H3007" t="s">
        <v>320</v>
      </c>
      <c r="I3007" t="s">
        <v>413</v>
      </c>
      <c r="J3007" s="25">
        <v>0</v>
      </c>
      <c r="K3007" s="26">
        <v>0</v>
      </c>
      <c r="L3007" s="26">
        <v>0</v>
      </c>
    </row>
    <row r="3008" spans="1:12" ht="16" customHeight="1">
      <c r="A3008" t="s">
        <v>565</v>
      </c>
      <c r="B3008" t="s">
        <v>12</v>
      </c>
      <c r="C3008" t="s">
        <v>65</v>
      </c>
      <c r="D3008" s="24">
        <v>46143</v>
      </c>
      <c r="E3008" t="s">
        <v>546</v>
      </c>
      <c r="F3008" t="s">
        <v>10</v>
      </c>
      <c r="G3008" t="s">
        <v>314</v>
      </c>
      <c r="H3008" t="s">
        <v>314</v>
      </c>
      <c r="I3008" t="s">
        <v>315</v>
      </c>
      <c r="J3008" s="25">
        <v>47633545</v>
      </c>
      <c r="K3008" s="26">
        <v>75701.078599999993</v>
      </c>
      <c r="L3008" s="26">
        <v>311.64640000000003</v>
      </c>
    </row>
    <row r="3009" spans="1:12" ht="16" customHeight="1">
      <c r="A3009" t="s">
        <v>565</v>
      </c>
      <c r="B3009" t="s">
        <v>12</v>
      </c>
      <c r="C3009" t="s">
        <v>65</v>
      </c>
      <c r="D3009" s="24">
        <v>46143</v>
      </c>
      <c r="E3009" t="s">
        <v>550</v>
      </c>
      <c r="F3009" t="s">
        <v>10</v>
      </c>
      <c r="G3009" t="s">
        <v>314</v>
      </c>
      <c r="H3009" t="s">
        <v>314</v>
      </c>
      <c r="I3009" t="s">
        <v>315</v>
      </c>
      <c r="J3009" s="25">
        <v>1359417</v>
      </c>
      <c r="K3009" s="26">
        <v>2158.4888999999998</v>
      </c>
      <c r="L3009" s="26">
        <v>10.3088</v>
      </c>
    </row>
    <row r="3010" spans="1:12" ht="16" customHeight="1">
      <c r="A3010" t="s">
        <v>565</v>
      </c>
      <c r="B3010" t="s">
        <v>12</v>
      </c>
      <c r="C3010" t="s">
        <v>65</v>
      </c>
      <c r="D3010" s="24">
        <v>46143</v>
      </c>
      <c r="E3010" t="s">
        <v>519</v>
      </c>
      <c r="F3010" t="s">
        <v>10</v>
      </c>
      <c r="G3010" t="s">
        <v>320</v>
      </c>
      <c r="H3010" t="s">
        <v>320</v>
      </c>
      <c r="I3010" t="s">
        <v>315</v>
      </c>
      <c r="J3010" s="25">
        <v>1363804</v>
      </c>
      <c r="K3010" s="26">
        <v>2166.5326</v>
      </c>
      <c r="L3010" s="26">
        <v>16.369499999999999</v>
      </c>
    </row>
    <row r="3011" spans="1:12" ht="16" customHeight="1">
      <c r="A3011" t="s">
        <v>565</v>
      </c>
      <c r="B3011" t="s">
        <v>12</v>
      </c>
      <c r="C3011" t="s">
        <v>65</v>
      </c>
      <c r="D3011" s="24">
        <v>46143</v>
      </c>
      <c r="E3011" t="s">
        <v>555</v>
      </c>
      <c r="F3011" t="s">
        <v>10</v>
      </c>
      <c r="G3011" t="s">
        <v>314</v>
      </c>
      <c r="H3011" t="s">
        <v>314</v>
      </c>
      <c r="I3011" t="s">
        <v>322</v>
      </c>
      <c r="J3011" s="25">
        <v>21201</v>
      </c>
      <c r="K3011" s="26">
        <v>33.684399999999997</v>
      </c>
      <c r="L3011" s="26">
        <v>0.27810000000000001</v>
      </c>
    </row>
    <row r="3012" spans="1:12" ht="16" customHeight="1">
      <c r="A3012" t="s">
        <v>565</v>
      </c>
      <c r="B3012" t="s">
        <v>12</v>
      </c>
      <c r="C3012" t="s">
        <v>65</v>
      </c>
      <c r="D3012" s="24">
        <v>46143</v>
      </c>
      <c r="E3012" t="s">
        <v>564</v>
      </c>
      <c r="F3012" t="s">
        <v>10</v>
      </c>
      <c r="G3012" t="s">
        <v>314</v>
      </c>
      <c r="H3012" t="s">
        <v>314</v>
      </c>
      <c r="I3012" t="s">
        <v>322</v>
      </c>
      <c r="J3012" s="25">
        <v>2304</v>
      </c>
      <c r="K3012" s="26">
        <v>3.6657999999999999</v>
      </c>
      <c r="L3012" s="26">
        <v>2.98E-2</v>
      </c>
    </row>
    <row r="3013" spans="1:12" ht="16" customHeight="1">
      <c r="A3013" t="s">
        <v>565</v>
      </c>
      <c r="B3013" t="s">
        <v>12</v>
      </c>
      <c r="C3013" t="s">
        <v>65</v>
      </c>
      <c r="D3013" s="24">
        <v>46143</v>
      </c>
      <c r="E3013" t="s">
        <v>329</v>
      </c>
      <c r="F3013" t="s">
        <v>10</v>
      </c>
      <c r="G3013" t="s">
        <v>320</v>
      </c>
      <c r="H3013" t="s">
        <v>320</v>
      </c>
      <c r="I3013" t="s">
        <v>322</v>
      </c>
      <c r="J3013" s="25">
        <v>219323</v>
      </c>
      <c r="K3013" s="26">
        <v>344.2756</v>
      </c>
      <c r="L3013" s="26">
        <v>3.3959999999999999</v>
      </c>
    </row>
    <row r="3014" spans="1:12" ht="16" customHeight="1">
      <c r="A3014" t="s">
        <v>565</v>
      </c>
      <c r="B3014" t="s">
        <v>12</v>
      </c>
      <c r="C3014" t="s">
        <v>65</v>
      </c>
      <c r="D3014" s="24">
        <v>46143</v>
      </c>
      <c r="E3014" t="s">
        <v>560</v>
      </c>
      <c r="F3014" t="s">
        <v>10</v>
      </c>
      <c r="G3014" t="s">
        <v>320</v>
      </c>
      <c r="H3014" t="s">
        <v>320</v>
      </c>
      <c r="I3014" t="s">
        <v>324</v>
      </c>
      <c r="J3014" s="25">
        <v>34225</v>
      </c>
      <c r="K3014" s="26">
        <v>53.146999999999998</v>
      </c>
      <c r="L3014" s="26">
        <v>0.69079999999999997</v>
      </c>
    </row>
    <row r="3015" spans="1:12" ht="16" customHeight="1">
      <c r="A3015" t="s">
        <v>565</v>
      </c>
      <c r="B3015" t="s">
        <v>12</v>
      </c>
      <c r="C3015" t="s">
        <v>65</v>
      </c>
      <c r="D3015" s="24">
        <v>46143</v>
      </c>
      <c r="E3015" t="s">
        <v>372</v>
      </c>
      <c r="F3015" t="s">
        <v>10</v>
      </c>
      <c r="G3015" t="s">
        <v>320</v>
      </c>
      <c r="H3015" t="s">
        <v>320</v>
      </c>
      <c r="I3015" t="s">
        <v>403</v>
      </c>
      <c r="J3015" s="25">
        <v>24777</v>
      </c>
      <c r="K3015" s="26">
        <v>40.8414</v>
      </c>
      <c r="L3015" s="26">
        <v>0.58899999999999997</v>
      </c>
    </row>
    <row r="3016" spans="1:12" ht="16" customHeight="1">
      <c r="A3016" t="s">
        <v>565</v>
      </c>
      <c r="B3016" t="s">
        <v>12</v>
      </c>
      <c r="C3016" t="s">
        <v>65</v>
      </c>
      <c r="D3016" s="24">
        <v>46143</v>
      </c>
      <c r="E3016" t="s">
        <v>331</v>
      </c>
      <c r="F3016" t="s">
        <v>10</v>
      </c>
      <c r="G3016" t="s">
        <v>320</v>
      </c>
      <c r="H3016" t="s">
        <v>320</v>
      </c>
      <c r="I3016" t="s">
        <v>404</v>
      </c>
      <c r="J3016" s="25">
        <v>26995</v>
      </c>
      <c r="K3016" s="26">
        <v>43.907699999999998</v>
      </c>
      <c r="L3016" s="26">
        <v>1.1306</v>
      </c>
    </row>
    <row r="3017" spans="1:12" ht="16" customHeight="1">
      <c r="A3017" t="s">
        <v>565</v>
      </c>
      <c r="B3017" t="s">
        <v>12</v>
      </c>
      <c r="C3017" t="s">
        <v>65</v>
      </c>
      <c r="D3017" s="24">
        <v>46143</v>
      </c>
      <c r="E3017" t="s">
        <v>542</v>
      </c>
      <c r="F3017" t="s">
        <v>10</v>
      </c>
      <c r="G3017" t="s">
        <v>320</v>
      </c>
      <c r="H3017" t="s">
        <v>320</v>
      </c>
      <c r="I3017" t="s">
        <v>405</v>
      </c>
      <c r="J3017" s="25">
        <v>0</v>
      </c>
      <c r="K3017" s="26">
        <v>0</v>
      </c>
      <c r="L3017" s="26">
        <v>0</v>
      </c>
    </row>
    <row r="3018" spans="1:12" ht="16" customHeight="1">
      <c r="A3018" t="s">
        <v>565</v>
      </c>
      <c r="B3018" t="s">
        <v>12</v>
      </c>
      <c r="C3018" t="s">
        <v>65</v>
      </c>
      <c r="D3018" s="24">
        <v>46143</v>
      </c>
      <c r="E3018" t="s">
        <v>333</v>
      </c>
      <c r="F3018" t="s">
        <v>10</v>
      </c>
      <c r="G3018" t="s">
        <v>320</v>
      </c>
      <c r="H3018" t="s">
        <v>320</v>
      </c>
      <c r="I3018" t="s">
        <v>406</v>
      </c>
      <c r="J3018" s="25">
        <v>4</v>
      </c>
      <c r="K3018" s="26">
        <v>5.4999999999999997E-3</v>
      </c>
      <c r="L3018" s="26">
        <v>1E-4</v>
      </c>
    </row>
    <row r="3019" spans="1:12" ht="16" customHeight="1">
      <c r="A3019" t="s">
        <v>565</v>
      </c>
      <c r="B3019" t="s">
        <v>12</v>
      </c>
      <c r="C3019" t="s">
        <v>65</v>
      </c>
      <c r="D3019" s="24">
        <v>46143</v>
      </c>
      <c r="E3019" t="s">
        <v>335</v>
      </c>
      <c r="F3019" t="s">
        <v>10</v>
      </c>
      <c r="G3019" t="s">
        <v>320</v>
      </c>
      <c r="H3019" t="s">
        <v>320</v>
      </c>
      <c r="I3019" t="s">
        <v>407</v>
      </c>
      <c r="J3019" s="25">
        <v>175</v>
      </c>
      <c r="K3019" s="26">
        <v>0.30599999999999999</v>
      </c>
      <c r="L3019" s="26">
        <v>1.6400000000000001E-2</v>
      </c>
    </row>
    <row r="3020" spans="1:12" ht="16" customHeight="1">
      <c r="A3020" t="s">
        <v>565</v>
      </c>
      <c r="B3020" t="s">
        <v>12</v>
      </c>
      <c r="C3020" t="s">
        <v>65</v>
      </c>
      <c r="D3020" s="24">
        <v>46143</v>
      </c>
      <c r="E3020" t="s">
        <v>337</v>
      </c>
      <c r="F3020" t="s">
        <v>10</v>
      </c>
      <c r="G3020" t="s">
        <v>320</v>
      </c>
      <c r="H3020" t="s">
        <v>320</v>
      </c>
      <c r="I3020" t="s">
        <v>408</v>
      </c>
      <c r="J3020" s="25">
        <v>0</v>
      </c>
      <c r="K3020" s="26">
        <v>0</v>
      </c>
      <c r="L3020" s="26">
        <v>0</v>
      </c>
    </row>
    <row r="3021" spans="1:12" ht="16" customHeight="1">
      <c r="A3021" t="s">
        <v>565</v>
      </c>
      <c r="B3021" t="s">
        <v>12</v>
      </c>
      <c r="C3021" t="s">
        <v>65</v>
      </c>
      <c r="D3021" s="24">
        <v>46143</v>
      </c>
      <c r="E3021" t="s">
        <v>339</v>
      </c>
      <c r="F3021" t="s">
        <v>10</v>
      </c>
      <c r="G3021" t="s">
        <v>320</v>
      </c>
      <c r="H3021" t="s">
        <v>320</v>
      </c>
      <c r="I3021" t="s">
        <v>409</v>
      </c>
      <c r="J3021" s="25">
        <v>35</v>
      </c>
      <c r="K3021" s="26">
        <v>6.59E-2</v>
      </c>
      <c r="L3021" s="26">
        <v>4.4999999999999997E-3</v>
      </c>
    </row>
    <row r="3022" spans="1:12" ht="16" customHeight="1">
      <c r="A3022" t="s">
        <v>565</v>
      </c>
      <c r="B3022" t="s">
        <v>12</v>
      </c>
      <c r="C3022" t="s">
        <v>65</v>
      </c>
      <c r="D3022" s="24">
        <v>46143</v>
      </c>
      <c r="E3022" t="s">
        <v>341</v>
      </c>
      <c r="F3022" t="s">
        <v>10</v>
      </c>
      <c r="G3022" t="s">
        <v>320</v>
      </c>
      <c r="H3022" t="s">
        <v>320</v>
      </c>
      <c r="I3022" t="s">
        <v>410</v>
      </c>
      <c r="J3022" s="25">
        <v>0</v>
      </c>
      <c r="K3022" s="26">
        <v>0</v>
      </c>
      <c r="L3022" s="26">
        <v>0</v>
      </c>
    </row>
    <row r="3023" spans="1:12" ht="16" customHeight="1">
      <c r="A3023" t="s">
        <v>565</v>
      </c>
      <c r="B3023" t="s">
        <v>12</v>
      </c>
      <c r="C3023" t="s">
        <v>65</v>
      </c>
      <c r="D3023" s="24">
        <v>46143</v>
      </c>
      <c r="E3023" t="s">
        <v>343</v>
      </c>
      <c r="F3023" t="s">
        <v>9</v>
      </c>
      <c r="G3023" t="s">
        <v>344</v>
      </c>
      <c r="H3023" t="s">
        <v>344</v>
      </c>
      <c r="I3023" t="s">
        <v>411</v>
      </c>
      <c r="J3023" s="25">
        <v>0</v>
      </c>
      <c r="K3023" s="26">
        <v>0</v>
      </c>
      <c r="L3023" s="26">
        <v>0</v>
      </c>
    </row>
    <row r="3024" spans="1:12" ht="16" customHeight="1">
      <c r="A3024" t="s">
        <v>565</v>
      </c>
      <c r="B3024" t="s">
        <v>12</v>
      </c>
      <c r="C3024" t="s">
        <v>65</v>
      </c>
      <c r="D3024" s="24">
        <v>46143</v>
      </c>
      <c r="E3024" t="s">
        <v>346</v>
      </c>
      <c r="F3024" t="s">
        <v>10</v>
      </c>
      <c r="G3024" t="s">
        <v>320</v>
      </c>
      <c r="H3024" t="s">
        <v>320</v>
      </c>
      <c r="I3024" t="s">
        <v>412</v>
      </c>
      <c r="J3024" s="25">
        <v>0</v>
      </c>
      <c r="K3024" s="26">
        <v>0</v>
      </c>
      <c r="L3024" s="26">
        <v>0</v>
      </c>
    </row>
    <row r="3025" spans="1:12" ht="16" customHeight="1">
      <c r="A3025" t="s">
        <v>565</v>
      </c>
      <c r="B3025" t="s">
        <v>12</v>
      </c>
      <c r="C3025" t="s">
        <v>65</v>
      </c>
      <c r="D3025" s="24">
        <v>46143</v>
      </c>
      <c r="E3025" t="s">
        <v>463</v>
      </c>
      <c r="F3025" t="s">
        <v>10</v>
      </c>
      <c r="G3025" t="s">
        <v>320</v>
      </c>
      <c r="H3025" t="s">
        <v>320</v>
      </c>
      <c r="I3025" t="s">
        <v>413</v>
      </c>
      <c r="J3025" s="25">
        <v>1</v>
      </c>
      <c r="K3025" s="26">
        <v>1.6000000000000001E-3</v>
      </c>
      <c r="L3025" s="26">
        <v>1E-4</v>
      </c>
    </row>
    <row r="3026" spans="1:12" ht="16" customHeight="1">
      <c r="A3026" t="s">
        <v>566</v>
      </c>
      <c r="B3026" t="s">
        <v>13</v>
      </c>
      <c r="C3026" t="s">
        <v>66</v>
      </c>
      <c r="D3026" s="24">
        <v>46143</v>
      </c>
      <c r="E3026" t="s">
        <v>546</v>
      </c>
      <c r="F3026" t="s">
        <v>10</v>
      </c>
      <c r="G3026" t="s">
        <v>314</v>
      </c>
      <c r="H3026" t="s">
        <v>314</v>
      </c>
      <c r="I3026" t="s">
        <v>315</v>
      </c>
      <c r="J3026" s="25">
        <v>78667623</v>
      </c>
      <c r="K3026" s="26">
        <v>124371.2985</v>
      </c>
      <c r="L3026" s="26">
        <v>478.5394</v>
      </c>
    </row>
    <row r="3027" spans="1:12" ht="16" customHeight="1">
      <c r="A3027" t="s">
        <v>566</v>
      </c>
      <c r="B3027" t="s">
        <v>13</v>
      </c>
      <c r="C3027" t="s">
        <v>66</v>
      </c>
      <c r="D3027" s="24">
        <v>46143</v>
      </c>
      <c r="E3027" t="s">
        <v>550</v>
      </c>
      <c r="F3027" t="s">
        <v>10</v>
      </c>
      <c r="G3027" t="s">
        <v>314</v>
      </c>
      <c r="H3027" t="s">
        <v>314</v>
      </c>
      <c r="I3027" t="s">
        <v>315</v>
      </c>
      <c r="J3027" s="25">
        <v>1659789</v>
      </c>
      <c r="K3027" s="26">
        <v>2628.5762</v>
      </c>
      <c r="L3027" s="26">
        <v>12.234500000000001</v>
      </c>
    </row>
    <row r="3028" spans="1:12" ht="16" customHeight="1">
      <c r="A3028" t="s">
        <v>566</v>
      </c>
      <c r="B3028" t="s">
        <v>13</v>
      </c>
      <c r="C3028" t="s">
        <v>66</v>
      </c>
      <c r="D3028" s="24">
        <v>46143</v>
      </c>
      <c r="E3028" t="s">
        <v>519</v>
      </c>
      <c r="F3028" t="s">
        <v>10</v>
      </c>
      <c r="G3028" t="s">
        <v>320</v>
      </c>
      <c r="H3028" t="s">
        <v>320</v>
      </c>
      <c r="I3028" t="s">
        <v>315</v>
      </c>
      <c r="J3028" s="25">
        <v>1207433</v>
      </c>
      <c r="K3028" s="26">
        <v>1915.8712</v>
      </c>
      <c r="L3028" s="26">
        <v>13.970800000000001</v>
      </c>
    </row>
    <row r="3029" spans="1:12" ht="16" customHeight="1">
      <c r="A3029" t="s">
        <v>566</v>
      </c>
      <c r="B3029" t="s">
        <v>13</v>
      </c>
      <c r="C3029" t="s">
        <v>66</v>
      </c>
      <c r="D3029" s="24">
        <v>46143</v>
      </c>
      <c r="E3029" t="s">
        <v>555</v>
      </c>
      <c r="F3029" t="s">
        <v>10</v>
      </c>
      <c r="G3029" t="s">
        <v>314</v>
      </c>
      <c r="H3029" t="s">
        <v>314</v>
      </c>
      <c r="I3029" t="s">
        <v>322</v>
      </c>
      <c r="J3029" s="25">
        <v>25008</v>
      </c>
      <c r="K3029" s="26">
        <v>39.822099999999999</v>
      </c>
      <c r="L3029" s="26">
        <v>0.27639999999999998</v>
      </c>
    </row>
    <row r="3030" spans="1:12" ht="16" customHeight="1">
      <c r="A3030" t="s">
        <v>566</v>
      </c>
      <c r="B3030" t="s">
        <v>13</v>
      </c>
      <c r="C3030" t="s">
        <v>66</v>
      </c>
      <c r="D3030" s="24">
        <v>46143</v>
      </c>
      <c r="E3030" t="s">
        <v>564</v>
      </c>
      <c r="F3030" t="s">
        <v>10</v>
      </c>
      <c r="G3030" t="s">
        <v>314</v>
      </c>
      <c r="H3030" t="s">
        <v>314</v>
      </c>
      <c r="I3030" t="s">
        <v>322</v>
      </c>
      <c r="J3030" s="25">
        <v>4071</v>
      </c>
      <c r="K3030" s="26">
        <v>6.4604999999999997</v>
      </c>
      <c r="L3030" s="26">
        <v>4.9700000000000001E-2</v>
      </c>
    </row>
    <row r="3031" spans="1:12" ht="16" customHeight="1">
      <c r="A3031" t="s">
        <v>566</v>
      </c>
      <c r="B3031" t="s">
        <v>13</v>
      </c>
      <c r="C3031" t="s">
        <v>66</v>
      </c>
      <c r="D3031" s="24">
        <v>46143</v>
      </c>
      <c r="E3031" t="s">
        <v>329</v>
      </c>
      <c r="F3031" t="s">
        <v>10</v>
      </c>
      <c r="G3031" t="s">
        <v>320</v>
      </c>
      <c r="H3031" t="s">
        <v>320</v>
      </c>
      <c r="I3031" t="s">
        <v>322</v>
      </c>
      <c r="J3031" s="25">
        <v>177324</v>
      </c>
      <c r="K3031" s="26">
        <v>280.08949999999999</v>
      </c>
      <c r="L3031" s="26">
        <v>2.8862000000000001</v>
      </c>
    </row>
    <row r="3032" spans="1:12" ht="16" customHeight="1">
      <c r="A3032" t="s">
        <v>566</v>
      </c>
      <c r="B3032" t="s">
        <v>13</v>
      </c>
      <c r="C3032" t="s">
        <v>66</v>
      </c>
      <c r="D3032" s="24">
        <v>46143</v>
      </c>
      <c r="E3032" t="s">
        <v>560</v>
      </c>
      <c r="F3032" t="s">
        <v>10</v>
      </c>
      <c r="G3032" t="s">
        <v>320</v>
      </c>
      <c r="H3032" t="s">
        <v>320</v>
      </c>
      <c r="I3032" t="s">
        <v>324</v>
      </c>
      <c r="J3032" s="25">
        <v>20870</v>
      </c>
      <c r="K3032" s="26">
        <v>32.964399999999998</v>
      </c>
      <c r="L3032" s="26">
        <v>0.5484</v>
      </c>
    </row>
    <row r="3033" spans="1:12" ht="16" customHeight="1">
      <c r="A3033" t="s">
        <v>566</v>
      </c>
      <c r="B3033" t="s">
        <v>13</v>
      </c>
      <c r="C3033" t="s">
        <v>66</v>
      </c>
      <c r="D3033" s="24">
        <v>46143</v>
      </c>
      <c r="E3033" t="s">
        <v>372</v>
      </c>
      <c r="F3033" t="s">
        <v>10</v>
      </c>
      <c r="G3033" t="s">
        <v>320</v>
      </c>
      <c r="H3033" t="s">
        <v>320</v>
      </c>
      <c r="I3033" t="s">
        <v>403</v>
      </c>
      <c r="J3033" s="25">
        <v>16961</v>
      </c>
      <c r="K3033" s="26">
        <v>27.630700000000001</v>
      </c>
      <c r="L3033" s="26">
        <v>0.38300000000000001</v>
      </c>
    </row>
    <row r="3034" spans="1:12" ht="16" customHeight="1">
      <c r="A3034" t="s">
        <v>566</v>
      </c>
      <c r="B3034" t="s">
        <v>13</v>
      </c>
      <c r="C3034" t="s">
        <v>66</v>
      </c>
      <c r="D3034" s="24">
        <v>46143</v>
      </c>
      <c r="E3034" t="s">
        <v>331</v>
      </c>
      <c r="F3034" t="s">
        <v>10</v>
      </c>
      <c r="G3034" t="s">
        <v>320</v>
      </c>
      <c r="H3034" t="s">
        <v>320</v>
      </c>
      <c r="I3034" t="s">
        <v>404</v>
      </c>
      <c r="J3034" s="25">
        <v>29574</v>
      </c>
      <c r="K3034" s="26">
        <v>47.868299999999998</v>
      </c>
      <c r="L3034" s="26">
        <v>1.2484999999999999</v>
      </c>
    </row>
    <row r="3035" spans="1:12" ht="16" customHeight="1">
      <c r="A3035" t="s">
        <v>566</v>
      </c>
      <c r="B3035" t="s">
        <v>13</v>
      </c>
      <c r="C3035" t="s">
        <v>66</v>
      </c>
      <c r="D3035" s="24">
        <v>46143</v>
      </c>
      <c r="E3035" t="s">
        <v>542</v>
      </c>
      <c r="F3035" t="s">
        <v>10</v>
      </c>
      <c r="G3035" t="s">
        <v>320</v>
      </c>
      <c r="H3035" t="s">
        <v>320</v>
      </c>
      <c r="I3035" t="s">
        <v>405</v>
      </c>
      <c r="J3035" s="25">
        <v>0</v>
      </c>
      <c r="K3035" s="26">
        <v>0</v>
      </c>
      <c r="L3035" s="26">
        <v>0</v>
      </c>
    </row>
    <row r="3036" spans="1:12" ht="16" customHeight="1">
      <c r="A3036" t="s">
        <v>566</v>
      </c>
      <c r="B3036" t="s">
        <v>13</v>
      </c>
      <c r="C3036" t="s">
        <v>66</v>
      </c>
      <c r="D3036" s="24">
        <v>46143</v>
      </c>
      <c r="E3036" t="s">
        <v>333</v>
      </c>
      <c r="F3036" t="s">
        <v>10</v>
      </c>
      <c r="G3036" t="s">
        <v>320</v>
      </c>
      <c r="H3036" t="s">
        <v>320</v>
      </c>
      <c r="I3036" t="s">
        <v>406</v>
      </c>
      <c r="J3036" s="25">
        <v>3</v>
      </c>
      <c r="K3036" s="26">
        <v>4.1999999999999997E-3</v>
      </c>
      <c r="L3036" s="26">
        <v>1E-4</v>
      </c>
    </row>
    <row r="3037" spans="1:12" ht="16" customHeight="1">
      <c r="A3037" t="s">
        <v>566</v>
      </c>
      <c r="B3037" t="s">
        <v>13</v>
      </c>
      <c r="C3037" t="s">
        <v>66</v>
      </c>
      <c r="D3037" s="24">
        <v>46143</v>
      </c>
      <c r="E3037" t="s">
        <v>335</v>
      </c>
      <c r="F3037" t="s">
        <v>10</v>
      </c>
      <c r="G3037" t="s">
        <v>320</v>
      </c>
      <c r="H3037" t="s">
        <v>320</v>
      </c>
      <c r="I3037" t="s">
        <v>407</v>
      </c>
      <c r="J3037" s="25">
        <v>141</v>
      </c>
      <c r="K3037" s="26">
        <v>0.24010000000000001</v>
      </c>
      <c r="L3037" s="26">
        <v>1.55E-2</v>
      </c>
    </row>
    <row r="3038" spans="1:12" ht="16" customHeight="1">
      <c r="A3038" t="s">
        <v>566</v>
      </c>
      <c r="B3038" t="s">
        <v>13</v>
      </c>
      <c r="C3038" t="s">
        <v>66</v>
      </c>
      <c r="D3038" s="24">
        <v>46143</v>
      </c>
      <c r="E3038" t="s">
        <v>337</v>
      </c>
      <c r="F3038" t="s">
        <v>10</v>
      </c>
      <c r="G3038" t="s">
        <v>320</v>
      </c>
      <c r="H3038" t="s">
        <v>320</v>
      </c>
      <c r="I3038" t="s">
        <v>408</v>
      </c>
      <c r="J3038" s="25">
        <v>0</v>
      </c>
      <c r="K3038" s="26">
        <v>0</v>
      </c>
      <c r="L3038" s="26">
        <v>0</v>
      </c>
    </row>
    <row r="3039" spans="1:12" ht="16" customHeight="1">
      <c r="A3039" t="s">
        <v>566</v>
      </c>
      <c r="B3039" t="s">
        <v>13</v>
      </c>
      <c r="C3039" t="s">
        <v>66</v>
      </c>
      <c r="D3039" s="24">
        <v>46143</v>
      </c>
      <c r="E3039" t="s">
        <v>339</v>
      </c>
      <c r="F3039" t="s">
        <v>10</v>
      </c>
      <c r="G3039" t="s">
        <v>320</v>
      </c>
      <c r="H3039" t="s">
        <v>320</v>
      </c>
      <c r="I3039" t="s">
        <v>409</v>
      </c>
      <c r="J3039" s="25">
        <v>11</v>
      </c>
      <c r="K3039" s="26">
        <v>2.0299999999999999E-2</v>
      </c>
      <c r="L3039" s="26">
        <v>1.1999999999999999E-3</v>
      </c>
    </row>
    <row r="3040" spans="1:12" ht="16" customHeight="1">
      <c r="A3040" t="s">
        <v>566</v>
      </c>
      <c r="B3040" t="s">
        <v>13</v>
      </c>
      <c r="C3040" t="s">
        <v>66</v>
      </c>
      <c r="D3040" s="24">
        <v>46143</v>
      </c>
      <c r="E3040" t="s">
        <v>341</v>
      </c>
      <c r="F3040" t="s">
        <v>10</v>
      </c>
      <c r="G3040" t="s">
        <v>320</v>
      </c>
      <c r="H3040" t="s">
        <v>320</v>
      </c>
      <c r="I3040" t="s">
        <v>410</v>
      </c>
      <c r="J3040" s="25">
        <v>0</v>
      </c>
      <c r="K3040" s="26">
        <v>0</v>
      </c>
      <c r="L3040" s="26">
        <v>0</v>
      </c>
    </row>
    <row r="3041" spans="1:12" ht="16" customHeight="1">
      <c r="A3041" t="s">
        <v>566</v>
      </c>
      <c r="B3041" t="s">
        <v>13</v>
      </c>
      <c r="C3041" t="s">
        <v>66</v>
      </c>
      <c r="D3041" s="24">
        <v>46143</v>
      </c>
      <c r="E3041" t="s">
        <v>343</v>
      </c>
      <c r="F3041" t="s">
        <v>9</v>
      </c>
      <c r="G3041" t="s">
        <v>344</v>
      </c>
      <c r="H3041" t="s">
        <v>344</v>
      </c>
      <c r="I3041" t="s">
        <v>411</v>
      </c>
      <c r="J3041" s="25">
        <v>10</v>
      </c>
      <c r="K3041" s="26">
        <v>1.3899999999999999E-2</v>
      </c>
      <c r="L3041" s="26">
        <v>2.9999999999999997E-4</v>
      </c>
    </row>
    <row r="3042" spans="1:12" ht="16" customHeight="1">
      <c r="A3042" t="s">
        <v>566</v>
      </c>
      <c r="B3042" t="s">
        <v>13</v>
      </c>
      <c r="C3042" t="s">
        <v>66</v>
      </c>
      <c r="D3042" s="24">
        <v>46143</v>
      </c>
      <c r="E3042" t="s">
        <v>346</v>
      </c>
      <c r="F3042" t="s">
        <v>10</v>
      </c>
      <c r="G3042" t="s">
        <v>320</v>
      </c>
      <c r="H3042" t="s">
        <v>320</v>
      </c>
      <c r="I3042" t="s">
        <v>412</v>
      </c>
      <c r="J3042" s="25">
        <v>0</v>
      </c>
      <c r="K3042" s="26">
        <v>0</v>
      </c>
      <c r="L3042" s="26">
        <v>0</v>
      </c>
    </row>
    <row r="3043" spans="1:12" ht="16" customHeight="1">
      <c r="A3043" t="s">
        <v>566</v>
      </c>
      <c r="B3043" t="s">
        <v>13</v>
      </c>
      <c r="C3043" t="s">
        <v>66</v>
      </c>
      <c r="D3043" s="24">
        <v>46143</v>
      </c>
      <c r="E3043" t="s">
        <v>463</v>
      </c>
      <c r="F3043" t="s">
        <v>10</v>
      </c>
      <c r="G3043" t="s">
        <v>320</v>
      </c>
      <c r="H3043" t="s">
        <v>320</v>
      </c>
      <c r="I3043" t="s">
        <v>413</v>
      </c>
      <c r="J3043" s="25">
        <v>10</v>
      </c>
      <c r="K3043" s="26">
        <v>1.3899999999999999E-2</v>
      </c>
      <c r="L3043" s="26">
        <v>2.9999999999999997E-4</v>
      </c>
    </row>
    <row r="3044" spans="1:12" ht="16" customHeight="1">
      <c r="A3044" t="s">
        <v>567</v>
      </c>
      <c r="B3044" t="s">
        <v>9</v>
      </c>
      <c r="C3044" t="s">
        <v>66</v>
      </c>
      <c r="D3044" s="24">
        <v>46143</v>
      </c>
      <c r="E3044" t="s">
        <v>546</v>
      </c>
      <c r="F3044" t="s">
        <v>10</v>
      </c>
      <c r="G3044" t="s">
        <v>314</v>
      </c>
      <c r="H3044" t="s">
        <v>314</v>
      </c>
      <c r="I3044" t="s">
        <v>315</v>
      </c>
      <c r="J3044" s="25">
        <v>131702699</v>
      </c>
      <c r="K3044" s="26">
        <v>205874.40289999999</v>
      </c>
      <c r="L3044" s="26">
        <v>536.11800000000005</v>
      </c>
    </row>
    <row r="3045" spans="1:12" ht="16" customHeight="1">
      <c r="A3045" t="s">
        <v>567</v>
      </c>
      <c r="B3045" t="s">
        <v>9</v>
      </c>
      <c r="C3045" t="s">
        <v>66</v>
      </c>
      <c r="D3045" s="24">
        <v>46143</v>
      </c>
      <c r="E3045" t="s">
        <v>550</v>
      </c>
      <c r="F3045" t="s">
        <v>10</v>
      </c>
      <c r="G3045" t="s">
        <v>314</v>
      </c>
      <c r="H3045" t="s">
        <v>314</v>
      </c>
      <c r="I3045" t="s">
        <v>315</v>
      </c>
      <c r="J3045" s="25">
        <v>3877783</v>
      </c>
      <c r="K3045" s="26">
        <v>6095.4558999999999</v>
      </c>
      <c r="L3045" s="26">
        <v>28.169699999999999</v>
      </c>
    </row>
    <row r="3046" spans="1:12" ht="16" customHeight="1">
      <c r="A3046" t="s">
        <v>567</v>
      </c>
      <c r="B3046" t="s">
        <v>9</v>
      </c>
      <c r="C3046" t="s">
        <v>66</v>
      </c>
      <c r="D3046" s="24">
        <v>46143</v>
      </c>
      <c r="E3046" t="s">
        <v>519</v>
      </c>
      <c r="F3046" t="s">
        <v>10</v>
      </c>
      <c r="G3046" t="s">
        <v>320</v>
      </c>
      <c r="H3046" t="s">
        <v>320</v>
      </c>
      <c r="I3046" t="s">
        <v>315</v>
      </c>
      <c r="J3046" s="25">
        <v>1777310</v>
      </c>
      <c r="K3046" s="26">
        <v>2801.2037</v>
      </c>
      <c r="L3046" s="26">
        <v>21.692</v>
      </c>
    </row>
    <row r="3047" spans="1:12" ht="16" customHeight="1">
      <c r="A3047" t="s">
        <v>567</v>
      </c>
      <c r="B3047" t="s">
        <v>9</v>
      </c>
      <c r="C3047" t="s">
        <v>66</v>
      </c>
      <c r="D3047" s="24">
        <v>46143</v>
      </c>
      <c r="E3047" t="s">
        <v>555</v>
      </c>
      <c r="F3047" t="s">
        <v>10</v>
      </c>
      <c r="G3047" t="s">
        <v>314</v>
      </c>
      <c r="H3047" t="s">
        <v>314</v>
      </c>
      <c r="I3047" t="s">
        <v>322</v>
      </c>
      <c r="J3047" s="25">
        <v>41939</v>
      </c>
      <c r="K3047" s="26">
        <v>66.481399999999994</v>
      </c>
      <c r="L3047" s="26">
        <v>0.57789999999999997</v>
      </c>
    </row>
    <row r="3048" spans="1:12" ht="16" customHeight="1">
      <c r="A3048" t="s">
        <v>567</v>
      </c>
      <c r="B3048" t="s">
        <v>9</v>
      </c>
      <c r="C3048" t="s">
        <v>66</v>
      </c>
      <c r="D3048" s="24">
        <v>46143</v>
      </c>
      <c r="E3048" t="s">
        <v>564</v>
      </c>
      <c r="F3048" t="s">
        <v>10</v>
      </c>
      <c r="G3048" t="s">
        <v>314</v>
      </c>
      <c r="H3048" t="s">
        <v>314</v>
      </c>
      <c r="I3048" t="s">
        <v>322</v>
      </c>
      <c r="J3048" s="25">
        <v>7228</v>
      </c>
      <c r="K3048" s="26">
        <v>11.504899999999999</v>
      </c>
      <c r="L3048" s="26">
        <v>0.1033</v>
      </c>
    </row>
    <row r="3049" spans="1:12" ht="16" customHeight="1">
      <c r="A3049" t="s">
        <v>567</v>
      </c>
      <c r="B3049" t="s">
        <v>9</v>
      </c>
      <c r="C3049" t="s">
        <v>66</v>
      </c>
      <c r="D3049" s="24">
        <v>46143</v>
      </c>
      <c r="E3049" t="s">
        <v>329</v>
      </c>
      <c r="F3049" t="s">
        <v>10</v>
      </c>
      <c r="G3049" t="s">
        <v>320</v>
      </c>
      <c r="H3049" t="s">
        <v>320</v>
      </c>
      <c r="I3049" t="s">
        <v>322</v>
      </c>
      <c r="J3049" s="25">
        <v>369754</v>
      </c>
      <c r="K3049" s="26">
        <v>592.63570000000004</v>
      </c>
      <c r="L3049" s="26">
        <v>6.4489000000000001</v>
      </c>
    </row>
    <row r="3050" spans="1:12" ht="16" customHeight="1">
      <c r="A3050" t="s">
        <v>567</v>
      </c>
      <c r="B3050" t="s">
        <v>9</v>
      </c>
      <c r="C3050" t="s">
        <v>66</v>
      </c>
      <c r="D3050" s="24">
        <v>46143</v>
      </c>
      <c r="E3050" t="s">
        <v>560</v>
      </c>
      <c r="F3050" t="s">
        <v>10</v>
      </c>
      <c r="G3050" t="s">
        <v>320</v>
      </c>
      <c r="H3050" t="s">
        <v>320</v>
      </c>
      <c r="I3050" t="s">
        <v>324</v>
      </c>
      <c r="J3050" s="25">
        <v>36507</v>
      </c>
      <c r="K3050" s="26">
        <v>57.701099999999997</v>
      </c>
      <c r="L3050" s="26">
        <v>0.98329999999999995</v>
      </c>
    </row>
    <row r="3051" spans="1:12" ht="16" customHeight="1">
      <c r="A3051" t="s">
        <v>567</v>
      </c>
      <c r="B3051" t="s">
        <v>9</v>
      </c>
      <c r="C3051" t="s">
        <v>66</v>
      </c>
      <c r="D3051" s="24">
        <v>46143</v>
      </c>
      <c r="E3051" t="s">
        <v>372</v>
      </c>
      <c r="F3051" t="s">
        <v>10</v>
      </c>
      <c r="G3051" t="s">
        <v>320</v>
      </c>
      <c r="H3051" t="s">
        <v>320</v>
      </c>
      <c r="I3051" t="s">
        <v>403</v>
      </c>
      <c r="J3051" s="25">
        <v>20449</v>
      </c>
      <c r="K3051" s="26">
        <v>33.579300000000003</v>
      </c>
      <c r="L3051" s="26">
        <v>0.52890000000000004</v>
      </c>
    </row>
    <row r="3052" spans="1:12" ht="16" customHeight="1">
      <c r="A3052" t="s">
        <v>567</v>
      </c>
      <c r="B3052" t="s">
        <v>9</v>
      </c>
      <c r="C3052" t="s">
        <v>66</v>
      </c>
      <c r="D3052" s="24">
        <v>46143</v>
      </c>
      <c r="E3052" t="s">
        <v>331</v>
      </c>
      <c r="F3052" t="s">
        <v>10</v>
      </c>
      <c r="G3052" t="s">
        <v>320</v>
      </c>
      <c r="H3052" t="s">
        <v>320</v>
      </c>
      <c r="I3052" t="s">
        <v>404</v>
      </c>
      <c r="J3052" s="25">
        <v>29806</v>
      </c>
      <c r="K3052" s="26">
        <v>49.576700000000002</v>
      </c>
      <c r="L3052" s="26">
        <v>1.2952999999999999</v>
      </c>
    </row>
    <row r="3053" spans="1:12" ht="16" customHeight="1">
      <c r="A3053" t="s">
        <v>567</v>
      </c>
      <c r="B3053" t="s">
        <v>9</v>
      </c>
      <c r="C3053" t="s">
        <v>66</v>
      </c>
      <c r="D3053" s="24">
        <v>46143</v>
      </c>
      <c r="E3053" t="s">
        <v>542</v>
      </c>
      <c r="F3053" t="s">
        <v>10</v>
      </c>
      <c r="G3053" t="s">
        <v>320</v>
      </c>
      <c r="H3053" t="s">
        <v>320</v>
      </c>
      <c r="I3053" t="s">
        <v>405</v>
      </c>
      <c r="J3053" s="25">
        <v>0</v>
      </c>
      <c r="K3053" s="26">
        <v>0</v>
      </c>
      <c r="L3053" s="26">
        <v>0</v>
      </c>
    </row>
    <row r="3054" spans="1:12" ht="16" customHeight="1">
      <c r="A3054" t="s">
        <v>567</v>
      </c>
      <c r="B3054" t="s">
        <v>9</v>
      </c>
      <c r="C3054" t="s">
        <v>66</v>
      </c>
      <c r="D3054" s="24">
        <v>46143</v>
      </c>
      <c r="E3054" t="s">
        <v>333</v>
      </c>
      <c r="F3054" t="s">
        <v>10</v>
      </c>
      <c r="G3054" t="s">
        <v>320</v>
      </c>
      <c r="H3054" t="s">
        <v>320</v>
      </c>
      <c r="I3054" t="s">
        <v>406</v>
      </c>
      <c r="J3054" s="25">
        <v>1</v>
      </c>
      <c r="K3054" s="26">
        <v>1.1999999999999999E-3</v>
      </c>
      <c r="L3054" s="26">
        <v>0</v>
      </c>
    </row>
    <row r="3055" spans="1:12" ht="16" customHeight="1">
      <c r="A3055" t="s">
        <v>567</v>
      </c>
      <c r="B3055" t="s">
        <v>9</v>
      </c>
      <c r="C3055" t="s">
        <v>66</v>
      </c>
      <c r="D3055" s="24">
        <v>46143</v>
      </c>
      <c r="E3055" t="s">
        <v>335</v>
      </c>
      <c r="F3055" t="s">
        <v>10</v>
      </c>
      <c r="G3055" t="s">
        <v>320</v>
      </c>
      <c r="H3055" t="s">
        <v>320</v>
      </c>
      <c r="I3055" t="s">
        <v>407</v>
      </c>
      <c r="J3055" s="25">
        <v>286</v>
      </c>
      <c r="K3055" s="26">
        <v>0.4955</v>
      </c>
      <c r="L3055" s="26">
        <v>2.87E-2</v>
      </c>
    </row>
    <row r="3056" spans="1:12" ht="16" customHeight="1">
      <c r="A3056" t="s">
        <v>567</v>
      </c>
      <c r="B3056" t="s">
        <v>9</v>
      </c>
      <c r="C3056" t="s">
        <v>66</v>
      </c>
      <c r="D3056" s="24">
        <v>46143</v>
      </c>
      <c r="E3056" t="s">
        <v>337</v>
      </c>
      <c r="F3056" t="s">
        <v>10</v>
      </c>
      <c r="G3056" t="s">
        <v>320</v>
      </c>
      <c r="H3056" t="s">
        <v>320</v>
      </c>
      <c r="I3056" t="s">
        <v>408</v>
      </c>
      <c r="J3056" s="25">
        <v>1</v>
      </c>
      <c r="K3056" s="26">
        <v>1.5E-3</v>
      </c>
      <c r="L3056" s="26">
        <v>0</v>
      </c>
    </row>
    <row r="3057" spans="1:12" ht="16" customHeight="1">
      <c r="A3057" t="s">
        <v>567</v>
      </c>
      <c r="B3057" t="s">
        <v>9</v>
      </c>
      <c r="C3057" t="s">
        <v>66</v>
      </c>
      <c r="D3057" s="24">
        <v>46143</v>
      </c>
      <c r="E3057" t="s">
        <v>339</v>
      </c>
      <c r="F3057" t="s">
        <v>10</v>
      </c>
      <c r="G3057" t="s">
        <v>320</v>
      </c>
      <c r="H3057" t="s">
        <v>320</v>
      </c>
      <c r="I3057" t="s">
        <v>409</v>
      </c>
      <c r="J3057" s="25">
        <v>4</v>
      </c>
      <c r="K3057" s="26">
        <v>7.0000000000000001E-3</v>
      </c>
      <c r="L3057" s="26">
        <v>4.0000000000000002E-4</v>
      </c>
    </row>
    <row r="3058" spans="1:12" ht="16" customHeight="1">
      <c r="A3058" t="s">
        <v>567</v>
      </c>
      <c r="B3058" t="s">
        <v>9</v>
      </c>
      <c r="C3058" t="s">
        <v>66</v>
      </c>
      <c r="D3058" s="24">
        <v>46143</v>
      </c>
      <c r="E3058" t="s">
        <v>341</v>
      </c>
      <c r="F3058" t="s">
        <v>10</v>
      </c>
      <c r="G3058" t="s">
        <v>320</v>
      </c>
      <c r="H3058" t="s">
        <v>320</v>
      </c>
      <c r="I3058" t="s">
        <v>410</v>
      </c>
      <c r="J3058" s="25">
        <v>4</v>
      </c>
      <c r="K3058" s="26">
        <v>7.0000000000000001E-3</v>
      </c>
      <c r="L3058" s="26">
        <v>5.0000000000000001E-4</v>
      </c>
    </row>
    <row r="3059" spans="1:12" ht="16" customHeight="1">
      <c r="A3059" t="s">
        <v>567</v>
      </c>
      <c r="B3059" t="s">
        <v>9</v>
      </c>
      <c r="C3059" t="s">
        <v>66</v>
      </c>
      <c r="D3059" s="24">
        <v>46143</v>
      </c>
      <c r="E3059" t="s">
        <v>343</v>
      </c>
      <c r="F3059" t="s">
        <v>9</v>
      </c>
      <c r="G3059" t="s">
        <v>344</v>
      </c>
      <c r="H3059" t="s">
        <v>344</v>
      </c>
      <c r="I3059" t="s">
        <v>411</v>
      </c>
      <c r="J3059" s="25">
        <v>0</v>
      </c>
      <c r="K3059" s="26">
        <v>0</v>
      </c>
      <c r="L3059" s="26">
        <v>0</v>
      </c>
    </row>
    <row r="3060" spans="1:12" ht="16" customHeight="1">
      <c r="A3060" t="s">
        <v>567</v>
      </c>
      <c r="B3060" t="s">
        <v>9</v>
      </c>
      <c r="C3060" t="s">
        <v>66</v>
      </c>
      <c r="D3060" s="24">
        <v>46143</v>
      </c>
      <c r="E3060" t="s">
        <v>346</v>
      </c>
      <c r="F3060" t="s">
        <v>10</v>
      </c>
      <c r="G3060" t="s">
        <v>320</v>
      </c>
      <c r="H3060" t="s">
        <v>320</v>
      </c>
      <c r="I3060" t="s">
        <v>412</v>
      </c>
      <c r="J3060" s="25">
        <v>0</v>
      </c>
      <c r="K3060" s="26">
        <v>0</v>
      </c>
      <c r="L3060" s="26">
        <v>0</v>
      </c>
    </row>
    <row r="3061" spans="1:12" ht="16" customHeight="1">
      <c r="A3061" t="s">
        <v>567</v>
      </c>
      <c r="B3061" t="s">
        <v>9</v>
      </c>
      <c r="C3061" t="s">
        <v>66</v>
      </c>
      <c r="D3061" s="24">
        <v>46143</v>
      </c>
      <c r="E3061" t="s">
        <v>463</v>
      </c>
      <c r="F3061" t="s">
        <v>10</v>
      </c>
      <c r="G3061" t="s">
        <v>320</v>
      </c>
      <c r="H3061" t="s">
        <v>320</v>
      </c>
      <c r="I3061" t="s">
        <v>413</v>
      </c>
      <c r="J3061" s="25">
        <v>0</v>
      </c>
      <c r="K3061" s="26">
        <v>0</v>
      </c>
      <c r="L3061" s="26">
        <v>0</v>
      </c>
    </row>
    <row r="3062" spans="1:12" ht="16" customHeight="1">
      <c r="A3062" t="s">
        <v>546</v>
      </c>
      <c r="B3062" t="s">
        <v>10</v>
      </c>
      <c r="C3062" t="s">
        <v>66</v>
      </c>
      <c r="D3062" s="24">
        <v>46143</v>
      </c>
      <c r="E3062" t="s">
        <v>546</v>
      </c>
      <c r="F3062" t="s">
        <v>10</v>
      </c>
      <c r="G3062" t="s">
        <v>314</v>
      </c>
      <c r="H3062" t="s">
        <v>314</v>
      </c>
      <c r="I3062" t="s">
        <v>315</v>
      </c>
      <c r="J3062" s="25">
        <v>396066995</v>
      </c>
      <c r="K3062" s="26">
        <v>608565.84880000004</v>
      </c>
      <c r="L3062" s="26">
        <v>659.89260000000002</v>
      </c>
    </row>
    <row r="3063" spans="1:12" ht="16" customHeight="1">
      <c r="A3063" t="s">
        <v>546</v>
      </c>
      <c r="B3063" t="s">
        <v>10</v>
      </c>
      <c r="C3063" t="s">
        <v>66</v>
      </c>
      <c r="D3063" s="24">
        <v>46143</v>
      </c>
      <c r="E3063" t="s">
        <v>550</v>
      </c>
      <c r="F3063" t="s">
        <v>10</v>
      </c>
      <c r="G3063" t="s">
        <v>314</v>
      </c>
      <c r="H3063" t="s">
        <v>314</v>
      </c>
      <c r="I3063" t="s">
        <v>315</v>
      </c>
      <c r="J3063" s="25">
        <v>9159825</v>
      </c>
      <c r="K3063" s="26">
        <v>14241.712799999999</v>
      </c>
      <c r="L3063" s="26">
        <v>65.562399999999997</v>
      </c>
    </row>
    <row r="3064" spans="1:12" ht="16" customHeight="1">
      <c r="A3064" t="s">
        <v>546</v>
      </c>
      <c r="B3064" t="s">
        <v>10</v>
      </c>
      <c r="C3064" t="s">
        <v>66</v>
      </c>
      <c r="D3064" s="24">
        <v>46143</v>
      </c>
      <c r="E3064" t="s">
        <v>519</v>
      </c>
      <c r="F3064" t="s">
        <v>10</v>
      </c>
      <c r="G3064" t="s">
        <v>320</v>
      </c>
      <c r="H3064" t="s">
        <v>320</v>
      </c>
      <c r="I3064" t="s">
        <v>315</v>
      </c>
      <c r="J3064" s="25">
        <v>2320271</v>
      </c>
      <c r="K3064" s="26">
        <v>3626.5074</v>
      </c>
      <c r="L3064" s="26">
        <v>27.455200000000001</v>
      </c>
    </row>
    <row r="3065" spans="1:12" ht="16" customHeight="1">
      <c r="A3065" t="s">
        <v>546</v>
      </c>
      <c r="B3065" t="s">
        <v>10</v>
      </c>
      <c r="C3065" t="s">
        <v>66</v>
      </c>
      <c r="D3065" s="24">
        <v>46143</v>
      </c>
      <c r="E3065" t="s">
        <v>555</v>
      </c>
      <c r="F3065" t="s">
        <v>10</v>
      </c>
      <c r="G3065" t="s">
        <v>314</v>
      </c>
      <c r="H3065" t="s">
        <v>314</v>
      </c>
      <c r="I3065" t="s">
        <v>322</v>
      </c>
      <c r="J3065" s="25">
        <v>72470</v>
      </c>
      <c r="K3065" s="26">
        <v>113.7891</v>
      </c>
      <c r="L3065" s="26">
        <v>0.87890000000000001</v>
      </c>
    </row>
    <row r="3066" spans="1:12" ht="16" customHeight="1">
      <c r="A3066" t="s">
        <v>546</v>
      </c>
      <c r="B3066" t="s">
        <v>10</v>
      </c>
      <c r="C3066" t="s">
        <v>66</v>
      </c>
      <c r="D3066" s="24">
        <v>46143</v>
      </c>
      <c r="E3066" t="s">
        <v>564</v>
      </c>
      <c r="F3066" t="s">
        <v>10</v>
      </c>
      <c r="G3066" t="s">
        <v>314</v>
      </c>
      <c r="H3066" t="s">
        <v>314</v>
      </c>
      <c r="I3066" t="s">
        <v>322</v>
      </c>
      <c r="J3066" s="25">
        <v>10935</v>
      </c>
      <c r="K3066" s="26">
        <v>17.314900000000002</v>
      </c>
      <c r="L3066" s="26">
        <v>0.13089999999999999</v>
      </c>
    </row>
    <row r="3067" spans="1:12" ht="16" customHeight="1">
      <c r="A3067" t="s">
        <v>546</v>
      </c>
      <c r="B3067" t="s">
        <v>10</v>
      </c>
      <c r="C3067" t="s">
        <v>66</v>
      </c>
      <c r="D3067" s="24">
        <v>46143</v>
      </c>
      <c r="E3067" t="s">
        <v>329</v>
      </c>
      <c r="F3067" t="s">
        <v>10</v>
      </c>
      <c r="G3067" t="s">
        <v>320</v>
      </c>
      <c r="H3067" t="s">
        <v>320</v>
      </c>
      <c r="I3067" t="s">
        <v>322</v>
      </c>
      <c r="J3067" s="25">
        <v>455554</v>
      </c>
      <c r="K3067" s="26">
        <v>716.78200000000004</v>
      </c>
      <c r="L3067" s="26">
        <v>8.0063999999999993</v>
      </c>
    </row>
    <row r="3068" spans="1:12" ht="16" customHeight="1">
      <c r="A3068" t="s">
        <v>546</v>
      </c>
      <c r="B3068" t="s">
        <v>10</v>
      </c>
      <c r="C3068" t="s">
        <v>66</v>
      </c>
      <c r="D3068" s="24">
        <v>46143</v>
      </c>
      <c r="E3068" t="s">
        <v>560</v>
      </c>
      <c r="F3068" t="s">
        <v>10</v>
      </c>
      <c r="G3068" t="s">
        <v>320</v>
      </c>
      <c r="H3068" t="s">
        <v>320</v>
      </c>
      <c r="I3068" t="s">
        <v>324</v>
      </c>
      <c r="J3068" s="25">
        <v>53474</v>
      </c>
      <c r="K3068" s="26">
        <v>84.508200000000002</v>
      </c>
      <c r="L3068" s="26">
        <v>1.4934000000000001</v>
      </c>
    </row>
    <row r="3069" spans="1:12" ht="16" customHeight="1">
      <c r="A3069" t="s">
        <v>546</v>
      </c>
      <c r="B3069" t="s">
        <v>10</v>
      </c>
      <c r="C3069" t="s">
        <v>66</v>
      </c>
      <c r="D3069" s="24">
        <v>46143</v>
      </c>
      <c r="E3069" t="s">
        <v>372</v>
      </c>
      <c r="F3069" t="s">
        <v>10</v>
      </c>
      <c r="G3069" t="s">
        <v>320</v>
      </c>
      <c r="H3069" t="s">
        <v>320</v>
      </c>
      <c r="I3069" t="s">
        <v>403</v>
      </c>
      <c r="J3069" s="25">
        <v>40313</v>
      </c>
      <c r="K3069" s="26">
        <v>65.286799999999999</v>
      </c>
      <c r="L3069" s="26">
        <v>1.1254</v>
      </c>
    </row>
    <row r="3070" spans="1:12" ht="16" customHeight="1">
      <c r="A3070" t="s">
        <v>546</v>
      </c>
      <c r="B3070" t="s">
        <v>10</v>
      </c>
      <c r="C3070" t="s">
        <v>66</v>
      </c>
      <c r="D3070" s="24">
        <v>46143</v>
      </c>
      <c r="E3070" t="s">
        <v>331</v>
      </c>
      <c r="F3070" t="s">
        <v>10</v>
      </c>
      <c r="G3070" t="s">
        <v>320</v>
      </c>
      <c r="H3070" t="s">
        <v>320</v>
      </c>
      <c r="I3070" t="s">
        <v>404</v>
      </c>
      <c r="J3070" s="25">
        <v>55253</v>
      </c>
      <c r="K3070" s="26">
        <v>90.150999999999996</v>
      </c>
      <c r="L3070" s="26">
        <v>2.3690000000000002</v>
      </c>
    </row>
    <row r="3071" spans="1:12" ht="16" customHeight="1">
      <c r="A3071" t="s">
        <v>546</v>
      </c>
      <c r="B3071" t="s">
        <v>10</v>
      </c>
      <c r="C3071" t="s">
        <v>66</v>
      </c>
      <c r="D3071" s="24">
        <v>46143</v>
      </c>
      <c r="E3071" t="s">
        <v>542</v>
      </c>
      <c r="F3071" t="s">
        <v>10</v>
      </c>
      <c r="G3071" t="s">
        <v>320</v>
      </c>
      <c r="H3071" t="s">
        <v>320</v>
      </c>
      <c r="I3071" t="s">
        <v>405</v>
      </c>
      <c r="J3071" s="25">
        <v>0</v>
      </c>
      <c r="K3071" s="26">
        <v>0</v>
      </c>
      <c r="L3071" s="26">
        <v>0</v>
      </c>
    </row>
    <row r="3072" spans="1:12" ht="16" customHeight="1">
      <c r="A3072" t="s">
        <v>546</v>
      </c>
      <c r="B3072" t="s">
        <v>10</v>
      </c>
      <c r="C3072" t="s">
        <v>66</v>
      </c>
      <c r="D3072" s="24">
        <v>46143</v>
      </c>
      <c r="E3072" t="s">
        <v>333</v>
      </c>
      <c r="F3072" t="s">
        <v>10</v>
      </c>
      <c r="G3072" t="s">
        <v>320</v>
      </c>
      <c r="H3072" t="s">
        <v>320</v>
      </c>
      <c r="I3072" t="s">
        <v>406</v>
      </c>
      <c r="J3072" s="25">
        <v>10</v>
      </c>
      <c r="K3072" s="26">
        <v>1.38E-2</v>
      </c>
      <c r="L3072" s="26">
        <v>2.9999999999999997E-4</v>
      </c>
    </row>
    <row r="3073" spans="1:12" ht="16" customHeight="1">
      <c r="A3073" t="s">
        <v>546</v>
      </c>
      <c r="B3073" t="s">
        <v>10</v>
      </c>
      <c r="C3073" t="s">
        <v>66</v>
      </c>
      <c r="D3073" s="24">
        <v>46143</v>
      </c>
      <c r="E3073" t="s">
        <v>335</v>
      </c>
      <c r="F3073" t="s">
        <v>10</v>
      </c>
      <c r="G3073" t="s">
        <v>320</v>
      </c>
      <c r="H3073" t="s">
        <v>320</v>
      </c>
      <c r="I3073" t="s">
        <v>407</v>
      </c>
      <c r="J3073" s="25">
        <v>595</v>
      </c>
      <c r="K3073" s="26">
        <v>1.0657000000000001</v>
      </c>
      <c r="L3073" s="26">
        <v>4.7399999999999998E-2</v>
      </c>
    </row>
    <row r="3074" spans="1:12" ht="16" customHeight="1">
      <c r="A3074" t="s">
        <v>546</v>
      </c>
      <c r="B3074" t="s">
        <v>10</v>
      </c>
      <c r="C3074" t="s">
        <v>66</v>
      </c>
      <c r="D3074" s="24">
        <v>46143</v>
      </c>
      <c r="E3074" t="s">
        <v>337</v>
      </c>
      <c r="F3074" t="s">
        <v>10</v>
      </c>
      <c r="G3074" t="s">
        <v>320</v>
      </c>
      <c r="H3074" t="s">
        <v>320</v>
      </c>
      <c r="I3074" t="s">
        <v>408</v>
      </c>
      <c r="J3074" s="25">
        <v>0</v>
      </c>
      <c r="K3074" s="26">
        <v>0</v>
      </c>
      <c r="L3074" s="26">
        <v>0</v>
      </c>
    </row>
    <row r="3075" spans="1:12" ht="16" customHeight="1">
      <c r="A3075" t="s">
        <v>546</v>
      </c>
      <c r="B3075" t="s">
        <v>10</v>
      </c>
      <c r="C3075" t="s">
        <v>66</v>
      </c>
      <c r="D3075" s="24">
        <v>46143</v>
      </c>
      <c r="E3075" t="s">
        <v>339</v>
      </c>
      <c r="F3075" t="s">
        <v>10</v>
      </c>
      <c r="G3075" t="s">
        <v>320</v>
      </c>
      <c r="H3075" t="s">
        <v>320</v>
      </c>
      <c r="I3075" t="s">
        <v>409</v>
      </c>
      <c r="J3075" s="25">
        <v>34</v>
      </c>
      <c r="K3075" s="26">
        <v>6.59E-2</v>
      </c>
      <c r="L3075" s="26">
        <v>4.5999999999999999E-3</v>
      </c>
    </row>
    <row r="3076" spans="1:12" ht="16" customHeight="1">
      <c r="A3076" t="s">
        <v>546</v>
      </c>
      <c r="B3076" t="s">
        <v>10</v>
      </c>
      <c r="C3076" t="s">
        <v>66</v>
      </c>
      <c r="D3076" s="24">
        <v>46143</v>
      </c>
      <c r="E3076" t="s">
        <v>341</v>
      </c>
      <c r="F3076" t="s">
        <v>10</v>
      </c>
      <c r="G3076" t="s">
        <v>320</v>
      </c>
      <c r="H3076" t="s">
        <v>320</v>
      </c>
      <c r="I3076" t="s">
        <v>410</v>
      </c>
      <c r="J3076" s="25">
        <v>0</v>
      </c>
      <c r="K3076" s="26">
        <v>0</v>
      </c>
      <c r="L3076" s="26">
        <v>0</v>
      </c>
    </row>
    <row r="3077" spans="1:12" ht="16" customHeight="1">
      <c r="A3077" t="s">
        <v>546</v>
      </c>
      <c r="B3077" t="s">
        <v>10</v>
      </c>
      <c r="C3077" t="s">
        <v>66</v>
      </c>
      <c r="D3077" s="24">
        <v>46143</v>
      </c>
      <c r="E3077" t="s">
        <v>343</v>
      </c>
      <c r="F3077" t="s">
        <v>9</v>
      </c>
      <c r="G3077" t="s">
        <v>344</v>
      </c>
      <c r="H3077" t="s">
        <v>344</v>
      </c>
      <c r="I3077" t="s">
        <v>411</v>
      </c>
      <c r="J3077" s="25">
        <v>3</v>
      </c>
      <c r="K3077" s="26">
        <v>5.3E-3</v>
      </c>
      <c r="L3077" s="26">
        <v>2.9999999999999997E-4</v>
      </c>
    </row>
    <row r="3078" spans="1:12" ht="16" customHeight="1">
      <c r="A3078" t="s">
        <v>546</v>
      </c>
      <c r="B3078" t="s">
        <v>10</v>
      </c>
      <c r="C3078" t="s">
        <v>66</v>
      </c>
      <c r="D3078" s="24">
        <v>46143</v>
      </c>
      <c r="E3078" t="s">
        <v>346</v>
      </c>
      <c r="F3078" t="s">
        <v>10</v>
      </c>
      <c r="G3078" t="s">
        <v>320</v>
      </c>
      <c r="H3078" t="s">
        <v>320</v>
      </c>
      <c r="I3078" t="s">
        <v>412</v>
      </c>
      <c r="J3078" s="25">
        <v>0</v>
      </c>
      <c r="K3078" s="26">
        <v>0</v>
      </c>
      <c r="L3078" s="26">
        <v>0</v>
      </c>
    </row>
    <row r="3079" spans="1:12" ht="16" customHeight="1">
      <c r="A3079" t="s">
        <v>546</v>
      </c>
      <c r="B3079" t="s">
        <v>10</v>
      </c>
      <c r="C3079" t="s">
        <v>66</v>
      </c>
      <c r="D3079" s="24">
        <v>46143</v>
      </c>
      <c r="E3079" t="s">
        <v>463</v>
      </c>
      <c r="F3079" t="s">
        <v>10</v>
      </c>
      <c r="G3079" t="s">
        <v>320</v>
      </c>
      <c r="H3079" t="s">
        <v>320</v>
      </c>
      <c r="I3079" t="s">
        <v>413</v>
      </c>
      <c r="J3079" s="25">
        <v>0</v>
      </c>
      <c r="K3079" s="26">
        <v>0</v>
      </c>
      <c r="L3079" s="26">
        <v>0</v>
      </c>
    </row>
    <row r="3080" spans="1:12" ht="16" customHeight="1">
      <c r="A3080" t="s">
        <v>568</v>
      </c>
      <c r="B3080" t="s">
        <v>11</v>
      </c>
      <c r="C3080" t="s">
        <v>66</v>
      </c>
      <c r="D3080" s="24">
        <v>46143</v>
      </c>
      <c r="E3080" t="s">
        <v>550</v>
      </c>
      <c r="F3080" t="s">
        <v>10</v>
      </c>
      <c r="G3080" t="s">
        <v>314</v>
      </c>
      <c r="H3080" t="s">
        <v>314</v>
      </c>
      <c r="I3080" t="s">
        <v>315</v>
      </c>
      <c r="J3080" s="25">
        <v>47897930</v>
      </c>
      <c r="K3080" s="26">
        <v>73496.988299999997</v>
      </c>
      <c r="L3080" s="26">
        <v>400.69229999999999</v>
      </c>
    </row>
    <row r="3081" spans="1:12" ht="16" customHeight="1">
      <c r="A3081" t="s">
        <v>568</v>
      </c>
      <c r="B3081" t="s">
        <v>11</v>
      </c>
      <c r="C3081" t="s">
        <v>66</v>
      </c>
      <c r="D3081" s="24">
        <v>46143</v>
      </c>
      <c r="E3081" t="s">
        <v>519</v>
      </c>
      <c r="F3081" t="s">
        <v>10</v>
      </c>
      <c r="G3081" t="s">
        <v>320</v>
      </c>
      <c r="H3081" t="s">
        <v>320</v>
      </c>
      <c r="I3081" t="s">
        <v>315</v>
      </c>
      <c r="J3081" s="25">
        <v>2390815</v>
      </c>
      <c r="K3081" s="26">
        <v>3703.9573</v>
      </c>
      <c r="L3081" s="26">
        <v>26.715900000000001</v>
      </c>
    </row>
    <row r="3082" spans="1:12" ht="16" customHeight="1">
      <c r="A3082" t="s">
        <v>568</v>
      </c>
      <c r="B3082" t="s">
        <v>11</v>
      </c>
      <c r="C3082" t="s">
        <v>66</v>
      </c>
      <c r="D3082" s="24">
        <v>46143</v>
      </c>
      <c r="E3082" t="s">
        <v>555</v>
      </c>
      <c r="F3082" t="s">
        <v>10</v>
      </c>
      <c r="G3082" t="s">
        <v>314</v>
      </c>
      <c r="H3082" t="s">
        <v>314</v>
      </c>
      <c r="I3082" t="s">
        <v>322</v>
      </c>
      <c r="J3082" s="25">
        <v>73652</v>
      </c>
      <c r="K3082" s="26">
        <v>114.4336</v>
      </c>
      <c r="L3082" s="26">
        <v>0.93389999999999995</v>
      </c>
    </row>
    <row r="3083" spans="1:12" ht="16" customHeight="1">
      <c r="A3083" t="s">
        <v>568</v>
      </c>
      <c r="B3083" t="s">
        <v>11</v>
      </c>
      <c r="C3083" t="s">
        <v>66</v>
      </c>
      <c r="D3083" s="24">
        <v>46143</v>
      </c>
      <c r="E3083" t="s">
        <v>564</v>
      </c>
      <c r="F3083" t="s">
        <v>10</v>
      </c>
      <c r="G3083" t="s">
        <v>314</v>
      </c>
      <c r="H3083" t="s">
        <v>314</v>
      </c>
      <c r="I3083" t="s">
        <v>322</v>
      </c>
      <c r="J3083" s="25">
        <v>15441</v>
      </c>
      <c r="K3083" s="26">
        <v>24.360499999999998</v>
      </c>
      <c r="L3083" s="26">
        <v>0.22209999999999999</v>
      </c>
    </row>
    <row r="3084" spans="1:12" ht="16" customHeight="1">
      <c r="A3084" t="s">
        <v>568</v>
      </c>
      <c r="B3084" t="s">
        <v>11</v>
      </c>
      <c r="C3084" t="s">
        <v>66</v>
      </c>
      <c r="D3084" s="24">
        <v>46143</v>
      </c>
      <c r="E3084" t="s">
        <v>569</v>
      </c>
      <c r="F3084" t="s">
        <v>10</v>
      </c>
      <c r="G3084" t="s">
        <v>314</v>
      </c>
      <c r="H3084" t="s">
        <v>314</v>
      </c>
      <c r="I3084" t="s">
        <v>322</v>
      </c>
      <c r="J3084" s="25">
        <v>251</v>
      </c>
      <c r="K3084" s="26">
        <v>0.3992</v>
      </c>
      <c r="L3084" s="26">
        <v>3.0000000000000001E-3</v>
      </c>
    </row>
    <row r="3085" spans="1:12" ht="16" customHeight="1">
      <c r="A3085" t="s">
        <v>568</v>
      </c>
      <c r="B3085" t="s">
        <v>11</v>
      </c>
      <c r="C3085" t="s">
        <v>66</v>
      </c>
      <c r="D3085" s="24">
        <v>46143</v>
      </c>
      <c r="E3085" t="s">
        <v>329</v>
      </c>
      <c r="F3085" t="s">
        <v>10</v>
      </c>
      <c r="G3085" t="s">
        <v>320</v>
      </c>
      <c r="H3085" t="s">
        <v>320</v>
      </c>
      <c r="I3085" t="s">
        <v>322</v>
      </c>
      <c r="J3085" s="25">
        <v>320321</v>
      </c>
      <c r="K3085" s="26">
        <v>499.90030000000002</v>
      </c>
      <c r="L3085" s="26">
        <v>6.0830000000000002</v>
      </c>
    </row>
    <row r="3086" spans="1:12" ht="16" customHeight="1">
      <c r="A3086" t="s">
        <v>568</v>
      </c>
      <c r="B3086" t="s">
        <v>11</v>
      </c>
      <c r="C3086" t="s">
        <v>66</v>
      </c>
      <c r="D3086" s="24">
        <v>46143</v>
      </c>
      <c r="E3086" t="s">
        <v>560</v>
      </c>
      <c r="F3086" t="s">
        <v>10</v>
      </c>
      <c r="G3086" t="s">
        <v>320</v>
      </c>
      <c r="H3086" t="s">
        <v>320</v>
      </c>
      <c r="I3086" t="s">
        <v>324</v>
      </c>
      <c r="J3086" s="25">
        <v>36034</v>
      </c>
      <c r="K3086" s="26">
        <v>57.293700000000001</v>
      </c>
      <c r="L3086" s="26">
        <v>0.99050000000000005</v>
      </c>
    </row>
    <row r="3087" spans="1:12" ht="16" customHeight="1">
      <c r="A3087" t="s">
        <v>568</v>
      </c>
      <c r="B3087" t="s">
        <v>11</v>
      </c>
      <c r="C3087" t="s">
        <v>66</v>
      </c>
      <c r="D3087" s="24">
        <v>46143</v>
      </c>
      <c r="E3087" t="s">
        <v>372</v>
      </c>
      <c r="F3087" t="s">
        <v>10</v>
      </c>
      <c r="G3087" t="s">
        <v>320</v>
      </c>
      <c r="H3087" t="s">
        <v>320</v>
      </c>
      <c r="I3087" t="s">
        <v>403</v>
      </c>
      <c r="J3087" s="25">
        <v>23250</v>
      </c>
      <c r="K3087" s="26">
        <v>38.517099999999999</v>
      </c>
      <c r="L3087" s="26">
        <v>0.5444</v>
      </c>
    </row>
    <row r="3088" spans="1:12" ht="16" customHeight="1">
      <c r="A3088" t="s">
        <v>568</v>
      </c>
      <c r="B3088" t="s">
        <v>11</v>
      </c>
      <c r="C3088" t="s">
        <v>66</v>
      </c>
      <c r="D3088" s="24">
        <v>46143</v>
      </c>
      <c r="E3088" t="s">
        <v>331</v>
      </c>
      <c r="F3088" t="s">
        <v>10</v>
      </c>
      <c r="G3088" t="s">
        <v>320</v>
      </c>
      <c r="H3088" t="s">
        <v>320</v>
      </c>
      <c r="I3088" t="s">
        <v>404</v>
      </c>
      <c r="J3088" s="25">
        <v>62334</v>
      </c>
      <c r="K3088" s="26">
        <v>102.34099999999999</v>
      </c>
      <c r="L3088" s="26">
        <v>2.5459999999999998</v>
      </c>
    </row>
    <row r="3089" spans="1:12" ht="16" customHeight="1">
      <c r="A3089" t="s">
        <v>568</v>
      </c>
      <c r="B3089" t="s">
        <v>11</v>
      </c>
      <c r="C3089" t="s">
        <v>66</v>
      </c>
      <c r="D3089" s="24">
        <v>46143</v>
      </c>
      <c r="E3089" t="s">
        <v>542</v>
      </c>
      <c r="F3089" t="s">
        <v>10</v>
      </c>
      <c r="G3089" t="s">
        <v>320</v>
      </c>
      <c r="H3089" t="s">
        <v>320</v>
      </c>
      <c r="I3089" t="s">
        <v>405</v>
      </c>
      <c r="J3089" s="25">
        <v>0</v>
      </c>
      <c r="K3089" s="26">
        <v>0</v>
      </c>
      <c r="L3089" s="26">
        <v>0</v>
      </c>
    </row>
    <row r="3090" spans="1:12" ht="16" customHeight="1">
      <c r="A3090" t="s">
        <v>568</v>
      </c>
      <c r="B3090" t="s">
        <v>11</v>
      </c>
      <c r="C3090" t="s">
        <v>66</v>
      </c>
      <c r="D3090" s="24">
        <v>46143</v>
      </c>
      <c r="E3090" t="s">
        <v>333</v>
      </c>
      <c r="F3090" t="s">
        <v>10</v>
      </c>
      <c r="G3090" t="s">
        <v>320</v>
      </c>
      <c r="H3090" t="s">
        <v>320</v>
      </c>
      <c r="I3090" t="s">
        <v>406</v>
      </c>
      <c r="J3090" s="25">
        <v>2</v>
      </c>
      <c r="K3090" s="26">
        <v>2.8E-3</v>
      </c>
      <c r="L3090" s="26">
        <v>1E-4</v>
      </c>
    </row>
    <row r="3091" spans="1:12" ht="16" customHeight="1">
      <c r="A3091" t="s">
        <v>568</v>
      </c>
      <c r="B3091" t="s">
        <v>11</v>
      </c>
      <c r="C3091" t="s">
        <v>66</v>
      </c>
      <c r="D3091" s="24">
        <v>46143</v>
      </c>
      <c r="E3091" t="s">
        <v>335</v>
      </c>
      <c r="F3091" t="s">
        <v>10</v>
      </c>
      <c r="G3091" t="s">
        <v>320</v>
      </c>
      <c r="H3091" t="s">
        <v>320</v>
      </c>
      <c r="I3091" t="s">
        <v>407</v>
      </c>
      <c r="J3091" s="25">
        <v>413</v>
      </c>
      <c r="K3091" s="26">
        <v>0.76139999999999997</v>
      </c>
      <c r="L3091" s="26">
        <v>3.1600000000000003E-2</v>
      </c>
    </row>
    <row r="3092" spans="1:12" ht="16" customHeight="1">
      <c r="A3092" t="s">
        <v>568</v>
      </c>
      <c r="B3092" t="s">
        <v>11</v>
      </c>
      <c r="C3092" t="s">
        <v>66</v>
      </c>
      <c r="D3092" s="24">
        <v>46143</v>
      </c>
      <c r="E3092" t="s">
        <v>337</v>
      </c>
      <c r="F3092" t="s">
        <v>10</v>
      </c>
      <c r="G3092" t="s">
        <v>320</v>
      </c>
      <c r="H3092" t="s">
        <v>320</v>
      </c>
      <c r="I3092" t="s">
        <v>408</v>
      </c>
      <c r="J3092" s="25">
        <v>0</v>
      </c>
      <c r="K3092" s="26">
        <v>0</v>
      </c>
      <c r="L3092" s="26">
        <v>0</v>
      </c>
    </row>
    <row r="3093" spans="1:12" ht="16" customHeight="1">
      <c r="A3093" t="s">
        <v>568</v>
      </c>
      <c r="B3093" t="s">
        <v>11</v>
      </c>
      <c r="C3093" t="s">
        <v>66</v>
      </c>
      <c r="D3093" s="24">
        <v>46143</v>
      </c>
      <c r="E3093" t="s">
        <v>339</v>
      </c>
      <c r="F3093" t="s">
        <v>10</v>
      </c>
      <c r="G3093" t="s">
        <v>320</v>
      </c>
      <c r="H3093" t="s">
        <v>320</v>
      </c>
      <c r="I3093" t="s">
        <v>409</v>
      </c>
      <c r="J3093" s="25">
        <v>3</v>
      </c>
      <c r="K3093" s="26">
        <v>6.1999999999999998E-3</v>
      </c>
      <c r="L3093" s="26">
        <v>2.9999999999999997E-4</v>
      </c>
    </row>
    <row r="3094" spans="1:12" ht="16" customHeight="1">
      <c r="A3094" t="s">
        <v>568</v>
      </c>
      <c r="B3094" t="s">
        <v>11</v>
      </c>
      <c r="C3094" t="s">
        <v>66</v>
      </c>
      <c r="D3094" s="24">
        <v>46143</v>
      </c>
      <c r="E3094" t="s">
        <v>341</v>
      </c>
      <c r="F3094" t="s">
        <v>10</v>
      </c>
      <c r="G3094" t="s">
        <v>320</v>
      </c>
      <c r="H3094" t="s">
        <v>320</v>
      </c>
      <c r="I3094" t="s">
        <v>410</v>
      </c>
      <c r="J3094" s="25">
        <v>2</v>
      </c>
      <c r="K3094" s="26">
        <v>3.5000000000000001E-3</v>
      </c>
      <c r="L3094" s="26">
        <v>2.0000000000000001E-4</v>
      </c>
    </row>
    <row r="3095" spans="1:12" ht="16" customHeight="1">
      <c r="A3095" t="s">
        <v>568</v>
      </c>
      <c r="B3095" t="s">
        <v>11</v>
      </c>
      <c r="C3095" t="s">
        <v>66</v>
      </c>
      <c r="D3095" s="24">
        <v>46143</v>
      </c>
      <c r="E3095" t="s">
        <v>343</v>
      </c>
      <c r="F3095" t="s">
        <v>9</v>
      </c>
      <c r="G3095" t="s">
        <v>344</v>
      </c>
      <c r="H3095" t="s">
        <v>344</v>
      </c>
      <c r="I3095" t="s">
        <v>411</v>
      </c>
      <c r="J3095" s="25">
        <v>0</v>
      </c>
      <c r="K3095" s="26">
        <v>0</v>
      </c>
      <c r="L3095" s="26">
        <v>0</v>
      </c>
    </row>
    <row r="3096" spans="1:12" ht="16" customHeight="1">
      <c r="A3096" t="s">
        <v>568</v>
      </c>
      <c r="B3096" t="s">
        <v>11</v>
      </c>
      <c r="C3096" t="s">
        <v>66</v>
      </c>
      <c r="D3096" s="24">
        <v>46143</v>
      </c>
      <c r="E3096" t="s">
        <v>346</v>
      </c>
      <c r="F3096" t="s">
        <v>10</v>
      </c>
      <c r="G3096" t="s">
        <v>320</v>
      </c>
      <c r="H3096" t="s">
        <v>320</v>
      </c>
      <c r="I3096" t="s">
        <v>412</v>
      </c>
      <c r="J3096" s="25">
        <v>0</v>
      </c>
      <c r="K3096" s="26">
        <v>0</v>
      </c>
      <c r="L3096" s="26">
        <v>0</v>
      </c>
    </row>
    <row r="3097" spans="1:12" ht="16" customHeight="1">
      <c r="A3097" t="s">
        <v>568</v>
      </c>
      <c r="B3097" t="s">
        <v>11</v>
      </c>
      <c r="C3097" t="s">
        <v>66</v>
      </c>
      <c r="D3097" s="24">
        <v>46143</v>
      </c>
      <c r="E3097" t="s">
        <v>463</v>
      </c>
      <c r="F3097" t="s">
        <v>10</v>
      </c>
      <c r="G3097" t="s">
        <v>320</v>
      </c>
      <c r="H3097" t="s">
        <v>320</v>
      </c>
      <c r="I3097" t="s">
        <v>413</v>
      </c>
      <c r="J3097" s="25">
        <v>0</v>
      </c>
      <c r="K3097" s="26">
        <v>0</v>
      </c>
      <c r="L3097" s="26">
        <v>0</v>
      </c>
    </row>
    <row r="3098" spans="1:12" ht="16" customHeight="1">
      <c r="A3098" t="s">
        <v>570</v>
      </c>
      <c r="B3098" t="s">
        <v>12</v>
      </c>
      <c r="C3098" t="s">
        <v>66</v>
      </c>
      <c r="D3098" s="24">
        <v>46143</v>
      </c>
      <c r="E3098" t="s">
        <v>550</v>
      </c>
      <c r="F3098" t="s">
        <v>10</v>
      </c>
      <c r="G3098" t="s">
        <v>314</v>
      </c>
      <c r="H3098" t="s">
        <v>314</v>
      </c>
      <c r="I3098" t="s">
        <v>315</v>
      </c>
      <c r="J3098" s="25">
        <v>47174754</v>
      </c>
      <c r="K3098" s="26">
        <v>72680.392099999997</v>
      </c>
      <c r="L3098" s="26">
        <v>314.27089999999998</v>
      </c>
    </row>
    <row r="3099" spans="1:12" ht="16" customHeight="1">
      <c r="A3099" t="s">
        <v>570</v>
      </c>
      <c r="B3099" t="s">
        <v>12</v>
      </c>
      <c r="C3099" t="s">
        <v>66</v>
      </c>
      <c r="D3099" s="24">
        <v>46143</v>
      </c>
      <c r="E3099" t="s">
        <v>519</v>
      </c>
      <c r="F3099" t="s">
        <v>10</v>
      </c>
      <c r="G3099" t="s">
        <v>320</v>
      </c>
      <c r="H3099" t="s">
        <v>320</v>
      </c>
      <c r="I3099" t="s">
        <v>315</v>
      </c>
      <c r="J3099" s="25">
        <v>2820453</v>
      </c>
      <c r="K3099" s="26">
        <v>4390.0303000000004</v>
      </c>
      <c r="L3099" s="26">
        <v>30.264800000000001</v>
      </c>
    </row>
    <row r="3100" spans="1:12" ht="16" customHeight="1">
      <c r="A3100" t="s">
        <v>570</v>
      </c>
      <c r="B3100" t="s">
        <v>12</v>
      </c>
      <c r="C3100" t="s">
        <v>66</v>
      </c>
      <c r="D3100" s="24">
        <v>46143</v>
      </c>
      <c r="E3100" t="s">
        <v>555</v>
      </c>
      <c r="F3100" t="s">
        <v>10</v>
      </c>
      <c r="G3100" t="s">
        <v>314</v>
      </c>
      <c r="H3100" t="s">
        <v>314</v>
      </c>
      <c r="I3100" t="s">
        <v>322</v>
      </c>
      <c r="J3100" s="25">
        <v>106272</v>
      </c>
      <c r="K3100" s="26">
        <v>165.9238</v>
      </c>
      <c r="L3100" s="26">
        <v>1.272</v>
      </c>
    </row>
    <row r="3101" spans="1:12" ht="16" customHeight="1">
      <c r="A3101" t="s">
        <v>570</v>
      </c>
      <c r="B3101" t="s">
        <v>12</v>
      </c>
      <c r="C3101" t="s">
        <v>66</v>
      </c>
      <c r="D3101" s="24">
        <v>46143</v>
      </c>
      <c r="E3101" t="s">
        <v>564</v>
      </c>
      <c r="F3101" t="s">
        <v>10</v>
      </c>
      <c r="G3101" t="s">
        <v>314</v>
      </c>
      <c r="H3101" t="s">
        <v>314</v>
      </c>
      <c r="I3101" t="s">
        <v>322</v>
      </c>
      <c r="J3101" s="25">
        <v>20672</v>
      </c>
      <c r="K3101" s="26">
        <v>32.574800000000003</v>
      </c>
      <c r="L3101" s="26">
        <v>0.28010000000000002</v>
      </c>
    </row>
    <row r="3102" spans="1:12" ht="16" customHeight="1">
      <c r="A3102" t="s">
        <v>570</v>
      </c>
      <c r="B3102" t="s">
        <v>12</v>
      </c>
      <c r="C3102" t="s">
        <v>66</v>
      </c>
      <c r="D3102" s="24">
        <v>46143</v>
      </c>
      <c r="E3102" t="s">
        <v>569</v>
      </c>
      <c r="F3102" t="s">
        <v>10</v>
      </c>
      <c r="G3102" t="s">
        <v>314</v>
      </c>
      <c r="H3102" t="s">
        <v>314</v>
      </c>
      <c r="I3102" t="s">
        <v>322</v>
      </c>
      <c r="J3102" s="25">
        <v>1946</v>
      </c>
      <c r="K3102" s="26">
        <v>3.0642</v>
      </c>
      <c r="L3102" s="26">
        <v>3.27E-2</v>
      </c>
    </row>
    <row r="3103" spans="1:12" ht="16" customHeight="1">
      <c r="A3103" t="s">
        <v>570</v>
      </c>
      <c r="B3103" t="s">
        <v>12</v>
      </c>
      <c r="C3103" t="s">
        <v>66</v>
      </c>
      <c r="D3103" s="24">
        <v>46143</v>
      </c>
      <c r="E3103" t="s">
        <v>329</v>
      </c>
      <c r="F3103" t="s">
        <v>10</v>
      </c>
      <c r="G3103" t="s">
        <v>320</v>
      </c>
      <c r="H3103" t="s">
        <v>320</v>
      </c>
      <c r="I3103" t="s">
        <v>322</v>
      </c>
      <c r="J3103" s="25">
        <v>351204</v>
      </c>
      <c r="K3103" s="26">
        <v>547.26880000000006</v>
      </c>
      <c r="L3103" s="26">
        <v>6.8529</v>
      </c>
    </row>
    <row r="3104" spans="1:12" ht="16" customHeight="1">
      <c r="A3104" t="s">
        <v>570</v>
      </c>
      <c r="B3104" t="s">
        <v>12</v>
      </c>
      <c r="C3104" t="s">
        <v>66</v>
      </c>
      <c r="D3104" s="24">
        <v>46143</v>
      </c>
      <c r="E3104" t="s">
        <v>560</v>
      </c>
      <c r="F3104" t="s">
        <v>10</v>
      </c>
      <c r="G3104" t="s">
        <v>320</v>
      </c>
      <c r="H3104" t="s">
        <v>320</v>
      </c>
      <c r="I3104" t="s">
        <v>324</v>
      </c>
      <c r="J3104" s="25">
        <v>33139</v>
      </c>
      <c r="K3104" s="26">
        <v>52.592199999999998</v>
      </c>
      <c r="L3104" s="26">
        <v>0.92689999999999995</v>
      </c>
    </row>
    <row r="3105" spans="1:12" ht="16" customHeight="1">
      <c r="A3105" t="s">
        <v>570</v>
      </c>
      <c r="B3105" t="s">
        <v>12</v>
      </c>
      <c r="C3105" t="s">
        <v>66</v>
      </c>
      <c r="D3105" s="24">
        <v>46143</v>
      </c>
      <c r="E3105" t="s">
        <v>372</v>
      </c>
      <c r="F3105" t="s">
        <v>10</v>
      </c>
      <c r="G3105" t="s">
        <v>320</v>
      </c>
      <c r="H3105" t="s">
        <v>320</v>
      </c>
      <c r="I3105" t="s">
        <v>403</v>
      </c>
      <c r="J3105" s="25">
        <v>21713</v>
      </c>
      <c r="K3105" s="26">
        <v>35.033299999999997</v>
      </c>
      <c r="L3105" s="26">
        <v>0.55410000000000004</v>
      </c>
    </row>
    <row r="3106" spans="1:12" ht="16" customHeight="1">
      <c r="A3106" t="s">
        <v>570</v>
      </c>
      <c r="B3106" t="s">
        <v>12</v>
      </c>
      <c r="C3106" t="s">
        <v>66</v>
      </c>
      <c r="D3106" s="24">
        <v>46143</v>
      </c>
      <c r="E3106" t="s">
        <v>331</v>
      </c>
      <c r="F3106" t="s">
        <v>10</v>
      </c>
      <c r="G3106" t="s">
        <v>320</v>
      </c>
      <c r="H3106" t="s">
        <v>320</v>
      </c>
      <c r="I3106" t="s">
        <v>404</v>
      </c>
      <c r="J3106" s="25">
        <v>33021</v>
      </c>
      <c r="K3106" s="26">
        <v>53.482700000000001</v>
      </c>
      <c r="L3106" s="26">
        <v>1.3156000000000001</v>
      </c>
    </row>
    <row r="3107" spans="1:12" ht="16" customHeight="1">
      <c r="A3107" t="s">
        <v>570</v>
      </c>
      <c r="B3107" t="s">
        <v>12</v>
      </c>
      <c r="C3107" t="s">
        <v>66</v>
      </c>
      <c r="D3107" s="24">
        <v>46143</v>
      </c>
      <c r="E3107" t="s">
        <v>542</v>
      </c>
      <c r="F3107" t="s">
        <v>10</v>
      </c>
      <c r="G3107" t="s">
        <v>320</v>
      </c>
      <c r="H3107" t="s">
        <v>320</v>
      </c>
      <c r="I3107" t="s">
        <v>405</v>
      </c>
      <c r="J3107" s="25">
        <v>0</v>
      </c>
      <c r="K3107" s="26">
        <v>0</v>
      </c>
      <c r="L3107" s="26">
        <v>0</v>
      </c>
    </row>
    <row r="3108" spans="1:12" ht="16" customHeight="1">
      <c r="A3108" t="s">
        <v>570</v>
      </c>
      <c r="B3108" t="s">
        <v>12</v>
      </c>
      <c r="C3108" t="s">
        <v>66</v>
      </c>
      <c r="D3108" s="24">
        <v>46143</v>
      </c>
      <c r="E3108" t="s">
        <v>333</v>
      </c>
      <c r="F3108" t="s">
        <v>10</v>
      </c>
      <c r="G3108" t="s">
        <v>320</v>
      </c>
      <c r="H3108" t="s">
        <v>320</v>
      </c>
      <c r="I3108" t="s">
        <v>406</v>
      </c>
      <c r="J3108" s="25">
        <v>8</v>
      </c>
      <c r="K3108" s="26">
        <v>1.34E-2</v>
      </c>
      <c r="L3108" s="26">
        <v>1.1000000000000001E-3</v>
      </c>
    </row>
    <row r="3109" spans="1:12" ht="16" customHeight="1">
      <c r="A3109" t="s">
        <v>570</v>
      </c>
      <c r="B3109" t="s">
        <v>12</v>
      </c>
      <c r="C3109" t="s">
        <v>66</v>
      </c>
      <c r="D3109" s="24">
        <v>46143</v>
      </c>
      <c r="E3109" t="s">
        <v>335</v>
      </c>
      <c r="F3109" t="s">
        <v>10</v>
      </c>
      <c r="G3109" t="s">
        <v>320</v>
      </c>
      <c r="H3109" t="s">
        <v>320</v>
      </c>
      <c r="I3109" t="s">
        <v>407</v>
      </c>
      <c r="J3109" s="25">
        <v>251</v>
      </c>
      <c r="K3109" s="26">
        <v>0.44219999999999998</v>
      </c>
      <c r="L3109" s="26">
        <v>2.2800000000000001E-2</v>
      </c>
    </row>
    <row r="3110" spans="1:12" ht="16" customHeight="1">
      <c r="A3110" t="s">
        <v>570</v>
      </c>
      <c r="B3110" t="s">
        <v>12</v>
      </c>
      <c r="C3110" t="s">
        <v>66</v>
      </c>
      <c r="D3110" s="24">
        <v>46143</v>
      </c>
      <c r="E3110" t="s">
        <v>337</v>
      </c>
      <c r="F3110" t="s">
        <v>10</v>
      </c>
      <c r="G3110" t="s">
        <v>320</v>
      </c>
      <c r="H3110" t="s">
        <v>320</v>
      </c>
      <c r="I3110" t="s">
        <v>408</v>
      </c>
      <c r="J3110" s="25">
        <v>0</v>
      </c>
      <c r="K3110" s="26">
        <v>0</v>
      </c>
      <c r="L3110" s="26">
        <v>0</v>
      </c>
    </row>
    <row r="3111" spans="1:12" ht="16" customHeight="1">
      <c r="A3111" t="s">
        <v>570</v>
      </c>
      <c r="B3111" t="s">
        <v>12</v>
      </c>
      <c r="C3111" t="s">
        <v>66</v>
      </c>
      <c r="D3111" s="24">
        <v>46143</v>
      </c>
      <c r="E3111" t="s">
        <v>339</v>
      </c>
      <c r="F3111" t="s">
        <v>10</v>
      </c>
      <c r="G3111" t="s">
        <v>320</v>
      </c>
      <c r="H3111" t="s">
        <v>320</v>
      </c>
      <c r="I3111" t="s">
        <v>409</v>
      </c>
      <c r="J3111" s="25">
        <v>15</v>
      </c>
      <c r="K3111" s="26">
        <v>0.03</v>
      </c>
      <c r="L3111" s="26">
        <v>1.5E-3</v>
      </c>
    </row>
    <row r="3112" spans="1:12" ht="16" customHeight="1">
      <c r="A3112" t="s">
        <v>570</v>
      </c>
      <c r="B3112" t="s">
        <v>12</v>
      </c>
      <c r="C3112" t="s">
        <v>66</v>
      </c>
      <c r="D3112" s="24">
        <v>46143</v>
      </c>
      <c r="E3112" t="s">
        <v>341</v>
      </c>
      <c r="F3112" t="s">
        <v>10</v>
      </c>
      <c r="G3112" t="s">
        <v>320</v>
      </c>
      <c r="H3112" t="s">
        <v>320</v>
      </c>
      <c r="I3112" t="s">
        <v>410</v>
      </c>
      <c r="J3112" s="25">
        <v>4</v>
      </c>
      <c r="K3112" s="26">
        <v>6.7999999999999996E-3</v>
      </c>
      <c r="L3112" s="26">
        <v>2.9999999999999997E-4</v>
      </c>
    </row>
    <row r="3113" spans="1:12" ht="16" customHeight="1">
      <c r="A3113" t="s">
        <v>570</v>
      </c>
      <c r="B3113" t="s">
        <v>12</v>
      </c>
      <c r="C3113" t="s">
        <v>66</v>
      </c>
      <c r="D3113" s="24">
        <v>46143</v>
      </c>
      <c r="E3113" t="s">
        <v>343</v>
      </c>
      <c r="F3113" t="s">
        <v>9</v>
      </c>
      <c r="G3113" t="s">
        <v>344</v>
      </c>
      <c r="H3113" t="s">
        <v>344</v>
      </c>
      <c r="I3113" t="s">
        <v>411</v>
      </c>
      <c r="J3113" s="25">
        <v>2</v>
      </c>
      <c r="K3113" s="26">
        <v>4.3E-3</v>
      </c>
      <c r="L3113" s="26">
        <v>4.0000000000000002E-4</v>
      </c>
    </row>
    <row r="3114" spans="1:12" ht="16" customHeight="1">
      <c r="A3114" t="s">
        <v>570</v>
      </c>
      <c r="B3114" t="s">
        <v>12</v>
      </c>
      <c r="C3114" t="s">
        <v>66</v>
      </c>
      <c r="D3114" s="24">
        <v>46143</v>
      </c>
      <c r="E3114" t="s">
        <v>346</v>
      </c>
      <c r="F3114" t="s">
        <v>10</v>
      </c>
      <c r="G3114" t="s">
        <v>320</v>
      </c>
      <c r="H3114" t="s">
        <v>320</v>
      </c>
      <c r="I3114" t="s">
        <v>412</v>
      </c>
      <c r="J3114" s="25">
        <v>0</v>
      </c>
      <c r="K3114" s="26">
        <v>0</v>
      </c>
      <c r="L3114" s="26">
        <v>0</v>
      </c>
    </row>
    <row r="3115" spans="1:12" ht="16" customHeight="1">
      <c r="A3115" t="s">
        <v>570</v>
      </c>
      <c r="B3115" t="s">
        <v>12</v>
      </c>
      <c r="C3115" t="s">
        <v>66</v>
      </c>
      <c r="D3115" s="24">
        <v>46143</v>
      </c>
      <c r="E3115" t="s">
        <v>463</v>
      </c>
      <c r="F3115" t="s">
        <v>10</v>
      </c>
      <c r="G3115" t="s">
        <v>320</v>
      </c>
      <c r="H3115" t="s">
        <v>320</v>
      </c>
      <c r="I3115" t="s">
        <v>413</v>
      </c>
      <c r="J3115" s="25">
        <v>0</v>
      </c>
      <c r="K3115" s="26">
        <v>0</v>
      </c>
      <c r="L3115" s="26">
        <v>0</v>
      </c>
    </row>
    <row r="3116" spans="1:12" ht="16" customHeight="1">
      <c r="A3116" t="s">
        <v>571</v>
      </c>
      <c r="B3116" t="s">
        <v>13</v>
      </c>
      <c r="C3116" t="s">
        <v>67</v>
      </c>
      <c r="D3116" s="24">
        <v>46143</v>
      </c>
      <c r="E3116" t="s">
        <v>550</v>
      </c>
      <c r="F3116" t="s">
        <v>10</v>
      </c>
      <c r="G3116" t="s">
        <v>314</v>
      </c>
      <c r="H3116" t="s">
        <v>314</v>
      </c>
      <c r="I3116" t="s">
        <v>315</v>
      </c>
      <c r="J3116" s="25">
        <v>93307723</v>
      </c>
      <c r="K3116" s="26">
        <v>144253.38560000001</v>
      </c>
      <c r="L3116" s="26">
        <v>569.7636</v>
      </c>
    </row>
    <row r="3117" spans="1:12" ht="16" customHeight="1">
      <c r="A3117" t="s">
        <v>571</v>
      </c>
      <c r="B3117" t="s">
        <v>13</v>
      </c>
      <c r="C3117" t="s">
        <v>67</v>
      </c>
      <c r="D3117" s="24">
        <v>46143</v>
      </c>
      <c r="E3117" t="s">
        <v>519</v>
      </c>
      <c r="F3117" t="s">
        <v>10</v>
      </c>
      <c r="G3117" t="s">
        <v>320</v>
      </c>
      <c r="H3117" t="s">
        <v>320</v>
      </c>
      <c r="I3117" t="s">
        <v>315</v>
      </c>
      <c r="J3117" s="25">
        <v>3238043</v>
      </c>
      <c r="K3117" s="26">
        <v>5022.5091000000002</v>
      </c>
      <c r="L3117" s="26">
        <v>29.6235</v>
      </c>
    </row>
    <row r="3118" spans="1:12" ht="16" customHeight="1">
      <c r="A3118" t="s">
        <v>571</v>
      </c>
      <c r="B3118" t="s">
        <v>13</v>
      </c>
      <c r="C3118" t="s">
        <v>67</v>
      </c>
      <c r="D3118" s="24">
        <v>46143</v>
      </c>
      <c r="E3118" t="s">
        <v>555</v>
      </c>
      <c r="F3118" t="s">
        <v>10</v>
      </c>
      <c r="G3118" t="s">
        <v>314</v>
      </c>
      <c r="H3118" t="s">
        <v>314</v>
      </c>
      <c r="I3118" t="s">
        <v>322</v>
      </c>
      <c r="J3118" s="25">
        <v>133934</v>
      </c>
      <c r="K3118" s="26">
        <v>208.34909999999999</v>
      </c>
      <c r="L3118" s="26">
        <v>1.351</v>
      </c>
    </row>
    <row r="3119" spans="1:12" ht="16" customHeight="1">
      <c r="A3119" t="s">
        <v>571</v>
      </c>
      <c r="B3119" t="s">
        <v>13</v>
      </c>
      <c r="C3119" t="s">
        <v>67</v>
      </c>
      <c r="D3119" s="24">
        <v>46143</v>
      </c>
      <c r="E3119" t="s">
        <v>564</v>
      </c>
      <c r="F3119" t="s">
        <v>10</v>
      </c>
      <c r="G3119" t="s">
        <v>314</v>
      </c>
      <c r="H3119" t="s">
        <v>314</v>
      </c>
      <c r="I3119" t="s">
        <v>322</v>
      </c>
      <c r="J3119" s="25">
        <v>22801</v>
      </c>
      <c r="K3119" s="26">
        <v>35.790999999999997</v>
      </c>
      <c r="L3119" s="26">
        <v>0.3619</v>
      </c>
    </row>
    <row r="3120" spans="1:12" ht="16" customHeight="1">
      <c r="A3120" t="s">
        <v>571</v>
      </c>
      <c r="B3120" t="s">
        <v>13</v>
      </c>
      <c r="C3120" t="s">
        <v>67</v>
      </c>
      <c r="D3120" s="24">
        <v>46143</v>
      </c>
      <c r="E3120" t="s">
        <v>569</v>
      </c>
      <c r="F3120" t="s">
        <v>10</v>
      </c>
      <c r="G3120" t="s">
        <v>314</v>
      </c>
      <c r="H3120" t="s">
        <v>314</v>
      </c>
      <c r="I3120" t="s">
        <v>322</v>
      </c>
      <c r="J3120" s="25">
        <v>3963</v>
      </c>
      <c r="K3120" s="26">
        <v>6.1696</v>
      </c>
      <c r="L3120" s="26">
        <v>6.0199999999999997E-2</v>
      </c>
    </row>
    <row r="3121" spans="1:12" ht="16" customHeight="1">
      <c r="A3121" t="s">
        <v>571</v>
      </c>
      <c r="B3121" t="s">
        <v>13</v>
      </c>
      <c r="C3121" t="s">
        <v>67</v>
      </c>
      <c r="D3121" s="24">
        <v>46143</v>
      </c>
      <c r="E3121" t="s">
        <v>329</v>
      </c>
      <c r="F3121" t="s">
        <v>10</v>
      </c>
      <c r="G3121" t="s">
        <v>320</v>
      </c>
      <c r="H3121" t="s">
        <v>320</v>
      </c>
      <c r="I3121" t="s">
        <v>322</v>
      </c>
      <c r="J3121" s="25">
        <v>323782</v>
      </c>
      <c r="K3121" s="26">
        <v>506.29239999999999</v>
      </c>
      <c r="L3121" s="26">
        <v>5.6486999999999998</v>
      </c>
    </row>
    <row r="3122" spans="1:12" ht="16" customHeight="1">
      <c r="A3122" t="s">
        <v>571</v>
      </c>
      <c r="B3122" t="s">
        <v>13</v>
      </c>
      <c r="C3122" t="s">
        <v>67</v>
      </c>
      <c r="D3122" s="24">
        <v>46143</v>
      </c>
      <c r="E3122" t="s">
        <v>560</v>
      </c>
      <c r="F3122" t="s">
        <v>10</v>
      </c>
      <c r="G3122" t="s">
        <v>320</v>
      </c>
      <c r="H3122" t="s">
        <v>320</v>
      </c>
      <c r="I3122" t="s">
        <v>324</v>
      </c>
      <c r="J3122" s="25">
        <v>34707</v>
      </c>
      <c r="K3122" s="26">
        <v>53.942700000000002</v>
      </c>
      <c r="L3122" s="26">
        <v>0.90610000000000002</v>
      </c>
    </row>
    <row r="3123" spans="1:12" ht="16" customHeight="1">
      <c r="A3123" t="s">
        <v>571</v>
      </c>
      <c r="B3123" t="s">
        <v>13</v>
      </c>
      <c r="C3123" t="s">
        <v>67</v>
      </c>
      <c r="D3123" s="24">
        <v>46143</v>
      </c>
      <c r="E3123" t="s">
        <v>372</v>
      </c>
      <c r="F3123" t="s">
        <v>10</v>
      </c>
      <c r="G3123" t="s">
        <v>320</v>
      </c>
      <c r="H3123" t="s">
        <v>320</v>
      </c>
      <c r="I3123" t="s">
        <v>403</v>
      </c>
      <c r="J3123" s="25">
        <v>15380</v>
      </c>
      <c r="K3123" s="26">
        <v>24.8553</v>
      </c>
      <c r="L3123" s="26">
        <v>0.41039999999999999</v>
      </c>
    </row>
    <row r="3124" spans="1:12" ht="16" customHeight="1">
      <c r="A3124" t="s">
        <v>571</v>
      </c>
      <c r="B3124" t="s">
        <v>13</v>
      </c>
      <c r="C3124" t="s">
        <v>67</v>
      </c>
      <c r="D3124" s="24">
        <v>46143</v>
      </c>
      <c r="E3124" t="s">
        <v>331</v>
      </c>
      <c r="F3124" t="s">
        <v>10</v>
      </c>
      <c r="G3124" t="s">
        <v>320</v>
      </c>
      <c r="H3124" t="s">
        <v>320</v>
      </c>
      <c r="I3124" t="s">
        <v>404</v>
      </c>
      <c r="J3124" s="25">
        <v>27183</v>
      </c>
      <c r="K3124" s="26">
        <v>43.8307</v>
      </c>
      <c r="L3124" s="26">
        <v>1.3425</v>
      </c>
    </row>
    <row r="3125" spans="1:12" ht="16" customHeight="1">
      <c r="A3125" t="s">
        <v>571</v>
      </c>
      <c r="B3125" t="s">
        <v>13</v>
      </c>
      <c r="C3125" t="s">
        <v>67</v>
      </c>
      <c r="D3125" s="24">
        <v>46143</v>
      </c>
      <c r="E3125" t="s">
        <v>542</v>
      </c>
      <c r="F3125" t="s">
        <v>10</v>
      </c>
      <c r="G3125" t="s">
        <v>320</v>
      </c>
      <c r="H3125" t="s">
        <v>320</v>
      </c>
      <c r="I3125" t="s">
        <v>405</v>
      </c>
      <c r="J3125" s="25">
        <v>0</v>
      </c>
      <c r="K3125" s="26">
        <v>0</v>
      </c>
      <c r="L3125" s="26">
        <v>0</v>
      </c>
    </row>
    <row r="3126" spans="1:12" ht="16" customHeight="1">
      <c r="A3126" t="s">
        <v>571</v>
      </c>
      <c r="B3126" t="s">
        <v>13</v>
      </c>
      <c r="C3126" t="s">
        <v>67</v>
      </c>
      <c r="D3126" s="24">
        <v>46143</v>
      </c>
      <c r="E3126" t="s">
        <v>333</v>
      </c>
      <c r="F3126" t="s">
        <v>10</v>
      </c>
      <c r="G3126" t="s">
        <v>320</v>
      </c>
      <c r="H3126" t="s">
        <v>320</v>
      </c>
      <c r="I3126" t="s">
        <v>406</v>
      </c>
      <c r="J3126" s="25">
        <v>0</v>
      </c>
      <c r="K3126" s="26">
        <v>0</v>
      </c>
      <c r="L3126" s="26">
        <v>0</v>
      </c>
    </row>
    <row r="3127" spans="1:12" ht="16" customHeight="1">
      <c r="A3127" t="s">
        <v>571</v>
      </c>
      <c r="B3127" t="s">
        <v>13</v>
      </c>
      <c r="C3127" t="s">
        <v>67</v>
      </c>
      <c r="D3127" s="24">
        <v>46143</v>
      </c>
      <c r="E3127" t="s">
        <v>335</v>
      </c>
      <c r="F3127" t="s">
        <v>10</v>
      </c>
      <c r="G3127" t="s">
        <v>320</v>
      </c>
      <c r="H3127" t="s">
        <v>320</v>
      </c>
      <c r="I3127" t="s">
        <v>407</v>
      </c>
      <c r="J3127" s="25">
        <v>100</v>
      </c>
      <c r="K3127" s="26">
        <v>0.16489999999999999</v>
      </c>
      <c r="L3127" s="26">
        <v>7.1999999999999998E-3</v>
      </c>
    </row>
    <row r="3128" spans="1:12" ht="16" customHeight="1">
      <c r="A3128" t="s">
        <v>571</v>
      </c>
      <c r="B3128" t="s">
        <v>13</v>
      </c>
      <c r="C3128" t="s">
        <v>67</v>
      </c>
      <c r="D3128" s="24">
        <v>46143</v>
      </c>
      <c r="E3128" t="s">
        <v>337</v>
      </c>
      <c r="F3128" t="s">
        <v>10</v>
      </c>
      <c r="G3128" t="s">
        <v>320</v>
      </c>
      <c r="H3128" t="s">
        <v>320</v>
      </c>
      <c r="I3128" t="s">
        <v>408</v>
      </c>
      <c r="J3128" s="25">
        <v>0</v>
      </c>
      <c r="K3128" s="26">
        <v>0</v>
      </c>
      <c r="L3128" s="26">
        <v>0</v>
      </c>
    </row>
    <row r="3129" spans="1:12" ht="16" customHeight="1">
      <c r="A3129" t="s">
        <v>571</v>
      </c>
      <c r="B3129" t="s">
        <v>13</v>
      </c>
      <c r="C3129" t="s">
        <v>67</v>
      </c>
      <c r="D3129" s="24">
        <v>46143</v>
      </c>
      <c r="E3129" t="s">
        <v>339</v>
      </c>
      <c r="F3129" t="s">
        <v>10</v>
      </c>
      <c r="G3129" t="s">
        <v>320</v>
      </c>
      <c r="H3129" t="s">
        <v>320</v>
      </c>
      <c r="I3129" t="s">
        <v>409</v>
      </c>
      <c r="J3129" s="25">
        <v>1</v>
      </c>
      <c r="K3129" s="26">
        <v>1.8E-3</v>
      </c>
      <c r="L3129" s="26">
        <v>2.0000000000000001E-4</v>
      </c>
    </row>
    <row r="3130" spans="1:12" ht="16" customHeight="1">
      <c r="A3130" t="s">
        <v>571</v>
      </c>
      <c r="B3130" t="s">
        <v>13</v>
      </c>
      <c r="C3130" t="s">
        <v>67</v>
      </c>
      <c r="D3130" s="24">
        <v>46143</v>
      </c>
      <c r="E3130" t="s">
        <v>341</v>
      </c>
      <c r="F3130" t="s">
        <v>10</v>
      </c>
      <c r="G3130" t="s">
        <v>320</v>
      </c>
      <c r="H3130" t="s">
        <v>320</v>
      </c>
      <c r="I3130" t="s">
        <v>410</v>
      </c>
      <c r="J3130" s="25">
        <v>2</v>
      </c>
      <c r="K3130" s="26">
        <v>3.2000000000000002E-3</v>
      </c>
      <c r="L3130" s="26">
        <v>1E-4</v>
      </c>
    </row>
    <row r="3131" spans="1:12" ht="16" customHeight="1">
      <c r="A3131" t="s">
        <v>571</v>
      </c>
      <c r="B3131" t="s">
        <v>13</v>
      </c>
      <c r="C3131" t="s">
        <v>67</v>
      </c>
      <c r="D3131" s="24">
        <v>46143</v>
      </c>
      <c r="E3131" t="s">
        <v>343</v>
      </c>
      <c r="F3131" t="s">
        <v>9</v>
      </c>
      <c r="G3131" t="s">
        <v>344</v>
      </c>
      <c r="H3131" t="s">
        <v>344</v>
      </c>
      <c r="I3131" t="s">
        <v>411</v>
      </c>
      <c r="J3131" s="25">
        <v>0</v>
      </c>
      <c r="K3131" s="26">
        <v>0</v>
      </c>
      <c r="L3131" s="26">
        <v>0</v>
      </c>
    </row>
    <row r="3132" spans="1:12" ht="16" customHeight="1">
      <c r="A3132" t="s">
        <v>571</v>
      </c>
      <c r="B3132" t="s">
        <v>13</v>
      </c>
      <c r="C3132" t="s">
        <v>67</v>
      </c>
      <c r="D3132" s="24">
        <v>46143</v>
      </c>
      <c r="E3132" t="s">
        <v>346</v>
      </c>
      <c r="F3132" t="s">
        <v>10</v>
      </c>
      <c r="G3132" t="s">
        <v>320</v>
      </c>
      <c r="H3132" t="s">
        <v>320</v>
      </c>
      <c r="I3132" t="s">
        <v>412</v>
      </c>
      <c r="J3132" s="25">
        <v>0</v>
      </c>
      <c r="K3132" s="26">
        <v>0</v>
      </c>
      <c r="L3132" s="26">
        <v>0</v>
      </c>
    </row>
    <row r="3133" spans="1:12" ht="16" customHeight="1">
      <c r="A3133" t="s">
        <v>571</v>
      </c>
      <c r="B3133" t="s">
        <v>13</v>
      </c>
      <c r="C3133" t="s">
        <v>67</v>
      </c>
      <c r="D3133" s="24">
        <v>46143</v>
      </c>
      <c r="E3133" t="s">
        <v>463</v>
      </c>
      <c r="F3133" t="s">
        <v>10</v>
      </c>
      <c r="G3133" t="s">
        <v>320</v>
      </c>
      <c r="H3133" t="s">
        <v>320</v>
      </c>
      <c r="I3133" t="s">
        <v>413</v>
      </c>
      <c r="J3133" s="25">
        <v>0</v>
      </c>
      <c r="K3133" s="26">
        <v>0</v>
      </c>
      <c r="L3133" s="26">
        <v>0</v>
      </c>
    </row>
    <row r="3134" spans="1:12" ht="16" customHeight="1">
      <c r="A3134" t="s">
        <v>572</v>
      </c>
      <c r="B3134" t="s">
        <v>9</v>
      </c>
      <c r="C3134" t="s">
        <v>67</v>
      </c>
      <c r="D3134" s="24">
        <v>46143</v>
      </c>
      <c r="E3134" t="s">
        <v>550</v>
      </c>
      <c r="F3134" t="s">
        <v>10</v>
      </c>
      <c r="G3134" t="s">
        <v>314</v>
      </c>
      <c r="H3134" t="s">
        <v>314</v>
      </c>
      <c r="I3134" t="s">
        <v>315</v>
      </c>
      <c r="J3134" s="25">
        <v>157173362</v>
      </c>
      <c r="K3134" s="26">
        <v>241236.99059999999</v>
      </c>
      <c r="L3134" s="26">
        <v>681.39739999999995</v>
      </c>
    </row>
    <row r="3135" spans="1:12" ht="16" customHeight="1">
      <c r="A3135" t="s">
        <v>572</v>
      </c>
      <c r="B3135" t="s">
        <v>9</v>
      </c>
      <c r="C3135" t="s">
        <v>67</v>
      </c>
      <c r="D3135" s="24">
        <v>46143</v>
      </c>
      <c r="E3135" t="s">
        <v>519</v>
      </c>
      <c r="F3135" t="s">
        <v>10</v>
      </c>
      <c r="G3135" t="s">
        <v>320</v>
      </c>
      <c r="H3135" t="s">
        <v>320</v>
      </c>
      <c r="I3135" t="s">
        <v>315</v>
      </c>
      <c r="J3135" s="25">
        <v>5888580</v>
      </c>
      <c r="K3135" s="26">
        <v>9101.8397000000004</v>
      </c>
      <c r="L3135" s="26">
        <v>52.461100000000002</v>
      </c>
    </row>
    <row r="3136" spans="1:12" ht="16" customHeight="1">
      <c r="A3136" t="s">
        <v>572</v>
      </c>
      <c r="B3136" t="s">
        <v>9</v>
      </c>
      <c r="C3136" t="s">
        <v>67</v>
      </c>
      <c r="D3136" s="24">
        <v>46143</v>
      </c>
      <c r="E3136" t="s">
        <v>555</v>
      </c>
      <c r="F3136" t="s">
        <v>10</v>
      </c>
      <c r="G3136" t="s">
        <v>314</v>
      </c>
      <c r="H3136" t="s">
        <v>314</v>
      </c>
      <c r="I3136" t="s">
        <v>322</v>
      </c>
      <c r="J3136" s="25">
        <v>317602</v>
      </c>
      <c r="K3136" s="26">
        <v>495.6807</v>
      </c>
      <c r="L3136" s="26">
        <v>3.0895000000000001</v>
      </c>
    </row>
    <row r="3137" spans="1:12" ht="16" customHeight="1">
      <c r="A3137" t="s">
        <v>572</v>
      </c>
      <c r="B3137" t="s">
        <v>9</v>
      </c>
      <c r="C3137" t="s">
        <v>67</v>
      </c>
      <c r="D3137" s="24">
        <v>46143</v>
      </c>
      <c r="E3137" t="s">
        <v>564</v>
      </c>
      <c r="F3137" t="s">
        <v>10</v>
      </c>
      <c r="G3137" t="s">
        <v>314</v>
      </c>
      <c r="H3137" t="s">
        <v>314</v>
      </c>
      <c r="I3137" t="s">
        <v>322</v>
      </c>
      <c r="J3137" s="25">
        <v>37348</v>
      </c>
      <c r="K3137" s="26">
        <v>58.369900000000001</v>
      </c>
      <c r="L3137" s="26">
        <v>0.52090000000000003</v>
      </c>
    </row>
    <row r="3138" spans="1:12" ht="16" customHeight="1">
      <c r="A3138" t="s">
        <v>572</v>
      </c>
      <c r="B3138" t="s">
        <v>9</v>
      </c>
      <c r="C3138" t="s">
        <v>67</v>
      </c>
      <c r="D3138" s="24">
        <v>46143</v>
      </c>
      <c r="E3138" t="s">
        <v>569</v>
      </c>
      <c r="F3138" t="s">
        <v>10</v>
      </c>
      <c r="G3138" t="s">
        <v>314</v>
      </c>
      <c r="H3138" t="s">
        <v>314</v>
      </c>
      <c r="I3138" t="s">
        <v>322</v>
      </c>
      <c r="J3138" s="25">
        <v>4896</v>
      </c>
      <c r="K3138" s="26">
        <v>7.7336</v>
      </c>
      <c r="L3138" s="26">
        <v>7.0699999999999999E-2</v>
      </c>
    </row>
    <row r="3139" spans="1:12" ht="16" customHeight="1">
      <c r="A3139" t="s">
        <v>572</v>
      </c>
      <c r="B3139" t="s">
        <v>9</v>
      </c>
      <c r="C3139" t="s">
        <v>67</v>
      </c>
      <c r="D3139" s="24">
        <v>46143</v>
      </c>
      <c r="E3139" t="s">
        <v>329</v>
      </c>
      <c r="F3139" t="s">
        <v>10</v>
      </c>
      <c r="G3139" t="s">
        <v>320</v>
      </c>
      <c r="H3139" t="s">
        <v>320</v>
      </c>
      <c r="I3139" t="s">
        <v>322</v>
      </c>
      <c r="J3139" s="25">
        <v>543078</v>
      </c>
      <c r="K3139" s="26">
        <v>849.34540000000004</v>
      </c>
      <c r="L3139" s="26">
        <v>9.4014000000000006</v>
      </c>
    </row>
    <row r="3140" spans="1:12" ht="16" customHeight="1">
      <c r="A3140" t="s">
        <v>572</v>
      </c>
      <c r="B3140" t="s">
        <v>9</v>
      </c>
      <c r="C3140" t="s">
        <v>67</v>
      </c>
      <c r="D3140" s="24">
        <v>46143</v>
      </c>
      <c r="E3140" t="s">
        <v>560</v>
      </c>
      <c r="F3140" t="s">
        <v>10</v>
      </c>
      <c r="G3140" t="s">
        <v>320</v>
      </c>
      <c r="H3140" t="s">
        <v>320</v>
      </c>
      <c r="I3140" t="s">
        <v>324</v>
      </c>
      <c r="J3140" s="25">
        <v>52249</v>
      </c>
      <c r="K3140" s="26">
        <v>83.305499999999995</v>
      </c>
      <c r="L3140" s="26">
        <v>1.3516999999999999</v>
      </c>
    </row>
    <row r="3141" spans="1:12" ht="16" customHeight="1">
      <c r="A3141" t="s">
        <v>572</v>
      </c>
      <c r="B3141" t="s">
        <v>9</v>
      </c>
      <c r="C3141" t="s">
        <v>67</v>
      </c>
      <c r="D3141" s="24">
        <v>46143</v>
      </c>
      <c r="E3141" t="s">
        <v>372</v>
      </c>
      <c r="F3141" t="s">
        <v>10</v>
      </c>
      <c r="G3141" t="s">
        <v>320</v>
      </c>
      <c r="H3141" t="s">
        <v>320</v>
      </c>
      <c r="I3141" t="s">
        <v>403</v>
      </c>
      <c r="J3141" s="25">
        <v>17205</v>
      </c>
      <c r="K3141" s="26">
        <v>27.683399999999999</v>
      </c>
      <c r="L3141" s="26">
        <v>0.54949999999999999</v>
      </c>
    </row>
    <row r="3142" spans="1:12" ht="16" customHeight="1">
      <c r="A3142" t="s">
        <v>572</v>
      </c>
      <c r="B3142" t="s">
        <v>9</v>
      </c>
      <c r="C3142" t="s">
        <v>67</v>
      </c>
      <c r="D3142" s="24">
        <v>46143</v>
      </c>
      <c r="E3142" t="s">
        <v>331</v>
      </c>
      <c r="F3142" t="s">
        <v>10</v>
      </c>
      <c r="G3142" t="s">
        <v>320</v>
      </c>
      <c r="H3142" t="s">
        <v>320</v>
      </c>
      <c r="I3142" t="s">
        <v>404</v>
      </c>
      <c r="J3142" s="25">
        <v>44266</v>
      </c>
      <c r="K3142" s="26">
        <v>71.508700000000005</v>
      </c>
      <c r="L3142" s="26">
        <v>2.1471</v>
      </c>
    </row>
    <row r="3143" spans="1:12" ht="16" customHeight="1">
      <c r="A3143" t="s">
        <v>572</v>
      </c>
      <c r="B3143" t="s">
        <v>9</v>
      </c>
      <c r="C3143" t="s">
        <v>67</v>
      </c>
      <c r="D3143" s="24">
        <v>46143</v>
      </c>
      <c r="E3143" t="s">
        <v>542</v>
      </c>
      <c r="F3143" t="s">
        <v>10</v>
      </c>
      <c r="G3143" t="s">
        <v>320</v>
      </c>
      <c r="H3143" t="s">
        <v>320</v>
      </c>
      <c r="I3143" t="s">
        <v>405</v>
      </c>
      <c r="J3143" s="25">
        <v>4</v>
      </c>
      <c r="K3143" s="26">
        <v>5.4999999999999997E-3</v>
      </c>
      <c r="L3143" s="26">
        <v>1E-4</v>
      </c>
    </row>
    <row r="3144" spans="1:12" ht="16" customHeight="1">
      <c r="A3144" t="s">
        <v>572</v>
      </c>
      <c r="B3144" t="s">
        <v>9</v>
      </c>
      <c r="C3144" t="s">
        <v>67</v>
      </c>
      <c r="D3144" s="24">
        <v>46143</v>
      </c>
      <c r="E3144" t="s">
        <v>333</v>
      </c>
      <c r="F3144" t="s">
        <v>10</v>
      </c>
      <c r="G3144" t="s">
        <v>320</v>
      </c>
      <c r="H3144" t="s">
        <v>320</v>
      </c>
      <c r="I3144" t="s">
        <v>406</v>
      </c>
      <c r="J3144" s="25">
        <v>6</v>
      </c>
      <c r="K3144" s="26">
        <v>8.3000000000000001E-3</v>
      </c>
      <c r="L3144" s="26">
        <v>2.0000000000000001E-4</v>
      </c>
    </row>
    <row r="3145" spans="1:12" ht="16" customHeight="1">
      <c r="A3145" t="s">
        <v>572</v>
      </c>
      <c r="B3145" t="s">
        <v>9</v>
      </c>
      <c r="C3145" t="s">
        <v>67</v>
      </c>
      <c r="D3145" s="24">
        <v>46143</v>
      </c>
      <c r="E3145" t="s">
        <v>335</v>
      </c>
      <c r="F3145" t="s">
        <v>10</v>
      </c>
      <c r="G3145" t="s">
        <v>320</v>
      </c>
      <c r="H3145" t="s">
        <v>320</v>
      </c>
      <c r="I3145" t="s">
        <v>407</v>
      </c>
      <c r="J3145" s="25">
        <v>555</v>
      </c>
      <c r="K3145" s="26">
        <v>0.94350000000000001</v>
      </c>
      <c r="L3145" s="26">
        <v>3.5299999999999998E-2</v>
      </c>
    </row>
    <row r="3146" spans="1:12" ht="16" customHeight="1">
      <c r="A3146" t="s">
        <v>572</v>
      </c>
      <c r="B3146" t="s">
        <v>9</v>
      </c>
      <c r="C3146" t="s">
        <v>67</v>
      </c>
      <c r="D3146" s="24">
        <v>46143</v>
      </c>
      <c r="E3146" t="s">
        <v>337</v>
      </c>
      <c r="F3146" t="s">
        <v>10</v>
      </c>
      <c r="G3146" t="s">
        <v>320</v>
      </c>
      <c r="H3146" t="s">
        <v>320</v>
      </c>
      <c r="I3146" t="s">
        <v>408</v>
      </c>
      <c r="J3146" s="25">
        <v>0</v>
      </c>
      <c r="K3146" s="26">
        <v>0</v>
      </c>
      <c r="L3146" s="26">
        <v>0</v>
      </c>
    </row>
    <row r="3147" spans="1:12" ht="16" customHeight="1">
      <c r="A3147" t="s">
        <v>572</v>
      </c>
      <c r="B3147" t="s">
        <v>9</v>
      </c>
      <c r="C3147" t="s">
        <v>67</v>
      </c>
      <c r="D3147" s="24">
        <v>46143</v>
      </c>
      <c r="E3147" t="s">
        <v>339</v>
      </c>
      <c r="F3147" t="s">
        <v>10</v>
      </c>
      <c r="G3147" t="s">
        <v>320</v>
      </c>
      <c r="H3147" t="s">
        <v>320</v>
      </c>
      <c r="I3147" t="s">
        <v>409</v>
      </c>
      <c r="J3147" s="25">
        <v>9</v>
      </c>
      <c r="K3147" s="26">
        <v>1.6299999999999999E-2</v>
      </c>
      <c r="L3147" s="26">
        <v>1.1000000000000001E-3</v>
      </c>
    </row>
    <row r="3148" spans="1:12" ht="16" customHeight="1">
      <c r="A3148" t="s">
        <v>572</v>
      </c>
      <c r="B3148" t="s">
        <v>9</v>
      </c>
      <c r="C3148" t="s">
        <v>67</v>
      </c>
      <c r="D3148" s="24">
        <v>46143</v>
      </c>
      <c r="E3148" t="s">
        <v>341</v>
      </c>
      <c r="F3148" t="s">
        <v>10</v>
      </c>
      <c r="G3148" t="s">
        <v>320</v>
      </c>
      <c r="H3148" t="s">
        <v>320</v>
      </c>
      <c r="I3148" t="s">
        <v>410</v>
      </c>
      <c r="J3148" s="25">
        <v>0</v>
      </c>
      <c r="K3148" s="26">
        <v>0</v>
      </c>
      <c r="L3148" s="26">
        <v>0</v>
      </c>
    </row>
    <row r="3149" spans="1:12" ht="16" customHeight="1">
      <c r="A3149" t="s">
        <v>572</v>
      </c>
      <c r="B3149" t="s">
        <v>9</v>
      </c>
      <c r="C3149" t="s">
        <v>67</v>
      </c>
      <c r="D3149" s="24">
        <v>46143</v>
      </c>
      <c r="E3149" t="s">
        <v>343</v>
      </c>
      <c r="F3149" t="s">
        <v>9</v>
      </c>
      <c r="G3149" t="s">
        <v>344</v>
      </c>
      <c r="H3149" t="s">
        <v>344</v>
      </c>
      <c r="I3149" t="s">
        <v>411</v>
      </c>
      <c r="J3149" s="25">
        <v>0</v>
      </c>
      <c r="K3149" s="26">
        <v>0</v>
      </c>
      <c r="L3149" s="26">
        <v>0</v>
      </c>
    </row>
    <row r="3150" spans="1:12" ht="16" customHeight="1">
      <c r="A3150" t="s">
        <v>572</v>
      </c>
      <c r="B3150" t="s">
        <v>9</v>
      </c>
      <c r="C3150" t="s">
        <v>67</v>
      </c>
      <c r="D3150" s="24">
        <v>46143</v>
      </c>
      <c r="E3150" t="s">
        <v>346</v>
      </c>
      <c r="F3150" t="s">
        <v>10</v>
      </c>
      <c r="G3150" t="s">
        <v>320</v>
      </c>
      <c r="H3150" t="s">
        <v>320</v>
      </c>
      <c r="I3150" t="s">
        <v>412</v>
      </c>
      <c r="J3150" s="25">
        <v>0</v>
      </c>
      <c r="K3150" s="26">
        <v>0</v>
      </c>
      <c r="L3150" s="26">
        <v>0</v>
      </c>
    </row>
    <row r="3151" spans="1:12" ht="16" customHeight="1">
      <c r="A3151" t="s">
        <v>572</v>
      </c>
      <c r="B3151" t="s">
        <v>9</v>
      </c>
      <c r="C3151" t="s">
        <v>67</v>
      </c>
      <c r="D3151" s="24">
        <v>46143</v>
      </c>
      <c r="E3151" t="s">
        <v>463</v>
      </c>
      <c r="F3151" t="s">
        <v>10</v>
      </c>
      <c r="G3151" t="s">
        <v>320</v>
      </c>
      <c r="H3151" t="s">
        <v>320</v>
      </c>
      <c r="I3151" t="s">
        <v>413</v>
      </c>
      <c r="J3151" s="25">
        <v>0</v>
      </c>
      <c r="K3151" s="26">
        <v>0</v>
      </c>
      <c r="L3151" s="26">
        <v>0</v>
      </c>
    </row>
    <row r="3152" spans="1:12" ht="16" customHeight="1">
      <c r="A3152" t="s">
        <v>550</v>
      </c>
      <c r="B3152" t="s">
        <v>10</v>
      </c>
      <c r="C3152" t="s">
        <v>67</v>
      </c>
      <c r="D3152" s="24">
        <v>46143</v>
      </c>
      <c r="E3152" t="s">
        <v>550</v>
      </c>
      <c r="F3152" t="s">
        <v>10</v>
      </c>
      <c r="G3152" t="s">
        <v>314</v>
      </c>
      <c r="H3152" t="s">
        <v>314</v>
      </c>
      <c r="I3152" t="s">
        <v>315</v>
      </c>
      <c r="J3152" s="25">
        <v>405798611</v>
      </c>
      <c r="K3152" s="26">
        <v>625077.9094</v>
      </c>
      <c r="L3152" s="26">
        <v>654.01189999999997</v>
      </c>
    </row>
    <row r="3153" spans="1:12" ht="16" customHeight="1">
      <c r="A3153" t="s">
        <v>550</v>
      </c>
      <c r="B3153" t="s">
        <v>10</v>
      </c>
      <c r="C3153" t="s">
        <v>67</v>
      </c>
      <c r="D3153" s="24">
        <v>46143</v>
      </c>
      <c r="E3153" t="s">
        <v>519</v>
      </c>
      <c r="F3153" t="s">
        <v>10</v>
      </c>
      <c r="G3153" t="s">
        <v>320</v>
      </c>
      <c r="H3153" t="s">
        <v>320</v>
      </c>
      <c r="I3153" t="s">
        <v>315</v>
      </c>
      <c r="J3153" s="25">
        <v>10359223</v>
      </c>
      <c r="K3153" s="26">
        <v>15990.428400000001</v>
      </c>
      <c r="L3153" s="26">
        <v>67.869</v>
      </c>
    </row>
    <row r="3154" spans="1:12" ht="16" customHeight="1">
      <c r="A3154" t="s">
        <v>550</v>
      </c>
      <c r="B3154" t="s">
        <v>10</v>
      </c>
      <c r="C3154" t="s">
        <v>67</v>
      </c>
      <c r="D3154" s="24">
        <v>46143</v>
      </c>
      <c r="E3154" t="s">
        <v>555</v>
      </c>
      <c r="F3154" t="s">
        <v>10</v>
      </c>
      <c r="G3154" t="s">
        <v>314</v>
      </c>
      <c r="H3154" t="s">
        <v>314</v>
      </c>
      <c r="I3154" t="s">
        <v>322</v>
      </c>
      <c r="J3154" s="25">
        <v>377922</v>
      </c>
      <c r="K3154" s="26">
        <v>586.29060000000004</v>
      </c>
      <c r="L3154" s="26">
        <v>3.4176000000000002</v>
      </c>
    </row>
    <row r="3155" spans="1:12" ht="16" customHeight="1">
      <c r="A3155" t="s">
        <v>550</v>
      </c>
      <c r="B3155" t="s">
        <v>10</v>
      </c>
      <c r="C3155" t="s">
        <v>67</v>
      </c>
      <c r="D3155" s="24">
        <v>46143</v>
      </c>
      <c r="E3155" t="s">
        <v>564</v>
      </c>
      <c r="F3155" t="s">
        <v>10</v>
      </c>
      <c r="G3155" t="s">
        <v>314</v>
      </c>
      <c r="H3155" t="s">
        <v>314</v>
      </c>
      <c r="I3155" t="s">
        <v>322</v>
      </c>
      <c r="J3155" s="25">
        <v>47256</v>
      </c>
      <c r="K3155" s="26">
        <v>73.153199999999998</v>
      </c>
      <c r="L3155" s="26">
        <v>0.5998</v>
      </c>
    </row>
    <row r="3156" spans="1:12" ht="16" customHeight="1">
      <c r="A3156" t="s">
        <v>550</v>
      </c>
      <c r="B3156" t="s">
        <v>10</v>
      </c>
      <c r="C3156" t="s">
        <v>67</v>
      </c>
      <c r="D3156" s="24">
        <v>46143</v>
      </c>
      <c r="E3156" t="s">
        <v>569</v>
      </c>
      <c r="F3156" t="s">
        <v>10</v>
      </c>
      <c r="G3156" t="s">
        <v>314</v>
      </c>
      <c r="H3156" t="s">
        <v>314</v>
      </c>
      <c r="I3156" t="s">
        <v>322</v>
      </c>
      <c r="J3156" s="25">
        <v>6743</v>
      </c>
      <c r="K3156" s="26">
        <v>10.5639</v>
      </c>
      <c r="L3156" s="26">
        <v>8.0399999999999999E-2</v>
      </c>
    </row>
    <row r="3157" spans="1:12" ht="16" customHeight="1">
      <c r="A3157" t="s">
        <v>550</v>
      </c>
      <c r="B3157" t="s">
        <v>10</v>
      </c>
      <c r="C3157" t="s">
        <v>67</v>
      </c>
      <c r="D3157" s="24">
        <v>46143</v>
      </c>
      <c r="E3157" t="s">
        <v>329</v>
      </c>
      <c r="F3157" t="s">
        <v>10</v>
      </c>
      <c r="G3157" t="s">
        <v>320</v>
      </c>
      <c r="H3157" t="s">
        <v>320</v>
      </c>
      <c r="I3157" t="s">
        <v>322</v>
      </c>
      <c r="J3157" s="25">
        <v>366093</v>
      </c>
      <c r="K3157" s="26">
        <v>573.00379999999996</v>
      </c>
      <c r="L3157" s="26">
        <v>6.8684000000000003</v>
      </c>
    </row>
    <row r="3158" spans="1:12" ht="16" customHeight="1">
      <c r="A3158" t="s">
        <v>550</v>
      </c>
      <c r="B3158" t="s">
        <v>10</v>
      </c>
      <c r="C3158" t="s">
        <v>67</v>
      </c>
      <c r="D3158" s="24">
        <v>46143</v>
      </c>
      <c r="E3158" t="s">
        <v>560</v>
      </c>
      <c r="F3158" t="s">
        <v>10</v>
      </c>
      <c r="G3158" t="s">
        <v>320</v>
      </c>
      <c r="H3158" t="s">
        <v>320</v>
      </c>
      <c r="I3158" t="s">
        <v>324</v>
      </c>
      <c r="J3158" s="25">
        <v>27688</v>
      </c>
      <c r="K3158" s="26">
        <v>43.9084</v>
      </c>
      <c r="L3158" s="26">
        <v>0.80269999999999997</v>
      </c>
    </row>
    <row r="3159" spans="1:12" ht="16" customHeight="1">
      <c r="A3159" t="s">
        <v>550</v>
      </c>
      <c r="B3159" t="s">
        <v>10</v>
      </c>
      <c r="C3159" t="s">
        <v>67</v>
      </c>
      <c r="D3159" s="24">
        <v>46143</v>
      </c>
      <c r="E3159" t="s">
        <v>372</v>
      </c>
      <c r="F3159" t="s">
        <v>10</v>
      </c>
      <c r="G3159" t="s">
        <v>320</v>
      </c>
      <c r="H3159" t="s">
        <v>320</v>
      </c>
      <c r="I3159" t="s">
        <v>403</v>
      </c>
      <c r="J3159" s="25">
        <v>13657</v>
      </c>
      <c r="K3159" s="26">
        <v>22.445</v>
      </c>
      <c r="L3159" s="26">
        <v>0.47570000000000001</v>
      </c>
    </row>
    <row r="3160" spans="1:12" ht="16" customHeight="1">
      <c r="A3160" t="s">
        <v>550</v>
      </c>
      <c r="B3160" t="s">
        <v>10</v>
      </c>
      <c r="C3160" t="s">
        <v>67</v>
      </c>
      <c r="D3160" s="24">
        <v>46143</v>
      </c>
      <c r="E3160" t="s">
        <v>331</v>
      </c>
      <c r="F3160" t="s">
        <v>10</v>
      </c>
      <c r="G3160" t="s">
        <v>320</v>
      </c>
      <c r="H3160" t="s">
        <v>320</v>
      </c>
      <c r="I3160" t="s">
        <v>404</v>
      </c>
      <c r="J3160" s="25">
        <v>23880</v>
      </c>
      <c r="K3160" s="26">
        <v>38.3384</v>
      </c>
      <c r="L3160" s="26">
        <v>1.1198999999999999</v>
      </c>
    </row>
    <row r="3161" spans="1:12" ht="16" customHeight="1">
      <c r="A3161" t="s">
        <v>550</v>
      </c>
      <c r="B3161" t="s">
        <v>10</v>
      </c>
      <c r="C3161" t="s">
        <v>67</v>
      </c>
      <c r="D3161" s="24">
        <v>46143</v>
      </c>
      <c r="E3161" t="s">
        <v>542</v>
      </c>
      <c r="F3161" t="s">
        <v>10</v>
      </c>
      <c r="G3161" t="s">
        <v>320</v>
      </c>
      <c r="H3161" t="s">
        <v>320</v>
      </c>
      <c r="I3161" t="s">
        <v>405</v>
      </c>
      <c r="J3161" s="25">
        <v>0</v>
      </c>
      <c r="K3161" s="26">
        <v>0</v>
      </c>
      <c r="L3161" s="26">
        <v>0</v>
      </c>
    </row>
    <row r="3162" spans="1:12" ht="16" customHeight="1">
      <c r="A3162" t="s">
        <v>550</v>
      </c>
      <c r="B3162" t="s">
        <v>10</v>
      </c>
      <c r="C3162" t="s">
        <v>67</v>
      </c>
      <c r="D3162" s="24">
        <v>46143</v>
      </c>
      <c r="E3162" t="s">
        <v>333</v>
      </c>
      <c r="F3162" t="s">
        <v>10</v>
      </c>
      <c r="G3162" t="s">
        <v>320</v>
      </c>
      <c r="H3162" t="s">
        <v>320</v>
      </c>
      <c r="I3162" t="s">
        <v>406</v>
      </c>
      <c r="J3162" s="25">
        <v>1</v>
      </c>
      <c r="K3162" s="26">
        <v>1.6999999999999999E-3</v>
      </c>
      <c r="L3162" s="26">
        <v>2.0000000000000001E-4</v>
      </c>
    </row>
    <row r="3163" spans="1:12" ht="16" customHeight="1">
      <c r="A3163" t="s">
        <v>550</v>
      </c>
      <c r="B3163" t="s">
        <v>10</v>
      </c>
      <c r="C3163" t="s">
        <v>67</v>
      </c>
      <c r="D3163" s="24">
        <v>46143</v>
      </c>
      <c r="E3163" t="s">
        <v>335</v>
      </c>
      <c r="F3163" t="s">
        <v>10</v>
      </c>
      <c r="G3163" t="s">
        <v>320</v>
      </c>
      <c r="H3163" t="s">
        <v>320</v>
      </c>
      <c r="I3163" t="s">
        <v>407</v>
      </c>
      <c r="J3163" s="25">
        <v>250</v>
      </c>
      <c r="K3163" s="26">
        <v>0.46660000000000001</v>
      </c>
      <c r="L3163" s="26">
        <v>1.43E-2</v>
      </c>
    </row>
    <row r="3164" spans="1:12" ht="16" customHeight="1">
      <c r="A3164" t="s">
        <v>550</v>
      </c>
      <c r="B3164" t="s">
        <v>10</v>
      </c>
      <c r="C3164" t="s">
        <v>67</v>
      </c>
      <c r="D3164" s="24">
        <v>46143</v>
      </c>
      <c r="E3164" t="s">
        <v>337</v>
      </c>
      <c r="F3164" t="s">
        <v>10</v>
      </c>
      <c r="G3164" t="s">
        <v>320</v>
      </c>
      <c r="H3164" t="s">
        <v>320</v>
      </c>
      <c r="I3164" t="s">
        <v>408</v>
      </c>
      <c r="J3164" s="25">
        <v>0</v>
      </c>
      <c r="K3164" s="26">
        <v>0</v>
      </c>
      <c r="L3164" s="26">
        <v>0</v>
      </c>
    </row>
    <row r="3165" spans="1:12" ht="16" customHeight="1">
      <c r="A3165" t="s">
        <v>550</v>
      </c>
      <c r="B3165" t="s">
        <v>10</v>
      </c>
      <c r="C3165" t="s">
        <v>67</v>
      </c>
      <c r="D3165" s="24">
        <v>46143</v>
      </c>
      <c r="E3165" t="s">
        <v>339</v>
      </c>
      <c r="F3165" t="s">
        <v>10</v>
      </c>
      <c r="G3165" t="s">
        <v>320</v>
      </c>
      <c r="H3165" t="s">
        <v>320</v>
      </c>
      <c r="I3165" t="s">
        <v>409</v>
      </c>
      <c r="J3165" s="25">
        <v>2</v>
      </c>
      <c r="K3165" s="26">
        <v>3.3999999999999998E-3</v>
      </c>
      <c r="L3165" s="26">
        <v>1E-4</v>
      </c>
    </row>
    <row r="3166" spans="1:12" ht="16" customHeight="1">
      <c r="A3166" t="s">
        <v>550</v>
      </c>
      <c r="B3166" t="s">
        <v>10</v>
      </c>
      <c r="C3166" t="s">
        <v>67</v>
      </c>
      <c r="D3166" s="24">
        <v>46143</v>
      </c>
      <c r="E3166" t="s">
        <v>341</v>
      </c>
      <c r="F3166" t="s">
        <v>10</v>
      </c>
      <c r="G3166" t="s">
        <v>320</v>
      </c>
      <c r="H3166" t="s">
        <v>320</v>
      </c>
      <c r="I3166" t="s">
        <v>410</v>
      </c>
      <c r="J3166" s="25">
        <v>0</v>
      </c>
      <c r="K3166" s="26">
        <v>0</v>
      </c>
      <c r="L3166" s="26">
        <v>0</v>
      </c>
    </row>
    <row r="3167" spans="1:12" ht="16" customHeight="1">
      <c r="A3167" t="s">
        <v>550</v>
      </c>
      <c r="B3167" t="s">
        <v>10</v>
      </c>
      <c r="C3167" t="s">
        <v>67</v>
      </c>
      <c r="D3167" s="24">
        <v>46143</v>
      </c>
      <c r="E3167" t="s">
        <v>343</v>
      </c>
      <c r="F3167" t="s">
        <v>9</v>
      </c>
      <c r="G3167" t="s">
        <v>344</v>
      </c>
      <c r="H3167" t="s">
        <v>344</v>
      </c>
      <c r="I3167" t="s">
        <v>411</v>
      </c>
      <c r="J3167" s="25">
        <v>1</v>
      </c>
      <c r="K3167" s="26">
        <v>1.8E-3</v>
      </c>
      <c r="L3167" s="26">
        <v>1E-4</v>
      </c>
    </row>
    <row r="3168" spans="1:12" ht="16" customHeight="1">
      <c r="A3168" t="s">
        <v>550</v>
      </c>
      <c r="B3168" t="s">
        <v>10</v>
      </c>
      <c r="C3168" t="s">
        <v>67</v>
      </c>
      <c r="D3168" s="24">
        <v>46143</v>
      </c>
      <c r="E3168" t="s">
        <v>346</v>
      </c>
      <c r="F3168" t="s">
        <v>10</v>
      </c>
      <c r="G3168" t="s">
        <v>320</v>
      </c>
      <c r="H3168" t="s">
        <v>320</v>
      </c>
      <c r="I3168" t="s">
        <v>412</v>
      </c>
      <c r="J3168" s="25">
        <v>0</v>
      </c>
      <c r="K3168" s="26">
        <v>0</v>
      </c>
      <c r="L3168" s="26">
        <v>0</v>
      </c>
    </row>
    <row r="3169" spans="1:12" ht="16" customHeight="1">
      <c r="A3169" t="s">
        <v>550</v>
      </c>
      <c r="B3169" t="s">
        <v>10</v>
      </c>
      <c r="C3169" t="s">
        <v>67</v>
      </c>
      <c r="D3169" s="24">
        <v>46143</v>
      </c>
      <c r="E3169" t="s">
        <v>463</v>
      </c>
      <c r="F3169" t="s">
        <v>10</v>
      </c>
      <c r="G3169" t="s">
        <v>320</v>
      </c>
      <c r="H3169" t="s">
        <v>320</v>
      </c>
      <c r="I3169" t="s">
        <v>413</v>
      </c>
      <c r="J3169" s="25">
        <v>0</v>
      </c>
      <c r="K3169" s="26">
        <v>0</v>
      </c>
      <c r="L3169" s="26">
        <v>0</v>
      </c>
    </row>
    <row r="3170" spans="1:12" ht="16" customHeight="1">
      <c r="A3170" t="s">
        <v>573</v>
      </c>
      <c r="B3170" t="s">
        <v>11</v>
      </c>
      <c r="C3170" t="s">
        <v>67</v>
      </c>
      <c r="D3170" s="24">
        <v>46143</v>
      </c>
      <c r="E3170" t="s">
        <v>519</v>
      </c>
      <c r="F3170" t="s">
        <v>10</v>
      </c>
      <c r="G3170" t="s">
        <v>320</v>
      </c>
      <c r="H3170" t="s">
        <v>364</v>
      </c>
      <c r="I3170" t="s">
        <v>315</v>
      </c>
      <c r="J3170" s="25">
        <v>42783477</v>
      </c>
      <c r="K3170" s="26">
        <v>65897.137900000002</v>
      </c>
      <c r="L3170" s="26">
        <v>342.02960000000002</v>
      </c>
    </row>
    <row r="3171" spans="1:12" ht="16" customHeight="1">
      <c r="A3171" t="s">
        <v>573</v>
      </c>
      <c r="B3171" t="s">
        <v>11</v>
      </c>
      <c r="C3171" t="s">
        <v>67</v>
      </c>
      <c r="D3171" s="24">
        <v>46143</v>
      </c>
      <c r="E3171" t="s">
        <v>555</v>
      </c>
      <c r="F3171" t="s">
        <v>10</v>
      </c>
      <c r="G3171" t="s">
        <v>314</v>
      </c>
      <c r="H3171" t="s">
        <v>314</v>
      </c>
      <c r="I3171" t="s">
        <v>322</v>
      </c>
      <c r="J3171" s="25">
        <v>994982</v>
      </c>
      <c r="K3171" s="26">
        <v>1541.6280999999999</v>
      </c>
      <c r="L3171" s="26">
        <v>9.5618999999999996</v>
      </c>
    </row>
    <row r="3172" spans="1:12" ht="16" customHeight="1">
      <c r="A3172" t="s">
        <v>573</v>
      </c>
      <c r="B3172" t="s">
        <v>11</v>
      </c>
      <c r="C3172" t="s">
        <v>67</v>
      </c>
      <c r="D3172" s="24">
        <v>46143</v>
      </c>
      <c r="E3172" t="s">
        <v>564</v>
      </c>
      <c r="F3172" t="s">
        <v>10</v>
      </c>
      <c r="G3172" t="s">
        <v>314</v>
      </c>
      <c r="H3172" t="s">
        <v>314</v>
      </c>
      <c r="I3172" t="s">
        <v>322</v>
      </c>
      <c r="J3172" s="25">
        <v>76313</v>
      </c>
      <c r="K3172" s="26">
        <v>118.17319999999999</v>
      </c>
      <c r="L3172" s="26">
        <v>0.90600000000000003</v>
      </c>
    </row>
    <row r="3173" spans="1:12" ht="16" customHeight="1">
      <c r="A3173" t="s">
        <v>573</v>
      </c>
      <c r="B3173" t="s">
        <v>11</v>
      </c>
      <c r="C3173" t="s">
        <v>67</v>
      </c>
      <c r="D3173" s="24">
        <v>46143</v>
      </c>
      <c r="E3173" t="s">
        <v>569</v>
      </c>
      <c r="F3173" t="s">
        <v>10</v>
      </c>
      <c r="G3173" t="s">
        <v>314</v>
      </c>
      <c r="H3173" t="s">
        <v>314</v>
      </c>
      <c r="I3173" t="s">
        <v>322</v>
      </c>
      <c r="J3173" s="25">
        <v>14259</v>
      </c>
      <c r="K3173" s="26">
        <v>22.229800000000001</v>
      </c>
      <c r="L3173" s="26">
        <v>0.3105</v>
      </c>
    </row>
    <row r="3174" spans="1:12" ht="16" customHeight="1">
      <c r="A3174" t="s">
        <v>573</v>
      </c>
      <c r="B3174" t="s">
        <v>11</v>
      </c>
      <c r="C3174" t="s">
        <v>67</v>
      </c>
      <c r="D3174" s="24">
        <v>46143</v>
      </c>
      <c r="E3174" t="s">
        <v>574</v>
      </c>
      <c r="F3174" t="s">
        <v>10</v>
      </c>
      <c r="G3174" t="s">
        <v>314</v>
      </c>
      <c r="H3174" t="s">
        <v>314</v>
      </c>
      <c r="I3174" t="s">
        <v>322</v>
      </c>
      <c r="J3174" s="25">
        <v>5595</v>
      </c>
      <c r="K3174" s="26">
        <v>8.7685999999999993</v>
      </c>
      <c r="L3174" s="26">
        <v>0.16719999999999999</v>
      </c>
    </row>
    <row r="3175" spans="1:12" ht="16" customHeight="1">
      <c r="A3175" t="s">
        <v>573</v>
      </c>
      <c r="B3175" t="s">
        <v>11</v>
      </c>
      <c r="C3175" t="s">
        <v>67</v>
      </c>
      <c r="D3175" s="24">
        <v>46143</v>
      </c>
      <c r="E3175" t="s">
        <v>329</v>
      </c>
      <c r="F3175" t="s">
        <v>10</v>
      </c>
      <c r="G3175" t="s">
        <v>320</v>
      </c>
      <c r="H3175" t="s">
        <v>320</v>
      </c>
      <c r="I3175" t="s">
        <v>322</v>
      </c>
      <c r="J3175" s="25">
        <v>522738</v>
      </c>
      <c r="K3175" s="26">
        <v>821.01110000000006</v>
      </c>
      <c r="L3175" s="26">
        <v>10.8087</v>
      </c>
    </row>
    <row r="3176" spans="1:12" ht="16" customHeight="1">
      <c r="A3176" t="s">
        <v>573</v>
      </c>
      <c r="B3176" t="s">
        <v>11</v>
      </c>
      <c r="C3176" t="s">
        <v>67</v>
      </c>
      <c r="D3176" s="24">
        <v>46143</v>
      </c>
      <c r="E3176" t="s">
        <v>560</v>
      </c>
      <c r="F3176" t="s">
        <v>10</v>
      </c>
      <c r="G3176" t="s">
        <v>320</v>
      </c>
      <c r="H3176" t="s">
        <v>320</v>
      </c>
      <c r="I3176" t="s">
        <v>324</v>
      </c>
      <c r="J3176" s="25">
        <v>34396</v>
      </c>
      <c r="K3176" s="26">
        <v>54.292700000000004</v>
      </c>
      <c r="L3176" s="26">
        <v>0.8075</v>
      </c>
    </row>
    <row r="3177" spans="1:12" ht="16" customHeight="1">
      <c r="A3177" t="s">
        <v>573</v>
      </c>
      <c r="B3177" t="s">
        <v>11</v>
      </c>
      <c r="C3177" t="s">
        <v>67</v>
      </c>
      <c r="D3177" s="24">
        <v>46143</v>
      </c>
      <c r="E3177" t="s">
        <v>372</v>
      </c>
      <c r="F3177" t="s">
        <v>10</v>
      </c>
      <c r="G3177" t="s">
        <v>320</v>
      </c>
      <c r="H3177" t="s">
        <v>320</v>
      </c>
      <c r="I3177" t="s">
        <v>403</v>
      </c>
      <c r="J3177" s="25">
        <v>17433</v>
      </c>
      <c r="K3177" s="26">
        <v>29.2501</v>
      </c>
      <c r="L3177" s="26">
        <v>0.47970000000000002</v>
      </c>
    </row>
    <row r="3178" spans="1:12" ht="16" customHeight="1">
      <c r="A3178" t="s">
        <v>573</v>
      </c>
      <c r="B3178" t="s">
        <v>11</v>
      </c>
      <c r="C3178" t="s">
        <v>67</v>
      </c>
      <c r="D3178" s="24">
        <v>46143</v>
      </c>
      <c r="E3178" t="s">
        <v>331</v>
      </c>
      <c r="F3178" t="s">
        <v>10</v>
      </c>
      <c r="G3178" t="s">
        <v>320</v>
      </c>
      <c r="H3178" t="s">
        <v>320</v>
      </c>
      <c r="I3178" t="s">
        <v>404</v>
      </c>
      <c r="J3178" s="25">
        <v>25923</v>
      </c>
      <c r="K3178" s="26">
        <v>42.832799999999999</v>
      </c>
      <c r="L3178" s="26">
        <v>1.0611999999999999</v>
      </c>
    </row>
    <row r="3179" spans="1:12" ht="16" customHeight="1">
      <c r="A3179" t="s">
        <v>573</v>
      </c>
      <c r="B3179" t="s">
        <v>11</v>
      </c>
      <c r="C3179" t="s">
        <v>67</v>
      </c>
      <c r="D3179" s="24">
        <v>46143</v>
      </c>
      <c r="E3179" t="s">
        <v>542</v>
      </c>
      <c r="F3179" t="s">
        <v>10</v>
      </c>
      <c r="G3179" t="s">
        <v>320</v>
      </c>
      <c r="H3179" t="s">
        <v>320</v>
      </c>
      <c r="I3179" t="s">
        <v>405</v>
      </c>
      <c r="J3179" s="25">
        <v>3</v>
      </c>
      <c r="K3179" s="26">
        <v>4.1999999999999997E-3</v>
      </c>
      <c r="L3179" s="26">
        <v>1E-4</v>
      </c>
    </row>
    <row r="3180" spans="1:12" ht="16" customHeight="1">
      <c r="A3180" t="s">
        <v>573</v>
      </c>
      <c r="B3180" t="s">
        <v>11</v>
      </c>
      <c r="C3180" t="s">
        <v>67</v>
      </c>
      <c r="D3180" s="24">
        <v>46143</v>
      </c>
      <c r="E3180" t="s">
        <v>333</v>
      </c>
      <c r="F3180" t="s">
        <v>10</v>
      </c>
      <c r="G3180" t="s">
        <v>320</v>
      </c>
      <c r="H3180" t="s">
        <v>320</v>
      </c>
      <c r="I3180" t="s">
        <v>406</v>
      </c>
      <c r="J3180" s="25">
        <v>0</v>
      </c>
      <c r="K3180" s="26">
        <v>0</v>
      </c>
      <c r="L3180" s="26">
        <v>0</v>
      </c>
    </row>
    <row r="3181" spans="1:12" ht="16" customHeight="1">
      <c r="A3181" t="s">
        <v>573</v>
      </c>
      <c r="B3181" t="s">
        <v>11</v>
      </c>
      <c r="C3181" t="s">
        <v>67</v>
      </c>
      <c r="D3181" s="24">
        <v>46143</v>
      </c>
      <c r="E3181" t="s">
        <v>335</v>
      </c>
      <c r="F3181" t="s">
        <v>10</v>
      </c>
      <c r="G3181" t="s">
        <v>320</v>
      </c>
      <c r="H3181" t="s">
        <v>320</v>
      </c>
      <c r="I3181" t="s">
        <v>407</v>
      </c>
      <c r="J3181" s="25">
        <v>238</v>
      </c>
      <c r="K3181" s="26">
        <v>0.39989999999999998</v>
      </c>
      <c r="L3181" s="26">
        <v>1.9E-2</v>
      </c>
    </row>
    <row r="3182" spans="1:12" ht="16" customHeight="1">
      <c r="A3182" t="s">
        <v>573</v>
      </c>
      <c r="B3182" t="s">
        <v>11</v>
      </c>
      <c r="C3182" t="s">
        <v>67</v>
      </c>
      <c r="D3182" s="24">
        <v>46143</v>
      </c>
      <c r="E3182" t="s">
        <v>337</v>
      </c>
      <c r="F3182" t="s">
        <v>10</v>
      </c>
      <c r="G3182" t="s">
        <v>320</v>
      </c>
      <c r="H3182" t="s">
        <v>320</v>
      </c>
      <c r="I3182" t="s">
        <v>408</v>
      </c>
      <c r="J3182" s="25">
        <v>0</v>
      </c>
      <c r="K3182" s="26">
        <v>0</v>
      </c>
      <c r="L3182" s="26">
        <v>0</v>
      </c>
    </row>
    <row r="3183" spans="1:12" ht="16" customHeight="1">
      <c r="A3183" t="s">
        <v>573</v>
      </c>
      <c r="B3183" t="s">
        <v>11</v>
      </c>
      <c r="C3183" t="s">
        <v>67</v>
      </c>
      <c r="D3183" s="24">
        <v>46143</v>
      </c>
      <c r="E3183" t="s">
        <v>339</v>
      </c>
      <c r="F3183" t="s">
        <v>10</v>
      </c>
      <c r="G3183" t="s">
        <v>320</v>
      </c>
      <c r="H3183" t="s">
        <v>320</v>
      </c>
      <c r="I3183" t="s">
        <v>409</v>
      </c>
      <c r="J3183" s="25">
        <v>25</v>
      </c>
      <c r="K3183" s="26">
        <v>4.8899999999999999E-2</v>
      </c>
      <c r="L3183" s="26">
        <v>3.3999999999999998E-3</v>
      </c>
    </row>
    <row r="3184" spans="1:12" ht="16" customHeight="1">
      <c r="A3184" t="s">
        <v>573</v>
      </c>
      <c r="B3184" t="s">
        <v>11</v>
      </c>
      <c r="C3184" t="s">
        <v>67</v>
      </c>
      <c r="D3184" s="24">
        <v>46143</v>
      </c>
      <c r="E3184" t="s">
        <v>341</v>
      </c>
      <c r="F3184" t="s">
        <v>10</v>
      </c>
      <c r="G3184" t="s">
        <v>320</v>
      </c>
      <c r="H3184" t="s">
        <v>320</v>
      </c>
      <c r="I3184" t="s">
        <v>410</v>
      </c>
      <c r="J3184" s="25">
        <v>0</v>
      </c>
      <c r="K3184" s="26">
        <v>0</v>
      </c>
      <c r="L3184" s="26">
        <v>0</v>
      </c>
    </row>
    <row r="3185" spans="1:12" ht="16" customHeight="1">
      <c r="A3185" t="s">
        <v>573</v>
      </c>
      <c r="B3185" t="s">
        <v>11</v>
      </c>
      <c r="C3185" t="s">
        <v>67</v>
      </c>
      <c r="D3185" s="24">
        <v>46143</v>
      </c>
      <c r="E3185" t="s">
        <v>343</v>
      </c>
      <c r="F3185" t="s">
        <v>9</v>
      </c>
      <c r="G3185" t="s">
        <v>344</v>
      </c>
      <c r="H3185" t="s">
        <v>344</v>
      </c>
      <c r="I3185" t="s">
        <v>411</v>
      </c>
      <c r="J3185" s="25">
        <v>0</v>
      </c>
      <c r="K3185" s="26">
        <v>0</v>
      </c>
      <c r="L3185" s="26">
        <v>0</v>
      </c>
    </row>
    <row r="3186" spans="1:12" ht="16" customHeight="1">
      <c r="A3186" t="s">
        <v>573</v>
      </c>
      <c r="B3186" t="s">
        <v>11</v>
      </c>
      <c r="C3186" t="s">
        <v>67</v>
      </c>
      <c r="D3186" s="24">
        <v>46143</v>
      </c>
      <c r="E3186" t="s">
        <v>346</v>
      </c>
      <c r="F3186" t="s">
        <v>10</v>
      </c>
      <c r="G3186" t="s">
        <v>320</v>
      </c>
      <c r="H3186" t="s">
        <v>320</v>
      </c>
      <c r="I3186" t="s">
        <v>412</v>
      </c>
      <c r="J3186" s="25">
        <v>0</v>
      </c>
      <c r="K3186" s="26">
        <v>0</v>
      </c>
      <c r="L3186" s="26">
        <v>0</v>
      </c>
    </row>
    <row r="3187" spans="1:12" ht="16" customHeight="1">
      <c r="A3187" t="s">
        <v>573</v>
      </c>
      <c r="B3187" t="s">
        <v>11</v>
      </c>
      <c r="C3187" t="s">
        <v>67</v>
      </c>
      <c r="D3187" s="24">
        <v>46143</v>
      </c>
      <c r="E3187" t="s">
        <v>463</v>
      </c>
      <c r="F3187" t="s">
        <v>10</v>
      </c>
      <c r="G3187" t="s">
        <v>320</v>
      </c>
      <c r="H3187" t="s">
        <v>320</v>
      </c>
      <c r="I3187" t="s">
        <v>413</v>
      </c>
      <c r="J3187" s="25">
        <v>0</v>
      </c>
      <c r="K3187" s="26">
        <v>0</v>
      </c>
      <c r="L3187" s="26">
        <v>0</v>
      </c>
    </row>
    <row r="3188" spans="1:12" ht="16" customHeight="1">
      <c r="A3188" t="s">
        <v>575</v>
      </c>
      <c r="B3188" t="s">
        <v>12</v>
      </c>
      <c r="C3188" t="s">
        <v>67</v>
      </c>
      <c r="D3188" s="24">
        <v>46143</v>
      </c>
      <c r="E3188" t="s">
        <v>519</v>
      </c>
      <c r="F3188" t="s">
        <v>10</v>
      </c>
      <c r="G3188" t="s">
        <v>320</v>
      </c>
      <c r="H3188" t="s">
        <v>364</v>
      </c>
      <c r="I3188" t="s">
        <v>315</v>
      </c>
      <c r="J3188" s="25">
        <v>46292778</v>
      </c>
      <c r="K3188" s="26">
        <v>71409.661800000002</v>
      </c>
      <c r="L3188" s="26">
        <v>287.65980000000002</v>
      </c>
    </row>
    <row r="3189" spans="1:12" ht="16" customHeight="1">
      <c r="A3189" t="s">
        <v>575</v>
      </c>
      <c r="B3189" t="s">
        <v>12</v>
      </c>
      <c r="C3189" t="s">
        <v>67</v>
      </c>
      <c r="D3189" s="24">
        <v>46143</v>
      </c>
      <c r="E3189" t="s">
        <v>555</v>
      </c>
      <c r="F3189" t="s">
        <v>10</v>
      </c>
      <c r="G3189" t="s">
        <v>314</v>
      </c>
      <c r="H3189" t="s">
        <v>314</v>
      </c>
      <c r="I3189" t="s">
        <v>322</v>
      </c>
      <c r="J3189" s="25">
        <v>1535052</v>
      </c>
      <c r="K3189" s="26">
        <v>2368.7916</v>
      </c>
      <c r="L3189" s="26">
        <v>12.4673</v>
      </c>
    </row>
    <row r="3190" spans="1:12" ht="16" customHeight="1">
      <c r="A3190" t="s">
        <v>575</v>
      </c>
      <c r="B3190" t="s">
        <v>12</v>
      </c>
      <c r="C3190" t="s">
        <v>67</v>
      </c>
      <c r="D3190" s="24">
        <v>46143</v>
      </c>
      <c r="E3190" t="s">
        <v>564</v>
      </c>
      <c r="F3190" t="s">
        <v>10</v>
      </c>
      <c r="G3190" t="s">
        <v>314</v>
      </c>
      <c r="H3190" t="s">
        <v>314</v>
      </c>
      <c r="I3190" t="s">
        <v>322</v>
      </c>
      <c r="J3190" s="25">
        <v>111043</v>
      </c>
      <c r="K3190" s="26">
        <v>171.5625</v>
      </c>
      <c r="L3190" s="26">
        <v>1.1586000000000001</v>
      </c>
    </row>
    <row r="3191" spans="1:12" ht="16" customHeight="1">
      <c r="A3191" t="s">
        <v>575</v>
      </c>
      <c r="B3191" t="s">
        <v>12</v>
      </c>
      <c r="C3191" t="s">
        <v>67</v>
      </c>
      <c r="D3191" s="24">
        <v>46143</v>
      </c>
      <c r="E3191" t="s">
        <v>569</v>
      </c>
      <c r="F3191" t="s">
        <v>10</v>
      </c>
      <c r="G3191" t="s">
        <v>314</v>
      </c>
      <c r="H3191" t="s">
        <v>314</v>
      </c>
      <c r="I3191" t="s">
        <v>322</v>
      </c>
      <c r="J3191" s="25">
        <v>14458</v>
      </c>
      <c r="K3191" s="26">
        <v>22.534199999999998</v>
      </c>
      <c r="L3191" s="26">
        <v>0.2205</v>
      </c>
    </row>
    <row r="3192" spans="1:12" ht="16" customHeight="1">
      <c r="A3192" t="s">
        <v>575</v>
      </c>
      <c r="B3192" t="s">
        <v>12</v>
      </c>
      <c r="C3192" t="s">
        <v>67</v>
      </c>
      <c r="D3192" s="24">
        <v>46143</v>
      </c>
      <c r="E3192" t="s">
        <v>574</v>
      </c>
      <c r="F3192" t="s">
        <v>10</v>
      </c>
      <c r="G3192" t="s">
        <v>314</v>
      </c>
      <c r="H3192" t="s">
        <v>314</v>
      </c>
      <c r="I3192" t="s">
        <v>322</v>
      </c>
      <c r="J3192" s="25">
        <v>2817</v>
      </c>
      <c r="K3192" s="26">
        <v>4.4215999999999998</v>
      </c>
      <c r="L3192" s="26">
        <v>5.7500000000000002E-2</v>
      </c>
    </row>
    <row r="3193" spans="1:12" ht="16" customHeight="1">
      <c r="A3193" t="s">
        <v>575</v>
      </c>
      <c r="B3193" t="s">
        <v>12</v>
      </c>
      <c r="C3193" t="s">
        <v>67</v>
      </c>
      <c r="D3193" s="24">
        <v>46143</v>
      </c>
      <c r="E3193" t="s">
        <v>329</v>
      </c>
      <c r="F3193" t="s">
        <v>10</v>
      </c>
      <c r="G3193" t="s">
        <v>320</v>
      </c>
      <c r="H3193" t="s">
        <v>320</v>
      </c>
      <c r="I3193" t="s">
        <v>322</v>
      </c>
      <c r="J3193" s="25">
        <v>524766</v>
      </c>
      <c r="K3193" s="26">
        <v>817.90750000000003</v>
      </c>
      <c r="L3193" s="26">
        <v>10.081099999999999</v>
      </c>
    </row>
    <row r="3194" spans="1:12" ht="16" customHeight="1">
      <c r="A3194" t="s">
        <v>575</v>
      </c>
      <c r="B3194" t="s">
        <v>12</v>
      </c>
      <c r="C3194" t="s">
        <v>67</v>
      </c>
      <c r="D3194" s="24">
        <v>46143</v>
      </c>
      <c r="E3194" t="s">
        <v>560</v>
      </c>
      <c r="F3194" t="s">
        <v>10</v>
      </c>
      <c r="G3194" t="s">
        <v>320</v>
      </c>
      <c r="H3194" t="s">
        <v>320</v>
      </c>
      <c r="I3194" t="s">
        <v>324</v>
      </c>
      <c r="J3194" s="25">
        <v>34458</v>
      </c>
      <c r="K3194" s="26">
        <v>54.406399999999998</v>
      </c>
      <c r="L3194" s="26">
        <v>0.90910000000000002</v>
      </c>
    </row>
    <row r="3195" spans="1:12" ht="16" customHeight="1">
      <c r="A3195" t="s">
        <v>575</v>
      </c>
      <c r="B3195" t="s">
        <v>12</v>
      </c>
      <c r="C3195" t="s">
        <v>67</v>
      </c>
      <c r="D3195" s="24">
        <v>46143</v>
      </c>
      <c r="E3195" t="s">
        <v>372</v>
      </c>
      <c r="F3195" t="s">
        <v>10</v>
      </c>
      <c r="G3195" t="s">
        <v>320</v>
      </c>
      <c r="H3195" t="s">
        <v>320</v>
      </c>
      <c r="I3195" t="s">
        <v>403</v>
      </c>
      <c r="J3195" s="25">
        <v>19228</v>
      </c>
      <c r="K3195" s="26">
        <v>31.9145</v>
      </c>
      <c r="L3195" s="26">
        <v>0.61160000000000003</v>
      </c>
    </row>
    <row r="3196" spans="1:12" ht="16" customHeight="1">
      <c r="A3196" t="s">
        <v>575</v>
      </c>
      <c r="B3196" t="s">
        <v>12</v>
      </c>
      <c r="C3196" t="s">
        <v>67</v>
      </c>
      <c r="D3196" s="24">
        <v>46143</v>
      </c>
      <c r="E3196" t="s">
        <v>331</v>
      </c>
      <c r="F3196" t="s">
        <v>10</v>
      </c>
      <c r="G3196" t="s">
        <v>320</v>
      </c>
      <c r="H3196" t="s">
        <v>320</v>
      </c>
      <c r="I3196" t="s">
        <v>404</v>
      </c>
      <c r="J3196" s="25">
        <v>23001</v>
      </c>
      <c r="K3196" s="26">
        <v>37.691400000000002</v>
      </c>
      <c r="L3196" s="26">
        <v>0.90739999999999998</v>
      </c>
    </row>
    <row r="3197" spans="1:12" ht="16" customHeight="1">
      <c r="A3197" t="s">
        <v>575</v>
      </c>
      <c r="B3197" t="s">
        <v>12</v>
      </c>
      <c r="C3197" t="s">
        <v>67</v>
      </c>
      <c r="D3197" s="24">
        <v>46143</v>
      </c>
      <c r="E3197" t="s">
        <v>542</v>
      </c>
      <c r="F3197" t="s">
        <v>10</v>
      </c>
      <c r="G3197" t="s">
        <v>320</v>
      </c>
      <c r="H3197" t="s">
        <v>320</v>
      </c>
      <c r="I3197" t="s">
        <v>405</v>
      </c>
      <c r="J3197" s="25">
        <v>0</v>
      </c>
      <c r="K3197" s="26">
        <v>0</v>
      </c>
      <c r="L3197" s="26">
        <v>0</v>
      </c>
    </row>
    <row r="3198" spans="1:12" ht="16" customHeight="1">
      <c r="A3198" t="s">
        <v>575</v>
      </c>
      <c r="B3198" t="s">
        <v>12</v>
      </c>
      <c r="C3198" t="s">
        <v>67</v>
      </c>
      <c r="D3198" s="24">
        <v>46143</v>
      </c>
      <c r="E3198" t="s">
        <v>333</v>
      </c>
      <c r="F3198" t="s">
        <v>10</v>
      </c>
      <c r="G3198" t="s">
        <v>320</v>
      </c>
      <c r="H3198" t="s">
        <v>320</v>
      </c>
      <c r="I3198" t="s">
        <v>406</v>
      </c>
      <c r="J3198" s="25">
        <v>3</v>
      </c>
      <c r="K3198" s="26">
        <v>5.1000000000000004E-3</v>
      </c>
      <c r="L3198" s="26">
        <v>5.0000000000000001E-4</v>
      </c>
    </row>
    <row r="3199" spans="1:12" ht="16" customHeight="1">
      <c r="A3199" t="s">
        <v>575</v>
      </c>
      <c r="B3199" t="s">
        <v>12</v>
      </c>
      <c r="C3199" t="s">
        <v>67</v>
      </c>
      <c r="D3199" s="24">
        <v>46143</v>
      </c>
      <c r="E3199" t="s">
        <v>335</v>
      </c>
      <c r="F3199" t="s">
        <v>10</v>
      </c>
      <c r="G3199" t="s">
        <v>320</v>
      </c>
      <c r="H3199" t="s">
        <v>320</v>
      </c>
      <c r="I3199" t="s">
        <v>407</v>
      </c>
      <c r="J3199" s="25">
        <v>195</v>
      </c>
      <c r="K3199" s="26">
        <v>0.3402</v>
      </c>
      <c r="L3199" s="26">
        <v>1.77E-2</v>
      </c>
    </row>
    <row r="3200" spans="1:12" ht="16" customHeight="1">
      <c r="A3200" t="s">
        <v>575</v>
      </c>
      <c r="B3200" t="s">
        <v>12</v>
      </c>
      <c r="C3200" t="s">
        <v>67</v>
      </c>
      <c r="D3200" s="24">
        <v>46143</v>
      </c>
      <c r="E3200" t="s">
        <v>337</v>
      </c>
      <c r="F3200" t="s">
        <v>10</v>
      </c>
      <c r="G3200" t="s">
        <v>320</v>
      </c>
      <c r="H3200" t="s">
        <v>320</v>
      </c>
      <c r="I3200" t="s">
        <v>408</v>
      </c>
      <c r="J3200" s="25">
        <v>0</v>
      </c>
      <c r="K3200" s="26">
        <v>0</v>
      </c>
      <c r="L3200" s="26">
        <v>0</v>
      </c>
    </row>
    <row r="3201" spans="1:12" ht="16" customHeight="1">
      <c r="A3201" t="s">
        <v>575</v>
      </c>
      <c r="B3201" t="s">
        <v>12</v>
      </c>
      <c r="C3201" t="s">
        <v>67</v>
      </c>
      <c r="D3201" s="24">
        <v>46143</v>
      </c>
      <c r="E3201" t="s">
        <v>339</v>
      </c>
      <c r="F3201" t="s">
        <v>10</v>
      </c>
      <c r="G3201" t="s">
        <v>320</v>
      </c>
      <c r="H3201" t="s">
        <v>320</v>
      </c>
      <c r="I3201" t="s">
        <v>409</v>
      </c>
      <c r="J3201" s="25">
        <v>1</v>
      </c>
      <c r="K3201" s="26">
        <v>1.6000000000000001E-3</v>
      </c>
      <c r="L3201" s="26">
        <v>1E-4</v>
      </c>
    </row>
    <row r="3202" spans="1:12" ht="16" customHeight="1">
      <c r="A3202" t="s">
        <v>575</v>
      </c>
      <c r="B3202" t="s">
        <v>12</v>
      </c>
      <c r="C3202" t="s">
        <v>67</v>
      </c>
      <c r="D3202" s="24">
        <v>46143</v>
      </c>
      <c r="E3202" t="s">
        <v>341</v>
      </c>
      <c r="F3202" t="s">
        <v>10</v>
      </c>
      <c r="G3202" t="s">
        <v>320</v>
      </c>
      <c r="H3202" t="s">
        <v>320</v>
      </c>
      <c r="I3202" t="s">
        <v>410</v>
      </c>
      <c r="J3202" s="25">
        <v>0</v>
      </c>
      <c r="K3202" s="26">
        <v>0</v>
      </c>
      <c r="L3202" s="26">
        <v>0</v>
      </c>
    </row>
    <row r="3203" spans="1:12" ht="16" customHeight="1">
      <c r="A3203" t="s">
        <v>575</v>
      </c>
      <c r="B3203" t="s">
        <v>12</v>
      </c>
      <c r="C3203" t="s">
        <v>67</v>
      </c>
      <c r="D3203" s="24">
        <v>46143</v>
      </c>
      <c r="E3203" t="s">
        <v>343</v>
      </c>
      <c r="F3203" t="s">
        <v>9</v>
      </c>
      <c r="G3203" t="s">
        <v>344</v>
      </c>
      <c r="H3203" t="s">
        <v>344</v>
      </c>
      <c r="I3203" t="s">
        <v>411</v>
      </c>
      <c r="J3203" s="25">
        <v>0</v>
      </c>
      <c r="K3203" s="26">
        <v>0</v>
      </c>
      <c r="L3203" s="26">
        <v>0</v>
      </c>
    </row>
    <row r="3204" spans="1:12" ht="16" customHeight="1">
      <c r="A3204" t="s">
        <v>575</v>
      </c>
      <c r="B3204" t="s">
        <v>12</v>
      </c>
      <c r="C3204" t="s">
        <v>67</v>
      </c>
      <c r="D3204" s="24">
        <v>46143</v>
      </c>
      <c r="E3204" t="s">
        <v>346</v>
      </c>
      <c r="F3204" t="s">
        <v>10</v>
      </c>
      <c r="G3204" t="s">
        <v>320</v>
      </c>
      <c r="H3204" t="s">
        <v>320</v>
      </c>
      <c r="I3204" t="s">
        <v>412</v>
      </c>
      <c r="J3204" s="25">
        <v>0</v>
      </c>
      <c r="K3204" s="26">
        <v>0</v>
      </c>
      <c r="L3204" s="26">
        <v>0</v>
      </c>
    </row>
    <row r="3205" spans="1:12" ht="16" customHeight="1">
      <c r="A3205" t="s">
        <v>575</v>
      </c>
      <c r="B3205" t="s">
        <v>12</v>
      </c>
      <c r="C3205" t="s">
        <v>67</v>
      </c>
      <c r="D3205" s="24">
        <v>46143</v>
      </c>
      <c r="E3205" t="s">
        <v>463</v>
      </c>
      <c r="F3205" t="s">
        <v>10</v>
      </c>
      <c r="G3205" t="s">
        <v>320</v>
      </c>
      <c r="H3205" t="s">
        <v>320</v>
      </c>
      <c r="I3205" t="s">
        <v>413</v>
      </c>
      <c r="J3205" s="25">
        <v>0</v>
      </c>
      <c r="K3205" s="26">
        <v>0</v>
      </c>
      <c r="L3205" s="26">
        <v>0</v>
      </c>
    </row>
    <row r="3206" spans="1:12" ht="16" customHeight="1">
      <c r="A3206" t="s">
        <v>576</v>
      </c>
      <c r="B3206" t="s">
        <v>13</v>
      </c>
      <c r="C3206" t="s">
        <v>68</v>
      </c>
      <c r="D3206" s="24">
        <v>46143</v>
      </c>
      <c r="E3206" t="s">
        <v>519</v>
      </c>
      <c r="F3206" t="s">
        <v>10</v>
      </c>
      <c r="G3206" t="s">
        <v>320</v>
      </c>
      <c r="H3206" t="s">
        <v>364</v>
      </c>
      <c r="I3206" t="s">
        <v>315</v>
      </c>
      <c r="J3206" s="25">
        <v>73259021</v>
      </c>
      <c r="K3206" s="26">
        <v>113402.224</v>
      </c>
      <c r="L3206" s="26">
        <v>425.02670000000001</v>
      </c>
    </row>
    <row r="3207" spans="1:12" ht="16" customHeight="1">
      <c r="A3207" t="s">
        <v>576</v>
      </c>
      <c r="B3207" t="s">
        <v>13</v>
      </c>
      <c r="C3207" t="s">
        <v>68</v>
      </c>
      <c r="D3207" s="24">
        <v>46143</v>
      </c>
      <c r="E3207" t="s">
        <v>555</v>
      </c>
      <c r="F3207" t="s">
        <v>10</v>
      </c>
      <c r="G3207" t="s">
        <v>314</v>
      </c>
      <c r="H3207" t="s">
        <v>314</v>
      </c>
      <c r="I3207" t="s">
        <v>322</v>
      </c>
      <c r="J3207" s="25">
        <v>2219775</v>
      </c>
      <c r="K3207" s="26">
        <v>3434.2878000000001</v>
      </c>
      <c r="L3207" s="26">
        <v>16.457799999999999</v>
      </c>
    </row>
    <row r="3208" spans="1:12" ht="16" customHeight="1">
      <c r="A3208" t="s">
        <v>576</v>
      </c>
      <c r="B3208" t="s">
        <v>13</v>
      </c>
      <c r="C3208" t="s">
        <v>68</v>
      </c>
      <c r="D3208" s="24">
        <v>46143</v>
      </c>
      <c r="E3208" t="s">
        <v>564</v>
      </c>
      <c r="F3208" t="s">
        <v>10</v>
      </c>
      <c r="G3208" t="s">
        <v>314</v>
      </c>
      <c r="H3208" t="s">
        <v>314</v>
      </c>
      <c r="I3208" t="s">
        <v>322</v>
      </c>
      <c r="J3208" s="25">
        <v>153759</v>
      </c>
      <c r="K3208" s="26">
        <v>238.44450000000001</v>
      </c>
      <c r="L3208" s="26">
        <v>1.4618</v>
      </c>
    </row>
    <row r="3209" spans="1:12" ht="16" customHeight="1">
      <c r="A3209" t="s">
        <v>576</v>
      </c>
      <c r="B3209" t="s">
        <v>13</v>
      </c>
      <c r="C3209" t="s">
        <v>68</v>
      </c>
      <c r="D3209" s="24">
        <v>46143</v>
      </c>
      <c r="E3209" t="s">
        <v>569</v>
      </c>
      <c r="F3209" t="s">
        <v>10</v>
      </c>
      <c r="G3209" t="s">
        <v>314</v>
      </c>
      <c r="H3209" t="s">
        <v>314</v>
      </c>
      <c r="I3209" t="s">
        <v>322</v>
      </c>
      <c r="J3209" s="25">
        <v>18628</v>
      </c>
      <c r="K3209" s="26">
        <v>29.111899999999999</v>
      </c>
      <c r="L3209" s="26">
        <v>0.29099999999999998</v>
      </c>
    </row>
    <row r="3210" spans="1:12" ht="16" customHeight="1">
      <c r="A3210" t="s">
        <v>576</v>
      </c>
      <c r="B3210" t="s">
        <v>13</v>
      </c>
      <c r="C3210" t="s">
        <v>68</v>
      </c>
      <c r="D3210" s="24">
        <v>46143</v>
      </c>
      <c r="E3210" t="s">
        <v>574</v>
      </c>
      <c r="F3210" t="s">
        <v>10</v>
      </c>
      <c r="G3210" t="s">
        <v>314</v>
      </c>
      <c r="H3210" t="s">
        <v>314</v>
      </c>
      <c r="I3210" t="s">
        <v>322</v>
      </c>
      <c r="J3210" s="25">
        <v>3431</v>
      </c>
      <c r="K3210" s="26">
        <v>5.3414000000000001</v>
      </c>
      <c r="L3210" s="26">
        <v>6.0199999999999997E-2</v>
      </c>
    </row>
    <row r="3211" spans="1:12" ht="16" customHeight="1">
      <c r="A3211" t="s">
        <v>576</v>
      </c>
      <c r="B3211" t="s">
        <v>13</v>
      </c>
      <c r="C3211" t="s">
        <v>68</v>
      </c>
      <c r="D3211" s="24">
        <v>46143</v>
      </c>
      <c r="E3211" t="s">
        <v>329</v>
      </c>
      <c r="F3211" t="s">
        <v>10</v>
      </c>
      <c r="G3211" t="s">
        <v>320</v>
      </c>
      <c r="H3211" t="s">
        <v>320</v>
      </c>
      <c r="I3211" t="s">
        <v>322</v>
      </c>
      <c r="J3211" s="25">
        <v>660904</v>
      </c>
      <c r="K3211" s="26">
        <v>1040.2693999999999</v>
      </c>
      <c r="L3211" s="26">
        <v>14.611700000000001</v>
      </c>
    </row>
    <row r="3212" spans="1:12" ht="16" customHeight="1">
      <c r="A3212" t="s">
        <v>576</v>
      </c>
      <c r="B3212" t="s">
        <v>13</v>
      </c>
      <c r="C3212" t="s">
        <v>68</v>
      </c>
      <c r="D3212" s="24">
        <v>46143</v>
      </c>
      <c r="E3212" t="s">
        <v>560</v>
      </c>
      <c r="F3212" t="s">
        <v>10</v>
      </c>
      <c r="G3212" t="s">
        <v>320</v>
      </c>
      <c r="H3212" t="s">
        <v>320</v>
      </c>
      <c r="I3212" t="s">
        <v>324</v>
      </c>
      <c r="J3212" s="25">
        <v>51012</v>
      </c>
      <c r="K3212" s="26">
        <v>80.892300000000006</v>
      </c>
      <c r="L3212" s="26">
        <v>1.2747999999999999</v>
      </c>
    </row>
    <row r="3213" spans="1:12" ht="16" customHeight="1">
      <c r="A3213" t="s">
        <v>576</v>
      </c>
      <c r="B3213" t="s">
        <v>13</v>
      </c>
      <c r="C3213" t="s">
        <v>68</v>
      </c>
      <c r="D3213" s="24">
        <v>46143</v>
      </c>
      <c r="E3213" t="s">
        <v>372</v>
      </c>
      <c r="F3213" t="s">
        <v>10</v>
      </c>
      <c r="G3213" t="s">
        <v>320</v>
      </c>
      <c r="H3213" t="s">
        <v>320</v>
      </c>
      <c r="I3213" t="s">
        <v>403</v>
      </c>
      <c r="J3213" s="25">
        <v>14349</v>
      </c>
      <c r="K3213" s="26">
        <v>23.235700000000001</v>
      </c>
      <c r="L3213" s="26">
        <v>0.34770000000000001</v>
      </c>
    </row>
    <row r="3214" spans="1:12" ht="16" customHeight="1">
      <c r="A3214" t="s">
        <v>576</v>
      </c>
      <c r="B3214" t="s">
        <v>13</v>
      </c>
      <c r="C3214" t="s">
        <v>68</v>
      </c>
      <c r="D3214" s="24">
        <v>46143</v>
      </c>
      <c r="E3214" t="s">
        <v>331</v>
      </c>
      <c r="F3214" t="s">
        <v>10</v>
      </c>
      <c r="G3214" t="s">
        <v>320</v>
      </c>
      <c r="H3214" t="s">
        <v>320</v>
      </c>
      <c r="I3214" t="s">
        <v>404</v>
      </c>
      <c r="J3214" s="25">
        <v>27632</v>
      </c>
      <c r="K3214" s="26">
        <v>44.0974</v>
      </c>
      <c r="L3214" s="26">
        <v>1.1012</v>
      </c>
    </row>
    <row r="3215" spans="1:12" ht="16" customHeight="1">
      <c r="A3215" t="s">
        <v>576</v>
      </c>
      <c r="B3215" t="s">
        <v>13</v>
      </c>
      <c r="C3215" t="s">
        <v>68</v>
      </c>
      <c r="D3215" s="24">
        <v>46143</v>
      </c>
      <c r="E3215" t="s">
        <v>542</v>
      </c>
      <c r="F3215" t="s">
        <v>10</v>
      </c>
      <c r="G3215" t="s">
        <v>320</v>
      </c>
      <c r="H3215" t="s">
        <v>320</v>
      </c>
      <c r="I3215" t="s">
        <v>405</v>
      </c>
      <c r="J3215" s="25">
        <v>1</v>
      </c>
      <c r="K3215" s="26">
        <v>1.8E-3</v>
      </c>
      <c r="L3215" s="26">
        <v>0</v>
      </c>
    </row>
    <row r="3216" spans="1:12" ht="16" customHeight="1">
      <c r="A3216" t="s">
        <v>576</v>
      </c>
      <c r="B3216" t="s">
        <v>13</v>
      </c>
      <c r="C3216" t="s">
        <v>68</v>
      </c>
      <c r="D3216" s="24">
        <v>46143</v>
      </c>
      <c r="E3216" t="s">
        <v>333</v>
      </c>
      <c r="F3216" t="s">
        <v>10</v>
      </c>
      <c r="G3216" t="s">
        <v>320</v>
      </c>
      <c r="H3216" t="s">
        <v>320</v>
      </c>
      <c r="I3216" t="s">
        <v>406</v>
      </c>
      <c r="J3216" s="25">
        <v>0</v>
      </c>
      <c r="K3216" s="26">
        <v>0</v>
      </c>
      <c r="L3216" s="26">
        <v>0</v>
      </c>
    </row>
    <row r="3217" spans="1:12" ht="16" customHeight="1">
      <c r="A3217" t="s">
        <v>576</v>
      </c>
      <c r="B3217" t="s">
        <v>13</v>
      </c>
      <c r="C3217" t="s">
        <v>68</v>
      </c>
      <c r="D3217" s="24">
        <v>46143</v>
      </c>
      <c r="E3217" t="s">
        <v>335</v>
      </c>
      <c r="F3217" t="s">
        <v>10</v>
      </c>
      <c r="G3217" t="s">
        <v>320</v>
      </c>
      <c r="H3217" t="s">
        <v>320</v>
      </c>
      <c r="I3217" t="s">
        <v>407</v>
      </c>
      <c r="J3217" s="25">
        <v>166</v>
      </c>
      <c r="K3217" s="26">
        <v>0.27479999999999999</v>
      </c>
      <c r="L3217" s="26">
        <v>1.32E-2</v>
      </c>
    </row>
    <row r="3218" spans="1:12" ht="16" customHeight="1">
      <c r="A3218" t="s">
        <v>576</v>
      </c>
      <c r="B3218" t="s">
        <v>13</v>
      </c>
      <c r="C3218" t="s">
        <v>68</v>
      </c>
      <c r="D3218" s="24">
        <v>46143</v>
      </c>
      <c r="E3218" t="s">
        <v>337</v>
      </c>
      <c r="F3218" t="s">
        <v>10</v>
      </c>
      <c r="G3218" t="s">
        <v>320</v>
      </c>
      <c r="H3218" t="s">
        <v>320</v>
      </c>
      <c r="I3218" t="s">
        <v>408</v>
      </c>
      <c r="J3218" s="25">
        <v>0</v>
      </c>
      <c r="K3218" s="26">
        <v>0</v>
      </c>
      <c r="L3218" s="26">
        <v>0</v>
      </c>
    </row>
    <row r="3219" spans="1:12" ht="16" customHeight="1">
      <c r="A3219" t="s">
        <v>576</v>
      </c>
      <c r="B3219" t="s">
        <v>13</v>
      </c>
      <c r="C3219" t="s">
        <v>68</v>
      </c>
      <c r="D3219" s="24">
        <v>46143</v>
      </c>
      <c r="E3219" t="s">
        <v>339</v>
      </c>
      <c r="F3219" t="s">
        <v>10</v>
      </c>
      <c r="G3219" t="s">
        <v>320</v>
      </c>
      <c r="H3219" t="s">
        <v>320</v>
      </c>
      <c r="I3219" t="s">
        <v>409</v>
      </c>
      <c r="J3219" s="25">
        <v>2</v>
      </c>
      <c r="K3219" s="26">
        <v>3.3E-3</v>
      </c>
      <c r="L3219" s="26">
        <v>1E-4</v>
      </c>
    </row>
    <row r="3220" spans="1:12" ht="16" customHeight="1">
      <c r="A3220" t="s">
        <v>576</v>
      </c>
      <c r="B3220" t="s">
        <v>13</v>
      </c>
      <c r="C3220" t="s">
        <v>68</v>
      </c>
      <c r="D3220" s="24">
        <v>46143</v>
      </c>
      <c r="E3220" t="s">
        <v>341</v>
      </c>
      <c r="F3220" t="s">
        <v>10</v>
      </c>
      <c r="G3220" t="s">
        <v>320</v>
      </c>
      <c r="H3220" t="s">
        <v>320</v>
      </c>
      <c r="I3220" t="s">
        <v>410</v>
      </c>
      <c r="J3220" s="25">
        <v>0</v>
      </c>
      <c r="K3220" s="26">
        <v>0</v>
      </c>
      <c r="L3220" s="26">
        <v>0</v>
      </c>
    </row>
    <row r="3221" spans="1:12" ht="16" customHeight="1">
      <c r="A3221" t="s">
        <v>576</v>
      </c>
      <c r="B3221" t="s">
        <v>13</v>
      </c>
      <c r="C3221" t="s">
        <v>68</v>
      </c>
      <c r="D3221" s="24">
        <v>46143</v>
      </c>
      <c r="E3221" t="s">
        <v>343</v>
      </c>
      <c r="F3221" t="s">
        <v>9</v>
      </c>
      <c r="G3221" t="s">
        <v>344</v>
      </c>
      <c r="H3221" t="s">
        <v>344</v>
      </c>
      <c r="I3221" t="s">
        <v>411</v>
      </c>
      <c r="J3221" s="25">
        <v>0</v>
      </c>
      <c r="K3221" s="26">
        <v>0</v>
      </c>
      <c r="L3221" s="26">
        <v>0</v>
      </c>
    </row>
    <row r="3222" spans="1:12" ht="16" customHeight="1">
      <c r="A3222" t="s">
        <v>576</v>
      </c>
      <c r="B3222" t="s">
        <v>13</v>
      </c>
      <c r="C3222" t="s">
        <v>68</v>
      </c>
      <c r="D3222" s="24">
        <v>46143</v>
      </c>
      <c r="E3222" t="s">
        <v>346</v>
      </c>
      <c r="F3222" t="s">
        <v>10</v>
      </c>
      <c r="G3222" t="s">
        <v>320</v>
      </c>
      <c r="H3222" t="s">
        <v>320</v>
      </c>
      <c r="I3222" t="s">
        <v>412</v>
      </c>
      <c r="J3222" s="25">
        <v>0</v>
      </c>
      <c r="K3222" s="26">
        <v>0</v>
      </c>
      <c r="L3222" s="26">
        <v>0</v>
      </c>
    </row>
    <row r="3223" spans="1:12" ht="16" customHeight="1">
      <c r="A3223" t="s">
        <v>576</v>
      </c>
      <c r="B3223" t="s">
        <v>13</v>
      </c>
      <c r="C3223" t="s">
        <v>68</v>
      </c>
      <c r="D3223" s="24">
        <v>46143</v>
      </c>
      <c r="E3223" t="s">
        <v>463</v>
      </c>
      <c r="F3223" t="s">
        <v>10</v>
      </c>
      <c r="G3223" t="s">
        <v>320</v>
      </c>
      <c r="H3223" t="s">
        <v>320</v>
      </c>
      <c r="I3223" t="s">
        <v>413</v>
      </c>
      <c r="J3223" s="25">
        <v>1</v>
      </c>
      <c r="K3223" s="26">
        <v>1.4E-3</v>
      </c>
      <c r="L3223" s="26">
        <v>0</v>
      </c>
    </row>
    <row r="3224" spans="1:12" ht="16" customHeight="1">
      <c r="A3224" t="s">
        <v>577</v>
      </c>
      <c r="B3224" t="s">
        <v>9</v>
      </c>
      <c r="C3224" t="s">
        <v>68</v>
      </c>
      <c r="D3224" s="24">
        <v>46143</v>
      </c>
      <c r="E3224" t="s">
        <v>519</v>
      </c>
      <c r="F3224" t="s">
        <v>10</v>
      </c>
      <c r="G3224" t="s">
        <v>320</v>
      </c>
      <c r="H3224" t="s">
        <v>364</v>
      </c>
      <c r="I3224" t="s">
        <v>315</v>
      </c>
      <c r="J3224" s="25">
        <v>99043320</v>
      </c>
      <c r="K3224" s="26">
        <v>154375.29199999999</v>
      </c>
      <c r="L3224" s="26">
        <v>366.9196</v>
      </c>
    </row>
    <row r="3225" spans="1:12" ht="16" customHeight="1">
      <c r="A3225" t="s">
        <v>577</v>
      </c>
      <c r="B3225" t="s">
        <v>9</v>
      </c>
      <c r="C3225" t="s">
        <v>68</v>
      </c>
      <c r="D3225" s="24">
        <v>46143</v>
      </c>
      <c r="E3225" t="s">
        <v>555</v>
      </c>
      <c r="F3225" t="s">
        <v>10</v>
      </c>
      <c r="G3225" t="s">
        <v>314</v>
      </c>
      <c r="H3225" t="s">
        <v>314</v>
      </c>
      <c r="I3225" t="s">
        <v>322</v>
      </c>
      <c r="J3225" s="25">
        <v>4503505</v>
      </c>
      <c r="K3225" s="26">
        <v>7004.4931999999999</v>
      </c>
      <c r="L3225" s="26">
        <v>28.2438</v>
      </c>
    </row>
    <row r="3226" spans="1:12" ht="16" customHeight="1">
      <c r="A3226" t="s">
        <v>577</v>
      </c>
      <c r="B3226" t="s">
        <v>9</v>
      </c>
      <c r="C3226" t="s">
        <v>68</v>
      </c>
      <c r="D3226" s="24">
        <v>46143</v>
      </c>
      <c r="E3226" t="s">
        <v>564</v>
      </c>
      <c r="F3226" t="s">
        <v>10</v>
      </c>
      <c r="G3226" t="s">
        <v>314</v>
      </c>
      <c r="H3226" t="s">
        <v>314</v>
      </c>
      <c r="I3226" t="s">
        <v>322</v>
      </c>
      <c r="J3226" s="25">
        <v>358422</v>
      </c>
      <c r="K3226" s="26">
        <v>558.19960000000003</v>
      </c>
      <c r="L3226" s="26">
        <v>2.6919</v>
      </c>
    </row>
    <row r="3227" spans="1:12" ht="16" customHeight="1">
      <c r="A3227" t="s">
        <v>577</v>
      </c>
      <c r="B3227" t="s">
        <v>9</v>
      </c>
      <c r="C3227" t="s">
        <v>68</v>
      </c>
      <c r="D3227" s="24">
        <v>46143</v>
      </c>
      <c r="E3227" t="s">
        <v>569</v>
      </c>
      <c r="F3227" t="s">
        <v>10</v>
      </c>
      <c r="G3227" t="s">
        <v>314</v>
      </c>
      <c r="H3227" t="s">
        <v>314</v>
      </c>
      <c r="I3227" t="s">
        <v>322</v>
      </c>
      <c r="J3227" s="25">
        <v>48781</v>
      </c>
      <c r="K3227" s="26">
        <v>76.338300000000004</v>
      </c>
      <c r="L3227" s="26">
        <v>0.57779999999999998</v>
      </c>
    </row>
    <row r="3228" spans="1:12" ht="16" customHeight="1">
      <c r="A3228" t="s">
        <v>577</v>
      </c>
      <c r="B3228" t="s">
        <v>9</v>
      </c>
      <c r="C3228" t="s">
        <v>68</v>
      </c>
      <c r="D3228" s="24">
        <v>46143</v>
      </c>
      <c r="E3228" t="s">
        <v>574</v>
      </c>
      <c r="F3228" t="s">
        <v>10</v>
      </c>
      <c r="G3228" t="s">
        <v>314</v>
      </c>
      <c r="H3228" t="s">
        <v>314</v>
      </c>
      <c r="I3228" t="s">
        <v>322</v>
      </c>
      <c r="J3228" s="25">
        <v>8912</v>
      </c>
      <c r="K3228" s="26">
        <v>13.9099</v>
      </c>
      <c r="L3228" s="26">
        <v>0.1323</v>
      </c>
    </row>
    <row r="3229" spans="1:12" ht="16" customHeight="1">
      <c r="A3229" t="s">
        <v>577</v>
      </c>
      <c r="B3229" t="s">
        <v>9</v>
      </c>
      <c r="C3229" t="s">
        <v>68</v>
      </c>
      <c r="D3229" s="24">
        <v>46143</v>
      </c>
      <c r="E3229" t="s">
        <v>329</v>
      </c>
      <c r="F3229" t="s">
        <v>10</v>
      </c>
      <c r="G3229" t="s">
        <v>320</v>
      </c>
      <c r="H3229" t="s">
        <v>320</v>
      </c>
      <c r="I3229" t="s">
        <v>322</v>
      </c>
      <c r="J3229" s="25">
        <v>1135088</v>
      </c>
      <c r="K3229" s="26">
        <v>1778.6175000000001</v>
      </c>
      <c r="L3229" s="26">
        <v>19.294899999999998</v>
      </c>
    </row>
    <row r="3230" spans="1:12" ht="16" customHeight="1">
      <c r="A3230" t="s">
        <v>577</v>
      </c>
      <c r="B3230" t="s">
        <v>9</v>
      </c>
      <c r="C3230" t="s">
        <v>68</v>
      </c>
      <c r="D3230" s="24">
        <v>46143</v>
      </c>
      <c r="E3230" t="s">
        <v>560</v>
      </c>
      <c r="F3230" t="s">
        <v>10</v>
      </c>
      <c r="G3230" t="s">
        <v>320</v>
      </c>
      <c r="H3230" t="s">
        <v>320</v>
      </c>
      <c r="I3230" t="s">
        <v>324</v>
      </c>
      <c r="J3230" s="25">
        <v>94104</v>
      </c>
      <c r="K3230" s="26">
        <v>146.5889</v>
      </c>
      <c r="L3230" s="26">
        <v>1.871</v>
      </c>
    </row>
    <row r="3231" spans="1:12" ht="16" customHeight="1">
      <c r="A3231" t="s">
        <v>577</v>
      </c>
      <c r="B3231" t="s">
        <v>9</v>
      </c>
      <c r="C3231" t="s">
        <v>68</v>
      </c>
      <c r="D3231" s="24">
        <v>46143</v>
      </c>
      <c r="E3231" t="s">
        <v>372</v>
      </c>
      <c r="F3231" t="s">
        <v>10</v>
      </c>
      <c r="G3231" t="s">
        <v>320</v>
      </c>
      <c r="H3231" t="s">
        <v>320</v>
      </c>
      <c r="I3231" t="s">
        <v>403</v>
      </c>
      <c r="J3231" s="25">
        <v>27487</v>
      </c>
      <c r="K3231" s="26">
        <v>43.9572</v>
      </c>
      <c r="L3231" s="26">
        <v>0.53959999999999997</v>
      </c>
    </row>
    <row r="3232" spans="1:12" ht="16" customHeight="1">
      <c r="A3232" t="s">
        <v>577</v>
      </c>
      <c r="B3232" t="s">
        <v>9</v>
      </c>
      <c r="C3232" t="s">
        <v>68</v>
      </c>
      <c r="D3232" s="24">
        <v>46143</v>
      </c>
      <c r="E3232" t="s">
        <v>331</v>
      </c>
      <c r="F3232" t="s">
        <v>10</v>
      </c>
      <c r="G3232" t="s">
        <v>320</v>
      </c>
      <c r="H3232" t="s">
        <v>320</v>
      </c>
      <c r="I3232" t="s">
        <v>404</v>
      </c>
      <c r="J3232" s="25">
        <v>53419</v>
      </c>
      <c r="K3232" s="26">
        <v>84.911500000000004</v>
      </c>
      <c r="L3232" s="26">
        <v>2.3111000000000002</v>
      </c>
    </row>
    <row r="3233" spans="1:12" ht="16" customHeight="1">
      <c r="A3233" t="s">
        <v>577</v>
      </c>
      <c r="B3233" t="s">
        <v>9</v>
      </c>
      <c r="C3233" t="s">
        <v>68</v>
      </c>
      <c r="D3233" s="24">
        <v>46143</v>
      </c>
      <c r="E3233" t="s">
        <v>542</v>
      </c>
      <c r="F3233" t="s">
        <v>10</v>
      </c>
      <c r="G3233" t="s">
        <v>320</v>
      </c>
      <c r="H3233" t="s">
        <v>320</v>
      </c>
      <c r="I3233" t="s">
        <v>405</v>
      </c>
      <c r="J3233" s="25">
        <v>0</v>
      </c>
      <c r="K3233" s="26">
        <v>0</v>
      </c>
      <c r="L3233" s="26">
        <v>0</v>
      </c>
    </row>
    <row r="3234" spans="1:12" ht="16" customHeight="1">
      <c r="A3234" t="s">
        <v>577</v>
      </c>
      <c r="B3234" t="s">
        <v>9</v>
      </c>
      <c r="C3234" t="s">
        <v>68</v>
      </c>
      <c r="D3234" s="24">
        <v>46143</v>
      </c>
      <c r="E3234" t="s">
        <v>333</v>
      </c>
      <c r="F3234" t="s">
        <v>10</v>
      </c>
      <c r="G3234" t="s">
        <v>320</v>
      </c>
      <c r="H3234" t="s">
        <v>320</v>
      </c>
      <c r="I3234" t="s">
        <v>406</v>
      </c>
      <c r="J3234" s="25">
        <v>5</v>
      </c>
      <c r="K3234" s="26">
        <v>7.3000000000000001E-3</v>
      </c>
      <c r="L3234" s="26">
        <v>2.0000000000000001E-4</v>
      </c>
    </row>
    <row r="3235" spans="1:12" ht="16" customHeight="1">
      <c r="A3235" t="s">
        <v>577</v>
      </c>
      <c r="B3235" t="s">
        <v>9</v>
      </c>
      <c r="C3235" t="s">
        <v>68</v>
      </c>
      <c r="D3235" s="24">
        <v>46143</v>
      </c>
      <c r="E3235" t="s">
        <v>335</v>
      </c>
      <c r="F3235" t="s">
        <v>10</v>
      </c>
      <c r="G3235" t="s">
        <v>320</v>
      </c>
      <c r="H3235" t="s">
        <v>320</v>
      </c>
      <c r="I3235" t="s">
        <v>407</v>
      </c>
      <c r="J3235" s="25">
        <v>413</v>
      </c>
      <c r="K3235" s="26">
        <v>0.72899999999999998</v>
      </c>
      <c r="L3235" s="26">
        <v>2.9899999999999999E-2</v>
      </c>
    </row>
    <row r="3236" spans="1:12" ht="16" customHeight="1">
      <c r="A3236" t="s">
        <v>577</v>
      </c>
      <c r="B3236" t="s">
        <v>9</v>
      </c>
      <c r="C3236" t="s">
        <v>68</v>
      </c>
      <c r="D3236" s="24">
        <v>46143</v>
      </c>
      <c r="E3236" t="s">
        <v>337</v>
      </c>
      <c r="F3236" t="s">
        <v>10</v>
      </c>
      <c r="G3236" t="s">
        <v>320</v>
      </c>
      <c r="H3236" t="s">
        <v>320</v>
      </c>
      <c r="I3236" t="s">
        <v>408</v>
      </c>
      <c r="J3236" s="25">
        <v>0</v>
      </c>
      <c r="K3236" s="26">
        <v>0</v>
      </c>
      <c r="L3236" s="26">
        <v>0</v>
      </c>
    </row>
    <row r="3237" spans="1:12" ht="16" customHeight="1">
      <c r="A3237" t="s">
        <v>577</v>
      </c>
      <c r="B3237" t="s">
        <v>9</v>
      </c>
      <c r="C3237" t="s">
        <v>68</v>
      </c>
      <c r="D3237" s="24">
        <v>46143</v>
      </c>
      <c r="E3237" t="s">
        <v>339</v>
      </c>
      <c r="F3237" t="s">
        <v>10</v>
      </c>
      <c r="G3237" t="s">
        <v>320</v>
      </c>
      <c r="H3237" t="s">
        <v>320</v>
      </c>
      <c r="I3237" t="s">
        <v>409</v>
      </c>
      <c r="J3237" s="25">
        <v>17</v>
      </c>
      <c r="K3237" s="26">
        <v>2.29E-2</v>
      </c>
      <c r="L3237" s="26">
        <v>5.0000000000000001E-4</v>
      </c>
    </row>
    <row r="3238" spans="1:12" ht="16" customHeight="1">
      <c r="A3238" t="s">
        <v>577</v>
      </c>
      <c r="B3238" t="s">
        <v>9</v>
      </c>
      <c r="C3238" t="s">
        <v>68</v>
      </c>
      <c r="D3238" s="24">
        <v>46143</v>
      </c>
      <c r="E3238" t="s">
        <v>341</v>
      </c>
      <c r="F3238" t="s">
        <v>10</v>
      </c>
      <c r="G3238" t="s">
        <v>320</v>
      </c>
      <c r="H3238" t="s">
        <v>320</v>
      </c>
      <c r="I3238" t="s">
        <v>410</v>
      </c>
      <c r="J3238" s="25">
        <v>0</v>
      </c>
      <c r="K3238" s="26">
        <v>0</v>
      </c>
      <c r="L3238" s="26">
        <v>0</v>
      </c>
    </row>
    <row r="3239" spans="1:12" ht="16" customHeight="1">
      <c r="A3239" t="s">
        <v>577</v>
      </c>
      <c r="B3239" t="s">
        <v>9</v>
      </c>
      <c r="C3239" t="s">
        <v>68</v>
      </c>
      <c r="D3239" s="24">
        <v>46143</v>
      </c>
      <c r="E3239" t="s">
        <v>343</v>
      </c>
      <c r="F3239" t="s">
        <v>9</v>
      </c>
      <c r="G3239" t="s">
        <v>344</v>
      </c>
      <c r="H3239" t="s">
        <v>344</v>
      </c>
      <c r="I3239" t="s">
        <v>411</v>
      </c>
      <c r="J3239" s="25">
        <v>0</v>
      </c>
      <c r="K3239" s="26">
        <v>0</v>
      </c>
      <c r="L3239" s="26">
        <v>0</v>
      </c>
    </row>
    <row r="3240" spans="1:12" ht="16" customHeight="1">
      <c r="A3240" t="s">
        <v>577</v>
      </c>
      <c r="B3240" t="s">
        <v>9</v>
      </c>
      <c r="C3240" t="s">
        <v>68</v>
      </c>
      <c r="D3240" s="24">
        <v>46143</v>
      </c>
      <c r="E3240" t="s">
        <v>346</v>
      </c>
      <c r="F3240" t="s">
        <v>10</v>
      </c>
      <c r="G3240" t="s">
        <v>320</v>
      </c>
      <c r="H3240" t="s">
        <v>320</v>
      </c>
      <c r="I3240" t="s">
        <v>412</v>
      </c>
      <c r="J3240" s="25">
        <v>0</v>
      </c>
      <c r="K3240" s="26">
        <v>0</v>
      </c>
      <c r="L3240" s="26">
        <v>0</v>
      </c>
    </row>
    <row r="3241" spans="1:12" ht="16" customHeight="1">
      <c r="A3241" t="s">
        <v>577</v>
      </c>
      <c r="B3241" t="s">
        <v>9</v>
      </c>
      <c r="C3241" t="s">
        <v>68</v>
      </c>
      <c r="D3241" s="24">
        <v>46143</v>
      </c>
      <c r="E3241" t="s">
        <v>463</v>
      </c>
      <c r="F3241" t="s">
        <v>10</v>
      </c>
      <c r="G3241" t="s">
        <v>320</v>
      </c>
      <c r="H3241" t="s">
        <v>320</v>
      </c>
      <c r="I3241" t="s">
        <v>413</v>
      </c>
      <c r="J3241" s="25">
        <v>0</v>
      </c>
      <c r="K3241" s="26">
        <v>0</v>
      </c>
      <c r="L3241" s="26">
        <v>0</v>
      </c>
    </row>
    <row r="3242" spans="1:12" ht="16" customHeight="1">
      <c r="A3242" t="s">
        <v>519</v>
      </c>
      <c r="B3242" t="s">
        <v>10</v>
      </c>
      <c r="C3242" t="s">
        <v>68</v>
      </c>
      <c r="D3242" s="24">
        <v>46143</v>
      </c>
      <c r="E3242" t="s">
        <v>519</v>
      </c>
      <c r="F3242" t="s">
        <v>10</v>
      </c>
      <c r="G3242" t="s">
        <v>320</v>
      </c>
      <c r="H3242" t="s">
        <v>364</v>
      </c>
      <c r="I3242" t="s">
        <v>315</v>
      </c>
      <c r="J3242" s="25">
        <v>303158568</v>
      </c>
      <c r="K3242" s="26">
        <v>472805.00030000001</v>
      </c>
      <c r="L3242" s="26">
        <v>484.15539999999999</v>
      </c>
    </row>
    <row r="3243" spans="1:12" ht="16" customHeight="1">
      <c r="A3243" t="s">
        <v>519</v>
      </c>
      <c r="B3243" t="s">
        <v>10</v>
      </c>
      <c r="C3243" t="s">
        <v>68</v>
      </c>
      <c r="D3243" s="24">
        <v>46143</v>
      </c>
      <c r="E3243" t="s">
        <v>555</v>
      </c>
      <c r="F3243" t="s">
        <v>10</v>
      </c>
      <c r="G3243" t="s">
        <v>314</v>
      </c>
      <c r="H3243" t="s">
        <v>314</v>
      </c>
      <c r="I3243" t="s">
        <v>322</v>
      </c>
      <c r="J3243" s="25">
        <v>9142772</v>
      </c>
      <c r="K3243" s="26">
        <v>14310.2248</v>
      </c>
      <c r="L3243" s="26">
        <v>55.744399999999999</v>
      </c>
    </row>
    <row r="3244" spans="1:12" ht="16" customHeight="1">
      <c r="A3244" t="s">
        <v>519</v>
      </c>
      <c r="B3244" t="s">
        <v>10</v>
      </c>
      <c r="C3244" t="s">
        <v>68</v>
      </c>
      <c r="D3244" s="24">
        <v>46143</v>
      </c>
      <c r="E3244" t="s">
        <v>564</v>
      </c>
      <c r="F3244" t="s">
        <v>10</v>
      </c>
      <c r="G3244" t="s">
        <v>314</v>
      </c>
      <c r="H3244" t="s">
        <v>314</v>
      </c>
      <c r="I3244" t="s">
        <v>322</v>
      </c>
      <c r="J3244" s="25">
        <v>494988</v>
      </c>
      <c r="K3244" s="26">
        <v>775.07240000000002</v>
      </c>
      <c r="L3244" s="26">
        <v>3.6514000000000002</v>
      </c>
    </row>
    <row r="3245" spans="1:12" ht="16" customHeight="1">
      <c r="A3245" t="s">
        <v>519</v>
      </c>
      <c r="B3245" t="s">
        <v>10</v>
      </c>
      <c r="C3245" t="s">
        <v>68</v>
      </c>
      <c r="D3245" s="24">
        <v>46143</v>
      </c>
      <c r="E3245" t="s">
        <v>569</v>
      </c>
      <c r="F3245" t="s">
        <v>10</v>
      </c>
      <c r="G3245" t="s">
        <v>314</v>
      </c>
      <c r="H3245" t="s">
        <v>314</v>
      </c>
      <c r="I3245" t="s">
        <v>322</v>
      </c>
      <c r="J3245" s="25">
        <v>54862</v>
      </c>
      <c r="K3245" s="26">
        <v>86.354699999999994</v>
      </c>
      <c r="L3245" s="26">
        <v>0.51259999999999994</v>
      </c>
    </row>
    <row r="3246" spans="1:12" ht="16" customHeight="1">
      <c r="A3246" t="s">
        <v>519</v>
      </c>
      <c r="B3246" t="s">
        <v>10</v>
      </c>
      <c r="C3246" t="s">
        <v>68</v>
      </c>
      <c r="D3246" s="24">
        <v>46143</v>
      </c>
      <c r="E3246" t="s">
        <v>574</v>
      </c>
      <c r="F3246" t="s">
        <v>10</v>
      </c>
      <c r="G3246" t="s">
        <v>314</v>
      </c>
      <c r="H3246" t="s">
        <v>314</v>
      </c>
      <c r="I3246" t="s">
        <v>322</v>
      </c>
      <c r="J3246" s="25">
        <v>11576</v>
      </c>
      <c r="K3246" s="26">
        <v>18.167000000000002</v>
      </c>
      <c r="L3246" s="26">
        <v>0.15809999999999999</v>
      </c>
    </row>
    <row r="3247" spans="1:12" ht="16" customHeight="1">
      <c r="A3247" t="s">
        <v>519</v>
      </c>
      <c r="B3247" t="s">
        <v>10</v>
      </c>
      <c r="C3247" t="s">
        <v>68</v>
      </c>
      <c r="D3247" s="24">
        <v>46143</v>
      </c>
      <c r="E3247" t="s">
        <v>329</v>
      </c>
      <c r="F3247" t="s">
        <v>10</v>
      </c>
      <c r="G3247" t="s">
        <v>320</v>
      </c>
      <c r="H3247" t="s">
        <v>320</v>
      </c>
      <c r="I3247" t="s">
        <v>322</v>
      </c>
      <c r="J3247" s="25">
        <v>1019697</v>
      </c>
      <c r="K3247" s="26">
        <v>1605.8956000000001</v>
      </c>
      <c r="L3247" s="26">
        <v>17.927700000000002</v>
      </c>
    </row>
    <row r="3248" spans="1:12" ht="16" customHeight="1">
      <c r="A3248" t="s">
        <v>519</v>
      </c>
      <c r="B3248" t="s">
        <v>10</v>
      </c>
      <c r="C3248" t="s">
        <v>68</v>
      </c>
      <c r="D3248" s="24">
        <v>46143</v>
      </c>
      <c r="E3248" t="s">
        <v>560</v>
      </c>
      <c r="F3248" t="s">
        <v>10</v>
      </c>
      <c r="G3248" t="s">
        <v>320</v>
      </c>
      <c r="H3248" t="s">
        <v>320</v>
      </c>
      <c r="I3248" t="s">
        <v>324</v>
      </c>
      <c r="J3248" s="25">
        <v>81584</v>
      </c>
      <c r="K3248" s="26">
        <v>128.94409999999999</v>
      </c>
      <c r="L3248" s="26">
        <v>1.6253</v>
      </c>
    </row>
    <row r="3249" spans="1:12" ht="16" customHeight="1">
      <c r="A3249" t="s">
        <v>519</v>
      </c>
      <c r="B3249" t="s">
        <v>10</v>
      </c>
      <c r="C3249" t="s">
        <v>68</v>
      </c>
      <c r="D3249" s="24">
        <v>46143</v>
      </c>
      <c r="E3249" t="s">
        <v>372</v>
      </c>
      <c r="F3249" t="s">
        <v>10</v>
      </c>
      <c r="G3249" t="s">
        <v>320</v>
      </c>
      <c r="H3249" t="s">
        <v>320</v>
      </c>
      <c r="I3249" t="s">
        <v>403</v>
      </c>
      <c r="J3249" s="25">
        <v>27565</v>
      </c>
      <c r="K3249" s="26">
        <v>44.010899999999999</v>
      </c>
      <c r="L3249" s="26">
        <v>0.86439999999999995</v>
      </c>
    </row>
    <row r="3250" spans="1:12" ht="16" customHeight="1">
      <c r="A3250" t="s">
        <v>519</v>
      </c>
      <c r="B3250" t="s">
        <v>10</v>
      </c>
      <c r="C3250" t="s">
        <v>68</v>
      </c>
      <c r="D3250" s="24">
        <v>46143</v>
      </c>
      <c r="E3250" t="s">
        <v>331</v>
      </c>
      <c r="F3250" t="s">
        <v>10</v>
      </c>
      <c r="G3250" t="s">
        <v>320</v>
      </c>
      <c r="H3250" t="s">
        <v>320</v>
      </c>
      <c r="I3250" t="s">
        <v>404</v>
      </c>
      <c r="J3250" s="25">
        <v>28457</v>
      </c>
      <c r="K3250" s="26">
        <v>45.529000000000003</v>
      </c>
      <c r="L3250" s="26">
        <v>1.0496000000000001</v>
      </c>
    </row>
    <row r="3251" spans="1:12" ht="16" customHeight="1">
      <c r="A3251" t="s">
        <v>519</v>
      </c>
      <c r="B3251" t="s">
        <v>10</v>
      </c>
      <c r="C3251" t="s">
        <v>68</v>
      </c>
      <c r="D3251" s="24">
        <v>46143</v>
      </c>
      <c r="E3251" t="s">
        <v>542</v>
      </c>
      <c r="F3251" t="s">
        <v>10</v>
      </c>
      <c r="G3251" t="s">
        <v>320</v>
      </c>
      <c r="H3251" t="s">
        <v>320</v>
      </c>
      <c r="I3251" t="s">
        <v>405</v>
      </c>
      <c r="J3251" s="25">
        <v>6</v>
      </c>
      <c r="K3251" s="26">
        <v>1.09E-2</v>
      </c>
      <c r="L3251" s="26">
        <v>2.9999999999999997E-4</v>
      </c>
    </row>
    <row r="3252" spans="1:12" ht="16" customHeight="1">
      <c r="A3252" t="s">
        <v>519</v>
      </c>
      <c r="B3252" t="s">
        <v>10</v>
      </c>
      <c r="C3252" t="s">
        <v>68</v>
      </c>
      <c r="D3252" s="24">
        <v>46143</v>
      </c>
      <c r="E3252" t="s">
        <v>333</v>
      </c>
      <c r="F3252" t="s">
        <v>10</v>
      </c>
      <c r="G3252" t="s">
        <v>320</v>
      </c>
      <c r="H3252" t="s">
        <v>320</v>
      </c>
      <c r="I3252" t="s">
        <v>406</v>
      </c>
      <c r="J3252" s="25">
        <v>1</v>
      </c>
      <c r="K3252" s="26">
        <v>1.6999999999999999E-3</v>
      </c>
      <c r="L3252" s="26">
        <v>2.0000000000000001E-4</v>
      </c>
    </row>
    <row r="3253" spans="1:12" ht="16" customHeight="1">
      <c r="A3253" t="s">
        <v>519</v>
      </c>
      <c r="B3253" t="s">
        <v>10</v>
      </c>
      <c r="C3253" t="s">
        <v>68</v>
      </c>
      <c r="D3253" s="24">
        <v>46143</v>
      </c>
      <c r="E3253" t="s">
        <v>335</v>
      </c>
      <c r="F3253" t="s">
        <v>10</v>
      </c>
      <c r="G3253" t="s">
        <v>320</v>
      </c>
      <c r="H3253" t="s">
        <v>320</v>
      </c>
      <c r="I3253" t="s">
        <v>407</v>
      </c>
      <c r="J3253" s="25">
        <v>234</v>
      </c>
      <c r="K3253" s="26">
        <v>0.39950000000000002</v>
      </c>
      <c r="L3253" s="26">
        <v>1.7999999999999999E-2</v>
      </c>
    </row>
    <row r="3254" spans="1:12" ht="16" customHeight="1">
      <c r="A3254" t="s">
        <v>519</v>
      </c>
      <c r="B3254" t="s">
        <v>10</v>
      </c>
      <c r="C3254" t="s">
        <v>68</v>
      </c>
      <c r="D3254" s="24">
        <v>46143</v>
      </c>
      <c r="E3254" t="s">
        <v>337</v>
      </c>
      <c r="F3254" t="s">
        <v>10</v>
      </c>
      <c r="G3254" t="s">
        <v>320</v>
      </c>
      <c r="H3254" t="s">
        <v>320</v>
      </c>
      <c r="I3254" t="s">
        <v>408</v>
      </c>
      <c r="J3254" s="25">
        <v>0</v>
      </c>
      <c r="K3254" s="26">
        <v>0</v>
      </c>
      <c r="L3254" s="26">
        <v>0</v>
      </c>
    </row>
    <row r="3255" spans="1:12" ht="16" customHeight="1">
      <c r="A3255" t="s">
        <v>519</v>
      </c>
      <c r="B3255" t="s">
        <v>10</v>
      </c>
      <c r="C3255" t="s">
        <v>68</v>
      </c>
      <c r="D3255" s="24">
        <v>46143</v>
      </c>
      <c r="E3255" t="s">
        <v>339</v>
      </c>
      <c r="F3255" t="s">
        <v>10</v>
      </c>
      <c r="G3255" t="s">
        <v>320</v>
      </c>
      <c r="H3255" t="s">
        <v>320</v>
      </c>
      <c r="I3255" t="s">
        <v>409</v>
      </c>
      <c r="J3255" s="25">
        <v>21</v>
      </c>
      <c r="K3255" s="26">
        <v>3.1199999999999999E-2</v>
      </c>
      <c r="L3255" s="26">
        <v>1.1000000000000001E-3</v>
      </c>
    </row>
    <row r="3256" spans="1:12" ht="16" customHeight="1">
      <c r="A3256" t="s">
        <v>519</v>
      </c>
      <c r="B3256" t="s">
        <v>10</v>
      </c>
      <c r="C3256" t="s">
        <v>68</v>
      </c>
      <c r="D3256" s="24">
        <v>46143</v>
      </c>
      <c r="E3256" t="s">
        <v>341</v>
      </c>
      <c r="F3256" t="s">
        <v>10</v>
      </c>
      <c r="G3256" t="s">
        <v>320</v>
      </c>
      <c r="H3256" t="s">
        <v>320</v>
      </c>
      <c r="I3256" t="s">
        <v>410</v>
      </c>
      <c r="J3256" s="25">
        <v>0</v>
      </c>
      <c r="K3256" s="26">
        <v>0</v>
      </c>
      <c r="L3256" s="26">
        <v>0</v>
      </c>
    </row>
    <row r="3257" spans="1:12" ht="16" customHeight="1">
      <c r="A3257" t="s">
        <v>519</v>
      </c>
      <c r="B3257" t="s">
        <v>10</v>
      </c>
      <c r="C3257" t="s">
        <v>68</v>
      </c>
      <c r="D3257" s="24">
        <v>46143</v>
      </c>
      <c r="E3257" t="s">
        <v>343</v>
      </c>
      <c r="F3257" t="s">
        <v>9</v>
      </c>
      <c r="G3257" t="s">
        <v>344</v>
      </c>
      <c r="H3257" t="s">
        <v>344</v>
      </c>
      <c r="I3257" t="s">
        <v>411</v>
      </c>
      <c r="J3257" s="25">
        <v>0</v>
      </c>
      <c r="K3257" s="26">
        <v>0</v>
      </c>
      <c r="L3257" s="26">
        <v>0</v>
      </c>
    </row>
    <row r="3258" spans="1:12" ht="16" customHeight="1">
      <c r="A3258" t="s">
        <v>519</v>
      </c>
      <c r="B3258" t="s">
        <v>10</v>
      </c>
      <c r="C3258" t="s">
        <v>68</v>
      </c>
      <c r="D3258" s="24">
        <v>46143</v>
      </c>
      <c r="E3258" t="s">
        <v>346</v>
      </c>
      <c r="F3258" t="s">
        <v>10</v>
      </c>
      <c r="G3258" t="s">
        <v>320</v>
      </c>
      <c r="H3258" t="s">
        <v>320</v>
      </c>
      <c r="I3258" t="s">
        <v>412</v>
      </c>
      <c r="J3258" s="25">
        <v>0</v>
      </c>
      <c r="K3258" s="26">
        <v>0</v>
      </c>
      <c r="L3258" s="26">
        <v>0</v>
      </c>
    </row>
    <row r="3259" spans="1:12" ht="16" customHeight="1">
      <c r="A3259" t="s">
        <v>519</v>
      </c>
      <c r="B3259" t="s">
        <v>10</v>
      </c>
      <c r="C3259" t="s">
        <v>68</v>
      </c>
      <c r="D3259" s="24">
        <v>46143</v>
      </c>
      <c r="E3259" t="s">
        <v>463</v>
      </c>
      <c r="F3259" t="s">
        <v>10</v>
      </c>
      <c r="G3259" t="s">
        <v>320</v>
      </c>
      <c r="H3259" t="s">
        <v>320</v>
      </c>
      <c r="I3259" t="s">
        <v>413</v>
      </c>
      <c r="J3259" s="25">
        <v>1</v>
      </c>
      <c r="K3259" s="26">
        <v>1.6000000000000001E-3</v>
      </c>
      <c r="L3259" s="26">
        <v>1E-4</v>
      </c>
    </row>
    <row r="3260" spans="1:12" ht="16" customHeight="1">
      <c r="A3260" t="s">
        <v>578</v>
      </c>
      <c r="B3260" t="s">
        <v>11</v>
      </c>
      <c r="C3260" t="s">
        <v>68</v>
      </c>
      <c r="D3260" s="24">
        <v>46143</v>
      </c>
      <c r="E3260" t="s">
        <v>555</v>
      </c>
      <c r="F3260" t="s">
        <v>10</v>
      </c>
      <c r="G3260" t="s">
        <v>314</v>
      </c>
      <c r="H3260" t="s">
        <v>314</v>
      </c>
      <c r="I3260" t="s">
        <v>322</v>
      </c>
      <c r="J3260" s="25">
        <v>37794306</v>
      </c>
      <c r="K3260" s="26">
        <v>58988.643600000003</v>
      </c>
      <c r="L3260" s="26">
        <v>214.5754</v>
      </c>
    </row>
    <row r="3261" spans="1:12" ht="16" customHeight="1">
      <c r="A3261" t="s">
        <v>578</v>
      </c>
      <c r="B3261" t="s">
        <v>11</v>
      </c>
      <c r="C3261" t="s">
        <v>68</v>
      </c>
      <c r="D3261" s="24">
        <v>46143</v>
      </c>
      <c r="E3261" t="s">
        <v>564</v>
      </c>
      <c r="F3261" t="s">
        <v>10</v>
      </c>
      <c r="G3261" t="s">
        <v>314</v>
      </c>
      <c r="H3261" t="s">
        <v>314</v>
      </c>
      <c r="I3261" t="s">
        <v>322</v>
      </c>
      <c r="J3261" s="25">
        <v>1097899</v>
      </c>
      <c r="K3261" s="26">
        <v>1704.8447000000001</v>
      </c>
      <c r="L3261" s="26">
        <v>6.86</v>
      </c>
    </row>
    <row r="3262" spans="1:12" ht="16" customHeight="1">
      <c r="A3262" t="s">
        <v>578</v>
      </c>
      <c r="B3262" t="s">
        <v>11</v>
      </c>
      <c r="C3262" t="s">
        <v>68</v>
      </c>
      <c r="D3262" s="24">
        <v>46143</v>
      </c>
      <c r="E3262" t="s">
        <v>569</v>
      </c>
      <c r="F3262" t="s">
        <v>10</v>
      </c>
      <c r="G3262" t="s">
        <v>314</v>
      </c>
      <c r="H3262" t="s">
        <v>314</v>
      </c>
      <c r="I3262" t="s">
        <v>322</v>
      </c>
      <c r="J3262" s="25">
        <v>101579</v>
      </c>
      <c r="K3262" s="26">
        <v>158.1591</v>
      </c>
      <c r="L3262" s="26">
        <v>0.81310000000000004</v>
      </c>
    </row>
    <row r="3263" spans="1:12" ht="16" customHeight="1">
      <c r="A3263" t="s">
        <v>578</v>
      </c>
      <c r="B3263" t="s">
        <v>11</v>
      </c>
      <c r="C3263" t="s">
        <v>68</v>
      </c>
      <c r="D3263" s="24">
        <v>46143</v>
      </c>
      <c r="E3263" t="s">
        <v>574</v>
      </c>
      <c r="F3263" t="s">
        <v>10</v>
      </c>
      <c r="G3263" t="s">
        <v>314</v>
      </c>
      <c r="H3263" t="s">
        <v>314</v>
      </c>
      <c r="I3263" t="s">
        <v>322</v>
      </c>
      <c r="J3263" s="25">
        <v>21267</v>
      </c>
      <c r="K3263" s="26">
        <v>33.317900000000002</v>
      </c>
      <c r="L3263" s="26">
        <v>0.30690000000000001</v>
      </c>
    </row>
    <row r="3264" spans="1:12" ht="16" customHeight="1">
      <c r="A3264" t="s">
        <v>578</v>
      </c>
      <c r="B3264" t="s">
        <v>11</v>
      </c>
      <c r="C3264" t="s">
        <v>68</v>
      </c>
      <c r="D3264" s="24">
        <v>46143</v>
      </c>
      <c r="E3264" t="s">
        <v>329</v>
      </c>
      <c r="F3264" t="s">
        <v>10</v>
      </c>
      <c r="G3264" t="s">
        <v>320</v>
      </c>
      <c r="H3264" t="s">
        <v>320</v>
      </c>
      <c r="I3264" t="s">
        <v>322</v>
      </c>
      <c r="J3264" s="25">
        <v>874295</v>
      </c>
      <c r="K3264" s="26">
        <v>1369.5072</v>
      </c>
      <c r="L3264" s="26">
        <v>11.490399999999999</v>
      </c>
    </row>
    <row r="3265" spans="1:12" ht="16" customHeight="1">
      <c r="A3265" t="s">
        <v>578</v>
      </c>
      <c r="B3265" t="s">
        <v>11</v>
      </c>
      <c r="C3265" t="s">
        <v>68</v>
      </c>
      <c r="D3265" s="24">
        <v>46143</v>
      </c>
      <c r="E3265" t="s">
        <v>560</v>
      </c>
      <c r="F3265" t="s">
        <v>10</v>
      </c>
      <c r="G3265" t="s">
        <v>320</v>
      </c>
      <c r="H3265" t="s">
        <v>320</v>
      </c>
      <c r="I3265" t="s">
        <v>324</v>
      </c>
      <c r="J3265" s="25">
        <v>103347</v>
      </c>
      <c r="K3265" s="26">
        <v>162.17910000000001</v>
      </c>
      <c r="L3265" s="26">
        <v>1.5358000000000001</v>
      </c>
    </row>
    <row r="3266" spans="1:12" ht="16" customHeight="1">
      <c r="A3266" t="s">
        <v>578</v>
      </c>
      <c r="B3266" t="s">
        <v>11</v>
      </c>
      <c r="C3266" t="s">
        <v>68</v>
      </c>
      <c r="D3266" s="24">
        <v>46143</v>
      </c>
      <c r="E3266" t="s">
        <v>579</v>
      </c>
      <c r="F3266" t="s">
        <v>10</v>
      </c>
      <c r="G3266" t="s">
        <v>320</v>
      </c>
      <c r="H3266" t="s">
        <v>320</v>
      </c>
      <c r="I3266" t="s">
        <v>326</v>
      </c>
      <c r="J3266" s="25">
        <v>24501</v>
      </c>
      <c r="K3266" s="26">
        <v>38.722999999999999</v>
      </c>
      <c r="L3266" s="26">
        <v>0.65710000000000002</v>
      </c>
    </row>
    <row r="3267" spans="1:12" ht="16" customHeight="1">
      <c r="A3267" t="s">
        <v>578</v>
      </c>
      <c r="B3267" t="s">
        <v>11</v>
      </c>
      <c r="C3267" t="s">
        <v>68</v>
      </c>
      <c r="D3267" s="24">
        <v>46143</v>
      </c>
      <c r="E3267" t="s">
        <v>372</v>
      </c>
      <c r="F3267" t="s">
        <v>10</v>
      </c>
      <c r="G3267" t="s">
        <v>320</v>
      </c>
      <c r="H3267" t="s">
        <v>320</v>
      </c>
      <c r="I3267" t="s">
        <v>403</v>
      </c>
      <c r="J3267" s="25">
        <v>21110</v>
      </c>
      <c r="K3267" s="26">
        <v>33.600299999999997</v>
      </c>
      <c r="L3267" s="26">
        <v>0.42599999999999999</v>
      </c>
    </row>
    <row r="3268" spans="1:12" ht="16" customHeight="1">
      <c r="A3268" t="s">
        <v>578</v>
      </c>
      <c r="B3268" t="s">
        <v>11</v>
      </c>
      <c r="C3268" t="s">
        <v>68</v>
      </c>
      <c r="D3268" s="24">
        <v>46143</v>
      </c>
      <c r="E3268" t="s">
        <v>331</v>
      </c>
      <c r="F3268" t="s">
        <v>10</v>
      </c>
      <c r="G3268" t="s">
        <v>320</v>
      </c>
      <c r="H3268" t="s">
        <v>320</v>
      </c>
      <c r="I3268" t="s">
        <v>404</v>
      </c>
      <c r="J3268" s="25">
        <v>31570</v>
      </c>
      <c r="K3268" s="26">
        <v>50.612299999999998</v>
      </c>
      <c r="L3268" s="26">
        <v>1.0804</v>
      </c>
    </row>
    <row r="3269" spans="1:12" ht="16" customHeight="1">
      <c r="A3269" t="s">
        <v>578</v>
      </c>
      <c r="B3269" t="s">
        <v>11</v>
      </c>
      <c r="C3269" t="s">
        <v>68</v>
      </c>
      <c r="D3269" s="24">
        <v>46143</v>
      </c>
      <c r="E3269" t="s">
        <v>542</v>
      </c>
      <c r="F3269" t="s">
        <v>10</v>
      </c>
      <c r="G3269" t="s">
        <v>320</v>
      </c>
      <c r="H3269" t="s">
        <v>320</v>
      </c>
      <c r="I3269" t="s">
        <v>405</v>
      </c>
      <c r="J3269" s="25">
        <v>5</v>
      </c>
      <c r="K3269" s="26">
        <v>7.3000000000000001E-3</v>
      </c>
      <c r="L3269" s="26">
        <v>1E-4</v>
      </c>
    </row>
    <row r="3270" spans="1:12" ht="16" customHeight="1">
      <c r="A3270" t="s">
        <v>578</v>
      </c>
      <c r="B3270" t="s">
        <v>11</v>
      </c>
      <c r="C3270" t="s">
        <v>68</v>
      </c>
      <c r="D3270" s="24">
        <v>46143</v>
      </c>
      <c r="E3270" t="s">
        <v>333</v>
      </c>
      <c r="F3270" t="s">
        <v>10</v>
      </c>
      <c r="G3270" t="s">
        <v>320</v>
      </c>
      <c r="H3270" t="s">
        <v>320</v>
      </c>
      <c r="I3270" t="s">
        <v>406</v>
      </c>
      <c r="J3270" s="25">
        <v>1</v>
      </c>
      <c r="K3270" s="26">
        <v>1.6999999999999999E-3</v>
      </c>
      <c r="L3270" s="26">
        <v>2.0000000000000001E-4</v>
      </c>
    </row>
    <row r="3271" spans="1:12" ht="16" customHeight="1">
      <c r="A3271" t="s">
        <v>578</v>
      </c>
      <c r="B3271" t="s">
        <v>11</v>
      </c>
      <c r="C3271" t="s">
        <v>68</v>
      </c>
      <c r="D3271" s="24">
        <v>46143</v>
      </c>
      <c r="E3271" t="s">
        <v>335</v>
      </c>
      <c r="F3271" t="s">
        <v>10</v>
      </c>
      <c r="G3271" t="s">
        <v>320</v>
      </c>
      <c r="H3271" t="s">
        <v>320</v>
      </c>
      <c r="I3271" t="s">
        <v>407</v>
      </c>
      <c r="J3271" s="25">
        <v>242</v>
      </c>
      <c r="K3271" s="26">
        <v>0.44629999999999997</v>
      </c>
      <c r="L3271" s="26">
        <v>1.6799999999999999E-2</v>
      </c>
    </row>
    <row r="3272" spans="1:12" ht="16" customHeight="1">
      <c r="A3272" t="s">
        <v>578</v>
      </c>
      <c r="B3272" t="s">
        <v>11</v>
      </c>
      <c r="C3272" t="s">
        <v>68</v>
      </c>
      <c r="D3272" s="24">
        <v>46143</v>
      </c>
      <c r="E3272" t="s">
        <v>337</v>
      </c>
      <c r="F3272" t="s">
        <v>10</v>
      </c>
      <c r="G3272" t="s">
        <v>320</v>
      </c>
      <c r="H3272" t="s">
        <v>320</v>
      </c>
      <c r="I3272" t="s">
        <v>408</v>
      </c>
      <c r="J3272" s="25">
        <v>0</v>
      </c>
      <c r="K3272" s="26">
        <v>0</v>
      </c>
      <c r="L3272" s="26">
        <v>0</v>
      </c>
    </row>
    <row r="3273" spans="1:12" ht="16" customHeight="1">
      <c r="A3273" t="s">
        <v>578</v>
      </c>
      <c r="B3273" t="s">
        <v>11</v>
      </c>
      <c r="C3273" t="s">
        <v>68</v>
      </c>
      <c r="D3273" s="24">
        <v>46143</v>
      </c>
      <c r="E3273" t="s">
        <v>339</v>
      </c>
      <c r="F3273" t="s">
        <v>10</v>
      </c>
      <c r="G3273" t="s">
        <v>320</v>
      </c>
      <c r="H3273" t="s">
        <v>320</v>
      </c>
      <c r="I3273" t="s">
        <v>409</v>
      </c>
      <c r="J3273" s="25">
        <v>10</v>
      </c>
      <c r="K3273" s="26">
        <v>1.7399999999999999E-2</v>
      </c>
      <c r="L3273" s="26">
        <v>1E-3</v>
      </c>
    </row>
    <row r="3274" spans="1:12" ht="16" customHeight="1">
      <c r="A3274" t="s">
        <v>578</v>
      </c>
      <c r="B3274" t="s">
        <v>11</v>
      </c>
      <c r="C3274" t="s">
        <v>68</v>
      </c>
      <c r="D3274" s="24">
        <v>46143</v>
      </c>
      <c r="E3274" t="s">
        <v>341</v>
      </c>
      <c r="F3274" t="s">
        <v>10</v>
      </c>
      <c r="G3274" t="s">
        <v>320</v>
      </c>
      <c r="H3274" t="s">
        <v>320</v>
      </c>
      <c r="I3274" t="s">
        <v>410</v>
      </c>
      <c r="J3274" s="25">
        <v>0</v>
      </c>
      <c r="K3274" s="26">
        <v>0</v>
      </c>
      <c r="L3274" s="26">
        <v>0</v>
      </c>
    </row>
    <row r="3275" spans="1:12" ht="16" customHeight="1">
      <c r="A3275" t="s">
        <v>578</v>
      </c>
      <c r="B3275" t="s">
        <v>11</v>
      </c>
      <c r="C3275" t="s">
        <v>68</v>
      </c>
      <c r="D3275" s="24">
        <v>46143</v>
      </c>
      <c r="E3275" t="s">
        <v>343</v>
      </c>
      <c r="F3275" t="s">
        <v>9</v>
      </c>
      <c r="G3275" t="s">
        <v>344</v>
      </c>
      <c r="H3275" t="s">
        <v>344</v>
      </c>
      <c r="I3275" t="s">
        <v>411</v>
      </c>
      <c r="J3275" s="25">
        <v>0</v>
      </c>
      <c r="K3275" s="26">
        <v>0</v>
      </c>
      <c r="L3275" s="26">
        <v>0</v>
      </c>
    </row>
    <row r="3276" spans="1:12" ht="16" customHeight="1">
      <c r="A3276" t="s">
        <v>578</v>
      </c>
      <c r="B3276" t="s">
        <v>11</v>
      </c>
      <c r="C3276" t="s">
        <v>68</v>
      </c>
      <c r="D3276" s="24">
        <v>46143</v>
      </c>
      <c r="E3276" t="s">
        <v>346</v>
      </c>
      <c r="F3276" t="s">
        <v>10</v>
      </c>
      <c r="G3276" t="s">
        <v>320</v>
      </c>
      <c r="H3276" t="s">
        <v>320</v>
      </c>
      <c r="I3276" t="s">
        <v>412</v>
      </c>
      <c r="J3276" s="25">
        <v>0</v>
      </c>
      <c r="K3276" s="26">
        <v>0</v>
      </c>
      <c r="L3276" s="26">
        <v>0</v>
      </c>
    </row>
    <row r="3277" spans="1:12" ht="16" customHeight="1">
      <c r="A3277" t="s">
        <v>578</v>
      </c>
      <c r="B3277" t="s">
        <v>11</v>
      </c>
      <c r="C3277" t="s">
        <v>68</v>
      </c>
      <c r="D3277" s="24">
        <v>46143</v>
      </c>
      <c r="E3277" t="s">
        <v>463</v>
      </c>
      <c r="F3277" t="s">
        <v>10</v>
      </c>
      <c r="G3277" t="s">
        <v>320</v>
      </c>
      <c r="H3277" t="s">
        <v>320</v>
      </c>
      <c r="I3277" t="s">
        <v>413</v>
      </c>
      <c r="J3277" s="25">
        <v>2</v>
      </c>
      <c r="K3277" s="26">
        <v>3.3E-3</v>
      </c>
      <c r="L3277" s="26">
        <v>2.0000000000000001E-4</v>
      </c>
    </row>
    <row r="3278" spans="1:12" ht="16" customHeight="1">
      <c r="A3278" t="s">
        <v>580</v>
      </c>
      <c r="B3278" t="s">
        <v>13</v>
      </c>
      <c r="C3278" t="s">
        <v>69</v>
      </c>
      <c r="D3278" s="24">
        <v>46143</v>
      </c>
      <c r="E3278" t="s">
        <v>555</v>
      </c>
      <c r="F3278" t="s">
        <v>10</v>
      </c>
      <c r="G3278" t="s">
        <v>314</v>
      </c>
      <c r="H3278" t="s">
        <v>314</v>
      </c>
      <c r="I3278" t="s">
        <v>322</v>
      </c>
      <c r="J3278" s="25">
        <v>97128071</v>
      </c>
      <c r="K3278" s="26">
        <v>151111.16159999999</v>
      </c>
      <c r="L3278" s="26">
        <v>493.42590000000001</v>
      </c>
    </row>
    <row r="3279" spans="1:12" ht="16" customHeight="1">
      <c r="A3279" t="s">
        <v>580</v>
      </c>
      <c r="B3279" t="s">
        <v>13</v>
      </c>
      <c r="C3279" t="s">
        <v>69</v>
      </c>
      <c r="D3279" s="24">
        <v>46143</v>
      </c>
      <c r="E3279" t="s">
        <v>564</v>
      </c>
      <c r="F3279" t="s">
        <v>10</v>
      </c>
      <c r="G3279" t="s">
        <v>314</v>
      </c>
      <c r="H3279" t="s">
        <v>314</v>
      </c>
      <c r="I3279" t="s">
        <v>322</v>
      </c>
      <c r="J3279" s="25">
        <v>2642846</v>
      </c>
      <c r="K3279" s="26">
        <v>4106.6185999999998</v>
      </c>
      <c r="L3279" s="26">
        <v>18.8581</v>
      </c>
    </row>
    <row r="3280" spans="1:12" ht="16" customHeight="1">
      <c r="A3280" t="s">
        <v>580</v>
      </c>
      <c r="B3280" t="s">
        <v>13</v>
      </c>
      <c r="C3280" t="s">
        <v>69</v>
      </c>
      <c r="D3280" s="24">
        <v>46143</v>
      </c>
      <c r="E3280" t="s">
        <v>569</v>
      </c>
      <c r="F3280" t="s">
        <v>10</v>
      </c>
      <c r="G3280" t="s">
        <v>314</v>
      </c>
      <c r="H3280" t="s">
        <v>314</v>
      </c>
      <c r="I3280" t="s">
        <v>322</v>
      </c>
      <c r="J3280" s="25">
        <v>168372</v>
      </c>
      <c r="K3280" s="26">
        <v>262.73219999999998</v>
      </c>
      <c r="L3280" s="26">
        <v>1.5081</v>
      </c>
    </row>
    <row r="3281" spans="1:12" ht="16" customHeight="1">
      <c r="A3281" t="s">
        <v>580</v>
      </c>
      <c r="B3281" t="s">
        <v>13</v>
      </c>
      <c r="C3281" t="s">
        <v>69</v>
      </c>
      <c r="D3281" s="24">
        <v>46143</v>
      </c>
      <c r="E3281" t="s">
        <v>574</v>
      </c>
      <c r="F3281" t="s">
        <v>10</v>
      </c>
      <c r="G3281" t="s">
        <v>314</v>
      </c>
      <c r="H3281" t="s">
        <v>314</v>
      </c>
      <c r="I3281" t="s">
        <v>322</v>
      </c>
      <c r="J3281" s="25">
        <v>33272</v>
      </c>
      <c r="K3281" s="26">
        <v>52.068399999999997</v>
      </c>
      <c r="L3281" s="26">
        <v>0.39419999999999999</v>
      </c>
    </row>
    <row r="3282" spans="1:12" ht="16" customHeight="1">
      <c r="A3282" t="s">
        <v>580</v>
      </c>
      <c r="B3282" t="s">
        <v>13</v>
      </c>
      <c r="C3282" t="s">
        <v>69</v>
      </c>
      <c r="D3282" s="24">
        <v>46143</v>
      </c>
      <c r="E3282" t="s">
        <v>329</v>
      </c>
      <c r="F3282" t="s">
        <v>10</v>
      </c>
      <c r="G3282" t="s">
        <v>320</v>
      </c>
      <c r="H3282" t="s">
        <v>320</v>
      </c>
      <c r="I3282" t="s">
        <v>322</v>
      </c>
      <c r="J3282" s="25">
        <v>1472195</v>
      </c>
      <c r="K3282" s="26">
        <v>2300.8000000000002</v>
      </c>
      <c r="L3282" s="26">
        <v>22.235199999999999</v>
      </c>
    </row>
    <row r="3283" spans="1:12" ht="16" customHeight="1">
      <c r="A3283" t="s">
        <v>580</v>
      </c>
      <c r="B3283" t="s">
        <v>13</v>
      </c>
      <c r="C3283" t="s">
        <v>69</v>
      </c>
      <c r="D3283" s="24">
        <v>46143</v>
      </c>
      <c r="E3283" t="s">
        <v>560</v>
      </c>
      <c r="F3283" t="s">
        <v>10</v>
      </c>
      <c r="G3283" t="s">
        <v>320</v>
      </c>
      <c r="H3283" t="s">
        <v>320</v>
      </c>
      <c r="I3283" t="s">
        <v>324</v>
      </c>
      <c r="J3283" s="25">
        <v>131819</v>
      </c>
      <c r="K3283" s="26">
        <v>206.85050000000001</v>
      </c>
      <c r="L3283" s="26">
        <v>1.9119999999999999</v>
      </c>
    </row>
    <row r="3284" spans="1:12" ht="16" customHeight="1">
      <c r="A3284" t="s">
        <v>580</v>
      </c>
      <c r="B3284" t="s">
        <v>13</v>
      </c>
      <c r="C3284" t="s">
        <v>69</v>
      </c>
      <c r="D3284" s="24">
        <v>46143</v>
      </c>
      <c r="E3284" t="s">
        <v>579</v>
      </c>
      <c r="F3284" t="s">
        <v>10</v>
      </c>
      <c r="G3284" t="s">
        <v>320</v>
      </c>
      <c r="H3284" t="s">
        <v>320</v>
      </c>
      <c r="I3284" t="s">
        <v>326</v>
      </c>
      <c r="J3284" s="25">
        <v>30095</v>
      </c>
      <c r="K3284" s="26">
        <v>47.064100000000003</v>
      </c>
      <c r="L3284" s="26">
        <v>0.76519999999999999</v>
      </c>
    </row>
    <row r="3285" spans="1:12" ht="16" customHeight="1">
      <c r="A3285" t="s">
        <v>580</v>
      </c>
      <c r="B3285" t="s">
        <v>13</v>
      </c>
      <c r="C3285" t="s">
        <v>69</v>
      </c>
      <c r="D3285" s="24">
        <v>46143</v>
      </c>
      <c r="E3285" t="s">
        <v>372</v>
      </c>
      <c r="F3285" t="s">
        <v>10</v>
      </c>
      <c r="G3285" t="s">
        <v>320</v>
      </c>
      <c r="H3285" t="s">
        <v>320</v>
      </c>
      <c r="I3285" t="s">
        <v>403</v>
      </c>
      <c r="J3285" s="25">
        <v>29822</v>
      </c>
      <c r="K3285" s="26">
        <v>47.167299999999997</v>
      </c>
      <c r="L3285" s="26">
        <v>0.64280000000000004</v>
      </c>
    </row>
    <row r="3286" spans="1:12" ht="16" customHeight="1">
      <c r="A3286" t="s">
        <v>580</v>
      </c>
      <c r="B3286" t="s">
        <v>13</v>
      </c>
      <c r="C3286" t="s">
        <v>69</v>
      </c>
      <c r="D3286" s="24">
        <v>46143</v>
      </c>
      <c r="E3286" t="s">
        <v>331</v>
      </c>
      <c r="F3286" t="s">
        <v>10</v>
      </c>
      <c r="G3286" t="s">
        <v>320</v>
      </c>
      <c r="H3286" t="s">
        <v>320</v>
      </c>
      <c r="I3286" t="s">
        <v>404</v>
      </c>
      <c r="J3286" s="25">
        <v>44423</v>
      </c>
      <c r="K3286" s="26">
        <v>70.640299999999996</v>
      </c>
      <c r="L3286" s="26">
        <v>1.6586000000000001</v>
      </c>
    </row>
    <row r="3287" spans="1:12" ht="16" customHeight="1">
      <c r="A3287" t="s">
        <v>580</v>
      </c>
      <c r="B3287" t="s">
        <v>13</v>
      </c>
      <c r="C3287" t="s">
        <v>69</v>
      </c>
      <c r="D3287" s="24">
        <v>46143</v>
      </c>
      <c r="E3287" t="s">
        <v>542</v>
      </c>
      <c r="F3287" t="s">
        <v>10</v>
      </c>
      <c r="G3287" t="s">
        <v>320</v>
      </c>
      <c r="H3287" t="s">
        <v>320</v>
      </c>
      <c r="I3287" t="s">
        <v>405</v>
      </c>
      <c r="J3287" s="25">
        <v>1</v>
      </c>
      <c r="K3287" s="26">
        <v>1.4E-3</v>
      </c>
      <c r="L3287" s="26">
        <v>0</v>
      </c>
    </row>
    <row r="3288" spans="1:12" ht="16" customHeight="1">
      <c r="A3288" t="s">
        <v>580</v>
      </c>
      <c r="B3288" t="s">
        <v>13</v>
      </c>
      <c r="C3288" t="s">
        <v>69</v>
      </c>
      <c r="D3288" s="24">
        <v>46143</v>
      </c>
      <c r="E3288" t="s">
        <v>333</v>
      </c>
      <c r="F3288" t="s">
        <v>10</v>
      </c>
      <c r="G3288" t="s">
        <v>320</v>
      </c>
      <c r="H3288" t="s">
        <v>320</v>
      </c>
      <c r="I3288" t="s">
        <v>406</v>
      </c>
      <c r="J3288" s="25">
        <v>1</v>
      </c>
      <c r="K3288" s="26">
        <v>1.6999999999999999E-3</v>
      </c>
      <c r="L3288" s="26">
        <v>2.0000000000000001E-4</v>
      </c>
    </row>
    <row r="3289" spans="1:12" ht="16" customHeight="1">
      <c r="A3289" t="s">
        <v>580</v>
      </c>
      <c r="B3289" t="s">
        <v>13</v>
      </c>
      <c r="C3289" t="s">
        <v>69</v>
      </c>
      <c r="D3289" s="24">
        <v>46143</v>
      </c>
      <c r="E3289" t="s">
        <v>335</v>
      </c>
      <c r="F3289" t="s">
        <v>10</v>
      </c>
      <c r="G3289" t="s">
        <v>320</v>
      </c>
      <c r="H3289" t="s">
        <v>320</v>
      </c>
      <c r="I3289" t="s">
        <v>407</v>
      </c>
      <c r="J3289" s="25">
        <v>303</v>
      </c>
      <c r="K3289" s="26">
        <v>0.53369999999999995</v>
      </c>
      <c r="L3289" s="26">
        <v>1.8200000000000001E-2</v>
      </c>
    </row>
    <row r="3290" spans="1:12" ht="16" customHeight="1">
      <c r="A3290" t="s">
        <v>580</v>
      </c>
      <c r="B3290" t="s">
        <v>13</v>
      </c>
      <c r="C3290" t="s">
        <v>69</v>
      </c>
      <c r="D3290" s="24">
        <v>46143</v>
      </c>
      <c r="E3290" t="s">
        <v>337</v>
      </c>
      <c r="F3290" t="s">
        <v>10</v>
      </c>
      <c r="G3290" t="s">
        <v>320</v>
      </c>
      <c r="H3290" t="s">
        <v>320</v>
      </c>
      <c r="I3290" t="s">
        <v>408</v>
      </c>
      <c r="J3290" s="25">
        <v>0</v>
      </c>
      <c r="K3290" s="26">
        <v>0</v>
      </c>
      <c r="L3290" s="26">
        <v>0</v>
      </c>
    </row>
    <row r="3291" spans="1:12" ht="16" customHeight="1">
      <c r="A3291" t="s">
        <v>580</v>
      </c>
      <c r="B3291" t="s">
        <v>13</v>
      </c>
      <c r="C3291" t="s">
        <v>69</v>
      </c>
      <c r="D3291" s="24">
        <v>46143</v>
      </c>
      <c r="E3291" t="s">
        <v>339</v>
      </c>
      <c r="F3291" t="s">
        <v>10</v>
      </c>
      <c r="G3291" t="s">
        <v>320</v>
      </c>
      <c r="H3291" t="s">
        <v>320</v>
      </c>
      <c r="I3291" t="s">
        <v>409</v>
      </c>
      <c r="J3291" s="25">
        <v>25</v>
      </c>
      <c r="K3291" s="26">
        <v>4.4400000000000002E-2</v>
      </c>
      <c r="L3291" s="26">
        <v>2.5999999999999999E-3</v>
      </c>
    </row>
    <row r="3292" spans="1:12" ht="16" customHeight="1">
      <c r="A3292" t="s">
        <v>580</v>
      </c>
      <c r="B3292" t="s">
        <v>13</v>
      </c>
      <c r="C3292" t="s">
        <v>69</v>
      </c>
      <c r="D3292" s="24">
        <v>46143</v>
      </c>
      <c r="E3292" t="s">
        <v>341</v>
      </c>
      <c r="F3292" t="s">
        <v>10</v>
      </c>
      <c r="G3292" t="s">
        <v>320</v>
      </c>
      <c r="H3292" t="s">
        <v>320</v>
      </c>
      <c r="I3292" t="s">
        <v>410</v>
      </c>
      <c r="J3292" s="25">
        <v>0</v>
      </c>
      <c r="K3292" s="26">
        <v>0</v>
      </c>
      <c r="L3292" s="26">
        <v>0</v>
      </c>
    </row>
    <row r="3293" spans="1:12" ht="16" customHeight="1">
      <c r="A3293" t="s">
        <v>580</v>
      </c>
      <c r="B3293" t="s">
        <v>13</v>
      </c>
      <c r="C3293" t="s">
        <v>69</v>
      </c>
      <c r="D3293" s="24">
        <v>46143</v>
      </c>
      <c r="E3293" t="s">
        <v>343</v>
      </c>
      <c r="F3293" t="s">
        <v>9</v>
      </c>
      <c r="G3293" t="s">
        <v>344</v>
      </c>
      <c r="H3293" t="s">
        <v>344</v>
      </c>
      <c r="I3293" t="s">
        <v>411</v>
      </c>
      <c r="J3293" s="25">
        <v>16</v>
      </c>
      <c r="K3293" s="26">
        <v>2.4799999999999999E-2</v>
      </c>
      <c r="L3293" s="26">
        <v>8.9999999999999998E-4</v>
      </c>
    </row>
    <row r="3294" spans="1:12" ht="16" customHeight="1">
      <c r="A3294" t="s">
        <v>580</v>
      </c>
      <c r="B3294" t="s">
        <v>13</v>
      </c>
      <c r="C3294" t="s">
        <v>69</v>
      </c>
      <c r="D3294" s="24">
        <v>46143</v>
      </c>
      <c r="E3294" t="s">
        <v>346</v>
      </c>
      <c r="F3294" t="s">
        <v>10</v>
      </c>
      <c r="G3294" t="s">
        <v>320</v>
      </c>
      <c r="H3294" t="s">
        <v>320</v>
      </c>
      <c r="I3294" t="s">
        <v>412</v>
      </c>
      <c r="J3294" s="25">
        <v>0</v>
      </c>
      <c r="K3294" s="26">
        <v>0</v>
      </c>
      <c r="L3294" s="26">
        <v>0</v>
      </c>
    </row>
    <row r="3295" spans="1:12" ht="16" customHeight="1">
      <c r="A3295" t="s">
        <v>580</v>
      </c>
      <c r="B3295" t="s">
        <v>13</v>
      </c>
      <c r="C3295" t="s">
        <v>69</v>
      </c>
      <c r="D3295" s="24">
        <v>46143</v>
      </c>
      <c r="E3295" t="s">
        <v>463</v>
      </c>
      <c r="F3295" t="s">
        <v>10</v>
      </c>
      <c r="G3295" t="s">
        <v>320</v>
      </c>
      <c r="H3295" t="s">
        <v>320</v>
      </c>
      <c r="I3295" t="s">
        <v>413</v>
      </c>
      <c r="J3295" s="25">
        <v>1</v>
      </c>
      <c r="K3295" s="26">
        <v>1.6000000000000001E-3</v>
      </c>
      <c r="L3295" s="26">
        <v>1E-4</v>
      </c>
    </row>
    <row r="3296" spans="1:12" ht="16" customHeight="1">
      <c r="A3296" t="s">
        <v>581</v>
      </c>
      <c r="B3296" t="s">
        <v>9</v>
      </c>
      <c r="C3296" t="s">
        <v>70</v>
      </c>
      <c r="D3296" s="24">
        <v>46174</v>
      </c>
      <c r="E3296" t="s">
        <v>555</v>
      </c>
      <c r="F3296" t="s">
        <v>10</v>
      </c>
      <c r="G3296" t="s">
        <v>314</v>
      </c>
      <c r="H3296" t="s">
        <v>314</v>
      </c>
      <c r="I3296" t="s">
        <v>315</v>
      </c>
      <c r="J3296" s="25">
        <v>149252931</v>
      </c>
      <c r="K3296" s="26">
        <v>229486.0558</v>
      </c>
      <c r="L3296" s="26">
        <v>555.72990000000004</v>
      </c>
    </row>
    <row r="3297" spans="1:12" ht="16" customHeight="1">
      <c r="A3297" t="s">
        <v>581</v>
      </c>
      <c r="B3297" t="s">
        <v>9</v>
      </c>
      <c r="C3297" t="s">
        <v>70</v>
      </c>
      <c r="D3297" s="24">
        <v>46174</v>
      </c>
      <c r="E3297" t="s">
        <v>564</v>
      </c>
      <c r="F3297" t="s">
        <v>10</v>
      </c>
      <c r="G3297" t="s">
        <v>314</v>
      </c>
      <c r="H3297" t="s">
        <v>314</v>
      </c>
      <c r="I3297" t="s">
        <v>315</v>
      </c>
      <c r="J3297" s="25">
        <v>4993420</v>
      </c>
      <c r="K3297" s="26">
        <v>7725.1958000000004</v>
      </c>
      <c r="L3297" s="26">
        <v>31.881699999999999</v>
      </c>
    </row>
    <row r="3298" spans="1:12" ht="16" customHeight="1">
      <c r="A3298" t="s">
        <v>581</v>
      </c>
      <c r="B3298" t="s">
        <v>9</v>
      </c>
      <c r="C3298" t="s">
        <v>70</v>
      </c>
      <c r="D3298" s="24">
        <v>46174</v>
      </c>
      <c r="E3298" t="s">
        <v>569</v>
      </c>
      <c r="F3298" t="s">
        <v>10</v>
      </c>
      <c r="G3298" t="s">
        <v>314</v>
      </c>
      <c r="H3298" t="s">
        <v>314</v>
      </c>
      <c r="I3298" t="s">
        <v>315</v>
      </c>
      <c r="J3298" s="25">
        <v>254256</v>
      </c>
      <c r="K3298" s="26">
        <v>395.95639999999997</v>
      </c>
      <c r="L3298" s="26">
        <v>2.0804</v>
      </c>
    </row>
    <row r="3299" spans="1:12" ht="16" customHeight="1">
      <c r="A3299" t="s">
        <v>581</v>
      </c>
      <c r="B3299" t="s">
        <v>9</v>
      </c>
      <c r="C3299" t="s">
        <v>70</v>
      </c>
      <c r="D3299" s="24">
        <v>46174</v>
      </c>
      <c r="E3299" t="s">
        <v>574</v>
      </c>
      <c r="F3299" t="s">
        <v>10</v>
      </c>
      <c r="G3299" t="s">
        <v>314</v>
      </c>
      <c r="H3299" t="s">
        <v>314</v>
      </c>
      <c r="I3299" t="s">
        <v>315</v>
      </c>
      <c r="J3299" s="25">
        <v>43745</v>
      </c>
      <c r="K3299" s="26">
        <v>68.278400000000005</v>
      </c>
      <c r="L3299" s="26">
        <v>0.51280000000000003</v>
      </c>
    </row>
    <row r="3300" spans="1:12" ht="16" customHeight="1">
      <c r="A3300" t="s">
        <v>581</v>
      </c>
      <c r="B3300" t="s">
        <v>9</v>
      </c>
      <c r="C3300" t="s">
        <v>70</v>
      </c>
      <c r="D3300" s="24">
        <v>46174</v>
      </c>
      <c r="E3300" t="s">
        <v>329</v>
      </c>
      <c r="F3300" t="s">
        <v>10</v>
      </c>
      <c r="G3300" t="s">
        <v>320</v>
      </c>
      <c r="H3300" t="s">
        <v>320</v>
      </c>
      <c r="I3300" t="s">
        <v>315</v>
      </c>
      <c r="J3300" s="25">
        <v>1368301</v>
      </c>
      <c r="K3300" s="26">
        <v>2138.0014999999999</v>
      </c>
      <c r="L3300" s="26">
        <v>20.3171</v>
      </c>
    </row>
    <row r="3301" spans="1:12" ht="16" customHeight="1">
      <c r="A3301" t="s">
        <v>581</v>
      </c>
      <c r="B3301" t="s">
        <v>9</v>
      </c>
      <c r="C3301" t="s">
        <v>70</v>
      </c>
      <c r="D3301" s="24">
        <v>46174</v>
      </c>
      <c r="E3301" t="s">
        <v>560</v>
      </c>
      <c r="F3301" t="s">
        <v>10</v>
      </c>
      <c r="G3301" t="s">
        <v>320</v>
      </c>
      <c r="H3301" t="s">
        <v>320</v>
      </c>
      <c r="I3301" t="s">
        <v>322</v>
      </c>
      <c r="J3301" s="25">
        <v>173629</v>
      </c>
      <c r="K3301" s="26">
        <v>274.0172</v>
      </c>
      <c r="L3301" s="26">
        <v>2.6920999999999999</v>
      </c>
    </row>
    <row r="3302" spans="1:12" ht="16" customHeight="1">
      <c r="A3302" t="s">
        <v>581</v>
      </c>
      <c r="B3302" t="s">
        <v>9</v>
      </c>
      <c r="C3302" t="s">
        <v>70</v>
      </c>
      <c r="D3302" s="24">
        <v>46174</v>
      </c>
      <c r="E3302" t="s">
        <v>579</v>
      </c>
      <c r="F3302" t="s">
        <v>10</v>
      </c>
      <c r="G3302" t="s">
        <v>320</v>
      </c>
      <c r="H3302" t="s">
        <v>320</v>
      </c>
      <c r="I3302" t="s">
        <v>324</v>
      </c>
      <c r="J3302" s="25">
        <v>27566</v>
      </c>
      <c r="K3302" s="26">
        <v>43.468299999999999</v>
      </c>
      <c r="L3302" s="26">
        <v>0.66700000000000004</v>
      </c>
    </row>
    <row r="3303" spans="1:12" ht="16" customHeight="1">
      <c r="A3303" t="s">
        <v>581</v>
      </c>
      <c r="B3303" t="s">
        <v>9</v>
      </c>
      <c r="C3303" t="s">
        <v>70</v>
      </c>
      <c r="D3303" s="24">
        <v>46174</v>
      </c>
      <c r="E3303" t="s">
        <v>372</v>
      </c>
      <c r="F3303" t="s">
        <v>10</v>
      </c>
      <c r="G3303" t="s">
        <v>320</v>
      </c>
      <c r="H3303" t="s">
        <v>320</v>
      </c>
      <c r="I3303" t="s">
        <v>326</v>
      </c>
      <c r="J3303" s="25">
        <v>38147</v>
      </c>
      <c r="K3303" s="26">
        <v>62.136499999999998</v>
      </c>
      <c r="L3303" s="26">
        <v>0.82679999999999998</v>
      </c>
    </row>
    <row r="3304" spans="1:12" ht="16" customHeight="1">
      <c r="A3304" t="s">
        <v>581</v>
      </c>
      <c r="B3304" t="s">
        <v>9</v>
      </c>
      <c r="C3304" t="s">
        <v>70</v>
      </c>
      <c r="D3304" s="24">
        <v>46174</v>
      </c>
      <c r="E3304" t="s">
        <v>331</v>
      </c>
      <c r="F3304" t="s">
        <v>10</v>
      </c>
      <c r="G3304" t="s">
        <v>320</v>
      </c>
      <c r="H3304" t="s">
        <v>320</v>
      </c>
      <c r="I3304" t="s">
        <v>328</v>
      </c>
      <c r="J3304" s="25">
        <v>48962</v>
      </c>
      <c r="K3304" s="26">
        <v>78.9191</v>
      </c>
      <c r="L3304" s="26">
        <v>1.9174</v>
      </c>
    </row>
    <row r="3305" spans="1:12" ht="16" customHeight="1">
      <c r="A3305" t="s">
        <v>581</v>
      </c>
      <c r="B3305" t="s">
        <v>9</v>
      </c>
      <c r="C3305" t="s">
        <v>70</v>
      </c>
      <c r="D3305" s="24">
        <v>46174</v>
      </c>
      <c r="E3305" t="s">
        <v>542</v>
      </c>
      <c r="F3305" t="s">
        <v>10</v>
      </c>
      <c r="G3305" t="s">
        <v>320</v>
      </c>
      <c r="H3305" t="s">
        <v>320</v>
      </c>
      <c r="I3305" t="s">
        <v>330</v>
      </c>
      <c r="J3305" s="25">
        <v>4</v>
      </c>
      <c r="K3305" s="26">
        <v>6.7000000000000002E-3</v>
      </c>
      <c r="L3305" s="26">
        <v>1E-4</v>
      </c>
    </row>
    <row r="3306" spans="1:12" ht="16" customHeight="1">
      <c r="A3306" t="s">
        <v>581</v>
      </c>
      <c r="B3306" t="s">
        <v>9</v>
      </c>
      <c r="C3306" t="s">
        <v>70</v>
      </c>
      <c r="D3306" s="24">
        <v>46174</v>
      </c>
      <c r="E3306" t="s">
        <v>333</v>
      </c>
      <c r="F3306" t="s">
        <v>10</v>
      </c>
      <c r="G3306" t="s">
        <v>320</v>
      </c>
      <c r="H3306" t="s">
        <v>320</v>
      </c>
      <c r="I3306" t="s">
        <v>433</v>
      </c>
      <c r="J3306" s="25">
        <v>3</v>
      </c>
      <c r="K3306" s="26">
        <v>4.1999999999999997E-3</v>
      </c>
      <c r="L3306" s="26">
        <v>1E-4</v>
      </c>
    </row>
    <row r="3307" spans="1:12" ht="16" customHeight="1">
      <c r="A3307" t="s">
        <v>581</v>
      </c>
      <c r="B3307" t="s">
        <v>9</v>
      </c>
      <c r="C3307" t="s">
        <v>70</v>
      </c>
      <c r="D3307" s="24">
        <v>46174</v>
      </c>
      <c r="E3307" t="s">
        <v>335</v>
      </c>
      <c r="F3307" t="s">
        <v>10</v>
      </c>
      <c r="G3307" t="s">
        <v>320</v>
      </c>
      <c r="H3307" t="s">
        <v>320</v>
      </c>
      <c r="I3307" t="s">
        <v>434</v>
      </c>
      <c r="J3307" s="25">
        <v>299</v>
      </c>
      <c r="K3307" s="26">
        <v>0.50819999999999999</v>
      </c>
      <c r="L3307" s="26">
        <v>2.4899999999999999E-2</v>
      </c>
    </row>
    <row r="3308" spans="1:12" ht="16" customHeight="1">
      <c r="A3308" t="s">
        <v>581</v>
      </c>
      <c r="B3308" t="s">
        <v>9</v>
      </c>
      <c r="C3308" t="s">
        <v>70</v>
      </c>
      <c r="D3308" s="24">
        <v>46174</v>
      </c>
      <c r="E3308" t="s">
        <v>337</v>
      </c>
      <c r="F3308" t="s">
        <v>10</v>
      </c>
      <c r="G3308" t="s">
        <v>320</v>
      </c>
      <c r="H3308" t="s">
        <v>320</v>
      </c>
      <c r="I3308" t="s">
        <v>435</v>
      </c>
      <c r="J3308" s="25">
        <v>0</v>
      </c>
      <c r="K3308" s="26">
        <v>0</v>
      </c>
      <c r="L3308" s="26">
        <v>0</v>
      </c>
    </row>
    <row r="3309" spans="1:12" ht="16" customHeight="1">
      <c r="A3309" t="s">
        <v>581</v>
      </c>
      <c r="B3309" t="s">
        <v>9</v>
      </c>
      <c r="C3309" t="s">
        <v>70</v>
      </c>
      <c r="D3309" s="24">
        <v>46174</v>
      </c>
      <c r="E3309" t="s">
        <v>339</v>
      </c>
      <c r="F3309" t="s">
        <v>10</v>
      </c>
      <c r="G3309" t="s">
        <v>320</v>
      </c>
      <c r="H3309" t="s">
        <v>320</v>
      </c>
      <c r="I3309" t="s">
        <v>436</v>
      </c>
      <c r="J3309" s="25">
        <v>6</v>
      </c>
      <c r="K3309" s="26">
        <v>1.06E-2</v>
      </c>
      <c r="L3309" s="26">
        <v>5.9999999999999995E-4</v>
      </c>
    </row>
    <row r="3310" spans="1:12" ht="16" customHeight="1">
      <c r="A3310" t="s">
        <v>581</v>
      </c>
      <c r="B3310" t="s">
        <v>9</v>
      </c>
      <c r="C3310" t="s">
        <v>70</v>
      </c>
      <c r="D3310" s="24">
        <v>46174</v>
      </c>
      <c r="E3310" t="s">
        <v>341</v>
      </c>
      <c r="F3310" t="s">
        <v>10</v>
      </c>
      <c r="G3310" t="s">
        <v>320</v>
      </c>
      <c r="H3310" t="s">
        <v>320</v>
      </c>
      <c r="I3310" t="s">
        <v>437</v>
      </c>
      <c r="J3310" s="25">
        <v>0</v>
      </c>
      <c r="K3310" s="26">
        <v>0</v>
      </c>
      <c r="L3310" s="26">
        <v>0</v>
      </c>
    </row>
    <row r="3311" spans="1:12" ht="16" customHeight="1">
      <c r="A3311" t="s">
        <v>581</v>
      </c>
      <c r="B3311" t="s">
        <v>9</v>
      </c>
      <c r="C3311" t="s">
        <v>70</v>
      </c>
      <c r="D3311" s="24">
        <v>46174</v>
      </c>
      <c r="E3311" t="s">
        <v>343</v>
      </c>
      <c r="F3311" t="s">
        <v>9</v>
      </c>
      <c r="G3311" t="s">
        <v>344</v>
      </c>
      <c r="H3311" t="s">
        <v>344</v>
      </c>
      <c r="I3311" t="s">
        <v>438</v>
      </c>
      <c r="J3311" s="25">
        <v>0</v>
      </c>
      <c r="K3311" s="26">
        <v>0</v>
      </c>
      <c r="L3311" s="26">
        <v>0</v>
      </c>
    </row>
    <row r="3312" spans="1:12" ht="16" customHeight="1">
      <c r="A3312" t="s">
        <v>581</v>
      </c>
      <c r="B3312" t="s">
        <v>9</v>
      </c>
      <c r="C3312" t="s">
        <v>70</v>
      </c>
      <c r="D3312" s="24">
        <v>46174</v>
      </c>
      <c r="E3312" t="s">
        <v>346</v>
      </c>
      <c r="F3312" t="s">
        <v>10</v>
      </c>
      <c r="G3312" t="s">
        <v>320</v>
      </c>
      <c r="H3312" t="s">
        <v>320</v>
      </c>
      <c r="I3312" t="s">
        <v>439</v>
      </c>
      <c r="J3312" s="25">
        <v>0</v>
      </c>
      <c r="K3312" s="26">
        <v>0</v>
      </c>
      <c r="L3312" s="26">
        <v>0</v>
      </c>
    </row>
    <row r="3313" spans="1:12" ht="16" customHeight="1">
      <c r="A3313" t="s">
        <v>581</v>
      </c>
      <c r="B3313" t="s">
        <v>9</v>
      </c>
      <c r="C3313" t="s">
        <v>70</v>
      </c>
      <c r="D3313" s="24">
        <v>46174</v>
      </c>
      <c r="E3313" t="s">
        <v>463</v>
      </c>
      <c r="F3313" t="s">
        <v>10</v>
      </c>
      <c r="G3313" t="s">
        <v>320</v>
      </c>
      <c r="H3313" t="s">
        <v>320</v>
      </c>
      <c r="I3313" t="s">
        <v>440</v>
      </c>
      <c r="J3313" s="25">
        <v>0</v>
      </c>
      <c r="K3313" s="26">
        <v>0</v>
      </c>
      <c r="L3313" s="26">
        <v>0</v>
      </c>
    </row>
    <row r="3314" spans="1:12" ht="16" customHeight="1">
      <c r="A3314" t="s">
        <v>555</v>
      </c>
      <c r="B3314" t="s">
        <v>10</v>
      </c>
      <c r="C3314" t="s">
        <v>70</v>
      </c>
      <c r="D3314" s="24">
        <v>46174</v>
      </c>
      <c r="E3314" t="s">
        <v>555</v>
      </c>
      <c r="F3314" t="s">
        <v>10</v>
      </c>
      <c r="G3314" t="s">
        <v>314</v>
      </c>
      <c r="H3314" t="s">
        <v>314</v>
      </c>
      <c r="I3314" t="s">
        <v>315</v>
      </c>
      <c r="J3314" s="25">
        <v>494349594</v>
      </c>
      <c r="K3314" s="26">
        <v>753277.85279999999</v>
      </c>
      <c r="L3314" s="26">
        <v>778.59180000000003</v>
      </c>
    </row>
    <row r="3315" spans="1:12" ht="16" customHeight="1">
      <c r="A3315" t="s">
        <v>555</v>
      </c>
      <c r="B3315" t="s">
        <v>10</v>
      </c>
      <c r="C3315" t="s">
        <v>70</v>
      </c>
      <c r="D3315" s="24">
        <v>46174</v>
      </c>
      <c r="E3315" t="s">
        <v>564</v>
      </c>
      <c r="F3315" t="s">
        <v>10</v>
      </c>
      <c r="G3315" t="s">
        <v>314</v>
      </c>
      <c r="H3315" t="s">
        <v>314</v>
      </c>
      <c r="I3315" t="s">
        <v>315</v>
      </c>
      <c r="J3315" s="25">
        <v>11527004</v>
      </c>
      <c r="K3315" s="26">
        <v>17699.2284</v>
      </c>
      <c r="L3315" s="26">
        <v>72.964100000000002</v>
      </c>
    </row>
    <row r="3316" spans="1:12" ht="16" customHeight="1">
      <c r="A3316" t="s">
        <v>555</v>
      </c>
      <c r="B3316" t="s">
        <v>10</v>
      </c>
      <c r="C3316" t="s">
        <v>70</v>
      </c>
      <c r="D3316" s="24">
        <v>46174</v>
      </c>
      <c r="E3316" t="s">
        <v>569</v>
      </c>
      <c r="F3316" t="s">
        <v>10</v>
      </c>
      <c r="G3316" t="s">
        <v>314</v>
      </c>
      <c r="H3316" t="s">
        <v>314</v>
      </c>
      <c r="I3316" t="s">
        <v>315</v>
      </c>
      <c r="J3316" s="25">
        <v>426303</v>
      </c>
      <c r="K3316" s="26">
        <v>658.18</v>
      </c>
      <c r="L3316" s="26">
        <v>3.4474</v>
      </c>
    </row>
    <row r="3317" spans="1:12" ht="16" customHeight="1">
      <c r="A3317" t="s">
        <v>555</v>
      </c>
      <c r="B3317" t="s">
        <v>10</v>
      </c>
      <c r="C3317" t="s">
        <v>70</v>
      </c>
      <c r="D3317" s="24">
        <v>46174</v>
      </c>
      <c r="E3317" t="s">
        <v>574</v>
      </c>
      <c r="F3317" t="s">
        <v>10</v>
      </c>
      <c r="G3317" t="s">
        <v>314</v>
      </c>
      <c r="H3317" t="s">
        <v>314</v>
      </c>
      <c r="I3317" t="s">
        <v>315</v>
      </c>
      <c r="J3317" s="25">
        <v>58037</v>
      </c>
      <c r="K3317" s="26">
        <v>90.4148</v>
      </c>
      <c r="L3317" s="26">
        <v>0.62250000000000005</v>
      </c>
    </row>
    <row r="3318" spans="1:12" ht="16" customHeight="1">
      <c r="A3318" t="s">
        <v>555</v>
      </c>
      <c r="B3318" t="s">
        <v>10</v>
      </c>
      <c r="C3318" t="s">
        <v>70</v>
      </c>
      <c r="D3318" s="24">
        <v>46174</v>
      </c>
      <c r="E3318" t="s">
        <v>329</v>
      </c>
      <c r="F3318" t="s">
        <v>10</v>
      </c>
      <c r="G3318" t="s">
        <v>320</v>
      </c>
      <c r="H3318" t="s">
        <v>320</v>
      </c>
      <c r="I3318" t="s">
        <v>315</v>
      </c>
      <c r="J3318" s="25">
        <v>1444192</v>
      </c>
      <c r="K3318" s="26">
        <v>2239.5142999999998</v>
      </c>
      <c r="L3318" s="26">
        <v>20.2226</v>
      </c>
    </row>
    <row r="3319" spans="1:12" ht="16" customHeight="1">
      <c r="A3319" t="s">
        <v>555</v>
      </c>
      <c r="B3319" t="s">
        <v>10</v>
      </c>
      <c r="C3319" t="s">
        <v>70</v>
      </c>
      <c r="D3319" s="24">
        <v>46174</v>
      </c>
      <c r="E3319" t="s">
        <v>560</v>
      </c>
      <c r="F3319" t="s">
        <v>10</v>
      </c>
      <c r="G3319" t="s">
        <v>320</v>
      </c>
      <c r="H3319" t="s">
        <v>320</v>
      </c>
      <c r="I3319" t="s">
        <v>322</v>
      </c>
      <c r="J3319" s="25">
        <v>178484</v>
      </c>
      <c r="K3319" s="26">
        <v>279.55709999999999</v>
      </c>
      <c r="L3319" s="26">
        <v>2.5988000000000002</v>
      </c>
    </row>
    <row r="3320" spans="1:12" ht="16" customHeight="1">
      <c r="A3320" t="s">
        <v>555</v>
      </c>
      <c r="B3320" t="s">
        <v>10</v>
      </c>
      <c r="C3320" t="s">
        <v>70</v>
      </c>
      <c r="D3320" s="24">
        <v>46174</v>
      </c>
      <c r="E3320" t="s">
        <v>579</v>
      </c>
      <c r="F3320" t="s">
        <v>10</v>
      </c>
      <c r="G3320" t="s">
        <v>320</v>
      </c>
      <c r="H3320" t="s">
        <v>320</v>
      </c>
      <c r="I3320" t="s">
        <v>324</v>
      </c>
      <c r="J3320" s="25">
        <v>51328</v>
      </c>
      <c r="K3320" s="26">
        <v>80.847800000000007</v>
      </c>
      <c r="L3320" s="26">
        <v>1.3028</v>
      </c>
    </row>
    <row r="3321" spans="1:12" ht="16" customHeight="1">
      <c r="A3321" t="s">
        <v>555</v>
      </c>
      <c r="B3321" t="s">
        <v>10</v>
      </c>
      <c r="C3321" t="s">
        <v>70</v>
      </c>
      <c r="D3321" s="24">
        <v>46174</v>
      </c>
      <c r="E3321" t="s">
        <v>372</v>
      </c>
      <c r="F3321" t="s">
        <v>10</v>
      </c>
      <c r="G3321" t="s">
        <v>320</v>
      </c>
      <c r="H3321" t="s">
        <v>320</v>
      </c>
      <c r="I3321" t="s">
        <v>326</v>
      </c>
      <c r="J3321" s="25">
        <v>31845</v>
      </c>
      <c r="K3321" s="26">
        <v>52.017000000000003</v>
      </c>
      <c r="L3321" s="26">
        <v>0.57469999999999999</v>
      </c>
    </row>
    <row r="3322" spans="1:12" ht="16" customHeight="1">
      <c r="A3322" t="s">
        <v>555</v>
      </c>
      <c r="B3322" t="s">
        <v>10</v>
      </c>
      <c r="C3322" t="s">
        <v>70</v>
      </c>
      <c r="D3322" s="24">
        <v>46174</v>
      </c>
      <c r="E3322" t="s">
        <v>331</v>
      </c>
      <c r="F3322" t="s">
        <v>10</v>
      </c>
      <c r="G3322" t="s">
        <v>320</v>
      </c>
      <c r="H3322" t="s">
        <v>320</v>
      </c>
      <c r="I3322" t="s">
        <v>328</v>
      </c>
      <c r="J3322" s="25">
        <v>44950</v>
      </c>
      <c r="K3322" s="26">
        <v>72.895799999999994</v>
      </c>
      <c r="L3322" s="26">
        <v>2.0592000000000001</v>
      </c>
    </row>
    <row r="3323" spans="1:12" ht="16" customHeight="1">
      <c r="A3323" t="s">
        <v>555</v>
      </c>
      <c r="B3323" t="s">
        <v>10</v>
      </c>
      <c r="C3323" t="s">
        <v>70</v>
      </c>
      <c r="D3323" s="24">
        <v>46174</v>
      </c>
      <c r="E3323" t="s">
        <v>542</v>
      </c>
      <c r="F3323" t="s">
        <v>10</v>
      </c>
      <c r="G3323" t="s">
        <v>320</v>
      </c>
      <c r="H3323" t="s">
        <v>320</v>
      </c>
      <c r="I3323" t="s">
        <v>330</v>
      </c>
      <c r="J3323" s="25">
        <v>1</v>
      </c>
      <c r="K3323" s="26">
        <v>1.8E-3</v>
      </c>
      <c r="L3323" s="26">
        <v>0</v>
      </c>
    </row>
    <row r="3324" spans="1:12" ht="16" customHeight="1">
      <c r="A3324" t="s">
        <v>555</v>
      </c>
      <c r="B3324" t="s">
        <v>10</v>
      </c>
      <c r="C3324" t="s">
        <v>70</v>
      </c>
      <c r="D3324" s="24">
        <v>46174</v>
      </c>
      <c r="E3324" t="s">
        <v>333</v>
      </c>
      <c r="F3324" t="s">
        <v>10</v>
      </c>
      <c r="G3324" t="s">
        <v>320</v>
      </c>
      <c r="H3324" t="s">
        <v>320</v>
      </c>
      <c r="I3324" t="s">
        <v>433</v>
      </c>
      <c r="J3324" s="25">
        <v>1</v>
      </c>
      <c r="K3324" s="26">
        <v>1.6999999999999999E-3</v>
      </c>
      <c r="L3324" s="26">
        <v>1E-4</v>
      </c>
    </row>
    <row r="3325" spans="1:12" ht="16" customHeight="1">
      <c r="A3325" t="s">
        <v>555</v>
      </c>
      <c r="B3325" t="s">
        <v>10</v>
      </c>
      <c r="C3325" t="s">
        <v>70</v>
      </c>
      <c r="D3325" s="24">
        <v>46174</v>
      </c>
      <c r="E3325" t="s">
        <v>335</v>
      </c>
      <c r="F3325" t="s">
        <v>10</v>
      </c>
      <c r="G3325" t="s">
        <v>320</v>
      </c>
      <c r="H3325" t="s">
        <v>320</v>
      </c>
      <c r="I3325" t="s">
        <v>434</v>
      </c>
      <c r="J3325" s="25">
        <v>395</v>
      </c>
      <c r="K3325" s="26">
        <v>0.70340000000000003</v>
      </c>
      <c r="L3325" s="26">
        <v>3.0700000000000002E-2</v>
      </c>
    </row>
    <row r="3326" spans="1:12" ht="16" customHeight="1">
      <c r="A3326" t="s">
        <v>555</v>
      </c>
      <c r="B3326" t="s">
        <v>10</v>
      </c>
      <c r="C3326" t="s">
        <v>70</v>
      </c>
      <c r="D3326" s="24">
        <v>46174</v>
      </c>
      <c r="E3326" t="s">
        <v>337</v>
      </c>
      <c r="F3326" t="s">
        <v>10</v>
      </c>
      <c r="G3326" t="s">
        <v>320</v>
      </c>
      <c r="H3326" t="s">
        <v>320</v>
      </c>
      <c r="I3326" t="s">
        <v>435</v>
      </c>
      <c r="J3326" s="25">
        <v>0</v>
      </c>
      <c r="K3326" s="26">
        <v>0</v>
      </c>
      <c r="L3326" s="26">
        <v>0</v>
      </c>
    </row>
    <row r="3327" spans="1:12" ht="16" customHeight="1">
      <c r="A3327" t="s">
        <v>555</v>
      </c>
      <c r="B3327" t="s">
        <v>10</v>
      </c>
      <c r="C3327" t="s">
        <v>70</v>
      </c>
      <c r="D3327" s="24">
        <v>46174</v>
      </c>
      <c r="E3327" t="s">
        <v>339</v>
      </c>
      <c r="F3327" t="s">
        <v>10</v>
      </c>
      <c r="G3327" t="s">
        <v>320</v>
      </c>
      <c r="H3327" t="s">
        <v>320</v>
      </c>
      <c r="I3327" t="s">
        <v>436</v>
      </c>
      <c r="J3327" s="25">
        <v>20</v>
      </c>
      <c r="K3327" s="26">
        <v>3.7100000000000001E-2</v>
      </c>
      <c r="L3327" s="26">
        <v>2.3999999999999998E-3</v>
      </c>
    </row>
    <row r="3328" spans="1:12" ht="16" customHeight="1">
      <c r="A3328" t="s">
        <v>555</v>
      </c>
      <c r="B3328" t="s">
        <v>10</v>
      </c>
      <c r="C3328" t="s">
        <v>70</v>
      </c>
      <c r="D3328" s="24">
        <v>46174</v>
      </c>
      <c r="E3328" t="s">
        <v>341</v>
      </c>
      <c r="F3328" t="s">
        <v>10</v>
      </c>
      <c r="G3328" t="s">
        <v>320</v>
      </c>
      <c r="H3328" t="s">
        <v>320</v>
      </c>
      <c r="I3328" t="s">
        <v>437</v>
      </c>
      <c r="J3328" s="25">
        <v>0</v>
      </c>
      <c r="K3328" s="26">
        <v>0</v>
      </c>
      <c r="L3328" s="26">
        <v>0</v>
      </c>
    </row>
    <row r="3329" spans="1:12" ht="16" customHeight="1">
      <c r="A3329" t="s">
        <v>555</v>
      </c>
      <c r="B3329" t="s">
        <v>10</v>
      </c>
      <c r="C3329" t="s">
        <v>70</v>
      </c>
      <c r="D3329" s="24">
        <v>46174</v>
      </c>
      <c r="E3329" t="s">
        <v>343</v>
      </c>
      <c r="F3329" t="s">
        <v>9</v>
      </c>
      <c r="G3329" t="s">
        <v>344</v>
      </c>
      <c r="H3329" t="s">
        <v>344</v>
      </c>
      <c r="I3329" t="s">
        <v>438</v>
      </c>
      <c r="J3329" s="25">
        <v>0</v>
      </c>
      <c r="K3329" s="26">
        <v>0</v>
      </c>
      <c r="L3329" s="26">
        <v>0</v>
      </c>
    </row>
    <row r="3330" spans="1:12" ht="16" customHeight="1">
      <c r="A3330" t="s">
        <v>555</v>
      </c>
      <c r="B3330" t="s">
        <v>10</v>
      </c>
      <c r="C3330" t="s">
        <v>70</v>
      </c>
      <c r="D3330" s="24">
        <v>46174</v>
      </c>
      <c r="E3330" t="s">
        <v>346</v>
      </c>
      <c r="F3330" t="s">
        <v>10</v>
      </c>
      <c r="G3330" t="s">
        <v>320</v>
      </c>
      <c r="H3330" t="s">
        <v>320</v>
      </c>
      <c r="I3330" t="s">
        <v>439</v>
      </c>
      <c r="J3330" s="25">
        <v>0</v>
      </c>
      <c r="K3330" s="26">
        <v>0</v>
      </c>
      <c r="L3330" s="26">
        <v>0</v>
      </c>
    </row>
    <row r="3331" spans="1:12" ht="16" customHeight="1">
      <c r="A3331" t="s">
        <v>555</v>
      </c>
      <c r="B3331" t="s">
        <v>10</v>
      </c>
      <c r="C3331" t="s">
        <v>70</v>
      </c>
      <c r="D3331" s="24">
        <v>46174</v>
      </c>
      <c r="E3331" t="s">
        <v>463</v>
      </c>
      <c r="F3331" t="s">
        <v>10</v>
      </c>
      <c r="G3331" t="s">
        <v>320</v>
      </c>
      <c r="H3331" t="s">
        <v>320</v>
      </c>
      <c r="I3331" t="s">
        <v>440</v>
      </c>
      <c r="J3331" s="25">
        <v>0</v>
      </c>
      <c r="K3331" s="26">
        <v>0</v>
      </c>
      <c r="L3331" s="26">
        <v>0</v>
      </c>
    </row>
    <row r="3332" spans="1:12" ht="16" customHeight="1">
      <c r="A3332" t="s">
        <v>582</v>
      </c>
      <c r="B3332" t="s">
        <v>11</v>
      </c>
      <c r="C3332" t="s">
        <v>70</v>
      </c>
      <c r="D3332" s="24">
        <v>46174</v>
      </c>
      <c r="E3332" t="s">
        <v>564</v>
      </c>
      <c r="F3332" t="s">
        <v>10</v>
      </c>
      <c r="G3332" t="s">
        <v>314</v>
      </c>
      <c r="H3332" t="s">
        <v>314</v>
      </c>
      <c r="I3332" t="s">
        <v>315</v>
      </c>
      <c r="J3332" s="25">
        <v>59943705</v>
      </c>
      <c r="K3332" s="26">
        <v>91655.840700000001</v>
      </c>
      <c r="L3332" s="26">
        <v>428.86970000000002</v>
      </c>
    </row>
    <row r="3333" spans="1:12" ht="16" customHeight="1">
      <c r="A3333" t="s">
        <v>582</v>
      </c>
      <c r="B3333" t="s">
        <v>11</v>
      </c>
      <c r="C3333" t="s">
        <v>70</v>
      </c>
      <c r="D3333" s="24">
        <v>46174</v>
      </c>
      <c r="E3333" t="s">
        <v>569</v>
      </c>
      <c r="F3333" t="s">
        <v>10</v>
      </c>
      <c r="G3333" t="s">
        <v>314</v>
      </c>
      <c r="H3333" t="s">
        <v>314</v>
      </c>
      <c r="I3333" t="s">
        <v>315</v>
      </c>
      <c r="J3333" s="25">
        <v>1278042</v>
      </c>
      <c r="K3333" s="26">
        <v>1965.3123000000001</v>
      </c>
      <c r="L3333" s="26">
        <v>11.277799999999999</v>
      </c>
    </row>
    <row r="3334" spans="1:12" ht="16" customHeight="1">
      <c r="A3334" t="s">
        <v>582</v>
      </c>
      <c r="B3334" t="s">
        <v>11</v>
      </c>
      <c r="C3334" t="s">
        <v>70</v>
      </c>
      <c r="D3334" s="24">
        <v>46174</v>
      </c>
      <c r="E3334" t="s">
        <v>574</v>
      </c>
      <c r="F3334" t="s">
        <v>10</v>
      </c>
      <c r="G3334" t="s">
        <v>314</v>
      </c>
      <c r="H3334" t="s">
        <v>314</v>
      </c>
      <c r="I3334" t="s">
        <v>315</v>
      </c>
      <c r="J3334" s="25">
        <v>104575</v>
      </c>
      <c r="K3334" s="26">
        <v>162.02109999999999</v>
      </c>
      <c r="L3334" s="26">
        <v>1.1535</v>
      </c>
    </row>
    <row r="3335" spans="1:12" ht="16" customHeight="1">
      <c r="A3335" t="s">
        <v>582</v>
      </c>
      <c r="B3335" t="s">
        <v>11</v>
      </c>
      <c r="C3335" t="s">
        <v>70</v>
      </c>
      <c r="D3335" s="24">
        <v>46174</v>
      </c>
      <c r="E3335" t="s">
        <v>329</v>
      </c>
      <c r="F3335" t="s">
        <v>10</v>
      </c>
      <c r="G3335" t="s">
        <v>320</v>
      </c>
      <c r="H3335" t="s">
        <v>320</v>
      </c>
      <c r="I3335" t="s">
        <v>315</v>
      </c>
      <c r="J3335" s="25">
        <v>2008887</v>
      </c>
      <c r="K3335" s="26">
        <v>3110.3575000000001</v>
      </c>
      <c r="L3335" s="26">
        <v>27.931000000000001</v>
      </c>
    </row>
    <row r="3336" spans="1:12" ht="16" customHeight="1">
      <c r="A3336" t="s">
        <v>582</v>
      </c>
      <c r="B3336" t="s">
        <v>11</v>
      </c>
      <c r="C3336" t="s">
        <v>70</v>
      </c>
      <c r="D3336" s="24">
        <v>46174</v>
      </c>
      <c r="E3336" t="s">
        <v>583</v>
      </c>
      <c r="F3336" t="s">
        <v>10</v>
      </c>
      <c r="G3336" t="s">
        <v>314</v>
      </c>
      <c r="H3336" t="s">
        <v>314</v>
      </c>
      <c r="I3336" t="s">
        <v>322</v>
      </c>
      <c r="J3336" s="25">
        <v>228</v>
      </c>
      <c r="K3336" s="26">
        <v>0.35420000000000001</v>
      </c>
      <c r="L3336" s="26">
        <v>3.8999999999999998E-3</v>
      </c>
    </row>
    <row r="3337" spans="1:12" ht="16" customHeight="1">
      <c r="A3337" t="s">
        <v>582</v>
      </c>
      <c r="B3337" t="s">
        <v>11</v>
      </c>
      <c r="C3337" t="s">
        <v>70</v>
      </c>
      <c r="D3337" s="24">
        <v>46174</v>
      </c>
      <c r="E3337" t="s">
        <v>560</v>
      </c>
      <c r="F3337" t="s">
        <v>10</v>
      </c>
      <c r="G3337" t="s">
        <v>320</v>
      </c>
      <c r="H3337" t="s">
        <v>320</v>
      </c>
      <c r="I3337" t="s">
        <v>322</v>
      </c>
      <c r="J3337" s="25">
        <v>211761</v>
      </c>
      <c r="K3337" s="26">
        <v>332.22469999999998</v>
      </c>
      <c r="L3337" s="26">
        <v>3.3952</v>
      </c>
    </row>
    <row r="3338" spans="1:12" ht="16" customHeight="1">
      <c r="A3338" t="s">
        <v>582</v>
      </c>
      <c r="B3338" t="s">
        <v>11</v>
      </c>
      <c r="C3338" t="s">
        <v>70</v>
      </c>
      <c r="D3338" s="24">
        <v>46174</v>
      </c>
      <c r="E3338" t="s">
        <v>579</v>
      </c>
      <c r="F3338" t="s">
        <v>10</v>
      </c>
      <c r="G3338" t="s">
        <v>320</v>
      </c>
      <c r="H3338" t="s">
        <v>320</v>
      </c>
      <c r="I3338" t="s">
        <v>324</v>
      </c>
      <c r="J3338" s="25">
        <v>38201</v>
      </c>
      <c r="K3338" s="26">
        <v>60.4268</v>
      </c>
      <c r="L3338" s="26">
        <v>0.99239999999999995</v>
      </c>
    </row>
    <row r="3339" spans="1:12" ht="16" customHeight="1">
      <c r="A3339" t="s">
        <v>582</v>
      </c>
      <c r="B3339" t="s">
        <v>11</v>
      </c>
      <c r="C3339" t="s">
        <v>70</v>
      </c>
      <c r="D3339" s="24">
        <v>46174</v>
      </c>
      <c r="E3339" t="s">
        <v>372</v>
      </c>
      <c r="F3339" t="s">
        <v>10</v>
      </c>
      <c r="G3339" t="s">
        <v>320</v>
      </c>
      <c r="H3339" t="s">
        <v>320</v>
      </c>
      <c r="I3339" t="s">
        <v>326</v>
      </c>
      <c r="J3339" s="25">
        <v>43269</v>
      </c>
      <c r="K3339" s="26">
        <v>69.891300000000001</v>
      </c>
      <c r="L3339" s="26">
        <v>0.8427</v>
      </c>
    </row>
    <row r="3340" spans="1:12" ht="16" customHeight="1">
      <c r="A3340" t="s">
        <v>582</v>
      </c>
      <c r="B3340" t="s">
        <v>11</v>
      </c>
      <c r="C3340" t="s">
        <v>70</v>
      </c>
      <c r="D3340" s="24">
        <v>46174</v>
      </c>
      <c r="E3340" t="s">
        <v>331</v>
      </c>
      <c r="F3340" t="s">
        <v>10</v>
      </c>
      <c r="G3340" t="s">
        <v>320</v>
      </c>
      <c r="H3340" t="s">
        <v>320</v>
      </c>
      <c r="I3340" t="s">
        <v>328</v>
      </c>
      <c r="J3340" s="25">
        <v>54998</v>
      </c>
      <c r="K3340" s="26">
        <v>89.774000000000001</v>
      </c>
      <c r="L3340" s="26">
        <v>2.1667999999999998</v>
      </c>
    </row>
    <row r="3341" spans="1:12" ht="16" customHeight="1">
      <c r="A3341" t="s">
        <v>582</v>
      </c>
      <c r="B3341" t="s">
        <v>11</v>
      </c>
      <c r="C3341" t="s">
        <v>70</v>
      </c>
      <c r="D3341" s="24">
        <v>46174</v>
      </c>
      <c r="E3341" t="s">
        <v>542</v>
      </c>
      <c r="F3341" t="s">
        <v>10</v>
      </c>
      <c r="G3341" t="s">
        <v>320</v>
      </c>
      <c r="H3341" t="s">
        <v>320</v>
      </c>
      <c r="I3341" t="s">
        <v>330</v>
      </c>
      <c r="J3341" s="25">
        <v>7</v>
      </c>
      <c r="K3341" s="26">
        <v>1.21E-2</v>
      </c>
      <c r="L3341" s="26">
        <v>2.0000000000000001E-4</v>
      </c>
    </row>
    <row r="3342" spans="1:12" ht="16" customHeight="1">
      <c r="A3342" t="s">
        <v>582</v>
      </c>
      <c r="B3342" t="s">
        <v>11</v>
      </c>
      <c r="C3342" t="s">
        <v>70</v>
      </c>
      <c r="D3342" s="24">
        <v>46174</v>
      </c>
      <c r="E3342" t="s">
        <v>333</v>
      </c>
      <c r="F3342" t="s">
        <v>10</v>
      </c>
      <c r="G3342" t="s">
        <v>320</v>
      </c>
      <c r="H3342" t="s">
        <v>320</v>
      </c>
      <c r="I3342" t="s">
        <v>433</v>
      </c>
      <c r="J3342" s="25">
        <v>0</v>
      </c>
      <c r="K3342" s="26">
        <v>0</v>
      </c>
      <c r="L3342" s="26">
        <v>0</v>
      </c>
    </row>
    <row r="3343" spans="1:12" ht="16" customHeight="1">
      <c r="A3343" t="s">
        <v>582</v>
      </c>
      <c r="B3343" t="s">
        <v>11</v>
      </c>
      <c r="C3343" t="s">
        <v>70</v>
      </c>
      <c r="D3343" s="24">
        <v>46174</v>
      </c>
      <c r="E3343" t="s">
        <v>335</v>
      </c>
      <c r="F3343" t="s">
        <v>10</v>
      </c>
      <c r="G3343" t="s">
        <v>320</v>
      </c>
      <c r="H3343" t="s">
        <v>320</v>
      </c>
      <c r="I3343" t="s">
        <v>434</v>
      </c>
      <c r="J3343" s="25">
        <v>368</v>
      </c>
      <c r="K3343" s="26">
        <v>0.64570000000000005</v>
      </c>
      <c r="L3343" s="26">
        <v>2.7699999999999999E-2</v>
      </c>
    </row>
    <row r="3344" spans="1:12" ht="16" customHeight="1">
      <c r="A3344" t="s">
        <v>582</v>
      </c>
      <c r="B3344" t="s">
        <v>11</v>
      </c>
      <c r="C3344" t="s">
        <v>70</v>
      </c>
      <c r="D3344" s="24">
        <v>46174</v>
      </c>
      <c r="E3344" t="s">
        <v>337</v>
      </c>
      <c r="F3344" t="s">
        <v>10</v>
      </c>
      <c r="G3344" t="s">
        <v>320</v>
      </c>
      <c r="H3344" t="s">
        <v>320</v>
      </c>
      <c r="I3344" t="s">
        <v>435</v>
      </c>
      <c r="J3344" s="25">
        <v>0</v>
      </c>
      <c r="K3344" s="26">
        <v>0</v>
      </c>
      <c r="L3344" s="26">
        <v>0</v>
      </c>
    </row>
    <row r="3345" spans="1:12" ht="16" customHeight="1">
      <c r="A3345" t="s">
        <v>582</v>
      </c>
      <c r="B3345" t="s">
        <v>11</v>
      </c>
      <c r="C3345" t="s">
        <v>70</v>
      </c>
      <c r="D3345" s="24">
        <v>46174</v>
      </c>
      <c r="E3345" t="s">
        <v>339</v>
      </c>
      <c r="F3345" t="s">
        <v>10</v>
      </c>
      <c r="G3345" t="s">
        <v>320</v>
      </c>
      <c r="H3345" t="s">
        <v>320</v>
      </c>
      <c r="I3345" t="s">
        <v>436</v>
      </c>
      <c r="J3345" s="25">
        <v>16</v>
      </c>
      <c r="K3345" s="26">
        <v>3.0499999999999999E-2</v>
      </c>
      <c r="L3345" s="26">
        <v>2.0999999999999999E-3</v>
      </c>
    </row>
    <row r="3346" spans="1:12" ht="16" customHeight="1">
      <c r="A3346" t="s">
        <v>582</v>
      </c>
      <c r="B3346" t="s">
        <v>11</v>
      </c>
      <c r="C3346" t="s">
        <v>70</v>
      </c>
      <c r="D3346" s="24">
        <v>46174</v>
      </c>
      <c r="E3346" t="s">
        <v>341</v>
      </c>
      <c r="F3346" t="s">
        <v>10</v>
      </c>
      <c r="G3346" t="s">
        <v>320</v>
      </c>
      <c r="H3346" t="s">
        <v>320</v>
      </c>
      <c r="I3346" t="s">
        <v>437</v>
      </c>
      <c r="J3346" s="25">
        <v>0</v>
      </c>
      <c r="K3346" s="26">
        <v>0</v>
      </c>
      <c r="L3346" s="26">
        <v>0</v>
      </c>
    </row>
    <row r="3347" spans="1:12" ht="16" customHeight="1">
      <c r="A3347" t="s">
        <v>582</v>
      </c>
      <c r="B3347" t="s">
        <v>11</v>
      </c>
      <c r="C3347" t="s">
        <v>70</v>
      </c>
      <c r="D3347" s="24">
        <v>46174</v>
      </c>
      <c r="E3347" t="s">
        <v>343</v>
      </c>
      <c r="F3347" t="s">
        <v>9</v>
      </c>
      <c r="G3347" t="s">
        <v>344</v>
      </c>
      <c r="H3347" t="s">
        <v>344</v>
      </c>
      <c r="I3347" t="s">
        <v>438</v>
      </c>
      <c r="J3347" s="25">
        <v>4</v>
      </c>
      <c r="K3347" s="26">
        <v>3.8999999999999998E-3</v>
      </c>
      <c r="L3347" s="26">
        <v>0</v>
      </c>
    </row>
    <row r="3348" spans="1:12" ht="16" customHeight="1">
      <c r="A3348" t="s">
        <v>582</v>
      </c>
      <c r="B3348" t="s">
        <v>11</v>
      </c>
      <c r="C3348" t="s">
        <v>70</v>
      </c>
      <c r="D3348" s="24">
        <v>46174</v>
      </c>
      <c r="E3348" t="s">
        <v>346</v>
      </c>
      <c r="F3348" t="s">
        <v>10</v>
      </c>
      <c r="G3348" t="s">
        <v>320</v>
      </c>
      <c r="H3348" t="s">
        <v>320</v>
      </c>
      <c r="I3348" t="s">
        <v>439</v>
      </c>
      <c r="J3348" s="25">
        <v>0</v>
      </c>
      <c r="K3348" s="26">
        <v>0</v>
      </c>
      <c r="L3348" s="26">
        <v>0</v>
      </c>
    </row>
    <row r="3349" spans="1:12" ht="16" customHeight="1">
      <c r="A3349" t="s">
        <v>582</v>
      </c>
      <c r="B3349" t="s">
        <v>11</v>
      </c>
      <c r="C3349" t="s">
        <v>70</v>
      </c>
      <c r="D3349" s="24">
        <v>46174</v>
      </c>
      <c r="E3349" t="s">
        <v>463</v>
      </c>
      <c r="F3349" t="s">
        <v>10</v>
      </c>
      <c r="G3349" t="s">
        <v>320</v>
      </c>
      <c r="H3349" t="s">
        <v>320</v>
      </c>
      <c r="I3349" t="s">
        <v>440</v>
      </c>
      <c r="J3349" s="25">
        <v>1</v>
      </c>
      <c r="K3349" s="26">
        <v>1.6000000000000001E-3</v>
      </c>
      <c r="L3349" s="26">
        <v>1E-4</v>
      </c>
    </row>
    <row r="3350" spans="1:12" ht="16" customHeight="1">
      <c r="A3350" t="s">
        <v>584</v>
      </c>
      <c r="B3350" t="s">
        <v>12</v>
      </c>
      <c r="C3350" t="s">
        <v>70</v>
      </c>
      <c r="D3350" s="24">
        <v>46174</v>
      </c>
      <c r="E3350" t="s">
        <v>564</v>
      </c>
      <c r="F3350" t="s">
        <v>10</v>
      </c>
      <c r="G3350" t="s">
        <v>314</v>
      </c>
      <c r="H3350" t="s">
        <v>314</v>
      </c>
      <c r="I3350" t="s">
        <v>315</v>
      </c>
      <c r="J3350" s="25">
        <v>48938214</v>
      </c>
      <c r="K3350" s="26">
        <v>74834.620200000005</v>
      </c>
      <c r="L3350" s="26">
        <v>300.68419999999998</v>
      </c>
    </row>
    <row r="3351" spans="1:12" ht="16" customHeight="1">
      <c r="A3351" t="s">
        <v>584</v>
      </c>
      <c r="B3351" t="s">
        <v>12</v>
      </c>
      <c r="C3351" t="s">
        <v>70</v>
      </c>
      <c r="D3351" s="24">
        <v>46174</v>
      </c>
      <c r="E3351" t="s">
        <v>569</v>
      </c>
      <c r="F3351" t="s">
        <v>10</v>
      </c>
      <c r="G3351" t="s">
        <v>314</v>
      </c>
      <c r="H3351" t="s">
        <v>314</v>
      </c>
      <c r="I3351" t="s">
        <v>315</v>
      </c>
      <c r="J3351" s="25">
        <v>1208969</v>
      </c>
      <c r="K3351" s="26">
        <v>1853.6794</v>
      </c>
      <c r="L3351" s="26">
        <v>9.3984000000000005</v>
      </c>
    </row>
    <row r="3352" spans="1:12" ht="16" customHeight="1">
      <c r="A3352" t="s">
        <v>584</v>
      </c>
      <c r="B3352" t="s">
        <v>12</v>
      </c>
      <c r="C3352" t="s">
        <v>70</v>
      </c>
      <c r="D3352" s="24">
        <v>46174</v>
      </c>
      <c r="E3352" t="s">
        <v>574</v>
      </c>
      <c r="F3352" t="s">
        <v>10</v>
      </c>
      <c r="G3352" t="s">
        <v>314</v>
      </c>
      <c r="H3352" t="s">
        <v>314</v>
      </c>
      <c r="I3352" t="s">
        <v>315</v>
      </c>
      <c r="J3352" s="25">
        <v>92167</v>
      </c>
      <c r="K3352" s="26">
        <v>142.87620000000001</v>
      </c>
      <c r="L3352" s="26">
        <v>0.92579999999999996</v>
      </c>
    </row>
    <row r="3353" spans="1:12" ht="16" customHeight="1">
      <c r="A3353" t="s">
        <v>584</v>
      </c>
      <c r="B3353" t="s">
        <v>12</v>
      </c>
      <c r="C3353" t="s">
        <v>70</v>
      </c>
      <c r="D3353" s="24">
        <v>46174</v>
      </c>
      <c r="E3353" t="s">
        <v>329</v>
      </c>
      <c r="F3353" t="s">
        <v>10</v>
      </c>
      <c r="G3353" t="s">
        <v>320</v>
      </c>
      <c r="H3353" t="s">
        <v>320</v>
      </c>
      <c r="I3353" t="s">
        <v>315</v>
      </c>
      <c r="J3353" s="25">
        <v>1053029</v>
      </c>
      <c r="K3353" s="26">
        <v>1635.8040000000001</v>
      </c>
      <c r="L3353" s="26">
        <v>14.3788</v>
      </c>
    </row>
    <row r="3354" spans="1:12" ht="16" customHeight="1">
      <c r="A3354" t="s">
        <v>584</v>
      </c>
      <c r="B3354" t="s">
        <v>12</v>
      </c>
      <c r="C3354" t="s">
        <v>70</v>
      </c>
      <c r="D3354" s="24">
        <v>46174</v>
      </c>
      <c r="E3354" t="s">
        <v>583</v>
      </c>
      <c r="F3354" t="s">
        <v>10</v>
      </c>
      <c r="G3354" t="s">
        <v>314</v>
      </c>
      <c r="H3354" t="s">
        <v>314</v>
      </c>
      <c r="I3354" t="s">
        <v>322</v>
      </c>
      <c r="J3354" s="25">
        <v>1311</v>
      </c>
      <c r="K3354" s="26">
        <v>2.0773000000000001</v>
      </c>
      <c r="L3354" s="26">
        <v>1.15E-2</v>
      </c>
    </row>
    <row r="3355" spans="1:12" ht="16" customHeight="1">
      <c r="A3355" t="s">
        <v>584</v>
      </c>
      <c r="B3355" t="s">
        <v>12</v>
      </c>
      <c r="C3355" t="s">
        <v>70</v>
      </c>
      <c r="D3355" s="24">
        <v>46174</v>
      </c>
      <c r="E3355" t="s">
        <v>560</v>
      </c>
      <c r="F3355" t="s">
        <v>10</v>
      </c>
      <c r="G3355" t="s">
        <v>320</v>
      </c>
      <c r="H3355" t="s">
        <v>320</v>
      </c>
      <c r="I3355" t="s">
        <v>322</v>
      </c>
      <c r="J3355" s="25">
        <v>92779</v>
      </c>
      <c r="K3355" s="26">
        <v>144.8366</v>
      </c>
      <c r="L3355" s="26">
        <v>1.6141000000000001</v>
      </c>
    </row>
    <row r="3356" spans="1:12" ht="16" customHeight="1">
      <c r="A3356" t="s">
        <v>584</v>
      </c>
      <c r="B3356" t="s">
        <v>12</v>
      </c>
      <c r="C3356" t="s">
        <v>70</v>
      </c>
      <c r="D3356" s="24">
        <v>46174</v>
      </c>
      <c r="E3356" t="s">
        <v>579</v>
      </c>
      <c r="F3356" t="s">
        <v>10</v>
      </c>
      <c r="G3356" t="s">
        <v>320</v>
      </c>
      <c r="H3356" t="s">
        <v>320</v>
      </c>
      <c r="I3356" t="s">
        <v>324</v>
      </c>
      <c r="J3356" s="25">
        <v>12826</v>
      </c>
      <c r="K3356" s="26">
        <v>20.2121</v>
      </c>
      <c r="L3356" s="26">
        <v>0.32740000000000002</v>
      </c>
    </row>
    <row r="3357" spans="1:12" ht="16" customHeight="1">
      <c r="A3357" t="s">
        <v>584</v>
      </c>
      <c r="B3357" t="s">
        <v>12</v>
      </c>
      <c r="C3357" t="s">
        <v>70</v>
      </c>
      <c r="D3357" s="24">
        <v>46174</v>
      </c>
      <c r="E3357" t="s">
        <v>372</v>
      </c>
      <c r="F3357" t="s">
        <v>10</v>
      </c>
      <c r="G3357" t="s">
        <v>320</v>
      </c>
      <c r="H3357" t="s">
        <v>320</v>
      </c>
      <c r="I3357" t="s">
        <v>326</v>
      </c>
      <c r="J3357" s="25">
        <v>15263</v>
      </c>
      <c r="K3357" s="26">
        <v>24.031400000000001</v>
      </c>
      <c r="L3357" s="26">
        <v>0.32269999999999999</v>
      </c>
    </row>
    <row r="3358" spans="1:12" ht="16" customHeight="1">
      <c r="A3358" t="s">
        <v>584</v>
      </c>
      <c r="B3358" t="s">
        <v>12</v>
      </c>
      <c r="C3358" t="s">
        <v>70</v>
      </c>
      <c r="D3358" s="24">
        <v>46174</v>
      </c>
      <c r="E3358" t="s">
        <v>331</v>
      </c>
      <c r="F3358" t="s">
        <v>10</v>
      </c>
      <c r="G3358" t="s">
        <v>320</v>
      </c>
      <c r="H3358" t="s">
        <v>320</v>
      </c>
      <c r="I3358" t="s">
        <v>328</v>
      </c>
      <c r="J3358" s="25">
        <v>27226</v>
      </c>
      <c r="K3358" s="26">
        <v>43.976700000000001</v>
      </c>
      <c r="L3358" s="26">
        <v>0.99960000000000004</v>
      </c>
    </row>
    <row r="3359" spans="1:12" ht="16" customHeight="1">
      <c r="A3359" t="s">
        <v>584</v>
      </c>
      <c r="B3359" t="s">
        <v>12</v>
      </c>
      <c r="C3359" t="s">
        <v>70</v>
      </c>
      <c r="D3359" s="24">
        <v>46174</v>
      </c>
      <c r="E3359" t="s">
        <v>542</v>
      </c>
      <c r="F3359" t="s">
        <v>10</v>
      </c>
      <c r="G3359" t="s">
        <v>320</v>
      </c>
      <c r="H3359" t="s">
        <v>320</v>
      </c>
      <c r="I3359" t="s">
        <v>330</v>
      </c>
      <c r="J3359" s="25">
        <v>55</v>
      </c>
      <c r="K3359" s="26">
        <v>0.10059999999999999</v>
      </c>
      <c r="L3359" s="26">
        <v>1E-3</v>
      </c>
    </row>
    <row r="3360" spans="1:12" ht="16" customHeight="1">
      <c r="A3360" t="s">
        <v>584</v>
      </c>
      <c r="B3360" t="s">
        <v>12</v>
      </c>
      <c r="C3360" t="s">
        <v>70</v>
      </c>
      <c r="D3360" s="24">
        <v>46174</v>
      </c>
      <c r="E3360" t="s">
        <v>333</v>
      </c>
      <c r="F3360" t="s">
        <v>10</v>
      </c>
      <c r="G3360" t="s">
        <v>320</v>
      </c>
      <c r="H3360" t="s">
        <v>320</v>
      </c>
      <c r="I3360" t="s">
        <v>433</v>
      </c>
      <c r="J3360" s="25">
        <v>1</v>
      </c>
      <c r="K3360" s="26">
        <v>1.4E-3</v>
      </c>
      <c r="L3360" s="26">
        <v>0</v>
      </c>
    </row>
    <row r="3361" spans="1:12" ht="16" customHeight="1">
      <c r="A3361" t="s">
        <v>584</v>
      </c>
      <c r="B3361" t="s">
        <v>12</v>
      </c>
      <c r="C3361" t="s">
        <v>70</v>
      </c>
      <c r="D3361" s="24">
        <v>46174</v>
      </c>
      <c r="E3361" t="s">
        <v>335</v>
      </c>
      <c r="F3361" t="s">
        <v>10</v>
      </c>
      <c r="G3361" t="s">
        <v>320</v>
      </c>
      <c r="H3361" t="s">
        <v>320</v>
      </c>
      <c r="I3361" t="s">
        <v>434</v>
      </c>
      <c r="J3361" s="25">
        <v>126</v>
      </c>
      <c r="K3361" s="26">
        <v>0.22509999999999999</v>
      </c>
      <c r="L3361" s="26">
        <v>9.9000000000000008E-3</v>
      </c>
    </row>
    <row r="3362" spans="1:12" ht="16" customHeight="1">
      <c r="A3362" t="s">
        <v>584</v>
      </c>
      <c r="B3362" t="s">
        <v>12</v>
      </c>
      <c r="C3362" t="s">
        <v>70</v>
      </c>
      <c r="D3362" s="24">
        <v>46174</v>
      </c>
      <c r="E3362" t="s">
        <v>337</v>
      </c>
      <c r="F3362" t="s">
        <v>10</v>
      </c>
      <c r="G3362" t="s">
        <v>320</v>
      </c>
      <c r="H3362" t="s">
        <v>320</v>
      </c>
      <c r="I3362" t="s">
        <v>435</v>
      </c>
      <c r="J3362" s="25">
        <v>0</v>
      </c>
      <c r="K3362" s="26">
        <v>0</v>
      </c>
      <c r="L3362" s="26">
        <v>0</v>
      </c>
    </row>
    <row r="3363" spans="1:12" ht="16" customHeight="1">
      <c r="A3363" t="s">
        <v>584</v>
      </c>
      <c r="B3363" t="s">
        <v>12</v>
      </c>
      <c r="C3363" t="s">
        <v>70</v>
      </c>
      <c r="D3363" s="24">
        <v>46174</v>
      </c>
      <c r="E3363" t="s">
        <v>339</v>
      </c>
      <c r="F3363" t="s">
        <v>10</v>
      </c>
      <c r="G3363" t="s">
        <v>320</v>
      </c>
      <c r="H3363" t="s">
        <v>320</v>
      </c>
      <c r="I3363" t="s">
        <v>436</v>
      </c>
      <c r="J3363" s="25">
        <v>13</v>
      </c>
      <c r="K3363" s="26">
        <v>2.46E-2</v>
      </c>
      <c r="L3363" s="26">
        <v>1.6999999999999999E-3</v>
      </c>
    </row>
    <row r="3364" spans="1:12" ht="16" customHeight="1">
      <c r="A3364" t="s">
        <v>584</v>
      </c>
      <c r="B3364" t="s">
        <v>12</v>
      </c>
      <c r="C3364" t="s">
        <v>70</v>
      </c>
      <c r="D3364" s="24">
        <v>46174</v>
      </c>
      <c r="E3364" t="s">
        <v>341</v>
      </c>
      <c r="F3364" t="s">
        <v>10</v>
      </c>
      <c r="G3364" t="s">
        <v>320</v>
      </c>
      <c r="H3364" t="s">
        <v>320</v>
      </c>
      <c r="I3364" t="s">
        <v>437</v>
      </c>
      <c r="J3364" s="25">
        <v>0</v>
      </c>
      <c r="K3364" s="26">
        <v>0</v>
      </c>
      <c r="L3364" s="26">
        <v>0</v>
      </c>
    </row>
    <row r="3365" spans="1:12" ht="16" customHeight="1">
      <c r="A3365" t="s">
        <v>584</v>
      </c>
      <c r="B3365" t="s">
        <v>12</v>
      </c>
      <c r="C3365" t="s">
        <v>70</v>
      </c>
      <c r="D3365" s="24">
        <v>46174</v>
      </c>
      <c r="E3365" t="s">
        <v>343</v>
      </c>
      <c r="F3365" t="s">
        <v>9</v>
      </c>
      <c r="G3365" t="s">
        <v>344</v>
      </c>
      <c r="H3365" t="s">
        <v>344</v>
      </c>
      <c r="I3365" t="s">
        <v>438</v>
      </c>
      <c r="J3365" s="25">
        <v>0</v>
      </c>
      <c r="K3365" s="26">
        <v>0</v>
      </c>
      <c r="L3365" s="26">
        <v>0</v>
      </c>
    </row>
    <row r="3366" spans="1:12" ht="16" customHeight="1">
      <c r="A3366" t="s">
        <v>584</v>
      </c>
      <c r="B3366" t="s">
        <v>12</v>
      </c>
      <c r="C3366" t="s">
        <v>70</v>
      </c>
      <c r="D3366" s="24">
        <v>46174</v>
      </c>
      <c r="E3366" t="s">
        <v>346</v>
      </c>
      <c r="F3366" t="s">
        <v>10</v>
      </c>
      <c r="G3366" t="s">
        <v>320</v>
      </c>
      <c r="H3366" t="s">
        <v>320</v>
      </c>
      <c r="I3366" t="s">
        <v>439</v>
      </c>
      <c r="J3366" s="25">
        <v>0</v>
      </c>
      <c r="K3366" s="26">
        <v>0</v>
      </c>
      <c r="L3366" s="26">
        <v>0</v>
      </c>
    </row>
    <row r="3367" spans="1:12" ht="16" customHeight="1">
      <c r="A3367" t="s">
        <v>584</v>
      </c>
      <c r="B3367" t="s">
        <v>12</v>
      </c>
      <c r="C3367" t="s">
        <v>70</v>
      </c>
      <c r="D3367" s="24">
        <v>46174</v>
      </c>
      <c r="E3367" t="s">
        <v>463</v>
      </c>
      <c r="F3367" t="s">
        <v>10</v>
      </c>
      <c r="G3367" t="s">
        <v>320</v>
      </c>
      <c r="H3367" t="s">
        <v>320</v>
      </c>
      <c r="I3367" t="s">
        <v>440</v>
      </c>
      <c r="J3367" s="25">
        <v>0</v>
      </c>
      <c r="K3367" s="26">
        <v>0</v>
      </c>
      <c r="L3367" s="26">
        <v>0</v>
      </c>
    </row>
    <row r="3368" spans="1:12" ht="16" customHeight="1">
      <c r="A3368" t="s">
        <v>585</v>
      </c>
      <c r="B3368" t="s">
        <v>13</v>
      </c>
      <c r="C3368" t="s">
        <v>70</v>
      </c>
      <c r="D3368" s="24">
        <v>46174</v>
      </c>
      <c r="E3368" t="s">
        <v>564</v>
      </c>
      <c r="F3368" t="s">
        <v>10</v>
      </c>
      <c r="G3368" t="s">
        <v>314</v>
      </c>
      <c r="H3368" t="s">
        <v>314</v>
      </c>
      <c r="I3368" t="s">
        <v>315</v>
      </c>
      <c r="J3368" s="25">
        <v>113810776</v>
      </c>
      <c r="K3368" s="26">
        <v>174097.91380000001</v>
      </c>
      <c r="L3368" s="26">
        <v>618.86040000000003</v>
      </c>
    </row>
    <row r="3369" spans="1:12" ht="16" customHeight="1">
      <c r="A3369" t="s">
        <v>585</v>
      </c>
      <c r="B3369" t="s">
        <v>13</v>
      </c>
      <c r="C3369" t="s">
        <v>70</v>
      </c>
      <c r="D3369" s="24">
        <v>46174</v>
      </c>
      <c r="E3369" t="s">
        <v>569</v>
      </c>
      <c r="F3369" t="s">
        <v>10</v>
      </c>
      <c r="G3369" t="s">
        <v>314</v>
      </c>
      <c r="H3369" t="s">
        <v>314</v>
      </c>
      <c r="I3369" t="s">
        <v>315</v>
      </c>
      <c r="J3369" s="25">
        <v>2093522</v>
      </c>
      <c r="K3369" s="26">
        <v>3206.7006000000001</v>
      </c>
      <c r="L3369" s="26">
        <v>15.5115</v>
      </c>
    </row>
    <row r="3370" spans="1:12" ht="16" customHeight="1">
      <c r="A3370" t="s">
        <v>585</v>
      </c>
      <c r="B3370" t="s">
        <v>13</v>
      </c>
      <c r="C3370" t="s">
        <v>70</v>
      </c>
      <c r="D3370" s="24">
        <v>46174</v>
      </c>
      <c r="E3370" t="s">
        <v>574</v>
      </c>
      <c r="F3370" t="s">
        <v>10</v>
      </c>
      <c r="G3370" t="s">
        <v>314</v>
      </c>
      <c r="H3370" t="s">
        <v>314</v>
      </c>
      <c r="I3370" t="s">
        <v>315</v>
      </c>
      <c r="J3370" s="25">
        <v>132836</v>
      </c>
      <c r="K3370" s="26">
        <v>205.7079</v>
      </c>
      <c r="L3370" s="26">
        <v>1.2427999999999999</v>
      </c>
    </row>
    <row r="3371" spans="1:12" ht="16" customHeight="1">
      <c r="A3371" t="s">
        <v>585</v>
      </c>
      <c r="B3371" t="s">
        <v>13</v>
      </c>
      <c r="C3371" t="s">
        <v>70</v>
      </c>
      <c r="D3371" s="24">
        <v>46174</v>
      </c>
      <c r="E3371" t="s">
        <v>329</v>
      </c>
      <c r="F3371" t="s">
        <v>10</v>
      </c>
      <c r="G3371" t="s">
        <v>320</v>
      </c>
      <c r="H3371" t="s">
        <v>320</v>
      </c>
      <c r="I3371" t="s">
        <v>315</v>
      </c>
      <c r="J3371" s="25">
        <v>1272888</v>
      </c>
      <c r="K3371" s="26">
        <v>1975.8021000000001</v>
      </c>
      <c r="L3371" s="26">
        <v>16.384</v>
      </c>
    </row>
    <row r="3372" spans="1:12" ht="16" customHeight="1">
      <c r="A3372" t="s">
        <v>585</v>
      </c>
      <c r="B3372" t="s">
        <v>13</v>
      </c>
      <c r="C3372" t="s">
        <v>70</v>
      </c>
      <c r="D3372" s="24">
        <v>46174</v>
      </c>
      <c r="E3372" t="s">
        <v>583</v>
      </c>
      <c r="F3372" t="s">
        <v>10</v>
      </c>
      <c r="G3372" t="s">
        <v>314</v>
      </c>
      <c r="H3372" t="s">
        <v>314</v>
      </c>
      <c r="I3372" t="s">
        <v>322</v>
      </c>
      <c r="J3372" s="25">
        <v>4837</v>
      </c>
      <c r="K3372" s="26">
        <v>7.5913000000000004</v>
      </c>
      <c r="L3372" s="26">
        <v>4.7E-2</v>
      </c>
    </row>
    <row r="3373" spans="1:12" ht="16" customHeight="1">
      <c r="A3373" t="s">
        <v>585</v>
      </c>
      <c r="B3373" t="s">
        <v>13</v>
      </c>
      <c r="C3373" t="s">
        <v>70</v>
      </c>
      <c r="D3373" s="24">
        <v>46174</v>
      </c>
      <c r="E3373" t="s">
        <v>560</v>
      </c>
      <c r="F3373" t="s">
        <v>10</v>
      </c>
      <c r="G3373" t="s">
        <v>320</v>
      </c>
      <c r="H3373" t="s">
        <v>320</v>
      </c>
      <c r="I3373" t="s">
        <v>322</v>
      </c>
      <c r="J3373" s="25">
        <v>117689</v>
      </c>
      <c r="K3373" s="26">
        <v>184.0797</v>
      </c>
      <c r="L3373" s="26">
        <v>1.7717000000000001</v>
      </c>
    </row>
    <row r="3374" spans="1:12" ht="16" customHeight="1">
      <c r="A3374" t="s">
        <v>585</v>
      </c>
      <c r="B3374" t="s">
        <v>13</v>
      </c>
      <c r="C3374" t="s">
        <v>70</v>
      </c>
      <c r="D3374" s="24">
        <v>46174</v>
      </c>
      <c r="E3374" t="s">
        <v>579</v>
      </c>
      <c r="F3374" t="s">
        <v>10</v>
      </c>
      <c r="G3374" t="s">
        <v>320</v>
      </c>
      <c r="H3374" t="s">
        <v>320</v>
      </c>
      <c r="I3374" t="s">
        <v>324</v>
      </c>
      <c r="J3374" s="25">
        <v>23759</v>
      </c>
      <c r="K3374" s="26">
        <v>37.360500000000002</v>
      </c>
      <c r="L3374" s="26">
        <v>0.50760000000000005</v>
      </c>
    </row>
    <row r="3375" spans="1:12" ht="16" customHeight="1">
      <c r="A3375" t="s">
        <v>585</v>
      </c>
      <c r="B3375" t="s">
        <v>13</v>
      </c>
      <c r="C3375" t="s">
        <v>70</v>
      </c>
      <c r="D3375" s="24">
        <v>46174</v>
      </c>
      <c r="E3375" t="s">
        <v>372</v>
      </c>
      <c r="F3375" t="s">
        <v>10</v>
      </c>
      <c r="G3375" t="s">
        <v>320</v>
      </c>
      <c r="H3375" t="s">
        <v>320</v>
      </c>
      <c r="I3375" t="s">
        <v>326</v>
      </c>
      <c r="J3375" s="25">
        <v>16856</v>
      </c>
      <c r="K3375" s="26">
        <v>26.817599999999999</v>
      </c>
      <c r="L3375" s="26">
        <v>0.33310000000000001</v>
      </c>
    </row>
    <row r="3376" spans="1:12" ht="16" customHeight="1">
      <c r="A3376" t="s">
        <v>585</v>
      </c>
      <c r="B3376" t="s">
        <v>13</v>
      </c>
      <c r="C3376" t="s">
        <v>70</v>
      </c>
      <c r="D3376" s="24">
        <v>46174</v>
      </c>
      <c r="E3376" t="s">
        <v>331</v>
      </c>
      <c r="F3376" t="s">
        <v>10</v>
      </c>
      <c r="G3376" t="s">
        <v>320</v>
      </c>
      <c r="H3376" t="s">
        <v>320</v>
      </c>
      <c r="I3376" t="s">
        <v>328</v>
      </c>
      <c r="J3376" s="25">
        <v>30341</v>
      </c>
      <c r="K3376" s="26">
        <v>49.451700000000002</v>
      </c>
      <c r="L3376" s="26">
        <v>1.244</v>
      </c>
    </row>
    <row r="3377" spans="1:12" ht="16" customHeight="1">
      <c r="A3377" t="s">
        <v>585</v>
      </c>
      <c r="B3377" t="s">
        <v>13</v>
      </c>
      <c r="C3377" t="s">
        <v>70</v>
      </c>
      <c r="D3377" s="24">
        <v>46174</v>
      </c>
      <c r="E3377" t="s">
        <v>542</v>
      </c>
      <c r="F3377" t="s">
        <v>10</v>
      </c>
      <c r="G3377" t="s">
        <v>320</v>
      </c>
      <c r="H3377" t="s">
        <v>320</v>
      </c>
      <c r="I3377" t="s">
        <v>330</v>
      </c>
      <c r="J3377" s="25">
        <v>13</v>
      </c>
      <c r="K3377" s="26">
        <v>2.1000000000000001E-2</v>
      </c>
      <c r="L3377" s="26">
        <v>4.0000000000000002E-4</v>
      </c>
    </row>
    <row r="3378" spans="1:12" ht="16" customHeight="1">
      <c r="A3378" t="s">
        <v>585</v>
      </c>
      <c r="B3378" t="s">
        <v>13</v>
      </c>
      <c r="C3378" t="s">
        <v>70</v>
      </c>
      <c r="D3378" s="24">
        <v>46174</v>
      </c>
      <c r="E3378" t="s">
        <v>333</v>
      </c>
      <c r="F3378" t="s">
        <v>10</v>
      </c>
      <c r="G3378" t="s">
        <v>320</v>
      </c>
      <c r="H3378" t="s">
        <v>320</v>
      </c>
      <c r="I3378" t="s">
        <v>433</v>
      </c>
      <c r="J3378" s="25">
        <v>3</v>
      </c>
      <c r="K3378" s="26">
        <v>4.4999999999999997E-3</v>
      </c>
      <c r="L3378" s="26">
        <v>1E-4</v>
      </c>
    </row>
    <row r="3379" spans="1:12" ht="16" customHeight="1">
      <c r="A3379" t="s">
        <v>585</v>
      </c>
      <c r="B3379" t="s">
        <v>13</v>
      </c>
      <c r="C3379" t="s">
        <v>70</v>
      </c>
      <c r="D3379" s="24">
        <v>46174</v>
      </c>
      <c r="E3379" t="s">
        <v>335</v>
      </c>
      <c r="F3379" t="s">
        <v>10</v>
      </c>
      <c r="G3379" t="s">
        <v>320</v>
      </c>
      <c r="H3379" t="s">
        <v>320</v>
      </c>
      <c r="I3379" t="s">
        <v>434</v>
      </c>
      <c r="J3379" s="25">
        <v>99</v>
      </c>
      <c r="K3379" s="26">
        <v>0.16769999999999999</v>
      </c>
      <c r="L3379" s="26">
        <v>7.9000000000000008E-3</v>
      </c>
    </row>
    <row r="3380" spans="1:12" ht="16" customHeight="1">
      <c r="A3380" t="s">
        <v>585</v>
      </c>
      <c r="B3380" t="s">
        <v>13</v>
      </c>
      <c r="C3380" t="s">
        <v>70</v>
      </c>
      <c r="D3380" s="24">
        <v>46174</v>
      </c>
      <c r="E3380" t="s">
        <v>337</v>
      </c>
      <c r="F3380" t="s">
        <v>10</v>
      </c>
      <c r="G3380" t="s">
        <v>320</v>
      </c>
      <c r="H3380" t="s">
        <v>320</v>
      </c>
      <c r="I3380" t="s">
        <v>435</v>
      </c>
      <c r="J3380" s="25">
        <v>0</v>
      </c>
      <c r="K3380" s="26">
        <v>0</v>
      </c>
      <c r="L3380" s="26">
        <v>0</v>
      </c>
    </row>
    <row r="3381" spans="1:12" ht="16" customHeight="1">
      <c r="A3381" t="s">
        <v>585</v>
      </c>
      <c r="B3381" t="s">
        <v>13</v>
      </c>
      <c r="C3381" t="s">
        <v>70</v>
      </c>
      <c r="D3381" s="24">
        <v>46174</v>
      </c>
      <c r="E3381" t="s">
        <v>339</v>
      </c>
      <c r="F3381" t="s">
        <v>10</v>
      </c>
      <c r="G3381" t="s">
        <v>320</v>
      </c>
      <c r="H3381" t="s">
        <v>320</v>
      </c>
      <c r="I3381" t="s">
        <v>436</v>
      </c>
      <c r="J3381" s="25">
        <v>4</v>
      </c>
      <c r="K3381" s="26">
        <v>6.7999999999999996E-3</v>
      </c>
      <c r="L3381" s="26">
        <v>4.0000000000000002E-4</v>
      </c>
    </row>
    <row r="3382" spans="1:12" ht="16" customHeight="1">
      <c r="A3382" t="s">
        <v>585</v>
      </c>
      <c r="B3382" t="s">
        <v>13</v>
      </c>
      <c r="C3382" t="s">
        <v>70</v>
      </c>
      <c r="D3382" s="24">
        <v>46174</v>
      </c>
      <c r="E3382" t="s">
        <v>341</v>
      </c>
      <c r="F3382" t="s">
        <v>10</v>
      </c>
      <c r="G3382" t="s">
        <v>320</v>
      </c>
      <c r="H3382" t="s">
        <v>320</v>
      </c>
      <c r="I3382" t="s">
        <v>437</v>
      </c>
      <c r="J3382" s="25">
        <v>0</v>
      </c>
      <c r="K3382" s="26">
        <v>0</v>
      </c>
      <c r="L3382" s="26">
        <v>0</v>
      </c>
    </row>
    <row r="3383" spans="1:12" ht="16" customHeight="1">
      <c r="A3383" t="s">
        <v>585</v>
      </c>
      <c r="B3383" t="s">
        <v>13</v>
      </c>
      <c r="C3383" t="s">
        <v>70</v>
      </c>
      <c r="D3383" s="24">
        <v>46174</v>
      </c>
      <c r="E3383" t="s">
        <v>343</v>
      </c>
      <c r="F3383" t="s">
        <v>9</v>
      </c>
      <c r="G3383" t="s">
        <v>344</v>
      </c>
      <c r="H3383" t="s">
        <v>344</v>
      </c>
      <c r="I3383" t="s">
        <v>438</v>
      </c>
      <c r="J3383" s="25">
        <v>0</v>
      </c>
      <c r="K3383" s="26">
        <v>0</v>
      </c>
      <c r="L3383" s="26">
        <v>0</v>
      </c>
    </row>
    <row r="3384" spans="1:12" ht="16" customHeight="1">
      <c r="A3384" t="s">
        <v>585</v>
      </c>
      <c r="B3384" t="s">
        <v>13</v>
      </c>
      <c r="C3384" t="s">
        <v>70</v>
      </c>
      <c r="D3384" s="24">
        <v>46174</v>
      </c>
      <c r="E3384" t="s">
        <v>346</v>
      </c>
      <c r="F3384" t="s">
        <v>10</v>
      </c>
      <c r="G3384" t="s">
        <v>320</v>
      </c>
      <c r="H3384" t="s">
        <v>320</v>
      </c>
      <c r="I3384" t="s">
        <v>439</v>
      </c>
      <c r="J3384" s="25">
        <v>0</v>
      </c>
      <c r="K3384" s="26">
        <v>0</v>
      </c>
      <c r="L3384" s="26">
        <v>0</v>
      </c>
    </row>
    <row r="3385" spans="1:12" ht="16" customHeight="1">
      <c r="A3385" t="s">
        <v>585</v>
      </c>
      <c r="B3385" t="s">
        <v>13</v>
      </c>
      <c r="C3385" t="s">
        <v>70</v>
      </c>
      <c r="D3385" s="24">
        <v>46174</v>
      </c>
      <c r="E3385" t="s">
        <v>463</v>
      </c>
      <c r="F3385" t="s">
        <v>10</v>
      </c>
      <c r="G3385" t="s">
        <v>320</v>
      </c>
      <c r="H3385" t="s">
        <v>320</v>
      </c>
      <c r="I3385" t="s">
        <v>440</v>
      </c>
      <c r="J3385" s="25">
        <v>2</v>
      </c>
      <c r="K3385" s="26">
        <v>3.3E-3</v>
      </c>
      <c r="L3385" s="26">
        <v>2.0000000000000001E-4</v>
      </c>
    </row>
    <row r="3386" spans="1:12" ht="16" customHeight="1">
      <c r="A3386" t="s">
        <v>586</v>
      </c>
      <c r="B3386" t="s">
        <v>9</v>
      </c>
      <c r="C3386" t="s">
        <v>71</v>
      </c>
      <c r="D3386" s="24">
        <v>46174</v>
      </c>
      <c r="E3386" t="s">
        <v>564</v>
      </c>
      <c r="F3386" t="s">
        <v>10</v>
      </c>
      <c r="G3386" t="s">
        <v>314</v>
      </c>
      <c r="H3386" t="s">
        <v>314</v>
      </c>
      <c r="I3386" t="s">
        <v>315</v>
      </c>
      <c r="J3386" s="25">
        <v>130564411</v>
      </c>
      <c r="K3386" s="26">
        <v>197919.50709999999</v>
      </c>
      <c r="L3386" s="26">
        <v>539.80550000000005</v>
      </c>
    </row>
    <row r="3387" spans="1:12" ht="16" customHeight="1">
      <c r="A3387" t="s">
        <v>586</v>
      </c>
      <c r="B3387" t="s">
        <v>9</v>
      </c>
      <c r="C3387" t="s">
        <v>71</v>
      </c>
      <c r="D3387" s="24">
        <v>46174</v>
      </c>
      <c r="E3387" t="s">
        <v>569</v>
      </c>
      <c r="F3387" t="s">
        <v>10</v>
      </c>
      <c r="G3387" t="s">
        <v>314</v>
      </c>
      <c r="H3387" t="s">
        <v>314</v>
      </c>
      <c r="I3387" t="s">
        <v>315</v>
      </c>
      <c r="J3387" s="25">
        <v>4187000</v>
      </c>
      <c r="K3387" s="26">
        <v>6379.5873000000001</v>
      </c>
      <c r="L3387" s="26">
        <v>30.3215</v>
      </c>
    </row>
    <row r="3388" spans="1:12" ht="16" customHeight="1">
      <c r="A3388" t="s">
        <v>586</v>
      </c>
      <c r="B3388" t="s">
        <v>9</v>
      </c>
      <c r="C3388" t="s">
        <v>71</v>
      </c>
      <c r="D3388" s="24">
        <v>46174</v>
      </c>
      <c r="E3388" t="s">
        <v>574</v>
      </c>
      <c r="F3388" t="s">
        <v>10</v>
      </c>
      <c r="G3388" t="s">
        <v>314</v>
      </c>
      <c r="H3388" t="s">
        <v>314</v>
      </c>
      <c r="I3388" t="s">
        <v>315</v>
      </c>
      <c r="J3388" s="25">
        <v>214530</v>
      </c>
      <c r="K3388" s="26">
        <v>330.59179999999998</v>
      </c>
      <c r="L3388" s="26">
        <v>1.8627</v>
      </c>
    </row>
    <row r="3389" spans="1:12" ht="16" customHeight="1">
      <c r="A3389" t="s">
        <v>586</v>
      </c>
      <c r="B3389" t="s">
        <v>9</v>
      </c>
      <c r="C3389" t="s">
        <v>71</v>
      </c>
      <c r="D3389" s="24">
        <v>46174</v>
      </c>
      <c r="E3389" t="s">
        <v>329</v>
      </c>
      <c r="F3389" t="s">
        <v>10</v>
      </c>
      <c r="G3389" t="s">
        <v>320</v>
      </c>
      <c r="H3389" t="s">
        <v>320</v>
      </c>
      <c r="I3389" t="s">
        <v>315</v>
      </c>
      <c r="J3389" s="25">
        <v>1576878</v>
      </c>
      <c r="K3389" s="26">
        <v>2434.7518</v>
      </c>
      <c r="L3389" s="26">
        <v>21.292999999999999</v>
      </c>
    </row>
    <row r="3390" spans="1:12" ht="16" customHeight="1">
      <c r="A3390" t="s">
        <v>586</v>
      </c>
      <c r="B3390" t="s">
        <v>9</v>
      </c>
      <c r="C3390" t="s">
        <v>71</v>
      </c>
      <c r="D3390" s="24">
        <v>46174</v>
      </c>
      <c r="E3390" t="s">
        <v>583</v>
      </c>
      <c r="F3390" t="s">
        <v>10</v>
      </c>
      <c r="G3390" t="s">
        <v>314</v>
      </c>
      <c r="H3390" t="s">
        <v>314</v>
      </c>
      <c r="I3390" t="s">
        <v>322</v>
      </c>
      <c r="J3390" s="25">
        <v>7276</v>
      </c>
      <c r="K3390" s="26">
        <v>11.353400000000001</v>
      </c>
      <c r="L3390" s="26">
        <v>8.6199999999999999E-2</v>
      </c>
    </row>
    <row r="3391" spans="1:12" ht="16" customHeight="1">
      <c r="A3391" t="s">
        <v>586</v>
      </c>
      <c r="B3391" t="s">
        <v>9</v>
      </c>
      <c r="C3391" t="s">
        <v>71</v>
      </c>
      <c r="D3391" s="24">
        <v>46174</v>
      </c>
      <c r="E3391" t="s">
        <v>560</v>
      </c>
      <c r="F3391" t="s">
        <v>10</v>
      </c>
      <c r="G3391" t="s">
        <v>320</v>
      </c>
      <c r="H3391" t="s">
        <v>320</v>
      </c>
      <c r="I3391" t="s">
        <v>322</v>
      </c>
      <c r="J3391" s="25">
        <v>192181</v>
      </c>
      <c r="K3391" s="26">
        <v>298.20440000000002</v>
      </c>
      <c r="L3391" s="26">
        <v>3.3018999999999998</v>
      </c>
    </row>
    <row r="3392" spans="1:12" ht="16" customHeight="1">
      <c r="A3392" t="s">
        <v>586</v>
      </c>
      <c r="B3392" t="s">
        <v>9</v>
      </c>
      <c r="C3392" t="s">
        <v>71</v>
      </c>
      <c r="D3392" s="24">
        <v>46174</v>
      </c>
      <c r="E3392" t="s">
        <v>579</v>
      </c>
      <c r="F3392" t="s">
        <v>10</v>
      </c>
      <c r="G3392" t="s">
        <v>320</v>
      </c>
      <c r="H3392" t="s">
        <v>320</v>
      </c>
      <c r="I3392" t="s">
        <v>324</v>
      </c>
      <c r="J3392" s="25">
        <v>32422</v>
      </c>
      <c r="K3392" s="26">
        <v>50.784599999999998</v>
      </c>
      <c r="L3392" s="26">
        <v>0.7581</v>
      </c>
    </row>
    <row r="3393" spans="1:12" ht="16" customHeight="1">
      <c r="A3393" t="s">
        <v>586</v>
      </c>
      <c r="B3393" t="s">
        <v>9</v>
      </c>
      <c r="C3393" t="s">
        <v>71</v>
      </c>
      <c r="D3393" s="24">
        <v>46174</v>
      </c>
      <c r="E3393" t="s">
        <v>372</v>
      </c>
      <c r="F3393" t="s">
        <v>10</v>
      </c>
      <c r="G3393" t="s">
        <v>320</v>
      </c>
      <c r="H3393" t="s">
        <v>320</v>
      </c>
      <c r="I3393" t="s">
        <v>326</v>
      </c>
      <c r="J3393" s="25">
        <v>30301</v>
      </c>
      <c r="K3393" s="26">
        <v>47.041800000000002</v>
      </c>
      <c r="L3393" s="26">
        <v>0.5897</v>
      </c>
    </row>
    <row r="3394" spans="1:12" ht="16" customHeight="1">
      <c r="A3394" t="s">
        <v>586</v>
      </c>
      <c r="B3394" t="s">
        <v>9</v>
      </c>
      <c r="C3394" t="s">
        <v>71</v>
      </c>
      <c r="D3394" s="24">
        <v>46174</v>
      </c>
      <c r="E3394" t="s">
        <v>331</v>
      </c>
      <c r="F3394" t="s">
        <v>10</v>
      </c>
      <c r="G3394" t="s">
        <v>320</v>
      </c>
      <c r="H3394" t="s">
        <v>320</v>
      </c>
      <c r="I3394" t="s">
        <v>328</v>
      </c>
      <c r="J3394" s="25">
        <v>84756</v>
      </c>
      <c r="K3394" s="26">
        <v>138.75890000000001</v>
      </c>
      <c r="L3394" s="26">
        <v>3.5985999999999998</v>
      </c>
    </row>
    <row r="3395" spans="1:12" ht="16" customHeight="1">
      <c r="A3395" t="s">
        <v>586</v>
      </c>
      <c r="B3395" t="s">
        <v>9</v>
      </c>
      <c r="C3395" t="s">
        <v>71</v>
      </c>
      <c r="D3395" s="24">
        <v>46174</v>
      </c>
      <c r="E3395" t="s">
        <v>542</v>
      </c>
      <c r="F3395" t="s">
        <v>10</v>
      </c>
      <c r="G3395" t="s">
        <v>320</v>
      </c>
      <c r="H3395" t="s">
        <v>320</v>
      </c>
      <c r="I3395" t="s">
        <v>330</v>
      </c>
      <c r="J3395" s="25">
        <v>7</v>
      </c>
      <c r="K3395" s="26">
        <v>1.21E-2</v>
      </c>
      <c r="L3395" s="26">
        <v>2.0000000000000001E-4</v>
      </c>
    </row>
    <row r="3396" spans="1:12" ht="16" customHeight="1">
      <c r="A3396" t="s">
        <v>586</v>
      </c>
      <c r="B3396" t="s">
        <v>9</v>
      </c>
      <c r="C3396" t="s">
        <v>71</v>
      </c>
      <c r="D3396" s="24">
        <v>46174</v>
      </c>
      <c r="E3396" t="s">
        <v>333</v>
      </c>
      <c r="F3396" t="s">
        <v>10</v>
      </c>
      <c r="G3396" t="s">
        <v>320</v>
      </c>
      <c r="H3396" t="s">
        <v>320</v>
      </c>
      <c r="I3396" t="s">
        <v>433</v>
      </c>
      <c r="J3396" s="25">
        <v>3</v>
      </c>
      <c r="K3396" s="26">
        <v>4.3E-3</v>
      </c>
      <c r="L3396" s="26">
        <v>1E-4</v>
      </c>
    </row>
    <row r="3397" spans="1:12" ht="16" customHeight="1">
      <c r="A3397" t="s">
        <v>586</v>
      </c>
      <c r="B3397" t="s">
        <v>9</v>
      </c>
      <c r="C3397" t="s">
        <v>71</v>
      </c>
      <c r="D3397" s="24">
        <v>46174</v>
      </c>
      <c r="E3397" t="s">
        <v>335</v>
      </c>
      <c r="F3397" t="s">
        <v>10</v>
      </c>
      <c r="G3397" t="s">
        <v>320</v>
      </c>
      <c r="H3397" t="s">
        <v>320</v>
      </c>
      <c r="I3397" t="s">
        <v>434</v>
      </c>
      <c r="J3397" s="25">
        <v>331</v>
      </c>
      <c r="K3397" s="26">
        <v>0.56189999999999996</v>
      </c>
      <c r="L3397" s="26">
        <v>2.4899999999999999E-2</v>
      </c>
    </row>
    <row r="3398" spans="1:12" ht="16" customHeight="1">
      <c r="A3398" t="s">
        <v>586</v>
      </c>
      <c r="B3398" t="s">
        <v>9</v>
      </c>
      <c r="C3398" t="s">
        <v>71</v>
      </c>
      <c r="D3398" s="24">
        <v>46174</v>
      </c>
      <c r="E3398" t="s">
        <v>337</v>
      </c>
      <c r="F3398" t="s">
        <v>10</v>
      </c>
      <c r="G3398" t="s">
        <v>320</v>
      </c>
      <c r="H3398" t="s">
        <v>320</v>
      </c>
      <c r="I3398" t="s">
        <v>435</v>
      </c>
      <c r="J3398" s="25">
        <v>0</v>
      </c>
      <c r="K3398" s="26">
        <v>0</v>
      </c>
      <c r="L3398" s="26">
        <v>0</v>
      </c>
    </row>
    <row r="3399" spans="1:12" ht="16" customHeight="1">
      <c r="A3399" t="s">
        <v>586</v>
      </c>
      <c r="B3399" t="s">
        <v>9</v>
      </c>
      <c r="C3399" t="s">
        <v>71</v>
      </c>
      <c r="D3399" s="24">
        <v>46174</v>
      </c>
      <c r="E3399" t="s">
        <v>339</v>
      </c>
      <c r="F3399" t="s">
        <v>10</v>
      </c>
      <c r="G3399" t="s">
        <v>320</v>
      </c>
      <c r="H3399" t="s">
        <v>320</v>
      </c>
      <c r="I3399" t="s">
        <v>436</v>
      </c>
      <c r="J3399" s="25">
        <v>19</v>
      </c>
      <c r="K3399" s="26">
        <v>3.5299999999999998E-2</v>
      </c>
      <c r="L3399" s="26">
        <v>2.5000000000000001E-3</v>
      </c>
    </row>
    <row r="3400" spans="1:12" ht="16" customHeight="1">
      <c r="A3400" t="s">
        <v>586</v>
      </c>
      <c r="B3400" t="s">
        <v>9</v>
      </c>
      <c r="C3400" t="s">
        <v>71</v>
      </c>
      <c r="D3400" s="24">
        <v>46174</v>
      </c>
      <c r="E3400" t="s">
        <v>341</v>
      </c>
      <c r="F3400" t="s">
        <v>10</v>
      </c>
      <c r="G3400" t="s">
        <v>320</v>
      </c>
      <c r="H3400" t="s">
        <v>320</v>
      </c>
      <c r="I3400" t="s">
        <v>437</v>
      </c>
      <c r="J3400" s="25">
        <v>0</v>
      </c>
      <c r="K3400" s="26">
        <v>0</v>
      </c>
      <c r="L3400" s="26">
        <v>0</v>
      </c>
    </row>
    <row r="3401" spans="1:12" ht="16" customHeight="1">
      <c r="A3401" t="s">
        <v>586</v>
      </c>
      <c r="B3401" t="s">
        <v>9</v>
      </c>
      <c r="C3401" t="s">
        <v>71</v>
      </c>
      <c r="D3401" s="24">
        <v>46174</v>
      </c>
      <c r="E3401" t="s">
        <v>343</v>
      </c>
      <c r="F3401" t="s">
        <v>9</v>
      </c>
      <c r="G3401" t="s">
        <v>344</v>
      </c>
      <c r="H3401" t="s">
        <v>344</v>
      </c>
      <c r="I3401" t="s">
        <v>438</v>
      </c>
      <c r="J3401" s="25">
        <v>2</v>
      </c>
      <c r="K3401" s="26">
        <v>4.0000000000000001E-3</v>
      </c>
      <c r="L3401" s="26">
        <v>2.9999999999999997E-4</v>
      </c>
    </row>
    <row r="3402" spans="1:12" ht="16" customHeight="1">
      <c r="A3402" t="s">
        <v>586</v>
      </c>
      <c r="B3402" t="s">
        <v>9</v>
      </c>
      <c r="C3402" t="s">
        <v>71</v>
      </c>
      <c r="D3402" s="24">
        <v>46174</v>
      </c>
      <c r="E3402" t="s">
        <v>346</v>
      </c>
      <c r="F3402" t="s">
        <v>10</v>
      </c>
      <c r="G3402" t="s">
        <v>320</v>
      </c>
      <c r="H3402" t="s">
        <v>320</v>
      </c>
      <c r="I3402" t="s">
        <v>439</v>
      </c>
      <c r="J3402" s="25">
        <v>0</v>
      </c>
      <c r="K3402" s="26">
        <v>0</v>
      </c>
      <c r="L3402" s="26">
        <v>0</v>
      </c>
    </row>
    <row r="3403" spans="1:12" ht="16" customHeight="1">
      <c r="A3403" t="s">
        <v>586</v>
      </c>
      <c r="B3403" t="s">
        <v>9</v>
      </c>
      <c r="C3403" t="s">
        <v>71</v>
      </c>
      <c r="D3403" s="24">
        <v>46174</v>
      </c>
      <c r="E3403" t="s">
        <v>463</v>
      </c>
      <c r="F3403" t="s">
        <v>10</v>
      </c>
      <c r="G3403" t="s">
        <v>320</v>
      </c>
      <c r="H3403" t="s">
        <v>320</v>
      </c>
      <c r="I3403" t="s">
        <v>440</v>
      </c>
      <c r="J3403" s="25">
        <v>0</v>
      </c>
      <c r="K3403" s="26">
        <v>0</v>
      </c>
      <c r="L3403" s="26">
        <v>0</v>
      </c>
    </row>
    <row r="3404" spans="1:12" ht="16" customHeight="1">
      <c r="A3404" t="s">
        <v>564</v>
      </c>
      <c r="B3404" t="s">
        <v>10</v>
      </c>
      <c r="C3404" t="s">
        <v>71</v>
      </c>
      <c r="D3404" s="24">
        <v>46174</v>
      </c>
      <c r="E3404" t="s">
        <v>564</v>
      </c>
      <c r="F3404" t="s">
        <v>10</v>
      </c>
      <c r="G3404" t="s">
        <v>314</v>
      </c>
      <c r="H3404" t="s">
        <v>314</v>
      </c>
      <c r="I3404" t="s">
        <v>315</v>
      </c>
      <c r="J3404" s="25">
        <v>399409155</v>
      </c>
      <c r="K3404" s="26">
        <v>603432.34010000003</v>
      </c>
      <c r="L3404" s="26">
        <v>616.68870000000004</v>
      </c>
    </row>
    <row r="3405" spans="1:12" ht="16" customHeight="1">
      <c r="A3405" t="s">
        <v>564</v>
      </c>
      <c r="B3405" t="s">
        <v>10</v>
      </c>
      <c r="C3405" t="s">
        <v>71</v>
      </c>
      <c r="D3405" s="24">
        <v>46174</v>
      </c>
      <c r="E3405" t="s">
        <v>569</v>
      </c>
      <c r="F3405" t="s">
        <v>10</v>
      </c>
      <c r="G3405" t="s">
        <v>314</v>
      </c>
      <c r="H3405" t="s">
        <v>314</v>
      </c>
      <c r="I3405" t="s">
        <v>315</v>
      </c>
      <c r="J3405" s="25">
        <v>9814301</v>
      </c>
      <c r="K3405" s="26">
        <v>14894.797500000001</v>
      </c>
      <c r="L3405" s="26">
        <v>57.889200000000002</v>
      </c>
    </row>
    <row r="3406" spans="1:12" ht="16" customHeight="1">
      <c r="A3406" t="s">
        <v>564</v>
      </c>
      <c r="B3406" t="s">
        <v>10</v>
      </c>
      <c r="C3406" t="s">
        <v>71</v>
      </c>
      <c r="D3406" s="24">
        <v>46174</v>
      </c>
      <c r="E3406" t="s">
        <v>574</v>
      </c>
      <c r="F3406" t="s">
        <v>10</v>
      </c>
      <c r="G3406" t="s">
        <v>314</v>
      </c>
      <c r="H3406" t="s">
        <v>314</v>
      </c>
      <c r="I3406" t="s">
        <v>315</v>
      </c>
      <c r="J3406" s="25">
        <v>300380</v>
      </c>
      <c r="K3406" s="26">
        <v>458.61489999999998</v>
      </c>
      <c r="L3406" s="26">
        <v>2.1720999999999999</v>
      </c>
    </row>
    <row r="3407" spans="1:12" ht="16" customHeight="1">
      <c r="A3407" t="s">
        <v>564</v>
      </c>
      <c r="B3407" t="s">
        <v>10</v>
      </c>
      <c r="C3407" t="s">
        <v>71</v>
      </c>
      <c r="D3407" s="24">
        <v>46174</v>
      </c>
      <c r="E3407" t="s">
        <v>329</v>
      </c>
      <c r="F3407" t="s">
        <v>10</v>
      </c>
      <c r="G3407" t="s">
        <v>320</v>
      </c>
      <c r="H3407" t="s">
        <v>320</v>
      </c>
      <c r="I3407" t="s">
        <v>315</v>
      </c>
      <c r="J3407" s="25">
        <v>1297666</v>
      </c>
      <c r="K3407" s="26">
        <v>1994.1511</v>
      </c>
      <c r="L3407" s="26">
        <v>16.591100000000001</v>
      </c>
    </row>
    <row r="3408" spans="1:12" ht="16" customHeight="1">
      <c r="A3408" t="s">
        <v>564</v>
      </c>
      <c r="B3408" t="s">
        <v>10</v>
      </c>
      <c r="C3408" t="s">
        <v>71</v>
      </c>
      <c r="D3408" s="24">
        <v>46174</v>
      </c>
      <c r="E3408" t="s">
        <v>583</v>
      </c>
      <c r="F3408" t="s">
        <v>10</v>
      </c>
      <c r="G3408" t="s">
        <v>314</v>
      </c>
      <c r="H3408" t="s">
        <v>314</v>
      </c>
      <c r="I3408" t="s">
        <v>322</v>
      </c>
      <c r="J3408" s="25">
        <v>8850</v>
      </c>
      <c r="K3408" s="26">
        <v>13.7536</v>
      </c>
      <c r="L3408" s="26">
        <v>8.1799999999999998E-2</v>
      </c>
    </row>
    <row r="3409" spans="1:12" ht="16" customHeight="1">
      <c r="A3409" t="s">
        <v>564</v>
      </c>
      <c r="B3409" t="s">
        <v>10</v>
      </c>
      <c r="C3409" t="s">
        <v>71</v>
      </c>
      <c r="D3409" s="24">
        <v>46174</v>
      </c>
      <c r="E3409" t="s">
        <v>560</v>
      </c>
      <c r="F3409" t="s">
        <v>10</v>
      </c>
      <c r="G3409" t="s">
        <v>320</v>
      </c>
      <c r="H3409" t="s">
        <v>320</v>
      </c>
      <c r="I3409" t="s">
        <v>322</v>
      </c>
      <c r="J3409" s="25">
        <v>127450</v>
      </c>
      <c r="K3409" s="26">
        <v>198.8133</v>
      </c>
      <c r="L3409" s="26">
        <v>2.0133000000000001</v>
      </c>
    </row>
    <row r="3410" spans="1:12" ht="16" customHeight="1">
      <c r="A3410" t="s">
        <v>564</v>
      </c>
      <c r="B3410" t="s">
        <v>10</v>
      </c>
      <c r="C3410" t="s">
        <v>71</v>
      </c>
      <c r="D3410" s="24">
        <v>46174</v>
      </c>
      <c r="E3410" t="s">
        <v>579</v>
      </c>
      <c r="F3410" t="s">
        <v>10</v>
      </c>
      <c r="G3410" t="s">
        <v>320</v>
      </c>
      <c r="H3410" t="s">
        <v>320</v>
      </c>
      <c r="I3410" t="s">
        <v>324</v>
      </c>
      <c r="J3410" s="25">
        <v>20718</v>
      </c>
      <c r="K3410" s="26">
        <v>32.216700000000003</v>
      </c>
      <c r="L3410" s="26">
        <v>0.44280000000000003</v>
      </c>
    </row>
    <row r="3411" spans="1:12" ht="16" customHeight="1">
      <c r="A3411" t="s">
        <v>564</v>
      </c>
      <c r="B3411" t="s">
        <v>10</v>
      </c>
      <c r="C3411" t="s">
        <v>71</v>
      </c>
      <c r="D3411" s="24">
        <v>46174</v>
      </c>
      <c r="E3411" t="s">
        <v>372</v>
      </c>
      <c r="F3411" t="s">
        <v>10</v>
      </c>
      <c r="G3411" t="s">
        <v>320</v>
      </c>
      <c r="H3411" t="s">
        <v>320</v>
      </c>
      <c r="I3411" t="s">
        <v>326</v>
      </c>
      <c r="J3411" s="25">
        <v>23497</v>
      </c>
      <c r="K3411" s="26">
        <v>37.472799999999999</v>
      </c>
      <c r="L3411" s="26">
        <v>0.3528</v>
      </c>
    </row>
    <row r="3412" spans="1:12" ht="16" customHeight="1">
      <c r="A3412" t="s">
        <v>564</v>
      </c>
      <c r="B3412" t="s">
        <v>10</v>
      </c>
      <c r="C3412" t="s">
        <v>71</v>
      </c>
      <c r="D3412" s="24">
        <v>46174</v>
      </c>
      <c r="E3412" t="s">
        <v>331</v>
      </c>
      <c r="F3412" t="s">
        <v>10</v>
      </c>
      <c r="G3412" t="s">
        <v>320</v>
      </c>
      <c r="H3412" t="s">
        <v>320</v>
      </c>
      <c r="I3412" t="s">
        <v>328</v>
      </c>
      <c r="J3412" s="25">
        <v>55099</v>
      </c>
      <c r="K3412" s="26">
        <v>91.348500000000001</v>
      </c>
      <c r="L3412" s="26">
        <v>2.1838000000000002</v>
      </c>
    </row>
    <row r="3413" spans="1:12" ht="16" customHeight="1">
      <c r="A3413" t="s">
        <v>564</v>
      </c>
      <c r="B3413" t="s">
        <v>10</v>
      </c>
      <c r="C3413" t="s">
        <v>71</v>
      </c>
      <c r="D3413" s="24">
        <v>46174</v>
      </c>
      <c r="E3413" t="s">
        <v>542</v>
      </c>
      <c r="F3413" t="s">
        <v>10</v>
      </c>
      <c r="G3413" t="s">
        <v>320</v>
      </c>
      <c r="H3413" t="s">
        <v>320</v>
      </c>
      <c r="I3413" t="s">
        <v>330</v>
      </c>
      <c r="J3413" s="25">
        <v>27</v>
      </c>
      <c r="K3413" s="26">
        <v>4.7300000000000002E-2</v>
      </c>
      <c r="L3413" s="26">
        <v>5.0000000000000001E-4</v>
      </c>
    </row>
    <row r="3414" spans="1:12" ht="16" customHeight="1">
      <c r="A3414" t="s">
        <v>564</v>
      </c>
      <c r="B3414" t="s">
        <v>10</v>
      </c>
      <c r="C3414" t="s">
        <v>71</v>
      </c>
      <c r="D3414" s="24">
        <v>46174</v>
      </c>
      <c r="E3414" t="s">
        <v>333</v>
      </c>
      <c r="F3414" t="s">
        <v>10</v>
      </c>
      <c r="G3414" t="s">
        <v>320</v>
      </c>
      <c r="H3414" t="s">
        <v>320</v>
      </c>
      <c r="I3414" t="s">
        <v>433</v>
      </c>
      <c r="J3414" s="25">
        <v>3</v>
      </c>
      <c r="K3414" s="26">
        <v>5.1000000000000004E-3</v>
      </c>
      <c r="L3414" s="26">
        <v>4.0000000000000002E-4</v>
      </c>
    </row>
    <row r="3415" spans="1:12" ht="16" customHeight="1">
      <c r="A3415" t="s">
        <v>564</v>
      </c>
      <c r="B3415" t="s">
        <v>10</v>
      </c>
      <c r="C3415" t="s">
        <v>71</v>
      </c>
      <c r="D3415" s="24">
        <v>46174</v>
      </c>
      <c r="E3415" t="s">
        <v>335</v>
      </c>
      <c r="F3415" t="s">
        <v>10</v>
      </c>
      <c r="G3415" t="s">
        <v>320</v>
      </c>
      <c r="H3415" t="s">
        <v>320</v>
      </c>
      <c r="I3415" t="s">
        <v>434</v>
      </c>
      <c r="J3415" s="25">
        <v>319</v>
      </c>
      <c r="K3415" s="26">
        <v>0.56720000000000004</v>
      </c>
      <c r="L3415" s="26">
        <v>2.76E-2</v>
      </c>
    </row>
    <row r="3416" spans="1:12" ht="16" customHeight="1">
      <c r="A3416" t="s">
        <v>564</v>
      </c>
      <c r="B3416" t="s">
        <v>10</v>
      </c>
      <c r="C3416" t="s">
        <v>71</v>
      </c>
      <c r="D3416" s="24">
        <v>46174</v>
      </c>
      <c r="E3416" t="s">
        <v>337</v>
      </c>
      <c r="F3416" t="s">
        <v>10</v>
      </c>
      <c r="G3416" t="s">
        <v>320</v>
      </c>
      <c r="H3416" t="s">
        <v>320</v>
      </c>
      <c r="I3416" t="s">
        <v>435</v>
      </c>
      <c r="J3416" s="25">
        <v>0</v>
      </c>
      <c r="K3416" s="26">
        <v>0</v>
      </c>
      <c r="L3416" s="26">
        <v>0</v>
      </c>
    </row>
    <row r="3417" spans="1:12" ht="16" customHeight="1">
      <c r="A3417" t="s">
        <v>564</v>
      </c>
      <c r="B3417" t="s">
        <v>10</v>
      </c>
      <c r="C3417" t="s">
        <v>71</v>
      </c>
      <c r="D3417" s="24">
        <v>46174</v>
      </c>
      <c r="E3417" t="s">
        <v>339</v>
      </c>
      <c r="F3417" t="s">
        <v>10</v>
      </c>
      <c r="G3417" t="s">
        <v>320</v>
      </c>
      <c r="H3417" t="s">
        <v>320</v>
      </c>
      <c r="I3417" t="s">
        <v>436</v>
      </c>
      <c r="J3417" s="25">
        <v>0</v>
      </c>
      <c r="K3417" s="26">
        <v>0</v>
      </c>
      <c r="L3417" s="26">
        <v>0</v>
      </c>
    </row>
    <row r="3418" spans="1:12" ht="16" customHeight="1">
      <c r="A3418" t="s">
        <v>564</v>
      </c>
      <c r="B3418" t="s">
        <v>10</v>
      </c>
      <c r="C3418" t="s">
        <v>71</v>
      </c>
      <c r="D3418" s="24">
        <v>46174</v>
      </c>
      <c r="E3418" t="s">
        <v>341</v>
      </c>
      <c r="F3418" t="s">
        <v>10</v>
      </c>
      <c r="G3418" t="s">
        <v>320</v>
      </c>
      <c r="H3418" t="s">
        <v>320</v>
      </c>
      <c r="I3418" t="s">
        <v>437</v>
      </c>
      <c r="J3418" s="25">
        <v>0</v>
      </c>
      <c r="K3418" s="26">
        <v>0</v>
      </c>
      <c r="L3418" s="26">
        <v>0</v>
      </c>
    </row>
    <row r="3419" spans="1:12" ht="16" customHeight="1">
      <c r="A3419" t="s">
        <v>564</v>
      </c>
      <c r="B3419" t="s">
        <v>10</v>
      </c>
      <c r="C3419" t="s">
        <v>71</v>
      </c>
      <c r="D3419" s="24">
        <v>46174</v>
      </c>
      <c r="E3419" t="s">
        <v>343</v>
      </c>
      <c r="F3419" t="s">
        <v>9</v>
      </c>
      <c r="G3419" t="s">
        <v>344</v>
      </c>
      <c r="H3419" t="s">
        <v>344</v>
      </c>
      <c r="I3419" t="s">
        <v>438</v>
      </c>
      <c r="J3419" s="25">
        <v>0</v>
      </c>
      <c r="K3419" s="26">
        <v>0</v>
      </c>
      <c r="L3419" s="26">
        <v>0</v>
      </c>
    </row>
    <row r="3420" spans="1:12" ht="16" customHeight="1">
      <c r="A3420" t="s">
        <v>564</v>
      </c>
      <c r="B3420" t="s">
        <v>10</v>
      </c>
      <c r="C3420" t="s">
        <v>71</v>
      </c>
      <c r="D3420" s="24">
        <v>46174</v>
      </c>
      <c r="E3420" t="s">
        <v>346</v>
      </c>
      <c r="F3420" t="s">
        <v>10</v>
      </c>
      <c r="G3420" t="s">
        <v>320</v>
      </c>
      <c r="H3420" t="s">
        <v>320</v>
      </c>
      <c r="I3420" t="s">
        <v>439</v>
      </c>
      <c r="J3420" s="25">
        <v>0</v>
      </c>
      <c r="K3420" s="26">
        <v>0</v>
      </c>
      <c r="L3420" s="26">
        <v>0</v>
      </c>
    </row>
    <row r="3421" spans="1:12" ht="16" customHeight="1">
      <c r="A3421" t="s">
        <v>564</v>
      </c>
      <c r="B3421" t="s">
        <v>10</v>
      </c>
      <c r="C3421" t="s">
        <v>71</v>
      </c>
      <c r="D3421" s="24">
        <v>46174</v>
      </c>
      <c r="E3421" t="s">
        <v>463</v>
      </c>
      <c r="F3421" t="s">
        <v>10</v>
      </c>
      <c r="G3421" t="s">
        <v>320</v>
      </c>
      <c r="H3421" t="s">
        <v>320</v>
      </c>
      <c r="I3421" t="s">
        <v>440</v>
      </c>
      <c r="J3421" s="25">
        <v>0</v>
      </c>
      <c r="K3421" s="26">
        <v>0</v>
      </c>
      <c r="L3421" s="26">
        <v>0</v>
      </c>
    </row>
    <row r="3422" spans="1:12" ht="16" customHeight="1">
      <c r="A3422" t="s">
        <v>587</v>
      </c>
      <c r="B3422" t="s">
        <v>11</v>
      </c>
      <c r="C3422" t="s">
        <v>71</v>
      </c>
      <c r="D3422" s="24">
        <v>46174</v>
      </c>
      <c r="E3422" t="s">
        <v>569</v>
      </c>
      <c r="F3422" t="s">
        <v>10</v>
      </c>
      <c r="G3422" t="s">
        <v>314</v>
      </c>
      <c r="H3422" t="s">
        <v>314</v>
      </c>
      <c r="I3422" t="s">
        <v>315</v>
      </c>
      <c r="J3422" s="25">
        <v>45522631</v>
      </c>
      <c r="K3422" s="26">
        <v>69387.564400000003</v>
      </c>
      <c r="L3422" s="26">
        <v>313.4674</v>
      </c>
    </row>
    <row r="3423" spans="1:12" ht="16" customHeight="1">
      <c r="A3423" t="s">
        <v>587</v>
      </c>
      <c r="B3423" t="s">
        <v>11</v>
      </c>
      <c r="C3423" t="s">
        <v>71</v>
      </c>
      <c r="D3423" s="24">
        <v>46174</v>
      </c>
      <c r="E3423" t="s">
        <v>574</v>
      </c>
      <c r="F3423" t="s">
        <v>10</v>
      </c>
      <c r="G3423" t="s">
        <v>314</v>
      </c>
      <c r="H3423" t="s">
        <v>314</v>
      </c>
      <c r="I3423" t="s">
        <v>315</v>
      </c>
      <c r="J3423" s="25">
        <v>881454</v>
      </c>
      <c r="K3423" s="26">
        <v>1344.8153</v>
      </c>
      <c r="L3423" s="26">
        <v>7.0362999999999998</v>
      </c>
    </row>
    <row r="3424" spans="1:12" ht="16" customHeight="1">
      <c r="A3424" t="s">
        <v>587</v>
      </c>
      <c r="B3424" t="s">
        <v>11</v>
      </c>
      <c r="C3424" t="s">
        <v>71</v>
      </c>
      <c r="D3424" s="24">
        <v>46174</v>
      </c>
      <c r="E3424" t="s">
        <v>329</v>
      </c>
      <c r="F3424" t="s">
        <v>10</v>
      </c>
      <c r="G3424" t="s">
        <v>320</v>
      </c>
      <c r="H3424" t="s">
        <v>320</v>
      </c>
      <c r="I3424" t="s">
        <v>315</v>
      </c>
      <c r="J3424" s="25">
        <v>1384603</v>
      </c>
      <c r="K3424" s="26">
        <v>2129.0466999999999</v>
      </c>
      <c r="L3424" s="26">
        <v>16.8247</v>
      </c>
    </row>
    <row r="3425" spans="1:12" ht="16" customHeight="1">
      <c r="A3425" t="s">
        <v>587</v>
      </c>
      <c r="B3425" t="s">
        <v>11</v>
      </c>
      <c r="C3425" t="s">
        <v>71</v>
      </c>
      <c r="D3425" s="24">
        <v>46174</v>
      </c>
      <c r="E3425" t="s">
        <v>583</v>
      </c>
      <c r="F3425" t="s">
        <v>10</v>
      </c>
      <c r="G3425" t="s">
        <v>314</v>
      </c>
      <c r="H3425" t="s">
        <v>314</v>
      </c>
      <c r="I3425" t="s">
        <v>322</v>
      </c>
      <c r="J3425" s="25">
        <v>16063</v>
      </c>
      <c r="K3425" s="26">
        <v>24.867000000000001</v>
      </c>
      <c r="L3425" s="26">
        <v>0.21</v>
      </c>
    </row>
    <row r="3426" spans="1:12" ht="16" customHeight="1">
      <c r="A3426" t="s">
        <v>587</v>
      </c>
      <c r="B3426" t="s">
        <v>11</v>
      </c>
      <c r="C3426" t="s">
        <v>71</v>
      </c>
      <c r="D3426" s="24">
        <v>46174</v>
      </c>
      <c r="E3426" t="s">
        <v>588</v>
      </c>
      <c r="F3426" t="s">
        <v>10</v>
      </c>
      <c r="G3426" t="s">
        <v>314</v>
      </c>
      <c r="H3426" t="s">
        <v>314</v>
      </c>
      <c r="I3426" t="s">
        <v>322</v>
      </c>
      <c r="J3426" s="25">
        <v>676</v>
      </c>
      <c r="K3426" s="26">
        <v>1.0521</v>
      </c>
      <c r="L3426" s="26">
        <v>1.26E-2</v>
      </c>
    </row>
    <row r="3427" spans="1:12" ht="16" customHeight="1">
      <c r="A3427" t="s">
        <v>587</v>
      </c>
      <c r="B3427" t="s">
        <v>11</v>
      </c>
      <c r="C3427" t="s">
        <v>71</v>
      </c>
      <c r="D3427" s="24">
        <v>46174</v>
      </c>
      <c r="E3427" t="s">
        <v>560</v>
      </c>
      <c r="F3427" t="s">
        <v>10</v>
      </c>
      <c r="G3427" t="s">
        <v>320</v>
      </c>
      <c r="H3427" t="s">
        <v>320</v>
      </c>
      <c r="I3427" t="s">
        <v>322</v>
      </c>
      <c r="J3427" s="25">
        <v>159729</v>
      </c>
      <c r="K3427" s="26">
        <v>247.47030000000001</v>
      </c>
      <c r="L3427" s="26">
        <v>2.4874000000000001</v>
      </c>
    </row>
    <row r="3428" spans="1:12" ht="16" customHeight="1">
      <c r="A3428" t="s">
        <v>587</v>
      </c>
      <c r="B3428" t="s">
        <v>11</v>
      </c>
      <c r="C3428" t="s">
        <v>71</v>
      </c>
      <c r="D3428" s="24">
        <v>46174</v>
      </c>
      <c r="E3428" t="s">
        <v>579</v>
      </c>
      <c r="F3428" t="s">
        <v>10</v>
      </c>
      <c r="G3428" t="s">
        <v>320</v>
      </c>
      <c r="H3428" t="s">
        <v>320</v>
      </c>
      <c r="I3428" t="s">
        <v>324</v>
      </c>
      <c r="J3428" s="25">
        <v>33666</v>
      </c>
      <c r="K3428" s="26">
        <v>53.334000000000003</v>
      </c>
      <c r="L3428" s="26">
        <v>0.5111</v>
      </c>
    </row>
    <row r="3429" spans="1:12" ht="16" customHeight="1">
      <c r="A3429" t="s">
        <v>587</v>
      </c>
      <c r="B3429" t="s">
        <v>11</v>
      </c>
      <c r="C3429" t="s">
        <v>71</v>
      </c>
      <c r="D3429" s="24">
        <v>46174</v>
      </c>
      <c r="E3429" t="s">
        <v>372</v>
      </c>
      <c r="F3429" t="s">
        <v>10</v>
      </c>
      <c r="G3429" t="s">
        <v>320</v>
      </c>
      <c r="H3429" t="s">
        <v>320</v>
      </c>
      <c r="I3429" t="s">
        <v>326</v>
      </c>
      <c r="J3429" s="25">
        <v>29568</v>
      </c>
      <c r="K3429" s="26">
        <v>46.508200000000002</v>
      </c>
      <c r="L3429" s="26">
        <v>0.48559999999999998</v>
      </c>
    </row>
    <row r="3430" spans="1:12" ht="16" customHeight="1">
      <c r="A3430" t="s">
        <v>587</v>
      </c>
      <c r="B3430" t="s">
        <v>11</v>
      </c>
      <c r="C3430" t="s">
        <v>71</v>
      </c>
      <c r="D3430" s="24">
        <v>46174</v>
      </c>
      <c r="E3430" t="s">
        <v>331</v>
      </c>
      <c r="F3430" t="s">
        <v>10</v>
      </c>
      <c r="G3430" t="s">
        <v>320</v>
      </c>
      <c r="H3430" t="s">
        <v>320</v>
      </c>
      <c r="I3430" t="s">
        <v>328</v>
      </c>
      <c r="J3430" s="25">
        <v>36691</v>
      </c>
      <c r="K3430" s="26">
        <v>58.833799999999997</v>
      </c>
      <c r="L3430" s="26">
        <v>1.6991000000000001</v>
      </c>
    </row>
    <row r="3431" spans="1:12" ht="16" customHeight="1">
      <c r="A3431" t="s">
        <v>587</v>
      </c>
      <c r="B3431" t="s">
        <v>11</v>
      </c>
      <c r="C3431" t="s">
        <v>71</v>
      </c>
      <c r="D3431" s="24">
        <v>46174</v>
      </c>
      <c r="E3431" t="s">
        <v>542</v>
      </c>
      <c r="F3431" t="s">
        <v>10</v>
      </c>
      <c r="G3431" t="s">
        <v>320</v>
      </c>
      <c r="H3431" t="s">
        <v>320</v>
      </c>
      <c r="I3431" t="s">
        <v>330</v>
      </c>
      <c r="J3431" s="25">
        <v>39</v>
      </c>
      <c r="K3431" s="26">
        <v>6.7100000000000007E-2</v>
      </c>
      <c r="L3431" s="26">
        <v>5.9999999999999995E-4</v>
      </c>
    </row>
    <row r="3432" spans="1:12" ht="16" customHeight="1">
      <c r="A3432" t="s">
        <v>587</v>
      </c>
      <c r="B3432" t="s">
        <v>11</v>
      </c>
      <c r="C3432" t="s">
        <v>71</v>
      </c>
      <c r="D3432" s="24">
        <v>46174</v>
      </c>
      <c r="E3432" t="s">
        <v>333</v>
      </c>
      <c r="F3432" t="s">
        <v>10</v>
      </c>
      <c r="G3432" t="s">
        <v>320</v>
      </c>
      <c r="H3432" t="s">
        <v>320</v>
      </c>
      <c r="I3432" t="s">
        <v>433</v>
      </c>
      <c r="J3432" s="25">
        <v>0</v>
      </c>
      <c r="K3432" s="26">
        <v>0</v>
      </c>
      <c r="L3432" s="26">
        <v>0</v>
      </c>
    </row>
    <row r="3433" spans="1:12" ht="16" customHeight="1">
      <c r="A3433" t="s">
        <v>587</v>
      </c>
      <c r="B3433" t="s">
        <v>11</v>
      </c>
      <c r="C3433" t="s">
        <v>71</v>
      </c>
      <c r="D3433" s="24">
        <v>46174</v>
      </c>
      <c r="E3433" t="s">
        <v>335</v>
      </c>
      <c r="F3433" t="s">
        <v>10</v>
      </c>
      <c r="G3433" t="s">
        <v>320</v>
      </c>
      <c r="H3433" t="s">
        <v>320</v>
      </c>
      <c r="I3433" t="s">
        <v>434</v>
      </c>
      <c r="J3433" s="25">
        <v>322</v>
      </c>
      <c r="K3433" s="26">
        <v>0.57889999999999997</v>
      </c>
      <c r="L3433" s="26">
        <v>2.12E-2</v>
      </c>
    </row>
    <row r="3434" spans="1:12" ht="16" customHeight="1">
      <c r="A3434" t="s">
        <v>587</v>
      </c>
      <c r="B3434" t="s">
        <v>11</v>
      </c>
      <c r="C3434" t="s">
        <v>71</v>
      </c>
      <c r="D3434" s="24">
        <v>46174</v>
      </c>
      <c r="E3434" t="s">
        <v>337</v>
      </c>
      <c r="F3434" t="s">
        <v>10</v>
      </c>
      <c r="G3434" t="s">
        <v>320</v>
      </c>
      <c r="H3434" t="s">
        <v>320</v>
      </c>
      <c r="I3434" t="s">
        <v>435</v>
      </c>
      <c r="J3434" s="25">
        <v>0</v>
      </c>
      <c r="K3434" s="26">
        <v>0</v>
      </c>
      <c r="L3434" s="26">
        <v>0</v>
      </c>
    </row>
    <row r="3435" spans="1:12" ht="16" customHeight="1">
      <c r="A3435" t="s">
        <v>587</v>
      </c>
      <c r="B3435" t="s">
        <v>11</v>
      </c>
      <c r="C3435" t="s">
        <v>71</v>
      </c>
      <c r="D3435" s="24">
        <v>46174</v>
      </c>
      <c r="E3435" t="s">
        <v>339</v>
      </c>
      <c r="F3435" t="s">
        <v>10</v>
      </c>
      <c r="G3435" t="s">
        <v>320</v>
      </c>
      <c r="H3435" t="s">
        <v>320</v>
      </c>
      <c r="I3435" t="s">
        <v>436</v>
      </c>
      <c r="J3435" s="25">
        <v>5</v>
      </c>
      <c r="K3435" s="26">
        <v>9.4000000000000004E-3</v>
      </c>
      <c r="L3435" s="26">
        <v>6.9999999999999999E-4</v>
      </c>
    </row>
    <row r="3436" spans="1:12" ht="16" customHeight="1">
      <c r="A3436" t="s">
        <v>587</v>
      </c>
      <c r="B3436" t="s">
        <v>11</v>
      </c>
      <c r="C3436" t="s">
        <v>71</v>
      </c>
      <c r="D3436" s="24">
        <v>46174</v>
      </c>
      <c r="E3436" t="s">
        <v>341</v>
      </c>
      <c r="F3436" t="s">
        <v>10</v>
      </c>
      <c r="G3436" t="s">
        <v>320</v>
      </c>
      <c r="H3436" t="s">
        <v>320</v>
      </c>
      <c r="I3436" t="s">
        <v>437</v>
      </c>
      <c r="J3436" s="25">
        <v>0</v>
      </c>
      <c r="K3436" s="26">
        <v>0</v>
      </c>
      <c r="L3436" s="26">
        <v>0</v>
      </c>
    </row>
    <row r="3437" spans="1:12" ht="16" customHeight="1">
      <c r="A3437" t="s">
        <v>587</v>
      </c>
      <c r="B3437" t="s">
        <v>11</v>
      </c>
      <c r="C3437" t="s">
        <v>71</v>
      </c>
      <c r="D3437" s="24">
        <v>46174</v>
      </c>
      <c r="E3437" t="s">
        <v>343</v>
      </c>
      <c r="F3437" t="s">
        <v>9</v>
      </c>
      <c r="G3437" t="s">
        <v>344</v>
      </c>
      <c r="H3437" t="s">
        <v>344</v>
      </c>
      <c r="I3437" t="s">
        <v>438</v>
      </c>
      <c r="J3437" s="25">
        <v>0</v>
      </c>
      <c r="K3437" s="26">
        <v>0</v>
      </c>
      <c r="L3437" s="26">
        <v>0</v>
      </c>
    </row>
    <row r="3438" spans="1:12" ht="16" customHeight="1">
      <c r="A3438" t="s">
        <v>587</v>
      </c>
      <c r="B3438" t="s">
        <v>11</v>
      </c>
      <c r="C3438" t="s">
        <v>71</v>
      </c>
      <c r="D3438" s="24">
        <v>46174</v>
      </c>
      <c r="E3438" t="s">
        <v>346</v>
      </c>
      <c r="F3438" t="s">
        <v>10</v>
      </c>
      <c r="G3438" t="s">
        <v>320</v>
      </c>
      <c r="H3438" t="s">
        <v>320</v>
      </c>
      <c r="I3438" t="s">
        <v>439</v>
      </c>
      <c r="J3438" s="25">
        <v>0</v>
      </c>
      <c r="K3438" s="26">
        <v>0</v>
      </c>
      <c r="L3438" s="26">
        <v>0</v>
      </c>
    </row>
    <row r="3439" spans="1:12" ht="16" customHeight="1">
      <c r="A3439" t="s">
        <v>587</v>
      </c>
      <c r="B3439" t="s">
        <v>11</v>
      </c>
      <c r="C3439" t="s">
        <v>71</v>
      </c>
      <c r="D3439" s="24">
        <v>46174</v>
      </c>
      <c r="E3439" t="s">
        <v>463</v>
      </c>
      <c r="F3439" t="s">
        <v>10</v>
      </c>
      <c r="G3439" t="s">
        <v>320</v>
      </c>
      <c r="H3439" t="s">
        <v>320</v>
      </c>
      <c r="I3439" t="s">
        <v>440</v>
      </c>
      <c r="J3439" s="25">
        <v>0</v>
      </c>
      <c r="K3439" s="26">
        <v>0</v>
      </c>
      <c r="L3439" s="26">
        <v>0</v>
      </c>
    </row>
    <row r="3440" spans="1:12" ht="16" customHeight="1">
      <c r="A3440" t="s">
        <v>589</v>
      </c>
      <c r="B3440" t="s">
        <v>12</v>
      </c>
      <c r="C3440" t="s">
        <v>71</v>
      </c>
      <c r="D3440" s="24">
        <v>46174</v>
      </c>
      <c r="E3440" t="s">
        <v>569</v>
      </c>
      <c r="F3440" t="s">
        <v>10</v>
      </c>
      <c r="G3440" t="s">
        <v>314</v>
      </c>
      <c r="H3440" t="s">
        <v>314</v>
      </c>
      <c r="I3440" t="s">
        <v>315</v>
      </c>
      <c r="J3440" s="25">
        <v>47325140</v>
      </c>
      <c r="K3440" s="26">
        <v>71768.165900000007</v>
      </c>
      <c r="L3440" s="26">
        <v>274.96010000000001</v>
      </c>
    </row>
    <row r="3441" spans="1:12" ht="16" customHeight="1">
      <c r="A3441" t="s">
        <v>589</v>
      </c>
      <c r="B3441" t="s">
        <v>12</v>
      </c>
      <c r="C3441" t="s">
        <v>71</v>
      </c>
      <c r="D3441" s="24">
        <v>46174</v>
      </c>
      <c r="E3441" t="s">
        <v>574</v>
      </c>
      <c r="F3441" t="s">
        <v>10</v>
      </c>
      <c r="G3441" t="s">
        <v>314</v>
      </c>
      <c r="H3441" t="s">
        <v>314</v>
      </c>
      <c r="I3441" t="s">
        <v>315</v>
      </c>
      <c r="J3441" s="25">
        <v>1133307</v>
      </c>
      <c r="K3441" s="26">
        <v>1724.3927000000001</v>
      </c>
      <c r="L3441" s="26">
        <v>8.8186999999999998</v>
      </c>
    </row>
    <row r="3442" spans="1:12" ht="16" customHeight="1">
      <c r="A3442" t="s">
        <v>589</v>
      </c>
      <c r="B3442" t="s">
        <v>12</v>
      </c>
      <c r="C3442" t="s">
        <v>71</v>
      </c>
      <c r="D3442" s="24">
        <v>46174</v>
      </c>
      <c r="E3442" t="s">
        <v>329</v>
      </c>
      <c r="F3442" t="s">
        <v>10</v>
      </c>
      <c r="G3442" t="s">
        <v>320</v>
      </c>
      <c r="H3442" t="s">
        <v>320</v>
      </c>
      <c r="I3442" t="s">
        <v>315</v>
      </c>
      <c r="J3442" s="25">
        <v>1514876</v>
      </c>
      <c r="K3442" s="26">
        <v>2322.6840000000002</v>
      </c>
      <c r="L3442" s="26">
        <v>17.7088</v>
      </c>
    </row>
    <row r="3443" spans="1:12" ht="16" customHeight="1">
      <c r="A3443" t="s">
        <v>589</v>
      </c>
      <c r="B3443" t="s">
        <v>12</v>
      </c>
      <c r="C3443" t="s">
        <v>71</v>
      </c>
      <c r="D3443" s="24">
        <v>46174</v>
      </c>
      <c r="E3443" t="s">
        <v>583</v>
      </c>
      <c r="F3443" t="s">
        <v>10</v>
      </c>
      <c r="G3443" t="s">
        <v>314</v>
      </c>
      <c r="H3443" t="s">
        <v>314</v>
      </c>
      <c r="I3443" t="s">
        <v>322</v>
      </c>
      <c r="J3443" s="25">
        <v>24058</v>
      </c>
      <c r="K3443" s="26">
        <v>37.247799999999998</v>
      </c>
      <c r="L3443" s="26">
        <v>0.312</v>
      </c>
    </row>
    <row r="3444" spans="1:12" ht="16" customHeight="1">
      <c r="A3444" t="s">
        <v>589</v>
      </c>
      <c r="B3444" t="s">
        <v>12</v>
      </c>
      <c r="C3444" t="s">
        <v>71</v>
      </c>
      <c r="D3444" s="24">
        <v>46174</v>
      </c>
      <c r="E3444" t="s">
        <v>588</v>
      </c>
      <c r="F3444" t="s">
        <v>10</v>
      </c>
      <c r="G3444" t="s">
        <v>314</v>
      </c>
      <c r="H3444" t="s">
        <v>314</v>
      </c>
      <c r="I3444" t="s">
        <v>322</v>
      </c>
      <c r="J3444" s="25">
        <v>2873</v>
      </c>
      <c r="K3444" s="26">
        <v>4.4142999999999999</v>
      </c>
      <c r="L3444" s="26">
        <v>4.1300000000000003E-2</v>
      </c>
    </row>
    <row r="3445" spans="1:12" ht="16" customHeight="1">
      <c r="A3445" t="s">
        <v>589</v>
      </c>
      <c r="B3445" t="s">
        <v>12</v>
      </c>
      <c r="C3445" t="s">
        <v>71</v>
      </c>
      <c r="D3445" s="24">
        <v>46174</v>
      </c>
      <c r="E3445" t="s">
        <v>560</v>
      </c>
      <c r="F3445" t="s">
        <v>10</v>
      </c>
      <c r="G3445" t="s">
        <v>320</v>
      </c>
      <c r="H3445" t="s">
        <v>320</v>
      </c>
      <c r="I3445" t="s">
        <v>322</v>
      </c>
      <c r="J3445" s="25">
        <v>179428</v>
      </c>
      <c r="K3445" s="26">
        <v>276.28910000000002</v>
      </c>
      <c r="L3445" s="26">
        <v>2.7193000000000001</v>
      </c>
    </row>
    <row r="3446" spans="1:12" ht="16" customHeight="1">
      <c r="A3446" t="s">
        <v>589</v>
      </c>
      <c r="B3446" t="s">
        <v>12</v>
      </c>
      <c r="C3446" t="s">
        <v>71</v>
      </c>
      <c r="D3446" s="24">
        <v>46174</v>
      </c>
      <c r="E3446" t="s">
        <v>579</v>
      </c>
      <c r="F3446" t="s">
        <v>10</v>
      </c>
      <c r="G3446" t="s">
        <v>320</v>
      </c>
      <c r="H3446" t="s">
        <v>320</v>
      </c>
      <c r="I3446" t="s">
        <v>324</v>
      </c>
      <c r="J3446" s="25">
        <v>29933</v>
      </c>
      <c r="K3446" s="26">
        <v>46.790300000000002</v>
      </c>
      <c r="L3446" s="26">
        <v>0.62470000000000003</v>
      </c>
    </row>
    <row r="3447" spans="1:12" ht="16" customHeight="1">
      <c r="A3447" t="s">
        <v>589</v>
      </c>
      <c r="B3447" t="s">
        <v>12</v>
      </c>
      <c r="C3447" t="s">
        <v>71</v>
      </c>
      <c r="D3447" s="24">
        <v>46174</v>
      </c>
      <c r="E3447" t="s">
        <v>372</v>
      </c>
      <c r="F3447" t="s">
        <v>10</v>
      </c>
      <c r="G3447" t="s">
        <v>320</v>
      </c>
      <c r="H3447" t="s">
        <v>320</v>
      </c>
      <c r="I3447" t="s">
        <v>326</v>
      </c>
      <c r="J3447" s="25">
        <v>32890</v>
      </c>
      <c r="K3447" s="26">
        <v>51.750999999999998</v>
      </c>
      <c r="L3447" s="26">
        <v>0.71840000000000004</v>
      </c>
    </row>
    <row r="3448" spans="1:12" ht="16" customHeight="1">
      <c r="A3448" t="s">
        <v>589</v>
      </c>
      <c r="B3448" t="s">
        <v>12</v>
      </c>
      <c r="C3448" t="s">
        <v>71</v>
      </c>
      <c r="D3448" s="24">
        <v>46174</v>
      </c>
      <c r="E3448" t="s">
        <v>331</v>
      </c>
      <c r="F3448" t="s">
        <v>10</v>
      </c>
      <c r="G3448" t="s">
        <v>320</v>
      </c>
      <c r="H3448" t="s">
        <v>320</v>
      </c>
      <c r="I3448" t="s">
        <v>328</v>
      </c>
      <c r="J3448" s="25">
        <v>31808</v>
      </c>
      <c r="K3448" s="26">
        <v>52.150199999999998</v>
      </c>
      <c r="L3448" s="26">
        <v>1.2904</v>
      </c>
    </row>
    <row r="3449" spans="1:12" ht="16" customHeight="1">
      <c r="A3449" t="s">
        <v>589</v>
      </c>
      <c r="B3449" t="s">
        <v>12</v>
      </c>
      <c r="C3449" t="s">
        <v>71</v>
      </c>
      <c r="D3449" s="24">
        <v>46174</v>
      </c>
      <c r="E3449" t="s">
        <v>542</v>
      </c>
      <c r="F3449" t="s">
        <v>10</v>
      </c>
      <c r="G3449" t="s">
        <v>320</v>
      </c>
      <c r="H3449" t="s">
        <v>320</v>
      </c>
      <c r="I3449" t="s">
        <v>330</v>
      </c>
      <c r="J3449" s="25">
        <v>67</v>
      </c>
      <c r="K3449" s="26">
        <v>0.1113</v>
      </c>
      <c r="L3449" s="26">
        <v>2.0999999999999999E-3</v>
      </c>
    </row>
    <row r="3450" spans="1:12" ht="16" customHeight="1">
      <c r="A3450" t="s">
        <v>589</v>
      </c>
      <c r="B3450" t="s">
        <v>12</v>
      </c>
      <c r="C3450" t="s">
        <v>71</v>
      </c>
      <c r="D3450" s="24">
        <v>46174</v>
      </c>
      <c r="E3450" t="s">
        <v>333</v>
      </c>
      <c r="F3450" t="s">
        <v>10</v>
      </c>
      <c r="G3450" t="s">
        <v>320</v>
      </c>
      <c r="H3450" t="s">
        <v>320</v>
      </c>
      <c r="I3450" t="s">
        <v>433</v>
      </c>
      <c r="J3450" s="25">
        <v>4</v>
      </c>
      <c r="K3450" s="26">
        <v>6.1999999999999998E-3</v>
      </c>
      <c r="L3450" s="26">
        <v>2.9999999999999997E-4</v>
      </c>
    </row>
    <row r="3451" spans="1:12" ht="16" customHeight="1">
      <c r="A3451" t="s">
        <v>589</v>
      </c>
      <c r="B3451" t="s">
        <v>12</v>
      </c>
      <c r="C3451" t="s">
        <v>71</v>
      </c>
      <c r="D3451" s="24">
        <v>46174</v>
      </c>
      <c r="E3451" t="s">
        <v>335</v>
      </c>
      <c r="F3451" t="s">
        <v>10</v>
      </c>
      <c r="G3451" t="s">
        <v>320</v>
      </c>
      <c r="H3451" t="s">
        <v>320</v>
      </c>
      <c r="I3451" t="s">
        <v>434</v>
      </c>
      <c r="J3451" s="25">
        <v>261</v>
      </c>
      <c r="K3451" s="26">
        <v>0.45960000000000001</v>
      </c>
      <c r="L3451" s="26">
        <v>2.1000000000000001E-2</v>
      </c>
    </row>
    <row r="3452" spans="1:12" ht="16" customHeight="1">
      <c r="A3452" t="s">
        <v>589</v>
      </c>
      <c r="B3452" t="s">
        <v>12</v>
      </c>
      <c r="C3452" t="s">
        <v>71</v>
      </c>
      <c r="D3452" s="24">
        <v>46174</v>
      </c>
      <c r="E3452" t="s">
        <v>337</v>
      </c>
      <c r="F3452" t="s">
        <v>10</v>
      </c>
      <c r="G3452" t="s">
        <v>320</v>
      </c>
      <c r="H3452" t="s">
        <v>320</v>
      </c>
      <c r="I3452" t="s">
        <v>435</v>
      </c>
      <c r="J3452" s="25">
        <v>0</v>
      </c>
      <c r="K3452" s="26">
        <v>0</v>
      </c>
      <c r="L3452" s="26">
        <v>0</v>
      </c>
    </row>
    <row r="3453" spans="1:12" ht="16" customHeight="1">
      <c r="A3453" t="s">
        <v>589</v>
      </c>
      <c r="B3453" t="s">
        <v>12</v>
      </c>
      <c r="C3453" t="s">
        <v>71</v>
      </c>
      <c r="D3453" s="24">
        <v>46174</v>
      </c>
      <c r="E3453" t="s">
        <v>339</v>
      </c>
      <c r="F3453" t="s">
        <v>10</v>
      </c>
      <c r="G3453" t="s">
        <v>320</v>
      </c>
      <c r="H3453" t="s">
        <v>320</v>
      </c>
      <c r="I3453" t="s">
        <v>436</v>
      </c>
      <c r="J3453" s="25">
        <v>20</v>
      </c>
      <c r="K3453" s="26">
        <v>0.04</v>
      </c>
      <c r="L3453" s="26">
        <v>2E-3</v>
      </c>
    </row>
    <row r="3454" spans="1:12" ht="16" customHeight="1">
      <c r="A3454" t="s">
        <v>589</v>
      </c>
      <c r="B3454" t="s">
        <v>12</v>
      </c>
      <c r="C3454" t="s">
        <v>71</v>
      </c>
      <c r="D3454" s="24">
        <v>46174</v>
      </c>
      <c r="E3454" t="s">
        <v>341</v>
      </c>
      <c r="F3454" t="s">
        <v>10</v>
      </c>
      <c r="G3454" t="s">
        <v>320</v>
      </c>
      <c r="H3454" t="s">
        <v>320</v>
      </c>
      <c r="I3454" t="s">
        <v>437</v>
      </c>
      <c r="J3454" s="25">
        <v>0</v>
      </c>
      <c r="K3454" s="26">
        <v>0</v>
      </c>
      <c r="L3454" s="26">
        <v>0</v>
      </c>
    </row>
    <row r="3455" spans="1:12" ht="16" customHeight="1">
      <c r="A3455" t="s">
        <v>589</v>
      </c>
      <c r="B3455" t="s">
        <v>12</v>
      </c>
      <c r="C3455" t="s">
        <v>71</v>
      </c>
      <c r="D3455" s="24">
        <v>46174</v>
      </c>
      <c r="E3455" t="s">
        <v>343</v>
      </c>
      <c r="F3455" t="s">
        <v>9</v>
      </c>
      <c r="G3455" t="s">
        <v>344</v>
      </c>
      <c r="H3455" t="s">
        <v>344</v>
      </c>
      <c r="I3455" t="s">
        <v>438</v>
      </c>
      <c r="J3455" s="25">
        <v>1</v>
      </c>
      <c r="K3455" s="26">
        <v>1.4E-3</v>
      </c>
      <c r="L3455" s="26">
        <v>0</v>
      </c>
    </row>
    <row r="3456" spans="1:12" ht="16" customHeight="1">
      <c r="A3456" t="s">
        <v>589</v>
      </c>
      <c r="B3456" t="s">
        <v>12</v>
      </c>
      <c r="C3456" t="s">
        <v>71</v>
      </c>
      <c r="D3456" s="24">
        <v>46174</v>
      </c>
      <c r="E3456" t="s">
        <v>346</v>
      </c>
      <c r="F3456" t="s">
        <v>10</v>
      </c>
      <c r="G3456" t="s">
        <v>320</v>
      </c>
      <c r="H3456" t="s">
        <v>320</v>
      </c>
      <c r="I3456" t="s">
        <v>439</v>
      </c>
      <c r="J3456" s="25">
        <v>0</v>
      </c>
      <c r="K3456" s="26">
        <v>0</v>
      </c>
      <c r="L3456" s="26">
        <v>0</v>
      </c>
    </row>
    <row r="3457" spans="1:12" ht="16" customHeight="1">
      <c r="A3457" t="s">
        <v>589</v>
      </c>
      <c r="B3457" t="s">
        <v>12</v>
      </c>
      <c r="C3457" t="s">
        <v>71</v>
      </c>
      <c r="D3457" s="24">
        <v>46174</v>
      </c>
      <c r="E3457" t="s">
        <v>463</v>
      </c>
      <c r="F3457" t="s">
        <v>10</v>
      </c>
      <c r="G3457" t="s">
        <v>320</v>
      </c>
      <c r="H3457" t="s">
        <v>320</v>
      </c>
      <c r="I3457" t="s">
        <v>440</v>
      </c>
      <c r="J3457" s="25">
        <v>0</v>
      </c>
      <c r="K3457" s="26">
        <v>0</v>
      </c>
      <c r="L3457" s="26">
        <v>0</v>
      </c>
    </row>
    <row r="3458" spans="1:12" ht="16" customHeight="1">
      <c r="A3458" t="s">
        <v>590</v>
      </c>
      <c r="B3458" t="s">
        <v>13</v>
      </c>
      <c r="C3458" t="s">
        <v>71</v>
      </c>
      <c r="D3458" s="24">
        <v>46174</v>
      </c>
      <c r="E3458" t="s">
        <v>569</v>
      </c>
      <c r="F3458" t="s">
        <v>10</v>
      </c>
      <c r="G3458" t="s">
        <v>314</v>
      </c>
      <c r="H3458" t="s">
        <v>314</v>
      </c>
      <c r="I3458" t="s">
        <v>315</v>
      </c>
      <c r="J3458" s="25">
        <v>108186835</v>
      </c>
      <c r="K3458" s="26">
        <v>165276.13029999999</v>
      </c>
      <c r="L3458" s="26">
        <v>535.58600000000001</v>
      </c>
    </row>
    <row r="3459" spans="1:12" ht="16" customHeight="1">
      <c r="A3459" t="s">
        <v>590</v>
      </c>
      <c r="B3459" t="s">
        <v>13</v>
      </c>
      <c r="C3459" t="s">
        <v>71</v>
      </c>
      <c r="D3459" s="24">
        <v>46174</v>
      </c>
      <c r="E3459" t="s">
        <v>574</v>
      </c>
      <c r="F3459" t="s">
        <v>10</v>
      </c>
      <c r="G3459" t="s">
        <v>314</v>
      </c>
      <c r="H3459" t="s">
        <v>314</v>
      </c>
      <c r="I3459" t="s">
        <v>315</v>
      </c>
      <c r="J3459" s="25">
        <v>3059152</v>
      </c>
      <c r="K3459" s="26">
        <v>4698.0248000000001</v>
      </c>
      <c r="L3459" s="26">
        <v>20.016500000000001</v>
      </c>
    </row>
    <row r="3460" spans="1:12" ht="16" customHeight="1">
      <c r="A3460" t="s">
        <v>590</v>
      </c>
      <c r="B3460" t="s">
        <v>13</v>
      </c>
      <c r="C3460" t="s">
        <v>71</v>
      </c>
      <c r="D3460" s="24">
        <v>46174</v>
      </c>
      <c r="E3460" t="s">
        <v>329</v>
      </c>
      <c r="F3460" t="s">
        <v>10</v>
      </c>
      <c r="G3460" t="s">
        <v>320</v>
      </c>
      <c r="H3460" t="s">
        <v>320</v>
      </c>
      <c r="I3460" t="s">
        <v>315</v>
      </c>
      <c r="J3460" s="25">
        <v>2654478</v>
      </c>
      <c r="K3460" s="26">
        <v>4078.5655999999999</v>
      </c>
      <c r="L3460" s="26">
        <v>27.514500000000002</v>
      </c>
    </row>
    <row r="3461" spans="1:12" ht="16" customHeight="1">
      <c r="A3461" t="s">
        <v>590</v>
      </c>
      <c r="B3461" t="s">
        <v>13</v>
      </c>
      <c r="C3461" t="s">
        <v>71</v>
      </c>
      <c r="D3461" s="24">
        <v>46174</v>
      </c>
      <c r="E3461" t="s">
        <v>583</v>
      </c>
      <c r="F3461" t="s">
        <v>10</v>
      </c>
      <c r="G3461" t="s">
        <v>314</v>
      </c>
      <c r="H3461" t="s">
        <v>314</v>
      </c>
      <c r="I3461" t="s">
        <v>322</v>
      </c>
      <c r="J3461" s="25">
        <v>51240</v>
      </c>
      <c r="K3461" s="26">
        <v>79.249099999999999</v>
      </c>
      <c r="L3461" s="26">
        <v>0.60240000000000005</v>
      </c>
    </row>
    <row r="3462" spans="1:12" ht="16" customHeight="1">
      <c r="A3462" t="s">
        <v>590</v>
      </c>
      <c r="B3462" t="s">
        <v>13</v>
      </c>
      <c r="C3462" t="s">
        <v>71</v>
      </c>
      <c r="D3462" s="24">
        <v>46174</v>
      </c>
      <c r="E3462" t="s">
        <v>588</v>
      </c>
      <c r="F3462" t="s">
        <v>10</v>
      </c>
      <c r="G3462" t="s">
        <v>314</v>
      </c>
      <c r="H3462" t="s">
        <v>314</v>
      </c>
      <c r="I3462" t="s">
        <v>322</v>
      </c>
      <c r="J3462" s="25">
        <v>7776</v>
      </c>
      <c r="K3462" s="26">
        <v>11.9794</v>
      </c>
      <c r="L3462" s="26">
        <v>8.4900000000000003E-2</v>
      </c>
    </row>
    <row r="3463" spans="1:12" ht="16" customHeight="1">
      <c r="A3463" t="s">
        <v>590</v>
      </c>
      <c r="B3463" t="s">
        <v>13</v>
      </c>
      <c r="C3463" t="s">
        <v>71</v>
      </c>
      <c r="D3463" s="24">
        <v>46174</v>
      </c>
      <c r="E3463" t="s">
        <v>560</v>
      </c>
      <c r="F3463" t="s">
        <v>10</v>
      </c>
      <c r="G3463" t="s">
        <v>320</v>
      </c>
      <c r="H3463" t="s">
        <v>320</v>
      </c>
      <c r="I3463" t="s">
        <v>322</v>
      </c>
      <c r="J3463" s="25">
        <v>375030</v>
      </c>
      <c r="K3463" s="26">
        <v>574.35270000000003</v>
      </c>
      <c r="L3463" s="26">
        <v>5.0065</v>
      </c>
    </row>
    <row r="3464" spans="1:12" ht="16" customHeight="1">
      <c r="A3464" t="s">
        <v>590</v>
      </c>
      <c r="B3464" t="s">
        <v>13</v>
      </c>
      <c r="C3464" t="s">
        <v>71</v>
      </c>
      <c r="D3464" s="24">
        <v>46174</v>
      </c>
      <c r="E3464" t="s">
        <v>579</v>
      </c>
      <c r="F3464" t="s">
        <v>10</v>
      </c>
      <c r="G3464" t="s">
        <v>320</v>
      </c>
      <c r="H3464" t="s">
        <v>320</v>
      </c>
      <c r="I3464" t="s">
        <v>324</v>
      </c>
      <c r="J3464" s="25">
        <v>72904</v>
      </c>
      <c r="K3464" s="26">
        <v>114.48909999999999</v>
      </c>
      <c r="L3464" s="26">
        <v>1.5043</v>
      </c>
    </row>
    <row r="3465" spans="1:12" ht="16" customHeight="1">
      <c r="A3465" t="s">
        <v>590</v>
      </c>
      <c r="B3465" t="s">
        <v>13</v>
      </c>
      <c r="C3465" t="s">
        <v>71</v>
      </c>
      <c r="D3465" s="24">
        <v>46174</v>
      </c>
      <c r="E3465" t="s">
        <v>372</v>
      </c>
      <c r="F3465" t="s">
        <v>10</v>
      </c>
      <c r="G3465" t="s">
        <v>320</v>
      </c>
      <c r="H3465" t="s">
        <v>320</v>
      </c>
      <c r="I3465" t="s">
        <v>326</v>
      </c>
      <c r="J3465" s="25">
        <v>48624</v>
      </c>
      <c r="K3465" s="26">
        <v>76.124700000000004</v>
      </c>
      <c r="L3465" s="26">
        <v>0.91539999999999999</v>
      </c>
    </row>
    <row r="3466" spans="1:12" ht="16" customHeight="1">
      <c r="A3466" t="s">
        <v>590</v>
      </c>
      <c r="B3466" t="s">
        <v>13</v>
      </c>
      <c r="C3466" t="s">
        <v>71</v>
      </c>
      <c r="D3466" s="24">
        <v>46174</v>
      </c>
      <c r="E3466" t="s">
        <v>331</v>
      </c>
      <c r="F3466" t="s">
        <v>10</v>
      </c>
      <c r="G3466" t="s">
        <v>320</v>
      </c>
      <c r="H3466" t="s">
        <v>320</v>
      </c>
      <c r="I3466" t="s">
        <v>328</v>
      </c>
      <c r="J3466" s="25">
        <v>90067</v>
      </c>
      <c r="K3466" s="26">
        <v>143.7355</v>
      </c>
      <c r="L3466" s="26">
        <v>3.7412000000000001</v>
      </c>
    </row>
    <row r="3467" spans="1:12" ht="16" customHeight="1">
      <c r="A3467" t="s">
        <v>590</v>
      </c>
      <c r="B3467" t="s">
        <v>13</v>
      </c>
      <c r="C3467" t="s">
        <v>71</v>
      </c>
      <c r="D3467" s="24">
        <v>46174</v>
      </c>
      <c r="E3467" t="s">
        <v>542</v>
      </c>
      <c r="F3467" t="s">
        <v>10</v>
      </c>
      <c r="G3467" t="s">
        <v>320</v>
      </c>
      <c r="H3467" t="s">
        <v>320</v>
      </c>
      <c r="I3467" t="s">
        <v>330</v>
      </c>
      <c r="J3467" s="25">
        <v>240</v>
      </c>
      <c r="K3467" s="26">
        <v>0.45029999999999998</v>
      </c>
      <c r="L3467" s="26">
        <v>4.1000000000000003E-3</v>
      </c>
    </row>
    <row r="3468" spans="1:12" ht="16" customHeight="1">
      <c r="A3468" t="s">
        <v>590</v>
      </c>
      <c r="B3468" t="s">
        <v>13</v>
      </c>
      <c r="C3468" t="s">
        <v>71</v>
      </c>
      <c r="D3468" s="24">
        <v>46174</v>
      </c>
      <c r="E3468" t="s">
        <v>333</v>
      </c>
      <c r="F3468" t="s">
        <v>10</v>
      </c>
      <c r="G3468" t="s">
        <v>320</v>
      </c>
      <c r="H3468" t="s">
        <v>320</v>
      </c>
      <c r="I3468" t="s">
        <v>433</v>
      </c>
      <c r="J3468" s="25">
        <v>0</v>
      </c>
      <c r="K3468" s="26">
        <v>0</v>
      </c>
      <c r="L3468" s="26">
        <v>0</v>
      </c>
    </row>
    <row r="3469" spans="1:12" ht="16" customHeight="1">
      <c r="A3469" t="s">
        <v>590</v>
      </c>
      <c r="B3469" t="s">
        <v>13</v>
      </c>
      <c r="C3469" t="s">
        <v>71</v>
      </c>
      <c r="D3469" s="24">
        <v>46174</v>
      </c>
      <c r="E3469" t="s">
        <v>335</v>
      </c>
      <c r="F3469" t="s">
        <v>10</v>
      </c>
      <c r="G3469" t="s">
        <v>320</v>
      </c>
      <c r="H3469" t="s">
        <v>320</v>
      </c>
      <c r="I3469" t="s">
        <v>434</v>
      </c>
      <c r="J3469" s="25">
        <v>638</v>
      </c>
      <c r="K3469" s="26">
        <v>1.0959000000000001</v>
      </c>
      <c r="L3469" s="26">
        <v>5.1700000000000003E-2</v>
      </c>
    </row>
    <row r="3470" spans="1:12" ht="16" customHeight="1">
      <c r="A3470" t="s">
        <v>590</v>
      </c>
      <c r="B3470" t="s">
        <v>13</v>
      </c>
      <c r="C3470" t="s">
        <v>71</v>
      </c>
      <c r="D3470" s="24">
        <v>46174</v>
      </c>
      <c r="E3470" t="s">
        <v>337</v>
      </c>
      <c r="F3470" t="s">
        <v>10</v>
      </c>
      <c r="G3470" t="s">
        <v>320</v>
      </c>
      <c r="H3470" t="s">
        <v>320</v>
      </c>
      <c r="I3470" t="s">
        <v>435</v>
      </c>
      <c r="J3470" s="25">
        <v>0</v>
      </c>
      <c r="K3470" s="26">
        <v>0</v>
      </c>
      <c r="L3470" s="26">
        <v>0</v>
      </c>
    </row>
    <row r="3471" spans="1:12" ht="16" customHeight="1">
      <c r="A3471" t="s">
        <v>590</v>
      </c>
      <c r="B3471" t="s">
        <v>13</v>
      </c>
      <c r="C3471" t="s">
        <v>71</v>
      </c>
      <c r="D3471" s="24">
        <v>46174</v>
      </c>
      <c r="E3471" t="s">
        <v>339</v>
      </c>
      <c r="F3471" t="s">
        <v>10</v>
      </c>
      <c r="G3471" t="s">
        <v>320</v>
      </c>
      <c r="H3471" t="s">
        <v>320</v>
      </c>
      <c r="I3471" t="s">
        <v>436</v>
      </c>
      <c r="J3471" s="25">
        <v>14</v>
      </c>
      <c r="K3471" s="26">
        <v>2.6700000000000002E-2</v>
      </c>
      <c r="L3471" s="26">
        <v>2.0999999999999999E-3</v>
      </c>
    </row>
    <row r="3472" spans="1:12" ht="16" customHeight="1">
      <c r="A3472" t="s">
        <v>590</v>
      </c>
      <c r="B3472" t="s">
        <v>13</v>
      </c>
      <c r="C3472" t="s">
        <v>71</v>
      </c>
      <c r="D3472" s="24">
        <v>46174</v>
      </c>
      <c r="E3472" t="s">
        <v>341</v>
      </c>
      <c r="F3472" t="s">
        <v>10</v>
      </c>
      <c r="G3472" t="s">
        <v>320</v>
      </c>
      <c r="H3472" t="s">
        <v>320</v>
      </c>
      <c r="I3472" t="s">
        <v>437</v>
      </c>
      <c r="J3472" s="25">
        <v>0</v>
      </c>
      <c r="K3472" s="26">
        <v>0</v>
      </c>
      <c r="L3472" s="26">
        <v>0</v>
      </c>
    </row>
    <row r="3473" spans="1:12" ht="16" customHeight="1">
      <c r="A3473" t="s">
        <v>590</v>
      </c>
      <c r="B3473" t="s">
        <v>13</v>
      </c>
      <c r="C3473" t="s">
        <v>71</v>
      </c>
      <c r="D3473" s="24">
        <v>46174</v>
      </c>
      <c r="E3473" t="s">
        <v>343</v>
      </c>
      <c r="F3473" t="s">
        <v>9</v>
      </c>
      <c r="G3473" t="s">
        <v>344</v>
      </c>
      <c r="H3473" t="s">
        <v>344</v>
      </c>
      <c r="I3473" t="s">
        <v>438</v>
      </c>
      <c r="J3473" s="25">
        <v>0</v>
      </c>
      <c r="K3473" s="26">
        <v>0</v>
      </c>
      <c r="L3473" s="26">
        <v>0</v>
      </c>
    </row>
    <row r="3474" spans="1:12" ht="16" customHeight="1">
      <c r="A3474" t="s">
        <v>590</v>
      </c>
      <c r="B3474" t="s">
        <v>13</v>
      </c>
      <c r="C3474" t="s">
        <v>71</v>
      </c>
      <c r="D3474" s="24">
        <v>46174</v>
      </c>
      <c r="E3474" t="s">
        <v>346</v>
      </c>
      <c r="F3474" t="s">
        <v>10</v>
      </c>
      <c r="G3474" t="s">
        <v>320</v>
      </c>
      <c r="H3474" t="s">
        <v>320</v>
      </c>
      <c r="I3474" t="s">
        <v>439</v>
      </c>
      <c r="J3474" s="25">
        <v>0</v>
      </c>
      <c r="K3474" s="26">
        <v>0</v>
      </c>
      <c r="L3474" s="26">
        <v>0</v>
      </c>
    </row>
    <row r="3475" spans="1:12" ht="16" customHeight="1">
      <c r="A3475" t="s">
        <v>590</v>
      </c>
      <c r="B3475" t="s">
        <v>13</v>
      </c>
      <c r="C3475" t="s">
        <v>71</v>
      </c>
      <c r="D3475" s="24">
        <v>46174</v>
      </c>
      <c r="E3475" t="s">
        <v>463</v>
      </c>
      <c r="F3475" t="s">
        <v>10</v>
      </c>
      <c r="G3475" t="s">
        <v>320</v>
      </c>
      <c r="H3475" t="s">
        <v>320</v>
      </c>
      <c r="I3475" t="s">
        <v>440</v>
      </c>
      <c r="J3475" s="25">
        <v>0</v>
      </c>
      <c r="K3475" s="26">
        <v>0</v>
      </c>
      <c r="L3475" s="26">
        <v>0</v>
      </c>
    </row>
    <row r="3476" spans="1:12" ht="16" customHeight="1">
      <c r="A3476" t="s">
        <v>591</v>
      </c>
      <c r="B3476" t="s">
        <v>9</v>
      </c>
      <c r="C3476" t="s">
        <v>72</v>
      </c>
      <c r="D3476" s="24">
        <v>46174</v>
      </c>
      <c r="E3476" t="s">
        <v>569</v>
      </c>
      <c r="F3476" t="s">
        <v>10</v>
      </c>
      <c r="G3476" t="s">
        <v>314</v>
      </c>
      <c r="H3476" t="s">
        <v>314</v>
      </c>
      <c r="I3476" t="s">
        <v>315</v>
      </c>
      <c r="J3476" s="25">
        <v>141223335</v>
      </c>
      <c r="K3476" s="26">
        <v>219595.99340000001</v>
      </c>
      <c r="L3476" s="26">
        <v>508.59440000000001</v>
      </c>
    </row>
    <row r="3477" spans="1:12" ht="16" customHeight="1">
      <c r="A3477" t="s">
        <v>591</v>
      </c>
      <c r="B3477" t="s">
        <v>9</v>
      </c>
      <c r="C3477" t="s">
        <v>72</v>
      </c>
      <c r="D3477" s="24">
        <v>46174</v>
      </c>
      <c r="E3477" t="s">
        <v>574</v>
      </c>
      <c r="F3477" t="s">
        <v>10</v>
      </c>
      <c r="G3477" t="s">
        <v>314</v>
      </c>
      <c r="H3477" t="s">
        <v>314</v>
      </c>
      <c r="I3477" t="s">
        <v>315</v>
      </c>
      <c r="J3477" s="25">
        <v>5212383</v>
      </c>
      <c r="K3477" s="26">
        <v>8118.4651999999996</v>
      </c>
      <c r="L3477" s="26">
        <v>31.673300000000001</v>
      </c>
    </row>
    <row r="3478" spans="1:12" ht="16" customHeight="1">
      <c r="A3478" t="s">
        <v>591</v>
      </c>
      <c r="B3478" t="s">
        <v>9</v>
      </c>
      <c r="C3478" t="s">
        <v>72</v>
      </c>
      <c r="D3478" s="24">
        <v>46174</v>
      </c>
      <c r="E3478" t="s">
        <v>329</v>
      </c>
      <c r="F3478" t="s">
        <v>10</v>
      </c>
      <c r="G3478" t="s">
        <v>320</v>
      </c>
      <c r="H3478" t="s">
        <v>320</v>
      </c>
      <c r="I3478" t="s">
        <v>315</v>
      </c>
      <c r="J3478" s="25">
        <v>2544467</v>
      </c>
      <c r="K3478" s="26">
        <v>3947.1253999999999</v>
      </c>
      <c r="L3478" s="26">
        <v>23.231999999999999</v>
      </c>
    </row>
    <row r="3479" spans="1:12" ht="16" customHeight="1">
      <c r="A3479" t="s">
        <v>591</v>
      </c>
      <c r="B3479" t="s">
        <v>9</v>
      </c>
      <c r="C3479" t="s">
        <v>72</v>
      </c>
      <c r="D3479" s="24">
        <v>46174</v>
      </c>
      <c r="E3479" t="s">
        <v>583</v>
      </c>
      <c r="F3479" t="s">
        <v>10</v>
      </c>
      <c r="G3479" t="s">
        <v>314</v>
      </c>
      <c r="H3479" t="s">
        <v>314</v>
      </c>
      <c r="I3479" t="s">
        <v>322</v>
      </c>
      <c r="J3479" s="25">
        <v>71323</v>
      </c>
      <c r="K3479" s="26">
        <v>111.0693</v>
      </c>
      <c r="L3479" s="26">
        <v>0.71440000000000003</v>
      </c>
    </row>
    <row r="3480" spans="1:12" ht="16" customHeight="1">
      <c r="A3480" t="s">
        <v>591</v>
      </c>
      <c r="B3480" t="s">
        <v>9</v>
      </c>
      <c r="C3480" t="s">
        <v>72</v>
      </c>
      <c r="D3480" s="24">
        <v>46174</v>
      </c>
      <c r="E3480" t="s">
        <v>588</v>
      </c>
      <c r="F3480" t="s">
        <v>10</v>
      </c>
      <c r="G3480" t="s">
        <v>314</v>
      </c>
      <c r="H3480" t="s">
        <v>314</v>
      </c>
      <c r="I3480" t="s">
        <v>322</v>
      </c>
      <c r="J3480" s="25">
        <v>13354</v>
      </c>
      <c r="K3480" s="26">
        <v>20.833200000000001</v>
      </c>
      <c r="L3480" s="26">
        <v>0.1409</v>
      </c>
    </row>
    <row r="3481" spans="1:12" ht="16" customHeight="1">
      <c r="A3481" t="s">
        <v>591</v>
      </c>
      <c r="B3481" t="s">
        <v>9</v>
      </c>
      <c r="C3481" t="s">
        <v>72</v>
      </c>
      <c r="D3481" s="24">
        <v>46174</v>
      </c>
      <c r="E3481" t="s">
        <v>560</v>
      </c>
      <c r="F3481" t="s">
        <v>10</v>
      </c>
      <c r="G3481" t="s">
        <v>320</v>
      </c>
      <c r="H3481" t="s">
        <v>320</v>
      </c>
      <c r="I3481" t="s">
        <v>322</v>
      </c>
      <c r="J3481" s="25">
        <v>435306</v>
      </c>
      <c r="K3481" s="26">
        <v>670.80510000000004</v>
      </c>
      <c r="L3481" s="26">
        <v>6.1505000000000001</v>
      </c>
    </row>
    <row r="3482" spans="1:12" ht="16" customHeight="1">
      <c r="A3482" t="s">
        <v>591</v>
      </c>
      <c r="B3482" t="s">
        <v>9</v>
      </c>
      <c r="C3482" t="s">
        <v>72</v>
      </c>
      <c r="D3482" s="24">
        <v>46174</v>
      </c>
      <c r="E3482" t="s">
        <v>579</v>
      </c>
      <c r="F3482" t="s">
        <v>10</v>
      </c>
      <c r="G3482" t="s">
        <v>320</v>
      </c>
      <c r="H3482" t="s">
        <v>320</v>
      </c>
      <c r="I3482" t="s">
        <v>324</v>
      </c>
      <c r="J3482" s="25">
        <v>89861</v>
      </c>
      <c r="K3482" s="26">
        <v>139.44929999999999</v>
      </c>
      <c r="L3482" s="26">
        <v>1.7665</v>
      </c>
    </row>
    <row r="3483" spans="1:12" ht="16" customHeight="1">
      <c r="A3483" t="s">
        <v>591</v>
      </c>
      <c r="B3483" t="s">
        <v>9</v>
      </c>
      <c r="C3483" t="s">
        <v>72</v>
      </c>
      <c r="D3483" s="24">
        <v>46174</v>
      </c>
      <c r="E3483" t="s">
        <v>372</v>
      </c>
      <c r="F3483" t="s">
        <v>10</v>
      </c>
      <c r="G3483" t="s">
        <v>320</v>
      </c>
      <c r="H3483" t="s">
        <v>320</v>
      </c>
      <c r="I3483" t="s">
        <v>326</v>
      </c>
      <c r="J3483" s="25">
        <v>53920</v>
      </c>
      <c r="K3483" s="26">
        <v>86.036500000000004</v>
      </c>
      <c r="L3483" s="26">
        <v>1.0482</v>
      </c>
    </row>
    <row r="3484" spans="1:12" ht="16" customHeight="1">
      <c r="A3484" t="s">
        <v>591</v>
      </c>
      <c r="B3484" t="s">
        <v>9</v>
      </c>
      <c r="C3484" t="s">
        <v>72</v>
      </c>
      <c r="D3484" s="24">
        <v>46174</v>
      </c>
      <c r="E3484" t="s">
        <v>331</v>
      </c>
      <c r="F3484" t="s">
        <v>10</v>
      </c>
      <c r="G3484" t="s">
        <v>320</v>
      </c>
      <c r="H3484" t="s">
        <v>320</v>
      </c>
      <c r="I3484" t="s">
        <v>328</v>
      </c>
      <c r="J3484" s="25">
        <v>82810</v>
      </c>
      <c r="K3484" s="26">
        <v>129.732</v>
      </c>
      <c r="L3484" s="26">
        <v>3.0217000000000001</v>
      </c>
    </row>
    <row r="3485" spans="1:12" ht="16" customHeight="1">
      <c r="A3485" t="s">
        <v>591</v>
      </c>
      <c r="B3485" t="s">
        <v>9</v>
      </c>
      <c r="C3485" t="s">
        <v>72</v>
      </c>
      <c r="D3485" s="24">
        <v>46174</v>
      </c>
      <c r="E3485" t="s">
        <v>542</v>
      </c>
      <c r="F3485" t="s">
        <v>10</v>
      </c>
      <c r="G3485" t="s">
        <v>320</v>
      </c>
      <c r="H3485" t="s">
        <v>320</v>
      </c>
      <c r="I3485" t="s">
        <v>330</v>
      </c>
      <c r="J3485" s="25">
        <v>204</v>
      </c>
      <c r="K3485" s="26">
        <v>0.36070000000000002</v>
      </c>
      <c r="L3485" s="26">
        <v>3.3999999999999998E-3</v>
      </c>
    </row>
    <row r="3486" spans="1:12" ht="16" customHeight="1">
      <c r="A3486" t="s">
        <v>591</v>
      </c>
      <c r="B3486" t="s">
        <v>9</v>
      </c>
      <c r="C3486" t="s">
        <v>72</v>
      </c>
      <c r="D3486" s="24">
        <v>46174</v>
      </c>
      <c r="E3486" t="s">
        <v>333</v>
      </c>
      <c r="F3486" t="s">
        <v>10</v>
      </c>
      <c r="G3486" t="s">
        <v>320</v>
      </c>
      <c r="H3486" t="s">
        <v>320</v>
      </c>
      <c r="I3486" t="s">
        <v>433</v>
      </c>
      <c r="J3486" s="25">
        <v>11</v>
      </c>
      <c r="K3486" s="26">
        <v>1.55E-2</v>
      </c>
      <c r="L3486" s="26">
        <v>2.9999999999999997E-4</v>
      </c>
    </row>
    <row r="3487" spans="1:12" ht="16" customHeight="1">
      <c r="A3487" t="s">
        <v>591</v>
      </c>
      <c r="B3487" t="s">
        <v>9</v>
      </c>
      <c r="C3487" t="s">
        <v>72</v>
      </c>
      <c r="D3487" s="24">
        <v>46174</v>
      </c>
      <c r="E3487" t="s">
        <v>335</v>
      </c>
      <c r="F3487" t="s">
        <v>10</v>
      </c>
      <c r="G3487" t="s">
        <v>320</v>
      </c>
      <c r="H3487" t="s">
        <v>320</v>
      </c>
      <c r="I3487" t="s">
        <v>434</v>
      </c>
      <c r="J3487" s="25">
        <v>524</v>
      </c>
      <c r="K3487" s="26">
        <v>0.88859999999999995</v>
      </c>
      <c r="L3487" s="26">
        <v>4.1799999999999997E-2</v>
      </c>
    </row>
    <row r="3488" spans="1:12" ht="16" customHeight="1">
      <c r="A3488" t="s">
        <v>591</v>
      </c>
      <c r="B3488" t="s">
        <v>9</v>
      </c>
      <c r="C3488" t="s">
        <v>72</v>
      </c>
      <c r="D3488" s="24">
        <v>46174</v>
      </c>
      <c r="E3488" t="s">
        <v>337</v>
      </c>
      <c r="F3488" t="s">
        <v>10</v>
      </c>
      <c r="G3488" t="s">
        <v>320</v>
      </c>
      <c r="H3488" t="s">
        <v>320</v>
      </c>
      <c r="I3488" t="s">
        <v>435</v>
      </c>
      <c r="J3488" s="25">
        <v>0</v>
      </c>
      <c r="K3488" s="26">
        <v>0</v>
      </c>
      <c r="L3488" s="26">
        <v>0</v>
      </c>
    </row>
    <row r="3489" spans="1:12" ht="16" customHeight="1">
      <c r="A3489" t="s">
        <v>591</v>
      </c>
      <c r="B3489" t="s">
        <v>9</v>
      </c>
      <c r="C3489" t="s">
        <v>72</v>
      </c>
      <c r="D3489" s="24">
        <v>46174</v>
      </c>
      <c r="E3489" t="s">
        <v>339</v>
      </c>
      <c r="F3489" t="s">
        <v>10</v>
      </c>
      <c r="G3489" t="s">
        <v>320</v>
      </c>
      <c r="H3489" t="s">
        <v>320</v>
      </c>
      <c r="I3489" t="s">
        <v>436</v>
      </c>
      <c r="J3489" s="25">
        <v>18</v>
      </c>
      <c r="K3489" s="26">
        <v>3.4599999999999999E-2</v>
      </c>
      <c r="L3489" s="26">
        <v>2.3999999999999998E-3</v>
      </c>
    </row>
    <row r="3490" spans="1:12" ht="16" customHeight="1">
      <c r="A3490" t="s">
        <v>591</v>
      </c>
      <c r="B3490" t="s">
        <v>9</v>
      </c>
      <c r="C3490" t="s">
        <v>72</v>
      </c>
      <c r="D3490" s="24">
        <v>46174</v>
      </c>
      <c r="E3490" t="s">
        <v>341</v>
      </c>
      <c r="F3490" t="s">
        <v>10</v>
      </c>
      <c r="G3490" t="s">
        <v>320</v>
      </c>
      <c r="H3490" t="s">
        <v>320</v>
      </c>
      <c r="I3490" t="s">
        <v>437</v>
      </c>
      <c r="J3490" s="25">
        <v>0</v>
      </c>
      <c r="K3490" s="26">
        <v>0</v>
      </c>
      <c r="L3490" s="26">
        <v>0</v>
      </c>
    </row>
    <row r="3491" spans="1:12" ht="16" customHeight="1">
      <c r="A3491" t="s">
        <v>591</v>
      </c>
      <c r="B3491" t="s">
        <v>9</v>
      </c>
      <c r="C3491" t="s">
        <v>72</v>
      </c>
      <c r="D3491" s="24">
        <v>46174</v>
      </c>
      <c r="E3491" t="s">
        <v>343</v>
      </c>
      <c r="F3491" t="s">
        <v>9</v>
      </c>
      <c r="G3491" t="s">
        <v>344</v>
      </c>
      <c r="H3491" t="s">
        <v>344</v>
      </c>
      <c r="I3491" t="s">
        <v>438</v>
      </c>
      <c r="J3491" s="25">
        <v>0</v>
      </c>
      <c r="K3491" s="26">
        <v>0</v>
      </c>
      <c r="L3491" s="26">
        <v>0</v>
      </c>
    </row>
    <row r="3492" spans="1:12" ht="16" customHeight="1">
      <c r="A3492" t="s">
        <v>591</v>
      </c>
      <c r="B3492" t="s">
        <v>9</v>
      </c>
      <c r="C3492" t="s">
        <v>72</v>
      </c>
      <c r="D3492" s="24">
        <v>46174</v>
      </c>
      <c r="E3492" t="s">
        <v>346</v>
      </c>
      <c r="F3492" t="s">
        <v>10</v>
      </c>
      <c r="G3492" t="s">
        <v>320</v>
      </c>
      <c r="H3492" t="s">
        <v>320</v>
      </c>
      <c r="I3492" t="s">
        <v>439</v>
      </c>
      <c r="J3492" s="25">
        <v>0</v>
      </c>
      <c r="K3492" s="26">
        <v>0</v>
      </c>
      <c r="L3492" s="26">
        <v>0</v>
      </c>
    </row>
    <row r="3493" spans="1:12" ht="16" customHeight="1">
      <c r="A3493" t="s">
        <v>591</v>
      </c>
      <c r="B3493" t="s">
        <v>9</v>
      </c>
      <c r="C3493" t="s">
        <v>72</v>
      </c>
      <c r="D3493" s="24">
        <v>46174</v>
      </c>
      <c r="E3493" t="s">
        <v>463</v>
      </c>
      <c r="F3493" t="s">
        <v>10</v>
      </c>
      <c r="G3493" t="s">
        <v>320</v>
      </c>
      <c r="H3493" t="s">
        <v>320</v>
      </c>
      <c r="I3493" t="s">
        <v>440</v>
      </c>
      <c r="J3493" s="25">
        <v>0</v>
      </c>
      <c r="K3493" s="26">
        <v>0</v>
      </c>
      <c r="L3493" s="26">
        <v>0</v>
      </c>
    </row>
    <row r="3494" spans="1:12" ht="16" customHeight="1">
      <c r="A3494" t="s">
        <v>569</v>
      </c>
      <c r="B3494" t="s">
        <v>10</v>
      </c>
      <c r="C3494" t="s">
        <v>72</v>
      </c>
      <c r="D3494" s="24">
        <v>46174</v>
      </c>
      <c r="E3494" t="s">
        <v>569</v>
      </c>
      <c r="F3494" t="s">
        <v>10</v>
      </c>
      <c r="G3494" t="s">
        <v>314</v>
      </c>
      <c r="H3494" t="s">
        <v>314</v>
      </c>
      <c r="I3494" t="s">
        <v>315</v>
      </c>
      <c r="J3494" s="25">
        <v>338771863</v>
      </c>
      <c r="K3494" s="26">
        <v>527545.49109999998</v>
      </c>
      <c r="L3494" s="26">
        <v>510.59339999999997</v>
      </c>
    </row>
    <row r="3495" spans="1:12" ht="16" customHeight="1">
      <c r="A3495" t="s">
        <v>569</v>
      </c>
      <c r="B3495" t="s">
        <v>10</v>
      </c>
      <c r="C3495" t="s">
        <v>72</v>
      </c>
      <c r="D3495" s="24">
        <v>46174</v>
      </c>
      <c r="E3495" t="s">
        <v>574</v>
      </c>
      <c r="F3495" t="s">
        <v>10</v>
      </c>
      <c r="G3495" t="s">
        <v>314</v>
      </c>
      <c r="H3495" t="s">
        <v>314</v>
      </c>
      <c r="I3495" t="s">
        <v>315</v>
      </c>
      <c r="J3495" s="25">
        <v>8195508</v>
      </c>
      <c r="K3495" s="26">
        <v>12766.075000000001</v>
      </c>
      <c r="L3495" s="26">
        <v>44.726399999999998</v>
      </c>
    </row>
    <row r="3496" spans="1:12" ht="16" customHeight="1">
      <c r="A3496" t="s">
        <v>569</v>
      </c>
      <c r="B3496" t="s">
        <v>10</v>
      </c>
      <c r="C3496" t="s">
        <v>72</v>
      </c>
      <c r="D3496" s="24">
        <v>46174</v>
      </c>
      <c r="E3496" t="s">
        <v>329</v>
      </c>
      <c r="F3496" t="s">
        <v>10</v>
      </c>
      <c r="G3496" t="s">
        <v>320</v>
      </c>
      <c r="H3496" t="s">
        <v>320</v>
      </c>
      <c r="I3496" t="s">
        <v>315</v>
      </c>
      <c r="J3496" s="25">
        <v>1799364</v>
      </c>
      <c r="K3496" s="26">
        <v>2807.64</v>
      </c>
      <c r="L3496" s="26">
        <v>14.5085</v>
      </c>
    </row>
    <row r="3497" spans="1:12" ht="16" customHeight="1">
      <c r="A3497" t="s">
        <v>569</v>
      </c>
      <c r="B3497" t="s">
        <v>10</v>
      </c>
      <c r="C3497" t="s">
        <v>72</v>
      </c>
      <c r="D3497" s="24">
        <v>46174</v>
      </c>
      <c r="E3497" t="s">
        <v>583</v>
      </c>
      <c r="F3497" t="s">
        <v>10</v>
      </c>
      <c r="G3497" t="s">
        <v>314</v>
      </c>
      <c r="H3497" t="s">
        <v>314</v>
      </c>
      <c r="I3497" t="s">
        <v>322</v>
      </c>
      <c r="J3497" s="25">
        <v>55111</v>
      </c>
      <c r="K3497" s="26">
        <v>86.207400000000007</v>
      </c>
      <c r="L3497" s="26">
        <v>0.4879</v>
      </c>
    </row>
    <row r="3498" spans="1:12" ht="16" customHeight="1">
      <c r="A3498" t="s">
        <v>569</v>
      </c>
      <c r="B3498" t="s">
        <v>10</v>
      </c>
      <c r="C3498" t="s">
        <v>72</v>
      </c>
      <c r="D3498" s="24">
        <v>46174</v>
      </c>
      <c r="E3498" t="s">
        <v>588</v>
      </c>
      <c r="F3498" t="s">
        <v>10</v>
      </c>
      <c r="G3498" t="s">
        <v>314</v>
      </c>
      <c r="H3498" t="s">
        <v>314</v>
      </c>
      <c r="I3498" t="s">
        <v>322</v>
      </c>
      <c r="J3498" s="25">
        <v>6886</v>
      </c>
      <c r="K3498" s="26">
        <v>10.7598</v>
      </c>
      <c r="L3498" s="26">
        <v>6.4699999999999994E-2</v>
      </c>
    </row>
    <row r="3499" spans="1:12" ht="16" customHeight="1">
      <c r="A3499" t="s">
        <v>569</v>
      </c>
      <c r="B3499" t="s">
        <v>10</v>
      </c>
      <c r="C3499" t="s">
        <v>72</v>
      </c>
      <c r="D3499" s="24">
        <v>46174</v>
      </c>
      <c r="E3499" t="s">
        <v>560</v>
      </c>
      <c r="F3499" t="s">
        <v>10</v>
      </c>
      <c r="G3499" t="s">
        <v>320</v>
      </c>
      <c r="H3499" t="s">
        <v>320</v>
      </c>
      <c r="I3499" t="s">
        <v>322</v>
      </c>
      <c r="J3499" s="25">
        <v>250441</v>
      </c>
      <c r="K3499" s="26">
        <v>388.63659999999999</v>
      </c>
      <c r="L3499" s="26">
        <v>3.1932</v>
      </c>
    </row>
    <row r="3500" spans="1:12" ht="16" customHeight="1">
      <c r="A3500" t="s">
        <v>569</v>
      </c>
      <c r="B3500" t="s">
        <v>10</v>
      </c>
      <c r="C3500" t="s">
        <v>72</v>
      </c>
      <c r="D3500" s="24">
        <v>46174</v>
      </c>
      <c r="E3500" t="s">
        <v>579</v>
      </c>
      <c r="F3500" t="s">
        <v>10</v>
      </c>
      <c r="G3500" t="s">
        <v>320</v>
      </c>
      <c r="H3500" t="s">
        <v>320</v>
      </c>
      <c r="I3500" t="s">
        <v>324</v>
      </c>
      <c r="J3500" s="25">
        <v>45411</v>
      </c>
      <c r="K3500" s="26">
        <v>71.154200000000003</v>
      </c>
      <c r="L3500" s="26">
        <v>0.84889999999999999</v>
      </c>
    </row>
    <row r="3501" spans="1:12" ht="16" customHeight="1">
      <c r="A3501" t="s">
        <v>569</v>
      </c>
      <c r="B3501" t="s">
        <v>10</v>
      </c>
      <c r="C3501" t="s">
        <v>72</v>
      </c>
      <c r="D3501" s="24">
        <v>46174</v>
      </c>
      <c r="E3501" t="s">
        <v>372</v>
      </c>
      <c r="F3501" t="s">
        <v>10</v>
      </c>
      <c r="G3501" t="s">
        <v>320</v>
      </c>
      <c r="H3501" t="s">
        <v>320</v>
      </c>
      <c r="I3501" t="s">
        <v>326</v>
      </c>
      <c r="J3501" s="25">
        <v>34795</v>
      </c>
      <c r="K3501" s="26">
        <v>52.4512</v>
      </c>
      <c r="L3501" s="26">
        <v>0.61499999999999999</v>
      </c>
    </row>
    <row r="3502" spans="1:12" ht="16" customHeight="1">
      <c r="A3502" t="s">
        <v>569</v>
      </c>
      <c r="B3502" t="s">
        <v>10</v>
      </c>
      <c r="C3502" t="s">
        <v>72</v>
      </c>
      <c r="D3502" s="24">
        <v>46174</v>
      </c>
      <c r="E3502" t="s">
        <v>331</v>
      </c>
      <c r="F3502" t="s">
        <v>10</v>
      </c>
      <c r="G3502" t="s">
        <v>320</v>
      </c>
      <c r="H3502" t="s">
        <v>320</v>
      </c>
      <c r="I3502" t="s">
        <v>328</v>
      </c>
      <c r="J3502" s="25">
        <v>40326</v>
      </c>
      <c r="K3502" s="26">
        <v>62.5428</v>
      </c>
      <c r="L3502" s="26">
        <v>1.1986000000000001</v>
      </c>
    </row>
    <row r="3503" spans="1:12" ht="16" customHeight="1">
      <c r="A3503" t="s">
        <v>569</v>
      </c>
      <c r="B3503" t="s">
        <v>10</v>
      </c>
      <c r="C3503" t="s">
        <v>72</v>
      </c>
      <c r="D3503" s="24">
        <v>46174</v>
      </c>
      <c r="E3503" t="s">
        <v>542</v>
      </c>
      <c r="F3503" t="s">
        <v>10</v>
      </c>
      <c r="G3503" t="s">
        <v>320</v>
      </c>
      <c r="H3503" t="s">
        <v>320</v>
      </c>
      <c r="I3503" t="s">
        <v>330</v>
      </c>
      <c r="J3503" s="25">
        <v>164</v>
      </c>
      <c r="K3503" s="26">
        <v>0.28920000000000001</v>
      </c>
      <c r="L3503" s="26">
        <v>2.3999999999999998E-3</v>
      </c>
    </row>
    <row r="3504" spans="1:12" ht="16" customHeight="1">
      <c r="A3504" t="s">
        <v>569</v>
      </c>
      <c r="B3504" t="s">
        <v>10</v>
      </c>
      <c r="C3504" t="s">
        <v>72</v>
      </c>
      <c r="D3504" s="24">
        <v>46174</v>
      </c>
      <c r="E3504" t="s">
        <v>333</v>
      </c>
      <c r="F3504" t="s">
        <v>10</v>
      </c>
      <c r="G3504" t="s">
        <v>320</v>
      </c>
      <c r="H3504" t="s">
        <v>320</v>
      </c>
      <c r="I3504" t="s">
        <v>433</v>
      </c>
      <c r="J3504" s="25">
        <v>0</v>
      </c>
      <c r="K3504" s="26">
        <v>0</v>
      </c>
      <c r="L3504" s="26">
        <v>0</v>
      </c>
    </row>
    <row r="3505" spans="1:12" ht="16" customHeight="1">
      <c r="A3505" t="s">
        <v>569</v>
      </c>
      <c r="B3505" t="s">
        <v>10</v>
      </c>
      <c r="C3505" t="s">
        <v>72</v>
      </c>
      <c r="D3505" s="24">
        <v>46174</v>
      </c>
      <c r="E3505" t="s">
        <v>335</v>
      </c>
      <c r="F3505" t="s">
        <v>10</v>
      </c>
      <c r="G3505" t="s">
        <v>320</v>
      </c>
      <c r="H3505" t="s">
        <v>320</v>
      </c>
      <c r="I3505" t="s">
        <v>434</v>
      </c>
      <c r="J3505" s="25">
        <v>234</v>
      </c>
      <c r="K3505" s="26">
        <v>0.41189999999999999</v>
      </c>
      <c r="L3505" s="26">
        <v>1.95E-2</v>
      </c>
    </row>
    <row r="3506" spans="1:12" ht="16" customHeight="1">
      <c r="A3506" t="s">
        <v>569</v>
      </c>
      <c r="B3506" t="s">
        <v>10</v>
      </c>
      <c r="C3506" t="s">
        <v>72</v>
      </c>
      <c r="D3506" s="24">
        <v>46174</v>
      </c>
      <c r="E3506" t="s">
        <v>337</v>
      </c>
      <c r="F3506" t="s">
        <v>10</v>
      </c>
      <c r="G3506" t="s">
        <v>320</v>
      </c>
      <c r="H3506" t="s">
        <v>320</v>
      </c>
      <c r="I3506" t="s">
        <v>435</v>
      </c>
      <c r="J3506" s="25">
        <v>0</v>
      </c>
      <c r="K3506" s="26">
        <v>0</v>
      </c>
      <c r="L3506" s="26">
        <v>0</v>
      </c>
    </row>
    <row r="3507" spans="1:12" ht="16" customHeight="1">
      <c r="A3507" t="s">
        <v>569</v>
      </c>
      <c r="B3507" t="s">
        <v>10</v>
      </c>
      <c r="C3507" t="s">
        <v>72</v>
      </c>
      <c r="D3507" s="24">
        <v>46174</v>
      </c>
      <c r="E3507" t="s">
        <v>339</v>
      </c>
      <c r="F3507" t="s">
        <v>10</v>
      </c>
      <c r="G3507" t="s">
        <v>320</v>
      </c>
      <c r="H3507" t="s">
        <v>320</v>
      </c>
      <c r="I3507" t="s">
        <v>436</v>
      </c>
      <c r="J3507" s="25">
        <v>22</v>
      </c>
      <c r="K3507" s="26">
        <v>3.8699999999999998E-2</v>
      </c>
      <c r="L3507" s="26">
        <v>2.3E-3</v>
      </c>
    </row>
    <row r="3508" spans="1:12" ht="16" customHeight="1">
      <c r="A3508" t="s">
        <v>569</v>
      </c>
      <c r="B3508" t="s">
        <v>10</v>
      </c>
      <c r="C3508" t="s">
        <v>72</v>
      </c>
      <c r="D3508" s="24">
        <v>46174</v>
      </c>
      <c r="E3508" t="s">
        <v>341</v>
      </c>
      <c r="F3508" t="s">
        <v>10</v>
      </c>
      <c r="G3508" t="s">
        <v>320</v>
      </c>
      <c r="H3508" t="s">
        <v>320</v>
      </c>
      <c r="I3508" t="s">
        <v>437</v>
      </c>
      <c r="J3508" s="25">
        <v>0</v>
      </c>
      <c r="K3508" s="26">
        <v>0</v>
      </c>
      <c r="L3508" s="26">
        <v>0</v>
      </c>
    </row>
    <row r="3509" spans="1:12" ht="16" customHeight="1">
      <c r="A3509" t="s">
        <v>569</v>
      </c>
      <c r="B3509" t="s">
        <v>10</v>
      </c>
      <c r="C3509" t="s">
        <v>72</v>
      </c>
      <c r="D3509" s="24">
        <v>46174</v>
      </c>
      <c r="E3509" t="s">
        <v>343</v>
      </c>
      <c r="F3509" t="s">
        <v>9</v>
      </c>
      <c r="G3509" t="s">
        <v>344</v>
      </c>
      <c r="H3509" t="s">
        <v>344</v>
      </c>
      <c r="I3509" t="s">
        <v>438</v>
      </c>
      <c r="J3509" s="25">
        <v>0</v>
      </c>
      <c r="K3509" s="26">
        <v>0</v>
      </c>
      <c r="L3509" s="26">
        <v>0</v>
      </c>
    </row>
    <row r="3510" spans="1:12" ht="16" customHeight="1">
      <c r="A3510" t="s">
        <v>569</v>
      </c>
      <c r="B3510" t="s">
        <v>10</v>
      </c>
      <c r="C3510" t="s">
        <v>72</v>
      </c>
      <c r="D3510" s="24">
        <v>46174</v>
      </c>
      <c r="E3510" t="s">
        <v>346</v>
      </c>
      <c r="F3510" t="s">
        <v>10</v>
      </c>
      <c r="G3510" t="s">
        <v>320</v>
      </c>
      <c r="H3510" t="s">
        <v>320</v>
      </c>
      <c r="I3510" t="s">
        <v>439</v>
      </c>
      <c r="J3510" s="25">
        <v>0</v>
      </c>
      <c r="K3510" s="26">
        <v>0</v>
      </c>
      <c r="L3510" s="26">
        <v>0</v>
      </c>
    </row>
    <row r="3511" spans="1:12" ht="16" customHeight="1">
      <c r="A3511" t="s">
        <v>569</v>
      </c>
      <c r="B3511" t="s">
        <v>10</v>
      </c>
      <c r="C3511" t="s">
        <v>72</v>
      </c>
      <c r="D3511" s="24">
        <v>46174</v>
      </c>
      <c r="E3511" t="s">
        <v>463</v>
      </c>
      <c r="F3511" t="s">
        <v>10</v>
      </c>
      <c r="G3511" t="s">
        <v>320</v>
      </c>
      <c r="H3511" t="s">
        <v>320</v>
      </c>
      <c r="I3511" t="s">
        <v>440</v>
      </c>
      <c r="J3511" s="25">
        <v>0</v>
      </c>
      <c r="K3511" s="26">
        <v>0</v>
      </c>
      <c r="L3511" s="26">
        <v>0</v>
      </c>
    </row>
    <row r="3512" spans="1:12" ht="16" customHeight="1">
      <c r="A3512" t="s">
        <v>592</v>
      </c>
      <c r="B3512" t="s">
        <v>11</v>
      </c>
      <c r="C3512" t="s">
        <v>72</v>
      </c>
      <c r="D3512" s="24">
        <v>46174</v>
      </c>
      <c r="E3512" t="s">
        <v>574</v>
      </c>
      <c r="F3512" t="s">
        <v>10</v>
      </c>
      <c r="G3512" t="s">
        <v>314</v>
      </c>
      <c r="H3512" t="s">
        <v>314</v>
      </c>
      <c r="I3512" t="s">
        <v>315</v>
      </c>
      <c r="J3512" s="25">
        <v>35379131</v>
      </c>
      <c r="K3512" s="26">
        <v>55480.670400000003</v>
      </c>
      <c r="L3512" s="26">
        <v>222.36199999999999</v>
      </c>
    </row>
    <row r="3513" spans="1:12" ht="16" customHeight="1">
      <c r="A3513" t="s">
        <v>592</v>
      </c>
      <c r="B3513" t="s">
        <v>11</v>
      </c>
      <c r="C3513" t="s">
        <v>72</v>
      </c>
      <c r="D3513" s="24">
        <v>46174</v>
      </c>
      <c r="E3513" t="s">
        <v>329</v>
      </c>
      <c r="F3513" t="s">
        <v>10</v>
      </c>
      <c r="G3513" t="s">
        <v>320</v>
      </c>
      <c r="H3513" t="s">
        <v>320</v>
      </c>
      <c r="I3513" t="s">
        <v>315</v>
      </c>
      <c r="J3513" s="25">
        <v>1913823</v>
      </c>
      <c r="K3513" s="26">
        <v>2996.6073000000001</v>
      </c>
      <c r="L3513" s="26">
        <v>15.776</v>
      </c>
    </row>
    <row r="3514" spans="1:12" ht="16" customHeight="1">
      <c r="A3514" t="s">
        <v>592</v>
      </c>
      <c r="B3514" t="s">
        <v>11</v>
      </c>
      <c r="C3514" t="s">
        <v>72</v>
      </c>
      <c r="D3514" s="24">
        <v>46174</v>
      </c>
      <c r="E3514" t="s">
        <v>583</v>
      </c>
      <c r="F3514" t="s">
        <v>10</v>
      </c>
      <c r="G3514" t="s">
        <v>314</v>
      </c>
      <c r="H3514" t="s">
        <v>314</v>
      </c>
      <c r="I3514" t="s">
        <v>322</v>
      </c>
      <c r="J3514" s="25">
        <v>82453</v>
      </c>
      <c r="K3514" s="26">
        <v>129.27799999999999</v>
      </c>
      <c r="L3514" s="26">
        <v>0.7379</v>
      </c>
    </row>
    <row r="3515" spans="1:12" ht="16" customHeight="1">
      <c r="A3515" t="s">
        <v>592</v>
      </c>
      <c r="B3515" t="s">
        <v>11</v>
      </c>
      <c r="C3515" t="s">
        <v>72</v>
      </c>
      <c r="D3515" s="24">
        <v>46174</v>
      </c>
      <c r="E3515" t="s">
        <v>588</v>
      </c>
      <c r="F3515" t="s">
        <v>10</v>
      </c>
      <c r="G3515" t="s">
        <v>314</v>
      </c>
      <c r="H3515" t="s">
        <v>314</v>
      </c>
      <c r="I3515" t="s">
        <v>322</v>
      </c>
      <c r="J3515" s="25">
        <v>13227</v>
      </c>
      <c r="K3515" s="26">
        <v>20.7363</v>
      </c>
      <c r="L3515" s="26">
        <v>0.13120000000000001</v>
      </c>
    </row>
    <row r="3516" spans="1:12" ht="16" customHeight="1">
      <c r="A3516" t="s">
        <v>592</v>
      </c>
      <c r="B3516" t="s">
        <v>11</v>
      </c>
      <c r="C3516" t="s">
        <v>72</v>
      </c>
      <c r="D3516" s="24">
        <v>46174</v>
      </c>
      <c r="E3516" t="s">
        <v>593</v>
      </c>
      <c r="F3516" t="s">
        <v>10</v>
      </c>
      <c r="G3516" t="s">
        <v>314</v>
      </c>
      <c r="H3516" t="s">
        <v>314</v>
      </c>
      <c r="I3516" t="s">
        <v>322</v>
      </c>
      <c r="J3516" s="25">
        <v>609</v>
      </c>
      <c r="K3516" s="26">
        <v>0.95909999999999995</v>
      </c>
      <c r="L3516" s="26">
        <v>6.7000000000000002E-3</v>
      </c>
    </row>
    <row r="3517" spans="1:12" ht="16" customHeight="1">
      <c r="A3517" t="s">
        <v>592</v>
      </c>
      <c r="B3517" t="s">
        <v>11</v>
      </c>
      <c r="C3517" t="s">
        <v>72</v>
      </c>
      <c r="D3517" s="24">
        <v>46174</v>
      </c>
      <c r="E3517" t="s">
        <v>560</v>
      </c>
      <c r="F3517" t="s">
        <v>10</v>
      </c>
      <c r="G3517" t="s">
        <v>320</v>
      </c>
      <c r="H3517" t="s">
        <v>320</v>
      </c>
      <c r="I3517" t="s">
        <v>322</v>
      </c>
      <c r="J3517" s="25">
        <v>370685</v>
      </c>
      <c r="K3517" s="26">
        <v>572.75040000000001</v>
      </c>
      <c r="L3517" s="26">
        <v>4.3787000000000003</v>
      </c>
    </row>
    <row r="3518" spans="1:12" ht="16" customHeight="1">
      <c r="A3518" t="s">
        <v>592</v>
      </c>
      <c r="B3518" t="s">
        <v>11</v>
      </c>
      <c r="C3518" t="s">
        <v>72</v>
      </c>
      <c r="D3518" s="24">
        <v>46174</v>
      </c>
      <c r="E3518" t="s">
        <v>579</v>
      </c>
      <c r="F3518" t="s">
        <v>10</v>
      </c>
      <c r="G3518" t="s">
        <v>320</v>
      </c>
      <c r="H3518" t="s">
        <v>320</v>
      </c>
      <c r="I3518" t="s">
        <v>324</v>
      </c>
      <c r="J3518" s="25">
        <v>42596</v>
      </c>
      <c r="K3518" s="26">
        <v>66.962699999999998</v>
      </c>
      <c r="L3518" s="26">
        <v>0.75900000000000001</v>
      </c>
    </row>
    <row r="3519" spans="1:12" ht="16" customHeight="1">
      <c r="A3519" t="s">
        <v>592</v>
      </c>
      <c r="B3519" t="s">
        <v>11</v>
      </c>
      <c r="C3519" t="s">
        <v>72</v>
      </c>
      <c r="D3519" s="24">
        <v>46174</v>
      </c>
      <c r="E3519" t="s">
        <v>372</v>
      </c>
      <c r="F3519" t="s">
        <v>10</v>
      </c>
      <c r="G3519" t="s">
        <v>320</v>
      </c>
      <c r="H3519" t="s">
        <v>320</v>
      </c>
      <c r="I3519" t="s">
        <v>326</v>
      </c>
      <c r="J3519" s="25">
        <v>30058</v>
      </c>
      <c r="K3519" s="26">
        <v>47.469700000000003</v>
      </c>
      <c r="L3519" s="26">
        <v>0.76839999999999997</v>
      </c>
    </row>
    <row r="3520" spans="1:12" ht="16" customHeight="1">
      <c r="A3520" t="s">
        <v>592</v>
      </c>
      <c r="B3520" t="s">
        <v>11</v>
      </c>
      <c r="C3520" t="s">
        <v>72</v>
      </c>
      <c r="D3520" s="24">
        <v>46174</v>
      </c>
      <c r="E3520" t="s">
        <v>331</v>
      </c>
      <c r="F3520" t="s">
        <v>10</v>
      </c>
      <c r="G3520" t="s">
        <v>320</v>
      </c>
      <c r="H3520" t="s">
        <v>320</v>
      </c>
      <c r="I3520" t="s">
        <v>328</v>
      </c>
      <c r="J3520" s="25">
        <v>58962</v>
      </c>
      <c r="K3520" s="26">
        <v>94.840699999999998</v>
      </c>
      <c r="L3520" s="26">
        <v>2.0464000000000002</v>
      </c>
    </row>
    <row r="3521" spans="1:12" ht="16" customHeight="1">
      <c r="A3521" t="s">
        <v>592</v>
      </c>
      <c r="B3521" t="s">
        <v>11</v>
      </c>
      <c r="C3521" t="s">
        <v>72</v>
      </c>
      <c r="D3521" s="24">
        <v>46174</v>
      </c>
      <c r="E3521" t="s">
        <v>542</v>
      </c>
      <c r="F3521" t="s">
        <v>10</v>
      </c>
      <c r="G3521" t="s">
        <v>320</v>
      </c>
      <c r="H3521" t="s">
        <v>320</v>
      </c>
      <c r="I3521" t="s">
        <v>330</v>
      </c>
      <c r="J3521" s="25">
        <v>250</v>
      </c>
      <c r="K3521" s="26">
        <v>0.4496</v>
      </c>
      <c r="L3521" s="26">
        <v>3.5999999999999999E-3</v>
      </c>
    </row>
    <row r="3522" spans="1:12" ht="16" customHeight="1">
      <c r="A3522" t="s">
        <v>592</v>
      </c>
      <c r="B3522" t="s">
        <v>11</v>
      </c>
      <c r="C3522" t="s">
        <v>72</v>
      </c>
      <c r="D3522" s="24">
        <v>46174</v>
      </c>
      <c r="E3522" t="s">
        <v>333</v>
      </c>
      <c r="F3522" t="s">
        <v>10</v>
      </c>
      <c r="G3522" t="s">
        <v>320</v>
      </c>
      <c r="H3522" t="s">
        <v>320</v>
      </c>
      <c r="I3522" t="s">
        <v>433</v>
      </c>
      <c r="J3522" s="25">
        <v>2</v>
      </c>
      <c r="K3522" s="26">
        <v>2.8E-3</v>
      </c>
      <c r="L3522" s="26">
        <v>0</v>
      </c>
    </row>
    <row r="3523" spans="1:12" ht="16" customHeight="1">
      <c r="A3523" t="s">
        <v>592</v>
      </c>
      <c r="B3523" t="s">
        <v>11</v>
      </c>
      <c r="C3523" t="s">
        <v>72</v>
      </c>
      <c r="D3523" s="24">
        <v>46174</v>
      </c>
      <c r="E3523" t="s">
        <v>335</v>
      </c>
      <c r="F3523" t="s">
        <v>10</v>
      </c>
      <c r="G3523" t="s">
        <v>320</v>
      </c>
      <c r="H3523" t="s">
        <v>320</v>
      </c>
      <c r="I3523" t="s">
        <v>434</v>
      </c>
      <c r="J3523" s="25">
        <v>323</v>
      </c>
      <c r="K3523" s="26">
        <v>0.54149999999999998</v>
      </c>
      <c r="L3523" s="26">
        <v>2.24E-2</v>
      </c>
    </row>
    <row r="3524" spans="1:12" ht="16" customHeight="1">
      <c r="A3524" t="s">
        <v>592</v>
      </c>
      <c r="B3524" t="s">
        <v>11</v>
      </c>
      <c r="C3524" t="s">
        <v>72</v>
      </c>
      <c r="D3524" s="24">
        <v>46174</v>
      </c>
      <c r="E3524" t="s">
        <v>337</v>
      </c>
      <c r="F3524" t="s">
        <v>10</v>
      </c>
      <c r="G3524" t="s">
        <v>320</v>
      </c>
      <c r="H3524" t="s">
        <v>320</v>
      </c>
      <c r="I3524" t="s">
        <v>435</v>
      </c>
      <c r="J3524" s="25">
        <v>0</v>
      </c>
      <c r="K3524" s="26">
        <v>0</v>
      </c>
      <c r="L3524" s="26">
        <v>0</v>
      </c>
    </row>
    <row r="3525" spans="1:12" ht="16" customHeight="1">
      <c r="A3525" t="s">
        <v>592</v>
      </c>
      <c r="B3525" t="s">
        <v>11</v>
      </c>
      <c r="C3525" t="s">
        <v>72</v>
      </c>
      <c r="D3525" s="24">
        <v>46174</v>
      </c>
      <c r="E3525" t="s">
        <v>339</v>
      </c>
      <c r="F3525" t="s">
        <v>10</v>
      </c>
      <c r="G3525" t="s">
        <v>320</v>
      </c>
      <c r="H3525" t="s">
        <v>320</v>
      </c>
      <c r="I3525" t="s">
        <v>436</v>
      </c>
      <c r="J3525" s="25">
        <v>8</v>
      </c>
      <c r="K3525" s="26">
        <v>1.38E-2</v>
      </c>
      <c r="L3525" s="26">
        <v>8.9999999999999998E-4</v>
      </c>
    </row>
    <row r="3526" spans="1:12" ht="16" customHeight="1">
      <c r="A3526" t="s">
        <v>592</v>
      </c>
      <c r="B3526" t="s">
        <v>11</v>
      </c>
      <c r="C3526" t="s">
        <v>72</v>
      </c>
      <c r="D3526" s="24">
        <v>46174</v>
      </c>
      <c r="E3526" t="s">
        <v>341</v>
      </c>
      <c r="F3526" t="s">
        <v>10</v>
      </c>
      <c r="G3526" t="s">
        <v>320</v>
      </c>
      <c r="H3526" t="s">
        <v>320</v>
      </c>
      <c r="I3526" t="s">
        <v>437</v>
      </c>
      <c r="J3526" s="25">
        <v>0</v>
      </c>
      <c r="K3526" s="26">
        <v>0</v>
      </c>
      <c r="L3526" s="26">
        <v>0</v>
      </c>
    </row>
    <row r="3527" spans="1:12" ht="16" customHeight="1">
      <c r="A3527" t="s">
        <v>592</v>
      </c>
      <c r="B3527" t="s">
        <v>11</v>
      </c>
      <c r="C3527" t="s">
        <v>72</v>
      </c>
      <c r="D3527" s="24">
        <v>46174</v>
      </c>
      <c r="E3527" t="s">
        <v>343</v>
      </c>
      <c r="F3527" t="s">
        <v>9</v>
      </c>
      <c r="G3527" t="s">
        <v>344</v>
      </c>
      <c r="H3527" t="s">
        <v>344</v>
      </c>
      <c r="I3527" t="s">
        <v>438</v>
      </c>
      <c r="J3527" s="25">
        <v>0</v>
      </c>
      <c r="K3527" s="26">
        <v>0</v>
      </c>
      <c r="L3527" s="26">
        <v>0</v>
      </c>
    </row>
    <row r="3528" spans="1:12" ht="16" customHeight="1">
      <c r="A3528" t="s">
        <v>592</v>
      </c>
      <c r="B3528" t="s">
        <v>11</v>
      </c>
      <c r="C3528" t="s">
        <v>72</v>
      </c>
      <c r="D3528" s="24">
        <v>46174</v>
      </c>
      <c r="E3528" t="s">
        <v>346</v>
      </c>
      <c r="F3528" t="s">
        <v>10</v>
      </c>
      <c r="G3528" t="s">
        <v>320</v>
      </c>
      <c r="H3528" t="s">
        <v>320</v>
      </c>
      <c r="I3528" t="s">
        <v>439</v>
      </c>
      <c r="J3528" s="25">
        <v>0</v>
      </c>
      <c r="K3528" s="26">
        <v>0</v>
      </c>
      <c r="L3528" s="26">
        <v>0</v>
      </c>
    </row>
    <row r="3529" spans="1:12" ht="16" customHeight="1">
      <c r="A3529" t="s">
        <v>592</v>
      </c>
      <c r="B3529" t="s">
        <v>11</v>
      </c>
      <c r="C3529" t="s">
        <v>72</v>
      </c>
      <c r="D3529" s="24">
        <v>46174</v>
      </c>
      <c r="E3529" t="s">
        <v>463</v>
      </c>
      <c r="F3529" t="s">
        <v>10</v>
      </c>
      <c r="G3529" t="s">
        <v>320</v>
      </c>
      <c r="H3529" t="s">
        <v>320</v>
      </c>
      <c r="I3529" t="s">
        <v>440</v>
      </c>
      <c r="J3529" s="25">
        <v>0</v>
      </c>
      <c r="K3529" s="26">
        <v>0</v>
      </c>
      <c r="L3529" s="26">
        <v>0</v>
      </c>
    </row>
    <row r="3530" spans="1:12" ht="16" customHeight="1">
      <c r="A3530" t="s">
        <v>594</v>
      </c>
      <c r="B3530" t="s">
        <v>12</v>
      </c>
      <c r="C3530" t="s">
        <v>72</v>
      </c>
      <c r="D3530" s="24">
        <v>46174</v>
      </c>
      <c r="E3530" t="s">
        <v>574</v>
      </c>
      <c r="F3530" t="s">
        <v>10</v>
      </c>
      <c r="G3530" t="s">
        <v>314</v>
      </c>
      <c r="H3530" t="s">
        <v>314</v>
      </c>
      <c r="I3530" t="s">
        <v>315</v>
      </c>
      <c r="J3530" s="25">
        <v>42409489</v>
      </c>
      <c r="K3530" s="26">
        <v>66493.582899999994</v>
      </c>
      <c r="L3530" s="26">
        <v>196.21870000000001</v>
      </c>
    </row>
    <row r="3531" spans="1:12" ht="16" customHeight="1">
      <c r="A3531" t="s">
        <v>594</v>
      </c>
      <c r="B3531" t="s">
        <v>12</v>
      </c>
      <c r="C3531" t="s">
        <v>72</v>
      </c>
      <c r="D3531" s="24">
        <v>46174</v>
      </c>
      <c r="E3531" t="s">
        <v>329</v>
      </c>
      <c r="F3531" t="s">
        <v>10</v>
      </c>
      <c r="G3531" t="s">
        <v>320</v>
      </c>
      <c r="H3531" t="s">
        <v>320</v>
      </c>
      <c r="I3531" t="s">
        <v>315</v>
      </c>
      <c r="J3531" s="25">
        <v>2982978</v>
      </c>
      <c r="K3531" s="26">
        <v>4670.7767000000003</v>
      </c>
      <c r="L3531" s="26">
        <v>20.860900000000001</v>
      </c>
    </row>
    <row r="3532" spans="1:12" ht="16" customHeight="1">
      <c r="A3532" t="s">
        <v>594</v>
      </c>
      <c r="B3532" t="s">
        <v>12</v>
      </c>
      <c r="C3532" t="s">
        <v>72</v>
      </c>
      <c r="D3532" s="24">
        <v>46174</v>
      </c>
      <c r="E3532" t="s">
        <v>583</v>
      </c>
      <c r="F3532" t="s">
        <v>10</v>
      </c>
      <c r="G3532" t="s">
        <v>314</v>
      </c>
      <c r="H3532" t="s">
        <v>314</v>
      </c>
      <c r="I3532" t="s">
        <v>322</v>
      </c>
      <c r="J3532" s="25">
        <v>150426</v>
      </c>
      <c r="K3532" s="26">
        <v>236.26509999999999</v>
      </c>
      <c r="L3532" s="26">
        <v>1.2656000000000001</v>
      </c>
    </row>
    <row r="3533" spans="1:12" ht="16" customHeight="1">
      <c r="A3533" t="s">
        <v>594</v>
      </c>
      <c r="B3533" t="s">
        <v>12</v>
      </c>
      <c r="C3533" t="s">
        <v>72</v>
      </c>
      <c r="D3533" s="24">
        <v>46174</v>
      </c>
      <c r="E3533" t="s">
        <v>588</v>
      </c>
      <c r="F3533" t="s">
        <v>10</v>
      </c>
      <c r="G3533" t="s">
        <v>314</v>
      </c>
      <c r="H3533" t="s">
        <v>314</v>
      </c>
      <c r="I3533" t="s">
        <v>322</v>
      </c>
      <c r="J3533" s="25">
        <v>18268</v>
      </c>
      <c r="K3533" s="26">
        <v>28.645099999999999</v>
      </c>
      <c r="L3533" s="26">
        <v>0.18559999999999999</v>
      </c>
    </row>
    <row r="3534" spans="1:12" ht="16" customHeight="1">
      <c r="A3534" t="s">
        <v>594</v>
      </c>
      <c r="B3534" t="s">
        <v>12</v>
      </c>
      <c r="C3534" t="s">
        <v>72</v>
      </c>
      <c r="D3534" s="24">
        <v>46174</v>
      </c>
      <c r="E3534" t="s">
        <v>593</v>
      </c>
      <c r="F3534" t="s">
        <v>10</v>
      </c>
      <c r="G3534" t="s">
        <v>314</v>
      </c>
      <c r="H3534" t="s">
        <v>314</v>
      </c>
      <c r="I3534" t="s">
        <v>322</v>
      </c>
      <c r="J3534" s="25">
        <v>1620</v>
      </c>
      <c r="K3534" s="26">
        <v>2.5491999999999999</v>
      </c>
      <c r="L3534" s="26">
        <v>2.0400000000000001E-2</v>
      </c>
    </row>
    <row r="3535" spans="1:12" ht="16" customHeight="1">
      <c r="A3535" t="s">
        <v>594</v>
      </c>
      <c r="B3535" t="s">
        <v>12</v>
      </c>
      <c r="C3535" t="s">
        <v>72</v>
      </c>
      <c r="D3535" s="24">
        <v>46174</v>
      </c>
      <c r="E3535" t="s">
        <v>560</v>
      </c>
      <c r="F3535" t="s">
        <v>10</v>
      </c>
      <c r="G3535" t="s">
        <v>320</v>
      </c>
      <c r="H3535" t="s">
        <v>320</v>
      </c>
      <c r="I3535" t="s">
        <v>322</v>
      </c>
      <c r="J3535" s="25">
        <v>450563</v>
      </c>
      <c r="K3535" s="26">
        <v>705.98680000000002</v>
      </c>
      <c r="L3535" s="26">
        <v>5.6977000000000002</v>
      </c>
    </row>
    <row r="3536" spans="1:12" ht="16" customHeight="1">
      <c r="A3536" t="s">
        <v>594</v>
      </c>
      <c r="B3536" t="s">
        <v>12</v>
      </c>
      <c r="C3536" t="s">
        <v>72</v>
      </c>
      <c r="D3536" s="24">
        <v>46174</v>
      </c>
      <c r="E3536" t="s">
        <v>579</v>
      </c>
      <c r="F3536" t="s">
        <v>10</v>
      </c>
      <c r="G3536" t="s">
        <v>320</v>
      </c>
      <c r="H3536" t="s">
        <v>320</v>
      </c>
      <c r="I3536" t="s">
        <v>324</v>
      </c>
      <c r="J3536" s="25">
        <v>66224</v>
      </c>
      <c r="K3536" s="26">
        <v>102.5117</v>
      </c>
      <c r="L3536" s="26">
        <v>1.0727</v>
      </c>
    </row>
    <row r="3537" spans="1:12" ht="16" customHeight="1">
      <c r="A3537" t="s">
        <v>594</v>
      </c>
      <c r="B3537" t="s">
        <v>12</v>
      </c>
      <c r="C3537" t="s">
        <v>72</v>
      </c>
      <c r="D3537" s="24">
        <v>46174</v>
      </c>
      <c r="E3537" t="s">
        <v>372</v>
      </c>
      <c r="F3537" t="s">
        <v>10</v>
      </c>
      <c r="G3537" t="s">
        <v>320</v>
      </c>
      <c r="H3537" t="s">
        <v>320</v>
      </c>
      <c r="I3537" t="s">
        <v>326</v>
      </c>
      <c r="J3537" s="25">
        <v>35203</v>
      </c>
      <c r="K3537" s="26">
        <v>56.258200000000002</v>
      </c>
      <c r="L3537" s="26">
        <v>0.99850000000000005</v>
      </c>
    </row>
    <row r="3538" spans="1:12" ht="16" customHeight="1">
      <c r="A3538" t="s">
        <v>594</v>
      </c>
      <c r="B3538" t="s">
        <v>12</v>
      </c>
      <c r="C3538" t="s">
        <v>72</v>
      </c>
      <c r="D3538" s="24">
        <v>46174</v>
      </c>
      <c r="E3538" t="s">
        <v>331</v>
      </c>
      <c r="F3538" t="s">
        <v>10</v>
      </c>
      <c r="G3538" t="s">
        <v>320</v>
      </c>
      <c r="H3538" t="s">
        <v>320</v>
      </c>
      <c r="I3538" t="s">
        <v>328</v>
      </c>
      <c r="J3538" s="25">
        <v>59942</v>
      </c>
      <c r="K3538" s="26">
        <v>92.776799999999994</v>
      </c>
      <c r="L3538" s="26">
        <v>1.8192999999999999</v>
      </c>
    </row>
    <row r="3539" spans="1:12" ht="16" customHeight="1">
      <c r="A3539" t="s">
        <v>594</v>
      </c>
      <c r="B3539" t="s">
        <v>12</v>
      </c>
      <c r="C3539" t="s">
        <v>72</v>
      </c>
      <c r="D3539" s="24">
        <v>46174</v>
      </c>
      <c r="E3539" t="s">
        <v>542</v>
      </c>
      <c r="F3539" t="s">
        <v>10</v>
      </c>
      <c r="G3539" t="s">
        <v>320</v>
      </c>
      <c r="H3539" t="s">
        <v>320</v>
      </c>
      <c r="I3539" t="s">
        <v>330</v>
      </c>
      <c r="J3539" s="25">
        <v>219</v>
      </c>
      <c r="K3539" s="26">
        <v>0.36249999999999999</v>
      </c>
      <c r="L3539" s="26">
        <v>4.1999999999999997E-3</v>
      </c>
    </row>
    <row r="3540" spans="1:12" ht="16" customHeight="1">
      <c r="A3540" t="s">
        <v>594</v>
      </c>
      <c r="B3540" t="s">
        <v>12</v>
      </c>
      <c r="C3540" t="s">
        <v>72</v>
      </c>
      <c r="D3540" s="24">
        <v>46174</v>
      </c>
      <c r="E3540" t="s">
        <v>333</v>
      </c>
      <c r="F3540" t="s">
        <v>10</v>
      </c>
      <c r="G3540" t="s">
        <v>320</v>
      </c>
      <c r="H3540" t="s">
        <v>320</v>
      </c>
      <c r="I3540" t="s">
        <v>433</v>
      </c>
      <c r="J3540" s="25">
        <v>45</v>
      </c>
      <c r="K3540" s="26">
        <v>6.2100000000000002E-2</v>
      </c>
      <c r="L3540" s="26">
        <v>6.9999999999999999E-4</v>
      </c>
    </row>
    <row r="3541" spans="1:12" ht="16" customHeight="1">
      <c r="A3541" t="s">
        <v>594</v>
      </c>
      <c r="B3541" t="s">
        <v>12</v>
      </c>
      <c r="C3541" t="s">
        <v>72</v>
      </c>
      <c r="D3541" s="24">
        <v>46174</v>
      </c>
      <c r="E3541" t="s">
        <v>335</v>
      </c>
      <c r="F3541" t="s">
        <v>10</v>
      </c>
      <c r="G3541" t="s">
        <v>320</v>
      </c>
      <c r="H3541" t="s">
        <v>320</v>
      </c>
      <c r="I3541" t="s">
        <v>434</v>
      </c>
      <c r="J3541" s="25">
        <v>376</v>
      </c>
      <c r="K3541" s="26">
        <v>0.61299999999999999</v>
      </c>
      <c r="L3541" s="26">
        <v>2.4E-2</v>
      </c>
    </row>
    <row r="3542" spans="1:12" ht="16" customHeight="1">
      <c r="A3542" t="s">
        <v>594</v>
      </c>
      <c r="B3542" t="s">
        <v>12</v>
      </c>
      <c r="C3542" t="s">
        <v>72</v>
      </c>
      <c r="D3542" s="24">
        <v>46174</v>
      </c>
      <c r="E3542" t="s">
        <v>337</v>
      </c>
      <c r="F3542" t="s">
        <v>10</v>
      </c>
      <c r="G3542" t="s">
        <v>320</v>
      </c>
      <c r="H3542" t="s">
        <v>320</v>
      </c>
      <c r="I3542" t="s">
        <v>435</v>
      </c>
      <c r="J3542" s="25">
        <v>0</v>
      </c>
      <c r="K3542" s="26">
        <v>0</v>
      </c>
      <c r="L3542" s="26">
        <v>0</v>
      </c>
    </row>
    <row r="3543" spans="1:12" ht="16" customHeight="1">
      <c r="A3543" t="s">
        <v>594</v>
      </c>
      <c r="B3543" t="s">
        <v>12</v>
      </c>
      <c r="C3543" t="s">
        <v>72</v>
      </c>
      <c r="D3543" s="24">
        <v>46174</v>
      </c>
      <c r="E3543" t="s">
        <v>339</v>
      </c>
      <c r="F3543" t="s">
        <v>10</v>
      </c>
      <c r="G3543" t="s">
        <v>320</v>
      </c>
      <c r="H3543" t="s">
        <v>320</v>
      </c>
      <c r="I3543" t="s">
        <v>436</v>
      </c>
      <c r="J3543" s="25">
        <v>2</v>
      </c>
      <c r="K3543" s="26">
        <v>3.8E-3</v>
      </c>
      <c r="L3543" s="26">
        <v>2.9999999999999997E-4</v>
      </c>
    </row>
    <row r="3544" spans="1:12" ht="16" customHeight="1">
      <c r="A3544" t="s">
        <v>594</v>
      </c>
      <c r="B3544" t="s">
        <v>12</v>
      </c>
      <c r="C3544" t="s">
        <v>72</v>
      </c>
      <c r="D3544" s="24">
        <v>46174</v>
      </c>
      <c r="E3544" t="s">
        <v>341</v>
      </c>
      <c r="F3544" t="s">
        <v>10</v>
      </c>
      <c r="G3544" t="s">
        <v>320</v>
      </c>
      <c r="H3544" t="s">
        <v>320</v>
      </c>
      <c r="I3544" t="s">
        <v>437</v>
      </c>
      <c r="J3544" s="25">
        <v>0</v>
      </c>
      <c r="K3544" s="26">
        <v>0</v>
      </c>
      <c r="L3544" s="26">
        <v>0</v>
      </c>
    </row>
    <row r="3545" spans="1:12" ht="16" customHeight="1">
      <c r="A3545" t="s">
        <v>594</v>
      </c>
      <c r="B3545" t="s">
        <v>12</v>
      </c>
      <c r="C3545" t="s">
        <v>72</v>
      </c>
      <c r="D3545" s="24">
        <v>46174</v>
      </c>
      <c r="E3545" t="s">
        <v>343</v>
      </c>
      <c r="F3545" t="s">
        <v>9</v>
      </c>
      <c r="G3545" t="s">
        <v>344</v>
      </c>
      <c r="H3545" t="s">
        <v>344</v>
      </c>
      <c r="I3545" t="s">
        <v>438</v>
      </c>
      <c r="J3545" s="25">
        <v>0</v>
      </c>
      <c r="K3545" s="26">
        <v>0</v>
      </c>
      <c r="L3545" s="26">
        <v>0</v>
      </c>
    </row>
    <row r="3546" spans="1:12" ht="16" customHeight="1">
      <c r="A3546" t="s">
        <v>594</v>
      </c>
      <c r="B3546" t="s">
        <v>12</v>
      </c>
      <c r="C3546" t="s">
        <v>72</v>
      </c>
      <c r="D3546" s="24">
        <v>46174</v>
      </c>
      <c r="E3546" t="s">
        <v>346</v>
      </c>
      <c r="F3546" t="s">
        <v>10</v>
      </c>
      <c r="G3546" t="s">
        <v>320</v>
      </c>
      <c r="H3546" t="s">
        <v>320</v>
      </c>
      <c r="I3546" t="s">
        <v>439</v>
      </c>
      <c r="J3546" s="25">
        <v>0</v>
      </c>
      <c r="K3546" s="26">
        <v>0</v>
      </c>
      <c r="L3546" s="26">
        <v>0</v>
      </c>
    </row>
    <row r="3547" spans="1:12" ht="16" customHeight="1">
      <c r="A3547" t="s">
        <v>594</v>
      </c>
      <c r="B3547" t="s">
        <v>12</v>
      </c>
      <c r="C3547" t="s">
        <v>72</v>
      </c>
      <c r="D3547" s="24">
        <v>46174</v>
      </c>
      <c r="E3547" t="s">
        <v>463</v>
      </c>
      <c r="F3547" t="s">
        <v>10</v>
      </c>
      <c r="G3547" t="s">
        <v>320</v>
      </c>
      <c r="H3547" t="s">
        <v>320</v>
      </c>
      <c r="I3547" t="s">
        <v>440</v>
      </c>
      <c r="J3547" s="25">
        <v>0</v>
      </c>
      <c r="K3547" s="26">
        <v>0</v>
      </c>
      <c r="L3547" s="26">
        <v>0</v>
      </c>
    </row>
    <row r="3548" spans="1:12" ht="16" customHeight="1">
      <c r="A3548" t="s">
        <v>595</v>
      </c>
      <c r="B3548" t="s">
        <v>13</v>
      </c>
      <c r="C3548" t="s">
        <v>72</v>
      </c>
      <c r="D3548" s="24">
        <v>46174</v>
      </c>
      <c r="E3548" t="s">
        <v>574</v>
      </c>
      <c r="F3548" t="s">
        <v>10</v>
      </c>
      <c r="G3548" t="s">
        <v>314</v>
      </c>
      <c r="H3548" t="s">
        <v>314</v>
      </c>
      <c r="I3548" t="s">
        <v>315</v>
      </c>
      <c r="J3548" s="25">
        <v>85482141</v>
      </c>
      <c r="K3548" s="26">
        <v>133808.1692</v>
      </c>
      <c r="L3548" s="26">
        <v>386.38639999999998</v>
      </c>
    </row>
    <row r="3549" spans="1:12" ht="16" customHeight="1">
      <c r="A3549" t="s">
        <v>595</v>
      </c>
      <c r="B3549" t="s">
        <v>13</v>
      </c>
      <c r="C3549" t="s">
        <v>72</v>
      </c>
      <c r="D3549" s="24">
        <v>46174</v>
      </c>
      <c r="E3549" t="s">
        <v>329</v>
      </c>
      <c r="F3549" t="s">
        <v>10</v>
      </c>
      <c r="G3549" t="s">
        <v>320</v>
      </c>
      <c r="H3549" t="s">
        <v>320</v>
      </c>
      <c r="I3549" t="s">
        <v>315</v>
      </c>
      <c r="J3549" s="25">
        <v>4206528</v>
      </c>
      <c r="K3549" s="26">
        <v>6577.7338</v>
      </c>
      <c r="L3549" s="26">
        <v>30.128499999999999</v>
      </c>
    </row>
    <row r="3550" spans="1:12" ht="16" customHeight="1">
      <c r="A3550" t="s">
        <v>595</v>
      </c>
      <c r="B3550" t="s">
        <v>13</v>
      </c>
      <c r="C3550" t="s">
        <v>72</v>
      </c>
      <c r="D3550" s="24">
        <v>46174</v>
      </c>
      <c r="E3550" t="s">
        <v>583</v>
      </c>
      <c r="F3550" t="s">
        <v>10</v>
      </c>
      <c r="G3550" t="s">
        <v>314</v>
      </c>
      <c r="H3550" t="s">
        <v>314</v>
      </c>
      <c r="I3550" t="s">
        <v>322</v>
      </c>
      <c r="J3550" s="25">
        <v>233863</v>
      </c>
      <c r="K3550" s="26">
        <v>367.21949999999998</v>
      </c>
      <c r="L3550" s="26">
        <v>2.1002999999999998</v>
      </c>
    </row>
    <row r="3551" spans="1:12" ht="16" customHeight="1">
      <c r="A3551" t="s">
        <v>595</v>
      </c>
      <c r="B3551" t="s">
        <v>13</v>
      </c>
      <c r="C3551" t="s">
        <v>72</v>
      </c>
      <c r="D3551" s="24">
        <v>46174</v>
      </c>
      <c r="E3551" t="s">
        <v>588</v>
      </c>
      <c r="F3551" t="s">
        <v>10</v>
      </c>
      <c r="G3551" t="s">
        <v>314</v>
      </c>
      <c r="H3551" t="s">
        <v>314</v>
      </c>
      <c r="I3551" t="s">
        <v>322</v>
      </c>
      <c r="J3551" s="25">
        <v>28045</v>
      </c>
      <c r="K3551" s="26">
        <v>44.162700000000001</v>
      </c>
      <c r="L3551" s="26">
        <v>0.28710000000000002</v>
      </c>
    </row>
    <row r="3552" spans="1:12" ht="16" customHeight="1">
      <c r="A3552" t="s">
        <v>595</v>
      </c>
      <c r="B3552" t="s">
        <v>13</v>
      </c>
      <c r="C3552" t="s">
        <v>72</v>
      </c>
      <c r="D3552" s="24">
        <v>46174</v>
      </c>
      <c r="E3552" t="s">
        <v>593</v>
      </c>
      <c r="F3552" t="s">
        <v>10</v>
      </c>
      <c r="G3552" t="s">
        <v>314</v>
      </c>
      <c r="H3552" t="s">
        <v>314</v>
      </c>
      <c r="I3552" t="s">
        <v>322</v>
      </c>
      <c r="J3552" s="25">
        <v>3163</v>
      </c>
      <c r="K3552" s="26">
        <v>5.0026999999999999</v>
      </c>
      <c r="L3552" s="26">
        <v>3.7600000000000001E-2</v>
      </c>
    </row>
    <row r="3553" spans="1:12" ht="16" customHeight="1">
      <c r="A3553" t="s">
        <v>595</v>
      </c>
      <c r="B3553" t="s">
        <v>13</v>
      </c>
      <c r="C3553" t="s">
        <v>72</v>
      </c>
      <c r="D3553" s="24">
        <v>46174</v>
      </c>
      <c r="E3553" t="s">
        <v>560</v>
      </c>
      <c r="F3553" t="s">
        <v>10</v>
      </c>
      <c r="G3553" t="s">
        <v>320</v>
      </c>
      <c r="H3553" t="s">
        <v>320</v>
      </c>
      <c r="I3553" t="s">
        <v>322</v>
      </c>
      <c r="J3553" s="25">
        <v>392374</v>
      </c>
      <c r="K3553" s="26">
        <v>615.6653</v>
      </c>
      <c r="L3553" s="26">
        <v>5.4257</v>
      </c>
    </row>
    <row r="3554" spans="1:12" ht="16" customHeight="1">
      <c r="A3554" t="s">
        <v>595</v>
      </c>
      <c r="B3554" t="s">
        <v>13</v>
      </c>
      <c r="C3554" t="s">
        <v>72</v>
      </c>
      <c r="D3554" s="24">
        <v>46174</v>
      </c>
      <c r="E3554" t="s">
        <v>579</v>
      </c>
      <c r="F3554" t="s">
        <v>10</v>
      </c>
      <c r="G3554" t="s">
        <v>320</v>
      </c>
      <c r="H3554" t="s">
        <v>320</v>
      </c>
      <c r="I3554" t="s">
        <v>324</v>
      </c>
      <c r="J3554" s="25">
        <v>55848</v>
      </c>
      <c r="K3554" s="26">
        <v>87.732699999999994</v>
      </c>
      <c r="L3554" s="26">
        <v>1.0663</v>
      </c>
    </row>
    <row r="3555" spans="1:12" ht="16" customHeight="1">
      <c r="A3555" t="s">
        <v>595</v>
      </c>
      <c r="B3555" t="s">
        <v>13</v>
      </c>
      <c r="C3555" t="s">
        <v>72</v>
      </c>
      <c r="D3555" s="24">
        <v>46174</v>
      </c>
      <c r="E3555" t="s">
        <v>372</v>
      </c>
      <c r="F3555" t="s">
        <v>10</v>
      </c>
      <c r="G3555" t="s">
        <v>320</v>
      </c>
      <c r="H3555" t="s">
        <v>320</v>
      </c>
      <c r="I3555" t="s">
        <v>326</v>
      </c>
      <c r="J3555" s="25">
        <v>28982</v>
      </c>
      <c r="K3555" s="26">
        <v>45.015500000000003</v>
      </c>
      <c r="L3555" s="26">
        <v>0.72199999999999998</v>
      </c>
    </row>
    <row r="3556" spans="1:12" ht="16" customHeight="1">
      <c r="A3556" t="s">
        <v>595</v>
      </c>
      <c r="B3556" t="s">
        <v>13</v>
      </c>
      <c r="C3556" t="s">
        <v>72</v>
      </c>
      <c r="D3556" s="24">
        <v>46174</v>
      </c>
      <c r="E3556" t="s">
        <v>331</v>
      </c>
      <c r="F3556" t="s">
        <v>10</v>
      </c>
      <c r="G3556" t="s">
        <v>320</v>
      </c>
      <c r="H3556" t="s">
        <v>320</v>
      </c>
      <c r="I3556" t="s">
        <v>328</v>
      </c>
      <c r="J3556" s="25">
        <v>40681</v>
      </c>
      <c r="K3556" s="26">
        <v>65.206000000000003</v>
      </c>
      <c r="L3556" s="26">
        <v>1.4773000000000001</v>
      </c>
    </row>
    <row r="3557" spans="1:12" ht="16" customHeight="1">
      <c r="A3557" t="s">
        <v>595</v>
      </c>
      <c r="B3557" t="s">
        <v>13</v>
      </c>
      <c r="C3557" t="s">
        <v>72</v>
      </c>
      <c r="D3557" s="24">
        <v>46174</v>
      </c>
      <c r="E3557" t="s">
        <v>542</v>
      </c>
      <c r="F3557" t="s">
        <v>10</v>
      </c>
      <c r="G3557" t="s">
        <v>320</v>
      </c>
      <c r="H3557" t="s">
        <v>320</v>
      </c>
      <c r="I3557" t="s">
        <v>330</v>
      </c>
      <c r="J3557" s="25">
        <v>168</v>
      </c>
      <c r="K3557" s="26">
        <v>0.29749999999999999</v>
      </c>
      <c r="L3557" s="26">
        <v>4.0000000000000001E-3</v>
      </c>
    </row>
    <row r="3558" spans="1:12" ht="16" customHeight="1">
      <c r="A3558" t="s">
        <v>595</v>
      </c>
      <c r="B3558" t="s">
        <v>13</v>
      </c>
      <c r="C3558" t="s">
        <v>72</v>
      </c>
      <c r="D3558" s="24">
        <v>46174</v>
      </c>
      <c r="E3558" t="s">
        <v>333</v>
      </c>
      <c r="F3558" t="s">
        <v>10</v>
      </c>
      <c r="G3558" t="s">
        <v>320</v>
      </c>
      <c r="H3558" t="s">
        <v>320</v>
      </c>
      <c r="I3558" t="s">
        <v>433</v>
      </c>
      <c r="J3558" s="25">
        <v>0</v>
      </c>
      <c r="K3558" s="26">
        <v>0</v>
      </c>
      <c r="L3558" s="26">
        <v>0</v>
      </c>
    </row>
    <row r="3559" spans="1:12" ht="16" customHeight="1">
      <c r="A3559" t="s">
        <v>595</v>
      </c>
      <c r="B3559" t="s">
        <v>13</v>
      </c>
      <c r="C3559" t="s">
        <v>72</v>
      </c>
      <c r="D3559" s="24">
        <v>46174</v>
      </c>
      <c r="E3559" t="s">
        <v>335</v>
      </c>
      <c r="F3559" t="s">
        <v>10</v>
      </c>
      <c r="G3559" t="s">
        <v>320</v>
      </c>
      <c r="H3559" t="s">
        <v>320</v>
      </c>
      <c r="I3559" t="s">
        <v>434</v>
      </c>
      <c r="J3559" s="25">
        <v>293</v>
      </c>
      <c r="K3559" s="26">
        <v>0.505</v>
      </c>
      <c r="L3559" s="26">
        <v>1.9599999999999999E-2</v>
      </c>
    </row>
    <row r="3560" spans="1:12" ht="16" customHeight="1">
      <c r="A3560" t="s">
        <v>595</v>
      </c>
      <c r="B3560" t="s">
        <v>13</v>
      </c>
      <c r="C3560" t="s">
        <v>72</v>
      </c>
      <c r="D3560" s="24">
        <v>46174</v>
      </c>
      <c r="E3560" t="s">
        <v>337</v>
      </c>
      <c r="F3560" t="s">
        <v>10</v>
      </c>
      <c r="G3560" t="s">
        <v>320</v>
      </c>
      <c r="H3560" t="s">
        <v>320</v>
      </c>
      <c r="I3560" t="s">
        <v>435</v>
      </c>
      <c r="J3560" s="25">
        <v>0</v>
      </c>
      <c r="K3560" s="26">
        <v>0</v>
      </c>
      <c r="L3560" s="26">
        <v>0</v>
      </c>
    </row>
    <row r="3561" spans="1:12" ht="16" customHeight="1">
      <c r="A3561" t="s">
        <v>595</v>
      </c>
      <c r="B3561" t="s">
        <v>13</v>
      </c>
      <c r="C3561" t="s">
        <v>72</v>
      </c>
      <c r="D3561" s="24">
        <v>46174</v>
      </c>
      <c r="E3561" t="s">
        <v>339</v>
      </c>
      <c r="F3561" t="s">
        <v>10</v>
      </c>
      <c r="G3561" t="s">
        <v>320</v>
      </c>
      <c r="H3561" t="s">
        <v>320</v>
      </c>
      <c r="I3561" t="s">
        <v>436</v>
      </c>
      <c r="J3561" s="25">
        <v>2</v>
      </c>
      <c r="K3561" s="26">
        <v>3.8E-3</v>
      </c>
      <c r="L3561" s="26">
        <v>2.0000000000000001E-4</v>
      </c>
    </row>
    <row r="3562" spans="1:12" ht="16" customHeight="1">
      <c r="A3562" t="s">
        <v>595</v>
      </c>
      <c r="B3562" t="s">
        <v>13</v>
      </c>
      <c r="C3562" t="s">
        <v>72</v>
      </c>
      <c r="D3562" s="24">
        <v>46174</v>
      </c>
      <c r="E3562" t="s">
        <v>341</v>
      </c>
      <c r="F3562" t="s">
        <v>10</v>
      </c>
      <c r="G3562" t="s">
        <v>320</v>
      </c>
      <c r="H3562" t="s">
        <v>320</v>
      </c>
      <c r="I3562" t="s">
        <v>437</v>
      </c>
      <c r="J3562" s="25">
        <v>0</v>
      </c>
      <c r="K3562" s="26">
        <v>0</v>
      </c>
      <c r="L3562" s="26">
        <v>0</v>
      </c>
    </row>
    <row r="3563" spans="1:12" ht="16" customHeight="1">
      <c r="A3563" t="s">
        <v>595</v>
      </c>
      <c r="B3563" t="s">
        <v>13</v>
      </c>
      <c r="C3563" t="s">
        <v>72</v>
      </c>
      <c r="D3563" s="24">
        <v>46174</v>
      </c>
      <c r="E3563" t="s">
        <v>343</v>
      </c>
      <c r="F3563" t="s">
        <v>9</v>
      </c>
      <c r="G3563" t="s">
        <v>344</v>
      </c>
      <c r="H3563" t="s">
        <v>344</v>
      </c>
      <c r="I3563" t="s">
        <v>438</v>
      </c>
      <c r="J3563" s="25">
        <v>0</v>
      </c>
      <c r="K3563" s="26">
        <v>0</v>
      </c>
      <c r="L3563" s="26">
        <v>0</v>
      </c>
    </row>
    <row r="3564" spans="1:12" ht="16" customHeight="1">
      <c r="A3564" t="s">
        <v>595</v>
      </c>
      <c r="B3564" t="s">
        <v>13</v>
      </c>
      <c r="C3564" t="s">
        <v>72</v>
      </c>
      <c r="D3564" s="24">
        <v>46174</v>
      </c>
      <c r="E3564" t="s">
        <v>346</v>
      </c>
      <c r="F3564" t="s">
        <v>10</v>
      </c>
      <c r="G3564" t="s">
        <v>320</v>
      </c>
      <c r="H3564" t="s">
        <v>320</v>
      </c>
      <c r="I3564" t="s">
        <v>439</v>
      </c>
      <c r="J3564" s="25">
        <v>0</v>
      </c>
      <c r="K3564" s="26">
        <v>0</v>
      </c>
      <c r="L3564" s="26">
        <v>0</v>
      </c>
    </row>
    <row r="3565" spans="1:12" ht="16" customHeight="1">
      <c r="A3565" t="s">
        <v>595</v>
      </c>
      <c r="B3565" t="s">
        <v>13</v>
      </c>
      <c r="C3565" t="s">
        <v>72</v>
      </c>
      <c r="D3565" s="24">
        <v>46174</v>
      </c>
      <c r="E3565" t="s">
        <v>463</v>
      </c>
      <c r="F3565" t="s">
        <v>10</v>
      </c>
      <c r="G3565" t="s">
        <v>320</v>
      </c>
      <c r="H3565" t="s">
        <v>320</v>
      </c>
      <c r="I3565" t="s">
        <v>440</v>
      </c>
      <c r="J3565" s="25">
        <v>0</v>
      </c>
      <c r="K3565" s="26">
        <v>0</v>
      </c>
      <c r="L3565" s="26">
        <v>0</v>
      </c>
    </row>
    <row r="3566" spans="1:12" ht="16" customHeight="1">
      <c r="A3566" t="s">
        <v>596</v>
      </c>
      <c r="B3566" t="s">
        <v>9</v>
      </c>
      <c r="C3566" t="s">
        <v>73</v>
      </c>
      <c r="D3566" s="24">
        <v>46174</v>
      </c>
      <c r="E3566" t="s">
        <v>574</v>
      </c>
      <c r="F3566" t="s">
        <v>10</v>
      </c>
      <c r="G3566" t="s">
        <v>314</v>
      </c>
      <c r="H3566" t="s">
        <v>314</v>
      </c>
      <c r="I3566" t="s">
        <v>315</v>
      </c>
      <c r="J3566" s="25">
        <v>91802748</v>
      </c>
      <c r="K3566" s="26">
        <v>144114.31539999999</v>
      </c>
      <c r="L3566" s="26">
        <v>283.71069999999997</v>
      </c>
    </row>
    <row r="3567" spans="1:12" ht="16" customHeight="1">
      <c r="A3567" t="s">
        <v>596</v>
      </c>
      <c r="B3567" t="s">
        <v>9</v>
      </c>
      <c r="C3567" t="s">
        <v>73</v>
      </c>
      <c r="D3567" s="24">
        <v>46174</v>
      </c>
      <c r="E3567" t="s">
        <v>329</v>
      </c>
      <c r="F3567" t="s">
        <v>10</v>
      </c>
      <c r="G3567" t="s">
        <v>320</v>
      </c>
      <c r="H3567" t="s">
        <v>320</v>
      </c>
      <c r="I3567" t="s">
        <v>315</v>
      </c>
      <c r="J3567" s="25">
        <v>5107393</v>
      </c>
      <c r="K3567" s="26">
        <v>8023.0478999999996</v>
      </c>
      <c r="L3567" s="26">
        <v>26.465599999999998</v>
      </c>
    </row>
    <row r="3568" spans="1:12" ht="16" customHeight="1">
      <c r="A3568" t="s">
        <v>596</v>
      </c>
      <c r="B3568" t="s">
        <v>9</v>
      </c>
      <c r="C3568" t="s">
        <v>73</v>
      </c>
      <c r="D3568" s="24">
        <v>46174</v>
      </c>
      <c r="E3568" t="s">
        <v>583</v>
      </c>
      <c r="F3568" t="s">
        <v>10</v>
      </c>
      <c r="G3568" t="s">
        <v>314</v>
      </c>
      <c r="H3568" t="s">
        <v>314</v>
      </c>
      <c r="I3568" t="s">
        <v>322</v>
      </c>
      <c r="J3568" s="25">
        <v>279405</v>
      </c>
      <c r="K3568" s="26">
        <v>438.91469999999998</v>
      </c>
      <c r="L3568" s="26">
        <v>1.9307000000000001</v>
      </c>
    </row>
    <row r="3569" spans="1:12" ht="16" customHeight="1">
      <c r="A3569" t="s">
        <v>596</v>
      </c>
      <c r="B3569" t="s">
        <v>9</v>
      </c>
      <c r="C3569" t="s">
        <v>73</v>
      </c>
      <c r="D3569" s="24">
        <v>46174</v>
      </c>
      <c r="E3569" t="s">
        <v>588</v>
      </c>
      <c r="F3569" t="s">
        <v>10</v>
      </c>
      <c r="G3569" t="s">
        <v>314</v>
      </c>
      <c r="H3569" t="s">
        <v>314</v>
      </c>
      <c r="I3569" t="s">
        <v>322</v>
      </c>
      <c r="J3569" s="25">
        <v>24473</v>
      </c>
      <c r="K3569" s="26">
        <v>38.529699999999998</v>
      </c>
      <c r="L3569" s="26">
        <v>0.2107</v>
      </c>
    </row>
    <row r="3570" spans="1:12" ht="16" customHeight="1">
      <c r="A3570" t="s">
        <v>596</v>
      </c>
      <c r="B3570" t="s">
        <v>9</v>
      </c>
      <c r="C3570" t="s">
        <v>73</v>
      </c>
      <c r="D3570" s="24">
        <v>46174</v>
      </c>
      <c r="E3570" t="s">
        <v>593</v>
      </c>
      <c r="F3570" t="s">
        <v>10</v>
      </c>
      <c r="G3570" t="s">
        <v>314</v>
      </c>
      <c r="H3570" t="s">
        <v>314</v>
      </c>
      <c r="I3570" t="s">
        <v>322</v>
      </c>
      <c r="J3570" s="25">
        <v>3345</v>
      </c>
      <c r="K3570" s="26">
        <v>5.2507999999999999</v>
      </c>
      <c r="L3570" s="26">
        <v>3.9399999999999998E-2</v>
      </c>
    </row>
    <row r="3571" spans="1:12" ht="16" customHeight="1">
      <c r="A3571" t="s">
        <v>596</v>
      </c>
      <c r="B3571" t="s">
        <v>9</v>
      </c>
      <c r="C3571" t="s">
        <v>73</v>
      </c>
      <c r="D3571" s="24">
        <v>46174</v>
      </c>
      <c r="E3571" t="s">
        <v>560</v>
      </c>
      <c r="F3571" t="s">
        <v>10</v>
      </c>
      <c r="G3571" t="s">
        <v>320</v>
      </c>
      <c r="H3571" t="s">
        <v>320</v>
      </c>
      <c r="I3571" t="s">
        <v>322</v>
      </c>
      <c r="J3571" s="25">
        <v>358106</v>
      </c>
      <c r="K3571" s="26">
        <v>562.16999999999996</v>
      </c>
      <c r="L3571" s="26">
        <v>4.9139999999999997</v>
      </c>
    </row>
    <row r="3572" spans="1:12" ht="16" customHeight="1">
      <c r="A3572" t="s">
        <v>596</v>
      </c>
      <c r="B3572" t="s">
        <v>9</v>
      </c>
      <c r="C3572" t="s">
        <v>73</v>
      </c>
      <c r="D3572" s="24">
        <v>46174</v>
      </c>
      <c r="E3572" t="s">
        <v>579</v>
      </c>
      <c r="F3572" t="s">
        <v>10</v>
      </c>
      <c r="G3572" t="s">
        <v>320</v>
      </c>
      <c r="H3572" t="s">
        <v>320</v>
      </c>
      <c r="I3572" t="s">
        <v>324</v>
      </c>
      <c r="J3572" s="25">
        <v>50098</v>
      </c>
      <c r="K3572" s="26">
        <v>78.078800000000001</v>
      </c>
      <c r="L3572" s="26">
        <v>0.75790000000000002</v>
      </c>
    </row>
    <row r="3573" spans="1:12" ht="16" customHeight="1">
      <c r="A3573" t="s">
        <v>596</v>
      </c>
      <c r="B3573" t="s">
        <v>9</v>
      </c>
      <c r="C3573" t="s">
        <v>73</v>
      </c>
      <c r="D3573" s="24">
        <v>46174</v>
      </c>
      <c r="E3573" t="s">
        <v>372</v>
      </c>
      <c r="F3573" t="s">
        <v>10</v>
      </c>
      <c r="G3573" t="s">
        <v>320</v>
      </c>
      <c r="H3573" t="s">
        <v>320</v>
      </c>
      <c r="I3573" t="s">
        <v>326</v>
      </c>
      <c r="J3573" s="25">
        <v>33278</v>
      </c>
      <c r="K3573" s="26">
        <v>50.551600000000001</v>
      </c>
      <c r="L3573" s="26">
        <v>0.69199999999999995</v>
      </c>
    </row>
    <row r="3574" spans="1:12" ht="16" customHeight="1">
      <c r="A3574" t="s">
        <v>596</v>
      </c>
      <c r="B3574" t="s">
        <v>9</v>
      </c>
      <c r="C3574" t="s">
        <v>73</v>
      </c>
      <c r="D3574" s="24">
        <v>46174</v>
      </c>
      <c r="E3574" t="s">
        <v>331</v>
      </c>
      <c r="F3574" t="s">
        <v>10</v>
      </c>
      <c r="G3574" t="s">
        <v>320</v>
      </c>
      <c r="H3574" t="s">
        <v>320</v>
      </c>
      <c r="I3574" t="s">
        <v>328</v>
      </c>
      <c r="J3574" s="25">
        <v>46540</v>
      </c>
      <c r="K3574" s="26">
        <v>71.521699999999996</v>
      </c>
      <c r="L3574" s="26">
        <v>1.3653999999999999</v>
      </c>
    </row>
    <row r="3575" spans="1:12" ht="16" customHeight="1">
      <c r="A3575" t="s">
        <v>596</v>
      </c>
      <c r="B3575" t="s">
        <v>9</v>
      </c>
      <c r="C3575" t="s">
        <v>73</v>
      </c>
      <c r="D3575" s="24">
        <v>46174</v>
      </c>
      <c r="E3575" t="s">
        <v>542</v>
      </c>
      <c r="F3575" t="s">
        <v>10</v>
      </c>
      <c r="G3575" t="s">
        <v>320</v>
      </c>
      <c r="H3575" t="s">
        <v>320</v>
      </c>
      <c r="I3575" t="s">
        <v>330</v>
      </c>
      <c r="J3575" s="25">
        <v>1182</v>
      </c>
      <c r="K3575" s="26">
        <v>1.7205999999999999</v>
      </c>
      <c r="L3575" s="26">
        <v>1.2200000000000001E-2</v>
      </c>
    </row>
    <row r="3576" spans="1:12" ht="16" customHeight="1">
      <c r="A3576" t="s">
        <v>596</v>
      </c>
      <c r="B3576" t="s">
        <v>9</v>
      </c>
      <c r="C3576" t="s">
        <v>73</v>
      </c>
      <c r="D3576" s="24">
        <v>46174</v>
      </c>
      <c r="E3576" t="s">
        <v>333</v>
      </c>
      <c r="F3576" t="s">
        <v>10</v>
      </c>
      <c r="G3576" t="s">
        <v>320</v>
      </c>
      <c r="H3576" t="s">
        <v>320</v>
      </c>
      <c r="I3576" t="s">
        <v>433</v>
      </c>
      <c r="J3576" s="25">
        <v>1</v>
      </c>
      <c r="K3576" s="26">
        <v>1.4E-3</v>
      </c>
      <c r="L3576" s="26">
        <v>0</v>
      </c>
    </row>
    <row r="3577" spans="1:12" ht="16" customHeight="1">
      <c r="A3577" t="s">
        <v>596</v>
      </c>
      <c r="B3577" t="s">
        <v>9</v>
      </c>
      <c r="C3577" t="s">
        <v>73</v>
      </c>
      <c r="D3577" s="24">
        <v>46174</v>
      </c>
      <c r="E3577" t="s">
        <v>335</v>
      </c>
      <c r="F3577" t="s">
        <v>10</v>
      </c>
      <c r="G3577" t="s">
        <v>320</v>
      </c>
      <c r="H3577" t="s">
        <v>320</v>
      </c>
      <c r="I3577" t="s">
        <v>434</v>
      </c>
      <c r="J3577" s="25">
        <v>527</v>
      </c>
      <c r="K3577" s="26">
        <v>0.88380000000000003</v>
      </c>
      <c r="L3577" s="26">
        <v>3.5200000000000002E-2</v>
      </c>
    </row>
    <row r="3578" spans="1:12" ht="16" customHeight="1">
      <c r="A3578" t="s">
        <v>596</v>
      </c>
      <c r="B3578" t="s">
        <v>9</v>
      </c>
      <c r="C3578" t="s">
        <v>73</v>
      </c>
      <c r="D3578" s="24">
        <v>46174</v>
      </c>
      <c r="E3578" t="s">
        <v>337</v>
      </c>
      <c r="F3578" t="s">
        <v>10</v>
      </c>
      <c r="G3578" t="s">
        <v>320</v>
      </c>
      <c r="H3578" t="s">
        <v>320</v>
      </c>
      <c r="I3578" t="s">
        <v>435</v>
      </c>
      <c r="J3578" s="25">
        <v>0</v>
      </c>
      <c r="K3578" s="26">
        <v>0</v>
      </c>
      <c r="L3578" s="26">
        <v>0</v>
      </c>
    </row>
    <row r="3579" spans="1:12" ht="16" customHeight="1">
      <c r="A3579" t="s">
        <v>596</v>
      </c>
      <c r="B3579" t="s">
        <v>9</v>
      </c>
      <c r="C3579" t="s">
        <v>73</v>
      </c>
      <c r="D3579" s="24">
        <v>46174</v>
      </c>
      <c r="E3579" t="s">
        <v>339</v>
      </c>
      <c r="F3579" t="s">
        <v>10</v>
      </c>
      <c r="G3579" t="s">
        <v>320</v>
      </c>
      <c r="H3579" t="s">
        <v>320</v>
      </c>
      <c r="I3579" t="s">
        <v>436</v>
      </c>
      <c r="J3579" s="25">
        <v>8</v>
      </c>
      <c r="K3579" s="26">
        <v>1.3599999999999999E-2</v>
      </c>
      <c r="L3579" s="26">
        <v>8.0000000000000004E-4</v>
      </c>
    </row>
    <row r="3580" spans="1:12" ht="16" customHeight="1">
      <c r="A3580" t="s">
        <v>596</v>
      </c>
      <c r="B3580" t="s">
        <v>9</v>
      </c>
      <c r="C3580" t="s">
        <v>73</v>
      </c>
      <c r="D3580" s="24">
        <v>46174</v>
      </c>
      <c r="E3580" t="s">
        <v>341</v>
      </c>
      <c r="F3580" t="s">
        <v>10</v>
      </c>
      <c r="G3580" t="s">
        <v>320</v>
      </c>
      <c r="H3580" t="s">
        <v>320</v>
      </c>
      <c r="I3580" t="s">
        <v>437</v>
      </c>
      <c r="J3580" s="25">
        <v>0</v>
      </c>
      <c r="K3580" s="26">
        <v>0</v>
      </c>
      <c r="L3580" s="26">
        <v>0</v>
      </c>
    </row>
    <row r="3581" spans="1:12" ht="16" customHeight="1">
      <c r="A3581" t="s">
        <v>596</v>
      </c>
      <c r="B3581" t="s">
        <v>9</v>
      </c>
      <c r="C3581" t="s">
        <v>73</v>
      </c>
      <c r="D3581" s="24">
        <v>46174</v>
      </c>
      <c r="E3581" t="s">
        <v>343</v>
      </c>
      <c r="F3581" t="s">
        <v>9</v>
      </c>
      <c r="G3581" t="s">
        <v>344</v>
      </c>
      <c r="H3581" t="s">
        <v>344</v>
      </c>
      <c r="I3581" t="s">
        <v>438</v>
      </c>
      <c r="J3581" s="25">
        <v>0</v>
      </c>
      <c r="K3581" s="26">
        <v>0</v>
      </c>
      <c r="L3581" s="26">
        <v>0</v>
      </c>
    </row>
    <row r="3582" spans="1:12" ht="16" customHeight="1">
      <c r="A3582" t="s">
        <v>596</v>
      </c>
      <c r="B3582" t="s">
        <v>9</v>
      </c>
      <c r="C3582" t="s">
        <v>73</v>
      </c>
      <c r="D3582" s="24">
        <v>46174</v>
      </c>
      <c r="E3582" t="s">
        <v>346</v>
      </c>
      <c r="F3582" t="s">
        <v>10</v>
      </c>
      <c r="G3582" t="s">
        <v>320</v>
      </c>
      <c r="H3582" t="s">
        <v>320</v>
      </c>
      <c r="I3582" t="s">
        <v>439</v>
      </c>
      <c r="J3582" s="25">
        <v>0</v>
      </c>
      <c r="K3582" s="26">
        <v>0</v>
      </c>
      <c r="L3582" s="26">
        <v>0</v>
      </c>
    </row>
    <row r="3583" spans="1:12" ht="16" customHeight="1">
      <c r="A3583" t="s">
        <v>596</v>
      </c>
      <c r="B3583" t="s">
        <v>9</v>
      </c>
      <c r="C3583" t="s">
        <v>73</v>
      </c>
      <c r="D3583" s="24">
        <v>46174</v>
      </c>
      <c r="E3583" t="s">
        <v>463</v>
      </c>
      <c r="F3583" t="s">
        <v>10</v>
      </c>
      <c r="G3583" t="s">
        <v>320</v>
      </c>
      <c r="H3583" t="s">
        <v>320</v>
      </c>
      <c r="I3583" t="s">
        <v>440</v>
      </c>
      <c r="J3583" s="25">
        <v>0</v>
      </c>
      <c r="K3583" s="26">
        <v>0</v>
      </c>
      <c r="L3583" s="26">
        <v>0</v>
      </c>
    </row>
    <row r="3584" spans="1:12" ht="16" customHeight="1">
      <c r="A3584" t="s">
        <v>574</v>
      </c>
      <c r="B3584" t="s">
        <v>10</v>
      </c>
      <c r="C3584" t="s">
        <v>73</v>
      </c>
      <c r="D3584" s="24">
        <v>46174</v>
      </c>
      <c r="E3584" t="s">
        <v>574</v>
      </c>
      <c r="F3584" t="s">
        <v>10</v>
      </c>
      <c r="G3584" t="s">
        <v>314</v>
      </c>
      <c r="H3584" t="s">
        <v>314</v>
      </c>
      <c r="I3584" t="s">
        <v>315</v>
      </c>
      <c r="J3584" s="25">
        <v>426015951</v>
      </c>
      <c r="K3584" s="26">
        <v>664982.06889999995</v>
      </c>
      <c r="L3584" s="26">
        <v>591.10180000000003</v>
      </c>
    </row>
    <row r="3585" spans="1:12" ht="16" customHeight="1">
      <c r="A3585" t="s">
        <v>574</v>
      </c>
      <c r="B3585" t="s">
        <v>10</v>
      </c>
      <c r="C3585" t="s">
        <v>73</v>
      </c>
      <c r="D3585" s="24">
        <v>46174</v>
      </c>
      <c r="E3585" t="s">
        <v>329</v>
      </c>
      <c r="F3585" t="s">
        <v>10</v>
      </c>
      <c r="G3585" t="s">
        <v>320</v>
      </c>
      <c r="H3585" t="s">
        <v>320</v>
      </c>
      <c r="I3585" t="s">
        <v>315</v>
      </c>
      <c r="J3585" s="25">
        <v>15695200</v>
      </c>
      <c r="K3585" s="26">
        <v>24620.37</v>
      </c>
      <c r="L3585" s="26">
        <v>75.761600000000001</v>
      </c>
    </row>
    <row r="3586" spans="1:12" ht="16" customHeight="1">
      <c r="A3586" t="s">
        <v>574</v>
      </c>
      <c r="B3586" t="s">
        <v>10</v>
      </c>
      <c r="C3586" t="s">
        <v>73</v>
      </c>
      <c r="D3586" s="24">
        <v>46174</v>
      </c>
      <c r="E3586" t="s">
        <v>583</v>
      </c>
      <c r="F3586" t="s">
        <v>10</v>
      </c>
      <c r="G3586" t="s">
        <v>314</v>
      </c>
      <c r="H3586" t="s">
        <v>314</v>
      </c>
      <c r="I3586" t="s">
        <v>322</v>
      </c>
      <c r="J3586" s="25">
        <v>779668</v>
      </c>
      <c r="K3586" s="26">
        <v>1221.876</v>
      </c>
      <c r="L3586" s="26">
        <v>5.4733000000000001</v>
      </c>
    </row>
    <row r="3587" spans="1:12" ht="16" customHeight="1">
      <c r="A3587" t="s">
        <v>574</v>
      </c>
      <c r="B3587" t="s">
        <v>10</v>
      </c>
      <c r="C3587" t="s">
        <v>73</v>
      </c>
      <c r="D3587" s="24">
        <v>46174</v>
      </c>
      <c r="E3587" t="s">
        <v>588</v>
      </c>
      <c r="F3587" t="s">
        <v>10</v>
      </c>
      <c r="G3587" t="s">
        <v>314</v>
      </c>
      <c r="H3587" t="s">
        <v>314</v>
      </c>
      <c r="I3587" t="s">
        <v>322</v>
      </c>
      <c r="J3587" s="25">
        <v>65691</v>
      </c>
      <c r="K3587" s="26">
        <v>103.15689999999999</v>
      </c>
      <c r="L3587" s="26">
        <v>0.58050000000000002</v>
      </c>
    </row>
    <row r="3588" spans="1:12" ht="16" customHeight="1">
      <c r="A3588" t="s">
        <v>574</v>
      </c>
      <c r="B3588" t="s">
        <v>10</v>
      </c>
      <c r="C3588" t="s">
        <v>73</v>
      </c>
      <c r="D3588" s="24">
        <v>46174</v>
      </c>
      <c r="E3588" t="s">
        <v>593</v>
      </c>
      <c r="F3588" t="s">
        <v>10</v>
      </c>
      <c r="G3588" t="s">
        <v>314</v>
      </c>
      <c r="H3588" t="s">
        <v>314</v>
      </c>
      <c r="I3588" t="s">
        <v>322</v>
      </c>
      <c r="J3588" s="25">
        <v>7790</v>
      </c>
      <c r="K3588" s="26">
        <v>12.1958</v>
      </c>
      <c r="L3588" s="26">
        <v>9.7299999999999998E-2</v>
      </c>
    </row>
    <row r="3589" spans="1:12" ht="16" customHeight="1">
      <c r="A3589" t="s">
        <v>574</v>
      </c>
      <c r="B3589" t="s">
        <v>10</v>
      </c>
      <c r="C3589" t="s">
        <v>73</v>
      </c>
      <c r="D3589" s="24">
        <v>46174</v>
      </c>
      <c r="E3589" t="s">
        <v>560</v>
      </c>
      <c r="F3589" t="s">
        <v>10</v>
      </c>
      <c r="G3589" t="s">
        <v>320</v>
      </c>
      <c r="H3589" t="s">
        <v>320</v>
      </c>
      <c r="I3589" t="s">
        <v>322</v>
      </c>
      <c r="J3589" s="25">
        <v>677299</v>
      </c>
      <c r="K3589" s="26">
        <v>1065.8978999999999</v>
      </c>
      <c r="L3589" s="26">
        <v>9.625</v>
      </c>
    </row>
    <row r="3590" spans="1:12" ht="16" customHeight="1">
      <c r="A3590" t="s">
        <v>574</v>
      </c>
      <c r="B3590" t="s">
        <v>10</v>
      </c>
      <c r="C3590" t="s">
        <v>73</v>
      </c>
      <c r="D3590" s="24">
        <v>46174</v>
      </c>
      <c r="E3590" t="s">
        <v>579</v>
      </c>
      <c r="F3590" t="s">
        <v>10</v>
      </c>
      <c r="G3590" t="s">
        <v>320</v>
      </c>
      <c r="H3590" t="s">
        <v>320</v>
      </c>
      <c r="I3590" t="s">
        <v>324</v>
      </c>
      <c r="J3590" s="25">
        <v>87429</v>
      </c>
      <c r="K3590" s="26">
        <v>136.56010000000001</v>
      </c>
      <c r="L3590" s="26">
        <v>1.3789</v>
      </c>
    </row>
    <row r="3591" spans="1:12" ht="16" customHeight="1">
      <c r="A3591" t="s">
        <v>574</v>
      </c>
      <c r="B3591" t="s">
        <v>10</v>
      </c>
      <c r="C3591" t="s">
        <v>73</v>
      </c>
      <c r="D3591" s="24">
        <v>46174</v>
      </c>
      <c r="E3591" t="s">
        <v>372</v>
      </c>
      <c r="F3591" t="s">
        <v>10</v>
      </c>
      <c r="G3591" t="s">
        <v>320</v>
      </c>
      <c r="H3591" t="s">
        <v>320</v>
      </c>
      <c r="I3591" t="s">
        <v>326</v>
      </c>
      <c r="J3591" s="25">
        <v>45729</v>
      </c>
      <c r="K3591" s="26">
        <v>70.811700000000002</v>
      </c>
      <c r="L3591" s="26">
        <v>0.97919999999999996</v>
      </c>
    </row>
    <row r="3592" spans="1:12" ht="16" customHeight="1">
      <c r="A3592" t="s">
        <v>574</v>
      </c>
      <c r="B3592" t="s">
        <v>10</v>
      </c>
      <c r="C3592" t="s">
        <v>73</v>
      </c>
      <c r="D3592" s="24">
        <v>46174</v>
      </c>
      <c r="E3592" t="s">
        <v>331</v>
      </c>
      <c r="F3592" t="s">
        <v>10</v>
      </c>
      <c r="G3592" t="s">
        <v>320</v>
      </c>
      <c r="H3592" t="s">
        <v>320</v>
      </c>
      <c r="I3592" t="s">
        <v>328</v>
      </c>
      <c r="J3592" s="25">
        <v>58842</v>
      </c>
      <c r="K3592" s="26">
        <v>94.200299999999999</v>
      </c>
      <c r="L3592" s="26">
        <v>2.1257000000000001</v>
      </c>
    </row>
    <row r="3593" spans="1:12" ht="16" customHeight="1">
      <c r="A3593" t="s">
        <v>574</v>
      </c>
      <c r="B3593" t="s">
        <v>10</v>
      </c>
      <c r="C3593" t="s">
        <v>73</v>
      </c>
      <c r="D3593" s="24">
        <v>46174</v>
      </c>
      <c r="E3593" t="s">
        <v>542</v>
      </c>
      <c r="F3593" t="s">
        <v>10</v>
      </c>
      <c r="G3593" t="s">
        <v>320</v>
      </c>
      <c r="H3593" t="s">
        <v>320</v>
      </c>
      <c r="I3593" t="s">
        <v>330</v>
      </c>
      <c r="J3593" s="25">
        <v>424</v>
      </c>
      <c r="K3593" s="26">
        <v>0.70979999999999999</v>
      </c>
      <c r="L3593" s="26">
        <v>7.7999999999999996E-3</v>
      </c>
    </row>
    <row r="3594" spans="1:12" ht="16" customHeight="1">
      <c r="A3594" t="s">
        <v>574</v>
      </c>
      <c r="B3594" t="s">
        <v>10</v>
      </c>
      <c r="C3594" t="s">
        <v>73</v>
      </c>
      <c r="D3594" s="24">
        <v>46174</v>
      </c>
      <c r="E3594" t="s">
        <v>333</v>
      </c>
      <c r="F3594" t="s">
        <v>10</v>
      </c>
      <c r="G3594" t="s">
        <v>320</v>
      </c>
      <c r="H3594" t="s">
        <v>320</v>
      </c>
      <c r="I3594" t="s">
        <v>433</v>
      </c>
      <c r="J3594" s="25">
        <v>6</v>
      </c>
      <c r="K3594" s="26">
        <v>8.3000000000000001E-3</v>
      </c>
      <c r="L3594" s="26">
        <v>1E-4</v>
      </c>
    </row>
    <row r="3595" spans="1:12" ht="16" customHeight="1">
      <c r="A3595" t="s">
        <v>574</v>
      </c>
      <c r="B3595" t="s">
        <v>10</v>
      </c>
      <c r="C3595" t="s">
        <v>73</v>
      </c>
      <c r="D3595" s="24">
        <v>46174</v>
      </c>
      <c r="E3595" t="s">
        <v>335</v>
      </c>
      <c r="F3595" t="s">
        <v>10</v>
      </c>
      <c r="G3595" t="s">
        <v>320</v>
      </c>
      <c r="H3595" t="s">
        <v>320</v>
      </c>
      <c r="I3595" t="s">
        <v>434</v>
      </c>
      <c r="J3595" s="25">
        <v>482</v>
      </c>
      <c r="K3595" s="26">
        <v>0.80979999999999996</v>
      </c>
      <c r="L3595" s="26">
        <v>3.44E-2</v>
      </c>
    </row>
    <row r="3596" spans="1:12" ht="16" customHeight="1">
      <c r="A3596" t="s">
        <v>574</v>
      </c>
      <c r="B3596" t="s">
        <v>10</v>
      </c>
      <c r="C3596" t="s">
        <v>73</v>
      </c>
      <c r="D3596" s="24">
        <v>46174</v>
      </c>
      <c r="E3596" t="s">
        <v>337</v>
      </c>
      <c r="F3596" t="s">
        <v>10</v>
      </c>
      <c r="G3596" t="s">
        <v>320</v>
      </c>
      <c r="H3596" t="s">
        <v>320</v>
      </c>
      <c r="I3596" t="s">
        <v>435</v>
      </c>
      <c r="J3596" s="25">
        <v>0</v>
      </c>
      <c r="K3596" s="26">
        <v>0</v>
      </c>
      <c r="L3596" s="26">
        <v>0</v>
      </c>
    </row>
    <row r="3597" spans="1:12" ht="16" customHeight="1">
      <c r="A3597" t="s">
        <v>574</v>
      </c>
      <c r="B3597" t="s">
        <v>10</v>
      </c>
      <c r="C3597" t="s">
        <v>73</v>
      </c>
      <c r="D3597" s="24">
        <v>46174</v>
      </c>
      <c r="E3597" t="s">
        <v>339</v>
      </c>
      <c r="F3597" t="s">
        <v>10</v>
      </c>
      <c r="G3597" t="s">
        <v>320</v>
      </c>
      <c r="H3597" t="s">
        <v>320</v>
      </c>
      <c r="I3597" t="s">
        <v>436</v>
      </c>
      <c r="J3597" s="25">
        <v>4</v>
      </c>
      <c r="K3597" s="26">
        <v>7.4999999999999997E-3</v>
      </c>
      <c r="L3597" s="26">
        <v>5.0000000000000001E-4</v>
      </c>
    </row>
    <row r="3598" spans="1:12" ht="16" customHeight="1">
      <c r="A3598" t="s">
        <v>574</v>
      </c>
      <c r="B3598" t="s">
        <v>10</v>
      </c>
      <c r="C3598" t="s">
        <v>73</v>
      </c>
      <c r="D3598" s="24">
        <v>46174</v>
      </c>
      <c r="E3598" t="s">
        <v>341</v>
      </c>
      <c r="F3598" t="s">
        <v>10</v>
      </c>
      <c r="G3598" t="s">
        <v>320</v>
      </c>
      <c r="H3598" t="s">
        <v>320</v>
      </c>
      <c r="I3598" t="s">
        <v>437</v>
      </c>
      <c r="J3598" s="25">
        <v>0</v>
      </c>
      <c r="K3598" s="26">
        <v>0</v>
      </c>
      <c r="L3598" s="26">
        <v>0</v>
      </c>
    </row>
    <row r="3599" spans="1:12" ht="16" customHeight="1">
      <c r="A3599" t="s">
        <v>574</v>
      </c>
      <c r="B3599" t="s">
        <v>10</v>
      </c>
      <c r="C3599" t="s">
        <v>73</v>
      </c>
      <c r="D3599" s="24">
        <v>46174</v>
      </c>
      <c r="E3599" t="s">
        <v>343</v>
      </c>
      <c r="F3599" t="s">
        <v>9</v>
      </c>
      <c r="G3599" t="s">
        <v>344</v>
      </c>
      <c r="H3599" t="s">
        <v>344</v>
      </c>
      <c r="I3599" t="s">
        <v>438</v>
      </c>
      <c r="J3599" s="25">
        <v>0</v>
      </c>
      <c r="K3599" s="26">
        <v>0</v>
      </c>
      <c r="L3599" s="26">
        <v>0</v>
      </c>
    </row>
    <row r="3600" spans="1:12" ht="16" customHeight="1">
      <c r="A3600" t="s">
        <v>574</v>
      </c>
      <c r="B3600" t="s">
        <v>10</v>
      </c>
      <c r="C3600" t="s">
        <v>73</v>
      </c>
      <c r="D3600" s="24">
        <v>46174</v>
      </c>
      <c r="E3600" t="s">
        <v>346</v>
      </c>
      <c r="F3600" t="s">
        <v>10</v>
      </c>
      <c r="G3600" t="s">
        <v>320</v>
      </c>
      <c r="H3600" t="s">
        <v>320</v>
      </c>
      <c r="I3600" t="s">
        <v>439</v>
      </c>
      <c r="J3600" s="25">
        <v>0</v>
      </c>
      <c r="K3600" s="26">
        <v>0</v>
      </c>
      <c r="L3600" s="26">
        <v>0</v>
      </c>
    </row>
    <row r="3601" spans="1:12" ht="16" customHeight="1">
      <c r="A3601" t="s">
        <v>574</v>
      </c>
      <c r="B3601" t="s">
        <v>10</v>
      </c>
      <c r="C3601" t="s">
        <v>73</v>
      </c>
      <c r="D3601" s="24">
        <v>46174</v>
      </c>
      <c r="E3601" t="s">
        <v>463</v>
      </c>
      <c r="F3601" t="s">
        <v>10</v>
      </c>
      <c r="G3601" t="s">
        <v>320</v>
      </c>
      <c r="H3601" t="s">
        <v>320</v>
      </c>
      <c r="I3601" t="s">
        <v>440</v>
      </c>
      <c r="J3601" s="25">
        <v>0</v>
      </c>
      <c r="K3601" s="26">
        <v>0</v>
      </c>
      <c r="L3601" s="26">
        <v>0</v>
      </c>
    </row>
    <row r="3602" spans="1:12" ht="16" customHeight="1">
      <c r="A3602" t="s">
        <v>597</v>
      </c>
      <c r="B3602" t="s">
        <v>11</v>
      </c>
      <c r="C3602" t="s">
        <v>73</v>
      </c>
      <c r="D3602" s="24">
        <v>46174</v>
      </c>
      <c r="E3602" t="s">
        <v>329</v>
      </c>
      <c r="F3602" t="s">
        <v>10</v>
      </c>
      <c r="G3602" t="s">
        <v>320</v>
      </c>
      <c r="H3602" t="s">
        <v>364</v>
      </c>
      <c r="I3602" t="s">
        <v>315</v>
      </c>
      <c r="J3602" s="25">
        <v>51446214</v>
      </c>
      <c r="K3602" s="26">
        <v>80401.2022</v>
      </c>
      <c r="L3602" s="26">
        <v>293.82740000000001</v>
      </c>
    </row>
    <row r="3603" spans="1:12" ht="16" customHeight="1">
      <c r="A3603" t="s">
        <v>597</v>
      </c>
      <c r="B3603" t="s">
        <v>11</v>
      </c>
      <c r="C3603" t="s">
        <v>73</v>
      </c>
      <c r="D3603" s="24">
        <v>46174</v>
      </c>
      <c r="E3603" t="s">
        <v>583</v>
      </c>
      <c r="F3603" t="s">
        <v>10</v>
      </c>
      <c r="G3603" t="s">
        <v>314</v>
      </c>
      <c r="H3603" t="s">
        <v>314</v>
      </c>
      <c r="I3603" t="s">
        <v>322</v>
      </c>
      <c r="J3603" s="25">
        <v>1326501</v>
      </c>
      <c r="K3603" s="26">
        <v>2082.4760999999999</v>
      </c>
      <c r="L3603" s="26">
        <v>10.9369</v>
      </c>
    </row>
    <row r="3604" spans="1:12" ht="16" customHeight="1">
      <c r="A3604" t="s">
        <v>597</v>
      </c>
      <c r="B3604" t="s">
        <v>11</v>
      </c>
      <c r="C3604" t="s">
        <v>73</v>
      </c>
      <c r="D3604" s="24">
        <v>46174</v>
      </c>
      <c r="E3604" t="s">
        <v>588</v>
      </c>
      <c r="F3604" t="s">
        <v>10</v>
      </c>
      <c r="G3604" t="s">
        <v>314</v>
      </c>
      <c r="H3604" t="s">
        <v>314</v>
      </c>
      <c r="I3604" t="s">
        <v>322</v>
      </c>
      <c r="J3604" s="25">
        <v>80970</v>
      </c>
      <c r="K3604" s="26">
        <v>127.2435</v>
      </c>
      <c r="L3604" s="26">
        <v>0.81989999999999996</v>
      </c>
    </row>
    <row r="3605" spans="1:12" ht="16" customHeight="1">
      <c r="A3605" t="s">
        <v>597</v>
      </c>
      <c r="B3605" t="s">
        <v>11</v>
      </c>
      <c r="C3605" t="s">
        <v>73</v>
      </c>
      <c r="D3605" s="24">
        <v>46174</v>
      </c>
      <c r="E3605" t="s">
        <v>593</v>
      </c>
      <c r="F3605" t="s">
        <v>10</v>
      </c>
      <c r="G3605" t="s">
        <v>314</v>
      </c>
      <c r="H3605" t="s">
        <v>314</v>
      </c>
      <c r="I3605" t="s">
        <v>322</v>
      </c>
      <c r="J3605" s="25">
        <v>12476</v>
      </c>
      <c r="K3605" s="26">
        <v>19.628599999999999</v>
      </c>
      <c r="L3605" s="26">
        <v>0.1867</v>
      </c>
    </row>
    <row r="3606" spans="1:12" ht="16" customHeight="1">
      <c r="A3606" t="s">
        <v>597</v>
      </c>
      <c r="B3606" t="s">
        <v>11</v>
      </c>
      <c r="C3606" t="s">
        <v>73</v>
      </c>
      <c r="D3606" s="24">
        <v>46174</v>
      </c>
      <c r="E3606" t="s">
        <v>560</v>
      </c>
      <c r="F3606" t="s">
        <v>10</v>
      </c>
      <c r="G3606" t="s">
        <v>320</v>
      </c>
      <c r="H3606" t="s">
        <v>320</v>
      </c>
      <c r="I3606" t="s">
        <v>322</v>
      </c>
      <c r="J3606" s="25">
        <v>707415</v>
      </c>
      <c r="K3606" s="26">
        <v>1120.3217</v>
      </c>
      <c r="L3606" s="26">
        <v>11.874000000000001</v>
      </c>
    </row>
    <row r="3607" spans="1:12" ht="16" customHeight="1">
      <c r="A3607" t="s">
        <v>597</v>
      </c>
      <c r="B3607" t="s">
        <v>11</v>
      </c>
      <c r="C3607" t="s">
        <v>73</v>
      </c>
      <c r="D3607" s="24">
        <v>46174</v>
      </c>
      <c r="E3607" t="s">
        <v>598</v>
      </c>
      <c r="F3607" t="s">
        <v>10</v>
      </c>
      <c r="G3607" t="s">
        <v>314</v>
      </c>
      <c r="H3607" t="s">
        <v>314</v>
      </c>
      <c r="I3607" t="s">
        <v>324</v>
      </c>
      <c r="J3607" s="25">
        <v>174</v>
      </c>
      <c r="K3607" s="26">
        <v>0.27779999999999999</v>
      </c>
      <c r="L3607" s="26">
        <v>1.2999999999999999E-3</v>
      </c>
    </row>
    <row r="3608" spans="1:12" ht="16" customHeight="1">
      <c r="A3608" t="s">
        <v>597</v>
      </c>
      <c r="B3608" t="s">
        <v>11</v>
      </c>
      <c r="C3608" t="s">
        <v>73</v>
      </c>
      <c r="D3608" s="24">
        <v>46174</v>
      </c>
      <c r="E3608" t="s">
        <v>579</v>
      </c>
      <c r="F3608" t="s">
        <v>10</v>
      </c>
      <c r="G3608" t="s">
        <v>320</v>
      </c>
      <c r="H3608" t="s">
        <v>320</v>
      </c>
      <c r="I3608" t="s">
        <v>324</v>
      </c>
      <c r="J3608" s="25">
        <v>66148</v>
      </c>
      <c r="K3608" s="26">
        <v>105.5729</v>
      </c>
      <c r="L3608" s="26">
        <v>1.3724000000000001</v>
      </c>
    </row>
    <row r="3609" spans="1:12" ht="16" customHeight="1">
      <c r="A3609" t="s">
        <v>597</v>
      </c>
      <c r="B3609" t="s">
        <v>11</v>
      </c>
      <c r="C3609" t="s">
        <v>73</v>
      </c>
      <c r="D3609" s="24">
        <v>46174</v>
      </c>
      <c r="E3609" t="s">
        <v>372</v>
      </c>
      <c r="F3609" t="s">
        <v>10</v>
      </c>
      <c r="G3609" t="s">
        <v>320</v>
      </c>
      <c r="H3609" t="s">
        <v>320</v>
      </c>
      <c r="I3609" t="s">
        <v>326</v>
      </c>
      <c r="J3609" s="25">
        <v>48913</v>
      </c>
      <c r="K3609" s="26">
        <v>79.6233</v>
      </c>
      <c r="L3609" s="26">
        <v>2.3405999999999998</v>
      </c>
    </row>
    <row r="3610" spans="1:12" ht="16" customHeight="1">
      <c r="A3610" t="s">
        <v>597</v>
      </c>
      <c r="B3610" t="s">
        <v>11</v>
      </c>
      <c r="C3610" t="s">
        <v>73</v>
      </c>
      <c r="D3610" s="24">
        <v>46174</v>
      </c>
      <c r="E3610" t="s">
        <v>331</v>
      </c>
      <c r="F3610" t="s">
        <v>10</v>
      </c>
      <c r="G3610" t="s">
        <v>320</v>
      </c>
      <c r="H3610" t="s">
        <v>320</v>
      </c>
      <c r="I3610" t="s">
        <v>328</v>
      </c>
      <c r="J3610" s="25">
        <v>47781</v>
      </c>
      <c r="K3610" s="26">
        <v>77.221999999999994</v>
      </c>
      <c r="L3610" s="26">
        <v>2.1800000000000002</v>
      </c>
    </row>
    <row r="3611" spans="1:12" ht="16" customHeight="1">
      <c r="A3611" t="s">
        <v>597</v>
      </c>
      <c r="B3611" t="s">
        <v>11</v>
      </c>
      <c r="C3611" t="s">
        <v>73</v>
      </c>
      <c r="D3611" s="24">
        <v>46174</v>
      </c>
      <c r="E3611" t="s">
        <v>542</v>
      </c>
      <c r="F3611" t="s">
        <v>10</v>
      </c>
      <c r="G3611" t="s">
        <v>320</v>
      </c>
      <c r="H3611" t="s">
        <v>320</v>
      </c>
      <c r="I3611" t="s">
        <v>330</v>
      </c>
      <c r="J3611" s="25">
        <v>244</v>
      </c>
      <c r="K3611" s="26">
        <v>0.373</v>
      </c>
      <c r="L3611" s="26">
        <v>6.1999999999999998E-3</v>
      </c>
    </row>
    <row r="3612" spans="1:12" ht="16" customHeight="1">
      <c r="A3612" t="s">
        <v>597</v>
      </c>
      <c r="B3612" t="s">
        <v>11</v>
      </c>
      <c r="C3612" t="s">
        <v>73</v>
      </c>
      <c r="D3612" s="24">
        <v>46174</v>
      </c>
      <c r="E3612" t="s">
        <v>333</v>
      </c>
      <c r="F3612" t="s">
        <v>10</v>
      </c>
      <c r="G3612" t="s">
        <v>320</v>
      </c>
      <c r="H3612" t="s">
        <v>320</v>
      </c>
      <c r="I3612" t="s">
        <v>433</v>
      </c>
      <c r="J3612" s="25">
        <v>0</v>
      </c>
      <c r="K3612" s="26">
        <v>0</v>
      </c>
      <c r="L3612" s="26">
        <v>0</v>
      </c>
    </row>
    <row r="3613" spans="1:12" ht="16" customHeight="1">
      <c r="A3613" t="s">
        <v>597</v>
      </c>
      <c r="B3613" t="s">
        <v>11</v>
      </c>
      <c r="C3613" t="s">
        <v>73</v>
      </c>
      <c r="D3613" s="24">
        <v>46174</v>
      </c>
      <c r="E3613" t="s">
        <v>335</v>
      </c>
      <c r="F3613" t="s">
        <v>10</v>
      </c>
      <c r="G3613" t="s">
        <v>320</v>
      </c>
      <c r="H3613" t="s">
        <v>320</v>
      </c>
      <c r="I3613" t="s">
        <v>434</v>
      </c>
      <c r="J3613" s="25">
        <v>347</v>
      </c>
      <c r="K3613" s="26">
        <v>0.58430000000000004</v>
      </c>
      <c r="L3613" s="26">
        <v>2.5000000000000001E-2</v>
      </c>
    </row>
    <row r="3614" spans="1:12" ht="16" customHeight="1">
      <c r="A3614" t="s">
        <v>597</v>
      </c>
      <c r="B3614" t="s">
        <v>11</v>
      </c>
      <c r="C3614" t="s">
        <v>73</v>
      </c>
      <c r="D3614" s="24">
        <v>46174</v>
      </c>
      <c r="E3614" t="s">
        <v>337</v>
      </c>
      <c r="F3614" t="s">
        <v>10</v>
      </c>
      <c r="G3614" t="s">
        <v>320</v>
      </c>
      <c r="H3614" t="s">
        <v>320</v>
      </c>
      <c r="I3614" t="s">
        <v>435</v>
      </c>
      <c r="J3614" s="25">
        <v>0</v>
      </c>
      <c r="K3614" s="26">
        <v>0</v>
      </c>
      <c r="L3614" s="26">
        <v>0</v>
      </c>
    </row>
    <row r="3615" spans="1:12" ht="16" customHeight="1">
      <c r="A3615" t="s">
        <v>597</v>
      </c>
      <c r="B3615" t="s">
        <v>11</v>
      </c>
      <c r="C3615" t="s">
        <v>73</v>
      </c>
      <c r="D3615" s="24">
        <v>46174</v>
      </c>
      <c r="E3615" t="s">
        <v>339</v>
      </c>
      <c r="F3615" t="s">
        <v>10</v>
      </c>
      <c r="G3615" t="s">
        <v>320</v>
      </c>
      <c r="H3615" t="s">
        <v>320</v>
      </c>
      <c r="I3615" t="s">
        <v>436</v>
      </c>
      <c r="J3615" s="25">
        <v>10</v>
      </c>
      <c r="K3615" s="26">
        <v>1.5100000000000001E-2</v>
      </c>
      <c r="L3615" s="26">
        <v>5.0000000000000001E-4</v>
      </c>
    </row>
    <row r="3616" spans="1:12" ht="16" customHeight="1">
      <c r="A3616" t="s">
        <v>597</v>
      </c>
      <c r="B3616" t="s">
        <v>11</v>
      </c>
      <c r="C3616" t="s">
        <v>73</v>
      </c>
      <c r="D3616" s="24">
        <v>46174</v>
      </c>
      <c r="E3616" t="s">
        <v>341</v>
      </c>
      <c r="F3616" t="s">
        <v>10</v>
      </c>
      <c r="G3616" t="s">
        <v>320</v>
      </c>
      <c r="H3616" t="s">
        <v>320</v>
      </c>
      <c r="I3616" t="s">
        <v>437</v>
      </c>
      <c r="J3616" s="25">
        <v>0</v>
      </c>
      <c r="K3616" s="26">
        <v>0</v>
      </c>
      <c r="L3616" s="26">
        <v>0</v>
      </c>
    </row>
    <row r="3617" spans="1:12" ht="16" customHeight="1">
      <c r="A3617" t="s">
        <v>597</v>
      </c>
      <c r="B3617" t="s">
        <v>11</v>
      </c>
      <c r="C3617" t="s">
        <v>73</v>
      </c>
      <c r="D3617" s="24">
        <v>46174</v>
      </c>
      <c r="E3617" t="s">
        <v>343</v>
      </c>
      <c r="F3617" t="s">
        <v>9</v>
      </c>
      <c r="G3617" t="s">
        <v>344</v>
      </c>
      <c r="H3617" t="s">
        <v>344</v>
      </c>
      <c r="I3617" t="s">
        <v>438</v>
      </c>
      <c r="J3617" s="25">
        <v>0</v>
      </c>
      <c r="K3617" s="26">
        <v>0</v>
      </c>
      <c r="L3617" s="26">
        <v>0</v>
      </c>
    </row>
    <row r="3618" spans="1:12" ht="16" customHeight="1">
      <c r="A3618" t="s">
        <v>597</v>
      </c>
      <c r="B3618" t="s">
        <v>11</v>
      </c>
      <c r="C3618" t="s">
        <v>73</v>
      </c>
      <c r="D3618" s="24">
        <v>46174</v>
      </c>
      <c r="E3618" t="s">
        <v>346</v>
      </c>
      <c r="F3618" t="s">
        <v>10</v>
      </c>
      <c r="G3618" t="s">
        <v>320</v>
      </c>
      <c r="H3618" t="s">
        <v>320</v>
      </c>
      <c r="I3618" t="s">
        <v>439</v>
      </c>
      <c r="J3618" s="25">
        <v>0</v>
      </c>
      <c r="K3618" s="26">
        <v>0</v>
      </c>
      <c r="L3618" s="26">
        <v>0</v>
      </c>
    </row>
    <row r="3619" spans="1:12" ht="16" customHeight="1">
      <c r="A3619" t="s">
        <v>597</v>
      </c>
      <c r="B3619" t="s">
        <v>11</v>
      </c>
      <c r="C3619" t="s">
        <v>73</v>
      </c>
      <c r="D3619" s="24">
        <v>46174</v>
      </c>
      <c r="E3619" t="s">
        <v>463</v>
      </c>
      <c r="F3619" t="s">
        <v>10</v>
      </c>
      <c r="G3619" t="s">
        <v>320</v>
      </c>
      <c r="H3619" t="s">
        <v>320</v>
      </c>
      <c r="I3619" t="s">
        <v>440</v>
      </c>
      <c r="J3619" s="25">
        <v>0</v>
      </c>
      <c r="K3619" s="26">
        <v>0</v>
      </c>
      <c r="L3619" s="26">
        <v>0</v>
      </c>
    </row>
    <row r="3620" spans="1:12" ht="16" customHeight="1">
      <c r="A3620" t="s">
        <v>599</v>
      </c>
      <c r="B3620" t="s">
        <v>12</v>
      </c>
      <c r="C3620" t="s">
        <v>73</v>
      </c>
      <c r="D3620" s="24">
        <v>46174</v>
      </c>
      <c r="E3620" t="s">
        <v>329</v>
      </c>
      <c r="F3620" t="s">
        <v>10</v>
      </c>
      <c r="G3620" t="s">
        <v>320</v>
      </c>
      <c r="H3620" t="s">
        <v>364</v>
      </c>
      <c r="I3620" t="s">
        <v>315</v>
      </c>
      <c r="J3620" s="25">
        <v>51988380</v>
      </c>
      <c r="K3620" s="26">
        <v>81616.429099999994</v>
      </c>
      <c r="L3620" s="26">
        <v>227.90549999999999</v>
      </c>
    </row>
    <row r="3621" spans="1:12" ht="16" customHeight="1">
      <c r="A3621" t="s">
        <v>599</v>
      </c>
      <c r="B3621" t="s">
        <v>12</v>
      </c>
      <c r="C3621" t="s">
        <v>73</v>
      </c>
      <c r="D3621" s="24">
        <v>46174</v>
      </c>
      <c r="E3621" t="s">
        <v>583</v>
      </c>
      <c r="F3621" t="s">
        <v>10</v>
      </c>
      <c r="G3621" t="s">
        <v>314</v>
      </c>
      <c r="H3621" t="s">
        <v>314</v>
      </c>
      <c r="I3621" t="s">
        <v>322</v>
      </c>
      <c r="J3621" s="25">
        <v>2329691</v>
      </c>
      <c r="K3621" s="26">
        <v>3671.4281000000001</v>
      </c>
      <c r="L3621" s="26">
        <v>15.8284</v>
      </c>
    </row>
    <row r="3622" spans="1:12" ht="16" customHeight="1">
      <c r="A3622" t="s">
        <v>599</v>
      </c>
      <c r="B3622" t="s">
        <v>12</v>
      </c>
      <c r="C3622" t="s">
        <v>73</v>
      </c>
      <c r="D3622" s="24">
        <v>46174</v>
      </c>
      <c r="E3622" t="s">
        <v>588</v>
      </c>
      <c r="F3622" t="s">
        <v>10</v>
      </c>
      <c r="G3622" t="s">
        <v>314</v>
      </c>
      <c r="H3622" t="s">
        <v>314</v>
      </c>
      <c r="I3622" t="s">
        <v>322</v>
      </c>
      <c r="J3622" s="25">
        <v>189329</v>
      </c>
      <c r="K3622" s="26">
        <v>297.58929999999998</v>
      </c>
      <c r="L3622" s="26">
        <v>1.7478</v>
      </c>
    </row>
    <row r="3623" spans="1:12" ht="16" customHeight="1">
      <c r="A3623" t="s">
        <v>599</v>
      </c>
      <c r="B3623" t="s">
        <v>12</v>
      </c>
      <c r="C3623" t="s">
        <v>73</v>
      </c>
      <c r="D3623" s="24">
        <v>46174</v>
      </c>
      <c r="E3623" t="s">
        <v>593</v>
      </c>
      <c r="F3623" t="s">
        <v>10</v>
      </c>
      <c r="G3623" t="s">
        <v>314</v>
      </c>
      <c r="H3623" t="s">
        <v>314</v>
      </c>
      <c r="I3623" t="s">
        <v>322</v>
      </c>
      <c r="J3623" s="25">
        <v>13661</v>
      </c>
      <c r="K3623" s="26">
        <v>21.4953</v>
      </c>
      <c r="L3623" s="26">
        <v>0.18060000000000001</v>
      </c>
    </row>
    <row r="3624" spans="1:12" ht="16" customHeight="1">
      <c r="A3624" t="s">
        <v>599</v>
      </c>
      <c r="B3624" t="s">
        <v>12</v>
      </c>
      <c r="C3624" t="s">
        <v>73</v>
      </c>
      <c r="D3624" s="24">
        <v>46174</v>
      </c>
      <c r="E3624" t="s">
        <v>560</v>
      </c>
      <c r="F3624" t="s">
        <v>10</v>
      </c>
      <c r="G3624" t="s">
        <v>320</v>
      </c>
      <c r="H3624" t="s">
        <v>320</v>
      </c>
      <c r="I3624" t="s">
        <v>322</v>
      </c>
      <c r="J3624" s="25">
        <v>928229</v>
      </c>
      <c r="K3624" s="26">
        <v>1474.7829999999999</v>
      </c>
      <c r="L3624" s="26">
        <v>14.408200000000001</v>
      </c>
    </row>
    <row r="3625" spans="1:12" ht="16" customHeight="1">
      <c r="A3625" t="s">
        <v>599</v>
      </c>
      <c r="B3625" t="s">
        <v>12</v>
      </c>
      <c r="C3625" t="s">
        <v>73</v>
      </c>
      <c r="D3625" s="24">
        <v>46174</v>
      </c>
      <c r="E3625" t="s">
        <v>598</v>
      </c>
      <c r="F3625" t="s">
        <v>10</v>
      </c>
      <c r="G3625" t="s">
        <v>314</v>
      </c>
      <c r="H3625" t="s">
        <v>314</v>
      </c>
      <c r="I3625" t="s">
        <v>324</v>
      </c>
      <c r="J3625" s="25">
        <v>684</v>
      </c>
      <c r="K3625" s="26">
        <v>1.0793999999999999</v>
      </c>
      <c r="L3625" s="26">
        <v>6.3E-3</v>
      </c>
    </row>
    <row r="3626" spans="1:12" ht="16" customHeight="1">
      <c r="A3626" t="s">
        <v>599</v>
      </c>
      <c r="B3626" t="s">
        <v>12</v>
      </c>
      <c r="C3626" t="s">
        <v>73</v>
      </c>
      <c r="D3626" s="24">
        <v>46174</v>
      </c>
      <c r="E3626" t="s">
        <v>579</v>
      </c>
      <c r="F3626" t="s">
        <v>10</v>
      </c>
      <c r="G3626" t="s">
        <v>320</v>
      </c>
      <c r="H3626" t="s">
        <v>320</v>
      </c>
      <c r="I3626" t="s">
        <v>324</v>
      </c>
      <c r="J3626" s="25">
        <v>114860</v>
      </c>
      <c r="K3626" s="26">
        <v>180.6583</v>
      </c>
      <c r="L3626" s="26">
        <v>1.9392</v>
      </c>
    </row>
    <row r="3627" spans="1:12" ht="16" customHeight="1">
      <c r="A3627" t="s">
        <v>599</v>
      </c>
      <c r="B3627" t="s">
        <v>12</v>
      </c>
      <c r="C3627" t="s">
        <v>73</v>
      </c>
      <c r="D3627" s="24">
        <v>46174</v>
      </c>
      <c r="E3627" t="s">
        <v>372</v>
      </c>
      <c r="F3627" t="s">
        <v>10</v>
      </c>
      <c r="G3627" t="s">
        <v>320</v>
      </c>
      <c r="H3627" t="s">
        <v>320</v>
      </c>
      <c r="I3627" t="s">
        <v>326</v>
      </c>
      <c r="J3627" s="25">
        <v>58325</v>
      </c>
      <c r="K3627" s="26">
        <v>92.283299999999997</v>
      </c>
      <c r="L3627" s="26">
        <v>2.7201</v>
      </c>
    </row>
    <row r="3628" spans="1:12" ht="16" customHeight="1">
      <c r="A3628" t="s">
        <v>599</v>
      </c>
      <c r="B3628" t="s">
        <v>12</v>
      </c>
      <c r="C3628" t="s">
        <v>73</v>
      </c>
      <c r="D3628" s="24">
        <v>46174</v>
      </c>
      <c r="E3628" t="s">
        <v>331</v>
      </c>
      <c r="F3628" t="s">
        <v>10</v>
      </c>
      <c r="G3628" t="s">
        <v>320</v>
      </c>
      <c r="H3628" t="s">
        <v>320</v>
      </c>
      <c r="I3628" t="s">
        <v>328</v>
      </c>
      <c r="J3628" s="25">
        <v>59286</v>
      </c>
      <c r="K3628" s="26">
        <v>95.846999999999994</v>
      </c>
      <c r="L3628" s="26">
        <v>2.7181000000000002</v>
      </c>
    </row>
    <row r="3629" spans="1:12" ht="16" customHeight="1">
      <c r="A3629" t="s">
        <v>599</v>
      </c>
      <c r="B3629" t="s">
        <v>12</v>
      </c>
      <c r="C3629" t="s">
        <v>73</v>
      </c>
      <c r="D3629" s="24">
        <v>46174</v>
      </c>
      <c r="E3629" t="s">
        <v>542</v>
      </c>
      <c r="F3629" t="s">
        <v>10</v>
      </c>
      <c r="G3629" t="s">
        <v>320</v>
      </c>
      <c r="H3629" t="s">
        <v>320</v>
      </c>
      <c r="I3629" t="s">
        <v>330</v>
      </c>
      <c r="J3629" s="25">
        <v>255</v>
      </c>
      <c r="K3629" s="26">
        <v>0.39629999999999999</v>
      </c>
      <c r="L3629" s="26">
        <v>5.5999999999999999E-3</v>
      </c>
    </row>
    <row r="3630" spans="1:12" ht="16" customHeight="1">
      <c r="A3630" t="s">
        <v>599</v>
      </c>
      <c r="B3630" t="s">
        <v>12</v>
      </c>
      <c r="C3630" t="s">
        <v>73</v>
      </c>
      <c r="D3630" s="24">
        <v>46174</v>
      </c>
      <c r="E3630" t="s">
        <v>333</v>
      </c>
      <c r="F3630" t="s">
        <v>10</v>
      </c>
      <c r="G3630" t="s">
        <v>320</v>
      </c>
      <c r="H3630" t="s">
        <v>320</v>
      </c>
      <c r="I3630" t="s">
        <v>433</v>
      </c>
      <c r="J3630" s="25">
        <v>2</v>
      </c>
      <c r="K3630" s="26">
        <v>2.8E-3</v>
      </c>
      <c r="L3630" s="26">
        <v>0</v>
      </c>
    </row>
    <row r="3631" spans="1:12" ht="16" customHeight="1">
      <c r="A3631" t="s">
        <v>599</v>
      </c>
      <c r="B3631" t="s">
        <v>12</v>
      </c>
      <c r="C3631" t="s">
        <v>73</v>
      </c>
      <c r="D3631" s="24">
        <v>46174</v>
      </c>
      <c r="E3631" t="s">
        <v>335</v>
      </c>
      <c r="F3631" t="s">
        <v>10</v>
      </c>
      <c r="G3631" t="s">
        <v>320</v>
      </c>
      <c r="H3631" t="s">
        <v>320</v>
      </c>
      <c r="I3631" t="s">
        <v>434</v>
      </c>
      <c r="J3631" s="25">
        <v>332</v>
      </c>
      <c r="K3631" s="26">
        <v>0.57599999999999996</v>
      </c>
      <c r="L3631" s="26">
        <v>2.7199999999999998E-2</v>
      </c>
    </row>
    <row r="3632" spans="1:12" ht="16" customHeight="1">
      <c r="A3632" t="s">
        <v>599</v>
      </c>
      <c r="B3632" t="s">
        <v>12</v>
      </c>
      <c r="C3632" t="s">
        <v>73</v>
      </c>
      <c r="D3632" s="24">
        <v>46174</v>
      </c>
      <c r="E3632" t="s">
        <v>337</v>
      </c>
      <c r="F3632" t="s">
        <v>10</v>
      </c>
      <c r="G3632" t="s">
        <v>320</v>
      </c>
      <c r="H3632" t="s">
        <v>320</v>
      </c>
      <c r="I3632" t="s">
        <v>435</v>
      </c>
      <c r="J3632" s="25">
        <v>2</v>
      </c>
      <c r="K3632" s="26">
        <v>2.8999999999999998E-3</v>
      </c>
      <c r="L3632" s="26">
        <v>1E-4</v>
      </c>
    </row>
    <row r="3633" spans="1:12" ht="16" customHeight="1">
      <c r="A3633" t="s">
        <v>599</v>
      </c>
      <c r="B3633" t="s">
        <v>12</v>
      </c>
      <c r="C3633" t="s">
        <v>73</v>
      </c>
      <c r="D3633" s="24">
        <v>46174</v>
      </c>
      <c r="E3633" t="s">
        <v>339</v>
      </c>
      <c r="F3633" t="s">
        <v>10</v>
      </c>
      <c r="G3633" t="s">
        <v>320</v>
      </c>
      <c r="H3633" t="s">
        <v>320</v>
      </c>
      <c r="I3633" t="s">
        <v>436</v>
      </c>
      <c r="J3633" s="25">
        <v>10</v>
      </c>
      <c r="K3633" s="26">
        <v>1.8700000000000001E-2</v>
      </c>
      <c r="L3633" s="26">
        <v>1E-3</v>
      </c>
    </row>
    <row r="3634" spans="1:12" ht="16" customHeight="1">
      <c r="A3634" t="s">
        <v>599</v>
      </c>
      <c r="B3634" t="s">
        <v>12</v>
      </c>
      <c r="C3634" t="s">
        <v>73</v>
      </c>
      <c r="D3634" s="24">
        <v>46174</v>
      </c>
      <c r="E3634" t="s">
        <v>341</v>
      </c>
      <c r="F3634" t="s">
        <v>10</v>
      </c>
      <c r="G3634" t="s">
        <v>320</v>
      </c>
      <c r="H3634" t="s">
        <v>320</v>
      </c>
      <c r="I3634" t="s">
        <v>437</v>
      </c>
      <c r="J3634" s="25">
        <v>0</v>
      </c>
      <c r="K3634" s="26">
        <v>0</v>
      </c>
      <c r="L3634" s="26">
        <v>0</v>
      </c>
    </row>
    <row r="3635" spans="1:12" ht="16" customHeight="1">
      <c r="A3635" t="s">
        <v>599</v>
      </c>
      <c r="B3635" t="s">
        <v>12</v>
      </c>
      <c r="C3635" t="s">
        <v>73</v>
      </c>
      <c r="D3635" s="24">
        <v>46174</v>
      </c>
      <c r="E3635" t="s">
        <v>343</v>
      </c>
      <c r="F3635" t="s">
        <v>9</v>
      </c>
      <c r="G3635" t="s">
        <v>344</v>
      </c>
      <c r="H3635" t="s">
        <v>344</v>
      </c>
      <c r="I3635" t="s">
        <v>438</v>
      </c>
      <c r="J3635" s="25">
        <v>0</v>
      </c>
      <c r="K3635" s="26">
        <v>0</v>
      </c>
      <c r="L3635" s="26">
        <v>0</v>
      </c>
    </row>
    <row r="3636" spans="1:12" ht="16" customHeight="1">
      <c r="A3636" t="s">
        <v>599</v>
      </c>
      <c r="B3636" t="s">
        <v>12</v>
      </c>
      <c r="C3636" t="s">
        <v>73</v>
      </c>
      <c r="D3636" s="24">
        <v>46174</v>
      </c>
      <c r="E3636" t="s">
        <v>346</v>
      </c>
      <c r="F3636" t="s">
        <v>10</v>
      </c>
      <c r="G3636" t="s">
        <v>320</v>
      </c>
      <c r="H3636" t="s">
        <v>320</v>
      </c>
      <c r="I3636" t="s">
        <v>439</v>
      </c>
      <c r="J3636" s="25">
        <v>0</v>
      </c>
      <c r="K3636" s="26">
        <v>0</v>
      </c>
      <c r="L3636" s="26">
        <v>0</v>
      </c>
    </row>
    <row r="3637" spans="1:12" ht="16" customHeight="1">
      <c r="A3637" t="s">
        <v>599</v>
      </c>
      <c r="B3637" t="s">
        <v>12</v>
      </c>
      <c r="C3637" t="s">
        <v>73</v>
      </c>
      <c r="D3637" s="24">
        <v>46174</v>
      </c>
      <c r="E3637" t="s">
        <v>463</v>
      </c>
      <c r="F3637" t="s">
        <v>10</v>
      </c>
      <c r="G3637" t="s">
        <v>320</v>
      </c>
      <c r="H3637" t="s">
        <v>320</v>
      </c>
      <c r="I3637" t="s">
        <v>440</v>
      </c>
      <c r="J3637" s="25">
        <v>0</v>
      </c>
      <c r="K3637" s="26">
        <v>0</v>
      </c>
      <c r="L3637" s="26">
        <v>0</v>
      </c>
    </row>
    <row r="3638" spans="1:12" ht="16" customHeight="1">
      <c r="A3638" t="s">
        <v>600</v>
      </c>
      <c r="B3638" t="s">
        <v>9</v>
      </c>
      <c r="C3638" t="s">
        <v>74</v>
      </c>
      <c r="D3638" s="24">
        <v>46174</v>
      </c>
      <c r="E3638" t="s">
        <v>329</v>
      </c>
      <c r="F3638" t="s">
        <v>10</v>
      </c>
      <c r="G3638" t="s">
        <v>320</v>
      </c>
      <c r="H3638" t="s">
        <v>364</v>
      </c>
      <c r="I3638" t="s">
        <v>315</v>
      </c>
      <c r="J3638" s="25">
        <v>137549561</v>
      </c>
      <c r="K3638" s="26">
        <v>215156.40779999999</v>
      </c>
      <c r="L3638" s="26">
        <v>485.66129999999998</v>
      </c>
    </row>
    <row r="3639" spans="1:12" ht="16" customHeight="1">
      <c r="A3639" t="s">
        <v>600</v>
      </c>
      <c r="B3639" t="s">
        <v>9</v>
      </c>
      <c r="C3639" t="s">
        <v>74</v>
      </c>
      <c r="D3639" s="24">
        <v>46174</v>
      </c>
      <c r="E3639" t="s">
        <v>583</v>
      </c>
      <c r="F3639" t="s">
        <v>10</v>
      </c>
      <c r="G3639" t="s">
        <v>314</v>
      </c>
      <c r="H3639" t="s">
        <v>314</v>
      </c>
      <c r="I3639" t="s">
        <v>322</v>
      </c>
      <c r="J3639" s="25">
        <v>4607196</v>
      </c>
      <c r="K3639" s="26">
        <v>7238.8215</v>
      </c>
      <c r="L3639" s="26">
        <v>28.598299999999998</v>
      </c>
    </row>
    <row r="3640" spans="1:12" ht="16" customHeight="1">
      <c r="A3640" t="s">
        <v>600</v>
      </c>
      <c r="B3640" t="s">
        <v>9</v>
      </c>
      <c r="C3640" t="s">
        <v>74</v>
      </c>
      <c r="D3640" s="24">
        <v>46174</v>
      </c>
      <c r="E3640" t="s">
        <v>588</v>
      </c>
      <c r="F3640" t="s">
        <v>10</v>
      </c>
      <c r="G3640" t="s">
        <v>314</v>
      </c>
      <c r="H3640" t="s">
        <v>314</v>
      </c>
      <c r="I3640" t="s">
        <v>322</v>
      </c>
      <c r="J3640" s="25">
        <v>274015</v>
      </c>
      <c r="K3640" s="26">
        <v>430.52600000000001</v>
      </c>
      <c r="L3640" s="26">
        <v>2.2791000000000001</v>
      </c>
    </row>
    <row r="3641" spans="1:12" ht="16" customHeight="1">
      <c r="A3641" t="s">
        <v>600</v>
      </c>
      <c r="B3641" t="s">
        <v>9</v>
      </c>
      <c r="C3641" t="s">
        <v>74</v>
      </c>
      <c r="D3641" s="24">
        <v>46174</v>
      </c>
      <c r="E3641" t="s">
        <v>593</v>
      </c>
      <c r="F3641" t="s">
        <v>10</v>
      </c>
      <c r="G3641" t="s">
        <v>314</v>
      </c>
      <c r="H3641" t="s">
        <v>314</v>
      </c>
      <c r="I3641" t="s">
        <v>322</v>
      </c>
      <c r="J3641" s="25">
        <v>18171</v>
      </c>
      <c r="K3641" s="26">
        <v>28.534300000000002</v>
      </c>
      <c r="L3641" s="26">
        <v>0.2009</v>
      </c>
    </row>
    <row r="3642" spans="1:12" ht="16" customHeight="1">
      <c r="A3642" t="s">
        <v>600</v>
      </c>
      <c r="B3642" t="s">
        <v>9</v>
      </c>
      <c r="C3642" t="s">
        <v>74</v>
      </c>
      <c r="D3642" s="24">
        <v>46174</v>
      </c>
      <c r="E3642" t="s">
        <v>560</v>
      </c>
      <c r="F3642" t="s">
        <v>10</v>
      </c>
      <c r="G3642" t="s">
        <v>320</v>
      </c>
      <c r="H3642" t="s">
        <v>320</v>
      </c>
      <c r="I3642" t="s">
        <v>322</v>
      </c>
      <c r="J3642" s="25">
        <v>913573</v>
      </c>
      <c r="K3642" s="26">
        <v>1453.3289</v>
      </c>
      <c r="L3642" s="26">
        <v>17.265699999999999</v>
      </c>
    </row>
    <row r="3643" spans="1:12" ht="16" customHeight="1">
      <c r="A3643" t="s">
        <v>600</v>
      </c>
      <c r="B3643" t="s">
        <v>9</v>
      </c>
      <c r="C3643" t="s">
        <v>74</v>
      </c>
      <c r="D3643" s="24">
        <v>46174</v>
      </c>
      <c r="E3643" t="s">
        <v>598</v>
      </c>
      <c r="F3643" t="s">
        <v>10</v>
      </c>
      <c r="G3643" t="s">
        <v>314</v>
      </c>
      <c r="H3643" t="s">
        <v>314</v>
      </c>
      <c r="I3643" t="s">
        <v>324</v>
      </c>
      <c r="J3643" s="25">
        <v>893</v>
      </c>
      <c r="K3643" s="26">
        <v>1.4078999999999999</v>
      </c>
      <c r="L3643" s="26">
        <v>8.6999999999999994E-3</v>
      </c>
    </row>
    <row r="3644" spans="1:12" ht="16" customHeight="1">
      <c r="A3644" t="s">
        <v>600</v>
      </c>
      <c r="B3644" t="s">
        <v>9</v>
      </c>
      <c r="C3644" t="s">
        <v>74</v>
      </c>
      <c r="D3644" s="24">
        <v>46174</v>
      </c>
      <c r="E3644" t="s">
        <v>579</v>
      </c>
      <c r="F3644" t="s">
        <v>10</v>
      </c>
      <c r="G3644" t="s">
        <v>320</v>
      </c>
      <c r="H3644" t="s">
        <v>320</v>
      </c>
      <c r="I3644" t="s">
        <v>324</v>
      </c>
      <c r="J3644" s="25">
        <v>71463</v>
      </c>
      <c r="K3644" s="26">
        <v>113.8691</v>
      </c>
      <c r="L3644" s="26">
        <v>1.3403</v>
      </c>
    </row>
    <row r="3645" spans="1:12" ht="16" customHeight="1">
      <c r="A3645" t="s">
        <v>600</v>
      </c>
      <c r="B3645" t="s">
        <v>9</v>
      </c>
      <c r="C3645" t="s">
        <v>74</v>
      </c>
      <c r="D3645" s="24">
        <v>46174</v>
      </c>
      <c r="E3645" t="s">
        <v>372</v>
      </c>
      <c r="F3645" t="s">
        <v>10</v>
      </c>
      <c r="G3645" t="s">
        <v>320</v>
      </c>
      <c r="H3645" t="s">
        <v>320</v>
      </c>
      <c r="I3645" t="s">
        <v>326</v>
      </c>
      <c r="J3645" s="25">
        <v>59415</v>
      </c>
      <c r="K3645" s="26">
        <v>97.843199999999996</v>
      </c>
      <c r="L3645" s="26">
        <v>3.4430999999999998</v>
      </c>
    </row>
    <row r="3646" spans="1:12" ht="16" customHeight="1">
      <c r="A3646" t="s">
        <v>600</v>
      </c>
      <c r="B3646" t="s">
        <v>9</v>
      </c>
      <c r="C3646" t="s">
        <v>74</v>
      </c>
      <c r="D3646" s="24">
        <v>46174</v>
      </c>
      <c r="E3646" t="s">
        <v>331</v>
      </c>
      <c r="F3646" t="s">
        <v>10</v>
      </c>
      <c r="G3646" t="s">
        <v>320</v>
      </c>
      <c r="H3646" t="s">
        <v>320</v>
      </c>
      <c r="I3646" t="s">
        <v>328</v>
      </c>
      <c r="J3646" s="25">
        <v>47928</v>
      </c>
      <c r="K3646" s="26">
        <v>78.822400000000002</v>
      </c>
      <c r="L3646" s="26">
        <v>2.8277999999999999</v>
      </c>
    </row>
    <row r="3647" spans="1:12" ht="16" customHeight="1">
      <c r="A3647" t="s">
        <v>600</v>
      </c>
      <c r="B3647" t="s">
        <v>9</v>
      </c>
      <c r="C3647" t="s">
        <v>74</v>
      </c>
      <c r="D3647" s="24">
        <v>46174</v>
      </c>
      <c r="E3647" t="s">
        <v>542</v>
      </c>
      <c r="F3647" t="s">
        <v>10</v>
      </c>
      <c r="G3647" t="s">
        <v>320</v>
      </c>
      <c r="H3647" t="s">
        <v>320</v>
      </c>
      <c r="I3647" t="s">
        <v>330</v>
      </c>
      <c r="J3647" s="25">
        <v>261</v>
      </c>
      <c r="K3647" s="26">
        <v>0.4249</v>
      </c>
      <c r="L3647" s="26">
        <v>6.6E-3</v>
      </c>
    </row>
    <row r="3648" spans="1:12" ht="16" customHeight="1">
      <c r="A3648" t="s">
        <v>600</v>
      </c>
      <c r="B3648" t="s">
        <v>9</v>
      </c>
      <c r="C3648" t="s">
        <v>74</v>
      </c>
      <c r="D3648" s="24">
        <v>46174</v>
      </c>
      <c r="E3648" t="s">
        <v>333</v>
      </c>
      <c r="F3648" t="s">
        <v>10</v>
      </c>
      <c r="G3648" t="s">
        <v>320</v>
      </c>
      <c r="H3648" t="s">
        <v>320</v>
      </c>
      <c r="I3648" t="s">
        <v>433</v>
      </c>
      <c r="J3648" s="25">
        <v>1</v>
      </c>
      <c r="K3648" s="26">
        <v>2.2000000000000001E-3</v>
      </c>
      <c r="L3648" s="26">
        <v>2.9999999999999997E-4</v>
      </c>
    </row>
    <row r="3649" spans="1:12" ht="16" customHeight="1">
      <c r="A3649" t="s">
        <v>600</v>
      </c>
      <c r="B3649" t="s">
        <v>9</v>
      </c>
      <c r="C3649" t="s">
        <v>74</v>
      </c>
      <c r="D3649" s="24">
        <v>46174</v>
      </c>
      <c r="E3649" t="s">
        <v>335</v>
      </c>
      <c r="F3649" t="s">
        <v>10</v>
      </c>
      <c r="G3649" t="s">
        <v>320</v>
      </c>
      <c r="H3649" t="s">
        <v>320</v>
      </c>
      <c r="I3649" t="s">
        <v>434</v>
      </c>
      <c r="J3649" s="25">
        <v>311</v>
      </c>
      <c r="K3649" s="26">
        <v>0.52859999999999996</v>
      </c>
      <c r="L3649" s="26">
        <v>2.24E-2</v>
      </c>
    </row>
    <row r="3650" spans="1:12" ht="16" customHeight="1">
      <c r="A3650" t="s">
        <v>600</v>
      </c>
      <c r="B3650" t="s">
        <v>9</v>
      </c>
      <c r="C3650" t="s">
        <v>74</v>
      </c>
      <c r="D3650" s="24">
        <v>46174</v>
      </c>
      <c r="E3650" t="s">
        <v>337</v>
      </c>
      <c r="F3650" t="s">
        <v>10</v>
      </c>
      <c r="G3650" t="s">
        <v>320</v>
      </c>
      <c r="H3650" t="s">
        <v>320</v>
      </c>
      <c r="I3650" t="s">
        <v>435</v>
      </c>
      <c r="J3650" s="25">
        <v>0</v>
      </c>
      <c r="K3650" s="26">
        <v>0</v>
      </c>
      <c r="L3650" s="26">
        <v>0</v>
      </c>
    </row>
    <row r="3651" spans="1:12" ht="16" customHeight="1">
      <c r="A3651" t="s">
        <v>600</v>
      </c>
      <c r="B3651" t="s">
        <v>9</v>
      </c>
      <c r="C3651" t="s">
        <v>74</v>
      </c>
      <c r="D3651" s="24">
        <v>46174</v>
      </c>
      <c r="E3651" t="s">
        <v>339</v>
      </c>
      <c r="F3651" t="s">
        <v>10</v>
      </c>
      <c r="G3651" t="s">
        <v>320</v>
      </c>
      <c r="H3651" t="s">
        <v>320</v>
      </c>
      <c r="I3651" t="s">
        <v>436</v>
      </c>
      <c r="J3651" s="25">
        <v>31</v>
      </c>
      <c r="K3651" s="26">
        <v>5.8900000000000001E-2</v>
      </c>
      <c r="L3651" s="26">
        <v>3.2000000000000002E-3</v>
      </c>
    </row>
    <row r="3652" spans="1:12" ht="16" customHeight="1">
      <c r="A3652" t="s">
        <v>600</v>
      </c>
      <c r="B3652" t="s">
        <v>9</v>
      </c>
      <c r="C3652" t="s">
        <v>74</v>
      </c>
      <c r="D3652" s="24">
        <v>46174</v>
      </c>
      <c r="E3652" t="s">
        <v>341</v>
      </c>
      <c r="F3652" t="s">
        <v>10</v>
      </c>
      <c r="G3652" t="s">
        <v>320</v>
      </c>
      <c r="H3652" t="s">
        <v>320</v>
      </c>
      <c r="I3652" t="s">
        <v>437</v>
      </c>
      <c r="J3652" s="25">
        <v>0</v>
      </c>
      <c r="K3652" s="26">
        <v>0</v>
      </c>
      <c r="L3652" s="26">
        <v>0</v>
      </c>
    </row>
    <row r="3653" spans="1:12" ht="16" customHeight="1">
      <c r="A3653" t="s">
        <v>600</v>
      </c>
      <c r="B3653" t="s">
        <v>9</v>
      </c>
      <c r="C3653" t="s">
        <v>74</v>
      </c>
      <c r="D3653" s="24">
        <v>46174</v>
      </c>
      <c r="E3653" t="s">
        <v>343</v>
      </c>
      <c r="F3653" t="s">
        <v>9</v>
      </c>
      <c r="G3653" t="s">
        <v>344</v>
      </c>
      <c r="H3653" t="s">
        <v>344</v>
      </c>
      <c r="I3653" t="s">
        <v>438</v>
      </c>
      <c r="J3653" s="25">
        <v>3</v>
      </c>
      <c r="K3653" s="26">
        <v>4.7000000000000002E-3</v>
      </c>
      <c r="L3653" s="26">
        <v>2.0000000000000001E-4</v>
      </c>
    </row>
    <row r="3654" spans="1:12" ht="16" customHeight="1">
      <c r="A3654" t="s">
        <v>600</v>
      </c>
      <c r="B3654" t="s">
        <v>9</v>
      </c>
      <c r="C3654" t="s">
        <v>74</v>
      </c>
      <c r="D3654" s="24">
        <v>46174</v>
      </c>
      <c r="E3654" t="s">
        <v>346</v>
      </c>
      <c r="F3654" t="s">
        <v>10</v>
      </c>
      <c r="G3654" t="s">
        <v>320</v>
      </c>
      <c r="H3654" t="s">
        <v>320</v>
      </c>
      <c r="I3654" t="s">
        <v>439</v>
      </c>
      <c r="J3654" s="25">
        <v>0</v>
      </c>
      <c r="K3654" s="26">
        <v>0</v>
      </c>
      <c r="L3654" s="26">
        <v>0</v>
      </c>
    </row>
    <row r="3655" spans="1:12" ht="16" customHeight="1">
      <c r="A3655" t="s">
        <v>600</v>
      </c>
      <c r="B3655" t="s">
        <v>9</v>
      </c>
      <c r="C3655" t="s">
        <v>74</v>
      </c>
      <c r="D3655" s="24">
        <v>46174</v>
      </c>
      <c r="E3655" t="s">
        <v>463</v>
      </c>
      <c r="F3655" t="s">
        <v>10</v>
      </c>
      <c r="G3655" t="s">
        <v>320</v>
      </c>
      <c r="H3655" t="s">
        <v>320</v>
      </c>
      <c r="I3655" t="s">
        <v>440</v>
      </c>
      <c r="J3655" s="25">
        <v>0</v>
      </c>
      <c r="K3655" s="26">
        <v>0</v>
      </c>
      <c r="L3655" s="26">
        <v>0</v>
      </c>
    </row>
    <row r="3656" spans="1:12" ht="16" customHeight="1">
      <c r="A3656" t="s">
        <v>329</v>
      </c>
      <c r="B3656" t="s">
        <v>10</v>
      </c>
      <c r="C3656" t="s">
        <v>74</v>
      </c>
      <c r="D3656" s="24">
        <v>46174</v>
      </c>
      <c r="E3656" t="s">
        <v>329</v>
      </c>
      <c r="F3656" t="s">
        <v>10</v>
      </c>
      <c r="G3656" t="s">
        <v>320</v>
      </c>
      <c r="H3656" t="s">
        <v>364</v>
      </c>
      <c r="I3656" t="s">
        <v>315</v>
      </c>
      <c r="J3656" s="25">
        <v>362123740</v>
      </c>
      <c r="K3656" s="26">
        <v>564057.44279999996</v>
      </c>
      <c r="L3656" s="26">
        <v>580.47659999999996</v>
      </c>
    </row>
    <row r="3657" spans="1:12" ht="16" customHeight="1">
      <c r="A3657" t="s">
        <v>329</v>
      </c>
      <c r="B3657" t="s">
        <v>10</v>
      </c>
      <c r="C3657" t="s">
        <v>74</v>
      </c>
      <c r="D3657" s="24">
        <v>46174</v>
      </c>
      <c r="E3657" t="s">
        <v>583</v>
      </c>
      <c r="F3657" t="s">
        <v>10</v>
      </c>
      <c r="G3657" t="s">
        <v>314</v>
      </c>
      <c r="H3657" t="s">
        <v>314</v>
      </c>
      <c r="I3657" t="s">
        <v>322</v>
      </c>
      <c r="J3657" s="25">
        <v>11309655</v>
      </c>
      <c r="K3657" s="26">
        <v>17715.382099999999</v>
      </c>
      <c r="L3657" s="26">
        <v>60.312399999999997</v>
      </c>
    </row>
    <row r="3658" spans="1:12" ht="16" customHeight="1">
      <c r="A3658" t="s">
        <v>329</v>
      </c>
      <c r="B3658" t="s">
        <v>10</v>
      </c>
      <c r="C3658" t="s">
        <v>74</v>
      </c>
      <c r="D3658" s="24">
        <v>46174</v>
      </c>
      <c r="E3658" t="s">
        <v>588</v>
      </c>
      <c r="F3658" t="s">
        <v>10</v>
      </c>
      <c r="G3658" t="s">
        <v>314</v>
      </c>
      <c r="H3658" t="s">
        <v>314</v>
      </c>
      <c r="I3658" t="s">
        <v>322</v>
      </c>
      <c r="J3658" s="25">
        <v>445861</v>
      </c>
      <c r="K3658" s="26">
        <v>698.63289999999995</v>
      </c>
      <c r="L3658" s="26">
        <v>3.3365999999999998</v>
      </c>
    </row>
    <row r="3659" spans="1:12" ht="16" customHeight="1">
      <c r="A3659" t="s">
        <v>329</v>
      </c>
      <c r="B3659" t="s">
        <v>10</v>
      </c>
      <c r="C3659" t="s">
        <v>74</v>
      </c>
      <c r="D3659" s="24">
        <v>46174</v>
      </c>
      <c r="E3659" t="s">
        <v>593</v>
      </c>
      <c r="F3659" t="s">
        <v>10</v>
      </c>
      <c r="G3659" t="s">
        <v>314</v>
      </c>
      <c r="H3659" t="s">
        <v>314</v>
      </c>
      <c r="I3659" t="s">
        <v>322</v>
      </c>
      <c r="J3659" s="25">
        <v>34331</v>
      </c>
      <c r="K3659" s="26">
        <v>53.938600000000001</v>
      </c>
      <c r="L3659" s="26">
        <v>0.38319999999999999</v>
      </c>
    </row>
    <row r="3660" spans="1:12" ht="16" customHeight="1">
      <c r="A3660" t="s">
        <v>329</v>
      </c>
      <c r="B3660" t="s">
        <v>10</v>
      </c>
      <c r="C3660" t="s">
        <v>74</v>
      </c>
      <c r="D3660" s="24">
        <v>46174</v>
      </c>
      <c r="E3660" t="s">
        <v>560</v>
      </c>
      <c r="F3660" t="s">
        <v>10</v>
      </c>
      <c r="G3660" t="s">
        <v>320</v>
      </c>
      <c r="H3660" t="s">
        <v>320</v>
      </c>
      <c r="I3660" t="s">
        <v>322</v>
      </c>
      <c r="J3660" s="25">
        <v>1085489</v>
      </c>
      <c r="K3660" s="26">
        <v>1718.9773</v>
      </c>
      <c r="L3660" s="26">
        <v>20.239799999999999</v>
      </c>
    </row>
    <row r="3661" spans="1:12" ht="16" customHeight="1">
      <c r="A3661" t="s">
        <v>329</v>
      </c>
      <c r="B3661" t="s">
        <v>10</v>
      </c>
      <c r="C3661" t="s">
        <v>74</v>
      </c>
      <c r="D3661" s="24">
        <v>46174</v>
      </c>
      <c r="E3661" t="s">
        <v>598</v>
      </c>
      <c r="F3661" t="s">
        <v>10</v>
      </c>
      <c r="G3661" t="s">
        <v>314</v>
      </c>
      <c r="H3661" t="s">
        <v>314</v>
      </c>
      <c r="I3661" t="s">
        <v>324</v>
      </c>
      <c r="J3661" s="25">
        <v>1140</v>
      </c>
      <c r="K3661" s="26">
        <v>1.7887999999999999</v>
      </c>
      <c r="L3661" s="26">
        <v>9.5999999999999992E-3</v>
      </c>
    </row>
    <row r="3662" spans="1:12" ht="16" customHeight="1">
      <c r="A3662" t="s">
        <v>329</v>
      </c>
      <c r="B3662" t="s">
        <v>10</v>
      </c>
      <c r="C3662" t="s">
        <v>74</v>
      </c>
      <c r="D3662" s="24">
        <v>46174</v>
      </c>
      <c r="E3662" t="s">
        <v>579</v>
      </c>
      <c r="F3662" t="s">
        <v>10</v>
      </c>
      <c r="G3662" t="s">
        <v>320</v>
      </c>
      <c r="H3662" t="s">
        <v>320</v>
      </c>
      <c r="I3662" t="s">
        <v>324</v>
      </c>
      <c r="J3662" s="25">
        <v>81035</v>
      </c>
      <c r="K3662" s="26">
        <v>128.50800000000001</v>
      </c>
      <c r="L3662" s="26">
        <v>1.4662999999999999</v>
      </c>
    </row>
    <row r="3663" spans="1:12" ht="16" customHeight="1">
      <c r="A3663" t="s">
        <v>329</v>
      </c>
      <c r="B3663" t="s">
        <v>10</v>
      </c>
      <c r="C3663" t="s">
        <v>74</v>
      </c>
      <c r="D3663" s="24">
        <v>46174</v>
      </c>
      <c r="E3663" t="s">
        <v>372</v>
      </c>
      <c r="F3663" t="s">
        <v>10</v>
      </c>
      <c r="G3663" t="s">
        <v>320</v>
      </c>
      <c r="H3663" t="s">
        <v>320</v>
      </c>
      <c r="I3663" t="s">
        <v>326</v>
      </c>
      <c r="J3663" s="25">
        <v>60544</v>
      </c>
      <c r="K3663" s="26">
        <v>99.626800000000003</v>
      </c>
      <c r="L3663" s="26">
        <v>2.9672000000000001</v>
      </c>
    </row>
    <row r="3664" spans="1:12" ht="16" customHeight="1">
      <c r="A3664" t="s">
        <v>329</v>
      </c>
      <c r="B3664" t="s">
        <v>10</v>
      </c>
      <c r="C3664" t="s">
        <v>74</v>
      </c>
      <c r="D3664" s="24">
        <v>46174</v>
      </c>
      <c r="E3664" t="s">
        <v>331</v>
      </c>
      <c r="F3664" t="s">
        <v>10</v>
      </c>
      <c r="G3664" t="s">
        <v>320</v>
      </c>
      <c r="H3664" t="s">
        <v>320</v>
      </c>
      <c r="I3664" t="s">
        <v>328</v>
      </c>
      <c r="J3664" s="25">
        <v>50969</v>
      </c>
      <c r="K3664" s="26">
        <v>82.689400000000006</v>
      </c>
      <c r="L3664" s="26">
        <v>2.125</v>
      </c>
    </row>
    <row r="3665" spans="1:12" ht="16" customHeight="1">
      <c r="A3665" t="s">
        <v>329</v>
      </c>
      <c r="B3665" t="s">
        <v>10</v>
      </c>
      <c r="C3665" t="s">
        <v>74</v>
      </c>
      <c r="D3665" s="24">
        <v>46174</v>
      </c>
      <c r="E3665" t="s">
        <v>542</v>
      </c>
      <c r="F3665" t="s">
        <v>10</v>
      </c>
      <c r="G3665" t="s">
        <v>320</v>
      </c>
      <c r="H3665" t="s">
        <v>320</v>
      </c>
      <c r="I3665" t="s">
        <v>330</v>
      </c>
      <c r="J3665" s="25">
        <v>561</v>
      </c>
      <c r="K3665" s="26">
        <v>0.83460000000000001</v>
      </c>
      <c r="L3665" s="26">
        <v>9.4999999999999998E-3</v>
      </c>
    </row>
    <row r="3666" spans="1:12" ht="16" customHeight="1">
      <c r="A3666" t="s">
        <v>329</v>
      </c>
      <c r="B3666" t="s">
        <v>10</v>
      </c>
      <c r="C3666" t="s">
        <v>74</v>
      </c>
      <c r="D3666" s="24">
        <v>46174</v>
      </c>
      <c r="E3666" t="s">
        <v>333</v>
      </c>
      <c r="F3666" t="s">
        <v>10</v>
      </c>
      <c r="G3666" t="s">
        <v>320</v>
      </c>
      <c r="H3666" t="s">
        <v>320</v>
      </c>
      <c r="I3666" t="s">
        <v>433</v>
      </c>
      <c r="J3666" s="25">
        <v>1</v>
      </c>
      <c r="K3666" s="26">
        <v>1.4E-3</v>
      </c>
      <c r="L3666" s="26">
        <v>0</v>
      </c>
    </row>
    <row r="3667" spans="1:12" ht="16" customHeight="1">
      <c r="A3667" t="s">
        <v>329</v>
      </c>
      <c r="B3667" t="s">
        <v>10</v>
      </c>
      <c r="C3667" t="s">
        <v>74</v>
      </c>
      <c r="D3667" s="24">
        <v>46174</v>
      </c>
      <c r="E3667" t="s">
        <v>335</v>
      </c>
      <c r="F3667" t="s">
        <v>10</v>
      </c>
      <c r="G3667" t="s">
        <v>320</v>
      </c>
      <c r="H3667" t="s">
        <v>320</v>
      </c>
      <c r="I3667" t="s">
        <v>434</v>
      </c>
      <c r="J3667" s="25">
        <v>257</v>
      </c>
      <c r="K3667" s="26">
        <v>0.42949999999999999</v>
      </c>
      <c r="L3667" s="26">
        <v>1.9099999999999999E-2</v>
      </c>
    </row>
    <row r="3668" spans="1:12" ht="16" customHeight="1">
      <c r="A3668" t="s">
        <v>329</v>
      </c>
      <c r="B3668" t="s">
        <v>10</v>
      </c>
      <c r="C3668" t="s">
        <v>74</v>
      </c>
      <c r="D3668" s="24">
        <v>46174</v>
      </c>
      <c r="E3668" t="s">
        <v>337</v>
      </c>
      <c r="F3668" t="s">
        <v>10</v>
      </c>
      <c r="G3668" t="s">
        <v>320</v>
      </c>
      <c r="H3668" t="s">
        <v>320</v>
      </c>
      <c r="I3668" t="s">
        <v>435</v>
      </c>
      <c r="J3668" s="25">
        <v>0</v>
      </c>
      <c r="K3668" s="26">
        <v>0</v>
      </c>
      <c r="L3668" s="26">
        <v>0</v>
      </c>
    </row>
    <row r="3669" spans="1:12" ht="16" customHeight="1">
      <c r="A3669" t="s">
        <v>329</v>
      </c>
      <c r="B3669" t="s">
        <v>10</v>
      </c>
      <c r="C3669" t="s">
        <v>74</v>
      </c>
      <c r="D3669" s="24">
        <v>46174</v>
      </c>
      <c r="E3669" t="s">
        <v>339</v>
      </c>
      <c r="F3669" t="s">
        <v>10</v>
      </c>
      <c r="G3669" t="s">
        <v>320</v>
      </c>
      <c r="H3669" t="s">
        <v>320</v>
      </c>
      <c r="I3669" t="s">
        <v>436</v>
      </c>
      <c r="J3669" s="25">
        <v>26</v>
      </c>
      <c r="K3669" s="26">
        <v>4.82E-2</v>
      </c>
      <c r="L3669" s="26">
        <v>3.0000000000000001E-3</v>
      </c>
    </row>
    <row r="3670" spans="1:12" ht="16" customHeight="1">
      <c r="A3670" t="s">
        <v>329</v>
      </c>
      <c r="B3670" t="s">
        <v>10</v>
      </c>
      <c r="C3670" t="s">
        <v>74</v>
      </c>
      <c r="D3670" s="24">
        <v>46174</v>
      </c>
      <c r="E3670" t="s">
        <v>341</v>
      </c>
      <c r="F3670" t="s">
        <v>10</v>
      </c>
      <c r="G3670" t="s">
        <v>320</v>
      </c>
      <c r="H3670" t="s">
        <v>320</v>
      </c>
      <c r="I3670" t="s">
        <v>437</v>
      </c>
      <c r="J3670" s="25">
        <v>0</v>
      </c>
      <c r="K3670" s="26">
        <v>0</v>
      </c>
      <c r="L3670" s="26">
        <v>0</v>
      </c>
    </row>
    <row r="3671" spans="1:12" ht="16" customHeight="1">
      <c r="A3671" t="s">
        <v>329</v>
      </c>
      <c r="B3671" t="s">
        <v>10</v>
      </c>
      <c r="C3671" t="s">
        <v>74</v>
      </c>
      <c r="D3671" s="24">
        <v>46174</v>
      </c>
      <c r="E3671" t="s">
        <v>343</v>
      </c>
      <c r="F3671" t="s">
        <v>9</v>
      </c>
      <c r="G3671" t="s">
        <v>344</v>
      </c>
      <c r="H3671" t="s">
        <v>344</v>
      </c>
      <c r="I3671" t="s">
        <v>438</v>
      </c>
      <c r="J3671" s="25">
        <v>0</v>
      </c>
      <c r="K3671" s="26">
        <v>0</v>
      </c>
      <c r="L3671" s="26">
        <v>0</v>
      </c>
    </row>
    <row r="3672" spans="1:12" ht="16" customHeight="1">
      <c r="A3672" t="s">
        <v>329</v>
      </c>
      <c r="B3672" t="s">
        <v>10</v>
      </c>
      <c r="C3672" t="s">
        <v>74</v>
      </c>
      <c r="D3672" s="24">
        <v>46174</v>
      </c>
      <c r="E3672" t="s">
        <v>346</v>
      </c>
      <c r="F3672" t="s">
        <v>10</v>
      </c>
      <c r="G3672" t="s">
        <v>320</v>
      </c>
      <c r="H3672" t="s">
        <v>320</v>
      </c>
      <c r="I3672" t="s">
        <v>439</v>
      </c>
      <c r="J3672" s="25">
        <v>0</v>
      </c>
      <c r="K3672" s="26">
        <v>0</v>
      </c>
      <c r="L3672" s="26">
        <v>0</v>
      </c>
    </row>
    <row r="3673" spans="1:12" ht="16" customHeight="1">
      <c r="A3673" t="s">
        <v>329</v>
      </c>
      <c r="B3673" t="s">
        <v>10</v>
      </c>
      <c r="C3673" t="s">
        <v>74</v>
      </c>
      <c r="D3673" s="24">
        <v>46174</v>
      </c>
      <c r="E3673" t="s">
        <v>463</v>
      </c>
      <c r="F3673" t="s">
        <v>10</v>
      </c>
      <c r="G3673" t="s">
        <v>320</v>
      </c>
      <c r="H3673" t="s">
        <v>320</v>
      </c>
      <c r="I3673" t="s">
        <v>440</v>
      </c>
      <c r="J3673" s="25">
        <v>0</v>
      </c>
      <c r="K3673" s="26">
        <v>0</v>
      </c>
      <c r="L3673" s="26">
        <v>0</v>
      </c>
    </row>
    <row r="3674" spans="1:12" ht="16" customHeight="1">
      <c r="A3674" t="s">
        <v>601</v>
      </c>
      <c r="B3674" t="s">
        <v>11</v>
      </c>
      <c r="C3674" t="s">
        <v>75</v>
      </c>
      <c r="D3674" s="24">
        <v>46204</v>
      </c>
      <c r="E3674" t="s">
        <v>583</v>
      </c>
      <c r="F3674" t="s">
        <v>10</v>
      </c>
      <c r="G3674" t="s">
        <v>314</v>
      </c>
      <c r="H3674" t="s">
        <v>314</v>
      </c>
      <c r="I3674" t="s">
        <v>315</v>
      </c>
      <c r="J3674" s="25">
        <v>42836486</v>
      </c>
      <c r="K3674" s="26">
        <v>67106.893299999996</v>
      </c>
      <c r="L3674" s="26">
        <v>261.2944</v>
      </c>
    </row>
    <row r="3675" spans="1:12" ht="16" customHeight="1">
      <c r="A3675" t="s">
        <v>601</v>
      </c>
      <c r="B3675" t="s">
        <v>11</v>
      </c>
      <c r="C3675" t="s">
        <v>75</v>
      </c>
      <c r="D3675" s="24">
        <v>46204</v>
      </c>
      <c r="E3675" t="s">
        <v>588</v>
      </c>
      <c r="F3675" t="s">
        <v>10</v>
      </c>
      <c r="G3675" t="s">
        <v>314</v>
      </c>
      <c r="H3675" t="s">
        <v>314</v>
      </c>
      <c r="I3675" t="s">
        <v>315</v>
      </c>
      <c r="J3675" s="25">
        <v>894088</v>
      </c>
      <c r="K3675" s="26">
        <v>1400.7007000000001</v>
      </c>
      <c r="L3675" s="26">
        <v>5.9095000000000004</v>
      </c>
    </row>
    <row r="3676" spans="1:12" ht="16" customHeight="1">
      <c r="A3676" t="s">
        <v>601</v>
      </c>
      <c r="B3676" t="s">
        <v>11</v>
      </c>
      <c r="C3676" t="s">
        <v>75</v>
      </c>
      <c r="D3676" s="24">
        <v>46204</v>
      </c>
      <c r="E3676" t="s">
        <v>593</v>
      </c>
      <c r="F3676" t="s">
        <v>10</v>
      </c>
      <c r="G3676" t="s">
        <v>314</v>
      </c>
      <c r="H3676" t="s">
        <v>314</v>
      </c>
      <c r="I3676" t="s">
        <v>315</v>
      </c>
      <c r="J3676" s="25">
        <v>42588</v>
      </c>
      <c r="K3676" s="26">
        <v>66.865700000000004</v>
      </c>
      <c r="L3676" s="26">
        <v>0.38890000000000002</v>
      </c>
    </row>
    <row r="3677" spans="1:12" ht="16" customHeight="1">
      <c r="A3677" t="s">
        <v>601</v>
      </c>
      <c r="B3677" t="s">
        <v>11</v>
      </c>
      <c r="C3677" t="s">
        <v>75</v>
      </c>
      <c r="D3677" s="24">
        <v>46204</v>
      </c>
      <c r="E3677" t="s">
        <v>560</v>
      </c>
      <c r="F3677" t="s">
        <v>10</v>
      </c>
      <c r="G3677" t="s">
        <v>320</v>
      </c>
      <c r="H3677" t="s">
        <v>320</v>
      </c>
      <c r="I3677" t="s">
        <v>315</v>
      </c>
      <c r="J3677" s="25">
        <v>1017356</v>
      </c>
      <c r="K3677" s="26">
        <v>1598.1932999999999</v>
      </c>
      <c r="L3677" s="26">
        <v>12.6386</v>
      </c>
    </row>
    <row r="3678" spans="1:12" ht="16" customHeight="1">
      <c r="A3678" t="s">
        <v>601</v>
      </c>
      <c r="B3678" t="s">
        <v>11</v>
      </c>
      <c r="C3678" t="s">
        <v>75</v>
      </c>
      <c r="D3678" s="24">
        <v>46204</v>
      </c>
      <c r="E3678" t="s">
        <v>598</v>
      </c>
      <c r="F3678" t="s">
        <v>10</v>
      </c>
      <c r="G3678" t="s">
        <v>314</v>
      </c>
      <c r="H3678" t="s">
        <v>314</v>
      </c>
      <c r="I3678" t="s">
        <v>322</v>
      </c>
      <c r="J3678" s="25">
        <v>2037</v>
      </c>
      <c r="K3678" s="26">
        <v>3.1764999999999999</v>
      </c>
      <c r="L3678" s="26">
        <v>1.8800000000000001E-2</v>
      </c>
    </row>
    <row r="3679" spans="1:12" ht="16" customHeight="1">
      <c r="A3679" t="s">
        <v>601</v>
      </c>
      <c r="B3679" t="s">
        <v>11</v>
      </c>
      <c r="C3679" t="s">
        <v>75</v>
      </c>
      <c r="D3679" s="24">
        <v>46204</v>
      </c>
      <c r="E3679" t="s">
        <v>579</v>
      </c>
      <c r="F3679" t="s">
        <v>10</v>
      </c>
      <c r="G3679" t="s">
        <v>320</v>
      </c>
      <c r="H3679" t="s">
        <v>320</v>
      </c>
      <c r="I3679" t="s">
        <v>322</v>
      </c>
      <c r="J3679" s="25">
        <v>84613</v>
      </c>
      <c r="K3679" s="26">
        <v>132.8998</v>
      </c>
      <c r="L3679" s="26">
        <v>1.2443</v>
      </c>
    </row>
    <row r="3680" spans="1:12" ht="16" customHeight="1">
      <c r="A3680" t="s">
        <v>601</v>
      </c>
      <c r="B3680" t="s">
        <v>11</v>
      </c>
      <c r="C3680" t="s">
        <v>75</v>
      </c>
      <c r="D3680" s="24">
        <v>46204</v>
      </c>
      <c r="E3680" t="s">
        <v>372</v>
      </c>
      <c r="F3680" t="s">
        <v>10</v>
      </c>
      <c r="G3680" t="s">
        <v>320</v>
      </c>
      <c r="H3680" t="s">
        <v>320</v>
      </c>
      <c r="I3680" t="s">
        <v>324</v>
      </c>
      <c r="J3680" s="25">
        <v>59349</v>
      </c>
      <c r="K3680" s="26">
        <v>93.721999999999994</v>
      </c>
      <c r="L3680" s="26">
        <v>1.4319</v>
      </c>
    </row>
    <row r="3681" spans="1:12" ht="16" customHeight="1">
      <c r="A3681" t="s">
        <v>601</v>
      </c>
      <c r="B3681" t="s">
        <v>11</v>
      </c>
      <c r="C3681" t="s">
        <v>75</v>
      </c>
      <c r="D3681" s="24">
        <v>46204</v>
      </c>
      <c r="E3681" t="s">
        <v>331</v>
      </c>
      <c r="F3681" t="s">
        <v>10</v>
      </c>
      <c r="G3681" t="s">
        <v>320</v>
      </c>
      <c r="H3681" t="s">
        <v>320</v>
      </c>
      <c r="I3681" t="s">
        <v>370</v>
      </c>
      <c r="J3681" s="25">
        <v>36887</v>
      </c>
      <c r="K3681" s="26">
        <v>59.456400000000002</v>
      </c>
      <c r="L3681" s="26">
        <v>1.2959000000000001</v>
      </c>
    </row>
    <row r="3682" spans="1:12" ht="16" customHeight="1">
      <c r="A3682" t="s">
        <v>601</v>
      </c>
      <c r="B3682" t="s">
        <v>11</v>
      </c>
      <c r="C3682" t="s">
        <v>75</v>
      </c>
      <c r="D3682" s="24">
        <v>46204</v>
      </c>
      <c r="E3682" t="s">
        <v>542</v>
      </c>
      <c r="F3682" t="s">
        <v>10</v>
      </c>
      <c r="G3682" t="s">
        <v>320</v>
      </c>
      <c r="H3682" t="s">
        <v>320</v>
      </c>
      <c r="I3682" t="s">
        <v>371</v>
      </c>
      <c r="J3682" s="25">
        <v>1499</v>
      </c>
      <c r="K3682" s="26">
        <v>2.1762999999999999</v>
      </c>
      <c r="L3682" s="26">
        <v>2.3E-2</v>
      </c>
    </row>
    <row r="3683" spans="1:12" ht="16" customHeight="1">
      <c r="A3683" t="s">
        <v>601</v>
      </c>
      <c r="B3683" t="s">
        <v>11</v>
      </c>
      <c r="C3683" t="s">
        <v>75</v>
      </c>
      <c r="D3683" s="24">
        <v>46204</v>
      </c>
      <c r="E3683" t="s">
        <v>333</v>
      </c>
      <c r="F3683" t="s">
        <v>10</v>
      </c>
      <c r="G3683" t="s">
        <v>320</v>
      </c>
      <c r="H3683" t="s">
        <v>320</v>
      </c>
      <c r="I3683" t="s">
        <v>373</v>
      </c>
      <c r="J3683" s="25">
        <v>65</v>
      </c>
      <c r="K3683" s="26">
        <v>8.9800000000000005E-2</v>
      </c>
      <c r="L3683" s="26">
        <v>8.9999999999999998E-4</v>
      </c>
    </row>
    <row r="3684" spans="1:12" ht="16" customHeight="1">
      <c r="A3684" t="s">
        <v>601</v>
      </c>
      <c r="B3684" t="s">
        <v>11</v>
      </c>
      <c r="C3684" t="s">
        <v>75</v>
      </c>
      <c r="D3684" s="24">
        <v>46204</v>
      </c>
      <c r="E3684" t="s">
        <v>335</v>
      </c>
      <c r="F3684" t="s">
        <v>10</v>
      </c>
      <c r="G3684" t="s">
        <v>320</v>
      </c>
      <c r="H3684" t="s">
        <v>320</v>
      </c>
      <c r="I3684" t="s">
        <v>466</v>
      </c>
      <c r="J3684" s="25">
        <v>396</v>
      </c>
      <c r="K3684" s="26">
        <v>0.68600000000000005</v>
      </c>
      <c r="L3684" s="26">
        <v>3.0800000000000001E-2</v>
      </c>
    </row>
    <row r="3685" spans="1:12" ht="16" customHeight="1">
      <c r="A3685" t="s">
        <v>601</v>
      </c>
      <c r="B3685" t="s">
        <v>11</v>
      </c>
      <c r="C3685" t="s">
        <v>75</v>
      </c>
      <c r="D3685" s="24">
        <v>46204</v>
      </c>
      <c r="E3685" t="s">
        <v>337</v>
      </c>
      <c r="F3685" t="s">
        <v>10</v>
      </c>
      <c r="G3685" t="s">
        <v>320</v>
      </c>
      <c r="H3685" t="s">
        <v>320</v>
      </c>
      <c r="I3685" t="s">
        <v>467</v>
      </c>
      <c r="J3685" s="25">
        <v>0</v>
      </c>
      <c r="K3685" s="26">
        <v>0</v>
      </c>
      <c r="L3685" s="26">
        <v>0</v>
      </c>
    </row>
    <row r="3686" spans="1:12" ht="16" customHeight="1">
      <c r="A3686" t="s">
        <v>601</v>
      </c>
      <c r="B3686" t="s">
        <v>11</v>
      </c>
      <c r="C3686" t="s">
        <v>75</v>
      </c>
      <c r="D3686" s="24">
        <v>46204</v>
      </c>
      <c r="E3686" t="s">
        <v>339</v>
      </c>
      <c r="F3686" t="s">
        <v>10</v>
      </c>
      <c r="G3686" t="s">
        <v>320</v>
      </c>
      <c r="H3686" t="s">
        <v>320</v>
      </c>
      <c r="I3686" t="s">
        <v>468</v>
      </c>
      <c r="J3686" s="25">
        <v>5</v>
      </c>
      <c r="K3686" s="26">
        <v>8.9999999999999993E-3</v>
      </c>
      <c r="L3686" s="26">
        <v>6.9999999999999999E-4</v>
      </c>
    </row>
    <row r="3687" spans="1:12" ht="16" customHeight="1">
      <c r="A3687" t="s">
        <v>601</v>
      </c>
      <c r="B3687" t="s">
        <v>11</v>
      </c>
      <c r="C3687" t="s">
        <v>75</v>
      </c>
      <c r="D3687" s="24">
        <v>46204</v>
      </c>
      <c r="E3687" t="s">
        <v>341</v>
      </c>
      <c r="F3687" t="s">
        <v>10</v>
      </c>
      <c r="G3687" t="s">
        <v>320</v>
      </c>
      <c r="H3687" t="s">
        <v>320</v>
      </c>
      <c r="I3687" t="s">
        <v>469</v>
      </c>
      <c r="J3687" s="25">
        <v>0</v>
      </c>
      <c r="K3687" s="26">
        <v>0</v>
      </c>
      <c r="L3687" s="26">
        <v>0</v>
      </c>
    </row>
    <row r="3688" spans="1:12" ht="16" customHeight="1">
      <c r="A3688" t="s">
        <v>601</v>
      </c>
      <c r="B3688" t="s">
        <v>11</v>
      </c>
      <c r="C3688" t="s">
        <v>75</v>
      </c>
      <c r="D3688" s="24">
        <v>46204</v>
      </c>
      <c r="E3688" t="s">
        <v>343</v>
      </c>
      <c r="F3688" t="s">
        <v>9</v>
      </c>
      <c r="G3688" t="s">
        <v>344</v>
      </c>
      <c r="H3688" t="s">
        <v>344</v>
      </c>
      <c r="I3688" t="s">
        <v>470</v>
      </c>
      <c r="J3688" s="25">
        <v>0</v>
      </c>
      <c r="K3688" s="26">
        <v>0</v>
      </c>
      <c r="L3688" s="26">
        <v>0</v>
      </c>
    </row>
    <row r="3689" spans="1:12" ht="16" customHeight="1">
      <c r="A3689" t="s">
        <v>601</v>
      </c>
      <c r="B3689" t="s">
        <v>11</v>
      </c>
      <c r="C3689" t="s">
        <v>75</v>
      </c>
      <c r="D3689" s="24">
        <v>46204</v>
      </c>
      <c r="E3689" t="s">
        <v>346</v>
      </c>
      <c r="F3689" t="s">
        <v>10</v>
      </c>
      <c r="G3689" t="s">
        <v>320</v>
      </c>
      <c r="H3689" t="s">
        <v>320</v>
      </c>
      <c r="I3689" t="s">
        <v>471</v>
      </c>
      <c r="J3689" s="25">
        <v>0</v>
      </c>
      <c r="K3689" s="26">
        <v>0</v>
      </c>
      <c r="L3689" s="26">
        <v>0</v>
      </c>
    </row>
    <row r="3690" spans="1:12" ht="16" customHeight="1">
      <c r="A3690" t="s">
        <v>601</v>
      </c>
      <c r="B3690" t="s">
        <v>11</v>
      </c>
      <c r="C3690" t="s">
        <v>75</v>
      </c>
      <c r="D3690" s="24">
        <v>46204</v>
      </c>
      <c r="E3690" t="s">
        <v>463</v>
      </c>
      <c r="F3690" t="s">
        <v>10</v>
      </c>
      <c r="G3690" t="s">
        <v>320</v>
      </c>
      <c r="H3690" t="s">
        <v>320</v>
      </c>
      <c r="I3690" t="s">
        <v>472</v>
      </c>
      <c r="J3690" s="25">
        <v>1</v>
      </c>
      <c r="K3690" s="26">
        <v>1.6000000000000001E-3</v>
      </c>
      <c r="L3690" s="26">
        <v>1E-4</v>
      </c>
    </row>
    <row r="3691" spans="1:12" ht="16" customHeight="1">
      <c r="A3691" t="s">
        <v>601</v>
      </c>
      <c r="B3691" t="s">
        <v>11</v>
      </c>
      <c r="C3691" t="s">
        <v>75</v>
      </c>
      <c r="D3691" s="24">
        <v>46204</v>
      </c>
      <c r="E3691" t="s">
        <v>602</v>
      </c>
      <c r="F3691" t="s">
        <v>10</v>
      </c>
      <c r="G3691" t="s">
        <v>320</v>
      </c>
      <c r="H3691" t="s">
        <v>320</v>
      </c>
      <c r="I3691" t="s">
        <v>473</v>
      </c>
      <c r="J3691" s="25">
        <v>0</v>
      </c>
      <c r="K3691" s="26">
        <v>0</v>
      </c>
      <c r="L3691" s="26">
        <v>0</v>
      </c>
    </row>
    <row r="3692" spans="1:12" ht="16" customHeight="1">
      <c r="A3692" t="s">
        <v>603</v>
      </c>
      <c r="B3692" t="s">
        <v>12</v>
      </c>
      <c r="C3692" t="s">
        <v>75</v>
      </c>
      <c r="D3692" s="24">
        <v>46204</v>
      </c>
      <c r="E3692" t="s">
        <v>583</v>
      </c>
      <c r="F3692" t="s">
        <v>10</v>
      </c>
      <c r="G3692" t="s">
        <v>314</v>
      </c>
      <c r="H3692" t="s">
        <v>314</v>
      </c>
      <c r="I3692" t="s">
        <v>315</v>
      </c>
      <c r="J3692" s="25">
        <v>45582572</v>
      </c>
      <c r="K3692" s="26">
        <v>71566.648799999995</v>
      </c>
      <c r="L3692" s="26">
        <v>205.23249999999999</v>
      </c>
    </row>
    <row r="3693" spans="1:12" ht="16" customHeight="1">
      <c r="A3693" t="s">
        <v>603</v>
      </c>
      <c r="B3693" t="s">
        <v>12</v>
      </c>
      <c r="C3693" t="s">
        <v>75</v>
      </c>
      <c r="D3693" s="24">
        <v>46204</v>
      </c>
      <c r="E3693" t="s">
        <v>588</v>
      </c>
      <c r="F3693" t="s">
        <v>10</v>
      </c>
      <c r="G3693" t="s">
        <v>314</v>
      </c>
      <c r="H3693" t="s">
        <v>314</v>
      </c>
      <c r="I3693" t="s">
        <v>315</v>
      </c>
      <c r="J3693" s="25">
        <v>1463551</v>
      </c>
      <c r="K3693" s="26">
        <v>2291.2552999999998</v>
      </c>
      <c r="L3693" s="26">
        <v>8.2539999999999996</v>
      </c>
    </row>
    <row r="3694" spans="1:12" ht="16" customHeight="1">
      <c r="A3694" t="s">
        <v>603</v>
      </c>
      <c r="B3694" t="s">
        <v>12</v>
      </c>
      <c r="C3694" t="s">
        <v>75</v>
      </c>
      <c r="D3694" s="24">
        <v>46204</v>
      </c>
      <c r="E3694" t="s">
        <v>593</v>
      </c>
      <c r="F3694" t="s">
        <v>10</v>
      </c>
      <c r="G3694" t="s">
        <v>314</v>
      </c>
      <c r="H3694" t="s">
        <v>314</v>
      </c>
      <c r="I3694" t="s">
        <v>315</v>
      </c>
      <c r="J3694" s="25">
        <v>107536</v>
      </c>
      <c r="K3694" s="26">
        <v>169.12010000000001</v>
      </c>
      <c r="L3694" s="26">
        <v>0.84209999999999996</v>
      </c>
    </row>
    <row r="3695" spans="1:12" ht="16" customHeight="1">
      <c r="A3695" t="s">
        <v>603</v>
      </c>
      <c r="B3695" t="s">
        <v>12</v>
      </c>
      <c r="C3695" t="s">
        <v>75</v>
      </c>
      <c r="D3695" s="24">
        <v>46204</v>
      </c>
      <c r="E3695" t="s">
        <v>560</v>
      </c>
      <c r="F3695" t="s">
        <v>10</v>
      </c>
      <c r="G3695" t="s">
        <v>320</v>
      </c>
      <c r="H3695" t="s">
        <v>320</v>
      </c>
      <c r="I3695" t="s">
        <v>315</v>
      </c>
      <c r="J3695" s="25">
        <v>1135616</v>
      </c>
      <c r="K3695" s="26">
        <v>1787.2699</v>
      </c>
      <c r="L3695" s="26">
        <v>13.7997</v>
      </c>
    </row>
    <row r="3696" spans="1:12" ht="16" customHeight="1">
      <c r="A3696" t="s">
        <v>603</v>
      </c>
      <c r="B3696" t="s">
        <v>12</v>
      </c>
      <c r="C3696" t="s">
        <v>75</v>
      </c>
      <c r="D3696" s="24">
        <v>46204</v>
      </c>
      <c r="E3696" t="s">
        <v>598</v>
      </c>
      <c r="F3696" t="s">
        <v>10</v>
      </c>
      <c r="G3696" t="s">
        <v>314</v>
      </c>
      <c r="H3696" t="s">
        <v>314</v>
      </c>
      <c r="I3696" t="s">
        <v>322</v>
      </c>
      <c r="J3696" s="25">
        <v>3339</v>
      </c>
      <c r="K3696" s="26">
        <v>5.2141999999999999</v>
      </c>
      <c r="L3696" s="26">
        <v>3.4099999999999998E-2</v>
      </c>
    </row>
    <row r="3697" spans="1:12" ht="16" customHeight="1">
      <c r="A3697" t="s">
        <v>603</v>
      </c>
      <c r="B3697" t="s">
        <v>12</v>
      </c>
      <c r="C3697" t="s">
        <v>75</v>
      </c>
      <c r="D3697" s="24">
        <v>46204</v>
      </c>
      <c r="E3697" t="s">
        <v>579</v>
      </c>
      <c r="F3697" t="s">
        <v>10</v>
      </c>
      <c r="G3697" t="s">
        <v>320</v>
      </c>
      <c r="H3697" t="s">
        <v>320</v>
      </c>
      <c r="I3697" t="s">
        <v>322</v>
      </c>
      <c r="J3697" s="25">
        <v>108526</v>
      </c>
      <c r="K3697" s="26">
        <v>169.53149999999999</v>
      </c>
      <c r="L3697" s="26">
        <v>1.4489000000000001</v>
      </c>
    </row>
    <row r="3698" spans="1:12" ht="16" customHeight="1">
      <c r="A3698" t="s">
        <v>603</v>
      </c>
      <c r="B3698" t="s">
        <v>12</v>
      </c>
      <c r="C3698" t="s">
        <v>75</v>
      </c>
      <c r="D3698" s="24">
        <v>46204</v>
      </c>
      <c r="E3698" t="s">
        <v>372</v>
      </c>
      <c r="F3698" t="s">
        <v>10</v>
      </c>
      <c r="G3698" t="s">
        <v>320</v>
      </c>
      <c r="H3698" t="s">
        <v>320</v>
      </c>
      <c r="I3698" t="s">
        <v>324</v>
      </c>
      <c r="J3698" s="25">
        <v>48735</v>
      </c>
      <c r="K3698" s="26">
        <v>76.401200000000003</v>
      </c>
      <c r="L3698" s="26">
        <v>0.82650000000000001</v>
      </c>
    </row>
    <row r="3699" spans="1:12" ht="16" customHeight="1">
      <c r="A3699" t="s">
        <v>603</v>
      </c>
      <c r="B3699" t="s">
        <v>12</v>
      </c>
      <c r="C3699" t="s">
        <v>75</v>
      </c>
      <c r="D3699" s="24">
        <v>46204</v>
      </c>
      <c r="E3699" t="s">
        <v>331</v>
      </c>
      <c r="F3699" t="s">
        <v>10</v>
      </c>
      <c r="G3699" t="s">
        <v>320</v>
      </c>
      <c r="H3699" t="s">
        <v>320</v>
      </c>
      <c r="I3699" t="s">
        <v>370</v>
      </c>
      <c r="J3699" s="25">
        <v>47993</v>
      </c>
      <c r="K3699" s="26">
        <v>76.126400000000004</v>
      </c>
      <c r="L3699" s="26">
        <v>1.5714999999999999</v>
      </c>
    </row>
    <row r="3700" spans="1:12" ht="16" customHeight="1">
      <c r="A3700" t="s">
        <v>603</v>
      </c>
      <c r="B3700" t="s">
        <v>12</v>
      </c>
      <c r="C3700" t="s">
        <v>75</v>
      </c>
      <c r="D3700" s="24">
        <v>46204</v>
      </c>
      <c r="E3700" t="s">
        <v>542</v>
      </c>
      <c r="F3700" t="s">
        <v>10</v>
      </c>
      <c r="G3700" t="s">
        <v>320</v>
      </c>
      <c r="H3700" t="s">
        <v>320</v>
      </c>
      <c r="I3700" t="s">
        <v>371</v>
      </c>
      <c r="J3700" s="25">
        <v>6616</v>
      </c>
      <c r="K3700" s="26">
        <v>9.8049999999999997</v>
      </c>
      <c r="L3700" s="26">
        <v>0.10630000000000001</v>
      </c>
    </row>
    <row r="3701" spans="1:12" ht="16" customHeight="1">
      <c r="A3701" t="s">
        <v>603</v>
      </c>
      <c r="B3701" t="s">
        <v>12</v>
      </c>
      <c r="C3701" t="s">
        <v>75</v>
      </c>
      <c r="D3701" s="24">
        <v>46204</v>
      </c>
      <c r="E3701" t="s">
        <v>333</v>
      </c>
      <c r="F3701" t="s">
        <v>10</v>
      </c>
      <c r="G3701" t="s">
        <v>320</v>
      </c>
      <c r="H3701" t="s">
        <v>320</v>
      </c>
      <c r="I3701" t="s">
        <v>373</v>
      </c>
      <c r="J3701" s="25">
        <v>43</v>
      </c>
      <c r="K3701" s="26">
        <v>5.9499999999999997E-2</v>
      </c>
      <c r="L3701" s="26">
        <v>5.9999999999999995E-4</v>
      </c>
    </row>
    <row r="3702" spans="1:12" ht="16" customHeight="1">
      <c r="A3702" t="s">
        <v>603</v>
      </c>
      <c r="B3702" t="s">
        <v>12</v>
      </c>
      <c r="C3702" t="s">
        <v>75</v>
      </c>
      <c r="D3702" s="24">
        <v>46204</v>
      </c>
      <c r="E3702" t="s">
        <v>335</v>
      </c>
      <c r="F3702" t="s">
        <v>10</v>
      </c>
      <c r="G3702" t="s">
        <v>320</v>
      </c>
      <c r="H3702" t="s">
        <v>320</v>
      </c>
      <c r="I3702" t="s">
        <v>466</v>
      </c>
      <c r="J3702" s="25">
        <v>471</v>
      </c>
      <c r="K3702" s="26">
        <v>0.82540000000000002</v>
      </c>
      <c r="L3702" s="26">
        <v>2.7300000000000001E-2</v>
      </c>
    </row>
    <row r="3703" spans="1:12" ht="16" customHeight="1">
      <c r="A3703" t="s">
        <v>603</v>
      </c>
      <c r="B3703" t="s">
        <v>12</v>
      </c>
      <c r="C3703" t="s">
        <v>75</v>
      </c>
      <c r="D3703" s="24">
        <v>46204</v>
      </c>
      <c r="E3703" t="s">
        <v>337</v>
      </c>
      <c r="F3703" t="s">
        <v>10</v>
      </c>
      <c r="G3703" t="s">
        <v>320</v>
      </c>
      <c r="H3703" t="s">
        <v>320</v>
      </c>
      <c r="I3703" t="s">
        <v>467</v>
      </c>
      <c r="J3703" s="25">
        <v>0</v>
      </c>
      <c r="K3703" s="26">
        <v>0</v>
      </c>
      <c r="L3703" s="26">
        <v>0</v>
      </c>
    </row>
    <row r="3704" spans="1:12" ht="16" customHeight="1">
      <c r="A3704" t="s">
        <v>603</v>
      </c>
      <c r="B3704" t="s">
        <v>12</v>
      </c>
      <c r="C3704" t="s">
        <v>75</v>
      </c>
      <c r="D3704" s="24">
        <v>46204</v>
      </c>
      <c r="E3704" t="s">
        <v>339</v>
      </c>
      <c r="F3704" t="s">
        <v>10</v>
      </c>
      <c r="G3704" t="s">
        <v>320</v>
      </c>
      <c r="H3704" t="s">
        <v>320</v>
      </c>
      <c r="I3704" t="s">
        <v>468</v>
      </c>
      <c r="J3704" s="25">
        <v>30</v>
      </c>
      <c r="K3704" s="26">
        <v>4.4699999999999997E-2</v>
      </c>
      <c r="L3704" s="26">
        <v>1.4E-3</v>
      </c>
    </row>
    <row r="3705" spans="1:12" ht="16" customHeight="1">
      <c r="A3705" t="s">
        <v>603</v>
      </c>
      <c r="B3705" t="s">
        <v>12</v>
      </c>
      <c r="C3705" t="s">
        <v>75</v>
      </c>
      <c r="D3705" s="24">
        <v>46204</v>
      </c>
      <c r="E3705" t="s">
        <v>341</v>
      </c>
      <c r="F3705" t="s">
        <v>10</v>
      </c>
      <c r="G3705" t="s">
        <v>320</v>
      </c>
      <c r="H3705" t="s">
        <v>320</v>
      </c>
      <c r="I3705" t="s">
        <v>469</v>
      </c>
      <c r="J3705" s="25">
        <v>0</v>
      </c>
      <c r="K3705" s="26">
        <v>0</v>
      </c>
      <c r="L3705" s="26">
        <v>0</v>
      </c>
    </row>
    <row r="3706" spans="1:12" ht="16" customHeight="1">
      <c r="A3706" t="s">
        <v>603</v>
      </c>
      <c r="B3706" t="s">
        <v>12</v>
      </c>
      <c r="C3706" t="s">
        <v>75</v>
      </c>
      <c r="D3706" s="24">
        <v>46204</v>
      </c>
      <c r="E3706" t="s">
        <v>343</v>
      </c>
      <c r="F3706" t="s">
        <v>9</v>
      </c>
      <c r="G3706" t="s">
        <v>344</v>
      </c>
      <c r="H3706" t="s">
        <v>344</v>
      </c>
      <c r="I3706" t="s">
        <v>470</v>
      </c>
      <c r="J3706" s="25">
        <v>0</v>
      </c>
      <c r="K3706" s="26">
        <v>0</v>
      </c>
      <c r="L3706" s="26">
        <v>0</v>
      </c>
    </row>
    <row r="3707" spans="1:12" ht="16" customHeight="1">
      <c r="A3707" t="s">
        <v>603</v>
      </c>
      <c r="B3707" t="s">
        <v>12</v>
      </c>
      <c r="C3707" t="s">
        <v>75</v>
      </c>
      <c r="D3707" s="24">
        <v>46204</v>
      </c>
      <c r="E3707" t="s">
        <v>346</v>
      </c>
      <c r="F3707" t="s">
        <v>10</v>
      </c>
      <c r="G3707" t="s">
        <v>320</v>
      </c>
      <c r="H3707" t="s">
        <v>320</v>
      </c>
      <c r="I3707" t="s">
        <v>471</v>
      </c>
      <c r="J3707" s="25">
        <v>0</v>
      </c>
      <c r="K3707" s="26">
        <v>0</v>
      </c>
      <c r="L3707" s="26">
        <v>0</v>
      </c>
    </row>
    <row r="3708" spans="1:12" ht="16" customHeight="1">
      <c r="A3708" t="s">
        <v>603</v>
      </c>
      <c r="B3708" t="s">
        <v>12</v>
      </c>
      <c r="C3708" t="s">
        <v>75</v>
      </c>
      <c r="D3708" s="24">
        <v>46204</v>
      </c>
      <c r="E3708" t="s">
        <v>463</v>
      </c>
      <c r="F3708" t="s">
        <v>10</v>
      </c>
      <c r="G3708" t="s">
        <v>320</v>
      </c>
      <c r="H3708" t="s">
        <v>320</v>
      </c>
      <c r="I3708" t="s">
        <v>472</v>
      </c>
      <c r="J3708" s="25">
        <v>0</v>
      </c>
      <c r="K3708" s="26">
        <v>0</v>
      </c>
      <c r="L3708" s="26">
        <v>0</v>
      </c>
    </row>
    <row r="3709" spans="1:12" ht="16" customHeight="1">
      <c r="A3709" t="s">
        <v>603</v>
      </c>
      <c r="B3709" t="s">
        <v>12</v>
      </c>
      <c r="C3709" t="s">
        <v>75</v>
      </c>
      <c r="D3709" s="24">
        <v>46204</v>
      </c>
      <c r="E3709" t="s">
        <v>602</v>
      </c>
      <c r="F3709" t="s">
        <v>10</v>
      </c>
      <c r="G3709" t="s">
        <v>320</v>
      </c>
      <c r="H3709" t="s">
        <v>320</v>
      </c>
      <c r="I3709" t="s">
        <v>473</v>
      </c>
      <c r="J3709" s="25">
        <v>0</v>
      </c>
      <c r="K3709" s="26">
        <v>0</v>
      </c>
      <c r="L3709" s="26">
        <v>0</v>
      </c>
    </row>
    <row r="3710" spans="1:12" ht="16" customHeight="1">
      <c r="A3710" t="s">
        <v>604</v>
      </c>
      <c r="B3710" t="s">
        <v>13</v>
      </c>
      <c r="C3710" t="s">
        <v>75</v>
      </c>
      <c r="D3710" s="24">
        <v>46204</v>
      </c>
      <c r="E3710" t="s">
        <v>583</v>
      </c>
      <c r="F3710" t="s">
        <v>10</v>
      </c>
      <c r="G3710" t="s">
        <v>314</v>
      </c>
      <c r="H3710" t="s">
        <v>314</v>
      </c>
      <c r="I3710" t="s">
        <v>315</v>
      </c>
      <c r="J3710" s="25">
        <v>84712130</v>
      </c>
      <c r="K3710" s="26">
        <v>133943.32569999999</v>
      </c>
      <c r="L3710" s="26">
        <v>338.44630000000001</v>
      </c>
    </row>
    <row r="3711" spans="1:12" ht="16" customHeight="1">
      <c r="A3711" t="s">
        <v>604</v>
      </c>
      <c r="B3711" t="s">
        <v>13</v>
      </c>
      <c r="C3711" t="s">
        <v>75</v>
      </c>
      <c r="D3711" s="24">
        <v>46204</v>
      </c>
      <c r="E3711" t="s">
        <v>588</v>
      </c>
      <c r="F3711" t="s">
        <v>10</v>
      </c>
      <c r="G3711" t="s">
        <v>314</v>
      </c>
      <c r="H3711" t="s">
        <v>314</v>
      </c>
      <c r="I3711" t="s">
        <v>315</v>
      </c>
      <c r="J3711" s="25">
        <v>2187650</v>
      </c>
      <c r="K3711" s="26">
        <v>3451.5437000000002</v>
      </c>
      <c r="L3711" s="26">
        <v>11.903</v>
      </c>
    </row>
    <row r="3712" spans="1:12" ht="16" customHeight="1">
      <c r="A3712" t="s">
        <v>604</v>
      </c>
      <c r="B3712" t="s">
        <v>13</v>
      </c>
      <c r="C3712" t="s">
        <v>75</v>
      </c>
      <c r="D3712" s="24">
        <v>46204</v>
      </c>
      <c r="E3712" t="s">
        <v>593</v>
      </c>
      <c r="F3712" t="s">
        <v>10</v>
      </c>
      <c r="G3712" t="s">
        <v>314</v>
      </c>
      <c r="H3712" t="s">
        <v>314</v>
      </c>
      <c r="I3712" t="s">
        <v>315</v>
      </c>
      <c r="J3712" s="25">
        <v>142139</v>
      </c>
      <c r="K3712" s="26">
        <v>224.92150000000001</v>
      </c>
      <c r="L3712" s="26">
        <v>1.1216999999999999</v>
      </c>
    </row>
    <row r="3713" spans="1:12" ht="16" customHeight="1">
      <c r="A3713" t="s">
        <v>604</v>
      </c>
      <c r="B3713" t="s">
        <v>13</v>
      </c>
      <c r="C3713" t="s">
        <v>75</v>
      </c>
      <c r="D3713" s="24">
        <v>46204</v>
      </c>
      <c r="E3713" t="s">
        <v>560</v>
      </c>
      <c r="F3713" t="s">
        <v>10</v>
      </c>
      <c r="G3713" t="s">
        <v>320</v>
      </c>
      <c r="H3713" t="s">
        <v>320</v>
      </c>
      <c r="I3713" t="s">
        <v>315</v>
      </c>
      <c r="J3713" s="25">
        <v>1274475</v>
      </c>
      <c r="K3713" s="26">
        <v>2014.6106</v>
      </c>
      <c r="L3713" s="26">
        <v>14.0602</v>
      </c>
    </row>
    <row r="3714" spans="1:12" ht="16" customHeight="1">
      <c r="A3714" t="s">
        <v>604</v>
      </c>
      <c r="B3714" t="s">
        <v>13</v>
      </c>
      <c r="C3714" t="s">
        <v>75</v>
      </c>
      <c r="D3714" s="24">
        <v>46204</v>
      </c>
      <c r="E3714" t="s">
        <v>598</v>
      </c>
      <c r="F3714" t="s">
        <v>10</v>
      </c>
      <c r="G3714" t="s">
        <v>314</v>
      </c>
      <c r="H3714" t="s">
        <v>314</v>
      </c>
      <c r="I3714" t="s">
        <v>322</v>
      </c>
      <c r="J3714" s="25">
        <v>4958</v>
      </c>
      <c r="K3714" s="26">
        <v>7.7920999999999996</v>
      </c>
      <c r="L3714" s="26">
        <v>5.9900000000000002E-2</v>
      </c>
    </row>
    <row r="3715" spans="1:12" ht="16" customHeight="1">
      <c r="A3715" t="s">
        <v>604</v>
      </c>
      <c r="B3715" t="s">
        <v>13</v>
      </c>
      <c r="C3715" t="s">
        <v>75</v>
      </c>
      <c r="D3715" s="24">
        <v>46204</v>
      </c>
      <c r="E3715" t="s">
        <v>579</v>
      </c>
      <c r="F3715" t="s">
        <v>10</v>
      </c>
      <c r="G3715" t="s">
        <v>320</v>
      </c>
      <c r="H3715" t="s">
        <v>320</v>
      </c>
      <c r="I3715" t="s">
        <v>322</v>
      </c>
      <c r="J3715" s="25">
        <v>165497</v>
      </c>
      <c r="K3715" s="26">
        <v>261.8424</v>
      </c>
      <c r="L3715" s="26">
        <v>2.4045000000000001</v>
      </c>
    </row>
    <row r="3716" spans="1:12" ht="16" customHeight="1">
      <c r="A3716" t="s">
        <v>604</v>
      </c>
      <c r="B3716" t="s">
        <v>13</v>
      </c>
      <c r="C3716" t="s">
        <v>75</v>
      </c>
      <c r="D3716" s="24">
        <v>46204</v>
      </c>
      <c r="E3716" t="s">
        <v>372</v>
      </c>
      <c r="F3716" t="s">
        <v>10</v>
      </c>
      <c r="G3716" t="s">
        <v>320</v>
      </c>
      <c r="H3716" t="s">
        <v>320</v>
      </c>
      <c r="I3716" t="s">
        <v>324</v>
      </c>
      <c r="J3716" s="25">
        <v>69784</v>
      </c>
      <c r="K3716" s="26">
        <v>110.9303</v>
      </c>
      <c r="L3716" s="26">
        <v>1.3446</v>
      </c>
    </row>
    <row r="3717" spans="1:12" ht="16" customHeight="1">
      <c r="A3717" t="s">
        <v>604</v>
      </c>
      <c r="B3717" t="s">
        <v>13</v>
      </c>
      <c r="C3717" t="s">
        <v>75</v>
      </c>
      <c r="D3717" s="24">
        <v>46204</v>
      </c>
      <c r="E3717" t="s">
        <v>331</v>
      </c>
      <c r="F3717" t="s">
        <v>10</v>
      </c>
      <c r="G3717" t="s">
        <v>320</v>
      </c>
      <c r="H3717" t="s">
        <v>320</v>
      </c>
      <c r="I3717" t="s">
        <v>370</v>
      </c>
      <c r="J3717" s="25">
        <v>62117</v>
      </c>
      <c r="K3717" s="26">
        <v>97.447699999999998</v>
      </c>
      <c r="L3717" s="26">
        <v>1.7361</v>
      </c>
    </row>
    <row r="3718" spans="1:12" ht="16" customHeight="1">
      <c r="A3718" t="s">
        <v>604</v>
      </c>
      <c r="B3718" t="s">
        <v>13</v>
      </c>
      <c r="C3718" t="s">
        <v>75</v>
      </c>
      <c r="D3718" s="24">
        <v>46204</v>
      </c>
      <c r="E3718" t="s">
        <v>542</v>
      </c>
      <c r="F3718" t="s">
        <v>10</v>
      </c>
      <c r="G3718" t="s">
        <v>320</v>
      </c>
      <c r="H3718" t="s">
        <v>320</v>
      </c>
      <c r="I3718" t="s">
        <v>371</v>
      </c>
      <c r="J3718" s="25">
        <v>12465</v>
      </c>
      <c r="K3718" s="26">
        <v>20.884499999999999</v>
      </c>
      <c r="L3718" s="26">
        <v>0.25659999999999999</v>
      </c>
    </row>
    <row r="3719" spans="1:12" ht="16" customHeight="1">
      <c r="A3719" t="s">
        <v>604</v>
      </c>
      <c r="B3719" t="s">
        <v>13</v>
      </c>
      <c r="C3719" t="s">
        <v>75</v>
      </c>
      <c r="D3719" s="24">
        <v>46204</v>
      </c>
      <c r="E3719" t="s">
        <v>333</v>
      </c>
      <c r="F3719" t="s">
        <v>10</v>
      </c>
      <c r="G3719" t="s">
        <v>320</v>
      </c>
      <c r="H3719" t="s">
        <v>320</v>
      </c>
      <c r="I3719" t="s">
        <v>373</v>
      </c>
      <c r="J3719" s="25">
        <v>3</v>
      </c>
      <c r="K3719" s="26">
        <v>4.1000000000000003E-3</v>
      </c>
      <c r="L3719" s="26">
        <v>0</v>
      </c>
    </row>
    <row r="3720" spans="1:12" ht="16" customHeight="1">
      <c r="A3720" t="s">
        <v>604</v>
      </c>
      <c r="B3720" t="s">
        <v>13</v>
      </c>
      <c r="C3720" t="s">
        <v>75</v>
      </c>
      <c r="D3720" s="24">
        <v>46204</v>
      </c>
      <c r="E3720" t="s">
        <v>335</v>
      </c>
      <c r="F3720" t="s">
        <v>10</v>
      </c>
      <c r="G3720" t="s">
        <v>320</v>
      </c>
      <c r="H3720" t="s">
        <v>320</v>
      </c>
      <c r="I3720" t="s">
        <v>466</v>
      </c>
      <c r="J3720" s="25">
        <v>548</v>
      </c>
      <c r="K3720" s="26">
        <v>0.92769999999999997</v>
      </c>
      <c r="L3720" s="26">
        <v>3.7900000000000003E-2</v>
      </c>
    </row>
    <row r="3721" spans="1:12" ht="16" customHeight="1">
      <c r="A3721" t="s">
        <v>604</v>
      </c>
      <c r="B3721" t="s">
        <v>13</v>
      </c>
      <c r="C3721" t="s">
        <v>75</v>
      </c>
      <c r="D3721" s="24">
        <v>46204</v>
      </c>
      <c r="E3721" t="s">
        <v>337</v>
      </c>
      <c r="F3721" t="s">
        <v>10</v>
      </c>
      <c r="G3721" t="s">
        <v>320</v>
      </c>
      <c r="H3721" t="s">
        <v>320</v>
      </c>
      <c r="I3721" t="s">
        <v>467</v>
      </c>
      <c r="J3721" s="25">
        <v>0</v>
      </c>
      <c r="K3721" s="26">
        <v>0</v>
      </c>
      <c r="L3721" s="26">
        <v>0</v>
      </c>
    </row>
    <row r="3722" spans="1:12" ht="16" customHeight="1">
      <c r="A3722" t="s">
        <v>604</v>
      </c>
      <c r="B3722" t="s">
        <v>13</v>
      </c>
      <c r="C3722" t="s">
        <v>75</v>
      </c>
      <c r="D3722" s="24">
        <v>46204</v>
      </c>
      <c r="E3722" t="s">
        <v>339</v>
      </c>
      <c r="F3722" t="s">
        <v>10</v>
      </c>
      <c r="G3722" t="s">
        <v>320</v>
      </c>
      <c r="H3722" t="s">
        <v>320</v>
      </c>
      <c r="I3722" t="s">
        <v>468</v>
      </c>
      <c r="J3722" s="25">
        <v>11</v>
      </c>
      <c r="K3722" s="26">
        <v>1.9300000000000001E-2</v>
      </c>
      <c r="L3722" s="26">
        <v>1.1999999999999999E-3</v>
      </c>
    </row>
    <row r="3723" spans="1:12" ht="16" customHeight="1">
      <c r="A3723" t="s">
        <v>604</v>
      </c>
      <c r="B3723" t="s">
        <v>13</v>
      </c>
      <c r="C3723" t="s">
        <v>75</v>
      </c>
      <c r="D3723" s="24">
        <v>46204</v>
      </c>
      <c r="E3723" t="s">
        <v>341</v>
      </c>
      <c r="F3723" t="s">
        <v>10</v>
      </c>
      <c r="G3723" t="s">
        <v>320</v>
      </c>
      <c r="H3723" t="s">
        <v>320</v>
      </c>
      <c r="I3723" t="s">
        <v>469</v>
      </c>
      <c r="J3723" s="25">
        <v>0</v>
      </c>
      <c r="K3723" s="26">
        <v>0</v>
      </c>
      <c r="L3723" s="26">
        <v>0</v>
      </c>
    </row>
    <row r="3724" spans="1:12" ht="16" customHeight="1">
      <c r="A3724" t="s">
        <v>604</v>
      </c>
      <c r="B3724" t="s">
        <v>13</v>
      </c>
      <c r="C3724" t="s">
        <v>75</v>
      </c>
      <c r="D3724" s="24">
        <v>46204</v>
      </c>
      <c r="E3724" t="s">
        <v>343</v>
      </c>
      <c r="F3724" t="s">
        <v>9</v>
      </c>
      <c r="G3724" t="s">
        <v>344</v>
      </c>
      <c r="H3724" t="s">
        <v>344</v>
      </c>
      <c r="I3724" t="s">
        <v>470</v>
      </c>
      <c r="J3724" s="25">
        <v>1</v>
      </c>
      <c r="K3724" s="26">
        <v>1.6000000000000001E-3</v>
      </c>
      <c r="L3724" s="26">
        <v>1E-4</v>
      </c>
    </row>
    <row r="3725" spans="1:12" ht="16" customHeight="1">
      <c r="A3725" t="s">
        <v>604</v>
      </c>
      <c r="B3725" t="s">
        <v>13</v>
      </c>
      <c r="C3725" t="s">
        <v>75</v>
      </c>
      <c r="D3725" s="24">
        <v>46204</v>
      </c>
      <c r="E3725" t="s">
        <v>346</v>
      </c>
      <c r="F3725" t="s">
        <v>10</v>
      </c>
      <c r="G3725" t="s">
        <v>320</v>
      </c>
      <c r="H3725" t="s">
        <v>320</v>
      </c>
      <c r="I3725" t="s">
        <v>471</v>
      </c>
      <c r="J3725" s="25">
        <v>0</v>
      </c>
      <c r="K3725" s="26">
        <v>0</v>
      </c>
      <c r="L3725" s="26">
        <v>0</v>
      </c>
    </row>
    <row r="3726" spans="1:12" ht="16" customHeight="1">
      <c r="A3726" t="s">
        <v>604</v>
      </c>
      <c r="B3726" t="s">
        <v>13</v>
      </c>
      <c r="C3726" t="s">
        <v>75</v>
      </c>
      <c r="D3726" s="24">
        <v>46204</v>
      </c>
      <c r="E3726" t="s">
        <v>463</v>
      </c>
      <c r="F3726" t="s">
        <v>10</v>
      </c>
      <c r="G3726" t="s">
        <v>320</v>
      </c>
      <c r="H3726" t="s">
        <v>320</v>
      </c>
      <c r="I3726" t="s">
        <v>472</v>
      </c>
      <c r="J3726" s="25">
        <v>0</v>
      </c>
      <c r="K3726" s="26">
        <v>0</v>
      </c>
      <c r="L3726" s="26">
        <v>0</v>
      </c>
    </row>
    <row r="3727" spans="1:12" ht="16" customHeight="1">
      <c r="A3727" t="s">
        <v>604</v>
      </c>
      <c r="B3727" t="s">
        <v>13</v>
      </c>
      <c r="C3727" t="s">
        <v>75</v>
      </c>
      <c r="D3727" s="24">
        <v>46204</v>
      </c>
      <c r="E3727" t="s">
        <v>602</v>
      </c>
      <c r="F3727" t="s">
        <v>10</v>
      </c>
      <c r="G3727" t="s">
        <v>320</v>
      </c>
      <c r="H3727" t="s">
        <v>320</v>
      </c>
      <c r="I3727" t="s">
        <v>473</v>
      </c>
      <c r="J3727" s="25">
        <v>0</v>
      </c>
      <c r="K3727" s="26">
        <v>0</v>
      </c>
      <c r="L3727" s="26">
        <v>0</v>
      </c>
    </row>
    <row r="3728" spans="1:12" ht="16" customHeight="1">
      <c r="A3728" t="s">
        <v>605</v>
      </c>
      <c r="B3728" t="s">
        <v>9</v>
      </c>
      <c r="C3728" t="s">
        <v>75</v>
      </c>
      <c r="D3728" s="24">
        <v>46204</v>
      </c>
      <c r="E3728" t="s">
        <v>583</v>
      </c>
      <c r="F3728" t="s">
        <v>10</v>
      </c>
      <c r="G3728" t="s">
        <v>314</v>
      </c>
      <c r="H3728" t="s">
        <v>314</v>
      </c>
      <c r="I3728" t="s">
        <v>315</v>
      </c>
      <c r="J3728" s="25">
        <v>119595595</v>
      </c>
      <c r="K3728" s="26">
        <v>189417.53049999999</v>
      </c>
      <c r="L3728" s="26">
        <v>322.36329999999998</v>
      </c>
    </row>
    <row r="3729" spans="1:12" ht="16" customHeight="1">
      <c r="A3729" t="s">
        <v>605</v>
      </c>
      <c r="B3729" t="s">
        <v>9</v>
      </c>
      <c r="C3729" t="s">
        <v>75</v>
      </c>
      <c r="D3729" s="24">
        <v>46204</v>
      </c>
      <c r="E3729" t="s">
        <v>588</v>
      </c>
      <c r="F3729" t="s">
        <v>10</v>
      </c>
      <c r="G3729" t="s">
        <v>314</v>
      </c>
      <c r="H3729" t="s">
        <v>314</v>
      </c>
      <c r="I3729" t="s">
        <v>315</v>
      </c>
      <c r="J3729" s="25">
        <v>4195721</v>
      </c>
      <c r="K3729" s="26">
        <v>6638.8023999999996</v>
      </c>
      <c r="L3729" s="26">
        <v>20.803599999999999</v>
      </c>
    </row>
    <row r="3730" spans="1:12" ht="16" customHeight="1">
      <c r="A3730" t="s">
        <v>605</v>
      </c>
      <c r="B3730" t="s">
        <v>9</v>
      </c>
      <c r="C3730" t="s">
        <v>75</v>
      </c>
      <c r="D3730" s="24">
        <v>46204</v>
      </c>
      <c r="E3730" t="s">
        <v>593</v>
      </c>
      <c r="F3730" t="s">
        <v>10</v>
      </c>
      <c r="G3730" t="s">
        <v>314</v>
      </c>
      <c r="H3730" t="s">
        <v>314</v>
      </c>
      <c r="I3730" t="s">
        <v>315</v>
      </c>
      <c r="J3730" s="25">
        <v>193767</v>
      </c>
      <c r="K3730" s="26">
        <v>306.4599</v>
      </c>
      <c r="L3730" s="26">
        <v>1.2495000000000001</v>
      </c>
    </row>
    <row r="3731" spans="1:12" ht="16" customHeight="1">
      <c r="A3731" t="s">
        <v>605</v>
      </c>
      <c r="B3731" t="s">
        <v>9</v>
      </c>
      <c r="C3731" t="s">
        <v>75</v>
      </c>
      <c r="D3731" s="24">
        <v>46204</v>
      </c>
      <c r="E3731" t="s">
        <v>560</v>
      </c>
      <c r="F3731" t="s">
        <v>10</v>
      </c>
      <c r="G3731" t="s">
        <v>320</v>
      </c>
      <c r="H3731" t="s">
        <v>320</v>
      </c>
      <c r="I3731" t="s">
        <v>315</v>
      </c>
      <c r="J3731" s="25">
        <v>1224323</v>
      </c>
      <c r="K3731" s="26">
        <v>1941.4848999999999</v>
      </c>
      <c r="L3731" s="26">
        <v>12.8293</v>
      </c>
    </row>
    <row r="3732" spans="1:12" ht="16" customHeight="1">
      <c r="A3732" t="s">
        <v>605</v>
      </c>
      <c r="B3732" t="s">
        <v>9</v>
      </c>
      <c r="C3732" t="s">
        <v>75</v>
      </c>
      <c r="D3732" s="24">
        <v>46204</v>
      </c>
      <c r="E3732" t="s">
        <v>598</v>
      </c>
      <c r="F3732" t="s">
        <v>10</v>
      </c>
      <c r="G3732" t="s">
        <v>314</v>
      </c>
      <c r="H3732" t="s">
        <v>314</v>
      </c>
      <c r="I3732" t="s">
        <v>322</v>
      </c>
      <c r="J3732" s="25">
        <v>5437</v>
      </c>
      <c r="K3732" s="26">
        <v>8.657</v>
      </c>
      <c r="L3732" s="26">
        <v>5.57E-2</v>
      </c>
    </row>
    <row r="3733" spans="1:12" ht="16" customHeight="1">
      <c r="A3733" t="s">
        <v>605</v>
      </c>
      <c r="B3733" t="s">
        <v>9</v>
      </c>
      <c r="C3733" t="s">
        <v>75</v>
      </c>
      <c r="D3733" s="24">
        <v>46204</v>
      </c>
      <c r="E3733" t="s">
        <v>579</v>
      </c>
      <c r="F3733" t="s">
        <v>10</v>
      </c>
      <c r="G3733" t="s">
        <v>320</v>
      </c>
      <c r="H3733" t="s">
        <v>320</v>
      </c>
      <c r="I3733" t="s">
        <v>322</v>
      </c>
      <c r="J3733" s="25">
        <v>161671</v>
      </c>
      <c r="K3733" s="26">
        <v>254.4023</v>
      </c>
      <c r="L3733" s="26">
        <v>2.2242999999999999</v>
      </c>
    </row>
    <row r="3734" spans="1:12" ht="16" customHeight="1">
      <c r="A3734" t="s">
        <v>605</v>
      </c>
      <c r="B3734" t="s">
        <v>9</v>
      </c>
      <c r="C3734" t="s">
        <v>75</v>
      </c>
      <c r="D3734" s="24">
        <v>46204</v>
      </c>
      <c r="E3734" t="s">
        <v>372</v>
      </c>
      <c r="F3734" t="s">
        <v>10</v>
      </c>
      <c r="G3734" t="s">
        <v>320</v>
      </c>
      <c r="H3734" t="s">
        <v>320</v>
      </c>
      <c r="I3734" t="s">
        <v>324</v>
      </c>
      <c r="J3734" s="25">
        <v>60234</v>
      </c>
      <c r="K3734" s="26">
        <v>93.757300000000001</v>
      </c>
      <c r="L3734" s="26">
        <v>1.0491999999999999</v>
      </c>
    </row>
    <row r="3735" spans="1:12" ht="16" customHeight="1">
      <c r="A3735" t="s">
        <v>605</v>
      </c>
      <c r="B3735" t="s">
        <v>9</v>
      </c>
      <c r="C3735" t="s">
        <v>75</v>
      </c>
      <c r="D3735" s="24">
        <v>46204</v>
      </c>
      <c r="E3735" t="s">
        <v>331</v>
      </c>
      <c r="F3735" t="s">
        <v>10</v>
      </c>
      <c r="G3735" t="s">
        <v>320</v>
      </c>
      <c r="H3735" t="s">
        <v>320</v>
      </c>
      <c r="I3735" t="s">
        <v>370</v>
      </c>
      <c r="J3735" s="25">
        <v>45979</v>
      </c>
      <c r="K3735" s="26">
        <v>73.559299999999993</v>
      </c>
      <c r="L3735" s="26">
        <v>1.4261999999999999</v>
      </c>
    </row>
    <row r="3736" spans="1:12" ht="16" customHeight="1">
      <c r="A3736" t="s">
        <v>605</v>
      </c>
      <c r="B3736" t="s">
        <v>9</v>
      </c>
      <c r="C3736" t="s">
        <v>75</v>
      </c>
      <c r="D3736" s="24">
        <v>46204</v>
      </c>
      <c r="E3736" t="s">
        <v>542</v>
      </c>
      <c r="F3736" t="s">
        <v>10</v>
      </c>
      <c r="G3736" t="s">
        <v>320</v>
      </c>
      <c r="H3736" t="s">
        <v>320</v>
      </c>
      <c r="I3736" t="s">
        <v>371</v>
      </c>
      <c r="J3736" s="25">
        <v>1684</v>
      </c>
      <c r="K3736" s="26">
        <v>2.6501999999999999</v>
      </c>
      <c r="L3736" s="26">
        <v>2.9600000000000001E-2</v>
      </c>
    </row>
    <row r="3737" spans="1:12" ht="16" customHeight="1">
      <c r="A3737" t="s">
        <v>605</v>
      </c>
      <c r="B3737" t="s">
        <v>9</v>
      </c>
      <c r="C3737" t="s">
        <v>75</v>
      </c>
      <c r="D3737" s="24">
        <v>46204</v>
      </c>
      <c r="E3737" t="s">
        <v>333</v>
      </c>
      <c r="F3737" t="s">
        <v>10</v>
      </c>
      <c r="G3737" t="s">
        <v>320</v>
      </c>
      <c r="H3737" t="s">
        <v>320</v>
      </c>
      <c r="I3737" t="s">
        <v>373</v>
      </c>
      <c r="J3737" s="25">
        <v>2</v>
      </c>
      <c r="K3737" s="26">
        <v>2.8E-3</v>
      </c>
      <c r="L3737" s="26">
        <v>0</v>
      </c>
    </row>
    <row r="3738" spans="1:12" ht="16" customHeight="1">
      <c r="A3738" t="s">
        <v>605</v>
      </c>
      <c r="B3738" t="s">
        <v>9</v>
      </c>
      <c r="C3738" t="s">
        <v>75</v>
      </c>
      <c r="D3738" s="24">
        <v>46204</v>
      </c>
      <c r="E3738" t="s">
        <v>335</v>
      </c>
      <c r="F3738" t="s">
        <v>10</v>
      </c>
      <c r="G3738" t="s">
        <v>320</v>
      </c>
      <c r="H3738" t="s">
        <v>320</v>
      </c>
      <c r="I3738" t="s">
        <v>466</v>
      </c>
      <c r="J3738" s="25">
        <v>516</v>
      </c>
      <c r="K3738" s="26">
        <v>0.87680000000000002</v>
      </c>
      <c r="L3738" s="26">
        <v>3.49E-2</v>
      </c>
    </row>
    <row r="3739" spans="1:12" ht="16" customHeight="1">
      <c r="A3739" t="s">
        <v>605</v>
      </c>
      <c r="B3739" t="s">
        <v>9</v>
      </c>
      <c r="C3739" t="s">
        <v>75</v>
      </c>
      <c r="D3739" s="24">
        <v>46204</v>
      </c>
      <c r="E3739" t="s">
        <v>337</v>
      </c>
      <c r="F3739" t="s">
        <v>10</v>
      </c>
      <c r="G3739" t="s">
        <v>320</v>
      </c>
      <c r="H3739" t="s">
        <v>320</v>
      </c>
      <c r="I3739" t="s">
        <v>467</v>
      </c>
      <c r="J3739" s="25">
        <v>0</v>
      </c>
      <c r="K3739" s="26">
        <v>0</v>
      </c>
      <c r="L3739" s="26">
        <v>0</v>
      </c>
    </row>
    <row r="3740" spans="1:12" ht="16" customHeight="1">
      <c r="A3740" t="s">
        <v>605</v>
      </c>
      <c r="B3740" t="s">
        <v>9</v>
      </c>
      <c r="C3740" t="s">
        <v>75</v>
      </c>
      <c r="D3740" s="24">
        <v>46204</v>
      </c>
      <c r="E3740" t="s">
        <v>339</v>
      </c>
      <c r="F3740" t="s">
        <v>10</v>
      </c>
      <c r="G3740" t="s">
        <v>320</v>
      </c>
      <c r="H3740" t="s">
        <v>320</v>
      </c>
      <c r="I3740" t="s">
        <v>468</v>
      </c>
      <c r="J3740" s="25">
        <v>4</v>
      </c>
      <c r="K3740" s="26">
        <v>6.7999999999999996E-3</v>
      </c>
      <c r="L3740" s="26">
        <v>2.9999999999999997E-4</v>
      </c>
    </row>
    <row r="3741" spans="1:12" ht="16" customHeight="1">
      <c r="A3741" t="s">
        <v>605</v>
      </c>
      <c r="B3741" t="s">
        <v>9</v>
      </c>
      <c r="C3741" t="s">
        <v>75</v>
      </c>
      <c r="D3741" s="24">
        <v>46204</v>
      </c>
      <c r="E3741" t="s">
        <v>341</v>
      </c>
      <c r="F3741" t="s">
        <v>10</v>
      </c>
      <c r="G3741" t="s">
        <v>320</v>
      </c>
      <c r="H3741" t="s">
        <v>320</v>
      </c>
      <c r="I3741" t="s">
        <v>469</v>
      </c>
      <c r="J3741" s="25">
        <v>0</v>
      </c>
      <c r="K3741" s="26">
        <v>0</v>
      </c>
      <c r="L3741" s="26">
        <v>0</v>
      </c>
    </row>
    <row r="3742" spans="1:12" ht="16" customHeight="1">
      <c r="A3742" t="s">
        <v>605</v>
      </c>
      <c r="B3742" t="s">
        <v>9</v>
      </c>
      <c r="C3742" t="s">
        <v>75</v>
      </c>
      <c r="D3742" s="24">
        <v>46204</v>
      </c>
      <c r="E3742" t="s">
        <v>343</v>
      </c>
      <c r="F3742" t="s">
        <v>9</v>
      </c>
      <c r="G3742" t="s">
        <v>344</v>
      </c>
      <c r="H3742" t="s">
        <v>344</v>
      </c>
      <c r="I3742" t="s">
        <v>470</v>
      </c>
      <c r="J3742" s="25">
        <v>1</v>
      </c>
      <c r="K3742" s="26">
        <v>1.6000000000000001E-3</v>
      </c>
      <c r="L3742" s="26">
        <v>1E-4</v>
      </c>
    </row>
    <row r="3743" spans="1:12" ht="16" customHeight="1">
      <c r="A3743" t="s">
        <v>605</v>
      </c>
      <c r="B3743" t="s">
        <v>9</v>
      </c>
      <c r="C3743" t="s">
        <v>75</v>
      </c>
      <c r="D3743" s="24">
        <v>46204</v>
      </c>
      <c r="E3743" t="s">
        <v>346</v>
      </c>
      <c r="F3743" t="s">
        <v>10</v>
      </c>
      <c r="G3743" t="s">
        <v>320</v>
      </c>
      <c r="H3743" t="s">
        <v>320</v>
      </c>
      <c r="I3743" t="s">
        <v>471</v>
      </c>
      <c r="J3743" s="25">
        <v>0</v>
      </c>
      <c r="K3743" s="26">
        <v>0</v>
      </c>
      <c r="L3743" s="26">
        <v>0</v>
      </c>
    </row>
    <row r="3744" spans="1:12" ht="16" customHeight="1">
      <c r="A3744" t="s">
        <v>605</v>
      </c>
      <c r="B3744" t="s">
        <v>9</v>
      </c>
      <c r="C3744" t="s">
        <v>75</v>
      </c>
      <c r="D3744" s="24">
        <v>46204</v>
      </c>
      <c r="E3744" t="s">
        <v>463</v>
      </c>
      <c r="F3744" t="s">
        <v>10</v>
      </c>
      <c r="G3744" t="s">
        <v>320</v>
      </c>
      <c r="H3744" t="s">
        <v>320</v>
      </c>
      <c r="I3744" t="s">
        <v>472</v>
      </c>
      <c r="J3744" s="25">
        <v>0</v>
      </c>
      <c r="K3744" s="26">
        <v>0</v>
      </c>
      <c r="L3744" s="26">
        <v>0</v>
      </c>
    </row>
    <row r="3745" spans="1:12" ht="16" customHeight="1">
      <c r="A3745" t="s">
        <v>605</v>
      </c>
      <c r="B3745" t="s">
        <v>9</v>
      </c>
      <c r="C3745" t="s">
        <v>75</v>
      </c>
      <c r="D3745" s="24">
        <v>46204</v>
      </c>
      <c r="E3745" t="s">
        <v>602</v>
      </c>
      <c r="F3745" t="s">
        <v>10</v>
      </c>
      <c r="G3745" t="s">
        <v>320</v>
      </c>
      <c r="H3745" t="s">
        <v>320</v>
      </c>
      <c r="I3745" t="s">
        <v>473</v>
      </c>
      <c r="J3745" s="25">
        <v>0</v>
      </c>
      <c r="K3745" s="26">
        <v>0</v>
      </c>
      <c r="L3745" s="26">
        <v>0</v>
      </c>
    </row>
    <row r="3746" spans="1:12" ht="16" customHeight="1">
      <c r="A3746" t="s">
        <v>583</v>
      </c>
      <c r="B3746" t="s">
        <v>10</v>
      </c>
      <c r="C3746" t="s">
        <v>75</v>
      </c>
      <c r="D3746" s="24">
        <v>46204</v>
      </c>
      <c r="E3746" t="s">
        <v>583</v>
      </c>
      <c r="F3746" t="s">
        <v>10</v>
      </c>
      <c r="G3746" t="s">
        <v>314</v>
      </c>
      <c r="H3746" t="s">
        <v>314</v>
      </c>
      <c r="I3746" t="s">
        <v>315</v>
      </c>
      <c r="J3746" s="25">
        <v>375946856</v>
      </c>
      <c r="K3746" s="26">
        <v>597304.96400000004</v>
      </c>
      <c r="L3746" s="26">
        <v>510.20979999999997</v>
      </c>
    </row>
    <row r="3747" spans="1:12" ht="16" customHeight="1">
      <c r="A3747" t="s">
        <v>583</v>
      </c>
      <c r="B3747" t="s">
        <v>10</v>
      </c>
      <c r="C3747" t="s">
        <v>75</v>
      </c>
      <c r="D3747" s="24">
        <v>46204</v>
      </c>
      <c r="E3747" t="s">
        <v>588</v>
      </c>
      <c r="F3747" t="s">
        <v>10</v>
      </c>
      <c r="G3747" t="s">
        <v>314</v>
      </c>
      <c r="H3747" t="s">
        <v>314</v>
      </c>
      <c r="I3747" t="s">
        <v>315</v>
      </c>
      <c r="J3747" s="25">
        <v>9370923</v>
      </c>
      <c r="K3747" s="26">
        <v>14902.391100000001</v>
      </c>
      <c r="L3747" s="26">
        <v>46.153700000000001</v>
      </c>
    </row>
    <row r="3748" spans="1:12" ht="16" customHeight="1">
      <c r="A3748" t="s">
        <v>583</v>
      </c>
      <c r="B3748" t="s">
        <v>10</v>
      </c>
      <c r="C3748" t="s">
        <v>75</v>
      </c>
      <c r="D3748" s="24">
        <v>46204</v>
      </c>
      <c r="E3748" t="s">
        <v>593</v>
      </c>
      <c r="F3748" t="s">
        <v>10</v>
      </c>
      <c r="G3748" t="s">
        <v>314</v>
      </c>
      <c r="H3748" t="s">
        <v>314</v>
      </c>
      <c r="I3748" t="s">
        <v>315</v>
      </c>
      <c r="J3748" s="25">
        <v>329609</v>
      </c>
      <c r="K3748" s="26">
        <v>522.92340000000002</v>
      </c>
      <c r="L3748" s="26">
        <v>2.0013999999999998</v>
      </c>
    </row>
    <row r="3749" spans="1:12" ht="16" customHeight="1">
      <c r="A3749" t="s">
        <v>583</v>
      </c>
      <c r="B3749" t="s">
        <v>10</v>
      </c>
      <c r="C3749" t="s">
        <v>75</v>
      </c>
      <c r="D3749" s="24">
        <v>46204</v>
      </c>
      <c r="E3749" t="s">
        <v>560</v>
      </c>
      <c r="F3749" t="s">
        <v>10</v>
      </c>
      <c r="G3749" t="s">
        <v>320</v>
      </c>
      <c r="H3749" t="s">
        <v>320</v>
      </c>
      <c r="I3749" t="s">
        <v>315</v>
      </c>
      <c r="J3749" s="25">
        <v>1169110</v>
      </c>
      <c r="K3749" s="26">
        <v>1858.9981</v>
      </c>
      <c r="L3749" s="26">
        <v>12.400600000000001</v>
      </c>
    </row>
    <row r="3750" spans="1:12" ht="16" customHeight="1">
      <c r="A3750" t="s">
        <v>583</v>
      </c>
      <c r="B3750" t="s">
        <v>10</v>
      </c>
      <c r="C3750" t="s">
        <v>75</v>
      </c>
      <c r="D3750" s="24">
        <v>46204</v>
      </c>
      <c r="E3750" t="s">
        <v>598</v>
      </c>
      <c r="F3750" t="s">
        <v>10</v>
      </c>
      <c r="G3750" t="s">
        <v>314</v>
      </c>
      <c r="H3750" t="s">
        <v>314</v>
      </c>
      <c r="I3750" t="s">
        <v>322</v>
      </c>
      <c r="J3750" s="25">
        <v>8166</v>
      </c>
      <c r="K3750" s="26">
        <v>12.980399999999999</v>
      </c>
      <c r="L3750" s="26">
        <v>8.6999999999999994E-2</v>
      </c>
    </row>
    <row r="3751" spans="1:12" ht="16" customHeight="1">
      <c r="A3751" t="s">
        <v>583</v>
      </c>
      <c r="B3751" t="s">
        <v>10</v>
      </c>
      <c r="C3751" t="s">
        <v>75</v>
      </c>
      <c r="D3751" s="24">
        <v>46204</v>
      </c>
      <c r="E3751" t="s">
        <v>579</v>
      </c>
      <c r="F3751" t="s">
        <v>10</v>
      </c>
      <c r="G3751" t="s">
        <v>320</v>
      </c>
      <c r="H3751" t="s">
        <v>320</v>
      </c>
      <c r="I3751" t="s">
        <v>322</v>
      </c>
      <c r="J3751" s="25">
        <v>150392</v>
      </c>
      <c r="K3751" s="26">
        <v>239.01439999999999</v>
      </c>
      <c r="L3751" s="26">
        <v>2.1465999999999998</v>
      </c>
    </row>
    <row r="3752" spans="1:12" ht="16" customHeight="1">
      <c r="A3752" t="s">
        <v>583</v>
      </c>
      <c r="B3752" t="s">
        <v>10</v>
      </c>
      <c r="C3752" t="s">
        <v>75</v>
      </c>
      <c r="D3752" s="24">
        <v>46204</v>
      </c>
      <c r="E3752" t="s">
        <v>372</v>
      </c>
      <c r="F3752" t="s">
        <v>10</v>
      </c>
      <c r="G3752" t="s">
        <v>320</v>
      </c>
      <c r="H3752" t="s">
        <v>320</v>
      </c>
      <c r="I3752" t="s">
        <v>324</v>
      </c>
      <c r="J3752" s="25">
        <v>53315</v>
      </c>
      <c r="K3752" s="26">
        <v>83.155500000000004</v>
      </c>
      <c r="L3752" s="26">
        <v>1.0031000000000001</v>
      </c>
    </row>
    <row r="3753" spans="1:12" ht="16" customHeight="1">
      <c r="A3753" t="s">
        <v>583</v>
      </c>
      <c r="B3753" t="s">
        <v>10</v>
      </c>
      <c r="C3753" t="s">
        <v>75</v>
      </c>
      <c r="D3753" s="24">
        <v>46204</v>
      </c>
      <c r="E3753" t="s">
        <v>331</v>
      </c>
      <c r="F3753" t="s">
        <v>10</v>
      </c>
      <c r="G3753" t="s">
        <v>320</v>
      </c>
      <c r="H3753" t="s">
        <v>320</v>
      </c>
      <c r="I3753" t="s">
        <v>370</v>
      </c>
      <c r="J3753" s="25">
        <v>46545</v>
      </c>
      <c r="K3753" s="26">
        <v>73.435199999999995</v>
      </c>
      <c r="L3753" s="26">
        <v>1.3240000000000001</v>
      </c>
    </row>
    <row r="3754" spans="1:12" ht="16" customHeight="1">
      <c r="A3754" t="s">
        <v>583</v>
      </c>
      <c r="B3754" t="s">
        <v>10</v>
      </c>
      <c r="C3754" t="s">
        <v>75</v>
      </c>
      <c r="D3754" s="24">
        <v>46204</v>
      </c>
      <c r="E3754" t="s">
        <v>542</v>
      </c>
      <c r="F3754" t="s">
        <v>10</v>
      </c>
      <c r="G3754" t="s">
        <v>320</v>
      </c>
      <c r="H3754" t="s">
        <v>320</v>
      </c>
      <c r="I3754" t="s">
        <v>371</v>
      </c>
      <c r="J3754" s="25">
        <v>8898</v>
      </c>
      <c r="K3754" s="26">
        <v>12.9946</v>
      </c>
      <c r="L3754" s="26">
        <v>0.10780000000000001</v>
      </c>
    </row>
    <row r="3755" spans="1:12" ht="16" customHeight="1">
      <c r="A3755" t="s">
        <v>583</v>
      </c>
      <c r="B3755" t="s">
        <v>10</v>
      </c>
      <c r="C3755" t="s">
        <v>75</v>
      </c>
      <c r="D3755" s="24">
        <v>46204</v>
      </c>
      <c r="E3755" t="s">
        <v>333</v>
      </c>
      <c r="F3755" t="s">
        <v>10</v>
      </c>
      <c r="G3755" t="s">
        <v>320</v>
      </c>
      <c r="H3755" t="s">
        <v>320</v>
      </c>
      <c r="I3755" t="s">
        <v>373</v>
      </c>
      <c r="J3755" s="25">
        <v>3</v>
      </c>
      <c r="K3755" s="26">
        <v>4.1000000000000003E-3</v>
      </c>
      <c r="L3755" s="26">
        <v>0</v>
      </c>
    </row>
    <row r="3756" spans="1:12" ht="16" customHeight="1">
      <c r="A3756" t="s">
        <v>583</v>
      </c>
      <c r="B3756" t="s">
        <v>10</v>
      </c>
      <c r="C3756" t="s">
        <v>75</v>
      </c>
      <c r="D3756" s="24">
        <v>46204</v>
      </c>
      <c r="E3756" t="s">
        <v>335</v>
      </c>
      <c r="F3756" t="s">
        <v>10</v>
      </c>
      <c r="G3756" t="s">
        <v>320</v>
      </c>
      <c r="H3756" t="s">
        <v>320</v>
      </c>
      <c r="I3756" t="s">
        <v>466</v>
      </c>
      <c r="J3756" s="25">
        <v>477</v>
      </c>
      <c r="K3756" s="26">
        <v>0.79549999999999998</v>
      </c>
      <c r="L3756" s="26">
        <v>3.1600000000000003E-2</v>
      </c>
    </row>
    <row r="3757" spans="1:12" ht="16" customHeight="1">
      <c r="A3757" t="s">
        <v>583</v>
      </c>
      <c r="B3757" t="s">
        <v>10</v>
      </c>
      <c r="C3757" t="s">
        <v>75</v>
      </c>
      <c r="D3757" s="24">
        <v>46204</v>
      </c>
      <c r="E3757" t="s">
        <v>337</v>
      </c>
      <c r="F3757" t="s">
        <v>10</v>
      </c>
      <c r="G3757" t="s">
        <v>320</v>
      </c>
      <c r="H3757" t="s">
        <v>320</v>
      </c>
      <c r="I3757" t="s">
        <v>467</v>
      </c>
      <c r="J3757" s="25">
        <v>0</v>
      </c>
      <c r="K3757" s="26">
        <v>0</v>
      </c>
      <c r="L3757" s="26">
        <v>0</v>
      </c>
    </row>
    <row r="3758" spans="1:12" ht="16" customHeight="1">
      <c r="A3758" t="s">
        <v>583</v>
      </c>
      <c r="B3758" t="s">
        <v>10</v>
      </c>
      <c r="C3758" t="s">
        <v>75</v>
      </c>
      <c r="D3758" s="24">
        <v>46204</v>
      </c>
      <c r="E3758" t="s">
        <v>339</v>
      </c>
      <c r="F3758" t="s">
        <v>10</v>
      </c>
      <c r="G3758" t="s">
        <v>320</v>
      </c>
      <c r="H3758" t="s">
        <v>320</v>
      </c>
      <c r="I3758" t="s">
        <v>468</v>
      </c>
      <c r="J3758" s="25">
        <v>2</v>
      </c>
      <c r="K3758" s="26">
        <v>3.3999999999999998E-3</v>
      </c>
      <c r="L3758" s="26">
        <v>1E-4</v>
      </c>
    </row>
    <row r="3759" spans="1:12" ht="16" customHeight="1">
      <c r="A3759" t="s">
        <v>583</v>
      </c>
      <c r="B3759" t="s">
        <v>10</v>
      </c>
      <c r="C3759" t="s">
        <v>75</v>
      </c>
      <c r="D3759" s="24">
        <v>46204</v>
      </c>
      <c r="E3759" t="s">
        <v>341</v>
      </c>
      <c r="F3759" t="s">
        <v>10</v>
      </c>
      <c r="G3759" t="s">
        <v>320</v>
      </c>
      <c r="H3759" t="s">
        <v>320</v>
      </c>
      <c r="I3759" t="s">
        <v>469</v>
      </c>
      <c r="J3759" s="25">
        <v>0</v>
      </c>
      <c r="K3759" s="26">
        <v>0</v>
      </c>
      <c r="L3759" s="26">
        <v>0</v>
      </c>
    </row>
    <row r="3760" spans="1:12" ht="16" customHeight="1">
      <c r="A3760" t="s">
        <v>583</v>
      </c>
      <c r="B3760" t="s">
        <v>10</v>
      </c>
      <c r="C3760" t="s">
        <v>75</v>
      </c>
      <c r="D3760" s="24">
        <v>46204</v>
      </c>
      <c r="E3760" t="s">
        <v>343</v>
      </c>
      <c r="F3760" t="s">
        <v>9</v>
      </c>
      <c r="G3760" t="s">
        <v>344</v>
      </c>
      <c r="H3760" t="s">
        <v>344</v>
      </c>
      <c r="I3760" t="s">
        <v>470</v>
      </c>
      <c r="J3760" s="25">
        <v>0</v>
      </c>
      <c r="K3760" s="26">
        <v>0</v>
      </c>
      <c r="L3760" s="26">
        <v>0</v>
      </c>
    </row>
    <row r="3761" spans="1:12" ht="16" customHeight="1">
      <c r="A3761" t="s">
        <v>583</v>
      </c>
      <c r="B3761" t="s">
        <v>10</v>
      </c>
      <c r="C3761" t="s">
        <v>75</v>
      </c>
      <c r="D3761" s="24">
        <v>46204</v>
      </c>
      <c r="E3761" t="s">
        <v>346</v>
      </c>
      <c r="F3761" t="s">
        <v>10</v>
      </c>
      <c r="G3761" t="s">
        <v>320</v>
      </c>
      <c r="H3761" t="s">
        <v>320</v>
      </c>
      <c r="I3761" t="s">
        <v>471</v>
      </c>
      <c r="J3761" s="25">
        <v>0</v>
      </c>
      <c r="K3761" s="26">
        <v>0</v>
      </c>
      <c r="L3761" s="26">
        <v>0</v>
      </c>
    </row>
    <row r="3762" spans="1:12" ht="16" customHeight="1">
      <c r="A3762" t="s">
        <v>583</v>
      </c>
      <c r="B3762" t="s">
        <v>10</v>
      </c>
      <c r="C3762" t="s">
        <v>75</v>
      </c>
      <c r="D3762" s="24">
        <v>46204</v>
      </c>
      <c r="E3762" t="s">
        <v>463</v>
      </c>
      <c r="F3762" t="s">
        <v>10</v>
      </c>
      <c r="G3762" t="s">
        <v>320</v>
      </c>
      <c r="H3762" t="s">
        <v>320</v>
      </c>
      <c r="I3762" t="s">
        <v>472</v>
      </c>
      <c r="J3762" s="25">
        <v>0</v>
      </c>
      <c r="K3762" s="26">
        <v>0</v>
      </c>
      <c r="L3762" s="26">
        <v>0</v>
      </c>
    </row>
    <row r="3763" spans="1:12" ht="16" customHeight="1">
      <c r="A3763" t="s">
        <v>583</v>
      </c>
      <c r="B3763" t="s">
        <v>10</v>
      </c>
      <c r="C3763" t="s">
        <v>75</v>
      </c>
      <c r="D3763" s="24">
        <v>46204</v>
      </c>
      <c r="E3763" t="s">
        <v>602</v>
      </c>
      <c r="F3763" t="s">
        <v>10</v>
      </c>
      <c r="G3763" t="s">
        <v>320</v>
      </c>
      <c r="H3763" t="s">
        <v>320</v>
      </c>
      <c r="I3763" t="s">
        <v>473</v>
      </c>
      <c r="J3763" s="25">
        <v>0</v>
      </c>
      <c r="K3763" s="26">
        <v>0</v>
      </c>
      <c r="L3763" s="26">
        <v>0</v>
      </c>
    </row>
    <row r="3764" spans="1:12" ht="16" customHeight="1">
      <c r="A3764" t="s">
        <v>606</v>
      </c>
      <c r="B3764" t="s">
        <v>11</v>
      </c>
      <c r="C3764" t="s">
        <v>76</v>
      </c>
      <c r="D3764" s="24">
        <v>46204</v>
      </c>
      <c r="E3764" t="s">
        <v>588</v>
      </c>
      <c r="F3764" t="s">
        <v>10</v>
      </c>
      <c r="G3764" t="s">
        <v>314</v>
      </c>
      <c r="H3764" t="s">
        <v>314</v>
      </c>
      <c r="I3764" t="s">
        <v>315</v>
      </c>
      <c r="J3764" s="25">
        <v>62568650</v>
      </c>
      <c r="K3764" s="26">
        <v>98510.3508</v>
      </c>
      <c r="L3764" s="26">
        <v>363.07400000000001</v>
      </c>
    </row>
    <row r="3765" spans="1:12" ht="16" customHeight="1">
      <c r="A3765" t="s">
        <v>606</v>
      </c>
      <c r="B3765" t="s">
        <v>11</v>
      </c>
      <c r="C3765" t="s">
        <v>76</v>
      </c>
      <c r="D3765" s="24">
        <v>46204</v>
      </c>
      <c r="E3765" t="s">
        <v>593</v>
      </c>
      <c r="F3765" t="s">
        <v>10</v>
      </c>
      <c r="G3765" t="s">
        <v>314</v>
      </c>
      <c r="H3765" t="s">
        <v>314</v>
      </c>
      <c r="I3765" t="s">
        <v>315</v>
      </c>
      <c r="J3765" s="25">
        <v>1566643</v>
      </c>
      <c r="K3765" s="26">
        <v>2461.7847999999999</v>
      </c>
      <c r="L3765" s="26">
        <v>11.9407</v>
      </c>
    </row>
    <row r="3766" spans="1:12" ht="16" customHeight="1">
      <c r="A3766" t="s">
        <v>606</v>
      </c>
      <c r="B3766" t="s">
        <v>11</v>
      </c>
      <c r="C3766" t="s">
        <v>76</v>
      </c>
      <c r="D3766" s="24">
        <v>46204</v>
      </c>
      <c r="E3766" t="s">
        <v>560</v>
      </c>
      <c r="F3766" t="s">
        <v>10</v>
      </c>
      <c r="G3766" t="s">
        <v>320</v>
      </c>
      <c r="H3766" t="s">
        <v>320</v>
      </c>
      <c r="I3766" t="s">
        <v>315</v>
      </c>
      <c r="J3766" s="25">
        <v>2799928</v>
      </c>
      <c r="K3766" s="26">
        <v>4410.8977999999997</v>
      </c>
      <c r="L3766" s="26">
        <v>31.591699999999999</v>
      </c>
    </row>
    <row r="3767" spans="1:12" ht="16" customHeight="1">
      <c r="A3767" t="s">
        <v>606</v>
      </c>
      <c r="B3767" t="s">
        <v>11</v>
      </c>
      <c r="C3767" t="s">
        <v>76</v>
      </c>
      <c r="D3767" s="24">
        <v>46204</v>
      </c>
      <c r="E3767" t="s">
        <v>598</v>
      </c>
      <c r="F3767" t="s">
        <v>10</v>
      </c>
      <c r="G3767" t="s">
        <v>314</v>
      </c>
      <c r="H3767" t="s">
        <v>314</v>
      </c>
      <c r="I3767" t="s">
        <v>322</v>
      </c>
      <c r="J3767" s="25">
        <v>38139</v>
      </c>
      <c r="K3767" s="26">
        <v>60.192399999999999</v>
      </c>
      <c r="L3767" s="26">
        <v>0.5403</v>
      </c>
    </row>
    <row r="3768" spans="1:12" ht="16" customHeight="1">
      <c r="A3768" t="s">
        <v>606</v>
      </c>
      <c r="B3768" t="s">
        <v>11</v>
      </c>
      <c r="C3768" t="s">
        <v>76</v>
      </c>
      <c r="D3768" s="24">
        <v>46204</v>
      </c>
      <c r="E3768" t="s">
        <v>607</v>
      </c>
      <c r="F3768" t="s">
        <v>10</v>
      </c>
      <c r="G3768" t="s">
        <v>314</v>
      </c>
      <c r="H3768" t="s">
        <v>314</v>
      </c>
      <c r="I3768" t="s">
        <v>322</v>
      </c>
      <c r="J3768" s="25">
        <v>878</v>
      </c>
      <c r="K3768" s="26">
        <v>1.3938999999999999</v>
      </c>
      <c r="L3768" s="26">
        <v>1.6400000000000001E-2</v>
      </c>
    </row>
    <row r="3769" spans="1:12" ht="16" customHeight="1">
      <c r="A3769" t="s">
        <v>606</v>
      </c>
      <c r="B3769" t="s">
        <v>11</v>
      </c>
      <c r="C3769" t="s">
        <v>76</v>
      </c>
      <c r="D3769" s="24">
        <v>46204</v>
      </c>
      <c r="E3769" t="s">
        <v>579</v>
      </c>
      <c r="F3769" t="s">
        <v>10</v>
      </c>
      <c r="G3769" t="s">
        <v>320</v>
      </c>
      <c r="H3769" t="s">
        <v>320</v>
      </c>
      <c r="I3769" t="s">
        <v>322</v>
      </c>
      <c r="J3769" s="25">
        <v>388623</v>
      </c>
      <c r="K3769" s="26">
        <v>613.44010000000003</v>
      </c>
      <c r="L3769" s="26">
        <v>5.6182999999999996</v>
      </c>
    </row>
    <row r="3770" spans="1:12" ht="16" customHeight="1">
      <c r="A3770" t="s">
        <v>606</v>
      </c>
      <c r="B3770" t="s">
        <v>11</v>
      </c>
      <c r="C3770" t="s">
        <v>76</v>
      </c>
      <c r="D3770" s="24">
        <v>46204</v>
      </c>
      <c r="E3770" t="s">
        <v>372</v>
      </c>
      <c r="F3770" t="s">
        <v>10</v>
      </c>
      <c r="G3770" t="s">
        <v>320</v>
      </c>
      <c r="H3770" t="s">
        <v>320</v>
      </c>
      <c r="I3770" t="s">
        <v>324</v>
      </c>
      <c r="J3770" s="25">
        <v>148897</v>
      </c>
      <c r="K3770" s="26">
        <v>231.26519999999999</v>
      </c>
      <c r="L3770" s="26">
        <v>2.4169</v>
      </c>
    </row>
    <row r="3771" spans="1:12" ht="16" customHeight="1">
      <c r="A3771" t="s">
        <v>606</v>
      </c>
      <c r="B3771" t="s">
        <v>11</v>
      </c>
      <c r="C3771" t="s">
        <v>76</v>
      </c>
      <c r="D3771" s="24">
        <v>46204</v>
      </c>
      <c r="E3771" t="s">
        <v>331</v>
      </c>
      <c r="F3771" t="s">
        <v>10</v>
      </c>
      <c r="G3771" t="s">
        <v>320</v>
      </c>
      <c r="H3771" t="s">
        <v>320</v>
      </c>
      <c r="I3771" t="s">
        <v>370</v>
      </c>
      <c r="J3771" s="25">
        <v>95898</v>
      </c>
      <c r="K3771" s="26">
        <v>154.1635</v>
      </c>
      <c r="L3771" s="26">
        <v>2.7151999999999998</v>
      </c>
    </row>
    <row r="3772" spans="1:12" ht="16" customHeight="1">
      <c r="A3772" t="s">
        <v>606</v>
      </c>
      <c r="B3772" t="s">
        <v>11</v>
      </c>
      <c r="C3772" t="s">
        <v>76</v>
      </c>
      <c r="D3772" s="24">
        <v>46204</v>
      </c>
      <c r="E3772" t="s">
        <v>542</v>
      </c>
      <c r="F3772" t="s">
        <v>10</v>
      </c>
      <c r="G3772" t="s">
        <v>320</v>
      </c>
      <c r="H3772" t="s">
        <v>320</v>
      </c>
      <c r="I3772" t="s">
        <v>371</v>
      </c>
      <c r="J3772" s="25">
        <v>4570</v>
      </c>
      <c r="K3772" s="26">
        <v>7.2874999999999996</v>
      </c>
      <c r="L3772" s="26">
        <v>8.3699999999999997E-2</v>
      </c>
    </row>
    <row r="3773" spans="1:12" ht="16" customHeight="1">
      <c r="A3773" t="s">
        <v>606</v>
      </c>
      <c r="B3773" t="s">
        <v>11</v>
      </c>
      <c r="C3773" t="s">
        <v>76</v>
      </c>
      <c r="D3773" s="24">
        <v>46204</v>
      </c>
      <c r="E3773" t="s">
        <v>333</v>
      </c>
      <c r="F3773" t="s">
        <v>10</v>
      </c>
      <c r="G3773" t="s">
        <v>320</v>
      </c>
      <c r="H3773" t="s">
        <v>320</v>
      </c>
      <c r="I3773" t="s">
        <v>373</v>
      </c>
      <c r="J3773" s="25">
        <v>0</v>
      </c>
      <c r="K3773" s="26">
        <v>0</v>
      </c>
      <c r="L3773" s="26">
        <v>0</v>
      </c>
    </row>
    <row r="3774" spans="1:12" ht="16" customHeight="1">
      <c r="A3774" t="s">
        <v>606</v>
      </c>
      <c r="B3774" t="s">
        <v>11</v>
      </c>
      <c r="C3774" t="s">
        <v>76</v>
      </c>
      <c r="D3774" s="24">
        <v>46204</v>
      </c>
      <c r="E3774" t="s">
        <v>335</v>
      </c>
      <c r="F3774" t="s">
        <v>10</v>
      </c>
      <c r="G3774" t="s">
        <v>320</v>
      </c>
      <c r="H3774" t="s">
        <v>320</v>
      </c>
      <c r="I3774" t="s">
        <v>466</v>
      </c>
      <c r="J3774" s="25">
        <v>1667</v>
      </c>
      <c r="K3774" s="26">
        <v>2.8772000000000002</v>
      </c>
      <c r="L3774" s="26">
        <v>0.1255</v>
      </c>
    </row>
    <row r="3775" spans="1:12" ht="16" customHeight="1">
      <c r="A3775" t="s">
        <v>606</v>
      </c>
      <c r="B3775" t="s">
        <v>11</v>
      </c>
      <c r="C3775" t="s">
        <v>76</v>
      </c>
      <c r="D3775" s="24">
        <v>46204</v>
      </c>
      <c r="E3775" t="s">
        <v>337</v>
      </c>
      <c r="F3775" t="s">
        <v>10</v>
      </c>
      <c r="G3775" t="s">
        <v>320</v>
      </c>
      <c r="H3775" t="s">
        <v>320</v>
      </c>
      <c r="I3775" t="s">
        <v>467</v>
      </c>
      <c r="J3775" s="25">
        <v>3</v>
      </c>
      <c r="K3775" s="26">
        <v>4.4000000000000003E-3</v>
      </c>
      <c r="L3775" s="26">
        <v>1E-4</v>
      </c>
    </row>
    <row r="3776" spans="1:12" ht="16" customHeight="1">
      <c r="A3776" t="s">
        <v>606</v>
      </c>
      <c r="B3776" t="s">
        <v>11</v>
      </c>
      <c r="C3776" t="s">
        <v>76</v>
      </c>
      <c r="D3776" s="24">
        <v>46204</v>
      </c>
      <c r="E3776" t="s">
        <v>339</v>
      </c>
      <c r="F3776" t="s">
        <v>10</v>
      </c>
      <c r="G3776" t="s">
        <v>320</v>
      </c>
      <c r="H3776" t="s">
        <v>320</v>
      </c>
      <c r="I3776" t="s">
        <v>468</v>
      </c>
      <c r="J3776" s="25">
        <v>15</v>
      </c>
      <c r="K3776" s="26">
        <v>2.4500000000000001E-2</v>
      </c>
      <c r="L3776" s="26">
        <v>1.1000000000000001E-3</v>
      </c>
    </row>
    <row r="3777" spans="1:12" ht="16" customHeight="1">
      <c r="A3777" t="s">
        <v>606</v>
      </c>
      <c r="B3777" t="s">
        <v>11</v>
      </c>
      <c r="C3777" t="s">
        <v>76</v>
      </c>
      <c r="D3777" s="24">
        <v>46204</v>
      </c>
      <c r="E3777" t="s">
        <v>341</v>
      </c>
      <c r="F3777" t="s">
        <v>10</v>
      </c>
      <c r="G3777" t="s">
        <v>320</v>
      </c>
      <c r="H3777" t="s">
        <v>320</v>
      </c>
      <c r="I3777" t="s">
        <v>469</v>
      </c>
      <c r="J3777" s="25">
        <v>0</v>
      </c>
      <c r="K3777" s="26">
        <v>0</v>
      </c>
      <c r="L3777" s="26">
        <v>0</v>
      </c>
    </row>
    <row r="3778" spans="1:12" ht="16" customHeight="1">
      <c r="A3778" t="s">
        <v>606</v>
      </c>
      <c r="B3778" t="s">
        <v>11</v>
      </c>
      <c r="C3778" t="s">
        <v>76</v>
      </c>
      <c r="D3778" s="24">
        <v>46204</v>
      </c>
      <c r="E3778" t="s">
        <v>343</v>
      </c>
      <c r="F3778" t="s">
        <v>9</v>
      </c>
      <c r="G3778" t="s">
        <v>344</v>
      </c>
      <c r="H3778" t="s">
        <v>344</v>
      </c>
      <c r="I3778" t="s">
        <v>470</v>
      </c>
      <c r="J3778" s="25">
        <v>2</v>
      </c>
      <c r="K3778" s="26">
        <v>2E-3</v>
      </c>
      <c r="L3778" s="26">
        <v>0</v>
      </c>
    </row>
    <row r="3779" spans="1:12" ht="16" customHeight="1">
      <c r="A3779" t="s">
        <v>606</v>
      </c>
      <c r="B3779" t="s">
        <v>11</v>
      </c>
      <c r="C3779" t="s">
        <v>76</v>
      </c>
      <c r="D3779" s="24">
        <v>46204</v>
      </c>
      <c r="E3779" t="s">
        <v>346</v>
      </c>
      <c r="F3779" t="s">
        <v>10</v>
      </c>
      <c r="G3779" t="s">
        <v>320</v>
      </c>
      <c r="H3779" t="s">
        <v>320</v>
      </c>
      <c r="I3779" t="s">
        <v>471</v>
      </c>
      <c r="J3779" s="25">
        <v>0</v>
      </c>
      <c r="K3779" s="26">
        <v>0</v>
      </c>
      <c r="L3779" s="26">
        <v>0</v>
      </c>
    </row>
    <row r="3780" spans="1:12" ht="16" customHeight="1">
      <c r="A3780" t="s">
        <v>606</v>
      </c>
      <c r="B3780" t="s">
        <v>11</v>
      </c>
      <c r="C3780" t="s">
        <v>76</v>
      </c>
      <c r="D3780" s="24">
        <v>46204</v>
      </c>
      <c r="E3780" t="s">
        <v>463</v>
      </c>
      <c r="F3780" t="s">
        <v>10</v>
      </c>
      <c r="G3780" t="s">
        <v>320</v>
      </c>
      <c r="H3780" t="s">
        <v>320</v>
      </c>
      <c r="I3780" t="s">
        <v>472</v>
      </c>
      <c r="J3780" s="25">
        <v>0</v>
      </c>
      <c r="K3780" s="26">
        <v>0</v>
      </c>
      <c r="L3780" s="26">
        <v>0</v>
      </c>
    </row>
    <row r="3781" spans="1:12" ht="16" customHeight="1">
      <c r="A3781" t="s">
        <v>606</v>
      </c>
      <c r="B3781" t="s">
        <v>11</v>
      </c>
      <c r="C3781" t="s">
        <v>76</v>
      </c>
      <c r="D3781" s="24">
        <v>46204</v>
      </c>
      <c r="E3781" t="s">
        <v>602</v>
      </c>
      <c r="F3781" t="s">
        <v>10</v>
      </c>
      <c r="G3781" t="s">
        <v>320</v>
      </c>
      <c r="H3781" t="s">
        <v>320</v>
      </c>
      <c r="I3781" t="s">
        <v>473</v>
      </c>
      <c r="J3781" s="25">
        <v>0</v>
      </c>
      <c r="K3781" s="26">
        <v>0</v>
      </c>
      <c r="L3781" s="26">
        <v>0</v>
      </c>
    </row>
    <row r="3782" spans="1:12">
      <c r="A3782" t="s">
        <v>608</v>
      </c>
      <c r="B3782" t="s">
        <v>12</v>
      </c>
      <c r="C3782" t="s">
        <v>76</v>
      </c>
      <c r="D3782" s="24">
        <v>46204</v>
      </c>
      <c r="E3782" t="s">
        <v>588</v>
      </c>
      <c r="F3782" t="s">
        <v>10</v>
      </c>
      <c r="G3782" t="s">
        <v>314</v>
      </c>
      <c r="H3782" t="s">
        <v>314</v>
      </c>
      <c r="I3782" t="s">
        <v>315</v>
      </c>
      <c r="J3782" s="25">
        <v>48234024</v>
      </c>
      <c r="K3782" s="26">
        <v>75563.121299999999</v>
      </c>
      <c r="L3782" s="26">
        <v>243.6191</v>
      </c>
    </row>
    <row r="3783" spans="1:12">
      <c r="A3783" t="s">
        <v>608</v>
      </c>
      <c r="B3783" t="s">
        <v>12</v>
      </c>
      <c r="C3783" t="s">
        <v>76</v>
      </c>
      <c r="D3783" s="24">
        <v>46204</v>
      </c>
      <c r="E3783" t="s">
        <v>593</v>
      </c>
      <c r="F3783" t="s">
        <v>10</v>
      </c>
      <c r="G3783" t="s">
        <v>314</v>
      </c>
      <c r="H3783" t="s">
        <v>314</v>
      </c>
      <c r="I3783" t="s">
        <v>315</v>
      </c>
      <c r="J3783" s="25">
        <v>1440551</v>
      </c>
      <c r="K3783" s="26">
        <v>2252.0605</v>
      </c>
      <c r="L3783" s="26">
        <v>9.6275999999999993</v>
      </c>
    </row>
    <row r="3784" spans="1:12">
      <c r="A3784" t="s">
        <v>608</v>
      </c>
      <c r="B3784" t="s">
        <v>12</v>
      </c>
      <c r="C3784" t="s">
        <v>76</v>
      </c>
      <c r="D3784" s="24">
        <v>46204</v>
      </c>
      <c r="E3784" t="s">
        <v>560</v>
      </c>
      <c r="F3784" t="s">
        <v>10</v>
      </c>
      <c r="G3784" t="s">
        <v>320</v>
      </c>
      <c r="H3784" t="s">
        <v>320</v>
      </c>
      <c r="I3784" t="s">
        <v>315</v>
      </c>
      <c r="J3784" s="25">
        <v>1587339</v>
      </c>
      <c r="K3784" s="26">
        <v>2495.7772</v>
      </c>
      <c r="L3784" s="26">
        <v>16.668299999999999</v>
      </c>
    </row>
    <row r="3785" spans="1:12">
      <c r="A3785" t="s">
        <v>608</v>
      </c>
      <c r="B3785" t="s">
        <v>12</v>
      </c>
      <c r="C3785" t="s">
        <v>76</v>
      </c>
      <c r="D3785" s="24">
        <v>46204</v>
      </c>
      <c r="E3785" t="s">
        <v>598</v>
      </c>
      <c r="F3785" t="s">
        <v>10</v>
      </c>
      <c r="G3785" t="s">
        <v>314</v>
      </c>
      <c r="H3785" t="s">
        <v>314</v>
      </c>
      <c r="I3785" t="s">
        <v>322</v>
      </c>
      <c r="J3785" s="25">
        <v>21135</v>
      </c>
      <c r="K3785" s="26">
        <v>33.3919</v>
      </c>
      <c r="L3785" s="26">
        <v>0.28139999999999998</v>
      </c>
    </row>
    <row r="3786" spans="1:12">
      <c r="A3786" t="s">
        <v>608</v>
      </c>
      <c r="B3786" t="s">
        <v>12</v>
      </c>
      <c r="C3786" t="s">
        <v>76</v>
      </c>
      <c r="D3786" s="24">
        <v>46204</v>
      </c>
      <c r="E3786" t="s">
        <v>607</v>
      </c>
      <c r="F3786" t="s">
        <v>10</v>
      </c>
      <c r="G3786" t="s">
        <v>314</v>
      </c>
      <c r="H3786" t="s">
        <v>314</v>
      </c>
      <c r="I3786" t="s">
        <v>322</v>
      </c>
      <c r="J3786" s="25">
        <v>1055</v>
      </c>
      <c r="K3786" s="26">
        <v>1.6693</v>
      </c>
      <c r="L3786" s="26">
        <v>1.8499999999999999E-2</v>
      </c>
    </row>
    <row r="3787" spans="1:12">
      <c r="A3787" t="s">
        <v>608</v>
      </c>
      <c r="B3787" t="s">
        <v>12</v>
      </c>
      <c r="C3787" t="s">
        <v>76</v>
      </c>
      <c r="D3787" s="24">
        <v>46204</v>
      </c>
      <c r="E3787" t="s">
        <v>579</v>
      </c>
      <c r="F3787" t="s">
        <v>10</v>
      </c>
      <c r="G3787" t="s">
        <v>320</v>
      </c>
      <c r="H3787" t="s">
        <v>320</v>
      </c>
      <c r="I3787" t="s">
        <v>322</v>
      </c>
      <c r="J3787" s="25">
        <v>218348</v>
      </c>
      <c r="K3787" s="26">
        <v>345.43009999999998</v>
      </c>
      <c r="L3787" s="26">
        <v>3.3935</v>
      </c>
    </row>
    <row r="3788" spans="1:12">
      <c r="A3788" t="s">
        <v>608</v>
      </c>
      <c r="B3788" t="s">
        <v>12</v>
      </c>
      <c r="C3788" t="s">
        <v>76</v>
      </c>
      <c r="D3788" s="24">
        <v>46204</v>
      </c>
      <c r="E3788" t="s">
        <v>372</v>
      </c>
      <c r="F3788" t="s">
        <v>10</v>
      </c>
      <c r="G3788" t="s">
        <v>320</v>
      </c>
      <c r="H3788" t="s">
        <v>320</v>
      </c>
      <c r="I3788" t="s">
        <v>324</v>
      </c>
      <c r="J3788" s="25">
        <v>98952</v>
      </c>
      <c r="K3788" s="26">
        <v>155.6396</v>
      </c>
      <c r="L3788" s="26">
        <v>1.8958999999999999</v>
      </c>
    </row>
    <row r="3789" spans="1:12">
      <c r="A3789" t="s">
        <v>608</v>
      </c>
      <c r="B3789" t="s">
        <v>12</v>
      </c>
      <c r="C3789" t="s">
        <v>76</v>
      </c>
      <c r="D3789" s="24">
        <v>46204</v>
      </c>
      <c r="E3789" t="s">
        <v>331</v>
      </c>
      <c r="F3789" t="s">
        <v>10</v>
      </c>
      <c r="G3789" t="s">
        <v>320</v>
      </c>
      <c r="H3789" t="s">
        <v>320</v>
      </c>
      <c r="I3789" t="s">
        <v>370</v>
      </c>
      <c r="J3789" s="25">
        <v>61033</v>
      </c>
      <c r="K3789" s="26">
        <v>98.256</v>
      </c>
      <c r="L3789" s="26">
        <v>1.6551</v>
      </c>
    </row>
    <row r="3790" spans="1:12">
      <c r="A3790" t="s">
        <v>608</v>
      </c>
      <c r="B3790" t="s">
        <v>12</v>
      </c>
      <c r="C3790" t="s">
        <v>76</v>
      </c>
      <c r="D3790" s="24">
        <v>46204</v>
      </c>
      <c r="E3790" t="s">
        <v>542</v>
      </c>
      <c r="F3790" t="s">
        <v>10</v>
      </c>
      <c r="G3790" t="s">
        <v>320</v>
      </c>
      <c r="H3790" t="s">
        <v>320</v>
      </c>
      <c r="I3790" t="s">
        <v>371</v>
      </c>
      <c r="J3790" s="25">
        <v>3833</v>
      </c>
      <c r="K3790" s="26">
        <v>6.2317</v>
      </c>
      <c r="L3790" s="26">
        <v>8.0299999999999996E-2</v>
      </c>
    </row>
    <row r="3791" spans="1:12">
      <c r="A3791" t="s">
        <v>608</v>
      </c>
      <c r="B3791" t="s">
        <v>12</v>
      </c>
      <c r="C3791" t="s">
        <v>76</v>
      </c>
      <c r="D3791" s="24">
        <v>46204</v>
      </c>
      <c r="E3791" t="s">
        <v>333</v>
      </c>
      <c r="F3791" t="s">
        <v>10</v>
      </c>
      <c r="G3791" t="s">
        <v>320</v>
      </c>
      <c r="H3791" t="s">
        <v>320</v>
      </c>
      <c r="I3791" t="s">
        <v>373</v>
      </c>
      <c r="J3791" s="25">
        <v>0</v>
      </c>
      <c r="K3791" s="26">
        <v>0</v>
      </c>
      <c r="L3791" s="26">
        <v>0</v>
      </c>
    </row>
    <row r="3792" spans="1:12">
      <c r="A3792" t="s">
        <v>608</v>
      </c>
      <c r="B3792" t="s">
        <v>12</v>
      </c>
      <c r="C3792" t="s">
        <v>76</v>
      </c>
      <c r="D3792" s="24">
        <v>46204</v>
      </c>
      <c r="E3792" t="s">
        <v>335</v>
      </c>
      <c r="F3792" t="s">
        <v>10</v>
      </c>
      <c r="G3792" t="s">
        <v>320</v>
      </c>
      <c r="H3792" t="s">
        <v>320</v>
      </c>
      <c r="I3792" t="s">
        <v>466</v>
      </c>
      <c r="J3792" s="25">
        <v>941</v>
      </c>
      <c r="K3792" s="26">
        <v>1.579</v>
      </c>
      <c r="L3792" s="26">
        <v>6.5299999999999997E-2</v>
      </c>
    </row>
    <row r="3793" spans="1:12">
      <c r="A3793" t="s">
        <v>608</v>
      </c>
      <c r="B3793" t="s">
        <v>12</v>
      </c>
      <c r="C3793" t="s">
        <v>76</v>
      </c>
      <c r="D3793" s="24">
        <v>46204</v>
      </c>
      <c r="E3793" t="s">
        <v>337</v>
      </c>
      <c r="F3793" t="s">
        <v>10</v>
      </c>
      <c r="G3793" t="s">
        <v>320</v>
      </c>
      <c r="H3793" t="s">
        <v>320</v>
      </c>
      <c r="I3793" t="s">
        <v>467</v>
      </c>
      <c r="J3793" s="25">
        <v>1</v>
      </c>
      <c r="K3793" s="26">
        <v>1.5E-3</v>
      </c>
      <c r="L3793" s="26">
        <v>0</v>
      </c>
    </row>
    <row r="3794" spans="1:12">
      <c r="A3794" t="s">
        <v>608</v>
      </c>
      <c r="B3794" t="s">
        <v>12</v>
      </c>
      <c r="C3794" t="s">
        <v>76</v>
      </c>
      <c r="D3794" s="24">
        <v>46204</v>
      </c>
      <c r="E3794" t="s">
        <v>339</v>
      </c>
      <c r="F3794" t="s">
        <v>10</v>
      </c>
      <c r="G3794" t="s">
        <v>320</v>
      </c>
      <c r="H3794" t="s">
        <v>320</v>
      </c>
      <c r="I3794" t="s">
        <v>468</v>
      </c>
      <c r="J3794" s="25">
        <v>44</v>
      </c>
      <c r="K3794" s="26">
        <v>6.8900000000000003E-2</v>
      </c>
      <c r="L3794" s="26">
        <v>2.3999999999999998E-3</v>
      </c>
    </row>
    <row r="3795" spans="1:12">
      <c r="A3795" t="s">
        <v>608</v>
      </c>
      <c r="B3795" t="s">
        <v>12</v>
      </c>
      <c r="C3795" t="s">
        <v>76</v>
      </c>
      <c r="D3795" s="24">
        <v>46204</v>
      </c>
      <c r="E3795" t="s">
        <v>341</v>
      </c>
      <c r="F3795" t="s">
        <v>10</v>
      </c>
      <c r="G3795" t="s">
        <v>320</v>
      </c>
      <c r="H3795" t="s">
        <v>320</v>
      </c>
      <c r="I3795" t="s">
        <v>469</v>
      </c>
      <c r="J3795" s="25">
        <v>0</v>
      </c>
      <c r="K3795" s="26">
        <v>0</v>
      </c>
      <c r="L3795" s="26">
        <v>0</v>
      </c>
    </row>
    <row r="3796" spans="1:12">
      <c r="A3796" t="s">
        <v>608</v>
      </c>
      <c r="B3796" t="s">
        <v>12</v>
      </c>
      <c r="C3796" t="s">
        <v>76</v>
      </c>
      <c r="D3796" s="24">
        <v>46204</v>
      </c>
      <c r="E3796" t="s">
        <v>343</v>
      </c>
      <c r="F3796" t="s">
        <v>9</v>
      </c>
      <c r="G3796" t="s">
        <v>344</v>
      </c>
      <c r="H3796" t="s">
        <v>344</v>
      </c>
      <c r="I3796" t="s">
        <v>470</v>
      </c>
      <c r="J3796" s="25">
        <v>0</v>
      </c>
      <c r="K3796" s="26">
        <v>0</v>
      </c>
      <c r="L3796" s="26">
        <v>0</v>
      </c>
    </row>
    <row r="3797" spans="1:12">
      <c r="A3797" t="s">
        <v>608</v>
      </c>
      <c r="B3797" t="s">
        <v>12</v>
      </c>
      <c r="C3797" t="s">
        <v>76</v>
      </c>
      <c r="D3797" s="24">
        <v>46204</v>
      </c>
      <c r="E3797" t="s">
        <v>346</v>
      </c>
      <c r="F3797" t="s">
        <v>10</v>
      </c>
      <c r="G3797" t="s">
        <v>320</v>
      </c>
      <c r="H3797" t="s">
        <v>320</v>
      </c>
      <c r="I3797" t="s">
        <v>471</v>
      </c>
      <c r="J3797" s="25">
        <v>0</v>
      </c>
      <c r="K3797" s="26">
        <v>0</v>
      </c>
      <c r="L3797" s="26">
        <v>0</v>
      </c>
    </row>
    <row r="3798" spans="1:12">
      <c r="A3798" t="s">
        <v>608</v>
      </c>
      <c r="B3798" t="s">
        <v>12</v>
      </c>
      <c r="C3798" t="s">
        <v>76</v>
      </c>
      <c r="D3798" s="24">
        <v>46204</v>
      </c>
      <c r="E3798" t="s">
        <v>463</v>
      </c>
      <c r="F3798" t="s">
        <v>10</v>
      </c>
      <c r="G3798" t="s">
        <v>320</v>
      </c>
      <c r="H3798" t="s">
        <v>320</v>
      </c>
      <c r="I3798" t="s">
        <v>472</v>
      </c>
      <c r="J3798" s="25">
        <v>0</v>
      </c>
      <c r="K3798" s="26">
        <v>0</v>
      </c>
      <c r="L3798" s="26">
        <v>0</v>
      </c>
    </row>
    <row r="3799" spans="1:12">
      <c r="A3799" t="s">
        <v>608</v>
      </c>
      <c r="B3799" t="s">
        <v>12</v>
      </c>
      <c r="C3799" t="s">
        <v>76</v>
      </c>
      <c r="D3799" s="24">
        <v>46204</v>
      </c>
      <c r="E3799" t="s">
        <v>602</v>
      </c>
      <c r="F3799" t="s">
        <v>10</v>
      </c>
      <c r="G3799" t="s">
        <v>320</v>
      </c>
      <c r="H3799" t="s">
        <v>320</v>
      </c>
      <c r="I3799" t="s">
        <v>473</v>
      </c>
      <c r="J3799" s="25">
        <v>0</v>
      </c>
      <c r="K3799" s="26">
        <v>0</v>
      </c>
      <c r="L3799" s="26">
        <v>0</v>
      </c>
    </row>
    <row r="3800" spans="1:12">
      <c r="A3800" t="s">
        <v>609</v>
      </c>
      <c r="B3800" t="s">
        <v>13</v>
      </c>
      <c r="C3800" t="s">
        <v>76</v>
      </c>
      <c r="D3800" s="24">
        <v>46204</v>
      </c>
      <c r="E3800" t="s">
        <v>588</v>
      </c>
      <c r="F3800" t="s">
        <v>10</v>
      </c>
      <c r="G3800" t="s">
        <v>314</v>
      </c>
      <c r="H3800" t="s">
        <v>314</v>
      </c>
      <c r="I3800" t="s">
        <v>315</v>
      </c>
      <c r="J3800" s="25">
        <v>82419430</v>
      </c>
      <c r="K3800" s="26">
        <v>129627.0092</v>
      </c>
      <c r="L3800" s="26">
        <v>356.52710000000002</v>
      </c>
    </row>
    <row r="3801" spans="1:12">
      <c r="A3801" t="s">
        <v>609</v>
      </c>
      <c r="B3801" t="s">
        <v>13</v>
      </c>
      <c r="C3801" t="s">
        <v>76</v>
      </c>
      <c r="D3801" s="24">
        <v>46204</v>
      </c>
      <c r="E3801" t="s">
        <v>593</v>
      </c>
      <c r="F3801" t="s">
        <v>10</v>
      </c>
      <c r="G3801" t="s">
        <v>314</v>
      </c>
      <c r="H3801" t="s">
        <v>314</v>
      </c>
      <c r="I3801" t="s">
        <v>315</v>
      </c>
      <c r="J3801" s="25">
        <v>1814988</v>
      </c>
      <c r="K3801" s="26">
        <v>2853.3393000000001</v>
      </c>
      <c r="L3801" s="26">
        <v>11.085800000000001</v>
      </c>
    </row>
    <row r="3802" spans="1:12">
      <c r="A3802" t="s">
        <v>609</v>
      </c>
      <c r="B3802" t="s">
        <v>13</v>
      </c>
      <c r="C3802" t="s">
        <v>76</v>
      </c>
      <c r="D3802" s="24">
        <v>46204</v>
      </c>
      <c r="E3802" t="s">
        <v>560</v>
      </c>
      <c r="F3802" t="s">
        <v>10</v>
      </c>
      <c r="G3802" t="s">
        <v>320</v>
      </c>
      <c r="H3802" t="s">
        <v>320</v>
      </c>
      <c r="I3802" t="s">
        <v>315</v>
      </c>
      <c r="J3802" s="25">
        <v>1461835</v>
      </c>
      <c r="K3802" s="26">
        <v>2302.0972000000002</v>
      </c>
      <c r="L3802" s="26">
        <v>14.0563</v>
      </c>
    </row>
    <row r="3803" spans="1:12">
      <c r="A3803" t="s">
        <v>609</v>
      </c>
      <c r="B3803" t="s">
        <v>13</v>
      </c>
      <c r="C3803" t="s">
        <v>76</v>
      </c>
      <c r="D3803" s="24">
        <v>46204</v>
      </c>
      <c r="E3803" t="s">
        <v>598</v>
      </c>
      <c r="F3803" t="s">
        <v>10</v>
      </c>
      <c r="G3803" t="s">
        <v>314</v>
      </c>
      <c r="H3803" t="s">
        <v>314</v>
      </c>
      <c r="I3803" t="s">
        <v>322</v>
      </c>
      <c r="J3803" s="25">
        <v>34003</v>
      </c>
      <c r="K3803" s="26">
        <v>53.839300000000001</v>
      </c>
      <c r="L3803" s="26">
        <v>0.41649999999999998</v>
      </c>
    </row>
    <row r="3804" spans="1:12">
      <c r="A3804" t="s">
        <v>609</v>
      </c>
      <c r="B3804" t="s">
        <v>13</v>
      </c>
      <c r="C3804" t="s">
        <v>76</v>
      </c>
      <c r="D3804" s="24">
        <v>46204</v>
      </c>
      <c r="E3804" t="s">
        <v>607</v>
      </c>
      <c r="F3804" t="s">
        <v>10</v>
      </c>
      <c r="G3804" t="s">
        <v>314</v>
      </c>
      <c r="H3804" t="s">
        <v>314</v>
      </c>
      <c r="I3804" t="s">
        <v>322</v>
      </c>
      <c r="J3804" s="25">
        <v>1539</v>
      </c>
      <c r="K3804" s="26">
        <v>2.4338000000000002</v>
      </c>
      <c r="L3804" s="26">
        <v>2.5499999999999998E-2</v>
      </c>
    </row>
    <row r="3805" spans="1:12">
      <c r="A3805" t="s">
        <v>609</v>
      </c>
      <c r="B3805" t="s">
        <v>13</v>
      </c>
      <c r="C3805" t="s">
        <v>76</v>
      </c>
      <c r="D3805" s="24">
        <v>46204</v>
      </c>
      <c r="E3805" t="s">
        <v>579</v>
      </c>
      <c r="F3805" t="s">
        <v>10</v>
      </c>
      <c r="G3805" t="s">
        <v>320</v>
      </c>
      <c r="H3805" t="s">
        <v>320</v>
      </c>
      <c r="I3805" t="s">
        <v>322</v>
      </c>
      <c r="J3805" s="25">
        <v>198677</v>
      </c>
      <c r="K3805" s="26">
        <v>315.16629999999998</v>
      </c>
      <c r="L3805" s="26">
        <v>2.9519000000000002</v>
      </c>
    </row>
    <row r="3806" spans="1:12">
      <c r="A3806" t="s">
        <v>609</v>
      </c>
      <c r="B3806" t="s">
        <v>13</v>
      </c>
      <c r="C3806" t="s">
        <v>76</v>
      </c>
      <c r="D3806" s="24">
        <v>46204</v>
      </c>
      <c r="E3806" t="s">
        <v>372</v>
      </c>
      <c r="F3806" t="s">
        <v>10</v>
      </c>
      <c r="G3806" t="s">
        <v>320</v>
      </c>
      <c r="H3806" t="s">
        <v>320</v>
      </c>
      <c r="I3806" t="s">
        <v>324</v>
      </c>
      <c r="J3806" s="25">
        <v>63679</v>
      </c>
      <c r="K3806" s="26">
        <v>99.882499999999993</v>
      </c>
      <c r="L3806" s="26">
        <v>1.0423</v>
      </c>
    </row>
    <row r="3807" spans="1:12">
      <c r="A3807" t="s">
        <v>609</v>
      </c>
      <c r="B3807" t="s">
        <v>13</v>
      </c>
      <c r="C3807" t="s">
        <v>76</v>
      </c>
      <c r="D3807" s="24">
        <v>46204</v>
      </c>
      <c r="E3807" t="s">
        <v>331</v>
      </c>
      <c r="F3807" t="s">
        <v>10</v>
      </c>
      <c r="G3807" t="s">
        <v>320</v>
      </c>
      <c r="H3807" t="s">
        <v>320</v>
      </c>
      <c r="I3807" t="s">
        <v>370</v>
      </c>
      <c r="J3807" s="25">
        <v>39860</v>
      </c>
      <c r="K3807" s="26">
        <v>64.035200000000003</v>
      </c>
      <c r="L3807" s="26">
        <v>1.0314000000000001</v>
      </c>
    </row>
    <row r="3808" spans="1:12">
      <c r="A3808" t="s">
        <v>609</v>
      </c>
      <c r="B3808" t="s">
        <v>13</v>
      </c>
      <c r="C3808" t="s">
        <v>76</v>
      </c>
      <c r="D3808" s="24">
        <v>46204</v>
      </c>
      <c r="E3808" t="s">
        <v>542</v>
      </c>
      <c r="F3808" t="s">
        <v>10</v>
      </c>
      <c r="G3808" t="s">
        <v>320</v>
      </c>
      <c r="H3808" t="s">
        <v>320</v>
      </c>
      <c r="I3808" t="s">
        <v>371</v>
      </c>
      <c r="J3808" s="25">
        <v>2597</v>
      </c>
      <c r="K3808" s="26">
        <v>4.5159000000000002</v>
      </c>
      <c r="L3808" s="26">
        <v>6.25E-2</v>
      </c>
    </row>
    <row r="3809" spans="1:12">
      <c r="A3809" t="s">
        <v>609</v>
      </c>
      <c r="B3809" t="s">
        <v>13</v>
      </c>
      <c r="C3809" t="s">
        <v>76</v>
      </c>
      <c r="D3809" s="24">
        <v>46204</v>
      </c>
      <c r="E3809" t="s">
        <v>333</v>
      </c>
      <c r="F3809" t="s">
        <v>10</v>
      </c>
      <c r="G3809" t="s">
        <v>320</v>
      </c>
      <c r="H3809" t="s">
        <v>320</v>
      </c>
      <c r="I3809" t="s">
        <v>373</v>
      </c>
      <c r="J3809" s="25">
        <v>4</v>
      </c>
      <c r="K3809" s="26">
        <v>5.7999999999999996E-3</v>
      </c>
      <c r="L3809" s="26">
        <v>2.0000000000000001E-4</v>
      </c>
    </row>
    <row r="3810" spans="1:12">
      <c r="A3810" t="s">
        <v>609</v>
      </c>
      <c r="B3810" t="s">
        <v>13</v>
      </c>
      <c r="C3810" t="s">
        <v>76</v>
      </c>
      <c r="D3810" s="24">
        <v>46204</v>
      </c>
      <c r="E3810" t="s">
        <v>335</v>
      </c>
      <c r="F3810" t="s">
        <v>10</v>
      </c>
      <c r="G3810" t="s">
        <v>320</v>
      </c>
      <c r="H3810" t="s">
        <v>320</v>
      </c>
      <c r="I3810" t="s">
        <v>466</v>
      </c>
      <c r="J3810" s="25">
        <v>1306</v>
      </c>
      <c r="K3810" s="26">
        <v>2.2826</v>
      </c>
      <c r="L3810" s="26">
        <v>0.1011</v>
      </c>
    </row>
    <row r="3811" spans="1:12">
      <c r="A3811" t="s">
        <v>609</v>
      </c>
      <c r="B3811" t="s">
        <v>13</v>
      </c>
      <c r="C3811" t="s">
        <v>76</v>
      </c>
      <c r="D3811" s="24">
        <v>46204</v>
      </c>
      <c r="E3811" t="s">
        <v>337</v>
      </c>
      <c r="F3811" t="s">
        <v>10</v>
      </c>
      <c r="G3811" t="s">
        <v>320</v>
      </c>
      <c r="H3811" t="s">
        <v>320</v>
      </c>
      <c r="I3811" t="s">
        <v>467</v>
      </c>
      <c r="J3811" s="25">
        <v>2</v>
      </c>
      <c r="K3811" s="26">
        <v>2.8999999999999998E-3</v>
      </c>
      <c r="L3811" s="26">
        <v>1E-4</v>
      </c>
    </row>
    <row r="3812" spans="1:12">
      <c r="A3812" t="s">
        <v>609</v>
      </c>
      <c r="B3812" t="s">
        <v>13</v>
      </c>
      <c r="C3812" t="s">
        <v>76</v>
      </c>
      <c r="D3812" s="24">
        <v>46204</v>
      </c>
      <c r="E3812" t="s">
        <v>339</v>
      </c>
      <c r="F3812" t="s">
        <v>10</v>
      </c>
      <c r="G3812" t="s">
        <v>320</v>
      </c>
      <c r="H3812" t="s">
        <v>320</v>
      </c>
      <c r="I3812" t="s">
        <v>468</v>
      </c>
      <c r="J3812" s="25">
        <v>6</v>
      </c>
      <c r="K3812" s="26">
        <v>1.04E-2</v>
      </c>
      <c r="L3812" s="26">
        <v>5.0000000000000001E-4</v>
      </c>
    </row>
    <row r="3813" spans="1:12">
      <c r="A3813" t="s">
        <v>609</v>
      </c>
      <c r="B3813" t="s">
        <v>13</v>
      </c>
      <c r="C3813" t="s">
        <v>76</v>
      </c>
      <c r="D3813" s="24">
        <v>46204</v>
      </c>
      <c r="E3813" t="s">
        <v>341</v>
      </c>
      <c r="F3813" t="s">
        <v>10</v>
      </c>
      <c r="G3813" t="s">
        <v>320</v>
      </c>
      <c r="H3813" t="s">
        <v>320</v>
      </c>
      <c r="I3813" t="s">
        <v>469</v>
      </c>
      <c r="J3813" s="25">
        <v>0</v>
      </c>
      <c r="K3813" s="26">
        <v>0</v>
      </c>
      <c r="L3813" s="26">
        <v>0</v>
      </c>
    </row>
    <row r="3814" spans="1:12">
      <c r="A3814" t="s">
        <v>609</v>
      </c>
      <c r="B3814" t="s">
        <v>13</v>
      </c>
      <c r="C3814" t="s">
        <v>76</v>
      </c>
      <c r="D3814" s="24">
        <v>46204</v>
      </c>
      <c r="E3814" t="s">
        <v>343</v>
      </c>
      <c r="F3814" t="s">
        <v>9</v>
      </c>
      <c r="G3814" t="s">
        <v>344</v>
      </c>
      <c r="H3814" t="s">
        <v>344</v>
      </c>
      <c r="I3814" t="s">
        <v>470</v>
      </c>
      <c r="J3814" s="25">
        <v>0</v>
      </c>
      <c r="K3814" s="26">
        <v>0</v>
      </c>
      <c r="L3814" s="26">
        <v>0</v>
      </c>
    </row>
    <row r="3815" spans="1:12">
      <c r="A3815" t="s">
        <v>609</v>
      </c>
      <c r="B3815" t="s">
        <v>13</v>
      </c>
      <c r="C3815" t="s">
        <v>76</v>
      </c>
      <c r="D3815" s="24">
        <v>46204</v>
      </c>
      <c r="E3815" t="s">
        <v>346</v>
      </c>
      <c r="F3815" t="s">
        <v>10</v>
      </c>
      <c r="G3815" t="s">
        <v>320</v>
      </c>
      <c r="H3815" t="s">
        <v>320</v>
      </c>
      <c r="I3815" t="s">
        <v>471</v>
      </c>
      <c r="J3815" s="25">
        <v>0</v>
      </c>
      <c r="K3815" s="26">
        <v>0</v>
      </c>
      <c r="L3815" s="26">
        <v>0</v>
      </c>
    </row>
    <row r="3816" spans="1:12">
      <c r="A3816" t="s">
        <v>609</v>
      </c>
      <c r="B3816" t="s">
        <v>13</v>
      </c>
      <c r="C3816" t="s">
        <v>76</v>
      </c>
      <c r="D3816" s="24">
        <v>46204</v>
      </c>
      <c r="E3816" t="s">
        <v>463</v>
      </c>
      <c r="F3816" t="s">
        <v>10</v>
      </c>
      <c r="G3816" t="s">
        <v>320</v>
      </c>
      <c r="H3816" t="s">
        <v>320</v>
      </c>
      <c r="I3816" t="s">
        <v>472</v>
      </c>
      <c r="J3816" s="25">
        <v>0</v>
      </c>
      <c r="K3816" s="26">
        <v>0</v>
      </c>
      <c r="L3816" s="26">
        <v>0</v>
      </c>
    </row>
    <row r="3817" spans="1:12">
      <c r="A3817" t="s">
        <v>609</v>
      </c>
      <c r="B3817" t="s">
        <v>13</v>
      </c>
      <c r="C3817" t="s">
        <v>76</v>
      </c>
      <c r="D3817" s="24">
        <v>46204</v>
      </c>
      <c r="E3817" t="s">
        <v>602</v>
      </c>
      <c r="F3817" t="s">
        <v>10</v>
      </c>
      <c r="G3817" t="s">
        <v>320</v>
      </c>
      <c r="H3817" t="s">
        <v>320</v>
      </c>
      <c r="I3817" t="s">
        <v>473</v>
      </c>
      <c r="J3817" s="25">
        <v>0</v>
      </c>
      <c r="K3817" s="26">
        <v>0</v>
      </c>
      <c r="L3817" s="26">
        <v>0</v>
      </c>
    </row>
    <row r="3818" spans="1:12">
      <c r="A3818" t="s">
        <v>610</v>
      </c>
      <c r="B3818" t="s">
        <v>9</v>
      </c>
      <c r="C3818" t="s">
        <v>76</v>
      </c>
      <c r="D3818" s="24">
        <v>46204</v>
      </c>
      <c r="E3818" t="s">
        <v>588</v>
      </c>
      <c r="F3818" t="s">
        <v>10</v>
      </c>
      <c r="G3818" t="s">
        <v>314</v>
      </c>
      <c r="H3818" t="s">
        <v>314</v>
      </c>
      <c r="I3818" t="s">
        <v>315</v>
      </c>
      <c r="J3818" s="25">
        <v>153032591</v>
      </c>
      <c r="K3818" s="26">
        <v>240458.52069999999</v>
      </c>
      <c r="L3818" s="26">
        <v>511.69749999999999</v>
      </c>
    </row>
    <row r="3819" spans="1:12">
      <c r="A3819" t="s">
        <v>610</v>
      </c>
      <c r="B3819" t="s">
        <v>9</v>
      </c>
      <c r="C3819" t="s">
        <v>76</v>
      </c>
      <c r="D3819" s="24">
        <v>46204</v>
      </c>
      <c r="E3819" t="s">
        <v>593</v>
      </c>
      <c r="F3819" t="s">
        <v>10</v>
      </c>
      <c r="G3819" t="s">
        <v>314</v>
      </c>
      <c r="H3819" t="s">
        <v>314</v>
      </c>
      <c r="I3819" t="s">
        <v>315</v>
      </c>
      <c r="J3819" s="25">
        <v>4507137</v>
      </c>
      <c r="K3819" s="26">
        <v>7093.2613000000001</v>
      </c>
      <c r="L3819" s="26">
        <v>26.999199999999998</v>
      </c>
    </row>
    <row r="3820" spans="1:12">
      <c r="A3820" t="s">
        <v>610</v>
      </c>
      <c r="B3820" t="s">
        <v>9</v>
      </c>
      <c r="C3820" t="s">
        <v>76</v>
      </c>
      <c r="D3820" s="24">
        <v>46204</v>
      </c>
      <c r="E3820" t="s">
        <v>560</v>
      </c>
      <c r="F3820" t="s">
        <v>10</v>
      </c>
      <c r="G3820" t="s">
        <v>320</v>
      </c>
      <c r="H3820" t="s">
        <v>320</v>
      </c>
      <c r="I3820" t="s">
        <v>315</v>
      </c>
      <c r="J3820" s="25">
        <v>1674857</v>
      </c>
      <c r="K3820" s="26">
        <v>2649.9614999999999</v>
      </c>
      <c r="L3820" s="26">
        <v>16.317599999999999</v>
      </c>
    </row>
    <row r="3821" spans="1:12">
      <c r="A3821" t="s">
        <v>610</v>
      </c>
      <c r="B3821" t="s">
        <v>9</v>
      </c>
      <c r="C3821" t="s">
        <v>76</v>
      </c>
      <c r="D3821" s="24">
        <v>46204</v>
      </c>
      <c r="E3821" t="s">
        <v>598</v>
      </c>
      <c r="F3821" t="s">
        <v>10</v>
      </c>
      <c r="G3821" t="s">
        <v>314</v>
      </c>
      <c r="H3821" t="s">
        <v>314</v>
      </c>
      <c r="I3821" t="s">
        <v>322</v>
      </c>
      <c r="J3821" s="25">
        <v>51604</v>
      </c>
      <c r="K3821" s="26">
        <v>81.894400000000005</v>
      </c>
      <c r="L3821" s="26">
        <v>0.62890000000000001</v>
      </c>
    </row>
    <row r="3822" spans="1:12">
      <c r="A3822" t="s">
        <v>610</v>
      </c>
      <c r="B3822" t="s">
        <v>9</v>
      </c>
      <c r="C3822" t="s">
        <v>76</v>
      </c>
      <c r="D3822" s="24">
        <v>46204</v>
      </c>
      <c r="E3822" t="s">
        <v>607</v>
      </c>
      <c r="F3822" t="s">
        <v>10</v>
      </c>
      <c r="G3822" t="s">
        <v>314</v>
      </c>
      <c r="H3822" t="s">
        <v>314</v>
      </c>
      <c r="I3822" t="s">
        <v>322</v>
      </c>
      <c r="J3822" s="25">
        <v>5671</v>
      </c>
      <c r="K3822" s="26">
        <v>9.0050000000000008</v>
      </c>
      <c r="L3822" s="26">
        <v>9.9699999999999997E-2</v>
      </c>
    </row>
    <row r="3823" spans="1:12">
      <c r="A3823" t="s">
        <v>610</v>
      </c>
      <c r="B3823" t="s">
        <v>9</v>
      </c>
      <c r="C3823" t="s">
        <v>76</v>
      </c>
      <c r="D3823" s="24">
        <v>46204</v>
      </c>
      <c r="E3823" t="s">
        <v>579</v>
      </c>
      <c r="F3823" t="s">
        <v>10</v>
      </c>
      <c r="G3823" t="s">
        <v>320</v>
      </c>
      <c r="H3823" t="s">
        <v>320</v>
      </c>
      <c r="I3823" t="s">
        <v>322</v>
      </c>
      <c r="J3823" s="25">
        <v>240590</v>
      </c>
      <c r="K3823" s="26">
        <v>384.06180000000001</v>
      </c>
      <c r="L3823" s="26">
        <v>3.4371999999999998</v>
      </c>
    </row>
    <row r="3824" spans="1:12">
      <c r="A3824" t="s">
        <v>610</v>
      </c>
      <c r="B3824" t="s">
        <v>9</v>
      </c>
      <c r="C3824" t="s">
        <v>76</v>
      </c>
      <c r="D3824" s="24">
        <v>46204</v>
      </c>
      <c r="E3824" t="s">
        <v>372</v>
      </c>
      <c r="F3824" t="s">
        <v>10</v>
      </c>
      <c r="G3824" t="s">
        <v>320</v>
      </c>
      <c r="H3824" t="s">
        <v>320</v>
      </c>
      <c r="I3824" t="s">
        <v>324</v>
      </c>
      <c r="J3824" s="25">
        <v>84159</v>
      </c>
      <c r="K3824" s="26">
        <v>134.66040000000001</v>
      </c>
      <c r="L3824" s="26">
        <v>1.2850999999999999</v>
      </c>
    </row>
    <row r="3825" spans="1:12">
      <c r="A3825" t="s">
        <v>610</v>
      </c>
      <c r="B3825" t="s">
        <v>9</v>
      </c>
      <c r="C3825" t="s">
        <v>76</v>
      </c>
      <c r="D3825" s="24">
        <v>46204</v>
      </c>
      <c r="E3825" t="s">
        <v>331</v>
      </c>
      <c r="F3825" t="s">
        <v>10</v>
      </c>
      <c r="G3825" t="s">
        <v>320</v>
      </c>
      <c r="H3825" t="s">
        <v>320</v>
      </c>
      <c r="I3825" t="s">
        <v>370</v>
      </c>
      <c r="J3825" s="25">
        <v>39307</v>
      </c>
      <c r="K3825" s="26">
        <v>62.563699999999997</v>
      </c>
      <c r="L3825" s="26">
        <v>0.95579999999999998</v>
      </c>
    </row>
    <row r="3826" spans="1:12">
      <c r="A3826" t="s">
        <v>610</v>
      </c>
      <c r="B3826" t="s">
        <v>9</v>
      </c>
      <c r="C3826" t="s">
        <v>76</v>
      </c>
      <c r="D3826" s="24">
        <v>46204</v>
      </c>
      <c r="E3826" t="s">
        <v>542</v>
      </c>
      <c r="F3826" t="s">
        <v>10</v>
      </c>
      <c r="G3826" t="s">
        <v>320</v>
      </c>
      <c r="H3826" t="s">
        <v>320</v>
      </c>
      <c r="I3826" t="s">
        <v>371</v>
      </c>
      <c r="J3826" s="25">
        <v>18590</v>
      </c>
      <c r="K3826" s="26">
        <v>32.361899999999999</v>
      </c>
      <c r="L3826" s="26">
        <v>0.57489999999999997</v>
      </c>
    </row>
    <row r="3827" spans="1:12">
      <c r="A3827" t="s">
        <v>610</v>
      </c>
      <c r="B3827" t="s">
        <v>9</v>
      </c>
      <c r="C3827" t="s">
        <v>76</v>
      </c>
      <c r="D3827" s="24">
        <v>46204</v>
      </c>
      <c r="E3827" t="s">
        <v>333</v>
      </c>
      <c r="F3827" t="s">
        <v>10</v>
      </c>
      <c r="G3827" t="s">
        <v>320</v>
      </c>
      <c r="H3827" t="s">
        <v>320</v>
      </c>
      <c r="I3827" t="s">
        <v>373</v>
      </c>
      <c r="J3827" s="25">
        <v>3</v>
      </c>
      <c r="K3827" s="26">
        <v>4.4999999999999997E-3</v>
      </c>
      <c r="L3827" s="26">
        <v>2.0000000000000001E-4</v>
      </c>
    </row>
    <row r="3828" spans="1:12">
      <c r="A3828" t="s">
        <v>610</v>
      </c>
      <c r="B3828" t="s">
        <v>9</v>
      </c>
      <c r="C3828" t="s">
        <v>76</v>
      </c>
      <c r="D3828" s="24">
        <v>46204</v>
      </c>
      <c r="E3828" t="s">
        <v>335</v>
      </c>
      <c r="F3828" t="s">
        <v>10</v>
      </c>
      <c r="G3828" t="s">
        <v>320</v>
      </c>
      <c r="H3828" t="s">
        <v>320</v>
      </c>
      <c r="I3828" t="s">
        <v>466</v>
      </c>
      <c r="J3828" s="25">
        <v>2148</v>
      </c>
      <c r="K3828" s="26">
        <v>3.8249</v>
      </c>
      <c r="L3828" s="26">
        <v>0.13589999999999999</v>
      </c>
    </row>
    <row r="3829" spans="1:12">
      <c r="A3829" t="s">
        <v>610</v>
      </c>
      <c r="B3829" t="s">
        <v>9</v>
      </c>
      <c r="C3829" t="s">
        <v>76</v>
      </c>
      <c r="D3829" s="24">
        <v>46204</v>
      </c>
      <c r="E3829" t="s">
        <v>337</v>
      </c>
      <c r="F3829" t="s">
        <v>10</v>
      </c>
      <c r="G3829" t="s">
        <v>320</v>
      </c>
      <c r="H3829" t="s">
        <v>320</v>
      </c>
      <c r="I3829" t="s">
        <v>467</v>
      </c>
      <c r="J3829" s="25">
        <v>0</v>
      </c>
      <c r="K3829" s="26">
        <v>0</v>
      </c>
      <c r="L3829" s="26">
        <v>0</v>
      </c>
    </row>
    <row r="3830" spans="1:12">
      <c r="A3830" t="s">
        <v>610</v>
      </c>
      <c r="B3830" t="s">
        <v>9</v>
      </c>
      <c r="C3830" t="s">
        <v>76</v>
      </c>
      <c r="D3830" s="24">
        <v>46204</v>
      </c>
      <c r="E3830" t="s">
        <v>339</v>
      </c>
      <c r="F3830" t="s">
        <v>10</v>
      </c>
      <c r="G3830" t="s">
        <v>320</v>
      </c>
      <c r="H3830" t="s">
        <v>320</v>
      </c>
      <c r="I3830" t="s">
        <v>468</v>
      </c>
      <c r="J3830" s="25">
        <v>7</v>
      </c>
      <c r="K3830" s="26">
        <v>1.2200000000000001E-2</v>
      </c>
      <c r="L3830" s="26">
        <v>5.9999999999999995E-4</v>
      </c>
    </row>
    <row r="3831" spans="1:12">
      <c r="A3831" t="s">
        <v>610</v>
      </c>
      <c r="B3831" t="s">
        <v>9</v>
      </c>
      <c r="C3831" t="s">
        <v>76</v>
      </c>
      <c r="D3831" s="24">
        <v>46204</v>
      </c>
      <c r="E3831" t="s">
        <v>341</v>
      </c>
      <c r="F3831" t="s">
        <v>10</v>
      </c>
      <c r="G3831" t="s">
        <v>320</v>
      </c>
      <c r="H3831" t="s">
        <v>320</v>
      </c>
      <c r="I3831" t="s">
        <v>469</v>
      </c>
      <c r="J3831" s="25">
        <v>0</v>
      </c>
      <c r="K3831" s="26">
        <v>0</v>
      </c>
      <c r="L3831" s="26">
        <v>0</v>
      </c>
    </row>
    <row r="3832" spans="1:12">
      <c r="A3832" t="s">
        <v>610</v>
      </c>
      <c r="B3832" t="s">
        <v>9</v>
      </c>
      <c r="C3832" t="s">
        <v>76</v>
      </c>
      <c r="D3832" s="24">
        <v>46204</v>
      </c>
      <c r="E3832" t="s">
        <v>343</v>
      </c>
      <c r="F3832" t="s">
        <v>9</v>
      </c>
      <c r="G3832" t="s">
        <v>344</v>
      </c>
      <c r="H3832" t="s">
        <v>344</v>
      </c>
      <c r="I3832" t="s">
        <v>470</v>
      </c>
      <c r="J3832" s="25">
        <v>0</v>
      </c>
      <c r="K3832" s="26">
        <v>0</v>
      </c>
      <c r="L3832" s="26">
        <v>0</v>
      </c>
    </row>
    <row r="3833" spans="1:12">
      <c r="A3833" t="s">
        <v>610</v>
      </c>
      <c r="B3833" t="s">
        <v>9</v>
      </c>
      <c r="C3833" t="s">
        <v>76</v>
      </c>
      <c r="D3833" s="24">
        <v>46204</v>
      </c>
      <c r="E3833" t="s">
        <v>346</v>
      </c>
      <c r="F3833" t="s">
        <v>10</v>
      </c>
      <c r="G3833" t="s">
        <v>320</v>
      </c>
      <c r="H3833" t="s">
        <v>320</v>
      </c>
      <c r="I3833" t="s">
        <v>471</v>
      </c>
      <c r="J3833" s="25">
        <v>0</v>
      </c>
      <c r="K3833" s="26">
        <v>0</v>
      </c>
      <c r="L3833" s="26">
        <v>0</v>
      </c>
    </row>
    <row r="3834" spans="1:12">
      <c r="A3834" t="s">
        <v>610</v>
      </c>
      <c r="B3834" t="s">
        <v>9</v>
      </c>
      <c r="C3834" t="s">
        <v>76</v>
      </c>
      <c r="D3834" s="24">
        <v>46204</v>
      </c>
      <c r="E3834" t="s">
        <v>463</v>
      </c>
      <c r="F3834" t="s">
        <v>10</v>
      </c>
      <c r="G3834" t="s">
        <v>320</v>
      </c>
      <c r="H3834" t="s">
        <v>320</v>
      </c>
      <c r="I3834" t="s">
        <v>472</v>
      </c>
      <c r="J3834" s="25">
        <v>0</v>
      </c>
      <c r="K3834" s="26">
        <v>0</v>
      </c>
      <c r="L3834" s="26">
        <v>0</v>
      </c>
    </row>
    <row r="3835" spans="1:12">
      <c r="A3835" t="s">
        <v>610</v>
      </c>
      <c r="B3835" t="s">
        <v>9</v>
      </c>
      <c r="C3835" t="s">
        <v>76</v>
      </c>
      <c r="D3835" s="24">
        <v>46204</v>
      </c>
      <c r="E3835" t="s">
        <v>602</v>
      </c>
      <c r="F3835" t="s">
        <v>10</v>
      </c>
      <c r="G3835" t="s">
        <v>320</v>
      </c>
      <c r="H3835" t="s">
        <v>320</v>
      </c>
      <c r="I3835" t="s">
        <v>473</v>
      </c>
      <c r="J3835" s="25">
        <v>0</v>
      </c>
      <c r="K3835" s="26">
        <v>0</v>
      </c>
      <c r="L3835" s="26">
        <v>0</v>
      </c>
    </row>
    <row r="3836" spans="1:12">
      <c r="A3836" t="s">
        <v>588</v>
      </c>
      <c r="B3836" t="s">
        <v>10</v>
      </c>
      <c r="C3836" t="s">
        <v>76</v>
      </c>
      <c r="D3836" s="24">
        <v>46204</v>
      </c>
      <c r="E3836" t="s">
        <v>588</v>
      </c>
      <c r="F3836" t="s">
        <v>10</v>
      </c>
      <c r="G3836" t="s">
        <v>314</v>
      </c>
      <c r="H3836" t="s">
        <v>314</v>
      </c>
      <c r="I3836" t="s">
        <v>315</v>
      </c>
      <c r="J3836" s="25">
        <v>374055909</v>
      </c>
      <c r="K3836" s="26">
        <v>585590.27949999995</v>
      </c>
      <c r="L3836" s="26">
        <v>594.98170000000005</v>
      </c>
    </row>
    <row r="3837" spans="1:12">
      <c r="A3837" t="s">
        <v>588</v>
      </c>
      <c r="B3837" t="s">
        <v>10</v>
      </c>
      <c r="C3837" t="s">
        <v>76</v>
      </c>
      <c r="D3837" s="24">
        <v>46204</v>
      </c>
      <c r="E3837" t="s">
        <v>593</v>
      </c>
      <c r="F3837" t="s">
        <v>10</v>
      </c>
      <c r="G3837" t="s">
        <v>314</v>
      </c>
      <c r="H3837" t="s">
        <v>314</v>
      </c>
      <c r="I3837" t="s">
        <v>315</v>
      </c>
      <c r="J3837" s="25">
        <v>9458335</v>
      </c>
      <c r="K3837" s="26">
        <v>14858.6034</v>
      </c>
      <c r="L3837" s="26">
        <v>51.958799999999997</v>
      </c>
    </row>
    <row r="3838" spans="1:12">
      <c r="A3838" t="s">
        <v>588</v>
      </c>
      <c r="B3838" t="s">
        <v>10</v>
      </c>
      <c r="C3838" t="s">
        <v>76</v>
      </c>
      <c r="D3838" s="24">
        <v>46204</v>
      </c>
      <c r="E3838" t="s">
        <v>560</v>
      </c>
      <c r="F3838" t="s">
        <v>10</v>
      </c>
      <c r="G3838" t="s">
        <v>320</v>
      </c>
      <c r="H3838" t="s">
        <v>320</v>
      </c>
      <c r="I3838" t="s">
        <v>315</v>
      </c>
      <c r="J3838" s="25">
        <v>1807744</v>
      </c>
      <c r="K3838" s="26">
        <v>2850.9933999999998</v>
      </c>
      <c r="L3838" s="26">
        <v>17.169599999999999</v>
      </c>
    </row>
    <row r="3839" spans="1:12">
      <c r="A3839" t="s">
        <v>588</v>
      </c>
      <c r="B3839" t="s">
        <v>10</v>
      </c>
      <c r="C3839" t="s">
        <v>76</v>
      </c>
      <c r="D3839" s="24">
        <v>46204</v>
      </c>
      <c r="E3839" t="s">
        <v>598</v>
      </c>
      <c r="F3839" t="s">
        <v>10</v>
      </c>
      <c r="G3839" t="s">
        <v>314</v>
      </c>
      <c r="H3839" t="s">
        <v>314</v>
      </c>
      <c r="I3839" t="s">
        <v>322</v>
      </c>
      <c r="J3839" s="25">
        <v>51937</v>
      </c>
      <c r="K3839" s="26">
        <v>81.832499999999996</v>
      </c>
      <c r="L3839" s="26">
        <v>0.56540000000000001</v>
      </c>
    </row>
    <row r="3840" spans="1:12">
      <c r="A3840" t="s">
        <v>588</v>
      </c>
      <c r="B3840" t="s">
        <v>10</v>
      </c>
      <c r="C3840" t="s">
        <v>76</v>
      </c>
      <c r="D3840" s="24">
        <v>46204</v>
      </c>
      <c r="E3840" t="s">
        <v>607</v>
      </c>
      <c r="F3840" t="s">
        <v>10</v>
      </c>
      <c r="G3840" t="s">
        <v>314</v>
      </c>
      <c r="H3840" t="s">
        <v>314</v>
      </c>
      <c r="I3840" t="s">
        <v>322</v>
      </c>
      <c r="J3840" s="25">
        <v>4313</v>
      </c>
      <c r="K3840" s="26">
        <v>6.8266</v>
      </c>
      <c r="L3840" s="26">
        <v>7.1499999999999994E-2</v>
      </c>
    </row>
    <row r="3841" spans="1:12">
      <c r="A3841" t="s">
        <v>588</v>
      </c>
      <c r="B3841" t="s">
        <v>10</v>
      </c>
      <c r="C3841" t="s">
        <v>76</v>
      </c>
      <c r="D3841" s="24">
        <v>46204</v>
      </c>
      <c r="E3841" t="s">
        <v>579</v>
      </c>
      <c r="F3841" t="s">
        <v>10</v>
      </c>
      <c r="G3841" t="s">
        <v>320</v>
      </c>
      <c r="H3841" t="s">
        <v>320</v>
      </c>
      <c r="I3841" t="s">
        <v>322</v>
      </c>
      <c r="J3841" s="25">
        <v>200685</v>
      </c>
      <c r="K3841" s="26">
        <v>318.25709999999998</v>
      </c>
      <c r="L3841" s="26">
        <v>3.0259999999999998</v>
      </c>
    </row>
    <row r="3842" spans="1:12">
      <c r="A3842" t="s">
        <v>588</v>
      </c>
      <c r="B3842" t="s">
        <v>10</v>
      </c>
      <c r="C3842" t="s">
        <v>76</v>
      </c>
      <c r="D3842" s="24">
        <v>46204</v>
      </c>
      <c r="E3842" t="s">
        <v>372</v>
      </c>
      <c r="F3842" t="s">
        <v>10</v>
      </c>
      <c r="G3842" t="s">
        <v>320</v>
      </c>
      <c r="H3842" t="s">
        <v>320</v>
      </c>
      <c r="I3842" t="s">
        <v>324</v>
      </c>
      <c r="J3842" s="25">
        <v>62889</v>
      </c>
      <c r="K3842" s="26">
        <v>98.379599999999996</v>
      </c>
      <c r="L3842" s="26">
        <v>1.2150000000000001</v>
      </c>
    </row>
    <row r="3843" spans="1:12">
      <c r="A3843" t="s">
        <v>588</v>
      </c>
      <c r="B3843" t="s">
        <v>10</v>
      </c>
      <c r="C3843" t="s">
        <v>76</v>
      </c>
      <c r="D3843" s="24">
        <v>46204</v>
      </c>
      <c r="E3843" t="s">
        <v>331</v>
      </c>
      <c r="F3843" t="s">
        <v>10</v>
      </c>
      <c r="G3843" t="s">
        <v>320</v>
      </c>
      <c r="H3843" t="s">
        <v>320</v>
      </c>
      <c r="I3843" t="s">
        <v>370</v>
      </c>
      <c r="J3843" s="25">
        <v>52611</v>
      </c>
      <c r="K3843" s="26">
        <v>84.732299999999995</v>
      </c>
      <c r="L3843" s="26">
        <v>1.4063000000000001</v>
      </c>
    </row>
    <row r="3844" spans="1:12">
      <c r="A3844" t="s">
        <v>588</v>
      </c>
      <c r="B3844" t="s">
        <v>10</v>
      </c>
      <c r="C3844" t="s">
        <v>76</v>
      </c>
      <c r="D3844" s="24">
        <v>46204</v>
      </c>
      <c r="E3844" t="s">
        <v>542</v>
      </c>
      <c r="F3844" t="s">
        <v>10</v>
      </c>
      <c r="G3844" t="s">
        <v>320</v>
      </c>
      <c r="H3844" t="s">
        <v>320</v>
      </c>
      <c r="I3844" t="s">
        <v>371</v>
      </c>
      <c r="J3844" s="25">
        <v>7057</v>
      </c>
      <c r="K3844" s="26">
        <v>12.123200000000001</v>
      </c>
      <c r="L3844" s="26">
        <v>0.27839999999999998</v>
      </c>
    </row>
    <row r="3845" spans="1:12">
      <c r="A3845" t="s">
        <v>588</v>
      </c>
      <c r="B3845" t="s">
        <v>10</v>
      </c>
      <c r="C3845" t="s">
        <v>76</v>
      </c>
      <c r="D3845" s="24">
        <v>46204</v>
      </c>
      <c r="E3845" t="s">
        <v>333</v>
      </c>
      <c r="F3845" t="s">
        <v>10</v>
      </c>
      <c r="G3845" t="s">
        <v>320</v>
      </c>
      <c r="H3845" t="s">
        <v>320</v>
      </c>
      <c r="I3845" t="s">
        <v>373</v>
      </c>
      <c r="J3845" s="25">
        <v>2</v>
      </c>
      <c r="K3845" s="26">
        <v>2.8E-3</v>
      </c>
      <c r="L3845" s="26">
        <v>0</v>
      </c>
    </row>
    <row r="3846" spans="1:12">
      <c r="A3846" t="s">
        <v>588</v>
      </c>
      <c r="B3846" t="s">
        <v>10</v>
      </c>
      <c r="C3846" t="s">
        <v>76</v>
      </c>
      <c r="D3846" s="24">
        <v>46204</v>
      </c>
      <c r="E3846" t="s">
        <v>335</v>
      </c>
      <c r="F3846" t="s">
        <v>10</v>
      </c>
      <c r="G3846" t="s">
        <v>320</v>
      </c>
      <c r="H3846" t="s">
        <v>320</v>
      </c>
      <c r="I3846" t="s">
        <v>466</v>
      </c>
      <c r="J3846" s="25">
        <v>1871</v>
      </c>
      <c r="K3846" s="26">
        <v>3.331</v>
      </c>
      <c r="L3846" s="26">
        <v>0.107</v>
      </c>
    </row>
    <row r="3847" spans="1:12">
      <c r="A3847" t="s">
        <v>588</v>
      </c>
      <c r="B3847" t="s">
        <v>10</v>
      </c>
      <c r="C3847" t="s">
        <v>76</v>
      </c>
      <c r="D3847" s="24">
        <v>46204</v>
      </c>
      <c r="E3847" t="s">
        <v>337</v>
      </c>
      <c r="F3847" t="s">
        <v>10</v>
      </c>
      <c r="G3847" t="s">
        <v>320</v>
      </c>
      <c r="H3847" t="s">
        <v>320</v>
      </c>
      <c r="I3847" t="s">
        <v>467</v>
      </c>
      <c r="J3847" s="25">
        <v>0</v>
      </c>
      <c r="K3847" s="26">
        <v>0</v>
      </c>
      <c r="L3847" s="26">
        <v>0</v>
      </c>
    </row>
    <row r="3848" spans="1:12">
      <c r="A3848" t="s">
        <v>588</v>
      </c>
      <c r="B3848" t="s">
        <v>10</v>
      </c>
      <c r="C3848" t="s">
        <v>76</v>
      </c>
      <c r="D3848" s="24">
        <v>46204</v>
      </c>
      <c r="E3848" t="s">
        <v>339</v>
      </c>
      <c r="F3848" t="s">
        <v>10</v>
      </c>
      <c r="G3848" t="s">
        <v>320</v>
      </c>
      <c r="H3848" t="s">
        <v>320</v>
      </c>
      <c r="I3848" t="s">
        <v>468</v>
      </c>
      <c r="J3848" s="25">
        <v>2</v>
      </c>
      <c r="K3848" s="26">
        <v>3.8E-3</v>
      </c>
      <c r="L3848" s="26">
        <v>2.0000000000000001E-4</v>
      </c>
    </row>
    <row r="3849" spans="1:12">
      <c r="A3849" t="s">
        <v>588</v>
      </c>
      <c r="B3849" t="s">
        <v>10</v>
      </c>
      <c r="C3849" t="s">
        <v>76</v>
      </c>
      <c r="D3849" s="24">
        <v>46204</v>
      </c>
      <c r="E3849" t="s">
        <v>341</v>
      </c>
      <c r="F3849" t="s">
        <v>10</v>
      </c>
      <c r="G3849" t="s">
        <v>320</v>
      </c>
      <c r="H3849" t="s">
        <v>320</v>
      </c>
      <c r="I3849" t="s">
        <v>469</v>
      </c>
      <c r="J3849" s="25">
        <v>0</v>
      </c>
      <c r="K3849" s="26">
        <v>0</v>
      </c>
      <c r="L3849" s="26">
        <v>0</v>
      </c>
    </row>
    <row r="3850" spans="1:12">
      <c r="A3850" t="s">
        <v>588</v>
      </c>
      <c r="B3850" t="s">
        <v>10</v>
      </c>
      <c r="C3850" t="s">
        <v>76</v>
      </c>
      <c r="D3850" s="24">
        <v>46204</v>
      </c>
      <c r="E3850" t="s">
        <v>343</v>
      </c>
      <c r="F3850" t="s">
        <v>9</v>
      </c>
      <c r="G3850" t="s">
        <v>344</v>
      </c>
      <c r="H3850" t="s">
        <v>344</v>
      </c>
      <c r="I3850" t="s">
        <v>470</v>
      </c>
      <c r="J3850" s="25">
        <v>0</v>
      </c>
      <c r="K3850" s="26">
        <v>0</v>
      </c>
      <c r="L3850" s="26">
        <v>0</v>
      </c>
    </row>
    <row r="3851" spans="1:12">
      <c r="A3851" t="s">
        <v>588</v>
      </c>
      <c r="B3851" t="s">
        <v>10</v>
      </c>
      <c r="C3851" t="s">
        <v>76</v>
      </c>
      <c r="D3851" s="24">
        <v>46204</v>
      </c>
      <c r="E3851" t="s">
        <v>346</v>
      </c>
      <c r="F3851" t="s">
        <v>10</v>
      </c>
      <c r="G3851" t="s">
        <v>320</v>
      </c>
      <c r="H3851" t="s">
        <v>320</v>
      </c>
      <c r="I3851" t="s">
        <v>471</v>
      </c>
      <c r="J3851" s="25">
        <v>0</v>
      </c>
      <c r="K3851" s="26">
        <v>0</v>
      </c>
      <c r="L3851" s="26">
        <v>0</v>
      </c>
    </row>
    <row r="3852" spans="1:12">
      <c r="A3852" t="s">
        <v>588</v>
      </c>
      <c r="B3852" t="s">
        <v>10</v>
      </c>
      <c r="C3852" t="s">
        <v>76</v>
      </c>
      <c r="D3852" s="24">
        <v>46204</v>
      </c>
      <c r="E3852" t="s">
        <v>463</v>
      </c>
      <c r="F3852" t="s">
        <v>10</v>
      </c>
      <c r="G3852" t="s">
        <v>320</v>
      </c>
      <c r="H3852" t="s">
        <v>320</v>
      </c>
      <c r="I3852" t="s">
        <v>472</v>
      </c>
      <c r="J3852" s="25">
        <v>0</v>
      </c>
      <c r="K3852" s="26">
        <v>0</v>
      </c>
      <c r="L3852" s="26">
        <v>0</v>
      </c>
    </row>
    <row r="3853" spans="1:12">
      <c r="A3853" t="s">
        <v>588</v>
      </c>
      <c r="B3853" t="s">
        <v>10</v>
      </c>
      <c r="C3853" t="s">
        <v>76</v>
      </c>
      <c r="D3853" s="24">
        <v>46204</v>
      </c>
      <c r="E3853" t="s">
        <v>602</v>
      </c>
      <c r="F3853" t="s">
        <v>10</v>
      </c>
      <c r="G3853" t="s">
        <v>320</v>
      </c>
      <c r="H3853" t="s">
        <v>320</v>
      </c>
      <c r="I3853" t="s">
        <v>473</v>
      </c>
      <c r="J3853" s="25">
        <v>0</v>
      </c>
      <c r="K3853" s="26">
        <v>0</v>
      </c>
      <c r="L3853" s="26">
        <v>0</v>
      </c>
    </row>
    <row r="3854" spans="1:12">
      <c r="A3854" t="s">
        <v>611</v>
      </c>
      <c r="B3854" t="s">
        <v>11</v>
      </c>
      <c r="C3854" t="s">
        <v>77</v>
      </c>
      <c r="D3854" s="24">
        <v>46204</v>
      </c>
      <c r="E3854" t="s">
        <v>593</v>
      </c>
      <c r="F3854" t="s">
        <v>10</v>
      </c>
      <c r="G3854" t="s">
        <v>314</v>
      </c>
      <c r="H3854" t="s">
        <v>314</v>
      </c>
      <c r="I3854" t="s">
        <v>315</v>
      </c>
      <c r="J3854" s="25">
        <v>42904185</v>
      </c>
      <c r="K3854" s="26">
        <v>67459.737699999998</v>
      </c>
      <c r="L3854" s="26">
        <v>254.86060000000001</v>
      </c>
    </row>
    <row r="3855" spans="1:12">
      <c r="A3855" t="s">
        <v>611</v>
      </c>
      <c r="B3855" t="s">
        <v>11</v>
      </c>
      <c r="C3855" t="s">
        <v>77</v>
      </c>
      <c r="D3855" s="24">
        <v>46204</v>
      </c>
      <c r="E3855" t="s">
        <v>560</v>
      </c>
      <c r="F3855" t="s">
        <v>10</v>
      </c>
      <c r="G3855" t="s">
        <v>320</v>
      </c>
      <c r="H3855" t="s">
        <v>320</v>
      </c>
      <c r="I3855" t="s">
        <v>315</v>
      </c>
      <c r="J3855" s="25">
        <v>2318576</v>
      </c>
      <c r="K3855" s="26">
        <v>3647.1837</v>
      </c>
      <c r="L3855" s="26">
        <v>18.952200000000001</v>
      </c>
    </row>
    <row r="3856" spans="1:12">
      <c r="A3856" t="s">
        <v>611</v>
      </c>
      <c r="B3856" t="s">
        <v>11</v>
      </c>
      <c r="C3856" t="s">
        <v>77</v>
      </c>
      <c r="D3856" s="24">
        <v>46204</v>
      </c>
      <c r="E3856" t="s">
        <v>598</v>
      </c>
      <c r="F3856" t="s">
        <v>10</v>
      </c>
      <c r="G3856" t="s">
        <v>314</v>
      </c>
      <c r="H3856" t="s">
        <v>314</v>
      </c>
      <c r="I3856" t="s">
        <v>322</v>
      </c>
      <c r="J3856" s="25">
        <v>97819</v>
      </c>
      <c r="K3856" s="26">
        <v>154.02850000000001</v>
      </c>
      <c r="L3856" s="26">
        <v>1.0608</v>
      </c>
    </row>
    <row r="3857" spans="1:12">
      <c r="A3857" t="s">
        <v>611</v>
      </c>
      <c r="B3857" t="s">
        <v>11</v>
      </c>
      <c r="C3857" t="s">
        <v>77</v>
      </c>
      <c r="D3857" s="24">
        <v>46204</v>
      </c>
      <c r="E3857" t="s">
        <v>607</v>
      </c>
      <c r="F3857" t="s">
        <v>10</v>
      </c>
      <c r="G3857" t="s">
        <v>314</v>
      </c>
      <c r="H3857" t="s">
        <v>314</v>
      </c>
      <c r="I3857" t="s">
        <v>322</v>
      </c>
      <c r="J3857" s="25">
        <v>12393</v>
      </c>
      <c r="K3857" s="26">
        <v>19.6343</v>
      </c>
      <c r="L3857" s="26">
        <v>0.20449999999999999</v>
      </c>
    </row>
    <row r="3858" spans="1:12">
      <c r="A3858" t="s">
        <v>611</v>
      </c>
      <c r="B3858" t="s">
        <v>11</v>
      </c>
      <c r="C3858" t="s">
        <v>77</v>
      </c>
      <c r="D3858" s="24">
        <v>46204</v>
      </c>
      <c r="E3858" t="s">
        <v>612</v>
      </c>
      <c r="F3858" t="s">
        <v>10</v>
      </c>
      <c r="G3858" t="s">
        <v>314</v>
      </c>
      <c r="H3858" t="s">
        <v>314</v>
      </c>
      <c r="I3858" t="s">
        <v>322</v>
      </c>
      <c r="J3858" s="25">
        <v>400</v>
      </c>
      <c r="K3858" s="26">
        <v>0.624</v>
      </c>
      <c r="L3858" s="26">
        <v>6.1000000000000004E-3</v>
      </c>
    </row>
    <row r="3859" spans="1:12">
      <c r="A3859" t="s">
        <v>611</v>
      </c>
      <c r="B3859" t="s">
        <v>11</v>
      </c>
      <c r="C3859" t="s">
        <v>77</v>
      </c>
      <c r="D3859" s="24">
        <v>46204</v>
      </c>
      <c r="E3859" t="s">
        <v>579</v>
      </c>
      <c r="F3859" t="s">
        <v>10</v>
      </c>
      <c r="G3859" t="s">
        <v>320</v>
      </c>
      <c r="H3859" t="s">
        <v>320</v>
      </c>
      <c r="I3859" t="s">
        <v>322</v>
      </c>
      <c r="J3859" s="25">
        <v>241494</v>
      </c>
      <c r="K3859" s="26">
        <v>383.92410000000001</v>
      </c>
      <c r="L3859" s="26">
        <v>3.6360999999999999</v>
      </c>
    </row>
    <row r="3860" spans="1:12">
      <c r="A3860" t="s">
        <v>611</v>
      </c>
      <c r="B3860" t="s">
        <v>11</v>
      </c>
      <c r="C3860" t="s">
        <v>77</v>
      </c>
      <c r="D3860" s="24">
        <v>46204</v>
      </c>
      <c r="E3860" t="s">
        <v>372</v>
      </c>
      <c r="F3860" t="s">
        <v>10</v>
      </c>
      <c r="G3860" t="s">
        <v>320</v>
      </c>
      <c r="H3860" t="s">
        <v>320</v>
      </c>
      <c r="I3860" t="s">
        <v>324</v>
      </c>
      <c r="J3860" s="25">
        <v>64989</v>
      </c>
      <c r="K3860" s="26">
        <v>101.5684</v>
      </c>
      <c r="L3860" s="26">
        <v>1.1954</v>
      </c>
    </row>
    <row r="3861" spans="1:12">
      <c r="A3861" t="s">
        <v>611</v>
      </c>
      <c r="B3861" t="s">
        <v>11</v>
      </c>
      <c r="C3861" t="s">
        <v>77</v>
      </c>
      <c r="D3861" s="24">
        <v>46204</v>
      </c>
      <c r="E3861" t="s">
        <v>331</v>
      </c>
      <c r="F3861" t="s">
        <v>10</v>
      </c>
      <c r="G3861" t="s">
        <v>320</v>
      </c>
      <c r="H3861" t="s">
        <v>320</v>
      </c>
      <c r="I3861" t="s">
        <v>370</v>
      </c>
      <c r="J3861" s="25">
        <v>44627</v>
      </c>
      <c r="K3861" s="26">
        <v>69.392399999999995</v>
      </c>
      <c r="L3861" s="26">
        <v>1.1431</v>
      </c>
    </row>
    <row r="3862" spans="1:12">
      <c r="A3862" t="s">
        <v>611</v>
      </c>
      <c r="B3862" t="s">
        <v>11</v>
      </c>
      <c r="C3862" t="s">
        <v>77</v>
      </c>
      <c r="D3862" s="24">
        <v>46204</v>
      </c>
      <c r="E3862" t="s">
        <v>542</v>
      </c>
      <c r="F3862" t="s">
        <v>10</v>
      </c>
      <c r="G3862" t="s">
        <v>320</v>
      </c>
      <c r="H3862" t="s">
        <v>320</v>
      </c>
      <c r="I3862" t="s">
        <v>371</v>
      </c>
      <c r="J3862" s="25">
        <v>6244</v>
      </c>
      <c r="K3862" s="26">
        <v>10.033099999999999</v>
      </c>
      <c r="L3862" s="26">
        <v>0.153</v>
      </c>
    </row>
    <row r="3863" spans="1:12">
      <c r="A3863" t="s">
        <v>611</v>
      </c>
      <c r="B3863" t="s">
        <v>11</v>
      </c>
      <c r="C3863" t="s">
        <v>77</v>
      </c>
      <c r="D3863" s="24">
        <v>46204</v>
      </c>
      <c r="E3863" t="s">
        <v>333</v>
      </c>
      <c r="F3863" t="s">
        <v>10</v>
      </c>
      <c r="G3863" t="s">
        <v>320</v>
      </c>
      <c r="H3863" t="s">
        <v>320</v>
      </c>
      <c r="I3863" t="s">
        <v>373</v>
      </c>
      <c r="J3863" s="25">
        <v>3</v>
      </c>
      <c r="K3863" s="26">
        <v>4.1999999999999997E-3</v>
      </c>
      <c r="L3863" s="26">
        <v>0</v>
      </c>
    </row>
    <row r="3864" spans="1:12">
      <c r="A3864" t="s">
        <v>611</v>
      </c>
      <c r="B3864" t="s">
        <v>11</v>
      </c>
      <c r="C3864" t="s">
        <v>77</v>
      </c>
      <c r="D3864" s="24">
        <v>46204</v>
      </c>
      <c r="E3864" t="s">
        <v>335</v>
      </c>
      <c r="F3864" t="s">
        <v>10</v>
      </c>
      <c r="G3864" t="s">
        <v>320</v>
      </c>
      <c r="H3864" t="s">
        <v>320</v>
      </c>
      <c r="I3864" t="s">
        <v>466</v>
      </c>
      <c r="J3864" s="25">
        <v>555</v>
      </c>
      <c r="K3864" s="26">
        <v>0.93869999999999998</v>
      </c>
      <c r="L3864" s="26">
        <v>2.5499999999999998E-2</v>
      </c>
    </row>
    <row r="3865" spans="1:12">
      <c r="A3865" t="s">
        <v>611</v>
      </c>
      <c r="B3865" t="s">
        <v>11</v>
      </c>
      <c r="C3865" t="s">
        <v>77</v>
      </c>
      <c r="D3865" s="24">
        <v>46204</v>
      </c>
      <c r="E3865" t="s">
        <v>337</v>
      </c>
      <c r="F3865" t="s">
        <v>10</v>
      </c>
      <c r="G3865" t="s">
        <v>320</v>
      </c>
      <c r="H3865" t="s">
        <v>320</v>
      </c>
      <c r="I3865" t="s">
        <v>467</v>
      </c>
      <c r="J3865" s="25">
        <v>0</v>
      </c>
      <c r="K3865" s="26">
        <v>0</v>
      </c>
      <c r="L3865" s="26">
        <v>0</v>
      </c>
    </row>
    <row r="3866" spans="1:12">
      <c r="A3866" t="s">
        <v>611</v>
      </c>
      <c r="B3866" t="s">
        <v>11</v>
      </c>
      <c r="C3866" t="s">
        <v>77</v>
      </c>
      <c r="D3866" s="24">
        <v>46204</v>
      </c>
      <c r="E3866" t="s">
        <v>339</v>
      </c>
      <c r="F3866" t="s">
        <v>10</v>
      </c>
      <c r="G3866" t="s">
        <v>320</v>
      </c>
      <c r="H3866" t="s">
        <v>320</v>
      </c>
      <c r="I3866" t="s">
        <v>468</v>
      </c>
      <c r="J3866" s="25">
        <v>6</v>
      </c>
      <c r="K3866" s="26">
        <v>1.11E-2</v>
      </c>
      <c r="L3866" s="26">
        <v>6.9999999999999999E-4</v>
      </c>
    </row>
    <row r="3867" spans="1:12">
      <c r="A3867" t="s">
        <v>611</v>
      </c>
      <c r="B3867" t="s">
        <v>11</v>
      </c>
      <c r="C3867" t="s">
        <v>77</v>
      </c>
      <c r="D3867" s="24">
        <v>46204</v>
      </c>
      <c r="E3867" t="s">
        <v>341</v>
      </c>
      <c r="F3867" t="s">
        <v>10</v>
      </c>
      <c r="G3867" t="s">
        <v>320</v>
      </c>
      <c r="H3867" t="s">
        <v>320</v>
      </c>
      <c r="I3867" t="s">
        <v>469</v>
      </c>
      <c r="J3867" s="25">
        <v>0</v>
      </c>
      <c r="K3867" s="26">
        <v>0</v>
      </c>
      <c r="L3867" s="26">
        <v>0</v>
      </c>
    </row>
    <row r="3868" spans="1:12">
      <c r="A3868" t="s">
        <v>611</v>
      </c>
      <c r="B3868" t="s">
        <v>11</v>
      </c>
      <c r="C3868" t="s">
        <v>77</v>
      </c>
      <c r="D3868" s="24">
        <v>46204</v>
      </c>
      <c r="E3868" t="s">
        <v>343</v>
      </c>
      <c r="F3868" t="s">
        <v>9</v>
      </c>
      <c r="G3868" t="s">
        <v>344</v>
      </c>
      <c r="H3868" t="s">
        <v>344</v>
      </c>
      <c r="I3868" t="s">
        <v>470</v>
      </c>
      <c r="J3868" s="25">
        <v>2</v>
      </c>
      <c r="K3868" s="26">
        <v>3.0999999999999999E-3</v>
      </c>
      <c r="L3868" s="26">
        <v>1E-4</v>
      </c>
    </row>
    <row r="3869" spans="1:12">
      <c r="A3869" t="s">
        <v>611</v>
      </c>
      <c r="B3869" t="s">
        <v>11</v>
      </c>
      <c r="C3869" t="s">
        <v>77</v>
      </c>
      <c r="D3869" s="24">
        <v>46204</v>
      </c>
      <c r="E3869" t="s">
        <v>346</v>
      </c>
      <c r="F3869" t="s">
        <v>10</v>
      </c>
      <c r="G3869" t="s">
        <v>320</v>
      </c>
      <c r="H3869" t="s">
        <v>320</v>
      </c>
      <c r="I3869" t="s">
        <v>471</v>
      </c>
      <c r="J3869" s="25">
        <v>0</v>
      </c>
      <c r="K3869" s="26">
        <v>0</v>
      </c>
      <c r="L3869" s="26">
        <v>0</v>
      </c>
    </row>
    <row r="3870" spans="1:12">
      <c r="A3870" t="s">
        <v>611</v>
      </c>
      <c r="B3870" t="s">
        <v>11</v>
      </c>
      <c r="C3870" t="s">
        <v>77</v>
      </c>
      <c r="D3870" s="24">
        <v>46204</v>
      </c>
      <c r="E3870" t="s">
        <v>463</v>
      </c>
      <c r="F3870" t="s">
        <v>10</v>
      </c>
      <c r="G3870" t="s">
        <v>320</v>
      </c>
      <c r="H3870" t="s">
        <v>320</v>
      </c>
      <c r="I3870" t="s">
        <v>472</v>
      </c>
      <c r="J3870" s="25">
        <v>0</v>
      </c>
      <c r="K3870" s="26">
        <v>0</v>
      </c>
      <c r="L3870" s="26">
        <v>0</v>
      </c>
    </row>
    <row r="3871" spans="1:12">
      <c r="A3871" t="s">
        <v>611</v>
      </c>
      <c r="B3871" t="s">
        <v>11</v>
      </c>
      <c r="C3871" t="s">
        <v>77</v>
      </c>
      <c r="D3871" s="24">
        <v>46204</v>
      </c>
      <c r="E3871" t="s">
        <v>602</v>
      </c>
      <c r="F3871" t="s">
        <v>10</v>
      </c>
      <c r="G3871" t="s">
        <v>320</v>
      </c>
      <c r="H3871" t="s">
        <v>320</v>
      </c>
      <c r="I3871" t="s">
        <v>473</v>
      </c>
      <c r="J3871" s="25">
        <v>0</v>
      </c>
      <c r="K3871" s="26">
        <v>0</v>
      </c>
      <c r="L3871" s="26">
        <v>0</v>
      </c>
    </row>
    <row r="3872" spans="1:12">
      <c r="A3872" t="s">
        <v>613</v>
      </c>
      <c r="B3872" t="s">
        <v>12</v>
      </c>
      <c r="C3872" t="s">
        <v>77</v>
      </c>
      <c r="D3872" s="24">
        <v>46204</v>
      </c>
      <c r="E3872" t="s">
        <v>593</v>
      </c>
      <c r="F3872" t="s">
        <v>10</v>
      </c>
      <c r="G3872" t="s">
        <v>314</v>
      </c>
      <c r="H3872" t="s">
        <v>314</v>
      </c>
      <c r="I3872" t="s">
        <v>315</v>
      </c>
      <c r="J3872" s="25">
        <v>39958332</v>
      </c>
      <c r="K3872" s="26">
        <v>62810.071199999998</v>
      </c>
      <c r="L3872" s="26">
        <v>190.23169999999999</v>
      </c>
    </row>
    <row r="3873" spans="1:12">
      <c r="A3873" t="s">
        <v>613</v>
      </c>
      <c r="B3873" t="s">
        <v>12</v>
      </c>
      <c r="C3873" t="s">
        <v>77</v>
      </c>
      <c r="D3873" s="24">
        <v>46204</v>
      </c>
      <c r="E3873" t="s">
        <v>560</v>
      </c>
      <c r="F3873" t="s">
        <v>10</v>
      </c>
      <c r="G3873" t="s">
        <v>320</v>
      </c>
      <c r="H3873" t="s">
        <v>320</v>
      </c>
      <c r="I3873" t="s">
        <v>315</v>
      </c>
      <c r="J3873" s="25">
        <v>2332432</v>
      </c>
      <c r="K3873" s="26">
        <v>3668.2867000000001</v>
      </c>
      <c r="L3873" s="26">
        <v>16.3887</v>
      </c>
    </row>
    <row r="3874" spans="1:12">
      <c r="A3874" t="s">
        <v>613</v>
      </c>
      <c r="B3874" t="s">
        <v>12</v>
      </c>
      <c r="C3874" t="s">
        <v>77</v>
      </c>
      <c r="D3874" s="24">
        <v>46204</v>
      </c>
      <c r="E3874" t="s">
        <v>598</v>
      </c>
      <c r="F3874" t="s">
        <v>10</v>
      </c>
      <c r="G3874" t="s">
        <v>314</v>
      </c>
      <c r="H3874" t="s">
        <v>314</v>
      </c>
      <c r="I3874" t="s">
        <v>322</v>
      </c>
      <c r="J3874" s="25">
        <v>120673</v>
      </c>
      <c r="K3874" s="26">
        <v>189.54689999999999</v>
      </c>
      <c r="L3874" s="26">
        <v>1.0629</v>
      </c>
    </row>
    <row r="3875" spans="1:12">
      <c r="A3875" t="s">
        <v>613</v>
      </c>
      <c r="B3875" t="s">
        <v>12</v>
      </c>
      <c r="C3875" t="s">
        <v>77</v>
      </c>
      <c r="D3875" s="24">
        <v>46204</v>
      </c>
      <c r="E3875" t="s">
        <v>607</v>
      </c>
      <c r="F3875" t="s">
        <v>10</v>
      </c>
      <c r="G3875" t="s">
        <v>314</v>
      </c>
      <c r="H3875" t="s">
        <v>314</v>
      </c>
      <c r="I3875" t="s">
        <v>322</v>
      </c>
      <c r="J3875" s="25">
        <v>8281</v>
      </c>
      <c r="K3875" s="26">
        <v>13.090299999999999</v>
      </c>
      <c r="L3875" s="26">
        <v>0.11749999999999999</v>
      </c>
    </row>
    <row r="3876" spans="1:12">
      <c r="A3876" t="s">
        <v>613</v>
      </c>
      <c r="B3876" t="s">
        <v>12</v>
      </c>
      <c r="C3876" t="s">
        <v>77</v>
      </c>
      <c r="D3876" s="24">
        <v>46204</v>
      </c>
      <c r="E3876" t="s">
        <v>612</v>
      </c>
      <c r="F3876" t="s">
        <v>10</v>
      </c>
      <c r="G3876" t="s">
        <v>314</v>
      </c>
      <c r="H3876" t="s">
        <v>314</v>
      </c>
      <c r="I3876" t="s">
        <v>322</v>
      </c>
      <c r="J3876" s="25">
        <v>700</v>
      </c>
      <c r="K3876" s="26">
        <v>1.0923</v>
      </c>
      <c r="L3876" s="26">
        <v>1.06E-2</v>
      </c>
    </row>
    <row r="3877" spans="1:12">
      <c r="A3877" t="s">
        <v>613</v>
      </c>
      <c r="B3877" t="s">
        <v>12</v>
      </c>
      <c r="C3877" t="s">
        <v>77</v>
      </c>
      <c r="D3877" s="24">
        <v>46204</v>
      </c>
      <c r="E3877" t="s">
        <v>579</v>
      </c>
      <c r="F3877" t="s">
        <v>10</v>
      </c>
      <c r="G3877" t="s">
        <v>320</v>
      </c>
      <c r="H3877" t="s">
        <v>320</v>
      </c>
      <c r="I3877" t="s">
        <v>322</v>
      </c>
      <c r="J3877" s="25">
        <v>208230</v>
      </c>
      <c r="K3877" s="26">
        <v>331.15640000000002</v>
      </c>
      <c r="L3877" s="26">
        <v>2.8597000000000001</v>
      </c>
    </row>
    <row r="3878" spans="1:12">
      <c r="A3878" t="s">
        <v>613</v>
      </c>
      <c r="B3878" t="s">
        <v>12</v>
      </c>
      <c r="C3878" t="s">
        <v>77</v>
      </c>
      <c r="D3878" s="24">
        <v>46204</v>
      </c>
      <c r="E3878" t="s">
        <v>372</v>
      </c>
      <c r="F3878" t="s">
        <v>10</v>
      </c>
      <c r="G3878" t="s">
        <v>320</v>
      </c>
      <c r="H3878" t="s">
        <v>320</v>
      </c>
      <c r="I3878" t="s">
        <v>324</v>
      </c>
      <c r="J3878" s="25">
        <v>49066</v>
      </c>
      <c r="K3878" s="26">
        <v>77.349999999999994</v>
      </c>
      <c r="L3878" s="26">
        <v>0.79700000000000004</v>
      </c>
    </row>
    <row r="3879" spans="1:12">
      <c r="A3879" t="s">
        <v>613</v>
      </c>
      <c r="B3879" t="s">
        <v>12</v>
      </c>
      <c r="C3879" t="s">
        <v>77</v>
      </c>
      <c r="D3879" s="24">
        <v>46204</v>
      </c>
      <c r="E3879" t="s">
        <v>331</v>
      </c>
      <c r="F3879" t="s">
        <v>10</v>
      </c>
      <c r="G3879" t="s">
        <v>320</v>
      </c>
      <c r="H3879" t="s">
        <v>320</v>
      </c>
      <c r="I3879" t="s">
        <v>370</v>
      </c>
      <c r="J3879" s="25">
        <v>39371</v>
      </c>
      <c r="K3879" s="26">
        <v>63.3795</v>
      </c>
      <c r="L3879" s="26">
        <v>1.0745</v>
      </c>
    </row>
    <row r="3880" spans="1:12">
      <c r="A3880" t="s">
        <v>613</v>
      </c>
      <c r="B3880" t="s">
        <v>12</v>
      </c>
      <c r="C3880" t="s">
        <v>77</v>
      </c>
      <c r="D3880" s="24">
        <v>46204</v>
      </c>
      <c r="E3880" t="s">
        <v>542</v>
      </c>
      <c r="F3880" t="s">
        <v>10</v>
      </c>
      <c r="G3880" t="s">
        <v>320</v>
      </c>
      <c r="H3880" t="s">
        <v>320</v>
      </c>
      <c r="I3880" t="s">
        <v>371</v>
      </c>
      <c r="J3880" s="25">
        <v>7317</v>
      </c>
      <c r="K3880" s="26">
        <v>11.889200000000001</v>
      </c>
      <c r="L3880" s="26">
        <v>0.13830000000000001</v>
      </c>
    </row>
    <row r="3881" spans="1:12">
      <c r="A3881" t="s">
        <v>613</v>
      </c>
      <c r="B3881" t="s">
        <v>12</v>
      </c>
      <c r="C3881" t="s">
        <v>77</v>
      </c>
      <c r="D3881" s="24">
        <v>46204</v>
      </c>
      <c r="E3881" t="s">
        <v>333</v>
      </c>
      <c r="F3881" t="s">
        <v>10</v>
      </c>
      <c r="G3881" t="s">
        <v>320</v>
      </c>
      <c r="H3881" t="s">
        <v>320</v>
      </c>
      <c r="I3881" t="s">
        <v>373</v>
      </c>
      <c r="J3881" s="25">
        <v>12</v>
      </c>
      <c r="K3881" s="26">
        <v>1.3599999999999999E-2</v>
      </c>
      <c r="L3881" s="26">
        <v>1E-4</v>
      </c>
    </row>
    <row r="3882" spans="1:12">
      <c r="A3882" t="s">
        <v>613</v>
      </c>
      <c r="B3882" t="s">
        <v>12</v>
      </c>
      <c r="C3882" t="s">
        <v>77</v>
      </c>
      <c r="D3882" s="24">
        <v>46204</v>
      </c>
      <c r="E3882" t="s">
        <v>335</v>
      </c>
      <c r="F3882" t="s">
        <v>10</v>
      </c>
      <c r="G3882" t="s">
        <v>320</v>
      </c>
      <c r="H3882" t="s">
        <v>320</v>
      </c>
      <c r="I3882" t="s">
        <v>466</v>
      </c>
      <c r="J3882" s="25">
        <v>309</v>
      </c>
      <c r="K3882" s="26">
        <v>0.52429999999999999</v>
      </c>
      <c r="L3882" s="26">
        <v>1.9900000000000001E-2</v>
      </c>
    </row>
    <row r="3883" spans="1:12">
      <c r="A3883" t="s">
        <v>613</v>
      </c>
      <c r="B3883" t="s">
        <v>12</v>
      </c>
      <c r="C3883" t="s">
        <v>77</v>
      </c>
      <c r="D3883" s="24">
        <v>46204</v>
      </c>
      <c r="E3883" t="s">
        <v>337</v>
      </c>
      <c r="F3883" t="s">
        <v>10</v>
      </c>
      <c r="G3883" t="s">
        <v>320</v>
      </c>
      <c r="H3883" t="s">
        <v>320</v>
      </c>
      <c r="I3883" t="s">
        <v>467</v>
      </c>
      <c r="J3883" s="25">
        <v>0</v>
      </c>
      <c r="K3883" s="26">
        <v>0</v>
      </c>
      <c r="L3883" s="26">
        <v>0</v>
      </c>
    </row>
    <row r="3884" spans="1:12">
      <c r="A3884" t="s">
        <v>613</v>
      </c>
      <c r="B3884" t="s">
        <v>12</v>
      </c>
      <c r="C3884" t="s">
        <v>77</v>
      </c>
      <c r="D3884" s="24">
        <v>46204</v>
      </c>
      <c r="E3884" t="s">
        <v>339</v>
      </c>
      <c r="F3884" t="s">
        <v>10</v>
      </c>
      <c r="G3884" t="s">
        <v>320</v>
      </c>
      <c r="H3884" t="s">
        <v>320</v>
      </c>
      <c r="I3884" t="s">
        <v>468</v>
      </c>
      <c r="J3884" s="25">
        <v>0</v>
      </c>
      <c r="K3884" s="26">
        <v>0</v>
      </c>
      <c r="L3884" s="26">
        <v>0</v>
      </c>
    </row>
    <row r="3885" spans="1:12">
      <c r="A3885" t="s">
        <v>613</v>
      </c>
      <c r="B3885" t="s">
        <v>12</v>
      </c>
      <c r="C3885" t="s">
        <v>77</v>
      </c>
      <c r="D3885" s="24">
        <v>46204</v>
      </c>
      <c r="E3885" t="s">
        <v>341</v>
      </c>
      <c r="F3885" t="s">
        <v>10</v>
      </c>
      <c r="G3885" t="s">
        <v>320</v>
      </c>
      <c r="H3885" t="s">
        <v>320</v>
      </c>
      <c r="I3885" t="s">
        <v>469</v>
      </c>
      <c r="J3885" s="25">
        <v>0</v>
      </c>
      <c r="K3885" s="26">
        <v>0</v>
      </c>
      <c r="L3885" s="26">
        <v>0</v>
      </c>
    </row>
    <row r="3886" spans="1:12">
      <c r="A3886" t="s">
        <v>613</v>
      </c>
      <c r="B3886" t="s">
        <v>12</v>
      </c>
      <c r="C3886" t="s">
        <v>77</v>
      </c>
      <c r="D3886" s="24">
        <v>46204</v>
      </c>
      <c r="E3886" t="s">
        <v>343</v>
      </c>
      <c r="F3886" t="s">
        <v>9</v>
      </c>
      <c r="G3886" t="s">
        <v>344</v>
      </c>
      <c r="H3886" t="s">
        <v>344</v>
      </c>
      <c r="I3886" t="s">
        <v>470</v>
      </c>
      <c r="J3886" s="25">
        <v>1</v>
      </c>
      <c r="K3886" s="26">
        <v>1.6000000000000001E-3</v>
      </c>
      <c r="L3886" s="26">
        <v>1E-4</v>
      </c>
    </row>
    <row r="3887" spans="1:12">
      <c r="A3887" t="s">
        <v>613</v>
      </c>
      <c r="B3887" t="s">
        <v>12</v>
      </c>
      <c r="C3887" t="s">
        <v>77</v>
      </c>
      <c r="D3887" s="24">
        <v>46204</v>
      </c>
      <c r="E3887" t="s">
        <v>346</v>
      </c>
      <c r="F3887" t="s">
        <v>10</v>
      </c>
      <c r="G3887" t="s">
        <v>320</v>
      </c>
      <c r="H3887" t="s">
        <v>320</v>
      </c>
      <c r="I3887" t="s">
        <v>471</v>
      </c>
      <c r="J3887" s="25">
        <v>0</v>
      </c>
      <c r="K3887" s="26">
        <v>0</v>
      </c>
      <c r="L3887" s="26">
        <v>0</v>
      </c>
    </row>
    <row r="3888" spans="1:12">
      <c r="A3888" t="s">
        <v>613</v>
      </c>
      <c r="B3888" t="s">
        <v>12</v>
      </c>
      <c r="C3888" t="s">
        <v>77</v>
      </c>
      <c r="D3888" s="24">
        <v>46204</v>
      </c>
      <c r="E3888" t="s">
        <v>463</v>
      </c>
      <c r="F3888" t="s">
        <v>10</v>
      </c>
      <c r="G3888" t="s">
        <v>320</v>
      </c>
      <c r="H3888" t="s">
        <v>320</v>
      </c>
      <c r="I3888" t="s">
        <v>472</v>
      </c>
      <c r="J3888" s="25">
        <v>0</v>
      </c>
      <c r="K3888" s="26">
        <v>0</v>
      </c>
      <c r="L3888" s="26">
        <v>0</v>
      </c>
    </row>
    <row r="3889" spans="1:12">
      <c r="A3889" t="s">
        <v>613</v>
      </c>
      <c r="B3889" t="s">
        <v>12</v>
      </c>
      <c r="C3889" t="s">
        <v>77</v>
      </c>
      <c r="D3889" s="24">
        <v>46204</v>
      </c>
      <c r="E3889" t="s">
        <v>602</v>
      </c>
      <c r="F3889" t="s">
        <v>10</v>
      </c>
      <c r="G3889" t="s">
        <v>320</v>
      </c>
      <c r="H3889" t="s">
        <v>320</v>
      </c>
      <c r="I3889" t="s">
        <v>473</v>
      </c>
      <c r="J3889" s="25">
        <v>0</v>
      </c>
      <c r="K3889" s="26">
        <v>0</v>
      </c>
      <c r="L3889" s="26">
        <v>0</v>
      </c>
    </row>
    <row r="3890" spans="1:12">
      <c r="A3890" t="s">
        <v>614</v>
      </c>
      <c r="B3890" t="s">
        <v>13</v>
      </c>
      <c r="C3890" t="s">
        <v>77</v>
      </c>
      <c r="D3890" s="24">
        <v>46204</v>
      </c>
      <c r="E3890" t="s">
        <v>593</v>
      </c>
      <c r="F3890" t="s">
        <v>10</v>
      </c>
      <c r="G3890" t="s">
        <v>314</v>
      </c>
      <c r="H3890" t="s">
        <v>314</v>
      </c>
      <c r="I3890" t="s">
        <v>315</v>
      </c>
      <c r="J3890" s="25">
        <v>90991337</v>
      </c>
      <c r="K3890" s="26">
        <v>143593.74859999999</v>
      </c>
      <c r="L3890" s="26">
        <v>412.78280000000001</v>
      </c>
    </row>
    <row r="3891" spans="1:12">
      <c r="A3891" t="s">
        <v>614</v>
      </c>
      <c r="B3891" t="s">
        <v>13</v>
      </c>
      <c r="C3891" t="s">
        <v>77</v>
      </c>
      <c r="D3891" s="24">
        <v>46204</v>
      </c>
      <c r="E3891" t="s">
        <v>560</v>
      </c>
      <c r="F3891" t="s">
        <v>10</v>
      </c>
      <c r="G3891" t="s">
        <v>320</v>
      </c>
      <c r="H3891" t="s">
        <v>320</v>
      </c>
      <c r="I3891" t="s">
        <v>315</v>
      </c>
      <c r="J3891" s="25">
        <v>4385634</v>
      </c>
      <c r="K3891" s="26">
        <v>6945.5812999999998</v>
      </c>
      <c r="L3891" s="26">
        <v>32.048000000000002</v>
      </c>
    </row>
    <row r="3892" spans="1:12">
      <c r="A3892" t="s">
        <v>614</v>
      </c>
      <c r="B3892" t="s">
        <v>13</v>
      </c>
      <c r="C3892" t="s">
        <v>77</v>
      </c>
      <c r="D3892" s="24">
        <v>46204</v>
      </c>
      <c r="E3892" t="s">
        <v>598</v>
      </c>
      <c r="F3892" t="s">
        <v>10</v>
      </c>
      <c r="G3892" t="s">
        <v>314</v>
      </c>
      <c r="H3892" t="s">
        <v>314</v>
      </c>
      <c r="I3892" t="s">
        <v>322</v>
      </c>
      <c r="J3892" s="25">
        <v>226450</v>
      </c>
      <c r="K3892" s="26">
        <v>358.39839999999998</v>
      </c>
      <c r="L3892" s="26">
        <v>1.9318</v>
      </c>
    </row>
    <row r="3893" spans="1:12">
      <c r="A3893" t="s">
        <v>614</v>
      </c>
      <c r="B3893" t="s">
        <v>13</v>
      </c>
      <c r="C3893" t="s">
        <v>77</v>
      </c>
      <c r="D3893" s="24">
        <v>46204</v>
      </c>
      <c r="E3893" t="s">
        <v>607</v>
      </c>
      <c r="F3893" t="s">
        <v>10</v>
      </c>
      <c r="G3893" t="s">
        <v>314</v>
      </c>
      <c r="H3893" t="s">
        <v>314</v>
      </c>
      <c r="I3893" t="s">
        <v>322</v>
      </c>
      <c r="J3893" s="25">
        <v>17953</v>
      </c>
      <c r="K3893" s="26">
        <v>28.368099999999998</v>
      </c>
      <c r="L3893" s="26">
        <v>0.25800000000000001</v>
      </c>
    </row>
    <row r="3894" spans="1:12">
      <c r="A3894" t="s">
        <v>614</v>
      </c>
      <c r="B3894" t="s">
        <v>13</v>
      </c>
      <c r="C3894" t="s">
        <v>77</v>
      </c>
      <c r="D3894" s="24">
        <v>46204</v>
      </c>
      <c r="E3894" t="s">
        <v>612</v>
      </c>
      <c r="F3894" t="s">
        <v>10</v>
      </c>
      <c r="G3894" t="s">
        <v>314</v>
      </c>
      <c r="H3894" t="s">
        <v>314</v>
      </c>
      <c r="I3894" t="s">
        <v>322</v>
      </c>
      <c r="J3894" s="25">
        <v>3340</v>
      </c>
      <c r="K3894" s="26">
        <v>5.2605000000000004</v>
      </c>
      <c r="L3894" s="26">
        <v>4.99E-2</v>
      </c>
    </row>
    <row r="3895" spans="1:12">
      <c r="A3895" t="s">
        <v>614</v>
      </c>
      <c r="B3895" t="s">
        <v>13</v>
      </c>
      <c r="C3895" t="s">
        <v>77</v>
      </c>
      <c r="D3895" s="24">
        <v>46204</v>
      </c>
      <c r="E3895" t="s">
        <v>579</v>
      </c>
      <c r="F3895" t="s">
        <v>10</v>
      </c>
      <c r="G3895" t="s">
        <v>320</v>
      </c>
      <c r="H3895" t="s">
        <v>320</v>
      </c>
      <c r="I3895" t="s">
        <v>322</v>
      </c>
      <c r="J3895" s="25">
        <v>389381</v>
      </c>
      <c r="K3895" s="26">
        <v>621.91049999999996</v>
      </c>
      <c r="L3895" s="26">
        <v>5.7435</v>
      </c>
    </row>
    <row r="3896" spans="1:12">
      <c r="A3896" t="s">
        <v>614</v>
      </c>
      <c r="B3896" t="s">
        <v>13</v>
      </c>
      <c r="C3896" t="s">
        <v>77</v>
      </c>
      <c r="D3896" s="24">
        <v>46204</v>
      </c>
      <c r="E3896" t="s">
        <v>372</v>
      </c>
      <c r="F3896" t="s">
        <v>10</v>
      </c>
      <c r="G3896" t="s">
        <v>320</v>
      </c>
      <c r="H3896" t="s">
        <v>320</v>
      </c>
      <c r="I3896" t="s">
        <v>324</v>
      </c>
      <c r="J3896" s="25">
        <v>99887</v>
      </c>
      <c r="K3896" s="26">
        <v>160.14529999999999</v>
      </c>
      <c r="L3896" s="26">
        <v>1.7011000000000001</v>
      </c>
    </row>
    <row r="3897" spans="1:12">
      <c r="A3897" t="s">
        <v>614</v>
      </c>
      <c r="B3897" t="s">
        <v>13</v>
      </c>
      <c r="C3897" t="s">
        <v>77</v>
      </c>
      <c r="D3897" s="24">
        <v>46204</v>
      </c>
      <c r="E3897" t="s">
        <v>331</v>
      </c>
      <c r="F3897" t="s">
        <v>10</v>
      </c>
      <c r="G3897" t="s">
        <v>320</v>
      </c>
      <c r="H3897" t="s">
        <v>320</v>
      </c>
      <c r="I3897" t="s">
        <v>370</v>
      </c>
      <c r="J3897" s="25">
        <v>73326</v>
      </c>
      <c r="K3897" s="26">
        <v>117.9418</v>
      </c>
      <c r="L3897" s="26">
        <v>1.8007</v>
      </c>
    </row>
    <row r="3898" spans="1:12">
      <c r="A3898" t="s">
        <v>614</v>
      </c>
      <c r="B3898" t="s">
        <v>13</v>
      </c>
      <c r="C3898" t="s">
        <v>77</v>
      </c>
      <c r="D3898" s="24">
        <v>46204</v>
      </c>
      <c r="E3898" t="s">
        <v>542</v>
      </c>
      <c r="F3898" t="s">
        <v>10</v>
      </c>
      <c r="G3898" t="s">
        <v>320</v>
      </c>
      <c r="H3898" t="s">
        <v>320</v>
      </c>
      <c r="I3898" t="s">
        <v>371</v>
      </c>
      <c r="J3898" s="25">
        <v>8230</v>
      </c>
      <c r="K3898" s="26">
        <v>14.224299999999999</v>
      </c>
      <c r="L3898" s="26">
        <v>0.18959999999999999</v>
      </c>
    </row>
    <row r="3899" spans="1:12">
      <c r="A3899" t="s">
        <v>614</v>
      </c>
      <c r="B3899" t="s">
        <v>13</v>
      </c>
      <c r="C3899" t="s">
        <v>77</v>
      </c>
      <c r="D3899" s="24">
        <v>46204</v>
      </c>
      <c r="E3899" t="s">
        <v>333</v>
      </c>
      <c r="F3899" t="s">
        <v>10</v>
      </c>
      <c r="G3899" t="s">
        <v>320</v>
      </c>
      <c r="H3899" t="s">
        <v>320</v>
      </c>
      <c r="I3899" t="s">
        <v>373</v>
      </c>
      <c r="J3899" s="25">
        <v>16</v>
      </c>
      <c r="K3899" s="26">
        <v>2.2499999999999999E-2</v>
      </c>
      <c r="L3899" s="26">
        <v>2.9999999999999997E-4</v>
      </c>
    </row>
    <row r="3900" spans="1:12">
      <c r="A3900" t="s">
        <v>614</v>
      </c>
      <c r="B3900" t="s">
        <v>13</v>
      </c>
      <c r="C3900" t="s">
        <v>77</v>
      </c>
      <c r="D3900" s="24">
        <v>46204</v>
      </c>
      <c r="E3900" t="s">
        <v>335</v>
      </c>
      <c r="F3900" t="s">
        <v>10</v>
      </c>
      <c r="G3900" t="s">
        <v>320</v>
      </c>
      <c r="H3900" t="s">
        <v>320</v>
      </c>
      <c r="I3900" t="s">
        <v>466</v>
      </c>
      <c r="J3900" s="25">
        <v>789</v>
      </c>
      <c r="K3900" s="26">
        <v>1.3563000000000001</v>
      </c>
      <c r="L3900" s="26">
        <v>4.3900000000000002E-2</v>
      </c>
    </row>
    <row r="3901" spans="1:12">
      <c r="A3901" t="s">
        <v>614</v>
      </c>
      <c r="B3901" t="s">
        <v>13</v>
      </c>
      <c r="C3901" t="s">
        <v>77</v>
      </c>
      <c r="D3901" s="24">
        <v>46204</v>
      </c>
      <c r="E3901" t="s">
        <v>337</v>
      </c>
      <c r="F3901" t="s">
        <v>10</v>
      </c>
      <c r="G3901" t="s">
        <v>320</v>
      </c>
      <c r="H3901" t="s">
        <v>320</v>
      </c>
      <c r="I3901" t="s">
        <v>467</v>
      </c>
      <c r="J3901" s="25">
        <v>0</v>
      </c>
      <c r="K3901" s="26">
        <v>0</v>
      </c>
      <c r="L3901" s="26">
        <v>0</v>
      </c>
    </row>
    <row r="3902" spans="1:12">
      <c r="A3902" t="s">
        <v>614</v>
      </c>
      <c r="B3902" t="s">
        <v>13</v>
      </c>
      <c r="C3902" t="s">
        <v>77</v>
      </c>
      <c r="D3902" s="24">
        <v>46204</v>
      </c>
      <c r="E3902" t="s">
        <v>339</v>
      </c>
      <c r="F3902" t="s">
        <v>10</v>
      </c>
      <c r="G3902" t="s">
        <v>320</v>
      </c>
      <c r="H3902" t="s">
        <v>320</v>
      </c>
      <c r="I3902" t="s">
        <v>468</v>
      </c>
      <c r="J3902" s="25">
        <v>2</v>
      </c>
      <c r="K3902" s="26">
        <v>3.8999999999999998E-3</v>
      </c>
      <c r="L3902" s="26">
        <v>2.0000000000000001E-4</v>
      </c>
    </row>
    <row r="3903" spans="1:12">
      <c r="A3903" t="s">
        <v>614</v>
      </c>
      <c r="B3903" t="s">
        <v>13</v>
      </c>
      <c r="C3903" t="s">
        <v>77</v>
      </c>
      <c r="D3903" s="24">
        <v>46204</v>
      </c>
      <c r="E3903" t="s">
        <v>341</v>
      </c>
      <c r="F3903" t="s">
        <v>10</v>
      </c>
      <c r="G3903" t="s">
        <v>320</v>
      </c>
      <c r="H3903" t="s">
        <v>320</v>
      </c>
      <c r="I3903" t="s">
        <v>469</v>
      </c>
      <c r="J3903" s="25">
        <v>0</v>
      </c>
      <c r="K3903" s="26">
        <v>0</v>
      </c>
      <c r="L3903" s="26">
        <v>0</v>
      </c>
    </row>
    <row r="3904" spans="1:12">
      <c r="A3904" t="s">
        <v>614</v>
      </c>
      <c r="B3904" t="s">
        <v>13</v>
      </c>
      <c r="C3904" t="s">
        <v>77</v>
      </c>
      <c r="D3904" s="24">
        <v>46204</v>
      </c>
      <c r="E3904" t="s">
        <v>343</v>
      </c>
      <c r="F3904" t="s">
        <v>9</v>
      </c>
      <c r="G3904" t="s">
        <v>344</v>
      </c>
      <c r="H3904" t="s">
        <v>344</v>
      </c>
      <c r="I3904" t="s">
        <v>470</v>
      </c>
      <c r="J3904" s="25">
        <v>2</v>
      </c>
      <c r="K3904" s="26">
        <v>3.2000000000000002E-3</v>
      </c>
      <c r="L3904" s="26">
        <v>1E-4</v>
      </c>
    </row>
    <row r="3905" spans="1:12">
      <c r="A3905" t="s">
        <v>614</v>
      </c>
      <c r="B3905" t="s">
        <v>13</v>
      </c>
      <c r="C3905" t="s">
        <v>77</v>
      </c>
      <c r="D3905" s="24">
        <v>46204</v>
      </c>
      <c r="E3905" t="s">
        <v>346</v>
      </c>
      <c r="F3905" t="s">
        <v>10</v>
      </c>
      <c r="G3905" t="s">
        <v>320</v>
      </c>
      <c r="H3905" t="s">
        <v>320</v>
      </c>
      <c r="I3905" t="s">
        <v>471</v>
      </c>
      <c r="J3905" s="25">
        <v>0</v>
      </c>
      <c r="K3905" s="26">
        <v>0</v>
      </c>
      <c r="L3905" s="26">
        <v>0</v>
      </c>
    </row>
    <row r="3906" spans="1:12">
      <c r="A3906" t="s">
        <v>614</v>
      </c>
      <c r="B3906" t="s">
        <v>13</v>
      </c>
      <c r="C3906" t="s">
        <v>77</v>
      </c>
      <c r="D3906" s="24">
        <v>46204</v>
      </c>
      <c r="E3906" t="s">
        <v>463</v>
      </c>
      <c r="F3906" t="s">
        <v>10</v>
      </c>
      <c r="G3906" t="s">
        <v>320</v>
      </c>
      <c r="H3906" t="s">
        <v>320</v>
      </c>
      <c r="I3906" t="s">
        <v>472</v>
      </c>
      <c r="J3906" s="25">
        <v>0</v>
      </c>
      <c r="K3906" s="26">
        <v>0</v>
      </c>
      <c r="L3906" s="26">
        <v>0</v>
      </c>
    </row>
    <row r="3907" spans="1:12">
      <c r="A3907" t="s">
        <v>614</v>
      </c>
      <c r="B3907" t="s">
        <v>13</v>
      </c>
      <c r="C3907" t="s">
        <v>77</v>
      </c>
      <c r="D3907" s="24">
        <v>46204</v>
      </c>
      <c r="E3907" t="s">
        <v>602</v>
      </c>
      <c r="F3907" t="s">
        <v>10</v>
      </c>
      <c r="G3907" t="s">
        <v>320</v>
      </c>
      <c r="H3907" t="s">
        <v>320</v>
      </c>
      <c r="I3907" t="s">
        <v>473</v>
      </c>
      <c r="J3907" s="25">
        <v>0</v>
      </c>
      <c r="K3907" s="26">
        <v>0</v>
      </c>
      <c r="L3907" s="2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30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/>
  <cols>
    <col min="1" max="1" width="12" style="4" customWidth="1"/>
    <col min="2" max="2" width="11" style="4" customWidth="1"/>
    <col min="3" max="3" width="18" style="4" customWidth="1"/>
    <col min="4" max="4" width="14" style="4" customWidth="1"/>
    <col min="5" max="5" width="12" style="4" customWidth="1"/>
    <col min="6" max="6" width="11" style="4" customWidth="1"/>
    <col min="7" max="7" width="20" style="4" customWidth="1"/>
    <col min="8" max="8" width="20" customWidth="1"/>
    <col min="9" max="9" width="18" style="4" customWidth="1"/>
    <col min="10" max="10" width="20" style="4" customWidth="1"/>
    <col min="11" max="11" width="26" style="4" customWidth="1"/>
    <col min="12" max="12" width="26" customWidth="1"/>
    <col min="13" max="48" width="8.83203125" style="4" customWidth="1"/>
    <col min="49" max="16384" width="8.83203125" style="4"/>
  </cols>
  <sheetData>
    <row r="1" spans="1:12" ht="16" customHeight="1">
      <c r="A1" s="49" t="s">
        <v>304</v>
      </c>
      <c r="B1" s="49" t="s">
        <v>305</v>
      </c>
      <c r="C1" s="49" t="s">
        <v>8</v>
      </c>
      <c r="D1" s="49" t="s">
        <v>297</v>
      </c>
      <c r="E1" s="49" t="s">
        <v>306</v>
      </c>
      <c r="F1" s="49" t="s">
        <v>307</v>
      </c>
      <c r="G1" s="49" t="s">
        <v>308</v>
      </c>
      <c r="H1" s="49" t="s">
        <v>309</v>
      </c>
      <c r="I1" s="49" t="s">
        <v>310</v>
      </c>
      <c r="J1" s="49" t="s">
        <v>311</v>
      </c>
      <c r="K1" s="49" t="s">
        <v>217</v>
      </c>
      <c r="L1" s="49" t="s">
        <v>173</v>
      </c>
    </row>
    <row r="2" spans="1:12" ht="16" customHeight="1">
      <c r="A2" t="s">
        <v>312</v>
      </c>
      <c r="B2" t="s">
        <v>9</v>
      </c>
      <c r="C2" t="s">
        <v>17</v>
      </c>
      <c r="D2" s="24">
        <v>45901</v>
      </c>
      <c r="E2" t="s">
        <v>319</v>
      </c>
      <c r="F2" t="s">
        <v>10</v>
      </c>
      <c r="G2" t="s">
        <v>320</v>
      </c>
      <c r="H2" t="s">
        <v>320</v>
      </c>
      <c r="I2" t="s">
        <v>315</v>
      </c>
      <c r="J2" s="25">
        <v>2038762</v>
      </c>
      <c r="K2" s="26">
        <v>3884.4164999999998</v>
      </c>
      <c r="L2" s="26">
        <v>32.6023</v>
      </c>
    </row>
    <row r="3" spans="1:12" ht="16" customHeight="1">
      <c r="A3" t="s">
        <v>312</v>
      </c>
      <c r="B3" t="s">
        <v>9</v>
      </c>
      <c r="C3" t="s">
        <v>17</v>
      </c>
      <c r="D3" s="24">
        <v>45901</v>
      </c>
      <c r="E3" t="s">
        <v>321</v>
      </c>
      <c r="F3" t="s">
        <v>10</v>
      </c>
      <c r="G3" t="s">
        <v>320</v>
      </c>
      <c r="H3" t="s">
        <v>320</v>
      </c>
      <c r="I3" t="s">
        <v>322</v>
      </c>
      <c r="J3" s="25">
        <v>17731</v>
      </c>
      <c r="K3" s="26">
        <v>34.126300000000001</v>
      </c>
      <c r="L3" s="26">
        <v>0.30659999999999998</v>
      </c>
    </row>
    <row r="4" spans="1:12" ht="16" customHeight="1">
      <c r="A4" t="s">
        <v>312</v>
      </c>
      <c r="B4" t="s">
        <v>9</v>
      </c>
      <c r="C4" t="s">
        <v>17</v>
      </c>
      <c r="D4" s="24">
        <v>45901</v>
      </c>
      <c r="E4" t="s">
        <v>323</v>
      </c>
      <c r="F4" t="s">
        <v>10</v>
      </c>
      <c r="G4" t="s">
        <v>320</v>
      </c>
      <c r="H4" t="s">
        <v>320</v>
      </c>
      <c r="I4" t="s">
        <v>324</v>
      </c>
      <c r="J4" s="25">
        <v>382</v>
      </c>
      <c r="K4" s="26">
        <v>0.74260000000000004</v>
      </c>
      <c r="L4" s="26">
        <v>1.5699999999999999E-2</v>
      </c>
    </row>
    <row r="5" spans="1:12" ht="16" customHeight="1">
      <c r="A5" t="s">
        <v>312</v>
      </c>
      <c r="B5" t="s">
        <v>9</v>
      </c>
      <c r="C5" t="s">
        <v>17</v>
      </c>
      <c r="D5" s="24">
        <v>45901</v>
      </c>
      <c r="E5" t="s">
        <v>325</v>
      </c>
      <c r="F5" t="s">
        <v>10</v>
      </c>
      <c r="G5" t="s">
        <v>320</v>
      </c>
      <c r="H5" t="s">
        <v>320</v>
      </c>
      <c r="I5" t="s">
        <v>326</v>
      </c>
      <c r="J5" s="25">
        <v>3133</v>
      </c>
      <c r="K5" s="26">
        <v>6.1669</v>
      </c>
      <c r="L5" s="26">
        <v>8.5099999999999995E-2</v>
      </c>
    </row>
    <row r="6" spans="1:12" ht="16" customHeight="1">
      <c r="A6" t="s">
        <v>312</v>
      </c>
      <c r="B6" t="s">
        <v>9</v>
      </c>
      <c r="C6" t="s">
        <v>17</v>
      </c>
      <c r="D6" s="24">
        <v>45901</v>
      </c>
      <c r="E6" t="s">
        <v>327</v>
      </c>
      <c r="F6" t="s">
        <v>10</v>
      </c>
      <c r="G6" t="s">
        <v>320</v>
      </c>
      <c r="H6" t="s">
        <v>320</v>
      </c>
      <c r="I6" t="s">
        <v>328</v>
      </c>
      <c r="J6" s="25">
        <v>123</v>
      </c>
      <c r="K6" s="26">
        <v>0.25750000000000001</v>
      </c>
      <c r="L6" s="26">
        <v>4.1000000000000003E-3</v>
      </c>
    </row>
    <row r="7" spans="1:12" ht="16" customHeight="1">
      <c r="A7" t="s">
        <v>312</v>
      </c>
      <c r="B7" t="s">
        <v>9</v>
      </c>
      <c r="C7" t="s">
        <v>17</v>
      </c>
      <c r="D7" s="24">
        <v>45901</v>
      </c>
      <c r="E7" t="s">
        <v>329</v>
      </c>
      <c r="F7" t="s">
        <v>10</v>
      </c>
      <c r="G7" t="s">
        <v>320</v>
      </c>
      <c r="H7" t="s">
        <v>320</v>
      </c>
      <c r="I7" t="s">
        <v>330</v>
      </c>
      <c r="J7" s="25">
        <v>0</v>
      </c>
      <c r="K7" s="26">
        <v>0</v>
      </c>
      <c r="L7" s="26">
        <v>0</v>
      </c>
    </row>
    <row r="8" spans="1:12" ht="16" customHeight="1">
      <c r="A8" t="s">
        <v>313</v>
      </c>
      <c r="B8" t="s">
        <v>10</v>
      </c>
      <c r="C8" t="s">
        <v>17</v>
      </c>
      <c r="D8" s="24">
        <v>45901</v>
      </c>
      <c r="E8" t="s">
        <v>319</v>
      </c>
      <c r="F8" t="s">
        <v>10</v>
      </c>
      <c r="G8" t="s">
        <v>320</v>
      </c>
      <c r="H8" t="s">
        <v>320</v>
      </c>
      <c r="I8" t="s">
        <v>315</v>
      </c>
      <c r="J8" s="25">
        <v>2335453</v>
      </c>
      <c r="K8" s="26">
        <v>4447.3157000000001</v>
      </c>
      <c r="L8" s="26">
        <v>37.392299999999999</v>
      </c>
    </row>
    <row r="9" spans="1:12" ht="16" customHeight="1">
      <c r="A9" t="s">
        <v>313</v>
      </c>
      <c r="B9" t="s">
        <v>10</v>
      </c>
      <c r="C9" t="s">
        <v>17</v>
      </c>
      <c r="D9" s="24">
        <v>45901</v>
      </c>
      <c r="E9" t="s">
        <v>321</v>
      </c>
      <c r="F9" t="s">
        <v>10</v>
      </c>
      <c r="G9" t="s">
        <v>320</v>
      </c>
      <c r="H9" t="s">
        <v>320</v>
      </c>
      <c r="I9" t="s">
        <v>322</v>
      </c>
      <c r="J9" s="25">
        <v>25566</v>
      </c>
      <c r="K9" s="26">
        <v>49.349699999999999</v>
      </c>
      <c r="L9" s="26">
        <v>0.48370000000000002</v>
      </c>
    </row>
    <row r="10" spans="1:12" ht="16" customHeight="1">
      <c r="A10" t="s">
        <v>313</v>
      </c>
      <c r="B10" t="s">
        <v>10</v>
      </c>
      <c r="C10" t="s">
        <v>17</v>
      </c>
      <c r="D10" s="24">
        <v>45901</v>
      </c>
      <c r="E10" t="s">
        <v>323</v>
      </c>
      <c r="F10" t="s">
        <v>10</v>
      </c>
      <c r="G10" t="s">
        <v>320</v>
      </c>
      <c r="H10" t="s">
        <v>320</v>
      </c>
      <c r="I10" t="s">
        <v>324</v>
      </c>
      <c r="J10" s="25">
        <v>633</v>
      </c>
      <c r="K10" s="26">
        <v>1.2279</v>
      </c>
      <c r="L10" s="26">
        <v>2.5000000000000001E-2</v>
      </c>
    </row>
    <row r="11" spans="1:12" ht="16" customHeight="1">
      <c r="A11" t="s">
        <v>313</v>
      </c>
      <c r="B11" t="s">
        <v>10</v>
      </c>
      <c r="C11" t="s">
        <v>17</v>
      </c>
      <c r="D11" s="24">
        <v>45901</v>
      </c>
      <c r="E11" t="s">
        <v>325</v>
      </c>
      <c r="F11" t="s">
        <v>10</v>
      </c>
      <c r="G11" t="s">
        <v>320</v>
      </c>
      <c r="H11" t="s">
        <v>320</v>
      </c>
      <c r="I11" t="s">
        <v>326</v>
      </c>
      <c r="J11" s="25">
        <v>3041</v>
      </c>
      <c r="K11" s="26">
        <v>6.0114000000000001</v>
      </c>
      <c r="L11" s="26">
        <v>8.4000000000000005E-2</v>
      </c>
    </row>
    <row r="12" spans="1:12" ht="16" customHeight="1">
      <c r="A12" t="s">
        <v>313</v>
      </c>
      <c r="B12" t="s">
        <v>10</v>
      </c>
      <c r="C12" t="s">
        <v>17</v>
      </c>
      <c r="D12" s="24">
        <v>45901</v>
      </c>
      <c r="E12" t="s">
        <v>327</v>
      </c>
      <c r="F12" t="s">
        <v>10</v>
      </c>
      <c r="G12" t="s">
        <v>320</v>
      </c>
      <c r="H12" t="s">
        <v>320</v>
      </c>
      <c r="I12" t="s">
        <v>328</v>
      </c>
      <c r="J12" s="25">
        <v>130</v>
      </c>
      <c r="K12" s="26">
        <v>0.27189999999999998</v>
      </c>
      <c r="L12" s="26">
        <v>4.1999999999999997E-3</v>
      </c>
    </row>
    <row r="13" spans="1:12" ht="16" customHeight="1">
      <c r="A13" t="s">
        <v>313</v>
      </c>
      <c r="B13" t="s">
        <v>10</v>
      </c>
      <c r="C13" t="s">
        <v>17</v>
      </c>
      <c r="D13" s="24">
        <v>45901</v>
      </c>
      <c r="E13" t="s">
        <v>329</v>
      </c>
      <c r="F13" t="s">
        <v>10</v>
      </c>
      <c r="G13" t="s">
        <v>320</v>
      </c>
      <c r="H13" t="s">
        <v>320</v>
      </c>
      <c r="I13" t="s">
        <v>330</v>
      </c>
      <c r="J13" s="25">
        <v>0</v>
      </c>
      <c r="K13" s="26">
        <v>0</v>
      </c>
      <c r="L13" s="26">
        <v>0</v>
      </c>
    </row>
    <row r="14" spans="1:12" ht="16" customHeight="1">
      <c r="A14" t="s">
        <v>348</v>
      </c>
      <c r="B14" t="s">
        <v>11</v>
      </c>
      <c r="C14" t="s">
        <v>17</v>
      </c>
      <c r="D14" s="24">
        <v>45901</v>
      </c>
      <c r="E14" t="s">
        <v>319</v>
      </c>
      <c r="F14" t="s">
        <v>10</v>
      </c>
      <c r="G14" t="s">
        <v>320</v>
      </c>
      <c r="H14" t="s">
        <v>320</v>
      </c>
      <c r="I14" t="s">
        <v>315</v>
      </c>
      <c r="J14" s="25">
        <v>2543972</v>
      </c>
      <c r="K14" s="26">
        <v>4839.8017</v>
      </c>
      <c r="L14" s="26">
        <v>40.356400000000001</v>
      </c>
    </row>
    <row r="15" spans="1:12" ht="16" customHeight="1">
      <c r="A15" t="s">
        <v>348</v>
      </c>
      <c r="B15" t="s">
        <v>11</v>
      </c>
      <c r="C15" t="s">
        <v>17</v>
      </c>
      <c r="D15" s="24">
        <v>45901</v>
      </c>
      <c r="E15" t="s">
        <v>321</v>
      </c>
      <c r="F15" t="s">
        <v>10</v>
      </c>
      <c r="G15" t="s">
        <v>320</v>
      </c>
      <c r="H15" t="s">
        <v>320</v>
      </c>
      <c r="I15" t="s">
        <v>322</v>
      </c>
      <c r="J15" s="25">
        <v>29423</v>
      </c>
      <c r="K15" s="26">
        <v>56.808799999999998</v>
      </c>
      <c r="L15" s="26">
        <v>0.47589999999999999</v>
      </c>
    </row>
    <row r="16" spans="1:12" ht="16" customHeight="1">
      <c r="A16" t="s">
        <v>348</v>
      </c>
      <c r="B16" t="s">
        <v>11</v>
      </c>
      <c r="C16" t="s">
        <v>17</v>
      </c>
      <c r="D16" s="24">
        <v>45901</v>
      </c>
      <c r="E16" t="s">
        <v>323</v>
      </c>
      <c r="F16" t="s">
        <v>10</v>
      </c>
      <c r="G16" t="s">
        <v>320</v>
      </c>
      <c r="H16" t="s">
        <v>320</v>
      </c>
      <c r="I16" t="s">
        <v>324</v>
      </c>
      <c r="J16" s="25">
        <v>1324</v>
      </c>
      <c r="K16" s="26">
        <v>2.5655999999999999</v>
      </c>
      <c r="L16" s="26">
        <v>5.5199999999999999E-2</v>
      </c>
    </row>
    <row r="17" spans="1:12" ht="16" customHeight="1">
      <c r="A17" t="s">
        <v>348</v>
      </c>
      <c r="B17" t="s">
        <v>11</v>
      </c>
      <c r="C17" t="s">
        <v>17</v>
      </c>
      <c r="D17" s="24">
        <v>45901</v>
      </c>
      <c r="E17" t="s">
        <v>325</v>
      </c>
      <c r="F17" t="s">
        <v>10</v>
      </c>
      <c r="G17" t="s">
        <v>320</v>
      </c>
      <c r="H17" t="s">
        <v>320</v>
      </c>
      <c r="I17" t="s">
        <v>326</v>
      </c>
      <c r="J17" s="25">
        <v>3953</v>
      </c>
      <c r="K17" s="26">
        <v>7.8925000000000001</v>
      </c>
      <c r="L17" s="26">
        <v>0.1201</v>
      </c>
    </row>
    <row r="18" spans="1:12" ht="16" customHeight="1">
      <c r="A18" t="s">
        <v>348</v>
      </c>
      <c r="B18" t="s">
        <v>11</v>
      </c>
      <c r="C18" t="s">
        <v>17</v>
      </c>
      <c r="D18" s="24">
        <v>45901</v>
      </c>
      <c r="E18" t="s">
        <v>327</v>
      </c>
      <c r="F18" t="s">
        <v>10</v>
      </c>
      <c r="G18" t="s">
        <v>320</v>
      </c>
      <c r="H18" t="s">
        <v>320</v>
      </c>
      <c r="I18" t="s">
        <v>328</v>
      </c>
      <c r="J18" s="25">
        <v>138</v>
      </c>
      <c r="K18" s="26">
        <v>0.28699999999999998</v>
      </c>
      <c r="L18" s="26">
        <v>4.8999999999999998E-3</v>
      </c>
    </row>
    <row r="19" spans="1:12" ht="16" customHeight="1">
      <c r="A19" t="s">
        <v>348</v>
      </c>
      <c r="B19" t="s">
        <v>11</v>
      </c>
      <c r="C19" t="s">
        <v>17</v>
      </c>
      <c r="D19" s="24">
        <v>45901</v>
      </c>
      <c r="E19" t="s">
        <v>329</v>
      </c>
      <c r="F19" t="s">
        <v>10</v>
      </c>
      <c r="G19" t="s">
        <v>320</v>
      </c>
      <c r="H19" t="s">
        <v>320</v>
      </c>
      <c r="I19" t="s">
        <v>330</v>
      </c>
      <c r="J19" s="25">
        <v>0</v>
      </c>
      <c r="K19" s="26">
        <v>0</v>
      </c>
      <c r="L19" s="26">
        <v>0</v>
      </c>
    </row>
    <row r="20" spans="1:12" ht="16" customHeight="1">
      <c r="A20" t="s">
        <v>350</v>
      </c>
      <c r="B20" t="s">
        <v>12</v>
      </c>
      <c r="C20" t="s">
        <v>17</v>
      </c>
      <c r="D20" s="24">
        <v>45901</v>
      </c>
      <c r="E20" t="s">
        <v>319</v>
      </c>
      <c r="F20" t="s">
        <v>10</v>
      </c>
      <c r="G20" t="s">
        <v>320</v>
      </c>
      <c r="H20" t="s">
        <v>320</v>
      </c>
      <c r="I20" t="s">
        <v>315</v>
      </c>
      <c r="J20" s="25">
        <v>2537028</v>
      </c>
      <c r="K20" s="26">
        <v>4848.7147000000004</v>
      </c>
      <c r="L20" s="26">
        <v>37.414700000000003</v>
      </c>
    </row>
    <row r="21" spans="1:12" ht="16" customHeight="1">
      <c r="A21" t="s">
        <v>350</v>
      </c>
      <c r="B21" t="s">
        <v>12</v>
      </c>
      <c r="C21" t="s">
        <v>17</v>
      </c>
      <c r="D21" s="24">
        <v>45901</v>
      </c>
      <c r="E21" t="s">
        <v>321</v>
      </c>
      <c r="F21" t="s">
        <v>10</v>
      </c>
      <c r="G21" t="s">
        <v>320</v>
      </c>
      <c r="H21" t="s">
        <v>320</v>
      </c>
      <c r="I21" t="s">
        <v>322</v>
      </c>
      <c r="J21" s="25">
        <v>23723</v>
      </c>
      <c r="K21" s="26">
        <v>45.772799999999997</v>
      </c>
      <c r="L21" s="26">
        <v>0.47610000000000002</v>
      </c>
    </row>
    <row r="22" spans="1:12" ht="16" customHeight="1">
      <c r="A22" t="s">
        <v>350</v>
      </c>
      <c r="B22" t="s">
        <v>12</v>
      </c>
      <c r="C22" t="s">
        <v>17</v>
      </c>
      <c r="D22" s="24">
        <v>45901</v>
      </c>
      <c r="E22" t="s">
        <v>323</v>
      </c>
      <c r="F22" t="s">
        <v>10</v>
      </c>
      <c r="G22" t="s">
        <v>320</v>
      </c>
      <c r="H22" t="s">
        <v>320</v>
      </c>
      <c r="I22" t="s">
        <v>324</v>
      </c>
      <c r="J22" s="25">
        <v>710</v>
      </c>
      <c r="K22" s="26">
        <v>1.3714</v>
      </c>
      <c r="L22" s="26">
        <v>2.87E-2</v>
      </c>
    </row>
    <row r="23" spans="1:12" ht="16" customHeight="1">
      <c r="A23" t="s">
        <v>350</v>
      </c>
      <c r="B23" t="s">
        <v>12</v>
      </c>
      <c r="C23" t="s">
        <v>17</v>
      </c>
      <c r="D23" s="24">
        <v>45901</v>
      </c>
      <c r="E23" t="s">
        <v>325</v>
      </c>
      <c r="F23" t="s">
        <v>10</v>
      </c>
      <c r="G23" t="s">
        <v>320</v>
      </c>
      <c r="H23" t="s">
        <v>320</v>
      </c>
      <c r="I23" t="s">
        <v>326</v>
      </c>
      <c r="J23" s="25">
        <v>3065</v>
      </c>
      <c r="K23" s="26">
        <v>6.0011000000000001</v>
      </c>
      <c r="L23" s="26">
        <v>9.4500000000000001E-2</v>
      </c>
    </row>
    <row r="24" spans="1:12" ht="16" customHeight="1">
      <c r="A24" t="s">
        <v>350</v>
      </c>
      <c r="B24" t="s">
        <v>12</v>
      </c>
      <c r="C24" t="s">
        <v>17</v>
      </c>
      <c r="D24" s="24">
        <v>45901</v>
      </c>
      <c r="E24" t="s">
        <v>327</v>
      </c>
      <c r="F24" t="s">
        <v>10</v>
      </c>
      <c r="G24" t="s">
        <v>320</v>
      </c>
      <c r="H24" t="s">
        <v>320</v>
      </c>
      <c r="I24" t="s">
        <v>328</v>
      </c>
      <c r="J24" s="25">
        <v>92</v>
      </c>
      <c r="K24" s="26">
        <v>0.19159999999999999</v>
      </c>
      <c r="L24" s="26">
        <v>3.3E-3</v>
      </c>
    </row>
    <row r="25" spans="1:12" ht="16" customHeight="1">
      <c r="A25" t="s">
        <v>350</v>
      </c>
      <c r="B25" t="s">
        <v>12</v>
      </c>
      <c r="C25" t="s">
        <v>17</v>
      </c>
      <c r="D25" s="24">
        <v>45901</v>
      </c>
      <c r="E25" t="s">
        <v>329</v>
      </c>
      <c r="F25" t="s">
        <v>10</v>
      </c>
      <c r="G25" t="s">
        <v>320</v>
      </c>
      <c r="H25" t="s">
        <v>320</v>
      </c>
      <c r="I25" t="s">
        <v>330</v>
      </c>
      <c r="J25" s="25">
        <v>0</v>
      </c>
      <c r="K25" s="26">
        <v>0</v>
      </c>
      <c r="L25" s="26">
        <v>0</v>
      </c>
    </row>
    <row r="26" spans="1:12" ht="16" customHeight="1">
      <c r="A26" t="s">
        <v>351</v>
      </c>
      <c r="B26" t="s">
        <v>13</v>
      </c>
      <c r="C26" t="s">
        <v>17</v>
      </c>
      <c r="D26" s="24">
        <v>45901</v>
      </c>
      <c r="E26" t="s">
        <v>319</v>
      </c>
      <c r="F26" t="s">
        <v>10</v>
      </c>
      <c r="G26" t="s">
        <v>320</v>
      </c>
      <c r="H26" t="s">
        <v>320</v>
      </c>
      <c r="I26" t="s">
        <v>315</v>
      </c>
      <c r="J26" s="25">
        <v>2889341</v>
      </c>
      <c r="K26" s="26">
        <v>5507.8203999999996</v>
      </c>
      <c r="L26" s="26">
        <v>41.694200000000002</v>
      </c>
    </row>
    <row r="27" spans="1:12" ht="16" customHeight="1">
      <c r="A27" t="s">
        <v>351</v>
      </c>
      <c r="B27" t="s">
        <v>13</v>
      </c>
      <c r="C27" t="s">
        <v>17</v>
      </c>
      <c r="D27" s="24">
        <v>45901</v>
      </c>
      <c r="E27" t="s">
        <v>321</v>
      </c>
      <c r="F27" t="s">
        <v>10</v>
      </c>
      <c r="G27" t="s">
        <v>320</v>
      </c>
      <c r="H27" t="s">
        <v>320</v>
      </c>
      <c r="I27" t="s">
        <v>322</v>
      </c>
      <c r="J27" s="25">
        <v>33458</v>
      </c>
      <c r="K27" s="26">
        <v>64.560400000000001</v>
      </c>
      <c r="L27" s="26">
        <v>0.73340000000000005</v>
      </c>
    </row>
    <row r="28" spans="1:12" ht="16" customHeight="1">
      <c r="A28" t="s">
        <v>351</v>
      </c>
      <c r="B28" t="s">
        <v>13</v>
      </c>
      <c r="C28" t="s">
        <v>17</v>
      </c>
      <c r="D28" s="24">
        <v>45901</v>
      </c>
      <c r="E28" t="s">
        <v>323</v>
      </c>
      <c r="F28" t="s">
        <v>10</v>
      </c>
      <c r="G28" t="s">
        <v>320</v>
      </c>
      <c r="H28" t="s">
        <v>320</v>
      </c>
      <c r="I28" t="s">
        <v>324</v>
      </c>
      <c r="J28" s="25">
        <v>722</v>
      </c>
      <c r="K28" s="26">
        <v>1.3985000000000001</v>
      </c>
      <c r="L28" s="26">
        <v>3.1300000000000001E-2</v>
      </c>
    </row>
    <row r="29" spans="1:12" ht="16" customHeight="1">
      <c r="A29" t="s">
        <v>351</v>
      </c>
      <c r="B29" t="s">
        <v>13</v>
      </c>
      <c r="C29" t="s">
        <v>17</v>
      </c>
      <c r="D29" s="24">
        <v>45901</v>
      </c>
      <c r="E29" t="s">
        <v>325</v>
      </c>
      <c r="F29" t="s">
        <v>10</v>
      </c>
      <c r="G29" t="s">
        <v>320</v>
      </c>
      <c r="H29" t="s">
        <v>320</v>
      </c>
      <c r="I29" t="s">
        <v>326</v>
      </c>
      <c r="J29" s="25">
        <v>1986</v>
      </c>
      <c r="K29" s="26">
        <v>3.9685000000000001</v>
      </c>
      <c r="L29" s="26">
        <v>6.1800000000000001E-2</v>
      </c>
    </row>
    <row r="30" spans="1:12" ht="16" customHeight="1">
      <c r="A30" t="s">
        <v>351</v>
      </c>
      <c r="B30" t="s">
        <v>13</v>
      </c>
      <c r="C30" t="s">
        <v>17</v>
      </c>
      <c r="D30" s="24">
        <v>45901</v>
      </c>
      <c r="E30" t="s">
        <v>327</v>
      </c>
      <c r="F30" t="s">
        <v>10</v>
      </c>
      <c r="G30" t="s">
        <v>320</v>
      </c>
      <c r="H30" t="s">
        <v>320</v>
      </c>
      <c r="I30" t="s">
        <v>328</v>
      </c>
      <c r="J30" s="25">
        <v>77</v>
      </c>
      <c r="K30" s="26">
        <v>0.1615</v>
      </c>
      <c r="L30" s="26">
        <v>2.0999999999999999E-3</v>
      </c>
    </row>
    <row r="31" spans="1:12" ht="16" customHeight="1">
      <c r="A31" t="s">
        <v>351</v>
      </c>
      <c r="B31" t="s">
        <v>13</v>
      </c>
      <c r="C31" t="s">
        <v>17</v>
      </c>
      <c r="D31" s="24">
        <v>45901</v>
      </c>
      <c r="E31" t="s">
        <v>329</v>
      </c>
      <c r="F31" t="s">
        <v>10</v>
      </c>
      <c r="G31" t="s">
        <v>320</v>
      </c>
      <c r="H31" t="s">
        <v>320</v>
      </c>
      <c r="I31" t="s">
        <v>330</v>
      </c>
      <c r="J31" s="25">
        <v>0</v>
      </c>
      <c r="K31" s="26">
        <v>0</v>
      </c>
      <c r="L31" s="26">
        <v>0</v>
      </c>
    </row>
    <row r="32" spans="1:12" ht="16" customHeight="1">
      <c r="A32" t="s">
        <v>352</v>
      </c>
      <c r="B32" t="s">
        <v>9</v>
      </c>
      <c r="C32" t="s">
        <v>19</v>
      </c>
      <c r="D32" s="24">
        <v>45901</v>
      </c>
      <c r="E32" t="s">
        <v>319</v>
      </c>
      <c r="F32" t="s">
        <v>10</v>
      </c>
      <c r="G32" t="s">
        <v>320</v>
      </c>
      <c r="H32" t="s">
        <v>320</v>
      </c>
      <c r="I32" t="s">
        <v>315</v>
      </c>
      <c r="J32" s="25">
        <v>2772664</v>
      </c>
      <c r="K32" s="26">
        <v>5289.4227000000001</v>
      </c>
      <c r="L32" s="26">
        <v>37.314</v>
      </c>
    </row>
    <row r="33" spans="1:12" ht="16" customHeight="1">
      <c r="A33" t="s">
        <v>352</v>
      </c>
      <c r="B33" t="s">
        <v>9</v>
      </c>
      <c r="C33" t="s">
        <v>19</v>
      </c>
      <c r="D33" s="24">
        <v>45901</v>
      </c>
      <c r="E33" t="s">
        <v>321</v>
      </c>
      <c r="F33" t="s">
        <v>10</v>
      </c>
      <c r="G33" t="s">
        <v>320</v>
      </c>
      <c r="H33" t="s">
        <v>320</v>
      </c>
      <c r="I33" t="s">
        <v>322</v>
      </c>
      <c r="J33" s="25">
        <v>23556</v>
      </c>
      <c r="K33" s="26">
        <v>45.249899999999997</v>
      </c>
      <c r="L33" s="26">
        <v>0.46350000000000002</v>
      </c>
    </row>
    <row r="34" spans="1:12" ht="16" customHeight="1">
      <c r="A34" t="s">
        <v>352</v>
      </c>
      <c r="B34" t="s">
        <v>9</v>
      </c>
      <c r="C34" t="s">
        <v>19</v>
      </c>
      <c r="D34" s="24">
        <v>45901</v>
      </c>
      <c r="E34" t="s">
        <v>323</v>
      </c>
      <c r="F34" t="s">
        <v>10</v>
      </c>
      <c r="G34" t="s">
        <v>320</v>
      </c>
      <c r="H34" t="s">
        <v>320</v>
      </c>
      <c r="I34" t="s">
        <v>324</v>
      </c>
      <c r="J34" s="25">
        <v>723</v>
      </c>
      <c r="K34" s="26">
        <v>1.3796999999999999</v>
      </c>
      <c r="L34" s="26">
        <v>2.1999999999999999E-2</v>
      </c>
    </row>
    <row r="35" spans="1:12" ht="16" customHeight="1">
      <c r="A35" t="s">
        <v>352</v>
      </c>
      <c r="B35" t="s">
        <v>9</v>
      </c>
      <c r="C35" t="s">
        <v>19</v>
      </c>
      <c r="D35" s="24">
        <v>45901</v>
      </c>
      <c r="E35" t="s">
        <v>325</v>
      </c>
      <c r="F35" t="s">
        <v>10</v>
      </c>
      <c r="G35" t="s">
        <v>320</v>
      </c>
      <c r="H35" t="s">
        <v>320</v>
      </c>
      <c r="I35" t="s">
        <v>326</v>
      </c>
      <c r="J35" s="25">
        <v>2328</v>
      </c>
      <c r="K35" s="26">
        <v>4.5147000000000004</v>
      </c>
      <c r="L35" s="26">
        <v>6.8000000000000005E-2</v>
      </c>
    </row>
    <row r="36" spans="1:12" ht="16" customHeight="1">
      <c r="A36" t="s">
        <v>352</v>
      </c>
      <c r="B36" t="s">
        <v>9</v>
      </c>
      <c r="C36" t="s">
        <v>19</v>
      </c>
      <c r="D36" s="24">
        <v>45901</v>
      </c>
      <c r="E36" t="s">
        <v>327</v>
      </c>
      <c r="F36" t="s">
        <v>10</v>
      </c>
      <c r="G36" t="s">
        <v>320</v>
      </c>
      <c r="H36" t="s">
        <v>320</v>
      </c>
      <c r="I36" t="s">
        <v>328</v>
      </c>
      <c r="J36" s="25">
        <v>123</v>
      </c>
      <c r="K36" s="26">
        <v>0.2576</v>
      </c>
      <c r="L36" s="26">
        <v>3.8999999999999998E-3</v>
      </c>
    </row>
    <row r="37" spans="1:12" ht="16" customHeight="1">
      <c r="A37" t="s">
        <v>352</v>
      </c>
      <c r="B37" t="s">
        <v>9</v>
      </c>
      <c r="C37" t="s">
        <v>19</v>
      </c>
      <c r="D37" s="24">
        <v>45901</v>
      </c>
      <c r="E37" t="s">
        <v>329</v>
      </c>
      <c r="F37" t="s">
        <v>10</v>
      </c>
      <c r="G37" t="s">
        <v>320</v>
      </c>
      <c r="H37" t="s">
        <v>320</v>
      </c>
      <c r="I37" t="s">
        <v>330</v>
      </c>
      <c r="J37" s="25">
        <v>0</v>
      </c>
      <c r="K37" s="26">
        <v>0</v>
      </c>
      <c r="L37" s="26">
        <v>0</v>
      </c>
    </row>
    <row r="38" spans="1:12" ht="16" customHeight="1">
      <c r="A38" t="s">
        <v>316</v>
      </c>
      <c r="B38" t="s">
        <v>10</v>
      </c>
      <c r="C38" t="s">
        <v>19</v>
      </c>
      <c r="D38" s="24">
        <v>45901</v>
      </c>
      <c r="E38" t="s">
        <v>319</v>
      </c>
      <c r="F38" t="s">
        <v>10</v>
      </c>
      <c r="G38" t="s">
        <v>320</v>
      </c>
      <c r="H38" t="s">
        <v>320</v>
      </c>
      <c r="I38" t="s">
        <v>315</v>
      </c>
      <c r="J38" s="25">
        <v>2184553</v>
      </c>
      <c r="K38" s="26">
        <v>4162.4389000000001</v>
      </c>
      <c r="L38" s="26">
        <v>29.582899999999999</v>
      </c>
    </row>
    <row r="39" spans="1:12" ht="16" customHeight="1">
      <c r="A39" t="s">
        <v>316</v>
      </c>
      <c r="B39" t="s">
        <v>10</v>
      </c>
      <c r="C39" t="s">
        <v>19</v>
      </c>
      <c r="D39" s="24">
        <v>45901</v>
      </c>
      <c r="E39" t="s">
        <v>321</v>
      </c>
      <c r="F39" t="s">
        <v>10</v>
      </c>
      <c r="G39" t="s">
        <v>320</v>
      </c>
      <c r="H39" t="s">
        <v>320</v>
      </c>
      <c r="I39" t="s">
        <v>322</v>
      </c>
      <c r="J39" s="25">
        <v>20360</v>
      </c>
      <c r="K39" s="26">
        <v>39.1389</v>
      </c>
      <c r="L39" s="26">
        <v>0.31459999999999999</v>
      </c>
    </row>
    <row r="40" spans="1:12" ht="16" customHeight="1">
      <c r="A40" t="s">
        <v>316</v>
      </c>
      <c r="B40" t="s">
        <v>10</v>
      </c>
      <c r="C40" t="s">
        <v>19</v>
      </c>
      <c r="D40" s="24">
        <v>45901</v>
      </c>
      <c r="E40" t="s">
        <v>323</v>
      </c>
      <c r="F40" t="s">
        <v>10</v>
      </c>
      <c r="G40" t="s">
        <v>320</v>
      </c>
      <c r="H40" t="s">
        <v>320</v>
      </c>
      <c r="I40" t="s">
        <v>324</v>
      </c>
      <c r="J40" s="25">
        <v>577</v>
      </c>
      <c r="K40" s="26">
        <v>1.1223000000000001</v>
      </c>
      <c r="L40" s="26">
        <v>1.3899999999999999E-2</v>
      </c>
    </row>
    <row r="41" spans="1:12" ht="16" customHeight="1">
      <c r="A41" t="s">
        <v>316</v>
      </c>
      <c r="B41" t="s">
        <v>10</v>
      </c>
      <c r="C41" t="s">
        <v>19</v>
      </c>
      <c r="D41" s="24">
        <v>45901</v>
      </c>
      <c r="E41" t="s">
        <v>325</v>
      </c>
      <c r="F41" t="s">
        <v>10</v>
      </c>
      <c r="G41" t="s">
        <v>320</v>
      </c>
      <c r="H41" t="s">
        <v>320</v>
      </c>
      <c r="I41" t="s">
        <v>326</v>
      </c>
      <c r="J41" s="25">
        <v>1049</v>
      </c>
      <c r="K41" s="26">
        <v>2.0594999999999999</v>
      </c>
      <c r="L41" s="26">
        <v>3.1E-2</v>
      </c>
    </row>
    <row r="42" spans="1:12" ht="16" customHeight="1">
      <c r="A42" t="s">
        <v>316</v>
      </c>
      <c r="B42" t="s">
        <v>10</v>
      </c>
      <c r="C42" t="s">
        <v>19</v>
      </c>
      <c r="D42" s="24">
        <v>45901</v>
      </c>
      <c r="E42" t="s">
        <v>327</v>
      </c>
      <c r="F42" t="s">
        <v>10</v>
      </c>
      <c r="G42" t="s">
        <v>320</v>
      </c>
      <c r="H42" t="s">
        <v>320</v>
      </c>
      <c r="I42" t="s">
        <v>328</v>
      </c>
      <c r="J42" s="25">
        <v>17</v>
      </c>
      <c r="K42" s="26">
        <v>3.5700000000000003E-2</v>
      </c>
      <c r="L42" s="26">
        <v>5.0000000000000001E-4</v>
      </c>
    </row>
    <row r="43" spans="1:12" ht="16" customHeight="1">
      <c r="A43" t="s">
        <v>316</v>
      </c>
      <c r="B43" t="s">
        <v>10</v>
      </c>
      <c r="C43" t="s">
        <v>19</v>
      </c>
      <c r="D43" s="24">
        <v>45901</v>
      </c>
      <c r="E43" t="s">
        <v>329</v>
      </c>
      <c r="F43" t="s">
        <v>10</v>
      </c>
      <c r="G43" t="s">
        <v>320</v>
      </c>
      <c r="H43" t="s">
        <v>320</v>
      </c>
      <c r="I43" t="s">
        <v>330</v>
      </c>
      <c r="J43" s="25">
        <v>0</v>
      </c>
      <c r="K43" s="26">
        <v>0</v>
      </c>
      <c r="L43" s="26">
        <v>0</v>
      </c>
    </row>
    <row r="44" spans="1:12" ht="16" customHeight="1">
      <c r="A44" t="s">
        <v>353</v>
      </c>
      <c r="B44" t="s">
        <v>11</v>
      </c>
      <c r="C44" t="s">
        <v>19</v>
      </c>
      <c r="D44" s="24">
        <v>45901</v>
      </c>
      <c r="E44" t="s">
        <v>319</v>
      </c>
      <c r="F44" t="s">
        <v>10</v>
      </c>
      <c r="G44" t="s">
        <v>320</v>
      </c>
      <c r="H44" t="s">
        <v>320</v>
      </c>
      <c r="I44" t="s">
        <v>315</v>
      </c>
      <c r="J44" s="25">
        <v>2977307</v>
      </c>
      <c r="K44" s="26">
        <v>5695.0636000000004</v>
      </c>
      <c r="L44" s="26">
        <v>39.542200000000001</v>
      </c>
    </row>
    <row r="45" spans="1:12" ht="16" customHeight="1">
      <c r="A45" t="s">
        <v>353</v>
      </c>
      <c r="B45" t="s">
        <v>11</v>
      </c>
      <c r="C45" t="s">
        <v>19</v>
      </c>
      <c r="D45" s="24">
        <v>45901</v>
      </c>
      <c r="E45" t="s">
        <v>321</v>
      </c>
      <c r="F45" t="s">
        <v>10</v>
      </c>
      <c r="G45" t="s">
        <v>320</v>
      </c>
      <c r="H45" t="s">
        <v>320</v>
      </c>
      <c r="I45" t="s">
        <v>322</v>
      </c>
      <c r="J45" s="25">
        <v>35141</v>
      </c>
      <c r="K45" s="26">
        <v>67.677499999999995</v>
      </c>
      <c r="L45" s="26">
        <v>0.62709999999999999</v>
      </c>
    </row>
    <row r="46" spans="1:12" ht="16" customHeight="1">
      <c r="A46" t="s">
        <v>353</v>
      </c>
      <c r="B46" t="s">
        <v>11</v>
      </c>
      <c r="C46" t="s">
        <v>19</v>
      </c>
      <c r="D46" s="24">
        <v>45901</v>
      </c>
      <c r="E46" t="s">
        <v>323</v>
      </c>
      <c r="F46" t="s">
        <v>10</v>
      </c>
      <c r="G46" t="s">
        <v>320</v>
      </c>
      <c r="H46" t="s">
        <v>320</v>
      </c>
      <c r="I46" t="s">
        <v>324</v>
      </c>
      <c r="J46" s="25">
        <v>1391</v>
      </c>
      <c r="K46" s="26">
        <v>2.69</v>
      </c>
      <c r="L46" s="26">
        <v>3.2599999999999997E-2</v>
      </c>
    </row>
    <row r="47" spans="1:12" ht="16" customHeight="1">
      <c r="A47" t="s">
        <v>353</v>
      </c>
      <c r="B47" t="s">
        <v>11</v>
      </c>
      <c r="C47" t="s">
        <v>19</v>
      </c>
      <c r="D47" s="24">
        <v>45901</v>
      </c>
      <c r="E47" t="s">
        <v>325</v>
      </c>
      <c r="F47" t="s">
        <v>10</v>
      </c>
      <c r="G47" t="s">
        <v>320</v>
      </c>
      <c r="H47" t="s">
        <v>320</v>
      </c>
      <c r="I47" t="s">
        <v>326</v>
      </c>
      <c r="J47" s="25">
        <v>3275</v>
      </c>
      <c r="K47" s="26">
        <v>6.4036999999999997</v>
      </c>
      <c r="L47" s="26">
        <v>0.1023</v>
      </c>
    </row>
    <row r="48" spans="1:12" ht="16" customHeight="1">
      <c r="A48" t="s">
        <v>353</v>
      </c>
      <c r="B48" t="s">
        <v>11</v>
      </c>
      <c r="C48" t="s">
        <v>19</v>
      </c>
      <c r="D48" s="24">
        <v>45901</v>
      </c>
      <c r="E48" t="s">
        <v>327</v>
      </c>
      <c r="F48" t="s">
        <v>10</v>
      </c>
      <c r="G48" t="s">
        <v>320</v>
      </c>
      <c r="H48" t="s">
        <v>320</v>
      </c>
      <c r="I48" t="s">
        <v>328</v>
      </c>
      <c r="J48" s="25">
        <v>198</v>
      </c>
      <c r="K48" s="26">
        <v>0.41739999999999999</v>
      </c>
      <c r="L48" s="26">
        <v>5.7000000000000002E-3</v>
      </c>
    </row>
    <row r="49" spans="1:12" ht="16" customHeight="1">
      <c r="A49" t="s">
        <v>353</v>
      </c>
      <c r="B49" t="s">
        <v>11</v>
      </c>
      <c r="C49" t="s">
        <v>19</v>
      </c>
      <c r="D49" s="24">
        <v>45901</v>
      </c>
      <c r="E49" t="s">
        <v>329</v>
      </c>
      <c r="F49" t="s">
        <v>10</v>
      </c>
      <c r="G49" t="s">
        <v>320</v>
      </c>
      <c r="H49" t="s">
        <v>320</v>
      </c>
      <c r="I49" t="s">
        <v>330</v>
      </c>
      <c r="J49" s="25">
        <v>0</v>
      </c>
      <c r="K49" s="26">
        <v>0</v>
      </c>
      <c r="L49" s="26">
        <v>0</v>
      </c>
    </row>
    <row r="50" spans="1:12" ht="16" customHeight="1">
      <c r="A50" t="s">
        <v>355</v>
      </c>
      <c r="B50" t="s">
        <v>12</v>
      </c>
      <c r="C50" t="s">
        <v>19</v>
      </c>
      <c r="D50" s="24">
        <v>45901</v>
      </c>
      <c r="E50" t="s">
        <v>319</v>
      </c>
      <c r="F50" t="s">
        <v>10</v>
      </c>
      <c r="G50" t="s">
        <v>320</v>
      </c>
      <c r="H50" t="s">
        <v>320</v>
      </c>
      <c r="I50" t="s">
        <v>315</v>
      </c>
      <c r="J50" s="25">
        <v>2376862</v>
      </c>
      <c r="K50" s="26">
        <v>4557.5159999999996</v>
      </c>
      <c r="L50" s="26">
        <v>29.335799999999999</v>
      </c>
    </row>
    <row r="51" spans="1:12" ht="16" customHeight="1">
      <c r="A51" t="s">
        <v>355</v>
      </c>
      <c r="B51" t="s">
        <v>12</v>
      </c>
      <c r="C51" t="s">
        <v>19</v>
      </c>
      <c r="D51" s="24">
        <v>45901</v>
      </c>
      <c r="E51" t="s">
        <v>321</v>
      </c>
      <c r="F51" t="s">
        <v>10</v>
      </c>
      <c r="G51" t="s">
        <v>320</v>
      </c>
      <c r="H51" t="s">
        <v>320</v>
      </c>
      <c r="I51" t="s">
        <v>322</v>
      </c>
      <c r="J51" s="25">
        <v>28274</v>
      </c>
      <c r="K51" s="26">
        <v>54.367699999999999</v>
      </c>
      <c r="L51" s="26">
        <v>0.45519999999999999</v>
      </c>
    </row>
    <row r="52" spans="1:12" ht="16" customHeight="1">
      <c r="A52" t="s">
        <v>355</v>
      </c>
      <c r="B52" t="s">
        <v>12</v>
      </c>
      <c r="C52" t="s">
        <v>19</v>
      </c>
      <c r="D52" s="24">
        <v>45901</v>
      </c>
      <c r="E52" t="s">
        <v>323</v>
      </c>
      <c r="F52" t="s">
        <v>10</v>
      </c>
      <c r="G52" t="s">
        <v>320</v>
      </c>
      <c r="H52" t="s">
        <v>320</v>
      </c>
      <c r="I52" t="s">
        <v>324</v>
      </c>
      <c r="J52" s="25">
        <v>976</v>
      </c>
      <c r="K52" s="26">
        <v>1.8797999999999999</v>
      </c>
      <c r="L52" s="26">
        <v>1.8800000000000001E-2</v>
      </c>
    </row>
    <row r="53" spans="1:12" ht="16" customHeight="1">
      <c r="A53" t="s">
        <v>355</v>
      </c>
      <c r="B53" t="s">
        <v>12</v>
      </c>
      <c r="C53" t="s">
        <v>19</v>
      </c>
      <c r="D53" s="24">
        <v>45901</v>
      </c>
      <c r="E53" t="s">
        <v>325</v>
      </c>
      <c r="F53" t="s">
        <v>10</v>
      </c>
      <c r="G53" t="s">
        <v>320</v>
      </c>
      <c r="H53" t="s">
        <v>320</v>
      </c>
      <c r="I53" t="s">
        <v>326</v>
      </c>
      <c r="J53" s="25">
        <v>1450</v>
      </c>
      <c r="K53" s="26">
        <v>2.8330000000000002</v>
      </c>
      <c r="L53" s="26">
        <v>4.24E-2</v>
      </c>
    </row>
    <row r="54" spans="1:12" ht="16" customHeight="1">
      <c r="A54" t="s">
        <v>355</v>
      </c>
      <c r="B54" t="s">
        <v>12</v>
      </c>
      <c r="C54" t="s">
        <v>19</v>
      </c>
      <c r="D54" s="24">
        <v>45901</v>
      </c>
      <c r="E54" t="s">
        <v>327</v>
      </c>
      <c r="F54" t="s">
        <v>10</v>
      </c>
      <c r="G54" t="s">
        <v>320</v>
      </c>
      <c r="H54" t="s">
        <v>320</v>
      </c>
      <c r="I54" t="s">
        <v>328</v>
      </c>
      <c r="J54" s="25">
        <v>36</v>
      </c>
      <c r="K54" s="26">
        <v>7.6300000000000007E-2</v>
      </c>
      <c r="L54" s="26">
        <v>8.9999999999999998E-4</v>
      </c>
    </row>
    <row r="55" spans="1:12" ht="16" customHeight="1">
      <c r="A55" t="s">
        <v>355</v>
      </c>
      <c r="B55" t="s">
        <v>12</v>
      </c>
      <c r="C55" t="s">
        <v>19</v>
      </c>
      <c r="D55" s="24">
        <v>45901</v>
      </c>
      <c r="E55" t="s">
        <v>329</v>
      </c>
      <c r="F55" t="s">
        <v>10</v>
      </c>
      <c r="G55" t="s">
        <v>320</v>
      </c>
      <c r="H55" t="s">
        <v>320</v>
      </c>
      <c r="I55" t="s">
        <v>330</v>
      </c>
      <c r="J55" s="25">
        <v>0</v>
      </c>
      <c r="K55" s="26">
        <v>0</v>
      </c>
      <c r="L55" s="26">
        <v>0</v>
      </c>
    </row>
    <row r="56" spans="1:12" ht="16" customHeight="1">
      <c r="A56" t="s">
        <v>356</v>
      </c>
      <c r="B56" t="s">
        <v>13</v>
      </c>
      <c r="C56" t="s">
        <v>19</v>
      </c>
      <c r="D56" s="24">
        <v>45901</v>
      </c>
      <c r="E56" t="s">
        <v>319</v>
      </c>
      <c r="F56" t="s">
        <v>10</v>
      </c>
      <c r="G56" t="s">
        <v>320</v>
      </c>
      <c r="H56" t="s">
        <v>320</v>
      </c>
      <c r="I56" t="s">
        <v>315</v>
      </c>
      <c r="J56" s="25">
        <v>2574698</v>
      </c>
      <c r="K56" s="26">
        <v>4935.0398999999998</v>
      </c>
      <c r="L56" s="26">
        <v>30.7807</v>
      </c>
    </row>
    <row r="57" spans="1:12" ht="16" customHeight="1">
      <c r="A57" t="s">
        <v>356</v>
      </c>
      <c r="B57" t="s">
        <v>13</v>
      </c>
      <c r="C57" t="s">
        <v>19</v>
      </c>
      <c r="D57" s="24">
        <v>45901</v>
      </c>
      <c r="E57" t="s">
        <v>321</v>
      </c>
      <c r="F57" t="s">
        <v>10</v>
      </c>
      <c r="G57" t="s">
        <v>320</v>
      </c>
      <c r="H57" t="s">
        <v>320</v>
      </c>
      <c r="I57" t="s">
        <v>322</v>
      </c>
      <c r="J57" s="25">
        <v>42978</v>
      </c>
      <c r="K57" s="26">
        <v>83.004900000000006</v>
      </c>
      <c r="L57" s="26">
        <v>0.56699999999999995</v>
      </c>
    </row>
    <row r="58" spans="1:12" ht="16" customHeight="1">
      <c r="A58" t="s">
        <v>356</v>
      </c>
      <c r="B58" t="s">
        <v>13</v>
      </c>
      <c r="C58" t="s">
        <v>19</v>
      </c>
      <c r="D58" s="24">
        <v>45901</v>
      </c>
      <c r="E58" t="s">
        <v>323</v>
      </c>
      <c r="F58" t="s">
        <v>10</v>
      </c>
      <c r="G58" t="s">
        <v>320</v>
      </c>
      <c r="H58" t="s">
        <v>320</v>
      </c>
      <c r="I58" t="s">
        <v>324</v>
      </c>
      <c r="J58" s="25">
        <v>1864</v>
      </c>
      <c r="K58" s="26">
        <v>3.5590000000000002</v>
      </c>
      <c r="L58" s="26">
        <v>3.56E-2</v>
      </c>
    </row>
    <row r="59" spans="1:12" ht="16" customHeight="1">
      <c r="A59" t="s">
        <v>356</v>
      </c>
      <c r="B59" t="s">
        <v>13</v>
      </c>
      <c r="C59" t="s">
        <v>19</v>
      </c>
      <c r="D59" s="24">
        <v>45901</v>
      </c>
      <c r="E59" t="s">
        <v>325</v>
      </c>
      <c r="F59" t="s">
        <v>10</v>
      </c>
      <c r="G59" t="s">
        <v>320</v>
      </c>
      <c r="H59" t="s">
        <v>320</v>
      </c>
      <c r="I59" t="s">
        <v>326</v>
      </c>
      <c r="J59" s="25">
        <v>2649</v>
      </c>
      <c r="K59" s="26">
        <v>5.2831999999999999</v>
      </c>
      <c r="L59" s="26">
        <v>7.9799999999999996E-2</v>
      </c>
    </row>
    <row r="60" spans="1:12" ht="16" customHeight="1">
      <c r="A60" t="s">
        <v>356</v>
      </c>
      <c r="B60" t="s">
        <v>13</v>
      </c>
      <c r="C60" t="s">
        <v>19</v>
      </c>
      <c r="D60" s="24">
        <v>45901</v>
      </c>
      <c r="E60" t="s">
        <v>327</v>
      </c>
      <c r="F60" t="s">
        <v>10</v>
      </c>
      <c r="G60" t="s">
        <v>320</v>
      </c>
      <c r="H60" t="s">
        <v>320</v>
      </c>
      <c r="I60" t="s">
        <v>328</v>
      </c>
      <c r="J60" s="25">
        <v>35</v>
      </c>
      <c r="K60" s="26">
        <v>7.4200000000000002E-2</v>
      </c>
      <c r="L60" s="26">
        <v>8.9999999999999998E-4</v>
      </c>
    </row>
    <row r="61" spans="1:12" ht="16" customHeight="1">
      <c r="A61" t="s">
        <v>356</v>
      </c>
      <c r="B61" t="s">
        <v>13</v>
      </c>
      <c r="C61" t="s">
        <v>19</v>
      </c>
      <c r="D61" s="24">
        <v>45901</v>
      </c>
      <c r="E61" t="s">
        <v>329</v>
      </c>
      <c r="F61" t="s">
        <v>10</v>
      </c>
      <c r="G61" t="s">
        <v>320</v>
      </c>
      <c r="H61" t="s">
        <v>320</v>
      </c>
      <c r="I61" t="s">
        <v>330</v>
      </c>
      <c r="J61" s="25">
        <v>0</v>
      </c>
      <c r="K61" s="26">
        <v>0</v>
      </c>
      <c r="L61" s="26">
        <v>0</v>
      </c>
    </row>
    <row r="62" spans="1:12" ht="16" customHeight="1">
      <c r="A62" t="s">
        <v>357</v>
      </c>
      <c r="B62" t="s">
        <v>9</v>
      </c>
      <c r="C62" t="s">
        <v>21</v>
      </c>
      <c r="D62" s="24">
        <v>45901</v>
      </c>
      <c r="E62" t="s">
        <v>319</v>
      </c>
      <c r="F62" t="s">
        <v>10</v>
      </c>
      <c r="G62" t="s">
        <v>320</v>
      </c>
      <c r="H62" t="s">
        <v>320</v>
      </c>
      <c r="I62" t="s">
        <v>315</v>
      </c>
      <c r="J62" s="25">
        <v>2447180</v>
      </c>
      <c r="K62" s="26">
        <v>4718.6185999999998</v>
      </c>
      <c r="L62" s="26">
        <v>27.5124</v>
      </c>
    </row>
    <row r="63" spans="1:12" ht="16" customHeight="1">
      <c r="A63" t="s">
        <v>357</v>
      </c>
      <c r="B63" t="s">
        <v>9</v>
      </c>
      <c r="C63" t="s">
        <v>21</v>
      </c>
      <c r="D63" s="24">
        <v>45901</v>
      </c>
      <c r="E63" t="s">
        <v>321</v>
      </c>
      <c r="F63" t="s">
        <v>10</v>
      </c>
      <c r="G63" t="s">
        <v>320</v>
      </c>
      <c r="H63" t="s">
        <v>320</v>
      </c>
      <c r="I63" t="s">
        <v>322</v>
      </c>
      <c r="J63" s="25">
        <v>49449</v>
      </c>
      <c r="K63" s="26">
        <v>95.777600000000007</v>
      </c>
      <c r="L63" s="26">
        <v>0.84089999999999998</v>
      </c>
    </row>
    <row r="64" spans="1:12" ht="16" customHeight="1">
      <c r="A64" t="s">
        <v>357</v>
      </c>
      <c r="B64" t="s">
        <v>9</v>
      </c>
      <c r="C64" t="s">
        <v>21</v>
      </c>
      <c r="D64" s="24">
        <v>45901</v>
      </c>
      <c r="E64" t="s">
        <v>323</v>
      </c>
      <c r="F64" t="s">
        <v>10</v>
      </c>
      <c r="G64" t="s">
        <v>320</v>
      </c>
      <c r="H64" t="s">
        <v>320</v>
      </c>
      <c r="I64" t="s">
        <v>324</v>
      </c>
      <c r="J64" s="25">
        <v>2231</v>
      </c>
      <c r="K64" s="26">
        <v>4.2550999999999997</v>
      </c>
      <c r="L64" s="26">
        <v>3.6400000000000002E-2</v>
      </c>
    </row>
    <row r="65" spans="1:12" ht="16" customHeight="1">
      <c r="A65" t="s">
        <v>357</v>
      </c>
      <c r="B65" t="s">
        <v>9</v>
      </c>
      <c r="C65" t="s">
        <v>21</v>
      </c>
      <c r="D65" s="24">
        <v>45901</v>
      </c>
      <c r="E65" t="s">
        <v>325</v>
      </c>
      <c r="F65" t="s">
        <v>10</v>
      </c>
      <c r="G65" t="s">
        <v>320</v>
      </c>
      <c r="H65" t="s">
        <v>320</v>
      </c>
      <c r="I65" t="s">
        <v>326</v>
      </c>
      <c r="J65" s="25">
        <v>1971</v>
      </c>
      <c r="K65" s="26">
        <v>3.9013</v>
      </c>
      <c r="L65" s="26">
        <v>6.13E-2</v>
      </c>
    </row>
    <row r="66" spans="1:12" ht="16" customHeight="1">
      <c r="A66" t="s">
        <v>357</v>
      </c>
      <c r="B66" t="s">
        <v>9</v>
      </c>
      <c r="C66" t="s">
        <v>21</v>
      </c>
      <c r="D66" s="24">
        <v>45901</v>
      </c>
      <c r="E66" t="s">
        <v>327</v>
      </c>
      <c r="F66" t="s">
        <v>10</v>
      </c>
      <c r="G66" t="s">
        <v>320</v>
      </c>
      <c r="H66" t="s">
        <v>320</v>
      </c>
      <c r="I66" t="s">
        <v>328</v>
      </c>
      <c r="J66" s="25">
        <v>16</v>
      </c>
      <c r="K66" s="26">
        <v>3.3099999999999997E-2</v>
      </c>
      <c r="L66" s="26">
        <v>8.0000000000000004E-4</v>
      </c>
    </row>
    <row r="67" spans="1:12" ht="16" customHeight="1">
      <c r="A67" t="s">
        <v>357</v>
      </c>
      <c r="B67" t="s">
        <v>9</v>
      </c>
      <c r="C67" t="s">
        <v>21</v>
      </c>
      <c r="D67" s="24">
        <v>45901</v>
      </c>
      <c r="E67" t="s">
        <v>329</v>
      </c>
      <c r="F67" t="s">
        <v>10</v>
      </c>
      <c r="G67" t="s">
        <v>320</v>
      </c>
      <c r="H67" t="s">
        <v>320</v>
      </c>
      <c r="I67" t="s">
        <v>330</v>
      </c>
      <c r="J67" s="25">
        <v>0</v>
      </c>
      <c r="K67" s="26">
        <v>0</v>
      </c>
      <c r="L67" s="26">
        <v>0</v>
      </c>
    </row>
    <row r="68" spans="1:12" ht="16" customHeight="1">
      <c r="A68" t="s">
        <v>317</v>
      </c>
      <c r="B68" t="s">
        <v>10</v>
      </c>
      <c r="C68" t="s">
        <v>21</v>
      </c>
      <c r="D68" s="24">
        <v>45901</v>
      </c>
      <c r="E68" t="s">
        <v>319</v>
      </c>
      <c r="F68" t="s">
        <v>10</v>
      </c>
      <c r="G68" t="s">
        <v>320</v>
      </c>
      <c r="H68" t="s">
        <v>320</v>
      </c>
      <c r="I68" t="s">
        <v>315</v>
      </c>
      <c r="J68" s="25">
        <v>2920520</v>
      </c>
      <c r="K68" s="26">
        <v>5633.0640999999996</v>
      </c>
      <c r="L68" s="26">
        <v>30.754200000000001</v>
      </c>
    </row>
    <row r="69" spans="1:12" ht="16" customHeight="1">
      <c r="A69" t="s">
        <v>317</v>
      </c>
      <c r="B69" t="s">
        <v>10</v>
      </c>
      <c r="C69" t="s">
        <v>21</v>
      </c>
      <c r="D69" s="24">
        <v>45901</v>
      </c>
      <c r="E69" t="s">
        <v>321</v>
      </c>
      <c r="F69" t="s">
        <v>10</v>
      </c>
      <c r="G69" t="s">
        <v>320</v>
      </c>
      <c r="H69" t="s">
        <v>320</v>
      </c>
      <c r="I69" t="s">
        <v>322</v>
      </c>
      <c r="J69" s="25">
        <v>105859</v>
      </c>
      <c r="K69" s="26">
        <v>207.99879999999999</v>
      </c>
      <c r="L69" s="26">
        <v>2.0344000000000002</v>
      </c>
    </row>
    <row r="70" spans="1:12" ht="16" customHeight="1">
      <c r="A70" t="s">
        <v>317</v>
      </c>
      <c r="B70" t="s">
        <v>10</v>
      </c>
      <c r="C70" t="s">
        <v>21</v>
      </c>
      <c r="D70" s="24">
        <v>45901</v>
      </c>
      <c r="E70" t="s">
        <v>323</v>
      </c>
      <c r="F70" t="s">
        <v>10</v>
      </c>
      <c r="G70" t="s">
        <v>320</v>
      </c>
      <c r="H70" t="s">
        <v>320</v>
      </c>
      <c r="I70" t="s">
        <v>324</v>
      </c>
      <c r="J70" s="25">
        <v>2986</v>
      </c>
      <c r="K70" s="26">
        <v>5.7988999999999997</v>
      </c>
      <c r="L70" s="26">
        <v>6.3500000000000001E-2</v>
      </c>
    </row>
    <row r="71" spans="1:12" ht="16" customHeight="1">
      <c r="A71" t="s">
        <v>317</v>
      </c>
      <c r="B71" t="s">
        <v>10</v>
      </c>
      <c r="C71" t="s">
        <v>21</v>
      </c>
      <c r="D71" s="24">
        <v>45901</v>
      </c>
      <c r="E71" t="s">
        <v>325</v>
      </c>
      <c r="F71" t="s">
        <v>10</v>
      </c>
      <c r="G71" t="s">
        <v>320</v>
      </c>
      <c r="H71" t="s">
        <v>320</v>
      </c>
      <c r="I71" t="s">
        <v>326</v>
      </c>
      <c r="J71" s="25">
        <v>2875</v>
      </c>
      <c r="K71" s="26">
        <v>5.6326000000000001</v>
      </c>
      <c r="L71" s="26">
        <v>8.2000000000000003E-2</v>
      </c>
    </row>
    <row r="72" spans="1:12" ht="16" customHeight="1">
      <c r="A72" t="s">
        <v>317</v>
      </c>
      <c r="B72" t="s">
        <v>10</v>
      </c>
      <c r="C72" t="s">
        <v>21</v>
      </c>
      <c r="D72" s="24">
        <v>45901</v>
      </c>
      <c r="E72" t="s">
        <v>327</v>
      </c>
      <c r="F72" t="s">
        <v>10</v>
      </c>
      <c r="G72" t="s">
        <v>320</v>
      </c>
      <c r="H72" t="s">
        <v>320</v>
      </c>
      <c r="I72" t="s">
        <v>328</v>
      </c>
      <c r="J72" s="25">
        <v>24</v>
      </c>
      <c r="K72" s="26">
        <v>5.04E-2</v>
      </c>
      <c r="L72" s="26">
        <v>1E-3</v>
      </c>
    </row>
    <row r="73" spans="1:12" ht="16" customHeight="1">
      <c r="A73" t="s">
        <v>317</v>
      </c>
      <c r="B73" t="s">
        <v>10</v>
      </c>
      <c r="C73" t="s">
        <v>21</v>
      </c>
      <c r="D73" s="24">
        <v>45901</v>
      </c>
      <c r="E73" t="s">
        <v>329</v>
      </c>
      <c r="F73" t="s">
        <v>10</v>
      </c>
      <c r="G73" t="s">
        <v>320</v>
      </c>
      <c r="H73" t="s">
        <v>320</v>
      </c>
      <c r="I73" t="s">
        <v>330</v>
      </c>
      <c r="J73" s="25">
        <v>0</v>
      </c>
      <c r="K73" s="26">
        <v>0</v>
      </c>
      <c r="L73" s="26">
        <v>0</v>
      </c>
    </row>
    <row r="74" spans="1:12" ht="16" customHeight="1">
      <c r="A74" t="s">
        <v>358</v>
      </c>
      <c r="B74" t="s">
        <v>11</v>
      </c>
      <c r="C74" t="s">
        <v>21</v>
      </c>
      <c r="D74" s="24">
        <v>45901</v>
      </c>
      <c r="E74" t="s">
        <v>319</v>
      </c>
      <c r="F74" t="s">
        <v>10</v>
      </c>
      <c r="G74" t="s">
        <v>320</v>
      </c>
      <c r="H74" t="s">
        <v>320</v>
      </c>
      <c r="I74" t="s">
        <v>315</v>
      </c>
      <c r="J74" s="25">
        <v>3892571</v>
      </c>
      <c r="K74" s="26">
        <v>7563.0427</v>
      </c>
      <c r="L74" s="26">
        <v>37.890999999999998</v>
      </c>
    </row>
    <row r="75" spans="1:12" ht="16" customHeight="1">
      <c r="A75" t="s">
        <v>358</v>
      </c>
      <c r="B75" t="s">
        <v>11</v>
      </c>
      <c r="C75" t="s">
        <v>21</v>
      </c>
      <c r="D75" s="24">
        <v>45901</v>
      </c>
      <c r="E75" t="s">
        <v>321</v>
      </c>
      <c r="F75" t="s">
        <v>10</v>
      </c>
      <c r="G75" t="s">
        <v>320</v>
      </c>
      <c r="H75" t="s">
        <v>320</v>
      </c>
      <c r="I75" t="s">
        <v>322</v>
      </c>
      <c r="J75" s="25">
        <v>157463</v>
      </c>
      <c r="K75" s="26">
        <v>310.35930000000002</v>
      </c>
      <c r="L75" s="26">
        <v>2.7606999999999999</v>
      </c>
    </row>
    <row r="76" spans="1:12" ht="16" customHeight="1">
      <c r="A76" t="s">
        <v>358</v>
      </c>
      <c r="B76" t="s">
        <v>11</v>
      </c>
      <c r="C76" t="s">
        <v>21</v>
      </c>
      <c r="D76" s="24">
        <v>45901</v>
      </c>
      <c r="E76" t="s">
        <v>323</v>
      </c>
      <c r="F76" t="s">
        <v>10</v>
      </c>
      <c r="G76" t="s">
        <v>320</v>
      </c>
      <c r="H76" t="s">
        <v>320</v>
      </c>
      <c r="I76" t="s">
        <v>324</v>
      </c>
      <c r="J76" s="25">
        <v>3342</v>
      </c>
      <c r="K76" s="26">
        <v>6.4661999999999997</v>
      </c>
      <c r="L76" s="26">
        <v>7.3899999999999993E-2</v>
      </c>
    </row>
    <row r="77" spans="1:12" ht="16" customHeight="1">
      <c r="A77" t="s">
        <v>358</v>
      </c>
      <c r="B77" t="s">
        <v>11</v>
      </c>
      <c r="C77" t="s">
        <v>21</v>
      </c>
      <c r="D77" s="24">
        <v>45901</v>
      </c>
      <c r="E77" t="s">
        <v>325</v>
      </c>
      <c r="F77" t="s">
        <v>10</v>
      </c>
      <c r="G77" t="s">
        <v>320</v>
      </c>
      <c r="H77" t="s">
        <v>320</v>
      </c>
      <c r="I77" t="s">
        <v>326</v>
      </c>
      <c r="J77" s="25">
        <v>4108</v>
      </c>
      <c r="K77" s="26">
        <v>8.1449999999999996</v>
      </c>
      <c r="L77" s="26">
        <v>0.11269999999999999</v>
      </c>
    </row>
    <row r="78" spans="1:12" ht="16" customHeight="1">
      <c r="A78" t="s">
        <v>358</v>
      </c>
      <c r="B78" t="s">
        <v>11</v>
      </c>
      <c r="C78" t="s">
        <v>21</v>
      </c>
      <c r="D78" s="24">
        <v>45901</v>
      </c>
      <c r="E78" t="s">
        <v>327</v>
      </c>
      <c r="F78" t="s">
        <v>10</v>
      </c>
      <c r="G78" t="s">
        <v>320</v>
      </c>
      <c r="H78" t="s">
        <v>320</v>
      </c>
      <c r="I78" t="s">
        <v>328</v>
      </c>
      <c r="J78" s="25">
        <v>70</v>
      </c>
      <c r="K78" s="26">
        <v>0.1459</v>
      </c>
      <c r="L78" s="26">
        <v>3.3999999999999998E-3</v>
      </c>
    </row>
    <row r="79" spans="1:12" ht="16" customHeight="1">
      <c r="A79" t="s">
        <v>358</v>
      </c>
      <c r="B79" t="s">
        <v>11</v>
      </c>
      <c r="C79" t="s">
        <v>21</v>
      </c>
      <c r="D79" s="24">
        <v>45901</v>
      </c>
      <c r="E79" t="s">
        <v>329</v>
      </c>
      <c r="F79" t="s">
        <v>10</v>
      </c>
      <c r="G79" t="s">
        <v>320</v>
      </c>
      <c r="H79" t="s">
        <v>320</v>
      </c>
      <c r="I79" t="s">
        <v>330</v>
      </c>
      <c r="J79" s="25">
        <v>0</v>
      </c>
      <c r="K79" s="26">
        <v>0</v>
      </c>
      <c r="L79" s="26">
        <v>0</v>
      </c>
    </row>
    <row r="80" spans="1:12" ht="16" customHeight="1">
      <c r="A80" t="s">
        <v>360</v>
      </c>
      <c r="B80" t="s">
        <v>12</v>
      </c>
      <c r="C80" t="s">
        <v>21</v>
      </c>
      <c r="D80" s="24">
        <v>45901</v>
      </c>
      <c r="E80" t="s">
        <v>319</v>
      </c>
      <c r="F80" t="s">
        <v>10</v>
      </c>
      <c r="G80" t="s">
        <v>320</v>
      </c>
      <c r="H80" t="s">
        <v>320</v>
      </c>
      <c r="I80" t="s">
        <v>315</v>
      </c>
      <c r="J80" s="25">
        <v>4534462</v>
      </c>
      <c r="K80" s="26">
        <v>8811.8642999999993</v>
      </c>
      <c r="L80" s="26">
        <v>42.165500000000002</v>
      </c>
    </row>
    <row r="81" spans="1:12" ht="16" customHeight="1">
      <c r="A81" t="s">
        <v>360</v>
      </c>
      <c r="B81" t="s">
        <v>12</v>
      </c>
      <c r="C81" t="s">
        <v>21</v>
      </c>
      <c r="D81" s="24">
        <v>45901</v>
      </c>
      <c r="E81" t="s">
        <v>321</v>
      </c>
      <c r="F81" t="s">
        <v>10</v>
      </c>
      <c r="G81" t="s">
        <v>320</v>
      </c>
      <c r="H81" t="s">
        <v>320</v>
      </c>
      <c r="I81" t="s">
        <v>322</v>
      </c>
      <c r="J81" s="25">
        <v>131399</v>
      </c>
      <c r="K81" s="26">
        <v>258.26490000000001</v>
      </c>
      <c r="L81" s="26">
        <v>2.2279</v>
      </c>
    </row>
    <row r="82" spans="1:12" ht="16" customHeight="1">
      <c r="A82" t="s">
        <v>360</v>
      </c>
      <c r="B82" t="s">
        <v>12</v>
      </c>
      <c r="C82" t="s">
        <v>21</v>
      </c>
      <c r="D82" s="24">
        <v>45901</v>
      </c>
      <c r="E82" t="s">
        <v>323</v>
      </c>
      <c r="F82" t="s">
        <v>10</v>
      </c>
      <c r="G82" t="s">
        <v>320</v>
      </c>
      <c r="H82" t="s">
        <v>320</v>
      </c>
      <c r="I82" t="s">
        <v>324</v>
      </c>
      <c r="J82" s="25">
        <v>4016</v>
      </c>
      <c r="K82" s="26">
        <v>7.7850000000000001</v>
      </c>
      <c r="L82" s="26">
        <v>8.3900000000000002E-2</v>
      </c>
    </row>
    <row r="83" spans="1:12" ht="16" customHeight="1">
      <c r="A83" t="s">
        <v>360</v>
      </c>
      <c r="B83" t="s">
        <v>12</v>
      </c>
      <c r="C83" t="s">
        <v>21</v>
      </c>
      <c r="D83" s="24">
        <v>45901</v>
      </c>
      <c r="E83" t="s">
        <v>325</v>
      </c>
      <c r="F83" t="s">
        <v>10</v>
      </c>
      <c r="G83" t="s">
        <v>320</v>
      </c>
      <c r="H83" t="s">
        <v>320</v>
      </c>
      <c r="I83" t="s">
        <v>326</v>
      </c>
      <c r="J83" s="25">
        <v>4726</v>
      </c>
      <c r="K83" s="26">
        <v>9.3293999999999997</v>
      </c>
      <c r="L83" s="26">
        <v>0.11849999999999999</v>
      </c>
    </row>
    <row r="84" spans="1:12" ht="16" customHeight="1">
      <c r="A84" t="s">
        <v>360</v>
      </c>
      <c r="B84" t="s">
        <v>12</v>
      </c>
      <c r="C84" t="s">
        <v>21</v>
      </c>
      <c r="D84" s="24">
        <v>45901</v>
      </c>
      <c r="E84" t="s">
        <v>327</v>
      </c>
      <c r="F84" t="s">
        <v>10</v>
      </c>
      <c r="G84" t="s">
        <v>320</v>
      </c>
      <c r="H84" t="s">
        <v>320</v>
      </c>
      <c r="I84" t="s">
        <v>328</v>
      </c>
      <c r="J84" s="25">
        <v>155</v>
      </c>
      <c r="K84" s="26">
        <v>0.32390000000000002</v>
      </c>
      <c r="L84" s="26">
        <v>7.7999999999999996E-3</v>
      </c>
    </row>
    <row r="85" spans="1:12" ht="16" customHeight="1">
      <c r="A85" t="s">
        <v>360</v>
      </c>
      <c r="B85" t="s">
        <v>12</v>
      </c>
      <c r="C85" t="s">
        <v>21</v>
      </c>
      <c r="D85" s="24">
        <v>45901</v>
      </c>
      <c r="E85" t="s">
        <v>329</v>
      </c>
      <c r="F85" t="s">
        <v>10</v>
      </c>
      <c r="G85" t="s">
        <v>320</v>
      </c>
      <c r="H85" t="s">
        <v>320</v>
      </c>
      <c r="I85" t="s">
        <v>330</v>
      </c>
      <c r="J85" s="25">
        <v>0</v>
      </c>
      <c r="K85" s="26">
        <v>0</v>
      </c>
      <c r="L85" s="26">
        <v>0</v>
      </c>
    </row>
    <row r="86" spans="1:12" ht="16" customHeight="1">
      <c r="A86" t="s">
        <v>361</v>
      </c>
      <c r="B86" t="s">
        <v>13</v>
      </c>
      <c r="C86" t="s">
        <v>21</v>
      </c>
      <c r="D86" s="24">
        <v>45901</v>
      </c>
      <c r="E86" t="s">
        <v>319</v>
      </c>
      <c r="F86" t="s">
        <v>10</v>
      </c>
      <c r="G86" t="s">
        <v>320</v>
      </c>
      <c r="H86" t="s">
        <v>320</v>
      </c>
      <c r="I86" t="s">
        <v>315</v>
      </c>
      <c r="J86" s="25">
        <v>4276939</v>
      </c>
      <c r="K86" s="26">
        <v>8294.0681999999997</v>
      </c>
      <c r="L86" s="26">
        <v>37.678800000000003</v>
      </c>
    </row>
    <row r="87" spans="1:12" ht="16" customHeight="1">
      <c r="A87" t="s">
        <v>361</v>
      </c>
      <c r="B87" t="s">
        <v>13</v>
      </c>
      <c r="C87" t="s">
        <v>21</v>
      </c>
      <c r="D87" s="24">
        <v>45901</v>
      </c>
      <c r="E87" t="s">
        <v>321</v>
      </c>
      <c r="F87" t="s">
        <v>10</v>
      </c>
      <c r="G87" t="s">
        <v>320</v>
      </c>
      <c r="H87" t="s">
        <v>320</v>
      </c>
      <c r="I87" t="s">
        <v>322</v>
      </c>
      <c r="J87" s="25">
        <v>95212</v>
      </c>
      <c r="K87" s="26">
        <v>186.67250000000001</v>
      </c>
      <c r="L87" s="26">
        <v>1.5823</v>
      </c>
    </row>
    <row r="88" spans="1:12" ht="16" customHeight="1">
      <c r="A88" t="s">
        <v>361</v>
      </c>
      <c r="B88" t="s">
        <v>13</v>
      </c>
      <c r="C88" t="s">
        <v>21</v>
      </c>
      <c r="D88" s="24">
        <v>45901</v>
      </c>
      <c r="E88" t="s">
        <v>323</v>
      </c>
      <c r="F88" t="s">
        <v>10</v>
      </c>
      <c r="G88" t="s">
        <v>320</v>
      </c>
      <c r="H88" t="s">
        <v>320</v>
      </c>
      <c r="I88" t="s">
        <v>324</v>
      </c>
      <c r="J88" s="25">
        <v>2021</v>
      </c>
      <c r="K88" s="26">
        <v>3.9344999999999999</v>
      </c>
      <c r="L88" s="26">
        <v>3.9300000000000002E-2</v>
      </c>
    </row>
    <row r="89" spans="1:12" ht="16" customHeight="1">
      <c r="A89" t="s">
        <v>361</v>
      </c>
      <c r="B89" t="s">
        <v>13</v>
      </c>
      <c r="C89" t="s">
        <v>21</v>
      </c>
      <c r="D89" s="24">
        <v>45901</v>
      </c>
      <c r="E89" t="s">
        <v>325</v>
      </c>
      <c r="F89" t="s">
        <v>10</v>
      </c>
      <c r="G89" t="s">
        <v>320</v>
      </c>
      <c r="H89" t="s">
        <v>320</v>
      </c>
      <c r="I89" t="s">
        <v>326</v>
      </c>
      <c r="J89" s="25">
        <v>1793</v>
      </c>
      <c r="K89" s="26">
        <v>3.5728</v>
      </c>
      <c r="L89" s="26">
        <v>4.7199999999999999E-2</v>
      </c>
    </row>
    <row r="90" spans="1:12" ht="16" customHeight="1">
      <c r="A90" t="s">
        <v>361</v>
      </c>
      <c r="B90" t="s">
        <v>13</v>
      </c>
      <c r="C90" t="s">
        <v>21</v>
      </c>
      <c r="D90" s="24">
        <v>45901</v>
      </c>
      <c r="E90" t="s">
        <v>327</v>
      </c>
      <c r="F90" t="s">
        <v>10</v>
      </c>
      <c r="G90" t="s">
        <v>320</v>
      </c>
      <c r="H90" t="s">
        <v>320</v>
      </c>
      <c r="I90" t="s">
        <v>328</v>
      </c>
      <c r="J90" s="25">
        <v>87</v>
      </c>
      <c r="K90" s="26">
        <v>0.18160000000000001</v>
      </c>
      <c r="L90" s="26">
        <v>4.4000000000000003E-3</v>
      </c>
    </row>
    <row r="91" spans="1:12" ht="16" customHeight="1">
      <c r="A91" t="s">
        <v>361</v>
      </c>
      <c r="B91" t="s">
        <v>13</v>
      </c>
      <c r="C91" t="s">
        <v>21</v>
      </c>
      <c r="D91" s="24">
        <v>45901</v>
      </c>
      <c r="E91" t="s">
        <v>329</v>
      </c>
      <c r="F91" t="s">
        <v>10</v>
      </c>
      <c r="G91" t="s">
        <v>320</v>
      </c>
      <c r="H91" t="s">
        <v>320</v>
      </c>
      <c r="I91" t="s">
        <v>330</v>
      </c>
      <c r="J91" s="25">
        <v>0</v>
      </c>
      <c r="K91" s="26">
        <v>0</v>
      </c>
      <c r="L91" s="26">
        <v>0</v>
      </c>
    </row>
    <row r="92" spans="1:12" ht="16" customHeight="1">
      <c r="A92" t="s">
        <v>362</v>
      </c>
      <c r="B92" t="s">
        <v>9</v>
      </c>
      <c r="C92" t="s">
        <v>23</v>
      </c>
      <c r="D92" s="24">
        <v>45901</v>
      </c>
      <c r="E92" t="s">
        <v>319</v>
      </c>
      <c r="F92" t="s">
        <v>10</v>
      </c>
      <c r="G92" t="s">
        <v>320</v>
      </c>
      <c r="H92" t="s">
        <v>320</v>
      </c>
      <c r="I92" t="s">
        <v>315</v>
      </c>
      <c r="J92" s="25">
        <v>4695908</v>
      </c>
      <c r="K92" s="26">
        <v>9110.0845000000008</v>
      </c>
      <c r="L92" s="26">
        <v>38.440800000000003</v>
      </c>
    </row>
    <row r="93" spans="1:12" ht="16" customHeight="1">
      <c r="A93" t="s">
        <v>362</v>
      </c>
      <c r="B93" t="s">
        <v>9</v>
      </c>
      <c r="C93" t="s">
        <v>23</v>
      </c>
      <c r="D93" s="24">
        <v>45901</v>
      </c>
      <c r="E93" t="s">
        <v>321</v>
      </c>
      <c r="F93" t="s">
        <v>10</v>
      </c>
      <c r="G93" t="s">
        <v>320</v>
      </c>
      <c r="H93" t="s">
        <v>320</v>
      </c>
      <c r="I93" t="s">
        <v>322</v>
      </c>
      <c r="J93" s="25">
        <v>136773</v>
      </c>
      <c r="K93" s="26">
        <v>267.76609999999999</v>
      </c>
      <c r="L93" s="26">
        <v>2.2623000000000002</v>
      </c>
    </row>
    <row r="94" spans="1:12" ht="16" customHeight="1">
      <c r="A94" t="s">
        <v>362</v>
      </c>
      <c r="B94" t="s">
        <v>9</v>
      </c>
      <c r="C94" t="s">
        <v>23</v>
      </c>
      <c r="D94" s="24">
        <v>45901</v>
      </c>
      <c r="E94" t="s">
        <v>323</v>
      </c>
      <c r="F94" t="s">
        <v>10</v>
      </c>
      <c r="G94" t="s">
        <v>320</v>
      </c>
      <c r="H94" t="s">
        <v>320</v>
      </c>
      <c r="I94" t="s">
        <v>324</v>
      </c>
      <c r="J94" s="25">
        <v>3032</v>
      </c>
      <c r="K94" s="26">
        <v>5.9029999999999996</v>
      </c>
      <c r="L94" s="26">
        <v>5.9499999999999997E-2</v>
      </c>
    </row>
    <row r="95" spans="1:12" ht="16" customHeight="1">
      <c r="A95" t="s">
        <v>362</v>
      </c>
      <c r="B95" t="s">
        <v>9</v>
      </c>
      <c r="C95" t="s">
        <v>23</v>
      </c>
      <c r="D95" s="24">
        <v>45901</v>
      </c>
      <c r="E95" t="s">
        <v>325</v>
      </c>
      <c r="F95" t="s">
        <v>10</v>
      </c>
      <c r="G95" t="s">
        <v>320</v>
      </c>
      <c r="H95" t="s">
        <v>320</v>
      </c>
      <c r="I95" t="s">
        <v>326</v>
      </c>
      <c r="J95" s="25">
        <v>1819</v>
      </c>
      <c r="K95" s="26">
        <v>3.6093000000000002</v>
      </c>
      <c r="L95" s="26">
        <v>3.9600000000000003E-2</v>
      </c>
    </row>
    <row r="96" spans="1:12" ht="16" customHeight="1">
      <c r="A96" t="s">
        <v>362</v>
      </c>
      <c r="B96" t="s">
        <v>9</v>
      </c>
      <c r="C96" t="s">
        <v>23</v>
      </c>
      <c r="D96" s="24">
        <v>45901</v>
      </c>
      <c r="E96" t="s">
        <v>327</v>
      </c>
      <c r="F96" t="s">
        <v>10</v>
      </c>
      <c r="G96" t="s">
        <v>320</v>
      </c>
      <c r="H96" t="s">
        <v>320</v>
      </c>
      <c r="I96" t="s">
        <v>328</v>
      </c>
      <c r="J96" s="25">
        <v>34</v>
      </c>
      <c r="K96" s="26">
        <v>7.0300000000000001E-2</v>
      </c>
      <c r="L96" s="26">
        <v>2.0999999999999999E-3</v>
      </c>
    </row>
    <row r="97" spans="1:12" ht="16" customHeight="1">
      <c r="A97" t="s">
        <v>362</v>
      </c>
      <c r="B97" t="s">
        <v>9</v>
      </c>
      <c r="C97" t="s">
        <v>23</v>
      </c>
      <c r="D97" s="24">
        <v>45901</v>
      </c>
      <c r="E97" t="s">
        <v>329</v>
      </c>
      <c r="F97" t="s">
        <v>10</v>
      </c>
      <c r="G97" t="s">
        <v>320</v>
      </c>
      <c r="H97" t="s">
        <v>320</v>
      </c>
      <c r="I97" t="s">
        <v>330</v>
      </c>
      <c r="J97" s="25">
        <v>0</v>
      </c>
      <c r="K97" s="26">
        <v>0</v>
      </c>
      <c r="L97" s="26">
        <v>0</v>
      </c>
    </row>
    <row r="98" spans="1:12" ht="16" customHeight="1">
      <c r="A98" t="s">
        <v>318</v>
      </c>
      <c r="B98" t="s">
        <v>10</v>
      </c>
      <c r="C98" t="s">
        <v>23</v>
      </c>
      <c r="D98" s="24">
        <v>45901</v>
      </c>
      <c r="E98" t="s">
        <v>319</v>
      </c>
      <c r="F98" t="s">
        <v>10</v>
      </c>
      <c r="G98" t="s">
        <v>320</v>
      </c>
      <c r="H98" t="s">
        <v>320</v>
      </c>
      <c r="I98" t="s">
        <v>315</v>
      </c>
      <c r="J98" s="25">
        <v>5254990</v>
      </c>
      <c r="K98" s="26">
        <v>10179.5141</v>
      </c>
      <c r="L98" s="26">
        <v>39.7639</v>
      </c>
    </row>
    <row r="99" spans="1:12" ht="16" customHeight="1">
      <c r="A99" t="s">
        <v>318</v>
      </c>
      <c r="B99" t="s">
        <v>10</v>
      </c>
      <c r="C99" t="s">
        <v>23</v>
      </c>
      <c r="D99" s="24">
        <v>45901</v>
      </c>
      <c r="E99" t="s">
        <v>321</v>
      </c>
      <c r="F99" t="s">
        <v>10</v>
      </c>
      <c r="G99" t="s">
        <v>320</v>
      </c>
      <c r="H99" t="s">
        <v>320</v>
      </c>
      <c r="I99" t="s">
        <v>322</v>
      </c>
      <c r="J99" s="25">
        <v>162251</v>
      </c>
      <c r="K99" s="26">
        <v>317.6968</v>
      </c>
      <c r="L99" s="26">
        <v>2.6865999999999999</v>
      </c>
    </row>
    <row r="100" spans="1:12" ht="16" customHeight="1">
      <c r="A100" t="s">
        <v>318</v>
      </c>
      <c r="B100" t="s">
        <v>10</v>
      </c>
      <c r="C100" t="s">
        <v>23</v>
      </c>
      <c r="D100" s="24">
        <v>45901</v>
      </c>
      <c r="E100" t="s">
        <v>323</v>
      </c>
      <c r="F100" t="s">
        <v>10</v>
      </c>
      <c r="G100" t="s">
        <v>320</v>
      </c>
      <c r="H100" t="s">
        <v>320</v>
      </c>
      <c r="I100" t="s">
        <v>324</v>
      </c>
      <c r="J100" s="25">
        <v>3541</v>
      </c>
      <c r="K100" s="26">
        <v>6.8985000000000003</v>
      </c>
      <c r="L100" s="26">
        <v>6.7100000000000007E-2</v>
      </c>
    </row>
    <row r="101" spans="1:12" ht="16" customHeight="1">
      <c r="A101" t="s">
        <v>318</v>
      </c>
      <c r="B101" t="s">
        <v>10</v>
      </c>
      <c r="C101" t="s">
        <v>23</v>
      </c>
      <c r="D101" s="24">
        <v>45901</v>
      </c>
      <c r="E101" t="s">
        <v>325</v>
      </c>
      <c r="F101" t="s">
        <v>10</v>
      </c>
      <c r="G101" t="s">
        <v>320</v>
      </c>
      <c r="H101" t="s">
        <v>320</v>
      </c>
      <c r="I101" t="s">
        <v>326</v>
      </c>
      <c r="J101" s="25">
        <v>2155</v>
      </c>
      <c r="K101" s="26">
        <v>4.2961</v>
      </c>
      <c r="L101" s="26">
        <v>5.4899999999999997E-2</v>
      </c>
    </row>
    <row r="102" spans="1:12" ht="16" customHeight="1">
      <c r="A102" t="s">
        <v>318</v>
      </c>
      <c r="B102" t="s">
        <v>10</v>
      </c>
      <c r="C102" t="s">
        <v>23</v>
      </c>
      <c r="D102" s="24">
        <v>45901</v>
      </c>
      <c r="E102" t="s">
        <v>327</v>
      </c>
      <c r="F102" t="s">
        <v>10</v>
      </c>
      <c r="G102" t="s">
        <v>320</v>
      </c>
      <c r="H102" t="s">
        <v>320</v>
      </c>
      <c r="I102" t="s">
        <v>328</v>
      </c>
      <c r="J102" s="25">
        <v>201</v>
      </c>
      <c r="K102" s="26">
        <v>0.4153</v>
      </c>
      <c r="L102" s="26">
        <v>1.24E-2</v>
      </c>
    </row>
    <row r="103" spans="1:12" ht="16" customHeight="1">
      <c r="A103" t="s">
        <v>318</v>
      </c>
      <c r="B103" t="s">
        <v>10</v>
      </c>
      <c r="C103" t="s">
        <v>23</v>
      </c>
      <c r="D103" s="24">
        <v>45901</v>
      </c>
      <c r="E103" t="s">
        <v>329</v>
      </c>
      <c r="F103" t="s">
        <v>10</v>
      </c>
      <c r="G103" t="s">
        <v>320</v>
      </c>
      <c r="H103" t="s">
        <v>320</v>
      </c>
      <c r="I103" t="s">
        <v>330</v>
      </c>
      <c r="J103" s="25">
        <v>0</v>
      </c>
      <c r="K103" s="26">
        <v>0</v>
      </c>
      <c r="L103" s="26">
        <v>0</v>
      </c>
    </row>
    <row r="104" spans="1:12" ht="16" customHeight="1">
      <c r="A104" t="s">
        <v>363</v>
      </c>
      <c r="B104" t="s">
        <v>11</v>
      </c>
      <c r="C104" t="s">
        <v>23</v>
      </c>
      <c r="D104" s="24">
        <v>45901</v>
      </c>
      <c r="E104" t="s">
        <v>319</v>
      </c>
      <c r="F104" t="s">
        <v>10</v>
      </c>
      <c r="G104" t="s">
        <v>320</v>
      </c>
      <c r="H104" t="s">
        <v>320</v>
      </c>
      <c r="I104" t="s">
        <v>315</v>
      </c>
      <c r="J104" s="25">
        <v>8230927</v>
      </c>
      <c r="K104" s="26">
        <v>15880.9611</v>
      </c>
      <c r="L104" s="26">
        <v>53.120199999999997</v>
      </c>
    </row>
    <row r="105" spans="1:12" ht="16" customHeight="1">
      <c r="A105" t="s">
        <v>363</v>
      </c>
      <c r="B105" t="s">
        <v>11</v>
      </c>
      <c r="C105" t="s">
        <v>23</v>
      </c>
      <c r="D105" s="24">
        <v>45901</v>
      </c>
      <c r="E105" t="s">
        <v>321</v>
      </c>
      <c r="F105" t="s">
        <v>10</v>
      </c>
      <c r="G105" t="s">
        <v>320</v>
      </c>
      <c r="H105" t="s">
        <v>320</v>
      </c>
      <c r="I105" t="s">
        <v>322</v>
      </c>
      <c r="J105" s="25">
        <v>210834</v>
      </c>
      <c r="K105" s="26">
        <v>412.2724</v>
      </c>
      <c r="L105" s="26">
        <v>3.5888</v>
      </c>
    </row>
    <row r="106" spans="1:12" ht="16" customHeight="1">
      <c r="A106" t="s">
        <v>363</v>
      </c>
      <c r="B106" t="s">
        <v>11</v>
      </c>
      <c r="C106" t="s">
        <v>23</v>
      </c>
      <c r="D106" s="24">
        <v>45901</v>
      </c>
      <c r="E106" t="s">
        <v>323</v>
      </c>
      <c r="F106" t="s">
        <v>10</v>
      </c>
      <c r="G106" t="s">
        <v>320</v>
      </c>
      <c r="H106" t="s">
        <v>320</v>
      </c>
      <c r="I106" t="s">
        <v>324</v>
      </c>
      <c r="J106" s="25">
        <v>4862</v>
      </c>
      <c r="K106" s="26">
        <v>9.4643999999999995</v>
      </c>
      <c r="L106" s="26">
        <v>8.5500000000000007E-2</v>
      </c>
    </row>
    <row r="107" spans="1:12" ht="16" customHeight="1">
      <c r="A107" t="s">
        <v>363</v>
      </c>
      <c r="B107" t="s">
        <v>11</v>
      </c>
      <c r="C107" t="s">
        <v>23</v>
      </c>
      <c r="D107" s="24">
        <v>45901</v>
      </c>
      <c r="E107" t="s">
        <v>325</v>
      </c>
      <c r="F107" t="s">
        <v>10</v>
      </c>
      <c r="G107" t="s">
        <v>320</v>
      </c>
      <c r="H107" t="s">
        <v>320</v>
      </c>
      <c r="I107" t="s">
        <v>326</v>
      </c>
      <c r="J107" s="25">
        <v>2084</v>
      </c>
      <c r="K107" s="26">
        <v>4.1544999999999996</v>
      </c>
      <c r="L107" s="26">
        <v>4.8399999999999999E-2</v>
      </c>
    </row>
    <row r="108" spans="1:12" ht="16" customHeight="1">
      <c r="A108" t="s">
        <v>363</v>
      </c>
      <c r="B108" t="s">
        <v>11</v>
      </c>
      <c r="C108" t="s">
        <v>23</v>
      </c>
      <c r="D108" s="24">
        <v>45901</v>
      </c>
      <c r="E108" t="s">
        <v>327</v>
      </c>
      <c r="F108" t="s">
        <v>10</v>
      </c>
      <c r="G108" t="s">
        <v>320</v>
      </c>
      <c r="H108" t="s">
        <v>320</v>
      </c>
      <c r="I108" t="s">
        <v>328</v>
      </c>
      <c r="J108" s="25">
        <v>100</v>
      </c>
      <c r="K108" s="26">
        <v>0.20710000000000001</v>
      </c>
      <c r="L108" s="26">
        <v>6.1000000000000004E-3</v>
      </c>
    </row>
    <row r="109" spans="1:12" ht="16" customHeight="1">
      <c r="A109" t="s">
        <v>363</v>
      </c>
      <c r="B109" t="s">
        <v>11</v>
      </c>
      <c r="C109" t="s">
        <v>23</v>
      </c>
      <c r="D109" s="24">
        <v>45901</v>
      </c>
      <c r="E109" t="s">
        <v>329</v>
      </c>
      <c r="F109" t="s">
        <v>10</v>
      </c>
      <c r="G109" t="s">
        <v>320</v>
      </c>
      <c r="H109" t="s">
        <v>320</v>
      </c>
      <c r="I109" t="s">
        <v>330</v>
      </c>
      <c r="J109" s="25">
        <v>0</v>
      </c>
      <c r="K109" s="26">
        <v>0</v>
      </c>
      <c r="L109" s="26">
        <v>0</v>
      </c>
    </row>
    <row r="110" spans="1:12" ht="16" customHeight="1">
      <c r="A110" t="s">
        <v>366</v>
      </c>
      <c r="B110" t="s">
        <v>12</v>
      </c>
      <c r="C110" t="s">
        <v>23</v>
      </c>
      <c r="D110" s="24">
        <v>45901</v>
      </c>
      <c r="E110" t="s">
        <v>319</v>
      </c>
      <c r="F110" t="s">
        <v>10</v>
      </c>
      <c r="G110" t="s">
        <v>320</v>
      </c>
      <c r="H110" t="s">
        <v>320</v>
      </c>
      <c r="I110" t="s">
        <v>315</v>
      </c>
      <c r="J110" s="25">
        <v>8655021</v>
      </c>
      <c r="K110" s="26">
        <v>16673.168000000001</v>
      </c>
      <c r="L110" s="26">
        <v>50.699300000000001</v>
      </c>
    </row>
    <row r="111" spans="1:12" ht="16" customHeight="1">
      <c r="A111" t="s">
        <v>366</v>
      </c>
      <c r="B111" t="s">
        <v>12</v>
      </c>
      <c r="C111" t="s">
        <v>23</v>
      </c>
      <c r="D111" s="24">
        <v>45901</v>
      </c>
      <c r="E111" t="s">
        <v>321</v>
      </c>
      <c r="F111" t="s">
        <v>10</v>
      </c>
      <c r="G111" t="s">
        <v>320</v>
      </c>
      <c r="H111" t="s">
        <v>320</v>
      </c>
      <c r="I111" t="s">
        <v>322</v>
      </c>
      <c r="J111" s="25">
        <v>229999</v>
      </c>
      <c r="K111" s="26">
        <v>447.33139999999997</v>
      </c>
      <c r="L111" s="26">
        <v>4.1256000000000004</v>
      </c>
    </row>
    <row r="112" spans="1:12" ht="16" customHeight="1">
      <c r="A112" t="s">
        <v>366</v>
      </c>
      <c r="B112" t="s">
        <v>12</v>
      </c>
      <c r="C112" t="s">
        <v>23</v>
      </c>
      <c r="D112" s="24">
        <v>45901</v>
      </c>
      <c r="E112" t="s">
        <v>323</v>
      </c>
      <c r="F112" t="s">
        <v>10</v>
      </c>
      <c r="G112" t="s">
        <v>320</v>
      </c>
      <c r="H112" t="s">
        <v>320</v>
      </c>
      <c r="I112" t="s">
        <v>324</v>
      </c>
      <c r="J112" s="25">
        <v>4065</v>
      </c>
      <c r="K112" s="26">
        <v>7.8798000000000004</v>
      </c>
      <c r="L112" s="26">
        <v>7.5999999999999998E-2</v>
      </c>
    </row>
    <row r="113" spans="1:12" ht="16" customHeight="1">
      <c r="A113" t="s">
        <v>366</v>
      </c>
      <c r="B113" t="s">
        <v>12</v>
      </c>
      <c r="C113" t="s">
        <v>23</v>
      </c>
      <c r="D113" s="24">
        <v>45901</v>
      </c>
      <c r="E113" t="s">
        <v>325</v>
      </c>
      <c r="F113" t="s">
        <v>10</v>
      </c>
      <c r="G113" t="s">
        <v>320</v>
      </c>
      <c r="H113" t="s">
        <v>320</v>
      </c>
      <c r="I113" t="s">
        <v>326</v>
      </c>
      <c r="J113" s="25">
        <v>1708</v>
      </c>
      <c r="K113" s="26">
        <v>3.4037000000000002</v>
      </c>
      <c r="L113" s="26">
        <v>4.3400000000000001E-2</v>
      </c>
    </row>
    <row r="114" spans="1:12" ht="16" customHeight="1">
      <c r="A114" t="s">
        <v>366</v>
      </c>
      <c r="B114" t="s">
        <v>12</v>
      </c>
      <c r="C114" t="s">
        <v>23</v>
      </c>
      <c r="D114" s="24">
        <v>45901</v>
      </c>
      <c r="E114" t="s">
        <v>327</v>
      </c>
      <c r="F114" t="s">
        <v>10</v>
      </c>
      <c r="G114" t="s">
        <v>320</v>
      </c>
      <c r="H114" t="s">
        <v>320</v>
      </c>
      <c r="I114" t="s">
        <v>328</v>
      </c>
      <c r="J114" s="25">
        <v>93</v>
      </c>
      <c r="K114" s="26">
        <v>0.193</v>
      </c>
      <c r="L114" s="26">
        <v>5.0000000000000001E-3</v>
      </c>
    </row>
    <row r="115" spans="1:12" ht="16" customHeight="1">
      <c r="A115" t="s">
        <v>366</v>
      </c>
      <c r="B115" t="s">
        <v>12</v>
      </c>
      <c r="C115" t="s">
        <v>23</v>
      </c>
      <c r="D115" s="24">
        <v>45901</v>
      </c>
      <c r="E115" t="s">
        <v>329</v>
      </c>
      <c r="F115" t="s">
        <v>10</v>
      </c>
      <c r="G115" t="s">
        <v>320</v>
      </c>
      <c r="H115" t="s">
        <v>320</v>
      </c>
      <c r="I115" t="s">
        <v>330</v>
      </c>
      <c r="J115" s="25">
        <v>0</v>
      </c>
      <c r="K115" s="26">
        <v>0</v>
      </c>
      <c r="L115" s="26">
        <v>0</v>
      </c>
    </row>
    <row r="116" spans="1:12" ht="16" customHeight="1">
      <c r="A116" t="s">
        <v>367</v>
      </c>
      <c r="B116" t="s">
        <v>13</v>
      </c>
      <c r="C116" t="s">
        <v>23</v>
      </c>
      <c r="D116" s="24">
        <v>45901</v>
      </c>
      <c r="E116" t="s">
        <v>319</v>
      </c>
      <c r="F116" t="s">
        <v>10</v>
      </c>
      <c r="G116" t="s">
        <v>320</v>
      </c>
      <c r="H116" t="s">
        <v>320</v>
      </c>
      <c r="I116" t="s">
        <v>315</v>
      </c>
      <c r="J116" s="25">
        <v>15559407</v>
      </c>
      <c r="K116" s="26">
        <v>29538.8334</v>
      </c>
      <c r="L116" s="26">
        <v>79.798199999999994</v>
      </c>
    </row>
    <row r="117" spans="1:12" ht="16" customHeight="1">
      <c r="A117" t="s">
        <v>367</v>
      </c>
      <c r="B117" t="s">
        <v>13</v>
      </c>
      <c r="C117" t="s">
        <v>23</v>
      </c>
      <c r="D117" s="24">
        <v>45901</v>
      </c>
      <c r="E117" t="s">
        <v>321</v>
      </c>
      <c r="F117" t="s">
        <v>10</v>
      </c>
      <c r="G117" t="s">
        <v>320</v>
      </c>
      <c r="H117" t="s">
        <v>320</v>
      </c>
      <c r="I117" t="s">
        <v>322</v>
      </c>
      <c r="J117" s="25">
        <v>458425</v>
      </c>
      <c r="K117" s="26">
        <v>887.95399999999995</v>
      </c>
      <c r="L117" s="26">
        <v>8.0238999999999994</v>
      </c>
    </row>
    <row r="118" spans="1:12" ht="16" customHeight="1">
      <c r="A118" t="s">
        <v>367</v>
      </c>
      <c r="B118" t="s">
        <v>13</v>
      </c>
      <c r="C118" t="s">
        <v>23</v>
      </c>
      <c r="D118" s="24">
        <v>45901</v>
      </c>
      <c r="E118" t="s">
        <v>323</v>
      </c>
      <c r="F118" t="s">
        <v>10</v>
      </c>
      <c r="G118" t="s">
        <v>320</v>
      </c>
      <c r="H118" t="s">
        <v>320</v>
      </c>
      <c r="I118" t="s">
        <v>324</v>
      </c>
      <c r="J118" s="25">
        <v>12857</v>
      </c>
      <c r="K118" s="26">
        <v>25.048200000000001</v>
      </c>
      <c r="L118" s="26">
        <v>0.2656</v>
      </c>
    </row>
    <row r="119" spans="1:12" ht="16" customHeight="1">
      <c r="A119" t="s">
        <v>367</v>
      </c>
      <c r="B119" t="s">
        <v>13</v>
      </c>
      <c r="C119" t="s">
        <v>23</v>
      </c>
      <c r="D119" s="24">
        <v>45901</v>
      </c>
      <c r="E119" t="s">
        <v>325</v>
      </c>
      <c r="F119" t="s">
        <v>10</v>
      </c>
      <c r="G119" t="s">
        <v>320</v>
      </c>
      <c r="H119" t="s">
        <v>320</v>
      </c>
      <c r="I119" t="s">
        <v>326</v>
      </c>
      <c r="J119" s="25">
        <v>5665</v>
      </c>
      <c r="K119" s="26">
        <v>11.2906</v>
      </c>
      <c r="L119" s="26">
        <v>0.15090000000000001</v>
      </c>
    </row>
    <row r="120" spans="1:12" ht="16" customHeight="1">
      <c r="A120" t="s">
        <v>367</v>
      </c>
      <c r="B120" t="s">
        <v>13</v>
      </c>
      <c r="C120" t="s">
        <v>23</v>
      </c>
      <c r="D120" s="24">
        <v>45901</v>
      </c>
      <c r="E120" t="s">
        <v>327</v>
      </c>
      <c r="F120" t="s">
        <v>10</v>
      </c>
      <c r="G120" t="s">
        <v>320</v>
      </c>
      <c r="H120" t="s">
        <v>320</v>
      </c>
      <c r="I120" t="s">
        <v>328</v>
      </c>
      <c r="J120" s="25">
        <v>201</v>
      </c>
      <c r="K120" s="26">
        <v>0.42059999999999997</v>
      </c>
      <c r="L120" s="26">
        <v>7.1999999999999998E-3</v>
      </c>
    </row>
    <row r="121" spans="1:12" ht="16" customHeight="1">
      <c r="A121" t="s">
        <v>367</v>
      </c>
      <c r="B121" t="s">
        <v>13</v>
      </c>
      <c r="C121" t="s">
        <v>23</v>
      </c>
      <c r="D121" s="24">
        <v>45901</v>
      </c>
      <c r="E121" t="s">
        <v>329</v>
      </c>
      <c r="F121" t="s">
        <v>10</v>
      </c>
      <c r="G121" t="s">
        <v>320</v>
      </c>
      <c r="H121" t="s">
        <v>320</v>
      </c>
      <c r="I121" t="s">
        <v>330</v>
      </c>
      <c r="J121" s="25">
        <v>0</v>
      </c>
      <c r="K121" s="26">
        <v>0</v>
      </c>
      <c r="L121" s="26">
        <v>0</v>
      </c>
    </row>
    <row r="122" spans="1:12" ht="16" customHeight="1">
      <c r="A122" t="s">
        <v>368</v>
      </c>
      <c r="B122" t="s">
        <v>9</v>
      </c>
      <c r="C122" t="s">
        <v>25</v>
      </c>
      <c r="D122" s="24">
        <v>45901</v>
      </c>
      <c r="E122" t="s">
        <v>319</v>
      </c>
      <c r="F122" t="s">
        <v>10</v>
      </c>
      <c r="G122" t="s">
        <v>320</v>
      </c>
      <c r="H122" t="s">
        <v>320</v>
      </c>
      <c r="I122" t="s">
        <v>315</v>
      </c>
      <c r="J122" s="25">
        <v>27075109</v>
      </c>
      <c r="K122" s="26">
        <v>51067.5075</v>
      </c>
      <c r="L122" s="26">
        <v>108.0776</v>
      </c>
    </row>
    <row r="123" spans="1:12" ht="16" customHeight="1">
      <c r="A123" t="s">
        <v>368</v>
      </c>
      <c r="B123" t="s">
        <v>9</v>
      </c>
      <c r="C123" t="s">
        <v>25</v>
      </c>
      <c r="D123" s="24">
        <v>45901</v>
      </c>
      <c r="E123" t="s">
        <v>321</v>
      </c>
      <c r="F123" t="s">
        <v>10</v>
      </c>
      <c r="G123" t="s">
        <v>320</v>
      </c>
      <c r="H123" t="s">
        <v>320</v>
      </c>
      <c r="I123" t="s">
        <v>322</v>
      </c>
      <c r="J123" s="25">
        <v>502600</v>
      </c>
      <c r="K123" s="26">
        <v>971.23860000000002</v>
      </c>
      <c r="L123" s="26">
        <v>9.3674999999999997</v>
      </c>
    </row>
    <row r="124" spans="1:12" ht="16" customHeight="1">
      <c r="A124" t="s">
        <v>368</v>
      </c>
      <c r="B124" t="s">
        <v>9</v>
      </c>
      <c r="C124" t="s">
        <v>25</v>
      </c>
      <c r="D124" s="24">
        <v>45901</v>
      </c>
      <c r="E124" t="s">
        <v>323</v>
      </c>
      <c r="F124" t="s">
        <v>10</v>
      </c>
      <c r="G124" t="s">
        <v>320</v>
      </c>
      <c r="H124" t="s">
        <v>320</v>
      </c>
      <c r="I124" t="s">
        <v>324</v>
      </c>
      <c r="J124" s="25">
        <v>9914</v>
      </c>
      <c r="K124" s="26">
        <v>19.2653</v>
      </c>
      <c r="L124" s="26">
        <v>0.20830000000000001</v>
      </c>
    </row>
    <row r="125" spans="1:12" ht="16" customHeight="1">
      <c r="A125" t="s">
        <v>368</v>
      </c>
      <c r="B125" t="s">
        <v>9</v>
      </c>
      <c r="C125" t="s">
        <v>25</v>
      </c>
      <c r="D125" s="24">
        <v>45901</v>
      </c>
      <c r="E125" t="s">
        <v>325</v>
      </c>
      <c r="F125" t="s">
        <v>10</v>
      </c>
      <c r="G125" t="s">
        <v>320</v>
      </c>
      <c r="H125" t="s">
        <v>320</v>
      </c>
      <c r="I125" t="s">
        <v>326</v>
      </c>
      <c r="J125" s="25">
        <v>3166</v>
      </c>
      <c r="K125" s="26">
        <v>6.3169000000000004</v>
      </c>
      <c r="L125" s="26">
        <v>8.4599999999999995E-2</v>
      </c>
    </row>
    <row r="126" spans="1:12" ht="16" customHeight="1">
      <c r="A126" t="s">
        <v>368</v>
      </c>
      <c r="B126" t="s">
        <v>9</v>
      </c>
      <c r="C126" t="s">
        <v>25</v>
      </c>
      <c r="D126" s="24">
        <v>45901</v>
      </c>
      <c r="E126" t="s">
        <v>327</v>
      </c>
      <c r="F126" t="s">
        <v>10</v>
      </c>
      <c r="G126" t="s">
        <v>320</v>
      </c>
      <c r="H126" t="s">
        <v>320</v>
      </c>
      <c r="I126" t="s">
        <v>328</v>
      </c>
      <c r="J126" s="25">
        <v>118</v>
      </c>
      <c r="K126" s="26">
        <v>0.2465</v>
      </c>
      <c r="L126" s="26">
        <v>4.1000000000000003E-3</v>
      </c>
    </row>
    <row r="127" spans="1:12" ht="16" customHeight="1">
      <c r="A127" t="s">
        <v>368</v>
      </c>
      <c r="B127" t="s">
        <v>9</v>
      </c>
      <c r="C127" t="s">
        <v>25</v>
      </c>
      <c r="D127" s="24">
        <v>45901</v>
      </c>
      <c r="E127" t="s">
        <v>329</v>
      </c>
      <c r="F127" t="s">
        <v>10</v>
      </c>
      <c r="G127" t="s">
        <v>320</v>
      </c>
      <c r="H127" t="s">
        <v>320</v>
      </c>
      <c r="I127" t="s">
        <v>330</v>
      </c>
      <c r="J127" s="25">
        <v>0</v>
      </c>
      <c r="K127" s="26">
        <v>0</v>
      </c>
      <c r="L127" s="26">
        <v>0</v>
      </c>
    </row>
    <row r="128" spans="1:12" ht="16" customHeight="1">
      <c r="A128" t="s">
        <v>319</v>
      </c>
      <c r="B128" t="s">
        <v>10</v>
      </c>
      <c r="C128" t="s">
        <v>25</v>
      </c>
      <c r="D128" s="24">
        <v>45901</v>
      </c>
      <c r="E128" t="s">
        <v>319</v>
      </c>
      <c r="F128" t="s">
        <v>10</v>
      </c>
      <c r="G128" t="s">
        <v>320</v>
      </c>
      <c r="H128" t="s">
        <v>320</v>
      </c>
      <c r="I128" t="s">
        <v>315</v>
      </c>
      <c r="J128" s="25">
        <v>77935545</v>
      </c>
      <c r="K128" s="26">
        <v>146734.56909999999</v>
      </c>
      <c r="L128" s="26">
        <v>144.70099999999999</v>
      </c>
    </row>
    <row r="129" spans="1:12" ht="16" customHeight="1">
      <c r="A129" t="s">
        <v>319</v>
      </c>
      <c r="B129" t="s">
        <v>10</v>
      </c>
      <c r="C129" t="s">
        <v>25</v>
      </c>
      <c r="D129" s="24">
        <v>45901</v>
      </c>
      <c r="E129" t="s">
        <v>321</v>
      </c>
      <c r="F129" t="s">
        <v>10</v>
      </c>
      <c r="G129" t="s">
        <v>320</v>
      </c>
      <c r="H129" t="s">
        <v>320</v>
      </c>
      <c r="I129" t="s">
        <v>322</v>
      </c>
      <c r="J129" s="25">
        <v>703306</v>
      </c>
      <c r="K129" s="26">
        <v>1355.1976999999999</v>
      </c>
      <c r="L129" s="26">
        <v>11.797499999999999</v>
      </c>
    </row>
    <row r="130" spans="1:12" ht="16" customHeight="1">
      <c r="A130" t="s">
        <v>319</v>
      </c>
      <c r="B130" t="s">
        <v>10</v>
      </c>
      <c r="C130" t="s">
        <v>25</v>
      </c>
      <c r="D130" s="24">
        <v>45901</v>
      </c>
      <c r="E130" t="s">
        <v>323</v>
      </c>
      <c r="F130" t="s">
        <v>10</v>
      </c>
      <c r="G130" t="s">
        <v>320</v>
      </c>
      <c r="H130" t="s">
        <v>320</v>
      </c>
      <c r="I130" t="s">
        <v>324</v>
      </c>
      <c r="J130" s="25">
        <v>7401</v>
      </c>
      <c r="K130" s="26">
        <v>14.314299999999999</v>
      </c>
      <c r="L130" s="26">
        <v>0.1646</v>
      </c>
    </row>
    <row r="131" spans="1:12" ht="16" customHeight="1">
      <c r="A131" t="s">
        <v>319</v>
      </c>
      <c r="B131" t="s">
        <v>10</v>
      </c>
      <c r="C131" t="s">
        <v>25</v>
      </c>
      <c r="D131" s="24">
        <v>45901</v>
      </c>
      <c r="E131" t="s">
        <v>325</v>
      </c>
      <c r="F131" t="s">
        <v>10</v>
      </c>
      <c r="G131" t="s">
        <v>320</v>
      </c>
      <c r="H131" t="s">
        <v>320</v>
      </c>
      <c r="I131" t="s">
        <v>326</v>
      </c>
      <c r="J131" s="25">
        <v>2577</v>
      </c>
      <c r="K131" s="26">
        <v>5.1074000000000002</v>
      </c>
      <c r="L131" s="26">
        <v>8.3599999999999994E-2</v>
      </c>
    </row>
    <row r="132" spans="1:12" ht="16" customHeight="1">
      <c r="A132" t="s">
        <v>319</v>
      </c>
      <c r="B132" t="s">
        <v>10</v>
      </c>
      <c r="C132" t="s">
        <v>25</v>
      </c>
      <c r="D132" s="24">
        <v>45901</v>
      </c>
      <c r="E132" t="s">
        <v>327</v>
      </c>
      <c r="F132" t="s">
        <v>10</v>
      </c>
      <c r="G132" t="s">
        <v>320</v>
      </c>
      <c r="H132" t="s">
        <v>320</v>
      </c>
      <c r="I132" t="s">
        <v>328</v>
      </c>
      <c r="J132" s="25">
        <v>79</v>
      </c>
      <c r="K132" s="26">
        <v>0.16470000000000001</v>
      </c>
      <c r="L132" s="26">
        <v>3.0000000000000001E-3</v>
      </c>
    </row>
    <row r="133" spans="1:12" ht="16" customHeight="1">
      <c r="A133" t="s">
        <v>319</v>
      </c>
      <c r="B133" t="s">
        <v>10</v>
      </c>
      <c r="C133" t="s">
        <v>25</v>
      </c>
      <c r="D133" s="24">
        <v>45901</v>
      </c>
      <c r="E133" t="s">
        <v>329</v>
      </c>
      <c r="F133" t="s">
        <v>10</v>
      </c>
      <c r="G133" t="s">
        <v>320</v>
      </c>
      <c r="H133" t="s">
        <v>320</v>
      </c>
      <c r="I133" t="s">
        <v>330</v>
      </c>
      <c r="J133" s="25">
        <v>0</v>
      </c>
      <c r="K133" s="26">
        <v>0</v>
      </c>
      <c r="L133" s="26">
        <v>0</v>
      </c>
    </row>
    <row r="134" spans="1:12" ht="16" customHeight="1">
      <c r="A134" t="s">
        <v>369</v>
      </c>
      <c r="B134" t="s">
        <v>11</v>
      </c>
      <c r="C134" t="s">
        <v>27</v>
      </c>
      <c r="D134" s="24">
        <v>45931</v>
      </c>
      <c r="E134" t="s">
        <v>321</v>
      </c>
      <c r="F134" t="s">
        <v>10</v>
      </c>
      <c r="G134" t="s">
        <v>320</v>
      </c>
      <c r="H134" t="s">
        <v>320</v>
      </c>
      <c r="I134" t="s">
        <v>315</v>
      </c>
      <c r="J134" s="25">
        <v>3418398</v>
      </c>
      <c r="K134" s="26">
        <v>6622.7030000000004</v>
      </c>
      <c r="L134" s="26">
        <v>50.384799999999998</v>
      </c>
    </row>
    <row r="135" spans="1:12" ht="16" customHeight="1">
      <c r="A135" t="s">
        <v>369</v>
      </c>
      <c r="B135" t="s">
        <v>11</v>
      </c>
      <c r="C135" t="s">
        <v>27</v>
      </c>
      <c r="D135" s="24">
        <v>45931</v>
      </c>
      <c r="E135" t="s">
        <v>323</v>
      </c>
      <c r="F135" t="s">
        <v>10</v>
      </c>
      <c r="G135" t="s">
        <v>320</v>
      </c>
      <c r="H135" t="s">
        <v>320</v>
      </c>
      <c r="I135" t="s">
        <v>322</v>
      </c>
      <c r="J135" s="25">
        <v>23611</v>
      </c>
      <c r="K135" s="26">
        <v>46.085599999999999</v>
      </c>
      <c r="L135" s="26">
        <v>0.51619999999999999</v>
      </c>
    </row>
    <row r="136" spans="1:12" ht="16" customHeight="1">
      <c r="A136" t="s">
        <v>369</v>
      </c>
      <c r="B136" t="s">
        <v>11</v>
      </c>
      <c r="C136" t="s">
        <v>27</v>
      </c>
      <c r="D136" s="24">
        <v>45931</v>
      </c>
      <c r="E136" t="s">
        <v>325</v>
      </c>
      <c r="F136" t="s">
        <v>10</v>
      </c>
      <c r="G136" t="s">
        <v>320</v>
      </c>
      <c r="H136" t="s">
        <v>320</v>
      </c>
      <c r="I136" t="s">
        <v>324</v>
      </c>
      <c r="J136" s="25">
        <v>6012</v>
      </c>
      <c r="K136" s="26">
        <v>12.002800000000001</v>
      </c>
      <c r="L136" s="26">
        <v>0.1618</v>
      </c>
    </row>
    <row r="137" spans="1:12" ht="16" customHeight="1">
      <c r="A137" t="s">
        <v>369</v>
      </c>
      <c r="B137" t="s">
        <v>11</v>
      </c>
      <c r="C137" t="s">
        <v>27</v>
      </c>
      <c r="D137" s="24">
        <v>45931</v>
      </c>
      <c r="E137" t="s">
        <v>327</v>
      </c>
      <c r="F137" t="s">
        <v>10</v>
      </c>
      <c r="G137" t="s">
        <v>320</v>
      </c>
      <c r="H137" t="s">
        <v>320</v>
      </c>
      <c r="I137" t="s">
        <v>370</v>
      </c>
      <c r="J137" s="25">
        <v>185</v>
      </c>
      <c r="K137" s="26">
        <v>0.38800000000000001</v>
      </c>
      <c r="L137" s="26">
        <v>6.7000000000000002E-3</v>
      </c>
    </row>
    <row r="138" spans="1:12" ht="16" customHeight="1">
      <c r="A138" t="s">
        <v>369</v>
      </c>
      <c r="B138" t="s">
        <v>11</v>
      </c>
      <c r="C138" t="s">
        <v>27</v>
      </c>
      <c r="D138" s="24">
        <v>45931</v>
      </c>
      <c r="E138" t="s">
        <v>329</v>
      </c>
      <c r="F138" t="s">
        <v>10</v>
      </c>
      <c r="G138" t="s">
        <v>320</v>
      </c>
      <c r="H138" t="s">
        <v>320</v>
      </c>
      <c r="I138" t="s">
        <v>371</v>
      </c>
      <c r="J138" s="25">
        <v>0</v>
      </c>
      <c r="K138" s="26">
        <v>0</v>
      </c>
      <c r="L138" s="26">
        <v>0</v>
      </c>
    </row>
    <row r="139" spans="1:12" ht="16" customHeight="1">
      <c r="A139" t="s">
        <v>369</v>
      </c>
      <c r="B139" t="s">
        <v>11</v>
      </c>
      <c r="C139" t="s">
        <v>27</v>
      </c>
      <c r="D139" s="24">
        <v>45931</v>
      </c>
      <c r="E139" t="s">
        <v>372</v>
      </c>
      <c r="F139" t="s">
        <v>10</v>
      </c>
      <c r="G139" t="s">
        <v>320</v>
      </c>
      <c r="H139" t="s">
        <v>320</v>
      </c>
      <c r="I139" t="s">
        <v>373</v>
      </c>
      <c r="J139" s="25">
        <v>0</v>
      </c>
      <c r="K139" s="26">
        <v>0</v>
      </c>
      <c r="L139" s="26">
        <v>0</v>
      </c>
    </row>
    <row r="140" spans="1:12" ht="16" customHeight="1">
      <c r="A140" t="s">
        <v>382</v>
      </c>
      <c r="B140" t="s">
        <v>13</v>
      </c>
      <c r="C140" t="s">
        <v>27</v>
      </c>
      <c r="D140" s="24">
        <v>45931</v>
      </c>
      <c r="E140" t="s">
        <v>321</v>
      </c>
      <c r="F140" t="s">
        <v>10</v>
      </c>
      <c r="G140" t="s">
        <v>320</v>
      </c>
      <c r="H140" t="s">
        <v>320</v>
      </c>
      <c r="I140" t="s">
        <v>315</v>
      </c>
      <c r="J140" s="25">
        <v>2480760</v>
      </c>
      <c r="K140" s="26">
        <v>4817.4318999999996</v>
      </c>
      <c r="L140" s="26">
        <v>35.597299999999997</v>
      </c>
    </row>
    <row r="141" spans="1:12" ht="16" customHeight="1">
      <c r="A141" t="s">
        <v>382</v>
      </c>
      <c r="B141" t="s">
        <v>13</v>
      </c>
      <c r="C141" t="s">
        <v>27</v>
      </c>
      <c r="D141" s="24">
        <v>45931</v>
      </c>
      <c r="E141" t="s">
        <v>323</v>
      </c>
      <c r="F141" t="s">
        <v>10</v>
      </c>
      <c r="G141" t="s">
        <v>320</v>
      </c>
      <c r="H141" t="s">
        <v>320</v>
      </c>
      <c r="I141" t="s">
        <v>322</v>
      </c>
      <c r="J141" s="25">
        <v>24070</v>
      </c>
      <c r="K141" s="26">
        <v>46.779699999999998</v>
      </c>
      <c r="L141" s="26">
        <v>0.44719999999999999</v>
      </c>
    </row>
    <row r="142" spans="1:12" ht="16" customHeight="1">
      <c r="A142" t="s">
        <v>382</v>
      </c>
      <c r="B142" t="s">
        <v>13</v>
      </c>
      <c r="C142" t="s">
        <v>27</v>
      </c>
      <c r="D142" s="24">
        <v>45931</v>
      </c>
      <c r="E142" t="s">
        <v>325</v>
      </c>
      <c r="F142" t="s">
        <v>10</v>
      </c>
      <c r="G142" t="s">
        <v>320</v>
      </c>
      <c r="H142" t="s">
        <v>320</v>
      </c>
      <c r="I142" t="s">
        <v>324</v>
      </c>
      <c r="J142" s="25">
        <v>4540</v>
      </c>
      <c r="K142" s="26">
        <v>8.9644999999999992</v>
      </c>
      <c r="L142" s="26">
        <v>0.1183</v>
      </c>
    </row>
    <row r="143" spans="1:12" ht="16" customHeight="1">
      <c r="A143" t="s">
        <v>382</v>
      </c>
      <c r="B143" t="s">
        <v>13</v>
      </c>
      <c r="C143" t="s">
        <v>27</v>
      </c>
      <c r="D143" s="24">
        <v>45931</v>
      </c>
      <c r="E143" t="s">
        <v>327</v>
      </c>
      <c r="F143" t="s">
        <v>10</v>
      </c>
      <c r="G143" t="s">
        <v>320</v>
      </c>
      <c r="H143" t="s">
        <v>320</v>
      </c>
      <c r="I143" t="s">
        <v>370</v>
      </c>
      <c r="J143" s="25">
        <v>55</v>
      </c>
      <c r="K143" s="26">
        <v>0.1144</v>
      </c>
      <c r="L143" s="26">
        <v>2.5999999999999999E-3</v>
      </c>
    </row>
    <row r="144" spans="1:12" ht="16" customHeight="1">
      <c r="A144" t="s">
        <v>382</v>
      </c>
      <c r="B144" t="s">
        <v>13</v>
      </c>
      <c r="C144" t="s">
        <v>27</v>
      </c>
      <c r="D144" s="24">
        <v>45931</v>
      </c>
      <c r="E144" t="s">
        <v>329</v>
      </c>
      <c r="F144" t="s">
        <v>10</v>
      </c>
      <c r="G144" t="s">
        <v>320</v>
      </c>
      <c r="H144" t="s">
        <v>320</v>
      </c>
      <c r="I144" t="s">
        <v>371</v>
      </c>
      <c r="J144" s="25">
        <v>0</v>
      </c>
      <c r="K144" s="26">
        <v>0</v>
      </c>
      <c r="L144" s="26">
        <v>0</v>
      </c>
    </row>
    <row r="145" spans="1:12" ht="16" customHeight="1">
      <c r="A145" t="s">
        <v>382</v>
      </c>
      <c r="B145" t="s">
        <v>13</v>
      </c>
      <c r="C145" t="s">
        <v>27</v>
      </c>
      <c r="D145" s="24">
        <v>45931</v>
      </c>
      <c r="E145" t="s">
        <v>372</v>
      </c>
      <c r="F145" t="s">
        <v>10</v>
      </c>
      <c r="G145" t="s">
        <v>320</v>
      </c>
      <c r="H145" t="s">
        <v>320</v>
      </c>
      <c r="I145" t="s">
        <v>373</v>
      </c>
      <c r="J145" s="25">
        <v>0</v>
      </c>
      <c r="K145" s="26">
        <v>0</v>
      </c>
      <c r="L145" s="26">
        <v>0</v>
      </c>
    </row>
    <row r="146" spans="1:12" ht="16" customHeight="1">
      <c r="A146" t="s">
        <v>383</v>
      </c>
      <c r="B146" t="s">
        <v>9</v>
      </c>
      <c r="C146" t="s">
        <v>27</v>
      </c>
      <c r="D146" s="24">
        <v>45931</v>
      </c>
      <c r="E146" t="s">
        <v>321</v>
      </c>
      <c r="F146" t="s">
        <v>10</v>
      </c>
      <c r="G146" t="s">
        <v>320</v>
      </c>
      <c r="H146" t="s">
        <v>320</v>
      </c>
      <c r="I146" t="s">
        <v>315</v>
      </c>
      <c r="J146" s="25">
        <v>2876686</v>
      </c>
      <c r="K146" s="26">
        <v>5617.0956999999999</v>
      </c>
      <c r="L146" s="26">
        <v>36.074800000000003</v>
      </c>
    </row>
    <row r="147" spans="1:12" ht="16" customHeight="1">
      <c r="A147" t="s">
        <v>383</v>
      </c>
      <c r="B147" t="s">
        <v>9</v>
      </c>
      <c r="C147" t="s">
        <v>27</v>
      </c>
      <c r="D147" s="24">
        <v>45931</v>
      </c>
      <c r="E147" t="s">
        <v>323</v>
      </c>
      <c r="F147" t="s">
        <v>10</v>
      </c>
      <c r="G147" t="s">
        <v>320</v>
      </c>
      <c r="H147" t="s">
        <v>320</v>
      </c>
      <c r="I147" t="s">
        <v>322</v>
      </c>
      <c r="J147" s="25">
        <v>35975</v>
      </c>
      <c r="K147" s="26">
        <v>70.574299999999994</v>
      </c>
      <c r="L147" s="26">
        <v>0.66659999999999997</v>
      </c>
    </row>
    <row r="148" spans="1:12" ht="16" customHeight="1">
      <c r="A148" t="s">
        <v>383</v>
      </c>
      <c r="B148" t="s">
        <v>9</v>
      </c>
      <c r="C148" t="s">
        <v>27</v>
      </c>
      <c r="D148" s="24">
        <v>45931</v>
      </c>
      <c r="E148" t="s">
        <v>325</v>
      </c>
      <c r="F148" t="s">
        <v>10</v>
      </c>
      <c r="G148" t="s">
        <v>320</v>
      </c>
      <c r="H148" t="s">
        <v>320</v>
      </c>
      <c r="I148" t="s">
        <v>324</v>
      </c>
      <c r="J148" s="25">
        <v>9736</v>
      </c>
      <c r="K148" s="26">
        <v>19.134499999999999</v>
      </c>
      <c r="L148" s="26">
        <v>0.2422</v>
      </c>
    </row>
    <row r="149" spans="1:12" ht="16" customHeight="1">
      <c r="A149" t="s">
        <v>383</v>
      </c>
      <c r="B149" t="s">
        <v>9</v>
      </c>
      <c r="C149" t="s">
        <v>27</v>
      </c>
      <c r="D149" s="24">
        <v>45931</v>
      </c>
      <c r="E149" t="s">
        <v>327</v>
      </c>
      <c r="F149" t="s">
        <v>10</v>
      </c>
      <c r="G149" t="s">
        <v>320</v>
      </c>
      <c r="H149" t="s">
        <v>320</v>
      </c>
      <c r="I149" t="s">
        <v>370</v>
      </c>
      <c r="J149" s="25">
        <v>164</v>
      </c>
      <c r="K149" s="26">
        <v>0.3422</v>
      </c>
      <c r="L149" s="26">
        <v>8.0999999999999996E-3</v>
      </c>
    </row>
    <row r="150" spans="1:12" ht="16" customHeight="1">
      <c r="A150" t="s">
        <v>383</v>
      </c>
      <c r="B150" t="s">
        <v>9</v>
      </c>
      <c r="C150" t="s">
        <v>27</v>
      </c>
      <c r="D150" s="24">
        <v>45931</v>
      </c>
      <c r="E150" t="s">
        <v>329</v>
      </c>
      <c r="F150" t="s">
        <v>10</v>
      </c>
      <c r="G150" t="s">
        <v>320</v>
      </c>
      <c r="H150" t="s">
        <v>320</v>
      </c>
      <c r="I150" t="s">
        <v>371</v>
      </c>
      <c r="J150" s="25">
        <v>0</v>
      </c>
      <c r="K150" s="26">
        <v>0</v>
      </c>
      <c r="L150" s="26">
        <v>0</v>
      </c>
    </row>
    <row r="151" spans="1:12" ht="16" customHeight="1">
      <c r="A151" t="s">
        <v>383</v>
      </c>
      <c r="B151" t="s">
        <v>9</v>
      </c>
      <c r="C151" t="s">
        <v>27</v>
      </c>
      <c r="D151" s="24">
        <v>45931</v>
      </c>
      <c r="E151" t="s">
        <v>372</v>
      </c>
      <c r="F151" t="s">
        <v>10</v>
      </c>
      <c r="G151" t="s">
        <v>320</v>
      </c>
      <c r="H151" t="s">
        <v>320</v>
      </c>
      <c r="I151" t="s">
        <v>373</v>
      </c>
      <c r="J151" s="25">
        <v>0</v>
      </c>
      <c r="K151" s="26">
        <v>0</v>
      </c>
      <c r="L151" s="26">
        <v>0</v>
      </c>
    </row>
    <row r="152" spans="1:12" ht="16" customHeight="1">
      <c r="A152" t="s">
        <v>349</v>
      </c>
      <c r="B152" t="s">
        <v>10</v>
      </c>
      <c r="C152" t="s">
        <v>27</v>
      </c>
      <c r="D152" s="24">
        <v>45931</v>
      </c>
      <c r="E152" t="s">
        <v>321</v>
      </c>
      <c r="F152" t="s">
        <v>10</v>
      </c>
      <c r="G152" t="s">
        <v>320</v>
      </c>
      <c r="H152" t="s">
        <v>320</v>
      </c>
      <c r="I152" t="s">
        <v>315</v>
      </c>
      <c r="J152" s="25">
        <v>2903786</v>
      </c>
      <c r="K152" s="26">
        <v>5708.1585999999998</v>
      </c>
      <c r="L152" s="26">
        <v>37.703200000000002</v>
      </c>
    </row>
    <row r="153" spans="1:12" ht="16" customHeight="1">
      <c r="A153" t="s">
        <v>349</v>
      </c>
      <c r="B153" t="s">
        <v>10</v>
      </c>
      <c r="C153" t="s">
        <v>27</v>
      </c>
      <c r="D153" s="24">
        <v>45931</v>
      </c>
      <c r="E153" t="s">
        <v>323</v>
      </c>
      <c r="F153" t="s">
        <v>10</v>
      </c>
      <c r="G153" t="s">
        <v>320</v>
      </c>
      <c r="H153" t="s">
        <v>320</v>
      </c>
      <c r="I153" t="s">
        <v>322</v>
      </c>
      <c r="J153" s="25">
        <v>40257</v>
      </c>
      <c r="K153" s="26">
        <v>80.281499999999994</v>
      </c>
      <c r="L153" s="26">
        <v>0.75970000000000004</v>
      </c>
    </row>
    <row r="154" spans="1:12" ht="16" customHeight="1">
      <c r="A154" t="s">
        <v>349</v>
      </c>
      <c r="B154" t="s">
        <v>10</v>
      </c>
      <c r="C154" t="s">
        <v>27</v>
      </c>
      <c r="D154" s="24">
        <v>45931</v>
      </c>
      <c r="E154" t="s">
        <v>325</v>
      </c>
      <c r="F154" t="s">
        <v>10</v>
      </c>
      <c r="G154" t="s">
        <v>320</v>
      </c>
      <c r="H154" t="s">
        <v>320</v>
      </c>
      <c r="I154" t="s">
        <v>324</v>
      </c>
      <c r="J154" s="25">
        <v>6664</v>
      </c>
      <c r="K154" s="26">
        <v>13.2879</v>
      </c>
      <c r="L154" s="26">
        <v>0.14030000000000001</v>
      </c>
    </row>
    <row r="155" spans="1:12" ht="16" customHeight="1">
      <c r="A155" t="s">
        <v>349</v>
      </c>
      <c r="B155" t="s">
        <v>10</v>
      </c>
      <c r="C155" t="s">
        <v>27</v>
      </c>
      <c r="D155" s="24">
        <v>45931</v>
      </c>
      <c r="E155" t="s">
        <v>327</v>
      </c>
      <c r="F155" t="s">
        <v>10</v>
      </c>
      <c r="G155" t="s">
        <v>320</v>
      </c>
      <c r="H155" t="s">
        <v>320</v>
      </c>
      <c r="I155" t="s">
        <v>370</v>
      </c>
      <c r="J155" s="25">
        <v>245</v>
      </c>
      <c r="K155" s="26">
        <v>0.51219999999999999</v>
      </c>
      <c r="L155" s="26">
        <v>1.23E-2</v>
      </c>
    </row>
    <row r="156" spans="1:12" ht="16" customHeight="1">
      <c r="A156" t="s">
        <v>349</v>
      </c>
      <c r="B156" t="s">
        <v>10</v>
      </c>
      <c r="C156" t="s">
        <v>27</v>
      </c>
      <c r="D156" s="24">
        <v>45931</v>
      </c>
      <c r="E156" t="s">
        <v>329</v>
      </c>
      <c r="F156" t="s">
        <v>10</v>
      </c>
      <c r="G156" t="s">
        <v>320</v>
      </c>
      <c r="H156" t="s">
        <v>320</v>
      </c>
      <c r="I156" t="s">
        <v>371</v>
      </c>
      <c r="J156" s="25">
        <v>0</v>
      </c>
      <c r="K156" s="26">
        <v>0</v>
      </c>
      <c r="L156" s="26">
        <v>0</v>
      </c>
    </row>
    <row r="157" spans="1:12" ht="16" customHeight="1">
      <c r="A157" t="s">
        <v>349</v>
      </c>
      <c r="B157" t="s">
        <v>10</v>
      </c>
      <c r="C157" t="s">
        <v>27</v>
      </c>
      <c r="D157" s="24">
        <v>45931</v>
      </c>
      <c r="E157" t="s">
        <v>372</v>
      </c>
      <c r="F157" t="s">
        <v>10</v>
      </c>
      <c r="G157" t="s">
        <v>320</v>
      </c>
      <c r="H157" t="s">
        <v>320</v>
      </c>
      <c r="I157" t="s">
        <v>373</v>
      </c>
      <c r="J157" s="25">
        <v>0</v>
      </c>
      <c r="K157" s="26">
        <v>0</v>
      </c>
      <c r="L157" s="26">
        <v>0</v>
      </c>
    </row>
    <row r="158" spans="1:12" ht="16" customHeight="1">
      <c r="A158" t="s">
        <v>384</v>
      </c>
      <c r="B158" t="s">
        <v>11</v>
      </c>
      <c r="C158" t="s">
        <v>29</v>
      </c>
      <c r="D158" s="24">
        <v>45931</v>
      </c>
      <c r="E158" t="s">
        <v>321</v>
      </c>
      <c r="F158" t="s">
        <v>10</v>
      </c>
      <c r="G158" t="s">
        <v>320</v>
      </c>
      <c r="H158" t="s">
        <v>320</v>
      </c>
      <c r="I158" t="s">
        <v>315</v>
      </c>
      <c r="J158" s="25">
        <v>3420593</v>
      </c>
      <c r="K158" s="26">
        <v>6713.9898999999996</v>
      </c>
      <c r="L158" s="26">
        <v>44.200499999999998</v>
      </c>
    </row>
    <row r="159" spans="1:12" ht="16" customHeight="1">
      <c r="A159" t="s">
        <v>384</v>
      </c>
      <c r="B159" t="s">
        <v>11</v>
      </c>
      <c r="C159" t="s">
        <v>29</v>
      </c>
      <c r="D159" s="24">
        <v>45931</v>
      </c>
      <c r="E159" t="s">
        <v>323</v>
      </c>
      <c r="F159" t="s">
        <v>10</v>
      </c>
      <c r="G159" t="s">
        <v>320</v>
      </c>
      <c r="H159" t="s">
        <v>320</v>
      </c>
      <c r="I159" t="s">
        <v>322</v>
      </c>
      <c r="J159" s="25">
        <v>43425</v>
      </c>
      <c r="K159" s="26">
        <v>86.406800000000004</v>
      </c>
      <c r="L159" s="26">
        <v>0.86980000000000002</v>
      </c>
    </row>
    <row r="160" spans="1:12" ht="16" customHeight="1">
      <c r="A160" t="s">
        <v>384</v>
      </c>
      <c r="B160" t="s">
        <v>11</v>
      </c>
      <c r="C160" t="s">
        <v>29</v>
      </c>
      <c r="D160" s="24">
        <v>45931</v>
      </c>
      <c r="E160" t="s">
        <v>325</v>
      </c>
      <c r="F160" t="s">
        <v>10</v>
      </c>
      <c r="G160" t="s">
        <v>320</v>
      </c>
      <c r="H160" t="s">
        <v>320</v>
      </c>
      <c r="I160" t="s">
        <v>324</v>
      </c>
      <c r="J160" s="25">
        <v>4411</v>
      </c>
      <c r="K160" s="26">
        <v>8.7859999999999996</v>
      </c>
      <c r="L160" s="26">
        <v>0.1043</v>
      </c>
    </row>
    <row r="161" spans="1:12" ht="16" customHeight="1">
      <c r="A161" t="s">
        <v>384</v>
      </c>
      <c r="B161" t="s">
        <v>11</v>
      </c>
      <c r="C161" t="s">
        <v>29</v>
      </c>
      <c r="D161" s="24">
        <v>45931</v>
      </c>
      <c r="E161" t="s">
        <v>327</v>
      </c>
      <c r="F161" t="s">
        <v>10</v>
      </c>
      <c r="G161" t="s">
        <v>320</v>
      </c>
      <c r="H161" t="s">
        <v>320</v>
      </c>
      <c r="I161" t="s">
        <v>370</v>
      </c>
      <c r="J161" s="25">
        <v>119</v>
      </c>
      <c r="K161" s="26">
        <v>0.24979999999999999</v>
      </c>
      <c r="L161" s="26">
        <v>5.0000000000000001E-3</v>
      </c>
    </row>
    <row r="162" spans="1:12" ht="16" customHeight="1">
      <c r="A162" t="s">
        <v>384</v>
      </c>
      <c r="B162" t="s">
        <v>11</v>
      </c>
      <c r="C162" t="s">
        <v>29</v>
      </c>
      <c r="D162" s="24">
        <v>45931</v>
      </c>
      <c r="E162" t="s">
        <v>329</v>
      </c>
      <c r="F162" t="s">
        <v>10</v>
      </c>
      <c r="G162" t="s">
        <v>320</v>
      </c>
      <c r="H162" t="s">
        <v>320</v>
      </c>
      <c r="I162" t="s">
        <v>371</v>
      </c>
      <c r="J162" s="25">
        <v>0</v>
      </c>
      <c r="K162" s="26">
        <v>0</v>
      </c>
      <c r="L162" s="26">
        <v>0</v>
      </c>
    </row>
    <row r="163" spans="1:12" ht="16" customHeight="1">
      <c r="A163" t="s">
        <v>384</v>
      </c>
      <c r="B163" t="s">
        <v>11</v>
      </c>
      <c r="C163" t="s">
        <v>29</v>
      </c>
      <c r="D163" s="24">
        <v>45931</v>
      </c>
      <c r="E163" t="s">
        <v>372</v>
      </c>
      <c r="F163" t="s">
        <v>10</v>
      </c>
      <c r="G163" t="s">
        <v>320</v>
      </c>
      <c r="H163" t="s">
        <v>320</v>
      </c>
      <c r="I163" t="s">
        <v>373</v>
      </c>
      <c r="J163" s="25">
        <v>0</v>
      </c>
      <c r="K163" s="26">
        <v>0</v>
      </c>
      <c r="L163" s="26">
        <v>0</v>
      </c>
    </row>
    <row r="164" spans="1:12" ht="16" customHeight="1">
      <c r="A164" t="s">
        <v>386</v>
      </c>
      <c r="B164" t="s">
        <v>12</v>
      </c>
      <c r="C164" t="s">
        <v>29</v>
      </c>
      <c r="D164" s="24">
        <v>45931</v>
      </c>
      <c r="E164" t="s">
        <v>321</v>
      </c>
      <c r="F164" t="s">
        <v>10</v>
      </c>
      <c r="G164" t="s">
        <v>320</v>
      </c>
      <c r="H164" t="s">
        <v>320</v>
      </c>
      <c r="I164" t="s">
        <v>315</v>
      </c>
      <c r="J164" s="25">
        <v>2616312</v>
      </c>
      <c r="K164" s="26">
        <v>5139.0998</v>
      </c>
      <c r="L164" s="26">
        <v>34.121299999999998</v>
      </c>
    </row>
    <row r="165" spans="1:12" ht="16" customHeight="1">
      <c r="A165" t="s">
        <v>386</v>
      </c>
      <c r="B165" t="s">
        <v>12</v>
      </c>
      <c r="C165" t="s">
        <v>29</v>
      </c>
      <c r="D165" s="24">
        <v>45931</v>
      </c>
      <c r="E165" t="s">
        <v>323</v>
      </c>
      <c r="F165" t="s">
        <v>10</v>
      </c>
      <c r="G165" t="s">
        <v>320</v>
      </c>
      <c r="H165" t="s">
        <v>320</v>
      </c>
      <c r="I165" t="s">
        <v>322</v>
      </c>
      <c r="J165" s="25">
        <v>26557</v>
      </c>
      <c r="K165" s="26">
        <v>52.886400000000002</v>
      </c>
      <c r="L165" s="26">
        <v>0.52739999999999998</v>
      </c>
    </row>
    <row r="166" spans="1:12" ht="16" customHeight="1">
      <c r="A166" t="s">
        <v>386</v>
      </c>
      <c r="B166" t="s">
        <v>12</v>
      </c>
      <c r="C166" t="s">
        <v>29</v>
      </c>
      <c r="D166" s="24">
        <v>45931</v>
      </c>
      <c r="E166" t="s">
        <v>325</v>
      </c>
      <c r="F166" t="s">
        <v>10</v>
      </c>
      <c r="G166" t="s">
        <v>320</v>
      </c>
      <c r="H166" t="s">
        <v>320</v>
      </c>
      <c r="I166" t="s">
        <v>324</v>
      </c>
      <c r="J166" s="25">
        <v>2323</v>
      </c>
      <c r="K166" s="26">
        <v>4.6176000000000004</v>
      </c>
      <c r="L166" s="26">
        <v>5.2699999999999997E-2</v>
      </c>
    </row>
    <row r="167" spans="1:12" ht="16" customHeight="1">
      <c r="A167" t="s">
        <v>386</v>
      </c>
      <c r="B167" t="s">
        <v>12</v>
      </c>
      <c r="C167" t="s">
        <v>29</v>
      </c>
      <c r="D167" s="24">
        <v>45931</v>
      </c>
      <c r="E167" t="s">
        <v>327</v>
      </c>
      <c r="F167" t="s">
        <v>10</v>
      </c>
      <c r="G167" t="s">
        <v>320</v>
      </c>
      <c r="H167" t="s">
        <v>320</v>
      </c>
      <c r="I167" t="s">
        <v>370</v>
      </c>
      <c r="J167" s="25">
        <v>159</v>
      </c>
      <c r="K167" s="26">
        <v>0.33110000000000001</v>
      </c>
      <c r="L167" s="26">
        <v>7.9000000000000008E-3</v>
      </c>
    </row>
    <row r="168" spans="1:12" ht="16" customHeight="1">
      <c r="A168" t="s">
        <v>386</v>
      </c>
      <c r="B168" t="s">
        <v>12</v>
      </c>
      <c r="C168" t="s">
        <v>29</v>
      </c>
      <c r="D168" s="24">
        <v>45931</v>
      </c>
      <c r="E168" t="s">
        <v>329</v>
      </c>
      <c r="F168" t="s">
        <v>10</v>
      </c>
      <c r="G168" t="s">
        <v>320</v>
      </c>
      <c r="H168" t="s">
        <v>320</v>
      </c>
      <c r="I168" t="s">
        <v>371</v>
      </c>
      <c r="J168" s="25">
        <v>0</v>
      </c>
      <c r="K168" s="26">
        <v>0</v>
      </c>
      <c r="L168" s="26">
        <v>0</v>
      </c>
    </row>
    <row r="169" spans="1:12" ht="16" customHeight="1">
      <c r="A169" t="s">
        <v>386</v>
      </c>
      <c r="B169" t="s">
        <v>12</v>
      </c>
      <c r="C169" t="s">
        <v>29</v>
      </c>
      <c r="D169" s="24">
        <v>45931</v>
      </c>
      <c r="E169" t="s">
        <v>372</v>
      </c>
      <c r="F169" t="s">
        <v>10</v>
      </c>
      <c r="G169" t="s">
        <v>320</v>
      </c>
      <c r="H169" t="s">
        <v>320</v>
      </c>
      <c r="I169" t="s">
        <v>373</v>
      </c>
      <c r="J169" s="25">
        <v>0</v>
      </c>
      <c r="K169" s="26">
        <v>0</v>
      </c>
      <c r="L169" s="26">
        <v>0</v>
      </c>
    </row>
    <row r="170" spans="1:12" ht="16" customHeight="1">
      <c r="A170" t="s">
        <v>387</v>
      </c>
      <c r="B170" t="s">
        <v>13</v>
      </c>
      <c r="C170" t="s">
        <v>29</v>
      </c>
      <c r="D170" s="24">
        <v>45931</v>
      </c>
      <c r="E170" t="s">
        <v>321</v>
      </c>
      <c r="F170" t="s">
        <v>10</v>
      </c>
      <c r="G170" t="s">
        <v>320</v>
      </c>
      <c r="H170" t="s">
        <v>320</v>
      </c>
      <c r="I170" t="s">
        <v>315</v>
      </c>
      <c r="J170" s="25">
        <v>3637423</v>
      </c>
      <c r="K170" s="26">
        <v>7191.7763999999997</v>
      </c>
      <c r="L170" s="26">
        <v>42.392000000000003</v>
      </c>
    </row>
    <row r="171" spans="1:12" ht="16" customHeight="1">
      <c r="A171" t="s">
        <v>387</v>
      </c>
      <c r="B171" t="s">
        <v>13</v>
      </c>
      <c r="C171" t="s">
        <v>29</v>
      </c>
      <c r="D171" s="24">
        <v>45931</v>
      </c>
      <c r="E171" t="s">
        <v>323</v>
      </c>
      <c r="F171" t="s">
        <v>10</v>
      </c>
      <c r="G171" t="s">
        <v>320</v>
      </c>
      <c r="H171" t="s">
        <v>320</v>
      </c>
      <c r="I171" t="s">
        <v>322</v>
      </c>
      <c r="J171" s="25">
        <v>66068</v>
      </c>
      <c r="K171" s="26">
        <v>131.5625</v>
      </c>
      <c r="L171" s="26">
        <v>1.2456</v>
      </c>
    </row>
    <row r="172" spans="1:12" ht="16" customHeight="1">
      <c r="A172" t="s">
        <v>387</v>
      </c>
      <c r="B172" t="s">
        <v>13</v>
      </c>
      <c r="C172" t="s">
        <v>29</v>
      </c>
      <c r="D172" s="24">
        <v>45931</v>
      </c>
      <c r="E172" t="s">
        <v>325</v>
      </c>
      <c r="F172" t="s">
        <v>10</v>
      </c>
      <c r="G172" t="s">
        <v>320</v>
      </c>
      <c r="H172" t="s">
        <v>320</v>
      </c>
      <c r="I172" t="s">
        <v>324</v>
      </c>
      <c r="J172" s="25">
        <v>9440</v>
      </c>
      <c r="K172" s="26">
        <v>18.8216</v>
      </c>
      <c r="L172" s="26">
        <v>0.21299999999999999</v>
      </c>
    </row>
    <row r="173" spans="1:12" ht="16" customHeight="1">
      <c r="A173" t="s">
        <v>387</v>
      </c>
      <c r="B173" t="s">
        <v>13</v>
      </c>
      <c r="C173" t="s">
        <v>29</v>
      </c>
      <c r="D173" s="24">
        <v>45931</v>
      </c>
      <c r="E173" t="s">
        <v>327</v>
      </c>
      <c r="F173" t="s">
        <v>10</v>
      </c>
      <c r="G173" t="s">
        <v>320</v>
      </c>
      <c r="H173" t="s">
        <v>320</v>
      </c>
      <c r="I173" t="s">
        <v>370</v>
      </c>
      <c r="J173" s="25">
        <v>540</v>
      </c>
      <c r="K173" s="26">
        <v>1.1283000000000001</v>
      </c>
      <c r="L173" s="26">
        <v>2.5499999999999998E-2</v>
      </c>
    </row>
    <row r="174" spans="1:12" ht="16" customHeight="1">
      <c r="A174" t="s">
        <v>387</v>
      </c>
      <c r="B174" t="s">
        <v>13</v>
      </c>
      <c r="C174" t="s">
        <v>29</v>
      </c>
      <c r="D174" s="24">
        <v>45931</v>
      </c>
      <c r="E174" t="s">
        <v>329</v>
      </c>
      <c r="F174" t="s">
        <v>10</v>
      </c>
      <c r="G174" t="s">
        <v>320</v>
      </c>
      <c r="H174" t="s">
        <v>320</v>
      </c>
      <c r="I174" t="s">
        <v>371</v>
      </c>
      <c r="J174" s="25">
        <v>0</v>
      </c>
      <c r="K174" s="26">
        <v>0</v>
      </c>
      <c r="L174" s="26">
        <v>0</v>
      </c>
    </row>
    <row r="175" spans="1:12" ht="16" customHeight="1">
      <c r="A175" t="s">
        <v>387</v>
      </c>
      <c r="B175" t="s">
        <v>13</v>
      </c>
      <c r="C175" t="s">
        <v>29</v>
      </c>
      <c r="D175" s="24">
        <v>45931</v>
      </c>
      <c r="E175" t="s">
        <v>372</v>
      </c>
      <c r="F175" t="s">
        <v>10</v>
      </c>
      <c r="G175" t="s">
        <v>320</v>
      </c>
      <c r="H175" t="s">
        <v>320</v>
      </c>
      <c r="I175" t="s">
        <v>373</v>
      </c>
      <c r="J175" s="25">
        <v>0</v>
      </c>
      <c r="K175" s="26">
        <v>0</v>
      </c>
      <c r="L175" s="26">
        <v>0</v>
      </c>
    </row>
    <row r="176" spans="1:12" ht="16" customHeight="1">
      <c r="A176" t="s">
        <v>388</v>
      </c>
      <c r="B176" t="s">
        <v>9</v>
      </c>
      <c r="C176" t="s">
        <v>29</v>
      </c>
      <c r="D176" s="24">
        <v>45931</v>
      </c>
      <c r="E176" t="s">
        <v>321</v>
      </c>
      <c r="F176" t="s">
        <v>10</v>
      </c>
      <c r="G176" t="s">
        <v>320</v>
      </c>
      <c r="H176" t="s">
        <v>320</v>
      </c>
      <c r="I176" t="s">
        <v>315</v>
      </c>
      <c r="J176" s="25">
        <v>3390928</v>
      </c>
      <c r="K176" s="26">
        <v>6700.4335000000001</v>
      </c>
      <c r="L176" s="26">
        <v>40.916600000000003</v>
      </c>
    </row>
    <row r="177" spans="1:12" ht="16" customHeight="1">
      <c r="A177" t="s">
        <v>388</v>
      </c>
      <c r="B177" t="s">
        <v>9</v>
      </c>
      <c r="C177" t="s">
        <v>29</v>
      </c>
      <c r="D177" s="24">
        <v>45931</v>
      </c>
      <c r="E177" t="s">
        <v>323</v>
      </c>
      <c r="F177" t="s">
        <v>10</v>
      </c>
      <c r="G177" t="s">
        <v>320</v>
      </c>
      <c r="H177" t="s">
        <v>320</v>
      </c>
      <c r="I177" t="s">
        <v>322</v>
      </c>
      <c r="J177" s="25">
        <v>52287</v>
      </c>
      <c r="K177" s="26">
        <v>104.2625</v>
      </c>
      <c r="L177" s="26">
        <v>1.0547</v>
      </c>
    </row>
    <row r="178" spans="1:12" ht="16" customHeight="1">
      <c r="A178" t="s">
        <v>388</v>
      </c>
      <c r="B178" t="s">
        <v>9</v>
      </c>
      <c r="C178" t="s">
        <v>29</v>
      </c>
      <c r="D178" s="24">
        <v>45931</v>
      </c>
      <c r="E178" t="s">
        <v>325</v>
      </c>
      <c r="F178" t="s">
        <v>10</v>
      </c>
      <c r="G178" t="s">
        <v>320</v>
      </c>
      <c r="H178" t="s">
        <v>320</v>
      </c>
      <c r="I178" t="s">
        <v>324</v>
      </c>
      <c r="J178" s="25">
        <v>10215</v>
      </c>
      <c r="K178" s="26">
        <v>20.553699999999999</v>
      </c>
      <c r="L178" s="26">
        <v>0.30830000000000002</v>
      </c>
    </row>
    <row r="179" spans="1:12" ht="16" customHeight="1">
      <c r="A179" t="s">
        <v>388</v>
      </c>
      <c r="B179" t="s">
        <v>9</v>
      </c>
      <c r="C179" t="s">
        <v>29</v>
      </c>
      <c r="D179" s="24">
        <v>45931</v>
      </c>
      <c r="E179" t="s">
        <v>327</v>
      </c>
      <c r="F179" t="s">
        <v>10</v>
      </c>
      <c r="G179" t="s">
        <v>320</v>
      </c>
      <c r="H179" t="s">
        <v>320</v>
      </c>
      <c r="I179" t="s">
        <v>370</v>
      </c>
      <c r="J179" s="25">
        <v>3616</v>
      </c>
      <c r="K179" s="26">
        <v>7.3704999999999998</v>
      </c>
      <c r="L179" s="26">
        <v>0.13880000000000001</v>
      </c>
    </row>
    <row r="180" spans="1:12" ht="16" customHeight="1">
      <c r="A180" t="s">
        <v>388</v>
      </c>
      <c r="B180" t="s">
        <v>9</v>
      </c>
      <c r="C180" t="s">
        <v>29</v>
      </c>
      <c r="D180" s="24">
        <v>45931</v>
      </c>
      <c r="E180" t="s">
        <v>329</v>
      </c>
      <c r="F180" t="s">
        <v>10</v>
      </c>
      <c r="G180" t="s">
        <v>320</v>
      </c>
      <c r="H180" t="s">
        <v>320</v>
      </c>
      <c r="I180" t="s">
        <v>371</v>
      </c>
      <c r="J180" s="25">
        <v>0</v>
      </c>
      <c r="K180" s="26">
        <v>0</v>
      </c>
      <c r="L180" s="26">
        <v>0</v>
      </c>
    </row>
    <row r="181" spans="1:12" ht="16" customHeight="1">
      <c r="A181" t="s">
        <v>388</v>
      </c>
      <c r="B181" t="s">
        <v>9</v>
      </c>
      <c r="C181" t="s">
        <v>29</v>
      </c>
      <c r="D181" s="24">
        <v>45931</v>
      </c>
      <c r="E181" t="s">
        <v>372</v>
      </c>
      <c r="F181" t="s">
        <v>10</v>
      </c>
      <c r="G181" t="s">
        <v>320</v>
      </c>
      <c r="H181" t="s">
        <v>320</v>
      </c>
      <c r="I181" t="s">
        <v>373</v>
      </c>
      <c r="J181" s="25">
        <v>0</v>
      </c>
      <c r="K181" s="26">
        <v>0</v>
      </c>
      <c r="L181" s="26">
        <v>0</v>
      </c>
    </row>
    <row r="182" spans="1:12" ht="16" customHeight="1">
      <c r="A182" t="s">
        <v>354</v>
      </c>
      <c r="B182" t="s">
        <v>10</v>
      </c>
      <c r="C182" t="s">
        <v>29</v>
      </c>
      <c r="D182" s="24">
        <v>45931</v>
      </c>
      <c r="E182" t="s">
        <v>321</v>
      </c>
      <c r="F182" t="s">
        <v>10</v>
      </c>
      <c r="G182" t="s">
        <v>320</v>
      </c>
      <c r="H182" t="s">
        <v>320</v>
      </c>
      <c r="I182" t="s">
        <v>315</v>
      </c>
      <c r="J182" s="25">
        <v>3317035</v>
      </c>
      <c r="K182" s="26">
        <v>6539.17</v>
      </c>
      <c r="L182" s="26">
        <v>39.321800000000003</v>
      </c>
    </row>
    <row r="183" spans="1:12" ht="16" customHeight="1">
      <c r="A183" t="s">
        <v>354</v>
      </c>
      <c r="B183" t="s">
        <v>10</v>
      </c>
      <c r="C183" t="s">
        <v>29</v>
      </c>
      <c r="D183" s="24">
        <v>45931</v>
      </c>
      <c r="E183" t="s">
        <v>323</v>
      </c>
      <c r="F183" t="s">
        <v>10</v>
      </c>
      <c r="G183" t="s">
        <v>320</v>
      </c>
      <c r="H183" t="s">
        <v>320</v>
      </c>
      <c r="I183" t="s">
        <v>322</v>
      </c>
      <c r="J183" s="25">
        <v>50425</v>
      </c>
      <c r="K183" s="26">
        <v>100.42230000000001</v>
      </c>
      <c r="L183" s="26">
        <v>0.96619999999999995</v>
      </c>
    </row>
    <row r="184" spans="1:12" ht="16" customHeight="1">
      <c r="A184" t="s">
        <v>354</v>
      </c>
      <c r="B184" t="s">
        <v>10</v>
      </c>
      <c r="C184" t="s">
        <v>29</v>
      </c>
      <c r="D184" s="24">
        <v>45931</v>
      </c>
      <c r="E184" t="s">
        <v>325</v>
      </c>
      <c r="F184" t="s">
        <v>10</v>
      </c>
      <c r="G184" t="s">
        <v>320</v>
      </c>
      <c r="H184" t="s">
        <v>320</v>
      </c>
      <c r="I184" t="s">
        <v>324</v>
      </c>
      <c r="J184" s="25">
        <v>4720</v>
      </c>
      <c r="K184" s="26">
        <v>9.3785000000000007</v>
      </c>
      <c r="L184" s="26">
        <v>0.12</v>
      </c>
    </row>
    <row r="185" spans="1:12" ht="16" customHeight="1">
      <c r="A185" t="s">
        <v>354</v>
      </c>
      <c r="B185" t="s">
        <v>10</v>
      </c>
      <c r="C185" t="s">
        <v>29</v>
      </c>
      <c r="D185" s="24">
        <v>45931</v>
      </c>
      <c r="E185" t="s">
        <v>327</v>
      </c>
      <c r="F185" t="s">
        <v>10</v>
      </c>
      <c r="G185" t="s">
        <v>320</v>
      </c>
      <c r="H185" t="s">
        <v>320</v>
      </c>
      <c r="I185" t="s">
        <v>370</v>
      </c>
      <c r="J185" s="25">
        <v>258</v>
      </c>
      <c r="K185" s="26">
        <v>0.53459999999999996</v>
      </c>
      <c r="L185" s="26">
        <v>1.1299999999999999E-2</v>
      </c>
    </row>
    <row r="186" spans="1:12" ht="16" customHeight="1">
      <c r="A186" t="s">
        <v>354</v>
      </c>
      <c r="B186" t="s">
        <v>10</v>
      </c>
      <c r="C186" t="s">
        <v>29</v>
      </c>
      <c r="D186" s="24">
        <v>45931</v>
      </c>
      <c r="E186" t="s">
        <v>329</v>
      </c>
      <c r="F186" t="s">
        <v>10</v>
      </c>
      <c r="G186" t="s">
        <v>320</v>
      </c>
      <c r="H186" t="s">
        <v>320</v>
      </c>
      <c r="I186" t="s">
        <v>371</v>
      </c>
      <c r="J186" s="25">
        <v>0</v>
      </c>
      <c r="K186" s="26">
        <v>0</v>
      </c>
      <c r="L186" s="26">
        <v>0</v>
      </c>
    </row>
    <row r="187" spans="1:12" ht="16" customHeight="1">
      <c r="A187" t="s">
        <v>354</v>
      </c>
      <c r="B187" t="s">
        <v>10</v>
      </c>
      <c r="C187" t="s">
        <v>29</v>
      </c>
      <c r="D187" s="24">
        <v>45931</v>
      </c>
      <c r="E187" t="s">
        <v>372</v>
      </c>
      <c r="F187" t="s">
        <v>10</v>
      </c>
      <c r="G187" t="s">
        <v>320</v>
      </c>
      <c r="H187" t="s">
        <v>320</v>
      </c>
      <c r="I187" t="s">
        <v>373</v>
      </c>
      <c r="J187" s="25">
        <v>0</v>
      </c>
      <c r="K187" s="26">
        <v>0</v>
      </c>
      <c r="L187" s="26">
        <v>0</v>
      </c>
    </row>
    <row r="188" spans="1:12" ht="16" customHeight="1">
      <c r="A188" t="s">
        <v>389</v>
      </c>
      <c r="B188" t="s">
        <v>11</v>
      </c>
      <c r="C188" t="s">
        <v>31</v>
      </c>
      <c r="D188" s="24">
        <v>45931</v>
      </c>
      <c r="E188" t="s">
        <v>321</v>
      </c>
      <c r="F188" t="s">
        <v>10</v>
      </c>
      <c r="G188" t="s">
        <v>320</v>
      </c>
      <c r="H188" t="s">
        <v>320</v>
      </c>
      <c r="I188" t="s">
        <v>315</v>
      </c>
      <c r="J188" s="25">
        <v>3566936</v>
      </c>
      <c r="K188" s="26">
        <v>7047.3134</v>
      </c>
      <c r="L188" s="26">
        <v>39.457799999999999</v>
      </c>
    </row>
    <row r="189" spans="1:12" ht="16" customHeight="1">
      <c r="A189" t="s">
        <v>389</v>
      </c>
      <c r="B189" t="s">
        <v>11</v>
      </c>
      <c r="C189" t="s">
        <v>31</v>
      </c>
      <c r="D189" s="24">
        <v>45931</v>
      </c>
      <c r="E189" t="s">
        <v>323</v>
      </c>
      <c r="F189" t="s">
        <v>10</v>
      </c>
      <c r="G189" t="s">
        <v>320</v>
      </c>
      <c r="H189" t="s">
        <v>320</v>
      </c>
      <c r="I189" t="s">
        <v>322</v>
      </c>
      <c r="J189" s="25">
        <v>79388</v>
      </c>
      <c r="K189" s="26">
        <v>158.44450000000001</v>
      </c>
      <c r="L189" s="26">
        <v>1.4318</v>
      </c>
    </row>
    <row r="190" spans="1:12" ht="16" customHeight="1">
      <c r="A190" t="s">
        <v>389</v>
      </c>
      <c r="B190" t="s">
        <v>11</v>
      </c>
      <c r="C190" t="s">
        <v>31</v>
      </c>
      <c r="D190" s="24">
        <v>45931</v>
      </c>
      <c r="E190" t="s">
        <v>325</v>
      </c>
      <c r="F190" t="s">
        <v>10</v>
      </c>
      <c r="G190" t="s">
        <v>320</v>
      </c>
      <c r="H190" t="s">
        <v>320</v>
      </c>
      <c r="I190" t="s">
        <v>324</v>
      </c>
      <c r="J190" s="25">
        <v>7735</v>
      </c>
      <c r="K190" s="26">
        <v>15.4627</v>
      </c>
      <c r="L190" s="26">
        <v>0.20910000000000001</v>
      </c>
    </row>
    <row r="191" spans="1:12" ht="16" customHeight="1">
      <c r="A191" t="s">
        <v>389</v>
      </c>
      <c r="B191" t="s">
        <v>11</v>
      </c>
      <c r="C191" t="s">
        <v>31</v>
      </c>
      <c r="D191" s="24">
        <v>45931</v>
      </c>
      <c r="E191" t="s">
        <v>327</v>
      </c>
      <c r="F191" t="s">
        <v>10</v>
      </c>
      <c r="G191" t="s">
        <v>320</v>
      </c>
      <c r="H191" t="s">
        <v>320</v>
      </c>
      <c r="I191" t="s">
        <v>370</v>
      </c>
      <c r="J191" s="25">
        <v>1158</v>
      </c>
      <c r="K191" s="26">
        <v>2.3677000000000001</v>
      </c>
      <c r="L191" s="26">
        <v>4.0899999999999999E-2</v>
      </c>
    </row>
    <row r="192" spans="1:12" ht="16" customHeight="1">
      <c r="A192" t="s">
        <v>389</v>
      </c>
      <c r="B192" t="s">
        <v>11</v>
      </c>
      <c r="C192" t="s">
        <v>31</v>
      </c>
      <c r="D192" s="24">
        <v>45931</v>
      </c>
      <c r="E192" t="s">
        <v>329</v>
      </c>
      <c r="F192" t="s">
        <v>10</v>
      </c>
      <c r="G192" t="s">
        <v>320</v>
      </c>
      <c r="H192" t="s">
        <v>320</v>
      </c>
      <c r="I192" t="s">
        <v>371</v>
      </c>
      <c r="J192" s="25">
        <v>0</v>
      </c>
      <c r="K192" s="26">
        <v>0</v>
      </c>
      <c r="L192" s="26">
        <v>0</v>
      </c>
    </row>
    <row r="193" spans="1:12" ht="16" customHeight="1">
      <c r="A193" t="s">
        <v>389</v>
      </c>
      <c r="B193" t="s">
        <v>11</v>
      </c>
      <c r="C193" t="s">
        <v>31</v>
      </c>
      <c r="D193" s="24">
        <v>45931</v>
      </c>
      <c r="E193" t="s">
        <v>372</v>
      </c>
      <c r="F193" t="s">
        <v>10</v>
      </c>
      <c r="G193" t="s">
        <v>320</v>
      </c>
      <c r="H193" t="s">
        <v>320</v>
      </c>
      <c r="I193" t="s">
        <v>373</v>
      </c>
      <c r="J193" s="25">
        <v>0</v>
      </c>
      <c r="K193" s="26">
        <v>0</v>
      </c>
      <c r="L193" s="26">
        <v>0</v>
      </c>
    </row>
    <row r="194" spans="1:12" ht="16" customHeight="1">
      <c r="A194" t="s">
        <v>391</v>
      </c>
      <c r="B194" t="s">
        <v>12</v>
      </c>
      <c r="C194" t="s">
        <v>31</v>
      </c>
      <c r="D194" s="24">
        <v>45931</v>
      </c>
      <c r="E194" t="s">
        <v>321</v>
      </c>
      <c r="F194" t="s">
        <v>10</v>
      </c>
      <c r="G194" t="s">
        <v>320</v>
      </c>
      <c r="H194" t="s">
        <v>320</v>
      </c>
      <c r="I194" t="s">
        <v>315</v>
      </c>
      <c r="J194" s="25">
        <v>4449066</v>
      </c>
      <c r="K194" s="26">
        <v>8836.4423999999999</v>
      </c>
      <c r="L194" s="26">
        <v>44.833799999999997</v>
      </c>
    </row>
    <row r="195" spans="1:12" ht="16" customHeight="1">
      <c r="A195" t="s">
        <v>391</v>
      </c>
      <c r="B195" t="s">
        <v>12</v>
      </c>
      <c r="C195" t="s">
        <v>31</v>
      </c>
      <c r="D195" s="24">
        <v>45931</v>
      </c>
      <c r="E195" t="s">
        <v>323</v>
      </c>
      <c r="F195" t="s">
        <v>10</v>
      </c>
      <c r="G195" t="s">
        <v>320</v>
      </c>
      <c r="H195" t="s">
        <v>320</v>
      </c>
      <c r="I195" t="s">
        <v>322</v>
      </c>
      <c r="J195" s="25">
        <v>157673</v>
      </c>
      <c r="K195" s="26">
        <v>318.30439999999999</v>
      </c>
      <c r="L195" s="26">
        <v>3.2265000000000001</v>
      </c>
    </row>
    <row r="196" spans="1:12" ht="16" customHeight="1">
      <c r="A196" t="s">
        <v>391</v>
      </c>
      <c r="B196" t="s">
        <v>12</v>
      </c>
      <c r="C196" t="s">
        <v>31</v>
      </c>
      <c r="D196" s="24">
        <v>45931</v>
      </c>
      <c r="E196" t="s">
        <v>325</v>
      </c>
      <c r="F196" t="s">
        <v>10</v>
      </c>
      <c r="G196" t="s">
        <v>320</v>
      </c>
      <c r="H196" t="s">
        <v>320</v>
      </c>
      <c r="I196" t="s">
        <v>324</v>
      </c>
      <c r="J196" s="25">
        <v>16458</v>
      </c>
      <c r="K196" s="26">
        <v>33.235199999999999</v>
      </c>
      <c r="L196" s="26">
        <v>0.44890000000000002</v>
      </c>
    </row>
    <row r="197" spans="1:12" ht="16" customHeight="1">
      <c r="A197" t="s">
        <v>391</v>
      </c>
      <c r="B197" t="s">
        <v>12</v>
      </c>
      <c r="C197" t="s">
        <v>31</v>
      </c>
      <c r="D197" s="24">
        <v>45931</v>
      </c>
      <c r="E197" t="s">
        <v>327</v>
      </c>
      <c r="F197" t="s">
        <v>10</v>
      </c>
      <c r="G197" t="s">
        <v>320</v>
      </c>
      <c r="H197" t="s">
        <v>320</v>
      </c>
      <c r="I197" t="s">
        <v>370</v>
      </c>
      <c r="J197" s="25">
        <v>836</v>
      </c>
      <c r="K197" s="26">
        <v>1.7277</v>
      </c>
      <c r="L197" s="26">
        <v>3.6799999999999999E-2</v>
      </c>
    </row>
    <row r="198" spans="1:12" ht="16" customHeight="1">
      <c r="A198" t="s">
        <v>391</v>
      </c>
      <c r="B198" t="s">
        <v>12</v>
      </c>
      <c r="C198" t="s">
        <v>31</v>
      </c>
      <c r="D198" s="24">
        <v>45931</v>
      </c>
      <c r="E198" t="s">
        <v>329</v>
      </c>
      <c r="F198" t="s">
        <v>10</v>
      </c>
      <c r="G198" t="s">
        <v>320</v>
      </c>
      <c r="H198" t="s">
        <v>320</v>
      </c>
      <c r="I198" t="s">
        <v>371</v>
      </c>
      <c r="J198" s="25">
        <v>0</v>
      </c>
      <c r="K198" s="26">
        <v>0</v>
      </c>
      <c r="L198" s="26">
        <v>0</v>
      </c>
    </row>
    <row r="199" spans="1:12" ht="16" customHeight="1">
      <c r="A199" t="s">
        <v>391</v>
      </c>
      <c r="B199" t="s">
        <v>12</v>
      </c>
      <c r="C199" t="s">
        <v>31</v>
      </c>
      <c r="D199" s="24">
        <v>45931</v>
      </c>
      <c r="E199" t="s">
        <v>372</v>
      </c>
      <c r="F199" t="s">
        <v>10</v>
      </c>
      <c r="G199" t="s">
        <v>320</v>
      </c>
      <c r="H199" t="s">
        <v>320</v>
      </c>
      <c r="I199" t="s">
        <v>373</v>
      </c>
      <c r="J199" s="25">
        <v>0</v>
      </c>
      <c r="K199" s="26">
        <v>0</v>
      </c>
      <c r="L199" s="26">
        <v>0</v>
      </c>
    </row>
    <row r="200" spans="1:12" ht="16" customHeight="1">
      <c r="A200" t="s">
        <v>392</v>
      </c>
      <c r="B200" t="s">
        <v>13</v>
      </c>
      <c r="C200" t="s">
        <v>31</v>
      </c>
      <c r="D200" s="24">
        <v>45931</v>
      </c>
      <c r="E200" t="s">
        <v>321</v>
      </c>
      <c r="F200" t="s">
        <v>10</v>
      </c>
      <c r="G200" t="s">
        <v>320</v>
      </c>
      <c r="H200" t="s">
        <v>320</v>
      </c>
      <c r="I200" t="s">
        <v>315</v>
      </c>
      <c r="J200" s="25">
        <v>6181755</v>
      </c>
      <c r="K200" s="26">
        <v>12374.944</v>
      </c>
      <c r="L200" s="26">
        <v>65.326099999999997</v>
      </c>
    </row>
    <row r="201" spans="1:12" ht="16" customHeight="1">
      <c r="A201" t="s">
        <v>392</v>
      </c>
      <c r="B201" t="s">
        <v>13</v>
      </c>
      <c r="C201" t="s">
        <v>31</v>
      </c>
      <c r="D201" s="24">
        <v>45931</v>
      </c>
      <c r="E201" t="s">
        <v>323</v>
      </c>
      <c r="F201" t="s">
        <v>10</v>
      </c>
      <c r="G201" t="s">
        <v>320</v>
      </c>
      <c r="H201" t="s">
        <v>320</v>
      </c>
      <c r="I201" t="s">
        <v>322</v>
      </c>
      <c r="J201" s="25">
        <v>215289</v>
      </c>
      <c r="K201" s="26">
        <v>438.90179999999998</v>
      </c>
      <c r="L201" s="26">
        <v>4.3731</v>
      </c>
    </row>
    <row r="202" spans="1:12" ht="16" customHeight="1">
      <c r="A202" t="s">
        <v>392</v>
      </c>
      <c r="B202" t="s">
        <v>13</v>
      </c>
      <c r="C202" t="s">
        <v>31</v>
      </c>
      <c r="D202" s="24">
        <v>45931</v>
      </c>
      <c r="E202" t="s">
        <v>325</v>
      </c>
      <c r="F202" t="s">
        <v>10</v>
      </c>
      <c r="G202" t="s">
        <v>320</v>
      </c>
      <c r="H202" t="s">
        <v>320</v>
      </c>
      <c r="I202" t="s">
        <v>324</v>
      </c>
      <c r="J202" s="25">
        <v>18041</v>
      </c>
      <c r="K202" s="26">
        <v>36.412399999999998</v>
      </c>
      <c r="L202" s="26">
        <v>0.43590000000000001</v>
      </c>
    </row>
    <row r="203" spans="1:12" ht="16" customHeight="1">
      <c r="A203" t="s">
        <v>392</v>
      </c>
      <c r="B203" t="s">
        <v>13</v>
      </c>
      <c r="C203" t="s">
        <v>31</v>
      </c>
      <c r="D203" s="24">
        <v>45931</v>
      </c>
      <c r="E203" t="s">
        <v>327</v>
      </c>
      <c r="F203" t="s">
        <v>10</v>
      </c>
      <c r="G203" t="s">
        <v>320</v>
      </c>
      <c r="H203" t="s">
        <v>320</v>
      </c>
      <c r="I203" t="s">
        <v>370</v>
      </c>
      <c r="J203" s="25">
        <v>1090</v>
      </c>
      <c r="K203" s="26">
        <v>2.2418</v>
      </c>
      <c r="L203" s="26">
        <v>4.8000000000000001E-2</v>
      </c>
    </row>
    <row r="204" spans="1:12" ht="16" customHeight="1">
      <c r="A204" t="s">
        <v>392</v>
      </c>
      <c r="B204" t="s">
        <v>13</v>
      </c>
      <c r="C204" t="s">
        <v>31</v>
      </c>
      <c r="D204" s="24">
        <v>45931</v>
      </c>
      <c r="E204" t="s">
        <v>329</v>
      </c>
      <c r="F204" t="s">
        <v>10</v>
      </c>
      <c r="G204" t="s">
        <v>320</v>
      </c>
      <c r="H204" t="s">
        <v>320</v>
      </c>
      <c r="I204" t="s">
        <v>371</v>
      </c>
      <c r="J204" s="25">
        <v>0</v>
      </c>
      <c r="K204" s="26">
        <v>0</v>
      </c>
      <c r="L204" s="26">
        <v>0</v>
      </c>
    </row>
    <row r="205" spans="1:12" ht="16" customHeight="1">
      <c r="A205" t="s">
        <v>392</v>
      </c>
      <c r="B205" t="s">
        <v>13</v>
      </c>
      <c r="C205" t="s">
        <v>31</v>
      </c>
      <c r="D205" s="24">
        <v>45931</v>
      </c>
      <c r="E205" t="s">
        <v>372</v>
      </c>
      <c r="F205" t="s">
        <v>10</v>
      </c>
      <c r="G205" t="s">
        <v>320</v>
      </c>
      <c r="H205" t="s">
        <v>320</v>
      </c>
      <c r="I205" t="s">
        <v>373</v>
      </c>
      <c r="J205" s="25">
        <v>0</v>
      </c>
      <c r="K205" s="26">
        <v>0</v>
      </c>
      <c r="L205" s="26">
        <v>0</v>
      </c>
    </row>
    <row r="206" spans="1:12" ht="16" customHeight="1">
      <c r="A206" t="s">
        <v>359</v>
      </c>
      <c r="B206" t="s">
        <v>9</v>
      </c>
      <c r="C206" t="s">
        <v>31</v>
      </c>
      <c r="D206" s="24">
        <v>45931</v>
      </c>
      <c r="E206" t="s">
        <v>321</v>
      </c>
      <c r="F206" t="s">
        <v>10</v>
      </c>
      <c r="G206" t="s">
        <v>320</v>
      </c>
      <c r="H206" t="s">
        <v>320</v>
      </c>
      <c r="I206" t="s">
        <v>315</v>
      </c>
      <c r="J206" s="25">
        <v>5438752</v>
      </c>
      <c r="K206" s="26">
        <v>10907.9588</v>
      </c>
      <c r="L206" s="26">
        <v>44.952100000000002</v>
      </c>
    </row>
    <row r="207" spans="1:12" ht="16" customHeight="1">
      <c r="A207" t="s">
        <v>359</v>
      </c>
      <c r="B207" t="s">
        <v>9</v>
      </c>
      <c r="C207" t="s">
        <v>31</v>
      </c>
      <c r="D207" s="24">
        <v>45931</v>
      </c>
      <c r="E207" t="s">
        <v>323</v>
      </c>
      <c r="F207" t="s">
        <v>10</v>
      </c>
      <c r="G207" t="s">
        <v>320</v>
      </c>
      <c r="H207" t="s">
        <v>320</v>
      </c>
      <c r="I207" t="s">
        <v>322</v>
      </c>
      <c r="J207" s="25">
        <v>225269</v>
      </c>
      <c r="K207" s="26">
        <v>459.23009999999999</v>
      </c>
      <c r="L207" s="26">
        <v>4.2267000000000001</v>
      </c>
    </row>
    <row r="208" spans="1:12" ht="16" customHeight="1">
      <c r="A208" t="s">
        <v>359</v>
      </c>
      <c r="B208" t="s">
        <v>9</v>
      </c>
      <c r="C208" t="s">
        <v>31</v>
      </c>
      <c r="D208" s="24">
        <v>45931</v>
      </c>
      <c r="E208" t="s">
        <v>325</v>
      </c>
      <c r="F208" t="s">
        <v>10</v>
      </c>
      <c r="G208" t="s">
        <v>320</v>
      </c>
      <c r="H208" t="s">
        <v>320</v>
      </c>
      <c r="I208" t="s">
        <v>324</v>
      </c>
      <c r="J208" s="25">
        <v>16214</v>
      </c>
      <c r="K208" s="26">
        <v>32.975999999999999</v>
      </c>
      <c r="L208" s="26">
        <v>0.4325</v>
      </c>
    </row>
    <row r="209" spans="1:12" ht="16" customHeight="1">
      <c r="A209" t="s">
        <v>359</v>
      </c>
      <c r="B209" t="s">
        <v>9</v>
      </c>
      <c r="C209" t="s">
        <v>31</v>
      </c>
      <c r="D209" s="24">
        <v>45931</v>
      </c>
      <c r="E209" t="s">
        <v>327</v>
      </c>
      <c r="F209" t="s">
        <v>10</v>
      </c>
      <c r="G209" t="s">
        <v>320</v>
      </c>
      <c r="H209" t="s">
        <v>320</v>
      </c>
      <c r="I209" t="s">
        <v>370</v>
      </c>
      <c r="J209" s="25">
        <v>1405</v>
      </c>
      <c r="K209" s="26">
        <v>2.8831000000000002</v>
      </c>
      <c r="L209" s="26">
        <v>5.4600000000000003E-2</v>
      </c>
    </row>
    <row r="210" spans="1:12" ht="16" customHeight="1">
      <c r="A210" t="s">
        <v>359</v>
      </c>
      <c r="B210" t="s">
        <v>9</v>
      </c>
      <c r="C210" t="s">
        <v>31</v>
      </c>
      <c r="D210" s="24">
        <v>45931</v>
      </c>
      <c r="E210" t="s">
        <v>329</v>
      </c>
      <c r="F210" t="s">
        <v>10</v>
      </c>
      <c r="G210" t="s">
        <v>320</v>
      </c>
      <c r="H210" t="s">
        <v>320</v>
      </c>
      <c r="I210" t="s">
        <v>371</v>
      </c>
      <c r="J210" s="25">
        <v>0</v>
      </c>
      <c r="K210" s="26">
        <v>0</v>
      </c>
      <c r="L210" s="26">
        <v>0</v>
      </c>
    </row>
    <row r="211" spans="1:12" ht="16" customHeight="1">
      <c r="A211" t="s">
        <v>359</v>
      </c>
      <c r="B211" t="s">
        <v>9</v>
      </c>
      <c r="C211" t="s">
        <v>31</v>
      </c>
      <c r="D211" s="24">
        <v>45931</v>
      </c>
      <c r="E211" t="s">
        <v>372</v>
      </c>
      <c r="F211" t="s">
        <v>10</v>
      </c>
      <c r="G211" t="s">
        <v>320</v>
      </c>
      <c r="H211" t="s">
        <v>320</v>
      </c>
      <c r="I211" t="s">
        <v>373</v>
      </c>
      <c r="J211" s="25">
        <v>0</v>
      </c>
      <c r="K211" s="26">
        <v>0</v>
      </c>
      <c r="L211" s="26">
        <v>0</v>
      </c>
    </row>
    <row r="212" spans="1:12" ht="16" customHeight="1">
      <c r="A212" t="s">
        <v>393</v>
      </c>
      <c r="B212" t="s">
        <v>10</v>
      </c>
      <c r="C212" t="s">
        <v>31</v>
      </c>
      <c r="D212" s="24">
        <v>45931</v>
      </c>
      <c r="E212" t="s">
        <v>321</v>
      </c>
      <c r="F212" t="s">
        <v>10</v>
      </c>
      <c r="G212" t="s">
        <v>320</v>
      </c>
      <c r="H212" t="s">
        <v>320</v>
      </c>
      <c r="I212" t="s">
        <v>315</v>
      </c>
      <c r="J212" s="25">
        <v>1267899</v>
      </c>
      <c r="K212" s="26">
        <v>2544.1669999999999</v>
      </c>
      <c r="L212" s="26">
        <v>7.8329000000000004</v>
      </c>
    </row>
    <row r="213" spans="1:12" ht="16" customHeight="1">
      <c r="A213" t="s">
        <v>393</v>
      </c>
      <c r="B213" t="s">
        <v>10</v>
      </c>
      <c r="C213" t="s">
        <v>31</v>
      </c>
      <c r="D213" s="24">
        <v>45931</v>
      </c>
      <c r="E213" t="s">
        <v>323</v>
      </c>
      <c r="F213" t="s">
        <v>10</v>
      </c>
      <c r="G213" t="s">
        <v>320</v>
      </c>
      <c r="H213" t="s">
        <v>320</v>
      </c>
      <c r="I213" t="s">
        <v>322</v>
      </c>
      <c r="J213" s="25">
        <v>35546</v>
      </c>
      <c r="K213" s="26">
        <v>72.338300000000004</v>
      </c>
      <c r="L213" s="26">
        <v>0.70309999999999995</v>
      </c>
    </row>
    <row r="214" spans="1:12" ht="16" customHeight="1">
      <c r="A214" t="s">
        <v>393</v>
      </c>
      <c r="B214" t="s">
        <v>10</v>
      </c>
      <c r="C214" t="s">
        <v>31</v>
      </c>
      <c r="D214" s="24">
        <v>45931</v>
      </c>
      <c r="E214" t="s">
        <v>325</v>
      </c>
      <c r="F214" t="s">
        <v>10</v>
      </c>
      <c r="G214" t="s">
        <v>320</v>
      </c>
      <c r="H214" t="s">
        <v>320</v>
      </c>
      <c r="I214" t="s">
        <v>324</v>
      </c>
      <c r="J214" s="25">
        <v>1915</v>
      </c>
      <c r="K214" s="26">
        <v>3.8871000000000002</v>
      </c>
      <c r="L214" s="26">
        <v>4.7899999999999998E-2</v>
      </c>
    </row>
    <row r="215" spans="1:12" ht="16" customHeight="1">
      <c r="A215" t="s">
        <v>393</v>
      </c>
      <c r="B215" t="s">
        <v>10</v>
      </c>
      <c r="C215" t="s">
        <v>31</v>
      </c>
      <c r="D215" s="24">
        <v>45931</v>
      </c>
      <c r="E215" t="s">
        <v>327</v>
      </c>
      <c r="F215" t="s">
        <v>10</v>
      </c>
      <c r="G215" t="s">
        <v>320</v>
      </c>
      <c r="H215" t="s">
        <v>320</v>
      </c>
      <c r="I215" t="s">
        <v>370</v>
      </c>
      <c r="J215" s="25">
        <v>114</v>
      </c>
      <c r="K215" s="26">
        <v>0.23119999999999999</v>
      </c>
      <c r="L215" s="26">
        <v>3.5999999999999999E-3</v>
      </c>
    </row>
    <row r="216" spans="1:12" ht="16" customHeight="1">
      <c r="A216" t="s">
        <v>393</v>
      </c>
      <c r="B216" t="s">
        <v>10</v>
      </c>
      <c r="C216" t="s">
        <v>31</v>
      </c>
      <c r="D216" s="24">
        <v>45931</v>
      </c>
      <c r="E216" t="s">
        <v>329</v>
      </c>
      <c r="F216" t="s">
        <v>10</v>
      </c>
      <c r="G216" t="s">
        <v>320</v>
      </c>
      <c r="H216" t="s">
        <v>320</v>
      </c>
      <c r="I216" t="s">
        <v>371</v>
      </c>
      <c r="J216" s="25">
        <v>0</v>
      </c>
      <c r="K216" s="26">
        <v>0</v>
      </c>
      <c r="L216" s="26">
        <v>0</v>
      </c>
    </row>
    <row r="217" spans="1:12" ht="16" customHeight="1">
      <c r="A217" t="s">
        <v>393</v>
      </c>
      <c r="B217" t="s">
        <v>10</v>
      </c>
      <c r="C217" t="s">
        <v>31</v>
      </c>
      <c r="D217" s="24">
        <v>45931</v>
      </c>
      <c r="E217" t="s">
        <v>372</v>
      </c>
      <c r="F217" t="s">
        <v>10</v>
      </c>
      <c r="G217" t="s">
        <v>320</v>
      </c>
      <c r="H217" t="s">
        <v>320</v>
      </c>
      <c r="I217" t="s">
        <v>373</v>
      </c>
      <c r="J217" s="25">
        <v>0</v>
      </c>
      <c r="K217" s="26">
        <v>0</v>
      </c>
      <c r="L217" s="26">
        <v>0</v>
      </c>
    </row>
    <row r="218" spans="1:12" ht="16" customHeight="1">
      <c r="A218" t="s">
        <v>395</v>
      </c>
      <c r="B218" t="s">
        <v>12</v>
      </c>
      <c r="C218" t="s">
        <v>33</v>
      </c>
      <c r="D218" s="24">
        <v>45931</v>
      </c>
      <c r="E218" t="s">
        <v>321</v>
      </c>
      <c r="F218" t="s">
        <v>10</v>
      </c>
      <c r="G218" t="s">
        <v>320</v>
      </c>
      <c r="H218" t="s">
        <v>320</v>
      </c>
      <c r="I218" t="s">
        <v>315</v>
      </c>
      <c r="J218" s="25">
        <v>8673940</v>
      </c>
      <c r="K218" s="26">
        <v>17499.277699999999</v>
      </c>
      <c r="L218" s="26">
        <v>57.359099999999998</v>
      </c>
    </row>
    <row r="219" spans="1:12" ht="16" customHeight="1">
      <c r="A219" t="s">
        <v>395</v>
      </c>
      <c r="B219" t="s">
        <v>12</v>
      </c>
      <c r="C219" t="s">
        <v>33</v>
      </c>
      <c r="D219" s="24">
        <v>45931</v>
      </c>
      <c r="E219" t="s">
        <v>323</v>
      </c>
      <c r="F219" t="s">
        <v>10</v>
      </c>
      <c r="G219" t="s">
        <v>320</v>
      </c>
      <c r="H219" t="s">
        <v>320</v>
      </c>
      <c r="I219" t="s">
        <v>322</v>
      </c>
      <c r="J219" s="25">
        <v>395163</v>
      </c>
      <c r="K219" s="26">
        <v>809.14859999999999</v>
      </c>
      <c r="L219" s="26">
        <v>8.6211000000000002</v>
      </c>
    </row>
    <row r="220" spans="1:12" ht="16" customHeight="1">
      <c r="A220" t="s">
        <v>395</v>
      </c>
      <c r="B220" t="s">
        <v>12</v>
      </c>
      <c r="C220" t="s">
        <v>33</v>
      </c>
      <c r="D220" s="24">
        <v>45931</v>
      </c>
      <c r="E220" t="s">
        <v>325</v>
      </c>
      <c r="F220" t="s">
        <v>10</v>
      </c>
      <c r="G220" t="s">
        <v>320</v>
      </c>
      <c r="H220" t="s">
        <v>320</v>
      </c>
      <c r="I220" t="s">
        <v>324</v>
      </c>
      <c r="J220" s="25">
        <v>21545</v>
      </c>
      <c r="K220" s="26">
        <v>43.766100000000002</v>
      </c>
      <c r="L220" s="26">
        <v>0.57509999999999994</v>
      </c>
    </row>
    <row r="221" spans="1:12" ht="16" customHeight="1">
      <c r="A221" t="s">
        <v>395</v>
      </c>
      <c r="B221" t="s">
        <v>12</v>
      </c>
      <c r="C221" t="s">
        <v>33</v>
      </c>
      <c r="D221" s="24">
        <v>45931</v>
      </c>
      <c r="E221" t="s">
        <v>327</v>
      </c>
      <c r="F221" t="s">
        <v>10</v>
      </c>
      <c r="G221" t="s">
        <v>320</v>
      </c>
      <c r="H221" t="s">
        <v>320</v>
      </c>
      <c r="I221" t="s">
        <v>370</v>
      </c>
      <c r="J221" s="25">
        <v>948</v>
      </c>
      <c r="K221" s="26">
        <v>1.9397</v>
      </c>
      <c r="L221" s="26">
        <v>3.2000000000000001E-2</v>
      </c>
    </row>
    <row r="222" spans="1:12" ht="16" customHeight="1">
      <c r="A222" t="s">
        <v>395</v>
      </c>
      <c r="B222" t="s">
        <v>12</v>
      </c>
      <c r="C222" t="s">
        <v>33</v>
      </c>
      <c r="D222" s="24">
        <v>45931</v>
      </c>
      <c r="E222" t="s">
        <v>329</v>
      </c>
      <c r="F222" t="s">
        <v>10</v>
      </c>
      <c r="G222" t="s">
        <v>320</v>
      </c>
      <c r="H222" t="s">
        <v>320</v>
      </c>
      <c r="I222" t="s">
        <v>371</v>
      </c>
      <c r="J222" s="25">
        <v>0</v>
      </c>
      <c r="K222" s="26">
        <v>0</v>
      </c>
      <c r="L222" s="26">
        <v>0</v>
      </c>
    </row>
    <row r="223" spans="1:12" ht="16" customHeight="1">
      <c r="A223" t="s">
        <v>395</v>
      </c>
      <c r="B223" t="s">
        <v>12</v>
      </c>
      <c r="C223" t="s">
        <v>33</v>
      </c>
      <c r="D223" s="24">
        <v>45931</v>
      </c>
      <c r="E223" t="s">
        <v>372</v>
      </c>
      <c r="F223" t="s">
        <v>10</v>
      </c>
      <c r="G223" t="s">
        <v>320</v>
      </c>
      <c r="H223" t="s">
        <v>320</v>
      </c>
      <c r="I223" t="s">
        <v>373</v>
      </c>
      <c r="J223" s="25">
        <v>0</v>
      </c>
      <c r="K223" s="26">
        <v>0</v>
      </c>
      <c r="L223" s="26">
        <v>0</v>
      </c>
    </row>
    <row r="224" spans="1:12" ht="16" customHeight="1">
      <c r="A224" t="s">
        <v>396</v>
      </c>
      <c r="B224" t="s">
        <v>13</v>
      </c>
      <c r="C224" t="s">
        <v>33</v>
      </c>
      <c r="D224" s="24">
        <v>45931</v>
      </c>
      <c r="E224" t="s">
        <v>321</v>
      </c>
      <c r="F224" t="s">
        <v>10</v>
      </c>
      <c r="G224" t="s">
        <v>320</v>
      </c>
      <c r="H224" t="s">
        <v>320</v>
      </c>
      <c r="I224" t="s">
        <v>315</v>
      </c>
      <c r="J224" s="25">
        <v>15507859</v>
      </c>
      <c r="K224" s="26">
        <v>31011.6741</v>
      </c>
      <c r="L224" s="26">
        <v>86.970600000000005</v>
      </c>
    </row>
    <row r="225" spans="1:12" ht="16" customHeight="1">
      <c r="A225" t="s">
        <v>396</v>
      </c>
      <c r="B225" t="s">
        <v>13</v>
      </c>
      <c r="C225" t="s">
        <v>33</v>
      </c>
      <c r="D225" s="24">
        <v>45931</v>
      </c>
      <c r="E225" t="s">
        <v>323</v>
      </c>
      <c r="F225" t="s">
        <v>10</v>
      </c>
      <c r="G225" t="s">
        <v>320</v>
      </c>
      <c r="H225" t="s">
        <v>320</v>
      </c>
      <c r="I225" t="s">
        <v>322</v>
      </c>
      <c r="J225" s="25">
        <v>469846</v>
      </c>
      <c r="K225" s="26">
        <v>957.16070000000002</v>
      </c>
      <c r="L225" s="26">
        <v>9.8287999999999993</v>
      </c>
    </row>
    <row r="226" spans="1:12" ht="16" customHeight="1">
      <c r="A226" t="s">
        <v>396</v>
      </c>
      <c r="B226" t="s">
        <v>13</v>
      </c>
      <c r="C226" t="s">
        <v>33</v>
      </c>
      <c r="D226" s="24">
        <v>45931</v>
      </c>
      <c r="E226" t="s">
        <v>325</v>
      </c>
      <c r="F226" t="s">
        <v>10</v>
      </c>
      <c r="G226" t="s">
        <v>320</v>
      </c>
      <c r="H226" t="s">
        <v>320</v>
      </c>
      <c r="I226" t="s">
        <v>324</v>
      </c>
      <c r="J226" s="25">
        <v>19045</v>
      </c>
      <c r="K226" s="26">
        <v>38.981900000000003</v>
      </c>
      <c r="L226" s="26">
        <v>0.52680000000000005</v>
      </c>
    </row>
    <row r="227" spans="1:12" ht="16" customHeight="1">
      <c r="A227" t="s">
        <v>396</v>
      </c>
      <c r="B227" t="s">
        <v>13</v>
      </c>
      <c r="C227" t="s">
        <v>33</v>
      </c>
      <c r="D227" s="24">
        <v>45931</v>
      </c>
      <c r="E227" t="s">
        <v>327</v>
      </c>
      <c r="F227" t="s">
        <v>10</v>
      </c>
      <c r="G227" t="s">
        <v>320</v>
      </c>
      <c r="H227" t="s">
        <v>320</v>
      </c>
      <c r="I227" t="s">
        <v>370</v>
      </c>
      <c r="J227" s="25">
        <v>868</v>
      </c>
      <c r="K227" s="26">
        <v>1.7867</v>
      </c>
      <c r="L227" s="26">
        <v>3.2899999999999999E-2</v>
      </c>
    </row>
    <row r="228" spans="1:12" ht="16" customHeight="1">
      <c r="A228" t="s">
        <v>396</v>
      </c>
      <c r="B228" t="s">
        <v>13</v>
      </c>
      <c r="C228" t="s">
        <v>33</v>
      </c>
      <c r="D228" s="24">
        <v>45931</v>
      </c>
      <c r="E228" t="s">
        <v>329</v>
      </c>
      <c r="F228" t="s">
        <v>10</v>
      </c>
      <c r="G228" t="s">
        <v>320</v>
      </c>
      <c r="H228" t="s">
        <v>320</v>
      </c>
      <c r="I228" t="s">
        <v>371</v>
      </c>
      <c r="J228" s="25">
        <v>0</v>
      </c>
      <c r="K228" s="26">
        <v>0</v>
      </c>
      <c r="L228" s="26">
        <v>0</v>
      </c>
    </row>
    <row r="229" spans="1:12" ht="16" customHeight="1">
      <c r="A229" t="s">
        <v>396</v>
      </c>
      <c r="B229" t="s">
        <v>13</v>
      </c>
      <c r="C229" t="s">
        <v>33</v>
      </c>
      <c r="D229" s="24">
        <v>45931</v>
      </c>
      <c r="E229" t="s">
        <v>372</v>
      </c>
      <c r="F229" t="s">
        <v>10</v>
      </c>
      <c r="G229" t="s">
        <v>320</v>
      </c>
      <c r="H229" t="s">
        <v>320</v>
      </c>
      <c r="I229" t="s">
        <v>373</v>
      </c>
      <c r="J229" s="25">
        <v>0</v>
      </c>
      <c r="K229" s="26">
        <v>0</v>
      </c>
      <c r="L229" s="26">
        <v>0</v>
      </c>
    </row>
    <row r="230" spans="1:12" ht="16" customHeight="1">
      <c r="A230" t="s">
        <v>397</v>
      </c>
      <c r="B230" t="s">
        <v>9</v>
      </c>
      <c r="C230" t="s">
        <v>33</v>
      </c>
      <c r="D230" s="24">
        <v>45931</v>
      </c>
      <c r="E230" t="s">
        <v>321</v>
      </c>
      <c r="F230" t="s">
        <v>10</v>
      </c>
      <c r="G230" t="s">
        <v>320</v>
      </c>
      <c r="H230" t="s">
        <v>320</v>
      </c>
      <c r="I230" t="s">
        <v>315</v>
      </c>
      <c r="J230" s="25">
        <v>20633717</v>
      </c>
      <c r="K230" s="26">
        <v>41419.0311</v>
      </c>
      <c r="L230" s="26">
        <v>92.092399999999998</v>
      </c>
    </row>
    <row r="231" spans="1:12" ht="16" customHeight="1">
      <c r="A231" t="s">
        <v>397</v>
      </c>
      <c r="B231" t="s">
        <v>9</v>
      </c>
      <c r="C231" t="s">
        <v>33</v>
      </c>
      <c r="D231" s="24">
        <v>45931</v>
      </c>
      <c r="E231" t="s">
        <v>323</v>
      </c>
      <c r="F231" t="s">
        <v>10</v>
      </c>
      <c r="G231" t="s">
        <v>320</v>
      </c>
      <c r="H231" t="s">
        <v>320</v>
      </c>
      <c r="I231" t="s">
        <v>322</v>
      </c>
      <c r="J231" s="25">
        <v>524563</v>
      </c>
      <c r="K231" s="26">
        <v>1071.4396999999999</v>
      </c>
      <c r="L231" s="26">
        <v>10.9108</v>
      </c>
    </row>
    <row r="232" spans="1:12" ht="16" customHeight="1">
      <c r="A232" t="s">
        <v>397</v>
      </c>
      <c r="B232" t="s">
        <v>9</v>
      </c>
      <c r="C232" t="s">
        <v>33</v>
      </c>
      <c r="D232" s="24">
        <v>45931</v>
      </c>
      <c r="E232" t="s">
        <v>325</v>
      </c>
      <c r="F232" t="s">
        <v>10</v>
      </c>
      <c r="G232" t="s">
        <v>320</v>
      </c>
      <c r="H232" t="s">
        <v>320</v>
      </c>
      <c r="I232" t="s">
        <v>324</v>
      </c>
      <c r="J232" s="25">
        <v>19469</v>
      </c>
      <c r="K232" s="26">
        <v>39.698599999999999</v>
      </c>
      <c r="L232" s="26">
        <v>0.51329999999999998</v>
      </c>
    </row>
    <row r="233" spans="1:12" ht="16" customHeight="1">
      <c r="A233" t="s">
        <v>397</v>
      </c>
      <c r="B233" t="s">
        <v>9</v>
      </c>
      <c r="C233" t="s">
        <v>33</v>
      </c>
      <c r="D233" s="24">
        <v>45931</v>
      </c>
      <c r="E233" t="s">
        <v>327</v>
      </c>
      <c r="F233" t="s">
        <v>10</v>
      </c>
      <c r="G233" t="s">
        <v>320</v>
      </c>
      <c r="H233" t="s">
        <v>320</v>
      </c>
      <c r="I233" t="s">
        <v>370</v>
      </c>
      <c r="J233" s="25">
        <v>428</v>
      </c>
      <c r="K233" s="26">
        <v>0.86699999999999999</v>
      </c>
      <c r="L233" s="26">
        <v>1.52E-2</v>
      </c>
    </row>
    <row r="234" spans="1:12" ht="16" customHeight="1">
      <c r="A234" t="s">
        <v>397</v>
      </c>
      <c r="B234" t="s">
        <v>9</v>
      </c>
      <c r="C234" t="s">
        <v>33</v>
      </c>
      <c r="D234" s="24">
        <v>45931</v>
      </c>
      <c r="E234" t="s">
        <v>329</v>
      </c>
      <c r="F234" t="s">
        <v>10</v>
      </c>
      <c r="G234" t="s">
        <v>320</v>
      </c>
      <c r="H234" t="s">
        <v>320</v>
      </c>
      <c r="I234" t="s">
        <v>371</v>
      </c>
      <c r="J234" s="25">
        <v>0</v>
      </c>
      <c r="K234" s="26">
        <v>0</v>
      </c>
      <c r="L234" s="26">
        <v>0</v>
      </c>
    </row>
    <row r="235" spans="1:12" ht="16" customHeight="1">
      <c r="A235" t="s">
        <v>397</v>
      </c>
      <c r="B235" t="s">
        <v>9</v>
      </c>
      <c r="C235" t="s">
        <v>33</v>
      </c>
      <c r="D235" s="24">
        <v>45931</v>
      </c>
      <c r="E235" t="s">
        <v>372</v>
      </c>
      <c r="F235" t="s">
        <v>10</v>
      </c>
      <c r="G235" t="s">
        <v>320</v>
      </c>
      <c r="H235" t="s">
        <v>320</v>
      </c>
      <c r="I235" t="s">
        <v>373</v>
      </c>
      <c r="J235" s="25">
        <v>0</v>
      </c>
      <c r="K235" s="26">
        <v>0</v>
      </c>
      <c r="L235" s="26">
        <v>0</v>
      </c>
    </row>
    <row r="236" spans="1:12" ht="16" customHeight="1">
      <c r="A236" t="s">
        <v>321</v>
      </c>
      <c r="B236" t="s">
        <v>10</v>
      </c>
      <c r="C236" t="s">
        <v>33</v>
      </c>
      <c r="D236" s="24">
        <v>45931</v>
      </c>
      <c r="E236" t="s">
        <v>321</v>
      </c>
      <c r="F236" t="s">
        <v>10</v>
      </c>
      <c r="G236" t="s">
        <v>320</v>
      </c>
      <c r="H236" t="s">
        <v>320</v>
      </c>
      <c r="I236" t="s">
        <v>315</v>
      </c>
      <c r="J236" s="25">
        <v>87083272</v>
      </c>
      <c r="K236" s="26">
        <v>174516.37229999999</v>
      </c>
      <c r="L236" s="26">
        <v>174.07380000000001</v>
      </c>
    </row>
    <row r="237" spans="1:12" ht="16" customHeight="1">
      <c r="A237" t="s">
        <v>321</v>
      </c>
      <c r="B237" t="s">
        <v>10</v>
      </c>
      <c r="C237" t="s">
        <v>33</v>
      </c>
      <c r="D237" s="24">
        <v>45931</v>
      </c>
      <c r="E237" t="s">
        <v>323</v>
      </c>
      <c r="F237" t="s">
        <v>10</v>
      </c>
      <c r="G237" t="s">
        <v>320</v>
      </c>
      <c r="H237" t="s">
        <v>320</v>
      </c>
      <c r="I237" t="s">
        <v>322</v>
      </c>
      <c r="J237" s="25">
        <v>1161369</v>
      </c>
      <c r="K237" s="26">
        <v>2374.4517000000001</v>
      </c>
      <c r="L237" s="26">
        <v>22.0947</v>
      </c>
    </row>
    <row r="238" spans="1:12" ht="16" customHeight="1">
      <c r="A238" t="s">
        <v>321</v>
      </c>
      <c r="B238" t="s">
        <v>10</v>
      </c>
      <c r="C238" t="s">
        <v>33</v>
      </c>
      <c r="D238" s="24">
        <v>45931</v>
      </c>
      <c r="E238" t="s">
        <v>325</v>
      </c>
      <c r="F238" t="s">
        <v>10</v>
      </c>
      <c r="G238" t="s">
        <v>320</v>
      </c>
      <c r="H238" t="s">
        <v>320</v>
      </c>
      <c r="I238" t="s">
        <v>324</v>
      </c>
      <c r="J238" s="25">
        <v>23664</v>
      </c>
      <c r="K238" s="26">
        <v>48.736600000000003</v>
      </c>
      <c r="L238" s="26">
        <v>0.73350000000000004</v>
      </c>
    </row>
    <row r="239" spans="1:12" ht="16" customHeight="1">
      <c r="A239" t="s">
        <v>321</v>
      </c>
      <c r="B239" t="s">
        <v>10</v>
      </c>
      <c r="C239" t="s">
        <v>33</v>
      </c>
      <c r="D239" s="24">
        <v>45931</v>
      </c>
      <c r="E239" t="s">
        <v>327</v>
      </c>
      <c r="F239" t="s">
        <v>10</v>
      </c>
      <c r="G239" t="s">
        <v>320</v>
      </c>
      <c r="H239" t="s">
        <v>320</v>
      </c>
      <c r="I239" t="s">
        <v>370</v>
      </c>
      <c r="J239" s="25">
        <v>638</v>
      </c>
      <c r="K239" s="26">
        <v>1.3148</v>
      </c>
      <c r="L239" s="26">
        <v>2.5399999999999999E-2</v>
      </c>
    </row>
    <row r="240" spans="1:12" ht="16" customHeight="1">
      <c r="A240" t="s">
        <v>321</v>
      </c>
      <c r="B240" t="s">
        <v>10</v>
      </c>
      <c r="C240" t="s">
        <v>33</v>
      </c>
      <c r="D240" s="24">
        <v>45931</v>
      </c>
      <c r="E240" t="s">
        <v>329</v>
      </c>
      <c r="F240" t="s">
        <v>10</v>
      </c>
      <c r="G240" t="s">
        <v>320</v>
      </c>
      <c r="H240" t="s">
        <v>320</v>
      </c>
      <c r="I240" t="s">
        <v>371</v>
      </c>
      <c r="J240" s="25">
        <v>0</v>
      </c>
      <c r="K240" s="26">
        <v>0</v>
      </c>
      <c r="L240" s="26">
        <v>0</v>
      </c>
    </row>
    <row r="241" spans="1:12" ht="16" customHeight="1">
      <c r="A241" t="s">
        <v>321</v>
      </c>
      <c r="B241" t="s">
        <v>10</v>
      </c>
      <c r="C241" t="s">
        <v>33</v>
      </c>
      <c r="D241" s="24">
        <v>45931</v>
      </c>
      <c r="E241" t="s">
        <v>372</v>
      </c>
      <c r="F241" t="s">
        <v>10</v>
      </c>
      <c r="G241" t="s">
        <v>320</v>
      </c>
      <c r="H241" t="s">
        <v>320</v>
      </c>
      <c r="I241" t="s">
        <v>373</v>
      </c>
      <c r="J241" s="25">
        <v>0</v>
      </c>
      <c r="K241" s="26">
        <v>0</v>
      </c>
      <c r="L241" s="26">
        <v>0</v>
      </c>
    </row>
    <row r="242" spans="1:12" ht="16" customHeight="1">
      <c r="A242" t="s">
        <v>398</v>
      </c>
      <c r="B242" t="s">
        <v>11</v>
      </c>
      <c r="C242" t="s">
        <v>35</v>
      </c>
      <c r="D242" s="24">
        <v>45931</v>
      </c>
      <c r="E242" t="s">
        <v>323</v>
      </c>
      <c r="F242" t="s">
        <v>10</v>
      </c>
      <c r="G242" t="s">
        <v>320</v>
      </c>
      <c r="H242" t="s">
        <v>320</v>
      </c>
      <c r="I242" t="s">
        <v>322</v>
      </c>
      <c r="J242" s="25">
        <v>2212302</v>
      </c>
      <c r="K242" s="26">
        <v>4533.5092000000004</v>
      </c>
      <c r="L242" s="26">
        <v>39.933</v>
      </c>
    </row>
    <row r="243" spans="1:12" ht="16" customHeight="1">
      <c r="A243" t="s">
        <v>398</v>
      </c>
      <c r="B243" t="s">
        <v>11</v>
      </c>
      <c r="C243" t="s">
        <v>35</v>
      </c>
      <c r="D243" s="24">
        <v>45931</v>
      </c>
      <c r="E243" t="s">
        <v>325</v>
      </c>
      <c r="F243" t="s">
        <v>10</v>
      </c>
      <c r="G243" t="s">
        <v>320</v>
      </c>
      <c r="H243" t="s">
        <v>320</v>
      </c>
      <c r="I243" t="s">
        <v>324</v>
      </c>
      <c r="J243" s="25">
        <v>24422</v>
      </c>
      <c r="K243" s="26">
        <v>50.1036</v>
      </c>
      <c r="L243" s="26">
        <v>0.57820000000000005</v>
      </c>
    </row>
    <row r="244" spans="1:12" ht="16" customHeight="1">
      <c r="A244" t="s">
        <v>398</v>
      </c>
      <c r="B244" t="s">
        <v>11</v>
      </c>
      <c r="C244" t="s">
        <v>35</v>
      </c>
      <c r="D244" s="24">
        <v>45931</v>
      </c>
      <c r="E244" t="s">
        <v>399</v>
      </c>
      <c r="F244" t="s">
        <v>10</v>
      </c>
      <c r="G244" t="s">
        <v>320</v>
      </c>
      <c r="H244" t="s">
        <v>320</v>
      </c>
      <c r="I244" t="s">
        <v>326</v>
      </c>
      <c r="J244" s="25">
        <v>86</v>
      </c>
      <c r="K244" s="26">
        <v>0.1527</v>
      </c>
      <c r="L244" s="26">
        <v>4.0000000000000001E-3</v>
      </c>
    </row>
    <row r="245" spans="1:12" ht="16" customHeight="1">
      <c r="A245" t="s">
        <v>398</v>
      </c>
      <c r="B245" t="s">
        <v>11</v>
      </c>
      <c r="C245" t="s">
        <v>35</v>
      </c>
      <c r="D245" s="24">
        <v>45931</v>
      </c>
      <c r="E245" t="s">
        <v>327</v>
      </c>
      <c r="F245" t="s">
        <v>10</v>
      </c>
      <c r="G245" t="s">
        <v>320</v>
      </c>
      <c r="H245" t="s">
        <v>320</v>
      </c>
      <c r="I245" t="s">
        <v>370</v>
      </c>
      <c r="J245" s="25">
        <v>550</v>
      </c>
      <c r="K245" s="26">
        <v>1.1346000000000001</v>
      </c>
      <c r="L245" s="26">
        <v>2.1899999999999999E-2</v>
      </c>
    </row>
    <row r="246" spans="1:12" ht="16" customHeight="1">
      <c r="A246" t="s">
        <v>398</v>
      </c>
      <c r="B246" t="s">
        <v>11</v>
      </c>
      <c r="C246" t="s">
        <v>35</v>
      </c>
      <c r="D246" s="24">
        <v>45931</v>
      </c>
      <c r="E246" t="s">
        <v>329</v>
      </c>
      <c r="F246" t="s">
        <v>10</v>
      </c>
      <c r="G246" t="s">
        <v>320</v>
      </c>
      <c r="H246" t="s">
        <v>320</v>
      </c>
      <c r="I246" t="s">
        <v>371</v>
      </c>
      <c r="J246" s="25">
        <v>0</v>
      </c>
      <c r="K246" s="26">
        <v>0</v>
      </c>
      <c r="L246" s="26">
        <v>0</v>
      </c>
    </row>
    <row r="247" spans="1:12" ht="16" customHeight="1">
      <c r="A247" t="s">
        <v>398</v>
      </c>
      <c r="B247" t="s">
        <v>11</v>
      </c>
      <c r="C247" t="s">
        <v>35</v>
      </c>
      <c r="D247" s="24">
        <v>45931</v>
      </c>
      <c r="E247" t="s">
        <v>372</v>
      </c>
      <c r="F247" t="s">
        <v>10</v>
      </c>
      <c r="G247" t="s">
        <v>320</v>
      </c>
      <c r="H247" t="s">
        <v>320</v>
      </c>
      <c r="I247" t="s">
        <v>373</v>
      </c>
      <c r="J247" s="25">
        <v>0</v>
      </c>
      <c r="K247" s="26">
        <v>0</v>
      </c>
      <c r="L247" s="26">
        <v>0</v>
      </c>
    </row>
    <row r="248" spans="1:12" ht="16" customHeight="1">
      <c r="A248" t="s">
        <v>400</v>
      </c>
      <c r="B248" t="s">
        <v>12</v>
      </c>
      <c r="C248" t="s">
        <v>35</v>
      </c>
      <c r="D248" s="24">
        <v>45931</v>
      </c>
      <c r="E248" t="s">
        <v>323</v>
      </c>
      <c r="F248" t="s">
        <v>10</v>
      </c>
      <c r="G248" t="s">
        <v>320</v>
      </c>
      <c r="H248" t="s">
        <v>320</v>
      </c>
      <c r="I248" t="s">
        <v>322</v>
      </c>
      <c r="J248" s="25">
        <v>1949720</v>
      </c>
      <c r="K248" s="26">
        <v>3994.3843999999999</v>
      </c>
      <c r="L248" s="26">
        <v>34.494500000000002</v>
      </c>
    </row>
    <row r="249" spans="1:12" ht="16" customHeight="1">
      <c r="A249" t="s">
        <v>400</v>
      </c>
      <c r="B249" t="s">
        <v>12</v>
      </c>
      <c r="C249" t="s">
        <v>35</v>
      </c>
      <c r="D249" s="24">
        <v>45931</v>
      </c>
      <c r="E249" t="s">
        <v>325</v>
      </c>
      <c r="F249" t="s">
        <v>10</v>
      </c>
      <c r="G249" t="s">
        <v>320</v>
      </c>
      <c r="H249" t="s">
        <v>320</v>
      </c>
      <c r="I249" t="s">
        <v>324</v>
      </c>
      <c r="J249" s="25">
        <v>20662</v>
      </c>
      <c r="K249" s="26">
        <v>42.178199999999997</v>
      </c>
      <c r="L249" s="26">
        <v>0.4723</v>
      </c>
    </row>
    <row r="250" spans="1:12" ht="16" customHeight="1">
      <c r="A250" t="s">
        <v>400</v>
      </c>
      <c r="B250" t="s">
        <v>12</v>
      </c>
      <c r="C250" t="s">
        <v>35</v>
      </c>
      <c r="D250" s="24">
        <v>45931</v>
      </c>
      <c r="E250" t="s">
        <v>399</v>
      </c>
      <c r="F250" t="s">
        <v>10</v>
      </c>
      <c r="G250" t="s">
        <v>320</v>
      </c>
      <c r="H250" t="s">
        <v>320</v>
      </c>
      <c r="I250" t="s">
        <v>326</v>
      </c>
      <c r="J250" s="25">
        <v>292</v>
      </c>
      <c r="K250" s="26">
        <v>0.50529999999999997</v>
      </c>
      <c r="L250" s="26">
        <v>7.1000000000000004E-3</v>
      </c>
    </row>
    <row r="251" spans="1:12" ht="16" customHeight="1">
      <c r="A251" t="s">
        <v>400</v>
      </c>
      <c r="B251" t="s">
        <v>12</v>
      </c>
      <c r="C251" t="s">
        <v>35</v>
      </c>
      <c r="D251" s="24">
        <v>45931</v>
      </c>
      <c r="E251" t="s">
        <v>327</v>
      </c>
      <c r="F251" t="s">
        <v>10</v>
      </c>
      <c r="G251" t="s">
        <v>320</v>
      </c>
      <c r="H251" t="s">
        <v>320</v>
      </c>
      <c r="I251" t="s">
        <v>370</v>
      </c>
      <c r="J251" s="25">
        <v>1572</v>
      </c>
      <c r="K251" s="26">
        <v>3.1757</v>
      </c>
      <c r="L251" s="26">
        <v>4.7699999999999999E-2</v>
      </c>
    </row>
    <row r="252" spans="1:12" ht="16" customHeight="1">
      <c r="A252" t="s">
        <v>400</v>
      </c>
      <c r="B252" t="s">
        <v>12</v>
      </c>
      <c r="C252" t="s">
        <v>35</v>
      </c>
      <c r="D252" s="24">
        <v>45931</v>
      </c>
      <c r="E252" t="s">
        <v>329</v>
      </c>
      <c r="F252" t="s">
        <v>10</v>
      </c>
      <c r="G252" t="s">
        <v>320</v>
      </c>
      <c r="H252" t="s">
        <v>320</v>
      </c>
      <c r="I252" t="s">
        <v>371</v>
      </c>
      <c r="J252" s="25">
        <v>0</v>
      </c>
      <c r="K252" s="26">
        <v>0</v>
      </c>
      <c r="L252" s="26">
        <v>0</v>
      </c>
    </row>
    <row r="253" spans="1:12" ht="16" customHeight="1">
      <c r="A253" t="s">
        <v>400</v>
      </c>
      <c r="B253" t="s">
        <v>12</v>
      </c>
      <c r="C253" t="s">
        <v>35</v>
      </c>
      <c r="D253" s="24">
        <v>45931</v>
      </c>
      <c r="E253" t="s">
        <v>372</v>
      </c>
      <c r="F253" t="s">
        <v>10</v>
      </c>
      <c r="G253" t="s">
        <v>320</v>
      </c>
      <c r="H253" t="s">
        <v>320</v>
      </c>
      <c r="I253" t="s">
        <v>373</v>
      </c>
      <c r="J253" s="25">
        <v>0</v>
      </c>
      <c r="K253" s="26">
        <v>0</v>
      </c>
      <c r="L253" s="26">
        <v>0</v>
      </c>
    </row>
    <row r="254" spans="1:12" ht="16" customHeight="1">
      <c r="A254" t="s">
        <v>401</v>
      </c>
      <c r="B254" t="s">
        <v>13</v>
      </c>
      <c r="C254" t="s">
        <v>35</v>
      </c>
      <c r="D254" s="24">
        <v>45931</v>
      </c>
      <c r="E254" t="s">
        <v>323</v>
      </c>
      <c r="F254" t="s">
        <v>10</v>
      </c>
      <c r="G254" t="s">
        <v>320</v>
      </c>
      <c r="H254" t="s">
        <v>320</v>
      </c>
      <c r="I254" t="s">
        <v>322</v>
      </c>
      <c r="J254" s="25">
        <v>2569744</v>
      </c>
      <c r="K254" s="26">
        <v>5245.7317999999996</v>
      </c>
      <c r="L254" s="26">
        <v>44.901600000000002</v>
      </c>
    </row>
    <row r="255" spans="1:12" ht="16" customHeight="1">
      <c r="A255" t="s">
        <v>401</v>
      </c>
      <c r="B255" t="s">
        <v>13</v>
      </c>
      <c r="C255" t="s">
        <v>35</v>
      </c>
      <c r="D255" s="24">
        <v>45931</v>
      </c>
      <c r="E255" t="s">
        <v>325</v>
      </c>
      <c r="F255" t="s">
        <v>10</v>
      </c>
      <c r="G255" t="s">
        <v>320</v>
      </c>
      <c r="H255" t="s">
        <v>320</v>
      </c>
      <c r="I255" t="s">
        <v>324</v>
      </c>
      <c r="J255" s="25">
        <v>30409</v>
      </c>
      <c r="K255" s="26">
        <v>62.976399999999998</v>
      </c>
      <c r="L255" s="26">
        <v>0.7359</v>
      </c>
    </row>
    <row r="256" spans="1:12" ht="16" customHeight="1">
      <c r="A256" t="s">
        <v>401</v>
      </c>
      <c r="B256" t="s">
        <v>13</v>
      </c>
      <c r="C256" t="s">
        <v>35</v>
      </c>
      <c r="D256" s="24">
        <v>45931</v>
      </c>
      <c r="E256" t="s">
        <v>399</v>
      </c>
      <c r="F256" t="s">
        <v>10</v>
      </c>
      <c r="G256" t="s">
        <v>320</v>
      </c>
      <c r="H256" t="s">
        <v>320</v>
      </c>
      <c r="I256" t="s">
        <v>326</v>
      </c>
      <c r="J256" s="25">
        <v>427</v>
      </c>
      <c r="K256" s="26">
        <v>0.73340000000000005</v>
      </c>
      <c r="L256" s="26">
        <v>8.9999999999999993E-3</v>
      </c>
    </row>
    <row r="257" spans="1:12" ht="16" customHeight="1">
      <c r="A257" t="s">
        <v>401</v>
      </c>
      <c r="B257" t="s">
        <v>13</v>
      </c>
      <c r="C257" t="s">
        <v>35</v>
      </c>
      <c r="D257" s="24">
        <v>45931</v>
      </c>
      <c r="E257" t="s">
        <v>327</v>
      </c>
      <c r="F257" t="s">
        <v>10</v>
      </c>
      <c r="G257" t="s">
        <v>320</v>
      </c>
      <c r="H257" t="s">
        <v>320</v>
      </c>
      <c r="I257" t="s">
        <v>370</v>
      </c>
      <c r="J257" s="25">
        <v>538</v>
      </c>
      <c r="K257" s="26">
        <v>1.0946</v>
      </c>
      <c r="L257" s="26">
        <v>1.8800000000000001E-2</v>
      </c>
    </row>
    <row r="258" spans="1:12" ht="16" customHeight="1">
      <c r="A258" t="s">
        <v>401</v>
      </c>
      <c r="B258" t="s">
        <v>13</v>
      </c>
      <c r="C258" t="s">
        <v>35</v>
      </c>
      <c r="D258" s="24">
        <v>45931</v>
      </c>
      <c r="E258" t="s">
        <v>329</v>
      </c>
      <c r="F258" t="s">
        <v>10</v>
      </c>
      <c r="G258" t="s">
        <v>320</v>
      </c>
      <c r="H258" t="s">
        <v>320</v>
      </c>
      <c r="I258" t="s">
        <v>371</v>
      </c>
      <c r="J258" s="25">
        <v>0</v>
      </c>
      <c r="K258" s="26">
        <v>0</v>
      </c>
      <c r="L258" s="26">
        <v>0</v>
      </c>
    </row>
    <row r="259" spans="1:12" ht="16" customHeight="1">
      <c r="A259" t="s">
        <v>401</v>
      </c>
      <c r="B259" t="s">
        <v>13</v>
      </c>
      <c r="C259" t="s">
        <v>35</v>
      </c>
      <c r="D259" s="24">
        <v>45931</v>
      </c>
      <c r="E259" t="s">
        <v>372</v>
      </c>
      <c r="F259" t="s">
        <v>10</v>
      </c>
      <c r="G259" t="s">
        <v>320</v>
      </c>
      <c r="H259" t="s">
        <v>320</v>
      </c>
      <c r="I259" t="s">
        <v>373</v>
      </c>
      <c r="J259" s="25">
        <v>0</v>
      </c>
      <c r="K259" s="26">
        <v>0</v>
      </c>
      <c r="L259" s="26">
        <v>0</v>
      </c>
    </row>
    <row r="260" spans="1:12" ht="16" customHeight="1">
      <c r="A260" t="s">
        <v>402</v>
      </c>
      <c r="B260" t="s">
        <v>9</v>
      </c>
      <c r="C260" t="s">
        <v>36</v>
      </c>
      <c r="D260" s="24">
        <v>45962</v>
      </c>
      <c r="E260" t="s">
        <v>323</v>
      </c>
      <c r="F260" t="s">
        <v>10</v>
      </c>
      <c r="G260" t="s">
        <v>320</v>
      </c>
      <c r="H260" t="s">
        <v>320</v>
      </c>
      <c r="I260" t="s">
        <v>315</v>
      </c>
      <c r="J260" s="25">
        <v>2228380</v>
      </c>
      <c r="K260" s="26">
        <v>4560.7056000000002</v>
      </c>
      <c r="L260" s="26">
        <v>37.634599999999999</v>
      </c>
    </row>
    <row r="261" spans="1:12" ht="16" customHeight="1">
      <c r="A261" t="s">
        <v>402</v>
      </c>
      <c r="B261" t="s">
        <v>9</v>
      </c>
      <c r="C261" t="s">
        <v>36</v>
      </c>
      <c r="D261" s="24">
        <v>45962</v>
      </c>
      <c r="E261" t="s">
        <v>325</v>
      </c>
      <c r="F261" t="s">
        <v>10</v>
      </c>
      <c r="G261" t="s">
        <v>320</v>
      </c>
      <c r="H261" t="s">
        <v>320</v>
      </c>
      <c r="I261" t="s">
        <v>322</v>
      </c>
      <c r="J261" s="25">
        <v>27468</v>
      </c>
      <c r="K261" s="26">
        <v>56.414099999999998</v>
      </c>
      <c r="L261" s="26">
        <v>0.59050000000000002</v>
      </c>
    </row>
    <row r="262" spans="1:12" ht="16" customHeight="1">
      <c r="A262" t="s">
        <v>402</v>
      </c>
      <c r="B262" t="s">
        <v>9</v>
      </c>
      <c r="C262" t="s">
        <v>36</v>
      </c>
      <c r="D262" s="24">
        <v>45962</v>
      </c>
      <c r="E262" t="s">
        <v>399</v>
      </c>
      <c r="F262" t="s">
        <v>10</v>
      </c>
      <c r="G262" t="s">
        <v>320</v>
      </c>
      <c r="H262" t="s">
        <v>320</v>
      </c>
      <c r="I262" t="s">
        <v>324</v>
      </c>
      <c r="J262" s="25">
        <v>351</v>
      </c>
      <c r="K262" s="26">
        <v>0.60250000000000004</v>
      </c>
      <c r="L262" s="26">
        <v>6.4999999999999997E-3</v>
      </c>
    </row>
    <row r="263" spans="1:12" ht="16" customHeight="1">
      <c r="A263" t="s">
        <v>402</v>
      </c>
      <c r="B263" t="s">
        <v>9</v>
      </c>
      <c r="C263" t="s">
        <v>36</v>
      </c>
      <c r="D263" s="24">
        <v>45962</v>
      </c>
      <c r="E263" t="s">
        <v>327</v>
      </c>
      <c r="F263" t="s">
        <v>10</v>
      </c>
      <c r="G263" t="s">
        <v>320</v>
      </c>
      <c r="H263" t="s">
        <v>320</v>
      </c>
      <c r="I263" t="s">
        <v>403</v>
      </c>
      <c r="J263" s="25">
        <v>474</v>
      </c>
      <c r="K263" s="26">
        <v>0.9879</v>
      </c>
      <c r="L263" s="26">
        <v>2.1100000000000001E-2</v>
      </c>
    </row>
    <row r="264" spans="1:12" ht="16" customHeight="1">
      <c r="A264" t="s">
        <v>402</v>
      </c>
      <c r="B264" t="s">
        <v>9</v>
      </c>
      <c r="C264" t="s">
        <v>36</v>
      </c>
      <c r="D264" s="24">
        <v>45962</v>
      </c>
      <c r="E264" t="s">
        <v>329</v>
      </c>
      <c r="F264" t="s">
        <v>10</v>
      </c>
      <c r="G264" t="s">
        <v>320</v>
      </c>
      <c r="H264" t="s">
        <v>320</v>
      </c>
      <c r="I264" t="s">
        <v>404</v>
      </c>
      <c r="J264" s="25">
        <v>0</v>
      </c>
      <c r="K264" s="26">
        <v>0</v>
      </c>
      <c r="L264" s="26">
        <v>0</v>
      </c>
    </row>
    <row r="265" spans="1:12" ht="16" customHeight="1">
      <c r="A265" t="s">
        <v>402</v>
      </c>
      <c r="B265" t="s">
        <v>9</v>
      </c>
      <c r="C265" t="s">
        <v>36</v>
      </c>
      <c r="D265" s="24">
        <v>45962</v>
      </c>
      <c r="E265" t="s">
        <v>372</v>
      </c>
      <c r="F265" t="s">
        <v>10</v>
      </c>
      <c r="G265" t="s">
        <v>320</v>
      </c>
      <c r="H265" t="s">
        <v>320</v>
      </c>
      <c r="I265" t="s">
        <v>405</v>
      </c>
      <c r="J265" s="25">
        <v>0</v>
      </c>
      <c r="K265" s="26">
        <v>0</v>
      </c>
      <c r="L265" s="26">
        <v>0</v>
      </c>
    </row>
    <row r="266" spans="1:12" ht="16" customHeight="1">
      <c r="A266" t="s">
        <v>365</v>
      </c>
      <c r="B266" t="s">
        <v>10</v>
      </c>
      <c r="C266" t="s">
        <v>36</v>
      </c>
      <c r="D266" s="24">
        <v>45962</v>
      </c>
      <c r="E266" t="s">
        <v>323</v>
      </c>
      <c r="F266" t="s">
        <v>10</v>
      </c>
      <c r="G266" t="s">
        <v>320</v>
      </c>
      <c r="H266" t="s">
        <v>320</v>
      </c>
      <c r="I266" t="s">
        <v>315</v>
      </c>
      <c r="J266" s="25">
        <v>1994174</v>
      </c>
      <c r="K266" s="26">
        <v>4075.2826</v>
      </c>
      <c r="L266" s="26">
        <v>31.5015</v>
      </c>
    </row>
    <row r="267" spans="1:12" ht="16" customHeight="1">
      <c r="A267" t="s">
        <v>365</v>
      </c>
      <c r="B267" t="s">
        <v>10</v>
      </c>
      <c r="C267" t="s">
        <v>36</v>
      </c>
      <c r="D267" s="24">
        <v>45962</v>
      </c>
      <c r="E267" t="s">
        <v>325</v>
      </c>
      <c r="F267" t="s">
        <v>10</v>
      </c>
      <c r="G267" t="s">
        <v>320</v>
      </c>
      <c r="H267" t="s">
        <v>320</v>
      </c>
      <c r="I267" t="s">
        <v>322</v>
      </c>
      <c r="J267" s="25">
        <v>28187</v>
      </c>
      <c r="K267" s="26">
        <v>57.8767</v>
      </c>
      <c r="L267" s="26">
        <v>0.55149999999999999</v>
      </c>
    </row>
    <row r="268" spans="1:12" ht="16" customHeight="1">
      <c r="A268" t="s">
        <v>365</v>
      </c>
      <c r="B268" t="s">
        <v>10</v>
      </c>
      <c r="C268" t="s">
        <v>36</v>
      </c>
      <c r="D268" s="24">
        <v>45962</v>
      </c>
      <c r="E268" t="s">
        <v>399</v>
      </c>
      <c r="F268" t="s">
        <v>10</v>
      </c>
      <c r="G268" t="s">
        <v>320</v>
      </c>
      <c r="H268" t="s">
        <v>320</v>
      </c>
      <c r="I268" t="s">
        <v>324</v>
      </c>
      <c r="J268" s="25">
        <v>320</v>
      </c>
      <c r="K268" s="26">
        <v>0.54820000000000002</v>
      </c>
      <c r="L268" s="26">
        <v>5.7999999999999996E-3</v>
      </c>
    </row>
    <row r="269" spans="1:12" ht="16" customHeight="1">
      <c r="A269" t="s">
        <v>365</v>
      </c>
      <c r="B269" t="s">
        <v>10</v>
      </c>
      <c r="C269" t="s">
        <v>36</v>
      </c>
      <c r="D269" s="24">
        <v>45962</v>
      </c>
      <c r="E269" t="s">
        <v>327</v>
      </c>
      <c r="F269" t="s">
        <v>10</v>
      </c>
      <c r="G269" t="s">
        <v>320</v>
      </c>
      <c r="H269" t="s">
        <v>320</v>
      </c>
      <c r="I269" t="s">
        <v>403</v>
      </c>
      <c r="J269" s="25">
        <v>203</v>
      </c>
      <c r="K269" s="26">
        <v>0.41639999999999999</v>
      </c>
      <c r="L269" s="26">
        <v>8.0000000000000002E-3</v>
      </c>
    </row>
    <row r="270" spans="1:12" ht="16" customHeight="1">
      <c r="A270" t="s">
        <v>365</v>
      </c>
      <c r="B270" t="s">
        <v>10</v>
      </c>
      <c r="C270" t="s">
        <v>36</v>
      </c>
      <c r="D270" s="24">
        <v>45962</v>
      </c>
      <c r="E270" t="s">
        <v>329</v>
      </c>
      <c r="F270" t="s">
        <v>10</v>
      </c>
      <c r="G270" t="s">
        <v>320</v>
      </c>
      <c r="H270" t="s">
        <v>320</v>
      </c>
      <c r="I270" t="s">
        <v>404</v>
      </c>
      <c r="J270" s="25">
        <v>0</v>
      </c>
      <c r="K270" s="26">
        <v>0</v>
      </c>
      <c r="L270" s="26">
        <v>0</v>
      </c>
    </row>
    <row r="271" spans="1:12" ht="16" customHeight="1">
      <c r="A271" t="s">
        <v>365</v>
      </c>
      <c r="B271" t="s">
        <v>10</v>
      </c>
      <c r="C271" t="s">
        <v>36</v>
      </c>
      <c r="D271" s="24">
        <v>45962</v>
      </c>
      <c r="E271" t="s">
        <v>372</v>
      </c>
      <c r="F271" t="s">
        <v>10</v>
      </c>
      <c r="G271" t="s">
        <v>320</v>
      </c>
      <c r="H271" t="s">
        <v>320</v>
      </c>
      <c r="I271" t="s">
        <v>405</v>
      </c>
      <c r="J271" s="25">
        <v>0</v>
      </c>
      <c r="K271" s="26">
        <v>0</v>
      </c>
      <c r="L271" s="26">
        <v>0</v>
      </c>
    </row>
    <row r="272" spans="1:12" ht="16" customHeight="1">
      <c r="A272" t="s">
        <v>414</v>
      </c>
      <c r="B272" t="s">
        <v>12</v>
      </c>
      <c r="C272" t="s">
        <v>36</v>
      </c>
      <c r="D272" s="24">
        <v>45962</v>
      </c>
      <c r="E272" t="s">
        <v>323</v>
      </c>
      <c r="F272" t="s">
        <v>10</v>
      </c>
      <c r="G272" t="s">
        <v>320</v>
      </c>
      <c r="H272" t="s">
        <v>320</v>
      </c>
      <c r="I272" t="s">
        <v>315</v>
      </c>
      <c r="J272" s="25">
        <v>2186489</v>
      </c>
      <c r="K272" s="26">
        <v>4438.1484</v>
      </c>
      <c r="L272" s="26">
        <v>33.457299999999996</v>
      </c>
    </row>
    <row r="273" spans="1:12" ht="16" customHeight="1">
      <c r="A273" t="s">
        <v>414</v>
      </c>
      <c r="B273" t="s">
        <v>12</v>
      </c>
      <c r="C273" t="s">
        <v>36</v>
      </c>
      <c r="D273" s="24">
        <v>45962</v>
      </c>
      <c r="E273" t="s">
        <v>325</v>
      </c>
      <c r="F273" t="s">
        <v>10</v>
      </c>
      <c r="G273" t="s">
        <v>320</v>
      </c>
      <c r="H273" t="s">
        <v>320</v>
      </c>
      <c r="I273" t="s">
        <v>322</v>
      </c>
      <c r="J273" s="25">
        <v>38633</v>
      </c>
      <c r="K273" s="26">
        <v>79.377099999999999</v>
      </c>
      <c r="L273" s="26">
        <v>0.73740000000000006</v>
      </c>
    </row>
    <row r="274" spans="1:12" ht="16" customHeight="1">
      <c r="A274" t="s">
        <v>414</v>
      </c>
      <c r="B274" t="s">
        <v>12</v>
      </c>
      <c r="C274" t="s">
        <v>36</v>
      </c>
      <c r="D274" s="24">
        <v>45962</v>
      </c>
      <c r="E274" t="s">
        <v>399</v>
      </c>
      <c r="F274" t="s">
        <v>10</v>
      </c>
      <c r="G274" t="s">
        <v>320</v>
      </c>
      <c r="H274" t="s">
        <v>320</v>
      </c>
      <c r="I274" t="s">
        <v>324</v>
      </c>
      <c r="J274" s="25">
        <v>831</v>
      </c>
      <c r="K274" s="26">
        <v>1.4427000000000001</v>
      </c>
      <c r="L274" s="26">
        <v>1.8700000000000001E-2</v>
      </c>
    </row>
    <row r="275" spans="1:12" ht="16" customHeight="1">
      <c r="A275" t="s">
        <v>414</v>
      </c>
      <c r="B275" t="s">
        <v>12</v>
      </c>
      <c r="C275" t="s">
        <v>36</v>
      </c>
      <c r="D275" s="24">
        <v>45962</v>
      </c>
      <c r="E275" t="s">
        <v>327</v>
      </c>
      <c r="F275" t="s">
        <v>10</v>
      </c>
      <c r="G275" t="s">
        <v>320</v>
      </c>
      <c r="H275" t="s">
        <v>320</v>
      </c>
      <c r="I275" t="s">
        <v>403</v>
      </c>
      <c r="J275" s="25">
        <v>296</v>
      </c>
      <c r="K275" s="26">
        <v>0.60950000000000004</v>
      </c>
      <c r="L275" s="26">
        <v>1.09E-2</v>
      </c>
    </row>
    <row r="276" spans="1:12" ht="16" customHeight="1">
      <c r="A276" t="s">
        <v>414</v>
      </c>
      <c r="B276" t="s">
        <v>12</v>
      </c>
      <c r="C276" t="s">
        <v>36</v>
      </c>
      <c r="D276" s="24">
        <v>45962</v>
      </c>
      <c r="E276" t="s">
        <v>329</v>
      </c>
      <c r="F276" t="s">
        <v>10</v>
      </c>
      <c r="G276" t="s">
        <v>320</v>
      </c>
      <c r="H276" t="s">
        <v>320</v>
      </c>
      <c r="I276" t="s">
        <v>404</v>
      </c>
      <c r="J276" s="25">
        <v>0</v>
      </c>
      <c r="K276" s="26">
        <v>0</v>
      </c>
      <c r="L276" s="26">
        <v>0</v>
      </c>
    </row>
    <row r="277" spans="1:12" ht="16" customHeight="1">
      <c r="A277" t="s">
        <v>414</v>
      </c>
      <c r="B277" t="s">
        <v>12</v>
      </c>
      <c r="C277" t="s">
        <v>36</v>
      </c>
      <c r="D277" s="24">
        <v>45962</v>
      </c>
      <c r="E277" t="s">
        <v>372</v>
      </c>
      <c r="F277" t="s">
        <v>10</v>
      </c>
      <c r="G277" t="s">
        <v>320</v>
      </c>
      <c r="H277" t="s">
        <v>320</v>
      </c>
      <c r="I277" t="s">
        <v>405</v>
      </c>
      <c r="J277" s="25">
        <v>0</v>
      </c>
      <c r="K277" s="26">
        <v>0</v>
      </c>
      <c r="L277" s="26">
        <v>0</v>
      </c>
    </row>
    <row r="278" spans="1:12" ht="16" customHeight="1">
      <c r="A278" t="s">
        <v>416</v>
      </c>
      <c r="B278" t="s">
        <v>13</v>
      </c>
      <c r="C278" t="s">
        <v>36</v>
      </c>
      <c r="D278" s="24">
        <v>45962</v>
      </c>
      <c r="E278" t="s">
        <v>323</v>
      </c>
      <c r="F278" t="s">
        <v>10</v>
      </c>
      <c r="G278" t="s">
        <v>320</v>
      </c>
      <c r="H278" t="s">
        <v>320</v>
      </c>
      <c r="I278" t="s">
        <v>315</v>
      </c>
      <c r="J278" s="25">
        <v>3649590</v>
      </c>
      <c r="K278" s="26">
        <v>7404.2228999999998</v>
      </c>
      <c r="L278" s="26">
        <v>52.744100000000003</v>
      </c>
    </row>
    <row r="279" spans="1:12" ht="16" customHeight="1">
      <c r="A279" t="s">
        <v>416</v>
      </c>
      <c r="B279" t="s">
        <v>13</v>
      </c>
      <c r="C279" t="s">
        <v>36</v>
      </c>
      <c r="D279" s="24">
        <v>45962</v>
      </c>
      <c r="E279" t="s">
        <v>325</v>
      </c>
      <c r="F279" t="s">
        <v>10</v>
      </c>
      <c r="G279" t="s">
        <v>320</v>
      </c>
      <c r="H279" t="s">
        <v>320</v>
      </c>
      <c r="I279" t="s">
        <v>322</v>
      </c>
      <c r="J279" s="25">
        <v>77834</v>
      </c>
      <c r="K279" s="26">
        <v>159.47620000000001</v>
      </c>
      <c r="L279" s="26">
        <v>1.403</v>
      </c>
    </row>
    <row r="280" spans="1:12" ht="16" customHeight="1">
      <c r="A280" t="s">
        <v>416</v>
      </c>
      <c r="B280" t="s">
        <v>13</v>
      </c>
      <c r="C280" t="s">
        <v>36</v>
      </c>
      <c r="D280" s="24">
        <v>45962</v>
      </c>
      <c r="E280" t="s">
        <v>399</v>
      </c>
      <c r="F280" t="s">
        <v>10</v>
      </c>
      <c r="G280" t="s">
        <v>320</v>
      </c>
      <c r="H280" t="s">
        <v>320</v>
      </c>
      <c r="I280" t="s">
        <v>324</v>
      </c>
      <c r="J280" s="25">
        <v>3310</v>
      </c>
      <c r="K280" s="26">
        <v>5.6548999999999996</v>
      </c>
      <c r="L280" s="26">
        <v>6.4100000000000004E-2</v>
      </c>
    </row>
    <row r="281" spans="1:12" ht="16" customHeight="1">
      <c r="A281" t="s">
        <v>416</v>
      </c>
      <c r="B281" t="s">
        <v>13</v>
      </c>
      <c r="C281" t="s">
        <v>36</v>
      </c>
      <c r="D281" s="24">
        <v>45962</v>
      </c>
      <c r="E281" t="s">
        <v>327</v>
      </c>
      <c r="F281" t="s">
        <v>10</v>
      </c>
      <c r="G281" t="s">
        <v>320</v>
      </c>
      <c r="H281" t="s">
        <v>320</v>
      </c>
      <c r="I281" t="s">
        <v>403</v>
      </c>
      <c r="J281" s="25">
        <v>695</v>
      </c>
      <c r="K281" s="26">
        <v>1.4105000000000001</v>
      </c>
      <c r="L281" s="26">
        <v>2.2100000000000002E-2</v>
      </c>
    </row>
    <row r="282" spans="1:12" ht="16" customHeight="1">
      <c r="A282" t="s">
        <v>416</v>
      </c>
      <c r="B282" t="s">
        <v>13</v>
      </c>
      <c r="C282" t="s">
        <v>36</v>
      </c>
      <c r="D282" s="24">
        <v>45962</v>
      </c>
      <c r="E282" t="s">
        <v>329</v>
      </c>
      <c r="F282" t="s">
        <v>10</v>
      </c>
      <c r="G282" t="s">
        <v>320</v>
      </c>
      <c r="H282" t="s">
        <v>320</v>
      </c>
      <c r="I282" t="s">
        <v>404</v>
      </c>
      <c r="J282" s="25">
        <v>0</v>
      </c>
      <c r="K282" s="26">
        <v>0</v>
      </c>
      <c r="L282" s="26">
        <v>0</v>
      </c>
    </row>
    <row r="283" spans="1:12" ht="16" customHeight="1">
      <c r="A283" t="s">
        <v>416</v>
      </c>
      <c r="B283" t="s">
        <v>13</v>
      </c>
      <c r="C283" t="s">
        <v>36</v>
      </c>
      <c r="D283" s="24">
        <v>45962</v>
      </c>
      <c r="E283" t="s">
        <v>372</v>
      </c>
      <c r="F283" t="s">
        <v>10</v>
      </c>
      <c r="G283" t="s">
        <v>320</v>
      </c>
      <c r="H283" t="s">
        <v>320</v>
      </c>
      <c r="I283" t="s">
        <v>405</v>
      </c>
      <c r="J283" s="25">
        <v>0</v>
      </c>
      <c r="K283" s="26">
        <v>0</v>
      </c>
      <c r="L283" s="26">
        <v>0</v>
      </c>
    </row>
    <row r="284" spans="1:12" ht="16" customHeight="1">
      <c r="A284" t="s">
        <v>417</v>
      </c>
      <c r="B284" t="s">
        <v>9</v>
      </c>
      <c r="C284" t="s">
        <v>37</v>
      </c>
      <c r="D284" s="24">
        <v>45962</v>
      </c>
      <c r="E284" t="s">
        <v>323</v>
      </c>
      <c r="F284" t="s">
        <v>10</v>
      </c>
      <c r="G284" t="s">
        <v>320</v>
      </c>
      <c r="H284" t="s">
        <v>320</v>
      </c>
      <c r="I284" t="s">
        <v>315</v>
      </c>
      <c r="J284" s="25">
        <v>2241174</v>
      </c>
      <c r="K284" s="26">
        <v>4558.8152</v>
      </c>
      <c r="L284" s="26">
        <v>31.664000000000001</v>
      </c>
    </row>
    <row r="285" spans="1:12" ht="16" customHeight="1">
      <c r="A285" t="s">
        <v>417</v>
      </c>
      <c r="B285" t="s">
        <v>9</v>
      </c>
      <c r="C285" t="s">
        <v>37</v>
      </c>
      <c r="D285" s="24">
        <v>45962</v>
      </c>
      <c r="E285" t="s">
        <v>325</v>
      </c>
      <c r="F285" t="s">
        <v>10</v>
      </c>
      <c r="G285" t="s">
        <v>320</v>
      </c>
      <c r="H285" t="s">
        <v>320</v>
      </c>
      <c r="I285" t="s">
        <v>322</v>
      </c>
      <c r="J285" s="25">
        <v>33783</v>
      </c>
      <c r="K285" s="26">
        <v>68.611199999999997</v>
      </c>
      <c r="L285" s="26">
        <v>0.56430000000000002</v>
      </c>
    </row>
    <row r="286" spans="1:12" ht="16" customHeight="1">
      <c r="A286" t="s">
        <v>417</v>
      </c>
      <c r="B286" t="s">
        <v>9</v>
      </c>
      <c r="C286" t="s">
        <v>37</v>
      </c>
      <c r="D286" s="24">
        <v>45962</v>
      </c>
      <c r="E286" t="s">
        <v>399</v>
      </c>
      <c r="F286" t="s">
        <v>10</v>
      </c>
      <c r="G286" t="s">
        <v>320</v>
      </c>
      <c r="H286" t="s">
        <v>320</v>
      </c>
      <c r="I286" t="s">
        <v>324</v>
      </c>
      <c r="J286" s="25">
        <v>1569</v>
      </c>
      <c r="K286" s="26">
        <v>2.7334999999999998</v>
      </c>
      <c r="L286" s="26">
        <v>3.7699999999999997E-2</v>
      </c>
    </row>
    <row r="287" spans="1:12" ht="16" customHeight="1">
      <c r="A287" t="s">
        <v>417</v>
      </c>
      <c r="B287" t="s">
        <v>9</v>
      </c>
      <c r="C287" t="s">
        <v>37</v>
      </c>
      <c r="D287" s="24">
        <v>45962</v>
      </c>
      <c r="E287" t="s">
        <v>327</v>
      </c>
      <c r="F287" t="s">
        <v>10</v>
      </c>
      <c r="G287" t="s">
        <v>320</v>
      </c>
      <c r="H287" t="s">
        <v>320</v>
      </c>
      <c r="I287" t="s">
        <v>403</v>
      </c>
      <c r="J287" s="25">
        <v>301</v>
      </c>
      <c r="K287" s="26">
        <v>0.61899999999999999</v>
      </c>
      <c r="L287" s="26">
        <v>1.06E-2</v>
      </c>
    </row>
    <row r="288" spans="1:12" ht="16" customHeight="1">
      <c r="A288" t="s">
        <v>417</v>
      </c>
      <c r="B288" t="s">
        <v>9</v>
      </c>
      <c r="C288" t="s">
        <v>37</v>
      </c>
      <c r="D288" s="24">
        <v>45962</v>
      </c>
      <c r="E288" t="s">
        <v>329</v>
      </c>
      <c r="F288" t="s">
        <v>10</v>
      </c>
      <c r="G288" t="s">
        <v>320</v>
      </c>
      <c r="H288" t="s">
        <v>320</v>
      </c>
      <c r="I288" t="s">
        <v>404</v>
      </c>
      <c r="J288" s="25">
        <v>0</v>
      </c>
      <c r="K288" s="26">
        <v>0</v>
      </c>
      <c r="L288" s="26">
        <v>0</v>
      </c>
    </row>
    <row r="289" spans="1:12" ht="16" customHeight="1">
      <c r="A289" t="s">
        <v>417</v>
      </c>
      <c r="B289" t="s">
        <v>9</v>
      </c>
      <c r="C289" t="s">
        <v>37</v>
      </c>
      <c r="D289" s="24">
        <v>45962</v>
      </c>
      <c r="E289" t="s">
        <v>372</v>
      </c>
      <c r="F289" t="s">
        <v>10</v>
      </c>
      <c r="G289" t="s">
        <v>320</v>
      </c>
      <c r="H289" t="s">
        <v>320</v>
      </c>
      <c r="I289" t="s">
        <v>405</v>
      </c>
      <c r="J289" s="25">
        <v>0</v>
      </c>
      <c r="K289" s="26">
        <v>0</v>
      </c>
      <c r="L289" s="26">
        <v>0</v>
      </c>
    </row>
    <row r="290" spans="1:12" ht="16" customHeight="1">
      <c r="A290" t="s">
        <v>385</v>
      </c>
      <c r="B290" t="s">
        <v>10</v>
      </c>
      <c r="C290" t="s">
        <v>37</v>
      </c>
      <c r="D290" s="24">
        <v>45962</v>
      </c>
      <c r="E290" t="s">
        <v>323</v>
      </c>
      <c r="F290" t="s">
        <v>10</v>
      </c>
      <c r="G290" t="s">
        <v>320</v>
      </c>
      <c r="H290" t="s">
        <v>320</v>
      </c>
      <c r="I290" t="s">
        <v>315</v>
      </c>
      <c r="J290" s="25">
        <v>2918580</v>
      </c>
      <c r="K290" s="26">
        <v>5918.5083000000004</v>
      </c>
      <c r="L290" s="26">
        <v>40.4773</v>
      </c>
    </row>
    <row r="291" spans="1:12" ht="16" customHeight="1">
      <c r="A291" t="s">
        <v>385</v>
      </c>
      <c r="B291" t="s">
        <v>10</v>
      </c>
      <c r="C291" t="s">
        <v>37</v>
      </c>
      <c r="D291" s="24">
        <v>45962</v>
      </c>
      <c r="E291" t="s">
        <v>325</v>
      </c>
      <c r="F291" t="s">
        <v>10</v>
      </c>
      <c r="G291" t="s">
        <v>320</v>
      </c>
      <c r="H291" t="s">
        <v>320</v>
      </c>
      <c r="I291" t="s">
        <v>322</v>
      </c>
      <c r="J291" s="25">
        <v>52106</v>
      </c>
      <c r="K291" s="26">
        <v>106.8488</v>
      </c>
      <c r="L291" s="26">
        <v>1.008</v>
      </c>
    </row>
    <row r="292" spans="1:12" ht="16" customHeight="1">
      <c r="A292" t="s">
        <v>385</v>
      </c>
      <c r="B292" t="s">
        <v>10</v>
      </c>
      <c r="C292" t="s">
        <v>37</v>
      </c>
      <c r="D292" s="24">
        <v>45962</v>
      </c>
      <c r="E292" t="s">
        <v>399</v>
      </c>
      <c r="F292" t="s">
        <v>10</v>
      </c>
      <c r="G292" t="s">
        <v>320</v>
      </c>
      <c r="H292" t="s">
        <v>320</v>
      </c>
      <c r="I292" t="s">
        <v>324</v>
      </c>
      <c r="J292" s="25">
        <v>2356</v>
      </c>
      <c r="K292" s="26">
        <v>4.0816999999999997</v>
      </c>
      <c r="L292" s="26">
        <v>5.0799999999999998E-2</v>
      </c>
    </row>
    <row r="293" spans="1:12" ht="16" customHeight="1">
      <c r="A293" t="s">
        <v>385</v>
      </c>
      <c r="B293" t="s">
        <v>10</v>
      </c>
      <c r="C293" t="s">
        <v>37</v>
      </c>
      <c r="D293" s="24">
        <v>45962</v>
      </c>
      <c r="E293" t="s">
        <v>327</v>
      </c>
      <c r="F293" t="s">
        <v>10</v>
      </c>
      <c r="G293" t="s">
        <v>320</v>
      </c>
      <c r="H293" t="s">
        <v>320</v>
      </c>
      <c r="I293" t="s">
        <v>403</v>
      </c>
      <c r="J293" s="25">
        <v>533</v>
      </c>
      <c r="K293" s="26">
        <v>1.0925</v>
      </c>
      <c r="L293" s="26">
        <v>1.7999999999999999E-2</v>
      </c>
    </row>
    <row r="294" spans="1:12" ht="16" customHeight="1">
      <c r="A294" t="s">
        <v>385</v>
      </c>
      <c r="B294" t="s">
        <v>10</v>
      </c>
      <c r="C294" t="s">
        <v>37</v>
      </c>
      <c r="D294" s="24">
        <v>45962</v>
      </c>
      <c r="E294" t="s">
        <v>329</v>
      </c>
      <c r="F294" t="s">
        <v>10</v>
      </c>
      <c r="G294" t="s">
        <v>320</v>
      </c>
      <c r="H294" t="s">
        <v>320</v>
      </c>
      <c r="I294" t="s">
        <v>404</v>
      </c>
      <c r="J294" s="25">
        <v>0</v>
      </c>
      <c r="K294" s="26">
        <v>0</v>
      </c>
      <c r="L294" s="26">
        <v>0</v>
      </c>
    </row>
    <row r="295" spans="1:12" ht="16" customHeight="1">
      <c r="A295" t="s">
        <v>385</v>
      </c>
      <c r="B295" t="s">
        <v>10</v>
      </c>
      <c r="C295" t="s">
        <v>37</v>
      </c>
      <c r="D295" s="24">
        <v>45962</v>
      </c>
      <c r="E295" t="s">
        <v>372</v>
      </c>
      <c r="F295" t="s">
        <v>10</v>
      </c>
      <c r="G295" t="s">
        <v>320</v>
      </c>
      <c r="H295" t="s">
        <v>320</v>
      </c>
      <c r="I295" t="s">
        <v>405</v>
      </c>
      <c r="J295" s="25">
        <v>0</v>
      </c>
      <c r="K295" s="26">
        <v>0</v>
      </c>
      <c r="L295" s="26">
        <v>0</v>
      </c>
    </row>
    <row r="296" spans="1:12" ht="16" customHeight="1">
      <c r="A296" t="s">
        <v>418</v>
      </c>
      <c r="B296" t="s">
        <v>11</v>
      </c>
      <c r="C296" t="s">
        <v>37</v>
      </c>
      <c r="D296" s="24">
        <v>45962</v>
      </c>
      <c r="E296" t="s">
        <v>323</v>
      </c>
      <c r="F296" t="s">
        <v>10</v>
      </c>
      <c r="G296" t="s">
        <v>320</v>
      </c>
      <c r="H296" t="s">
        <v>320</v>
      </c>
      <c r="I296" t="s">
        <v>315</v>
      </c>
      <c r="J296" s="25">
        <v>2822988</v>
      </c>
      <c r="K296" s="26">
        <v>5744.3681999999999</v>
      </c>
      <c r="L296" s="26">
        <v>37.165399999999998</v>
      </c>
    </row>
    <row r="297" spans="1:12" ht="16" customHeight="1">
      <c r="A297" t="s">
        <v>418</v>
      </c>
      <c r="B297" t="s">
        <v>11</v>
      </c>
      <c r="C297" t="s">
        <v>37</v>
      </c>
      <c r="D297" s="24">
        <v>45962</v>
      </c>
      <c r="E297" t="s">
        <v>325</v>
      </c>
      <c r="F297" t="s">
        <v>10</v>
      </c>
      <c r="G297" t="s">
        <v>320</v>
      </c>
      <c r="H297" t="s">
        <v>320</v>
      </c>
      <c r="I297" t="s">
        <v>322</v>
      </c>
      <c r="J297" s="25">
        <v>60386</v>
      </c>
      <c r="K297" s="26">
        <v>122.3852</v>
      </c>
      <c r="L297" s="26">
        <v>1.0429999999999999</v>
      </c>
    </row>
    <row r="298" spans="1:12" ht="16" customHeight="1">
      <c r="A298" t="s">
        <v>418</v>
      </c>
      <c r="B298" t="s">
        <v>11</v>
      </c>
      <c r="C298" t="s">
        <v>37</v>
      </c>
      <c r="D298" s="24">
        <v>45962</v>
      </c>
      <c r="E298" t="s">
        <v>399</v>
      </c>
      <c r="F298" t="s">
        <v>10</v>
      </c>
      <c r="G298" t="s">
        <v>320</v>
      </c>
      <c r="H298" t="s">
        <v>320</v>
      </c>
      <c r="I298" t="s">
        <v>324</v>
      </c>
      <c r="J298" s="25">
        <v>2598</v>
      </c>
      <c r="K298" s="26">
        <v>4.4729999999999999</v>
      </c>
      <c r="L298" s="26">
        <v>4.7E-2</v>
      </c>
    </row>
    <row r="299" spans="1:12" ht="16" customHeight="1">
      <c r="A299" t="s">
        <v>418</v>
      </c>
      <c r="B299" t="s">
        <v>11</v>
      </c>
      <c r="C299" t="s">
        <v>37</v>
      </c>
      <c r="D299" s="24">
        <v>45962</v>
      </c>
      <c r="E299" t="s">
        <v>327</v>
      </c>
      <c r="F299" t="s">
        <v>10</v>
      </c>
      <c r="G299" t="s">
        <v>320</v>
      </c>
      <c r="H299" t="s">
        <v>320</v>
      </c>
      <c r="I299" t="s">
        <v>403</v>
      </c>
      <c r="J299" s="25">
        <v>491</v>
      </c>
      <c r="K299" s="26">
        <v>1.0057</v>
      </c>
      <c r="L299" s="26">
        <v>1.5800000000000002E-2</v>
      </c>
    </row>
    <row r="300" spans="1:12" ht="16" customHeight="1">
      <c r="A300" t="s">
        <v>418</v>
      </c>
      <c r="B300" t="s">
        <v>11</v>
      </c>
      <c r="C300" t="s">
        <v>37</v>
      </c>
      <c r="D300" s="24">
        <v>45962</v>
      </c>
      <c r="E300" t="s">
        <v>329</v>
      </c>
      <c r="F300" t="s">
        <v>10</v>
      </c>
      <c r="G300" t="s">
        <v>320</v>
      </c>
      <c r="H300" t="s">
        <v>320</v>
      </c>
      <c r="I300" t="s">
        <v>404</v>
      </c>
      <c r="J300" s="25">
        <v>0</v>
      </c>
      <c r="K300" s="26">
        <v>0</v>
      </c>
      <c r="L300" s="26">
        <v>0</v>
      </c>
    </row>
    <row r="301" spans="1:12" ht="16" customHeight="1">
      <c r="A301" t="s">
        <v>418</v>
      </c>
      <c r="B301" t="s">
        <v>11</v>
      </c>
      <c r="C301" t="s">
        <v>37</v>
      </c>
      <c r="D301" s="24">
        <v>45962</v>
      </c>
      <c r="E301" t="s">
        <v>372</v>
      </c>
      <c r="F301" t="s">
        <v>10</v>
      </c>
      <c r="G301" t="s">
        <v>320</v>
      </c>
      <c r="H301" t="s">
        <v>320</v>
      </c>
      <c r="I301" t="s">
        <v>405</v>
      </c>
      <c r="J301" s="25">
        <v>0</v>
      </c>
      <c r="K301" s="26">
        <v>0</v>
      </c>
      <c r="L301" s="26">
        <v>0</v>
      </c>
    </row>
    <row r="302" spans="1:12" ht="16" customHeight="1">
      <c r="A302" t="s">
        <v>420</v>
      </c>
      <c r="B302" t="s">
        <v>12</v>
      </c>
      <c r="C302" t="s">
        <v>37</v>
      </c>
      <c r="D302" s="24">
        <v>45962</v>
      </c>
      <c r="E302" t="s">
        <v>323</v>
      </c>
      <c r="F302" t="s">
        <v>10</v>
      </c>
      <c r="G302" t="s">
        <v>320</v>
      </c>
      <c r="H302" t="s">
        <v>320</v>
      </c>
      <c r="I302" t="s">
        <v>315</v>
      </c>
      <c r="J302" s="25">
        <v>3111743</v>
      </c>
      <c r="K302" s="26">
        <v>6363.0502999999999</v>
      </c>
      <c r="L302" s="26">
        <v>39.591299999999997</v>
      </c>
    </row>
    <row r="303" spans="1:12" ht="16" customHeight="1">
      <c r="A303" t="s">
        <v>420</v>
      </c>
      <c r="B303" t="s">
        <v>12</v>
      </c>
      <c r="C303" t="s">
        <v>37</v>
      </c>
      <c r="D303" s="24">
        <v>45962</v>
      </c>
      <c r="E303" t="s">
        <v>325</v>
      </c>
      <c r="F303" t="s">
        <v>10</v>
      </c>
      <c r="G303" t="s">
        <v>320</v>
      </c>
      <c r="H303" t="s">
        <v>320</v>
      </c>
      <c r="I303" t="s">
        <v>322</v>
      </c>
      <c r="J303" s="25">
        <v>72337</v>
      </c>
      <c r="K303" s="26">
        <v>148.73159999999999</v>
      </c>
      <c r="L303" s="26">
        <v>1.3986000000000001</v>
      </c>
    </row>
    <row r="304" spans="1:12" ht="16" customHeight="1">
      <c r="A304" t="s">
        <v>420</v>
      </c>
      <c r="B304" t="s">
        <v>12</v>
      </c>
      <c r="C304" t="s">
        <v>37</v>
      </c>
      <c r="D304" s="24">
        <v>45962</v>
      </c>
      <c r="E304" t="s">
        <v>399</v>
      </c>
      <c r="F304" t="s">
        <v>10</v>
      </c>
      <c r="G304" t="s">
        <v>320</v>
      </c>
      <c r="H304" t="s">
        <v>320</v>
      </c>
      <c r="I304" t="s">
        <v>324</v>
      </c>
      <c r="J304" s="25">
        <v>4137</v>
      </c>
      <c r="K304" s="26">
        <v>7.2949999999999999</v>
      </c>
      <c r="L304" s="26">
        <v>0.109</v>
      </c>
    </row>
    <row r="305" spans="1:12" ht="16" customHeight="1">
      <c r="A305" t="s">
        <v>420</v>
      </c>
      <c r="B305" t="s">
        <v>12</v>
      </c>
      <c r="C305" t="s">
        <v>37</v>
      </c>
      <c r="D305" s="24">
        <v>45962</v>
      </c>
      <c r="E305" t="s">
        <v>327</v>
      </c>
      <c r="F305" t="s">
        <v>10</v>
      </c>
      <c r="G305" t="s">
        <v>320</v>
      </c>
      <c r="H305" t="s">
        <v>320</v>
      </c>
      <c r="I305" t="s">
        <v>403</v>
      </c>
      <c r="J305" s="25">
        <v>767</v>
      </c>
      <c r="K305" s="26">
        <v>1.5644</v>
      </c>
      <c r="L305" s="26">
        <v>2.3E-2</v>
      </c>
    </row>
    <row r="306" spans="1:12" ht="16" customHeight="1">
      <c r="A306" t="s">
        <v>420</v>
      </c>
      <c r="B306" t="s">
        <v>12</v>
      </c>
      <c r="C306" t="s">
        <v>37</v>
      </c>
      <c r="D306" s="24">
        <v>45962</v>
      </c>
      <c r="E306" t="s">
        <v>329</v>
      </c>
      <c r="F306" t="s">
        <v>10</v>
      </c>
      <c r="G306" t="s">
        <v>320</v>
      </c>
      <c r="H306" t="s">
        <v>320</v>
      </c>
      <c r="I306" t="s">
        <v>404</v>
      </c>
      <c r="J306" s="25">
        <v>0</v>
      </c>
      <c r="K306" s="26">
        <v>0</v>
      </c>
      <c r="L306" s="26">
        <v>0</v>
      </c>
    </row>
    <row r="307" spans="1:12" ht="16" customHeight="1">
      <c r="A307" t="s">
        <v>420</v>
      </c>
      <c r="B307" t="s">
        <v>12</v>
      </c>
      <c r="C307" t="s">
        <v>37</v>
      </c>
      <c r="D307" s="24">
        <v>45962</v>
      </c>
      <c r="E307" t="s">
        <v>372</v>
      </c>
      <c r="F307" t="s">
        <v>10</v>
      </c>
      <c r="G307" t="s">
        <v>320</v>
      </c>
      <c r="H307" t="s">
        <v>320</v>
      </c>
      <c r="I307" t="s">
        <v>405</v>
      </c>
      <c r="J307" s="25">
        <v>0</v>
      </c>
      <c r="K307" s="26">
        <v>0</v>
      </c>
      <c r="L307" s="26">
        <v>0</v>
      </c>
    </row>
    <row r="308" spans="1:12" ht="16" customHeight="1">
      <c r="A308" t="s">
        <v>421</v>
      </c>
      <c r="B308" t="s">
        <v>13</v>
      </c>
      <c r="C308" t="s">
        <v>37</v>
      </c>
      <c r="D308" s="24">
        <v>45962</v>
      </c>
      <c r="E308" t="s">
        <v>323</v>
      </c>
      <c r="F308" t="s">
        <v>10</v>
      </c>
      <c r="G308" t="s">
        <v>320</v>
      </c>
      <c r="H308" t="s">
        <v>320</v>
      </c>
      <c r="I308" t="s">
        <v>315</v>
      </c>
      <c r="J308" s="25">
        <v>3462484</v>
      </c>
      <c r="K308" s="26">
        <v>7079.8050000000003</v>
      </c>
      <c r="L308" s="26">
        <v>41.436399999999999</v>
      </c>
    </row>
    <row r="309" spans="1:12" ht="16" customHeight="1">
      <c r="A309" t="s">
        <v>421</v>
      </c>
      <c r="B309" t="s">
        <v>13</v>
      </c>
      <c r="C309" t="s">
        <v>37</v>
      </c>
      <c r="D309" s="24">
        <v>45962</v>
      </c>
      <c r="E309" t="s">
        <v>325</v>
      </c>
      <c r="F309" t="s">
        <v>10</v>
      </c>
      <c r="G309" t="s">
        <v>320</v>
      </c>
      <c r="H309" t="s">
        <v>320</v>
      </c>
      <c r="I309" t="s">
        <v>322</v>
      </c>
      <c r="J309" s="25">
        <v>68514</v>
      </c>
      <c r="K309" s="26">
        <v>140.89269999999999</v>
      </c>
      <c r="L309" s="26">
        <v>1.331</v>
      </c>
    </row>
    <row r="310" spans="1:12" ht="16" customHeight="1">
      <c r="A310" t="s">
        <v>421</v>
      </c>
      <c r="B310" t="s">
        <v>13</v>
      </c>
      <c r="C310" t="s">
        <v>37</v>
      </c>
      <c r="D310" s="24">
        <v>45962</v>
      </c>
      <c r="E310" t="s">
        <v>399</v>
      </c>
      <c r="F310" t="s">
        <v>10</v>
      </c>
      <c r="G310" t="s">
        <v>320</v>
      </c>
      <c r="H310" t="s">
        <v>320</v>
      </c>
      <c r="I310" t="s">
        <v>324</v>
      </c>
      <c r="J310" s="25">
        <v>2813</v>
      </c>
      <c r="K310" s="26">
        <v>4.9642999999999997</v>
      </c>
      <c r="L310" s="26">
        <v>7.4399999999999994E-2</v>
      </c>
    </row>
    <row r="311" spans="1:12" ht="16" customHeight="1">
      <c r="A311" t="s">
        <v>421</v>
      </c>
      <c r="B311" t="s">
        <v>13</v>
      </c>
      <c r="C311" t="s">
        <v>37</v>
      </c>
      <c r="D311" s="24">
        <v>45962</v>
      </c>
      <c r="E311" t="s">
        <v>327</v>
      </c>
      <c r="F311" t="s">
        <v>10</v>
      </c>
      <c r="G311" t="s">
        <v>320</v>
      </c>
      <c r="H311" t="s">
        <v>320</v>
      </c>
      <c r="I311" t="s">
        <v>403</v>
      </c>
      <c r="J311" s="25">
        <v>740</v>
      </c>
      <c r="K311" s="26">
        <v>1.5206</v>
      </c>
      <c r="L311" s="26">
        <v>2.5999999999999999E-2</v>
      </c>
    </row>
    <row r="312" spans="1:12" ht="16" customHeight="1">
      <c r="A312" t="s">
        <v>421</v>
      </c>
      <c r="B312" t="s">
        <v>13</v>
      </c>
      <c r="C312" t="s">
        <v>37</v>
      </c>
      <c r="D312" s="24">
        <v>45962</v>
      </c>
      <c r="E312" t="s">
        <v>329</v>
      </c>
      <c r="F312" t="s">
        <v>10</v>
      </c>
      <c r="G312" t="s">
        <v>320</v>
      </c>
      <c r="H312" t="s">
        <v>320</v>
      </c>
      <c r="I312" t="s">
        <v>404</v>
      </c>
      <c r="J312" s="25">
        <v>0</v>
      </c>
      <c r="K312" s="26">
        <v>0</v>
      </c>
      <c r="L312" s="26">
        <v>0</v>
      </c>
    </row>
    <row r="313" spans="1:12" ht="16" customHeight="1">
      <c r="A313" t="s">
        <v>421</v>
      </c>
      <c r="B313" t="s">
        <v>13</v>
      </c>
      <c r="C313" t="s">
        <v>37</v>
      </c>
      <c r="D313" s="24">
        <v>45962</v>
      </c>
      <c r="E313" t="s">
        <v>372</v>
      </c>
      <c r="F313" t="s">
        <v>10</v>
      </c>
      <c r="G313" t="s">
        <v>320</v>
      </c>
      <c r="H313" t="s">
        <v>320</v>
      </c>
      <c r="I313" t="s">
        <v>405</v>
      </c>
      <c r="J313" s="25">
        <v>0</v>
      </c>
      <c r="K313" s="26">
        <v>0</v>
      </c>
      <c r="L313" s="26">
        <v>0</v>
      </c>
    </row>
    <row r="314" spans="1:12" ht="16" customHeight="1">
      <c r="A314" t="s">
        <v>422</v>
      </c>
      <c r="B314" t="s">
        <v>9</v>
      </c>
      <c r="C314" t="s">
        <v>38</v>
      </c>
      <c r="D314" s="24">
        <v>45962</v>
      </c>
      <c r="E314" t="s">
        <v>323</v>
      </c>
      <c r="F314" t="s">
        <v>10</v>
      </c>
      <c r="G314" t="s">
        <v>320</v>
      </c>
      <c r="H314" t="s">
        <v>320</v>
      </c>
      <c r="I314" t="s">
        <v>315</v>
      </c>
      <c r="J314" s="25">
        <v>3637020</v>
      </c>
      <c r="K314" s="26">
        <v>7453.5479999999998</v>
      </c>
      <c r="L314" s="26">
        <v>38.0717</v>
      </c>
    </row>
    <row r="315" spans="1:12" ht="16" customHeight="1">
      <c r="A315" t="s">
        <v>422</v>
      </c>
      <c r="B315" t="s">
        <v>9</v>
      </c>
      <c r="C315" t="s">
        <v>38</v>
      </c>
      <c r="D315" s="24">
        <v>45962</v>
      </c>
      <c r="E315" t="s">
        <v>325</v>
      </c>
      <c r="F315" t="s">
        <v>10</v>
      </c>
      <c r="G315" t="s">
        <v>320</v>
      </c>
      <c r="H315" t="s">
        <v>320</v>
      </c>
      <c r="I315" t="s">
        <v>322</v>
      </c>
      <c r="J315" s="25">
        <v>156925</v>
      </c>
      <c r="K315" s="26">
        <v>324.91520000000003</v>
      </c>
      <c r="L315" s="26">
        <v>3.3285</v>
      </c>
    </row>
    <row r="316" spans="1:12" ht="16" customHeight="1">
      <c r="A316" t="s">
        <v>422</v>
      </c>
      <c r="B316" t="s">
        <v>9</v>
      </c>
      <c r="C316" t="s">
        <v>38</v>
      </c>
      <c r="D316" s="24">
        <v>45962</v>
      </c>
      <c r="E316" t="s">
        <v>399</v>
      </c>
      <c r="F316" t="s">
        <v>10</v>
      </c>
      <c r="G316" t="s">
        <v>320</v>
      </c>
      <c r="H316" t="s">
        <v>320</v>
      </c>
      <c r="I316" t="s">
        <v>324</v>
      </c>
      <c r="J316" s="25">
        <v>3892</v>
      </c>
      <c r="K316" s="26">
        <v>6.8327</v>
      </c>
      <c r="L316" s="26">
        <v>8.9099999999999999E-2</v>
      </c>
    </row>
    <row r="317" spans="1:12" ht="16" customHeight="1">
      <c r="A317" t="s">
        <v>422</v>
      </c>
      <c r="B317" t="s">
        <v>9</v>
      </c>
      <c r="C317" t="s">
        <v>38</v>
      </c>
      <c r="D317" s="24">
        <v>45962</v>
      </c>
      <c r="E317" t="s">
        <v>327</v>
      </c>
      <c r="F317" t="s">
        <v>10</v>
      </c>
      <c r="G317" t="s">
        <v>320</v>
      </c>
      <c r="H317" t="s">
        <v>320</v>
      </c>
      <c r="I317" t="s">
        <v>403</v>
      </c>
      <c r="J317" s="25">
        <v>2128</v>
      </c>
      <c r="K317" s="26">
        <v>4.3968999999999996</v>
      </c>
      <c r="L317" s="26">
        <v>8.3299999999999999E-2</v>
      </c>
    </row>
    <row r="318" spans="1:12" ht="16" customHeight="1">
      <c r="A318" t="s">
        <v>422</v>
      </c>
      <c r="B318" t="s">
        <v>9</v>
      </c>
      <c r="C318" t="s">
        <v>38</v>
      </c>
      <c r="D318" s="24">
        <v>45962</v>
      </c>
      <c r="E318" t="s">
        <v>329</v>
      </c>
      <c r="F318" t="s">
        <v>10</v>
      </c>
      <c r="G318" t="s">
        <v>320</v>
      </c>
      <c r="H318" t="s">
        <v>320</v>
      </c>
      <c r="I318" t="s">
        <v>404</v>
      </c>
      <c r="J318" s="25">
        <v>0</v>
      </c>
      <c r="K318" s="26">
        <v>0</v>
      </c>
      <c r="L318" s="26">
        <v>0</v>
      </c>
    </row>
    <row r="319" spans="1:12" ht="16" customHeight="1">
      <c r="A319" t="s">
        <v>422</v>
      </c>
      <c r="B319" t="s">
        <v>9</v>
      </c>
      <c r="C319" t="s">
        <v>38</v>
      </c>
      <c r="D319" s="24">
        <v>45962</v>
      </c>
      <c r="E319" t="s">
        <v>372</v>
      </c>
      <c r="F319" t="s">
        <v>10</v>
      </c>
      <c r="G319" t="s">
        <v>320</v>
      </c>
      <c r="H319" t="s">
        <v>320</v>
      </c>
      <c r="I319" t="s">
        <v>405</v>
      </c>
      <c r="J319" s="25">
        <v>0</v>
      </c>
      <c r="K319" s="26">
        <v>0</v>
      </c>
      <c r="L319" s="26">
        <v>0</v>
      </c>
    </row>
    <row r="320" spans="1:12" ht="16" customHeight="1">
      <c r="A320" t="s">
        <v>390</v>
      </c>
      <c r="B320" t="s">
        <v>10</v>
      </c>
      <c r="C320" t="s">
        <v>38</v>
      </c>
      <c r="D320" s="24">
        <v>45962</v>
      </c>
      <c r="E320" t="s">
        <v>323</v>
      </c>
      <c r="F320" t="s">
        <v>10</v>
      </c>
      <c r="G320" t="s">
        <v>320</v>
      </c>
      <c r="H320" t="s">
        <v>320</v>
      </c>
      <c r="I320" t="s">
        <v>315</v>
      </c>
      <c r="J320" s="25">
        <v>3898075</v>
      </c>
      <c r="K320" s="26">
        <v>7995.4787999999999</v>
      </c>
      <c r="L320" s="26">
        <v>37.1648</v>
      </c>
    </row>
    <row r="321" spans="1:12" ht="16" customHeight="1">
      <c r="A321" t="s">
        <v>390</v>
      </c>
      <c r="B321" t="s">
        <v>10</v>
      </c>
      <c r="C321" t="s">
        <v>38</v>
      </c>
      <c r="D321" s="24">
        <v>45962</v>
      </c>
      <c r="E321" t="s">
        <v>325</v>
      </c>
      <c r="F321" t="s">
        <v>10</v>
      </c>
      <c r="G321" t="s">
        <v>320</v>
      </c>
      <c r="H321" t="s">
        <v>320</v>
      </c>
      <c r="I321" t="s">
        <v>322</v>
      </c>
      <c r="J321" s="25">
        <v>123004</v>
      </c>
      <c r="K321" s="26">
        <v>254.95349999999999</v>
      </c>
      <c r="L321" s="26">
        <v>2.6882000000000001</v>
      </c>
    </row>
    <row r="322" spans="1:12" ht="16" customHeight="1">
      <c r="A322" t="s">
        <v>390</v>
      </c>
      <c r="B322" t="s">
        <v>10</v>
      </c>
      <c r="C322" t="s">
        <v>38</v>
      </c>
      <c r="D322" s="24">
        <v>45962</v>
      </c>
      <c r="E322" t="s">
        <v>399</v>
      </c>
      <c r="F322" t="s">
        <v>10</v>
      </c>
      <c r="G322" t="s">
        <v>320</v>
      </c>
      <c r="H322" t="s">
        <v>320</v>
      </c>
      <c r="I322" t="s">
        <v>324</v>
      </c>
      <c r="J322" s="25">
        <v>4143</v>
      </c>
      <c r="K322" s="26">
        <v>7.2995000000000001</v>
      </c>
      <c r="L322" s="26">
        <v>9.4600000000000004E-2</v>
      </c>
    </row>
    <row r="323" spans="1:12" ht="16" customHeight="1">
      <c r="A323" t="s">
        <v>390</v>
      </c>
      <c r="B323" t="s">
        <v>10</v>
      </c>
      <c r="C323" t="s">
        <v>38</v>
      </c>
      <c r="D323" s="24">
        <v>45962</v>
      </c>
      <c r="E323" t="s">
        <v>327</v>
      </c>
      <c r="F323" t="s">
        <v>10</v>
      </c>
      <c r="G323" t="s">
        <v>320</v>
      </c>
      <c r="H323" t="s">
        <v>320</v>
      </c>
      <c r="I323" t="s">
        <v>403</v>
      </c>
      <c r="J323" s="25">
        <v>1542</v>
      </c>
      <c r="K323" s="26">
        <v>3.1600999999999999</v>
      </c>
      <c r="L323" s="26">
        <v>5.2999999999999999E-2</v>
      </c>
    </row>
    <row r="324" spans="1:12" ht="16" customHeight="1">
      <c r="A324" t="s">
        <v>390</v>
      </c>
      <c r="B324" t="s">
        <v>10</v>
      </c>
      <c r="C324" t="s">
        <v>38</v>
      </c>
      <c r="D324" s="24">
        <v>45962</v>
      </c>
      <c r="E324" t="s">
        <v>329</v>
      </c>
      <c r="F324" t="s">
        <v>10</v>
      </c>
      <c r="G324" t="s">
        <v>320</v>
      </c>
      <c r="H324" t="s">
        <v>320</v>
      </c>
      <c r="I324" t="s">
        <v>404</v>
      </c>
      <c r="J324" s="25">
        <v>0</v>
      </c>
      <c r="K324" s="26">
        <v>0</v>
      </c>
      <c r="L324" s="26">
        <v>0</v>
      </c>
    </row>
    <row r="325" spans="1:12" ht="16" customHeight="1">
      <c r="A325" t="s">
        <v>390</v>
      </c>
      <c r="B325" t="s">
        <v>10</v>
      </c>
      <c r="C325" t="s">
        <v>38</v>
      </c>
      <c r="D325" s="24">
        <v>45962</v>
      </c>
      <c r="E325" t="s">
        <v>372</v>
      </c>
      <c r="F325" t="s">
        <v>10</v>
      </c>
      <c r="G325" t="s">
        <v>320</v>
      </c>
      <c r="H325" t="s">
        <v>320</v>
      </c>
      <c r="I325" t="s">
        <v>405</v>
      </c>
      <c r="J325" s="25">
        <v>0</v>
      </c>
      <c r="K325" s="26">
        <v>0</v>
      </c>
      <c r="L325" s="26">
        <v>0</v>
      </c>
    </row>
    <row r="326" spans="1:12" ht="16" customHeight="1">
      <c r="A326" t="s">
        <v>423</v>
      </c>
      <c r="B326" t="s">
        <v>11</v>
      </c>
      <c r="C326" t="s">
        <v>38</v>
      </c>
      <c r="D326" s="24">
        <v>45962</v>
      </c>
      <c r="E326" t="s">
        <v>323</v>
      </c>
      <c r="F326" t="s">
        <v>10</v>
      </c>
      <c r="G326" t="s">
        <v>320</v>
      </c>
      <c r="H326" t="s">
        <v>320</v>
      </c>
      <c r="I326" t="s">
        <v>315</v>
      </c>
      <c r="J326" s="25">
        <v>6053709</v>
      </c>
      <c r="K326" s="26">
        <v>12387.7747</v>
      </c>
      <c r="L326" s="26">
        <v>50.8172</v>
      </c>
    </row>
    <row r="327" spans="1:12" ht="16" customHeight="1">
      <c r="A327" t="s">
        <v>423</v>
      </c>
      <c r="B327" t="s">
        <v>11</v>
      </c>
      <c r="C327" t="s">
        <v>38</v>
      </c>
      <c r="D327" s="24">
        <v>45962</v>
      </c>
      <c r="E327" t="s">
        <v>325</v>
      </c>
      <c r="F327" t="s">
        <v>10</v>
      </c>
      <c r="G327" t="s">
        <v>320</v>
      </c>
      <c r="H327" t="s">
        <v>320</v>
      </c>
      <c r="I327" t="s">
        <v>322</v>
      </c>
      <c r="J327" s="25">
        <v>199504</v>
      </c>
      <c r="K327" s="26">
        <v>415.40350000000001</v>
      </c>
      <c r="L327" s="26">
        <v>4.3254999999999999</v>
      </c>
    </row>
    <row r="328" spans="1:12" ht="16" customHeight="1">
      <c r="A328" t="s">
        <v>423</v>
      </c>
      <c r="B328" t="s">
        <v>11</v>
      </c>
      <c r="C328" t="s">
        <v>38</v>
      </c>
      <c r="D328" s="24">
        <v>45962</v>
      </c>
      <c r="E328" t="s">
        <v>399</v>
      </c>
      <c r="F328" t="s">
        <v>10</v>
      </c>
      <c r="G328" t="s">
        <v>320</v>
      </c>
      <c r="H328" t="s">
        <v>320</v>
      </c>
      <c r="I328" t="s">
        <v>324</v>
      </c>
      <c r="J328" s="25">
        <v>6526</v>
      </c>
      <c r="K328" s="26">
        <v>11.6014</v>
      </c>
      <c r="L328" s="26">
        <v>0.15870000000000001</v>
      </c>
    </row>
    <row r="329" spans="1:12" ht="16" customHeight="1">
      <c r="A329" t="s">
        <v>423</v>
      </c>
      <c r="B329" t="s">
        <v>11</v>
      </c>
      <c r="C329" t="s">
        <v>38</v>
      </c>
      <c r="D329" s="24">
        <v>45962</v>
      </c>
      <c r="E329" t="s">
        <v>327</v>
      </c>
      <c r="F329" t="s">
        <v>10</v>
      </c>
      <c r="G329" t="s">
        <v>320</v>
      </c>
      <c r="H329" t="s">
        <v>320</v>
      </c>
      <c r="I329" t="s">
        <v>403</v>
      </c>
      <c r="J329" s="25">
        <v>1988</v>
      </c>
      <c r="K329" s="26">
        <v>4.2024999999999997</v>
      </c>
      <c r="L329" s="26">
        <v>9.5799999999999996E-2</v>
      </c>
    </row>
    <row r="330" spans="1:12" ht="16" customHeight="1">
      <c r="A330" t="s">
        <v>423</v>
      </c>
      <c r="B330" t="s">
        <v>11</v>
      </c>
      <c r="C330" t="s">
        <v>38</v>
      </c>
      <c r="D330" s="24">
        <v>45962</v>
      </c>
      <c r="E330" t="s">
        <v>329</v>
      </c>
      <c r="F330" t="s">
        <v>10</v>
      </c>
      <c r="G330" t="s">
        <v>320</v>
      </c>
      <c r="H330" t="s">
        <v>320</v>
      </c>
      <c r="I330" t="s">
        <v>404</v>
      </c>
      <c r="J330" s="25">
        <v>0</v>
      </c>
      <c r="K330" s="26">
        <v>0</v>
      </c>
      <c r="L330" s="26">
        <v>0</v>
      </c>
    </row>
    <row r="331" spans="1:12" ht="16" customHeight="1">
      <c r="A331" t="s">
        <v>423</v>
      </c>
      <c r="B331" t="s">
        <v>11</v>
      </c>
      <c r="C331" t="s">
        <v>38</v>
      </c>
      <c r="D331" s="24">
        <v>45962</v>
      </c>
      <c r="E331" t="s">
        <v>372</v>
      </c>
      <c r="F331" t="s">
        <v>10</v>
      </c>
      <c r="G331" t="s">
        <v>320</v>
      </c>
      <c r="H331" t="s">
        <v>320</v>
      </c>
      <c r="I331" t="s">
        <v>405</v>
      </c>
      <c r="J331" s="25">
        <v>0</v>
      </c>
      <c r="K331" s="26">
        <v>0</v>
      </c>
      <c r="L331" s="26">
        <v>0</v>
      </c>
    </row>
    <row r="332" spans="1:12" ht="16" customHeight="1">
      <c r="A332" t="s">
        <v>425</v>
      </c>
      <c r="B332" t="s">
        <v>12</v>
      </c>
      <c r="C332" t="s">
        <v>38</v>
      </c>
      <c r="D332" s="24">
        <v>45962</v>
      </c>
      <c r="E332" t="s">
        <v>323</v>
      </c>
      <c r="F332" t="s">
        <v>10</v>
      </c>
      <c r="G332" t="s">
        <v>320</v>
      </c>
      <c r="H332" t="s">
        <v>320</v>
      </c>
      <c r="I332" t="s">
        <v>315</v>
      </c>
      <c r="J332" s="25">
        <v>5656595</v>
      </c>
      <c r="K332" s="26">
        <v>11582.252899999999</v>
      </c>
      <c r="L332" s="26">
        <v>39.439799999999998</v>
      </c>
    </row>
    <row r="333" spans="1:12" ht="16" customHeight="1">
      <c r="A333" t="s">
        <v>425</v>
      </c>
      <c r="B333" t="s">
        <v>12</v>
      </c>
      <c r="C333" t="s">
        <v>38</v>
      </c>
      <c r="D333" s="24">
        <v>45962</v>
      </c>
      <c r="E333" t="s">
        <v>325</v>
      </c>
      <c r="F333" t="s">
        <v>10</v>
      </c>
      <c r="G333" t="s">
        <v>320</v>
      </c>
      <c r="H333" t="s">
        <v>320</v>
      </c>
      <c r="I333" t="s">
        <v>322</v>
      </c>
      <c r="J333" s="25">
        <v>207429</v>
      </c>
      <c r="K333" s="26">
        <v>431.9024</v>
      </c>
      <c r="L333" s="26">
        <v>4.7164000000000001</v>
      </c>
    </row>
    <row r="334" spans="1:12" ht="16" customHeight="1">
      <c r="A334" t="s">
        <v>425</v>
      </c>
      <c r="B334" t="s">
        <v>12</v>
      </c>
      <c r="C334" t="s">
        <v>38</v>
      </c>
      <c r="D334" s="24">
        <v>45962</v>
      </c>
      <c r="E334" t="s">
        <v>399</v>
      </c>
      <c r="F334" t="s">
        <v>10</v>
      </c>
      <c r="G334" t="s">
        <v>320</v>
      </c>
      <c r="H334" t="s">
        <v>320</v>
      </c>
      <c r="I334" t="s">
        <v>324</v>
      </c>
      <c r="J334" s="25">
        <v>6413</v>
      </c>
      <c r="K334" s="26">
        <v>11.4207</v>
      </c>
      <c r="L334" s="26">
        <v>0.1701</v>
      </c>
    </row>
    <row r="335" spans="1:12" ht="16" customHeight="1">
      <c r="A335" t="s">
        <v>425</v>
      </c>
      <c r="B335" t="s">
        <v>12</v>
      </c>
      <c r="C335" t="s">
        <v>38</v>
      </c>
      <c r="D335" s="24">
        <v>45962</v>
      </c>
      <c r="E335" t="s">
        <v>327</v>
      </c>
      <c r="F335" t="s">
        <v>10</v>
      </c>
      <c r="G335" t="s">
        <v>320</v>
      </c>
      <c r="H335" t="s">
        <v>320</v>
      </c>
      <c r="I335" t="s">
        <v>403</v>
      </c>
      <c r="J335" s="25">
        <v>3035</v>
      </c>
      <c r="K335" s="26">
        <v>6.3734000000000002</v>
      </c>
      <c r="L335" s="26">
        <v>0.1283</v>
      </c>
    </row>
    <row r="336" spans="1:12" ht="16" customHeight="1">
      <c r="A336" t="s">
        <v>425</v>
      </c>
      <c r="B336" t="s">
        <v>12</v>
      </c>
      <c r="C336" t="s">
        <v>38</v>
      </c>
      <c r="D336" s="24">
        <v>45962</v>
      </c>
      <c r="E336" t="s">
        <v>329</v>
      </c>
      <c r="F336" t="s">
        <v>10</v>
      </c>
      <c r="G336" t="s">
        <v>320</v>
      </c>
      <c r="H336" t="s">
        <v>320</v>
      </c>
      <c r="I336" t="s">
        <v>404</v>
      </c>
      <c r="J336" s="25">
        <v>0</v>
      </c>
      <c r="K336" s="26">
        <v>0</v>
      </c>
      <c r="L336" s="26">
        <v>0</v>
      </c>
    </row>
    <row r="337" spans="1:12" ht="16" customHeight="1">
      <c r="A337" t="s">
        <v>425</v>
      </c>
      <c r="B337" t="s">
        <v>12</v>
      </c>
      <c r="C337" t="s">
        <v>38</v>
      </c>
      <c r="D337" s="24">
        <v>45962</v>
      </c>
      <c r="E337" t="s">
        <v>372</v>
      </c>
      <c r="F337" t="s">
        <v>10</v>
      </c>
      <c r="G337" t="s">
        <v>320</v>
      </c>
      <c r="H337" t="s">
        <v>320</v>
      </c>
      <c r="I337" t="s">
        <v>405</v>
      </c>
      <c r="J337" s="25">
        <v>0</v>
      </c>
      <c r="K337" s="26">
        <v>0</v>
      </c>
      <c r="L337" s="26">
        <v>0</v>
      </c>
    </row>
    <row r="338" spans="1:12" ht="16" customHeight="1">
      <c r="A338" t="s">
        <v>426</v>
      </c>
      <c r="B338" t="s">
        <v>13</v>
      </c>
      <c r="C338" t="s">
        <v>38</v>
      </c>
      <c r="D338" s="24">
        <v>45962</v>
      </c>
      <c r="E338" t="s">
        <v>323</v>
      </c>
      <c r="F338" t="s">
        <v>10</v>
      </c>
      <c r="G338" t="s">
        <v>320</v>
      </c>
      <c r="H338" t="s">
        <v>320</v>
      </c>
      <c r="I338" t="s">
        <v>315</v>
      </c>
      <c r="J338" s="25">
        <v>10692487</v>
      </c>
      <c r="K338" s="26">
        <v>21899.304700000001</v>
      </c>
      <c r="L338" s="26">
        <v>64.995800000000003</v>
      </c>
    </row>
    <row r="339" spans="1:12" ht="16" customHeight="1">
      <c r="A339" t="s">
        <v>426</v>
      </c>
      <c r="B339" t="s">
        <v>13</v>
      </c>
      <c r="C339" t="s">
        <v>38</v>
      </c>
      <c r="D339" s="24">
        <v>45962</v>
      </c>
      <c r="E339" t="s">
        <v>325</v>
      </c>
      <c r="F339" t="s">
        <v>10</v>
      </c>
      <c r="G339" t="s">
        <v>320</v>
      </c>
      <c r="H339" t="s">
        <v>320</v>
      </c>
      <c r="I339" t="s">
        <v>322</v>
      </c>
      <c r="J339" s="25">
        <v>359705</v>
      </c>
      <c r="K339" s="26">
        <v>747.15049999999997</v>
      </c>
      <c r="L339" s="26">
        <v>7.8521000000000001</v>
      </c>
    </row>
    <row r="340" spans="1:12" ht="16" customHeight="1">
      <c r="A340" t="s">
        <v>426</v>
      </c>
      <c r="B340" t="s">
        <v>13</v>
      </c>
      <c r="C340" t="s">
        <v>38</v>
      </c>
      <c r="D340" s="24">
        <v>45962</v>
      </c>
      <c r="E340" t="s">
        <v>399</v>
      </c>
      <c r="F340" t="s">
        <v>10</v>
      </c>
      <c r="G340" t="s">
        <v>320</v>
      </c>
      <c r="H340" t="s">
        <v>320</v>
      </c>
      <c r="I340" t="s">
        <v>324</v>
      </c>
      <c r="J340" s="25">
        <v>9417</v>
      </c>
      <c r="K340" s="26">
        <v>16.907599999999999</v>
      </c>
      <c r="L340" s="26">
        <v>0.25119999999999998</v>
      </c>
    </row>
    <row r="341" spans="1:12" ht="16" customHeight="1">
      <c r="A341" t="s">
        <v>426</v>
      </c>
      <c r="B341" t="s">
        <v>13</v>
      </c>
      <c r="C341" t="s">
        <v>38</v>
      </c>
      <c r="D341" s="24">
        <v>45962</v>
      </c>
      <c r="E341" t="s">
        <v>327</v>
      </c>
      <c r="F341" t="s">
        <v>10</v>
      </c>
      <c r="G341" t="s">
        <v>320</v>
      </c>
      <c r="H341" t="s">
        <v>320</v>
      </c>
      <c r="I341" t="s">
        <v>403</v>
      </c>
      <c r="J341" s="25">
        <v>1699</v>
      </c>
      <c r="K341" s="26">
        <v>3.5116000000000001</v>
      </c>
      <c r="L341" s="26">
        <v>5.6000000000000001E-2</v>
      </c>
    </row>
    <row r="342" spans="1:12" ht="16" customHeight="1">
      <c r="A342" t="s">
        <v>426</v>
      </c>
      <c r="B342" t="s">
        <v>13</v>
      </c>
      <c r="C342" t="s">
        <v>38</v>
      </c>
      <c r="D342" s="24">
        <v>45962</v>
      </c>
      <c r="E342" t="s">
        <v>329</v>
      </c>
      <c r="F342" t="s">
        <v>10</v>
      </c>
      <c r="G342" t="s">
        <v>320</v>
      </c>
      <c r="H342" t="s">
        <v>320</v>
      </c>
      <c r="I342" t="s">
        <v>404</v>
      </c>
      <c r="J342" s="25">
        <v>0</v>
      </c>
      <c r="K342" s="26">
        <v>0</v>
      </c>
      <c r="L342" s="26">
        <v>0</v>
      </c>
    </row>
    <row r="343" spans="1:12" ht="16" customHeight="1">
      <c r="A343" t="s">
        <v>426</v>
      </c>
      <c r="B343" t="s">
        <v>13</v>
      </c>
      <c r="C343" t="s">
        <v>38</v>
      </c>
      <c r="D343" s="24">
        <v>45962</v>
      </c>
      <c r="E343" t="s">
        <v>372</v>
      </c>
      <c r="F343" t="s">
        <v>10</v>
      </c>
      <c r="G343" t="s">
        <v>320</v>
      </c>
      <c r="H343" t="s">
        <v>320</v>
      </c>
      <c r="I343" t="s">
        <v>405</v>
      </c>
      <c r="J343" s="25">
        <v>0</v>
      </c>
      <c r="K343" s="26">
        <v>0</v>
      </c>
      <c r="L343" s="26">
        <v>0</v>
      </c>
    </row>
    <row r="344" spans="1:12" ht="16" customHeight="1">
      <c r="A344" t="s">
        <v>427</v>
      </c>
      <c r="B344" t="s">
        <v>9</v>
      </c>
      <c r="C344" t="s">
        <v>39</v>
      </c>
      <c r="D344" s="24">
        <v>45962</v>
      </c>
      <c r="E344" t="s">
        <v>323</v>
      </c>
      <c r="F344" t="s">
        <v>10</v>
      </c>
      <c r="G344" t="s">
        <v>320</v>
      </c>
      <c r="H344" t="s">
        <v>320</v>
      </c>
      <c r="I344" t="s">
        <v>315</v>
      </c>
      <c r="J344" s="25">
        <v>19567412</v>
      </c>
      <c r="K344" s="26">
        <v>40015.1014</v>
      </c>
      <c r="L344" s="26">
        <v>85.853099999999998</v>
      </c>
    </row>
    <row r="345" spans="1:12" ht="16" customHeight="1">
      <c r="A345" t="s">
        <v>427</v>
      </c>
      <c r="B345" t="s">
        <v>9</v>
      </c>
      <c r="C345" t="s">
        <v>39</v>
      </c>
      <c r="D345" s="24">
        <v>45962</v>
      </c>
      <c r="E345" t="s">
        <v>325</v>
      </c>
      <c r="F345" t="s">
        <v>10</v>
      </c>
      <c r="G345" t="s">
        <v>320</v>
      </c>
      <c r="H345" t="s">
        <v>320</v>
      </c>
      <c r="I345" t="s">
        <v>322</v>
      </c>
      <c r="J345" s="25">
        <v>424184</v>
      </c>
      <c r="K345" s="26">
        <v>885.01940000000002</v>
      </c>
      <c r="L345" s="26">
        <v>9.8070000000000004</v>
      </c>
    </row>
    <row r="346" spans="1:12" ht="16" customHeight="1">
      <c r="A346" t="s">
        <v>427</v>
      </c>
      <c r="B346" t="s">
        <v>9</v>
      </c>
      <c r="C346" t="s">
        <v>39</v>
      </c>
      <c r="D346" s="24">
        <v>45962</v>
      </c>
      <c r="E346" t="s">
        <v>399</v>
      </c>
      <c r="F346" t="s">
        <v>10</v>
      </c>
      <c r="G346" t="s">
        <v>320</v>
      </c>
      <c r="H346" t="s">
        <v>320</v>
      </c>
      <c r="I346" t="s">
        <v>324</v>
      </c>
      <c r="J346" s="25">
        <v>6842</v>
      </c>
      <c r="K346" s="26">
        <v>12.2058</v>
      </c>
      <c r="L346" s="26">
        <v>0.1565</v>
      </c>
    </row>
    <row r="347" spans="1:12" ht="16" customHeight="1">
      <c r="A347" t="s">
        <v>427</v>
      </c>
      <c r="B347" t="s">
        <v>9</v>
      </c>
      <c r="C347" t="s">
        <v>39</v>
      </c>
      <c r="D347" s="24">
        <v>45962</v>
      </c>
      <c r="E347" t="s">
        <v>327</v>
      </c>
      <c r="F347" t="s">
        <v>10</v>
      </c>
      <c r="G347" t="s">
        <v>320</v>
      </c>
      <c r="H347" t="s">
        <v>320</v>
      </c>
      <c r="I347" t="s">
        <v>403</v>
      </c>
      <c r="J347" s="25">
        <v>1087</v>
      </c>
      <c r="K347" s="26">
        <v>2.2831000000000001</v>
      </c>
      <c r="L347" s="26">
        <v>4.3299999999999998E-2</v>
      </c>
    </row>
    <row r="348" spans="1:12" ht="16" customHeight="1">
      <c r="A348" t="s">
        <v>427</v>
      </c>
      <c r="B348" t="s">
        <v>9</v>
      </c>
      <c r="C348" t="s">
        <v>39</v>
      </c>
      <c r="D348" s="24">
        <v>45962</v>
      </c>
      <c r="E348" t="s">
        <v>329</v>
      </c>
      <c r="F348" t="s">
        <v>10</v>
      </c>
      <c r="G348" t="s">
        <v>320</v>
      </c>
      <c r="H348" t="s">
        <v>320</v>
      </c>
      <c r="I348" t="s">
        <v>404</v>
      </c>
      <c r="J348" s="25">
        <v>0</v>
      </c>
      <c r="K348" s="26">
        <v>0</v>
      </c>
      <c r="L348" s="26">
        <v>0</v>
      </c>
    </row>
    <row r="349" spans="1:12" ht="16" customHeight="1">
      <c r="A349" t="s">
        <v>427</v>
      </c>
      <c r="B349" t="s">
        <v>9</v>
      </c>
      <c r="C349" t="s">
        <v>39</v>
      </c>
      <c r="D349" s="24">
        <v>45962</v>
      </c>
      <c r="E349" t="s">
        <v>372</v>
      </c>
      <c r="F349" t="s">
        <v>10</v>
      </c>
      <c r="G349" t="s">
        <v>320</v>
      </c>
      <c r="H349" t="s">
        <v>320</v>
      </c>
      <c r="I349" t="s">
        <v>405</v>
      </c>
      <c r="J349" s="25">
        <v>0</v>
      </c>
      <c r="K349" s="26">
        <v>0</v>
      </c>
      <c r="L349" s="26">
        <v>0</v>
      </c>
    </row>
    <row r="350" spans="1:12" ht="16" customHeight="1">
      <c r="A350" t="s">
        <v>323</v>
      </c>
      <c r="B350" t="s">
        <v>10</v>
      </c>
      <c r="C350" t="s">
        <v>39</v>
      </c>
      <c r="D350" s="24">
        <v>45962</v>
      </c>
      <c r="E350" t="s">
        <v>323</v>
      </c>
      <c r="F350" t="s">
        <v>10</v>
      </c>
      <c r="G350" t="s">
        <v>320</v>
      </c>
      <c r="H350" t="s">
        <v>320</v>
      </c>
      <c r="I350" t="s">
        <v>315</v>
      </c>
      <c r="J350" s="25">
        <v>79305371</v>
      </c>
      <c r="K350" s="26">
        <v>161746.66099999999</v>
      </c>
      <c r="L350" s="26">
        <v>151.4041</v>
      </c>
    </row>
    <row r="351" spans="1:12" ht="16" customHeight="1">
      <c r="A351" t="s">
        <v>323</v>
      </c>
      <c r="B351" t="s">
        <v>10</v>
      </c>
      <c r="C351" t="s">
        <v>39</v>
      </c>
      <c r="D351" s="24">
        <v>45962</v>
      </c>
      <c r="E351" t="s">
        <v>325</v>
      </c>
      <c r="F351" t="s">
        <v>10</v>
      </c>
      <c r="G351" t="s">
        <v>320</v>
      </c>
      <c r="H351" t="s">
        <v>320</v>
      </c>
      <c r="I351" t="s">
        <v>322</v>
      </c>
      <c r="J351" s="25">
        <v>722792</v>
      </c>
      <c r="K351" s="26">
        <v>1503.8092999999999</v>
      </c>
      <c r="L351" s="26">
        <v>15.235200000000001</v>
      </c>
    </row>
    <row r="352" spans="1:12" ht="16" customHeight="1">
      <c r="A352" t="s">
        <v>323</v>
      </c>
      <c r="B352" t="s">
        <v>10</v>
      </c>
      <c r="C352" t="s">
        <v>39</v>
      </c>
      <c r="D352" s="24">
        <v>45962</v>
      </c>
      <c r="E352" t="s">
        <v>399</v>
      </c>
      <c r="F352" t="s">
        <v>10</v>
      </c>
      <c r="G352" t="s">
        <v>320</v>
      </c>
      <c r="H352" t="s">
        <v>320</v>
      </c>
      <c r="I352" t="s">
        <v>324</v>
      </c>
      <c r="J352" s="25">
        <v>8387</v>
      </c>
      <c r="K352" s="26">
        <v>15.080299999999999</v>
      </c>
      <c r="L352" s="26">
        <v>0.18440000000000001</v>
      </c>
    </row>
    <row r="353" spans="1:12" ht="16" customHeight="1">
      <c r="A353" t="s">
        <v>323</v>
      </c>
      <c r="B353" t="s">
        <v>10</v>
      </c>
      <c r="C353" t="s">
        <v>39</v>
      </c>
      <c r="D353" s="24">
        <v>45962</v>
      </c>
      <c r="E353" t="s">
        <v>327</v>
      </c>
      <c r="F353" t="s">
        <v>10</v>
      </c>
      <c r="G353" t="s">
        <v>320</v>
      </c>
      <c r="H353" t="s">
        <v>320</v>
      </c>
      <c r="I353" t="s">
        <v>403</v>
      </c>
      <c r="J353" s="25">
        <v>919</v>
      </c>
      <c r="K353" s="26">
        <v>1.9265000000000001</v>
      </c>
      <c r="L353" s="26">
        <v>3.8300000000000001E-2</v>
      </c>
    </row>
    <row r="354" spans="1:12" ht="16" customHeight="1">
      <c r="A354" t="s">
        <v>323</v>
      </c>
      <c r="B354" t="s">
        <v>10</v>
      </c>
      <c r="C354" t="s">
        <v>39</v>
      </c>
      <c r="D354" s="24">
        <v>45962</v>
      </c>
      <c r="E354" t="s">
        <v>329</v>
      </c>
      <c r="F354" t="s">
        <v>10</v>
      </c>
      <c r="G354" t="s">
        <v>320</v>
      </c>
      <c r="H354" t="s">
        <v>320</v>
      </c>
      <c r="I354" t="s">
        <v>404</v>
      </c>
      <c r="J354" s="25">
        <v>0</v>
      </c>
      <c r="K354" s="26">
        <v>0</v>
      </c>
      <c r="L354" s="26">
        <v>0</v>
      </c>
    </row>
    <row r="355" spans="1:12" ht="16" customHeight="1">
      <c r="A355" t="s">
        <v>323</v>
      </c>
      <c r="B355" t="s">
        <v>10</v>
      </c>
      <c r="C355" t="s">
        <v>39</v>
      </c>
      <c r="D355" s="24">
        <v>45962</v>
      </c>
      <c r="E355" t="s">
        <v>372</v>
      </c>
      <c r="F355" t="s">
        <v>10</v>
      </c>
      <c r="G355" t="s">
        <v>320</v>
      </c>
      <c r="H355" t="s">
        <v>320</v>
      </c>
      <c r="I355" t="s">
        <v>405</v>
      </c>
      <c r="J355" s="25">
        <v>0</v>
      </c>
      <c r="K355" s="26">
        <v>0</v>
      </c>
      <c r="L355" s="26">
        <v>0</v>
      </c>
    </row>
    <row r="356" spans="1:12" ht="16" customHeight="1">
      <c r="A356" t="s">
        <v>428</v>
      </c>
      <c r="B356" t="s">
        <v>11</v>
      </c>
      <c r="C356" t="s">
        <v>39</v>
      </c>
      <c r="D356" s="24">
        <v>45962</v>
      </c>
      <c r="E356" t="s">
        <v>325</v>
      </c>
      <c r="F356" t="s">
        <v>10</v>
      </c>
      <c r="G356" t="s">
        <v>320</v>
      </c>
      <c r="H356" t="s">
        <v>320</v>
      </c>
      <c r="I356" t="s">
        <v>322</v>
      </c>
      <c r="J356" s="25">
        <v>2110443</v>
      </c>
      <c r="K356" s="26">
        <v>4410.6045000000004</v>
      </c>
      <c r="L356" s="26">
        <v>39.159500000000001</v>
      </c>
    </row>
    <row r="357" spans="1:12" ht="16" customHeight="1">
      <c r="A357" t="s">
        <v>428</v>
      </c>
      <c r="B357" t="s">
        <v>11</v>
      </c>
      <c r="C357" t="s">
        <v>39</v>
      </c>
      <c r="D357" s="24">
        <v>45962</v>
      </c>
      <c r="E357" t="s">
        <v>399</v>
      </c>
      <c r="F357" t="s">
        <v>10</v>
      </c>
      <c r="G357" t="s">
        <v>320</v>
      </c>
      <c r="H357" t="s">
        <v>320</v>
      </c>
      <c r="I357" t="s">
        <v>324</v>
      </c>
      <c r="J357" s="25">
        <v>19811</v>
      </c>
      <c r="K357" s="26">
        <v>35.672800000000002</v>
      </c>
      <c r="L357" s="26">
        <v>0.44690000000000002</v>
      </c>
    </row>
    <row r="358" spans="1:12" ht="16" customHeight="1">
      <c r="A358" t="s">
        <v>428</v>
      </c>
      <c r="B358" t="s">
        <v>11</v>
      </c>
      <c r="C358" t="s">
        <v>39</v>
      </c>
      <c r="D358" s="24">
        <v>45962</v>
      </c>
      <c r="E358" t="s">
        <v>429</v>
      </c>
      <c r="F358" t="s">
        <v>10</v>
      </c>
      <c r="G358" t="s">
        <v>320</v>
      </c>
      <c r="H358" t="s">
        <v>320</v>
      </c>
      <c r="I358" t="s">
        <v>326</v>
      </c>
      <c r="J358" s="25">
        <v>159</v>
      </c>
      <c r="K358" s="26">
        <v>0.28000000000000003</v>
      </c>
      <c r="L358" s="26">
        <v>5.3E-3</v>
      </c>
    </row>
    <row r="359" spans="1:12" ht="16" customHeight="1">
      <c r="A359" t="s">
        <v>428</v>
      </c>
      <c r="B359" t="s">
        <v>11</v>
      </c>
      <c r="C359" t="s">
        <v>39</v>
      </c>
      <c r="D359" s="24">
        <v>45962</v>
      </c>
      <c r="E359" t="s">
        <v>327</v>
      </c>
      <c r="F359" t="s">
        <v>10</v>
      </c>
      <c r="G359" t="s">
        <v>320</v>
      </c>
      <c r="H359" t="s">
        <v>320</v>
      </c>
      <c r="I359" t="s">
        <v>403</v>
      </c>
      <c r="J359" s="25">
        <v>2433</v>
      </c>
      <c r="K359" s="26">
        <v>5.0532000000000004</v>
      </c>
      <c r="L359" s="26">
        <v>7.9200000000000007E-2</v>
      </c>
    </row>
    <row r="360" spans="1:12" ht="16" customHeight="1">
      <c r="A360" t="s">
        <v>428</v>
      </c>
      <c r="B360" t="s">
        <v>11</v>
      </c>
      <c r="C360" t="s">
        <v>39</v>
      </c>
      <c r="D360" s="24">
        <v>45962</v>
      </c>
      <c r="E360" t="s">
        <v>329</v>
      </c>
      <c r="F360" t="s">
        <v>10</v>
      </c>
      <c r="G360" t="s">
        <v>320</v>
      </c>
      <c r="H360" t="s">
        <v>320</v>
      </c>
      <c r="I360" t="s">
        <v>404</v>
      </c>
      <c r="J360" s="25">
        <v>0</v>
      </c>
      <c r="K360" s="26">
        <v>0</v>
      </c>
      <c r="L360" s="26">
        <v>0</v>
      </c>
    </row>
    <row r="361" spans="1:12" ht="16" customHeight="1">
      <c r="A361" t="s">
        <v>428</v>
      </c>
      <c r="B361" t="s">
        <v>11</v>
      </c>
      <c r="C361" t="s">
        <v>39</v>
      </c>
      <c r="D361" s="24">
        <v>45962</v>
      </c>
      <c r="E361" t="s">
        <v>372</v>
      </c>
      <c r="F361" t="s">
        <v>10</v>
      </c>
      <c r="G361" t="s">
        <v>320</v>
      </c>
      <c r="H361" t="s">
        <v>320</v>
      </c>
      <c r="I361" t="s">
        <v>405</v>
      </c>
      <c r="J361" s="25">
        <v>0</v>
      </c>
      <c r="K361" s="26">
        <v>0</v>
      </c>
      <c r="L361" s="26">
        <v>0</v>
      </c>
    </row>
    <row r="362" spans="1:12" ht="16" customHeight="1">
      <c r="A362" t="s">
        <v>430</v>
      </c>
      <c r="B362" t="s">
        <v>12</v>
      </c>
      <c r="C362" t="s">
        <v>39</v>
      </c>
      <c r="D362" s="24">
        <v>45962</v>
      </c>
      <c r="E362" t="s">
        <v>325</v>
      </c>
      <c r="F362" t="s">
        <v>10</v>
      </c>
      <c r="G362" t="s">
        <v>320</v>
      </c>
      <c r="H362" t="s">
        <v>320</v>
      </c>
      <c r="I362" t="s">
        <v>322</v>
      </c>
      <c r="J362" s="25">
        <v>2075050</v>
      </c>
      <c r="K362" s="26">
        <v>4355.7078000000001</v>
      </c>
      <c r="L362" s="26">
        <v>40.504399999999997</v>
      </c>
    </row>
    <row r="363" spans="1:12" ht="16" customHeight="1">
      <c r="A363" t="s">
        <v>430</v>
      </c>
      <c r="B363" t="s">
        <v>12</v>
      </c>
      <c r="C363" t="s">
        <v>39</v>
      </c>
      <c r="D363" s="24">
        <v>45962</v>
      </c>
      <c r="E363" t="s">
        <v>399</v>
      </c>
      <c r="F363" t="s">
        <v>10</v>
      </c>
      <c r="G363" t="s">
        <v>320</v>
      </c>
      <c r="H363" t="s">
        <v>320</v>
      </c>
      <c r="I363" t="s">
        <v>324</v>
      </c>
      <c r="J363" s="25">
        <v>21635</v>
      </c>
      <c r="K363" s="26">
        <v>38.7577</v>
      </c>
      <c r="L363" s="26">
        <v>0.4778</v>
      </c>
    </row>
    <row r="364" spans="1:12" ht="16" customHeight="1">
      <c r="A364" t="s">
        <v>430</v>
      </c>
      <c r="B364" t="s">
        <v>12</v>
      </c>
      <c r="C364" t="s">
        <v>39</v>
      </c>
      <c r="D364" s="24">
        <v>45962</v>
      </c>
      <c r="E364" t="s">
        <v>429</v>
      </c>
      <c r="F364" t="s">
        <v>10</v>
      </c>
      <c r="G364" t="s">
        <v>320</v>
      </c>
      <c r="H364" t="s">
        <v>320</v>
      </c>
      <c r="I364" t="s">
        <v>326</v>
      </c>
      <c r="J364" s="25">
        <v>263</v>
      </c>
      <c r="K364" s="26">
        <v>0.47149999999999997</v>
      </c>
      <c r="L364" s="26">
        <v>7.9000000000000008E-3</v>
      </c>
    </row>
    <row r="365" spans="1:12" ht="16" customHeight="1">
      <c r="A365" t="s">
        <v>430</v>
      </c>
      <c r="B365" t="s">
        <v>12</v>
      </c>
      <c r="C365" t="s">
        <v>39</v>
      </c>
      <c r="D365" s="24">
        <v>45962</v>
      </c>
      <c r="E365" t="s">
        <v>327</v>
      </c>
      <c r="F365" t="s">
        <v>10</v>
      </c>
      <c r="G365" t="s">
        <v>320</v>
      </c>
      <c r="H365" t="s">
        <v>320</v>
      </c>
      <c r="I365" t="s">
        <v>403</v>
      </c>
      <c r="J365" s="25">
        <v>1803</v>
      </c>
      <c r="K365" s="26">
        <v>3.7631999999999999</v>
      </c>
      <c r="L365" s="26">
        <v>6.1800000000000001E-2</v>
      </c>
    </row>
    <row r="366" spans="1:12" ht="16" customHeight="1">
      <c r="A366" t="s">
        <v>430</v>
      </c>
      <c r="B366" t="s">
        <v>12</v>
      </c>
      <c r="C366" t="s">
        <v>39</v>
      </c>
      <c r="D366" s="24">
        <v>45962</v>
      </c>
      <c r="E366" t="s">
        <v>329</v>
      </c>
      <c r="F366" t="s">
        <v>10</v>
      </c>
      <c r="G366" t="s">
        <v>320</v>
      </c>
      <c r="H366" t="s">
        <v>320</v>
      </c>
      <c r="I366" t="s">
        <v>404</v>
      </c>
      <c r="J366" s="25">
        <v>0</v>
      </c>
      <c r="K366" s="26">
        <v>0</v>
      </c>
      <c r="L366" s="26">
        <v>0</v>
      </c>
    </row>
    <row r="367" spans="1:12" ht="16" customHeight="1">
      <c r="A367" t="s">
        <v>430</v>
      </c>
      <c r="B367" t="s">
        <v>12</v>
      </c>
      <c r="C367" t="s">
        <v>39</v>
      </c>
      <c r="D367" s="24">
        <v>45962</v>
      </c>
      <c r="E367" t="s">
        <v>372</v>
      </c>
      <c r="F367" t="s">
        <v>10</v>
      </c>
      <c r="G367" t="s">
        <v>320</v>
      </c>
      <c r="H367" t="s">
        <v>320</v>
      </c>
      <c r="I367" t="s">
        <v>405</v>
      </c>
      <c r="J367" s="25">
        <v>0</v>
      </c>
      <c r="K367" s="26">
        <v>0</v>
      </c>
      <c r="L367" s="26">
        <v>0</v>
      </c>
    </row>
    <row r="368" spans="1:12" ht="16" customHeight="1">
      <c r="A368" t="s">
        <v>431</v>
      </c>
      <c r="B368" t="s">
        <v>13</v>
      </c>
      <c r="C368" t="s">
        <v>39</v>
      </c>
      <c r="D368" s="24">
        <v>45962</v>
      </c>
      <c r="E368" t="s">
        <v>325</v>
      </c>
      <c r="F368" t="s">
        <v>10</v>
      </c>
      <c r="G368" t="s">
        <v>320</v>
      </c>
      <c r="H368" t="s">
        <v>320</v>
      </c>
      <c r="I368" t="s">
        <v>322</v>
      </c>
      <c r="J368" s="25">
        <v>1708304</v>
      </c>
      <c r="K368" s="26">
        <v>3582.4951999999998</v>
      </c>
      <c r="L368" s="26">
        <v>31.600200000000001</v>
      </c>
    </row>
    <row r="369" spans="1:12" ht="16" customHeight="1">
      <c r="A369" t="s">
        <v>431</v>
      </c>
      <c r="B369" t="s">
        <v>13</v>
      </c>
      <c r="C369" t="s">
        <v>39</v>
      </c>
      <c r="D369" s="24">
        <v>45962</v>
      </c>
      <c r="E369" t="s">
        <v>399</v>
      </c>
      <c r="F369" t="s">
        <v>10</v>
      </c>
      <c r="G369" t="s">
        <v>320</v>
      </c>
      <c r="H369" t="s">
        <v>320</v>
      </c>
      <c r="I369" t="s">
        <v>324</v>
      </c>
      <c r="J369" s="25">
        <v>15141</v>
      </c>
      <c r="K369" s="26">
        <v>27.346399999999999</v>
      </c>
      <c r="L369" s="26">
        <v>0.35749999999999998</v>
      </c>
    </row>
    <row r="370" spans="1:12" ht="16" customHeight="1">
      <c r="A370" t="s">
        <v>431</v>
      </c>
      <c r="B370" t="s">
        <v>13</v>
      </c>
      <c r="C370" t="s">
        <v>39</v>
      </c>
      <c r="D370" s="24">
        <v>45962</v>
      </c>
      <c r="E370" t="s">
        <v>429</v>
      </c>
      <c r="F370" t="s">
        <v>10</v>
      </c>
      <c r="G370" t="s">
        <v>320</v>
      </c>
      <c r="H370" t="s">
        <v>320</v>
      </c>
      <c r="I370" t="s">
        <v>326</v>
      </c>
      <c r="J370" s="25">
        <v>254</v>
      </c>
      <c r="K370" s="26">
        <v>0.46329999999999999</v>
      </c>
      <c r="L370" s="26">
        <v>8.8999999999999999E-3</v>
      </c>
    </row>
    <row r="371" spans="1:12" ht="16" customHeight="1">
      <c r="A371" t="s">
        <v>431</v>
      </c>
      <c r="B371" t="s">
        <v>13</v>
      </c>
      <c r="C371" t="s">
        <v>39</v>
      </c>
      <c r="D371" s="24">
        <v>45962</v>
      </c>
      <c r="E371" t="s">
        <v>327</v>
      </c>
      <c r="F371" t="s">
        <v>10</v>
      </c>
      <c r="G371" t="s">
        <v>320</v>
      </c>
      <c r="H371" t="s">
        <v>320</v>
      </c>
      <c r="I371" t="s">
        <v>403</v>
      </c>
      <c r="J371" s="25">
        <v>1989</v>
      </c>
      <c r="K371" s="26">
        <v>4.1246999999999998</v>
      </c>
      <c r="L371" s="26">
        <v>5.8200000000000002E-2</v>
      </c>
    </row>
    <row r="372" spans="1:12" ht="16" customHeight="1">
      <c r="A372" t="s">
        <v>431</v>
      </c>
      <c r="B372" t="s">
        <v>13</v>
      </c>
      <c r="C372" t="s">
        <v>39</v>
      </c>
      <c r="D372" s="24">
        <v>45962</v>
      </c>
      <c r="E372" t="s">
        <v>329</v>
      </c>
      <c r="F372" t="s">
        <v>10</v>
      </c>
      <c r="G372" t="s">
        <v>320</v>
      </c>
      <c r="H372" t="s">
        <v>320</v>
      </c>
      <c r="I372" t="s">
        <v>404</v>
      </c>
      <c r="J372" s="25">
        <v>0</v>
      </c>
      <c r="K372" s="26">
        <v>0</v>
      </c>
      <c r="L372" s="26">
        <v>0</v>
      </c>
    </row>
    <row r="373" spans="1:12" ht="16" customHeight="1">
      <c r="A373" t="s">
        <v>431</v>
      </c>
      <c r="B373" t="s">
        <v>13</v>
      </c>
      <c r="C373" t="s">
        <v>39</v>
      </c>
      <c r="D373" s="24">
        <v>45962</v>
      </c>
      <c r="E373" t="s">
        <v>372</v>
      </c>
      <c r="F373" t="s">
        <v>10</v>
      </c>
      <c r="G373" t="s">
        <v>320</v>
      </c>
      <c r="H373" t="s">
        <v>320</v>
      </c>
      <c r="I373" t="s">
        <v>405</v>
      </c>
      <c r="J373" s="25">
        <v>0</v>
      </c>
      <c r="K373" s="26">
        <v>0</v>
      </c>
      <c r="L373" s="26">
        <v>0</v>
      </c>
    </row>
    <row r="374" spans="1:12" ht="16" customHeight="1">
      <c r="A374" t="s">
        <v>432</v>
      </c>
      <c r="B374" t="s">
        <v>9</v>
      </c>
      <c r="C374" t="s">
        <v>41</v>
      </c>
      <c r="D374" s="24">
        <v>45992</v>
      </c>
      <c r="E374" t="s">
        <v>325</v>
      </c>
      <c r="F374" t="s">
        <v>10</v>
      </c>
      <c r="G374" t="s">
        <v>320</v>
      </c>
      <c r="H374" t="s">
        <v>320</v>
      </c>
      <c r="I374" t="s">
        <v>315</v>
      </c>
      <c r="J374" s="25">
        <v>2279487</v>
      </c>
      <c r="K374" s="26">
        <v>4797.7946000000002</v>
      </c>
      <c r="L374" s="26">
        <v>40.022399999999998</v>
      </c>
    </row>
    <row r="375" spans="1:12" ht="16" customHeight="1">
      <c r="A375" t="s">
        <v>432</v>
      </c>
      <c r="B375" t="s">
        <v>9</v>
      </c>
      <c r="C375" t="s">
        <v>41</v>
      </c>
      <c r="D375" s="24">
        <v>45992</v>
      </c>
      <c r="E375" t="s">
        <v>399</v>
      </c>
      <c r="F375" t="s">
        <v>10</v>
      </c>
      <c r="G375" t="s">
        <v>320</v>
      </c>
      <c r="H375" t="s">
        <v>320</v>
      </c>
      <c r="I375" t="s">
        <v>322</v>
      </c>
      <c r="J375" s="25">
        <v>24325</v>
      </c>
      <c r="K375" s="26">
        <v>44.268500000000003</v>
      </c>
      <c r="L375" s="26">
        <v>0.50290000000000001</v>
      </c>
    </row>
    <row r="376" spans="1:12" ht="16" customHeight="1">
      <c r="A376" t="s">
        <v>432</v>
      </c>
      <c r="B376" t="s">
        <v>9</v>
      </c>
      <c r="C376" t="s">
        <v>41</v>
      </c>
      <c r="D376" s="24">
        <v>45992</v>
      </c>
      <c r="E376" t="s">
        <v>429</v>
      </c>
      <c r="F376" t="s">
        <v>10</v>
      </c>
      <c r="G376" t="s">
        <v>320</v>
      </c>
      <c r="H376" t="s">
        <v>320</v>
      </c>
      <c r="I376" t="s">
        <v>324</v>
      </c>
      <c r="J376" s="25">
        <v>1275</v>
      </c>
      <c r="K376" s="26">
        <v>2.2589000000000001</v>
      </c>
      <c r="L376" s="26">
        <v>2.7400000000000001E-2</v>
      </c>
    </row>
    <row r="377" spans="1:12" ht="16" customHeight="1">
      <c r="A377" t="s">
        <v>432</v>
      </c>
      <c r="B377" t="s">
        <v>9</v>
      </c>
      <c r="C377" t="s">
        <v>41</v>
      </c>
      <c r="D377" s="24">
        <v>45992</v>
      </c>
      <c r="E377" t="s">
        <v>327</v>
      </c>
      <c r="F377" t="s">
        <v>10</v>
      </c>
      <c r="G377" t="s">
        <v>320</v>
      </c>
      <c r="H377" t="s">
        <v>320</v>
      </c>
      <c r="I377" t="s">
        <v>326</v>
      </c>
      <c r="J377" s="25">
        <v>8334</v>
      </c>
      <c r="K377" s="26">
        <v>17.165500000000002</v>
      </c>
      <c r="L377" s="26">
        <v>0.20280000000000001</v>
      </c>
    </row>
    <row r="378" spans="1:12" ht="16" customHeight="1">
      <c r="A378" t="s">
        <v>432</v>
      </c>
      <c r="B378" t="s">
        <v>9</v>
      </c>
      <c r="C378" t="s">
        <v>41</v>
      </c>
      <c r="D378" s="24">
        <v>45992</v>
      </c>
      <c r="E378" t="s">
        <v>329</v>
      </c>
      <c r="F378" t="s">
        <v>10</v>
      </c>
      <c r="G378" t="s">
        <v>320</v>
      </c>
      <c r="H378" t="s">
        <v>320</v>
      </c>
      <c r="I378" t="s">
        <v>328</v>
      </c>
      <c r="J378" s="25">
        <v>0</v>
      </c>
      <c r="K378" s="26">
        <v>0</v>
      </c>
      <c r="L378" s="26">
        <v>0</v>
      </c>
    </row>
    <row r="379" spans="1:12" ht="16" customHeight="1">
      <c r="A379" t="s">
        <v>432</v>
      </c>
      <c r="B379" t="s">
        <v>9</v>
      </c>
      <c r="C379" t="s">
        <v>41</v>
      </c>
      <c r="D379" s="24">
        <v>45992</v>
      </c>
      <c r="E379" t="s">
        <v>372</v>
      </c>
      <c r="F379" t="s">
        <v>10</v>
      </c>
      <c r="G379" t="s">
        <v>320</v>
      </c>
      <c r="H379" t="s">
        <v>320</v>
      </c>
      <c r="I379" t="s">
        <v>330</v>
      </c>
      <c r="J379" s="25">
        <v>0</v>
      </c>
      <c r="K379" s="26">
        <v>0</v>
      </c>
      <c r="L379" s="26">
        <v>0</v>
      </c>
    </row>
    <row r="380" spans="1:12" ht="16" customHeight="1">
      <c r="A380" t="s">
        <v>394</v>
      </c>
      <c r="B380" t="s">
        <v>10</v>
      </c>
      <c r="C380" t="s">
        <v>41</v>
      </c>
      <c r="D380" s="24">
        <v>45992</v>
      </c>
      <c r="E380" t="s">
        <v>325</v>
      </c>
      <c r="F380" t="s">
        <v>10</v>
      </c>
      <c r="G380" t="s">
        <v>320</v>
      </c>
      <c r="H380" t="s">
        <v>320</v>
      </c>
      <c r="I380" t="s">
        <v>315</v>
      </c>
      <c r="J380" s="25">
        <v>1916768</v>
      </c>
      <c r="K380" s="26">
        <v>4007.9852999999998</v>
      </c>
      <c r="L380" s="26">
        <v>34.154800000000002</v>
      </c>
    </row>
    <row r="381" spans="1:12" ht="16" customHeight="1">
      <c r="A381" t="s">
        <v>394</v>
      </c>
      <c r="B381" t="s">
        <v>10</v>
      </c>
      <c r="C381" t="s">
        <v>41</v>
      </c>
      <c r="D381" s="24">
        <v>45992</v>
      </c>
      <c r="E381" t="s">
        <v>399</v>
      </c>
      <c r="F381" t="s">
        <v>10</v>
      </c>
      <c r="G381" t="s">
        <v>320</v>
      </c>
      <c r="H381" t="s">
        <v>320</v>
      </c>
      <c r="I381" t="s">
        <v>322</v>
      </c>
      <c r="J381" s="25">
        <v>18854</v>
      </c>
      <c r="K381" s="26">
        <v>34.319499999999998</v>
      </c>
      <c r="L381" s="26">
        <v>0.41610000000000003</v>
      </c>
    </row>
    <row r="382" spans="1:12" ht="16" customHeight="1">
      <c r="A382" t="s">
        <v>394</v>
      </c>
      <c r="B382" t="s">
        <v>10</v>
      </c>
      <c r="C382" t="s">
        <v>41</v>
      </c>
      <c r="D382" s="24">
        <v>45992</v>
      </c>
      <c r="E382" t="s">
        <v>429</v>
      </c>
      <c r="F382" t="s">
        <v>10</v>
      </c>
      <c r="G382" t="s">
        <v>320</v>
      </c>
      <c r="H382" t="s">
        <v>320</v>
      </c>
      <c r="I382" t="s">
        <v>324</v>
      </c>
      <c r="J382" s="25">
        <v>971</v>
      </c>
      <c r="K382" s="26">
        <v>1.7423999999999999</v>
      </c>
      <c r="L382" s="26">
        <v>2.2200000000000001E-2</v>
      </c>
    </row>
    <row r="383" spans="1:12" ht="16" customHeight="1">
      <c r="A383" t="s">
        <v>394</v>
      </c>
      <c r="B383" t="s">
        <v>10</v>
      </c>
      <c r="C383" t="s">
        <v>41</v>
      </c>
      <c r="D383" s="24">
        <v>45992</v>
      </c>
      <c r="E383" t="s">
        <v>327</v>
      </c>
      <c r="F383" t="s">
        <v>10</v>
      </c>
      <c r="G383" t="s">
        <v>320</v>
      </c>
      <c r="H383" t="s">
        <v>320</v>
      </c>
      <c r="I383" t="s">
        <v>326</v>
      </c>
      <c r="J383" s="25">
        <v>1683</v>
      </c>
      <c r="K383" s="26">
        <v>3.5467</v>
      </c>
      <c r="L383" s="26">
        <v>6.8900000000000003E-2</v>
      </c>
    </row>
    <row r="384" spans="1:12" ht="16" customHeight="1">
      <c r="A384" t="s">
        <v>394</v>
      </c>
      <c r="B384" t="s">
        <v>10</v>
      </c>
      <c r="C384" t="s">
        <v>41</v>
      </c>
      <c r="D384" s="24">
        <v>45992</v>
      </c>
      <c r="E384" t="s">
        <v>329</v>
      </c>
      <c r="F384" t="s">
        <v>10</v>
      </c>
      <c r="G384" t="s">
        <v>320</v>
      </c>
      <c r="H384" t="s">
        <v>320</v>
      </c>
      <c r="I384" t="s">
        <v>328</v>
      </c>
      <c r="J384" s="25">
        <v>0</v>
      </c>
      <c r="K384" s="26">
        <v>0</v>
      </c>
      <c r="L384" s="26">
        <v>0</v>
      </c>
    </row>
    <row r="385" spans="1:12" ht="16" customHeight="1">
      <c r="A385" t="s">
        <v>394</v>
      </c>
      <c r="B385" t="s">
        <v>10</v>
      </c>
      <c r="C385" t="s">
        <v>41</v>
      </c>
      <c r="D385" s="24">
        <v>45992</v>
      </c>
      <c r="E385" t="s">
        <v>372</v>
      </c>
      <c r="F385" t="s">
        <v>10</v>
      </c>
      <c r="G385" t="s">
        <v>320</v>
      </c>
      <c r="H385" t="s">
        <v>320</v>
      </c>
      <c r="I385" t="s">
        <v>330</v>
      </c>
      <c r="J385" s="25">
        <v>0</v>
      </c>
      <c r="K385" s="26">
        <v>0</v>
      </c>
      <c r="L385" s="26">
        <v>0</v>
      </c>
    </row>
    <row r="386" spans="1:12" ht="16" customHeight="1">
      <c r="A386" t="s">
        <v>441</v>
      </c>
      <c r="B386" t="s">
        <v>11</v>
      </c>
      <c r="C386" t="s">
        <v>41</v>
      </c>
      <c r="D386" s="24">
        <v>45992</v>
      </c>
      <c r="E386" t="s">
        <v>325</v>
      </c>
      <c r="F386" t="s">
        <v>10</v>
      </c>
      <c r="G386" t="s">
        <v>320</v>
      </c>
      <c r="H386" t="s">
        <v>320</v>
      </c>
      <c r="I386" t="s">
        <v>315</v>
      </c>
      <c r="J386" s="25">
        <v>2431052</v>
      </c>
      <c r="K386" s="26">
        <v>5070.0182000000004</v>
      </c>
      <c r="L386" s="26">
        <v>40.240699999999997</v>
      </c>
    </row>
    <row r="387" spans="1:12" ht="16" customHeight="1">
      <c r="A387" t="s">
        <v>441</v>
      </c>
      <c r="B387" t="s">
        <v>11</v>
      </c>
      <c r="C387" t="s">
        <v>41</v>
      </c>
      <c r="D387" s="24">
        <v>45992</v>
      </c>
      <c r="E387" t="s">
        <v>399</v>
      </c>
      <c r="F387" t="s">
        <v>10</v>
      </c>
      <c r="G387" t="s">
        <v>320</v>
      </c>
      <c r="H387" t="s">
        <v>320</v>
      </c>
      <c r="I387" t="s">
        <v>322</v>
      </c>
      <c r="J387" s="25">
        <v>29815</v>
      </c>
      <c r="K387" s="26">
        <v>54.000500000000002</v>
      </c>
      <c r="L387" s="26">
        <v>0.54900000000000004</v>
      </c>
    </row>
    <row r="388" spans="1:12" ht="16" customHeight="1">
      <c r="A388" t="s">
        <v>441</v>
      </c>
      <c r="B388" t="s">
        <v>11</v>
      </c>
      <c r="C388" t="s">
        <v>41</v>
      </c>
      <c r="D388" s="24">
        <v>45992</v>
      </c>
      <c r="E388" t="s">
        <v>429</v>
      </c>
      <c r="F388" t="s">
        <v>10</v>
      </c>
      <c r="G388" t="s">
        <v>320</v>
      </c>
      <c r="H388" t="s">
        <v>320</v>
      </c>
      <c r="I388" t="s">
        <v>324</v>
      </c>
      <c r="J388" s="25">
        <v>1192</v>
      </c>
      <c r="K388" s="26">
        <v>2.1194000000000002</v>
      </c>
      <c r="L388" s="26">
        <v>2.4E-2</v>
      </c>
    </row>
    <row r="389" spans="1:12" ht="16" customHeight="1">
      <c r="A389" t="s">
        <v>441</v>
      </c>
      <c r="B389" t="s">
        <v>11</v>
      </c>
      <c r="C389" t="s">
        <v>41</v>
      </c>
      <c r="D389" s="24">
        <v>45992</v>
      </c>
      <c r="E389" t="s">
        <v>327</v>
      </c>
      <c r="F389" t="s">
        <v>10</v>
      </c>
      <c r="G389" t="s">
        <v>320</v>
      </c>
      <c r="H389" t="s">
        <v>320</v>
      </c>
      <c r="I389" t="s">
        <v>326</v>
      </c>
      <c r="J389" s="25">
        <v>2903</v>
      </c>
      <c r="K389" s="26">
        <v>6.0395000000000003</v>
      </c>
      <c r="L389" s="26">
        <v>9.7699999999999995E-2</v>
      </c>
    </row>
    <row r="390" spans="1:12" ht="16" customHeight="1">
      <c r="A390" t="s">
        <v>441</v>
      </c>
      <c r="B390" t="s">
        <v>11</v>
      </c>
      <c r="C390" t="s">
        <v>41</v>
      </c>
      <c r="D390" s="24">
        <v>45992</v>
      </c>
      <c r="E390" t="s">
        <v>329</v>
      </c>
      <c r="F390" t="s">
        <v>10</v>
      </c>
      <c r="G390" t="s">
        <v>320</v>
      </c>
      <c r="H390" t="s">
        <v>320</v>
      </c>
      <c r="I390" t="s">
        <v>328</v>
      </c>
      <c r="J390" s="25">
        <v>0</v>
      </c>
      <c r="K390" s="26">
        <v>0</v>
      </c>
      <c r="L390" s="26">
        <v>0</v>
      </c>
    </row>
    <row r="391" spans="1:12" ht="16" customHeight="1">
      <c r="A391" t="s">
        <v>441</v>
      </c>
      <c r="B391" t="s">
        <v>11</v>
      </c>
      <c r="C391" t="s">
        <v>41</v>
      </c>
      <c r="D391" s="24">
        <v>45992</v>
      </c>
      <c r="E391" t="s">
        <v>372</v>
      </c>
      <c r="F391" t="s">
        <v>10</v>
      </c>
      <c r="G391" t="s">
        <v>320</v>
      </c>
      <c r="H391" t="s">
        <v>320</v>
      </c>
      <c r="I391" t="s">
        <v>330</v>
      </c>
      <c r="J391" s="25">
        <v>0</v>
      </c>
      <c r="K391" s="26">
        <v>0</v>
      </c>
      <c r="L391" s="26">
        <v>0</v>
      </c>
    </row>
    <row r="392" spans="1:12" ht="16" customHeight="1">
      <c r="A392" t="s">
        <v>443</v>
      </c>
      <c r="B392" t="s">
        <v>12</v>
      </c>
      <c r="C392" t="s">
        <v>41</v>
      </c>
      <c r="D392" s="24">
        <v>45992</v>
      </c>
      <c r="E392" t="s">
        <v>325</v>
      </c>
      <c r="F392" t="s">
        <v>10</v>
      </c>
      <c r="G392" t="s">
        <v>320</v>
      </c>
      <c r="H392" t="s">
        <v>320</v>
      </c>
      <c r="I392" t="s">
        <v>315</v>
      </c>
      <c r="J392" s="25">
        <v>1959814</v>
      </c>
      <c r="K392" s="26">
        <v>4089.3638000000001</v>
      </c>
      <c r="L392" s="26">
        <v>32.977600000000002</v>
      </c>
    </row>
    <row r="393" spans="1:12" ht="16" customHeight="1">
      <c r="A393" t="s">
        <v>443</v>
      </c>
      <c r="B393" t="s">
        <v>12</v>
      </c>
      <c r="C393" t="s">
        <v>41</v>
      </c>
      <c r="D393" s="24">
        <v>45992</v>
      </c>
      <c r="E393" t="s">
        <v>399</v>
      </c>
      <c r="F393" t="s">
        <v>10</v>
      </c>
      <c r="G393" t="s">
        <v>320</v>
      </c>
      <c r="H393" t="s">
        <v>320</v>
      </c>
      <c r="I393" t="s">
        <v>322</v>
      </c>
      <c r="J393" s="25">
        <v>16349</v>
      </c>
      <c r="K393" s="26">
        <v>29.594799999999999</v>
      </c>
      <c r="L393" s="26">
        <v>0.32390000000000002</v>
      </c>
    </row>
    <row r="394" spans="1:12" ht="16" customHeight="1">
      <c r="A394" t="s">
        <v>443</v>
      </c>
      <c r="B394" t="s">
        <v>12</v>
      </c>
      <c r="C394" t="s">
        <v>41</v>
      </c>
      <c r="D394" s="24">
        <v>45992</v>
      </c>
      <c r="E394" t="s">
        <v>429</v>
      </c>
      <c r="F394" t="s">
        <v>10</v>
      </c>
      <c r="G394" t="s">
        <v>320</v>
      </c>
      <c r="H394" t="s">
        <v>320</v>
      </c>
      <c r="I394" t="s">
        <v>324</v>
      </c>
      <c r="J394" s="25">
        <v>1569</v>
      </c>
      <c r="K394" s="26">
        <v>2.8635000000000002</v>
      </c>
      <c r="L394" s="26">
        <v>3.3599999999999998E-2</v>
      </c>
    </row>
    <row r="395" spans="1:12" ht="16" customHeight="1">
      <c r="A395" t="s">
        <v>443</v>
      </c>
      <c r="B395" t="s">
        <v>12</v>
      </c>
      <c r="C395" t="s">
        <v>41</v>
      </c>
      <c r="D395" s="24">
        <v>45992</v>
      </c>
      <c r="E395" t="s">
        <v>327</v>
      </c>
      <c r="F395" t="s">
        <v>10</v>
      </c>
      <c r="G395" t="s">
        <v>320</v>
      </c>
      <c r="H395" t="s">
        <v>320</v>
      </c>
      <c r="I395" t="s">
        <v>326</v>
      </c>
      <c r="J395" s="25">
        <v>1050</v>
      </c>
      <c r="K395" s="26">
        <v>2.1880000000000002</v>
      </c>
      <c r="L395" s="26">
        <v>3.5099999999999999E-2</v>
      </c>
    </row>
    <row r="396" spans="1:12" ht="16" customHeight="1">
      <c r="A396" t="s">
        <v>443</v>
      </c>
      <c r="B396" t="s">
        <v>12</v>
      </c>
      <c r="C396" t="s">
        <v>41</v>
      </c>
      <c r="D396" s="24">
        <v>45992</v>
      </c>
      <c r="E396" t="s">
        <v>329</v>
      </c>
      <c r="F396" t="s">
        <v>10</v>
      </c>
      <c r="G396" t="s">
        <v>320</v>
      </c>
      <c r="H396" t="s">
        <v>320</v>
      </c>
      <c r="I396" t="s">
        <v>328</v>
      </c>
      <c r="J396" s="25">
        <v>0</v>
      </c>
      <c r="K396" s="26">
        <v>0</v>
      </c>
      <c r="L396" s="26">
        <v>0</v>
      </c>
    </row>
    <row r="397" spans="1:12" ht="16" customHeight="1">
      <c r="A397" t="s">
        <v>443</v>
      </c>
      <c r="B397" t="s">
        <v>12</v>
      </c>
      <c r="C397" t="s">
        <v>41</v>
      </c>
      <c r="D397" s="24">
        <v>45992</v>
      </c>
      <c r="E397" t="s">
        <v>372</v>
      </c>
      <c r="F397" t="s">
        <v>10</v>
      </c>
      <c r="G397" t="s">
        <v>320</v>
      </c>
      <c r="H397" t="s">
        <v>320</v>
      </c>
      <c r="I397" t="s">
        <v>330</v>
      </c>
      <c r="J397" s="25">
        <v>0</v>
      </c>
      <c r="K397" s="26">
        <v>0</v>
      </c>
      <c r="L397" s="26">
        <v>0</v>
      </c>
    </row>
    <row r="398" spans="1:12" ht="16" customHeight="1">
      <c r="A398" t="s">
        <v>444</v>
      </c>
      <c r="B398" t="s">
        <v>13</v>
      </c>
      <c r="C398" t="s">
        <v>41</v>
      </c>
      <c r="D398" s="24">
        <v>45992</v>
      </c>
      <c r="E398" t="s">
        <v>325</v>
      </c>
      <c r="F398" t="s">
        <v>10</v>
      </c>
      <c r="G398" t="s">
        <v>320</v>
      </c>
      <c r="H398" t="s">
        <v>320</v>
      </c>
      <c r="I398" t="s">
        <v>315</v>
      </c>
      <c r="J398" s="25">
        <v>3058190</v>
      </c>
      <c r="K398" s="26">
        <v>6396.9836999999998</v>
      </c>
      <c r="L398" s="26">
        <v>46.946800000000003</v>
      </c>
    </row>
    <row r="399" spans="1:12" ht="16" customHeight="1">
      <c r="A399" t="s">
        <v>444</v>
      </c>
      <c r="B399" t="s">
        <v>13</v>
      </c>
      <c r="C399" t="s">
        <v>41</v>
      </c>
      <c r="D399" s="24">
        <v>45992</v>
      </c>
      <c r="E399" t="s">
        <v>399</v>
      </c>
      <c r="F399" t="s">
        <v>10</v>
      </c>
      <c r="G399" t="s">
        <v>320</v>
      </c>
      <c r="H399" t="s">
        <v>320</v>
      </c>
      <c r="I399" t="s">
        <v>322</v>
      </c>
      <c r="J399" s="25">
        <v>53615</v>
      </c>
      <c r="K399" s="26">
        <v>95.951899999999995</v>
      </c>
      <c r="L399" s="26">
        <v>0.93230000000000002</v>
      </c>
    </row>
    <row r="400" spans="1:12" ht="16" customHeight="1">
      <c r="A400" t="s">
        <v>444</v>
      </c>
      <c r="B400" t="s">
        <v>13</v>
      </c>
      <c r="C400" t="s">
        <v>41</v>
      </c>
      <c r="D400" s="24">
        <v>45992</v>
      </c>
      <c r="E400" t="s">
        <v>429</v>
      </c>
      <c r="F400" t="s">
        <v>10</v>
      </c>
      <c r="G400" t="s">
        <v>320</v>
      </c>
      <c r="H400" t="s">
        <v>320</v>
      </c>
      <c r="I400" t="s">
        <v>324</v>
      </c>
      <c r="J400" s="25">
        <v>1466</v>
      </c>
      <c r="K400" s="26">
        <v>2.6097999999999999</v>
      </c>
      <c r="L400" s="26">
        <v>2.6800000000000001E-2</v>
      </c>
    </row>
    <row r="401" spans="1:12" ht="16" customHeight="1">
      <c r="A401" t="s">
        <v>444</v>
      </c>
      <c r="B401" t="s">
        <v>13</v>
      </c>
      <c r="C401" t="s">
        <v>41</v>
      </c>
      <c r="D401" s="24">
        <v>45992</v>
      </c>
      <c r="E401" t="s">
        <v>327</v>
      </c>
      <c r="F401" t="s">
        <v>10</v>
      </c>
      <c r="G401" t="s">
        <v>320</v>
      </c>
      <c r="H401" t="s">
        <v>320</v>
      </c>
      <c r="I401" t="s">
        <v>326</v>
      </c>
      <c r="J401" s="25">
        <v>1893</v>
      </c>
      <c r="K401" s="26">
        <v>3.9146000000000001</v>
      </c>
      <c r="L401" s="26">
        <v>4.9200000000000001E-2</v>
      </c>
    </row>
    <row r="402" spans="1:12" ht="16" customHeight="1">
      <c r="A402" t="s">
        <v>444</v>
      </c>
      <c r="B402" t="s">
        <v>13</v>
      </c>
      <c r="C402" t="s">
        <v>41</v>
      </c>
      <c r="D402" s="24">
        <v>45992</v>
      </c>
      <c r="E402" t="s">
        <v>329</v>
      </c>
      <c r="F402" t="s">
        <v>10</v>
      </c>
      <c r="G402" t="s">
        <v>320</v>
      </c>
      <c r="H402" t="s">
        <v>320</v>
      </c>
      <c r="I402" t="s">
        <v>328</v>
      </c>
      <c r="J402" s="25">
        <v>0</v>
      </c>
      <c r="K402" s="26">
        <v>0</v>
      </c>
      <c r="L402" s="26">
        <v>0</v>
      </c>
    </row>
    <row r="403" spans="1:12" ht="16" customHeight="1">
      <c r="A403" t="s">
        <v>444</v>
      </c>
      <c r="B403" t="s">
        <v>13</v>
      </c>
      <c r="C403" t="s">
        <v>41</v>
      </c>
      <c r="D403" s="24">
        <v>45992</v>
      </c>
      <c r="E403" t="s">
        <v>372</v>
      </c>
      <c r="F403" t="s">
        <v>10</v>
      </c>
      <c r="G403" t="s">
        <v>320</v>
      </c>
      <c r="H403" t="s">
        <v>320</v>
      </c>
      <c r="I403" t="s">
        <v>330</v>
      </c>
      <c r="J403" s="25">
        <v>0</v>
      </c>
      <c r="K403" s="26">
        <v>0</v>
      </c>
      <c r="L403" s="26">
        <v>0</v>
      </c>
    </row>
    <row r="404" spans="1:12" ht="16" customHeight="1">
      <c r="A404" t="s">
        <v>445</v>
      </c>
      <c r="B404" t="s">
        <v>9</v>
      </c>
      <c r="C404" t="s">
        <v>42</v>
      </c>
      <c r="D404" s="24">
        <v>45992</v>
      </c>
      <c r="E404" t="s">
        <v>325</v>
      </c>
      <c r="F404" t="s">
        <v>10</v>
      </c>
      <c r="G404" t="s">
        <v>320</v>
      </c>
      <c r="H404" t="s">
        <v>320</v>
      </c>
      <c r="I404" t="s">
        <v>315</v>
      </c>
      <c r="J404" s="25">
        <v>2909142</v>
      </c>
      <c r="K404" s="26">
        <v>6061.2430999999997</v>
      </c>
      <c r="L404" s="26">
        <v>43.143099999999997</v>
      </c>
    </row>
    <row r="405" spans="1:12" ht="16" customHeight="1">
      <c r="A405" t="s">
        <v>445</v>
      </c>
      <c r="B405" t="s">
        <v>9</v>
      </c>
      <c r="C405" t="s">
        <v>42</v>
      </c>
      <c r="D405" s="24">
        <v>45992</v>
      </c>
      <c r="E405" t="s">
        <v>399</v>
      </c>
      <c r="F405" t="s">
        <v>10</v>
      </c>
      <c r="G405" t="s">
        <v>320</v>
      </c>
      <c r="H405" t="s">
        <v>320</v>
      </c>
      <c r="I405" t="s">
        <v>322</v>
      </c>
      <c r="J405" s="25">
        <v>58358</v>
      </c>
      <c r="K405" s="26">
        <v>105.87309999999999</v>
      </c>
      <c r="L405" s="26">
        <v>1.34</v>
      </c>
    </row>
    <row r="406" spans="1:12" ht="16" customHeight="1">
      <c r="A406" t="s">
        <v>445</v>
      </c>
      <c r="B406" t="s">
        <v>9</v>
      </c>
      <c r="C406" t="s">
        <v>42</v>
      </c>
      <c r="D406" s="24">
        <v>45992</v>
      </c>
      <c r="E406" t="s">
        <v>429</v>
      </c>
      <c r="F406" t="s">
        <v>10</v>
      </c>
      <c r="G406" t="s">
        <v>320</v>
      </c>
      <c r="H406" t="s">
        <v>320</v>
      </c>
      <c r="I406" t="s">
        <v>324</v>
      </c>
      <c r="J406" s="25">
        <v>2710</v>
      </c>
      <c r="K406" s="26">
        <v>4.8841000000000001</v>
      </c>
      <c r="L406" s="26">
        <v>5.2499999999999998E-2</v>
      </c>
    </row>
    <row r="407" spans="1:12" ht="16" customHeight="1">
      <c r="A407" t="s">
        <v>445</v>
      </c>
      <c r="B407" t="s">
        <v>9</v>
      </c>
      <c r="C407" t="s">
        <v>42</v>
      </c>
      <c r="D407" s="24">
        <v>45992</v>
      </c>
      <c r="E407" t="s">
        <v>327</v>
      </c>
      <c r="F407" t="s">
        <v>10</v>
      </c>
      <c r="G407" t="s">
        <v>320</v>
      </c>
      <c r="H407" t="s">
        <v>320</v>
      </c>
      <c r="I407" t="s">
        <v>326</v>
      </c>
      <c r="J407" s="25">
        <v>1565</v>
      </c>
      <c r="K407" s="26">
        <v>3.2873000000000001</v>
      </c>
      <c r="L407" s="26">
        <v>5.6399999999999999E-2</v>
      </c>
    </row>
    <row r="408" spans="1:12" ht="16" customHeight="1">
      <c r="A408" t="s">
        <v>445</v>
      </c>
      <c r="B408" t="s">
        <v>9</v>
      </c>
      <c r="C408" t="s">
        <v>42</v>
      </c>
      <c r="D408" s="24">
        <v>45992</v>
      </c>
      <c r="E408" t="s">
        <v>329</v>
      </c>
      <c r="F408" t="s">
        <v>10</v>
      </c>
      <c r="G408" t="s">
        <v>320</v>
      </c>
      <c r="H408" t="s">
        <v>320</v>
      </c>
      <c r="I408" t="s">
        <v>328</v>
      </c>
      <c r="J408" s="25">
        <v>0</v>
      </c>
      <c r="K408" s="26">
        <v>0</v>
      </c>
      <c r="L408" s="26">
        <v>0</v>
      </c>
    </row>
    <row r="409" spans="1:12" ht="16" customHeight="1">
      <c r="A409" t="s">
        <v>445</v>
      </c>
      <c r="B409" t="s">
        <v>9</v>
      </c>
      <c r="C409" t="s">
        <v>42</v>
      </c>
      <c r="D409" s="24">
        <v>45992</v>
      </c>
      <c r="E409" t="s">
        <v>372</v>
      </c>
      <c r="F409" t="s">
        <v>10</v>
      </c>
      <c r="G409" t="s">
        <v>320</v>
      </c>
      <c r="H409" t="s">
        <v>320</v>
      </c>
      <c r="I409" t="s">
        <v>330</v>
      </c>
      <c r="J409" s="25">
        <v>0</v>
      </c>
      <c r="K409" s="26">
        <v>0</v>
      </c>
      <c r="L409" s="26">
        <v>0</v>
      </c>
    </row>
    <row r="410" spans="1:12" ht="16" customHeight="1">
      <c r="A410" t="s">
        <v>415</v>
      </c>
      <c r="B410" t="s">
        <v>10</v>
      </c>
      <c r="C410" t="s">
        <v>42</v>
      </c>
      <c r="D410" s="24">
        <v>45992</v>
      </c>
      <c r="E410" t="s">
        <v>325</v>
      </c>
      <c r="F410" t="s">
        <v>10</v>
      </c>
      <c r="G410" t="s">
        <v>320</v>
      </c>
      <c r="H410" t="s">
        <v>320</v>
      </c>
      <c r="I410" t="s">
        <v>315</v>
      </c>
      <c r="J410" s="25">
        <v>2848895</v>
      </c>
      <c r="K410" s="26">
        <v>5918.9615000000003</v>
      </c>
      <c r="L410" s="26">
        <v>41.070399999999999</v>
      </c>
    </row>
    <row r="411" spans="1:12" ht="16" customHeight="1">
      <c r="A411" t="s">
        <v>415</v>
      </c>
      <c r="B411" t="s">
        <v>10</v>
      </c>
      <c r="C411" t="s">
        <v>42</v>
      </c>
      <c r="D411" s="24">
        <v>45992</v>
      </c>
      <c r="E411" t="s">
        <v>399</v>
      </c>
      <c r="F411" t="s">
        <v>10</v>
      </c>
      <c r="G411" t="s">
        <v>320</v>
      </c>
      <c r="H411" t="s">
        <v>320</v>
      </c>
      <c r="I411" t="s">
        <v>322</v>
      </c>
      <c r="J411" s="25">
        <v>69626</v>
      </c>
      <c r="K411" s="26">
        <v>125.8603</v>
      </c>
      <c r="L411" s="26">
        <v>1.7098</v>
      </c>
    </row>
    <row r="412" spans="1:12" ht="16" customHeight="1">
      <c r="A412" t="s">
        <v>415</v>
      </c>
      <c r="B412" t="s">
        <v>10</v>
      </c>
      <c r="C412" t="s">
        <v>42</v>
      </c>
      <c r="D412" s="24">
        <v>45992</v>
      </c>
      <c r="E412" t="s">
        <v>429</v>
      </c>
      <c r="F412" t="s">
        <v>10</v>
      </c>
      <c r="G412" t="s">
        <v>320</v>
      </c>
      <c r="H412" t="s">
        <v>320</v>
      </c>
      <c r="I412" t="s">
        <v>324</v>
      </c>
      <c r="J412" s="25">
        <v>2255</v>
      </c>
      <c r="K412" s="26">
        <v>3.9958999999999998</v>
      </c>
      <c r="L412" s="26">
        <v>4.1799999999999997E-2</v>
      </c>
    </row>
    <row r="413" spans="1:12" ht="16" customHeight="1">
      <c r="A413" t="s">
        <v>415</v>
      </c>
      <c r="B413" t="s">
        <v>10</v>
      </c>
      <c r="C413" t="s">
        <v>42</v>
      </c>
      <c r="D413" s="24">
        <v>45992</v>
      </c>
      <c r="E413" t="s">
        <v>327</v>
      </c>
      <c r="F413" t="s">
        <v>10</v>
      </c>
      <c r="G413" t="s">
        <v>320</v>
      </c>
      <c r="H413" t="s">
        <v>320</v>
      </c>
      <c r="I413" t="s">
        <v>326</v>
      </c>
      <c r="J413" s="25">
        <v>1983</v>
      </c>
      <c r="K413" s="26">
        <v>4.1555</v>
      </c>
      <c r="L413" s="26">
        <v>8.6800000000000002E-2</v>
      </c>
    </row>
    <row r="414" spans="1:12" ht="16" customHeight="1">
      <c r="A414" t="s">
        <v>415</v>
      </c>
      <c r="B414" t="s">
        <v>10</v>
      </c>
      <c r="C414" t="s">
        <v>42</v>
      </c>
      <c r="D414" s="24">
        <v>45992</v>
      </c>
      <c r="E414" t="s">
        <v>329</v>
      </c>
      <c r="F414" t="s">
        <v>10</v>
      </c>
      <c r="G414" t="s">
        <v>320</v>
      </c>
      <c r="H414" t="s">
        <v>320</v>
      </c>
      <c r="I414" t="s">
        <v>328</v>
      </c>
      <c r="J414" s="25">
        <v>0</v>
      </c>
      <c r="K414" s="26">
        <v>0</v>
      </c>
      <c r="L414" s="26">
        <v>0</v>
      </c>
    </row>
    <row r="415" spans="1:12" ht="16" customHeight="1">
      <c r="A415" t="s">
        <v>415</v>
      </c>
      <c r="B415" t="s">
        <v>10</v>
      </c>
      <c r="C415" t="s">
        <v>42</v>
      </c>
      <c r="D415" s="24">
        <v>45992</v>
      </c>
      <c r="E415" t="s">
        <v>372</v>
      </c>
      <c r="F415" t="s">
        <v>10</v>
      </c>
      <c r="G415" t="s">
        <v>320</v>
      </c>
      <c r="H415" t="s">
        <v>320</v>
      </c>
      <c r="I415" t="s">
        <v>330</v>
      </c>
      <c r="J415" s="25">
        <v>0</v>
      </c>
      <c r="K415" s="26">
        <v>0</v>
      </c>
      <c r="L415" s="26">
        <v>0</v>
      </c>
    </row>
    <row r="416" spans="1:12" ht="16" customHeight="1">
      <c r="A416" t="s">
        <v>446</v>
      </c>
      <c r="B416" t="s">
        <v>11</v>
      </c>
      <c r="C416" t="s">
        <v>42</v>
      </c>
      <c r="D416" s="24">
        <v>45992</v>
      </c>
      <c r="E416" t="s">
        <v>325</v>
      </c>
      <c r="F416" t="s">
        <v>10</v>
      </c>
      <c r="G416" t="s">
        <v>320</v>
      </c>
      <c r="H416" t="s">
        <v>320</v>
      </c>
      <c r="I416" t="s">
        <v>315</v>
      </c>
      <c r="J416" s="25">
        <v>2906344</v>
      </c>
      <c r="K416" s="26">
        <v>6034.8236999999999</v>
      </c>
      <c r="L416" s="26">
        <v>41.308599999999998</v>
      </c>
    </row>
    <row r="417" spans="1:12" ht="16" customHeight="1">
      <c r="A417" t="s">
        <v>446</v>
      </c>
      <c r="B417" t="s">
        <v>11</v>
      </c>
      <c r="C417" t="s">
        <v>42</v>
      </c>
      <c r="D417" s="24">
        <v>45992</v>
      </c>
      <c r="E417" t="s">
        <v>399</v>
      </c>
      <c r="F417" t="s">
        <v>10</v>
      </c>
      <c r="G417" t="s">
        <v>320</v>
      </c>
      <c r="H417" t="s">
        <v>320</v>
      </c>
      <c r="I417" t="s">
        <v>322</v>
      </c>
      <c r="J417" s="25">
        <v>57094</v>
      </c>
      <c r="K417" s="26">
        <v>103.08580000000001</v>
      </c>
      <c r="L417" s="26">
        <v>1.1902999999999999</v>
      </c>
    </row>
    <row r="418" spans="1:12" ht="16" customHeight="1">
      <c r="A418" t="s">
        <v>446</v>
      </c>
      <c r="B418" t="s">
        <v>11</v>
      </c>
      <c r="C418" t="s">
        <v>42</v>
      </c>
      <c r="D418" s="24">
        <v>45992</v>
      </c>
      <c r="E418" t="s">
        <v>429</v>
      </c>
      <c r="F418" t="s">
        <v>10</v>
      </c>
      <c r="G418" t="s">
        <v>320</v>
      </c>
      <c r="H418" t="s">
        <v>320</v>
      </c>
      <c r="I418" t="s">
        <v>324</v>
      </c>
      <c r="J418" s="25">
        <v>3361</v>
      </c>
      <c r="K418" s="26">
        <v>6.0274000000000001</v>
      </c>
      <c r="L418" s="26">
        <v>7.3800000000000004E-2</v>
      </c>
    </row>
    <row r="419" spans="1:12" ht="16" customHeight="1">
      <c r="A419" t="s">
        <v>446</v>
      </c>
      <c r="B419" t="s">
        <v>11</v>
      </c>
      <c r="C419" t="s">
        <v>42</v>
      </c>
      <c r="D419" s="24">
        <v>45992</v>
      </c>
      <c r="E419" t="s">
        <v>327</v>
      </c>
      <c r="F419" t="s">
        <v>10</v>
      </c>
      <c r="G419" t="s">
        <v>320</v>
      </c>
      <c r="H419" t="s">
        <v>320</v>
      </c>
      <c r="I419" t="s">
        <v>326</v>
      </c>
      <c r="J419" s="25">
        <v>2156</v>
      </c>
      <c r="K419" s="26">
        <v>4.4218999999999999</v>
      </c>
      <c r="L419" s="26">
        <v>6.1199999999999997E-2</v>
      </c>
    </row>
    <row r="420" spans="1:12" ht="16" customHeight="1">
      <c r="A420" t="s">
        <v>446</v>
      </c>
      <c r="B420" t="s">
        <v>11</v>
      </c>
      <c r="C420" t="s">
        <v>42</v>
      </c>
      <c r="D420" s="24">
        <v>45992</v>
      </c>
      <c r="E420" t="s">
        <v>329</v>
      </c>
      <c r="F420" t="s">
        <v>10</v>
      </c>
      <c r="G420" t="s">
        <v>320</v>
      </c>
      <c r="H420" t="s">
        <v>320</v>
      </c>
      <c r="I420" t="s">
        <v>328</v>
      </c>
      <c r="J420" s="25">
        <v>0</v>
      </c>
      <c r="K420" s="26">
        <v>0</v>
      </c>
      <c r="L420" s="26">
        <v>0</v>
      </c>
    </row>
    <row r="421" spans="1:12" ht="16" customHeight="1">
      <c r="A421" t="s">
        <v>446</v>
      </c>
      <c r="B421" t="s">
        <v>11</v>
      </c>
      <c r="C421" t="s">
        <v>42</v>
      </c>
      <c r="D421" s="24">
        <v>45992</v>
      </c>
      <c r="E421" t="s">
        <v>372</v>
      </c>
      <c r="F421" t="s">
        <v>10</v>
      </c>
      <c r="G421" t="s">
        <v>320</v>
      </c>
      <c r="H421" t="s">
        <v>320</v>
      </c>
      <c r="I421" t="s">
        <v>330</v>
      </c>
      <c r="J421" s="25">
        <v>0</v>
      </c>
      <c r="K421" s="26">
        <v>0</v>
      </c>
      <c r="L421" s="26">
        <v>0</v>
      </c>
    </row>
    <row r="422" spans="1:12" ht="16" customHeight="1">
      <c r="A422" t="s">
        <v>448</v>
      </c>
      <c r="B422" t="s">
        <v>12</v>
      </c>
      <c r="C422" t="s">
        <v>42</v>
      </c>
      <c r="D422" s="24">
        <v>45992</v>
      </c>
      <c r="E422" t="s">
        <v>325</v>
      </c>
      <c r="F422" t="s">
        <v>10</v>
      </c>
      <c r="G422" t="s">
        <v>320</v>
      </c>
      <c r="H422" t="s">
        <v>320</v>
      </c>
      <c r="I422" t="s">
        <v>315</v>
      </c>
      <c r="J422" s="25">
        <v>3034560</v>
      </c>
      <c r="K422" s="26">
        <v>6294.1980999999996</v>
      </c>
      <c r="L422" s="26">
        <v>41.137900000000002</v>
      </c>
    </row>
    <row r="423" spans="1:12" ht="16" customHeight="1">
      <c r="A423" t="s">
        <v>448</v>
      </c>
      <c r="B423" t="s">
        <v>12</v>
      </c>
      <c r="C423" t="s">
        <v>42</v>
      </c>
      <c r="D423" s="24">
        <v>45992</v>
      </c>
      <c r="E423" t="s">
        <v>399</v>
      </c>
      <c r="F423" t="s">
        <v>10</v>
      </c>
      <c r="G423" t="s">
        <v>320</v>
      </c>
      <c r="H423" t="s">
        <v>320</v>
      </c>
      <c r="I423" t="s">
        <v>322</v>
      </c>
      <c r="J423" s="25">
        <v>72786</v>
      </c>
      <c r="K423" s="26">
        <v>131.58609999999999</v>
      </c>
      <c r="L423" s="26">
        <v>1.6395999999999999</v>
      </c>
    </row>
    <row r="424" spans="1:12" ht="16" customHeight="1">
      <c r="A424" t="s">
        <v>448</v>
      </c>
      <c r="B424" t="s">
        <v>12</v>
      </c>
      <c r="C424" t="s">
        <v>42</v>
      </c>
      <c r="D424" s="24">
        <v>45992</v>
      </c>
      <c r="E424" t="s">
        <v>429</v>
      </c>
      <c r="F424" t="s">
        <v>10</v>
      </c>
      <c r="G424" t="s">
        <v>320</v>
      </c>
      <c r="H424" t="s">
        <v>320</v>
      </c>
      <c r="I424" t="s">
        <v>324</v>
      </c>
      <c r="J424" s="25">
        <v>3137</v>
      </c>
      <c r="K424" s="26">
        <v>5.6497999999999999</v>
      </c>
      <c r="L424" s="26">
        <v>5.9900000000000002E-2</v>
      </c>
    </row>
    <row r="425" spans="1:12" ht="16" customHeight="1">
      <c r="A425" t="s">
        <v>448</v>
      </c>
      <c r="B425" t="s">
        <v>12</v>
      </c>
      <c r="C425" t="s">
        <v>42</v>
      </c>
      <c r="D425" s="24">
        <v>45992</v>
      </c>
      <c r="E425" t="s">
        <v>327</v>
      </c>
      <c r="F425" t="s">
        <v>10</v>
      </c>
      <c r="G425" t="s">
        <v>320</v>
      </c>
      <c r="H425" t="s">
        <v>320</v>
      </c>
      <c r="I425" t="s">
        <v>326</v>
      </c>
      <c r="J425" s="25">
        <v>1024</v>
      </c>
      <c r="K425" s="26">
        <v>2.14</v>
      </c>
      <c r="L425" s="26">
        <v>3.5299999999999998E-2</v>
      </c>
    </row>
    <row r="426" spans="1:12" ht="16" customHeight="1">
      <c r="A426" t="s">
        <v>448</v>
      </c>
      <c r="B426" t="s">
        <v>12</v>
      </c>
      <c r="C426" t="s">
        <v>42</v>
      </c>
      <c r="D426" s="24">
        <v>45992</v>
      </c>
      <c r="E426" t="s">
        <v>329</v>
      </c>
      <c r="F426" t="s">
        <v>10</v>
      </c>
      <c r="G426" t="s">
        <v>320</v>
      </c>
      <c r="H426" t="s">
        <v>320</v>
      </c>
      <c r="I426" t="s">
        <v>328</v>
      </c>
      <c r="J426" s="25">
        <v>0</v>
      </c>
      <c r="K426" s="26">
        <v>0</v>
      </c>
      <c r="L426" s="26">
        <v>0</v>
      </c>
    </row>
    <row r="427" spans="1:12" ht="16" customHeight="1">
      <c r="A427" t="s">
        <v>448</v>
      </c>
      <c r="B427" t="s">
        <v>12</v>
      </c>
      <c r="C427" t="s">
        <v>42</v>
      </c>
      <c r="D427" s="24">
        <v>45992</v>
      </c>
      <c r="E427" t="s">
        <v>372</v>
      </c>
      <c r="F427" t="s">
        <v>10</v>
      </c>
      <c r="G427" t="s">
        <v>320</v>
      </c>
      <c r="H427" t="s">
        <v>320</v>
      </c>
      <c r="I427" t="s">
        <v>330</v>
      </c>
      <c r="J427" s="25">
        <v>0</v>
      </c>
      <c r="K427" s="26">
        <v>0</v>
      </c>
      <c r="L427" s="26">
        <v>0</v>
      </c>
    </row>
    <row r="428" spans="1:12" ht="16" customHeight="1">
      <c r="A428" t="s">
        <v>449</v>
      </c>
      <c r="B428" t="s">
        <v>13</v>
      </c>
      <c r="C428" t="s">
        <v>42</v>
      </c>
      <c r="D428" s="24">
        <v>45992</v>
      </c>
      <c r="E428" t="s">
        <v>325</v>
      </c>
      <c r="F428" t="s">
        <v>10</v>
      </c>
      <c r="G428" t="s">
        <v>320</v>
      </c>
      <c r="H428" t="s">
        <v>320</v>
      </c>
      <c r="I428" t="s">
        <v>315</v>
      </c>
      <c r="J428" s="25">
        <v>2840229</v>
      </c>
      <c r="K428" s="26">
        <v>5898.0155999999997</v>
      </c>
      <c r="L428" s="26">
        <v>36.741700000000002</v>
      </c>
    </row>
    <row r="429" spans="1:12" ht="16" customHeight="1">
      <c r="A429" t="s">
        <v>449</v>
      </c>
      <c r="B429" t="s">
        <v>13</v>
      </c>
      <c r="C429" t="s">
        <v>42</v>
      </c>
      <c r="D429" s="24">
        <v>45992</v>
      </c>
      <c r="E429" t="s">
        <v>399</v>
      </c>
      <c r="F429" t="s">
        <v>10</v>
      </c>
      <c r="G429" t="s">
        <v>320</v>
      </c>
      <c r="H429" t="s">
        <v>320</v>
      </c>
      <c r="I429" t="s">
        <v>322</v>
      </c>
      <c r="J429" s="25">
        <v>56415</v>
      </c>
      <c r="K429" s="26">
        <v>101.85469999999999</v>
      </c>
      <c r="L429" s="26">
        <v>1.1126</v>
      </c>
    </row>
    <row r="430" spans="1:12" ht="16" customHeight="1">
      <c r="A430" t="s">
        <v>449</v>
      </c>
      <c r="B430" t="s">
        <v>13</v>
      </c>
      <c r="C430" t="s">
        <v>42</v>
      </c>
      <c r="D430" s="24">
        <v>45992</v>
      </c>
      <c r="E430" t="s">
        <v>429</v>
      </c>
      <c r="F430" t="s">
        <v>10</v>
      </c>
      <c r="G430" t="s">
        <v>320</v>
      </c>
      <c r="H430" t="s">
        <v>320</v>
      </c>
      <c r="I430" t="s">
        <v>324</v>
      </c>
      <c r="J430" s="25">
        <v>2244</v>
      </c>
      <c r="K430" s="26">
        <v>4.0286999999999997</v>
      </c>
      <c r="L430" s="26">
        <v>4.1399999999999999E-2</v>
      </c>
    </row>
    <row r="431" spans="1:12" ht="16" customHeight="1">
      <c r="A431" t="s">
        <v>449</v>
      </c>
      <c r="B431" t="s">
        <v>13</v>
      </c>
      <c r="C431" t="s">
        <v>42</v>
      </c>
      <c r="D431" s="24">
        <v>45992</v>
      </c>
      <c r="E431" t="s">
        <v>327</v>
      </c>
      <c r="F431" t="s">
        <v>10</v>
      </c>
      <c r="G431" t="s">
        <v>320</v>
      </c>
      <c r="H431" t="s">
        <v>320</v>
      </c>
      <c r="I431" t="s">
        <v>326</v>
      </c>
      <c r="J431" s="25">
        <v>557</v>
      </c>
      <c r="K431" s="26">
        <v>1.1605000000000001</v>
      </c>
      <c r="L431" s="26">
        <v>1.9400000000000001E-2</v>
      </c>
    </row>
    <row r="432" spans="1:12" ht="16" customHeight="1">
      <c r="A432" t="s">
        <v>449</v>
      </c>
      <c r="B432" t="s">
        <v>13</v>
      </c>
      <c r="C432" t="s">
        <v>42</v>
      </c>
      <c r="D432" s="24">
        <v>45992</v>
      </c>
      <c r="E432" t="s">
        <v>329</v>
      </c>
      <c r="F432" t="s">
        <v>10</v>
      </c>
      <c r="G432" t="s">
        <v>320</v>
      </c>
      <c r="H432" t="s">
        <v>320</v>
      </c>
      <c r="I432" t="s">
        <v>328</v>
      </c>
      <c r="J432" s="25">
        <v>0</v>
      </c>
      <c r="K432" s="26">
        <v>0</v>
      </c>
      <c r="L432" s="26">
        <v>0</v>
      </c>
    </row>
    <row r="433" spans="1:12" ht="16" customHeight="1">
      <c r="A433" t="s">
        <v>449</v>
      </c>
      <c r="B433" t="s">
        <v>13</v>
      </c>
      <c r="C433" t="s">
        <v>42</v>
      </c>
      <c r="D433" s="24">
        <v>45992</v>
      </c>
      <c r="E433" t="s">
        <v>372</v>
      </c>
      <c r="F433" t="s">
        <v>10</v>
      </c>
      <c r="G433" t="s">
        <v>320</v>
      </c>
      <c r="H433" t="s">
        <v>320</v>
      </c>
      <c r="I433" t="s">
        <v>330</v>
      </c>
      <c r="J433" s="25">
        <v>0</v>
      </c>
      <c r="K433" s="26">
        <v>0</v>
      </c>
      <c r="L433" s="26">
        <v>0</v>
      </c>
    </row>
    <row r="434" spans="1:12" ht="16" customHeight="1">
      <c r="A434" t="s">
        <v>450</v>
      </c>
      <c r="B434" t="s">
        <v>9</v>
      </c>
      <c r="C434" t="s">
        <v>43</v>
      </c>
      <c r="D434" s="24">
        <v>45992</v>
      </c>
      <c r="E434" t="s">
        <v>325</v>
      </c>
      <c r="F434" t="s">
        <v>10</v>
      </c>
      <c r="G434" t="s">
        <v>320</v>
      </c>
      <c r="H434" t="s">
        <v>320</v>
      </c>
      <c r="I434" t="s">
        <v>315</v>
      </c>
      <c r="J434" s="25">
        <v>2655527</v>
      </c>
      <c r="K434" s="26">
        <v>5520.0560999999998</v>
      </c>
      <c r="L434" s="26">
        <v>31.847799999999999</v>
      </c>
    </row>
    <row r="435" spans="1:12" ht="16" customHeight="1">
      <c r="A435" t="s">
        <v>450</v>
      </c>
      <c r="B435" t="s">
        <v>9</v>
      </c>
      <c r="C435" t="s">
        <v>43</v>
      </c>
      <c r="D435" s="24">
        <v>45992</v>
      </c>
      <c r="E435" t="s">
        <v>399</v>
      </c>
      <c r="F435" t="s">
        <v>10</v>
      </c>
      <c r="G435" t="s">
        <v>320</v>
      </c>
      <c r="H435" t="s">
        <v>320</v>
      </c>
      <c r="I435" t="s">
        <v>322</v>
      </c>
      <c r="J435" s="25">
        <v>59568</v>
      </c>
      <c r="K435" s="26">
        <v>107.61150000000001</v>
      </c>
      <c r="L435" s="26">
        <v>1.1172</v>
      </c>
    </row>
    <row r="436" spans="1:12" ht="16" customHeight="1">
      <c r="A436" t="s">
        <v>450</v>
      </c>
      <c r="B436" t="s">
        <v>9</v>
      </c>
      <c r="C436" t="s">
        <v>43</v>
      </c>
      <c r="D436" s="24">
        <v>45992</v>
      </c>
      <c r="E436" t="s">
        <v>429</v>
      </c>
      <c r="F436" t="s">
        <v>10</v>
      </c>
      <c r="G436" t="s">
        <v>320</v>
      </c>
      <c r="H436" t="s">
        <v>320</v>
      </c>
      <c r="I436" t="s">
        <v>324</v>
      </c>
      <c r="J436" s="25">
        <v>2465</v>
      </c>
      <c r="K436" s="26">
        <v>4.4353999999999996</v>
      </c>
      <c r="L436" s="26">
        <v>4.6899999999999997E-2</v>
      </c>
    </row>
    <row r="437" spans="1:12" ht="16" customHeight="1">
      <c r="A437" t="s">
        <v>450</v>
      </c>
      <c r="B437" t="s">
        <v>9</v>
      </c>
      <c r="C437" t="s">
        <v>43</v>
      </c>
      <c r="D437" s="24">
        <v>45992</v>
      </c>
      <c r="E437" t="s">
        <v>327</v>
      </c>
      <c r="F437" t="s">
        <v>10</v>
      </c>
      <c r="G437" t="s">
        <v>320</v>
      </c>
      <c r="H437" t="s">
        <v>320</v>
      </c>
      <c r="I437" t="s">
        <v>326</v>
      </c>
      <c r="J437" s="25">
        <v>634</v>
      </c>
      <c r="K437" s="26">
        <v>1.3226</v>
      </c>
      <c r="L437" s="26">
        <v>2.1100000000000001E-2</v>
      </c>
    </row>
    <row r="438" spans="1:12" ht="16" customHeight="1">
      <c r="A438" t="s">
        <v>450</v>
      </c>
      <c r="B438" t="s">
        <v>9</v>
      </c>
      <c r="C438" t="s">
        <v>43</v>
      </c>
      <c r="D438" s="24">
        <v>45992</v>
      </c>
      <c r="E438" t="s">
        <v>329</v>
      </c>
      <c r="F438" t="s">
        <v>10</v>
      </c>
      <c r="G438" t="s">
        <v>320</v>
      </c>
      <c r="H438" t="s">
        <v>320</v>
      </c>
      <c r="I438" t="s">
        <v>328</v>
      </c>
      <c r="J438" s="25">
        <v>0</v>
      </c>
      <c r="K438" s="26">
        <v>0</v>
      </c>
      <c r="L438" s="26">
        <v>0</v>
      </c>
    </row>
    <row r="439" spans="1:12" ht="16" customHeight="1">
      <c r="A439" t="s">
        <v>450</v>
      </c>
      <c r="B439" t="s">
        <v>9</v>
      </c>
      <c r="C439" t="s">
        <v>43</v>
      </c>
      <c r="D439" s="24">
        <v>45992</v>
      </c>
      <c r="E439" t="s">
        <v>372</v>
      </c>
      <c r="F439" t="s">
        <v>10</v>
      </c>
      <c r="G439" t="s">
        <v>320</v>
      </c>
      <c r="H439" t="s">
        <v>320</v>
      </c>
      <c r="I439" t="s">
        <v>330</v>
      </c>
      <c r="J439" s="25">
        <v>0</v>
      </c>
      <c r="K439" s="26">
        <v>0</v>
      </c>
      <c r="L439" s="26">
        <v>0</v>
      </c>
    </row>
    <row r="440" spans="1:12" ht="16" customHeight="1">
      <c r="A440" t="s">
        <v>419</v>
      </c>
      <c r="B440" t="s">
        <v>10</v>
      </c>
      <c r="C440" t="s">
        <v>43</v>
      </c>
      <c r="D440" s="24">
        <v>45992</v>
      </c>
      <c r="E440" t="s">
        <v>325</v>
      </c>
      <c r="F440" t="s">
        <v>10</v>
      </c>
      <c r="G440" t="s">
        <v>320</v>
      </c>
      <c r="H440" t="s">
        <v>320</v>
      </c>
      <c r="I440" t="s">
        <v>315</v>
      </c>
      <c r="J440" s="25">
        <v>2787074</v>
      </c>
      <c r="K440" s="26">
        <v>5781.1746999999996</v>
      </c>
      <c r="L440" s="26">
        <v>32.615299999999998</v>
      </c>
    </row>
    <row r="441" spans="1:12" ht="16" customHeight="1">
      <c r="A441" t="s">
        <v>419</v>
      </c>
      <c r="B441" t="s">
        <v>10</v>
      </c>
      <c r="C441" t="s">
        <v>43</v>
      </c>
      <c r="D441" s="24">
        <v>45992</v>
      </c>
      <c r="E441" t="s">
        <v>399</v>
      </c>
      <c r="F441" t="s">
        <v>10</v>
      </c>
      <c r="G441" t="s">
        <v>320</v>
      </c>
      <c r="H441" t="s">
        <v>320</v>
      </c>
      <c r="I441" t="s">
        <v>322</v>
      </c>
      <c r="J441" s="25">
        <v>57880</v>
      </c>
      <c r="K441" s="26">
        <v>104.37179999999999</v>
      </c>
      <c r="L441" s="26">
        <v>1.1117999999999999</v>
      </c>
    </row>
    <row r="442" spans="1:12" ht="16" customHeight="1">
      <c r="A442" t="s">
        <v>419</v>
      </c>
      <c r="B442" t="s">
        <v>10</v>
      </c>
      <c r="C442" t="s">
        <v>43</v>
      </c>
      <c r="D442" s="24">
        <v>45992</v>
      </c>
      <c r="E442" t="s">
        <v>429</v>
      </c>
      <c r="F442" t="s">
        <v>10</v>
      </c>
      <c r="G442" t="s">
        <v>320</v>
      </c>
      <c r="H442" t="s">
        <v>320</v>
      </c>
      <c r="I442" t="s">
        <v>324</v>
      </c>
      <c r="J442" s="25">
        <v>3458</v>
      </c>
      <c r="K442" s="26">
        <v>6.2468000000000004</v>
      </c>
      <c r="L442" s="26">
        <v>6.6299999999999998E-2</v>
      </c>
    </row>
    <row r="443" spans="1:12" ht="16" customHeight="1">
      <c r="A443" t="s">
        <v>419</v>
      </c>
      <c r="B443" t="s">
        <v>10</v>
      </c>
      <c r="C443" t="s">
        <v>43</v>
      </c>
      <c r="D443" s="24">
        <v>45992</v>
      </c>
      <c r="E443" t="s">
        <v>327</v>
      </c>
      <c r="F443" t="s">
        <v>10</v>
      </c>
      <c r="G443" t="s">
        <v>320</v>
      </c>
      <c r="H443" t="s">
        <v>320</v>
      </c>
      <c r="I443" t="s">
        <v>326</v>
      </c>
      <c r="J443" s="25">
        <v>1009</v>
      </c>
      <c r="K443" s="26">
        <v>2.0733000000000001</v>
      </c>
      <c r="L443" s="26">
        <v>2.5499999999999998E-2</v>
      </c>
    </row>
    <row r="444" spans="1:12" ht="16" customHeight="1">
      <c r="A444" t="s">
        <v>419</v>
      </c>
      <c r="B444" t="s">
        <v>10</v>
      </c>
      <c r="C444" t="s">
        <v>43</v>
      </c>
      <c r="D444" s="24">
        <v>45992</v>
      </c>
      <c r="E444" t="s">
        <v>329</v>
      </c>
      <c r="F444" t="s">
        <v>10</v>
      </c>
      <c r="G444" t="s">
        <v>320</v>
      </c>
      <c r="H444" t="s">
        <v>320</v>
      </c>
      <c r="I444" t="s">
        <v>328</v>
      </c>
      <c r="J444" s="25">
        <v>0</v>
      </c>
      <c r="K444" s="26">
        <v>0</v>
      </c>
      <c r="L444" s="26">
        <v>0</v>
      </c>
    </row>
    <row r="445" spans="1:12" ht="16" customHeight="1">
      <c r="A445" t="s">
        <v>419</v>
      </c>
      <c r="B445" t="s">
        <v>10</v>
      </c>
      <c r="C445" t="s">
        <v>43</v>
      </c>
      <c r="D445" s="24">
        <v>45992</v>
      </c>
      <c r="E445" t="s">
        <v>372</v>
      </c>
      <c r="F445" t="s">
        <v>10</v>
      </c>
      <c r="G445" t="s">
        <v>320</v>
      </c>
      <c r="H445" t="s">
        <v>320</v>
      </c>
      <c r="I445" t="s">
        <v>330</v>
      </c>
      <c r="J445" s="25">
        <v>0</v>
      </c>
      <c r="K445" s="26">
        <v>0</v>
      </c>
      <c r="L445" s="26">
        <v>0</v>
      </c>
    </row>
    <row r="446" spans="1:12" ht="16" customHeight="1">
      <c r="A446" t="s">
        <v>451</v>
      </c>
      <c r="B446" t="s">
        <v>11</v>
      </c>
      <c r="C446" t="s">
        <v>43</v>
      </c>
      <c r="D446" s="24">
        <v>45992</v>
      </c>
      <c r="E446" t="s">
        <v>325</v>
      </c>
      <c r="F446" t="s">
        <v>10</v>
      </c>
      <c r="G446" t="s">
        <v>320</v>
      </c>
      <c r="H446" t="s">
        <v>320</v>
      </c>
      <c r="I446" t="s">
        <v>315</v>
      </c>
      <c r="J446" s="25">
        <v>3053525</v>
      </c>
      <c r="K446" s="26">
        <v>6308.2952999999998</v>
      </c>
      <c r="L446" s="26">
        <v>33.4114</v>
      </c>
    </row>
    <row r="447" spans="1:12" ht="16" customHeight="1">
      <c r="A447" t="s">
        <v>451</v>
      </c>
      <c r="B447" t="s">
        <v>11</v>
      </c>
      <c r="C447" t="s">
        <v>43</v>
      </c>
      <c r="D447" s="24">
        <v>45992</v>
      </c>
      <c r="E447" t="s">
        <v>399</v>
      </c>
      <c r="F447" t="s">
        <v>10</v>
      </c>
      <c r="G447" t="s">
        <v>320</v>
      </c>
      <c r="H447" t="s">
        <v>320</v>
      </c>
      <c r="I447" t="s">
        <v>322</v>
      </c>
      <c r="J447" s="25">
        <v>80732</v>
      </c>
      <c r="K447" s="26">
        <v>145.30789999999999</v>
      </c>
      <c r="L447" s="26">
        <v>1.6156999999999999</v>
      </c>
    </row>
    <row r="448" spans="1:12" ht="16" customHeight="1">
      <c r="A448" t="s">
        <v>451</v>
      </c>
      <c r="B448" t="s">
        <v>11</v>
      </c>
      <c r="C448" t="s">
        <v>43</v>
      </c>
      <c r="D448" s="24">
        <v>45992</v>
      </c>
      <c r="E448" t="s">
        <v>429</v>
      </c>
      <c r="F448" t="s">
        <v>10</v>
      </c>
      <c r="G448" t="s">
        <v>320</v>
      </c>
      <c r="H448" t="s">
        <v>320</v>
      </c>
      <c r="I448" t="s">
        <v>324</v>
      </c>
      <c r="J448" s="25">
        <v>3475</v>
      </c>
      <c r="K448" s="26">
        <v>6.2903000000000002</v>
      </c>
      <c r="L448" s="26">
        <v>7.5399999999999995E-2</v>
      </c>
    </row>
    <row r="449" spans="1:12" ht="16" customHeight="1">
      <c r="A449" t="s">
        <v>451</v>
      </c>
      <c r="B449" t="s">
        <v>11</v>
      </c>
      <c r="C449" t="s">
        <v>43</v>
      </c>
      <c r="D449" s="24">
        <v>45992</v>
      </c>
      <c r="E449" t="s">
        <v>327</v>
      </c>
      <c r="F449" t="s">
        <v>10</v>
      </c>
      <c r="G449" t="s">
        <v>320</v>
      </c>
      <c r="H449" t="s">
        <v>320</v>
      </c>
      <c r="I449" t="s">
        <v>326</v>
      </c>
      <c r="J449" s="25">
        <v>678</v>
      </c>
      <c r="K449" s="26">
        <v>1.4289000000000001</v>
      </c>
      <c r="L449" s="26">
        <v>2.7900000000000001E-2</v>
      </c>
    </row>
    <row r="450" spans="1:12" ht="16" customHeight="1">
      <c r="A450" t="s">
        <v>451</v>
      </c>
      <c r="B450" t="s">
        <v>11</v>
      </c>
      <c r="C450" t="s">
        <v>43</v>
      </c>
      <c r="D450" s="24">
        <v>45992</v>
      </c>
      <c r="E450" t="s">
        <v>329</v>
      </c>
      <c r="F450" t="s">
        <v>10</v>
      </c>
      <c r="G450" t="s">
        <v>320</v>
      </c>
      <c r="H450" t="s">
        <v>320</v>
      </c>
      <c r="I450" t="s">
        <v>328</v>
      </c>
      <c r="J450" s="25">
        <v>0</v>
      </c>
      <c r="K450" s="26">
        <v>0</v>
      </c>
      <c r="L450" s="26">
        <v>0</v>
      </c>
    </row>
    <row r="451" spans="1:12" ht="16" customHeight="1">
      <c r="A451" t="s">
        <v>451</v>
      </c>
      <c r="B451" t="s">
        <v>11</v>
      </c>
      <c r="C451" t="s">
        <v>43</v>
      </c>
      <c r="D451" s="24">
        <v>45992</v>
      </c>
      <c r="E451" t="s">
        <v>372</v>
      </c>
      <c r="F451" t="s">
        <v>10</v>
      </c>
      <c r="G451" t="s">
        <v>320</v>
      </c>
      <c r="H451" t="s">
        <v>320</v>
      </c>
      <c r="I451" t="s">
        <v>330</v>
      </c>
      <c r="J451" s="25">
        <v>0</v>
      </c>
      <c r="K451" s="26">
        <v>0</v>
      </c>
      <c r="L451" s="26">
        <v>0</v>
      </c>
    </row>
    <row r="452" spans="1:12" ht="16" customHeight="1">
      <c r="A452" t="s">
        <v>453</v>
      </c>
      <c r="B452" t="s">
        <v>12</v>
      </c>
      <c r="C452" t="s">
        <v>43</v>
      </c>
      <c r="D452" s="24">
        <v>45992</v>
      </c>
      <c r="E452" t="s">
        <v>325</v>
      </c>
      <c r="F452" t="s">
        <v>10</v>
      </c>
      <c r="G452" t="s">
        <v>320</v>
      </c>
      <c r="H452" t="s">
        <v>320</v>
      </c>
      <c r="I452" t="s">
        <v>315</v>
      </c>
      <c r="J452" s="25">
        <v>3644058</v>
      </c>
      <c r="K452" s="26">
        <v>7524.2512999999999</v>
      </c>
      <c r="L452" s="26">
        <v>37.314300000000003</v>
      </c>
    </row>
    <row r="453" spans="1:12" ht="16" customHeight="1">
      <c r="A453" t="s">
        <v>453</v>
      </c>
      <c r="B453" t="s">
        <v>12</v>
      </c>
      <c r="C453" t="s">
        <v>43</v>
      </c>
      <c r="D453" s="24">
        <v>45992</v>
      </c>
      <c r="E453" t="s">
        <v>399</v>
      </c>
      <c r="F453" t="s">
        <v>10</v>
      </c>
      <c r="G453" t="s">
        <v>320</v>
      </c>
      <c r="H453" t="s">
        <v>320</v>
      </c>
      <c r="I453" t="s">
        <v>322</v>
      </c>
      <c r="J453" s="25">
        <v>130966</v>
      </c>
      <c r="K453" s="26">
        <v>234.56819999999999</v>
      </c>
      <c r="L453" s="26">
        <v>2.3967999999999998</v>
      </c>
    </row>
    <row r="454" spans="1:12" ht="16" customHeight="1">
      <c r="A454" t="s">
        <v>453</v>
      </c>
      <c r="B454" t="s">
        <v>12</v>
      </c>
      <c r="C454" t="s">
        <v>43</v>
      </c>
      <c r="D454" s="24">
        <v>45992</v>
      </c>
      <c r="E454" t="s">
        <v>429</v>
      </c>
      <c r="F454" t="s">
        <v>10</v>
      </c>
      <c r="G454" t="s">
        <v>320</v>
      </c>
      <c r="H454" t="s">
        <v>320</v>
      </c>
      <c r="I454" t="s">
        <v>324</v>
      </c>
      <c r="J454" s="25">
        <v>3173</v>
      </c>
      <c r="K454" s="26">
        <v>5.6935000000000002</v>
      </c>
      <c r="L454" s="26">
        <v>6.3600000000000004E-2</v>
      </c>
    </row>
    <row r="455" spans="1:12" ht="16" customHeight="1">
      <c r="A455" t="s">
        <v>453</v>
      </c>
      <c r="B455" t="s">
        <v>12</v>
      </c>
      <c r="C455" t="s">
        <v>43</v>
      </c>
      <c r="D455" s="24">
        <v>45992</v>
      </c>
      <c r="E455" t="s">
        <v>327</v>
      </c>
      <c r="F455" t="s">
        <v>10</v>
      </c>
      <c r="G455" t="s">
        <v>320</v>
      </c>
      <c r="H455" t="s">
        <v>320</v>
      </c>
      <c r="I455" t="s">
        <v>326</v>
      </c>
      <c r="J455" s="25">
        <v>779</v>
      </c>
      <c r="K455" s="26">
        <v>1.6266</v>
      </c>
      <c r="L455" s="26">
        <v>2.5700000000000001E-2</v>
      </c>
    </row>
    <row r="456" spans="1:12" ht="16" customHeight="1">
      <c r="A456" t="s">
        <v>453</v>
      </c>
      <c r="B456" t="s">
        <v>12</v>
      </c>
      <c r="C456" t="s">
        <v>43</v>
      </c>
      <c r="D456" s="24">
        <v>45992</v>
      </c>
      <c r="E456" t="s">
        <v>329</v>
      </c>
      <c r="F456" t="s">
        <v>10</v>
      </c>
      <c r="G456" t="s">
        <v>320</v>
      </c>
      <c r="H456" t="s">
        <v>320</v>
      </c>
      <c r="I456" t="s">
        <v>328</v>
      </c>
      <c r="J456" s="25">
        <v>0</v>
      </c>
      <c r="K456" s="26">
        <v>0</v>
      </c>
      <c r="L456" s="26">
        <v>0</v>
      </c>
    </row>
    <row r="457" spans="1:12" ht="16" customHeight="1">
      <c r="A457" t="s">
        <v>453</v>
      </c>
      <c r="B457" t="s">
        <v>12</v>
      </c>
      <c r="C457" t="s">
        <v>43</v>
      </c>
      <c r="D457" s="24">
        <v>45992</v>
      </c>
      <c r="E457" t="s">
        <v>372</v>
      </c>
      <c r="F457" t="s">
        <v>10</v>
      </c>
      <c r="G457" t="s">
        <v>320</v>
      </c>
      <c r="H457" t="s">
        <v>320</v>
      </c>
      <c r="I457" t="s">
        <v>330</v>
      </c>
      <c r="J457" s="25">
        <v>0</v>
      </c>
      <c r="K457" s="26">
        <v>0</v>
      </c>
      <c r="L457" s="26">
        <v>0</v>
      </c>
    </row>
    <row r="458" spans="1:12" ht="16" customHeight="1">
      <c r="A458" t="s">
        <v>454</v>
      </c>
      <c r="B458" t="s">
        <v>13</v>
      </c>
      <c r="C458" t="s">
        <v>43</v>
      </c>
      <c r="D458" s="24">
        <v>45992</v>
      </c>
      <c r="E458" t="s">
        <v>325</v>
      </c>
      <c r="F458" t="s">
        <v>10</v>
      </c>
      <c r="G458" t="s">
        <v>320</v>
      </c>
      <c r="H458" t="s">
        <v>320</v>
      </c>
      <c r="I458" t="s">
        <v>315</v>
      </c>
      <c r="J458" s="25">
        <v>3605550</v>
      </c>
      <c r="K458" s="26">
        <v>7427.5734000000002</v>
      </c>
      <c r="L458" s="26">
        <v>34.7288</v>
      </c>
    </row>
    <row r="459" spans="1:12" ht="16" customHeight="1">
      <c r="A459" t="s">
        <v>454</v>
      </c>
      <c r="B459" t="s">
        <v>13</v>
      </c>
      <c r="C459" t="s">
        <v>43</v>
      </c>
      <c r="D459" s="24">
        <v>45992</v>
      </c>
      <c r="E459" t="s">
        <v>399</v>
      </c>
      <c r="F459" t="s">
        <v>10</v>
      </c>
      <c r="G459" t="s">
        <v>320</v>
      </c>
      <c r="H459" t="s">
        <v>320</v>
      </c>
      <c r="I459" t="s">
        <v>322</v>
      </c>
      <c r="J459" s="25">
        <v>102550</v>
      </c>
      <c r="K459" s="26">
        <v>183.857</v>
      </c>
      <c r="L459" s="26">
        <v>1.8371999999999999</v>
      </c>
    </row>
    <row r="460" spans="1:12" ht="16" customHeight="1">
      <c r="A460" t="s">
        <v>454</v>
      </c>
      <c r="B460" t="s">
        <v>13</v>
      </c>
      <c r="C460" t="s">
        <v>43</v>
      </c>
      <c r="D460" s="24">
        <v>45992</v>
      </c>
      <c r="E460" t="s">
        <v>429</v>
      </c>
      <c r="F460" t="s">
        <v>10</v>
      </c>
      <c r="G460" t="s">
        <v>320</v>
      </c>
      <c r="H460" t="s">
        <v>320</v>
      </c>
      <c r="I460" t="s">
        <v>324</v>
      </c>
      <c r="J460" s="25">
        <v>2940</v>
      </c>
      <c r="K460" s="26">
        <v>5.2923999999999998</v>
      </c>
      <c r="L460" s="26">
        <v>5.6099999999999997E-2</v>
      </c>
    </row>
    <row r="461" spans="1:12" ht="16" customHeight="1">
      <c r="A461" t="s">
        <v>454</v>
      </c>
      <c r="B461" t="s">
        <v>13</v>
      </c>
      <c r="C461" t="s">
        <v>43</v>
      </c>
      <c r="D461" s="24">
        <v>45992</v>
      </c>
      <c r="E461" t="s">
        <v>327</v>
      </c>
      <c r="F461" t="s">
        <v>10</v>
      </c>
      <c r="G461" t="s">
        <v>320</v>
      </c>
      <c r="H461" t="s">
        <v>320</v>
      </c>
      <c r="I461" t="s">
        <v>326</v>
      </c>
      <c r="J461" s="25">
        <v>614</v>
      </c>
      <c r="K461" s="26">
        <v>1.2753000000000001</v>
      </c>
      <c r="L461" s="26">
        <v>2.0299999999999999E-2</v>
      </c>
    </row>
    <row r="462" spans="1:12" ht="16" customHeight="1">
      <c r="A462" t="s">
        <v>454</v>
      </c>
      <c r="B462" t="s">
        <v>13</v>
      </c>
      <c r="C462" t="s">
        <v>43</v>
      </c>
      <c r="D462" s="24">
        <v>45992</v>
      </c>
      <c r="E462" t="s">
        <v>329</v>
      </c>
      <c r="F462" t="s">
        <v>10</v>
      </c>
      <c r="G462" t="s">
        <v>320</v>
      </c>
      <c r="H462" t="s">
        <v>320</v>
      </c>
      <c r="I462" t="s">
        <v>328</v>
      </c>
      <c r="J462" s="25">
        <v>0</v>
      </c>
      <c r="K462" s="26">
        <v>0</v>
      </c>
      <c r="L462" s="26">
        <v>0</v>
      </c>
    </row>
    <row r="463" spans="1:12" ht="16" customHeight="1">
      <c r="A463" t="s">
        <v>454</v>
      </c>
      <c r="B463" t="s">
        <v>13</v>
      </c>
      <c r="C463" t="s">
        <v>43</v>
      </c>
      <c r="D463" s="24">
        <v>45992</v>
      </c>
      <c r="E463" t="s">
        <v>372</v>
      </c>
      <c r="F463" t="s">
        <v>10</v>
      </c>
      <c r="G463" t="s">
        <v>320</v>
      </c>
      <c r="H463" t="s">
        <v>320</v>
      </c>
      <c r="I463" t="s">
        <v>330</v>
      </c>
      <c r="J463" s="25">
        <v>0</v>
      </c>
      <c r="K463" s="26">
        <v>0</v>
      </c>
      <c r="L463" s="26">
        <v>0</v>
      </c>
    </row>
    <row r="464" spans="1:12" ht="16" customHeight="1">
      <c r="A464" t="s">
        <v>455</v>
      </c>
      <c r="B464" t="s">
        <v>9</v>
      </c>
      <c r="C464" t="s">
        <v>44</v>
      </c>
      <c r="D464" s="24">
        <v>45992</v>
      </c>
      <c r="E464" t="s">
        <v>325</v>
      </c>
      <c r="F464" t="s">
        <v>10</v>
      </c>
      <c r="G464" t="s">
        <v>320</v>
      </c>
      <c r="H464" t="s">
        <v>320</v>
      </c>
      <c r="I464" t="s">
        <v>315</v>
      </c>
      <c r="J464" s="25">
        <v>3028061</v>
      </c>
      <c r="K464" s="26">
        <v>6235.5816999999997</v>
      </c>
      <c r="L464" s="26">
        <v>25.965599999999998</v>
      </c>
    </row>
    <row r="465" spans="1:12" ht="16" customHeight="1">
      <c r="A465" t="s">
        <v>455</v>
      </c>
      <c r="B465" t="s">
        <v>9</v>
      </c>
      <c r="C465" t="s">
        <v>44</v>
      </c>
      <c r="D465" s="24">
        <v>45992</v>
      </c>
      <c r="E465" t="s">
        <v>399</v>
      </c>
      <c r="F465" t="s">
        <v>10</v>
      </c>
      <c r="G465" t="s">
        <v>320</v>
      </c>
      <c r="H465" t="s">
        <v>320</v>
      </c>
      <c r="I465" t="s">
        <v>322</v>
      </c>
      <c r="J465" s="25">
        <v>114264</v>
      </c>
      <c r="K465" s="26">
        <v>204.69450000000001</v>
      </c>
      <c r="L465" s="26">
        <v>1.867</v>
      </c>
    </row>
    <row r="466" spans="1:12" ht="16" customHeight="1">
      <c r="A466" t="s">
        <v>455</v>
      </c>
      <c r="B466" t="s">
        <v>9</v>
      </c>
      <c r="C466" t="s">
        <v>44</v>
      </c>
      <c r="D466" s="24">
        <v>45992</v>
      </c>
      <c r="E466" t="s">
        <v>429</v>
      </c>
      <c r="F466" t="s">
        <v>10</v>
      </c>
      <c r="G466" t="s">
        <v>320</v>
      </c>
      <c r="H466" t="s">
        <v>320</v>
      </c>
      <c r="I466" t="s">
        <v>324</v>
      </c>
      <c r="J466" s="25">
        <v>4171</v>
      </c>
      <c r="K466" s="26">
        <v>7.4309000000000003</v>
      </c>
      <c r="L466" s="26">
        <v>6.13E-2</v>
      </c>
    </row>
    <row r="467" spans="1:12" ht="16" customHeight="1">
      <c r="A467" t="s">
        <v>455</v>
      </c>
      <c r="B467" t="s">
        <v>9</v>
      </c>
      <c r="C467" t="s">
        <v>44</v>
      </c>
      <c r="D467" s="24">
        <v>45992</v>
      </c>
      <c r="E467" t="s">
        <v>327</v>
      </c>
      <c r="F467" t="s">
        <v>10</v>
      </c>
      <c r="G467" t="s">
        <v>320</v>
      </c>
      <c r="H467" t="s">
        <v>320</v>
      </c>
      <c r="I467" t="s">
        <v>326</v>
      </c>
      <c r="J467" s="25">
        <v>769</v>
      </c>
      <c r="K467" s="26">
        <v>1.5934999999999999</v>
      </c>
      <c r="L467" s="26">
        <v>2.8299999999999999E-2</v>
      </c>
    </row>
    <row r="468" spans="1:12" ht="16" customHeight="1">
      <c r="A468" t="s">
        <v>455</v>
      </c>
      <c r="B468" t="s">
        <v>9</v>
      </c>
      <c r="C468" t="s">
        <v>44</v>
      </c>
      <c r="D468" s="24">
        <v>45992</v>
      </c>
      <c r="E468" t="s">
        <v>329</v>
      </c>
      <c r="F468" t="s">
        <v>10</v>
      </c>
      <c r="G468" t="s">
        <v>320</v>
      </c>
      <c r="H468" t="s">
        <v>320</v>
      </c>
      <c r="I468" t="s">
        <v>328</v>
      </c>
      <c r="J468" s="25">
        <v>0</v>
      </c>
      <c r="K468" s="26">
        <v>0</v>
      </c>
      <c r="L468" s="26">
        <v>0</v>
      </c>
    </row>
    <row r="469" spans="1:12" ht="16" customHeight="1">
      <c r="A469" t="s">
        <v>455</v>
      </c>
      <c r="B469" t="s">
        <v>9</v>
      </c>
      <c r="C469" t="s">
        <v>44</v>
      </c>
      <c r="D469" s="24">
        <v>45992</v>
      </c>
      <c r="E469" t="s">
        <v>372</v>
      </c>
      <c r="F469" t="s">
        <v>10</v>
      </c>
      <c r="G469" t="s">
        <v>320</v>
      </c>
      <c r="H469" t="s">
        <v>320</v>
      </c>
      <c r="I469" t="s">
        <v>330</v>
      </c>
      <c r="J469" s="25">
        <v>0</v>
      </c>
      <c r="K469" s="26">
        <v>0</v>
      </c>
      <c r="L469" s="26">
        <v>0</v>
      </c>
    </row>
    <row r="470" spans="1:12" ht="16" customHeight="1">
      <c r="A470" t="s">
        <v>424</v>
      </c>
      <c r="B470" t="s">
        <v>10</v>
      </c>
      <c r="C470" t="s">
        <v>44</v>
      </c>
      <c r="D470" s="24">
        <v>45992</v>
      </c>
      <c r="E470" t="s">
        <v>325</v>
      </c>
      <c r="F470" t="s">
        <v>10</v>
      </c>
      <c r="G470" t="s">
        <v>320</v>
      </c>
      <c r="H470" t="s">
        <v>320</v>
      </c>
      <c r="I470" t="s">
        <v>315</v>
      </c>
      <c r="J470" s="25">
        <v>3342654</v>
      </c>
      <c r="K470" s="26">
        <v>6890.1031999999996</v>
      </c>
      <c r="L470" s="26">
        <v>23.227799999999998</v>
      </c>
    </row>
    <row r="471" spans="1:12" ht="16" customHeight="1">
      <c r="A471" t="s">
        <v>424</v>
      </c>
      <c r="B471" t="s">
        <v>10</v>
      </c>
      <c r="C471" t="s">
        <v>44</v>
      </c>
      <c r="D471" s="24">
        <v>45992</v>
      </c>
      <c r="E471" t="s">
        <v>399</v>
      </c>
      <c r="F471" t="s">
        <v>10</v>
      </c>
      <c r="G471" t="s">
        <v>320</v>
      </c>
      <c r="H471" t="s">
        <v>320</v>
      </c>
      <c r="I471" t="s">
        <v>322</v>
      </c>
      <c r="J471" s="25">
        <v>103825</v>
      </c>
      <c r="K471" s="26">
        <v>186.1183</v>
      </c>
      <c r="L471" s="26">
        <v>1.6577999999999999</v>
      </c>
    </row>
    <row r="472" spans="1:12" ht="16" customHeight="1">
      <c r="A472" t="s">
        <v>424</v>
      </c>
      <c r="B472" t="s">
        <v>10</v>
      </c>
      <c r="C472" t="s">
        <v>44</v>
      </c>
      <c r="D472" s="24">
        <v>45992</v>
      </c>
      <c r="E472" t="s">
        <v>429</v>
      </c>
      <c r="F472" t="s">
        <v>10</v>
      </c>
      <c r="G472" t="s">
        <v>320</v>
      </c>
      <c r="H472" t="s">
        <v>320</v>
      </c>
      <c r="I472" t="s">
        <v>324</v>
      </c>
      <c r="J472" s="25">
        <v>3727</v>
      </c>
      <c r="K472" s="26">
        <v>6.6414</v>
      </c>
      <c r="L472" s="26">
        <v>6.4699999999999994E-2</v>
      </c>
    </row>
    <row r="473" spans="1:12" ht="16" customHeight="1">
      <c r="A473" t="s">
        <v>424</v>
      </c>
      <c r="B473" t="s">
        <v>10</v>
      </c>
      <c r="C473" t="s">
        <v>44</v>
      </c>
      <c r="D473" s="24">
        <v>45992</v>
      </c>
      <c r="E473" t="s">
        <v>327</v>
      </c>
      <c r="F473" t="s">
        <v>10</v>
      </c>
      <c r="G473" t="s">
        <v>320</v>
      </c>
      <c r="H473" t="s">
        <v>320</v>
      </c>
      <c r="I473" t="s">
        <v>326</v>
      </c>
      <c r="J473" s="25">
        <v>1528</v>
      </c>
      <c r="K473" s="26">
        <v>3.1606000000000001</v>
      </c>
      <c r="L473" s="26">
        <v>4.8599999999999997E-2</v>
      </c>
    </row>
    <row r="474" spans="1:12" ht="16" customHeight="1">
      <c r="A474" t="s">
        <v>424</v>
      </c>
      <c r="B474" t="s">
        <v>10</v>
      </c>
      <c r="C474" t="s">
        <v>44</v>
      </c>
      <c r="D474" s="24">
        <v>45992</v>
      </c>
      <c r="E474" t="s">
        <v>329</v>
      </c>
      <c r="F474" t="s">
        <v>10</v>
      </c>
      <c r="G474" t="s">
        <v>320</v>
      </c>
      <c r="H474" t="s">
        <v>320</v>
      </c>
      <c r="I474" t="s">
        <v>328</v>
      </c>
      <c r="J474" s="25">
        <v>0</v>
      </c>
      <c r="K474" s="26">
        <v>0</v>
      </c>
      <c r="L474" s="26">
        <v>0</v>
      </c>
    </row>
    <row r="475" spans="1:12" ht="16" customHeight="1">
      <c r="A475" t="s">
        <v>424</v>
      </c>
      <c r="B475" t="s">
        <v>10</v>
      </c>
      <c r="C475" t="s">
        <v>44</v>
      </c>
      <c r="D475" s="24">
        <v>45992</v>
      </c>
      <c r="E475" t="s">
        <v>372</v>
      </c>
      <c r="F475" t="s">
        <v>10</v>
      </c>
      <c r="G475" t="s">
        <v>320</v>
      </c>
      <c r="H475" t="s">
        <v>320</v>
      </c>
      <c r="I475" t="s">
        <v>330</v>
      </c>
      <c r="J475" s="25">
        <v>0</v>
      </c>
      <c r="K475" s="26">
        <v>0</v>
      </c>
      <c r="L475" s="26">
        <v>0</v>
      </c>
    </row>
    <row r="476" spans="1:12" ht="16" customHeight="1">
      <c r="A476" t="s">
        <v>456</v>
      </c>
      <c r="B476" t="s">
        <v>11</v>
      </c>
      <c r="C476" t="s">
        <v>44</v>
      </c>
      <c r="D476" s="24">
        <v>45992</v>
      </c>
      <c r="E476" t="s">
        <v>325</v>
      </c>
      <c r="F476" t="s">
        <v>10</v>
      </c>
      <c r="G476" t="s">
        <v>320</v>
      </c>
      <c r="H476" t="s">
        <v>320</v>
      </c>
      <c r="I476" t="s">
        <v>315</v>
      </c>
      <c r="J476" s="25">
        <v>6051130</v>
      </c>
      <c r="K476" s="26">
        <v>12460.177100000001</v>
      </c>
      <c r="L476" s="26">
        <v>32.374499999999998</v>
      </c>
    </row>
    <row r="477" spans="1:12" ht="16" customHeight="1">
      <c r="A477" t="s">
        <v>456</v>
      </c>
      <c r="B477" t="s">
        <v>11</v>
      </c>
      <c r="C477" t="s">
        <v>44</v>
      </c>
      <c r="D477" s="24">
        <v>45992</v>
      </c>
      <c r="E477" t="s">
        <v>399</v>
      </c>
      <c r="F477" t="s">
        <v>10</v>
      </c>
      <c r="G477" t="s">
        <v>320</v>
      </c>
      <c r="H477" t="s">
        <v>320</v>
      </c>
      <c r="I477" t="s">
        <v>322</v>
      </c>
      <c r="J477" s="25">
        <v>183087</v>
      </c>
      <c r="K477" s="26">
        <v>328.10660000000001</v>
      </c>
      <c r="L477" s="26">
        <v>2.9802</v>
      </c>
    </row>
    <row r="478" spans="1:12" ht="16" customHeight="1">
      <c r="A478" t="s">
        <v>456</v>
      </c>
      <c r="B478" t="s">
        <v>11</v>
      </c>
      <c r="C478" t="s">
        <v>44</v>
      </c>
      <c r="D478" s="24">
        <v>45992</v>
      </c>
      <c r="E478" t="s">
        <v>429</v>
      </c>
      <c r="F478" t="s">
        <v>10</v>
      </c>
      <c r="G478" t="s">
        <v>320</v>
      </c>
      <c r="H478" t="s">
        <v>320</v>
      </c>
      <c r="I478" t="s">
        <v>324</v>
      </c>
      <c r="J478" s="25">
        <v>6487</v>
      </c>
      <c r="K478" s="26">
        <v>11.697100000000001</v>
      </c>
      <c r="L478" s="26">
        <v>0.1201</v>
      </c>
    </row>
    <row r="479" spans="1:12" ht="16" customHeight="1">
      <c r="A479" t="s">
        <v>456</v>
      </c>
      <c r="B479" t="s">
        <v>11</v>
      </c>
      <c r="C479" t="s">
        <v>44</v>
      </c>
      <c r="D479" s="24">
        <v>45992</v>
      </c>
      <c r="E479" t="s">
        <v>327</v>
      </c>
      <c r="F479" t="s">
        <v>10</v>
      </c>
      <c r="G479" t="s">
        <v>320</v>
      </c>
      <c r="H479" t="s">
        <v>320</v>
      </c>
      <c r="I479" t="s">
        <v>326</v>
      </c>
      <c r="J479" s="25">
        <v>1812</v>
      </c>
      <c r="K479" s="26">
        <v>3.8454000000000002</v>
      </c>
      <c r="L479" s="26">
        <v>7.2499999999999995E-2</v>
      </c>
    </row>
    <row r="480" spans="1:12" ht="16" customHeight="1">
      <c r="A480" t="s">
        <v>456</v>
      </c>
      <c r="B480" t="s">
        <v>11</v>
      </c>
      <c r="C480" t="s">
        <v>44</v>
      </c>
      <c r="D480" s="24">
        <v>45992</v>
      </c>
      <c r="E480" t="s">
        <v>329</v>
      </c>
      <c r="F480" t="s">
        <v>10</v>
      </c>
      <c r="G480" t="s">
        <v>320</v>
      </c>
      <c r="H480" t="s">
        <v>320</v>
      </c>
      <c r="I480" t="s">
        <v>328</v>
      </c>
      <c r="J480" s="25">
        <v>0</v>
      </c>
      <c r="K480" s="26">
        <v>0</v>
      </c>
      <c r="L480" s="26">
        <v>0</v>
      </c>
    </row>
    <row r="481" spans="1:12" ht="16" customHeight="1">
      <c r="A481" t="s">
        <v>456</v>
      </c>
      <c r="B481" t="s">
        <v>11</v>
      </c>
      <c r="C481" t="s">
        <v>44</v>
      </c>
      <c r="D481" s="24">
        <v>45992</v>
      </c>
      <c r="E481" t="s">
        <v>372</v>
      </c>
      <c r="F481" t="s">
        <v>10</v>
      </c>
      <c r="G481" t="s">
        <v>320</v>
      </c>
      <c r="H481" t="s">
        <v>320</v>
      </c>
      <c r="I481" t="s">
        <v>330</v>
      </c>
      <c r="J481" s="25">
        <v>0</v>
      </c>
      <c r="K481" s="26">
        <v>0</v>
      </c>
      <c r="L481" s="26">
        <v>0</v>
      </c>
    </row>
    <row r="482" spans="1:12" ht="16" customHeight="1">
      <c r="A482" t="s">
        <v>458</v>
      </c>
      <c r="B482" t="s">
        <v>13</v>
      </c>
      <c r="C482" t="s">
        <v>44</v>
      </c>
      <c r="D482" s="24">
        <v>45992</v>
      </c>
      <c r="E482" t="s">
        <v>325</v>
      </c>
      <c r="F482" t="s">
        <v>10</v>
      </c>
      <c r="G482" t="s">
        <v>320</v>
      </c>
      <c r="H482" t="s">
        <v>320</v>
      </c>
      <c r="I482" t="s">
        <v>315</v>
      </c>
      <c r="J482" s="25">
        <v>9201123</v>
      </c>
      <c r="K482" s="26">
        <v>18815.8161</v>
      </c>
      <c r="L482" s="26">
        <v>40.266100000000002</v>
      </c>
    </row>
    <row r="483" spans="1:12" ht="16" customHeight="1">
      <c r="A483" t="s">
        <v>458</v>
      </c>
      <c r="B483" t="s">
        <v>13</v>
      </c>
      <c r="C483" t="s">
        <v>44</v>
      </c>
      <c r="D483" s="24">
        <v>45992</v>
      </c>
      <c r="E483" t="s">
        <v>399</v>
      </c>
      <c r="F483" t="s">
        <v>10</v>
      </c>
      <c r="G483" t="s">
        <v>320</v>
      </c>
      <c r="H483" t="s">
        <v>320</v>
      </c>
      <c r="I483" t="s">
        <v>322</v>
      </c>
      <c r="J483" s="25">
        <v>260010</v>
      </c>
      <c r="K483" s="26">
        <v>465.46609999999998</v>
      </c>
      <c r="L483" s="26">
        <v>4.4732000000000003</v>
      </c>
    </row>
    <row r="484" spans="1:12" ht="16" customHeight="1">
      <c r="A484" t="s">
        <v>458</v>
      </c>
      <c r="B484" t="s">
        <v>13</v>
      </c>
      <c r="C484" t="s">
        <v>44</v>
      </c>
      <c r="D484" s="24">
        <v>45992</v>
      </c>
      <c r="E484" t="s">
        <v>429</v>
      </c>
      <c r="F484" t="s">
        <v>10</v>
      </c>
      <c r="G484" t="s">
        <v>320</v>
      </c>
      <c r="H484" t="s">
        <v>320</v>
      </c>
      <c r="I484" t="s">
        <v>324</v>
      </c>
      <c r="J484" s="25">
        <v>10395</v>
      </c>
      <c r="K484" s="26">
        <v>18.6006</v>
      </c>
      <c r="L484" s="26">
        <v>0.17979999999999999</v>
      </c>
    </row>
    <row r="485" spans="1:12" ht="16" customHeight="1">
      <c r="A485" t="s">
        <v>458</v>
      </c>
      <c r="B485" t="s">
        <v>13</v>
      </c>
      <c r="C485" t="s">
        <v>44</v>
      </c>
      <c r="D485" s="24">
        <v>45992</v>
      </c>
      <c r="E485" t="s">
        <v>327</v>
      </c>
      <c r="F485" t="s">
        <v>10</v>
      </c>
      <c r="G485" t="s">
        <v>320</v>
      </c>
      <c r="H485" t="s">
        <v>320</v>
      </c>
      <c r="I485" t="s">
        <v>326</v>
      </c>
      <c r="J485" s="25">
        <v>1782</v>
      </c>
      <c r="K485" s="26">
        <v>3.7052</v>
      </c>
      <c r="L485" s="26">
        <v>5.9400000000000001E-2</v>
      </c>
    </row>
    <row r="486" spans="1:12" ht="16" customHeight="1">
      <c r="A486" t="s">
        <v>458</v>
      </c>
      <c r="B486" t="s">
        <v>13</v>
      </c>
      <c r="C486" t="s">
        <v>44</v>
      </c>
      <c r="D486" s="24">
        <v>45992</v>
      </c>
      <c r="E486" t="s">
        <v>329</v>
      </c>
      <c r="F486" t="s">
        <v>10</v>
      </c>
      <c r="G486" t="s">
        <v>320</v>
      </c>
      <c r="H486" t="s">
        <v>320</v>
      </c>
      <c r="I486" t="s">
        <v>328</v>
      </c>
      <c r="J486" s="25">
        <v>0</v>
      </c>
      <c r="K486" s="26">
        <v>0</v>
      </c>
      <c r="L486" s="26">
        <v>0</v>
      </c>
    </row>
    <row r="487" spans="1:12" ht="16" customHeight="1">
      <c r="A487" t="s">
        <v>458</v>
      </c>
      <c r="B487" t="s">
        <v>13</v>
      </c>
      <c r="C487" t="s">
        <v>44</v>
      </c>
      <c r="D487" s="24">
        <v>45992</v>
      </c>
      <c r="E487" t="s">
        <v>372</v>
      </c>
      <c r="F487" t="s">
        <v>10</v>
      </c>
      <c r="G487" t="s">
        <v>320</v>
      </c>
      <c r="H487" t="s">
        <v>320</v>
      </c>
      <c r="I487" t="s">
        <v>330</v>
      </c>
      <c r="J487" s="25">
        <v>0</v>
      </c>
      <c r="K487" s="26">
        <v>0</v>
      </c>
      <c r="L487" s="26">
        <v>0</v>
      </c>
    </row>
    <row r="488" spans="1:12" ht="16" customHeight="1">
      <c r="A488" t="s">
        <v>459</v>
      </c>
      <c r="B488" t="s">
        <v>9</v>
      </c>
      <c r="C488" t="s">
        <v>45</v>
      </c>
      <c r="D488" s="24">
        <v>45992</v>
      </c>
      <c r="E488" t="s">
        <v>325</v>
      </c>
      <c r="F488" t="s">
        <v>10</v>
      </c>
      <c r="G488" t="s">
        <v>320</v>
      </c>
      <c r="H488" t="s">
        <v>320</v>
      </c>
      <c r="I488" t="s">
        <v>315</v>
      </c>
      <c r="J488" s="25">
        <v>17345726</v>
      </c>
      <c r="K488" s="26">
        <v>35369.256399999998</v>
      </c>
      <c r="L488" s="26">
        <v>56.528700000000001</v>
      </c>
    </row>
    <row r="489" spans="1:12" ht="16" customHeight="1">
      <c r="A489" t="s">
        <v>459</v>
      </c>
      <c r="B489" t="s">
        <v>9</v>
      </c>
      <c r="C489" t="s">
        <v>45</v>
      </c>
      <c r="D489" s="24">
        <v>45992</v>
      </c>
      <c r="E489" t="s">
        <v>399</v>
      </c>
      <c r="F489" t="s">
        <v>10</v>
      </c>
      <c r="G489" t="s">
        <v>320</v>
      </c>
      <c r="H489" t="s">
        <v>320</v>
      </c>
      <c r="I489" t="s">
        <v>322</v>
      </c>
      <c r="J489" s="25">
        <v>363743</v>
      </c>
      <c r="K489" s="26">
        <v>650.42809999999997</v>
      </c>
      <c r="L489" s="26">
        <v>6.4892000000000003</v>
      </c>
    </row>
    <row r="490" spans="1:12" ht="16" customHeight="1">
      <c r="A490" t="s">
        <v>459</v>
      </c>
      <c r="B490" t="s">
        <v>9</v>
      </c>
      <c r="C490" t="s">
        <v>45</v>
      </c>
      <c r="D490" s="24">
        <v>45992</v>
      </c>
      <c r="E490" t="s">
        <v>429</v>
      </c>
      <c r="F490" t="s">
        <v>10</v>
      </c>
      <c r="G490" t="s">
        <v>320</v>
      </c>
      <c r="H490" t="s">
        <v>320</v>
      </c>
      <c r="I490" t="s">
        <v>324</v>
      </c>
      <c r="J490" s="25">
        <v>15249</v>
      </c>
      <c r="K490" s="26">
        <v>27.0915</v>
      </c>
      <c r="L490" s="26">
        <v>0.2339</v>
      </c>
    </row>
    <row r="491" spans="1:12" ht="16" customHeight="1">
      <c r="A491" t="s">
        <v>459</v>
      </c>
      <c r="B491" t="s">
        <v>9</v>
      </c>
      <c r="C491" t="s">
        <v>45</v>
      </c>
      <c r="D491" s="24">
        <v>45992</v>
      </c>
      <c r="E491" t="s">
        <v>460</v>
      </c>
      <c r="F491" t="s">
        <v>9</v>
      </c>
      <c r="G491" t="s">
        <v>461</v>
      </c>
      <c r="H491" t="s">
        <v>461</v>
      </c>
      <c r="I491" t="s">
        <v>326</v>
      </c>
      <c r="J491" s="25">
        <v>4448</v>
      </c>
      <c r="K491" s="26">
        <v>9.1615000000000002</v>
      </c>
      <c r="L491" s="26">
        <v>0.14899999999999999</v>
      </c>
    </row>
    <row r="492" spans="1:12" ht="16" customHeight="1">
      <c r="A492" t="s">
        <v>459</v>
      </c>
      <c r="B492" t="s">
        <v>9</v>
      </c>
      <c r="C492" t="s">
        <v>45</v>
      </c>
      <c r="D492" s="24">
        <v>45992</v>
      </c>
      <c r="E492" t="s">
        <v>329</v>
      </c>
      <c r="F492" t="s">
        <v>10</v>
      </c>
      <c r="G492" t="s">
        <v>320</v>
      </c>
      <c r="H492" t="s">
        <v>320</v>
      </c>
      <c r="I492" t="s">
        <v>328</v>
      </c>
      <c r="J492" s="25">
        <v>0</v>
      </c>
      <c r="K492" s="26">
        <v>0</v>
      </c>
      <c r="L492" s="26">
        <v>0</v>
      </c>
    </row>
    <row r="493" spans="1:12" ht="16" customHeight="1">
      <c r="A493" t="s">
        <v>459</v>
      </c>
      <c r="B493" t="s">
        <v>9</v>
      </c>
      <c r="C493" t="s">
        <v>45</v>
      </c>
      <c r="D493" s="24">
        <v>45992</v>
      </c>
      <c r="E493" t="s">
        <v>372</v>
      </c>
      <c r="F493" t="s">
        <v>10</v>
      </c>
      <c r="G493" t="s">
        <v>320</v>
      </c>
      <c r="H493" t="s">
        <v>320</v>
      </c>
      <c r="I493" t="s">
        <v>330</v>
      </c>
      <c r="J493" s="25">
        <v>0</v>
      </c>
      <c r="K493" s="26">
        <v>0</v>
      </c>
      <c r="L493" s="26">
        <v>0</v>
      </c>
    </row>
    <row r="494" spans="1:12" ht="16" customHeight="1">
      <c r="A494" t="s">
        <v>325</v>
      </c>
      <c r="B494" t="s">
        <v>10</v>
      </c>
      <c r="C494" t="s">
        <v>45</v>
      </c>
      <c r="D494" s="24">
        <v>45992</v>
      </c>
      <c r="E494" t="s">
        <v>325</v>
      </c>
      <c r="F494" t="s">
        <v>10</v>
      </c>
      <c r="G494" t="s">
        <v>320</v>
      </c>
      <c r="H494" t="s">
        <v>320</v>
      </c>
      <c r="I494" t="s">
        <v>315</v>
      </c>
      <c r="J494" s="25">
        <v>78603896</v>
      </c>
      <c r="K494" s="26">
        <v>160321.2023</v>
      </c>
      <c r="L494" s="26">
        <v>131.01230000000001</v>
      </c>
    </row>
    <row r="495" spans="1:12" ht="16" customHeight="1">
      <c r="A495" t="s">
        <v>325</v>
      </c>
      <c r="B495" t="s">
        <v>10</v>
      </c>
      <c r="C495" t="s">
        <v>45</v>
      </c>
      <c r="D495" s="24">
        <v>45992</v>
      </c>
      <c r="E495" t="s">
        <v>399</v>
      </c>
      <c r="F495" t="s">
        <v>10</v>
      </c>
      <c r="G495" t="s">
        <v>320</v>
      </c>
      <c r="H495" t="s">
        <v>320</v>
      </c>
      <c r="I495" t="s">
        <v>322</v>
      </c>
      <c r="J495" s="25">
        <v>765819</v>
      </c>
      <c r="K495" s="26">
        <v>1363.3819000000001</v>
      </c>
      <c r="L495" s="26">
        <v>12.102399999999999</v>
      </c>
    </row>
    <row r="496" spans="1:12" ht="16" customHeight="1">
      <c r="A496" t="s">
        <v>325</v>
      </c>
      <c r="B496" t="s">
        <v>10</v>
      </c>
      <c r="C496" t="s">
        <v>45</v>
      </c>
      <c r="D496" s="24">
        <v>45992</v>
      </c>
      <c r="E496" t="s">
        <v>429</v>
      </c>
      <c r="F496" t="s">
        <v>10</v>
      </c>
      <c r="G496" t="s">
        <v>320</v>
      </c>
      <c r="H496" t="s">
        <v>320</v>
      </c>
      <c r="I496" t="s">
        <v>324</v>
      </c>
      <c r="J496" s="25">
        <v>12656</v>
      </c>
      <c r="K496" s="26">
        <v>22.803599999999999</v>
      </c>
      <c r="L496" s="26">
        <v>0.23430000000000001</v>
      </c>
    </row>
    <row r="497" spans="1:12" ht="16" customHeight="1">
      <c r="A497" t="s">
        <v>325</v>
      </c>
      <c r="B497" t="s">
        <v>10</v>
      </c>
      <c r="C497" t="s">
        <v>45</v>
      </c>
      <c r="D497" s="24">
        <v>45992</v>
      </c>
      <c r="E497" t="s">
        <v>460</v>
      </c>
      <c r="F497" t="s">
        <v>9</v>
      </c>
      <c r="G497" t="s">
        <v>461</v>
      </c>
      <c r="H497" t="s">
        <v>461</v>
      </c>
      <c r="I497" t="s">
        <v>326</v>
      </c>
      <c r="J497" s="25">
        <v>4061</v>
      </c>
      <c r="K497" s="26">
        <v>8.4295000000000009</v>
      </c>
      <c r="L497" s="26">
        <v>0.1191</v>
      </c>
    </row>
    <row r="498" spans="1:12" ht="16" customHeight="1">
      <c r="A498" t="s">
        <v>325</v>
      </c>
      <c r="B498" t="s">
        <v>10</v>
      </c>
      <c r="C498" t="s">
        <v>45</v>
      </c>
      <c r="D498" s="24">
        <v>45992</v>
      </c>
      <c r="E498" t="s">
        <v>329</v>
      </c>
      <c r="F498" t="s">
        <v>10</v>
      </c>
      <c r="G498" t="s">
        <v>320</v>
      </c>
      <c r="H498" t="s">
        <v>320</v>
      </c>
      <c r="I498" t="s">
        <v>328</v>
      </c>
      <c r="J498" s="25">
        <v>0</v>
      </c>
      <c r="K498" s="26">
        <v>0</v>
      </c>
      <c r="L498" s="26">
        <v>0</v>
      </c>
    </row>
    <row r="499" spans="1:12" ht="16" customHeight="1">
      <c r="A499" t="s">
        <v>325</v>
      </c>
      <c r="B499" t="s">
        <v>10</v>
      </c>
      <c r="C499" t="s">
        <v>45</v>
      </c>
      <c r="D499" s="24">
        <v>45992</v>
      </c>
      <c r="E499" t="s">
        <v>372</v>
      </c>
      <c r="F499" t="s">
        <v>10</v>
      </c>
      <c r="G499" t="s">
        <v>320</v>
      </c>
      <c r="H499" t="s">
        <v>320</v>
      </c>
      <c r="I499" t="s">
        <v>330</v>
      </c>
      <c r="J499" s="25">
        <v>0</v>
      </c>
      <c r="K499" s="26">
        <v>0</v>
      </c>
      <c r="L499" s="26">
        <v>0</v>
      </c>
    </row>
    <row r="500" spans="1:12" ht="16" customHeight="1">
      <c r="A500" t="s">
        <v>462</v>
      </c>
      <c r="B500" t="s">
        <v>11</v>
      </c>
      <c r="C500" t="s">
        <v>45</v>
      </c>
      <c r="D500" s="24">
        <v>45992</v>
      </c>
      <c r="E500" t="s">
        <v>399</v>
      </c>
      <c r="F500" t="s">
        <v>10</v>
      </c>
      <c r="G500" t="s">
        <v>320</v>
      </c>
      <c r="H500" t="s">
        <v>320</v>
      </c>
      <c r="I500" t="s">
        <v>322</v>
      </c>
      <c r="J500" s="25">
        <v>2192565</v>
      </c>
      <c r="K500" s="26">
        <v>3925.0769</v>
      </c>
      <c r="L500" s="26">
        <v>28.581900000000001</v>
      </c>
    </row>
    <row r="501" spans="1:12" ht="16" customHeight="1">
      <c r="A501" t="s">
        <v>462</v>
      </c>
      <c r="B501" t="s">
        <v>11</v>
      </c>
      <c r="C501" t="s">
        <v>45</v>
      </c>
      <c r="D501" s="24">
        <v>45992</v>
      </c>
      <c r="E501" t="s">
        <v>429</v>
      </c>
      <c r="F501" t="s">
        <v>10</v>
      </c>
      <c r="G501" t="s">
        <v>320</v>
      </c>
      <c r="H501" t="s">
        <v>320</v>
      </c>
      <c r="I501" t="s">
        <v>324</v>
      </c>
      <c r="J501" s="25">
        <v>27378</v>
      </c>
      <c r="K501" s="26">
        <v>49.631300000000003</v>
      </c>
      <c r="L501" s="26">
        <v>0.45279999999999998</v>
      </c>
    </row>
    <row r="502" spans="1:12" ht="16" customHeight="1">
      <c r="A502" t="s">
        <v>462</v>
      </c>
      <c r="B502" t="s">
        <v>11</v>
      </c>
      <c r="C502" t="s">
        <v>45</v>
      </c>
      <c r="D502" s="24">
        <v>45992</v>
      </c>
      <c r="E502" t="s">
        <v>460</v>
      </c>
      <c r="F502" t="s">
        <v>9</v>
      </c>
      <c r="G502" t="s">
        <v>461</v>
      </c>
      <c r="H502" t="s">
        <v>461</v>
      </c>
      <c r="I502" t="s">
        <v>326</v>
      </c>
      <c r="J502" s="25">
        <v>7104</v>
      </c>
      <c r="K502" s="26">
        <v>12.917400000000001</v>
      </c>
      <c r="L502" s="26">
        <v>0.2014</v>
      </c>
    </row>
    <row r="503" spans="1:12" ht="16" customHeight="1">
      <c r="A503" t="s">
        <v>462</v>
      </c>
      <c r="B503" t="s">
        <v>11</v>
      </c>
      <c r="C503" t="s">
        <v>45</v>
      </c>
      <c r="D503" s="24">
        <v>45992</v>
      </c>
      <c r="E503" t="s">
        <v>329</v>
      </c>
      <c r="F503" t="s">
        <v>10</v>
      </c>
      <c r="G503" t="s">
        <v>320</v>
      </c>
      <c r="H503" t="s">
        <v>320</v>
      </c>
      <c r="I503" t="s">
        <v>328</v>
      </c>
      <c r="J503" s="25">
        <v>0</v>
      </c>
      <c r="K503" s="26">
        <v>0</v>
      </c>
      <c r="L503" s="26">
        <v>0</v>
      </c>
    </row>
    <row r="504" spans="1:12" ht="16" customHeight="1">
      <c r="A504" t="s">
        <v>462</v>
      </c>
      <c r="B504" t="s">
        <v>11</v>
      </c>
      <c r="C504" t="s">
        <v>45</v>
      </c>
      <c r="D504" s="24">
        <v>45992</v>
      </c>
      <c r="E504" t="s">
        <v>372</v>
      </c>
      <c r="F504" t="s">
        <v>10</v>
      </c>
      <c r="G504" t="s">
        <v>320</v>
      </c>
      <c r="H504" t="s">
        <v>320</v>
      </c>
      <c r="I504" t="s">
        <v>330</v>
      </c>
      <c r="J504" s="25">
        <v>0</v>
      </c>
      <c r="K504" s="26">
        <v>0</v>
      </c>
      <c r="L504" s="26">
        <v>0</v>
      </c>
    </row>
    <row r="505" spans="1:12" ht="16" customHeight="1">
      <c r="A505" t="s">
        <v>462</v>
      </c>
      <c r="B505" t="s">
        <v>11</v>
      </c>
      <c r="C505" t="s">
        <v>45</v>
      </c>
      <c r="D505" s="24">
        <v>45992</v>
      </c>
      <c r="E505" t="s">
        <v>331</v>
      </c>
      <c r="F505" t="s">
        <v>10</v>
      </c>
      <c r="G505" t="s">
        <v>320</v>
      </c>
      <c r="H505" t="s">
        <v>320</v>
      </c>
      <c r="I505" t="s">
        <v>433</v>
      </c>
      <c r="J505" s="25">
        <v>0</v>
      </c>
      <c r="K505" s="26">
        <v>0</v>
      </c>
      <c r="L505" s="26">
        <v>0</v>
      </c>
    </row>
    <row r="506" spans="1:12" ht="16" customHeight="1">
      <c r="A506" t="s">
        <v>465</v>
      </c>
      <c r="B506" t="s">
        <v>12</v>
      </c>
      <c r="C506" t="s">
        <v>46</v>
      </c>
      <c r="D506" s="24">
        <v>46023</v>
      </c>
      <c r="E506" t="s">
        <v>399</v>
      </c>
      <c r="F506" t="s">
        <v>10</v>
      </c>
      <c r="G506" t="s">
        <v>320</v>
      </c>
      <c r="H506" t="s">
        <v>320</v>
      </c>
      <c r="I506" t="s">
        <v>315</v>
      </c>
      <c r="J506" s="25">
        <v>1218064</v>
      </c>
      <c r="K506" s="26">
        <v>2177.2118</v>
      </c>
      <c r="L506" s="26">
        <v>15.9139</v>
      </c>
    </row>
    <row r="507" spans="1:12" ht="16" customHeight="1">
      <c r="A507" t="s">
        <v>465</v>
      </c>
      <c r="B507" t="s">
        <v>12</v>
      </c>
      <c r="C507" t="s">
        <v>46</v>
      </c>
      <c r="D507" s="24">
        <v>46023</v>
      </c>
      <c r="E507" t="s">
        <v>429</v>
      </c>
      <c r="F507" t="s">
        <v>10</v>
      </c>
      <c r="G507" t="s">
        <v>320</v>
      </c>
      <c r="H507" t="s">
        <v>320</v>
      </c>
      <c r="I507" t="s">
        <v>322</v>
      </c>
      <c r="J507" s="25">
        <v>11460</v>
      </c>
      <c r="K507" s="26">
        <v>20.703399999999998</v>
      </c>
      <c r="L507" s="26">
        <v>0.20930000000000001</v>
      </c>
    </row>
    <row r="508" spans="1:12" ht="16" customHeight="1">
      <c r="A508" t="s">
        <v>465</v>
      </c>
      <c r="B508" t="s">
        <v>12</v>
      </c>
      <c r="C508" t="s">
        <v>46</v>
      </c>
      <c r="D508" s="24">
        <v>46023</v>
      </c>
      <c r="E508" t="s">
        <v>460</v>
      </c>
      <c r="F508" t="s">
        <v>9</v>
      </c>
      <c r="G508" t="s">
        <v>461</v>
      </c>
      <c r="H508" t="s">
        <v>461</v>
      </c>
      <c r="I508" t="s">
        <v>324</v>
      </c>
      <c r="J508" s="25">
        <v>1868</v>
      </c>
      <c r="K508" s="26">
        <v>3.3504</v>
      </c>
      <c r="L508" s="26">
        <v>4.0300000000000002E-2</v>
      </c>
    </row>
    <row r="509" spans="1:12" ht="16" customHeight="1">
      <c r="A509" t="s">
        <v>465</v>
      </c>
      <c r="B509" t="s">
        <v>12</v>
      </c>
      <c r="C509" t="s">
        <v>46</v>
      </c>
      <c r="D509" s="24">
        <v>46023</v>
      </c>
      <c r="E509" t="s">
        <v>329</v>
      </c>
      <c r="F509" t="s">
        <v>10</v>
      </c>
      <c r="G509" t="s">
        <v>320</v>
      </c>
      <c r="H509" t="s">
        <v>320</v>
      </c>
      <c r="I509" t="s">
        <v>370</v>
      </c>
      <c r="J509" s="25">
        <v>0</v>
      </c>
      <c r="K509" s="26">
        <v>0</v>
      </c>
      <c r="L509" s="26">
        <v>0</v>
      </c>
    </row>
    <row r="510" spans="1:12" ht="16" customHeight="1">
      <c r="A510" t="s">
        <v>465</v>
      </c>
      <c r="B510" t="s">
        <v>12</v>
      </c>
      <c r="C510" t="s">
        <v>46</v>
      </c>
      <c r="D510" s="24">
        <v>46023</v>
      </c>
      <c r="E510" t="s">
        <v>372</v>
      </c>
      <c r="F510" t="s">
        <v>10</v>
      </c>
      <c r="G510" t="s">
        <v>320</v>
      </c>
      <c r="H510" t="s">
        <v>320</v>
      </c>
      <c r="I510" t="s">
        <v>371</v>
      </c>
      <c r="J510" s="25">
        <v>0</v>
      </c>
      <c r="K510" s="26">
        <v>0</v>
      </c>
      <c r="L510" s="26">
        <v>0</v>
      </c>
    </row>
    <row r="511" spans="1:12" ht="16" customHeight="1">
      <c r="A511" t="s">
        <v>465</v>
      </c>
      <c r="B511" t="s">
        <v>12</v>
      </c>
      <c r="C511" t="s">
        <v>46</v>
      </c>
      <c r="D511" s="24">
        <v>46023</v>
      </c>
      <c r="E511" t="s">
        <v>331</v>
      </c>
      <c r="F511" t="s">
        <v>10</v>
      </c>
      <c r="G511" t="s">
        <v>320</v>
      </c>
      <c r="H511" t="s">
        <v>320</v>
      </c>
      <c r="I511" t="s">
        <v>373</v>
      </c>
      <c r="J511" s="25">
        <v>0</v>
      </c>
      <c r="K511" s="26">
        <v>0</v>
      </c>
      <c r="L511" s="26">
        <v>0</v>
      </c>
    </row>
    <row r="512" spans="1:12" ht="16" customHeight="1">
      <c r="A512" t="s">
        <v>474</v>
      </c>
      <c r="B512" t="s">
        <v>13</v>
      </c>
      <c r="C512" t="s">
        <v>46</v>
      </c>
      <c r="D512" s="24">
        <v>46023</v>
      </c>
      <c r="E512" t="s">
        <v>399</v>
      </c>
      <c r="F512" t="s">
        <v>10</v>
      </c>
      <c r="G512" t="s">
        <v>320</v>
      </c>
      <c r="H512" t="s">
        <v>320</v>
      </c>
      <c r="I512" t="s">
        <v>315</v>
      </c>
      <c r="J512" s="25">
        <v>2233318</v>
      </c>
      <c r="K512" s="26">
        <v>4015.0790999999999</v>
      </c>
      <c r="L512" s="26">
        <v>28.035900000000002</v>
      </c>
    </row>
    <row r="513" spans="1:12" ht="16" customHeight="1">
      <c r="A513" t="s">
        <v>474</v>
      </c>
      <c r="B513" t="s">
        <v>13</v>
      </c>
      <c r="C513" t="s">
        <v>46</v>
      </c>
      <c r="D513" s="24">
        <v>46023</v>
      </c>
      <c r="E513" t="s">
        <v>429</v>
      </c>
      <c r="F513" t="s">
        <v>10</v>
      </c>
      <c r="G513" t="s">
        <v>320</v>
      </c>
      <c r="H513" t="s">
        <v>320</v>
      </c>
      <c r="I513" t="s">
        <v>322</v>
      </c>
      <c r="J513" s="25">
        <v>31896</v>
      </c>
      <c r="K513" s="26">
        <v>57.970100000000002</v>
      </c>
      <c r="L513" s="26">
        <v>0.57599999999999996</v>
      </c>
    </row>
    <row r="514" spans="1:12" ht="16" customHeight="1">
      <c r="A514" t="s">
        <v>474</v>
      </c>
      <c r="B514" t="s">
        <v>13</v>
      </c>
      <c r="C514" t="s">
        <v>46</v>
      </c>
      <c r="D514" s="24">
        <v>46023</v>
      </c>
      <c r="E514" t="s">
        <v>460</v>
      </c>
      <c r="F514" t="s">
        <v>9</v>
      </c>
      <c r="G514" t="s">
        <v>461</v>
      </c>
      <c r="H514" t="s">
        <v>461</v>
      </c>
      <c r="I514" t="s">
        <v>324</v>
      </c>
      <c r="J514" s="25">
        <v>6090</v>
      </c>
      <c r="K514" s="26">
        <v>11.0708</v>
      </c>
      <c r="L514" s="26">
        <v>0.15890000000000001</v>
      </c>
    </row>
    <row r="515" spans="1:12" ht="16" customHeight="1">
      <c r="A515" t="s">
        <v>474</v>
      </c>
      <c r="B515" t="s">
        <v>13</v>
      </c>
      <c r="C515" t="s">
        <v>46</v>
      </c>
      <c r="D515" s="24">
        <v>46023</v>
      </c>
      <c r="E515" t="s">
        <v>329</v>
      </c>
      <c r="F515" t="s">
        <v>10</v>
      </c>
      <c r="G515" t="s">
        <v>320</v>
      </c>
      <c r="H515" t="s">
        <v>320</v>
      </c>
      <c r="I515" t="s">
        <v>370</v>
      </c>
      <c r="J515" s="25">
        <v>0</v>
      </c>
      <c r="K515" s="26">
        <v>0</v>
      </c>
      <c r="L515" s="26">
        <v>0</v>
      </c>
    </row>
    <row r="516" spans="1:12" ht="16" customHeight="1">
      <c r="A516" t="s">
        <v>474</v>
      </c>
      <c r="B516" t="s">
        <v>13</v>
      </c>
      <c r="C516" t="s">
        <v>46</v>
      </c>
      <c r="D516" s="24">
        <v>46023</v>
      </c>
      <c r="E516" t="s">
        <v>372</v>
      </c>
      <c r="F516" t="s">
        <v>10</v>
      </c>
      <c r="G516" t="s">
        <v>320</v>
      </c>
      <c r="H516" t="s">
        <v>320</v>
      </c>
      <c r="I516" t="s">
        <v>371</v>
      </c>
      <c r="J516" s="25">
        <v>0</v>
      </c>
      <c r="K516" s="26">
        <v>0</v>
      </c>
      <c r="L516" s="26">
        <v>0</v>
      </c>
    </row>
    <row r="517" spans="1:12" ht="16" customHeight="1">
      <c r="A517" t="s">
        <v>474</v>
      </c>
      <c r="B517" t="s">
        <v>13</v>
      </c>
      <c r="C517" t="s">
        <v>46</v>
      </c>
      <c r="D517" s="24">
        <v>46023</v>
      </c>
      <c r="E517" t="s">
        <v>331</v>
      </c>
      <c r="F517" t="s">
        <v>10</v>
      </c>
      <c r="G517" t="s">
        <v>320</v>
      </c>
      <c r="H517" t="s">
        <v>320</v>
      </c>
      <c r="I517" t="s">
        <v>373</v>
      </c>
      <c r="J517" s="25">
        <v>0</v>
      </c>
      <c r="K517" s="26">
        <v>0</v>
      </c>
      <c r="L517" s="26">
        <v>0</v>
      </c>
    </row>
    <row r="518" spans="1:12" ht="16" customHeight="1">
      <c r="A518" t="s">
        <v>475</v>
      </c>
      <c r="B518" t="s">
        <v>9</v>
      </c>
      <c r="C518" t="s">
        <v>46</v>
      </c>
      <c r="D518" s="24">
        <v>46023</v>
      </c>
      <c r="E518" t="s">
        <v>399</v>
      </c>
      <c r="F518" t="s">
        <v>10</v>
      </c>
      <c r="G518" t="s">
        <v>320</v>
      </c>
      <c r="H518" t="s">
        <v>320</v>
      </c>
      <c r="I518" t="s">
        <v>315</v>
      </c>
      <c r="J518" s="25">
        <v>2557337</v>
      </c>
      <c r="K518" s="26">
        <v>4614.8139000000001</v>
      </c>
      <c r="L518" s="26">
        <v>31.1752</v>
      </c>
    </row>
    <row r="519" spans="1:12" ht="16" customHeight="1">
      <c r="A519" t="s">
        <v>475</v>
      </c>
      <c r="B519" t="s">
        <v>9</v>
      </c>
      <c r="C519" t="s">
        <v>46</v>
      </c>
      <c r="D519" s="24">
        <v>46023</v>
      </c>
      <c r="E519" t="s">
        <v>429</v>
      </c>
      <c r="F519" t="s">
        <v>10</v>
      </c>
      <c r="G519" t="s">
        <v>320</v>
      </c>
      <c r="H519" t="s">
        <v>320</v>
      </c>
      <c r="I519" t="s">
        <v>322</v>
      </c>
      <c r="J519" s="25">
        <v>26875</v>
      </c>
      <c r="K519" s="26">
        <v>48.899500000000003</v>
      </c>
      <c r="L519" s="26">
        <v>0.4874</v>
      </c>
    </row>
    <row r="520" spans="1:12" ht="16" customHeight="1">
      <c r="A520" t="s">
        <v>475</v>
      </c>
      <c r="B520" t="s">
        <v>9</v>
      </c>
      <c r="C520" t="s">
        <v>46</v>
      </c>
      <c r="D520" s="24">
        <v>46023</v>
      </c>
      <c r="E520" t="s">
        <v>460</v>
      </c>
      <c r="F520" t="s">
        <v>9</v>
      </c>
      <c r="G520" t="s">
        <v>461</v>
      </c>
      <c r="H520" t="s">
        <v>461</v>
      </c>
      <c r="I520" t="s">
        <v>324</v>
      </c>
      <c r="J520" s="25">
        <v>6279</v>
      </c>
      <c r="K520" s="26">
        <v>11.494999999999999</v>
      </c>
      <c r="L520" s="26">
        <v>0.15010000000000001</v>
      </c>
    </row>
    <row r="521" spans="1:12" ht="16" customHeight="1">
      <c r="A521" t="s">
        <v>475</v>
      </c>
      <c r="B521" t="s">
        <v>9</v>
      </c>
      <c r="C521" t="s">
        <v>46</v>
      </c>
      <c r="D521" s="24">
        <v>46023</v>
      </c>
      <c r="E521" t="s">
        <v>329</v>
      </c>
      <c r="F521" t="s">
        <v>10</v>
      </c>
      <c r="G521" t="s">
        <v>320</v>
      </c>
      <c r="H521" t="s">
        <v>320</v>
      </c>
      <c r="I521" t="s">
        <v>370</v>
      </c>
      <c r="J521" s="25">
        <v>0</v>
      </c>
      <c r="K521" s="26">
        <v>0</v>
      </c>
      <c r="L521" s="26">
        <v>0</v>
      </c>
    </row>
    <row r="522" spans="1:12" ht="16" customHeight="1">
      <c r="A522" t="s">
        <v>475</v>
      </c>
      <c r="B522" t="s">
        <v>9</v>
      </c>
      <c r="C522" t="s">
        <v>46</v>
      </c>
      <c r="D522" s="24">
        <v>46023</v>
      </c>
      <c r="E522" t="s">
        <v>372</v>
      </c>
      <c r="F522" t="s">
        <v>10</v>
      </c>
      <c r="G522" t="s">
        <v>320</v>
      </c>
      <c r="H522" t="s">
        <v>320</v>
      </c>
      <c r="I522" t="s">
        <v>371</v>
      </c>
      <c r="J522" s="25">
        <v>0</v>
      </c>
      <c r="K522" s="26">
        <v>0</v>
      </c>
      <c r="L522" s="26">
        <v>0</v>
      </c>
    </row>
    <row r="523" spans="1:12" ht="16" customHeight="1">
      <c r="A523" t="s">
        <v>475</v>
      </c>
      <c r="B523" t="s">
        <v>9</v>
      </c>
      <c r="C523" t="s">
        <v>46</v>
      </c>
      <c r="D523" s="24">
        <v>46023</v>
      </c>
      <c r="E523" t="s">
        <v>331</v>
      </c>
      <c r="F523" t="s">
        <v>10</v>
      </c>
      <c r="G523" t="s">
        <v>320</v>
      </c>
      <c r="H523" t="s">
        <v>320</v>
      </c>
      <c r="I523" t="s">
        <v>373</v>
      </c>
      <c r="J523" s="25">
        <v>0</v>
      </c>
      <c r="K523" s="26">
        <v>0</v>
      </c>
      <c r="L523" s="26">
        <v>0</v>
      </c>
    </row>
    <row r="524" spans="1:12" ht="16" customHeight="1">
      <c r="A524" t="s">
        <v>442</v>
      </c>
      <c r="B524" t="s">
        <v>10</v>
      </c>
      <c r="C524" t="s">
        <v>46</v>
      </c>
      <c r="D524" s="24">
        <v>46023</v>
      </c>
      <c r="E524" t="s">
        <v>399</v>
      </c>
      <c r="F524" t="s">
        <v>10</v>
      </c>
      <c r="G524" t="s">
        <v>320</v>
      </c>
      <c r="H524" t="s">
        <v>320</v>
      </c>
      <c r="I524" t="s">
        <v>315</v>
      </c>
      <c r="J524" s="25">
        <v>2102559</v>
      </c>
      <c r="K524" s="26">
        <v>3794.1032</v>
      </c>
      <c r="L524" s="26">
        <v>25.726900000000001</v>
      </c>
    </row>
    <row r="525" spans="1:12" ht="16" customHeight="1">
      <c r="A525" t="s">
        <v>442</v>
      </c>
      <c r="B525" t="s">
        <v>10</v>
      </c>
      <c r="C525" t="s">
        <v>46</v>
      </c>
      <c r="D525" s="24">
        <v>46023</v>
      </c>
      <c r="E525" t="s">
        <v>429</v>
      </c>
      <c r="F525" t="s">
        <v>10</v>
      </c>
      <c r="G525" t="s">
        <v>320</v>
      </c>
      <c r="H525" t="s">
        <v>320</v>
      </c>
      <c r="I525" t="s">
        <v>322</v>
      </c>
      <c r="J525" s="25">
        <v>27710</v>
      </c>
      <c r="K525" s="26">
        <v>50.062199999999997</v>
      </c>
      <c r="L525" s="26">
        <v>0.42499999999999999</v>
      </c>
    </row>
    <row r="526" spans="1:12" ht="16" customHeight="1">
      <c r="A526" t="s">
        <v>442</v>
      </c>
      <c r="B526" t="s">
        <v>10</v>
      </c>
      <c r="C526" t="s">
        <v>46</v>
      </c>
      <c r="D526" s="24">
        <v>46023</v>
      </c>
      <c r="E526" t="s">
        <v>460</v>
      </c>
      <c r="F526" t="s">
        <v>9</v>
      </c>
      <c r="G526" t="s">
        <v>461</v>
      </c>
      <c r="H526" t="s">
        <v>461</v>
      </c>
      <c r="I526" t="s">
        <v>324</v>
      </c>
      <c r="J526" s="25">
        <v>3017</v>
      </c>
      <c r="K526" s="26">
        <v>5.5016999999999996</v>
      </c>
      <c r="L526" s="26">
        <v>6.9099999999999995E-2</v>
      </c>
    </row>
    <row r="527" spans="1:12" ht="16" customHeight="1">
      <c r="A527" t="s">
        <v>442</v>
      </c>
      <c r="B527" t="s">
        <v>10</v>
      </c>
      <c r="C527" t="s">
        <v>46</v>
      </c>
      <c r="D527" s="24">
        <v>46023</v>
      </c>
      <c r="E527" t="s">
        <v>329</v>
      </c>
      <c r="F527" t="s">
        <v>10</v>
      </c>
      <c r="G527" t="s">
        <v>320</v>
      </c>
      <c r="H527" t="s">
        <v>320</v>
      </c>
      <c r="I527" t="s">
        <v>370</v>
      </c>
      <c r="J527" s="25">
        <v>0</v>
      </c>
      <c r="K527" s="26">
        <v>0</v>
      </c>
      <c r="L527" s="26">
        <v>0</v>
      </c>
    </row>
    <row r="528" spans="1:12" ht="16" customHeight="1">
      <c r="A528" t="s">
        <v>442</v>
      </c>
      <c r="B528" t="s">
        <v>10</v>
      </c>
      <c r="C528" t="s">
        <v>46</v>
      </c>
      <c r="D528" s="24">
        <v>46023</v>
      </c>
      <c r="E528" t="s">
        <v>372</v>
      </c>
      <c r="F528" t="s">
        <v>10</v>
      </c>
      <c r="G528" t="s">
        <v>320</v>
      </c>
      <c r="H528" t="s">
        <v>320</v>
      </c>
      <c r="I528" t="s">
        <v>371</v>
      </c>
      <c r="J528" s="25">
        <v>0</v>
      </c>
      <c r="K528" s="26">
        <v>0</v>
      </c>
      <c r="L528" s="26">
        <v>0</v>
      </c>
    </row>
    <row r="529" spans="1:12" ht="16" customHeight="1">
      <c r="A529" t="s">
        <v>442</v>
      </c>
      <c r="B529" t="s">
        <v>10</v>
      </c>
      <c r="C529" t="s">
        <v>46</v>
      </c>
      <c r="D529" s="24">
        <v>46023</v>
      </c>
      <c r="E529" t="s">
        <v>331</v>
      </c>
      <c r="F529" t="s">
        <v>10</v>
      </c>
      <c r="G529" t="s">
        <v>320</v>
      </c>
      <c r="H529" t="s">
        <v>320</v>
      </c>
      <c r="I529" t="s">
        <v>373</v>
      </c>
      <c r="J529" s="25">
        <v>0</v>
      </c>
      <c r="K529" s="26">
        <v>0</v>
      </c>
      <c r="L529" s="26">
        <v>0</v>
      </c>
    </row>
    <row r="530" spans="1:12" ht="16" customHeight="1">
      <c r="A530" t="s">
        <v>476</v>
      </c>
      <c r="B530" t="s">
        <v>11</v>
      </c>
      <c r="C530" t="s">
        <v>46</v>
      </c>
      <c r="D530" s="24">
        <v>46023</v>
      </c>
      <c r="E530" t="s">
        <v>399</v>
      </c>
      <c r="F530" t="s">
        <v>10</v>
      </c>
      <c r="G530" t="s">
        <v>320</v>
      </c>
      <c r="H530" t="s">
        <v>320</v>
      </c>
      <c r="I530" t="s">
        <v>315</v>
      </c>
      <c r="J530" s="25">
        <v>2284207</v>
      </c>
      <c r="K530" s="26">
        <v>4099.6239999999998</v>
      </c>
      <c r="L530" s="26">
        <v>27.534500000000001</v>
      </c>
    </row>
    <row r="531" spans="1:12" ht="16" customHeight="1">
      <c r="A531" t="s">
        <v>476</v>
      </c>
      <c r="B531" t="s">
        <v>11</v>
      </c>
      <c r="C531" t="s">
        <v>46</v>
      </c>
      <c r="D531" s="24">
        <v>46023</v>
      </c>
      <c r="E531" t="s">
        <v>429</v>
      </c>
      <c r="F531" t="s">
        <v>10</v>
      </c>
      <c r="G531" t="s">
        <v>320</v>
      </c>
      <c r="H531" t="s">
        <v>320</v>
      </c>
      <c r="I531" t="s">
        <v>322</v>
      </c>
      <c r="J531" s="25">
        <v>26715</v>
      </c>
      <c r="K531" s="26">
        <v>48.520699999999998</v>
      </c>
      <c r="L531" s="26">
        <v>0.48170000000000002</v>
      </c>
    </row>
    <row r="532" spans="1:12" ht="16" customHeight="1">
      <c r="A532" t="s">
        <v>476</v>
      </c>
      <c r="B532" t="s">
        <v>11</v>
      </c>
      <c r="C532" t="s">
        <v>46</v>
      </c>
      <c r="D532" s="24">
        <v>46023</v>
      </c>
      <c r="E532" t="s">
        <v>460</v>
      </c>
      <c r="F532" t="s">
        <v>9</v>
      </c>
      <c r="G532" t="s">
        <v>461</v>
      </c>
      <c r="H532" t="s">
        <v>461</v>
      </c>
      <c r="I532" t="s">
        <v>324</v>
      </c>
      <c r="J532" s="25">
        <v>3455</v>
      </c>
      <c r="K532" s="26">
        <v>6.2252000000000001</v>
      </c>
      <c r="L532" s="26">
        <v>7.4399999999999994E-2</v>
      </c>
    </row>
    <row r="533" spans="1:12" ht="16" customHeight="1">
      <c r="A533" t="s">
        <v>476</v>
      </c>
      <c r="B533" t="s">
        <v>11</v>
      </c>
      <c r="C533" t="s">
        <v>46</v>
      </c>
      <c r="D533" s="24">
        <v>46023</v>
      </c>
      <c r="E533" t="s">
        <v>329</v>
      </c>
      <c r="F533" t="s">
        <v>10</v>
      </c>
      <c r="G533" t="s">
        <v>320</v>
      </c>
      <c r="H533" t="s">
        <v>320</v>
      </c>
      <c r="I533" t="s">
        <v>370</v>
      </c>
      <c r="J533" s="25">
        <v>0</v>
      </c>
      <c r="K533" s="26">
        <v>0</v>
      </c>
      <c r="L533" s="26">
        <v>0</v>
      </c>
    </row>
    <row r="534" spans="1:12" ht="16" customHeight="1">
      <c r="A534" t="s">
        <v>476</v>
      </c>
      <c r="B534" t="s">
        <v>11</v>
      </c>
      <c r="C534" t="s">
        <v>46</v>
      </c>
      <c r="D534" s="24">
        <v>46023</v>
      </c>
      <c r="E534" t="s">
        <v>372</v>
      </c>
      <c r="F534" t="s">
        <v>10</v>
      </c>
      <c r="G534" t="s">
        <v>320</v>
      </c>
      <c r="H534" t="s">
        <v>320</v>
      </c>
      <c r="I534" t="s">
        <v>371</v>
      </c>
      <c r="J534" s="25">
        <v>0</v>
      </c>
      <c r="K534" s="26">
        <v>0</v>
      </c>
      <c r="L534" s="26">
        <v>0</v>
      </c>
    </row>
    <row r="535" spans="1:12" ht="16" customHeight="1">
      <c r="A535" t="s">
        <v>476</v>
      </c>
      <c r="B535" t="s">
        <v>11</v>
      </c>
      <c r="C535" t="s">
        <v>46</v>
      </c>
      <c r="D535" s="24">
        <v>46023</v>
      </c>
      <c r="E535" t="s">
        <v>331</v>
      </c>
      <c r="F535" t="s">
        <v>10</v>
      </c>
      <c r="G535" t="s">
        <v>320</v>
      </c>
      <c r="H535" t="s">
        <v>320</v>
      </c>
      <c r="I535" t="s">
        <v>373</v>
      </c>
      <c r="J535" s="25">
        <v>0</v>
      </c>
      <c r="K535" s="26">
        <v>0</v>
      </c>
      <c r="L535" s="26">
        <v>0</v>
      </c>
    </row>
    <row r="536" spans="1:12" ht="16" customHeight="1">
      <c r="A536" t="s">
        <v>478</v>
      </c>
      <c r="B536" t="s">
        <v>12</v>
      </c>
      <c r="C536" t="s">
        <v>47</v>
      </c>
      <c r="D536" s="24">
        <v>46023</v>
      </c>
      <c r="E536" t="s">
        <v>399</v>
      </c>
      <c r="F536" t="s">
        <v>10</v>
      </c>
      <c r="G536" t="s">
        <v>320</v>
      </c>
      <c r="H536" t="s">
        <v>320</v>
      </c>
      <c r="I536" t="s">
        <v>315</v>
      </c>
      <c r="J536" s="25">
        <v>3139153</v>
      </c>
      <c r="K536" s="26">
        <v>5616.4440000000004</v>
      </c>
      <c r="L536" s="26">
        <v>36.013199999999998</v>
      </c>
    </row>
    <row r="537" spans="1:12" ht="16" customHeight="1">
      <c r="A537" t="s">
        <v>478</v>
      </c>
      <c r="B537" t="s">
        <v>12</v>
      </c>
      <c r="C537" t="s">
        <v>47</v>
      </c>
      <c r="D537" s="24">
        <v>46023</v>
      </c>
      <c r="E537" t="s">
        <v>429</v>
      </c>
      <c r="F537" t="s">
        <v>10</v>
      </c>
      <c r="G537" t="s">
        <v>320</v>
      </c>
      <c r="H537" t="s">
        <v>320</v>
      </c>
      <c r="I537" t="s">
        <v>322</v>
      </c>
      <c r="J537" s="25">
        <v>40476</v>
      </c>
      <c r="K537" s="26">
        <v>73.503699999999995</v>
      </c>
      <c r="L537" s="26">
        <v>0.80320000000000003</v>
      </c>
    </row>
    <row r="538" spans="1:12" ht="16" customHeight="1">
      <c r="A538" t="s">
        <v>478</v>
      </c>
      <c r="B538" t="s">
        <v>12</v>
      </c>
      <c r="C538" t="s">
        <v>47</v>
      </c>
      <c r="D538" s="24">
        <v>46023</v>
      </c>
      <c r="E538" t="s">
        <v>460</v>
      </c>
      <c r="F538" t="s">
        <v>9</v>
      </c>
      <c r="G538" t="s">
        <v>461</v>
      </c>
      <c r="H538" t="s">
        <v>461</v>
      </c>
      <c r="I538" t="s">
        <v>324</v>
      </c>
      <c r="J538" s="25">
        <v>5459</v>
      </c>
      <c r="K538" s="26">
        <v>9.8262999999999998</v>
      </c>
      <c r="L538" s="26">
        <v>0.1239</v>
      </c>
    </row>
    <row r="539" spans="1:12" ht="16" customHeight="1">
      <c r="A539" t="s">
        <v>478</v>
      </c>
      <c r="B539" t="s">
        <v>12</v>
      </c>
      <c r="C539" t="s">
        <v>47</v>
      </c>
      <c r="D539" s="24">
        <v>46023</v>
      </c>
      <c r="E539" t="s">
        <v>329</v>
      </c>
      <c r="F539" t="s">
        <v>10</v>
      </c>
      <c r="G539" t="s">
        <v>320</v>
      </c>
      <c r="H539" t="s">
        <v>320</v>
      </c>
      <c r="I539" t="s">
        <v>370</v>
      </c>
      <c r="J539" s="25">
        <v>0</v>
      </c>
      <c r="K539" s="26">
        <v>0</v>
      </c>
      <c r="L539" s="26">
        <v>0</v>
      </c>
    </row>
    <row r="540" spans="1:12" ht="16" customHeight="1">
      <c r="A540" t="s">
        <v>478</v>
      </c>
      <c r="B540" t="s">
        <v>12</v>
      </c>
      <c r="C540" t="s">
        <v>47</v>
      </c>
      <c r="D540" s="24">
        <v>46023</v>
      </c>
      <c r="E540" t="s">
        <v>372</v>
      </c>
      <c r="F540" t="s">
        <v>10</v>
      </c>
      <c r="G540" t="s">
        <v>320</v>
      </c>
      <c r="H540" t="s">
        <v>320</v>
      </c>
      <c r="I540" t="s">
        <v>371</v>
      </c>
      <c r="J540" s="25">
        <v>0</v>
      </c>
      <c r="K540" s="26">
        <v>0</v>
      </c>
      <c r="L540" s="26">
        <v>0</v>
      </c>
    </row>
    <row r="541" spans="1:12" ht="16" customHeight="1">
      <c r="A541" t="s">
        <v>478</v>
      </c>
      <c r="B541" t="s">
        <v>12</v>
      </c>
      <c r="C541" t="s">
        <v>47</v>
      </c>
      <c r="D541" s="24">
        <v>46023</v>
      </c>
      <c r="E541" t="s">
        <v>331</v>
      </c>
      <c r="F541" t="s">
        <v>10</v>
      </c>
      <c r="G541" t="s">
        <v>320</v>
      </c>
      <c r="H541" t="s">
        <v>320</v>
      </c>
      <c r="I541" t="s">
        <v>373</v>
      </c>
      <c r="J541" s="25">
        <v>0</v>
      </c>
      <c r="K541" s="26">
        <v>0</v>
      </c>
      <c r="L541" s="26">
        <v>0</v>
      </c>
    </row>
    <row r="542" spans="1:12" ht="16" customHeight="1">
      <c r="A542" t="s">
        <v>479</v>
      </c>
      <c r="B542" t="s">
        <v>13</v>
      </c>
      <c r="C542" t="s">
        <v>47</v>
      </c>
      <c r="D542" s="24">
        <v>46023</v>
      </c>
      <c r="E542" t="s">
        <v>399</v>
      </c>
      <c r="F542" t="s">
        <v>10</v>
      </c>
      <c r="G542" t="s">
        <v>320</v>
      </c>
      <c r="H542" t="s">
        <v>320</v>
      </c>
      <c r="I542" t="s">
        <v>315</v>
      </c>
      <c r="J542" s="25">
        <v>3354589</v>
      </c>
      <c r="K542" s="26">
        <v>5968.3697000000002</v>
      </c>
      <c r="L542" s="26">
        <v>38.391100000000002</v>
      </c>
    </row>
    <row r="543" spans="1:12" ht="16" customHeight="1">
      <c r="A543" t="s">
        <v>479</v>
      </c>
      <c r="B543" t="s">
        <v>13</v>
      </c>
      <c r="C543" t="s">
        <v>47</v>
      </c>
      <c r="D543" s="24">
        <v>46023</v>
      </c>
      <c r="E543" t="s">
        <v>429</v>
      </c>
      <c r="F543" t="s">
        <v>10</v>
      </c>
      <c r="G543" t="s">
        <v>320</v>
      </c>
      <c r="H543" t="s">
        <v>320</v>
      </c>
      <c r="I543" t="s">
        <v>322</v>
      </c>
      <c r="J543" s="25">
        <v>50797</v>
      </c>
      <c r="K543" s="26">
        <v>91.394499999999994</v>
      </c>
      <c r="L543" s="26">
        <v>0.98060000000000003</v>
      </c>
    </row>
    <row r="544" spans="1:12" ht="16" customHeight="1">
      <c r="A544" t="s">
        <v>479</v>
      </c>
      <c r="B544" t="s">
        <v>13</v>
      </c>
      <c r="C544" t="s">
        <v>47</v>
      </c>
      <c r="D544" s="24">
        <v>46023</v>
      </c>
      <c r="E544" t="s">
        <v>460</v>
      </c>
      <c r="F544" t="s">
        <v>9</v>
      </c>
      <c r="G544" t="s">
        <v>461</v>
      </c>
      <c r="H544" t="s">
        <v>461</v>
      </c>
      <c r="I544" t="s">
        <v>324</v>
      </c>
      <c r="J544" s="25">
        <v>6876</v>
      </c>
      <c r="K544" s="26">
        <v>12.355</v>
      </c>
      <c r="L544" s="26">
        <v>0.1439</v>
      </c>
    </row>
    <row r="545" spans="1:12" ht="16" customHeight="1">
      <c r="A545" t="s">
        <v>479</v>
      </c>
      <c r="B545" t="s">
        <v>13</v>
      </c>
      <c r="C545" t="s">
        <v>47</v>
      </c>
      <c r="D545" s="24">
        <v>46023</v>
      </c>
      <c r="E545" t="s">
        <v>329</v>
      </c>
      <c r="F545" t="s">
        <v>10</v>
      </c>
      <c r="G545" t="s">
        <v>320</v>
      </c>
      <c r="H545" t="s">
        <v>320</v>
      </c>
      <c r="I545" t="s">
        <v>370</v>
      </c>
      <c r="J545" s="25">
        <v>0</v>
      </c>
      <c r="K545" s="26">
        <v>0</v>
      </c>
      <c r="L545" s="26">
        <v>0</v>
      </c>
    </row>
    <row r="546" spans="1:12" ht="16" customHeight="1">
      <c r="A546" t="s">
        <v>479</v>
      </c>
      <c r="B546" t="s">
        <v>13</v>
      </c>
      <c r="C546" t="s">
        <v>47</v>
      </c>
      <c r="D546" s="24">
        <v>46023</v>
      </c>
      <c r="E546" t="s">
        <v>372</v>
      </c>
      <c r="F546" t="s">
        <v>10</v>
      </c>
      <c r="G546" t="s">
        <v>320</v>
      </c>
      <c r="H546" t="s">
        <v>320</v>
      </c>
      <c r="I546" t="s">
        <v>371</v>
      </c>
      <c r="J546" s="25">
        <v>0</v>
      </c>
      <c r="K546" s="26">
        <v>0</v>
      </c>
      <c r="L546" s="26">
        <v>0</v>
      </c>
    </row>
    <row r="547" spans="1:12" ht="16" customHeight="1">
      <c r="A547" t="s">
        <v>479</v>
      </c>
      <c r="B547" t="s">
        <v>13</v>
      </c>
      <c r="C547" t="s">
        <v>47</v>
      </c>
      <c r="D547" s="24">
        <v>46023</v>
      </c>
      <c r="E547" t="s">
        <v>331</v>
      </c>
      <c r="F547" t="s">
        <v>10</v>
      </c>
      <c r="G547" t="s">
        <v>320</v>
      </c>
      <c r="H547" t="s">
        <v>320</v>
      </c>
      <c r="I547" t="s">
        <v>373</v>
      </c>
      <c r="J547" s="25">
        <v>0</v>
      </c>
      <c r="K547" s="26">
        <v>0</v>
      </c>
      <c r="L547" s="26">
        <v>0</v>
      </c>
    </row>
    <row r="548" spans="1:12" ht="16" customHeight="1">
      <c r="A548" t="s">
        <v>480</v>
      </c>
      <c r="B548" t="s">
        <v>9</v>
      </c>
      <c r="C548" t="s">
        <v>47</v>
      </c>
      <c r="D548" s="24">
        <v>46023</v>
      </c>
      <c r="E548" t="s">
        <v>399</v>
      </c>
      <c r="F548" t="s">
        <v>10</v>
      </c>
      <c r="G548" t="s">
        <v>320</v>
      </c>
      <c r="H548" t="s">
        <v>320</v>
      </c>
      <c r="I548" t="s">
        <v>315</v>
      </c>
      <c r="J548" s="25">
        <v>3762037</v>
      </c>
      <c r="K548" s="26">
        <v>6674.6142</v>
      </c>
      <c r="L548" s="26">
        <v>42.5627</v>
      </c>
    </row>
    <row r="549" spans="1:12" ht="16" customHeight="1">
      <c r="A549" t="s">
        <v>480</v>
      </c>
      <c r="B549" t="s">
        <v>9</v>
      </c>
      <c r="C549" t="s">
        <v>47</v>
      </c>
      <c r="D549" s="24">
        <v>46023</v>
      </c>
      <c r="E549" t="s">
        <v>429</v>
      </c>
      <c r="F549" t="s">
        <v>10</v>
      </c>
      <c r="G549" t="s">
        <v>320</v>
      </c>
      <c r="H549" t="s">
        <v>320</v>
      </c>
      <c r="I549" t="s">
        <v>322</v>
      </c>
      <c r="J549" s="25">
        <v>55544</v>
      </c>
      <c r="K549" s="26">
        <v>100.327</v>
      </c>
      <c r="L549" s="26">
        <v>1.1241000000000001</v>
      </c>
    </row>
    <row r="550" spans="1:12" ht="16" customHeight="1">
      <c r="A550" t="s">
        <v>480</v>
      </c>
      <c r="B550" t="s">
        <v>9</v>
      </c>
      <c r="C550" t="s">
        <v>47</v>
      </c>
      <c r="D550" s="24">
        <v>46023</v>
      </c>
      <c r="E550" t="s">
        <v>460</v>
      </c>
      <c r="F550" t="s">
        <v>9</v>
      </c>
      <c r="G550" t="s">
        <v>461</v>
      </c>
      <c r="H550" t="s">
        <v>461</v>
      </c>
      <c r="I550" t="s">
        <v>324</v>
      </c>
      <c r="J550" s="25">
        <v>7322</v>
      </c>
      <c r="K550" s="26">
        <v>13.2247</v>
      </c>
      <c r="L550" s="26">
        <v>0.1875</v>
      </c>
    </row>
    <row r="551" spans="1:12" ht="16" customHeight="1">
      <c r="A551" t="s">
        <v>480</v>
      </c>
      <c r="B551" t="s">
        <v>9</v>
      </c>
      <c r="C551" t="s">
        <v>47</v>
      </c>
      <c r="D551" s="24">
        <v>46023</v>
      </c>
      <c r="E551" t="s">
        <v>329</v>
      </c>
      <c r="F551" t="s">
        <v>10</v>
      </c>
      <c r="G551" t="s">
        <v>320</v>
      </c>
      <c r="H551" t="s">
        <v>320</v>
      </c>
      <c r="I551" t="s">
        <v>370</v>
      </c>
      <c r="J551" s="25">
        <v>0</v>
      </c>
      <c r="K551" s="26">
        <v>0</v>
      </c>
      <c r="L551" s="26">
        <v>0</v>
      </c>
    </row>
    <row r="552" spans="1:12" ht="16" customHeight="1">
      <c r="A552" t="s">
        <v>480</v>
      </c>
      <c r="B552" t="s">
        <v>9</v>
      </c>
      <c r="C552" t="s">
        <v>47</v>
      </c>
      <c r="D552" s="24">
        <v>46023</v>
      </c>
      <c r="E552" t="s">
        <v>372</v>
      </c>
      <c r="F552" t="s">
        <v>10</v>
      </c>
      <c r="G552" t="s">
        <v>320</v>
      </c>
      <c r="H552" t="s">
        <v>320</v>
      </c>
      <c r="I552" t="s">
        <v>371</v>
      </c>
      <c r="J552" s="25">
        <v>0</v>
      </c>
      <c r="K552" s="26">
        <v>0</v>
      </c>
      <c r="L552" s="26">
        <v>0</v>
      </c>
    </row>
    <row r="553" spans="1:12" ht="16" customHeight="1">
      <c r="A553" t="s">
        <v>480</v>
      </c>
      <c r="B553" t="s">
        <v>9</v>
      </c>
      <c r="C553" t="s">
        <v>47</v>
      </c>
      <c r="D553" s="24">
        <v>46023</v>
      </c>
      <c r="E553" t="s">
        <v>331</v>
      </c>
      <c r="F553" t="s">
        <v>10</v>
      </c>
      <c r="G553" t="s">
        <v>320</v>
      </c>
      <c r="H553" t="s">
        <v>320</v>
      </c>
      <c r="I553" t="s">
        <v>373</v>
      </c>
      <c r="J553" s="25">
        <v>0</v>
      </c>
      <c r="K553" s="26">
        <v>0</v>
      </c>
      <c r="L553" s="26">
        <v>0</v>
      </c>
    </row>
    <row r="554" spans="1:12" ht="16" customHeight="1">
      <c r="A554" t="s">
        <v>447</v>
      </c>
      <c r="B554" t="s">
        <v>10</v>
      </c>
      <c r="C554" t="s">
        <v>47</v>
      </c>
      <c r="D554" s="24">
        <v>46023</v>
      </c>
      <c r="E554" t="s">
        <v>399</v>
      </c>
      <c r="F554" t="s">
        <v>10</v>
      </c>
      <c r="G554" t="s">
        <v>320</v>
      </c>
      <c r="H554" t="s">
        <v>320</v>
      </c>
      <c r="I554" t="s">
        <v>315</v>
      </c>
      <c r="J554" s="25">
        <v>3238380</v>
      </c>
      <c r="K554" s="26">
        <v>5766.9733999999999</v>
      </c>
      <c r="L554" s="26">
        <v>37.243400000000001</v>
      </c>
    </row>
    <row r="555" spans="1:12" ht="16" customHeight="1">
      <c r="A555" t="s">
        <v>447</v>
      </c>
      <c r="B555" t="s">
        <v>10</v>
      </c>
      <c r="C555" t="s">
        <v>47</v>
      </c>
      <c r="D555" s="24">
        <v>46023</v>
      </c>
      <c r="E555" t="s">
        <v>429</v>
      </c>
      <c r="F555" t="s">
        <v>10</v>
      </c>
      <c r="G555" t="s">
        <v>320</v>
      </c>
      <c r="H555" t="s">
        <v>320</v>
      </c>
      <c r="I555" t="s">
        <v>322</v>
      </c>
      <c r="J555" s="25">
        <v>49313</v>
      </c>
      <c r="K555" s="26">
        <v>89.471500000000006</v>
      </c>
      <c r="L555" s="26">
        <v>0.95960000000000001</v>
      </c>
    </row>
    <row r="556" spans="1:12" ht="16" customHeight="1">
      <c r="A556" t="s">
        <v>447</v>
      </c>
      <c r="B556" t="s">
        <v>10</v>
      </c>
      <c r="C556" t="s">
        <v>47</v>
      </c>
      <c r="D556" s="24">
        <v>46023</v>
      </c>
      <c r="E556" t="s">
        <v>460</v>
      </c>
      <c r="F556" t="s">
        <v>9</v>
      </c>
      <c r="G556" t="s">
        <v>461</v>
      </c>
      <c r="H556" t="s">
        <v>461</v>
      </c>
      <c r="I556" t="s">
        <v>324</v>
      </c>
      <c r="J556" s="25">
        <v>4454</v>
      </c>
      <c r="K556" s="26">
        <v>7.9715999999999996</v>
      </c>
      <c r="L556" s="26">
        <v>0.1017</v>
      </c>
    </row>
    <row r="557" spans="1:12" ht="16" customHeight="1">
      <c r="A557" t="s">
        <v>447</v>
      </c>
      <c r="B557" t="s">
        <v>10</v>
      </c>
      <c r="C557" t="s">
        <v>47</v>
      </c>
      <c r="D557" s="24">
        <v>46023</v>
      </c>
      <c r="E557" t="s">
        <v>329</v>
      </c>
      <c r="F557" t="s">
        <v>10</v>
      </c>
      <c r="G557" t="s">
        <v>320</v>
      </c>
      <c r="H557" t="s">
        <v>320</v>
      </c>
      <c r="I557" t="s">
        <v>370</v>
      </c>
      <c r="J557" s="25">
        <v>0</v>
      </c>
      <c r="K557" s="26">
        <v>0</v>
      </c>
      <c r="L557" s="26">
        <v>0</v>
      </c>
    </row>
    <row r="558" spans="1:12" ht="16" customHeight="1">
      <c r="A558" t="s">
        <v>447</v>
      </c>
      <c r="B558" t="s">
        <v>10</v>
      </c>
      <c r="C558" t="s">
        <v>47</v>
      </c>
      <c r="D558" s="24">
        <v>46023</v>
      </c>
      <c r="E558" t="s">
        <v>372</v>
      </c>
      <c r="F558" t="s">
        <v>10</v>
      </c>
      <c r="G558" t="s">
        <v>320</v>
      </c>
      <c r="H558" t="s">
        <v>320</v>
      </c>
      <c r="I558" t="s">
        <v>371</v>
      </c>
      <c r="J558" s="25">
        <v>0</v>
      </c>
      <c r="K558" s="26">
        <v>0</v>
      </c>
      <c r="L558" s="26">
        <v>0</v>
      </c>
    </row>
    <row r="559" spans="1:12" ht="16" customHeight="1">
      <c r="A559" t="s">
        <v>447</v>
      </c>
      <c r="B559" t="s">
        <v>10</v>
      </c>
      <c r="C559" t="s">
        <v>47</v>
      </c>
      <c r="D559" s="24">
        <v>46023</v>
      </c>
      <c r="E559" t="s">
        <v>331</v>
      </c>
      <c r="F559" t="s">
        <v>10</v>
      </c>
      <c r="G559" t="s">
        <v>320</v>
      </c>
      <c r="H559" t="s">
        <v>320</v>
      </c>
      <c r="I559" t="s">
        <v>373</v>
      </c>
      <c r="J559" s="25">
        <v>0</v>
      </c>
      <c r="K559" s="26">
        <v>0</v>
      </c>
      <c r="L559" s="26">
        <v>0</v>
      </c>
    </row>
    <row r="560" spans="1:12" ht="16" customHeight="1">
      <c r="A560" t="s">
        <v>481</v>
      </c>
      <c r="B560" t="s">
        <v>11</v>
      </c>
      <c r="C560" t="s">
        <v>47</v>
      </c>
      <c r="D560" s="24">
        <v>46023</v>
      </c>
      <c r="E560" t="s">
        <v>399</v>
      </c>
      <c r="F560" t="s">
        <v>10</v>
      </c>
      <c r="G560" t="s">
        <v>320</v>
      </c>
      <c r="H560" t="s">
        <v>320</v>
      </c>
      <c r="I560" t="s">
        <v>315</v>
      </c>
      <c r="J560" s="25">
        <v>3079585</v>
      </c>
      <c r="K560" s="26">
        <v>5497.3337000000001</v>
      </c>
      <c r="L560" s="26">
        <v>32.767099999999999</v>
      </c>
    </row>
    <row r="561" spans="1:12" ht="16" customHeight="1">
      <c r="A561" t="s">
        <v>481</v>
      </c>
      <c r="B561" t="s">
        <v>11</v>
      </c>
      <c r="C561" t="s">
        <v>47</v>
      </c>
      <c r="D561" s="24">
        <v>46023</v>
      </c>
      <c r="E561" t="s">
        <v>429</v>
      </c>
      <c r="F561" t="s">
        <v>10</v>
      </c>
      <c r="G561" t="s">
        <v>320</v>
      </c>
      <c r="H561" t="s">
        <v>320</v>
      </c>
      <c r="I561" t="s">
        <v>322</v>
      </c>
      <c r="J561" s="25">
        <v>39092</v>
      </c>
      <c r="K561" s="26">
        <v>70.892300000000006</v>
      </c>
      <c r="L561" s="26">
        <v>0.68879999999999997</v>
      </c>
    </row>
    <row r="562" spans="1:12" ht="16" customHeight="1">
      <c r="A562" t="s">
        <v>481</v>
      </c>
      <c r="B562" t="s">
        <v>11</v>
      </c>
      <c r="C562" t="s">
        <v>47</v>
      </c>
      <c r="D562" s="24">
        <v>46023</v>
      </c>
      <c r="E562" t="s">
        <v>460</v>
      </c>
      <c r="F562" t="s">
        <v>9</v>
      </c>
      <c r="G562" t="s">
        <v>461</v>
      </c>
      <c r="H562" t="s">
        <v>461</v>
      </c>
      <c r="I562" t="s">
        <v>324</v>
      </c>
      <c r="J562" s="25">
        <v>4347</v>
      </c>
      <c r="K562" s="26">
        <v>7.7900999999999998</v>
      </c>
      <c r="L562" s="26">
        <v>9.6600000000000005E-2</v>
      </c>
    </row>
    <row r="563" spans="1:12" ht="16" customHeight="1">
      <c r="A563" t="s">
        <v>481</v>
      </c>
      <c r="B563" t="s">
        <v>11</v>
      </c>
      <c r="C563" t="s">
        <v>47</v>
      </c>
      <c r="D563" s="24">
        <v>46023</v>
      </c>
      <c r="E563" t="s">
        <v>329</v>
      </c>
      <c r="F563" t="s">
        <v>10</v>
      </c>
      <c r="G563" t="s">
        <v>320</v>
      </c>
      <c r="H563" t="s">
        <v>320</v>
      </c>
      <c r="I563" t="s">
        <v>370</v>
      </c>
      <c r="J563" s="25">
        <v>0</v>
      </c>
      <c r="K563" s="26">
        <v>0</v>
      </c>
      <c r="L563" s="26">
        <v>0</v>
      </c>
    </row>
    <row r="564" spans="1:12" ht="16" customHeight="1">
      <c r="A564" t="s">
        <v>481</v>
      </c>
      <c r="B564" t="s">
        <v>11</v>
      </c>
      <c r="C564" t="s">
        <v>47</v>
      </c>
      <c r="D564" s="24">
        <v>46023</v>
      </c>
      <c r="E564" t="s">
        <v>372</v>
      </c>
      <c r="F564" t="s">
        <v>10</v>
      </c>
      <c r="G564" t="s">
        <v>320</v>
      </c>
      <c r="H564" t="s">
        <v>320</v>
      </c>
      <c r="I564" t="s">
        <v>371</v>
      </c>
      <c r="J564" s="25">
        <v>0</v>
      </c>
      <c r="K564" s="26">
        <v>0</v>
      </c>
      <c r="L564" s="26">
        <v>0</v>
      </c>
    </row>
    <row r="565" spans="1:12" ht="16" customHeight="1">
      <c r="A565" t="s">
        <v>481</v>
      </c>
      <c r="B565" t="s">
        <v>11</v>
      </c>
      <c r="C565" t="s">
        <v>47</v>
      </c>
      <c r="D565" s="24">
        <v>46023</v>
      </c>
      <c r="E565" t="s">
        <v>331</v>
      </c>
      <c r="F565" t="s">
        <v>10</v>
      </c>
      <c r="G565" t="s">
        <v>320</v>
      </c>
      <c r="H565" t="s">
        <v>320</v>
      </c>
      <c r="I565" t="s">
        <v>373</v>
      </c>
      <c r="J565" s="25">
        <v>0</v>
      </c>
      <c r="K565" s="26">
        <v>0</v>
      </c>
      <c r="L565" s="26">
        <v>0</v>
      </c>
    </row>
    <row r="566" spans="1:12" ht="16" customHeight="1">
      <c r="A566" t="s">
        <v>483</v>
      </c>
      <c r="B566" t="s">
        <v>13</v>
      </c>
      <c r="C566" t="s">
        <v>48</v>
      </c>
      <c r="D566" s="24">
        <v>46023</v>
      </c>
      <c r="E566" t="s">
        <v>399</v>
      </c>
      <c r="F566" t="s">
        <v>10</v>
      </c>
      <c r="G566" t="s">
        <v>320</v>
      </c>
      <c r="H566" t="s">
        <v>320</v>
      </c>
      <c r="I566" t="s">
        <v>315</v>
      </c>
      <c r="J566" s="25">
        <v>4031567</v>
      </c>
      <c r="K566" s="26">
        <v>7200.0263000000004</v>
      </c>
      <c r="L566" s="26">
        <v>39.031199999999998</v>
      </c>
    </row>
    <row r="567" spans="1:12" ht="16" customHeight="1">
      <c r="A567" t="s">
        <v>483</v>
      </c>
      <c r="B567" t="s">
        <v>13</v>
      </c>
      <c r="C567" t="s">
        <v>48</v>
      </c>
      <c r="D567" s="24">
        <v>46023</v>
      </c>
      <c r="E567" t="s">
        <v>429</v>
      </c>
      <c r="F567" t="s">
        <v>10</v>
      </c>
      <c r="G567" t="s">
        <v>320</v>
      </c>
      <c r="H567" t="s">
        <v>320</v>
      </c>
      <c r="I567" t="s">
        <v>322</v>
      </c>
      <c r="J567" s="25">
        <v>101397</v>
      </c>
      <c r="K567" s="26">
        <v>184.1165</v>
      </c>
      <c r="L567" s="26">
        <v>2.1661000000000001</v>
      </c>
    </row>
    <row r="568" spans="1:12" ht="16" customHeight="1">
      <c r="A568" t="s">
        <v>483</v>
      </c>
      <c r="B568" t="s">
        <v>13</v>
      </c>
      <c r="C568" t="s">
        <v>48</v>
      </c>
      <c r="D568" s="24">
        <v>46023</v>
      </c>
      <c r="E568" t="s">
        <v>460</v>
      </c>
      <c r="F568" t="s">
        <v>9</v>
      </c>
      <c r="G568" t="s">
        <v>461</v>
      </c>
      <c r="H568" t="s">
        <v>461</v>
      </c>
      <c r="I568" t="s">
        <v>324</v>
      </c>
      <c r="J568" s="25">
        <v>8143</v>
      </c>
      <c r="K568" s="26">
        <v>14.6256</v>
      </c>
      <c r="L568" s="26">
        <v>0.20169999999999999</v>
      </c>
    </row>
    <row r="569" spans="1:12" ht="16" customHeight="1">
      <c r="A569" t="s">
        <v>483</v>
      </c>
      <c r="B569" t="s">
        <v>13</v>
      </c>
      <c r="C569" t="s">
        <v>48</v>
      </c>
      <c r="D569" s="24">
        <v>46023</v>
      </c>
      <c r="E569" t="s">
        <v>329</v>
      </c>
      <c r="F569" t="s">
        <v>10</v>
      </c>
      <c r="G569" t="s">
        <v>320</v>
      </c>
      <c r="H569" t="s">
        <v>320</v>
      </c>
      <c r="I569" t="s">
        <v>370</v>
      </c>
      <c r="J569" s="25">
        <v>0</v>
      </c>
      <c r="K569" s="26">
        <v>0</v>
      </c>
      <c r="L569" s="26">
        <v>0</v>
      </c>
    </row>
    <row r="570" spans="1:12" ht="16" customHeight="1">
      <c r="A570" t="s">
        <v>483</v>
      </c>
      <c r="B570" t="s">
        <v>13</v>
      </c>
      <c r="C570" t="s">
        <v>48</v>
      </c>
      <c r="D570" s="24">
        <v>46023</v>
      </c>
      <c r="E570" t="s">
        <v>372</v>
      </c>
      <c r="F570" t="s">
        <v>10</v>
      </c>
      <c r="G570" t="s">
        <v>320</v>
      </c>
      <c r="H570" t="s">
        <v>320</v>
      </c>
      <c r="I570" t="s">
        <v>371</v>
      </c>
      <c r="J570" s="25">
        <v>0</v>
      </c>
      <c r="K570" s="26">
        <v>0</v>
      </c>
      <c r="L570" s="26">
        <v>0</v>
      </c>
    </row>
    <row r="571" spans="1:12" ht="16" customHeight="1">
      <c r="A571" t="s">
        <v>483</v>
      </c>
      <c r="B571" t="s">
        <v>13</v>
      </c>
      <c r="C571" t="s">
        <v>48</v>
      </c>
      <c r="D571" s="24">
        <v>46023</v>
      </c>
      <c r="E571" t="s">
        <v>331</v>
      </c>
      <c r="F571" t="s">
        <v>10</v>
      </c>
      <c r="G571" t="s">
        <v>320</v>
      </c>
      <c r="H571" t="s">
        <v>320</v>
      </c>
      <c r="I571" t="s">
        <v>373</v>
      </c>
      <c r="J571" s="25">
        <v>0</v>
      </c>
      <c r="K571" s="26">
        <v>0</v>
      </c>
      <c r="L571" s="26">
        <v>0</v>
      </c>
    </row>
    <row r="572" spans="1:12" ht="16" customHeight="1">
      <c r="A572" t="s">
        <v>484</v>
      </c>
      <c r="B572" t="s">
        <v>9</v>
      </c>
      <c r="C572" t="s">
        <v>48</v>
      </c>
      <c r="D572" s="24">
        <v>46023</v>
      </c>
      <c r="E572" t="s">
        <v>399</v>
      </c>
      <c r="F572" t="s">
        <v>10</v>
      </c>
      <c r="G572" t="s">
        <v>320</v>
      </c>
      <c r="H572" t="s">
        <v>320</v>
      </c>
      <c r="I572" t="s">
        <v>315</v>
      </c>
      <c r="J572" s="25">
        <v>4658716</v>
      </c>
      <c r="K572" s="26">
        <v>8304.6455000000005</v>
      </c>
      <c r="L572" s="26">
        <v>36.506100000000004</v>
      </c>
    </row>
    <row r="573" spans="1:12" ht="16" customHeight="1">
      <c r="A573" t="s">
        <v>484</v>
      </c>
      <c r="B573" t="s">
        <v>9</v>
      </c>
      <c r="C573" t="s">
        <v>48</v>
      </c>
      <c r="D573" s="24">
        <v>46023</v>
      </c>
      <c r="E573" t="s">
        <v>429</v>
      </c>
      <c r="F573" t="s">
        <v>10</v>
      </c>
      <c r="G573" t="s">
        <v>320</v>
      </c>
      <c r="H573" t="s">
        <v>320</v>
      </c>
      <c r="I573" t="s">
        <v>322</v>
      </c>
      <c r="J573" s="25">
        <v>155196</v>
      </c>
      <c r="K573" s="26">
        <v>282.24349999999998</v>
      </c>
      <c r="L573" s="26">
        <v>3.1913</v>
      </c>
    </row>
    <row r="574" spans="1:12" ht="16" customHeight="1">
      <c r="A574" t="s">
        <v>484</v>
      </c>
      <c r="B574" t="s">
        <v>9</v>
      </c>
      <c r="C574" t="s">
        <v>48</v>
      </c>
      <c r="D574" s="24">
        <v>46023</v>
      </c>
      <c r="E574" t="s">
        <v>460</v>
      </c>
      <c r="F574" t="s">
        <v>9</v>
      </c>
      <c r="G574" t="s">
        <v>461</v>
      </c>
      <c r="H574" t="s">
        <v>461</v>
      </c>
      <c r="I574" t="s">
        <v>324</v>
      </c>
      <c r="J574" s="25">
        <v>7648</v>
      </c>
      <c r="K574" s="26">
        <v>13.8489</v>
      </c>
      <c r="L574" s="26">
        <v>0.158</v>
      </c>
    </row>
    <row r="575" spans="1:12" ht="16" customHeight="1">
      <c r="A575" t="s">
        <v>484</v>
      </c>
      <c r="B575" t="s">
        <v>9</v>
      </c>
      <c r="C575" t="s">
        <v>48</v>
      </c>
      <c r="D575" s="24">
        <v>46023</v>
      </c>
      <c r="E575" t="s">
        <v>329</v>
      </c>
      <c r="F575" t="s">
        <v>10</v>
      </c>
      <c r="G575" t="s">
        <v>320</v>
      </c>
      <c r="H575" t="s">
        <v>320</v>
      </c>
      <c r="I575" t="s">
        <v>370</v>
      </c>
      <c r="J575" s="25">
        <v>0</v>
      </c>
      <c r="K575" s="26">
        <v>0</v>
      </c>
      <c r="L575" s="26">
        <v>0</v>
      </c>
    </row>
    <row r="576" spans="1:12" ht="16" customHeight="1">
      <c r="A576" t="s">
        <v>484</v>
      </c>
      <c r="B576" t="s">
        <v>9</v>
      </c>
      <c r="C576" t="s">
        <v>48</v>
      </c>
      <c r="D576" s="24">
        <v>46023</v>
      </c>
      <c r="E576" t="s">
        <v>372</v>
      </c>
      <c r="F576" t="s">
        <v>10</v>
      </c>
      <c r="G576" t="s">
        <v>320</v>
      </c>
      <c r="H576" t="s">
        <v>320</v>
      </c>
      <c r="I576" t="s">
        <v>371</v>
      </c>
      <c r="J576" s="25">
        <v>0</v>
      </c>
      <c r="K576" s="26">
        <v>0</v>
      </c>
      <c r="L576" s="26">
        <v>0</v>
      </c>
    </row>
    <row r="577" spans="1:12" ht="16" customHeight="1">
      <c r="A577" t="s">
        <v>484</v>
      </c>
      <c r="B577" t="s">
        <v>9</v>
      </c>
      <c r="C577" t="s">
        <v>48</v>
      </c>
      <c r="D577" s="24">
        <v>46023</v>
      </c>
      <c r="E577" t="s">
        <v>331</v>
      </c>
      <c r="F577" t="s">
        <v>10</v>
      </c>
      <c r="G577" t="s">
        <v>320</v>
      </c>
      <c r="H577" t="s">
        <v>320</v>
      </c>
      <c r="I577" t="s">
        <v>373</v>
      </c>
      <c r="J577" s="25">
        <v>0</v>
      </c>
      <c r="K577" s="26">
        <v>0</v>
      </c>
      <c r="L577" s="26">
        <v>0</v>
      </c>
    </row>
    <row r="578" spans="1:12" ht="16" customHeight="1">
      <c r="A578" t="s">
        <v>452</v>
      </c>
      <c r="B578" t="s">
        <v>10</v>
      </c>
      <c r="C578" t="s">
        <v>48</v>
      </c>
      <c r="D578" s="24">
        <v>46023</v>
      </c>
      <c r="E578" t="s">
        <v>399</v>
      </c>
      <c r="F578" t="s">
        <v>10</v>
      </c>
      <c r="G578" t="s">
        <v>320</v>
      </c>
      <c r="H578" t="s">
        <v>320</v>
      </c>
      <c r="I578" t="s">
        <v>315</v>
      </c>
      <c r="J578" s="25">
        <v>5101235</v>
      </c>
      <c r="K578" s="26">
        <v>9015.57</v>
      </c>
      <c r="L578" s="26">
        <v>38.460099999999997</v>
      </c>
    </row>
    <row r="579" spans="1:12" ht="16" customHeight="1">
      <c r="A579" t="s">
        <v>452</v>
      </c>
      <c r="B579" t="s">
        <v>10</v>
      </c>
      <c r="C579" t="s">
        <v>48</v>
      </c>
      <c r="D579" s="24">
        <v>46023</v>
      </c>
      <c r="E579" t="s">
        <v>429</v>
      </c>
      <c r="F579" t="s">
        <v>10</v>
      </c>
      <c r="G579" t="s">
        <v>320</v>
      </c>
      <c r="H579" t="s">
        <v>320</v>
      </c>
      <c r="I579" t="s">
        <v>322</v>
      </c>
      <c r="J579" s="25">
        <v>195951</v>
      </c>
      <c r="K579" s="26">
        <v>354.99250000000001</v>
      </c>
      <c r="L579" s="26">
        <v>4.3072999999999997</v>
      </c>
    </row>
    <row r="580" spans="1:12" ht="16" customHeight="1">
      <c r="A580" t="s">
        <v>452</v>
      </c>
      <c r="B580" t="s">
        <v>10</v>
      </c>
      <c r="C580" t="s">
        <v>48</v>
      </c>
      <c r="D580" s="24">
        <v>46023</v>
      </c>
      <c r="E580" t="s">
        <v>460</v>
      </c>
      <c r="F580" t="s">
        <v>9</v>
      </c>
      <c r="G580" t="s">
        <v>461</v>
      </c>
      <c r="H580" t="s">
        <v>461</v>
      </c>
      <c r="I580" t="s">
        <v>324</v>
      </c>
      <c r="J580" s="25">
        <v>10843</v>
      </c>
      <c r="K580" s="26">
        <v>19.677900000000001</v>
      </c>
      <c r="L580" s="26">
        <v>0.23419999999999999</v>
      </c>
    </row>
    <row r="581" spans="1:12" ht="16" customHeight="1">
      <c r="A581" t="s">
        <v>452</v>
      </c>
      <c r="B581" t="s">
        <v>10</v>
      </c>
      <c r="C581" t="s">
        <v>48</v>
      </c>
      <c r="D581" s="24">
        <v>46023</v>
      </c>
      <c r="E581" t="s">
        <v>329</v>
      </c>
      <c r="F581" t="s">
        <v>10</v>
      </c>
      <c r="G581" t="s">
        <v>320</v>
      </c>
      <c r="H581" t="s">
        <v>320</v>
      </c>
      <c r="I581" t="s">
        <v>370</v>
      </c>
      <c r="J581" s="25">
        <v>1</v>
      </c>
      <c r="K581" s="26">
        <v>1.9E-3</v>
      </c>
      <c r="L581" s="26">
        <v>2.0000000000000001E-4</v>
      </c>
    </row>
    <row r="582" spans="1:12" ht="16" customHeight="1">
      <c r="A582" t="s">
        <v>452</v>
      </c>
      <c r="B582" t="s">
        <v>10</v>
      </c>
      <c r="C582" t="s">
        <v>48</v>
      </c>
      <c r="D582" s="24">
        <v>46023</v>
      </c>
      <c r="E582" t="s">
        <v>372</v>
      </c>
      <c r="F582" t="s">
        <v>10</v>
      </c>
      <c r="G582" t="s">
        <v>320</v>
      </c>
      <c r="H582" t="s">
        <v>320</v>
      </c>
      <c r="I582" t="s">
        <v>371</v>
      </c>
      <c r="J582" s="25">
        <v>0</v>
      </c>
      <c r="K582" s="26">
        <v>0</v>
      </c>
      <c r="L582" s="26">
        <v>0</v>
      </c>
    </row>
    <row r="583" spans="1:12" ht="16" customHeight="1">
      <c r="A583" t="s">
        <v>452</v>
      </c>
      <c r="B583" t="s">
        <v>10</v>
      </c>
      <c r="C583" t="s">
        <v>48</v>
      </c>
      <c r="D583" s="24">
        <v>46023</v>
      </c>
      <c r="E583" t="s">
        <v>331</v>
      </c>
      <c r="F583" t="s">
        <v>10</v>
      </c>
      <c r="G583" t="s">
        <v>320</v>
      </c>
      <c r="H583" t="s">
        <v>320</v>
      </c>
      <c r="I583" t="s">
        <v>373</v>
      </c>
      <c r="J583" s="25">
        <v>0</v>
      </c>
      <c r="K583" s="26">
        <v>0</v>
      </c>
      <c r="L583" s="26">
        <v>0</v>
      </c>
    </row>
    <row r="584" spans="1:12" ht="16" customHeight="1">
      <c r="A584" t="s">
        <v>485</v>
      </c>
      <c r="B584" t="s">
        <v>11</v>
      </c>
      <c r="C584" t="s">
        <v>48</v>
      </c>
      <c r="D584" s="24">
        <v>46023</v>
      </c>
      <c r="E584" t="s">
        <v>399</v>
      </c>
      <c r="F584" t="s">
        <v>10</v>
      </c>
      <c r="G584" t="s">
        <v>320</v>
      </c>
      <c r="H584" t="s">
        <v>320</v>
      </c>
      <c r="I584" t="s">
        <v>315</v>
      </c>
      <c r="J584" s="25">
        <v>12414213</v>
      </c>
      <c r="K584" s="26">
        <v>21724.615300000001</v>
      </c>
      <c r="L584" s="26">
        <v>84.836299999999994</v>
      </c>
    </row>
    <row r="585" spans="1:12" ht="16" customHeight="1">
      <c r="A585" t="s">
        <v>485</v>
      </c>
      <c r="B585" t="s">
        <v>11</v>
      </c>
      <c r="C585" t="s">
        <v>48</v>
      </c>
      <c r="D585" s="24">
        <v>46023</v>
      </c>
      <c r="E585" t="s">
        <v>429</v>
      </c>
      <c r="F585" t="s">
        <v>10</v>
      </c>
      <c r="G585" t="s">
        <v>320</v>
      </c>
      <c r="H585" t="s">
        <v>320</v>
      </c>
      <c r="I585" t="s">
        <v>322</v>
      </c>
      <c r="J585" s="25">
        <v>372901</v>
      </c>
      <c r="K585" s="26">
        <v>667.61040000000003</v>
      </c>
      <c r="L585" s="26">
        <v>7.5471000000000004</v>
      </c>
    </row>
    <row r="586" spans="1:12" ht="16" customHeight="1">
      <c r="A586" t="s">
        <v>485</v>
      </c>
      <c r="B586" t="s">
        <v>11</v>
      </c>
      <c r="C586" t="s">
        <v>48</v>
      </c>
      <c r="D586" s="24">
        <v>46023</v>
      </c>
      <c r="E586" t="s">
        <v>460</v>
      </c>
      <c r="F586" t="s">
        <v>9</v>
      </c>
      <c r="G586" t="s">
        <v>461</v>
      </c>
      <c r="H586" t="s">
        <v>461</v>
      </c>
      <c r="I586" t="s">
        <v>324</v>
      </c>
      <c r="J586" s="25">
        <v>37571</v>
      </c>
      <c r="K586" s="26">
        <v>67.338800000000006</v>
      </c>
      <c r="L586" s="26">
        <v>0.92230000000000001</v>
      </c>
    </row>
    <row r="587" spans="1:12" ht="16" customHeight="1">
      <c r="A587" t="s">
        <v>485</v>
      </c>
      <c r="B587" t="s">
        <v>11</v>
      </c>
      <c r="C587" t="s">
        <v>48</v>
      </c>
      <c r="D587" s="24">
        <v>46023</v>
      </c>
      <c r="E587" t="s">
        <v>329</v>
      </c>
      <c r="F587" t="s">
        <v>10</v>
      </c>
      <c r="G587" t="s">
        <v>320</v>
      </c>
      <c r="H587" t="s">
        <v>320</v>
      </c>
      <c r="I587" t="s">
        <v>370</v>
      </c>
      <c r="J587" s="25">
        <v>0</v>
      </c>
      <c r="K587" s="26">
        <v>0</v>
      </c>
      <c r="L587" s="26">
        <v>0</v>
      </c>
    </row>
    <row r="588" spans="1:12" ht="16" customHeight="1">
      <c r="A588" t="s">
        <v>485</v>
      </c>
      <c r="B588" t="s">
        <v>11</v>
      </c>
      <c r="C588" t="s">
        <v>48</v>
      </c>
      <c r="D588" s="24">
        <v>46023</v>
      </c>
      <c r="E588" t="s">
        <v>372</v>
      </c>
      <c r="F588" t="s">
        <v>10</v>
      </c>
      <c r="G588" t="s">
        <v>320</v>
      </c>
      <c r="H588" t="s">
        <v>320</v>
      </c>
      <c r="I588" t="s">
        <v>371</v>
      </c>
      <c r="J588" s="25">
        <v>0</v>
      </c>
      <c r="K588" s="26">
        <v>0</v>
      </c>
      <c r="L588" s="26">
        <v>0</v>
      </c>
    </row>
    <row r="589" spans="1:12" ht="16" customHeight="1">
      <c r="A589" t="s">
        <v>485</v>
      </c>
      <c r="B589" t="s">
        <v>11</v>
      </c>
      <c r="C589" t="s">
        <v>48</v>
      </c>
      <c r="D589" s="24">
        <v>46023</v>
      </c>
      <c r="E589" t="s">
        <v>331</v>
      </c>
      <c r="F589" t="s">
        <v>10</v>
      </c>
      <c r="G589" t="s">
        <v>320</v>
      </c>
      <c r="H589" t="s">
        <v>320</v>
      </c>
      <c r="I589" t="s">
        <v>373</v>
      </c>
      <c r="J589" s="25">
        <v>0</v>
      </c>
      <c r="K589" s="26">
        <v>0</v>
      </c>
      <c r="L589" s="26">
        <v>0</v>
      </c>
    </row>
    <row r="590" spans="1:12" ht="16" customHeight="1">
      <c r="A590" t="s">
        <v>487</v>
      </c>
      <c r="B590" t="s">
        <v>12</v>
      </c>
      <c r="C590" t="s">
        <v>49</v>
      </c>
      <c r="D590" s="24">
        <v>46023</v>
      </c>
      <c r="E590" t="s">
        <v>399</v>
      </c>
      <c r="F590" t="s">
        <v>10</v>
      </c>
      <c r="G590" t="s">
        <v>320</v>
      </c>
      <c r="H590" t="s">
        <v>320</v>
      </c>
      <c r="I590" t="s">
        <v>315</v>
      </c>
      <c r="J590" s="25">
        <v>9418009</v>
      </c>
      <c r="K590" s="26">
        <v>16540.254000000001</v>
      </c>
      <c r="L590" s="26">
        <v>62.583500000000001</v>
      </c>
    </row>
    <row r="591" spans="1:12" ht="16" customHeight="1">
      <c r="A591" t="s">
        <v>487</v>
      </c>
      <c r="B591" t="s">
        <v>12</v>
      </c>
      <c r="C591" t="s">
        <v>49</v>
      </c>
      <c r="D591" s="24">
        <v>46023</v>
      </c>
      <c r="E591" t="s">
        <v>429</v>
      </c>
      <c r="F591" t="s">
        <v>10</v>
      </c>
      <c r="G591" t="s">
        <v>320</v>
      </c>
      <c r="H591" t="s">
        <v>320</v>
      </c>
      <c r="I591" t="s">
        <v>322</v>
      </c>
      <c r="J591" s="25">
        <v>287934</v>
      </c>
      <c r="K591" s="26">
        <v>515.52369999999996</v>
      </c>
      <c r="L591" s="26">
        <v>5.984</v>
      </c>
    </row>
    <row r="592" spans="1:12" ht="16" customHeight="1">
      <c r="A592" t="s">
        <v>487</v>
      </c>
      <c r="B592" t="s">
        <v>12</v>
      </c>
      <c r="C592" t="s">
        <v>49</v>
      </c>
      <c r="D592" s="24">
        <v>46023</v>
      </c>
      <c r="E592" t="s">
        <v>460</v>
      </c>
      <c r="F592" t="s">
        <v>9</v>
      </c>
      <c r="G592" t="s">
        <v>461</v>
      </c>
      <c r="H592" t="s">
        <v>461</v>
      </c>
      <c r="I592" t="s">
        <v>324</v>
      </c>
      <c r="J592" s="25">
        <v>19189</v>
      </c>
      <c r="K592" s="26">
        <v>34.304699999999997</v>
      </c>
      <c r="L592" s="26">
        <v>0.45850000000000002</v>
      </c>
    </row>
    <row r="593" spans="1:12" ht="16" customHeight="1">
      <c r="A593" t="s">
        <v>487</v>
      </c>
      <c r="B593" t="s">
        <v>12</v>
      </c>
      <c r="C593" t="s">
        <v>49</v>
      </c>
      <c r="D593" s="24">
        <v>46023</v>
      </c>
      <c r="E593" t="s">
        <v>329</v>
      </c>
      <c r="F593" t="s">
        <v>10</v>
      </c>
      <c r="G593" t="s">
        <v>320</v>
      </c>
      <c r="H593" t="s">
        <v>320</v>
      </c>
      <c r="I593" t="s">
        <v>370</v>
      </c>
      <c r="J593" s="25">
        <v>1</v>
      </c>
      <c r="K593" s="26">
        <v>1.8E-3</v>
      </c>
      <c r="L593" s="26">
        <v>0</v>
      </c>
    </row>
    <row r="594" spans="1:12" ht="16" customHeight="1">
      <c r="A594" t="s">
        <v>487</v>
      </c>
      <c r="B594" t="s">
        <v>12</v>
      </c>
      <c r="C594" t="s">
        <v>49</v>
      </c>
      <c r="D594" s="24">
        <v>46023</v>
      </c>
      <c r="E594" t="s">
        <v>372</v>
      </c>
      <c r="F594" t="s">
        <v>10</v>
      </c>
      <c r="G594" t="s">
        <v>320</v>
      </c>
      <c r="H594" t="s">
        <v>320</v>
      </c>
      <c r="I594" t="s">
        <v>371</v>
      </c>
      <c r="J594" s="25">
        <v>0</v>
      </c>
      <c r="K594" s="26">
        <v>0</v>
      </c>
      <c r="L594" s="26">
        <v>0</v>
      </c>
    </row>
    <row r="595" spans="1:12" ht="16" customHeight="1">
      <c r="A595" t="s">
        <v>487</v>
      </c>
      <c r="B595" t="s">
        <v>12</v>
      </c>
      <c r="C595" t="s">
        <v>49</v>
      </c>
      <c r="D595" s="24">
        <v>46023</v>
      </c>
      <c r="E595" t="s">
        <v>331</v>
      </c>
      <c r="F595" t="s">
        <v>10</v>
      </c>
      <c r="G595" t="s">
        <v>320</v>
      </c>
      <c r="H595" t="s">
        <v>320</v>
      </c>
      <c r="I595" t="s">
        <v>373</v>
      </c>
      <c r="J595" s="25">
        <v>0</v>
      </c>
      <c r="K595" s="26">
        <v>0</v>
      </c>
      <c r="L595" s="26">
        <v>0</v>
      </c>
    </row>
    <row r="596" spans="1:12" ht="16" customHeight="1">
      <c r="A596" t="s">
        <v>488</v>
      </c>
      <c r="B596" t="s">
        <v>13</v>
      </c>
      <c r="C596" t="s">
        <v>49</v>
      </c>
      <c r="D596" s="24">
        <v>46023</v>
      </c>
      <c r="E596" t="s">
        <v>399</v>
      </c>
      <c r="F596" t="s">
        <v>10</v>
      </c>
      <c r="G596" t="s">
        <v>320</v>
      </c>
      <c r="H596" t="s">
        <v>320</v>
      </c>
      <c r="I596" t="s">
        <v>315</v>
      </c>
      <c r="J596" s="25">
        <v>18445823</v>
      </c>
      <c r="K596" s="26">
        <v>32235.9071</v>
      </c>
      <c r="L596" s="26">
        <v>102.5214</v>
      </c>
    </row>
    <row r="597" spans="1:12" ht="16" customHeight="1">
      <c r="A597" t="s">
        <v>488</v>
      </c>
      <c r="B597" t="s">
        <v>13</v>
      </c>
      <c r="C597" t="s">
        <v>49</v>
      </c>
      <c r="D597" s="24">
        <v>46023</v>
      </c>
      <c r="E597" t="s">
        <v>429</v>
      </c>
      <c r="F597" t="s">
        <v>10</v>
      </c>
      <c r="G597" t="s">
        <v>320</v>
      </c>
      <c r="H597" t="s">
        <v>320</v>
      </c>
      <c r="I597" t="s">
        <v>322</v>
      </c>
      <c r="J597" s="25">
        <v>391805</v>
      </c>
      <c r="K597" s="26">
        <v>702.69939999999997</v>
      </c>
      <c r="L597" s="26">
        <v>9.1316000000000006</v>
      </c>
    </row>
    <row r="598" spans="1:12" ht="16" customHeight="1">
      <c r="A598" t="s">
        <v>488</v>
      </c>
      <c r="B598" t="s">
        <v>13</v>
      </c>
      <c r="C598" t="s">
        <v>49</v>
      </c>
      <c r="D598" s="24">
        <v>46023</v>
      </c>
      <c r="E598" t="s">
        <v>460</v>
      </c>
      <c r="F598" t="s">
        <v>9</v>
      </c>
      <c r="G598" t="s">
        <v>461</v>
      </c>
      <c r="H598" t="s">
        <v>461</v>
      </c>
      <c r="I598" t="s">
        <v>324</v>
      </c>
      <c r="J598" s="25">
        <v>17636</v>
      </c>
      <c r="K598" s="26">
        <v>31.787400000000002</v>
      </c>
      <c r="L598" s="26">
        <v>0.51790000000000003</v>
      </c>
    </row>
    <row r="599" spans="1:12" ht="16" customHeight="1">
      <c r="A599" t="s">
        <v>488</v>
      </c>
      <c r="B599" t="s">
        <v>13</v>
      </c>
      <c r="C599" t="s">
        <v>49</v>
      </c>
      <c r="D599" s="24">
        <v>46023</v>
      </c>
      <c r="E599" t="s">
        <v>329</v>
      </c>
      <c r="F599" t="s">
        <v>10</v>
      </c>
      <c r="G599" t="s">
        <v>320</v>
      </c>
      <c r="H599" t="s">
        <v>320</v>
      </c>
      <c r="I599" t="s">
        <v>370</v>
      </c>
      <c r="J599" s="25">
        <v>1</v>
      </c>
      <c r="K599" s="26">
        <v>1.8E-3</v>
      </c>
      <c r="L599" s="26">
        <v>0</v>
      </c>
    </row>
    <row r="600" spans="1:12" ht="16" customHeight="1">
      <c r="A600" t="s">
        <v>488</v>
      </c>
      <c r="B600" t="s">
        <v>13</v>
      </c>
      <c r="C600" t="s">
        <v>49</v>
      </c>
      <c r="D600" s="24">
        <v>46023</v>
      </c>
      <c r="E600" t="s">
        <v>372</v>
      </c>
      <c r="F600" t="s">
        <v>10</v>
      </c>
      <c r="G600" t="s">
        <v>320</v>
      </c>
      <c r="H600" t="s">
        <v>320</v>
      </c>
      <c r="I600" t="s">
        <v>371</v>
      </c>
      <c r="J600" s="25">
        <v>0</v>
      </c>
      <c r="K600" s="26">
        <v>0</v>
      </c>
      <c r="L600" s="26">
        <v>0</v>
      </c>
    </row>
    <row r="601" spans="1:12" ht="16" customHeight="1">
      <c r="A601" t="s">
        <v>488</v>
      </c>
      <c r="B601" t="s">
        <v>13</v>
      </c>
      <c r="C601" t="s">
        <v>49</v>
      </c>
      <c r="D601" s="24">
        <v>46023</v>
      </c>
      <c r="E601" t="s">
        <v>331</v>
      </c>
      <c r="F601" t="s">
        <v>10</v>
      </c>
      <c r="G601" t="s">
        <v>320</v>
      </c>
      <c r="H601" t="s">
        <v>320</v>
      </c>
      <c r="I601" t="s">
        <v>373</v>
      </c>
      <c r="J601" s="25">
        <v>0</v>
      </c>
      <c r="K601" s="26">
        <v>0</v>
      </c>
      <c r="L601" s="26">
        <v>0</v>
      </c>
    </row>
    <row r="602" spans="1:12" ht="16" customHeight="1">
      <c r="A602" t="s">
        <v>399</v>
      </c>
      <c r="B602" t="s">
        <v>10</v>
      </c>
      <c r="C602" t="s">
        <v>49</v>
      </c>
      <c r="D602" s="24">
        <v>46023</v>
      </c>
      <c r="E602" t="s">
        <v>399</v>
      </c>
      <c r="F602" t="s">
        <v>10</v>
      </c>
      <c r="G602" t="s">
        <v>320</v>
      </c>
      <c r="H602" t="s">
        <v>320</v>
      </c>
      <c r="I602" t="s">
        <v>315</v>
      </c>
      <c r="J602" s="25">
        <v>89044441</v>
      </c>
      <c r="K602" s="26">
        <v>154787.01439999999</v>
      </c>
      <c r="L602" s="26">
        <v>180.1661</v>
      </c>
    </row>
    <row r="603" spans="1:12" ht="16" customHeight="1">
      <c r="A603" t="s">
        <v>399</v>
      </c>
      <c r="B603" t="s">
        <v>10</v>
      </c>
      <c r="C603" t="s">
        <v>49</v>
      </c>
      <c r="D603" s="24">
        <v>46023</v>
      </c>
      <c r="E603" t="s">
        <v>429</v>
      </c>
      <c r="F603" t="s">
        <v>10</v>
      </c>
      <c r="G603" t="s">
        <v>320</v>
      </c>
      <c r="H603" t="s">
        <v>320</v>
      </c>
      <c r="I603" t="s">
        <v>322</v>
      </c>
      <c r="J603" s="25">
        <v>825718</v>
      </c>
      <c r="K603" s="26">
        <v>1469.6984</v>
      </c>
      <c r="L603" s="26">
        <v>17.976700000000001</v>
      </c>
    </row>
    <row r="604" spans="1:12" ht="16" customHeight="1">
      <c r="A604" t="s">
        <v>399</v>
      </c>
      <c r="B604" t="s">
        <v>10</v>
      </c>
      <c r="C604" t="s">
        <v>49</v>
      </c>
      <c r="D604" s="24">
        <v>46023</v>
      </c>
      <c r="E604" t="s">
        <v>460</v>
      </c>
      <c r="F604" t="s">
        <v>9</v>
      </c>
      <c r="G604" t="s">
        <v>461</v>
      </c>
      <c r="H604" t="s">
        <v>461</v>
      </c>
      <c r="I604" t="s">
        <v>324</v>
      </c>
      <c r="J604" s="25">
        <v>24215</v>
      </c>
      <c r="K604" s="26">
        <v>43.698</v>
      </c>
      <c r="L604" s="26">
        <v>0.61729999999999996</v>
      </c>
    </row>
    <row r="605" spans="1:12" ht="16" customHeight="1">
      <c r="A605" t="s">
        <v>399</v>
      </c>
      <c r="B605" t="s">
        <v>10</v>
      </c>
      <c r="C605" t="s">
        <v>49</v>
      </c>
      <c r="D605" s="24">
        <v>46023</v>
      </c>
      <c r="E605" t="s">
        <v>329</v>
      </c>
      <c r="F605" t="s">
        <v>10</v>
      </c>
      <c r="G605" t="s">
        <v>320</v>
      </c>
      <c r="H605" t="s">
        <v>320</v>
      </c>
      <c r="I605" t="s">
        <v>370</v>
      </c>
      <c r="J605" s="25">
        <v>21</v>
      </c>
      <c r="K605" s="26">
        <v>3.7499999999999999E-2</v>
      </c>
      <c r="L605" s="26">
        <v>6.9999999999999999E-4</v>
      </c>
    </row>
    <row r="606" spans="1:12" ht="16" customHeight="1">
      <c r="A606" t="s">
        <v>399</v>
      </c>
      <c r="B606" t="s">
        <v>10</v>
      </c>
      <c r="C606" t="s">
        <v>49</v>
      </c>
      <c r="D606" s="24">
        <v>46023</v>
      </c>
      <c r="E606" t="s">
        <v>372</v>
      </c>
      <c r="F606" t="s">
        <v>10</v>
      </c>
      <c r="G606" t="s">
        <v>320</v>
      </c>
      <c r="H606" t="s">
        <v>320</v>
      </c>
      <c r="I606" t="s">
        <v>371</v>
      </c>
      <c r="J606" s="25">
        <v>0</v>
      </c>
      <c r="K606" s="26">
        <v>0</v>
      </c>
      <c r="L606" s="26">
        <v>0</v>
      </c>
    </row>
    <row r="607" spans="1:12" ht="16" customHeight="1">
      <c r="A607" t="s">
        <v>399</v>
      </c>
      <c r="B607" t="s">
        <v>10</v>
      </c>
      <c r="C607" t="s">
        <v>49</v>
      </c>
      <c r="D607" s="24">
        <v>46023</v>
      </c>
      <c r="E607" t="s">
        <v>331</v>
      </c>
      <c r="F607" t="s">
        <v>10</v>
      </c>
      <c r="G607" t="s">
        <v>320</v>
      </c>
      <c r="H607" t="s">
        <v>320</v>
      </c>
      <c r="I607" t="s">
        <v>373</v>
      </c>
      <c r="J607" s="25">
        <v>0</v>
      </c>
      <c r="K607" s="26">
        <v>0</v>
      </c>
      <c r="L607" s="26">
        <v>0</v>
      </c>
    </row>
    <row r="608" spans="1:12" ht="16" customHeight="1">
      <c r="A608" t="s">
        <v>489</v>
      </c>
      <c r="B608" t="s">
        <v>11</v>
      </c>
      <c r="C608" t="s">
        <v>49</v>
      </c>
      <c r="D608" s="24">
        <v>46023</v>
      </c>
      <c r="E608" t="s">
        <v>429</v>
      </c>
      <c r="F608" t="s">
        <v>10</v>
      </c>
      <c r="G608" t="s">
        <v>320</v>
      </c>
      <c r="H608" t="s">
        <v>320</v>
      </c>
      <c r="I608" t="s">
        <v>322</v>
      </c>
      <c r="J608" s="25">
        <v>2041946</v>
      </c>
      <c r="K608" s="26">
        <v>3646.5282000000002</v>
      </c>
      <c r="L608" s="26">
        <v>38.386699999999998</v>
      </c>
    </row>
    <row r="609" spans="1:12" ht="16" customHeight="1">
      <c r="A609" t="s">
        <v>489</v>
      </c>
      <c r="B609" t="s">
        <v>11</v>
      </c>
      <c r="C609" t="s">
        <v>49</v>
      </c>
      <c r="D609" s="24">
        <v>46023</v>
      </c>
      <c r="E609" t="s">
        <v>460</v>
      </c>
      <c r="F609" t="s">
        <v>9</v>
      </c>
      <c r="G609" t="s">
        <v>461</v>
      </c>
      <c r="H609" t="s">
        <v>461</v>
      </c>
      <c r="I609" t="s">
        <v>324</v>
      </c>
      <c r="J609" s="25">
        <v>24716</v>
      </c>
      <c r="K609" s="26">
        <v>44.257199999999997</v>
      </c>
      <c r="L609" s="26">
        <v>0.53910000000000002</v>
      </c>
    </row>
    <row r="610" spans="1:12" ht="16" customHeight="1">
      <c r="A610" t="s">
        <v>489</v>
      </c>
      <c r="B610" t="s">
        <v>11</v>
      </c>
      <c r="C610" t="s">
        <v>49</v>
      </c>
      <c r="D610" s="24">
        <v>46023</v>
      </c>
      <c r="E610" t="s">
        <v>490</v>
      </c>
      <c r="F610" t="s">
        <v>10</v>
      </c>
      <c r="G610" t="s">
        <v>320</v>
      </c>
      <c r="H610" t="s">
        <v>320</v>
      </c>
      <c r="I610" t="s">
        <v>326</v>
      </c>
      <c r="J610" s="25">
        <v>159</v>
      </c>
      <c r="K610" s="26">
        <v>0.28179999999999999</v>
      </c>
      <c r="L610" s="26">
        <v>4.4000000000000003E-3</v>
      </c>
    </row>
    <row r="611" spans="1:12" ht="16" customHeight="1">
      <c r="A611" t="s">
        <v>489</v>
      </c>
      <c r="B611" t="s">
        <v>11</v>
      </c>
      <c r="C611" t="s">
        <v>49</v>
      </c>
      <c r="D611" s="24">
        <v>46023</v>
      </c>
      <c r="E611" t="s">
        <v>329</v>
      </c>
      <c r="F611" t="s">
        <v>10</v>
      </c>
      <c r="G611" t="s">
        <v>320</v>
      </c>
      <c r="H611" t="s">
        <v>320</v>
      </c>
      <c r="I611" t="s">
        <v>370</v>
      </c>
      <c r="J611" s="25">
        <v>14</v>
      </c>
      <c r="K611" s="26">
        <v>2.5000000000000001E-2</v>
      </c>
      <c r="L611" s="26">
        <v>4.0000000000000002E-4</v>
      </c>
    </row>
    <row r="612" spans="1:12" ht="16" customHeight="1">
      <c r="A612" t="s">
        <v>489</v>
      </c>
      <c r="B612" t="s">
        <v>11</v>
      </c>
      <c r="C612" t="s">
        <v>49</v>
      </c>
      <c r="D612" s="24">
        <v>46023</v>
      </c>
      <c r="E612" t="s">
        <v>372</v>
      </c>
      <c r="F612" t="s">
        <v>10</v>
      </c>
      <c r="G612" t="s">
        <v>320</v>
      </c>
      <c r="H612" t="s">
        <v>320</v>
      </c>
      <c r="I612" t="s">
        <v>371</v>
      </c>
      <c r="J612" s="25">
        <v>0</v>
      </c>
      <c r="K612" s="26">
        <v>0</v>
      </c>
      <c r="L612" s="26">
        <v>0</v>
      </c>
    </row>
    <row r="613" spans="1:12" ht="16" customHeight="1">
      <c r="A613" t="s">
        <v>489</v>
      </c>
      <c r="B613" t="s">
        <v>11</v>
      </c>
      <c r="C613" t="s">
        <v>49</v>
      </c>
      <c r="D613" s="24">
        <v>46023</v>
      </c>
      <c r="E613" t="s">
        <v>331</v>
      </c>
      <c r="F613" t="s">
        <v>10</v>
      </c>
      <c r="G613" t="s">
        <v>320</v>
      </c>
      <c r="H613" t="s">
        <v>320</v>
      </c>
      <c r="I613" t="s">
        <v>373</v>
      </c>
      <c r="J613" s="25">
        <v>0</v>
      </c>
      <c r="K613" s="26">
        <v>0</v>
      </c>
      <c r="L613" s="26">
        <v>0</v>
      </c>
    </row>
    <row r="614" spans="1:12" ht="16" customHeight="1">
      <c r="A614" t="s">
        <v>491</v>
      </c>
      <c r="B614" t="s">
        <v>12</v>
      </c>
      <c r="C614" t="s">
        <v>50</v>
      </c>
      <c r="D614" s="24">
        <v>46023</v>
      </c>
      <c r="E614" t="s">
        <v>429</v>
      </c>
      <c r="F614" t="s">
        <v>10</v>
      </c>
      <c r="G614" t="s">
        <v>320</v>
      </c>
      <c r="H614" t="s">
        <v>320</v>
      </c>
      <c r="I614" t="s">
        <v>322</v>
      </c>
      <c r="J614" s="25">
        <v>1883204</v>
      </c>
      <c r="K614" s="26">
        <v>3374.6448999999998</v>
      </c>
      <c r="L614" s="26">
        <v>35.042499999999997</v>
      </c>
    </row>
    <row r="615" spans="1:12" ht="16" customHeight="1">
      <c r="A615" t="s">
        <v>491</v>
      </c>
      <c r="B615" t="s">
        <v>12</v>
      </c>
      <c r="C615" t="s">
        <v>50</v>
      </c>
      <c r="D615" s="24">
        <v>46023</v>
      </c>
      <c r="E615" t="s">
        <v>460</v>
      </c>
      <c r="F615" t="s">
        <v>9</v>
      </c>
      <c r="G615" t="s">
        <v>461</v>
      </c>
      <c r="H615" t="s">
        <v>461</v>
      </c>
      <c r="I615" t="s">
        <v>324</v>
      </c>
      <c r="J615" s="25">
        <v>27686</v>
      </c>
      <c r="K615" s="26">
        <v>49.8626</v>
      </c>
      <c r="L615" s="26">
        <v>0.55689999999999995</v>
      </c>
    </row>
    <row r="616" spans="1:12" ht="16" customHeight="1">
      <c r="A616" t="s">
        <v>491</v>
      </c>
      <c r="B616" t="s">
        <v>12</v>
      </c>
      <c r="C616" t="s">
        <v>50</v>
      </c>
      <c r="D616" s="24">
        <v>46023</v>
      </c>
      <c r="E616" t="s">
        <v>490</v>
      </c>
      <c r="F616" t="s">
        <v>10</v>
      </c>
      <c r="G616" t="s">
        <v>320</v>
      </c>
      <c r="H616" t="s">
        <v>320</v>
      </c>
      <c r="I616" t="s">
        <v>326</v>
      </c>
      <c r="J616" s="25">
        <v>320</v>
      </c>
      <c r="K616" s="26">
        <v>0.58220000000000005</v>
      </c>
      <c r="L616" s="26">
        <v>1.03E-2</v>
      </c>
    </row>
    <row r="617" spans="1:12" ht="16" customHeight="1">
      <c r="A617" t="s">
        <v>491</v>
      </c>
      <c r="B617" t="s">
        <v>12</v>
      </c>
      <c r="C617" t="s">
        <v>50</v>
      </c>
      <c r="D617" s="24">
        <v>46023</v>
      </c>
      <c r="E617" t="s">
        <v>329</v>
      </c>
      <c r="F617" t="s">
        <v>10</v>
      </c>
      <c r="G617" t="s">
        <v>320</v>
      </c>
      <c r="H617" t="s">
        <v>320</v>
      </c>
      <c r="I617" t="s">
        <v>370</v>
      </c>
      <c r="J617" s="25">
        <v>11</v>
      </c>
      <c r="K617" s="26">
        <v>1.9599999999999999E-2</v>
      </c>
      <c r="L617" s="26">
        <v>2.9999999999999997E-4</v>
      </c>
    </row>
    <row r="618" spans="1:12" ht="16" customHeight="1">
      <c r="A618" t="s">
        <v>491</v>
      </c>
      <c r="B618" t="s">
        <v>12</v>
      </c>
      <c r="C618" t="s">
        <v>50</v>
      </c>
      <c r="D618" s="24">
        <v>46023</v>
      </c>
      <c r="E618" t="s">
        <v>372</v>
      </c>
      <c r="F618" t="s">
        <v>10</v>
      </c>
      <c r="G618" t="s">
        <v>320</v>
      </c>
      <c r="H618" t="s">
        <v>320</v>
      </c>
      <c r="I618" t="s">
        <v>371</v>
      </c>
      <c r="J618" s="25">
        <v>0</v>
      </c>
      <c r="K618" s="26">
        <v>0</v>
      </c>
      <c r="L618" s="26">
        <v>0</v>
      </c>
    </row>
    <row r="619" spans="1:12" ht="16" customHeight="1">
      <c r="A619" t="s">
        <v>491</v>
      </c>
      <c r="B619" t="s">
        <v>12</v>
      </c>
      <c r="C619" t="s">
        <v>50</v>
      </c>
      <c r="D619" s="24">
        <v>46023</v>
      </c>
      <c r="E619" t="s">
        <v>331</v>
      </c>
      <c r="F619" t="s">
        <v>10</v>
      </c>
      <c r="G619" t="s">
        <v>320</v>
      </c>
      <c r="H619" t="s">
        <v>320</v>
      </c>
      <c r="I619" t="s">
        <v>373</v>
      </c>
      <c r="J619" s="25">
        <v>0</v>
      </c>
      <c r="K619" s="26">
        <v>0</v>
      </c>
      <c r="L619" s="26">
        <v>0</v>
      </c>
    </row>
    <row r="620" spans="1:12" ht="16" customHeight="1">
      <c r="A620" t="s">
        <v>492</v>
      </c>
      <c r="B620" t="s">
        <v>13</v>
      </c>
      <c r="C620" t="s">
        <v>50</v>
      </c>
      <c r="D620" s="24">
        <v>46023</v>
      </c>
      <c r="E620" t="s">
        <v>429</v>
      </c>
      <c r="F620" t="s">
        <v>10</v>
      </c>
      <c r="G620" t="s">
        <v>320</v>
      </c>
      <c r="H620" t="s">
        <v>320</v>
      </c>
      <c r="I620" t="s">
        <v>322</v>
      </c>
      <c r="J620" s="25">
        <v>2224337</v>
      </c>
      <c r="K620" s="26">
        <v>3982.4355999999998</v>
      </c>
      <c r="L620" s="26">
        <v>40.3795</v>
      </c>
    </row>
    <row r="621" spans="1:12" ht="16" customHeight="1">
      <c r="A621" t="s">
        <v>492</v>
      </c>
      <c r="B621" t="s">
        <v>13</v>
      </c>
      <c r="C621" t="s">
        <v>50</v>
      </c>
      <c r="D621" s="24">
        <v>46023</v>
      </c>
      <c r="E621" t="s">
        <v>460</v>
      </c>
      <c r="F621" t="s">
        <v>9</v>
      </c>
      <c r="G621" t="s">
        <v>461</v>
      </c>
      <c r="H621" t="s">
        <v>461</v>
      </c>
      <c r="I621" t="s">
        <v>324</v>
      </c>
      <c r="J621" s="25">
        <v>25777</v>
      </c>
      <c r="K621" s="26">
        <v>46.682000000000002</v>
      </c>
      <c r="L621" s="26">
        <v>0.59519999999999995</v>
      </c>
    </row>
    <row r="622" spans="1:12" ht="16" customHeight="1">
      <c r="A622" t="s">
        <v>492</v>
      </c>
      <c r="B622" t="s">
        <v>13</v>
      </c>
      <c r="C622" t="s">
        <v>50</v>
      </c>
      <c r="D622" s="24">
        <v>46023</v>
      </c>
      <c r="E622" t="s">
        <v>490</v>
      </c>
      <c r="F622" t="s">
        <v>10</v>
      </c>
      <c r="G622" t="s">
        <v>320</v>
      </c>
      <c r="H622" t="s">
        <v>320</v>
      </c>
      <c r="I622" t="s">
        <v>326</v>
      </c>
      <c r="J622" s="25">
        <v>487</v>
      </c>
      <c r="K622" s="26">
        <v>0.88849999999999996</v>
      </c>
      <c r="L622" s="26">
        <v>1.7500000000000002E-2</v>
      </c>
    </row>
    <row r="623" spans="1:12" ht="16" customHeight="1">
      <c r="A623" t="s">
        <v>492</v>
      </c>
      <c r="B623" t="s">
        <v>13</v>
      </c>
      <c r="C623" t="s">
        <v>50</v>
      </c>
      <c r="D623" s="24">
        <v>46023</v>
      </c>
      <c r="E623" t="s">
        <v>329</v>
      </c>
      <c r="F623" t="s">
        <v>10</v>
      </c>
      <c r="G623" t="s">
        <v>320</v>
      </c>
      <c r="H623" t="s">
        <v>320</v>
      </c>
      <c r="I623" t="s">
        <v>370</v>
      </c>
      <c r="J623" s="25">
        <v>11</v>
      </c>
      <c r="K623" s="26">
        <v>1.9599999999999999E-2</v>
      </c>
      <c r="L623" s="26">
        <v>2.9999999999999997E-4</v>
      </c>
    </row>
    <row r="624" spans="1:12" ht="16" customHeight="1">
      <c r="A624" t="s">
        <v>492</v>
      </c>
      <c r="B624" t="s">
        <v>13</v>
      </c>
      <c r="C624" t="s">
        <v>50</v>
      </c>
      <c r="D624" s="24">
        <v>46023</v>
      </c>
      <c r="E624" t="s">
        <v>372</v>
      </c>
      <c r="F624" t="s">
        <v>10</v>
      </c>
      <c r="G624" t="s">
        <v>320</v>
      </c>
      <c r="H624" t="s">
        <v>320</v>
      </c>
      <c r="I624" t="s">
        <v>371</v>
      </c>
      <c r="J624" s="25">
        <v>0</v>
      </c>
      <c r="K624" s="26">
        <v>0</v>
      </c>
      <c r="L624" s="26">
        <v>0</v>
      </c>
    </row>
    <row r="625" spans="1:12" ht="16" customHeight="1">
      <c r="A625" t="s">
        <v>492</v>
      </c>
      <c r="B625" t="s">
        <v>13</v>
      </c>
      <c r="C625" t="s">
        <v>50</v>
      </c>
      <c r="D625" s="24">
        <v>46023</v>
      </c>
      <c r="E625" t="s">
        <v>331</v>
      </c>
      <c r="F625" t="s">
        <v>10</v>
      </c>
      <c r="G625" t="s">
        <v>320</v>
      </c>
      <c r="H625" t="s">
        <v>320</v>
      </c>
      <c r="I625" t="s">
        <v>373</v>
      </c>
      <c r="J625" s="25">
        <v>0</v>
      </c>
      <c r="K625" s="26">
        <v>0</v>
      </c>
      <c r="L625" s="26">
        <v>0</v>
      </c>
    </row>
    <row r="626" spans="1:12" ht="16" customHeight="1">
      <c r="A626" t="s">
        <v>493</v>
      </c>
      <c r="B626" t="s">
        <v>14</v>
      </c>
      <c r="C626" t="s">
        <v>51</v>
      </c>
      <c r="D626" s="24">
        <v>46054</v>
      </c>
      <c r="E626" t="s">
        <v>429</v>
      </c>
      <c r="F626" t="s">
        <v>10</v>
      </c>
      <c r="G626" t="s">
        <v>320</v>
      </c>
      <c r="H626" t="s">
        <v>320</v>
      </c>
      <c r="I626" t="s">
        <v>315</v>
      </c>
      <c r="J626" s="25">
        <v>4014589</v>
      </c>
      <c r="K626" s="26">
        <v>7173.3755000000001</v>
      </c>
      <c r="L626" s="26">
        <v>63.354399999999998</v>
      </c>
    </row>
    <row r="627" spans="1:12" ht="16" customHeight="1">
      <c r="A627" t="s">
        <v>493</v>
      </c>
      <c r="B627" t="s">
        <v>14</v>
      </c>
      <c r="C627" t="s">
        <v>51</v>
      </c>
      <c r="D627" s="24">
        <v>46054</v>
      </c>
      <c r="E627" t="s">
        <v>460</v>
      </c>
      <c r="F627" t="s">
        <v>9</v>
      </c>
      <c r="G627" t="s">
        <v>461</v>
      </c>
      <c r="H627" t="s">
        <v>461</v>
      </c>
      <c r="I627" t="s">
        <v>322</v>
      </c>
      <c r="J627" s="25">
        <v>67953</v>
      </c>
      <c r="K627" s="26">
        <v>122.64790000000001</v>
      </c>
      <c r="L627" s="26">
        <v>1.5190999999999999</v>
      </c>
    </row>
    <row r="628" spans="1:12" ht="16" customHeight="1">
      <c r="A628" t="s">
        <v>493</v>
      </c>
      <c r="B628" t="s">
        <v>14</v>
      </c>
      <c r="C628" t="s">
        <v>51</v>
      </c>
      <c r="D628" s="24">
        <v>46054</v>
      </c>
      <c r="E628" t="s">
        <v>490</v>
      </c>
      <c r="F628" t="s">
        <v>10</v>
      </c>
      <c r="G628" t="s">
        <v>320</v>
      </c>
      <c r="H628" t="s">
        <v>320</v>
      </c>
      <c r="I628" t="s">
        <v>324</v>
      </c>
      <c r="J628" s="25">
        <v>750</v>
      </c>
      <c r="K628" s="26">
        <v>1.3668</v>
      </c>
      <c r="L628" s="26">
        <v>2.5999999999999999E-2</v>
      </c>
    </row>
    <row r="629" spans="1:12" ht="16" customHeight="1">
      <c r="A629" t="s">
        <v>493</v>
      </c>
      <c r="B629" t="s">
        <v>14</v>
      </c>
      <c r="C629" t="s">
        <v>51</v>
      </c>
      <c r="D629" s="24">
        <v>46054</v>
      </c>
      <c r="E629" t="s">
        <v>329</v>
      </c>
      <c r="F629" t="s">
        <v>10</v>
      </c>
      <c r="G629" t="s">
        <v>320</v>
      </c>
      <c r="H629" t="s">
        <v>320</v>
      </c>
      <c r="I629" t="s">
        <v>403</v>
      </c>
      <c r="J629" s="25">
        <v>43</v>
      </c>
      <c r="K629" s="26">
        <v>7.6899999999999996E-2</v>
      </c>
      <c r="L629" s="26">
        <v>1.4E-3</v>
      </c>
    </row>
    <row r="630" spans="1:12" ht="16" customHeight="1">
      <c r="A630" t="s">
        <v>493</v>
      </c>
      <c r="B630" t="s">
        <v>14</v>
      </c>
      <c r="C630" t="s">
        <v>51</v>
      </c>
      <c r="D630" s="24">
        <v>46054</v>
      </c>
      <c r="E630" t="s">
        <v>372</v>
      </c>
      <c r="F630" t="s">
        <v>10</v>
      </c>
      <c r="G630" t="s">
        <v>320</v>
      </c>
      <c r="H630" t="s">
        <v>320</v>
      </c>
      <c r="I630" t="s">
        <v>404</v>
      </c>
      <c r="J630" s="25">
        <v>0</v>
      </c>
      <c r="K630" s="26">
        <v>0</v>
      </c>
      <c r="L630" s="26">
        <v>0</v>
      </c>
    </row>
    <row r="631" spans="1:12" ht="16" customHeight="1">
      <c r="A631" t="s">
        <v>493</v>
      </c>
      <c r="B631" t="s">
        <v>14</v>
      </c>
      <c r="C631" t="s">
        <v>51</v>
      </c>
      <c r="D631" s="24">
        <v>46054</v>
      </c>
      <c r="E631" t="s">
        <v>331</v>
      </c>
      <c r="F631" t="s">
        <v>10</v>
      </c>
      <c r="G631" t="s">
        <v>320</v>
      </c>
      <c r="H631" t="s">
        <v>320</v>
      </c>
      <c r="I631" t="s">
        <v>405</v>
      </c>
      <c r="J631" s="25">
        <v>0</v>
      </c>
      <c r="K631" s="26">
        <v>0</v>
      </c>
      <c r="L631" s="26">
        <v>0</v>
      </c>
    </row>
    <row r="632" spans="1:12" ht="16" customHeight="1">
      <c r="A632" t="s">
        <v>502</v>
      </c>
      <c r="B632" t="s">
        <v>9</v>
      </c>
      <c r="C632" t="s">
        <v>51</v>
      </c>
      <c r="D632" s="24">
        <v>46054</v>
      </c>
      <c r="E632" t="s">
        <v>429</v>
      </c>
      <c r="F632" t="s">
        <v>10</v>
      </c>
      <c r="G632" t="s">
        <v>320</v>
      </c>
      <c r="H632" t="s">
        <v>320</v>
      </c>
      <c r="I632" t="s">
        <v>315</v>
      </c>
      <c r="J632" s="25">
        <v>2941021</v>
      </c>
      <c r="K632" s="26">
        <v>5185.9157999999998</v>
      </c>
      <c r="L632" s="26">
        <v>46.790500000000002</v>
      </c>
    </row>
    <row r="633" spans="1:12" ht="16" customHeight="1">
      <c r="A633" t="s">
        <v>502</v>
      </c>
      <c r="B633" t="s">
        <v>9</v>
      </c>
      <c r="C633" t="s">
        <v>51</v>
      </c>
      <c r="D633" s="24">
        <v>46054</v>
      </c>
      <c r="E633" t="s">
        <v>460</v>
      </c>
      <c r="F633" t="s">
        <v>9</v>
      </c>
      <c r="G633" t="s">
        <v>461</v>
      </c>
      <c r="H633" t="s">
        <v>461</v>
      </c>
      <c r="I633" t="s">
        <v>322</v>
      </c>
      <c r="J633" s="25">
        <v>55122</v>
      </c>
      <c r="K633" s="26">
        <v>98.680400000000006</v>
      </c>
      <c r="L633" s="26">
        <v>1.2341</v>
      </c>
    </row>
    <row r="634" spans="1:12" ht="16" customHeight="1">
      <c r="A634" t="s">
        <v>502</v>
      </c>
      <c r="B634" t="s">
        <v>9</v>
      </c>
      <c r="C634" t="s">
        <v>51</v>
      </c>
      <c r="D634" s="24">
        <v>46054</v>
      </c>
      <c r="E634" t="s">
        <v>490</v>
      </c>
      <c r="F634" t="s">
        <v>10</v>
      </c>
      <c r="G634" t="s">
        <v>320</v>
      </c>
      <c r="H634" t="s">
        <v>320</v>
      </c>
      <c r="I634" t="s">
        <v>324</v>
      </c>
      <c r="J634" s="25">
        <v>1483</v>
      </c>
      <c r="K634" s="26">
        <v>2.6798000000000002</v>
      </c>
      <c r="L634" s="26">
        <v>4.1500000000000002E-2</v>
      </c>
    </row>
    <row r="635" spans="1:12" ht="16" customHeight="1">
      <c r="A635" t="s">
        <v>502</v>
      </c>
      <c r="B635" t="s">
        <v>9</v>
      </c>
      <c r="C635" t="s">
        <v>51</v>
      </c>
      <c r="D635" s="24">
        <v>46054</v>
      </c>
      <c r="E635" t="s">
        <v>329</v>
      </c>
      <c r="F635" t="s">
        <v>10</v>
      </c>
      <c r="G635" t="s">
        <v>320</v>
      </c>
      <c r="H635" t="s">
        <v>320</v>
      </c>
      <c r="I635" t="s">
        <v>403</v>
      </c>
      <c r="J635" s="25">
        <v>44</v>
      </c>
      <c r="K635" s="26">
        <v>7.8899999999999998E-2</v>
      </c>
      <c r="L635" s="26">
        <v>1.6999999999999999E-3</v>
      </c>
    </row>
    <row r="636" spans="1:12" ht="16" customHeight="1">
      <c r="A636" t="s">
        <v>502</v>
      </c>
      <c r="B636" t="s">
        <v>9</v>
      </c>
      <c r="C636" t="s">
        <v>51</v>
      </c>
      <c r="D636" s="24">
        <v>46054</v>
      </c>
      <c r="E636" t="s">
        <v>372</v>
      </c>
      <c r="F636" t="s">
        <v>10</v>
      </c>
      <c r="G636" t="s">
        <v>320</v>
      </c>
      <c r="H636" t="s">
        <v>320</v>
      </c>
      <c r="I636" t="s">
        <v>404</v>
      </c>
      <c r="J636" s="25">
        <v>0</v>
      </c>
      <c r="K636" s="26">
        <v>0</v>
      </c>
      <c r="L636" s="26">
        <v>0</v>
      </c>
    </row>
    <row r="637" spans="1:12" ht="16" customHeight="1">
      <c r="A637" t="s">
        <v>502</v>
      </c>
      <c r="B637" t="s">
        <v>9</v>
      </c>
      <c r="C637" t="s">
        <v>51</v>
      </c>
      <c r="D637" s="24">
        <v>46054</v>
      </c>
      <c r="E637" t="s">
        <v>331</v>
      </c>
      <c r="F637" t="s">
        <v>10</v>
      </c>
      <c r="G637" t="s">
        <v>320</v>
      </c>
      <c r="H637" t="s">
        <v>320</v>
      </c>
      <c r="I637" t="s">
        <v>405</v>
      </c>
      <c r="J637" s="25">
        <v>0</v>
      </c>
      <c r="K637" s="26">
        <v>0</v>
      </c>
      <c r="L637" s="26">
        <v>0</v>
      </c>
    </row>
    <row r="638" spans="1:12" ht="16" customHeight="1">
      <c r="A638" t="s">
        <v>457</v>
      </c>
      <c r="B638" t="s">
        <v>10</v>
      </c>
      <c r="C638" t="s">
        <v>51</v>
      </c>
      <c r="D638" s="24">
        <v>46054</v>
      </c>
      <c r="E638" t="s">
        <v>429</v>
      </c>
      <c r="F638" t="s">
        <v>10</v>
      </c>
      <c r="G638" t="s">
        <v>320</v>
      </c>
      <c r="H638" t="s">
        <v>320</v>
      </c>
      <c r="I638" t="s">
        <v>315</v>
      </c>
      <c r="J638" s="25">
        <v>3282380</v>
      </c>
      <c r="K638" s="26">
        <v>5878.9196000000002</v>
      </c>
      <c r="L638" s="26">
        <v>51.100900000000003</v>
      </c>
    </row>
    <row r="639" spans="1:12" ht="16" customHeight="1">
      <c r="A639" t="s">
        <v>457</v>
      </c>
      <c r="B639" t="s">
        <v>10</v>
      </c>
      <c r="C639" t="s">
        <v>51</v>
      </c>
      <c r="D639" s="24">
        <v>46054</v>
      </c>
      <c r="E639" t="s">
        <v>460</v>
      </c>
      <c r="F639" t="s">
        <v>9</v>
      </c>
      <c r="G639" t="s">
        <v>461</v>
      </c>
      <c r="H639" t="s">
        <v>461</v>
      </c>
      <c r="I639" t="s">
        <v>322</v>
      </c>
      <c r="J639" s="25">
        <v>85238</v>
      </c>
      <c r="K639" s="26">
        <v>155.3794</v>
      </c>
      <c r="L639" s="26">
        <v>2.0396000000000001</v>
      </c>
    </row>
    <row r="640" spans="1:12" ht="16" customHeight="1">
      <c r="A640" t="s">
        <v>457</v>
      </c>
      <c r="B640" t="s">
        <v>10</v>
      </c>
      <c r="C640" t="s">
        <v>51</v>
      </c>
      <c r="D640" s="24">
        <v>46054</v>
      </c>
      <c r="E640" t="s">
        <v>490</v>
      </c>
      <c r="F640" t="s">
        <v>10</v>
      </c>
      <c r="G640" t="s">
        <v>320</v>
      </c>
      <c r="H640" t="s">
        <v>320</v>
      </c>
      <c r="I640" t="s">
        <v>324</v>
      </c>
      <c r="J640" s="25">
        <v>1405</v>
      </c>
      <c r="K640" s="26">
        <v>2.5750000000000002</v>
      </c>
      <c r="L640" s="26">
        <v>4.6199999999999998E-2</v>
      </c>
    </row>
    <row r="641" spans="1:12" ht="16" customHeight="1">
      <c r="A641" t="s">
        <v>457</v>
      </c>
      <c r="B641" t="s">
        <v>10</v>
      </c>
      <c r="C641" t="s">
        <v>51</v>
      </c>
      <c r="D641" s="24">
        <v>46054</v>
      </c>
      <c r="E641" t="s">
        <v>329</v>
      </c>
      <c r="F641" t="s">
        <v>10</v>
      </c>
      <c r="G641" t="s">
        <v>320</v>
      </c>
      <c r="H641" t="s">
        <v>320</v>
      </c>
      <c r="I641" t="s">
        <v>403</v>
      </c>
      <c r="J641" s="25">
        <v>40</v>
      </c>
      <c r="K641" s="26">
        <v>7.1300000000000002E-2</v>
      </c>
      <c r="L641" s="26">
        <v>1.1000000000000001E-3</v>
      </c>
    </row>
    <row r="642" spans="1:12" ht="16" customHeight="1">
      <c r="A642" t="s">
        <v>457</v>
      </c>
      <c r="B642" t="s">
        <v>10</v>
      </c>
      <c r="C642" t="s">
        <v>51</v>
      </c>
      <c r="D642" s="24">
        <v>46054</v>
      </c>
      <c r="E642" t="s">
        <v>372</v>
      </c>
      <c r="F642" t="s">
        <v>10</v>
      </c>
      <c r="G642" t="s">
        <v>320</v>
      </c>
      <c r="H642" t="s">
        <v>320</v>
      </c>
      <c r="I642" t="s">
        <v>404</v>
      </c>
      <c r="J642" s="25">
        <v>0</v>
      </c>
      <c r="K642" s="26">
        <v>0</v>
      </c>
      <c r="L642" s="26">
        <v>0</v>
      </c>
    </row>
    <row r="643" spans="1:12" ht="16" customHeight="1">
      <c r="A643" t="s">
        <v>457</v>
      </c>
      <c r="B643" t="s">
        <v>10</v>
      </c>
      <c r="C643" t="s">
        <v>51</v>
      </c>
      <c r="D643" s="24">
        <v>46054</v>
      </c>
      <c r="E643" t="s">
        <v>331</v>
      </c>
      <c r="F643" t="s">
        <v>10</v>
      </c>
      <c r="G643" t="s">
        <v>320</v>
      </c>
      <c r="H643" t="s">
        <v>320</v>
      </c>
      <c r="I643" t="s">
        <v>405</v>
      </c>
      <c r="J643" s="25">
        <v>0</v>
      </c>
      <c r="K643" s="26">
        <v>0</v>
      </c>
      <c r="L643" s="26">
        <v>0</v>
      </c>
    </row>
    <row r="644" spans="1:12" ht="16" customHeight="1">
      <c r="A644" t="s">
        <v>503</v>
      </c>
      <c r="B644" t="s">
        <v>11</v>
      </c>
      <c r="C644" t="s">
        <v>51</v>
      </c>
      <c r="D644" s="24">
        <v>46054</v>
      </c>
      <c r="E644" t="s">
        <v>429</v>
      </c>
      <c r="F644" t="s">
        <v>10</v>
      </c>
      <c r="G644" t="s">
        <v>320</v>
      </c>
      <c r="H644" t="s">
        <v>320</v>
      </c>
      <c r="I644" t="s">
        <v>315</v>
      </c>
      <c r="J644" s="25">
        <v>2276529</v>
      </c>
      <c r="K644" s="26">
        <v>4097.0879000000004</v>
      </c>
      <c r="L644" s="26">
        <v>32.824800000000003</v>
      </c>
    </row>
    <row r="645" spans="1:12" ht="16" customHeight="1">
      <c r="A645" t="s">
        <v>503</v>
      </c>
      <c r="B645" t="s">
        <v>11</v>
      </c>
      <c r="C645" t="s">
        <v>51</v>
      </c>
      <c r="D645" s="24">
        <v>46054</v>
      </c>
      <c r="E645" t="s">
        <v>460</v>
      </c>
      <c r="F645" t="s">
        <v>9</v>
      </c>
      <c r="G645" t="s">
        <v>461</v>
      </c>
      <c r="H645" t="s">
        <v>461</v>
      </c>
      <c r="I645" t="s">
        <v>322</v>
      </c>
      <c r="J645" s="25">
        <v>44167</v>
      </c>
      <c r="K645" s="26">
        <v>79.462599999999995</v>
      </c>
      <c r="L645" s="26">
        <v>0.81569999999999998</v>
      </c>
    </row>
    <row r="646" spans="1:12" ht="16" customHeight="1">
      <c r="A646" t="s">
        <v>503</v>
      </c>
      <c r="B646" t="s">
        <v>11</v>
      </c>
      <c r="C646" t="s">
        <v>51</v>
      </c>
      <c r="D646" s="24">
        <v>46054</v>
      </c>
      <c r="E646" t="s">
        <v>490</v>
      </c>
      <c r="F646" t="s">
        <v>10</v>
      </c>
      <c r="G646" t="s">
        <v>320</v>
      </c>
      <c r="H646" t="s">
        <v>320</v>
      </c>
      <c r="I646" t="s">
        <v>324</v>
      </c>
      <c r="J646" s="25">
        <v>1768</v>
      </c>
      <c r="K646" s="26">
        <v>3.2021000000000002</v>
      </c>
      <c r="L646" s="26">
        <v>4.7199999999999999E-2</v>
      </c>
    </row>
    <row r="647" spans="1:12" ht="16" customHeight="1">
      <c r="A647" t="s">
        <v>503</v>
      </c>
      <c r="B647" t="s">
        <v>11</v>
      </c>
      <c r="C647" t="s">
        <v>51</v>
      </c>
      <c r="D647" s="24">
        <v>46054</v>
      </c>
      <c r="E647" t="s">
        <v>329</v>
      </c>
      <c r="F647" t="s">
        <v>10</v>
      </c>
      <c r="G647" t="s">
        <v>320</v>
      </c>
      <c r="H647" t="s">
        <v>320</v>
      </c>
      <c r="I647" t="s">
        <v>403</v>
      </c>
      <c r="J647" s="25">
        <v>52</v>
      </c>
      <c r="K647" s="26">
        <v>9.4100000000000003E-2</v>
      </c>
      <c r="L647" s="26">
        <v>2.8E-3</v>
      </c>
    </row>
    <row r="648" spans="1:12" ht="16" customHeight="1">
      <c r="A648" t="s">
        <v>503</v>
      </c>
      <c r="B648" t="s">
        <v>11</v>
      </c>
      <c r="C648" t="s">
        <v>51</v>
      </c>
      <c r="D648" s="24">
        <v>46054</v>
      </c>
      <c r="E648" t="s">
        <v>372</v>
      </c>
      <c r="F648" t="s">
        <v>10</v>
      </c>
      <c r="G648" t="s">
        <v>320</v>
      </c>
      <c r="H648" t="s">
        <v>320</v>
      </c>
      <c r="I648" t="s">
        <v>404</v>
      </c>
      <c r="J648" s="25">
        <v>0</v>
      </c>
      <c r="K648" s="26">
        <v>0</v>
      </c>
      <c r="L648" s="26">
        <v>0</v>
      </c>
    </row>
    <row r="649" spans="1:12" ht="16" customHeight="1">
      <c r="A649" t="s">
        <v>503</v>
      </c>
      <c r="B649" t="s">
        <v>11</v>
      </c>
      <c r="C649" t="s">
        <v>51</v>
      </c>
      <c r="D649" s="24">
        <v>46054</v>
      </c>
      <c r="E649" t="s">
        <v>331</v>
      </c>
      <c r="F649" t="s">
        <v>10</v>
      </c>
      <c r="G649" t="s">
        <v>320</v>
      </c>
      <c r="H649" t="s">
        <v>320</v>
      </c>
      <c r="I649" t="s">
        <v>405</v>
      </c>
      <c r="J649" s="25">
        <v>0</v>
      </c>
      <c r="K649" s="26">
        <v>0</v>
      </c>
      <c r="L649" s="26">
        <v>0</v>
      </c>
    </row>
    <row r="650" spans="1:12" ht="16" customHeight="1">
      <c r="A650" t="s">
        <v>505</v>
      </c>
      <c r="B650" t="s">
        <v>12</v>
      </c>
      <c r="C650" t="s">
        <v>51</v>
      </c>
      <c r="D650" s="24">
        <v>46054</v>
      </c>
      <c r="E650" t="s">
        <v>429</v>
      </c>
      <c r="F650" t="s">
        <v>10</v>
      </c>
      <c r="G650" t="s">
        <v>320</v>
      </c>
      <c r="H650" t="s">
        <v>320</v>
      </c>
      <c r="I650" t="s">
        <v>315</v>
      </c>
      <c r="J650" s="25">
        <v>1900416</v>
      </c>
      <c r="K650" s="26">
        <v>3419.8134</v>
      </c>
      <c r="L650" s="26">
        <v>26.500900000000001</v>
      </c>
    </row>
    <row r="651" spans="1:12" ht="16" customHeight="1">
      <c r="A651" t="s">
        <v>505</v>
      </c>
      <c r="B651" t="s">
        <v>12</v>
      </c>
      <c r="C651" t="s">
        <v>51</v>
      </c>
      <c r="D651" s="24">
        <v>46054</v>
      </c>
      <c r="E651" t="s">
        <v>460</v>
      </c>
      <c r="F651" t="s">
        <v>9</v>
      </c>
      <c r="G651" t="s">
        <v>461</v>
      </c>
      <c r="H651" t="s">
        <v>461</v>
      </c>
      <c r="I651" t="s">
        <v>322</v>
      </c>
      <c r="J651" s="25">
        <v>28610</v>
      </c>
      <c r="K651" s="26">
        <v>52.056399999999996</v>
      </c>
      <c r="L651" s="26">
        <v>0.53559999999999997</v>
      </c>
    </row>
    <row r="652" spans="1:12" ht="16" customHeight="1">
      <c r="A652" t="s">
        <v>505</v>
      </c>
      <c r="B652" t="s">
        <v>12</v>
      </c>
      <c r="C652" t="s">
        <v>51</v>
      </c>
      <c r="D652" s="24">
        <v>46054</v>
      </c>
      <c r="E652" t="s">
        <v>490</v>
      </c>
      <c r="F652" t="s">
        <v>10</v>
      </c>
      <c r="G652" t="s">
        <v>320</v>
      </c>
      <c r="H652" t="s">
        <v>320</v>
      </c>
      <c r="I652" t="s">
        <v>324</v>
      </c>
      <c r="J652" s="25">
        <v>1227</v>
      </c>
      <c r="K652" s="26">
        <v>2.2219000000000002</v>
      </c>
      <c r="L652" s="26">
        <v>3.1199999999999999E-2</v>
      </c>
    </row>
    <row r="653" spans="1:12" ht="16" customHeight="1">
      <c r="A653" t="s">
        <v>505</v>
      </c>
      <c r="B653" t="s">
        <v>12</v>
      </c>
      <c r="C653" t="s">
        <v>51</v>
      </c>
      <c r="D653" s="24">
        <v>46054</v>
      </c>
      <c r="E653" t="s">
        <v>329</v>
      </c>
      <c r="F653" t="s">
        <v>10</v>
      </c>
      <c r="G653" t="s">
        <v>320</v>
      </c>
      <c r="H653" t="s">
        <v>320</v>
      </c>
      <c r="I653" t="s">
        <v>403</v>
      </c>
      <c r="J653" s="25">
        <v>35</v>
      </c>
      <c r="K653" s="26">
        <v>6.2799999999999995E-2</v>
      </c>
      <c r="L653" s="26">
        <v>1.2999999999999999E-3</v>
      </c>
    </row>
    <row r="654" spans="1:12" ht="16" customHeight="1">
      <c r="A654" t="s">
        <v>505</v>
      </c>
      <c r="B654" t="s">
        <v>12</v>
      </c>
      <c r="C654" t="s">
        <v>51</v>
      </c>
      <c r="D654" s="24">
        <v>46054</v>
      </c>
      <c r="E654" t="s">
        <v>372</v>
      </c>
      <c r="F654" t="s">
        <v>10</v>
      </c>
      <c r="G654" t="s">
        <v>320</v>
      </c>
      <c r="H654" t="s">
        <v>320</v>
      </c>
      <c r="I654" t="s">
        <v>404</v>
      </c>
      <c r="J654" s="25">
        <v>0</v>
      </c>
      <c r="K654" s="26">
        <v>0</v>
      </c>
      <c r="L654" s="26">
        <v>0</v>
      </c>
    </row>
    <row r="655" spans="1:12" ht="16" customHeight="1">
      <c r="A655" t="s">
        <v>505</v>
      </c>
      <c r="B655" t="s">
        <v>12</v>
      </c>
      <c r="C655" t="s">
        <v>51</v>
      </c>
      <c r="D655" s="24">
        <v>46054</v>
      </c>
      <c r="E655" t="s">
        <v>331</v>
      </c>
      <c r="F655" t="s">
        <v>10</v>
      </c>
      <c r="G655" t="s">
        <v>320</v>
      </c>
      <c r="H655" t="s">
        <v>320</v>
      </c>
      <c r="I655" t="s">
        <v>405</v>
      </c>
      <c r="J655" s="25">
        <v>0</v>
      </c>
      <c r="K655" s="26">
        <v>0</v>
      </c>
      <c r="L655" s="26">
        <v>0</v>
      </c>
    </row>
    <row r="656" spans="1:12" ht="16" customHeight="1">
      <c r="A656" t="s">
        <v>506</v>
      </c>
      <c r="B656" t="s">
        <v>13</v>
      </c>
      <c r="C656" t="s">
        <v>51</v>
      </c>
      <c r="D656" s="24">
        <v>46054</v>
      </c>
      <c r="E656" t="s">
        <v>429</v>
      </c>
      <c r="F656" t="s">
        <v>10</v>
      </c>
      <c r="G656" t="s">
        <v>320</v>
      </c>
      <c r="H656" t="s">
        <v>320</v>
      </c>
      <c r="I656" t="s">
        <v>315</v>
      </c>
      <c r="J656" s="25">
        <v>3206221</v>
      </c>
      <c r="K656" s="26">
        <v>5767.5596999999998</v>
      </c>
      <c r="L656" s="26">
        <v>40.935099999999998</v>
      </c>
    </row>
    <row r="657" spans="1:12" ht="16" customHeight="1">
      <c r="A657" t="s">
        <v>506</v>
      </c>
      <c r="B657" t="s">
        <v>13</v>
      </c>
      <c r="C657" t="s">
        <v>51</v>
      </c>
      <c r="D657" s="24">
        <v>46054</v>
      </c>
      <c r="E657" t="s">
        <v>460</v>
      </c>
      <c r="F657" t="s">
        <v>9</v>
      </c>
      <c r="G657" t="s">
        <v>461</v>
      </c>
      <c r="H657" t="s">
        <v>461</v>
      </c>
      <c r="I657" t="s">
        <v>322</v>
      </c>
      <c r="J657" s="25">
        <v>46668</v>
      </c>
      <c r="K657" s="26">
        <v>84.729500000000002</v>
      </c>
      <c r="L657" s="26">
        <v>0.88619999999999999</v>
      </c>
    </row>
    <row r="658" spans="1:12" ht="16" customHeight="1">
      <c r="A658" t="s">
        <v>506</v>
      </c>
      <c r="B658" t="s">
        <v>13</v>
      </c>
      <c r="C658" t="s">
        <v>51</v>
      </c>
      <c r="D658" s="24">
        <v>46054</v>
      </c>
      <c r="E658" t="s">
        <v>490</v>
      </c>
      <c r="F658" t="s">
        <v>10</v>
      </c>
      <c r="G658" t="s">
        <v>320</v>
      </c>
      <c r="H658" t="s">
        <v>320</v>
      </c>
      <c r="I658" t="s">
        <v>324</v>
      </c>
      <c r="J658" s="25">
        <v>2290</v>
      </c>
      <c r="K658" s="26">
        <v>4.1725000000000003</v>
      </c>
      <c r="L658" s="26">
        <v>5.1700000000000003E-2</v>
      </c>
    </row>
    <row r="659" spans="1:12" ht="16" customHeight="1">
      <c r="A659" t="s">
        <v>506</v>
      </c>
      <c r="B659" t="s">
        <v>13</v>
      </c>
      <c r="C659" t="s">
        <v>51</v>
      </c>
      <c r="D659" s="24">
        <v>46054</v>
      </c>
      <c r="E659" t="s">
        <v>329</v>
      </c>
      <c r="F659" t="s">
        <v>10</v>
      </c>
      <c r="G659" t="s">
        <v>320</v>
      </c>
      <c r="H659" t="s">
        <v>320</v>
      </c>
      <c r="I659" t="s">
        <v>403</v>
      </c>
      <c r="J659" s="25">
        <v>44</v>
      </c>
      <c r="K659" s="26">
        <v>7.8600000000000003E-2</v>
      </c>
      <c r="L659" s="26">
        <v>1.4E-3</v>
      </c>
    </row>
    <row r="660" spans="1:12" ht="16" customHeight="1">
      <c r="A660" t="s">
        <v>506</v>
      </c>
      <c r="B660" t="s">
        <v>13</v>
      </c>
      <c r="C660" t="s">
        <v>51</v>
      </c>
      <c r="D660" s="24">
        <v>46054</v>
      </c>
      <c r="E660" t="s">
        <v>372</v>
      </c>
      <c r="F660" t="s">
        <v>10</v>
      </c>
      <c r="G660" t="s">
        <v>320</v>
      </c>
      <c r="H660" t="s">
        <v>320</v>
      </c>
      <c r="I660" t="s">
        <v>404</v>
      </c>
      <c r="J660" s="25">
        <v>0</v>
      </c>
      <c r="K660" s="26">
        <v>0</v>
      </c>
      <c r="L660" s="26">
        <v>0</v>
      </c>
    </row>
    <row r="661" spans="1:12" ht="16" customHeight="1">
      <c r="A661" t="s">
        <v>506</v>
      </c>
      <c r="B661" t="s">
        <v>13</v>
      </c>
      <c r="C661" t="s">
        <v>51</v>
      </c>
      <c r="D661" s="24">
        <v>46054</v>
      </c>
      <c r="E661" t="s">
        <v>331</v>
      </c>
      <c r="F661" t="s">
        <v>10</v>
      </c>
      <c r="G661" t="s">
        <v>320</v>
      </c>
      <c r="H661" t="s">
        <v>320</v>
      </c>
      <c r="I661" t="s">
        <v>405</v>
      </c>
      <c r="J661" s="25">
        <v>0</v>
      </c>
      <c r="K661" s="26">
        <v>0</v>
      </c>
      <c r="L661" s="26">
        <v>0</v>
      </c>
    </row>
    <row r="662" spans="1:12" ht="16" customHeight="1">
      <c r="A662" t="s">
        <v>507</v>
      </c>
      <c r="B662" t="s">
        <v>9</v>
      </c>
      <c r="C662" t="s">
        <v>52</v>
      </c>
      <c r="D662" s="24">
        <v>46054</v>
      </c>
      <c r="E662" t="s">
        <v>429</v>
      </c>
      <c r="F662" t="s">
        <v>10</v>
      </c>
      <c r="G662" t="s">
        <v>320</v>
      </c>
      <c r="H662" t="s">
        <v>320</v>
      </c>
      <c r="I662" t="s">
        <v>315</v>
      </c>
      <c r="J662" s="25">
        <v>2427088</v>
      </c>
      <c r="K662" s="26">
        <v>4373.6500999999998</v>
      </c>
      <c r="L662" s="26">
        <v>28.009499999999999</v>
      </c>
    </row>
    <row r="663" spans="1:12" ht="16" customHeight="1">
      <c r="A663" t="s">
        <v>507</v>
      </c>
      <c r="B663" t="s">
        <v>9</v>
      </c>
      <c r="C663" t="s">
        <v>52</v>
      </c>
      <c r="D663" s="24">
        <v>46054</v>
      </c>
      <c r="E663" t="s">
        <v>460</v>
      </c>
      <c r="F663" t="s">
        <v>9</v>
      </c>
      <c r="G663" t="s">
        <v>461</v>
      </c>
      <c r="H663" t="s">
        <v>461</v>
      </c>
      <c r="I663" t="s">
        <v>322</v>
      </c>
      <c r="J663" s="25">
        <v>56574</v>
      </c>
      <c r="K663" s="26">
        <v>102.8533</v>
      </c>
      <c r="L663" s="26">
        <v>1.0963000000000001</v>
      </c>
    </row>
    <row r="664" spans="1:12" ht="16" customHeight="1">
      <c r="A664" t="s">
        <v>507</v>
      </c>
      <c r="B664" t="s">
        <v>9</v>
      </c>
      <c r="C664" t="s">
        <v>52</v>
      </c>
      <c r="D664" s="24">
        <v>46054</v>
      </c>
      <c r="E664" t="s">
        <v>490</v>
      </c>
      <c r="F664" t="s">
        <v>10</v>
      </c>
      <c r="G664" t="s">
        <v>320</v>
      </c>
      <c r="H664" t="s">
        <v>320</v>
      </c>
      <c r="I664" t="s">
        <v>324</v>
      </c>
      <c r="J664" s="25">
        <v>5815</v>
      </c>
      <c r="K664" s="26">
        <v>10.6526</v>
      </c>
      <c r="L664" s="26">
        <v>0.13880000000000001</v>
      </c>
    </row>
    <row r="665" spans="1:12" ht="16" customHeight="1">
      <c r="A665" t="s">
        <v>507</v>
      </c>
      <c r="B665" t="s">
        <v>9</v>
      </c>
      <c r="C665" t="s">
        <v>52</v>
      </c>
      <c r="D665" s="24">
        <v>46054</v>
      </c>
      <c r="E665" t="s">
        <v>329</v>
      </c>
      <c r="F665" t="s">
        <v>10</v>
      </c>
      <c r="G665" t="s">
        <v>320</v>
      </c>
      <c r="H665" t="s">
        <v>320</v>
      </c>
      <c r="I665" t="s">
        <v>403</v>
      </c>
      <c r="J665" s="25">
        <v>78</v>
      </c>
      <c r="K665" s="26">
        <v>0.14050000000000001</v>
      </c>
      <c r="L665" s="26">
        <v>2.5000000000000001E-3</v>
      </c>
    </row>
    <row r="666" spans="1:12" ht="16" customHeight="1">
      <c r="A666" t="s">
        <v>507</v>
      </c>
      <c r="B666" t="s">
        <v>9</v>
      </c>
      <c r="C666" t="s">
        <v>52</v>
      </c>
      <c r="D666" s="24">
        <v>46054</v>
      </c>
      <c r="E666" t="s">
        <v>372</v>
      </c>
      <c r="F666" t="s">
        <v>10</v>
      </c>
      <c r="G666" t="s">
        <v>320</v>
      </c>
      <c r="H666" t="s">
        <v>320</v>
      </c>
      <c r="I666" t="s">
        <v>404</v>
      </c>
      <c r="J666" s="25">
        <v>0</v>
      </c>
      <c r="K666" s="26">
        <v>0</v>
      </c>
      <c r="L666" s="26">
        <v>0</v>
      </c>
    </row>
    <row r="667" spans="1:12" ht="16" customHeight="1">
      <c r="A667" t="s">
        <v>507</v>
      </c>
      <c r="B667" t="s">
        <v>9</v>
      </c>
      <c r="C667" t="s">
        <v>52</v>
      </c>
      <c r="D667" s="24">
        <v>46054</v>
      </c>
      <c r="E667" t="s">
        <v>331</v>
      </c>
      <c r="F667" t="s">
        <v>10</v>
      </c>
      <c r="G667" t="s">
        <v>320</v>
      </c>
      <c r="H667" t="s">
        <v>320</v>
      </c>
      <c r="I667" t="s">
        <v>405</v>
      </c>
      <c r="J667" s="25">
        <v>0</v>
      </c>
      <c r="K667" s="26">
        <v>0</v>
      </c>
      <c r="L667" s="26">
        <v>0</v>
      </c>
    </row>
    <row r="668" spans="1:12" ht="16" customHeight="1">
      <c r="A668" t="s">
        <v>477</v>
      </c>
      <c r="B668" t="s">
        <v>10</v>
      </c>
      <c r="C668" t="s">
        <v>52</v>
      </c>
      <c r="D668" s="24">
        <v>46054</v>
      </c>
      <c r="E668" t="s">
        <v>429</v>
      </c>
      <c r="F668" t="s">
        <v>10</v>
      </c>
      <c r="G668" t="s">
        <v>320</v>
      </c>
      <c r="H668" t="s">
        <v>320</v>
      </c>
      <c r="I668" t="s">
        <v>315</v>
      </c>
      <c r="J668" s="25">
        <v>2052558</v>
      </c>
      <c r="K668" s="26">
        <v>3708.6684</v>
      </c>
      <c r="L668" s="26">
        <v>22.4575</v>
      </c>
    </row>
    <row r="669" spans="1:12" ht="16" customHeight="1">
      <c r="A669" t="s">
        <v>477</v>
      </c>
      <c r="B669" t="s">
        <v>10</v>
      </c>
      <c r="C669" t="s">
        <v>52</v>
      </c>
      <c r="D669" s="24">
        <v>46054</v>
      </c>
      <c r="E669" t="s">
        <v>460</v>
      </c>
      <c r="F669" t="s">
        <v>9</v>
      </c>
      <c r="G669" t="s">
        <v>461</v>
      </c>
      <c r="H669" t="s">
        <v>461</v>
      </c>
      <c r="I669" t="s">
        <v>322</v>
      </c>
      <c r="J669" s="25">
        <v>45749</v>
      </c>
      <c r="K669" s="26">
        <v>82.794200000000004</v>
      </c>
      <c r="L669" s="26">
        <v>0.76500000000000001</v>
      </c>
    </row>
    <row r="670" spans="1:12" ht="16" customHeight="1">
      <c r="A670" t="s">
        <v>477</v>
      </c>
      <c r="B670" t="s">
        <v>10</v>
      </c>
      <c r="C670" t="s">
        <v>52</v>
      </c>
      <c r="D670" s="24">
        <v>46054</v>
      </c>
      <c r="E670" t="s">
        <v>490</v>
      </c>
      <c r="F670" t="s">
        <v>10</v>
      </c>
      <c r="G670" t="s">
        <v>320</v>
      </c>
      <c r="H670" t="s">
        <v>320</v>
      </c>
      <c r="I670" t="s">
        <v>324</v>
      </c>
      <c r="J670" s="25">
        <v>2784</v>
      </c>
      <c r="K670" s="26">
        <v>5.1111000000000004</v>
      </c>
      <c r="L670" s="26">
        <v>6.1400000000000003E-2</v>
      </c>
    </row>
    <row r="671" spans="1:12" ht="16" customHeight="1">
      <c r="A671" t="s">
        <v>477</v>
      </c>
      <c r="B671" t="s">
        <v>10</v>
      </c>
      <c r="C671" t="s">
        <v>52</v>
      </c>
      <c r="D671" s="24">
        <v>46054</v>
      </c>
      <c r="E671" t="s">
        <v>329</v>
      </c>
      <c r="F671" t="s">
        <v>10</v>
      </c>
      <c r="G671" t="s">
        <v>320</v>
      </c>
      <c r="H671" t="s">
        <v>320</v>
      </c>
      <c r="I671" t="s">
        <v>403</v>
      </c>
      <c r="J671" s="25">
        <v>72</v>
      </c>
      <c r="K671" s="26">
        <v>0.1288</v>
      </c>
      <c r="L671" s="26">
        <v>1.6000000000000001E-3</v>
      </c>
    </row>
    <row r="672" spans="1:12" ht="16" customHeight="1">
      <c r="A672" t="s">
        <v>477</v>
      </c>
      <c r="B672" t="s">
        <v>10</v>
      </c>
      <c r="C672" t="s">
        <v>52</v>
      </c>
      <c r="D672" s="24">
        <v>46054</v>
      </c>
      <c r="E672" t="s">
        <v>372</v>
      </c>
      <c r="F672" t="s">
        <v>10</v>
      </c>
      <c r="G672" t="s">
        <v>320</v>
      </c>
      <c r="H672" t="s">
        <v>320</v>
      </c>
      <c r="I672" t="s">
        <v>404</v>
      </c>
      <c r="J672" s="25">
        <v>0</v>
      </c>
      <c r="K672" s="26">
        <v>0</v>
      </c>
      <c r="L672" s="26">
        <v>0</v>
      </c>
    </row>
    <row r="673" spans="1:12" ht="16" customHeight="1">
      <c r="A673" t="s">
        <v>477</v>
      </c>
      <c r="B673" t="s">
        <v>10</v>
      </c>
      <c r="C673" t="s">
        <v>52</v>
      </c>
      <c r="D673" s="24">
        <v>46054</v>
      </c>
      <c r="E673" t="s">
        <v>331</v>
      </c>
      <c r="F673" t="s">
        <v>10</v>
      </c>
      <c r="G673" t="s">
        <v>320</v>
      </c>
      <c r="H673" t="s">
        <v>320</v>
      </c>
      <c r="I673" t="s">
        <v>405</v>
      </c>
      <c r="J673" s="25">
        <v>0</v>
      </c>
      <c r="K673" s="26">
        <v>0</v>
      </c>
      <c r="L673" s="26">
        <v>0</v>
      </c>
    </row>
    <row r="674" spans="1:12" ht="16" customHeight="1">
      <c r="A674" t="s">
        <v>508</v>
      </c>
      <c r="B674" t="s">
        <v>11</v>
      </c>
      <c r="C674" t="s">
        <v>52</v>
      </c>
      <c r="D674" s="24">
        <v>46054</v>
      </c>
      <c r="E674" t="s">
        <v>429</v>
      </c>
      <c r="F674" t="s">
        <v>10</v>
      </c>
      <c r="G674" t="s">
        <v>320</v>
      </c>
      <c r="H674" t="s">
        <v>320</v>
      </c>
      <c r="I674" t="s">
        <v>315</v>
      </c>
      <c r="J674" s="25">
        <v>2490815</v>
      </c>
      <c r="K674" s="26">
        <v>4505.4309000000003</v>
      </c>
      <c r="L674" s="26">
        <v>25.485900000000001</v>
      </c>
    </row>
    <row r="675" spans="1:12" ht="16" customHeight="1">
      <c r="A675" t="s">
        <v>508</v>
      </c>
      <c r="B675" t="s">
        <v>11</v>
      </c>
      <c r="C675" t="s">
        <v>52</v>
      </c>
      <c r="D675" s="24">
        <v>46054</v>
      </c>
      <c r="E675" t="s">
        <v>460</v>
      </c>
      <c r="F675" t="s">
        <v>9</v>
      </c>
      <c r="G675" t="s">
        <v>461</v>
      </c>
      <c r="H675" t="s">
        <v>461</v>
      </c>
      <c r="I675" t="s">
        <v>322</v>
      </c>
      <c r="J675" s="25">
        <v>48893</v>
      </c>
      <c r="K675" s="26">
        <v>88.879199999999997</v>
      </c>
      <c r="L675" s="26">
        <v>0.79769999999999996</v>
      </c>
    </row>
    <row r="676" spans="1:12" ht="16" customHeight="1">
      <c r="A676" t="s">
        <v>508</v>
      </c>
      <c r="B676" t="s">
        <v>11</v>
      </c>
      <c r="C676" t="s">
        <v>52</v>
      </c>
      <c r="D676" s="24">
        <v>46054</v>
      </c>
      <c r="E676" t="s">
        <v>490</v>
      </c>
      <c r="F676" t="s">
        <v>10</v>
      </c>
      <c r="G676" t="s">
        <v>320</v>
      </c>
      <c r="H676" t="s">
        <v>320</v>
      </c>
      <c r="I676" t="s">
        <v>324</v>
      </c>
      <c r="J676" s="25">
        <v>2539</v>
      </c>
      <c r="K676" s="26">
        <v>4.6151</v>
      </c>
      <c r="L676" s="26">
        <v>5.0599999999999999E-2</v>
      </c>
    </row>
    <row r="677" spans="1:12" ht="16" customHeight="1">
      <c r="A677" t="s">
        <v>508</v>
      </c>
      <c r="B677" t="s">
        <v>11</v>
      </c>
      <c r="C677" t="s">
        <v>52</v>
      </c>
      <c r="D677" s="24">
        <v>46054</v>
      </c>
      <c r="E677" t="s">
        <v>329</v>
      </c>
      <c r="F677" t="s">
        <v>10</v>
      </c>
      <c r="G677" t="s">
        <v>320</v>
      </c>
      <c r="H677" t="s">
        <v>320</v>
      </c>
      <c r="I677" t="s">
        <v>403</v>
      </c>
      <c r="J677" s="25">
        <v>109</v>
      </c>
      <c r="K677" s="26">
        <v>0.19750000000000001</v>
      </c>
      <c r="L677" s="26">
        <v>2.8E-3</v>
      </c>
    </row>
    <row r="678" spans="1:12" ht="16" customHeight="1">
      <c r="A678" t="s">
        <v>508</v>
      </c>
      <c r="B678" t="s">
        <v>11</v>
      </c>
      <c r="C678" t="s">
        <v>52</v>
      </c>
      <c r="D678" s="24">
        <v>46054</v>
      </c>
      <c r="E678" t="s">
        <v>372</v>
      </c>
      <c r="F678" t="s">
        <v>10</v>
      </c>
      <c r="G678" t="s">
        <v>320</v>
      </c>
      <c r="H678" t="s">
        <v>320</v>
      </c>
      <c r="I678" t="s">
        <v>404</v>
      </c>
      <c r="J678" s="25">
        <v>0</v>
      </c>
      <c r="K678" s="26">
        <v>0</v>
      </c>
      <c r="L678" s="26">
        <v>0</v>
      </c>
    </row>
    <row r="679" spans="1:12" ht="16" customHeight="1">
      <c r="A679" t="s">
        <v>508</v>
      </c>
      <c r="B679" t="s">
        <v>11</v>
      </c>
      <c r="C679" t="s">
        <v>52</v>
      </c>
      <c r="D679" s="24">
        <v>46054</v>
      </c>
      <c r="E679" t="s">
        <v>331</v>
      </c>
      <c r="F679" t="s">
        <v>10</v>
      </c>
      <c r="G679" t="s">
        <v>320</v>
      </c>
      <c r="H679" t="s">
        <v>320</v>
      </c>
      <c r="I679" t="s">
        <v>405</v>
      </c>
      <c r="J679" s="25">
        <v>0</v>
      </c>
      <c r="K679" s="26">
        <v>0</v>
      </c>
      <c r="L679" s="26">
        <v>0</v>
      </c>
    </row>
    <row r="680" spans="1:12" ht="16" customHeight="1">
      <c r="A680" t="s">
        <v>510</v>
      </c>
      <c r="B680" t="s">
        <v>12</v>
      </c>
      <c r="C680" t="s">
        <v>52</v>
      </c>
      <c r="D680" s="24">
        <v>46054</v>
      </c>
      <c r="E680" t="s">
        <v>429</v>
      </c>
      <c r="F680" t="s">
        <v>10</v>
      </c>
      <c r="G680" t="s">
        <v>320</v>
      </c>
      <c r="H680" t="s">
        <v>320</v>
      </c>
      <c r="I680" t="s">
        <v>315</v>
      </c>
      <c r="J680" s="25">
        <v>2534040</v>
      </c>
      <c r="K680" s="26">
        <v>4586.6391999999996</v>
      </c>
      <c r="L680" s="26">
        <v>25.476700000000001</v>
      </c>
    </row>
    <row r="681" spans="1:12" ht="16" customHeight="1">
      <c r="A681" t="s">
        <v>510</v>
      </c>
      <c r="B681" t="s">
        <v>12</v>
      </c>
      <c r="C681" t="s">
        <v>52</v>
      </c>
      <c r="D681" s="24">
        <v>46054</v>
      </c>
      <c r="E681" t="s">
        <v>460</v>
      </c>
      <c r="F681" t="s">
        <v>9</v>
      </c>
      <c r="G681" t="s">
        <v>461</v>
      </c>
      <c r="H681" t="s">
        <v>461</v>
      </c>
      <c r="I681" t="s">
        <v>322</v>
      </c>
      <c r="J681" s="25">
        <v>54955</v>
      </c>
      <c r="K681" s="26">
        <v>98.847899999999996</v>
      </c>
      <c r="L681" s="26">
        <v>0.86429999999999996</v>
      </c>
    </row>
    <row r="682" spans="1:12" ht="16" customHeight="1">
      <c r="A682" t="s">
        <v>510</v>
      </c>
      <c r="B682" t="s">
        <v>12</v>
      </c>
      <c r="C682" t="s">
        <v>52</v>
      </c>
      <c r="D682" s="24">
        <v>46054</v>
      </c>
      <c r="E682" t="s">
        <v>490</v>
      </c>
      <c r="F682" t="s">
        <v>10</v>
      </c>
      <c r="G682" t="s">
        <v>320</v>
      </c>
      <c r="H682" t="s">
        <v>320</v>
      </c>
      <c r="I682" t="s">
        <v>324</v>
      </c>
      <c r="J682" s="25">
        <v>3366</v>
      </c>
      <c r="K682" s="26">
        <v>6.1487999999999996</v>
      </c>
      <c r="L682" s="26">
        <v>7.7200000000000005E-2</v>
      </c>
    </row>
    <row r="683" spans="1:12" ht="16" customHeight="1">
      <c r="A683" t="s">
        <v>510</v>
      </c>
      <c r="B683" t="s">
        <v>12</v>
      </c>
      <c r="C683" t="s">
        <v>52</v>
      </c>
      <c r="D683" s="24">
        <v>46054</v>
      </c>
      <c r="E683" t="s">
        <v>329</v>
      </c>
      <c r="F683" t="s">
        <v>10</v>
      </c>
      <c r="G683" t="s">
        <v>320</v>
      </c>
      <c r="H683" t="s">
        <v>320</v>
      </c>
      <c r="I683" t="s">
        <v>403</v>
      </c>
      <c r="J683" s="25">
        <v>59</v>
      </c>
      <c r="K683" s="26">
        <v>0.10589999999999999</v>
      </c>
      <c r="L683" s="26">
        <v>1.2999999999999999E-3</v>
      </c>
    </row>
    <row r="684" spans="1:12" ht="16" customHeight="1">
      <c r="A684" t="s">
        <v>510</v>
      </c>
      <c r="B684" t="s">
        <v>12</v>
      </c>
      <c r="C684" t="s">
        <v>52</v>
      </c>
      <c r="D684" s="24">
        <v>46054</v>
      </c>
      <c r="E684" t="s">
        <v>372</v>
      </c>
      <c r="F684" t="s">
        <v>10</v>
      </c>
      <c r="G684" t="s">
        <v>320</v>
      </c>
      <c r="H684" t="s">
        <v>320</v>
      </c>
      <c r="I684" t="s">
        <v>404</v>
      </c>
      <c r="J684" s="25">
        <v>0</v>
      </c>
      <c r="K684" s="26">
        <v>0</v>
      </c>
      <c r="L684" s="26">
        <v>0</v>
      </c>
    </row>
    <row r="685" spans="1:12" ht="16" customHeight="1">
      <c r="A685" t="s">
        <v>510</v>
      </c>
      <c r="B685" t="s">
        <v>12</v>
      </c>
      <c r="C685" t="s">
        <v>52</v>
      </c>
      <c r="D685" s="24">
        <v>46054</v>
      </c>
      <c r="E685" t="s">
        <v>331</v>
      </c>
      <c r="F685" t="s">
        <v>10</v>
      </c>
      <c r="G685" t="s">
        <v>320</v>
      </c>
      <c r="H685" t="s">
        <v>320</v>
      </c>
      <c r="I685" t="s">
        <v>405</v>
      </c>
      <c r="J685" s="25">
        <v>0</v>
      </c>
      <c r="K685" s="26">
        <v>0</v>
      </c>
      <c r="L685" s="26">
        <v>0</v>
      </c>
    </row>
    <row r="686" spans="1:12" ht="16" customHeight="1">
      <c r="A686" t="s">
        <v>511</v>
      </c>
      <c r="B686" t="s">
        <v>13</v>
      </c>
      <c r="C686" t="s">
        <v>52</v>
      </c>
      <c r="D686" s="24">
        <v>46054</v>
      </c>
      <c r="E686" t="s">
        <v>429</v>
      </c>
      <c r="F686" t="s">
        <v>10</v>
      </c>
      <c r="G686" t="s">
        <v>320</v>
      </c>
      <c r="H686" t="s">
        <v>320</v>
      </c>
      <c r="I686" t="s">
        <v>315</v>
      </c>
      <c r="J686" s="25">
        <v>3531486</v>
      </c>
      <c r="K686" s="26">
        <v>6349.5141999999996</v>
      </c>
      <c r="L686" s="26">
        <v>34.476500000000001</v>
      </c>
    </row>
    <row r="687" spans="1:12" ht="16" customHeight="1">
      <c r="A687" t="s">
        <v>511</v>
      </c>
      <c r="B687" t="s">
        <v>13</v>
      </c>
      <c r="C687" t="s">
        <v>52</v>
      </c>
      <c r="D687" s="24">
        <v>46054</v>
      </c>
      <c r="E687" t="s">
        <v>460</v>
      </c>
      <c r="F687" t="s">
        <v>9</v>
      </c>
      <c r="G687" t="s">
        <v>461</v>
      </c>
      <c r="H687" t="s">
        <v>461</v>
      </c>
      <c r="I687" t="s">
        <v>322</v>
      </c>
      <c r="J687" s="25">
        <v>102674</v>
      </c>
      <c r="K687" s="26">
        <v>186.65459999999999</v>
      </c>
      <c r="L687" s="26">
        <v>1.7657</v>
      </c>
    </row>
    <row r="688" spans="1:12" ht="16" customHeight="1">
      <c r="A688" t="s">
        <v>511</v>
      </c>
      <c r="B688" t="s">
        <v>13</v>
      </c>
      <c r="C688" t="s">
        <v>52</v>
      </c>
      <c r="D688" s="24">
        <v>46054</v>
      </c>
      <c r="E688" t="s">
        <v>490</v>
      </c>
      <c r="F688" t="s">
        <v>10</v>
      </c>
      <c r="G688" t="s">
        <v>320</v>
      </c>
      <c r="H688" t="s">
        <v>320</v>
      </c>
      <c r="I688" t="s">
        <v>324</v>
      </c>
      <c r="J688" s="25">
        <v>5415</v>
      </c>
      <c r="K688" s="26">
        <v>9.7994000000000003</v>
      </c>
      <c r="L688" s="26">
        <v>9.7500000000000003E-2</v>
      </c>
    </row>
    <row r="689" spans="1:12" ht="16" customHeight="1">
      <c r="A689" t="s">
        <v>511</v>
      </c>
      <c r="B689" t="s">
        <v>13</v>
      </c>
      <c r="C689" t="s">
        <v>52</v>
      </c>
      <c r="D689" s="24">
        <v>46054</v>
      </c>
      <c r="E689" t="s">
        <v>329</v>
      </c>
      <c r="F689" t="s">
        <v>10</v>
      </c>
      <c r="G689" t="s">
        <v>320</v>
      </c>
      <c r="H689" t="s">
        <v>320</v>
      </c>
      <c r="I689" t="s">
        <v>403</v>
      </c>
      <c r="J689" s="25">
        <v>123</v>
      </c>
      <c r="K689" s="26">
        <v>0.2228</v>
      </c>
      <c r="L689" s="26">
        <v>3.3999999999999998E-3</v>
      </c>
    </row>
    <row r="690" spans="1:12" ht="16" customHeight="1">
      <c r="A690" t="s">
        <v>511</v>
      </c>
      <c r="B690" t="s">
        <v>13</v>
      </c>
      <c r="C690" t="s">
        <v>52</v>
      </c>
      <c r="D690" s="24">
        <v>46054</v>
      </c>
      <c r="E690" t="s">
        <v>372</v>
      </c>
      <c r="F690" t="s">
        <v>10</v>
      </c>
      <c r="G690" t="s">
        <v>320</v>
      </c>
      <c r="H690" t="s">
        <v>320</v>
      </c>
      <c r="I690" t="s">
        <v>404</v>
      </c>
      <c r="J690" s="25">
        <v>0</v>
      </c>
      <c r="K690" s="26">
        <v>0</v>
      </c>
      <c r="L690" s="26">
        <v>0</v>
      </c>
    </row>
    <row r="691" spans="1:12" ht="16" customHeight="1">
      <c r="A691" t="s">
        <v>511</v>
      </c>
      <c r="B691" t="s">
        <v>13</v>
      </c>
      <c r="C691" t="s">
        <v>52</v>
      </c>
      <c r="D691" s="24">
        <v>46054</v>
      </c>
      <c r="E691" t="s">
        <v>331</v>
      </c>
      <c r="F691" t="s">
        <v>10</v>
      </c>
      <c r="G691" t="s">
        <v>320</v>
      </c>
      <c r="H691" t="s">
        <v>320</v>
      </c>
      <c r="I691" t="s">
        <v>405</v>
      </c>
      <c r="J691" s="25">
        <v>0</v>
      </c>
      <c r="K691" s="26">
        <v>0</v>
      </c>
      <c r="L691" s="26">
        <v>0</v>
      </c>
    </row>
    <row r="692" spans="1:12" ht="16" customHeight="1">
      <c r="A692" t="s">
        <v>512</v>
      </c>
      <c r="B692" t="s">
        <v>9</v>
      </c>
      <c r="C692" t="s">
        <v>53</v>
      </c>
      <c r="D692" s="24">
        <v>46054</v>
      </c>
      <c r="E692" t="s">
        <v>429</v>
      </c>
      <c r="F692" t="s">
        <v>10</v>
      </c>
      <c r="G692" t="s">
        <v>320</v>
      </c>
      <c r="H692" t="s">
        <v>320</v>
      </c>
      <c r="I692" t="s">
        <v>315</v>
      </c>
      <c r="J692" s="25">
        <v>4350327</v>
      </c>
      <c r="K692" s="26">
        <v>7864.8047999999999</v>
      </c>
      <c r="L692" s="26">
        <v>41.177199999999999</v>
      </c>
    </row>
    <row r="693" spans="1:12" ht="16" customHeight="1">
      <c r="A693" t="s">
        <v>512</v>
      </c>
      <c r="B693" t="s">
        <v>9</v>
      </c>
      <c r="C693" t="s">
        <v>53</v>
      </c>
      <c r="D693" s="24">
        <v>46054</v>
      </c>
      <c r="E693" t="s">
        <v>460</v>
      </c>
      <c r="F693" t="s">
        <v>9</v>
      </c>
      <c r="G693" t="s">
        <v>461</v>
      </c>
      <c r="H693" t="s">
        <v>461</v>
      </c>
      <c r="I693" t="s">
        <v>322</v>
      </c>
      <c r="J693" s="25">
        <v>132760</v>
      </c>
      <c r="K693" s="26">
        <v>241.7946</v>
      </c>
      <c r="L693" s="26">
        <v>2.4651999999999998</v>
      </c>
    </row>
    <row r="694" spans="1:12" ht="16" customHeight="1">
      <c r="A694" t="s">
        <v>512</v>
      </c>
      <c r="B694" t="s">
        <v>9</v>
      </c>
      <c r="C694" t="s">
        <v>53</v>
      </c>
      <c r="D694" s="24">
        <v>46054</v>
      </c>
      <c r="E694" t="s">
        <v>490</v>
      </c>
      <c r="F694" t="s">
        <v>10</v>
      </c>
      <c r="G694" t="s">
        <v>320</v>
      </c>
      <c r="H694" t="s">
        <v>320</v>
      </c>
      <c r="I694" t="s">
        <v>324</v>
      </c>
      <c r="J694" s="25">
        <v>7394</v>
      </c>
      <c r="K694" s="26">
        <v>13.588699999999999</v>
      </c>
      <c r="L694" s="26">
        <v>0.182</v>
      </c>
    </row>
    <row r="695" spans="1:12" ht="16" customHeight="1">
      <c r="A695" t="s">
        <v>512</v>
      </c>
      <c r="B695" t="s">
        <v>9</v>
      </c>
      <c r="C695" t="s">
        <v>53</v>
      </c>
      <c r="D695" s="24">
        <v>46054</v>
      </c>
      <c r="E695" t="s">
        <v>329</v>
      </c>
      <c r="F695" t="s">
        <v>10</v>
      </c>
      <c r="G695" t="s">
        <v>320</v>
      </c>
      <c r="H695" t="s">
        <v>320</v>
      </c>
      <c r="I695" t="s">
        <v>403</v>
      </c>
      <c r="J695" s="25">
        <v>176</v>
      </c>
      <c r="K695" s="26">
        <v>0.32100000000000001</v>
      </c>
      <c r="L695" s="26">
        <v>5.4999999999999997E-3</v>
      </c>
    </row>
    <row r="696" spans="1:12" ht="16" customHeight="1">
      <c r="A696" t="s">
        <v>512</v>
      </c>
      <c r="B696" t="s">
        <v>9</v>
      </c>
      <c r="C696" t="s">
        <v>53</v>
      </c>
      <c r="D696" s="24">
        <v>46054</v>
      </c>
      <c r="E696" t="s">
        <v>372</v>
      </c>
      <c r="F696" t="s">
        <v>10</v>
      </c>
      <c r="G696" t="s">
        <v>320</v>
      </c>
      <c r="H696" t="s">
        <v>320</v>
      </c>
      <c r="I696" t="s">
        <v>404</v>
      </c>
      <c r="J696" s="25">
        <v>0</v>
      </c>
      <c r="K696" s="26">
        <v>0</v>
      </c>
      <c r="L696" s="26">
        <v>0</v>
      </c>
    </row>
    <row r="697" spans="1:12" ht="16" customHeight="1">
      <c r="A697" t="s">
        <v>512</v>
      </c>
      <c r="B697" t="s">
        <v>9</v>
      </c>
      <c r="C697" t="s">
        <v>53</v>
      </c>
      <c r="D697" s="24">
        <v>46054</v>
      </c>
      <c r="E697" t="s">
        <v>331</v>
      </c>
      <c r="F697" t="s">
        <v>10</v>
      </c>
      <c r="G697" t="s">
        <v>320</v>
      </c>
      <c r="H697" t="s">
        <v>320</v>
      </c>
      <c r="I697" t="s">
        <v>405</v>
      </c>
      <c r="J697" s="25">
        <v>0</v>
      </c>
      <c r="K697" s="26">
        <v>0</v>
      </c>
      <c r="L697" s="26">
        <v>0</v>
      </c>
    </row>
    <row r="698" spans="1:12" ht="16" customHeight="1">
      <c r="A698" t="s">
        <v>482</v>
      </c>
      <c r="B698" t="s">
        <v>10</v>
      </c>
      <c r="C698" t="s">
        <v>53</v>
      </c>
      <c r="D698" s="24">
        <v>46054</v>
      </c>
      <c r="E698" t="s">
        <v>429</v>
      </c>
      <c r="F698" t="s">
        <v>10</v>
      </c>
      <c r="G698" t="s">
        <v>320</v>
      </c>
      <c r="H698" t="s">
        <v>320</v>
      </c>
      <c r="I698" t="s">
        <v>315</v>
      </c>
      <c r="J698" s="25">
        <v>4695879</v>
      </c>
      <c r="K698" s="26">
        <v>8499.4480999999996</v>
      </c>
      <c r="L698" s="26">
        <v>39.168300000000002</v>
      </c>
    </row>
    <row r="699" spans="1:12" ht="16" customHeight="1">
      <c r="A699" t="s">
        <v>482</v>
      </c>
      <c r="B699" t="s">
        <v>10</v>
      </c>
      <c r="C699" t="s">
        <v>53</v>
      </c>
      <c r="D699" s="24">
        <v>46054</v>
      </c>
      <c r="E699" t="s">
        <v>460</v>
      </c>
      <c r="F699" t="s">
        <v>9</v>
      </c>
      <c r="G699" t="s">
        <v>461</v>
      </c>
      <c r="H699" t="s">
        <v>461</v>
      </c>
      <c r="I699" t="s">
        <v>322</v>
      </c>
      <c r="J699" s="25">
        <v>181804</v>
      </c>
      <c r="K699" s="26">
        <v>333.70690000000002</v>
      </c>
      <c r="L699" s="26">
        <v>3.6591</v>
      </c>
    </row>
    <row r="700" spans="1:12" ht="16" customHeight="1">
      <c r="A700" t="s">
        <v>482</v>
      </c>
      <c r="B700" t="s">
        <v>10</v>
      </c>
      <c r="C700" t="s">
        <v>53</v>
      </c>
      <c r="D700" s="24">
        <v>46054</v>
      </c>
      <c r="E700" t="s">
        <v>490</v>
      </c>
      <c r="F700" t="s">
        <v>10</v>
      </c>
      <c r="G700" t="s">
        <v>320</v>
      </c>
      <c r="H700" t="s">
        <v>320</v>
      </c>
      <c r="I700" t="s">
        <v>324</v>
      </c>
      <c r="J700" s="25">
        <v>7836</v>
      </c>
      <c r="K700" s="26">
        <v>14.435600000000001</v>
      </c>
      <c r="L700" s="26">
        <v>0.18990000000000001</v>
      </c>
    </row>
    <row r="701" spans="1:12" ht="16" customHeight="1">
      <c r="A701" t="s">
        <v>482</v>
      </c>
      <c r="B701" t="s">
        <v>10</v>
      </c>
      <c r="C701" t="s">
        <v>53</v>
      </c>
      <c r="D701" s="24">
        <v>46054</v>
      </c>
      <c r="E701" t="s">
        <v>329</v>
      </c>
      <c r="F701" t="s">
        <v>10</v>
      </c>
      <c r="G701" t="s">
        <v>320</v>
      </c>
      <c r="H701" t="s">
        <v>320</v>
      </c>
      <c r="I701" t="s">
        <v>403</v>
      </c>
      <c r="J701" s="25">
        <v>205</v>
      </c>
      <c r="K701" s="26">
        <v>0.37119999999999997</v>
      </c>
      <c r="L701" s="26">
        <v>5.4999999999999997E-3</v>
      </c>
    </row>
    <row r="702" spans="1:12" ht="16" customHeight="1">
      <c r="A702" t="s">
        <v>482</v>
      </c>
      <c r="B702" t="s">
        <v>10</v>
      </c>
      <c r="C702" t="s">
        <v>53</v>
      </c>
      <c r="D702" s="24">
        <v>46054</v>
      </c>
      <c r="E702" t="s">
        <v>372</v>
      </c>
      <c r="F702" t="s">
        <v>10</v>
      </c>
      <c r="G702" t="s">
        <v>320</v>
      </c>
      <c r="H702" t="s">
        <v>320</v>
      </c>
      <c r="I702" t="s">
        <v>404</v>
      </c>
      <c r="J702" s="25">
        <v>0</v>
      </c>
      <c r="K702" s="26">
        <v>0</v>
      </c>
      <c r="L702" s="26">
        <v>0</v>
      </c>
    </row>
    <row r="703" spans="1:12" ht="16" customHeight="1">
      <c r="A703" t="s">
        <v>482</v>
      </c>
      <c r="B703" t="s">
        <v>10</v>
      </c>
      <c r="C703" t="s">
        <v>53</v>
      </c>
      <c r="D703" s="24">
        <v>46054</v>
      </c>
      <c r="E703" t="s">
        <v>331</v>
      </c>
      <c r="F703" t="s">
        <v>10</v>
      </c>
      <c r="G703" t="s">
        <v>320</v>
      </c>
      <c r="H703" t="s">
        <v>320</v>
      </c>
      <c r="I703" t="s">
        <v>405</v>
      </c>
      <c r="J703" s="25">
        <v>0</v>
      </c>
      <c r="K703" s="26">
        <v>0</v>
      </c>
      <c r="L703" s="26">
        <v>0</v>
      </c>
    </row>
    <row r="704" spans="1:12" ht="16" customHeight="1">
      <c r="A704" t="s">
        <v>513</v>
      </c>
      <c r="B704" t="s">
        <v>11</v>
      </c>
      <c r="C704" t="s">
        <v>53</v>
      </c>
      <c r="D704" s="24">
        <v>46054</v>
      </c>
      <c r="E704" t="s">
        <v>429</v>
      </c>
      <c r="F704" t="s">
        <v>10</v>
      </c>
      <c r="G704" t="s">
        <v>320</v>
      </c>
      <c r="H704" t="s">
        <v>320</v>
      </c>
      <c r="I704" t="s">
        <v>315</v>
      </c>
      <c r="J704" s="25">
        <v>6187632</v>
      </c>
      <c r="K704" s="26">
        <v>11201.2294</v>
      </c>
      <c r="L704" s="26">
        <v>42.384300000000003</v>
      </c>
    </row>
    <row r="705" spans="1:12" ht="16" customHeight="1">
      <c r="A705" t="s">
        <v>513</v>
      </c>
      <c r="B705" t="s">
        <v>11</v>
      </c>
      <c r="C705" t="s">
        <v>53</v>
      </c>
      <c r="D705" s="24">
        <v>46054</v>
      </c>
      <c r="E705" t="s">
        <v>460</v>
      </c>
      <c r="F705" t="s">
        <v>9</v>
      </c>
      <c r="G705" t="s">
        <v>461</v>
      </c>
      <c r="H705" t="s">
        <v>461</v>
      </c>
      <c r="I705" t="s">
        <v>322</v>
      </c>
      <c r="J705" s="25">
        <v>238935</v>
      </c>
      <c r="K705" s="26">
        <v>438.01080000000002</v>
      </c>
      <c r="L705" s="26">
        <v>4.1657000000000002</v>
      </c>
    </row>
    <row r="706" spans="1:12" ht="16" customHeight="1">
      <c r="A706" t="s">
        <v>513</v>
      </c>
      <c r="B706" t="s">
        <v>11</v>
      </c>
      <c r="C706" t="s">
        <v>53</v>
      </c>
      <c r="D706" s="24">
        <v>46054</v>
      </c>
      <c r="E706" t="s">
        <v>490</v>
      </c>
      <c r="F706" t="s">
        <v>10</v>
      </c>
      <c r="G706" t="s">
        <v>320</v>
      </c>
      <c r="H706" t="s">
        <v>320</v>
      </c>
      <c r="I706" t="s">
        <v>324</v>
      </c>
      <c r="J706" s="25">
        <v>9490</v>
      </c>
      <c r="K706" s="26">
        <v>17.517299999999999</v>
      </c>
      <c r="L706" s="26">
        <v>0.25040000000000001</v>
      </c>
    </row>
    <row r="707" spans="1:12" ht="16" customHeight="1">
      <c r="A707" t="s">
        <v>513</v>
      </c>
      <c r="B707" t="s">
        <v>11</v>
      </c>
      <c r="C707" t="s">
        <v>53</v>
      </c>
      <c r="D707" s="24">
        <v>46054</v>
      </c>
      <c r="E707" t="s">
        <v>329</v>
      </c>
      <c r="F707" t="s">
        <v>10</v>
      </c>
      <c r="G707" t="s">
        <v>320</v>
      </c>
      <c r="H707" t="s">
        <v>320</v>
      </c>
      <c r="I707" t="s">
        <v>403</v>
      </c>
      <c r="J707" s="25">
        <v>204</v>
      </c>
      <c r="K707" s="26">
        <v>0.37190000000000001</v>
      </c>
      <c r="L707" s="26">
        <v>7.4000000000000003E-3</v>
      </c>
    </row>
    <row r="708" spans="1:12" ht="16" customHeight="1">
      <c r="A708" t="s">
        <v>513</v>
      </c>
      <c r="B708" t="s">
        <v>11</v>
      </c>
      <c r="C708" t="s">
        <v>53</v>
      </c>
      <c r="D708" s="24">
        <v>46054</v>
      </c>
      <c r="E708" t="s">
        <v>372</v>
      </c>
      <c r="F708" t="s">
        <v>10</v>
      </c>
      <c r="G708" t="s">
        <v>320</v>
      </c>
      <c r="H708" t="s">
        <v>320</v>
      </c>
      <c r="I708" t="s">
        <v>404</v>
      </c>
      <c r="J708" s="25">
        <v>0</v>
      </c>
      <c r="K708" s="26">
        <v>0</v>
      </c>
      <c r="L708" s="26">
        <v>0</v>
      </c>
    </row>
    <row r="709" spans="1:12" ht="16" customHeight="1">
      <c r="A709" t="s">
        <v>513</v>
      </c>
      <c r="B709" t="s">
        <v>11</v>
      </c>
      <c r="C709" t="s">
        <v>53</v>
      </c>
      <c r="D709" s="24">
        <v>46054</v>
      </c>
      <c r="E709" t="s">
        <v>331</v>
      </c>
      <c r="F709" t="s">
        <v>10</v>
      </c>
      <c r="G709" t="s">
        <v>320</v>
      </c>
      <c r="H709" t="s">
        <v>320</v>
      </c>
      <c r="I709" t="s">
        <v>405</v>
      </c>
      <c r="J709" s="25">
        <v>0</v>
      </c>
      <c r="K709" s="26">
        <v>0</v>
      </c>
      <c r="L709" s="26">
        <v>0</v>
      </c>
    </row>
    <row r="710" spans="1:12" ht="16" customHeight="1">
      <c r="A710" t="s">
        <v>515</v>
      </c>
      <c r="B710" t="s">
        <v>12</v>
      </c>
      <c r="C710" t="s">
        <v>53</v>
      </c>
      <c r="D710" s="24">
        <v>46054</v>
      </c>
      <c r="E710" t="s">
        <v>429</v>
      </c>
      <c r="F710" t="s">
        <v>10</v>
      </c>
      <c r="G710" t="s">
        <v>320</v>
      </c>
      <c r="H710" t="s">
        <v>320</v>
      </c>
      <c r="I710" t="s">
        <v>315</v>
      </c>
      <c r="J710" s="25">
        <v>7927108</v>
      </c>
      <c r="K710" s="26">
        <v>14295.356299999999</v>
      </c>
      <c r="L710" s="26">
        <v>49.919600000000003</v>
      </c>
    </row>
    <row r="711" spans="1:12" ht="16" customHeight="1">
      <c r="A711" t="s">
        <v>515</v>
      </c>
      <c r="B711" t="s">
        <v>12</v>
      </c>
      <c r="C711" t="s">
        <v>53</v>
      </c>
      <c r="D711" s="24">
        <v>46054</v>
      </c>
      <c r="E711" t="s">
        <v>460</v>
      </c>
      <c r="F711" t="s">
        <v>9</v>
      </c>
      <c r="G711" t="s">
        <v>461</v>
      </c>
      <c r="H711" t="s">
        <v>461</v>
      </c>
      <c r="I711" t="s">
        <v>322</v>
      </c>
      <c r="J711" s="25">
        <v>378952</v>
      </c>
      <c r="K711" s="26">
        <v>697.36630000000002</v>
      </c>
      <c r="L711" s="26">
        <v>7.4025999999999996</v>
      </c>
    </row>
    <row r="712" spans="1:12" ht="16" customHeight="1">
      <c r="A712" t="s">
        <v>515</v>
      </c>
      <c r="B712" t="s">
        <v>12</v>
      </c>
      <c r="C712" t="s">
        <v>53</v>
      </c>
      <c r="D712" s="24">
        <v>46054</v>
      </c>
      <c r="E712" t="s">
        <v>490</v>
      </c>
      <c r="F712" t="s">
        <v>10</v>
      </c>
      <c r="G712" t="s">
        <v>320</v>
      </c>
      <c r="H712" t="s">
        <v>320</v>
      </c>
      <c r="I712" t="s">
        <v>324</v>
      </c>
      <c r="J712" s="25">
        <v>14971</v>
      </c>
      <c r="K712" s="26">
        <v>27.5702</v>
      </c>
      <c r="L712" s="26">
        <v>0.38179999999999997</v>
      </c>
    </row>
    <row r="713" spans="1:12" ht="16" customHeight="1">
      <c r="A713" t="s">
        <v>515</v>
      </c>
      <c r="B713" t="s">
        <v>12</v>
      </c>
      <c r="C713" t="s">
        <v>53</v>
      </c>
      <c r="D713" s="24">
        <v>46054</v>
      </c>
      <c r="E713" t="s">
        <v>329</v>
      </c>
      <c r="F713" t="s">
        <v>10</v>
      </c>
      <c r="G713" t="s">
        <v>320</v>
      </c>
      <c r="H713" t="s">
        <v>320</v>
      </c>
      <c r="I713" t="s">
        <v>403</v>
      </c>
      <c r="J713" s="25">
        <v>352</v>
      </c>
      <c r="K713" s="26">
        <v>0.64390000000000003</v>
      </c>
      <c r="L713" s="26">
        <v>1.26E-2</v>
      </c>
    </row>
    <row r="714" spans="1:12" ht="16" customHeight="1">
      <c r="A714" t="s">
        <v>515</v>
      </c>
      <c r="B714" t="s">
        <v>12</v>
      </c>
      <c r="C714" t="s">
        <v>53</v>
      </c>
      <c r="D714" s="24">
        <v>46054</v>
      </c>
      <c r="E714" t="s">
        <v>372</v>
      </c>
      <c r="F714" t="s">
        <v>10</v>
      </c>
      <c r="G714" t="s">
        <v>320</v>
      </c>
      <c r="H714" t="s">
        <v>320</v>
      </c>
      <c r="I714" t="s">
        <v>404</v>
      </c>
      <c r="J714" s="25">
        <v>0</v>
      </c>
      <c r="K714" s="26">
        <v>0</v>
      </c>
      <c r="L714" s="26">
        <v>0</v>
      </c>
    </row>
    <row r="715" spans="1:12" ht="16" customHeight="1">
      <c r="A715" t="s">
        <v>515</v>
      </c>
      <c r="B715" t="s">
        <v>12</v>
      </c>
      <c r="C715" t="s">
        <v>53</v>
      </c>
      <c r="D715" s="24">
        <v>46054</v>
      </c>
      <c r="E715" t="s">
        <v>331</v>
      </c>
      <c r="F715" t="s">
        <v>10</v>
      </c>
      <c r="G715" t="s">
        <v>320</v>
      </c>
      <c r="H715" t="s">
        <v>320</v>
      </c>
      <c r="I715" t="s">
        <v>405</v>
      </c>
      <c r="J715" s="25">
        <v>0</v>
      </c>
      <c r="K715" s="26">
        <v>0</v>
      </c>
      <c r="L715" s="26">
        <v>0</v>
      </c>
    </row>
    <row r="716" spans="1:12" ht="16" customHeight="1">
      <c r="A716" t="s">
        <v>516</v>
      </c>
      <c r="B716" t="s">
        <v>13</v>
      </c>
      <c r="C716" t="s">
        <v>53</v>
      </c>
      <c r="D716" s="24">
        <v>46054</v>
      </c>
      <c r="E716" t="s">
        <v>429</v>
      </c>
      <c r="F716" t="s">
        <v>10</v>
      </c>
      <c r="G716" t="s">
        <v>320</v>
      </c>
      <c r="H716" t="s">
        <v>320</v>
      </c>
      <c r="I716" t="s">
        <v>315</v>
      </c>
      <c r="J716" s="25">
        <v>12680554</v>
      </c>
      <c r="K716" s="26">
        <v>23027.309099999999</v>
      </c>
      <c r="L716" s="26">
        <v>85.5929</v>
      </c>
    </row>
    <row r="717" spans="1:12" ht="16" customHeight="1">
      <c r="A717" t="s">
        <v>516</v>
      </c>
      <c r="B717" t="s">
        <v>13</v>
      </c>
      <c r="C717" t="s">
        <v>53</v>
      </c>
      <c r="D717" s="24">
        <v>46054</v>
      </c>
      <c r="E717" t="s">
        <v>460</v>
      </c>
      <c r="F717" t="s">
        <v>9</v>
      </c>
      <c r="G717" t="s">
        <v>461</v>
      </c>
      <c r="H717" t="s">
        <v>461</v>
      </c>
      <c r="I717" t="s">
        <v>322</v>
      </c>
      <c r="J717" s="25">
        <v>408308</v>
      </c>
      <c r="K717" s="26">
        <v>750.78949999999998</v>
      </c>
      <c r="L717" s="26">
        <v>8.2664000000000009</v>
      </c>
    </row>
    <row r="718" spans="1:12" ht="16" customHeight="1">
      <c r="A718" t="s">
        <v>516</v>
      </c>
      <c r="B718" t="s">
        <v>13</v>
      </c>
      <c r="C718" t="s">
        <v>53</v>
      </c>
      <c r="D718" s="24">
        <v>46054</v>
      </c>
      <c r="E718" t="s">
        <v>490</v>
      </c>
      <c r="F718" t="s">
        <v>10</v>
      </c>
      <c r="G718" t="s">
        <v>320</v>
      </c>
      <c r="H718" t="s">
        <v>320</v>
      </c>
      <c r="I718" t="s">
        <v>324</v>
      </c>
      <c r="J718" s="25">
        <v>11033</v>
      </c>
      <c r="K718" s="26">
        <v>20.270399999999999</v>
      </c>
      <c r="L718" s="26">
        <v>0.2797</v>
      </c>
    </row>
    <row r="719" spans="1:12" ht="16" customHeight="1">
      <c r="A719" t="s">
        <v>516</v>
      </c>
      <c r="B719" t="s">
        <v>13</v>
      </c>
      <c r="C719" t="s">
        <v>53</v>
      </c>
      <c r="D719" s="24">
        <v>46054</v>
      </c>
      <c r="E719" t="s">
        <v>329</v>
      </c>
      <c r="F719" t="s">
        <v>10</v>
      </c>
      <c r="G719" t="s">
        <v>320</v>
      </c>
      <c r="H719" t="s">
        <v>320</v>
      </c>
      <c r="I719" t="s">
        <v>403</v>
      </c>
      <c r="J719" s="25">
        <v>306</v>
      </c>
      <c r="K719" s="26">
        <v>0.56089999999999995</v>
      </c>
      <c r="L719" s="26">
        <v>1.1299999999999999E-2</v>
      </c>
    </row>
    <row r="720" spans="1:12" ht="16" customHeight="1">
      <c r="A720" t="s">
        <v>516</v>
      </c>
      <c r="B720" t="s">
        <v>13</v>
      </c>
      <c r="C720" t="s">
        <v>53</v>
      </c>
      <c r="D720" s="24">
        <v>46054</v>
      </c>
      <c r="E720" t="s">
        <v>372</v>
      </c>
      <c r="F720" t="s">
        <v>10</v>
      </c>
      <c r="G720" t="s">
        <v>320</v>
      </c>
      <c r="H720" t="s">
        <v>320</v>
      </c>
      <c r="I720" t="s">
        <v>404</v>
      </c>
      <c r="J720" s="25">
        <v>0</v>
      </c>
      <c r="K720" s="26">
        <v>0</v>
      </c>
      <c r="L720" s="26">
        <v>0</v>
      </c>
    </row>
    <row r="721" spans="1:12" ht="16" customHeight="1">
      <c r="A721" t="s">
        <v>516</v>
      </c>
      <c r="B721" t="s">
        <v>13</v>
      </c>
      <c r="C721" t="s">
        <v>53</v>
      </c>
      <c r="D721" s="24">
        <v>46054</v>
      </c>
      <c r="E721" t="s">
        <v>331</v>
      </c>
      <c r="F721" t="s">
        <v>10</v>
      </c>
      <c r="G721" t="s">
        <v>320</v>
      </c>
      <c r="H721" t="s">
        <v>320</v>
      </c>
      <c r="I721" t="s">
        <v>405</v>
      </c>
      <c r="J721" s="25">
        <v>0</v>
      </c>
      <c r="K721" s="26">
        <v>0</v>
      </c>
      <c r="L721" s="26">
        <v>0</v>
      </c>
    </row>
    <row r="722" spans="1:12" ht="16" customHeight="1">
      <c r="A722" t="s">
        <v>517</v>
      </c>
      <c r="B722" t="s">
        <v>9</v>
      </c>
      <c r="C722" t="s">
        <v>54</v>
      </c>
      <c r="D722" s="24">
        <v>46054</v>
      </c>
      <c r="E722" t="s">
        <v>429</v>
      </c>
      <c r="F722" t="s">
        <v>10</v>
      </c>
      <c r="G722" t="s">
        <v>320</v>
      </c>
      <c r="H722" t="s">
        <v>320</v>
      </c>
      <c r="I722" t="s">
        <v>315</v>
      </c>
      <c r="J722" s="25">
        <v>18965791</v>
      </c>
      <c r="K722" s="26">
        <v>34370.5432</v>
      </c>
      <c r="L722" s="26">
        <v>96.691500000000005</v>
      </c>
    </row>
    <row r="723" spans="1:12" ht="16" customHeight="1">
      <c r="A723" t="s">
        <v>517</v>
      </c>
      <c r="B723" t="s">
        <v>9</v>
      </c>
      <c r="C723" t="s">
        <v>54</v>
      </c>
      <c r="D723" s="24">
        <v>46054</v>
      </c>
      <c r="E723" t="s">
        <v>460</v>
      </c>
      <c r="F723" t="s">
        <v>9</v>
      </c>
      <c r="G723" t="s">
        <v>461</v>
      </c>
      <c r="H723" t="s">
        <v>461</v>
      </c>
      <c r="I723" t="s">
        <v>322</v>
      </c>
      <c r="J723" s="25">
        <v>423329</v>
      </c>
      <c r="K723" s="26">
        <v>780.38239999999996</v>
      </c>
      <c r="L723" s="26">
        <v>9.6454000000000004</v>
      </c>
    </row>
    <row r="724" spans="1:12" ht="16" customHeight="1">
      <c r="A724" t="s">
        <v>517</v>
      </c>
      <c r="B724" t="s">
        <v>9</v>
      </c>
      <c r="C724" t="s">
        <v>54</v>
      </c>
      <c r="D724" s="24">
        <v>46054</v>
      </c>
      <c r="E724" t="s">
        <v>490</v>
      </c>
      <c r="F724" t="s">
        <v>10</v>
      </c>
      <c r="G724" t="s">
        <v>320</v>
      </c>
      <c r="H724" t="s">
        <v>320</v>
      </c>
      <c r="I724" t="s">
        <v>324</v>
      </c>
      <c r="J724" s="25">
        <v>10642</v>
      </c>
      <c r="K724" s="26">
        <v>19.6311</v>
      </c>
      <c r="L724" s="26">
        <v>0.27179999999999999</v>
      </c>
    </row>
    <row r="725" spans="1:12" ht="16" customHeight="1">
      <c r="A725" t="s">
        <v>517</v>
      </c>
      <c r="B725" t="s">
        <v>9</v>
      </c>
      <c r="C725" t="s">
        <v>54</v>
      </c>
      <c r="D725" s="24">
        <v>46054</v>
      </c>
      <c r="E725" t="s">
        <v>329</v>
      </c>
      <c r="F725" t="s">
        <v>10</v>
      </c>
      <c r="G725" t="s">
        <v>320</v>
      </c>
      <c r="H725" t="s">
        <v>320</v>
      </c>
      <c r="I725" t="s">
        <v>403</v>
      </c>
      <c r="J725" s="25">
        <v>150</v>
      </c>
      <c r="K725" s="26">
        <v>0.2747</v>
      </c>
      <c r="L725" s="26">
        <v>6.0000000000000001E-3</v>
      </c>
    </row>
    <row r="726" spans="1:12" ht="16" customHeight="1">
      <c r="A726" t="s">
        <v>517</v>
      </c>
      <c r="B726" t="s">
        <v>9</v>
      </c>
      <c r="C726" t="s">
        <v>54</v>
      </c>
      <c r="D726" s="24">
        <v>46054</v>
      </c>
      <c r="E726" t="s">
        <v>372</v>
      </c>
      <c r="F726" t="s">
        <v>10</v>
      </c>
      <c r="G726" t="s">
        <v>320</v>
      </c>
      <c r="H726" t="s">
        <v>320</v>
      </c>
      <c r="I726" t="s">
        <v>404</v>
      </c>
      <c r="J726" s="25">
        <v>0</v>
      </c>
      <c r="K726" s="26">
        <v>0</v>
      </c>
      <c r="L726" s="26">
        <v>0</v>
      </c>
    </row>
    <row r="727" spans="1:12" ht="16" customHeight="1">
      <c r="A727" t="s">
        <v>517</v>
      </c>
      <c r="B727" t="s">
        <v>9</v>
      </c>
      <c r="C727" t="s">
        <v>54</v>
      </c>
      <c r="D727" s="24">
        <v>46054</v>
      </c>
      <c r="E727" t="s">
        <v>331</v>
      </c>
      <c r="F727" t="s">
        <v>10</v>
      </c>
      <c r="G727" t="s">
        <v>320</v>
      </c>
      <c r="H727" t="s">
        <v>320</v>
      </c>
      <c r="I727" t="s">
        <v>405</v>
      </c>
      <c r="J727" s="25">
        <v>0</v>
      </c>
      <c r="K727" s="26">
        <v>0</v>
      </c>
      <c r="L727" s="26">
        <v>0</v>
      </c>
    </row>
    <row r="728" spans="1:12" ht="16" customHeight="1">
      <c r="A728" t="s">
        <v>429</v>
      </c>
      <c r="B728" t="s">
        <v>10</v>
      </c>
      <c r="C728" t="s">
        <v>54</v>
      </c>
      <c r="D728" s="24">
        <v>46054</v>
      </c>
      <c r="E728" t="s">
        <v>429</v>
      </c>
      <c r="F728" t="s">
        <v>10</v>
      </c>
      <c r="G728" t="s">
        <v>320</v>
      </c>
      <c r="H728" t="s">
        <v>320</v>
      </c>
      <c r="I728" t="s">
        <v>315</v>
      </c>
      <c r="J728" s="25">
        <v>90988108</v>
      </c>
      <c r="K728" s="26">
        <v>164406.7164</v>
      </c>
      <c r="L728" s="26">
        <v>169.81909999999999</v>
      </c>
    </row>
    <row r="729" spans="1:12" ht="16" customHeight="1">
      <c r="A729" t="s">
        <v>429</v>
      </c>
      <c r="B729" t="s">
        <v>10</v>
      </c>
      <c r="C729" t="s">
        <v>54</v>
      </c>
      <c r="D729" s="24">
        <v>46054</v>
      </c>
      <c r="E729" t="s">
        <v>460</v>
      </c>
      <c r="F729" t="s">
        <v>9</v>
      </c>
      <c r="G729" t="s">
        <v>461</v>
      </c>
      <c r="H729" t="s">
        <v>461</v>
      </c>
      <c r="I729" t="s">
        <v>322</v>
      </c>
      <c r="J729" s="25">
        <v>895039</v>
      </c>
      <c r="K729" s="26">
        <v>1644.1347000000001</v>
      </c>
      <c r="L729" s="26">
        <v>18.069299999999998</v>
      </c>
    </row>
    <row r="730" spans="1:12" ht="16" customHeight="1">
      <c r="A730" t="s">
        <v>429</v>
      </c>
      <c r="B730" t="s">
        <v>10</v>
      </c>
      <c r="C730" t="s">
        <v>54</v>
      </c>
      <c r="D730" s="24">
        <v>46054</v>
      </c>
      <c r="E730" t="s">
        <v>490</v>
      </c>
      <c r="F730" t="s">
        <v>10</v>
      </c>
      <c r="G730" t="s">
        <v>320</v>
      </c>
      <c r="H730" t="s">
        <v>320</v>
      </c>
      <c r="I730" t="s">
        <v>324</v>
      </c>
      <c r="J730" s="25">
        <v>15753</v>
      </c>
      <c r="K730" s="26">
        <v>29.1145</v>
      </c>
      <c r="L730" s="26">
        <v>0.378</v>
      </c>
    </row>
    <row r="731" spans="1:12" ht="16" customHeight="1">
      <c r="A731" t="s">
        <v>429</v>
      </c>
      <c r="B731" t="s">
        <v>10</v>
      </c>
      <c r="C731" t="s">
        <v>54</v>
      </c>
      <c r="D731" s="24">
        <v>46054</v>
      </c>
      <c r="E731" t="s">
        <v>329</v>
      </c>
      <c r="F731" t="s">
        <v>10</v>
      </c>
      <c r="G731" t="s">
        <v>320</v>
      </c>
      <c r="H731" t="s">
        <v>320</v>
      </c>
      <c r="I731" t="s">
        <v>403</v>
      </c>
      <c r="J731" s="25">
        <v>268</v>
      </c>
      <c r="K731" s="26">
        <v>0.48949999999999999</v>
      </c>
      <c r="L731" s="26">
        <v>1.03E-2</v>
      </c>
    </row>
    <row r="732" spans="1:12" ht="16" customHeight="1">
      <c r="A732" t="s">
        <v>429</v>
      </c>
      <c r="B732" t="s">
        <v>10</v>
      </c>
      <c r="C732" t="s">
        <v>54</v>
      </c>
      <c r="D732" s="24">
        <v>46054</v>
      </c>
      <c r="E732" t="s">
        <v>372</v>
      </c>
      <c r="F732" t="s">
        <v>10</v>
      </c>
      <c r="G732" t="s">
        <v>320</v>
      </c>
      <c r="H732" t="s">
        <v>320</v>
      </c>
      <c r="I732" t="s">
        <v>404</v>
      </c>
      <c r="J732" s="25">
        <v>0</v>
      </c>
      <c r="K732" s="26">
        <v>0</v>
      </c>
      <c r="L732" s="26">
        <v>0</v>
      </c>
    </row>
    <row r="733" spans="1:12" ht="16" customHeight="1">
      <c r="A733" t="s">
        <v>429</v>
      </c>
      <c r="B733" t="s">
        <v>10</v>
      </c>
      <c r="C733" t="s">
        <v>54</v>
      </c>
      <c r="D733" s="24">
        <v>46054</v>
      </c>
      <c r="E733" t="s">
        <v>331</v>
      </c>
      <c r="F733" t="s">
        <v>10</v>
      </c>
      <c r="G733" t="s">
        <v>320</v>
      </c>
      <c r="H733" t="s">
        <v>320</v>
      </c>
      <c r="I733" t="s">
        <v>405</v>
      </c>
      <c r="J733" s="25">
        <v>0</v>
      </c>
      <c r="K733" s="26">
        <v>0</v>
      </c>
      <c r="L733" s="26">
        <v>0</v>
      </c>
    </row>
    <row r="734" spans="1:12" ht="16" customHeight="1">
      <c r="A734" t="s">
        <v>518</v>
      </c>
      <c r="B734" t="s">
        <v>11</v>
      </c>
      <c r="C734" t="s">
        <v>54</v>
      </c>
      <c r="D734" s="24">
        <v>46054</v>
      </c>
      <c r="E734" t="s">
        <v>460</v>
      </c>
      <c r="F734" t="s">
        <v>9</v>
      </c>
      <c r="G734" t="s">
        <v>461</v>
      </c>
      <c r="H734" t="s">
        <v>461</v>
      </c>
      <c r="I734" t="s">
        <v>322</v>
      </c>
      <c r="J734" s="25">
        <v>1954093</v>
      </c>
      <c r="K734" s="26">
        <v>3580.4693000000002</v>
      </c>
      <c r="L734" s="26">
        <v>35.1357</v>
      </c>
    </row>
    <row r="735" spans="1:12" ht="16" customHeight="1">
      <c r="A735" t="s">
        <v>518</v>
      </c>
      <c r="B735" t="s">
        <v>11</v>
      </c>
      <c r="C735" t="s">
        <v>54</v>
      </c>
      <c r="D735" s="24">
        <v>46054</v>
      </c>
      <c r="E735" t="s">
        <v>490</v>
      </c>
      <c r="F735" t="s">
        <v>10</v>
      </c>
      <c r="G735" t="s">
        <v>320</v>
      </c>
      <c r="H735" t="s">
        <v>320</v>
      </c>
      <c r="I735" t="s">
        <v>324</v>
      </c>
      <c r="J735" s="25">
        <v>18789</v>
      </c>
      <c r="K735" s="26">
        <v>34.661499999999997</v>
      </c>
      <c r="L735" s="26">
        <v>0.43790000000000001</v>
      </c>
    </row>
    <row r="736" spans="1:12" ht="16" customHeight="1">
      <c r="A736" t="s">
        <v>518</v>
      </c>
      <c r="B736" t="s">
        <v>11</v>
      </c>
      <c r="C736" t="s">
        <v>54</v>
      </c>
      <c r="D736" s="24">
        <v>46054</v>
      </c>
      <c r="E736" t="s">
        <v>519</v>
      </c>
      <c r="F736" t="s">
        <v>10</v>
      </c>
      <c r="G736" t="s">
        <v>320</v>
      </c>
      <c r="H736" t="s">
        <v>320</v>
      </c>
      <c r="I736" t="s">
        <v>326</v>
      </c>
      <c r="J736" s="25">
        <v>370</v>
      </c>
      <c r="K736" s="26">
        <v>0.66759999999999997</v>
      </c>
      <c r="L736" s="26">
        <v>9.4000000000000004E-3</v>
      </c>
    </row>
    <row r="737" spans="1:12" ht="16" customHeight="1">
      <c r="A737" t="s">
        <v>518</v>
      </c>
      <c r="B737" t="s">
        <v>11</v>
      </c>
      <c r="C737" t="s">
        <v>54</v>
      </c>
      <c r="D737" s="24">
        <v>46054</v>
      </c>
      <c r="E737" t="s">
        <v>329</v>
      </c>
      <c r="F737" t="s">
        <v>10</v>
      </c>
      <c r="G737" t="s">
        <v>320</v>
      </c>
      <c r="H737" t="s">
        <v>320</v>
      </c>
      <c r="I737" t="s">
        <v>403</v>
      </c>
      <c r="J737" s="25">
        <v>242</v>
      </c>
      <c r="K737" s="26">
        <v>0.44080000000000003</v>
      </c>
      <c r="L737" s="26">
        <v>8.3000000000000001E-3</v>
      </c>
    </row>
    <row r="738" spans="1:12" ht="16" customHeight="1">
      <c r="A738" t="s">
        <v>518</v>
      </c>
      <c r="B738" t="s">
        <v>11</v>
      </c>
      <c r="C738" t="s">
        <v>54</v>
      </c>
      <c r="D738" s="24">
        <v>46054</v>
      </c>
      <c r="E738" t="s">
        <v>372</v>
      </c>
      <c r="F738" t="s">
        <v>10</v>
      </c>
      <c r="G738" t="s">
        <v>320</v>
      </c>
      <c r="H738" t="s">
        <v>320</v>
      </c>
      <c r="I738" t="s">
        <v>404</v>
      </c>
      <c r="J738" s="25">
        <v>0</v>
      </c>
      <c r="K738" s="26">
        <v>0</v>
      </c>
      <c r="L738" s="26">
        <v>0</v>
      </c>
    </row>
    <row r="739" spans="1:12" ht="16" customHeight="1">
      <c r="A739" t="s">
        <v>518</v>
      </c>
      <c r="B739" t="s">
        <v>11</v>
      </c>
      <c r="C739" t="s">
        <v>54</v>
      </c>
      <c r="D739" s="24">
        <v>46054</v>
      </c>
      <c r="E739" t="s">
        <v>331</v>
      </c>
      <c r="F739" t="s">
        <v>10</v>
      </c>
      <c r="G739" t="s">
        <v>320</v>
      </c>
      <c r="H739" t="s">
        <v>320</v>
      </c>
      <c r="I739" t="s">
        <v>405</v>
      </c>
      <c r="J739" s="25">
        <v>0</v>
      </c>
      <c r="K739" s="26">
        <v>0</v>
      </c>
      <c r="L739" s="26">
        <v>0</v>
      </c>
    </row>
    <row r="740" spans="1:12" ht="16" customHeight="1">
      <c r="A740" t="s">
        <v>520</v>
      </c>
      <c r="B740" t="s">
        <v>12</v>
      </c>
      <c r="C740" t="s">
        <v>54</v>
      </c>
      <c r="D740" s="24">
        <v>46054</v>
      </c>
      <c r="E740" t="s">
        <v>460</v>
      </c>
      <c r="F740" t="s">
        <v>9</v>
      </c>
      <c r="G740" t="s">
        <v>461</v>
      </c>
      <c r="H740" t="s">
        <v>461</v>
      </c>
      <c r="I740" t="s">
        <v>322</v>
      </c>
      <c r="J740" s="25">
        <v>1640894</v>
      </c>
      <c r="K740" s="26">
        <v>2998.4391000000001</v>
      </c>
      <c r="L740" s="26">
        <v>29.356400000000001</v>
      </c>
    </row>
    <row r="741" spans="1:12" ht="16" customHeight="1">
      <c r="A741" t="s">
        <v>520</v>
      </c>
      <c r="B741" t="s">
        <v>12</v>
      </c>
      <c r="C741" t="s">
        <v>54</v>
      </c>
      <c r="D741" s="24">
        <v>46054</v>
      </c>
      <c r="E741" t="s">
        <v>490</v>
      </c>
      <c r="F741" t="s">
        <v>10</v>
      </c>
      <c r="G741" t="s">
        <v>320</v>
      </c>
      <c r="H741" t="s">
        <v>320</v>
      </c>
      <c r="I741" t="s">
        <v>324</v>
      </c>
      <c r="J741" s="25">
        <v>17189</v>
      </c>
      <c r="K741" s="26">
        <v>31.5213</v>
      </c>
      <c r="L741" s="26">
        <v>0.36770000000000003</v>
      </c>
    </row>
    <row r="742" spans="1:12" ht="16" customHeight="1">
      <c r="A742" t="s">
        <v>520</v>
      </c>
      <c r="B742" t="s">
        <v>12</v>
      </c>
      <c r="C742" t="s">
        <v>54</v>
      </c>
      <c r="D742" s="24">
        <v>46054</v>
      </c>
      <c r="E742" t="s">
        <v>519</v>
      </c>
      <c r="F742" t="s">
        <v>10</v>
      </c>
      <c r="G742" t="s">
        <v>320</v>
      </c>
      <c r="H742" t="s">
        <v>320</v>
      </c>
      <c r="I742" t="s">
        <v>326</v>
      </c>
      <c r="J742" s="25">
        <v>936</v>
      </c>
      <c r="K742" s="26">
        <v>1.7143999999999999</v>
      </c>
      <c r="L742" s="26">
        <v>2.6700000000000002E-2</v>
      </c>
    </row>
    <row r="743" spans="1:12" ht="16" customHeight="1">
      <c r="A743" t="s">
        <v>520</v>
      </c>
      <c r="B743" t="s">
        <v>12</v>
      </c>
      <c r="C743" t="s">
        <v>54</v>
      </c>
      <c r="D743" s="24">
        <v>46054</v>
      </c>
      <c r="E743" t="s">
        <v>329</v>
      </c>
      <c r="F743" t="s">
        <v>10</v>
      </c>
      <c r="G743" t="s">
        <v>320</v>
      </c>
      <c r="H743" t="s">
        <v>320</v>
      </c>
      <c r="I743" t="s">
        <v>403</v>
      </c>
      <c r="J743" s="25">
        <v>186</v>
      </c>
      <c r="K743" s="26">
        <v>0.33739999999999998</v>
      </c>
      <c r="L743" s="26">
        <v>5.4999999999999997E-3</v>
      </c>
    </row>
    <row r="744" spans="1:12" ht="16" customHeight="1">
      <c r="A744" t="s">
        <v>520</v>
      </c>
      <c r="B744" t="s">
        <v>12</v>
      </c>
      <c r="C744" t="s">
        <v>54</v>
      </c>
      <c r="D744" s="24">
        <v>46054</v>
      </c>
      <c r="E744" t="s">
        <v>372</v>
      </c>
      <c r="F744" t="s">
        <v>10</v>
      </c>
      <c r="G744" t="s">
        <v>320</v>
      </c>
      <c r="H744" t="s">
        <v>320</v>
      </c>
      <c r="I744" t="s">
        <v>404</v>
      </c>
      <c r="J744" s="25">
        <v>0</v>
      </c>
      <c r="K744" s="26">
        <v>0</v>
      </c>
      <c r="L744" s="26">
        <v>0</v>
      </c>
    </row>
    <row r="745" spans="1:12" ht="16" customHeight="1">
      <c r="A745" t="s">
        <v>520</v>
      </c>
      <c r="B745" t="s">
        <v>12</v>
      </c>
      <c r="C745" t="s">
        <v>54</v>
      </c>
      <c r="D745" s="24">
        <v>46054</v>
      </c>
      <c r="E745" t="s">
        <v>331</v>
      </c>
      <c r="F745" t="s">
        <v>10</v>
      </c>
      <c r="G745" t="s">
        <v>320</v>
      </c>
      <c r="H745" t="s">
        <v>320</v>
      </c>
      <c r="I745" t="s">
        <v>405</v>
      </c>
      <c r="J745" s="25">
        <v>0</v>
      </c>
      <c r="K745" s="26">
        <v>0</v>
      </c>
      <c r="L745" s="26">
        <v>0</v>
      </c>
    </row>
    <row r="746" spans="1:12" ht="16" customHeight="1">
      <c r="A746" t="s">
        <v>521</v>
      </c>
      <c r="B746" t="s">
        <v>13</v>
      </c>
      <c r="C746" t="s">
        <v>54</v>
      </c>
      <c r="D746" s="24">
        <v>46054</v>
      </c>
      <c r="E746" t="s">
        <v>460</v>
      </c>
      <c r="F746" t="s">
        <v>9</v>
      </c>
      <c r="G746" t="s">
        <v>461</v>
      </c>
      <c r="H746" t="s">
        <v>461</v>
      </c>
      <c r="I746" t="s">
        <v>322</v>
      </c>
      <c r="J746" s="25">
        <v>2217864</v>
      </c>
      <c r="K746" s="26">
        <v>4039.5065</v>
      </c>
      <c r="L746" s="26">
        <v>38.6631</v>
      </c>
    </row>
    <row r="747" spans="1:12" ht="16" customHeight="1">
      <c r="A747" t="s">
        <v>521</v>
      </c>
      <c r="B747" t="s">
        <v>13</v>
      </c>
      <c r="C747" t="s">
        <v>54</v>
      </c>
      <c r="D747" s="24">
        <v>46054</v>
      </c>
      <c r="E747" t="s">
        <v>490</v>
      </c>
      <c r="F747" t="s">
        <v>10</v>
      </c>
      <c r="G747" t="s">
        <v>320</v>
      </c>
      <c r="H747" t="s">
        <v>320</v>
      </c>
      <c r="I747" t="s">
        <v>324</v>
      </c>
      <c r="J747" s="25">
        <v>25813</v>
      </c>
      <c r="K747" s="26">
        <v>47.544699999999999</v>
      </c>
      <c r="L747" s="26">
        <v>0.57740000000000002</v>
      </c>
    </row>
    <row r="748" spans="1:12" ht="16" customHeight="1">
      <c r="A748" t="s">
        <v>521</v>
      </c>
      <c r="B748" t="s">
        <v>13</v>
      </c>
      <c r="C748" t="s">
        <v>54</v>
      </c>
      <c r="D748" s="24">
        <v>46054</v>
      </c>
      <c r="E748" t="s">
        <v>519</v>
      </c>
      <c r="F748" t="s">
        <v>10</v>
      </c>
      <c r="G748" t="s">
        <v>320</v>
      </c>
      <c r="H748" t="s">
        <v>320</v>
      </c>
      <c r="I748" t="s">
        <v>326</v>
      </c>
      <c r="J748" s="25">
        <v>2404</v>
      </c>
      <c r="K748" s="26">
        <v>4.4069000000000003</v>
      </c>
      <c r="L748" s="26">
        <v>7.0499999999999993E-2</v>
      </c>
    </row>
    <row r="749" spans="1:12" ht="16" customHeight="1">
      <c r="A749" t="s">
        <v>521</v>
      </c>
      <c r="B749" t="s">
        <v>13</v>
      </c>
      <c r="C749" t="s">
        <v>54</v>
      </c>
      <c r="D749" s="24">
        <v>46054</v>
      </c>
      <c r="E749" t="s">
        <v>329</v>
      </c>
      <c r="F749" t="s">
        <v>10</v>
      </c>
      <c r="G749" t="s">
        <v>320</v>
      </c>
      <c r="H749" t="s">
        <v>320</v>
      </c>
      <c r="I749" t="s">
        <v>403</v>
      </c>
      <c r="J749" s="25">
        <v>329</v>
      </c>
      <c r="K749" s="26">
        <v>0.59750000000000003</v>
      </c>
      <c r="L749" s="26">
        <v>1.0999999999999999E-2</v>
      </c>
    </row>
    <row r="750" spans="1:12" ht="16" customHeight="1">
      <c r="A750" t="s">
        <v>521</v>
      </c>
      <c r="B750" t="s">
        <v>13</v>
      </c>
      <c r="C750" t="s">
        <v>54</v>
      </c>
      <c r="D750" s="24">
        <v>46054</v>
      </c>
      <c r="E750" t="s">
        <v>372</v>
      </c>
      <c r="F750" t="s">
        <v>10</v>
      </c>
      <c r="G750" t="s">
        <v>320</v>
      </c>
      <c r="H750" t="s">
        <v>320</v>
      </c>
      <c r="I750" t="s">
        <v>404</v>
      </c>
      <c r="J750" s="25">
        <v>0</v>
      </c>
      <c r="K750" s="26">
        <v>0</v>
      </c>
      <c r="L750" s="26">
        <v>0</v>
      </c>
    </row>
    <row r="751" spans="1:12" ht="16" customHeight="1">
      <c r="A751" t="s">
        <v>521</v>
      </c>
      <c r="B751" t="s">
        <v>13</v>
      </c>
      <c r="C751" t="s">
        <v>54</v>
      </c>
      <c r="D751" s="24">
        <v>46054</v>
      </c>
      <c r="E751" t="s">
        <v>331</v>
      </c>
      <c r="F751" t="s">
        <v>10</v>
      </c>
      <c r="G751" t="s">
        <v>320</v>
      </c>
      <c r="H751" t="s">
        <v>320</v>
      </c>
      <c r="I751" t="s">
        <v>405</v>
      </c>
      <c r="J751" s="25">
        <v>0</v>
      </c>
      <c r="K751" s="26">
        <v>0</v>
      </c>
      <c r="L751" s="26">
        <v>0</v>
      </c>
    </row>
    <row r="752" spans="1:12" ht="16" customHeight="1">
      <c r="A752" t="s">
        <v>486</v>
      </c>
      <c r="B752" t="s">
        <v>9</v>
      </c>
      <c r="C752" t="s">
        <v>55</v>
      </c>
      <c r="D752" s="24">
        <v>46082</v>
      </c>
      <c r="E752" t="s">
        <v>460</v>
      </c>
      <c r="F752" t="s">
        <v>9</v>
      </c>
      <c r="G752" t="s">
        <v>461</v>
      </c>
      <c r="H752" t="s">
        <v>461</v>
      </c>
      <c r="I752" t="s">
        <v>315</v>
      </c>
      <c r="J752" s="25">
        <v>2903983</v>
      </c>
      <c r="K752" s="26">
        <v>5223.7280000000001</v>
      </c>
      <c r="L752" s="26">
        <v>50.525399999999998</v>
      </c>
    </row>
    <row r="753" spans="1:12" ht="16" customHeight="1">
      <c r="A753" t="s">
        <v>486</v>
      </c>
      <c r="B753" t="s">
        <v>9</v>
      </c>
      <c r="C753" t="s">
        <v>55</v>
      </c>
      <c r="D753" s="24">
        <v>46082</v>
      </c>
      <c r="E753" t="s">
        <v>490</v>
      </c>
      <c r="F753" t="s">
        <v>10</v>
      </c>
      <c r="G753" t="s">
        <v>320</v>
      </c>
      <c r="H753" t="s">
        <v>320</v>
      </c>
      <c r="I753" t="s">
        <v>322</v>
      </c>
      <c r="J753" s="25">
        <v>77490</v>
      </c>
      <c r="K753" s="26">
        <v>141.35849999999999</v>
      </c>
      <c r="L753" s="26">
        <v>1.9388000000000001</v>
      </c>
    </row>
    <row r="754" spans="1:12" ht="16" customHeight="1">
      <c r="A754" t="s">
        <v>486</v>
      </c>
      <c r="B754" t="s">
        <v>9</v>
      </c>
      <c r="C754" t="s">
        <v>55</v>
      </c>
      <c r="D754" s="24">
        <v>46082</v>
      </c>
      <c r="E754" t="s">
        <v>519</v>
      </c>
      <c r="F754" t="s">
        <v>10</v>
      </c>
      <c r="G754" t="s">
        <v>320</v>
      </c>
      <c r="H754" t="s">
        <v>320</v>
      </c>
      <c r="I754" t="s">
        <v>324</v>
      </c>
      <c r="J754" s="25">
        <v>3791</v>
      </c>
      <c r="K754" s="26">
        <v>6.9306999999999999</v>
      </c>
      <c r="L754" s="26">
        <v>0.1192</v>
      </c>
    </row>
    <row r="755" spans="1:12" ht="16" customHeight="1">
      <c r="A755" t="s">
        <v>486</v>
      </c>
      <c r="B755" t="s">
        <v>9</v>
      </c>
      <c r="C755" t="s">
        <v>55</v>
      </c>
      <c r="D755" s="24">
        <v>46082</v>
      </c>
      <c r="E755" t="s">
        <v>329</v>
      </c>
      <c r="F755" t="s">
        <v>10</v>
      </c>
      <c r="G755" t="s">
        <v>320</v>
      </c>
      <c r="H755" t="s">
        <v>320</v>
      </c>
      <c r="I755" t="s">
        <v>326</v>
      </c>
      <c r="J755" s="25">
        <v>739</v>
      </c>
      <c r="K755" s="26">
        <v>1.3464</v>
      </c>
      <c r="L755" s="26">
        <v>2.7699999999999999E-2</v>
      </c>
    </row>
    <row r="756" spans="1:12" ht="16" customHeight="1">
      <c r="A756" t="s">
        <v>486</v>
      </c>
      <c r="B756" t="s">
        <v>9</v>
      </c>
      <c r="C756" t="s">
        <v>55</v>
      </c>
      <c r="D756" s="24">
        <v>46082</v>
      </c>
      <c r="E756" t="s">
        <v>372</v>
      </c>
      <c r="F756" t="s">
        <v>10</v>
      </c>
      <c r="G756" t="s">
        <v>320</v>
      </c>
      <c r="H756" t="s">
        <v>320</v>
      </c>
      <c r="I756" t="s">
        <v>328</v>
      </c>
      <c r="J756" s="25">
        <v>0</v>
      </c>
      <c r="K756" s="26">
        <v>0</v>
      </c>
      <c r="L756" s="26">
        <v>0</v>
      </c>
    </row>
    <row r="757" spans="1:12" ht="16" customHeight="1">
      <c r="A757" t="s">
        <v>486</v>
      </c>
      <c r="B757" t="s">
        <v>9</v>
      </c>
      <c r="C757" t="s">
        <v>55</v>
      </c>
      <c r="D757" s="24">
        <v>46082</v>
      </c>
      <c r="E757" t="s">
        <v>331</v>
      </c>
      <c r="F757" t="s">
        <v>10</v>
      </c>
      <c r="G757" t="s">
        <v>320</v>
      </c>
      <c r="H757" t="s">
        <v>320</v>
      </c>
      <c r="I757" t="s">
        <v>330</v>
      </c>
      <c r="J757" s="25">
        <v>0</v>
      </c>
      <c r="K757" s="26">
        <v>0</v>
      </c>
      <c r="L757" s="26">
        <v>0</v>
      </c>
    </row>
    <row r="758" spans="1:12" ht="16" customHeight="1">
      <c r="A758" t="s">
        <v>522</v>
      </c>
      <c r="B758" t="s">
        <v>11</v>
      </c>
      <c r="C758" t="s">
        <v>55</v>
      </c>
      <c r="D758" s="24">
        <v>46082</v>
      </c>
      <c r="E758" t="s">
        <v>460</v>
      </c>
      <c r="F758" t="s">
        <v>9</v>
      </c>
      <c r="G758" t="s">
        <v>461</v>
      </c>
      <c r="H758" t="s">
        <v>461</v>
      </c>
      <c r="I758" t="s">
        <v>315</v>
      </c>
      <c r="J758" s="25">
        <v>2933995</v>
      </c>
      <c r="K758" s="26">
        <v>5212.5290999999997</v>
      </c>
      <c r="L758" s="26">
        <v>62.528399999999998</v>
      </c>
    </row>
    <row r="759" spans="1:12" ht="16" customHeight="1">
      <c r="A759" t="s">
        <v>522</v>
      </c>
      <c r="B759" t="s">
        <v>11</v>
      </c>
      <c r="C759" t="s">
        <v>55</v>
      </c>
      <c r="D759" s="24">
        <v>46082</v>
      </c>
      <c r="E759" t="s">
        <v>490</v>
      </c>
      <c r="F759" t="s">
        <v>10</v>
      </c>
      <c r="G759" t="s">
        <v>320</v>
      </c>
      <c r="H759" t="s">
        <v>320</v>
      </c>
      <c r="I759" t="s">
        <v>322</v>
      </c>
      <c r="J759" s="25">
        <v>68047</v>
      </c>
      <c r="K759" s="26">
        <v>122.8518</v>
      </c>
      <c r="L759" s="26">
        <v>2.0493000000000001</v>
      </c>
    </row>
    <row r="760" spans="1:12" ht="16" customHeight="1">
      <c r="A760" t="s">
        <v>522</v>
      </c>
      <c r="B760" t="s">
        <v>11</v>
      </c>
      <c r="C760" t="s">
        <v>55</v>
      </c>
      <c r="D760" s="24">
        <v>46082</v>
      </c>
      <c r="E760" t="s">
        <v>519</v>
      </c>
      <c r="F760" t="s">
        <v>10</v>
      </c>
      <c r="G760" t="s">
        <v>320</v>
      </c>
      <c r="H760" t="s">
        <v>320</v>
      </c>
      <c r="I760" t="s">
        <v>324</v>
      </c>
      <c r="J760" s="25">
        <v>5848</v>
      </c>
      <c r="K760" s="26">
        <v>10.680300000000001</v>
      </c>
      <c r="L760" s="26">
        <v>0.22459999999999999</v>
      </c>
    </row>
    <row r="761" spans="1:12" ht="16" customHeight="1">
      <c r="A761" t="s">
        <v>522</v>
      </c>
      <c r="B761" t="s">
        <v>11</v>
      </c>
      <c r="C761" t="s">
        <v>55</v>
      </c>
      <c r="D761" s="24">
        <v>46082</v>
      </c>
      <c r="E761" t="s">
        <v>329</v>
      </c>
      <c r="F761" t="s">
        <v>10</v>
      </c>
      <c r="G761" t="s">
        <v>320</v>
      </c>
      <c r="H761" t="s">
        <v>320</v>
      </c>
      <c r="I761" t="s">
        <v>326</v>
      </c>
      <c r="J761" s="25">
        <v>871</v>
      </c>
      <c r="K761" s="26">
        <v>1.6055999999999999</v>
      </c>
      <c r="L761" s="26">
        <v>3.78E-2</v>
      </c>
    </row>
    <row r="762" spans="1:12" ht="16" customHeight="1">
      <c r="A762" t="s">
        <v>522</v>
      </c>
      <c r="B762" t="s">
        <v>11</v>
      </c>
      <c r="C762" t="s">
        <v>55</v>
      </c>
      <c r="D762" s="24">
        <v>46082</v>
      </c>
      <c r="E762" t="s">
        <v>372</v>
      </c>
      <c r="F762" t="s">
        <v>10</v>
      </c>
      <c r="G762" t="s">
        <v>320</v>
      </c>
      <c r="H762" t="s">
        <v>320</v>
      </c>
      <c r="I762" t="s">
        <v>328</v>
      </c>
      <c r="J762" s="25">
        <v>0</v>
      </c>
      <c r="K762" s="26">
        <v>0</v>
      </c>
      <c r="L762" s="26">
        <v>0</v>
      </c>
    </row>
    <row r="763" spans="1:12" ht="16" customHeight="1">
      <c r="A763" t="s">
        <v>522</v>
      </c>
      <c r="B763" t="s">
        <v>11</v>
      </c>
      <c r="C763" t="s">
        <v>55</v>
      </c>
      <c r="D763" s="24">
        <v>46082</v>
      </c>
      <c r="E763" t="s">
        <v>331</v>
      </c>
      <c r="F763" t="s">
        <v>10</v>
      </c>
      <c r="G763" t="s">
        <v>320</v>
      </c>
      <c r="H763" t="s">
        <v>320</v>
      </c>
      <c r="I763" t="s">
        <v>330</v>
      </c>
      <c r="J763" s="25">
        <v>0</v>
      </c>
      <c r="K763" s="26">
        <v>0</v>
      </c>
      <c r="L763" s="26">
        <v>0</v>
      </c>
    </row>
    <row r="764" spans="1:12" ht="16" customHeight="1">
      <c r="A764" t="s">
        <v>524</v>
      </c>
      <c r="B764" t="s">
        <v>12</v>
      </c>
      <c r="C764" t="s">
        <v>55</v>
      </c>
      <c r="D764" s="24">
        <v>46082</v>
      </c>
      <c r="E764" t="s">
        <v>460</v>
      </c>
      <c r="F764" t="s">
        <v>9</v>
      </c>
      <c r="G764" t="s">
        <v>461</v>
      </c>
      <c r="H764" t="s">
        <v>461</v>
      </c>
      <c r="I764" t="s">
        <v>315</v>
      </c>
      <c r="J764" s="25">
        <v>2837637</v>
      </c>
      <c r="K764" s="26">
        <v>5052.8977000000004</v>
      </c>
      <c r="L764" s="26">
        <v>54.106699999999996</v>
      </c>
    </row>
    <row r="765" spans="1:12" ht="16" customHeight="1">
      <c r="A765" t="s">
        <v>524</v>
      </c>
      <c r="B765" t="s">
        <v>12</v>
      </c>
      <c r="C765" t="s">
        <v>55</v>
      </c>
      <c r="D765" s="24">
        <v>46082</v>
      </c>
      <c r="E765" t="s">
        <v>490</v>
      </c>
      <c r="F765" t="s">
        <v>10</v>
      </c>
      <c r="G765" t="s">
        <v>320</v>
      </c>
      <c r="H765" t="s">
        <v>320</v>
      </c>
      <c r="I765" t="s">
        <v>322</v>
      </c>
      <c r="J765" s="25">
        <v>82730</v>
      </c>
      <c r="K765" s="26">
        <v>149.99019999999999</v>
      </c>
      <c r="L765" s="26">
        <v>2.3873000000000002</v>
      </c>
    </row>
    <row r="766" spans="1:12" ht="16" customHeight="1">
      <c r="A766" t="s">
        <v>524</v>
      </c>
      <c r="B766" t="s">
        <v>12</v>
      </c>
      <c r="C766" t="s">
        <v>55</v>
      </c>
      <c r="D766" s="24">
        <v>46082</v>
      </c>
      <c r="E766" t="s">
        <v>519</v>
      </c>
      <c r="F766" t="s">
        <v>10</v>
      </c>
      <c r="G766" t="s">
        <v>320</v>
      </c>
      <c r="H766" t="s">
        <v>320</v>
      </c>
      <c r="I766" t="s">
        <v>324</v>
      </c>
      <c r="J766" s="25">
        <v>3869</v>
      </c>
      <c r="K766" s="26">
        <v>7.0822000000000003</v>
      </c>
      <c r="L766" s="26">
        <v>0.1208</v>
      </c>
    </row>
    <row r="767" spans="1:12" ht="16" customHeight="1">
      <c r="A767" t="s">
        <v>524</v>
      </c>
      <c r="B767" t="s">
        <v>12</v>
      </c>
      <c r="C767" t="s">
        <v>55</v>
      </c>
      <c r="D767" s="24">
        <v>46082</v>
      </c>
      <c r="E767" t="s">
        <v>329</v>
      </c>
      <c r="F767" t="s">
        <v>10</v>
      </c>
      <c r="G767" t="s">
        <v>320</v>
      </c>
      <c r="H767" t="s">
        <v>320</v>
      </c>
      <c r="I767" t="s">
        <v>326</v>
      </c>
      <c r="J767" s="25">
        <v>764</v>
      </c>
      <c r="K767" s="26">
        <v>1.4060999999999999</v>
      </c>
      <c r="L767" s="26">
        <v>2.9399999999999999E-2</v>
      </c>
    </row>
    <row r="768" spans="1:12" ht="16" customHeight="1">
      <c r="A768" t="s">
        <v>524</v>
      </c>
      <c r="B768" t="s">
        <v>12</v>
      </c>
      <c r="C768" t="s">
        <v>55</v>
      </c>
      <c r="D768" s="24">
        <v>46082</v>
      </c>
      <c r="E768" t="s">
        <v>372</v>
      </c>
      <c r="F768" t="s">
        <v>10</v>
      </c>
      <c r="G768" t="s">
        <v>320</v>
      </c>
      <c r="H768" t="s">
        <v>320</v>
      </c>
      <c r="I768" t="s">
        <v>328</v>
      </c>
      <c r="J768" s="25">
        <v>0</v>
      </c>
      <c r="K768" s="26">
        <v>0</v>
      </c>
      <c r="L768" s="26">
        <v>0</v>
      </c>
    </row>
    <row r="769" spans="1:12" ht="16" customHeight="1">
      <c r="A769" t="s">
        <v>524</v>
      </c>
      <c r="B769" t="s">
        <v>12</v>
      </c>
      <c r="C769" t="s">
        <v>55</v>
      </c>
      <c r="D769" s="24">
        <v>46082</v>
      </c>
      <c r="E769" t="s">
        <v>331</v>
      </c>
      <c r="F769" t="s">
        <v>10</v>
      </c>
      <c r="G769" t="s">
        <v>320</v>
      </c>
      <c r="H769" t="s">
        <v>320</v>
      </c>
      <c r="I769" t="s">
        <v>330</v>
      </c>
      <c r="J769" s="25">
        <v>0</v>
      </c>
      <c r="K769" s="26">
        <v>0</v>
      </c>
      <c r="L769" s="26">
        <v>0</v>
      </c>
    </row>
    <row r="770" spans="1:12" ht="16" customHeight="1">
      <c r="A770" t="s">
        <v>525</v>
      </c>
      <c r="B770" t="s">
        <v>13</v>
      </c>
      <c r="C770" t="s">
        <v>55</v>
      </c>
      <c r="D770" s="24">
        <v>46082</v>
      </c>
      <c r="E770" t="s">
        <v>460</v>
      </c>
      <c r="F770" t="s">
        <v>9</v>
      </c>
      <c r="G770" t="s">
        <v>461</v>
      </c>
      <c r="H770" t="s">
        <v>461</v>
      </c>
      <c r="I770" t="s">
        <v>315</v>
      </c>
      <c r="J770" s="25">
        <v>2866522</v>
      </c>
      <c r="K770" s="26">
        <v>5049.9652999999998</v>
      </c>
      <c r="L770" s="26">
        <v>58.589799999999997</v>
      </c>
    </row>
    <row r="771" spans="1:12" ht="16" customHeight="1">
      <c r="A771" t="s">
        <v>525</v>
      </c>
      <c r="B771" t="s">
        <v>13</v>
      </c>
      <c r="C771" t="s">
        <v>55</v>
      </c>
      <c r="D771" s="24">
        <v>46082</v>
      </c>
      <c r="E771" t="s">
        <v>490</v>
      </c>
      <c r="F771" t="s">
        <v>10</v>
      </c>
      <c r="G771" t="s">
        <v>320</v>
      </c>
      <c r="H771" t="s">
        <v>320</v>
      </c>
      <c r="I771" t="s">
        <v>322</v>
      </c>
      <c r="J771" s="25">
        <v>90120</v>
      </c>
      <c r="K771" s="26">
        <v>162.87289999999999</v>
      </c>
      <c r="L771" s="26">
        <v>2.589</v>
      </c>
    </row>
    <row r="772" spans="1:12" ht="16" customHeight="1">
      <c r="A772" t="s">
        <v>525</v>
      </c>
      <c r="B772" t="s">
        <v>13</v>
      </c>
      <c r="C772" t="s">
        <v>55</v>
      </c>
      <c r="D772" s="24">
        <v>46082</v>
      </c>
      <c r="E772" t="s">
        <v>519</v>
      </c>
      <c r="F772" t="s">
        <v>10</v>
      </c>
      <c r="G772" t="s">
        <v>320</v>
      </c>
      <c r="H772" t="s">
        <v>320</v>
      </c>
      <c r="I772" t="s">
        <v>324</v>
      </c>
      <c r="J772" s="25">
        <v>4256</v>
      </c>
      <c r="K772" s="26">
        <v>7.7239000000000004</v>
      </c>
      <c r="L772" s="26">
        <v>0.1535</v>
      </c>
    </row>
    <row r="773" spans="1:12" ht="16" customHeight="1">
      <c r="A773" t="s">
        <v>525</v>
      </c>
      <c r="B773" t="s">
        <v>13</v>
      </c>
      <c r="C773" t="s">
        <v>55</v>
      </c>
      <c r="D773" s="24">
        <v>46082</v>
      </c>
      <c r="E773" t="s">
        <v>329</v>
      </c>
      <c r="F773" t="s">
        <v>10</v>
      </c>
      <c r="G773" t="s">
        <v>320</v>
      </c>
      <c r="H773" t="s">
        <v>320</v>
      </c>
      <c r="I773" t="s">
        <v>326</v>
      </c>
      <c r="J773" s="25">
        <v>916</v>
      </c>
      <c r="K773" s="26">
        <v>1.6778</v>
      </c>
      <c r="L773" s="26">
        <v>3.3099999999999997E-2</v>
      </c>
    </row>
    <row r="774" spans="1:12" ht="16" customHeight="1">
      <c r="A774" t="s">
        <v>525</v>
      </c>
      <c r="B774" t="s">
        <v>13</v>
      </c>
      <c r="C774" t="s">
        <v>55</v>
      </c>
      <c r="D774" s="24">
        <v>46082</v>
      </c>
      <c r="E774" t="s">
        <v>372</v>
      </c>
      <c r="F774" t="s">
        <v>10</v>
      </c>
      <c r="G774" t="s">
        <v>320</v>
      </c>
      <c r="H774" t="s">
        <v>320</v>
      </c>
      <c r="I774" t="s">
        <v>328</v>
      </c>
      <c r="J774" s="25">
        <v>0</v>
      </c>
      <c r="K774" s="26">
        <v>0</v>
      </c>
      <c r="L774" s="26">
        <v>0</v>
      </c>
    </row>
    <row r="775" spans="1:12" ht="16" customHeight="1">
      <c r="A775" t="s">
        <v>525</v>
      </c>
      <c r="B775" t="s">
        <v>13</v>
      </c>
      <c r="C775" t="s">
        <v>55</v>
      </c>
      <c r="D775" s="24">
        <v>46082</v>
      </c>
      <c r="E775" t="s">
        <v>331</v>
      </c>
      <c r="F775" t="s">
        <v>10</v>
      </c>
      <c r="G775" t="s">
        <v>320</v>
      </c>
      <c r="H775" t="s">
        <v>320</v>
      </c>
      <c r="I775" t="s">
        <v>330</v>
      </c>
      <c r="J775" s="25">
        <v>0</v>
      </c>
      <c r="K775" s="26">
        <v>0</v>
      </c>
      <c r="L775" s="26">
        <v>0</v>
      </c>
    </row>
    <row r="776" spans="1:12" ht="16" customHeight="1">
      <c r="A776" t="s">
        <v>526</v>
      </c>
      <c r="B776" t="s">
        <v>9</v>
      </c>
      <c r="C776" t="s">
        <v>56</v>
      </c>
      <c r="D776" s="24">
        <v>46082</v>
      </c>
      <c r="E776" t="s">
        <v>460</v>
      </c>
      <c r="F776" t="s">
        <v>9</v>
      </c>
      <c r="G776" t="s">
        <v>461</v>
      </c>
      <c r="H776" t="s">
        <v>461</v>
      </c>
      <c r="I776" t="s">
        <v>315</v>
      </c>
      <c r="J776" s="25">
        <v>2888911</v>
      </c>
      <c r="K776" s="26">
        <v>5001.9083000000001</v>
      </c>
      <c r="L776" s="26">
        <v>72.264099999999999</v>
      </c>
    </row>
    <row r="777" spans="1:12" ht="16" customHeight="1">
      <c r="A777" t="s">
        <v>526</v>
      </c>
      <c r="B777" t="s">
        <v>9</v>
      </c>
      <c r="C777" t="s">
        <v>56</v>
      </c>
      <c r="D777" s="24">
        <v>46082</v>
      </c>
      <c r="E777" t="s">
        <v>490</v>
      </c>
      <c r="F777" t="s">
        <v>10</v>
      </c>
      <c r="G777" t="s">
        <v>320</v>
      </c>
      <c r="H777" t="s">
        <v>320</v>
      </c>
      <c r="I777" t="s">
        <v>322</v>
      </c>
      <c r="J777" s="25">
        <v>125757</v>
      </c>
      <c r="K777" s="26">
        <v>224.70169999999999</v>
      </c>
      <c r="L777" s="26">
        <v>4.2352999999999996</v>
      </c>
    </row>
    <row r="778" spans="1:12" ht="16" customHeight="1">
      <c r="A778" t="s">
        <v>526</v>
      </c>
      <c r="B778" t="s">
        <v>9</v>
      </c>
      <c r="C778" t="s">
        <v>56</v>
      </c>
      <c r="D778" s="24">
        <v>46082</v>
      </c>
      <c r="E778" t="s">
        <v>519</v>
      </c>
      <c r="F778" t="s">
        <v>10</v>
      </c>
      <c r="G778" t="s">
        <v>320</v>
      </c>
      <c r="H778" t="s">
        <v>320</v>
      </c>
      <c r="I778" t="s">
        <v>324</v>
      </c>
      <c r="J778" s="25">
        <v>6838</v>
      </c>
      <c r="K778" s="26">
        <v>12.2645</v>
      </c>
      <c r="L778" s="26">
        <v>0.30719999999999997</v>
      </c>
    </row>
    <row r="779" spans="1:12" ht="16" customHeight="1">
      <c r="A779" t="s">
        <v>526</v>
      </c>
      <c r="B779" t="s">
        <v>9</v>
      </c>
      <c r="C779" t="s">
        <v>56</v>
      </c>
      <c r="D779" s="24">
        <v>46082</v>
      </c>
      <c r="E779" t="s">
        <v>329</v>
      </c>
      <c r="F779" t="s">
        <v>10</v>
      </c>
      <c r="G779" t="s">
        <v>320</v>
      </c>
      <c r="H779" t="s">
        <v>320</v>
      </c>
      <c r="I779" t="s">
        <v>326</v>
      </c>
      <c r="J779" s="25">
        <v>2798</v>
      </c>
      <c r="K779" s="26">
        <v>5.0152000000000001</v>
      </c>
      <c r="L779" s="26">
        <v>0.1125</v>
      </c>
    </row>
    <row r="780" spans="1:12" ht="16" customHeight="1">
      <c r="A780" t="s">
        <v>526</v>
      </c>
      <c r="B780" t="s">
        <v>9</v>
      </c>
      <c r="C780" t="s">
        <v>56</v>
      </c>
      <c r="D780" s="24">
        <v>46082</v>
      </c>
      <c r="E780" t="s">
        <v>372</v>
      </c>
      <c r="F780" t="s">
        <v>10</v>
      </c>
      <c r="G780" t="s">
        <v>320</v>
      </c>
      <c r="H780" t="s">
        <v>320</v>
      </c>
      <c r="I780" t="s">
        <v>328</v>
      </c>
      <c r="J780" s="25">
        <v>0</v>
      </c>
      <c r="K780" s="26">
        <v>0</v>
      </c>
      <c r="L780" s="26">
        <v>0</v>
      </c>
    </row>
    <row r="781" spans="1:12" ht="16" customHeight="1">
      <c r="A781" t="s">
        <v>526</v>
      </c>
      <c r="B781" t="s">
        <v>9</v>
      </c>
      <c r="C781" t="s">
        <v>56</v>
      </c>
      <c r="D781" s="24">
        <v>46082</v>
      </c>
      <c r="E781" t="s">
        <v>331</v>
      </c>
      <c r="F781" t="s">
        <v>10</v>
      </c>
      <c r="G781" t="s">
        <v>320</v>
      </c>
      <c r="H781" t="s">
        <v>320</v>
      </c>
      <c r="I781" t="s">
        <v>330</v>
      </c>
      <c r="J781" s="25">
        <v>0</v>
      </c>
      <c r="K781" s="26">
        <v>0</v>
      </c>
      <c r="L781" s="26">
        <v>0</v>
      </c>
    </row>
    <row r="782" spans="1:12" ht="16" customHeight="1">
      <c r="A782" t="s">
        <v>504</v>
      </c>
      <c r="B782" t="s">
        <v>10</v>
      </c>
      <c r="C782" t="s">
        <v>56</v>
      </c>
      <c r="D782" s="24">
        <v>46082</v>
      </c>
      <c r="E782" t="s">
        <v>460</v>
      </c>
      <c r="F782" t="s">
        <v>9</v>
      </c>
      <c r="G782" t="s">
        <v>461</v>
      </c>
      <c r="H782" t="s">
        <v>461</v>
      </c>
      <c r="I782" t="s">
        <v>315</v>
      </c>
      <c r="J782" s="25">
        <v>2451975</v>
      </c>
      <c r="K782" s="26">
        <v>4244.7376999999997</v>
      </c>
      <c r="L782" s="26">
        <v>49.3932</v>
      </c>
    </row>
    <row r="783" spans="1:12" ht="16" customHeight="1">
      <c r="A783" t="s">
        <v>504</v>
      </c>
      <c r="B783" t="s">
        <v>10</v>
      </c>
      <c r="C783" t="s">
        <v>56</v>
      </c>
      <c r="D783" s="24">
        <v>46082</v>
      </c>
      <c r="E783" t="s">
        <v>490</v>
      </c>
      <c r="F783" t="s">
        <v>10</v>
      </c>
      <c r="G783" t="s">
        <v>320</v>
      </c>
      <c r="H783" t="s">
        <v>320</v>
      </c>
      <c r="I783" t="s">
        <v>322</v>
      </c>
      <c r="J783" s="25">
        <v>114144</v>
      </c>
      <c r="K783" s="26">
        <v>205.5598</v>
      </c>
      <c r="L783" s="26">
        <v>3.7164000000000001</v>
      </c>
    </row>
    <row r="784" spans="1:12" ht="16" customHeight="1">
      <c r="A784" t="s">
        <v>504</v>
      </c>
      <c r="B784" t="s">
        <v>10</v>
      </c>
      <c r="C784" t="s">
        <v>56</v>
      </c>
      <c r="D784" s="24">
        <v>46082</v>
      </c>
      <c r="E784" t="s">
        <v>519</v>
      </c>
      <c r="F784" t="s">
        <v>10</v>
      </c>
      <c r="G784" t="s">
        <v>320</v>
      </c>
      <c r="H784" t="s">
        <v>320</v>
      </c>
      <c r="I784" t="s">
        <v>324</v>
      </c>
      <c r="J784" s="25">
        <v>4678</v>
      </c>
      <c r="K784" s="26">
        <v>8.4330999999999996</v>
      </c>
      <c r="L784" s="26">
        <v>0.15490000000000001</v>
      </c>
    </row>
    <row r="785" spans="1:12" ht="16" customHeight="1">
      <c r="A785" t="s">
        <v>504</v>
      </c>
      <c r="B785" t="s">
        <v>10</v>
      </c>
      <c r="C785" t="s">
        <v>56</v>
      </c>
      <c r="D785" s="24">
        <v>46082</v>
      </c>
      <c r="E785" t="s">
        <v>329</v>
      </c>
      <c r="F785" t="s">
        <v>10</v>
      </c>
      <c r="G785" t="s">
        <v>320</v>
      </c>
      <c r="H785" t="s">
        <v>320</v>
      </c>
      <c r="I785" t="s">
        <v>326</v>
      </c>
      <c r="J785" s="25">
        <v>1351</v>
      </c>
      <c r="K785" s="26">
        <v>2.4594</v>
      </c>
      <c r="L785" s="26">
        <v>4.2900000000000001E-2</v>
      </c>
    </row>
    <row r="786" spans="1:12" ht="16" customHeight="1">
      <c r="A786" t="s">
        <v>504</v>
      </c>
      <c r="B786" t="s">
        <v>10</v>
      </c>
      <c r="C786" t="s">
        <v>56</v>
      </c>
      <c r="D786" s="24">
        <v>46082</v>
      </c>
      <c r="E786" t="s">
        <v>372</v>
      </c>
      <c r="F786" t="s">
        <v>10</v>
      </c>
      <c r="G786" t="s">
        <v>320</v>
      </c>
      <c r="H786" t="s">
        <v>320</v>
      </c>
      <c r="I786" t="s">
        <v>328</v>
      </c>
      <c r="J786" s="25">
        <v>0</v>
      </c>
      <c r="K786" s="26">
        <v>0</v>
      </c>
      <c r="L786" s="26">
        <v>0</v>
      </c>
    </row>
    <row r="787" spans="1:12" ht="16" customHeight="1">
      <c r="A787" t="s">
        <v>504</v>
      </c>
      <c r="B787" t="s">
        <v>10</v>
      </c>
      <c r="C787" t="s">
        <v>56</v>
      </c>
      <c r="D787" s="24">
        <v>46082</v>
      </c>
      <c r="E787" t="s">
        <v>331</v>
      </c>
      <c r="F787" t="s">
        <v>10</v>
      </c>
      <c r="G787" t="s">
        <v>320</v>
      </c>
      <c r="H787" t="s">
        <v>320</v>
      </c>
      <c r="I787" t="s">
        <v>330</v>
      </c>
      <c r="J787" s="25">
        <v>0</v>
      </c>
      <c r="K787" s="26">
        <v>0</v>
      </c>
      <c r="L787" s="26">
        <v>0</v>
      </c>
    </row>
    <row r="788" spans="1:12" ht="16" customHeight="1">
      <c r="A788" t="s">
        <v>527</v>
      </c>
      <c r="B788" t="s">
        <v>11</v>
      </c>
      <c r="C788" t="s">
        <v>56</v>
      </c>
      <c r="D788" s="24">
        <v>46082</v>
      </c>
      <c r="E788" t="s">
        <v>460</v>
      </c>
      <c r="F788" t="s">
        <v>9</v>
      </c>
      <c r="G788" t="s">
        <v>461</v>
      </c>
      <c r="H788" t="s">
        <v>461</v>
      </c>
      <c r="I788" t="s">
        <v>315</v>
      </c>
      <c r="J788" s="25">
        <v>2588800</v>
      </c>
      <c r="K788" s="26">
        <v>4457.8353999999999</v>
      </c>
      <c r="L788" s="26">
        <v>51.429600000000001</v>
      </c>
    </row>
    <row r="789" spans="1:12" ht="16" customHeight="1">
      <c r="A789" t="s">
        <v>527</v>
      </c>
      <c r="B789" t="s">
        <v>11</v>
      </c>
      <c r="C789" t="s">
        <v>56</v>
      </c>
      <c r="D789" s="24">
        <v>46082</v>
      </c>
      <c r="E789" t="s">
        <v>490</v>
      </c>
      <c r="F789" t="s">
        <v>10</v>
      </c>
      <c r="G789" t="s">
        <v>320</v>
      </c>
      <c r="H789" t="s">
        <v>320</v>
      </c>
      <c r="I789" t="s">
        <v>322</v>
      </c>
      <c r="J789" s="25">
        <v>138782</v>
      </c>
      <c r="K789" s="26">
        <v>247.49270000000001</v>
      </c>
      <c r="L789" s="26">
        <v>4.3228999999999997</v>
      </c>
    </row>
    <row r="790" spans="1:12" ht="16" customHeight="1">
      <c r="A790" t="s">
        <v>527</v>
      </c>
      <c r="B790" t="s">
        <v>11</v>
      </c>
      <c r="C790" t="s">
        <v>56</v>
      </c>
      <c r="D790" s="24">
        <v>46082</v>
      </c>
      <c r="E790" t="s">
        <v>519</v>
      </c>
      <c r="F790" t="s">
        <v>10</v>
      </c>
      <c r="G790" t="s">
        <v>320</v>
      </c>
      <c r="H790" t="s">
        <v>320</v>
      </c>
      <c r="I790" t="s">
        <v>324</v>
      </c>
      <c r="J790" s="25">
        <v>6964</v>
      </c>
      <c r="K790" s="26">
        <v>12.5123</v>
      </c>
      <c r="L790" s="26">
        <v>0.23810000000000001</v>
      </c>
    </row>
    <row r="791" spans="1:12" ht="16" customHeight="1">
      <c r="A791" t="s">
        <v>527</v>
      </c>
      <c r="B791" t="s">
        <v>11</v>
      </c>
      <c r="C791" t="s">
        <v>56</v>
      </c>
      <c r="D791" s="24">
        <v>46082</v>
      </c>
      <c r="E791" t="s">
        <v>329</v>
      </c>
      <c r="F791" t="s">
        <v>10</v>
      </c>
      <c r="G791" t="s">
        <v>320</v>
      </c>
      <c r="H791" t="s">
        <v>320</v>
      </c>
      <c r="I791" t="s">
        <v>326</v>
      </c>
      <c r="J791" s="25">
        <v>1586</v>
      </c>
      <c r="K791" s="26">
        <v>2.8689</v>
      </c>
      <c r="L791" s="26">
        <v>5.6000000000000001E-2</v>
      </c>
    </row>
    <row r="792" spans="1:12" ht="16" customHeight="1">
      <c r="A792" t="s">
        <v>527</v>
      </c>
      <c r="B792" t="s">
        <v>11</v>
      </c>
      <c r="C792" t="s">
        <v>56</v>
      </c>
      <c r="D792" s="24">
        <v>46082</v>
      </c>
      <c r="E792" t="s">
        <v>372</v>
      </c>
      <c r="F792" t="s">
        <v>10</v>
      </c>
      <c r="G792" t="s">
        <v>320</v>
      </c>
      <c r="H792" t="s">
        <v>320</v>
      </c>
      <c r="I792" t="s">
        <v>328</v>
      </c>
      <c r="J792" s="25">
        <v>0</v>
      </c>
      <c r="K792" s="26">
        <v>0</v>
      </c>
      <c r="L792" s="26">
        <v>0</v>
      </c>
    </row>
    <row r="793" spans="1:12" ht="16" customHeight="1">
      <c r="A793" t="s">
        <v>527</v>
      </c>
      <c r="B793" t="s">
        <v>11</v>
      </c>
      <c r="C793" t="s">
        <v>56</v>
      </c>
      <c r="D793" s="24">
        <v>46082</v>
      </c>
      <c r="E793" t="s">
        <v>331</v>
      </c>
      <c r="F793" t="s">
        <v>10</v>
      </c>
      <c r="G793" t="s">
        <v>320</v>
      </c>
      <c r="H793" t="s">
        <v>320</v>
      </c>
      <c r="I793" t="s">
        <v>330</v>
      </c>
      <c r="J793" s="25">
        <v>0</v>
      </c>
      <c r="K793" s="26">
        <v>0</v>
      </c>
      <c r="L793" s="26">
        <v>0</v>
      </c>
    </row>
    <row r="794" spans="1:12" ht="16" customHeight="1">
      <c r="A794" t="s">
        <v>529</v>
      </c>
      <c r="B794" t="s">
        <v>12</v>
      </c>
      <c r="C794" t="s">
        <v>56</v>
      </c>
      <c r="D794" s="24">
        <v>46082</v>
      </c>
      <c r="E794" t="s">
        <v>460</v>
      </c>
      <c r="F794" t="s">
        <v>9</v>
      </c>
      <c r="G794" t="s">
        <v>461</v>
      </c>
      <c r="H794" t="s">
        <v>461</v>
      </c>
      <c r="I794" t="s">
        <v>315</v>
      </c>
      <c r="J794" s="25">
        <v>2622396</v>
      </c>
      <c r="K794" s="26">
        <v>4454.5483999999997</v>
      </c>
      <c r="L794" s="26">
        <v>53.642699999999998</v>
      </c>
    </row>
    <row r="795" spans="1:12" ht="16" customHeight="1">
      <c r="A795" t="s">
        <v>529</v>
      </c>
      <c r="B795" t="s">
        <v>12</v>
      </c>
      <c r="C795" t="s">
        <v>56</v>
      </c>
      <c r="D795" s="24">
        <v>46082</v>
      </c>
      <c r="E795" t="s">
        <v>490</v>
      </c>
      <c r="F795" t="s">
        <v>10</v>
      </c>
      <c r="G795" t="s">
        <v>320</v>
      </c>
      <c r="H795" t="s">
        <v>320</v>
      </c>
      <c r="I795" t="s">
        <v>322</v>
      </c>
      <c r="J795" s="25">
        <v>116200</v>
      </c>
      <c r="K795" s="26">
        <v>204.80340000000001</v>
      </c>
      <c r="L795" s="26">
        <v>3.8403</v>
      </c>
    </row>
    <row r="796" spans="1:12" ht="16" customHeight="1">
      <c r="A796" t="s">
        <v>529</v>
      </c>
      <c r="B796" t="s">
        <v>12</v>
      </c>
      <c r="C796" t="s">
        <v>56</v>
      </c>
      <c r="D796" s="24">
        <v>46082</v>
      </c>
      <c r="E796" t="s">
        <v>519</v>
      </c>
      <c r="F796" t="s">
        <v>10</v>
      </c>
      <c r="G796" t="s">
        <v>320</v>
      </c>
      <c r="H796" t="s">
        <v>320</v>
      </c>
      <c r="I796" t="s">
        <v>324</v>
      </c>
      <c r="J796" s="25">
        <v>6475</v>
      </c>
      <c r="K796" s="26">
        <v>11.3903</v>
      </c>
      <c r="L796" s="26">
        <v>0.26250000000000001</v>
      </c>
    </row>
    <row r="797" spans="1:12" ht="16" customHeight="1">
      <c r="A797" t="s">
        <v>529</v>
      </c>
      <c r="B797" t="s">
        <v>12</v>
      </c>
      <c r="C797" t="s">
        <v>56</v>
      </c>
      <c r="D797" s="24">
        <v>46082</v>
      </c>
      <c r="E797" t="s">
        <v>329</v>
      </c>
      <c r="F797" t="s">
        <v>10</v>
      </c>
      <c r="G797" t="s">
        <v>320</v>
      </c>
      <c r="H797" t="s">
        <v>320</v>
      </c>
      <c r="I797" t="s">
        <v>326</v>
      </c>
      <c r="J797" s="25">
        <v>1155</v>
      </c>
      <c r="K797" s="26">
        <v>2.0785999999999998</v>
      </c>
      <c r="L797" s="26">
        <v>3.7900000000000003E-2</v>
      </c>
    </row>
    <row r="798" spans="1:12" ht="16" customHeight="1">
      <c r="A798" t="s">
        <v>529</v>
      </c>
      <c r="B798" t="s">
        <v>12</v>
      </c>
      <c r="C798" t="s">
        <v>56</v>
      </c>
      <c r="D798" s="24">
        <v>46082</v>
      </c>
      <c r="E798" t="s">
        <v>372</v>
      </c>
      <c r="F798" t="s">
        <v>10</v>
      </c>
      <c r="G798" t="s">
        <v>320</v>
      </c>
      <c r="H798" t="s">
        <v>320</v>
      </c>
      <c r="I798" t="s">
        <v>328</v>
      </c>
      <c r="J798" s="25">
        <v>0</v>
      </c>
      <c r="K798" s="26">
        <v>0</v>
      </c>
      <c r="L798" s="26">
        <v>0</v>
      </c>
    </row>
    <row r="799" spans="1:12" ht="16" customHeight="1">
      <c r="A799" t="s">
        <v>529</v>
      </c>
      <c r="B799" t="s">
        <v>12</v>
      </c>
      <c r="C799" t="s">
        <v>56</v>
      </c>
      <c r="D799" s="24">
        <v>46082</v>
      </c>
      <c r="E799" t="s">
        <v>331</v>
      </c>
      <c r="F799" t="s">
        <v>10</v>
      </c>
      <c r="G799" t="s">
        <v>320</v>
      </c>
      <c r="H799" t="s">
        <v>320</v>
      </c>
      <c r="I799" t="s">
        <v>330</v>
      </c>
      <c r="J799" s="25">
        <v>0</v>
      </c>
      <c r="K799" s="26">
        <v>0</v>
      </c>
      <c r="L799" s="26">
        <v>0</v>
      </c>
    </row>
    <row r="800" spans="1:12" ht="16" customHeight="1">
      <c r="A800" t="s">
        <v>530</v>
      </c>
      <c r="B800" t="s">
        <v>13</v>
      </c>
      <c r="C800" t="s">
        <v>56</v>
      </c>
      <c r="D800" s="24">
        <v>46082</v>
      </c>
      <c r="E800" t="s">
        <v>460</v>
      </c>
      <c r="F800" t="s">
        <v>9</v>
      </c>
      <c r="G800" t="s">
        <v>461</v>
      </c>
      <c r="H800" t="s">
        <v>461</v>
      </c>
      <c r="I800" t="s">
        <v>315</v>
      </c>
      <c r="J800" s="25">
        <v>3217131</v>
      </c>
      <c r="K800" s="26">
        <v>5360.8559999999998</v>
      </c>
      <c r="L800" s="26">
        <v>70.756200000000007</v>
      </c>
    </row>
    <row r="801" spans="1:12" ht="16" customHeight="1">
      <c r="A801" t="s">
        <v>530</v>
      </c>
      <c r="B801" t="s">
        <v>13</v>
      </c>
      <c r="C801" t="s">
        <v>56</v>
      </c>
      <c r="D801" s="24">
        <v>46082</v>
      </c>
      <c r="E801" t="s">
        <v>490</v>
      </c>
      <c r="F801" t="s">
        <v>10</v>
      </c>
      <c r="G801" t="s">
        <v>320</v>
      </c>
      <c r="H801" t="s">
        <v>320</v>
      </c>
      <c r="I801" t="s">
        <v>322</v>
      </c>
      <c r="J801" s="25">
        <v>160765</v>
      </c>
      <c r="K801" s="26">
        <v>280.48849999999999</v>
      </c>
      <c r="L801" s="26">
        <v>5.3209</v>
      </c>
    </row>
    <row r="802" spans="1:12" ht="16" customHeight="1">
      <c r="A802" t="s">
        <v>530</v>
      </c>
      <c r="B802" t="s">
        <v>13</v>
      </c>
      <c r="C802" t="s">
        <v>56</v>
      </c>
      <c r="D802" s="24">
        <v>46082</v>
      </c>
      <c r="E802" t="s">
        <v>519</v>
      </c>
      <c r="F802" t="s">
        <v>10</v>
      </c>
      <c r="G802" t="s">
        <v>320</v>
      </c>
      <c r="H802" t="s">
        <v>320</v>
      </c>
      <c r="I802" t="s">
        <v>324</v>
      </c>
      <c r="J802" s="25">
        <v>9073</v>
      </c>
      <c r="K802" s="26">
        <v>15.956899999999999</v>
      </c>
      <c r="L802" s="26">
        <v>0.33160000000000001</v>
      </c>
    </row>
    <row r="803" spans="1:12" ht="16" customHeight="1">
      <c r="A803" t="s">
        <v>530</v>
      </c>
      <c r="B803" t="s">
        <v>13</v>
      </c>
      <c r="C803" t="s">
        <v>56</v>
      </c>
      <c r="D803" s="24">
        <v>46082</v>
      </c>
      <c r="E803" t="s">
        <v>329</v>
      </c>
      <c r="F803" t="s">
        <v>10</v>
      </c>
      <c r="G803" t="s">
        <v>320</v>
      </c>
      <c r="H803" t="s">
        <v>320</v>
      </c>
      <c r="I803" t="s">
        <v>326</v>
      </c>
      <c r="J803" s="25">
        <v>2729</v>
      </c>
      <c r="K803" s="26">
        <v>4.9566999999999997</v>
      </c>
      <c r="L803" s="26">
        <v>9.1499999999999998E-2</v>
      </c>
    </row>
    <row r="804" spans="1:12" ht="16" customHeight="1">
      <c r="A804" t="s">
        <v>530</v>
      </c>
      <c r="B804" t="s">
        <v>13</v>
      </c>
      <c r="C804" t="s">
        <v>56</v>
      </c>
      <c r="D804" s="24">
        <v>46082</v>
      </c>
      <c r="E804" t="s">
        <v>372</v>
      </c>
      <c r="F804" t="s">
        <v>10</v>
      </c>
      <c r="G804" t="s">
        <v>320</v>
      </c>
      <c r="H804" t="s">
        <v>320</v>
      </c>
      <c r="I804" t="s">
        <v>328</v>
      </c>
      <c r="J804" s="25">
        <v>0</v>
      </c>
      <c r="K804" s="26">
        <v>0</v>
      </c>
      <c r="L804" s="26">
        <v>0</v>
      </c>
    </row>
    <row r="805" spans="1:12" ht="16" customHeight="1">
      <c r="A805" t="s">
        <v>530</v>
      </c>
      <c r="B805" t="s">
        <v>13</v>
      </c>
      <c r="C805" t="s">
        <v>56</v>
      </c>
      <c r="D805" s="24">
        <v>46082</v>
      </c>
      <c r="E805" t="s">
        <v>331</v>
      </c>
      <c r="F805" t="s">
        <v>10</v>
      </c>
      <c r="G805" t="s">
        <v>320</v>
      </c>
      <c r="H805" t="s">
        <v>320</v>
      </c>
      <c r="I805" t="s">
        <v>330</v>
      </c>
      <c r="J805" s="25">
        <v>0</v>
      </c>
      <c r="K805" s="26">
        <v>0</v>
      </c>
      <c r="L805" s="26">
        <v>0</v>
      </c>
    </row>
    <row r="806" spans="1:12" ht="16" customHeight="1">
      <c r="A806" t="s">
        <v>531</v>
      </c>
      <c r="B806" t="s">
        <v>9</v>
      </c>
      <c r="C806" t="s">
        <v>57</v>
      </c>
      <c r="D806" s="24">
        <v>46082</v>
      </c>
      <c r="E806" t="s">
        <v>460</v>
      </c>
      <c r="F806" t="s">
        <v>9</v>
      </c>
      <c r="G806" t="s">
        <v>461</v>
      </c>
      <c r="H806" t="s">
        <v>461</v>
      </c>
      <c r="I806" t="s">
        <v>315</v>
      </c>
      <c r="J806" s="25">
        <v>3269610</v>
      </c>
      <c r="K806" s="26">
        <v>5433.5412999999999</v>
      </c>
      <c r="L806" s="26">
        <v>65.536199999999994</v>
      </c>
    </row>
    <row r="807" spans="1:12" ht="16" customHeight="1">
      <c r="A807" t="s">
        <v>531</v>
      </c>
      <c r="B807" t="s">
        <v>9</v>
      </c>
      <c r="C807" t="s">
        <v>57</v>
      </c>
      <c r="D807" s="24">
        <v>46082</v>
      </c>
      <c r="E807" t="s">
        <v>490</v>
      </c>
      <c r="F807" t="s">
        <v>10</v>
      </c>
      <c r="G807" t="s">
        <v>320</v>
      </c>
      <c r="H807" t="s">
        <v>320</v>
      </c>
      <c r="I807" t="s">
        <v>322</v>
      </c>
      <c r="J807" s="25">
        <v>129880</v>
      </c>
      <c r="K807" s="26">
        <v>227.49860000000001</v>
      </c>
      <c r="L807" s="26">
        <v>4.1715999999999998</v>
      </c>
    </row>
    <row r="808" spans="1:12" ht="16" customHeight="1">
      <c r="A808" t="s">
        <v>531</v>
      </c>
      <c r="B808" t="s">
        <v>9</v>
      </c>
      <c r="C808" t="s">
        <v>57</v>
      </c>
      <c r="D808" s="24">
        <v>46082</v>
      </c>
      <c r="E808" t="s">
        <v>519</v>
      </c>
      <c r="F808" t="s">
        <v>10</v>
      </c>
      <c r="G808" t="s">
        <v>320</v>
      </c>
      <c r="H808" t="s">
        <v>320</v>
      </c>
      <c r="I808" t="s">
        <v>324</v>
      </c>
      <c r="J808" s="25">
        <v>9942</v>
      </c>
      <c r="K808" s="26">
        <v>17.7425</v>
      </c>
      <c r="L808" s="26">
        <v>0.4516</v>
      </c>
    </row>
    <row r="809" spans="1:12" ht="16" customHeight="1">
      <c r="A809" t="s">
        <v>531</v>
      </c>
      <c r="B809" t="s">
        <v>9</v>
      </c>
      <c r="C809" t="s">
        <v>57</v>
      </c>
      <c r="D809" s="24">
        <v>46082</v>
      </c>
      <c r="E809" t="s">
        <v>329</v>
      </c>
      <c r="F809" t="s">
        <v>10</v>
      </c>
      <c r="G809" t="s">
        <v>320</v>
      </c>
      <c r="H809" t="s">
        <v>320</v>
      </c>
      <c r="I809" t="s">
        <v>326</v>
      </c>
      <c r="J809" s="25">
        <v>1452</v>
      </c>
      <c r="K809" s="26">
        <v>2.6509</v>
      </c>
      <c r="L809" s="26">
        <v>5.8700000000000002E-2</v>
      </c>
    </row>
    <row r="810" spans="1:12" ht="16" customHeight="1">
      <c r="A810" t="s">
        <v>531</v>
      </c>
      <c r="B810" t="s">
        <v>9</v>
      </c>
      <c r="C810" t="s">
        <v>57</v>
      </c>
      <c r="D810" s="24">
        <v>46082</v>
      </c>
      <c r="E810" t="s">
        <v>372</v>
      </c>
      <c r="F810" t="s">
        <v>10</v>
      </c>
      <c r="G810" t="s">
        <v>320</v>
      </c>
      <c r="H810" t="s">
        <v>320</v>
      </c>
      <c r="I810" t="s">
        <v>328</v>
      </c>
      <c r="J810" s="25">
        <v>0</v>
      </c>
      <c r="K810" s="26">
        <v>0</v>
      </c>
      <c r="L810" s="26">
        <v>0</v>
      </c>
    </row>
    <row r="811" spans="1:12" ht="16" customHeight="1">
      <c r="A811" t="s">
        <v>531</v>
      </c>
      <c r="B811" t="s">
        <v>9</v>
      </c>
      <c r="C811" t="s">
        <v>57</v>
      </c>
      <c r="D811" s="24">
        <v>46082</v>
      </c>
      <c r="E811" t="s">
        <v>331</v>
      </c>
      <c r="F811" t="s">
        <v>10</v>
      </c>
      <c r="G811" t="s">
        <v>320</v>
      </c>
      <c r="H811" t="s">
        <v>320</v>
      </c>
      <c r="I811" t="s">
        <v>330</v>
      </c>
      <c r="J811" s="25">
        <v>0</v>
      </c>
      <c r="K811" s="26">
        <v>0</v>
      </c>
      <c r="L811" s="26">
        <v>0</v>
      </c>
    </row>
    <row r="812" spans="1:12" ht="16" customHeight="1">
      <c r="A812" t="s">
        <v>509</v>
      </c>
      <c r="B812" t="s">
        <v>10</v>
      </c>
      <c r="C812" t="s">
        <v>57</v>
      </c>
      <c r="D812" s="24">
        <v>46082</v>
      </c>
      <c r="E812" t="s">
        <v>460</v>
      </c>
      <c r="F812" t="s">
        <v>9</v>
      </c>
      <c r="G812" t="s">
        <v>461</v>
      </c>
      <c r="H812" t="s">
        <v>461</v>
      </c>
      <c r="I812" t="s">
        <v>315</v>
      </c>
      <c r="J812" s="25">
        <v>2770487</v>
      </c>
      <c r="K812" s="26">
        <v>4602.2111000000004</v>
      </c>
      <c r="L812" s="26">
        <v>49.174199999999999</v>
      </c>
    </row>
    <row r="813" spans="1:12" ht="16" customHeight="1">
      <c r="A813" t="s">
        <v>509</v>
      </c>
      <c r="B813" t="s">
        <v>10</v>
      </c>
      <c r="C813" t="s">
        <v>57</v>
      </c>
      <c r="D813" s="24">
        <v>46082</v>
      </c>
      <c r="E813" t="s">
        <v>490</v>
      </c>
      <c r="F813" t="s">
        <v>10</v>
      </c>
      <c r="G813" t="s">
        <v>320</v>
      </c>
      <c r="H813" t="s">
        <v>320</v>
      </c>
      <c r="I813" t="s">
        <v>322</v>
      </c>
      <c r="J813" s="25">
        <v>153010</v>
      </c>
      <c r="K813" s="26">
        <v>274.66410000000002</v>
      </c>
      <c r="L813" s="26">
        <v>5.3409000000000004</v>
      </c>
    </row>
    <row r="814" spans="1:12" ht="16" customHeight="1">
      <c r="A814" t="s">
        <v>509</v>
      </c>
      <c r="B814" t="s">
        <v>10</v>
      </c>
      <c r="C814" t="s">
        <v>57</v>
      </c>
      <c r="D814" s="24">
        <v>46082</v>
      </c>
      <c r="E814" t="s">
        <v>519</v>
      </c>
      <c r="F814" t="s">
        <v>10</v>
      </c>
      <c r="G814" t="s">
        <v>320</v>
      </c>
      <c r="H814" t="s">
        <v>320</v>
      </c>
      <c r="I814" t="s">
        <v>324</v>
      </c>
      <c r="J814" s="25">
        <v>7194</v>
      </c>
      <c r="K814" s="26">
        <v>12.6707</v>
      </c>
      <c r="L814" s="26">
        <v>0.22</v>
      </c>
    </row>
    <row r="815" spans="1:12" ht="16" customHeight="1">
      <c r="A815" t="s">
        <v>509</v>
      </c>
      <c r="B815" t="s">
        <v>10</v>
      </c>
      <c r="C815" t="s">
        <v>57</v>
      </c>
      <c r="D815" s="24">
        <v>46082</v>
      </c>
      <c r="E815" t="s">
        <v>329</v>
      </c>
      <c r="F815" t="s">
        <v>10</v>
      </c>
      <c r="G815" t="s">
        <v>320</v>
      </c>
      <c r="H815" t="s">
        <v>320</v>
      </c>
      <c r="I815" t="s">
        <v>326</v>
      </c>
      <c r="J815" s="25">
        <v>2282</v>
      </c>
      <c r="K815" s="26">
        <v>4.1639999999999997</v>
      </c>
      <c r="L815" s="26">
        <v>0.151</v>
      </c>
    </row>
    <row r="816" spans="1:12" ht="16" customHeight="1">
      <c r="A816" t="s">
        <v>509</v>
      </c>
      <c r="B816" t="s">
        <v>10</v>
      </c>
      <c r="C816" t="s">
        <v>57</v>
      </c>
      <c r="D816" s="24">
        <v>46082</v>
      </c>
      <c r="E816" t="s">
        <v>372</v>
      </c>
      <c r="F816" t="s">
        <v>10</v>
      </c>
      <c r="G816" t="s">
        <v>320</v>
      </c>
      <c r="H816" t="s">
        <v>320</v>
      </c>
      <c r="I816" t="s">
        <v>328</v>
      </c>
      <c r="J816" s="25">
        <v>0</v>
      </c>
      <c r="K816" s="26">
        <v>0</v>
      </c>
      <c r="L816" s="26">
        <v>0</v>
      </c>
    </row>
    <row r="817" spans="1:12" ht="16" customHeight="1">
      <c r="A817" t="s">
        <v>509</v>
      </c>
      <c r="B817" t="s">
        <v>10</v>
      </c>
      <c r="C817" t="s">
        <v>57</v>
      </c>
      <c r="D817" s="24">
        <v>46082</v>
      </c>
      <c r="E817" t="s">
        <v>331</v>
      </c>
      <c r="F817" t="s">
        <v>10</v>
      </c>
      <c r="G817" t="s">
        <v>320</v>
      </c>
      <c r="H817" t="s">
        <v>320</v>
      </c>
      <c r="I817" t="s">
        <v>330</v>
      </c>
      <c r="J817" s="25">
        <v>0</v>
      </c>
      <c r="K817" s="26">
        <v>0</v>
      </c>
      <c r="L817" s="26">
        <v>0</v>
      </c>
    </row>
    <row r="818" spans="1:12" ht="16" customHeight="1">
      <c r="A818" t="s">
        <v>532</v>
      </c>
      <c r="B818" t="s">
        <v>11</v>
      </c>
      <c r="C818" t="s">
        <v>57</v>
      </c>
      <c r="D818" s="24">
        <v>46082</v>
      </c>
      <c r="E818" t="s">
        <v>460</v>
      </c>
      <c r="F818" t="s">
        <v>9</v>
      </c>
      <c r="G818" t="s">
        <v>461</v>
      </c>
      <c r="H818" t="s">
        <v>461</v>
      </c>
      <c r="I818" t="s">
        <v>315</v>
      </c>
      <c r="J818" s="25">
        <v>3507101</v>
      </c>
      <c r="K818" s="26">
        <v>5850.308</v>
      </c>
      <c r="L818" s="26">
        <v>49.211799999999997</v>
      </c>
    </row>
    <row r="819" spans="1:12" ht="16" customHeight="1">
      <c r="A819" t="s">
        <v>532</v>
      </c>
      <c r="B819" t="s">
        <v>11</v>
      </c>
      <c r="C819" t="s">
        <v>57</v>
      </c>
      <c r="D819" s="24">
        <v>46082</v>
      </c>
      <c r="E819" t="s">
        <v>490</v>
      </c>
      <c r="F819" t="s">
        <v>10</v>
      </c>
      <c r="G819" t="s">
        <v>320</v>
      </c>
      <c r="H819" t="s">
        <v>320</v>
      </c>
      <c r="I819" t="s">
        <v>322</v>
      </c>
      <c r="J819" s="25">
        <v>182675</v>
      </c>
      <c r="K819" s="26">
        <v>327.57979999999998</v>
      </c>
      <c r="L819" s="26">
        <v>7.234</v>
      </c>
    </row>
    <row r="820" spans="1:12" ht="16" customHeight="1">
      <c r="A820" t="s">
        <v>532</v>
      </c>
      <c r="B820" t="s">
        <v>11</v>
      </c>
      <c r="C820" t="s">
        <v>57</v>
      </c>
      <c r="D820" s="24">
        <v>46082</v>
      </c>
      <c r="E820" t="s">
        <v>519</v>
      </c>
      <c r="F820" t="s">
        <v>10</v>
      </c>
      <c r="G820" t="s">
        <v>320</v>
      </c>
      <c r="H820" t="s">
        <v>320</v>
      </c>
      <c r="I820" t="s">
        <v>324</v>
      </c>
      <c r="J820" s="25">
        <v>9872</v>
      </c>
      <c r="K820" s="26">
        <v>17.382400000000001</v>
      </c>
      <c r="L820" s="26">
        <v>0.35060000000000002</v>
      </c>
    </row>
    <row r="821" spans="1:12" ht="16" customHeight="1">
      <c r="A821" t="s">
        <v>532</v>
      </c>
      <c r="B821" t="s">
        <v>11</v>
      </c>
      <c r="C821" t="s">
        <v>57</v>
      </c>
      <c r="D821" s="24">
        <v>46082</v>
      </c>
      <c r="E821" t="s">
        <v>329</v>
      </c>
      <c r="F821" t="s">
        <v>10</v>
      </c>
      <c r="G821" t="s">
        <v>320</v>
      </c>
      <c r="H821" t="s">
        <v>320</v>
      </c>
      <c r="I821" t="s">
        <v>326</v>
      </c>
      <c r="J821" s="25">
        <v>2915</v>
      </c>
      <c r="K821" s="26">
        <v>5.3167</v>
      </c>
      <c r="L821" s="26">
        <v>0.18090000000000001</v>
      </c>
    </row>
    <row r="822" spans="1:12" ht="16" customHeight="1">
      <c r="A822" t="s">
        <v>532</v>
      </c>
      <c r="B822" t="s">
        <v>11</v>
      </c>
      <c r="C822" t="s">
        <v>57</v>
      </c>
      <c r="D822" s="24">
        <v>46082</v>
      </c>
      <c r="E822" t="s">
        <v>372</v>
      </c>
      <c r="F822" t="s">
        <v>10</v>
      </c>
      <c r="G822" t="s">
        <v>320</v>
      </c>
      <c r="H822" t="s">
        <v>320</v>
      </c>
      <c r="I822" t="s">
        <v>328</v>
      </c>
      <c r="J822" s="25">
        <v>0</v>
      </c>
      <c r="K822" s="26">
        <v>0</v>
      </c>
      <c r="L822" s="26">
        <v>0</v>
      </c>
    </row>
    <row r="823" spans="1:12" ht="16" customHeight="1">
      <c r="A823" t="s">
        <v>532</v>
      </c>
      <c r="B823" t="s">
        <v>11</v>
      </c>
      <c r="C823" t="s">
        <v>57</v>
      </c>
      <c r="D823" s="24">
        <v>46082</v>
      </c>
      <c r="E823" t="s">
        <v>331</v>
      </c>
      <c r="F823" t="s">
        <v>10</v>
      </c>
      <c r="G823" t="s">
        <v>320</v>
      </c>
      <c r="H823" t="s">
        <v>320</v>
      </c>
      <c r="I823" t="s">
        <v>330</v>
      </c>
      <c r="J823" s="25">
        <v>0</v>
      </c>
      <c r="K823" s="26">
        <v>0</v>
      </c>
      <c r="L823" s="26">
        <v>0</v>
      </c>
    </row>
    <row r="824" spans="1:12" ht="16" customHeight="1">
      <c r="A824" t="s">
        <v>534</v>
      </c>
      <c r="B824" t="s">
        <v>12</v>
      </c>
      <c r="C824" t="s">
        <v>57</v>
      </c>
      <c r="D824" s="24">
        <v>46082</v>
      </c>
      <c r="E824" t="s">
        <v>460</v>
      </c>
      <c r="F824" t="s">
        <v>9</v>
      </c>
      <c r="G824" t="s">
        <v>461</v>
      </c>
      <c r="H824" t="s">
        <v>461</v>
      </c>
      <c r="I824" t="s">
        <v>315</v>
      </c>
      <c r="J824" s="25">
        <v>4382804</v>
      </c>
      <c r="K824" s="26">
        <v>7183.3244999999997</v>
      </c>
      <c r="L824" s="26">
        <v>66.857200000000006</v>
      </c>
    </row>
    <row r="825" spans="1:12" ht="16" customHeight="1">
      <c r="A825" t="s">
        <v>534</v>
      </c>
      <c r="B825" t="s">
        <v>12</v>
      </c>
      <c r="C825" t="s">
        <v>57</v>
      </c>
      <c r="D825" s="24">
        <v>46082</v>
      </c>
      <c r="E825" t="s">
        <v>490</v>
      </c>
      <c r="F825" t="s">
        <v>10</v>
      </c>
      <c r="G825" t="s">
        <v>320</v>
      </c>
      <c r="H825" t="s">
        <v>320</v>
      </c>
      <c r="I825" t="s">
        <v>322</v>
      </c>
      <c r="J825" s="25">
        <v>211453</v>
      </c>
      <c r="K825" s="26">
        <v>364.51799999999997</v>
      </c>
      <c r="L825" s="26">
        <v>6.0435999999999996</v>
      </c>
    </row>
    <row r="826" spans="1:12" ht="16" customHeight="1">
      <c r="A826" t="s">
        <v>534</v>
      </c>
      <c r="B826" t="s">
        <v>12</v>
      </c>
      <c r="C826" t="s">
        <v>57</v>
      </c>
      <c r="D826" s="24">
        <v>46082</v>
      </c>
      <c r="E826" t="s">
        <v>519</v>
      </c>
      <c r="F826" t="s">
        <v>10</v>
      </c>
      <c r="G826" t="s">
        <v>320</v>
      </c>
      <c r="H826" t="s">
        <v>320</v>
      </c>
      <c r="I826" t="s">
        <v>324</v>
      </c>
      <c r="J826" s="25">
        <v>13023</v>
      </c>
      <c r="K826" s="26">
        <v>22.3078</v>
      </c>
      <c r="L826" s="26">
        <v>0.4098</v>
      </c>
    </row>
    <row r="827" spans="1:12" ht="16" customHeight="1">
      <c r="A827" t="s">
        <v>534</v>
      </c>
      <c r="B827" t="s">
        <v>12</v>
      </c>
      <c r="C827" t="s">
        <v>57</v>
      </c>
      <c r="D827" s="24">
        <v>46082</v>
      </c>
      <c r="E827" t="s">
        <v>329</v>
      </c>
      <c r="F827" t="s">
        <v>10</v>
      </c>
      <c r="G827" t="s">
        <v>320</v>
      </c>
      <c r="H827" t="s">
        <v>320</v>
      </c>
      <c r="I827" t="s">
        <v>326</v>
      </c>
      <c r="J827" s="25">
        <v>2651</v>
      </c>
      <c r="K827" s="26">
        <v>4.7575000000000003</v>
      </c>
      <c r="L827" s="26">
        <v>9.9199999999999997E-2</v>
      </c>
    </row>
    <row r="828" spans="1:12" ht="16" customHeight="1">
      <c r="A828" t="s">
        <v>534</v>
      </c>
      <c r="B828" t="s">
        <v>12</v>
      </c>
      <c r="C828" t="s">
        <v>57</v>
      </c>
      <c r="D828" s="24">
        <v>46082</v>
      </c>
      <c r="E828" t="s">
        <v>372</v>
      </c>
      <c r="F828" t="s">
        <v>10</v>
      </c>
      <c r="G828" t="s">
        <v>320</v>
      </c>
      <c r="H828" t="s">
        <v>320</v>
      </c>
      <c r="I828" t="s">
        <v>328</v>
      </c>
      <c r="J828" s="25">
        <v>0</v>
      </c>
      <c r="K828" s="26">
        <v>0</v>
      </c>
      <c r="L828" s="26">
        <v>0</v>
      </c>
    </row>
    <row r="829" spans="1:12" ht="16" customHeight="1">
      <c r="A829" t="s">
        <v>534</v>
      </c>
      <c r="B829" t="s">
        <v>12</v>
      </c>
      <c r="C829" t="s">
        <v>57</v>
      </c>
      <c r="D829" s="24">
        <v>46082</v>
      </c>
      <c r="E829" t="s">
        <v>331</v>
      </c>
      <c r="F829" t="s">
        <v>10</v>
      </c>
      <c r="G829" t="s">
        <v>320</v>
      </c>
      <c r="H829" t="s">
        <v>320</v>
      </c>
      <c r="I829" t="s">
        <v>330</v>
      </c>
      <c r="J829" s="25">
        <v>0</v>
      </c>
      <c r="K829" s="26">
        <v>0</v>
      </c>
      <c r="L829" s="26">
        <v>0</v>
      </c>
    </row>
    <row r="830" spans="1:12" ht="16" customHeight="1">
      <c r="A830" t="s">
        <v>535</v>
      </c>
      <c r="B830" t="s">
        <v>13</v>
      </c>
      <c r="C830" t="s">
        <v>57</v>
      </c>
      <c r="D830" s="24">
        <v>46082</v>
      </c>
      <c r="E830" t="s">
        <v>460</v>
      </c>
      <c r="F830" t="s">
        <v>9</v>
      </c>
      <c r="G830" t="s">
        <v>461</v>
      </c>
      <c r="H830" t="s">
        <v>461</v>
      </c>
      <c r="I830" t="s">
        <v>315</v>
      </c>
      <c r="J830" s="25">
        <v>4159763</v>
      </c>
      <c r="K830" s="26">
        <v>6813.4328999999998</v>
      </c>
      <c r="L830" s="26">
        <v>68.953400000000002</v>
      </c>
    </row>
    <row r="831" spans="1:12" ht="16" customHeight="1">
      <c r="A831" t="s">
        <v>535</v>
      </c>
      <c r="B831" t="s">
        <v>13</v>
      </c>
      <c r="C831" t="s">
        <v>57</v>
      </c>
      <c r="D831" s="24">
        <v>46082</v>
      </c>
      <c r="E831" t="s">
        <v>490</v>
      </c>
      <c r="F831" t="s">
        <v>10</v>
      </c>
      <c r="G831" t="s">
        <v>320</v>
      </c>
      <c r="H831" t="s">
        <v>320</v>
      </c>
      <c r="I831" t="s">
        <v>322</v>
      </c>
      <c r="J831" s="25">
        <v>164907</v>
      </c>
      <c r="K831" s="26">
        <v>283.33170000000001</v>
      </c>
      <c r="L831" s="26">
        <v>5.2058</v>
      </c>
    </row>
    <row r="832" spans="1:12" ht="16" customHeight="1">
      <c r="A832" t="s">
        <v>535</v>
      </c>
      <c r="B832" t="s">
        <v>13</v>
      </c>
      <c r="C832" t="s">
        <v>57</v>
      </c>
      <c r="D832" s="24">
        <v>46082</v>
      </c>
      <c r="E832" t="s">
        <v>519</v>
      </c>
      <c r="F832" t="s">
        <v>10</v>
      </c>
      <c r="G832" t="s">
        <v>320</v>
      </c>
      <c r="H832" t="s">
        <v>320</v>
      </c>
      <c r="I832" t="s">
        <v>324</v>
      </c>
      <c r="J832" s="25">
        <v>11759</v>
      </c>
      <c r="K832" s="26">
        <v>20.388999999999999</v>
      </c>
      <c r="L832" s="26">
        <v>0.36049999999999999</v>
      </c>
    </row>
    <row r="833" spans="1:12" ht="16" customHeight="1">
      <c r="A833" t="s">
        <v>535</v>
      </c>
      <c r="B833" t="s">
        <v>13</v>
      </c>
      <c r="C833" t="s">
        <v>57</v>
      </c>
      <c r="D833" s="24">
        <v>46082</v>
      </c>
      <c r="E833" t="s">
        <v>329</v>
      </c>
      <c r="F833" t="s">
        <v>10</v>
      </c>
      <c r="G833" t="s">
        <v>320</v>
      </c>
      <c r="H833" t="s">
        <v>320</v>
      </c>
      <c r="I833" t="s">
        <v>326</v>
      </c>
      <c r="J833" s="25">
        <v>5460</v>
      </c>
      <c r="K833" s="26">
        <v>9.9419000000000004</v>
      </c>
      <c r="L833" s="26">
        <v>0.40899999999999997</v>
      </c>
    </row>
    <row r="834" spans="1:12" ht="16" customHeight="1">
      <c r="A834" t="s">
        <v>535</v>
      </c>
      <c r="B834" t="s">
        <v>13</v>
      </c>
      <c r="C834" t="s">
        <v>57</v>
      </c>
      <c r="D834" s="24">
        <v>46082</v>
      </c>
      <c r="E834" t="s">
        <v>372</v>
      </c>
      <c r="F834" t="s">
        <v>10</v>
      </c>
      <c r="G834" t="s">
        <v>320</v>
      </c>
      <c r="H834" t="s">
        <v>320</v>
      </c>
      <c r="I834" t="s">
        <v>328</v>
      </c>
      <c r="J834" s="25">
        <v>0</v>
      </c>
      <c r="K834" s="26">
        <v>0</v>
      </c>
      <c r="L834" s="26">
        <v>0</v>
      </c>
    </row>
    <row r="835" spans="1:12" ht="16" customHeight="1">
      <c r="A835" t="s">
        <v>535</v>
      </c>
      <c r="B835" t="s">
        <v>13</v>
      </c>
      <c r="C835" t="s">
        <v>57</v>
      </c>
      <c r="D835" s="24">
        <v>46082</v>
      </c>
      <c r="E835" t="s">
        <v>331</v>
      </c>
      <c r="F835" t="s">
        <v>10</v>
      </c>
      <c r="G835" t="s">
        <v>320</v>
      </c>
      <c r="H835" t="s">
        <v>320</v>
      </c>
      <c r="I835" t="s">
        <v>330</v>
      </c>
      <c r="J835" s="25">
        <v>0</v>
      </c>
      <c r="K835" s="26">
        <v>0</v>
      </c>
      <c r="L835" s="26">
        <v>0</v>
      </c>
    </row>
    <row r="836" spans="1:12" ht="16" customHeight="1">
      <c r="A836" t="s">
        <v>536</v>
      </c>
      <c r="B836" t="s">
        <v>9</v>
      </c>
      <c r="C836" t="s">
        <v>58</v>
      </c>
      <c r="D836" s="24">
        <v>46082</v>
      </c>
      <c r="E836" t="s">
        <v>460</v>
      </c>
      <c r="F836" t="s">
        <v>9</v>
      </c>
      <c r="G836" t="s">
        <v>461</v>
      </c>
      <c r="H836" t="s">
        <v>461</v>
      </c>
      <c r="I836" t="s">
        <v>315</v>
      </c>
      <c r="J836" s="25">
        <v>4418333</v>
      </c>
      <c r="K836" s="26">
        <v>7061.7502999999997</v>
      </c>
      <c r="L836" s="26">
        <v>82.384600000000006</v>
      </c>
    </row>
    <row r="837" spans="1:12" ht="16" customHeight="1">
      <c r="A837" t="s">
        <v>536</v>
      </c>
      <c r="B837" t="s">
        <v>9</v>
      </c>
      <c r="C837" t="s">
        <v>58</v>
      </c>
      <c r="D837" s="24">
        <v>46082</v>
      </c>
      <c r="E837" t="s">
        <v>490</v>
      </c>
      <c r="F837" t="s">
        <v>10</v>
      </c>
      <c r="G837" t="s">
        <v>320</v>
      </c>
      <c r="H837" t="s">
        <v>320</v>
      </c>
      <c r="I837" t="s">
        <v>322</v>
      </c>
      <c r="J837" s="25">
        <v>239462</v>
      </c>
      <c r="K837" s="26">
        <v>406.77600000000001</v>
      </c>
      <c r="L837" s="26">
        <v>9.6424000000000003</v>
      </c>
    </row>
    <row r="838" spans="1:12" ht="16" customHeight="1">
      <c r="A838" t="s">
        <v>536</v>
      </c>
      <c r="B838" t="s">
        <v>9</v>
      </c>
      <c r="C838" t="s">
        <v>58</v>
      </c>
      <c r="D838" s="24">
        <v>46082</v>
      </c>
      <c r="E838" t="s">
        <v>519</v>
      </c>
      <c r="F838" t="s">
        <v>10</v>
      </c>
      <c r="G838" t="s">
        <v>320</v>
      </c>
      <c r="H838" t="s">
        <v>320</v>
      </c>
      <c r="I838" t="s">
        <v>324</v>
      </c>
      <c r="J838" s="25">
        <v>17769</v>
      </c>
      <c r="K838" s="26">
        <v>30.3721</v>
      </c>
      <c r="L838" s="26">
        <v>0.74170000000000003</v>
      </c>
    </row>
    <row r="839" spans="1:12" ht="16" customHeight="1">
      <c r="A839" t="s">
        <v>536</v>
      </c>
      <c r="B839" t="s">
        <v>9</v>
      </c>
      <c r="C839" t="s">
        <v>58</v>
      </c>
      <c r="D839" s="24">
        <v>46082</v>
      </c>
      <c r="E839" t="s">
        <v>329</v>
      </c>
      <c r="F839" t="s">
        <v>10</v>
      </c>
      <c r="G839" t="s">
        <v>320</v>
      </c>
      <c r="H839" t="s">
        <v>320</v>
      </c>
      <c r="I839" t="s">
        <v>326</v>
      </c>
      <c r="J839" s="25">
        <v>4014</v>
      </c>
      <c r="K839" s="26">
        <v>7.1333000000000002</v>
      </c>
      <c r="L839" s="26">
        <v>0.20710000000000001</v>
      </c>
    </row>
    <row r="840" spans="1:12" ht="16" customHeight="1">
      <c r="A840" t="s">
        <v>536</v>
      </c>
      <c r="B840" t="s">
        <v>9</v>
      </c>
      <c r="C840" t="s">
        <v>58</v>
      </c>
      <c r="D840" s="24">
        <v>46082</v>
      </c>
      <c r="E840" t="s">
        <v>372</v>
      </c>
      <c r="F840" t="s">
        <v>10</v>
      </c>
      <c r="G840" t="s">
        <v>320</v>
      </c>
      <c r="H840" t="s">
        <v>320</v>
      </c>
      <c r="I840" t="s">
        <v>328</v>
      </c>
      <c r="J840" s="25">
        <v>0</v>
      </c>
      <c r="K840" s="26">
        <v>0</v>
      </c>
      <c r="L840" s="26">
        <v>0</v>
      </c>
    </row>
    <row r="841" spans="1:12" ht="16" customHeight="1">
      <c r="A841" t="s">
        <v>536</v>
      </c>
      <c r="B841" t="s">
        <v>9</v>
      </c>
      <c r="C841" t="s">
        <v>58</v>
      </c>
      <c r="D841" s="24">
        <v>46082</v>
      </c>
      <c r="E841" t="s">
        <v>331</v>
      </c>
      <c r="F841" t="s">
        <v>10</v>
      </c>
      <c r="G841" t="s">
        <v>320</v>
      </c>
      <c r="H841" t="s">
        <v>320</v>
      </c>
      <c r="I841" t="s">
        <v>330</v>
      </c>
      <c r="J841" s="25">
        <v>0</v>
      </c>
      <c r="K841" s="26">
        <v>0</v>
      </c>
      <c r="L841" s="26">
        <v>0</v>
      </c>
    </row>
    <row r="842" spans="1:12" ht="16" customHeight="1">
      <c r="A842" t="s">
        <v>514</v>
      </c>
      <c r="B842" t="s">
        <v>10</v>
      </c>
      <c r="C842" t="s">
        <v>58</v>
      </c>
      <c r="D842" s="24">
        <v>46082</v>
      </c>
      <c r="E842" t="s">
        <v>460</v>
      </c>
      <c r="F842" t="s">
        <v>9</v>
      </c>
      <c r="G842" t="s">
        <v>461</v>
      </c>
      <c r="H842" t="s">
        <v>461</v>
      </c>
      <c r="I842" t="s">
        <v>315</v>
      </c>
      <c r="J842" s="25">
        <v>4968343</v>
      </c>
      <c r="K842" s="26">
        <v>7941.5122000000001</v>
      </c>
      <c r="L842" s="26">
        <v>75.52</v>
      </c>
    </row>
    <row r="843" spans="1:12" ht="16" customHeight="1">
      <c r="A843" t="s">
        <v>514</v>
      </c>
      <c r="B843" t="s">
        <v>10</v>
      </c>
      <c r="C843" t="s">
        <v>58</v>
      </c>
      <c r="D843" s="24">
        <v>46082</v>
      </c>
      <c r="E843" t="s">
        <v>490</v>
      </c>
      <c r="F843" t="s">
        <v>10</v>
      </c>
      <c r="G843" t="s">
        <v>320</v>
      </c>
      <c r="H843" t="s">
        <v>320</v>
      </c>
      <c r="I843" t="s">
        <v>322</v>
      </c>
      <c r="J843" s="25">
        <v>200927</v>
      </c>
      <c r="K843" s="26">
        <v>338.3519</v>
      </c>
      <c r="L843" s="26">
        <v>7.9711999999999996</v>
      </c>
    </row>
    <row r="844" spans="1:12" ht="16" customHeight="1">
      <c r="A844" t="s">
        <v>514</v>
      </c>
      <c r="B844" t="s">
        <v>10</v>
      </c>
      <c r="C844" t="s">
        <v>58</v>
      </c>
      <c r="D844" s="24">
        <v>46082</v>
      </c>
      <c r="E844" t="s">
        <v>519</v>
      </c>
      <c r="F844" t="s">
        <v>10</v>
      </c>
      <c r="G844" t="s">
        <v>320</v>
      </c>
      <c r="H844" t="s">
        <v>320</v>
      </c>
      <c r="I844" t="s">
        <v>324</v>
      </c>
      <c r="J844" s="25">
        <v>11386</v>
      </c>
      <c r="K844" s="26">
        <v>19.3261</v>
      </c>
      <c r="L844" s="26">
        <v>0.53180000000000005</v>
      </c>
    </row>
    <row r="845" spans="1:12" ht="16" customHeight="1">
      <c r="A845" t="s">
        <v>514</v>
      </c>
      <c r="B845" t="s">
        <v>10</v>
      </c>
      <c r="C845" t="s">
        <v>58</v>
      </c>
      <c r="D845" s="24">
        <v>46082</v>
      </c>
      <c r="E845" t="s">
        <v>329</v>
      </c>
      <c r="F845" t="s">
        <v>10</v>
      </c>
      <c r="G845" t="s">
        <v>320</v>
      </c>
      <c r="H845" t="s">
        <v>320</v>
      </c>
      <c r="I845" t="s">
        <v>326</v>
      </c>
      <c r="J845" s="25">
        <v>2948</v>
      </c>
      <c r="K845" s="26">
        <v>5.3137999999999996</v>
      </c>
      <c r="L845" s="26">
        <v>0.1862</v>
      </c>
    </row>
    <row r="846" spans="1:12" ht="16" customHeight="1">
      <c r="A846" t="s">
        <v>514</v>
      </c>
      <c r="B846" t="s">
        <v>10</v>
      </c>
      <c r="C846" t="s">
        <v>58</v>
      </c>
      <c r="D846" s="24">
        <v>46082</v>
      </c>
      <c r="E846" t="s">
        <v>372</v>
      </c>
      <c r="F846" t="s">
        <v>10</v>
      </c>
      <c r="G846" t="s">
        <v>320</v>
      </c>
      <c r="H846" t="s">
        <v>320</v>
      </c>
      <c r="I846" t="s">
        <v>328</v>
      </c>
      <c r="J846" s="25">
        <v>0</v>
      </c>
      <c r="K846" s="26">
        <v>0</v>
      </c>
      <c r="L846" s="26">
        <v>0</v>
      </c>
    </row>
    <row r="847" spans="1:12" ht="16" customHeight="1">
      <c r="A847" t="s">
        <v>514</v>
      </c>
      <c r="B847" t="s">
        <v>10</v>
      </c>
      <c r="C847" t="s">
        <v>58</v>
      </c>
      <c r="D847" s="24">
        <v>46082</v>
      </c>
      <c r="E847" t="s">
        <v>331</v>
      </c>
      <c r="F847" t="s">
        <v>10</v>
      </c>
      <c r="G847" t="s">
        <v>320</v>
      </c>
      <c r="H847" t="s">
        <v>320</v>
      </c>
      <c r="I847" t="s">
        <v>330</v>
      </c>
      <c r="J847" s="25">
        <v>0</v>
      </c>
      <c r="K847" s="26">
        <v>0</v>
      </c>
      <c r="L847" s="26">
        <v>0</v>
      </c>
    </row>
    <row r="848" spans="1:12" ht="16" customHeight="1">
      <c r="A848" t="s">
        <v>538</v>
      </c>
      <c r="B848" t="s">
        <v>11</v>
      </c>
      <c r="C848" t="s">
        <v>58</v>
      </c>
      <c r="D848" s="24">
        <v>46082</v>
      </c>
      <c r="E848" t="s">
        <v>460</v>
      </c>
      <c r="F848" t="s">
        <v>9</v>
      </c>
      <c r="G848" t="s">
        <v>461</v>
      </c>
      <c r="H848" t="s">
        <v>461</v>
      </c>
      <c r="I848" t="s">
        <v>315</v>
      </c>
      <c r="J848" s="25">
        <v>4979362</v>
      </c>
      <c r="K848" s="26">
        <v>8068.3544000000002</v>
      </c>
      <c r="L848" s="26">
        <v>61.499499999999998</v>
      </c>
    </row>
    <row r="849" spans="1:12" ht="16" customHeight="1">
      <c r="A849" t="s">
        <v>538</v>
      </c>
      <c r="B849" t="s">
        <v>11</v>
      </c>
      <c r="C849" t="s">
        <v>58</v>
      </c>
      <c r="D849" s="24">
        <v>46082</v>
      </c>
      <c r="E849" t="s">
        <v>490</v>
      </c>
      <c r="F849" t="s">
        <v>10</v>
      </c>
      <c r="G849" t="s">
        <v>320</v>
      </c>
      <c r="H849" t="s">
        <v>320</v>
      </c>
      <c r="I849" t="s">
        <v>322</v>
      </c>
      <c r="J849" s="25">
        <v>293040</v>
      </c>
      <c r="K849" s="26">
        <v>492.21109999999999</v>
      </c>
      <c r="L849" s="26">
        <v>10.279199999999999</v>
      </c>
    </row>
    <row r="850" spans="1:12" ht="16" customHeight="1">
      <c r="A850" t="s">
        <v>538</v>
      </c>
      <c r="B850" t="s">
        <v>11</v>
      </c>
      <c r="C850" t="s">
        <v>58</v>
      </c>
      <c r="D850" s="24">
        <v>46082</v>
      </c>
      <c r="E850" t="s">
        <v>519</v>
      </c>
      <c r="F850" t="s">
        <v>10</v>
      </c>
      <c r="G850" t="s">
        <v>320</v>
      </c>
      <c r="H850" t="s">
        <v>320</v>
      </c>
      <c r="I850" t="s">
        <v>324</v>
      </c>
      <c r="J850" s="25">
        <v>14940</v>
      </c>
      <c r="K850" s="26">
        <v>25.819400000000002</v>
      </c>
      <c r="L850" s="26">
        <v>0.68240000000000001</v>
      </c>
    </row>
    <row r="851" spans="1:12" ht="16" customHeight="1">
      <c r="A851" t="s">
        <v>538</v>
      </c>
      <c r="B851" t="s">
        <v>11</v>
      </c>
      <c r="C851" t="s">
        <v>58</v>
      </c>
      <c r="D851" s="24">
        <v>46082</v>
      </c>
      <c r="E851" t="s">
        <v>329</v>
      </c>
      <c r="F851" t="s">
        <v>10</v>
      </c>
      <c r="G851" t="s">
        <v>320</v>
      </c>
      <c r="H851" t="s">
        <v>320</v>
      </c>
      <c r="I851" t="s">
        <v>326</v>
      </c>
      <c r="J851" s="25">
        <v>3858</v>
      </c>
      <c r="K851" s="26">
        <v>7.0750000000000002</v>
      </c>
      <c r="L851" s="26">
        <v>0.30259999999999998</v>
      </c>
    </row>
    <row r="852" spans="1:12" ht="16" customHeight="1">
      <c r="A852" t="s">
        <v>538</v>
      </c>
      <c r="B852" t="s">
        <v>11</v>
      </c>
      <c r="C852" t="s">
        <v>58</v>
      </c>
      <c r="D852" s="24">
        <v>46082</v>
      </c>
      <c r="E852" t="s">
        <v>372</v>
      </c>
      <c r="F852" t="s">
        <v>10</v>
      </c>
      <c r="G852" t="s">
        <v>320</v>
      </c>
      <c r="H852" t="s">
        <v>320</v>
      </c>
      <c r="I852" t="s">
        <v>328</v>
      </c>
      <c r="J852" s="25">
        <v>0</v>
      </c>
      <c r="K852" s="26">
        <v>0</v>
      </c>
      <c r="L852" s="26">
        <v>0</v>
      </c>
    </row>
    <row r="853" spans="1:12" ht="16" customHeight="1">
      <c r="A853" t="s">
        <v>538</v>
      </c>
      <c r="B853" t="s">
        <v>11</v>
      </c>
      <c r="C853" t="s">
        <v>58</v>
      </c>
      <c r="D853" s="24">
        <v>46082</v>
      </c>
      <c r="E853" t="s">
        <v>331</v>
      </c>
      <c r="F853" t="s">
        <v>10</v>
      </c>
      <c r="G853" t="s">
        <v>320</v>
      </c>
      <c r="H853" t="s">
        <v>320</v>
      </c>
      <c r="I853" t="s">
        <v>330</v>
      </c>
      <c r="J853" s="25">
        <v>0</v>
      </c>
      <c r="K853" s="26">
        <v>0</v>
      </c>
      <c r="L853" s="26">
        <v>0</v>
      </c>
    </row>
    <row r="854" spans="1:12" ht="16" customHeight="1">
      <c r="A854" t="s">
        <v>540</v>
      </c>
      <c r="B854" t="s">
        <v>13</v>
      </c>
      <c r="C854" t="s">
        <v>58</v>
      </c>
      <c r="D854" s="24">
        <v>46082</v>
      </c>
      <c r="E854" t="s">
        <v>460</v>
      </c>
      <c r="F854" t="s">
        <v>9</v>
      </c>
      <c r="G854" t="s">
        <v>461</v>
      </c>
      <c r="H854" t="s">
        <v>461</v>
      </c>
      <c r="I854" t="s">
        <v>315</v>
      </c>
      <c r="J854" s="25">
        <v>9232979</v>
      </c>
      <c r="K854" s="26">
        <v>14675.280199999999</v>
      </c>
      <c r="L854" s="26">
        <v>87.628299999999996</v>
      </c>
    </row>
    <row r="855" spans="1:12" ht="16" customHeight="1">
      <c r="A855" t="s">
        <v>540</v>
      </c>
      <c r="B855" t="s">
        <v>13</v>
      </c>
      <c r="C855" t="s">
        <v>58</v>
      </c>
      <c r="D855" s="24">
        <v>46082</v>
      </c>
      <c r="E855" t="s">
        <v>490</v>
      </c>
      <c r="F855" t="s">
        <v>10</v>
      </c>
      <c r="G855" t="s">
        <v>320</v>
      </c>
      <c r="H855" t="s">
        <v>320</v>
      </c>
      <c r="I855" t="s">
        <v>322</v>
      </c>
      <c r="J855" s="25">
        <v>408018</v>
      </c>
      <c r="K855" s="26">
        <v>694.74429999999995</v>
      </c>
      <c r="L855" s="26">
        <v>16.843499999999999</v>
      </c>
    </row>
    <row r="856" spans="1:12" ht="16" customHeight="1">
      <c r="A856" t="s">
        <v>540</v>
      </c>
      <c r="B856" t="s">
        <v>13</v>
      </c>
      <c r="C856" t="s">
        <v>58</v>
      </c>
      <c r="D856" s="24">
        <v>46082</v>
      </c>
      <c r="E856" t="s">
        <v>519</v>
      </c>
      <c r="F856" t="s">
        <v>10</v>
      </c>
      <c r="G856" t="s">
        <v>320</v>
      </c>
      <c r="H856" t="s">
        <v>320</v>
      </c>
      <c r="I856" t="s">
        <v>324</v>
      </c>
      <c r="J856" s="25">
        <v>15100</v>
      </c>
      <c r="K856" s="26">
        <v>25.888400000000001</v>
      </c>
      <c r="L856" s="26">
        <v>0.65859999999999996</v>
      </c>
    </row>
    <row r="857" spans="1:12" ht="16" customHeight="1">
      <c r="A857" t="s">
        <v>540</v>
      </c>
      <c r="B857" t="s">
        <v>13</v>
      </c>
      <c r="C857" t="s">
        <v>58</v>
      </c>
      <c r="D857" s="24">
        <v>46082</v>
      </c>
      <c r="E857" t="s">
        <v>329</v>
      </c>
      <c r="F857" t="s">
        <v>10</v>
      </c>
      <c r="G857" t="s">
        <v>320</v>
      </c>
      <c r="H857" t="s">
        <v>320</v>
      </c>
      <c r="I857" t="s">
        <v>326</v>
      </c>
      <c r="J857" s="25">
        <v>2727</v>
      </c>
      <c r="K857" s="26">
        <v>4.8914999999999997</v>
      </c>
      <c r="L857" s="26">
        <v>0.1474</v>
      </c>
    </row>
    <row r="858" spans="1:12" ht="16" customHeight="1">
      <c r="A858" t="s">
        <v>540</v>
      </c>
      <c r="B858" t="s">
        <v>13</v>
      </c>
      <c r="C858" t="s">
        <v>58</v>
      </c>
      <c r="D858" s="24">
        <v>46082</v>
      </c>
      <c r="E858" t="s">
        <v>372</v>
      </c>
      <c r="F858" t="s">
        <v>10</v>
      </c>
      <c r="G858" t="s">
        <v>320</v>
      </c>
      <c r="H858" t="s">
        <v>320</v>
      </c>
      <c r="I858" t="s">
        <v>328</v>
      </c>
      <c r="J858" s="25">
        <v>0</v>
      </c>
      <c r="K858" s="26">
        <v>0</v>
      </c>
      <c r="L858" s="26">
        <v>0</v>
      </c>
    </row>
    <row r="859" spans="1:12" ht="16" customHeight="1">
      <c r="A859" t="s">
        <v>540</v>
      </c>
      <c r="B859" t="s">
        <v>13</v>
      </c>
      <c r="C859" t="s">
        <v>58</v>
      </c>
      <c r="D859" s="24">
        <v>46082</v>
      </c>
      <c r="E859" t="s">
        <v>331</v>
      </c>
      <c r="F859" t="s">
        <v>10</v>
      </c>
      <c r="G859" t="s">
        <v>320</v>
      </c>
      <c r="H859" t="s">
        <v>320</v>
      </c>
      <c r="I859" t="s">
        <v>330</v>
      </c>
      <c r="J859" s="25">
        <v>0</v>
      </c>
      <c r="K859" s="26">
        <v>0</v>
      </c>
      <c r="L859" s="26">
        <v>0</v>
      </c>
    </row>
    <row r="860" spans="1:12" ht="16" customHeight="1">
      <c r="A860" t="s">
        <v>460</v>
      </c>
      <c r="B860" t="s">
        <v>9</v>
      </c>
      <c r="C860" t="s">
        <v>59</v>
      </c>
      <c r="D860" s="24">
        <v>46082</v>
      </c>
      <c r="E860" t="s">
        <v>460</v>
      </c>
      <c r="F860" t="s">
        <v>9</v>
      </c>
      <c r="G860" t="s">
        <v>461</v>
      </c>
      <c r="H860" t="s">
        <v>461</v>
      </c>
      <c r="I860" t="s">
        <v>315</v>
      </c>
      <c r="J860" s="25">
        <v>74523432</v>
      </c>
      <c r="K860" s="26">
        <v>113487.03230000001</v>
      </c>
      <c r="L860" s="26">
        <v>176.447</v>
      </c>
    </row>
    <row r="861" spans="1:12" ht="16" customHeight="1">
      <c r="A861" t="s">
        <v>460</v>
      </c>
      <c r="B861" t="s">
        <v>9</v>
      </c>
      <c r="C861" t="s">
        <v>59</v>
      </c>
      <c r="D861" s="24">
        <v>46082</v>
      </c>
      <c r="E861" t="s">
        <v>490</v>
      </c>
      <c r="F861" t="s">
        <v>10</v>
      </c>
      <c r="G861" t="s">
        <v>320</v>
      </c>
      <c r="H861" t="s">
        <v>320</v>
      </c>
      <c r="I861" t="s">
        <v>322</v>
      </c>
      <c r="J861" s="25">
        <v>740519</v>
      </c>
      <c r="K861" s="26">
        <v>1208.5879</v>
      </c>
      <c r="L861" s="26">
        <v>29.276800000000001</v>
      </c>
    </row>
    <row r="862" spans="1:12" ht="16" customHeight="1">
      <c r="A862" t="s">
        <v>460</v>
      </c>
      <c r="B862" t="s">
        <v>9</v>
      </c>
      <c r="C862" t="s">
        <v>59</v>
      </c>
      <c r="D862" s="24">
        <v>46082</v>
      </c>
      <c r="E862" t="s">
        <v>519</v>
      </c>
      <c r="F862" t="s">
        <v>10</v>
      </c>
      <c r="G862" t="s">
        <v>320</v>
      </c>
      <c r="H862" t="s">
        <v>320</v>
      </c>
      <c r="I862" t="s">
        <v>324</v>
      </c>
      <c r="J862" s="25">
        <v>26898</v>
      </c>
      <c r="K862" s="26">
        <v>45.427700000000002</v>
      </c>
      <c r="L862" s="26">
        <v>1.2522</v>
      </c>
    </row>
    <row r="863" spans="1:12" ht="16" customHeight="1">
      <c r="A863" t="s">
        <v>460</v>
      </c>
      <c r="B863" t="s">
        <v>9</v>
      </c>
      <c r="C863" t="s">
        <v>59</v>
      </c>
      <c r="D863" s="24">
        <v>46082</v>
      </c>
      <c r="E863" t="s">
        <v>329</v>
      </c>
      <c r="F863" t="s">
        <v>10</v>
      </c>
      <c r="G863" t="s">
        <v>320</v>
      </c>
      <c r="H863" t="s">
        <v>320</v>
      </c>
      <c r="I863" t="s">
        <v>326</v>
      </c>
      <c r="J863" s="25">
        <v>4799</v>
      </c>
      <c r="K863" s="26">
        <v>8.3140999999999998</v>
      </c>
      <c r="L863" s="26">
        <v>0.21790000000000001</v>
      </c>
    </row>
    <row r="864" spans="1:12" ht="16" customHeight="1">
      <c r="A864" t="s">
        <v>460</v>
      </c>
      <c r="B864" t="s">
        <v>9</v>
      </c>
      <c r="C864" t="s">
        <v>59</v>
      </c>
      <c r="D864" s="24">
        <v>46082</v>
      </c>
      <c r="E864" t="s">
        <v>372</v>
      </c>
      <c r="F864" t="s">
        <v>10</v>
      </c>
      <c r="G864" t="s">
        <v>320</v>
      </c>
      <c r="H864" t="s">
        <v>320</v>
      </c>
      <c r="I864" t="s">
        <v>328</v>
      </c>
      <c r="J864" s="25">
        <v>0</v>
      </c>
      <c r="K864" s="26">
        <v>0</v>
      </c>
      <c r="L864" s="26">
        <v>0</v>
      </c>
    </row>
    <row r="865" spans="1:12" ht="16" customHeight="1">
      <c r="A865" t="s">
        <v>460</v>
      </c>
      <c r="B865" t="s">
        <v>9</v>
      </c>
      <c r="C865" t="s">
        <v>59</v>
      </c>
      <c r="D865" s="24">
        <v>46082</v>
      </c>
      <c r="E865" t="s">
        <v>331</v>
      </c>
      <c r="F865" t="s">
        <v>10</v>
      </c>
      <c r="G865" t="s">
        <v>320</v>
      </c>
      <c r="H865" t="s">
        <v>320</v>
      </c>
      <c r="I865" t="s">
        <v>330</v>
      </c>
      <c r="J865" s="25">
        <v>0</v>
      </c>
      <c r="K865" s="26">
        <v>0</v>
      </c>
      <c r="L865" s="26">
        <v>0</v>
      </c>
    </row>
    <row r="866" spans="1:12" ht="16" customHeight="1">
      <c r="A866" t="s">
        <v>541</v>
      </c>
      <c r="B866" t="s">
        <v>11</v>
      </c>
      <c r="C866" t="s">
        <v>60</v>
      </c>
      <c r="D866" s="24">
        <v>46113</v>
      </c>
      <c r="E866" t="s">
        <v>490</v>
      </c>
      <c r="F866" t="s">
        <v>10</v>
      </c>
      <c r="G866" t="s">
        <v>320</v>
      </c>
      <c r="H866" t="s">
        <v>320</v>
      </c>
      <c r="I866" t="s">
        <v>315</v>
      </c>
      <c r="J866" s="25">
        <v>1701252</v>
      </c>
      <c r="K866" s="26">
        <v>2768.6102000000001</v>
      </c>
      <c r="L866" s="26">
        <v>47.8962</v>
      </c>
    </row>
    <row r="867" spans="1:12" ht="16" customHeight="1">
      <c r="A867" t="s">
        <v>541</v>
      </c>
      <c r="B867" t="s">
        <v>11</v>
      </c>
      <c r="C867" t="s">
        <v>60</v>
      </c>
      <c r="D867" s="24">
        <v>46113</v>
      </c>
      <c r="E867" t="s">
        <v>519</v>
      </c>
      <c r="F867" t="s">
        <v>10</v>
      </c>
      <c r="G867" t="s">
        <v>320</v>
      </c>
      <c r="H867" t="s">
        <v>320</v>
      </c>
      <c r="I867" t="s">
        <v>322</v>
      </c>
      <c r="J867" s="25">
        <v>25312</v>
      </c>
      <c r="K867" s="26">
        <v>42.4236</v>
      </c>
      <c r="L867" s="26">
        <v>1.0649</v>
      </c>
    </row>
    <row r="868" spans="1:12" ht="16" customHeight="1">
      <c r="A868" t="s">
        <v>541</v>
      </c>
      <c r="B868" t="s">
        <v>11</v>
      </c>
      <c r="C868" t="s">
        <v>60</v>
      </c>
      <c r="D868" s="24">
        <v>46113</v>
      </c>
      <c r="E868" t="s">
        <v>329</v>
      </c>
      <c r="F868" t="s">
        <v>10</v>
      </c>
      <c r="G868" t="s">
        <v>320</v>
      </c>
      <c r="H868" t="s">
        <v>320</v>
      </c>
      <c r="I868" t="s">
        <v>324</v>
      </c>
      <c r="J868" s="25">
        <v>5844</v>
      </c>
      <c r="K868" s="26">
        <v>10.1244</v>
      </c>
      <c r="L868" s="26">
        <v>0.24260000000000001</v>
      </c>
    </row>
    <row r="869" spans="1:12" ht="16" customHeight="1">
      <c r="A869" t="s">
        <v>541</v>
      </c>
      <c r="B869" t="s">
        <v>11</v>
      </c>
      <c r="C869" t="s">
        <v>60</v>
      </c>
      <c r="D869" s="24">
        <v>46113</v>
      </c>
      <c r="E869" t="s">
        <v>372</v>
      </c>
      <c r="F869" t="s">
        <v>10</v>
      </c>
      <c r="G869" t="s">
        <v>320</v>
      </c>
      <c r="H869" t="s">
        <v>320</v>
      </c>
      <c r="I869" t="s">
        <v>370</v>
      </c>
      <c r="J869" s="25">
        <v>0</v>
      </c>
      <c r="K869" s="26">
        <v>0</v>
      </c>
      <c r="L869" s="26">
        <v>0</v>
      </c>
    </row>
    <row r="870" spans="1:12" ht="16" customHeight="1">
      <c r="A870" t="s">
        <v>541</v>
      </c>
      <c r="B870" t="s">
        <v>11</v>
      </c>
      <c r="C870" t="s">
        <v>60</v>
      </c>
      <c r="D870" s="24">
        <v>46113</v>
      </c>
      <c r="E870" t="s">
        <v>331</v>
      </c>
      <c r="F870" t="s">
        <v>10</v>
      </c>
      <c r="G870" t="s">
        <v>320</v>
      </c>
      <c r="H870" t="s">
        <v>320</v>
      </c>
      <c r="I870" t="s">
        <v>371</v>
      </c>
      <c r="J870" s="25">
        <v>0</v>
      </c>
      <c r="K870" s="26">
        <v>0</v>
      </c>
      <c r="L870" s="26">
        <v>0</v>
      </c>
    </row>
    <row r="871" spans="1:12" ht="16" customHeight="1">
      <c r="A871" t="s">
        <v>541</v>
      </c>
      <c r="B871" t="s">
        <v>11</v>
      </c>
      <c r="C871" t="s">
        <v>60</v>
      </c>
      <c r="D871" s="24">
        <v>46113</v>
      </c>
      <c r="E871" t="s">
        <v>542</v>
      </c>
      <c r="F871" t="s">
        <v>10</v>
      </c>
      <c r="G871" t="s">
        <v>320</v>
      </c>
      <c r="H871" t="s">
        <v>320</v>
      </c>
      <c r="I871" t="s">
        <v>373</v>
      </c>
      <c r="J871" s="25">
        <v>0</v>
      </c>
      <c r="K871" s="26">
        <v>0</v>
      </c>
      <c r="L871" s="26">
        <v>0</v>
      </c>
    </row>
    <row r="872" spans="1:12" ht="16" customHeight="1">
      <c r="A872" t="s">
        <v>543</v>
      </c>
      <c r="B872" t="s">
        <v>12</v>
      </c>
      <c r="C872" t="s">
        <v>60</v>
      </c>
      <c r="D872" s="24">
        <v>46113</v>
      </c>
      <c r="E872" t="s">
        <v>490</v>
      </c>
      <c r="F872" t="s">
        <v>10</v>
      </c>
      <c r="G872" t="s">
        <v>320</v>
      </c>
      <c r="H872" t="s">
        <v>320</v>
      </c>
      <c r="I872" t="s">
        <v>315</v>
      </c>
      <c r="J872" s="25">
        <v>1780823</v>
      </c>
      <c r="K872" s="26">
        <v>2860.0895999999998</v>
      </c>
      <c r="L872" s="26">
        <v>51.780999999999999</v>
      </c>
    </row>
    <row r="873" spans="1:12" ht="16" customHeight="1">
      <c r="A873" t="s">
        <v>543</v>
      </c>
      <c r="B873" t="s">
        <v>12</v>
      </c>
      <c r="C873" t="s">
        <v>60</v>
      </c>
      <c r="D873" s="24">
        <v>46113</v>
      </c>
      <c r="E873" t="s">
        <v>519</v>
      </c>
      <c r="F873" t="s">
        <v>10</v>
      </c>
      <c r="G873" t="s">
        <v>320</v>
      </c>
      <c r="H873" t="s">
        <v>320</v>
      </c>
      <c r="I873" t="s">
        <v>322</v>
      </c>
      <c r="J873" s="25">
        <v>29372</v>
      </c>
      <c r="K873" s="26">
        <v>48.674199999999999</v>
      </c>
      <c r="L873" s="26">
        <v>1.0620000000000001</v>
      </c>
    </row>
    <row r="874" spans="1:12" ht="16" customHeight="1">
      <c r="A874" t="s">
        <v>543</v>
      </c>
      <c r="B874" t="s">
        <v>12</v>
      </c>
      <c r="C874" t="s">
        <v>60</v>
      </c>
      <c r="D874" s="24">
        <v>46113</v>
      </c>
      <c r="E874" t="s">
        <v>329</v>
      </c>
      <c r="F874" t="s">
        <v>10</v>
      </c>
      <c r="G874" t="s">
        <v>320</v>
      </c>
      <c r="H874" t="s">
        <v>320</v>
      </c>
      <c r="I874" t="s">
        <v>324</v>
      </c>
      <c r="J874" s="25">
        <v>5892</v>
      </c>
      <c r="K874" s="26">
        <v>10.228999999999999</v>
      </c>
      <c r="L874" s="26">
        <v>0.38979999999999998</v>
      </c>
    </row>
    <row r="875" spans="1:12" ht="16" customHeight="1">
      <c r="A875" t="s">
        <v>543</v>
      </c>
      <c r="B875" t="s">
        <v>12</v>
      </c>
      <c r="C875" t="s">
        <v>60</v>
      </c>
      <c r="D875" s="24">
        <v>46113</v>
      </c>
      <c r="E875" t="s">
        <v>372</v>
      </c>
      <c r="F875" t="s">
        <v>10</v>
      </c>
      <c r="G875" t="s">
        <v>320</v>
      </c>
      <c r="H875" t="s">
        <v>320</v>
      </c>
      <c r="I875" t="s">
        <v>370</v>
      </c>
      <c r="J875" s="25">
        <v>0</v>
      </c>
      <c r="K875" s="26">
        <v>0</v>
      </c>
      <c r="L875" s="26">
        <v>0</v>
      </c>
    </row>
    <row r="876" spans="1:12" ht="16" customHeight="1">
      <c r="A876" t="s">
        <v>543</v>
      </c>
      <c r="B876" t="s">
        <v>12</v>
      </c>
      <c r="C876" t="s">
        <v>60</v>
      </c>
      <c r="D876" s="24">
        <v>46113</v>
      </c>
      <c r="E876" t="s">
        <v>331</v>
      </c>
      <c r="F876" t="s">
        <v>10</v>
      </c>
      <c r="G876" t="s">
        <v>320</v>
      </c>
      <c r="H876" t="s">
        <v>320</v>
      </c>
      <c r="I876" t="s">
        <v>371</v>
      </c>
      <c r="J876" s="25">
        <v>0</v>
      </c>
      <c r="K876" s="26">
        <v>0</v>
      </c>
      <c r="L876" s="26">
        <v>0</v>
      </c>
    </row>
    <row r="877" spans="1:12" ht="16" customHeight="1">
      <c r="A877" t="s">
        <v>543</v>
      </c>
      <c r="B877" t="s">
        <v>12</v>
      </c>
      <c r="C877" t="s">
        <v>60</v>
      </c>
      <c r="D877" s="24">
        <v>46113</v>
      </c>
      <c r="E877" t="s">
        <v>542</v>
      </c>
      <c r="F877" t="s">
        <v>10</v>
      </c>
      <c r="G877" t="s">
        <v>320</v>
      </c>
      <c r="H877" t="s">
        <v>320</v>
      </c>
      <c r="I877" t="s">
        <v>373</v>
      </c>
      <c r="J877" s="25">
        <v>0</v>
      </c>
      <c r="K877" s="26">
        <v>0</v>
      </c>
      <c r="L877" s="26">
        <v>0</v>
      </c>
    </row>
    <row r="878" spans="1:12" ht="16" customHeight="1">
      <c r="A878" t="s">
        <v>544</v>
      </c>
      <c r="B878" t="s">
        <v>9</v>
      </c>
      <c r="C878" t="s">
        <v>60</v>
      </c>
      <c r="D878" s="24">
        <v>46113</v>
      </c>
      <c r="E878" t="s">
        <v>490</v>
      </c>
      <c r="F878" t="s">
        <v>10</v>
      </c>
      <c r="G878" t="s">
        <v>320</v>
      </c>
      <c r="H878" t="s">
        <v>320</v>
      </c>
      <c r="I878" t="s">
        <v>315</v>
      </c>
      <c r="J878" s="25">
        <v>1792247</v>
      </c>
      <c r="K878" s="26">
        <v>2892.4875999999999</v>
      </c>
      <c r="L878" s="26">
        <v>51.256700000000002</v>
      </c>
    </row>
    <row r="879" spans="1:12" ht="16" customHeight="1">
      <c r="A879" t="s">
        <v>544</v>
      </c>
      <c r="B879" t="s">
        <v>9</v>
      </c>
      <c r="C879" t="s">
        <v>60</v>
      </c>
      <c r="D879" s="24">
        <v>46113</v>
      </c>
      <c r="E879" t="s">
        <v>519</v>
      </c>
      <c r="F879" t="s">
        <v>10</v>
      </c>
      <c r="G879" t="s">
        <v>320</v>
      </c>
      <c r="H879" t="s">
        <v>320</v>
      </c>
      <c r="I879" t="s">
        <v>322</v>
      </c>
      <c r="J879" s="25">
        <v>28665</v>
      </c>
      <c r="K879" s="26">
        <v>47.610100000000003</v>
      </c>
      <c r="L879" s="26">
        <v>0.9415</v>
      </c>
    </row>
    <row r="880" spans="1:12" ht="16" customHeight="1">
      <c r="A880" t="s">
        <v>544</v>
      </c>
      <c r="B880" t="s">
        <v>9</v>
      </c>
      <c r="C880" t="s">
        <v>60</v>
      </c>
      <c r="D880" s="24">
        <v>46113</v>
      </c>
      <c r="E880" t="s">
        <v>329</v>
      </c>
      <c r="F880" t="s">
        <v>10</v>
      </c>
      <c r="G880" t="s">
        <v>320</v>
      </c>
      <c r="H880" t="s">
        <v>320</v>
      </c>
      <c r="I880" t="s">
        <v>324</v>
      </c>
      <c r="J880" s="25">
        <v>8025</v>
      </c>
      <c r="K880" s="26">
        <v>13.5914</v>
      </c>
      <c r="L880" s="26">
        <v>0.3745</v>
      </c>
    </row>
    <row r="881" spans="1:12" ht="16" customHeight="1">
      <c r="A881" t="s">
        <v>544</v>
      </c>
      <c r="B881" t="s">
        <v>9</v>
      </c>
      <c r="C881" t="s">
        <v>60</v>
      </c>
      <c r="D881" s="24">
        <v>46113</v>
      </c>
      <c r="E881" t="s">
        <v>372</v>
      </c>
      <c r="F881" t="s">
        <v>10</v>
      </c>
      <c r="G881" t="s">
        <v>320</v>
      </c>
      <c r="H881" t="s">
        <v>320</v>
      </c>
      <c r="I881" t="s">
        <v>370</v>
      </c>
      <c r="J881" s="25">
        <v>0</v>
      </c>
      <c r="K881" s="26">
        <v>0</v>
      </c>
      <c r="L881" s="26">
        <v>0</v>
      </c>
    </row>
    <row r="882" spans="1:12" ht="16" customHeight="1">
      <c r="A882" t="s">
        <v>544</v>
      </c>
      <c r="B882" t="s">
        <v>9</v>
      </c>
      <c r="C882" t="s">
        <v>60</v>
      </c>
      <c r="D882" s="24">
        <v>46113</v>
      </c>
      <c r="E882" t="s">
        <v>331</v>
      </c>
      <c r="F882" t="s">
        <v>10</v>
      </c>
      <c r="G882" t="s">
        <v>320</v>
      </c>
      <c r="H882" t="s">
        <v>320</v>
      </c>
      <c r="I882" t="s">
        <v>371</v>
      </c>
      <c r="J882" s="25">
        <v>0</v>
      </c>
      <c r="K882" s="26">
        <v>0</v>
      </c>
      <c r="L882" s="26">
        <v>0</v>
      </c>
    </row>
    <row r="883" spans="1:12" ht="16" customHeight="1">
      <c r="A883" t="s">
        <v>544</v>
      </c>
      <c r="B883" t="s">
        <v>9</v>
      </c>
      <c r="C883" t="s">
        <v>60</v>
      </c>
      <c r="D883" s="24">
        <v>46113</v>
      </c>
      <c r="E883" t="s">
        <v>542</v>
      </c>
      <c r="F883" t="s">
        <v>10</v>
      </c>
      <c r="G883" t="s">
        <v>320</v>
      </c>
      <c r="H883" t="s">
        <v>320</v>
      </c>
      <c r="I883" t="s">
        <v>373</v>
      </c>
      <c r="J883" s="25">
        <v>0</v>
      </c>
      <c r="K883" s="26">
        <v>0</v>
      </c>
      <c r="L883" s="26">
        <v>0</v>
      </c>
    </row>
    <row r="884" spans="1:12" ht="16" customHeight="1">
      <c r="A884" t="s">
        <v>523</v>
      </c>
      <c r="B884" t="s">
        <v>10</v>
      </c>
      <c r="C884" t="s">
        <v>60</v>
      </c>
      <c r="D884" s="24">
        <v>46113</v>
      </c>
      <c r="E884" t="s">
        <v>490</v>
      </c>
      <c r="F884" t="s">
        <v>10</v>
      </c>
      <c r="G884" t="s">
        <v>320</v>
      </c>
      <c r="H884" t="s">
        <v>320</v>
      </c>
      <c r="I884" t="s">
        <v>315</v>
      </c>
      <c r="J884" s="25">
        <v>1394871</v>
      </c>
      <c r="K884" s="26">
        <v>2256.6729999999998</v>
      </c>
      <c r="L884" s="26">
        <v>36.864899999999999</v>
      </c>
    </row>
    <row r="885" spans="1:12" ht="16" customHeight="1">
      <c r="A885" t="s">
        <v>523</v>
      </c>
      <c r="B885" t="s">
        <v>10</v>
      </c>
      <c r="C885" t="s">
        <v>60</v>
      </c>
      <c r="D885" s="24">
        <v>46113</v>
      </c>
      <c r="E885" t="s">
        <v>519</v>
      </c>
      <c r="F885" t="s">
        <v>10</v>
      </c>
      <c r="G885" t="s">
        <v>320</v>
      </c>
      <c r="H885" t="s">
        <v>320</v>
      </c>
      <c r="I885" t="s">
        <v>322</v>
      </c>
      <c r="J885" s="25">
        <v>23434</v>
      </c>
      <c r="K885" s="26">
        <v>39.480200000000004</v>
      </c>
      <c r="L885" s="26">
        <v>0.6109</v>
      </c>
    </row>
    <row r="886" spans="1:12" ht="16" customHeight="1">
      <c r="A886" t="s">
        <v>523</v>
      </c>
      <c r="B886" t="s">
        <v>10</v>
      </c>
      <c r="C886" t="s">
        <v>60</v>
      </c>
      <c r="D886" s="24">
        <v>46113</v>
      </c>
      <c r="E886" t="s">
        <v>329</v>
      </c>
      <c r="F886" t="s">
        <v>10</v>
      </c>
      <c r="G886" t="s">
        <v>320</v>
      </c>
      <c r="H886" t="s">
        <v>320</v>
      </c>
      <c r="I886" t="s">
        <v>324</v>
      </c>
      <c r="J886" s="25">
        <v>5400</v>
      </c>
      <c r="K886" s="26">
        <v>9.1611999999999991</v>
      </c>
      <c r="L886" s="26">
        <v>0.221</v>
      </c>
    </row>
    <row r="887" spans="1:12" ht="16" customHeight="1">
      <c r="A887" t="s">
        <v>523</v>
      </c>
      <c r="B887" t="s">
        <v>10</v>
      </c>
      <c r="C887" t="s">
        <v>60</v>
      </c>
      <c r="D887" s="24">
        <v>46113</v>
      </c>
      <c r="E887" t="s">
        <v>372</v>
      </c>
      <c r="F887" t="s">
        <v>10</v>
      </c>
      <c r="G887" t="s">
        <v>320</v>
      </c>
      <c r="H887" t="s">
        <v>320</v>
      </c>
      <c r="I887" t="s">
        <v>370</v>
      </c>
      <c r="J887" s="25">
        <v>0</v>
      </c>
      <c r="K887" s="26">
        <v>0</v>
      </c>
      <c r="L887" s="26">
        <v>0</v>
      </c>
    </row>
    <row r="888" spans="1:12" ht="16" customHeight="1">
      <c r="A888" t="s">
        <v>523</v>
      </c>
      <c r="B888" t="s">
        <v>10</v>
      </c>
      <c r="C888" t="s">
        <v>60</v>
      </c>
      <c r="D888" s="24">
        <v>46113</v>
      </c>
      <c r="E888" t="s">
        <v>331</v>
      </c>
      <c r="F888" t="s">
        <v>10</v>
      </c>
      <c r="G888" t="s">
        <v>320</v>
      </c>
      <c r="H888" t="s">
        <v>320</v>
      </c>
      <c r="I888" t="s">
        <v>371</v>
      </c>
      <c r="J888" s="25">
        <v>0</v>
      </c>
      <c r="K888" s="26">
        <v>0</v>
      </c>
      <c r="L888" s="26">
        <v>0</v>
      </c>
    </row>
    <row r="889" spans="1:12" ht="16" customHeight="1">
      <c r="A889" t="s">
        <v>523</v>
      </c>
      <c r="B889" t="s">
        <v>10</v>
      </c>
      <c r="C889" t="s">
        <v>60</v>
      </c>
      <c r="D889" s="24">
        <v>46113</v>
      </c>
      <c r="E889" t="s">
        <v>542</v>
      </c>
      <c r="F889" t="s">
        <v>10</v>
      </c>
      <c r="G889" t="s">
        <v>320</v>
      </c>
      <c r="H889" t="s">
        <v>320</v>
      </c>
      <c r="I889" t="s">
        <v>373</v>
      </c>
      <c r="J889" s="25">
        <v>0</v>
      </c>
      <c r="K889" s="26">
        <v>0</v>
      </c>
      <c r="L889" s="26">
        <v>0</v>
      </c>
    </row>
    <row r="890" spans="1:12" ht="16" customHeight="1">
      <c r="A890" t="s">
        <v>545</v>
      </c>
      <c r="B890" t="s">
        <v>11</v>
      </c>
      <c r="C890" t="s">
        <v>61</v>
      </c>
      <c r="D890" s="24">
        <v>46113</v>
      </c>
      <c r="E890" t="s">
        <v>490</v>
      </c>
      <c r="F890" t="s">
        <v>10</v>
      </c>
      <c r="G890" t="s">
        <v>320</v>
      </c>
      <c r="H890" t="s">
        <v>320</v>
      </c>
      <c r="I890" t="s">
        <v>315</v>
      </c>
      <c r="J890" s="25">
        <v>2950592</v>
      </c>
      <c r="K890" s="26">
        <v>4932.6234000000004</v>
      </c>
      <c r="L890" s="26">
        <v>53.201500000000003</v>
      </c>
    </row>
    <row r="891" spans="1:12" ht="16" customHeight="1">
      <c r="A891" t="s">
        <v>545</v>
      </c>
      <c r="B891" t="s">
        <v>11</v>
      </c>
      <c r="C891" t="s">
        <v>61</v>
      </c>
      <c r="D891" s="24">
        <v>46113</v>
      </c>
      <c r="E891" t="s">
        <v>519</v>
      </c>
      <c r="F891" t="s">
        <v>10</v>
      </c>
      <c r="G891" t="s">
        <v>320</v>
      </c>
      <c r="H891" t="s">
        <v>320</v>
      </c>
      <c r="I891" t="s">
        <v>322</v>
      </c>
      <c r="J891" s="25">
        <v>81961</v>
      </c>
      <c r="K891" s="26">
        <v>140.15049999999999</v>
      </c>
      <c r="L891" s="26">
        <v>2.5247000000000002</v>
      </c>
    </row>
    <row r="892" spans="1:12" ht="16" customHeight="1">
      <c r="A892" t="s">
        <v>545</v>
      </c>
      <c r="B892" t="s">
        <v>11</v>
      </c>
      <c r="C892" t="s">
        <v>61</v>
      </c>
      <c r="D892" s="24">
        <v>46113</v>
      </c>
      <c r="E892" t="s">
        <v>329</v>
      </c>
      <c r="F892" t="s">
        <v>10</v>
      </c>
      <c r="G892" t="s">
        <v>320</v>
      </c>
      <c r="H892" t="s">
        <v>320</v>
      </c>
      <c r="I892" t="s">
        <v>324</v>
      </c>
      <c r="J892" s="25">
        <v>20085</v>
      </c>
      <c r="K892" s="26">
        <v>33.585999999999999</v>
      </c>
      <c r="L892" s="26">
        <v>0.62549999999999994</v>
      </c>
    </row>
    <row r="893" spans="1:12" ht="16" customHeight="1">
      <c r="A893" t="s">
        <v>545</v>
      </c>
      <c r="B893" t="s">
        <v>11</v>
      </c>
      <c r="C893" t="s">
        <v>61</v>
      </c>
      <c r="D893" s="24">
        <v>46113</v>
      </c>
      <c r="E893" t="s">
        <v>372</v>
      </c>
      <c r="F893" t="s">
        <v>10</v>
      </c>
      <c r="G893" t="s">
        <v>320</v>
      </c>
      <c r="H893" t="s">
        <v>320</v>
      </c>
      <c r="I893" t="s">
        <v>370</v>
      </c>
      <c r="J893" s="25">
        <v>0</v>
      </c>
      <c r="K893" s="26">
        <v>0</v>
      </c>
      <c r="L893" s="26">
        <v>0</v>
      </c>
    </row>
    <row r="894" spans="1:12" ht="16" customHeight="1">
      <c r="A894" t="s">
        <v>545</v>
      </c>
      <c r="B894" t="s">
        <v>11</v>
      </c>
      <c r="C894" t="s">
        <v>61</v>
      </c>
      <c r="D894" s="24">
        <v>46113</v>
      </c>
      <c r="E894" t="s">
        <v>331</v>
      </c>
      <c r="F894" t="s">
        <v>10</v>
      </c>
      <c r="G894" t="s">
        <v>320</v>
      </c>
      <c r="H894" t="s">
        <v>320</v>
      </c>
      <c r="I894" t="s">
        <v>371</v>
      </c>
      <c r="J894" s="25">
        <v>0</v>
      </c>
      <c r="K894" s="26">
        <v>0</v>
      </c>
      <c r="L894" s="26">
        <v>0</v>
      </c>
    </row>
    <row r="895" spans="1:12" ht="16" customHeight="1">
      <c r="A895" t="s">
        <v>545</v>
      </c>
      <c r="B895" t="s">
        <v>11</v>
      </c>
      <c r="C895" t="s">
        <v>61</v>
      </c>
      <c r="D895" s="24">
        <v>46113</v>
      </c>
      <c r="E895" t="s">
        <v>542</v>
      </c>
      <c r="F895" t="s">
        <v>10</v>
      </c>
      <c r="G895" t="s">
        <v>320</v>
      </c>
      <c r="H895" t="s">
        <v>320</v>
      </c>
      <c r="I895" t="s">
        <v>373</v>
      </c>
      <c r="J895" s="25">
        <v>0</v>
      </c>
      <c r="K895" s="26">
        <v>0</v>
      </c>
      <c r="L895" s="26">
        <v>0</v>
      </c>
    </row>
    <row r="896" spans="1:12" ht="16" customHeight="1">
      <c r="A896" t="s">
        <v>547</v>
      </c>
      <c r="B896" t="s">
        <v>12</v>
      </c>
      <c r="C896" t="s">
        <v>61</v>
      </c>
      <c r="D896" s="24">
        <v>46113</v>
      </c>
      <c r="E896" t="s">
        <v>490</v>
      </c>
      <c r="F896" t="s">
        <v>10</v>
      </c>
      <c r="G896" t="s">
        <v>320</v>
      </c>
      <c r="H896" t="s">
        <v>320</v>
      </c>
      <c r="I896" t="s">
        <v>315</v>
      </c>
      <c r="J896" s="25">
        <v>2260289</v>
      </c>
      <c r="K896" s="26">
        <v>3792.7788999999998</v>
      </c>
      <c r="L896" s="26">
        <v>47.605499999999999</v>
      </c>
    </row>
    <row r="897" spans="1:12" ht="16" customHeight="1">
      <c r="A897" t="s">
        <v>547</v>
      </c>
      <c r="B897" t="s">
        <v>12</v>
      </c>
      <c r="C897" t="s">
        <v>61</v>
      </c>
      <c r="D897" s="24">
        <v>46113</v>
      </c>
      <c r="E897" t="s">
        <v>519</v>
      </c>
      <c r="F897" t="s">
        <v>10</v>
      </c>
      <c r="G897" t="s">
        <v>320</v>
      </c>
      <c r="H897" t="s">
        <v>320</v>
      </c>
      <c r="I897" t="s">
        <v>322</v>
      </c>
      <c r="J897" s="25">
        <v>64228</v>
      </c>
      <c r="K897" s="26">
        <v>109.93219999999999</v>
      </c>
      <c r="L897" s="26">
        <v>2.1217999999999999</v>
      </c>
    </row>
    <row r="898" spans="1:12" ht="16" customHeight="1">
      <c r="A898" t="s">
        <v>547</v>
      </c>
      <c r="B898" t="s">
        <v>12</v>
      </c>
      <c r="C898" t="s">
        <v>61</v>
      </c>
      <c r="D898" s="24">
        <v>46113</v>
      </c>
      <c r="E898" t="s">
        <v>329</v>
      </c>
      <c r="F898" t="s">
        <v>10</v>
      </c>
      <c r="G898" t="s">
        <v>320</v>
      </c>
      <c r="H898" t="s">
        <v>320</v>
      </c>
      <c r="I898" t="s">
        <v>324</v>
      </c>
      <c r="J898" s="25">
        <v>14046</v>
      </c>
      <c r="K898" s="26">
        <v>23.0288</v>
      </c>
      <c r="L898" s="26">
        <v>0.4037</v>
      </c>
    </row>
    <row r="899" spans="1:12" ht="16" customHeight="1">
      <c r="A899" t="s">
        <v>547</v>
      </c>
      <c r="B899" t="s">
        <v>12</v>
      </c>
      <c r="C899" t="s">
        <v>61</v>
      </c>
      <c r="D899" s="24">
        <v>46113</v>
      </c>
      <c r="E899" t="s">
        <v>372</v>
      </c>
      <c r="F899" t="s">
        <v>10</v>
      </c>
      <c r="G899" t="s">
        <v>320</v>
      </c>
      <c r="H899" t="s">
        <v>320</v>
      </c>
      <c r="I899" t="s">
        <v>370</v>
      </c>
      <c r="J899" s="25">
        <v>0</v>
      </c>
      <c r="K899" s="26">
        <v>0</v>
      </c>
      <c r="L899" s="26">
        <v>0</v>
      </c>
    </row>
    <row r="900" spans="1:12" ht="16" customHeight="1">
      <c r="A900" t="s">
        <v>547</v>
      </c>
      <c r="B900" t="s">
        <v>12</v>
      </c>
      <c r="C900" t="s">
        <v>61</v>
      </c>
      <c r="D900" s="24">
        <v>46113</v>
      </c>
      <c r="E900" t="s">
        <v>331</v>
      </c>
      <c r="F900" t="s">
        <v>10</v>
      </c>
      <c r="G900" t="s">
        <v>320</v>
      </c>
      <c r="H900" t="s">
        <v>320</v>
      </c>
      <c r="I900" t="s">
        <v>371</v>
      </c>
      <c r="J900" s="25">
        <v>0</v>
      </c>
      <c r="K900" s="26">
        <v>0</v>
      </c>
      <c r="L900" s="26">
        <v>0</v>
      </c>
    </row>
    <row r="901" spans="1:12" ht="16" customHeight="1">
      <c r="A901" t="s">
        <v>547</v>
      </c>
      <c r="B901" t="s">
        <v>12</v>
      </c>
      <c r="C901" t="s">
        <v>61</v>
      </c>
      <c r="D901" s="24">
        <v>46113</v>
      </c>
      <c r="E901" t="s">
        <v>542</v>
      </c>
      <c r="F901" t="s">
        <v>10</v>
      </c>
      <c r="G901" t="s">
        <v>320</v>
      </c>
      <c r="H901" t="s">
        <v>320</v>
      </c>
      <c r="I901" t="s">
        <v>373</v>
      </c>
      <c r="J901" s="25">
        <v>0</v>
      </c>
      <c r="K901" s="26">
        <v>0</v>
      </c>
      <c r="L901" s="26">
        <v>0</v>
      </c>
    </row>
    <row r="902" spans="1:12" ht="16" customHeight="1">
      <c r="A902" t="s">
        <v>548</v>
      </c>
      <c r="B902" t="s">
        <v>13</v>
      </c>
      <c r="C902" t="s">
        <v>61</v>
      </c>
      <c r="D902" s="24">
        <v>46113</v>
      </c>
      <c r="E902" t="s">
        <v>490</v>
      </c>
      <c r="F902" t="s">
        <v>10</v>
      </c>
      <c r="G902" t="s">
        <v>320</v>
      </c>
      <c r="H902" t="s">
        <v>320</v>
      </c>
      <c r="I902" t="s">
        <v>315</v>
      </c>
      <c r="J902" s="25">
        <v>2333048</v>
      </c>
      <c r="K902" s="26">
        <v>3937.8099000000002</v>
      </c>
      <c r="L902" s="26">
        <v>42.236699999999999</v>
      </c>
    </row>
    <row r="903" spans="1:12" ht="16" customHeight="1">
      <c r="A903" t="s">
        <v>548</v>
      </c>
      <c r="B903" t="s">
        <v>13</v>
      </c>
      <c r="C903" t="s">
        <v>61</v>
      </c>
      <c r="D903" s="24">
        <v>46113</v>
      </c>
      <c r="E903" t="s">
        <v>519</v>
      </c>
      <c r="F903" t="s">
        <v>10</v>
      </c>
      <c r="G903" t="s">
        <v>320</v>
      </c>
      <c r="H903" t="s">
        <v>320</v>
      </c>
      <c r="I903" t="s">
        <v>322</v>
      </c>
      <c r="J903" s="25">
        <v>67641</v>
      </c>
      <c r="K903" s="26">
        <v>116.65309999999999</v>
      </c>
      <c r="L903" s="26">
        <v>2.2397</v>
      </c>
    </row>
    <row r="904" spans="1:12" ht="16" customHeight="1">
      <c r="A904" t="s">
        <v>548</v>
      </c>
      <c r="B904" t="s">
        <v>13</v>
      </c>
      <c r="C904" t="s">
        <v>61</v>
      </c>
      <c r="D904" s="24">
        <v>46113</v>
      </c>
      <c r="E904" t="s">
        <v>329</v>
      </c>
      <c r="F904" t="s">
        <v>10</v>
      </c>
      <c r="G904" t="s">
        <v>320</v>
      </c>
      <c r="H904" t="s">
        <v>320</v>
      </c>
      <c r="I904" t="s">
        <v>324</v>
      </c>
      <c r="J904" s="25">
        <v>7886</v>
      </c>
      <c r="K904" s="26">
        <v>13.675700000000001</v>
      </c>
      <c r="L904" s="26">
        <v>0.25059999999999999</v>
      </c>
    </row>
    <row r="905" spans="1:12" ht="16" customHeight="1">
      <c r="A905" t="s">
        <v>548</v>
      </c>
      <c r="B905" t="s">
        <v>13</v>
      </c>
      <c r="C905" t="s">
        <v>61</v>
      </c>
      <c r="D905" s="24">
        <v>46113</v>
      </c>
      <c r="E905" t="s">
        <v>372</v>
      </c>
      <c r="F905" t="s">
        <v>10</v>
      </c>
      <c r="G905" t="s">
        <v>320</v>
      </c>
      <c r="H905" t="s">
        <v>320</v>
      </c>
      <c r="I905" t="s">
        <v>370</v>
      </c>
      <c r="J905" s="25">
        <v>0</v>
      </c>
      <c r="K905" s="26">
        <v>0</v>
      </c>
      <c r="L905" s="26">
        <v>0</v>
      </c>
    </row>
    <row r="906" spans="1:12" ht="16" customHeight="1">
      <c r="A906" t="s">
        <v>548</v>
      </c>
      <c r="B906" t="s">
        <v>13</v>
      </c>
      <c r="C906" t="s">
        <v>61</v>
      </c>
      <c r="D906" s="24">
        <v>46113</v>
      </c>
      <c r="E906" t="s">
        <v>331</v>
      </c>
      <c r="F906" t="s">
        <v>10</v>
      </c>
      <c r="G906" t="s">
        <v>320</v>
      </c>
      <c r="H906" t="s">
        <v>320</v>
      </c>
      <c r="I906" t="s">
        <v>371</v>
      </c>
      <c r="J906" s="25">
        <v>0</v>
      </c>
      <c r="K906" s="26">
        <v>0</v>
      </c>
      <c r="L906" s="26">
        <v>0</v>
      </c>
    </row>
    <row r="907" spans="1:12" ht="16" customHeight="1">
      <c r="A907" t="s">
        <v>548</v>
      </c>
      <c r="B907" t="s">
        <v>13</v>
      </c>
      <c r="C907" t="s">
        <v>61</v>
      </c>
      <c r="D907" s="24">
        <v>46113</v>
      </c>
      <c r="E907" t="s">
        <v>542</v>
      </c>
      <c r="F907" t="s">
        <v>10</v>
      </c>
      <c r="G907" t="s">
        <v>320</v>
      </c>
      <c r="H907" t="s">
        <v>320</v>
      </c>
      <c r="I907" t="s">
        <v>373</v>
      </c>
      <c r="J907" s="25">
        <v>0</v>
      </c>
      <c r="K907" s="26">
        <v>0</v>
      </c>
      <c r="L907" s="26">
        <v>0</v>
      </c>
    </row>
    <row r="908" spans="1:12" ht="16" customHeight="1">
      <c r="A908" t="s">
        <v>528</v>
      </c>
      <c r="B908" t="s">
        <v>9</v>
      </c>
      <c r="C908" t="s">
        <v>61</v>
      </c>
      <c r="D908" s="24">
        <v>46113</v>
      </c>
      <c r="E908" t="s">
        <v>490</v>
      </c>
      <c r="F908" t="s">
        <v>10</v>
      </c>
      <c r="G908" t="s">
        <v>320</v>
      </c>
      <c r="H908" t="s">
        <v>320</v>
      </c>
      <c r="I908" t="s">
        <v>315</v>
      </c>
      <c r="J908" s="25">
        <v>2385883</v>
      </c>
      <c r="K908" s="26">
        <v>4002.7957999999999</v>
      </c>
      <c r="L908" s="26">
        <v>42.800400000000003</v>
      </c>
    </row>
    <row r="909" spans="1:12" ht="16" customHeight="1">
      <c r="A909" t="s">
        <v>528</v>
      </c>
      <c r="B909" t="s">
        <v>9</v>
      </c>
      <c r="C909" t="s">
        <v>61</v>
      </c>
      <c r="D909" s="24">
        <v>46113</v>
      </c>
      <c r="E909" t="s">
        <v>519</v>
      </c>
      <c r="F909" t="s">
        <v>10</v>
      </c>
      <c r="G909" t="s">
        <v>320</v>
      </c>
      <c r="H909" t="s">
        <v>320</v>
      </c>
      <c r="I909" t="s">
        <v>322</v>
      </c>
      <c r="J909" s="25">
        <v>135820</v>
      </c>
      <c r="K909" s="26">
        <v>239.7971</v>
      </c>
      <c r="L909" s="26">
        <v>3.3325</v>
      </c>
    </row>
    <row r="910" spans="1:12" ht="16" customHeight="1">
      <c r="A910" t="s">
        <v>528</v>
      </c>
      <c r="B910" t="s">
        <v>9</v>
      </c>
      <c r="C910" t="s">
        <v>61</v>
      </c>
      <c r="D910" s="24">
        <v>46113</v>
      </c>
      <c r="E910" t="s">
        <v>329</v>
      </c>
      <c r="F910" t="s">
        <v>10</v>
      </c>
      <c r="G910" t="s">
        <v>320</v>
      </c>
      <c r="H910" t="s">
        <v>320</v>
      </c>
      <c r="I910" t="s">
        <v>324</v>
      </c>
      <c r="J910" s="25">
        <v>13438</v>
      </c>
      <c r="K910" s="26">
        <v>23.343699999999998</v>
      </c>
      <c r="L910" s="26">
        <v>0.39600000000000002</v>
      </c>
    </row>
    <row r="911" spans="1:12" ht="16" customHeight="1">
      <c r="A911" t="s">
        <v>528</v>
      </c>
      <c r="B911" t="s">
        <v>9</v>
      </c>
      <c r="C911" t="s">
        <v>61</v>
      </c>
      <c r="D911" s="24">
        <v>46113</v>
      </c>
      <c r="E911" t="s">
        <v>372</v>
      </c>
      <c r="F911" t="s">
        <v>10</v>
      </c>
      <c r="G911" t="s">
        <v>320</v>
      </c>
      <c r="H911" t="s">
        <v>320</v>
      </c>
      <c r="I911" t="s">
        <v>370</v>
      </c>
      <c r="J911" s="25">
        <v>0</v>
      </c>
      <c r="K911" s="26">
        <v>0</v>
      </c>
      <c r="L911" s="26">
        <v>0</v>
      </c>
    </row>
    <row r="912" spans="1:12" ht="16" customHeight="1">
      <c r="A912" t="s">
        <v>528</v>
      </c>
      <c r="B912" t="s">
        <v>9</v>
      </c>
      <c r="C912" t="s">
        <v>61</v>
      </c>
      <c r="D912" s="24">
        <v>46113</v>
      </c>
      <c r="E912" t="s">
        <v>331</v>
      </c>
      <c r="F912" t="s">
        <v>10</v>
      </c>
      <c r="G912" t="s">
        <v>320</v>
      </c>
      <c r="H912" t="s">
        <v>320</v>
      </c>
      <c r="I912" t="s">
        <v>371</v>
      </c>
      <c r="J912" s="25">
        <v>0</v>
      </c>
      <c r="K912" s="26">
        <v>0</v>
      </c>
      <c r="L912" s="26">
        <v>0</v>
      </c>
    </row>
    <row r="913" spans="1:12" ht="16" customHeight="1">
      <c r="A913" t="s">
        <v>528</v>
      </c>
      <c r="B913" t="s">
        <v>9</v>
      </c>
      <c r="C913" t="s">
        <v>61</v>
      </c>
      <c r="D913" s="24">
        <v>46113</v>
      </c>
      <c r="E913" t="s">
        <v>542</v>
      </c>
      <c r="F913" t="s">
        <v>10</v>
      </c>
      <c r="G913" t="s">
        <v>320</v>
      </c>
      <c r="H913" t="s">
        <v>320</v>
      </c>
      <c r="I913" t="s">
        <v>373</v>
      </c>
      <c r="J913" s="25">
        <v>0</v>
      </c>
      <c r="K913" s="26">
        <v>0</v>
      </c>
      <c r="L913" s="26">
        <v>0</v>
      </c>
    </row>
    <row r="914" spans="1:12" ht="16" customHeight="1">
      <c r="A914" t="s">
        <v>549</v>
      </c>
      <c r="B914" t="s">
        <v>11</v>
      </c>
      <c r="C914" t="s">
        <v>62</v>
      </c>
      <c r="D914" s="24">
        <v>46113</v>
      </c>
      <c r="E914" t="s">
        <v>490</v>
      </c>
      <c r="F914" t="s">
        <v>10</v>
      </c>
      <c r="G914" t="s">
        <v>320</v>
      </c>
      <c r="H914" t="s">
        <v>320</v>
      </c>
      <c r="I914" t="s">
        <v>315</v>
      </c>
      <c r="J914" s="25">
        <v>2656328</v>
      </c>
      <c r="K914" s="26">
        <v>4481.5077000000001</v>
      </c>
      <c r="L914" s="26">
        <v>41.7455</v>
      </c>
    </row>
    <row r="915" spans="1:12" ht="16" customHeight="1">
      <c r="A915" t="s">
        <v>549</v>
      </c>
      <c r="B915" t="s">
        <v>11</v>
      </c>
      <c r="C915" t="s">
        <v>62</v>
      </c>
      <c r="D915" s="24">
        <v>46113</v>
      </c>
      <c r="E915" t="s">
        <v>519</v>
      </c>
      <c r="F915" t="s">
        <v>10</v>
      </c>
      <c r="G915" t="s">
        <v>320</v>
      </c>
      <c r="H915" t="s">
        <v>320</v>
      </c>
      <c r="I915" t="s">
        <v>322</v>
      </c>
      <c r="J915" s="25">
        <v>147651</v>
      </c>
      <c r="K915" s="26">
        <v>258.661</v>
      </c>
      <c r="L915" s="26">
        <v>4.9611000000000001</v>
      </c>
    </row>
    <row r="916" spans="1:12" ht="16" customHeight="1">
      <c r="A916" t="s">
        <v>549</v>
      </c>
      <c r="B916" t="s">
        <v>11</v>
      </c>
      <c r="C916" t="s">
        <v>62</v>
      </c>
      <c r="D916" s="24">
        <v>46113</v>
      </c>
      <c r="E916" t="s">
        <v>329</v>
      </c>
      <c r="F916" t="s">
        <v>10</v>
      </c>
      <c r="G916" t="s">
        <v>320</v>
      </c>
      <c r="H916" t="s">
        <v>320</v>
      </c>
      <c r="I916" t="s">
        <v>324</v>
      </c>
      <c r="J916" s="25">
        <v>12414</v>
      </c>
      <c r="K916" s="26">
        <v>21.1937</v>
      </c>
      <c r="L916" s="26">
        <v>0.35310000000000002</v>
      </c>
    </row>
    <row r="917" spans="1:12" ht="16" customHeight="1">
      <c r="A917" t="s">
        <v>549</v>
      </c>
      <c r="B917" t="s">
        <v>11</v>
      </c>
      <c r="C917" t="s">
        <v>62</v>
      </c>
      <c r="D917" s="24">
        <v>46113</v>
      </c>
      <c r="E917" t="s">
        <v>372</v>
      </c>
      <c r="F917" t="s">
        <v>10</v>
      </c>
      <c r="G917" t="s">
        <v>320</v>
      </c>
      <c r="H917" t="s">
        <v>320</v>
      </c>
      <c r="I917" t="s">
        <v>370</v>
      </c>
      <c r="J917" s="25">
        <v>0</v>
      </c>
      <c r="K917" s="26">
        <v>0</v>
      </c>
      <c r="L917" s="26">
        <v>0</v>
      </c>
    </row>
    <row r="918" spans="1:12" ht="16" customHeight="1">
      <c r="A918" t="s">
        <v>549</v>
      </c>
      <c r="B918" t="s">
        <v>11</v>
      </c>
      <c r="C918" t="s">
        <v>62</v>
      </c>
      <c r="D918" s="24">
        <v>46113</v>
      </c>
      <c r="E918" t="s">
        <v>331</v>
      </c>
      <c r="F918" t="s">
        <v>10</v>
      </c>
      <c r="G918" t="s">
        <v>320</v>
      </c>
      <c r="H918" t="s">
        <v>320</v>
      </c>
      <c r="I918" t="s">
        <v>371</v>
      </c>
      <c r="J918" s="25">
        <v>0</v>
      </c>
      <c r="K918" s="26">
        <v>0</v>
      </c>
      <c r="L918" s="26">
        <v>0</v>
      </c>
    </row>
    <row r="919" spans="1:12" ht="16" customHeight="1">
      <c r="A919" t="s">
        <v>549</v>
      </c>
      <c r="B919" t="s">
        <v>11</v>
      </c>
      <c r="C919" t="s">
        <v>62</v>
      </c>
      <c r="D919" s="24">
        <v>46113</v>
      </c>
      <c r="E919" t="s">
        <v>542</v>
      </c>
      <c r="F919" t="s">
        <v>10</v>
      </c>
      <c r="G919" t="s">
        <v>320</v>
      </c>
      <c r="H919" t="s">
        <v>320</v>
      </c>
      <c r="I919" t="s">
        <v>373</v>
      </c>
      <c r="J919" s="25">
        <v>0</v>
      </c>
      <c r="K919" s="26">
        <v>0</v>
      </c>
      <c r="L919" s="26">
        <v>0</v>
      </c>
    </row>
    <row r="920" spans="1:12" ht="16" customHeight="1">
      <c r="A920" t="s">
        <v>551</v>
      </c>
      <c r="B920" t="s">
        <v>12</v>
      </c>
      <c r="C920" t="s">
        <v>62</v>
      </c>
      <c r="D920" s="24">
        <v>46113</v>
      </c>
      <c r="E920" t="s">
        <v>490</v>
      </c>
      <c r="F920" t="s">
        <v>10</v>
      </c>
      <c r="G920" t="s">
        <v>320</v>
      </c>
      <c r="H920" t="s">
        <v>320</v>
      </c>
      <c r="I920" t="s">
        <v>315</v>
      </c>
      <c r="J920" s="25">
        <v>2664316</v>
      </c>
      <c r="K920" s="26">
        <v>4509.6769999999997</v>
      </c>
      <c r="L920" s="26">
        <v>41.377699999999997</v>
      </c>
    </row>
    <row r="921" spans="1:12" ht="16" customHeight="1">
      <c r="A921" t="s">
        <v>551</v>
      </c>
      <c r="B921" t="s">
        <v>12</v>
      </c>
      <c r="C921" t="s">
        <v>62</v>
      </c>
      <c r="D921" s="24">
        <v>46113</v>
      </c>
      <c r="E921" t="s">
        <v>519</v>
      </c>
      <c r="F921" t="s">
        <v>10</v>
      </c>
      <c r="G921" t="s">
        <v>320</v>
      </c>
      <c r="H921" t="s">
        <v>320</v>
      </c>
      <c r="I921" t="s">
        <v>322</v>
      </c>
      <c r="J921" s="25">
        <v>117117</v>
      </c>
      <c r="K921" s="26">
        <v>207.03710000000001</v>
      </c>
      <c r="L921" s="26">
        <v>3.2896000000000001</v>
      </c>
    </row>
    <row r="922" spans="1:12" ht="16" customHeight="1">
      <c r="A922" t="s">
        <v>551</v>
      </c>
      <c r="B922" t="s">
        <v>12</v>
      </c>
      <c r="C922" t="s">
        <v>62</v>
      </c>
      <c r="D922" s="24">
        <v>46113</v>
      </c>
      <c r="E922" t="s">
        <v>329</v>
      </c>
      <c r="F922" t="s">
        <v>10</v>
      </c>
      <c r="G922" t="s">
        <v>320</v>
      </c>
      <c r="H922" t="s">
        <v>320</v>
      </c>
      <c r="I922" t="s">
        <v>324</v>
      </c>
      <c r="J922" s="25">
        <v>9648</v>
      </c>
      <c r="K922" s="26">
        <v>16.765599999999999</v>
      </c>
      <c r="L922" s="26">
        <v>0.25890000000000002</v>
      </c>
    </row>
    <row r="923" spans="1:12" ht="16" customHeight="1">
      <c r="A923" t="s">
        <v>551</v>
      </c>
      <c r="B923" t="s">
        <v>12</v>
      </c>
      <c r="C923" t="s">
        <v>62</v>
      </c>
      <c r="D923" s="24">
        <v>46113</v>
      </c>
      <c r="E923" t="s">
        <v>372</v>
      </c>
      <c r="F923" t="s">
        <v>10</v>
      </c>
      <c r="G923" t="s">
        <v>320</v>
      </c>
      <c r="H923" t="s">
        <v>320</v>
      </c>
      <c r="I923" t="s">
        <v>370</v>
      </c>
      <c r="J923" s="25">
        <v>0</v>
      </c>
      <c r="K923" s="26">
        <v>0</v>
      </c>
      <c r="L923" s="26">
        <v>0</v>
      </c>
    </row>
    <row r="924" spans="1:12" ht="16" customHeight="1">
      <c r="A924" t="s">
        <v>551</v>
      </c>
      <c r="B924" t="s">
        <v>12</v>
      </c>
      <c r="C924" t="s">
        <v>62</v>
      </c>
      <c r="D924" s="24">
        <v>46113</v>
      </c>
      <c r="E924" t="s">
        <v>331</v>
      </c>
      <c r="F924" t="s">
        <v>10</v>
      </c>
      <c r="G924" t="s">
        <v>320</v>
      </c>
      <c r="H924" t="s">
        <v>320</v>
      </c>
      <c r="I924" t="s">
        <v>371</v>
      </c>
      <c r="J924" s="25">
        <v>0</v>
      </c>
      <c r="K924" s="26">
        <v>0</v>
      </c>
      <c r="L924" s="26">
        <v>0</v>
      </c>
    </row>
    <row r="925" spans="1:12" ht="16" customHeight="1">
      <c r="A925" t="s">
        <v>551</v>
      </c>
      <c r="B925" t="s">
        <v>12</v>
      </c>
      <c r="C925" t="s">
        <v>62</v>
      </c>
      <c r="D925" s="24">
        <v>46113</v>
      </c>
      <c r="E925" t="s">
        <v>542</v>
      </c>
      <c r="F925" t="s">
        <v>10</v>
      </c>
      <c r="G925" t="s">
        <v>320</v>
      </c>
      <c r="H925" t="s">
        <v>320</v>
      </c>
      <c r="I925" t="s">
        <v>373</v>
      </c>
      <c r="J925" s="25">
        <v>0</v>
      </c>
      <c r="K925" s="26">
        <v>0</v>
      </c>
      <c r="L925" s="26">
        <v>0</v>
      </c>
    </row>
    <row r="926" spans="1:12" ht="16" customHeight="1">
      <c r="A926" t="s">
        <v>552</v>
      </c>
      <c r="B926" t="s">
        <v>13</v>
      </c>
      <c r="C926" t="s">
        <v>62</v>
      </c>
      <c r="D926" s="24">
        <v>46113</v>
      </c>
      <c r="E926" t="s">
        <v>490</v>
      </c>
      <c r="F926" t="s">
        <v>10</v>
      </c>
      <c r="G926" t="s">
        <v>320</v>
      </c>
      <c r="H926" t="s">
        <v>320</v>
      </c>
      <c r="I926" t="s">
        <v>315</v>
      </c>
      <c r="J926" s="25">
        <v>2695208</v>
      </c>
      <c r="K926" s="26">
        <v>4543.2434000000003</v>
      </c>
      <c r="L926" s="26">
        <v>35.761899999999997</v>
      </c>
    </row>
    <row r="927" spans="1:12" ht="16" customHeight="1">
      <c r="A927" t="s">
        <v>552</v>
      </c>
      <c r="B927" t="s">
        <v>13</v>
      </c>
      <c r="C927" t="s">
        <v>62</v>
      </c>
      <c r="D927" s="24">
        <v>46113</v>
      </c>
      <c r="E927" t="s">
        <v>519</v>
      </c>
      <c r="F927" t="s">
        <v>10</v>
      </c>
      <c r="G927" t="s">
        <v>320</v>
      </c>
      <c r="H927" t="s">
        <v>320</v>
      </c>
      <c r="I927" t="s">
        <v>322</v>
      </c>
      <c r="J927" s="25">
        <v>132661</v>
      </c>
      <c r="K927" s="26">
        <v>232.1285</v>
      </c>
      <c r="L927" s="26">
        <v>3.1768000000000001</v>
      </c>
    </row>
    <row r="928" spans="1:12" ht="16" customHeight="1">
      <c r="A928" t="s">
        <v>552</v>
      </c>
      <c r="B928" t="s">
        <v>13</v>
      </c>
      <c r="C928" t="s">
        <v>62</v>
      </c>
      <c r="D928" s="24">
        <v>46113</v>
      </c>
      <c r="E928" t="s">
        <v>329</v>
      </c>
      <c r="F928" t="s">
        <v>10</v>
      </c>
      <c r="G928" t="s">
        <v>320</v>
      </c>
      <c r="H928" t="s">
        <v>320</v>
      </c>
      <c r="I928" t="s">
        <v>324</v>
      </c>
      <c r="J928" s="25">
        <v>10165</v>
      </c>
      <c r="K928" s="26">
        <v>17.492100000000001</v>
      </c>
      <c r="L928" s="26">
        <v>0.27110000000000001</v>
      </c>
    </row>
    <row r="929" spans="1:12" ht="16" customHeight="1">
      <c r="A929" t="s">
        <v>552</v>
      </c>
      <c r="B929" t="s">
        <v>13</v>
      </c>
      <c r="C929" t="s">
        <v>62</v>
      </c>
      <c r="D929" s="24">
        <v>46113</v>
      </c>
      <c r="E929" t="s">
        <v>372</v>
      </c>
      <c r="F929" t="s">
        <v>10</v>
      </c>
      <c r="G929" t="s">
        <v>320</v>
      </c>
      <c r="H929" t="s">
        <v>320</v>
      </c>
      <c r="I929" t="s">
        <v>370</v>
      </c>
      <c r="J929" s="25">
        <v>0</v>
      </c>
      <c r="K929" s="26">
        <v>0</v>
      </c>
      <c r="L929" s="26">
        <v>0</v>
      </c>
    </row>
    <row r="930" spans="1:12" ht="16" customHeight="1">
      <c r="A930" t="s">
        <v>552</v>
      </c>
      <c r="B930" t="s">
        <v>13</v>
      </c>
      <c r="C930" t="s">
        <v>62</v>
      </c>
      <c r="D930" s="24">
        <v>46113</v>
      </c>
      <c r="E930" t="s">
        <v>331</v>
      </c>
      <c r="F930" t="s">
        <v>10</v>
      </c>
      <c r="G930" t="s">
        <v>320</v>
      </c>
      <c r="H930" t="s">
        <v>320</v>
      </c>
      <c r="I930" t="s">
        <v>371</v>
      </c>
      <c r="J930" s="25">
        <v>0</v>
      </c>
      <c r="K930" s="26">
        <v>0</v>
      </c>
      <c r="L930" s="26">
        <v>0</v>
      </c>
    </row>
    <row r="931" spans="1:12" ht="16" customHeight="1">
      <c r="A931" t="s">
        <v>552</v>
      </c>
      <c r="B931" t="s">
        <v>13</v>
      </c>
      <c r="C931" t="s">
        <v>62</v>
      </c>
      <c r="D931" s="24">
        <v>46113</v>
      </c>
      <c r="E931" t="s">
        <v>542</v>
      </c>
      <c r="F931" t="s">
        <v>10</v>
      </c>
      <c r="G931" t="s">
        <v>320</v>
      </c>
      <c r="H931" t="s">
        <v>320</v>
      </c>
      <c r="I931" t="s">
        <v>373</v>
      </c>
      <c r="J931" s="25">
        <v>0</v>
      </c>
      <c r="K931" s="26">
        <v>0</v>
      </c>
      <c r="L931" s="26">
        <v>0</v>
      </c>
    </row>
    <row r="932" spans="1:12" ht="16" customHeight="1">
      <c r="A932" t="s">
        <v>553</v>
      </c>
      <c r="B932" t="s">
        <v>9</v>
      </c>
      <c r="C932" t="s">
        <v>62</v>
      </c>
      <c r="D932" s="24">
        <v>46113</v>
      </c>
      <c r="E932" t="s">
        <v>490</v>
      </c>
      <c r="F932" t="s">
        <v>10</v>
      </c>
      <c r="G932" t="s">
        <v>320</v>
      </c>
      <c r="H932" t="s">
        <v>320</v>
      </c>
      <c r="I932" t="s">
        <v>315</v>
      </c>
      <c r="J932" s="25">
        <v>3666502</v>
      </c>
      <c r="K932" s="26">
        <v>6226.2012999999997</v>
      </c>
      <c r="L932" s="26">
        <v>44.209200000000003</v>
      </c>
    </row>
    <row r="933" spans="1:12" ht="16" customHeight="1">
      <c r="A933" t="s">
        <v>553</v>
      </c>
      <c r="B933" t="s">
        <v>9</v>
      </c>
      <c r="C933" t="s">
        <v>62</v>
      </c>
      <c r="D933" s="24">
        <v>46113</v>
      </c>
      <c r="E933" t="s">
        <v>519</v>
      </c>
      <c r="F933" t="s">
        <v>10</v>
      </c>
      <c r="G933" t="s">
        <v>320</v>
      </c>
      <c r="H933" t="s">
        <v>320</v>
      </c>
      <c r="I933" t="s">
        <v>322</v>
      </c>
      <c r="J933" s="25">
        <v>180150</v>
      </c>
      <c r="K933" s="26">
        <v>314.80380000000002</v>
      </c>
      <c r="L933" s="26">
        <v>3.9954000000000001</v>
      </c>
    </row>
    <row r="934" spans="1:12" ht="16" customHeight="1">
      <c r="A934" t="s">
        <v>553</v>
      </c>
      <c r="B934" t="s">
        <v>9</v>
      </c>
      <c r="C934" t="s">
        <v>62</v>
      </c>
      <c r="D934" s="24">
        <v>46113</v>
      </c>
      <c r="E934" t="s">
        <v>329</v>
      </c>
      <c r="F934" t="s">
        <v>10</v>
      </c>
      <c r="G934" t="s">
        <v>320</v>
      </c>
      <c r="H934" t="s">
        <v>320</v>
      </c>
      <c r="I934" t="s">
        <v>324</v>
      </c>
      <c r="J934" s="25">
        <v>15269</v>
      </c>
      <c r="K934" s="26">
        <v>26.785399999999999</v>
      </c>
      <c r="L934" s="26">
        <v>0.51449999999999996</v>
      </c>
    </row>
    <row r="935" spans="1:12" ht="16" customHeight="1">
      <c r="A935" t="s">
        <v>553</v>
      </c>
      <c r="B935" t="s">
        <v>9</v>
      </c>
      <c r="C935" t="s">
        <v>62</v>
      </c>
      <c r="D935" s="24">
        <v>46113</v>
      </c>
      <c r="E935" t="s">
        <v>372</v>
      </c>
      <c r="F935" t="s">
        <v>10</v>
      </c>
      <c r="G935" t="s">
        <v>320</v>
      </c>
      <c r="H935" t="s">
        <v>320</v>
      </c>
      <c r="I935" t="s">
        <v>370</v>
      </c>
      <c r="J935" s="25">
        <v>0</v>
      </c>
      <c r="K935" s="26">
        <v>0</v>
      </c>
      <c r="L935" s="26">
        <v>0</v>
      </c>
    </row>
    <row r="936" spans="1:12" ht="16" customHeight="1">
      <c r="A936" t="s">
        <v>553</v>
      </c>
      <c r="B936" t="s">
        <v>9</v>
      </c>
      <c r="C936" t="s">
        <v>62</v>
      </c>
      <c r="D936" s="24">
        <v>46113</v>
      </c>
      <c r="E936" t="s">
        <v>331</v>
      </c>
      <c r="F936" t="s">
        <v>10</v>
      </c>
      <c r="G936" t="s">
        <v>320</v>
      </c>
      <c r="H936" t="s">
        <v>320</v>
      </c>
      <c r="I936" t="s">
        <v>371</v>
      </c>
      <c r="J936" s="25">
        <v>0</v>
      </c>
      <c r="K936" s="26">
        <v>0</v>
      </c>
      <c r="L936" s="26">
        <v>0</v>
      </c>
    </row>
    <row r="937" spans="1:12" ht="16" customHeight="1">
      <c r="A937" t="s">
        <v>553</v>
      </c>
      <c r="B937" t="s">
        <v>9</v>
      </c>
      <c r="C937" t="s">
        <v>62</v>
      </c>
      <c r="D937" s="24">
        <v>46113</v>
      </c>
      <c r="E937" t="s">
        <v>542</v>
      </c>
      <c r="F937" t="s">
        <v>10</v>
      </c>
      <c r="G937" t="s">
        <v>320</v>
      </c>
      <c r="H937" t="s">
        <v>320</v>
      </c>
      <c r="I937" t="s">
        <v>373</v>
      </c>
      <c r="J937" s="25">
        <v>0</v>
      </c>
      <c r="K937" s="26">
        <v>0</v>
      </c>
      <c r="L937" s="26">
        <v>0</v>
      </c>
    </row>
    <row r="938" spans="1:12" ht="16" customHeight="1">
      <c r="A938" t="s">
        <v>533</v>
      </c>
      <c r="B938" t="s">
        <v>10</v>
      </c>
      <c r="C938" t="s">
        <v>62</v>
      </c>
      <c r="D938" s="24">
        <v>46113</v>
      </c>
      <c r="E938" t="s">
        <v>490</v>
      </c>
      <c r="F938" t="s">
        <v>10</v>
      </c>
      <c r="G938" t="s">
        <v>320</v>
      </c>
      <c r="H938" t="s">
        <v>320</v>
      </c>
      <c r="I938" t="s">
        <v>315</v>
      </c>
      <c r="J938" s="25">
        <v>2989722</v>
      </c>
      <c r="K938" s="26">
        <v>5064.6264000000001</v>
      </c>
      <c r="L938" s="26">
        <v>33.921100000000003</v>
      </c>
    </row>
    <row r="939" spans="1:12" ht="16" customHeight="1">
      <c r="A939" t="s">
        <v>533</v>
      </c>
      <c r="B939" t="s">
        <v>10</v>
      </c>
      <c r="C939" t="s">
        <v>62</v>
      </c>
      <c r="D939" s="24">
        <v>46113</v>
      </c>
      <c r="E939" t="s">
        <v>519</v>
      </c>
      <c r="F939" t="s">
        <v>10</v>
      </c>
      <c r="G939" t="s">
        <v>320</v>
      </c>
      <c r="H939" t="s">
        <v>320</v>
      </c>
      <c r="I939" t="s">
        <v>322</v>
      </c>
      <c r="J939" s="25">
        <v>179279</v>
      </c>
      <c r="K939" s="26">
        <v>313.55340000000001</v>
      </c>
      <c r="L939" s="26">
        <v>4.1459000000000001</v>
      </c>
    </row>
    <row r="940" spans="1:12" ht="16" customHeight="1">
      <c r="A940" t="s">
        <v>533</v>
      </c>
      <c r="B940" t="s">
        <v>10</v>
      </c>
      <c r="C940" t="s">
        <v>62</v>
      </c>
      <c r="D940" s="24">
        <v>46113</v>
      </c>
      <c r="E940" t="s">
        <v>329</v>
      </c>
      <c r="F940" t="s">
        <v>10</v>
      </c>
      <c r="G940" t="s">
        <v>320</v>
      </c>
      <c r="H940" t="s">
        <v>320</v>
      </c>
      <c r="I940" t="s">
        <v>324</v>
      </c>
      <c r="J940" s="25">
        <v>12233</v>
      </c>
      <c r="K940" s="26">
        <v>21.186499999999999</v>
      </c>
      <c r="L940" s="26">
        <v>0.37369999999999998</v>
      </c>
    </row>
    <row r="941" spans="1:12" ht="16" customHeight="1">
      <c r="A941" t="s">
        <v>533</v>
      </c>
      <c r="B941" t="s">
        <v>10</v>
      </c>
      <c r="C941" t="s">
        <v>62</v>
      </c>
      <c r="D941" s="24">
        <v>46113</v>
      </c>
      <c r="E941" t="s">
        <v>372</v>
      </c>
      <c r="F941" t="s">
        <v>10</v>
      </c>
      <c r="G941" t="s">
        <v>320</v>
      </c>
      <c r="H941" t="s">
        <v>320</v>
      </c>
      <c r="I941" t="s">
        <v>370</v>
      </c>
      <c r="J941" s="25">
        <v>0</v>
      </c>
      <c r="K941" s="26">
        <v>0</v>
      </c>
      <c r="L941" s="26">
        <v>0</v>
      </c>
    </row>
    <row r="942" spans="1:12" ht="16" customHeight="1">
      <c r="A942" t="s">
        <v>533</v>
      </c>
      <c r="B942" t="s">
        <v>10</v>
      </c>
      <c r="C942" t="s">
        <v>62</v>
      </c>
      <c r="D942" s="24">
        <v>46113</v>
      </c>
      <c r="E942" t="s">
        <v>331</v>
      </c>
      <c r="F942" t="s">
        <v>10</v>
      </c>
      <c r="G942" t="s">
        <v>320</v>
      </c>
      <c r="H942" t="s">
        <v>320</v>
      </c>
      <c r="I942" t="s">
        <v>371</v>
      </c>
      <c r="J942" s="25">
        <v>0</v>
      </c>
      <c r="K942" s="26">
        <v>0</v>
      </c>
      <c r="L942" s="26">
        <v>0</v>
      </c>
    </row>
    <row r="943" spans="1:12" ht="16" customHeight="1">
      <c r="A943" t="s">
        <v>533</v>
      </c>
      <c r="B943" t="s">
        <v>10</v>
      </c>
      <c r="C943" t="s">
        <v>62</v>
      </c>
      <c r="D943" s="24">
        <v>46113</v>
      </c>
      <c r="E943" t="s">
        <v>542</v>
      </c>
      <c r="F943" t="s">
        <v>10</v>
      </c>
      <c r="G943" t="s">
        <v>320</v>
      </c>
      <c r="H943" t="s">
        <v>320</v>
      </c>
      <c r="I943" t="s">
        <v>373</v>
      </c>
      <c r="J943" s="25">
        <v>0</v>
      </c>
      <c r="K943" s="26">
        <v>0</v>
      </c>
      <c r="L943" s="26">
        <v>0</v>
      </c>
    </row>
    <row r="944" spans="1:12" ht="16" customHeight="1">
      <c r="A944" t="s">
        <v>554</v>
      </c>
      <c r="B944" t="s">
        <v>11</v>
      </c>
      <c r="C944" t="s">
        <v>63</v>
      </c>
      <c r="D944" s="24">
        <v>46113</v>
      </c>
      <c r="E944" t="s">
        <v>490</v>
      </c>
      <c r="F944" t="s">
        <v>10</v>
      </c>
      <c r="G944" t="s">
        <v>320</v>
      </c>
      <c r="H944" t="s">
        <v>320</v>
      </c>
      <c r="I944" t="s">
        <v>315</v>
      </c>
      <c r="J944" s="25">
        <v>4046063</v>
      </c>
      <c r="K944" s="26">
        <v>6912.3694999999998</v>
      </c>
      <c r="L944" s="26">
        <v>41.680199999999999</v>
      </c>
    </row>
    <row r="945" spans="1:12" ht="16" customHeight="1">
      <c r="A945" t="s">
        <v>554</v>
      </c>
      <c r="B945" t="s">
        <v>11</v>
      </c>
      <c r="C945" t="s">
        <v>63</v>
      </c>
      <c r="D945" s="24">
        <v>46113</v>
      </c>
      <c r="E945" t="s">
        <v>519</v>
      </c>
      <c r="F945" t="s">
        <v>10</v>
      </c>
      <c r="G945" t="s">
        <v>320</v>
      </c>
      <c r="H945" t="s">
        <v>320</v>
      </c>
      <c r="I945" t="s">
        <v>322</v>
      </c>
      <c r="J945" s="25">
        <v>177749</v>
      </c>
      <c r="K945" s="26">
        <v>307.50020000000001</v>
      </c>
      <c r="L945" s="26">
        <v>3.9546999999999999</v>
      </c>
    </row>
    <row r="946" spans="1:12" ht="16" customHeight="1">
      <c r="A946" t="s">
        <v>554</v>
      </c>
      <c r="B946" t="s">
        <v>11</v>
      </c>
      <c r="C946" t="s">
        <v>63</v>
      </c>
      <c r="D946" s="24">
        <v>46113</v>
      </c>
      <c r="E946" t="s">
        <v>329</v>
      </c>
      <c r="F946" t="s">
        <v>10</v>
      </c>
      <c r="G946" t="s">
        <v>320</v>
      </c>
      <c r="H946" t="s">
        <v>320</v>
      </c>
      <c r="I946" t="s">
        <v>324</v>
      </c>
      <c r="J946" s="25">
        <v>9273</v>
      </c>
      <c r="K946" s="26">
        <v>16.140599999999999</v>
      </c>
      <c r="L946" s="26">
        <v>0.28439999999999999</v>
      </c>
    </row>
    <row r="947" spans="1:12" ht="16" customHeight="1">
      <c r="A947" t="s">
        <v>554</v>
      </c>
      <c r="B947" t="s">
        <v>11</v>
      </c>
      <c r="C947" t="s">
        <v>63</v>
      </c>
      <c r="D947" s="24">
        <v>46113</v>
      </c>
      <c r="E947" t="s">
        <v>372</v>
      </c>
      <c r="F947" t="s">
        <v>10</v>
      </c>
      <c r="G947" t="s">
        <v>320</v>
      </c>
      <c r="H947" t="s">
        <v>320</v>
      </c>
      <c r="I947" t="s">
        <v>370</v>
      </c>
      <c r="J947" s="25">
        <v>31</v>
      </c>
      <c r="K947" s="26">
        <v>5.79E-2</v>
      </c>
      <c r="L947" s="26">
        <v>1.6999999999999999E-3</v>
      </c>
    </row>
    <row r="948" spans="1:12" ht="16" customHeight="1">
      <c r="A948" t="s">
        <v>554</v>
      </c>
      <c r="B948" t="s">
        <v>11</v>
      </c>
      <c r="C948" t="s">
        <v>63</v>
      </c>
      <c r="D948" s="24">
        <v>46113</v>
      </c>
      <c r="E948" t="s">
        <v>331</v>
      </c>
      <c r="F948" t="s">
        <v>10</v>
      </c>
      <c r="G948" t="s">
        <v>320</v>
      </c>
      <c r="H948" t="s">
        <v>320</v>
      </c>
      <c r="I948" t="s">
        <v>371</v>
      </c>
      <c r="J948" s="25">
        <v>0</v>
      </c>
      <c r="K948" s="26">
        <v>0</v>
      </c>
      <c r="L948" s="26">
        <v>0</v>
      </c>
    </row>
    <row r="949" spans="1:12" ht="16" customHeight="1">
      <c r="A949" t="s">
        <v>554</v>
      </c>
      <c r="B949" t="s">
        <v>11</v>
      </c>
      <c r="C949" t="s">
        <v>63</v>
      </c>
      <c r="D949" s="24">
        <v>46113</v>
      </c>
      <c r="E949" t="s">
        <v>542</v>
      </c>
      <c r="F949" t="s">
        <v>10</v>
      </c>
      <c r="G949" t="s">
        <v>320</v>
      </c>
      <c r="H949" t="s">
        <v>320</v>
      </c>
      <c r="I949" t="s">
        <v>373</v>
      </c>
      <c r="J949" s="25">
        <v>0</v>
      </c>
      <c r="K949" s="26">
        <v>0</v>
      </c>
      <c r="L949" s="26">
        <v>0</v>
      </c>
    </row>
    <row r="950" spans="1:12" ht="16" customHeight="1">
      <c r="A950" t="s">
        <v>556</v>
      </c>
      <c r="B950" t="s">
        <v>12</v>
      </c>
      <c r="C950" t="s">
        <v>63</v>
      </c>
      <c r="D950" s="24">
        <v>46113</v>
      </c>
      <c r="E950" t="s">
        <v>490</v>
      </c>
      <c r="F950" t="s">
        <v>10</v>
      </c>
      <c r="G950" t="s">
        <v>320</v>
      </c>
      <c r="H950" t="s">
        <v>320</v>
      </c>
      <c r="I950" t="s">
        <v>315</v>
      </c>
      <c r="J950" s="25">
        <v>4408079</v>
      </c>
      <c r="K950" s="26">
        <v>7509.2336999999998</v>
      </c>
      <c r="L950" s="26">
        <v>38.491900000000001</v>
      </c>
    </row>
    <row r="951" spans="1:12" ht="16" customHeight="1">
      <c r="A951" t="s">
        <v>556</v>
      </c>
      <c r="B951" t="s">
        <v>12</v>
      </c>
      <c r="C951" t="s">
        <v>63</v>
      </c>
      <c r="D951" s="24">
        <v>46113</v>
      </c>
      <c r="E951" t="s">
        <v>519</v>
      </c>
      <c r="F951" t="s">
        <v>10</v>
      </c>
      <c r="G951" t="s">
        <v>320</v>
      </c>
      <c r="H951" t="s">
        <v>320</v>
      </c>
      <c r="I951" t="s">
        <v>322</v>
      </c>
      <c r="J951" s="25">
        <v>223671</v>
      </c>
      <c r="K951" s="26">
        <v>390.19549999999998</v>
      </c>
      <c r="L951" s="26">
        <v>5.1703999999999999</v>
      </c>
    </row>
    <row r="952" spans="1:12" ht="16" customHeight="1">
      <c r="A952" t="s">
        <v>556</v>
      </c>
      <c r="B952" t="s">
        <v>12</v>
      </c>
      <c r="C952" t="s">
        <v>63</v>
      </c>
      <c r="D952" s="24">
        <v>46113</v>
      </c>
      <c r="E952" t="s">
        <v>329</v>
      </c>
      <c r="F952" t="s">
        <v>10</v>
      </c>
      <c r="G952" t="s">
        <v>320</v>
      </c>
      <c r="H952" t="s">
        <v>320</v>
      </c>
      <c r="I952" t="s">
        <v>324</v>
      </c>
      <c r="J952" s="25">
        <v>12076</v>
      </c>
      <c r="K952" s="26">
        <v>21.01</v>
      </c>
      <c r="L952" s="26">
        <v>0.38829999999999998</v>
      </c>
    </row>
    <row r="953" spans="1:12" ht="16" customHeight="1">
      <c r="A953" t="s">
        <v>556</v>
      </c>
      <c r="B953" t="s">
        <v>12</v>
      </c>
      <c r="C953" t="s">
        <v>63</v>
      </c>
      <c r="D953" s="24">
        <v>46113</v>
      </c>
      <c r="E953" t="s">
        <v>372</v>
      </c>
      <c r="F953" t="s">
        <v>10</v>
      </c>
      <c r="G953" t="s">
        <v>320</v>
      </c>
      <c r="H953" t="s">
        <v>320</v>
      </c>
      <c r="I953" t="s">
        <v>370</v>
      </c>
      <c r="J953" s="25">
        <v>96</v>
      </c>
      <c r="K953" s="26">
        <v>0.1598</v>
      </c>
      <c r="L953" s="26">
        <v>3.0000000000000001E-3</v>
      </c>
    </row>
    <row r="954" spans="1:12" ht="16" customHeight="1">
      <c r="A954" t="s">
        <v>556</v>
      </c>
      <c r="B954" t="s">
        <v>12</v>
      </c>
      <c r="C954" t="s">
        <v>63</v>
      </c>
      <c r="D954" s="24">
        <v>46113</v>
      </c>
      <c r="E954" t="s">
        <v>331</v>
      </c>
      <c r="F954" t="s">
        <v>10</v>
      </c>
      <c r="G954" t="s">
        <v>320</v>
      </c>
      <c r="H954" t="s">
        <v>320</v>
      </c>
      <c r="I954" t="s">
        <v>371</v>
      </c>
      <c r="J954" s="25">
        <v>0</v>
      </c>
      <c r="K954" s="26">
        <v>0</v>
      </c>
      <c r="L954" s="26">
        <v>0</v>
      </c>
    </row>
    <row r="955" spans="1:12" ht="16" customHeight="1">
      <c r="A955" t="s">
        <v>556</v>
      </c>
      <c r="B955" t="s">
        <v>12</v>
      </c>
      <c r="C955" t="s">
        <v>63</v>
      </c>
      <c r="D955" s="24">
        <v>46113</v>
      </c>
      <c r="E955" t="s">
        <v>542</v>
      </c>
      <c r="F955" t="s">
        <v>10</v>
      </c>
      <c r="G955" t="s">
        <v>320</v>
      </c>
      <c r="H955" t="s">
        <v>320</v>
      </c>
      <c r="I955" t="s">
        <v>373</v>
      </c>
      <c r="J955" s="25">
        <v>0</v>
      </c>
      <c r="K955" s="26">
        <v>0</v>
      </c>
      <c r="L955" s="26">
        <v>0</v>
      </c>
    </row>
    <row r="956" spans="1:12" ht="16" customHeight="1">
      <c r="A956" t="s">
        <v>557</v>
      </c>
      <c r="B956" t="s">
        <v>13</v>
      </c>
      <c r="C956" t="s">
        <v>63</v>
      </c>
      <c r="D956" s="24">
        <v>46113</v>
      </c>
      <c r="E956" t="s">
        <v>490</v>
      </c>
      <c r="F956" t="s">
        <v>10</v>
      </c>
      <c r="G956" t="s">
        <v>320</v>
      </c>
      <c r="H956" t="s">
        <v>320</v>
      </c>
      <c r="I956" t="s">
        <v>315</v>
      </c>
      <c r="J956" s="25">
        <v>8502479</v>
      </c>
      <c r="K956" s="26">
        <v>14358.267400000001</v>
      </c>
      <c r="L956" s="26">
        <v>67.690399999999997</v>
      </c>
    </row>
    <row r="957" spans="1:12" ht="16" customHeight="1">
      <c r="A957" t="s">
        <v>557</v>
      </c>
      <c r="B957" t="s">
        <v>13</v>
      </c>
      <c r="C957" t="s">
        <v>63</v>
      </c>
      <c r="D957" s="24">
        <v>46113</v>
      </c>
      <c r="E957" t="s">
        <v>519</v>
      </c>
      <c r="F957" t="s">
        <v>10</v>
      </c>
      <c r="G957" t="s">
        <v>320</v>
      </c>
      <c r="H957" t="s">
        <v>320</v>
      </c>
      <c r="I957" t="s">
        <v>322</v>
      </c>
      <c r="J957" s="25">
        <v>225336</v>
      </c>
      <c r="K957" s="26">
        <v>389.04579999999999</v>
      </c>
      <c r="L957" s="26">
        <v>5.6458000000000004</v>
      </c>
    </row>
    <row r="958" spans="1:12" ht="16" customHeight="1">
      <c r="A958" t="s">
        <v>557</v>
      </c>
      <c r="B958" t="s">
        <v>13</v>
      </c>
      <c r="C958" t="s">
        <v>63</v>
      </c>
      <c r="D958" s="24">
        <v>46113</v>
      </c>
      <c r="E958" t="s">
        <v>329</v>
      </c>
      <c r="F958" t="s">
        <v>10</v>
      </c>
      <c r="G958" t="s">
        <v>320</v>
      </c>
      <c r="H958" t="s">
        <v>320</v>
      </c>
      <c r="I958" t="s">
        <v>324</v>
      </c>
      <c r="J958" s="25">
        <v>14634</v>
      </c>
      <c r="K958" s="26">
        <v>25.6617</v>
      </c>
      <c r="L958" s="26">
        <v>0.42830000000000001</v>
      </c>
    </row>
    <row r="959" spans="1:12" ht="16" customHeight="1">
      <c r="A959" t="s">
        <v>557</v>
      </c>
      <c r="B959" t="s">
        <v>13</v>
      </c>
      <c r="C959" t="s">
        <v>63</v>
      </c>
      <c r="D959" s="24">
        <v>46113</v>
      </c>
      <c r="E959" t="s">
        <v>372</v>
      </c>
      <c r="F959" t="s">
        <v>10</v>
      </c>
      <c r="G959" t="s">
        <v>320</v>
      </c>
      <c r="H959" t="s">
        <v>320</v>
      </c>
      <c r="I959" t="s">
        <v>370</v>
      </c>
      <c r="J959" s="25">
        <v>83</v>
      </c>
      <c r="K959" s="26">
        <v>0.14829999999999999</v>
      </c>
      <c r="L959" s="26">
        <v>2.8999999999999998E-3</v>
      </c>
    </row>
    <row r="960" spans="1:12" ht="16" customHeight="1">
      <c r="A960" t="s">
        <v>557</v>
      </c>
      <c r="B960" t="s">
        <v>13</v>
      </c>
      <c r="C960" t="s">
        <v>63</v>
      </c>
      <c r="D960" s="24">
        <v>46113</v>
      </c>
      <c r="E960" t="s">
        <v>331</v>
      </c>
      <c r="F960" t="s">
        <v>10</v>
      </c>
      <c r="G960" t="s">
        <v>320</v>
      </c>
      <c r="H960" t="s">
        <v>320</v>
      </c>
      <c r="I960" t="s">
        <v>371</v>
      </c>
      <c r="J960" s="25">
        <v>0</v>
      </c>
      <c r="K960" s="26">
        <v>0</v>
      </c>
      <c r="L960" s="26">
        <v>0</v>
      </c>
    </row>
    <row r="961" spans="1:12" ht="16" customHeight="1">
      <c r="A961" t="s">
        <v>557</v>
      </c>
      <c r="B961" t="s">
        <v>13</v>
      </c>
      <c r="C961" t="s">
        <v>63</v>
      </c>
      <c r="D961" s="24">
        <v>46113</v>
      </c>
      <c r="E961" t="s">
        <v>542</v>
      </c>
      <c r="F961" t="s">
        <v>10</v>
      </c>
      <c r="G961" t="s">
        <v>320</v>
      </c>
      <c r="H961" t="s">
        <v>320</v>
      </c>
      <c r="I961" t="s">
        <v>373</v>
      </c>
      <c r="J961" s="25">
        <v>0</v>
      </c>
      <c r="K961" s="26">
        <v>0</v>
      </c>
      <c r="L961" s="26">
        <v>0</v>
      </c>
    </row>
    <row r="962" spans="1:12" ht="16" customHeight="1">
      <c r="A962" t="s">
        <v>558</v>
      </c>
      <c r="B962" t="s">
        <v>9</v>
      </c>
      <c r="C962" t="s">
        <v>63</v>
      </c>
      <c r="D962" s="24">
        <v>46113</v>
      </c>
      <c r="E962" t="s">
        <v>490</v>
      </c>
      <c r="F962" t="s">
        <v>10</v>
      </c>
      <c r="G962" t="s">
        <v>320</v>
      </c>
      <c r="H962" t="s">
        <v>320</v>
      </c>
      <c r="I962" t="s">
        <v>315</v>
      </c>
      <c r="J962" s="25">
        <v>16838175</v>
      </c>
      <c r="K962" s="26">
        <v>28419.917000000001</v>
      </c>
      <c r="L962" s="26">
        <v>82.237300000000005</v>
      </c>
    </row>
    <row r="963" spans="1:12" ht="16" customHeight="1">
      <c r="A963" t="s">
        <v>558</v>
      </c>
      <c r="B963" t="s">
        <v>9</v>
      </c>
      <c r="C963" t="s">
        <v>63</v>
      </c>
      <c r="D963" s="24">
        <v>46113</v>
      </c>
      <c r="E963" t="s">
        <v>519</v>
      </c>
      <c r="F963" t="s">
        <v>10</v>
      </c>
      <c r="G963" t="s">
        <v>320</v>
      </c>
      <c r="H963" t="s">
        <v>320</v>
      </c>
      <c r="I963" t="s">
        <v>322</v>
      </c>
      <c r="J963" s="25">
        <v>336365</v>
      </c>
      <c r="K963" s="26">
        <v>579.92409999999995</v>
      </c>
      <c r="L963" s="26">
        <v>9.3862000000000005</v>
      </c>
    </row>
    <row r="964" spans="1:12" ht="16" customHeight="1">
      <c r="A964" t="s">
        <v>558</v>
      </c>
      <c r="B964" t="s">
        <v>9</v>
      </c>
      <c r="C964" t="s">
        <v>63</v>
      </c>
      <c r="D964" s="24">
        <v>46113</v>
      </c>
      <c r="E964" t="s">
        <v>329</v>
      </c>
      <c r="F964" t="s">
        <v>10</v>
      </c>
      <c r="G964" t="s">
        <v>320</v>
      </c>
      <c r="H964" t="s">
        <v>320</v>
      </c>
      <c r="I964" t="s">
        <v>324</v>
      </c>
      <c r="J964" s="25">
        <v>11984</v>
      </c>
      <c r="K964" s="26">
        <v>20.884799999999998</v>
      </c>
      <c r="L964" s="26">
        <v>0.4446</v>
      </c>
    </row>
    <row r="965" spans="1:12" ht="16" customHeight="1">
      <c r="A965" t="s">
        <v>558</v>
      </c>
      <c r="B965" t="s">
        <v>9</v>
      </c>
      <c r="C965" t="s">
        <v>63</v>
      </c>
      <c r="D965" s="24">
        <v>46113</v>
      </c>
      <c r="E965" t="s">
        <v>372</v>
      </c>
      <c r="F965" t="s">
        <v>10</v>
      </c>
      <c r="G965" t="s">
        <v>320</v>
      </c>
      <c r="H965" t="s">
        <v>320</v>
      </c>
      <c r="I965" t="s">
        <v>370</v>
      </c>
      <c r="J965" s="25">
        <v>72</v>
      </c>
      <c r="K965" s="26">
        <v>0.1241</v>
      </c>
      <c r="L965" s="26">
        <v>2.3E-3</v>
      </c>
    </row>
    <row r="966" spans="1:12" ht="16" customHeight="1">
      <c r="A966" t="s">
        <v>558</v>
      </c>
      <c r="B966" t="s">
        <v>9</v>
      </c>
      <c r="C966" t="s">
        <v>63</v>
      </c>
      <c r="D966" s="24">
        <v>46113</v>
      </c>
      <c r="E966" t="s">
        <v>331</v>
      </c>
      <c r="F966" t="s">
        <v>10</v>
      </c>
      <c r="G966" t="s">
        <v>320</v>
      </c>
      <c r="H966" t="s">
        <v>320</v>
      </c>
      <c r="I966" t="s">
        <v>371</v>
      </c>
      <c r="J966" s="25">
        <v>0</v>
      </c>
      <c r="K966" s="26">
        <v>0</v>
      </c>
      <c r="L966" s="26">
        <v>0</v>
      </c>
    </row>
    <row r="967" spans="1:12" ht="16" customHeight="1">
      <c r="A967" t="s">
        <v>558</v>
      </c>
      <c r="B967" t="s">
        <v>9</v>
      </c>
      <c r="C967" t="s">
        <v>63</v>
      </c>
      <c r="D967" s="24">
        <v>46113</v>
      </c>
      <c r="E967" t="s">
        <v>542</v>
      </c>
      <c r="F967" t="s">
        <v>10</v>
      </c>
      <c r="G967" t="s">
        <v>320</v>
      </c>
      <c r="H967" t="s">
        <v>320</v>
      </c>
      <c r="I967" t="s">
        <v>373</v>
      </c>
      <c r="J967" s="25">
        <v>0</v>
      </c>
      <c r="K967" s="26">
        <v>0</v>
      </c>
      <c r="L967" s="26">
        <v>0</v>
      </c>
    </row>
    <row r="968" spans="1:12" ht="16" customHeight="1">
      <c r="A968" t="s">
        <v>490</v>
      </c>
      <c r="B968" t="s">
        <v>10</v>
      </c>
      <c r="C968" t="s">
        <v>63</v>
      </c>
      <c r="D968" s="24">
        <v>46113</v>
      </c>
      <c r="E968" t="s">
        <v>490</v>
      </c>
      <c r="F968" t="s">
        <v>10</v>
      </c>
      <c r="G968" t="s">
        <v>320</v>
      </c>
      <c r="H968" t="s">
        <v>320</v>
      </c>
      <c r="I968" t="s">
        <v>315</v>
      </c>
      <c r="J968" s="25">
        <v>91759485</v>
      </c>
      <c r="K968" s="26">
        <v>153286.21189999999</v>
      </c>
      <c r="L968" s="26">
        <v>144.22900000000001</v>
      </c>
    </row>
    <row r="969" spans="1:12" ht="16" customHeight="1">
      <c r="A969" t="s">
        <v>490</v>
      </c>
      <c r="B969" t="s">
        <v>10</v>
      </c>
      <c r="C969" t="s">
        <v>63</v>
      </c>
      <c r="D969" s="24">
        <v>46113</v>
      </c>
      <c r="E969" t="s">
        <v>519</v>
      </c>
      <c r="F969" t="s">
        <v>10</v>
      </c>
      <c r="G969" t="s">
        <v>320</v>
      </c>
      <c r="H969" t="s">
        <v>320</v>
      </c>
      <c r="I969" t="s">
        <v>322</v>
      </c>
      <c r="J969" s="25">
        <v>735866</v>
      </c>
      <c r="K969" s="26">
        <v>1256.8362</v>
      </c>
      <c r="L969" s="26">
        <v>17.029199999999999</v>
      </c>
    </row>
    <row r="970" spans="1:12" ht="16" customHeight="1">
      <c r="A970" t="s">
        <v>490</v>
      </c>
      <c r="B970" t="s">
        <v>10</v>
      </c>
      <c r="C970" t="s">
        <v>63</v>
      </c>
      <c r="D970" s="24">
        <v>46113</v>
      </c>
      <c r="E970" t="s">
        <v>329</v>
      </c>
      <c r="F970" t="s">
        <v>10</v>
      </c>
      <c r="G970" t="s">
        <v>320</v>
      </c>
      <c r="H970" t="s">
        <v>320</v>
      </c>
      <c r="I970" t="s">
        <v>324</v>
      </c>
      <c r="J970" s="25">
        <v>24881</v>
      </c>
      <c r="K970" s="26">
        <v>42.822099999999999</v>
      </c>
      <c r="L970" s="26">
        <v>0.82569999999999999</v>
      </c>
    </row>
    <row r="971" spans="1:12" ht="16" customHeight="1">
      <c r="A971" t="s">
        <v>490</v>
      </c>
      <c r="B971" t="s">
        <v>10</v>
      </c>
      <c r="C971" t="s">
        <v>63</v>
      </c>
      <c r="D971" s="24">
        <v>46113</v>
      </c>
      <c r="E971" t="s">
        <v>372</v>
      </c>
      <c r="F971" t="s">
        <v>10</v>
      </c>
      <c r="G971" t="s">
        <v>320</v>
      </c>
      <c r="H971" t="s">
        <v>320</v>
      </c>
      <c r="I971" t="s">
        <v>370</v>
      </c>
      <c r="J971" s="25">
        <v>85</v>
      </c>
      <c r="K971" s="26">
        <v>0.14499999999999999</v>
      </c>
      <c r="L971" s="26">
        <v>3.0999999999999999E-3</v>
      </c>
    </row>
    <row r="972" spans="1:12" ht="16" customHeight="1">
      <c r="A972" t="s">
        <v>490</v>
      </c>
      <c r="B972" t="s">
        <v>10</v>
      </c>
      <c r="C972" t="s">
        <v>63</v>
      </c>
      <c r="D972" s="24">
        <v>46113</v>
      </c>
      <c r="E972" t="s">
        <v>331</v>
      </c>
      <c r="F972" t="s">
        <v>10</v>
      </c>
      <c r="G972" t="s">
        <v>320</v>
      </c>
      <c r="H972" t="s">
        <v>320</v>
      </c>
      <c r="I972" t="s">
        <v>371</v>
      </c>
      <c r="J972" s="25">
        <v>3</v>
      </c>
      <c r="K972" s="26">
        <v>5.4000000000000003E-3</v>
      </c>
      <c r="L972" s="26">
        <v>2.0000000000000001E-4</v>
      </c>
    </row>
    <row r="973" spans="1:12" ht="16" customHeight="1">
      <c r="A973" t="s">
        <v>490</v>
      </c>
      <c r="B973" t="s">
        <v>10</v>
      </c>
      <c r="C973" t="s">
        <v>63</v>
      </c>
      <c r="D973" s="24">
        <v>46113</v>
      </c>
      <c r="E973" t="s">
        <v>542</v>
      </c>
      <c r="F973" t="s">
        <v>10</v>
      </c>
      <c r="G973" t="s">
        <v>320</v>
      </c>
      <c r="H973" t="s">
        <v>320</v>
      </c>
      <c r="I973" t="s">
        <v>373</v>
      </c>
      <c r="J973" s="25">
        <v>0</v>
      </c>
      <c r="K973" s="26">
        <v>0</v>
      </c>
      <c r="L973" s="26">
        <v>0</v>
      </c>
    </row>
    <row r="974" spans="1:12" ht="16" customHeight="1">
      <c r="A974" t="s">
        <v>559</v>
      </c>
      <c r="B974" t="s">
        <v>11</v>
      </c>
      <c r="C974" t="s">
        <v>64</v>
      </c>
      <c r="D974" s="24">
        <v>46113</v>
      </c>
      <c r="E974" t="s">
        <v>519</v>
      </c>
      <c r="F974" t="s">
        <v>10</v>
      </c>
      <c r="G974" t="s">
        <v>320</v>
      </c>
      <c r="H974" t="s">
        <v>320</v>
      </c>
      <c r="I974" t="s">
        <v>322</v>
      </c>
      <c r="J974" s="25">
        <v>1895212</v>
      </c>
      <c r="K974" s="26">
        <v>3228.9081999999999</v>
      </c>
      <c r="L974" s="26">
        <v>39.679699999999997</v>
      </c>
    </row>
    <row r="975" spans="1:12" ht="16" customHeight="1">
      <c r="A975" t="s">
        <v>559</v>
      </c>
      <c r="B975" t="s">
        <v>11</v>
      </c>
      <c r="C975" t="s">
        <v>64</v>
      </c>
      <c r="D975" s="24">
        <v>46113</v>
      </c>
      <c r="E975" t="s">
        <v>329</v>
      </c>
      <c r="F975" t="s">
        <v>10</v>
      </c>
      <c r="G975" t="s">
        <v>320</v>
      </c>
      <c r="H975" t="s">
        <v>320</v>
      </c>
      <c r="I975" t="s">
        <v>324</v>
      </c>
      <c r="J975" s="25">
        <v>33169</v>
      </c>
      <c r="K975" s="26">
        <v>56.653500000000001</v>
      </c>
      <c r="L975" s="26">
        <v>0.8518</v>
      </c>
    </row>
    <row r="976" spans="1:12" ht="16" customHeight="1">
      <c r="A976" t="s">
        <v>559</v>
      </c>
      <c r="B976" t="s">
        <v>11</v>
      </c>
      <c r="C976" t="s">
        <v>64</v>
      </c>
      <c r="D976" s="24">
        <v>46113</v>
      </c>
      <c r="E976" t="s">
        <v>560</v>
      </c>
      <c r="F976" t="s">
        <v>10</v>
      </c>
      <c r="G976" t="s">
        <v>320</v>
      </c>
      <c r="H976" t="s">
        <v>320</v>
      </c>
      <c r="I976" t="s">
        <v>326</v>
      </c>
      <c r="J976" s="25">
        <v>443</v>
      </c>
      <c r="K976" s="26">
        <v>0.75380000000000003</v>
      </c>
      <c r="L976" s="26">
        <v>2.1299999999999999E-2</v>
      </c>
    </row>
    <row r="977" spans="1:12" ht="16" customHeight="1">
      <c r="A977" t="s">
        <v>559</v>
      </c>
      <c r="B977" t="s">
        <v>11</v>
      </c>
      <c r="C977" t="s">
        <v>64</v>
      </c>
      <c r="D977" s="24">
        <v>46113</v>
      </c>
      <c r="E977" t="s">
        <v>372</v>
      </c>
      <c r="F977" t="s">
        <v>10</v>
      </c>
      <c r="G977" t="s">
        <v>320</v>
      </c>
      <c r="H977" t="s">
        <v>320</v>
      </c>
      <c r="I977" t="s">
        <v>370</v>
      </c>
      <c r="J977" s="25">
        <v>250</v>
      </c>
      <c r="K977" s="26">
        <v>0.44290000000000002</v>
      </c>
      <c r="L977" s="26">
        <v>9.1000000000000004E-3</v>
      </c>
    </row>
    <row r="978" spans="1:12" ht="16" customHeight="1">
      <c r="A978" t="s">
        <v>559</v>
      </c>
      <c r="B978" t="s">
        <v>11</v>
      </c>
      <c r="C978" t="s">
        <v>64</v>
      </c>
      <c r="D978" s="24">
        <v>46113</v>
      </c>
      <c r="E978" t="s">
        <v>331</v>
      </c>
      <c r="F978" t="s">
        <v>10</v>
      </c>
      <c r="G978" t="s">
        <v>320</v>
      </c>
      <c r="H978" t="s">
        <v>320</v>
      </c>
      <c r="I978" t="s">
        <v>371</v>
      </c>
      <c r="J978" s="25">
        <v>8</v>
      </c>
      <c r="K978" s="26">
        <v>1.14E-2</v>
      </c>
      <c r="L978" s="26">
        <v>1E-4</v>
      </c>
    </row>
    <row r="979" spans="1:12" ht="16" customHeight="1">
      <c r="A979" t="s">
        <v>559</v>
      </c>
      <c r="B979" t="s">
        <v>11</v>
      </c>
      <c r="C979" t="s">
        <v>64</v>
      </c>
      <c r="D979" s="24">
        <v>46113</v>
      </c>
      <c r="E979" t="s">
        <v>542</v>
      </c>
      <c r="F979" t="s">
        <v>10</v>
      </c>
      <c r="G979" t="s">
        <v>320</v>
      </c>
      <c r="H979" t="s">
        <v>320</v>
      </c>
      <c r="I979" t="s">
        <v>373</v>
      </c>
      <c r="J979" s="25">
        <v>0</v>
      </c>
      <c r="K979" s="26">
        <v>0</v>
      </c>
      <c r="L979" s="26">
        <v>0</v>
      </c>
    </row>
    <row r="980" spans="1:12" ht="16" customHeight="1">
      <c r="A980" t="s">
        <v>561</v>
      </c>
      <c r="B980" t="s">
        <v>12</v>
      </c>
      <c r="C980" t="s">
        <v>64</v>
      </c>
      <c r="D980" s="24">
        <v>46113</v>
      </c>
      <c r="E980" t="s">
        <v>519</v>
      </c>
      <c r="F980" t="s">
        <v>10</v>
      </c>
      <c r="G980" t="s">
        <v>320</v>
      </c>
      <c r="H980" t="s">
        <v>320</v>
      </c>
      <c r="I980" t="s">
        <v>322</v>
      </c>
      <c r="J980" s="25">
        <v>1712831</v>
      </c>
      <c r="K980" s="26">
        <v>2877.1678000000002</v>
      </c>
      <c r="L980" s="26">
        <v>37.660400000000003</v>
      </c>
    </row>
    <row r="981" spans="1:12" ht="16" customHeight="1">
      <c r="A981" t="s">
        <v>561</v>
      </c>
      <c r="B981" t="s">
        <v>12</v>
      </c>
      <c r="C981" t="s">
        <v>64</v>
      </c>
      <c r="D981" s="24">
        <v>46113</v>
      </c>
      <c r="E981" t="s">
        <v>329</v>
      </c>
      <c r="F981" t="s">
        <v>10</v>
      </c>
      <c r="G981" t="s">
        <v>320</v>
      </c>
      <c r="H981" t="s">
        <v>320</v>
      </c>
      <c r="I981" t="s">
        <v>324</v>
      </c>
      <c r="J981" s="25">
        <v>30370</v>
      </c>
      <c r="K981" s="26">
        <v>51.827399999999997</v>
      </c>
      <c r="L981" s="26">
        <v>0.86550000000000005</v>
      </c>
    </row>
    <row r="982" spans="1:12" ht="16" customHeight="1">
      <c r="A982" t="s">
        <v>561</v>
      </c>
      <c r="B982" t="s">
        <v>12</v>
      </c>
      <c r="C982" t="s">
        <v>64</v>
      </c>
      <c r="D982" s="24">
        <v>46113</v>
      </c>
      <c r="E982" t="s">
        <v>560</v>
      </c>
      <c r="F982" t="s">
        <v>10</v>
      </c>
      <c r="G982" t="s">
        <v>320</v>
      </c>
      <c r="H982" t="s">
        <v>320</v>
      </c>
      <c r="I982" t="s">
        <v>326</v>
      </c>
      <c r="J982" s="25">
        <v>1064</v>
      </c>
      <c r="K982" s="26">
        <v>1.7926</v>
      </c>
      <c r="L982" s="26">
        <v>5.1200000000000002E-2</v>
      </c>
    </row>
    <row r="983" spans="1:12" ht="16" customHeight="1">
      <c r="A983" t="s">
        <v>561</v>
      </c>
      <c r="B983" t="s">
        <v>12</v>
      </c>
      <c r="C983" t="s">
        <v>64</v>
      </c>
      <c r="D983" s="24">
        <v>46113</v>
      </c>
      <c r="E983" t="s">
        <v>372</v>
      </c>
      <c r="F983" t="s">
        <v>10</v>
      </c>
      <c r="G983" t="s">
        <v>320</v>
      </c>
      <c r="H983" t="s">
        <v>320</v>
      </c>
      <c r="I983" t="s">
        <v>370</v>
      </c>
      <c r="J983" s="25">
        <v>389</v>
      </c>
      <c r="K983" s="26">
        <v>0.67910000000000004</v>
      </c>
      <c r="L983" s="26">
        <v>1.4200000000000001E-2</v>
      </c>
    </row>
    <row r="984" spans="1:12" ht="16" customHeight="1">
      <c r="A984" t="s">
        <v>561</v>
      </c>
      <c r="B984" t="s">
        <v>12</v>
      </c>
      <c r="C984" t="s">
        <v>64</v>
      </c>
      <c r="D984" s="24">
        <v>46113</v>
      </c>
      <c r="E984" t="s">
        <v>331</v>
      </c>
      <c r="F984" t="s">
        <v>10</v>
      </c>
      <c r="G984" t="s">
        <v>320</v>
      </c>
      <c r="H984" t="s">
        <v>320</v>
      </c>
      <c r="I984" t="s">
        <v>371</v>
      </c>
      <c r="J984" s="25">
        <v>0</v>
      </c>
      <c r="K984" s="26">
        <v>0</v>
      </c>
      <c r="L984" s="26">
        <v>0</v>
      </c>
    </row>
    <row r="985" spans="1:12" ht="16" customHeight="1">
      <c r="A985" t="s">
        <v>561</v>
      </c>
      <c r="B985" t="s">
        <v>12</v>
      </c>
      <c r="C985" t="s">
        <v>64</v>
      </c>
      <c r="D985" s="24">
        <v>46113</v>
      </c>
      <c r="E985" t="s">
        <v>542</v>
      </c>
      <c r="F985" t="s">
        <v>10</v>
      </c>
      <c r="G985" t="s">
        <v>320</v>
      </c>
      <c r="H985" t="s">
        <v>320</v>
      </c>
      <c r="I985" t="s">
        <v>373</v>
      </c>
      <c r="J985" s="25">
        <v>0</v>
      </c>
      <c r="K985" s="26">
        <v>0</v>
      </c>
      <c r="L985" s="26">
        <v>0</v>
      </c>
    </row>
    <row r="986" spans="1:12" ht="16" customHeight="1">
      <c r="A986" t="s">
        <v>562</v>
      </c>
      <c r="B986" t="s">
        <v>9</v>
      </c>
      <c r="C986" t="s">
        <v>65</v>
      </c>
      <c r="D986" s="24">
        <v>46143</v>
      </c>
      <c r="E986" t="s">
        <v>519</v>
      </c>
      <c r="F986" t="s">
        <v>10</v>
      </c>
      <c r="G986" t="s">
        <v>320</v>
      </c>
      <c r="H986" t="s">
        <v>320</v>
      </c>
      <c r="I986" t="s">
        <v>315</v>
      </c>
      <c r="J986" s="25">
        <v>1767544</v>
      </c>
      <c r="K986" s="26">
        <v>2987.0088000000001</v>
      </c>
      <c r="L986" s="26">
        <v>34.9621</v>
      </c>
    </row>
    <row r="987" spans="1:12" ht="16" customHeight="1">
      <c r="A987" t="s">
        <v>562</v>
      </c>
      <c r="B987" t="s">
        <v>9</v>
      </c>
      <c r="C987" t="s">
        <v>65</v>
      </c>
      <c r="D987" s="24">
        <v>46143</v>
      </c>
      <c r="E987" t="s">
        <v>329</v>
      </c>
      <c r="F987" t="s">
        <v>10</v>
      </c>
      <c r="G987" t="s">
        <v>320</v>
      </c>
      <c r="H987" t="s">
        <v>320</v>
      </c>
      <c r="I987" t="s">
        <v>322</v>
      </c>
      <c r="J987" s="25">
        <v>33202</v>
      </c>
      <c r="K987" s="26">
        <v>57.578899999999997</v>
      </c>
      <c r="L987" s="26">
        <v>0.73899999999999999</v>
      </c>
    </row>
    <row r="988" spans="1:12" ht="16" customHeight="1">
      <c r="A988" t="s">
        <v>562</v>
      </c>
      <c r="B988" t="s">
        <v>9</v>
      </c>
      <c r="C988" t="s">
        <v>65</v>
      </c>
      <c r="D988" s="24">
        <v>46143</v>
      </c>
      <c r="E988" t="s">
        <v>560</v>
      </c>
      <c r="F988" t="s">
        <v>10</v>
      </c>
      <c r="G988" t="s">
        <v>320</v>
      </c>
      <c r="H988" t="s">
        <v>320</v>
      </c>
      <c r="I988" t="s">
        <v>324</v>
      </c>
      <c r="J988" s="25">
        <v>1352</v>
      </c>
      <c r="K988" s="26">
        <v>2.2995000000000001</v>
      </c>
      <c r="L988" s="26">
        <v>5.7799999999999997E-2</v>
      </c>
    </row>
    <row r="989" spans="1:12" ht="16" customHeight="1">
      <c r="A989" t="s">
        <v>562</v>
      </c>
      <c r="B989" t="s">
        <v>9</v>
      </c>
      <c r="C989" t="s">
        <v>65</v>
      </c>
      <c r="D989" s="24">
        <v>46143</v>
      </c>
      <c r="E989" t="s">
        <v>372</v>
      </c>
      <c r="F989" t="s">
        <v>10</v>
      </c>
      <c r="G989" t="s">
        <v>320</v>
      </c>
      <c r="H989" t="s">
        <v>320</v>
      </c>
      <c r="I989" t="s">
        <v>403</v>
      </c>
      <c r="J989" s="25">
        <v>201</v>
      </c>
      <c r="K989" s="26">
        <v>0.3488</v>
      </c>
      <c r="L989" s="26">
        <v>6.6E-3</v>
      </c>
    </row>
    <row r="990" spans="1:12" ht="16" customHeight="1">
      <c r="A990" t="s">
        <v>562</v>
      </c>
      <c r="B990" t="s">
        <v>9</v>
      </c>
      <c r="C990" t="s">
        <v>65</v>
      </c>
      <c r="D990" s="24">
        <v>46143</v>
      </c>
      <c r="E990" t="s">
        <v>331</v>
      </c>
      <c r="F990" t="s">
        <v>10</v>
      </c>
      <c r="G990" t="s">
        <v>320</v>
      </c>
      <c r="H990" t="s">
        <v>320</v>
      </c>
      <c r="I990" t="s">
        <v>404</v>
      </c>
      <c r="J990" s="25">
        <v>0</v>
      </c>
      <c r="K990" s="26">
        <v>0</v>
      </c>
      <c r="L990" s="26">
        <v>0</v>
      </c>
    </row>
    <row r="991" spans="1:12" ht="16" customHeight="1">
      <c r="A991" t="s">
        <v>562</v>
      </c>
      <c r="B991" t="s">
        <v>9</v>
      </c>
      <c r="C991" t="s">
        <v>65</v>
      </c>
      <c r="D991" s="24">
        <v>46143</v>
      </c>
      <c r="E991" t="s">
        <v>542</v>
      </c>
      <c r="F991" t="s">
        <v>10</v>
      </c>
      <c r="G991" t="s">
        <v>320</v>
      </c>
      <c r="H991" t="s">
        <v>320</v>
      </c>
      <c r="I991" t="s">
        <v>405</v>
      </c>
      <c r="J991" s="25">
        <v>0</v>
      </c>
      <c r="K991" s="26">
        <v>0</v>
      </c>
      <c r="L991" s="26">
        <v>0</v>
      </c>
    </row>
    <row r="992" spans="1:12" ht="16" customHeight="1">
      <c r="A992" t="s">
        <v>539</v>
      </c>
      <c r="B992" t="s">
        <v>10</v>
      </c>
      <c r="C992" t="s">
        <v>65</v>
      </c>
      <c r="D992" s="24">
        <v>46143</v>
      </c>
      <c r="E992" t="s">
        <v>519</v>
      </c>
      <c r="F992" t="s">
        <v>10</v>
      </c>
      <c r="G992" t="s">
        <v>320</v>
      </c>
      <c r="H992" t="s">
        <v>320</v>
      </c>
      <c r="I992" t="s">
        <v>315</v>
      </c>
      <c r="J992" s="25">
        <v>1802314</v>
      </c>
      <c r="K992" s="26">
        <v>3020.2696000000001</v>
      </c>
      <c r="L992" s="26">
        <v>35.2089</v>
      </c>
    </row>
    <row r="993" spans="1:12" ht="16" customHeight="1">
      <c r="A993" t="s">
        <v>539</v>
      </c>
      <c r="B993" t="s">
        <v>10</v>
      </c>
      <c r="C993" t="s">
        <v>65</v>
      </c>
      <c r="D993" s="24">
        <v>46143</v>
      </c>
      <c r="E993" t="s">
        <v>329</v>
      </c>
      <c r="F993" t="s">
        <v>10</v>
      </c>
      <c r="G993" t="s">
        <v>320</v>
      </c>
      <c r="H993" t="s">
        <v>320</v>
      </c>
      <c r="I993" t="s">
        <v>322</v>
      </c>
      <c r="J993" s="25">
        <v>37015</v>
      </c>
      <c r="K993" s="26">
        <v>63.818800000000003</v>
      </c>
      <c r="L993" s="26">
        <v>0.80579999999999996</v>
      </c>
    </row>
    <row r="994" spans="1:12" ht="16" customHeight="1">
      <c r="A994" t="s">
        <v>539</v>
      </c>
      <c r="B994" t="s">
        <v>10</v>
      </c>
      <c r="C994" t="s">
        <v>65</v>
      </c>
      <c r="D994" s="24">
        <v>46143</v>
      </c>
      <c r="E994" t="s">
        <v>560</v>
      </c>
      <c r="F994" t="s">
        <v>10</v>
      </c>
      <c r="G994" t="s">
        <v>320</v>
      </c>
      <c r="H994" t="s">
        <v>320</v>
      </c>
      <c r="I994" t="s">
        <v>324</v>
      </c>
      <c r="J994" s="25">
        <v>1540</v>
      </c>
      <c r="K994" s="26">
        <v>2.5950000000000002</v>
      </c>
      <c r="L994" s="26">
        <v>5.6800000000000003E-2</v>
      </c>
    </row>
    <row r="995" spans="1:12" ht="16" customHeight="1">
      <c r="A995" t="s">
        <v>539</v>
      </c>
      <c r="B995" t="s">
        <v>10</v>
      </c>
      <c r="C995" t="s">
        <v>65</v>
      </c>
      <c r="D995" s="24">
        <v>46143</v>
      </c>
      <c r="E995" t="s">
        <v>372</v>
      </c>
      <c r="F995" t="s">
        <v>10</v>
      </c>
      <c r="G995" t="s">
        <v>320</v>
      </c>
      <c r="H995" t="s">
        <v>320</v>
      </c>
      <c r="I995" t="s">
        <v>403</v>
      </c>
      <c r="J995" s="25">
        <v>231</v>
      </c>
      <c r="K995" s="26">
        <v>0.40639999999999998</v>
      </c>
      <c r="L995" s="26">
        <v>8.3000000000000001E-3</v>
      </c>
    </row>
    <row r="996" spans="1:12" ht="16" customHeight="1">
      <c r="A996" t="s">
        <v>539</v>
      </c>
      <c r="B996" t="s">
        <v>10</v>
      </c>
      <c r="C996" t="s">
        <v>65</v>
      </c>
      <c r="D996" s="24">
        <v>46143</v>
      </c>
      <c r="E996" t="s">
        <v>331</v>
      </c>
      <c r="F996" t="s">
        <v>10</v>
      </c>
      <c r="G996" t="s">
        <v>320</v>
      </c>
      <c r="H996" t="s">
        <v>320</v>
      </c>
      <c r="I996" t="s">
        <v>404</v>
      </c>
      <c r="J996" s="25">
        <v>1</v>
      </c>
      <c r="K996" s="26">
        <v>1.8E-3</v>
      </c>
      <c r="L996" s="26">
        <v>1E-4</v>
      </c>
    </row>
    <row r="997" spans="1:12" ht="16" customHeight="1">
      <c r="A997" t="s">
        <v>539</v>
      </c>
      <c r="B997" t="s">
        <v>10</v>
      </c>
      <c r="C997" t="s">
        <v>65</v>
      </c>
      <c r="D997" s="24">
        <v>46143</v>
      </c>
      <c r="E997" t="s">
        <v>542</v>
      </c>
      <c r="F997" t="s">
        <v>10</v>
      </c>
      <c r="G997" t="s">
        <v>320</v>
      </c>
      <c r="H997" t="s">
        <v>320</v>
      </c>
      <c r="I997" t="s">
        <v>405</v>
      </c>
      <c r="J997" s="25">
        <v>0</v>
      </c>
      <c r="K997" s="26">
        <v>0</v>
      </c>
      <c r="L997" s="26">
        <v>0</v>
      </c>
    </row>
    <row r="998" spans="1:12" ht="16" customHeight="1">
      <c r="A998" t="s">
        <v>563</v>
      </c>
      <c r="B998" t="s">
        <v>11</v>
      </c>
      <c r="C998" t="s">
        <v>65</v>
      </c>
      <c r="D998" s="24">
        <v>46143</v>
      </c>
      <c r="E998" t="s">
        <v>519</v>
      </c>
      <c r="F998" t="s">
        <v>10</v>
      </c>
      <c r="G998" t="s">
        <v>320</v>
      </c>
      <c r="H998" t="s">
        <v>320</v>
      </c>
      <c r="I998" t="s">
        <v>315</v>
      </c>
      <c r="J998" s="25">
        <v>3044751</v>
      </c>
      <c r="K998" s="26">
        <v>5122.9405999999999</v>
      </c>
      <c r="L998" s="26">
        <v>53.968699999999998</v>
      </c>
    </row>
    <row r="999" spans="1:12" ht="16" customHeight="1">
      <c r="A999" t="s">
        <v>563</v>
      </c>
      <c r="B999" t="s">
        <v>11</v>
      </c>
      <c r="C999" t="s">
        <v>65</v>
      </c>
      <c r="D999" s="24">
        <v>46143</v>
      </c>
      <c r="E999" t="s">
        <v>329</v>
      </c>
      <c r="F999" t="s">
        <v>10</v>
      </c>
      <c r="G999" t="s">
        <v>320</v>
      </c>
      <c r="H999" t="s">
        <v>320</v>
      </c>
      <c r="I999" t="s">
        <v>322</v>
      </c>
      <c r="J999" s="25">
        <v>86772</v>
      </c>
      <c r="K999" s="26">
        <v>147.09360000000001</v>
      </c>
      <c r="L999" s="26">
        <v>1.7706</v>
      </c>
    </row>
    <row r="1000" spans="1:12" ht="16" customHeight="1">
      <c r="A1000" t="s">
        <v>563</v>
      </c>
      <c r="B1000" t="s">
        <v>11</v>
      </c>
      <c r="C1000" t="s">
        <v>65</v>
      </c>
      <c r="D1000" s="24">
        <v>46143</v>
      </c>
      <c r="E1000" t="s">
        <v>560</v>
      </c>
      <c r="F1000" t="s">
        <v>10</v>
      </c>
      <c r="G1000" t="s">
        <v>320</v>
      </c>
      <c r="H1000" t="s">
        <v>320</v>
      </c>
      <c r="I1000" t="s">
        <v>324</v>
      </c>
      <c r="J1000" s="25">
        <v>4341</v>
      </c>
      <c r="K1000" s="26">
        <v>7.4398999999999997</v>
      </c>
      <c r="L1000" s="26">
        <v>0.1787</v>
      </c>
    </row>
    <row r="1001" spans="1:12" ht="16" customHeight="1">
      <c r="A1001" t="s">
        <v>563</v>
      </c>
      <c r="B1001" t="s">
        <v>11</v>
      </c>
      <c r="C1001" t="s">
        <v>65</v>
      </c>
      <c r="D1001" s="24">
        <v>46143</v>
      </c>
      <c r="E1001" t="s">
        <v>372</v>
      </c>
      <c r="F1001" t="s">
        <v>10</v>
      </c>
      <c r="G1001" t="s">
        <v>320</v>
      </c>
      <c r="H1001" t="s">
        <v>320</v>
      </c>
      <c r="I1001" t="s">
        <v>403</v>
      </c>
      <c r="J1001" s="25">
        <v>432</v>
      </c>
      <c r="K1001" s="26">
        <v>0.74950000000000006</v>
      </c>
      <c r="L1001" s="26">
        <v>1.6899999999999998E-2</v>
      </c>
    </row>
    <row r="1002" spans="1:12" ht="16" customHeight="1">
      <c r="A1002" t="s">
        <v>563</v>
      </c>
      <c r="B1002" t="s">
        <v>11</v>
      </c>
      <c r="C1002" t="s">
        <v>65</v>
      </c>
      <c r="D1002" s="24">
        <v>46143</v>
      </c>
      <c r="E1002" t="s">
        <v>331</v>
      </c>
      <c r="F1002" t="s">
        <v>10</v>
      </c>
      <c r="G1002" t="s">
        <v>320</v>
      </c>
      <c r="H1002" t="s">
        <v>320</v>
      </c>
      <c r="I1002" t="s">
        <v>404</v>
      </c>
      <c r="J1002" s="25">
        <v>12</v>
      </c>
      <c r="K1002" s="26">
        <v>1.83E-2</v>
      </c>
      <c r="L1002" s="26">
        <v>5.0000000000000001E-4</v>
      </c>
    </row>
    <row r="1003" spans="1:12" ht="16" customHeight="1">
      <c r="A1003" t="s">
        <v>563</v>
      </c>
      <c r="B1003" t="s">
        <v>11</v>
      </c>
      <c r="C1003" t="s">
        <v>65</v>
      </c>
      <c r="D1003" s="24">
        <v>46143</v>
      </c>
      <c r="E1003" t="s">
        <v>542</v>
      </c>
      <c r="F1003" t="s">
        <v>10</v>
      </c>
      <c r="G1003" t="s">
        <v>320</v>
      </c>
      <c r="H1003" t="s">
        <v>320</v>
      </c>
      <c r="I1003" t="s">
        <v>405</v>
      </c>
      <c r="J1003" s="25">
        <v>0</v>
      </c>
      <c r="K1003" s="26">
        <v>0</v>
      </c>
      <c r="L1003" s="26">
        <v>0</v>
      </c>
    </row>
    <row r="1004" spans="1:12" ht="16" customHeight="1">
      <c r="A1004" t="s">
        <v>565</v>
      </c>
      <c r="B1004" t="s">
        <v>12</v>
      </c>
      <c r="C1004" t="s">
        <v>65</v>
      </c>
      <c r="D1004" s="24">
        <v>46143</v>
      </c>
      <c r="E1004" t="s">
        <v>519</v>
      </c>
      <c r="F1004" t="s">
        <v>10</v>
      </c>
      <c r="G1004" t="s">
        <v>320</v>
      </c>
      <c r="H1004" t="s">
        <v>320</v>
      </c>
      <c r="I1004" t="s">
        <v>315</v>
      </c>
      <c r="J1004" s="25">
        <v>2146088</v>
      </c>
      <c r="K1004" s="26">
        <v>3660.7044999999998</v>
      </c>
      <c r="L1004" s="26">
        <v>38.247399999999999</v>
      </c>
    </row>
    <row r="1005" spans="1:12" ht="16" customHeight="1">
      <c r="A1005" t="s">
        <v>565</v>
      </c>
      <c r="B1005" t="s">
        <v>12</v>
      </c>
      <c r="C1005" t="s">
        <v>65</v>
      </c>
      <c r="D1005" s="24">
        <v>46143</v>
      </c>
      <c r="E1005" t="s">
        <v>329</v>
      </c>
      <c r="F1005" t="s">
        <v>10</v>
      </c>
      <c r="G1005" t="s">
        <v>320</v>
      </c>
      <c r="H1005" t="s">
        <v>320</v>
      </c>
      <c r="I1005" t="s">
        <v>322</v>
      </c>
      <c r="J1005" s="25">
        <v>40308</v>
      </c>
      <c r="K1005" s="26">
        <v>68.614000000000004</v>
      </c>
      <c r="L1005" s="26">
        <v>0.92220000000000002</v>
      </c>
    </row>
    <row r="1006" spans="1:12" ht="16" customHeight="1">
      <c r="A1006" t="s">
        <v>565</v>
      </c>
      <c r="B1006" t="s">
        <v>12</v>
      </c>
      <c r="C1006" t="s">
        <v>65</v>
      </c>
      <c r="D1006" s="24">
        <v>46143</v>
      </c>
      <c r="E1006" t="s">
        <v>560</v>
      </c>
      <c r="F1006" t="s">
        <v>10</v>
      </c>
      <c r="G1006" t="s">
        <v>320</v>
      </c>
      <c r="H1006" t="s">
        <v>320</v>
      </c>
      <c r="I1006" t="s">
        <v>324</v>
      </c>
      <c r="J1006" s="25">
        <v>2085</v>
      </c>
      <c r="K1006" s="26">
        <v>3.5055000000000001</v>
      </c>
      <c r="L1006" s="26">
        <v>7.1800000000000003E-2</v>
      </c>
    </row>
    <row r="1007" spans="1:12" ht="16" customHeight="1">
      <c r="A1007" t="s">
        <v>565</v>
      </c>
      <c r="B1007" t="s">
        <v>12</v>
      </c>
      <c r="C1007" t="s">
        <v>65</v>
      </c>
      <c r="D1007" s="24">
        <v>46143</v>
      </c>
      <c r="E1007" t="s">
        <v>372</v>
      </c>
      <c r="F1007" t="s">
        <v>10</v>
      </c>
      <c r="G1007" t="s">
        <v>320</v>
      </c>
      <c r="H1007" t="s">
        <v>320</v>
      </c>
      <c r="I1007" t="s">
        <v>403</v>
      </c>
      <c r="J1007" s="25">
        <v>340</v>
      </c>
      <c r="K1007" s="26">
        <v>0.59409999999999996</v>
      </c>
      <c r="L1007" s="26">
        <v>1.2200000000000001E-2</v>
      </c>
    </row>
    <row r="1008" spans="1:12" ht="16" customHeight="1">
      <c r="A1008" t="s">
        <v>565</v>
      </c>
      <c r="B1008" t="s">
        <v>12</v>
      </c>
      <c r="C1008" t="s">
        <v>65</v>
      </c>
      <c r="D1008" s="24">
        <v>46143</v>
      </c>
      <c r="E1008" t="s">
        <v>331</v>
      </c>
      <c r="F1008" t="s">
        <v>10</v>
      </c>
      <c r="G1008" t="s">
        <v>320</v>
      </c>
      <c r="H1008" t="s">
        <v>320</v>
      </c>
      <c r="I1008" t="s">
        <v>404</v>
      </c>
      <c r="J1008" s="25">
        <v>30</v>
      </c>
      <c r="K1008" s="26">
        <v>4.1399999999999999E-2</v>
      </c>
      <c r="L1008" s="26">
        <v>4.0000000000000002E-4</v>
      </c>
    </row>
    <row r="1009" spans="1:12" ht="16" customHeight="1">
      <c r="A1009" t="s">
        <v>565</v>
      </c>
      <c r="B1009" t="s">
        <v>12</v>
      </c>
      <c r="C1009" t="s">
        <v>65</v>
      </c>
      <c r="D1009" s="24">
        <v>46143</v>
      </c>
      <c r="E1009" t="s">
        <v>542</v>
      </c>
      <c r="F1009" t="s">
        <v>10</v>
      </c>
      <c r="G1009" t="s">
        <v>320</v>
      </c>
      <c r="H1009" t="s">
        <v>320</v>
      </c>
      <c r="I1009" t="s">
        <v>405</v>
      </c>
      <c r="J1009" s="25">
        <v>0</v>
      </c>
      <c r="K1009" s="26">
        <v>0</v>
      </c>
      <c r="L1009" s="26">
        <v>0</v>
      </c>
    </row>
    <row r="1010" spans="1:12" ht="16" customHeight="1">
      <c r="A1010" t="s">
        <v>566</v>
      </c>
      <c r="B1010" t="s">
        <v>13</v>
      </c>
      <c r="C1010" t="s">
        <v>66</v>
      </c>
      <c r="D1010" s="24">
        <v>46143</v>
      </c>
      <c r="E1010" t="s">
        <v>519</v>
      </c>
      <c r="F1010" t="s">
        <v>10</v>
      </c>
      <c r="G1010" t="s">
        <v>320</v>
      </c>
      <c r="H1010" t="s">
        <v>320</v>
      </c>
      <c r="I1010" t="s">
        <v>315</v>
      </c>
      <c r="J1010" s="25">
        <v>2286129</v>
      </c>
      <c r="K1010" s="26">
        <v>3860.5965999999999</v>
      </c>
      <c r="L1010" s="26">
        <v>38.729799999999997</v>
      </c>
    </row>
    <row r="1011" spans="1:12" ht="16" customHeight="1">
      <c r="A1011" t="s">
        <v>566</v>
      </c>
      <c r="B1011" t="s">
        <v>13</v>
      </c>
      <c r="C1011" t="s">
        <v>66</v>
      </c>
      <c r="D1011" s="24">
        <v>46143</v>
      </c>
      <c r="E1011" t="s">
        <v>329</v>
      </c>
      <c r="F1011" t="s">
        <v>10</v>
      </c>
      <c r="G1011" t="s">
        <v>320</v>
      </c>
      <c r="H1011" t="s">
        <v>320</v>
      </c>
      <c r="I1011" t="s">
        <v>322</v>
      </c>
      <c r="J1011" s="25">
        <v>41757</v>
      </c>
      <c r="K1011" s="26">
        <v>70.858099999999993</v>
      </c>
      <c r="L1011" s="26">
        <v>0.92569999999999997</v>
      </c>
    </row>
    <row r="1012" spans="1:12" ht="16" customHeight="1">
      <c r="A1012" t="s">
        <v>566</v>
      </c>
      <c r="B1012" t="s">
        <v>13</v>
      </c>
      <c r="C1012" t="s">
        <v>66</v>
      </c>
      <c r="D1012" s="24">
        <v>46143</v>
      </c>
      <c r="E1012" t="s">
        <v>560</v>
      </c>
      <c r="F1012" t="s">
        <v>10</v>
      </c>
      <c r="G1012" t="s">
        <v>320</v>
      </c>
      <c r="H1012" t="s">
        <v>320</v>
      </c>
      <c r="I1012" t="s">
        <v>324</v>
      </c>
      <c r="J1012" s="25">
        <v>3861</v>
      </c>
      <c r="K1012" s="26">
        <v>6.6361999999999997</v>
      </c>
      <c r="L1012" s="26">
        <v>0.153</v>
      </c>
    </row>
    <row r="1013" spans="1:12" ht="16" customHeight="1">
      <c r="A1013" t="s">
        <v>566</v>
      </c>
      <c r="B1013" t="s">
        <v>13</v>
      </c>
      <c r="C1013" t="s">
        <v>66</v>
      </c>
      <c r="D1013" s="24">
        <v>46143</v>
      </c>
      <c r="E1013" t="s">
        <v>372</v>
      </c>
      <c r="F1013" t="s">
        <v>10</v>
      </c>
      <c r="G1013" t="s">
        <v>320</v>
      </c>
      <c r="H1013" t="s">
        <v>320</v>
      </c>
      <c r="I1013" t="s">
        <v>403</v>
      </c>
      <c r="J1013" s="25">
        <v>260</v>
      </c>
      <c r="K1013" s="26">
        <v>0.45319999999999999</v>
      </c>
      <c r="L1013" s="26">
        <v>9.7999999999999997E-3</v>
      </c>
    </row>
    <row r="1014" spans="1:12" ht="16" customHeight="1">
      <c r="A1014" t="s">
        <v>566</v>
      </c>
      <c r="B1014" t="s">
        <v>13</v>
      </c>
      <c r="C1014" t="s">
        <v>66</v>
      </c>
      <c r="D1014" s="24">
        <v>46143</v>
      </c>
      <c r="E1014" t="s">
        <v>331</v>
      </c>
      <c r="F1014" t="s">
        <v>10</v>
      </c>
      <c r="G1014" t="s">
        <v>320</v>
      </c>
      <c r="H1014" t="s">
        <v>320</v>
      </c>
      <c r="I1014" t="s">
        <v>404</v>
      </c>
      <c r="J1014" s="25">
        <v>19</v>
      </c>
      <c r="K1014" s="26">
        <v>2.58E-2</v>
      </c>
      <c r="L1014" s="26">
        <v>2.0000000000000001E-4</v>
      </c>
    </row>
    <row r="1015" spans="1:12" ht="16" customHeight="1">
      <c r="A1015" t="s">
        <v>566</v>
      </c>
      <c r="B1015" t="s">
        <v>13</v>
      </c>
      <c r="C1015" t="s">
        <v>66</v>
      </c>
      <c r="D1015" s="24">
        <v>46143</v>
      </c>
      <c r="E1015" t="s">
        <v>542</v>
      </c>
      <c r="F1015" t="s">
        <v>10</v>
      </c>
      <c r="G1015" t="s">
        <v>320</v>
      </c>
      <c r="H1015" t="s">
        <v>320</v>
      </c>
      <c r="I1015" t="s">
        <v>405</v>
      </c>
      <c r="J1015" s="25">
        <v>0</v>
      </c>
      <c r="K1015" s="26">
        <v>0</v>
      </c>
      <c r="L1015" s="26">
        <v>0</v>
      </c>
    </row>
    <row r="1016" spans="1:12" ht="16" customHeight="1">
      <c r="A1016" t="s">
        <v>567</v>
      </c>
      <c r="B1016" t="s">
        <v>9</v>
      </c>
      <c r="C1016" t="s">
        <v>66</v>
      </c>
      <c r="D1016" s="24">
        <v>46143</v>
      </c>
      <c r="E1016" t="s">
        <v>519</v>
      </c>
      <c r="F1016" t="s">
        <v>10</v>
      </c>
      <c r="G1016" t="s">
        <v>320</v>
      </c>
      <c r="H1016" t="s">
        <v>320</v>
      </c>
      <c r="I1016" t="s">
        <v>315</v>
      </c>
      <c r="J1016" s="25">
        <v>2634472</v>
      </c>
      <c r="K1016" s="26">
        <v>4413.5415000000003</v>
      </c>
      <c r="L1016" s="26">
        <v>43.338000000000001</v>
      </c>
    </row>
    <row r="1017" spans="1:12" ht="16" customHeight="1">
      <c r="A1017" t="s">
        <v>567</v>
      </c>
      <c r="B1017" t="s">
        <v>9</v>
      </c>
      <c r="C1017" t="s">
        <v>66</v>
      </c>
      <c r="D1017" s="24">
        <v>46143</v>
      </c>
      <c r="E1017" t="s">
        <v>329</v>
      </c>
      <c r="F1017" t="s">
        <v>10</v>
      </c>
      <c r="G1017" t="s">
        <v>320</v>
      </c>
      <c r="H1017" t="s">
        <v>320</v>
      </c>
      <c r="I1017" t="s">
        <v>322</v>
      </c>
      <c r="J1017" s="25">
        <v>64400</v>
      </c>
      <c r="K1017" s="26">
        <v>110.3122</v>
      </c>
      <c r="L1017" s="26">
        <v>1.4211</v>
      </c>
    </row>
    <row r="1018" spans="1:12" ht="16" customHeight="1">
      <c r="A1018" t="s">
        <v>567</v>
      </c>
      <c r="B1018" t="s">
        <v>9</v>
      </c>
      <c r="C1018" t="s">
        <v>66</v>
      </c>
      <c r="D1018" s="24">
        <v>46143</v>
      </c>
      <c r="E1018" t="s">
        <v>560</v>
      </c>
      <c r="F1018" t="s">
        <v>10</v>
      </c>
      <c r="G1018" t="s">
        <v>320</v>
      </c>
      <c r="H1018" t="s">
        <v>320</v>
      </c>
      <c r="I1018" t="s">
        <v>324</v>
      </c>
      <c r="J1018" s="25">
        <v>4072</v>
      </c>
      <c r="K1018" s="26">
        <v>6.9409999999999998</v>
      </c>
      <c r="L1018" s="26">
        <v>0.15570000000000001</v>
      </c>
    </row>
    <row r="1019" spans="1:12" ht="16" customHeight="1">
      <c r="A1019" t="s">
        <v>567</v>
      </c>
      <c r="B1019" t="s">
        <v>9</v>
      </c>
      <c r="C1019" t="s">
        <v>66</v>
      </c>
      <c r="D1019" s="24">
        <v>46143</v>
      </c>
      <c r="E1019" t="s">
        <v>372</v>
      </c>
      <c r="F1019" t="s">
        <v>10</v>
      </c>
      <c r="G1019" t="s">
        <v>320</v>
      </c>
      <c r="H1019" t="s">
        <v>320</v>
      </c>
      <c r="I1019" t="s">
        <v>403</v>
      </c>
      <c r="J1019" s="25">
        <v>443</v>
      </c>
      <c r="K1019" s="26">
        <v>0.76339999999999997</v>
      </c>
      <c r="L1019" s="26">
        <v>1.47E-2</v>
      </c>
    </row>
    <row r="1020" spans="1:12" ht="16" customHeight="1">
      <c r="A1020" t="s">
        <v>567</v>
      </c>
      <c r="B1020" t="s">
        <v>9</v>
      </c>
      <c r="C1020" t="s">
        <v>66</v>
      </c>
      <c r="D1020" s="24">
        <v>46143</v>
      </c>
      <c r="E1020" t="s">
        <v>331</v>
      </c>
      <c r="F1020" t="s">
        <v>10</v>
      </c>
      <c r="G1020" t="s">
        <v>320</v>
      </c>
      <c r="H1020" t="s">
        <v>320</v>
      </c>
      <c r="I1020" t="s">
        <v>404</v>
      </c>
      <c r="J1020" s="25">
        <v>0</v>
      </c>
      <c r="K1020" s="26">
        <v>0</v>
      </c>
      <c r="L1020" s="26">
        <v>0</v>
      </c>
    </row>
    <row r="1021" spans="1:12" ht="16" customHeight="1">
      <c r="A1021" t="s">
        <v>567</v>
      </c>
      <c r="B1021" t="s">
        <v>9</v>
      </c>
      <c r="C1021" t="s">
        <v>66</v>
      </c>
      <c r="D1021" s="24">
        <v>46143</v>
      </c>
      <c r="E1021" t="s">
        <v>542</v>
      </c>
      <c r="F1021" t="s">
        <v>10</v>
      </c>
      <c r="G1021" t="s">
        <v>320</v>
      </c>
      <c r="H1021" t="s">
        <v>320</v>
      </c>
      <c r="I1021" t="s">
        <v>405</v>
      </c>
      <c r="J1021" s="25">
        <v>0</v>
      </c>
      <c r="K1021" s="26">
        <v>0</v>
      </c>
      <c r="L1021" s="26">
        <v>0</v>
      </c>
    </row>
    <row r="1022" spans="1:12" ht="16" customHeight="1">
      <c r="A1022" t="s">
        <v>546</v>
      </c>
      <c r="B1022" t="s">
        <v>10</v>
      </c>
      <c r="C1022" t="s">
        <v>66</v>
      </c>
      <c r="D1022" s="24">
        <v>46143</v>
      </c>
      <c r="E1022" t="s">
        <v>519</v>
      </c>
      <c r="F1022" t="s">
        <v>10</v>
      </c>
      <c r="G1022" t="s">
        <v>320</v>
      </c>
      <c r="H1022" t="s">
        <v>320</v>
      </c>
      <c r="I1022" t="s">
        <v>315</v>
      </c>
      <c r="J1022" s="25">
        <v>2490093</v>
      </c>
      <c r="K1022" s="26">
        <v>4137.5950999999995</v>
      </c>
      <c r="L1022" s="26">
        <v>41.085599999999999</v>
      </c>
    </row>
    <row r="1023" spans="1:12" ht="16" customHeight="1">
      <c r="A1023" t="s">
        <v>546</v>
      </c>
      <c r="B1023" t="s">
        <v>10</v>
      </c>
      <c r="C1023" t="s">
        <v>66</v>
      </c>
      <c r="D1023" s="24">
        <v>46143</v>
      </c>
      <c r="E1023" t="s">
        <v>329</v>
      </c>
      <c r="F1023" t="s">
        <v>10</v>
      </c>
      <c r="G1023" t="s">
        <v>320</v>
      </c>
      <c r="H1023" t="s">
        <v>320</v>
      </c>
      <c r="I1023" t="s">
        <v>322</v>
      </c>
      <c r="J1023" s="25">
        <v>73595</v>
      </c>
      <c r="K1023" s="26">
        <v>124.1664</v>
      </c>
      <c r="L1023" s="26">
        <v>1.8205</v>
      </c>
    </row>
    <row r="1024" spans="1:12" ht="16" customHeight="1">
      <c r="A1024" t="s">
        <v>546</v>
      </c>
      <c r="B1024" t="s">
        <v>10</v>
      </c>
      <c r="C1024" t="s">
        <v>66</v>
      </c>
      <c r="D1024" s="24">
        <v>46143</v>
      </c>
      <c r="E1024" t="s">
        <v>560</v>
      </c>
      <c r="F1024" t="s">
        <v>10</v>
      </c>
      <c r="G1024" t="s">
        <v>320</v>
      </c>
      <c r="H1024" t="s">
        <v>320</v>
      </c>
      <c r="I1024" t="s">
        <v>324</v>
      </c>
      <c r="J1024" s="25">
        <v>5661</v>
      </c>
      <c r="K1024" s="26">
        <v>9.4934999999999992</v>
      </c>
      <c r="L1024" s="26">
        <v>0.2291</v>
      </c>
    </row>
    <row r="1025" spans="1:12" ht="16" customHeight="1">
      <c r="A1025" t="s">
        <v>546</v>
      </c>
      <c r="B1025" t="s">
        <v>10</v>
      </c>
      <c r="C1025" t="s">
        <v>66</v>
      </c>
      <c r="D1025" s="24">
        <v>46143</v>
      </c>
      <c r="E1025" t="s">
        <v>372</v>
      </c>
      <c r="F1025" t="s">
        <v>10</v>
      </c>
      <c r="G1025" t="s">
        <v>320</v>
      </c>
      <c r="H1025" t="s">
        <v>320</v>
      </c>
      <c r="I1025" t="s">
        <v>403</v>
      </c>
      <c r="J1025" s="25">
        <v>493</v>
      </c>
      <c r="K1025" s="26">
        <v>0.85399999999999998</v>
      </c>
      <c r="L1025" s="26">
        <v>1.8100000000000002E-2</v>
      </c>
    </row>
    <row r="1026" spans="1:12" ht="16" customHeight="1">
      <c r="A1026" t="s">
        <v>546</v>
      </c>
      <c r="B1026" t="s">
        <v>10</v>
      </c>
      <c r="C1026" t="s">
        <v>66</v>
      </c>
      <c r="D1026" s="24">
        <v>46143</v>
      </c>
      <c r="E1026" t="s">
        <v>331</v>
      </c>
      <c r="F1026" t="s">
        <v>10</v>
      </c>
      <c r="G1026" t="s">
        <v>320</v>
      </c>
      <c r="H1026" t="s">
        <v>320</v>
      </c>
      <c r="I1026" t="s">
        <v>404</v>
      </c>
      <c r="J1026" s="25">
        <v>1</v>
      </c>
      <c r="K1026" s="26">
        <v>1.5E-3</v>
      </c>
      <c r="L1026" s="26">
        <v>0</v>
      </c>
    </row>
    <row r="1027" spans="1:12" ht="16" customHeight="1">
      <c r="A1027" t="s">
        <v>546</v>
      </c>
      <c r="B1027" t="s">
        <v>10</v>
      </c>
      <c r="C1027" t="s">
        <v>66</v>
      </c>
      <c r="D1027" s="24">
        <v>46143</v>
      </c>
      <c r="E1027" t="s">
        <v>542</v>
      </c>
      <c r="F1027" t="s">
        <v>10</v>
      </c>
      <c r="G1027" t="s">
        <v>320</v>
      </c>
      <c r="H1027" t="s">
        <v>320</v>
      </c>
      <c r="I1027" t="s">
        <v>405</v>
      </c>
      <c r="J1027" s="25">
        <v>0</v>
      </c>
      <c r="K1027" s="26">
        <v>0</v>
      </c>
      <c r="L1027" s="26">
        <v>0</v>
      </c>
    </row>
    <row r="1028" spans="1:12" ht="16" customHeight="1">
      <c r="A1028" t="s">
        <v>568</v>
      </c>
      <c r="B1028" t="s">
        <v>11</v>
      </c>
      <c r="C1028" t="s">
        <v>66</v>
      </c>
      <c r="D1028" s="24">
        <v>46143</v>
      </c>
      <c r="E1028" t="s">
        <v>519</v>
      </c>
      <c r="F1028" t="s">
        <v>10</v>
      </c>
      <c r="G1028" t="s">
        <v>320</v>
      </c>
      <c r="H1028" t="s">
        <v>320</v>
      </c>
      <c r="I1028" t="s">
        <v>315</v>
      </c>
      <c r="J1028" s="25">
        <v>2989323</v>
      </c>
      <c r="K1028" s="26">
        <v>4928.5698000000002</v>
      </c>
      <c r="L1028" s="26">
        <v>49.600099999999998</v>
      </c>
    </row>
    <row r="1029" spans="1:12" ht="16" customHeight="1">
      <c r="A1029" t="s">
        <v>568</v>
      </c>
      <c r="B1029" t="s">
        <v>11</v>
      </c>
      <c r="C1029" t="s">
        <v>66</v>
      </c>
      <c r="D1029" s="24">
        <v>46143</v>
      </c>
      <c r="E1029" t="s">
        <v>329</v>
      </c>
      <c r="F1029" t="s">
        <v>10</v>
      </c>
      <c r="G1029" t="s">
        <v>320</v>
      </c>
      <c r="H1029" t="s">
        <v>320</v>
      </c>
      <c r="I1029" t="s">
        <v>322</v>
      </c>
      <c r="J1029" s="25">
        <v>79357</v>
      </c>
      <c r="K1029" s="26">
        <v>134.40180000000001</v>
      </c>
      <c r="L1029" s="26">
        <v>1.9886999999999999</v>
      </c>
    </row>
    <row r="1030" spans="1:12" ht="16" customHeight="1">
      <c r="A1030" t="s">
        <v>568</v>
      </c>
      <c r="B1030" t="s">
        <v>11</v>
      </c>
      <c r="C1030" t="s">
        <v>66</v>
      </c>
      <c r="D1030" s="24">
        <v>46143</v>
      </c>
      <c r="E1030" t="s">
        <v>560</v>
      </c>
      <c r="F1030" t="s">
        <v>10</v>
      </c>
      <c r="G1030" t="s">
        <v>320</v>
      </c>
      <c r="H1030" t="s">
        <v>320</v>
      </c>
      <c r="I1030" t="s">
        <v>324</v>
      </c>
      <c r="J1030" s="25">
        <v>4106</v>
      </c>
      <c r="K1030" s="26">
        <v>6.9549000000000003</v>
      </c>
      <c r="L1030" s="26">
        <v>0.1749</v>
      </c>
    </row>
    <row r="1031" spans="1:12" ht="16" customHeight="1">
      <c r="A1031" t="s">
        <v>568</v>
      </c>
      <c r="B1031" t="s">
        <v>11</v>
      </c>
      <c r="C1031" t="s">
        <v>66</v>
      </c>
      <c r="D1031" s="24">
        <v>46143</v>
      </c>
      <c r="E1031" t="s">
        <v>372</v>
      </c>
      <c r="F1031" t="s">
        <v>10</v>
      </c>
      <c r="G1031" t="s">
        <v>320</v>
      </c>
      <c r="H1031" t="s">
        <v>320</v>
      </c>
      <c r="I1031" t="s">
        <v>403</v>
      </c>
      <c r="J1031" s="25">
        <v>394</v>
      </c>
      <c r="K1031" s="26">
        <v>0.67749999999999999</v>
      </c>
      <c r="L1031" s="26">
        <v>1.3299999999999999E-2</v>
      </c>
    </row>
    <row r="1032" spans="1:12" ht="16" customHeight="1">
      <c r="A1032" t="s">
        <v>568</v>
      </c>
      <c r="B1032" t="s">
        <v>11</v>
      </c>
      <c r="C1032" t="s">
        <v>66</v>
      </c>
      <c r="D1032" s="24">
        <v>46143</v>
      </c>
      <c r="E1032" t="s">
        <v>331</v>
      </c>
      <c r="F1032" t="s">
        <v>10</v>
      </c>
      <c r="G1032" t="s">
        <v>320</v>
      </c>
      <c r="H1032" t="s">
        <v>320</v>
      </c>
      <c r="I1032" t="s">
        <v>404</v>
      </c>
      <c r="J1032" s="25">
        <v>1</v>
      </c>
      <c r="K1032" s="26">
        <v>1.5E-3</v>
      </c>
      <c r="L1032" s="26">
        <v>0</v>
      </c>
    </row>
    <row r="1033" spans="1:12" ht="16" customHeight="1">
      <c r="A1033" t="s">
        <v>568</v>
      </c>
      <c r="B1033" t="s">
        <v>11</v>
      </c>
      <c r="C1033" t="s">
        <v>66</v>
      </c>
      <c r="D1033" s="24">
        <v>46143</v>
      </c>
      <c r="E1033" t="s">
        <v>542</v>
      </c>
      <c r="F1033" t="s">
        <v>10</v>
      </c>
      <c r="G1033" t="s">
        <v>320</v>
      </c>
      <c r="H1033" t="s">
        <v>320</v>
      </c>
      <c r="I1033" t="s">
        <v>405</v>
      </c>
      <c r="J1033" s="25">
        <v>0</v>
      </c>
      <c r="K1033" s="26">
        <v>0</v>
      </c>
      <c r="L1033" s="26">
        <v>0</v>
      </c>
    </row>
    <row r="1034" spans="1:12" ht="16" customHeight="1">
      <c r="A1034" t="s">
        <v>570</v>
      </c>
      <c r="B1034" t="s">
        <v>12</v>
      </c>
      <c r="C1034" t="s">
        <v>66</v>
      </c>
      <c r="D1034" s="24">
        <v>46143</v>
      </c>
      <c r="E1034" t="s">
        <v>519</v>
      </c>
      <c r="F1034" t="s">
        <v>10</v>
      </c>
      <c r="G1034" t="s">
        <v>320</v>
      </c>
      <c r="H1034" t="s">
        <v>320</v>
      </c>
      <c r="I1034" t="s">
        <v>315</v>
      </c>
      <c r="J1034" s="25">
        <v>3187916</v>
      </c>
      <c r="K1034" s="26">
        <v>5263.3860999999997</v>
      </c>
      <c r="L1034" s="26">
        <v>48.761299999999999</v>
      </c>
    </row>
    <row r="1035" spans="1:12" ht="16" customHeight="1">
      <c r="A1035" t="s">
        <v>570</v>
      </c>
      <c r="B1035" t="s">
        <v>12</v>
      </c>
      <c r="C1035" t="s">
        <v>66</v>
      </c>
      <c r="D1035" s="24">
        <v>46143</v>
      </c>
      <c r="E1035" t="s">
        <v>329</v>
      </c>
      <c r="F1035" t="s">
        <v>10</v>
      </c>
      <c r="G1035" t="s">
        <v>320</v>
      </c>
      <c r="H1035" t="s">
        <v>320</v>
      </c>
      <c r="I1035" t="s">
        <v>322</v>
      </c>
      <c r="J1035" s="25">
        <v>85290</v>
      </c>
      <c r="K1035" s="26">
        <v>144.77889999999999</v>
      </c>
      <c r="L1035" s="26">
        <v>1.9490000000000001</v>
      </c>
    </row>
    <row r="1036" spans="1:12" ht="16" customHeight="1">
      <c r="A1036" t="s">
        <v>570</v>
      </c>
      <c r="B1036" t="s">
        <v>12</v>
      </c>
      <c r="C1036" t="s">
        <v>66</v>
      </c>
      <c r="D1036" s="24">
        <v>46143</v>
      </c>
      <c r="E1036" t="s">
        <v>560</v>
      </c>
      <c r="F1036" t="s">
        <v>10</v>
      </c>
      <c r="G1036" t="s">
        <v>320</v>
      </c>
      <c r="H1036" t="s">
        <v>320</v>
      </c>
      <c r="I1036" t="s">
        <v>324</v>
      </c>
      <c r="J1036" s="25">
        <v>4184</v>
      </c>
      <c r="K1036" s="26">
        <v>7.1</v>
      </c>
      <c r="L1036" s="26">
        <v>0.16919999999999999</v>
      </c>
    </row>
    <row r="1037" spans="1:12" ht="16" customHeight="1">
      <c r="A1037" t="s">
        <v>570</v>
      </c>
      <c r="B1037" t="s">
        <v>12</v>
      </c>
      <c r="C1037" t="s">
        <v>66</v>
      </c>
      <c r="D1037" s="24">
        <v>46143</v>
      </c>
      <c r="E1037" t="s">
        <v>372</v>
      </c>
      <c r="F1037" t="s">
        <v>10</v>
      </c>
      <c r="G1037" t="s">
        <v>320</v>
      </c>
      <c r="H1037" t="s">
        <v>320</v>
      </c>
      <c r="I1037" t="s">
        <v>403</v>
      </c>
      <c r="J1037" s="25">
        <v>303</v>
      </c>
      <c r="K1037" s="26">
        <v>0.52059999999999995</v>
      </c>
      <c r="L1037" s="26">
        <v>1.0200000000000001E-2</v>
      </c>
    </row>
    <row r="1038" spans="1:12" ht="16" customHeight="1">
      <c r="A1038" t="s">
        <v>570</v>
      </c>
      <c r="B1038" t="s">
        <v>12</v>
      </c>
      <c r="C1038" t="s">
        <v>66</v>
      </c>
      <c r="D1038" s="24">
        <v>46143</v>
      </c>
      <c r="E1038" t="s">
        <v>331</v>
      </c>
      <c r="F1038" t="s">
        <v>10</v>
      </c>
      <c r="G1038" t="s">
        <v>320</v>
      </c>
      <c r="H1038" t="s">
        <v>320</v>
      </c>
      <c r="I1038" t="s">
        <v>404</v>
      </c>
      <c r="J1038" s="25">
        <v>6</v>
      </c>
      <c r="K1038" s="26">
        <v>1.0500000000000001E-2</v>
      </c>
      <c r="L1038" s="26">
        <v>5.9999999999999995E-4</v>
      </c>
    </row>
    <row r="1039" spans="1:12" ht="16" customHeight="1">
      <c r="A1039" t="s">
        <v>570</v>
      </c>
      <c r="B1039" t="s">
        <v>12</v>
      </c>
      <c r="C1039" t="s">
        <v>66</v>
      </c>
      <c r="D1039" s="24">
        <v>46143</v>
      </c>
      <c r="E1039" t="s">
        <v>542</v>
      </c>
      <c r="F1039" t="s">
        <v>10</v>
      </c>
      <c r="G1039" t="s">
        <v>320</v>
      </c>
      <c r="H1039" t="s">
        <v>320</v>
      </c>
      <c r="I1039" t="s">
        <v>405</v>
      </c>
      <c r="J1039" s="25">
        <v>0</v>
      </c>
      <c r="K1039" s="26">
        <v>0</v>
      </c>
      <c r="L1039" s="26">
        <v>0</v>
      </c>
    </row>
    <row r="1040" spans="1:12" ht="16" customHeight="1">
      <c r="A1040" t="s">
        <v>571</v>
      </c>
      <c r="B1040" t="s">
        <v>13</v>
      </c>
      <c r="C1040" t="s">
        <v>67</v>
      </c>
      <c r="D1040" s="24">
        <v>46143</v>
      </c>
      <c r="E1040" t="s">
        <v>519</v>
      </c>
      <c r="F1040" t="s">
        <v>10</v>
      </c>
      <c r="G1040" t="s">
        <v>320</v>
      </c>
      <c r="H1040" t="s">
        <v>320</v>
      </c>
      <c r="I1040" t="s">
        <v>315</v>
      </c>
      <c r="J1040" s="25">
        <v>3112842</v>
      </c>
      <c r="K1040" s="26">
        <v>5152.4679999999998</v>
      </c>
      <c r="L1040" s="26">
        <v>45.862699999999997</v>
      </c>
    </row>
    <row r="1041" spans="1:12" ht="16" customHeight="1">
      <c r="A1041" t="s">
        <v>571</v>
      </c>
      <c r="B1041" t="s">
        <v>13</v>
      </c>
      <c r="C1041" t="s">
        <v>67</v>
      </c>
      <c r="D1041" s="24">
        <v>46143</v>
      </c>
      <c r="E1041" t="s">
        <v>329</v>
      </c>
      <c r="F1041" t="s">
        <v>10</v>
      </c>
      <c r="G1041" t="s">
        <v>320</v>
      </c>
      <c r="H1041" t="s">
        <v>320</v>
      </c>
      <c r="I1041" t="s">
        <v>322</v>
      </c>
      <c r="J1041" s="25">
        <v>175767</v>
      </c>
      <c r="K1041" s="26">
        <v>309.4049</v>
      </c>
      <c r="L1041" s="26">
        <v>3.0546000000000002</v>
      </c>
    </row>
    <row r="1042" spans="1:12" ht="16" customHeight="1">
      <c r="A1042" t="s">
        <v>571</v>
      </c>
      <c r="B1042" t="s">
        <v>13</v>
      </c>
      <c r="C1042" t="s">
        <v>67</v>
      </c>
      <c r="D1042" s="24">
        <v>46143</v>
      </c>
      <c r="E1042" t="s">
        <v>560</v>
      </c>
      <c r="F1042" t="s">
        <v>10</v>
      </c>
      <c r="G1042" t="s">
        <v>320</v>
      </c>
      <c r="H1042" t="s">
        <v>320</v>
      </c>
      <c r="I1042" t="s">
        <v>324</v>
      </c>
      <c r="J1042" s="25">
        <v>5173</v>
      </c>
      <c r="K1042" s="26">
        <v>8.8726000000000003</v>
      </c>
      <c r="L1042" s="26">
        <v>0.1883</v>
      </c>
    </row>
    <row r="1043" spans="1:12" ht="16" customHeight="1">
      <c r="A1043" t="s">
        <v>571</v>
      </c>
      <c r="B1043" t="s">
        <v>13</v>
      </c>
      <c r="C1043" t="s">
        <v>67</v>
      </c>
      <c r="D1043" s="24">
        <v>46143</v>
      </c>
      <c r="E1043" t="s">
        <v>372</v>
      </c>
      <c r="F1043" t="s">
        <v>10</v>
      </c>
      <c r="G1043" t="s">
        <v>320</v>
      </c>
      <c r="H1043" t="s">
        <v>320</v>
      </c>
      <c r="I1043" t="s">
        <v>403</v>
      </c>
      <c r="J1043" s="25">
        <v>266</v>
      </c>
      <c r="K1043" s="26">
        <v>0.46550000000000002</v>
      </c>
      <c r="L1043" s="26">
        <v>8.0999999999999996E-3</v>
      </c>
    </row>
    <row r="1044" spans="1:12" ht="16" customHeight="1">
      <c r="A1044" t="s">
        <v>571</v>
      </c>
      <c r="B1044" t="s">
        <v>13</v>
      </c>
      <c r="C1044" t="s">
        <v>67</v>
      </c>
      <c r="D1044" s="24">
        <v>46143</v>
      </c>
      <c r="E1044" t="s">
        <v>331</v>
      </c>
      <c r="F1044" t="s">
        <v>10</v>
      </c>
      <c r="G1044" t="s">
        <v>320</v>
      </c>
      <c r="H1044" t="s">
        <v>320</v>
      </c>
      <c r="I1044" t="s">
        <v>404</v>
      </c>
      <c r="J1044" s="25">
        <v>14</v>
      </c>
      <c r="K1044" s="26">
        <v>2.4899999999999999E-2</v>
      </c>
      <c r="L1044" s="26">
        <v>1E-3</v>
      </c>
    </row>
    <row r="1045" spans="1:12" ht="16" customHeight="1">
      <c r="A1045" t="s">
        <v>571</v>
      </c>
      <c r="B1045" t="s">
        <v>13</v>
      </c>
      <c r="C1045" t="s">
        <v>67</v>
      </c>
      <c r="D1045" s="24">
        <v>46143</v>
      </c>
      <c r="E1045" t="s">
        <v>542</v>
      </c>
      <c r="F1045" t="s">
        <v>10</v>
      </c>
      <c r="G1045" t="s">
        <v>320</v>
      </c>
      <c r="H1045" t="s">
        <v>320</v>
      </c>
      <c r="I1045" t="s">
        <v>405</v>
      </c>
      <c r="J1045" s="25">
        <v>0</v>
      </c>
      <c r="K1045" s="26">
        <v>0</v>
      </c>
      <c r="L1045" s="26">
        <v>0</v>
      </c>
    </row>
    <row r="1046" spans="1:12" ht="16" customHeight="1">
      <c r="A1046" t="s">
        <v>572</v>
      </c>
      <c r="B1046" t="s">
        <v>9</v>
      </c>
      <c r="C1046" t="s">
        <v>67</v>
      </c>
      <c r="D1046" s="24">
        <v>46143</v>
      </c>
      <c r="E1046" t="s">
        <v>519</v>
      </c>
      <c r="F1046" t="s">
        <v>10</v>
      </c>
      <c r="G1046" t="s">
        <v>320</v>
      </c>
      <c r="H1046" t="s">
        <v>320</v>
      </c>
      <c r="I1046" t="s">
        <v>315</v>
      </c>
      <c r="J1046" s="25">
        <v>3798263</v>
      </c>
      <c r="K1046" s="26">
        <v>6225.8678</v>
      </c>
      <c r="L1046" s="26">
        <v>51.797499999999999</v>
      </c>
    </row>
    <row r="1047" spans="1:12" ht="16" customHeight="1">
      <c r="A1047" t="s">
        <v>572</v>
      </c>
      <c r="B1047" t="s">
        <v>9</v>
      </c>
      <c r="C1047" t="s">
        <v>67</v>
      </c>
      <c r="D1047" s="24">
        <v>46143</v>
      </c>
      <c r="E1047" t="s">
        <v>329</v>
      </c>
      <c r="F1047" t="s">
        <v>10</v>
      </c>
      <c r="G1047" t="s">
        <v>320</v>
      </c>
      <c r="H1047" t="s">
        <v>320</v>
      </c>
      <c r="I1047" t="s">
        <v>322</v>
      </c>
      <c r="J1047" s="25">
        <v>202314</v>
      </c>
      <c r="K1047" s="26">
        <v>350.93970000000002</v>
      </c>
      <c r="L1047" s="26">
        <v>4.7636000000000003</v>
      </c>
    </row>
    <row r="1048" spans="1:12" ht="16" customHeight="1">
      <c r="A1048" t="s">
        <v>572</v>
      </c>
      <c r="B1048" t="s">
        <v>9</v>
      </c>
      <c r="C1048" t="s">
        <v>67</v>
      </c>
      <c r="D1048" s="24">
        <v>46143</v>
      </c>
      <c r="E1048" t="s">
        <v>560</v>
      </c>
      <c r="F1048" t="s">
        <v>10</v>
      </c>
      <c r="G1048" t="s">
        <v>320</v>
      </c>
      <c r="H1048" t="s">
        <v>320</v>
      </c>
      <c r="I1048" t="s">
        <v>324</v>
      </c>
      <c r="J1048" s="25">
        <v>6807</v>
      </c>
      <c r="K1048" s="26">
        <v>11.506600000000001</v>
      </c>
      <c r="L1048" s="26">
        <v>0.2233</v>
      </c>
    </row>
    <row r="1049" spans="1:12" ht="16" customHeight="1">
      <c r="A1049" t="s">
        <v>572</v>
      </c>
      <c r="B1049" t="s">
        <v>9</v>
      </c>
      <c r="C1049" t="s">
        <v>67</v>
      </c>
      <c r="D1049" s="24">
        <v>46143</v>
      </c>
      <c r="E1049" t="s">
        <v>372</v>
      </c>
      <c r="F1049" t="s">
        <v>10</v>
      </c>
      <c r="G1049" t="s">
        <v>320</v>
      </c>
      <c r="H1049" t="s">
        <v>320</v>
      </c>
      <c r="I1049" t="s">
        <v>403</v>
      </c>
      <c r="J1049" s="25">
        <v>464</v>
      </c>
      <c r="K1049" s="26">
        <v>0.79800000000000004</v>
      </c>
      <c r="L1049" s="26">
        <v>1.67E-2</v>
      </c>
    </row>
    <row r="1050" spans="1:12" ht="16" customHeight="1">
      <c r="A1050" t="s">
        <v>572</v>
      </c>
      <c r="B1050" t="s">
        <v>9</v>
      </c>
      <c r="C1050" t="s">
        <v>67</v>
      </c>
      <c r="D1050" s="24">
        <v>46143</v>
      </c>
      <c r="E1050" t="s">
        <v>331</v>
      </c>
      <c r="F1050" t="s">
        <v>10</v>
      </c>
      <c r="G1050" t="s">
        <v>320</v>
      </c>
      <c r="H1050" t="s">
        <v>320</v>
      </c>
      <c r="I1050" t="s">
        <v>404</v>
      </c>
      <c r="J1050" s="25">
        <v>15</v>
      </c>
      <c r="K1050" s="26">
        <v>2.5399999999999999E-2</v>
      </c>
      <c r="L1050" s="26">
        <v>1.1000000000000001E-3</v>
      </c>
    </row>
    <row r="1051" spans="1:12" ht="16" customHeight="1">
      <c r="A1051" t="s">
        <v>572</v>
      </c>
      <c r="B1051" t="s">
        <v>9</v>
      </c>
      <c r="C1051" t="s">
        <v>67</v>
      </c>
      <c r="D1051" s="24">
        <v>46143</v>
      </c>
      <c r="E1051" t="s">
        <v>542</v>
      </c>
      <c r="F1051" t="s">
        <v>10</v>
      </c>
      <c r="G1051" t="s">
        <v>320</v>
      </c>
      <c r="H1051" t="s">
        <v>320</v>
      </c>
      <c r="I1051" t="s">
        <v>405</v>
      </c>
      <c r="J1051" s="25">
        <v>0</v>
      </c>
      <c r="K1051" s="26">
        <v>0</v>
      </c>
      <c r="L1051" s="26">
        <v>0</v>
      </c>
    </row>
    <row r="1052" spans="1:12" ht="16" customHeight="1">
      <c r="A1052" t="s">
        <v>550</v>
      </c>
      <c r="B1052" t="s">
        <v>10</v>
      </c>
      <c r="C1052" t="s">
        <v>67</v>
      </c>
      <c r="D1052" s="24">
        <v>46143</v>
      </c>
      <c r="E1052" t="s">
        <v>519</v>
      </c>
      <c r="F1052" t="s">
        <v>10</v>
      </c>
      <c r="G1052" t="s">
        <v>320</v>
      </c>
      <c r="H1052" t="s">
        <v>320</v>
      </c>
      <c r="I1052" t="s">
        <v>315</v>
      </c>
      <c r="J1052" s="25">
        <v>3135913</v>
      </c>
      <c r="K1052" s="26">
        <v>5133.9570000000003</v>
      </c>
      <c r="L1052" s="26">
        <v>36.667200000000001</v>
      </c>
    </row>
    <row r="1053" spans="1:12" ht="16" customHeight="1">
      <c r="A1053" t="s">
        <v>550</v>
      </c>
      <c r="B1053" t="s">
        <v>10</v>
      </c>
      <c r="C1053" t="s">
        <v>67</v>
      </c>
      <c r="D1053" s="24">
        <v>46143</v>
      </c>
      <c r="E1053" t="s">
        <v>329</v>
      </c>
      <c r="F1053" t="s">
        <v>10</v>
      </c>
      <c r="G1053" t="s">
        <v>320</v>
      </c>
      <c r="H1053" t="s">
        <v>320</v>
      </c>
      <c r="I1053" t="s">
        <v>322</v>
      </c>
      <c r="J1053" s="25">
        <v>149854</v>
      </c>
      <c r="K1053" s="26">
        <v>262.71269999999998</v>
      </c>
      <c r="L1053" s="26">
        <v>3.35</v>
      </c>
    </row>
    <row r="1054" spans="1:12" ht="16" customHeight="1">
      <c r="A1054" t="s">
        <v>550</v>
      </c>
      <c r="B1054" t="s">
        <v>10</v>
      </c>
      <c r="C1054" t="s">
        <v>67</v>
      </c>
      <c r="D1054" s="24">
        <v>46143</v>
      </c>
      <c r="E1054" t="s">
        <v>560</v>
      </c>
      <c r="F1054" t="s">
        <v>10</v>
      </c>
      <c r="G1054" t="s">
        <v>320</v>
      </c>
      <c r="H1054" t="s">
        <v>320</v>
      </c>
      <c r="I1054" t="s">
        <v>324</v>
      </c>
      <c r="J1054" s="25">
        <v>2913</v>
      </c>
      <c r="K1054" s="26">
        <v>4.9424000000000001</v>
      </c>
      <c r="L1054" s="26">
        <v>0.1095</v>
      </c>
    </row>
    <row r="1055" spans="1:12" ht="16" customHeight="1">
      <c r="A1055" t="s">
        <v>550</v>
      </c>
      <c r="B1055" t="s">
        <v>10</v>
      </c>
      <c r="C1055" t="s">
        <v>67</v>
      </c>
      <c r="D1055" s="24">
        <v>46143</v>
      </c>
      <c r="E1055" t="s">
        <v>372</v>
      </c>
      <c r="F1055" t="s">
        <v>10</v>
      </c>
      <c r="G1055" t="s">
        <v>320</v>
      </c>
      <c r="H1055" t="s">
        <v>320</v>
      </c>
      <c r="I1055" t="s">
        <v>403</v>
      </c>
      <c r="J1055" s="25">
        <v>185</v>
      </c>
      <c r="K1055" s="26">
        <v>0.31640000000000001</v>
      </c>
      <c r="L1055" s="26">
        <v>7.0000000000000001E-3</v>
      </c>
    </row>
    <row r="1056" spans="1:12" ht="16" customHeight="1">
      <c r="A1056" t="s">
        <v>550</v>
      </c>
      <c r="B1056" t="s">
        <v>10</v>
      </c>
      <c r="C1056" t="s">
        <v>67</v>
      </c>
      <c r="D1056" s="24">
        <v>46143</v>
      </c>
      <c r="E1056" t="s">
        <v>331</v>
      </c>
      <c r="F1056" t="s">
        <v>10</v>
      </c>
      <c r="G1056" t="s">
        <v>320</v>
      </c>
      <c r="H1056" t="s">
        <v>320</v>
      </c>
      <c r="I1056" t="s">
        <v>404</v>
      </c>
      <c r="J1056" s="25">
        <v>26</v>
      </c>
      <c r="K1056" s="26">
        <v>4.2999999999999997E-2</v>
      </c>
      <c r="L1056" s="26">
        <v>1.1000000000000001E-3</v>
      </c>
    </row>
    <row r="1057" spans="1:12" ht="16" customHeight="1">
      <c r="A1057" t="s">
        <v>550</v>
      </c>
      <c r="B1057" t="s">
        <v>10</v>
      </c>
      <c r="C1057" t="s">
        <v>67</v>
      </c>
      <c r="D1057" s="24">
        <v>46143</v>
      </c>
      <c r="E1057" t="s">
        <v>542</v>
      </c>
      <c r="F1057" t="s">
        <v>10</v>
      </c>
      <c r="G1057" t="s">
        <v>320</v>
      </c>
      <c r="H1057" t="s">
        <v>320</v>
      </c>
      <c r="I1057" t="s">
        <v>405</v>
      </c>
      <c r="J1057" s="25">
        <v>0</v>
      </c>
      <c r="K1057" s="26">
        <v>0</v>
      </c>
      <c r="L1057" s="26">
        <v>0</v>
      </c>
    </row>
    <row r="1058" spans="1:12" ht="16" customHeight="1">
      <c r="A1058" t="s">
        <v>573</v>
      </c>
      <c r="B1058" t="s">
        <v>11</v>
      </c>
      <c r="C1058" t="s">
        <v>67</v>
      </c>
      <c r="D1058" s="24">
        <v>46143</v>
      </c>
      <c r="E1058" t="s">
        <v>519</v>
      </c>
      <c r="F1058" t="s">
        <v>10</v>
      </c>
      <c r="G1058" t="s">
        <v>320</v>
      </c>
      <c r="H1058" t="s">
        <v>320</v>
      </c>
      <c r="I1058" t="s">
        <v>315</v>
      </c>
      <c r="J1058" s="25">
        <v>5188850</v>
      </c>
      <c r="K1058" s="26">
        <v>8450.8330000000005</v>
      </c>
      <c r="L1058" s="26">
        <v>53.395099999999999</v>
      </c>
    </row>
    <row r="1059" spans="1:12" ht="16" customHeight="1">
      <c r="A1059" t="s">
        <v>573</v>
      </c>
      <c r="B1059" t="s">
        <v>11</v>
      </c>
      <c r="C1059" t="s">
        <v>67</v>
      </c>
      <c r="D1059" s="24">
        <v>46143</v>
      </c>
      <c r="E1059" t="s">
        <v>329</v>
      </c>
      <c r="F1059" t="s">
        <v>10</v>
      </c>
      <c r="G1059" t="s">
        <v>320</v>
      </c>
      <c r="H1059" t="s">
        <v>320</v>
      </c>
      <c r="I1059" t="s">
        <v>322</v>
      </c>
      <c r="J1059" s="25">
        <v>221112</v>
      </c>
      <c r="K1059" s="26">
        <v>381.03890000000001</v>
      </c>
      <c r="L1059" s="26">
        <v>5.7342000000000004</v>
      </c>
    </row>
    <row r="1060" spans="1:12" ht="16" customHeight="1">
      <c r="A1060" t="s">
        <v>573</v>
      </c>
      <c r="B1060" t="s">
        <v>11</v>
      </c>
      <c r="C1060" t="s">
        <v>67</v>
      </c>
      <c r="D1060" s="24">
        <v>46143</v>
      </c>
      <c r="E1060" t="s">
        <v>560</v>
      </c>
      <c r="F1060" t="s">
        <v>10</v>
      </c>
      <c r="G1060" t="s">
        <v>320</v>
      </c>
      <c r="H1060" t="s">
        <v>320</v>
      </c>
      <c r="I1060" t="s">
        <v>324</v>
      </c>
      <c r="J1060" s="25">
        <v>6345</v>
      </c>
      <c r="K1060" s="26">
        <v>10.597200000000001</v>
      </c>
      <c r="L1060" s="26">
        <v>0.22309999999999999</v>
      </c>
    </row>
    <row r="1061" spans="1:12" ht="16" customHeight="1">
      <c r="A1061" t="s">
        <v>573</v>
      </c>
      <c r="B1061" t="s">
        <v>11</v>
      </c>
      <c r="C1061" t="s">
        <v>67</v>
      </c>
      <c r="D1061" s="24">
        <v>46143</v>
      </c>
      <c r="E1061" t="s">
        <v>372</v>
      </c>
      <c r="F1061" t="s">
        <v>10</v>
      </c>
      <c r="G1061" t="s">
        <v>320</v>
      </c>
      <c r="H1061" t="s">
        <v>320</v>
      </c>
      <c r="I1061" t="s">
        <v>403</v>
      </c>
      <c r="J1061" s="25">
        <v>517</v>
      </c>
      <c r="K1061" s="26">
        <v>0.88929999999999998</v>
      </c>
      <c r="L1061" s="26">
        <v>1.9400000000000001E-2</v>
      </c>
    </row>
    <row r="1062" spans="1:12" ht="16" customHeight="1">
      <c r="A1062" t="s">
        <v>573</v>
      </c>
      <c r="B1062" t="s">
        <v>11</v>
      </c>
      <c r="C1062" t="s">
        <v>67</v>
      </c>
      <c r="D1062" s="24">
        <v>46143</v>
      </c>
      <c r="E1062" t="s">
        <v>331</v>
      </c>
      <c r="F1062" t="s">
        <v>10</v>
      </c>
      <c r="G1062" t="s">
        <v>320</v>
      </c>
      <c r="H1062" t="s">
        <v>320</v>
      </c>
      <c r="I1062" t="s">
        <v>404</v>
      </c>
      <c r="J1062" s="25">
        <v>21</v>
      </c>
      <c r="K1062" s="26">
        <v>3.56E-2</v>
      </c>
      <c r="L1062" s="26">
        <v>1.4E-3</v>
      </c>
    </row>
    <row r="1063" spans="1:12" ht="16" customHeight="1">
      <c r="A1063" t="s">
        <v>573</v>
      </c>
      <c r="B1063" t="s">
        <v>11</v>
      </c>
      <c r="C1063" t="s">
        <v>67</v>
      </c>
      <c r="D1063" s="24">
        <v>46143</v>
      </c>
      <c r="E1063" t="s">
        <v>542</v>
      </c>
      <c r="F1063" t="s">
        <v>10</v>
      </c>
      <c r="G1063" t="s">
        <v>320</v>
      </c>
      <c r="H1063" t="s">
        <v>320</v>
      </c>
      <c r="I1063" t="s">
        <v>405</v>
      </c>
      <c r="J1063" s="25">
        <v>0</v>
      </c>
      <c r="K1063" s="26">
        <v>0</v>
      </c>
      <c r="L1063" s="26">
        <v>0</v>
      </c>
    </row>
    <row r="1064" spans="1:12" ht="16" customHeight="1">
      <c r="A1064" t="s">
        <v>575</v>
      </c>
      <c r="B1064" t="s">
        <v>12</v>
      </c>
      <c r="C1064" t="s">
        <v>67</v>
      </c>
      <c r="D1064" s="24">
        <v>46143</v>
      </c>
      <c r="E1064" t="s">
        <v>519</v>
      </c>
      <c r="F1064" t="s">
        <v>10</v>
      </c>
      <c r="G1064" t="s">
        <v>320</v>
      </c>
      <c r="H1064" t="s">
        <v>320</v>
      </c>
      <c r="I1064" t="s">
        <v>315</v>
      </c>
      <c r="J1064" s="25">
        <v>5824458</v>
      </c>
      <c r="K1064" s="26">
        <v>9498.6651000000002</v>
      </c>
      <c r="L1064" s="26">
        <v>48.572800000000001</v>
      </c>
    </row>
    <row r="1065" spans="1:12" ht="16" customHeight="1">
      <c r="A1065" t="s">
        <v>575</v>
      </c>
      <c r="B1065" t="s">
        <v>12</v>
      </c>
      <c r="C1065" t="s">
        <v>67</v>
      </c>
      <c r="D1065" s="24">
        <v>46143</v>
      </c>
      <c r="E1065" t="s">
        <v>329</v>
      </c>
      <c r="F1065" t="s">
        <v>10</v>
      </c>
      <c r="G1065" t="s">
        <v>320</v>
      </c>
      <c r="H1065" t="s">
        <v>320</v>
      </c>
      <c r="I1065" t="s">
        <v>322</v>
      </c>
      <c r="J1065" s="25">
        <v>250807</v>
      </c>
      <c r="K1065" s="26">
        <v>426.77929999999998</v>
      </c>
      <c r="L1065" s="26">
        <v>6.4572000000000003</v>
      </c>
    </row>
    <row r="1066" spans="1:12" ht="16" customHeight="1">
      <c r="A1066" t="s">
        <v>575</v>
      </c>
      <c r="B1066" t="s">
        <v>12</v>
      </c>
      <c r="C1066" t="s">
        <v>67</v>
      </c>
      <c r="D1066" s="24">
        <v>46143</v>
      </c>
      <c r="E1066" t="s">
        <v>560</v>
      </c>
      <c r="F1066" t="s">
        <v>10</v>
      </c>
      <c r="G1066" t="s">
        <v>320</v>
      </c>
      <c r="H1066" t="s">
        <v>320</v>
      </c>
      <c r="I1066" t="s">
        <v>324</v>
      </c>
      <c r="J1066" s="25">
        <v>6595</v>
      </c>
      <c r="K1066" s="26">
        <v>11.119199999999999</v>
      </c>
      <c r="L1066" s="26">
        <v>0.22789999999999999</v>
      </c>
    </row>
    <row r="1067" spans="1:12" ht="16" customHeight="1">
      <c r="A1067" t="s">
        <v>575</v>
      </c>
      <c r="B1067" t="s">
        <v>12</v>
      </c>
      <c r="C1067" t="s">
        <v>67</v>
      </c>
      <c r="D1067" s="24">
        <v>46143</v>
      </c>
      <c r="E1067" t="s">
        <v>372</v>
      </c>
      <c r="F1067" t="s">
        <v>10</v>
      </c>
      <c r="G1067" t="s">
        <v>320</v>
      </c>
      <c r="H1067" t="s">
        <v>320</v>
      </c>
      <c r="I1067" t="s">
        <v>403</v>
      </c>
      <c r="J1067" s="25">
        <v>502</v>
      </c>
      <c r="K1067" s="26">
        <v>0.86250000000000004</v>
      </c>
      <c r="L1067" s="26">
        <v>2.2100000000000002E-2</v>
      </c>
    </row>
    <row r="1068" spans="1:12" ht="16" customHeight="1">
      <c r="A1068" t="s">
        <v>575</v>
      </c>
      <c r="B1068" t="s">
        <v>12</v>
      </c>
      <c r="C1068" t="s">
        <v>67</v>
      </c>
      <c r="D1068" s="24">
        <v>46143</v>
      </c>
      <c r="E1068" t="s">
        <v>331</v>
      </c>
      <c r="F1068" t="s">
        <v>10</v>
      </c>
      <c r="G1068" t="s">
        <v>320</v>
      </c>
      <c r="H1068" t="s">
        <v>320</v>
      </c>
      <c r="I1068" t="s">
        <v>404</v>
      </c>
      <c r="J1068" s="25">
        <v>19</v>
      </c>
      <c r="K1068" s="26">
        <v>3.2399999999999998E-2</v>
      </c>
      <c r="L1068" s="26">
        <v>1.1000000000000001E-3</v>
      </c>
    </row>
    <row r="1069" spans="1:12" ht="16" customHeight="1">
      <c r="A1069" t="s">
        <v>575</v>
      </c>
      <c r="B1069" t="s">
        <v>12</v>
      </c>
      <c r="C1069" t="s">
        <v>67</v>
      </c>
      <c r="D1069" s="24">
        <v>46143</v>
      </c>
      <c r="E1069" t="s">
        <v>542</v>
      </c>
      <c r="F1069" t="s">
        <v>10</v>
      </c>
      <c r="G1069" t="s">
        <v>320</v>
      </c>
      <c r="H1069" t="s">
        <v>320</v>
      </c>
      <c r="I1069" t="s">
        <v>405</v>
      </c>
      <c r="J1069" s="25">
        <v>0</v>
      </c>
      <c r="K1069" s="26">
        <v>0</v>
      </c>
      <c r="L1069" s="26">
        <v>0</v>
      </c>
    </row>
    <row r="1070" spans="1:12" ht="16" customHeight="1">
      <c r="A1070" t="s">
        <v>576</v>
      </c>
      <c r="B1070" t="s">
        <v>13</v>
      </c>
      <c r="C1070" t="s">
        <v>68</v>
      </c>
      <c r="D1070" s="24">
        <v>46143</v>
      </c>
      <c r="E1070" t="s">
        <v>519</v>
      </c>
      <c r="F1070" t="s">
        <v>10</v>
      </c>
      <c r="G1070" t="s">
        <v>320</v>
      </c>
      <c r="H1070" t="s">
        <v>320</v>
      </c>
      <c r="I1070" t="s">
        <v>315</v>
      </c>
      <c r="J1070" s="25">
        <v>9184146</v>
      </c>
      <c r="K1070" s="26">
        <v>15033.8902</v>
      </c>
      <c r="L1070" s="26">
        <v>67.343000000000004</v>
      </c>
    </row>
    <row r="1071" spans="1:12" ht="16" customHeight="1">
      <c r="A1071" t="s">
        <v>576</v>
      </c>
      <c r="B1071" t="s">
        <v>13</v>
      </c>
      <c r="C1071" t="s">
        <v>68</v>
      </c>
      <c r="D1071" s="24">
        <v>46143</v>
      </c>
      <c r="E1071" t="s">
        <v>329</v>
      </c>
      <c r="F1071" t="s">
        <v>10</v>
      </c>
      <c r="G1071" t="s">
        <v>320</v>
      </c>
      <c r="H1071" t="s">
        <v>320</v>
      </c>
      <c r="I1071" t="s">
        <v>322</v>
      </c>
      <c r="J1071" s="25">
        <v>352471</v>
      </c>
      <c r="K1071" s="26">
        <v>597.90009999999995</v>
      </c>
      <c r="L1071" s="26">
        <v>9.7730999999999995</v>
      </c>
    </row>
    <row r="1072" spans="1:12" ht="16" customHeight="1">
      <c r="A1072" t="s">
        <v>576</v>
      </c>
      <c r="B1072" t="s">
        <v>13</v>
      </c>
      <c r="C1072" t="s">
        <v>68</v>
      </c>
      <c r="D1072" s="24">
        <v>46143</v>
      </c>
      <c r="E1072" t="s">
        <v>560</v>
      </c>
      <c r="F1072" t="s">
        <v>10</v>
      </c>
      <c r="G1072" t="s">
        <v>320</v>
      </c>
      <c r="H1072" t="s">
        <v>320</v>
      </c>
      <c r="I1072" t="s">
        <v>324</v>
      </c>
      <c r="J1072" s="25">
        <v>8441</v>
      </c>
      <c r="K1072" s="26">
        <v>14.249499999999999</v>
      </c>
      <c r="L1072" s="26">
        <v>0.24129999999999999</v>
      </c>
    </row>
    <row r="1073" spans="1:12" ht="16" customHeight="1">
      <c r="A1073" t="s">
        <v>576</v>
      </c>
      <c r="B1073" t="s">
        <v>13</v>
      </c>
      <c r="C1073" t="s">
        <v>68</v>
      </c>
      <c r="D1073" s="24">
        <v>46143</v>
      </c>
      <c r="E1073" t="s">
        <v>372</v>
      </c>
      <c r="F1073" t="s">
        <v>10</v>
      </c>
      <c r="G1073" t="s">
        <v>320</v>
      </c>
      <c r="H1073" t="s">
        <v>320</v>
      </c>
      <c r="I1073" t="s">
        <v>403</v>
      </c>
      <c r="J1073" s="25">
        <v>668</v>
      </c>
      <c r="K1073" s="26">
        <v>1.1576</v>
      </c>
      <c r="L1073" s="26">
        <v>2.0500000000000001E-2</v>
      </c>
    </row>
    <row r="1074" spans="1:12" ht="16" customHeight="1">
      <c r="A1074" t="s">
        <v>576</v>
      </c>
      <c r="B1074" t="s">
        <v>13</v>
      </c>
      <c r="C1074" t="s">
        <v>68</v>
      </c>
      <c r="D1074" s="24">
        <v>46143</v>
      </c>
      <c r="E1074" t="s">
        <v>331</v>
      </c>
      <c r="F1074" t="s">
        <v>10</v>
      </c>
      <c r="G1074" t="s">
        <v>320</v>
      </c>
      <c r="H1074" t="s">
        <v>320</v>
      </c>
      <c r="I1074" t="s">
        <v>404</v>
      </c>
      <c r="J1074" s="25">
        <v>62</v>
      </c>
      <c r="K1074" s="26">
        <v>0.1105</v>
      </c>
      <c r="L1074" s="26">
        <v>3.8E-3</v>
      </c>
    </row>
    <row r="1075" spans="1:12" ht="16" customHeight="1">
      <c r="A1075" t="s">
        <v>576</v>
      </c>
      <c r="B1075" t="s">
        <v>13</v>
      </c>
      <c r="C1075" t="s">
        <v>68</v>
      </c>
      <c r="D1075" s="24">
        <v>46143</v>
      </c>
      <c r="E1075" t="s">
        <v>542</v>
      </c>
      <c r="F1075" t="s">
        <v>10</v>
      </c>
      <c r="G1075" t="s">
        <v>320</v>
      </c>
      <c r="H1075" t="s">
        <v>320</v>
      </c>
      <c r="I1075" t="s">
        <v>405</v>
      </c>
      <c r="J1075" s="25">
        <v>0</v>
      </c>
      <c r="K1075" s="26">
        <v>0</v>
      </c>
      <c r="L1075" s="26">
        <v>0</v>
      </c>
    </row>
    <row r="1076" spans="1:12" ht="16" customHeight="1">
      <c r="A1076" t="s">
        <v>577</v>
      </c>
      <c r="B1076" t="s">
        <v>9</v>
      </c>
      <c r="C1076" t="s">
        <v>68</v>
      </c>
      <c r="D1076" s="24">
        <v>46143</v>
      </c>
      <c r="E1076" t="s">
        <v>519</v>
      </c>
      <c r="F1076" t="s">
        <v>10</v>
      </c>
      <c r="G1076" t="s">
        <v>320</v>
      </c>
      <c r="H1076" t="s">
        <v>320</v>
      </c>
      <c r="I1076" t="s">
        <v>315</v>
      </c>
      <c r="J1076" s="25">
        <v>16090631</v>
      </c>
      <c r="K1076" s="26">
        <v>26655.903699999999</v>
      </c>
      <c r="L1076" s="26">
        <v>79.577399999999997</v>
      </c>
    </row>
    <row r="1077" spans="1:12" ht="16" customHeight="1">
      <c r="A1077" t="s">
        <v>577</v>
      </c>
      <c r="B1077" t="s">
        <v>9</v>
      </c>
      <c r="C1077" t="s">
        <v>68</v>
      </c>
      <c r="D1077" s="24">
        <v>46143</v>
      </c>
      <c r="E1077" t="s">
        <v>329</v>
      </c>
      <c r="F1077" t="s">
        <v>10</v>
      </c>
      <c r="G1077" t="s">
        <v>320</v>
      </c>
      <c r="H1077" t="s">
        <v>320</v>
      </c>
      <c r="I1077" t="s">
        <v>322</v>
      </c>
      <c r="J1077" s="25">
        <v>571878</v>
      </c>
      <c r="K1077" s="26">
        <v>962.79920000000004</v>
      </c>
      <c r="L1077" s="26">
        <v>13.8522</v>
      </c>
    </row>
    <row r="1078" spans="1:12" ht="16" customHeight="1">
      <c r="A1078" t="s">
        <v>577</v>
      </c>
      <c r="B1078" t="s">
        <v>9</v>
      </c>
      <c r="C1078" t="s">
        <v>68</v>
      </c>
      <c r="D1078" s="24">
        <v>46143</v>
      </c>
      <c r="E1078" t="s">
        <v>560</v>
      </c>
      <c r="F1078" t="s">
        <v>10</v>
      </c>
      <c r="G1078" t="s">
        <v>320</v>
      </c>
      <c r="H1078" t="s">
        <v>320</v>
      </c>
      <c r="I1078" t="s">
        <v>324</v>
      </c>
      <c r="J1078" s="25">
        <v>18692</v>
      </c>
      <c r="K1078" s="26">
        <v>30.7746</v>
      </c>
      <c r="L1078" s="26">
        <v>0.45979999999999999</v>
      </c>
    </row>
    <row r="1079" spans="1:12" ht="16" customHeight="1">
      <c r="A1079" t="s">
        <v>577</v>
      </c>
      <c r="B1079" t="s">
        <v>9</v>
      </c>
      <c r="C1079" t="s">
        <v>68</v>
      </c>
      <c r="D1079" s="24">
        <v>46143</v>
      </c>
      <c r="E1079" t="s">
        <v>372</v>
      </c>
      <c r="F1079" t="s">
        <v>10</v>
      </c>
      <c r="G1079" t="s">
        <v>320</v>
      </c>
      <c r="H1079" t="s">
        <v>320</v>
      </c>
      <c r="I1079" t="s">
        <v>403</v>
      </c>
      <c r="J1079" s="25">
        <v>1803</v>
      </c>
      <c r="K1079" s="26">
        <v>3.1854</v>
      </c>
      <c r="L1079" s="26">
        <v>4.87E-2</v>
      </c>
    </row>
    <row r="1080" spans="1:12" ht="16" customHeight="1">
      <c r="A1080" t="s">
        <v>577</v>
      </c>
      <c r="B1080" t="s">
        <v>9</v>
      </c>
      <c r="C1080" t="s">
        <v>68</v>
      </c>
      <c r="D1080" s="24">
        <v>46143</v>
      </c>
      <c r="E1080" t="s">
        <v>331</v>
      </c>
      <c r="F1080" t="s">
        <v>10</v>
      </c>
      <c r="G1080" t="s">
        <v>320</v>
      </c>
      <c r="H1080" t="s">
        <v>320</v>
      </c>
      <c r="I1080" t="s">
        <v>404</v>
      </c>
      <c r="J1080" s="25">
        <v>50</v>
      </c>
      <c r="K1080" s="26">
        <v>8.9599999999999999E-2</v>
      </c>
      <c r="L1080" s="26">
        <v>3.0000000000000001E-3</v>
      </c>
    </row>
    <row r="1081" spans="1:12" ht="16" customHeight="1">
      <c r="A1081" t="s">
        <v>577</v>
      </c>
      <c r="B1081" t="s">
        <v>9</v>
      </c>
      <c r="C1081" t="s">
        <v>68</v>
      </c>
      <c r="D1081" s="24">
        <v>46143</v>
      </c>
      <c r="E1081" t="s">
        <v>542</v>
      </c>
      <c r="F1081" t="s">
        <v>10</v>
      </c>
      <c r="G1081" t="s">
        <v>320</v>
      </c>
      <c r="H1081" t="s">
        <v>320</v>
      </c>
      <c r="I1081" t="s">
        <v>405</v>
      </c>
      <c r="J1081" s="25">
        <v>0</v>
      </c>
      <c r="K1081" s="26">
        <v>0</v>
      </c>
      <c r="L1081" s="26">
        <v>0</v>
      </c>
    </row>
    <row r="1082" spans="1:12" ht="16" customHeight="1">
      <c r="A1082" t="s">
        <v>519</v>
      </c>
      <c r="B1082" t="s">
        <v>10</v>
      </c>
      <c r="C1082" t="s">
        <v>68</v>
      </c>
      <c r="D1082" s="24">
        <v>46143</v>
      </c>
      <c r="E1082" t="s">
        <v>519</v>
      </c>
      <c r="F1082" t="s">
        <v>10</v>
      </c>
      <c r="G1082" t="s">
        <v>320</v>
      </c>
      <c r="H1082" t="s">
        <v>320</v>
      </c>
      <c r="I1082" t="s">
        <v>315</v>
      </c>
      <c r="J1082" s="25">
        <v>96694212</v>
      </c>
      <c r="K1082" s="26">
        <v>160619.5662</v>
      </c>
      <c r="L1082" s="26">
        <v>176.14349999999999</v>
      </c>
    </row>
    <row r="1083" spans="1:12" ht="16" customHeight="1">
      <c r="A1083" t="s">
        <v>519</v>
      </c>
      <c r="B1083" t="s">
        <v>10</v>
      </c>
      <c r="C1083" t="s">
        <v>68</v>
      </c>
      <c r="D1083" s="24">
        <v>46143</v>
      </c>
      <c r="E1083" t="s">
        <v>329</v>
      </c>
      <c r="F1083" t="s">
        <v>10</v>
      </c>
      <c r="G1083" t="s">
        <v>320</v>
      </c>
      <c r="H1083" t="s">
        <v>320</v>
      </c>
      <c r="I1083" t="s">
        <v>322</v>
      </c>
      <c r="J1083" s="25">
        <v>711453</v>
      </c>
      <c r="K1083" s="26">
        <v>1203.5129999999999</v>
      </c>
      <c r="L1083" s="26">
        <v>16.8689</v>
      </c>
    </row>
    <row r="1084" spans="1:12" ht="16" customHeight="1">
      <c r="A1084" t="s">
        <v>519</v>
      </c>
      <c r="B1084" t="s">
        <v>10</v>
      </c>
      <c r="C1084" t="s">
        <v>68</v>
      </c>
      <c r="D1084" s="24">
        <v>46143</v>
      </c>
      <c r="E1084" t="s">
        <v>560</v>
      </c>
      <c r="F1084" t="s">
        <v>10</v>
      </c>
      <c r="G1084" t="s">
        <v>320</v>
      </c>
      <c r="H1084" t="s">
        <v>320</v>
      </c>
      <c r="I1084" t="s">
        <v>324</v>
      </c>
      <c r="J1084" s="25">
        <v>18448</v>
      </c>
      <c r="K1084" s="26">
        <v>30.671500000000002</v>
      </c>
      <c r="L1084" s="26">
        <v>0.38159999999999999</v>
      </c>
    </row>
    <row r="1085" spans="1:12" ht="16" customHeight="1">
      <c r="A1085" t="s">
        <v>519</v>
      </c>
      <c r="B1085" t="s">
        <v>10</v>
      </c>
      <c r="C1085" t="s">
        <v>68</v>
      </c>
      <c r="D1085" s="24">
        <v>46143</v>
      </c>
      <c r="E1085" t="s">
        <v>372</v>
      </c>
      <c r="F1085" t="s">
        <v>10</v>
      </c>
      <c r="G1085" t="s">
        <v>320</v>
      </c>
      <c r="H1085" t="s">
        <v>320</v>
      </c>
      <c r="I1085" t="s">
        <v>403</v>
      </c>
      <c r="J1085" s="25">
        <v>854</v>
      </c>
      <c r="K1085" s="26">
        <v>1.4826999999999999</v>
      </c>
      <c r="L1085" s="26">
        <v>2.5600000000000001E-2</v>
      </c>
    </row>
    <row r="1086" spans="1:12" ht="16" customHeight="1">
      <c r="A1086" t="s">
        <v>519</v>
      </c>
      <c r="B1086" t="s">
        <v>10</v>
      </c>
      <c r="C1086" t="s">
        <v>68</v>
      </c>
      <c r="D1086" s="24">
        <v>46143</v>
      </c>
      <c r="E1086" t="s">
        <v>331</v>
      </c>
      <c r="F1086" t="s">
        <v>10</v>
      </c>
      <c r="G1086" t="s">
        <v>320</v>
      </c>
      <c r="H1086" t="s">
        <v>320</v>
      </c>
      <c r="I1086" t="s">
        <v>404</v>
      </c>
      <c r="J1086" s="25">
        <v>21</v>
      </c>
      <c r="K1086" s="26">
        <v>3.6299999999999999E-2</v>
      </c>
      <c r="L1086" s="26">
        <v>1.1000000000000001E-3</v>
      </c>
    </row>
    <row r="1087" spans="1:12" ht="16" customHeight="1">
      <c r="A1087" t="s">
        <v>519</v>
      </c>
      <c r="B1087" t="s">
        <v>10</v>
      </c>
      <c r="C1087" t="s">
        <v>68</v>
      </c>
      <c r="D1087" s="24">
        <v>46143</v>
      </c>
      <c r="E1087" t="s">
        <v>542</v>
      </c>
      <c r="F1087" t="s">
        <v>10</v>
      </c>
      <c r="G1087" t="s">
        <v>320</v>
      </c>
      <c r="H1087" t="s">
        <v>320</v>
      </c>
      <c r="I1087" t="s">
        <v>405</v>
      </c>
      <c r="J1087" s="25">
        <v>0</v>
      </c>
      <c r="K1087" s="26">
        <v>0</v>
      </c>
      <c r="L1087" s="26">
        <v>0</v>
      </c>
    </row>
    <row r="1088" spans="1:12" ht="16" customHeight="1">
      <c r="A1088" t="s">
        <v>578</v>
      </c>
      <c r="B1088" t="s">
        <v>11</v>
      </c>
      <c r="C1088" t="s">
        <v>68</v>
      </c>
      <c r="D1088" s="24">
        <v>46143</v>
      </c>
      <c r="E1088" t="s">
        <v>329</v>
      </c>
      <c r="F1088" t="s">
        <v>10</v>
      </c>
      <c r="G1088" t="s">
        <v>320</v>
      </c>
      <c r="H1088" t="s">
        <v>320</v>
      </c>
      <c r="I1088" t="s">
        <v>322</v>
      </c>
      <c r="J1088" s="25">
        <v>1543898</v>
      </c>
      <c r="K1088" s="26">
        <v>2607.9209000000001</v>
      </c>
      <c r="L1088" s="26">
        <v>33.117699999999999</v>
      </c>
    </row>
    <row r="1089" spans="1:12" ht="16" customHeight="1">
      <c r="A1089" t="s">
        <v>578</v>
      </c>
      <c r="B1089" t="s">
        <v>11</v>
      </c>
      <c r="C1089" t="s">
        <v>68</v>
      </c>
      <c r="D1089" s="24">
        <v>46143</v>
      </c>
      <c r="E1089" t="s">
        <v>560</v>
      </c>
      <c r="F1089" t="s">
        <v>10</v>
      </c>
      <c r="G1089" t="s">
        <v>320</v>
      </c>
      <c r="H1089" t="s">
        <v>320</v>
      </c>
      <c r="I1089" t="s">
        <v>324</v>
      </c>
      <c r="J1089" s="25">
        <v>20273</v>
      </c>
      <c r="K1089" s="26">
        <v>33.354599999999998</v>
      </c>
      <c r="L1089" s="26">
        <v>0.39240000000000003</v>
      </c>
    </row>
    <row r="1090" spans="1:12" ht="16" customHeight="1">
      <c r="A1090" t="s">
        <v>578</v>
      </c>
      <c r="B1090" t="s">
        <v>11</v>
      </c>
      <c r="C1090" t="s">
        <v>68</v>
      </c>
      <c r="D1090" s="24">
        <v>46143</v>
      </c>
      <c r="E1090" t="s">
        <v>579</v>
      </c>
      <c r="F1090" t="s">
        <v>10</v>
      </c>
      <c r="G1090" t="s">
        <v>320</v>
      </c>
      <c r="H1090" t="s">
        <v>320</v>
      </c>
      <c r="I1090" t="s">
        <v>326</v>
      </c>
      <c r="J1090" s="25">
        <v>375</v>
      </c>
      <c r="K1090" s="26">
        <v>0.62350000000000005</v>
      </c>
      <c r="L1090" s="26">
        <v>1.3100000000000001E-2</v>
      </c>
    </row>
    <row r="1091" spans="1:12" ht="16" customHeight="1">
      <c r="A1091" t="s">
        <v>578</v>
      </c>
      <c r="B1091" t="s">
        <v>11</v>
      </c>
      <c r="C1091" t="s">
        <v>68</v>
      </c>
      <c r="D1091" s="24">
        <v>46143</v>
      </c>
      <c r="E1091" t="s">
        <v>372</v>
      </c>
      <c r="F1091" t="s">
        <v>10</v>
      </c>
      <c r="G1091" t="s">
        <v>320</v>
      </c>
      <c r="H1091" t="s">
        <v>320</v>
      </c>
      <c r="I1091" t="s">
        <v>403</v>
      </c>
      <c r="J1091" s="25">
        <v>743</v>
      </c>
      <c r="K1091" s="26">
        <v>1.286</v>
      </c>
      <c r="L1091" s="26">
        <v>2.5999999999999999E-2</v>
      </c>
    </row>
    <row r="1092" spans="1:12" ht="16" customHeight="1">
      <c r="A1092" t="s">
        <v>578</v>
      </c>
      <c r="B1092" t="s">
        <v>11</v>
      </c>
      <c r="C1092" t="s">
        <v>68</v>
      </c>
      <c r="D1092" s="24">
        <v>46143</v>
      </c>
      <c r="E1092" t="s">
        <v>331</v>
      </c>
      <c r="F1092" t="s">
        <v>10</v>
      </c>
      <c r="G1092" t="s">
        <v>320</v>
      </c>
      <c r="H1092" t="s">
        <v>320</v>
      </c>
      <c r="I1092" t="s">
        <v>404</v>
      </c>
      <c r="J1092" s="25">
        <v>46</v>
      </c>
      <c r="K1092" s="26">
        <v>7.7499999999999999E-2</v>
      </c>
      <c r="L1092" s="26">
        <v>2.0999999999999999E-3</v>
      </c>
    </row>
    <row r="1093" spans="1:12" ht="16" customHeight="1">
      <c r="A1093" t="s">
        <v>578</v>
      </c>
      <c r="B1093" t="s">
        <v>11</v>
      </c>
      <c r="C1093" t="s">
        <v>68</v>
      </c>
      <c r="D1093" s="24">
        <v>46143</v>
      </c>
      <c r="E1093" t="s">
        <v>542</v>
      </c>
      <c r="F1093" t="s">
        <v>10</v>
      </c>
      <c r="G1093" t="s">
        <v>320</v>
      </c>
      <c r="H1093" t="s">
        <v>320</v>
      </c>
      <c r="I1093" t="s">
        <v>405</v>
      </c>
      <c r="J1093" s="25">
        <v>0</v>
      </c>
      <c r="K1093" s="26">
        <v>0</v>
      </c>
      <c r="L1093" s="26">
        <v>0</v>
      </c>
    </row>
    <row r="1094" spans="1:12" ht="16" customHeight="1">
      <c r="A1094" t="s">
        <v>580</v>
      </c>
      <c r="B1094" t="s">
        <v>13</v>
      </c>
      <c r="C1094" t="s">
        <v>69</v>
      </c>
      <c r="D1094" s="24">
        <v>46143</v>
      </c>
      <c r="E1094" t="s">
        <v>329</v>
      </c>
      <c r="F1094" t="s">
        <v>10</v>
      </c>
      <c r="G1094" t="s">
        <v>320</v>
      </c>
      <c r="H1094" t="s">
        <v>320</v>
      </c>
      <c r="I1094" t="s">
        <v>322</v>
      </c>
      <c r="J1094" s="25">
        <v>2073141</v>
      </c>
      <c r="K1094" s="26">
        <v>3482.1716999999999</v>
      </c>
      <c r="L1094" s="26">
        <v>43.532899999999998</v>
      </c>
    </row>
    <row r="1095" spans="1:12" ht="16" customHeight="1">
      <c r="A1095" t="s">
        <v>580</v>
      </c>
      <c r="B1095" t="s">
        <v>13</v>
      </c>
      <c r="C1095" t="s">
        <v>69</v>
      </c>
      <c r="D1095" s="24">
        <v>46143</v>
      </c>
      <c r="E1095" t="s">
        <v>560</v>
      </c>
      <c r="F1095" t="s">
        <v>10</v>
      </c>
      <c r="G1095" t="s">
        <v>320</v>
      </c>
      <c r="H1095" t="s">
        <v>320</v>
      </c>
      <c r="I1095" t="s">
        <v>324</v>
      </c>
      <c r="J1095" s="25">
        <v>28947</v>
      </c>
      <c r="K1095" s="26">
        <v>49.094900000000003</v>
      </c>
      <c r="L1095" s="26">
        <v>0.8135</v>
      </c>
    </row>
    <row r="1096" spans="1:12" ht="16" customHeight="1">
      <c r="A1096" t="s">
        <v>580</v>
      </c>
      <c r="B1096" t="s">
        <v>13</v>
      </c>
      <c r="C1096" t="s">
        <v>69</v>
      </c>
      <c r="D1096" s="24">
        <v>46143</v>
      </c>
      <c r="E1096" t="s">
        <v>579</v>
      </c>
      <c r="F1096" t="s">
        <v>10</v>
      </c>
      <c r="G1096" t="s">
        <v>320</v>
      </c>
      <c r="H1096" t="s">
        <v>320</v>
      </c>
      <c r="I1096" t="s">
        <v>326</v>
      </c>
      <c r="J1096" s="25">
        <v>877</v>
      </c>
      <c r="K1096" s="26">
        <v>1.4601999999999999</v>
      </c>
      <c r="L1096" s="26">
        <v>2.8299999999999999E-2</v>
      </c>
    </row>
    <row r="1097" spans="1:12" ht="16" customHeight="1">
      <c r="A1097" t="s">
        <v>580</v>
      </c>
      <c r="B1097" t="s">
        <v>13</v>
      </c>
      <c r="C1097" t="s">
        <v>69</v>
      </c>
      <c r="D1097" s="24">
        <v>46143</v>
      </c>
      <c r="E1097" t="s">
        <v>372</v>
      </c>
      <c r="F1097" t="s">
        <v>10</v>
      </c>
      <c r="G1097" t="s">
        <v>320</v>
      </c>
      <c r="H1097" t="s">
        <v>320</v>
      </c>
      <c r="I1097" t="s">
        <v>403</v>
      </c>
      <c r="J1097" s="25">
        <v>1085</v>
      </c>
      <c r="K1097" s="26">
        <v>1.8913</v>
      </c>
      <c r="L1097" s="26">
        <v>3.4000000000000002E-2</v>
      </c>
    </row>
    <row r="1098" spans="1:12" ht="16" customHeight="1">
      <c r="A1098" t="s">
        <v>580</v>
      </c>
      <c r="B1098" t="s">
        <v>13</v>
      </c>
      <c r="C1098" t="s">
        <v>69</v>
      </c>
      <c r="D1098" s="24">
        <v>46143</v>
      </c>
      <c r="E1098" t="s">
        <v>331</v>
      </c>
      <c r="F1098" t="s">
        <v>10</v>
      </c>
      <c r="G1098" t="s">
        <v>320</v>
      </c>
      <c r="H1098" t="s">
        <v>320</v>
      </c>
      <c r="I1098" t="s">
        <v>404</v>
      </c>
      <c r="J1098" s="25">
        <v>33</v>
      </c>
      <c r="K1098" s="26">
        <v>5.5199999999999999E-2</v>
      </c>
      <c r="L1098" s="26">
        <v>1.4E-3</v>
      </c>
    </row>
    <row r="1099" spans="1:12" ht="16" customHeight="1">
      <c r="A1099" t="s">
        <v>580</v>
      </c>
      <c r="B1099" t="s">
        <v>13</v>
      </c>
      <c r="C1099" t="s">
        <v>69</v>
      </c>
      <c r="D1099" s="24">
        <v>46143</v>
      </c>
      <c r="E1099" t="s">
        <v>542</v>
      </c>
      <c r="F1099" t="s">
        <v>10</v>
      </c>
      <c r="G1099" t="s">
        <v>320</v>
      </c>
      <c r="H1099" t="s">
        <v>320</v>
      </c>
      <c r="I1099" t="s">
        <v>405</v>
      </c>
      <c r="J1099" s="25">
        <v>0</v>
      </c>
      <c r="K1099" s="26">
        <v>0</v>
      </c>
      <c r="L1099" s="26">
        <v>0</v>
      </c>
    </row>
    <row r="1100" spans="1:12" ht="16" customHeight="1">
      <c r="A1100" t="s">
        <v>581</v>
      </c>
      <c r="B1100" t="s">
        <v>9</v>
      </c>
      <c r="C1100" t="s">
        <v>70</v>
      </c>
      <c r="D1100" s="24">
        <v>46174</v>
      </c>
      <c r="E1100" t="s">
        <v>329</v>
      </c>
      <c r="F1100" t="s">
        <v>10</v>
      </c>
      <c r="G1100" t="s">
        <v>320</v>
      </c>
      <c r="H1100" t="s">
        <v>320</v>
      </c>
      <c r="I1100" t="s">
        <v>315</v>
      </c>
      <c r="J1100" s="25">
        <v>2087116</v>
      </c>
      <c r="K1100" s="26">
        <v>3488.3622999999998</v>
      </c>
      <c r="L1100" s="26">
        <v>41.517600000000002</v>
      </c>
    </row>
    <row r="1101" spans="1:12" ht="16" customHeight="1">
      <c r="A1101" t="s">
        <v>581</v>
      </c>
      <c r="B1101" t="s">
        <v>9</v>
      </c>
      <c r="C1101" t="s">
        <v>70</v>
      </c>
      <c r="D1101" s="24">
        <v>46174</v>
      </c>
      <c r="E1101" t="s">
        <v>560</v>
      </c>
      <c r="F1101" t="s">
        <v>10</v>
      </c>
      <c r="G1101" t="s">
        <v>320</v>
      </c>
      <c r="H1101" t="s">
        <v>320</v>
      </c>
      <c r="I1101" t="s">
        <v>322</v>
      </c>
      <c r="J1101" s="25">
        <v>83895</v>
      </c>
      <c r="K1101" s="26">
        <v>147.65270000000001</v>
      </c>
      <c r="L1101" s="26">
        <v>0.87160000000000004</v>
      </c>
    </row>
    <row r="1102" spans="1:12" ht="16" customHeight="1">
      <c r="A1102" t="s">
        <v>581</v>
      </c>
      <c r="B1102" t="s">
        <v>9</v>
      </c>
      <c r="C1102" t="s">
        <v>70</v>
      </c>
      <c r="D1102" s="24">
        <v>46174</v>
      </c>
      <c r="E1102" t="s">
        <v>579</v>
      </c>
      <c r="F1102" t="s">
        <v>10</v>
      </c>
      <c r="G1102" t="s">
        <v>320</v>
      </c>
      <c r="H1102" t="s">
        <v>320</v>
      </c>
      <c r="I1102" t="s">
        <v>324</v>
      </c>
      <c r="J1102" s="25">
        <v>1769</v>
      </c>
      <c r="K1102" s="26">
        <v>2.9685000000000001</v>
      </c>
      <c r="L1102" s="26">
        <v>7.5399999999999995E-2</v>
      </c>
    </row>
    <row r="1103" spans="1:12" ht="16" customHeight="1">
      <c r="A1103" t="s">
        <v>581</v>
      </c>
      <c r="B1103" t="s">
        <v>9</v>
      </c>
      <c r="C1103" t="s">
        <v>70</v>
      </c>
      <c r="D1103" s="24">
        <v>46174</v>
      </c>
      <c r="E1103" t="s">
        <v>372</v>
      </c>
      <c r="F1103" t="s">
        <v>10</v>
      </c>
      <c r="G1103" t="s">
        <v>320</v>
      </c>
      <c r="H1103" t="s">
        <v>320</v>
      </c>
      <c r="I1103" t="s">
        <v>326</v>
      </c>
      <c r="J1103" s="25">
        <v>2500</v>
      </c>
      <c r="K1103" s="26">
        <v>4.4104999999999999</v>
      </c>
      <c r="L1103" s="26">
        <v>9.5600000000000004E-2</v>
      </c>
    </row>
    <row r="1104" spans="1:12" ht="16" customHeight="1">
      <c r="A1104" t="s">
        <v>581</v>
      </c>
      <c r="B1104" t="s">
        <v>9</v>
      </c>
      <c r="C1104" t="s">
        <v>70</v>
      </c>
      <c r="D1104" s="24">
        <v>46174</v>
      </c>
      <c r="E1104" t="s">
        <v>331</v>
      </c>
      <c r="F1104" t="s">
        <v>10</v>
      </c>
      <c r="G1104" t="s">
        <v>320</v>
      </c>
      <c r="H1104" t="s">
        <v>320</v>
      </c>
      <c r="I1104" t="s">
        <v>328</v>
      </c>
      <c r="J1104" s="25">
        <v>33</v>
      </c>
      <c r="K1104" s="26">
        <v>5.4399999999999997E-2</v>
      </c>
      <c r="L1104" s="26">
        <v>1.1000000000000001E-3</v>
      </c>
    </row>
    <row r="1105" spans="1:12" ht="16" customHeight="1">
      <c r="A1105" t="s">
        <v>581</v>
      </c>
      <c r="B1105" t="s">
        <v>9</v>
      </c>
      <c r="C1105" t="s">
        <v>70</v>
      </c>
      <c r="D1105" s="24">
        <v>46174</v>
      </c>
      <c r="E1105" t="s">
        <v>542</v>
      </c>
      <c r="F1105" t="s">
        <v>10</v>
      </c>
      <c r="G1105" t="s">
        <v>320</v>
      </c>
      <c r="H1105" t="s">
        <v>320</v>
      </c>
      <c r="I1105" t="s">
        <v>330</v>
      </c>
      <c r="J1105" s="25">
        <v>0</v>
      </c>
      <c r="K1105" s="26">
        <v>0</v>
      </c>
      <c r="L1105" s="26">
        <v>0</v>
      </c>
    </row>
    <row r="1106" spans="1:12" ht="16" customHeight="1">
      <c r="A1106" t="s">
        <v>555</v>
      </c>
      <c r="B1106" t="s">
        <v>10</v>
      </c>
      <c r="C1106" t="s">
        <v>70</v>
      </c>
      <c r="D1106" s="24">
        <v>46174</v>
      </c>
      <c r="E1106" t="s">
        <v>329</v>
      </c>
      <c r="F1106" t="s">
        <v>10</v>
      </c>
      <c r="G1106" t="s">
        <v>320</v>
      </c>
      <c r="H1106" t="s">
        <v>320</v>
      </c>
      <c r="I1106" t="s">
        <v>315</v>
      </c>
      <c r="J1106" s="25">
        <v>1957882</v>
      </c>
      <c r="K1106" s="26">
        <v>3240.4425999999999</v>
      </c>
      <c r="L1106" s="26">
        <v>40.282600000000002</v>
      </c>
    </row>
    <row r="1107" spans="1:12" ht="16" customHeight="1">
      <c r="A1107" t="s">
        <v>555</v>
      </c>
      <c r="B1107" t="s">
        <v>10</v>
      </c>
      <c r="C1107" t="s">
        <v>70</v>
      </c>
      <c r="D1107" s="24">
        <v>46174</v>
      </c>
      <c r="E1107" t="s">
        <v>560</v>
      </c>
      <c r="F1107" t="s">
        <v>10</v>
      </c>
      <c r="G1107" t="s">
        <v>320</v>
      </c>
      <c r="H1107" t="s">
        <v>320</v>
      </c>
      <c r="I1107" t="s">
        <v>322</v>
      </c>
      <c r="J1107" s="25">
        <v>39495</v>
      </c>
      <c r="K1107" s="26">
        <v>67.113799999999998</v>
      </c>
      <c r="L1107" s="26">
        <v>0.73780000000000001</v>
      </c>
    </row>
    <row r="1108" spans="1:12" ht="16" customHeight="1">
      <c r="A1108" t="s">
        <v>555</v>
      </c>
      <c r="B1108" t="s">
        <v>10</v>
      </c>
      <c r="C1108" t="s">
        <v>70</v>
      </c>
      <c r="D1108" s="24">
        <v>46174</v>
      </c>
      <c r="E1108" t="s">
        <v>579</v>
      </c>
      <c r="F1108" t="s">
        <v>10</v>
      </c>
      <c r="G1108" t="s">
        <v>320</v>
      </c>
      <c r="H1108" t="s">
        <v>320</v>
      </c>
      <c r="I1108" t="s">
        <v>324</v>
      </c>
      <c r="J1108" s="25">
        <v>1730</v>
      </c>
      <c r="K1108" s="26">
        <v>2.948</v>
      </c>
      <c r="L1108" s="26">
        <v>6.1800000000000001E-2</v>
      </c>
    </row>
    <row r="1109" spans="1:12" ht="16" customHeight="1">
      <c r="A1109" t="s">
        <v>555</v>
      </c>
      <c r="B1109" t="s">
        <v>10</v>
      </c>
      <c r="C1109" t="s">
        <v>70</v>
      </c>
      <c r="D1109" s="24">
        <v>46174</v>
      </c>
      <c r="E1109" t="s">
        <v>372</v>
      </c>
      <c r="F1109" t="s">
        <v>10</v>
      </c>
      <c r="G1109" t="s">
        <v>320</v>
      </c>
      <c r="H1109" t="s">
        <v>320</v>
      </c>
      <c r="I1109" t="s">
        <v>326</v>
      </c>
      <c r="J1109" s="25">
        <v>2027</v>
      </c>
      <c r="K1109" s="26">
        <v>3.5526</v>
      </c>
      <c r="L1109" s="26">
        <v>7.0599999999999996E-2</v>
      </c>
    </row>
    <row r="1110" spans="1:12" ht="16" customHeight="1">
      <c r="A1110" t="s">
        <v>555</v>
      </c>
      <c r="B1110" t="s">
        <v>10</v>
      </c>
      <c r="C1110" t="s">
        <v>70</v>
      </c>
      <c r="D1110" s="24">
        <v>46174</v>
      </c>
      <c r="E1110" t="s">
        <v>331</v>
      </c>
      <c r="F1110" t="s">
        <v>10</v>
      </c>
      <c r="G1110" t="s">
        <v>320</v>
      </c>
      <c r="H1110" t="s">
        <v>320</v>
      </c>
      <c r="I1110" t="s">
        <v>328</v>
      </c>
      <c r="J1110" s="25">
        <v>47</v>
      </c>
      <c r="K1110" s="26">
        <v>8.4500000000000006E-2</v>
      </c>
      <c r="L1110" s="26">
        <v>1.9E-3</v>
      </c>
    </row>
    <row r="1111" spans="1:12" ht="16" customHeight="1">
      <c r="A1111" t="s">
        <v>555</v>
      </c>
      <c r="B1111" t="s">
        <v>10</v>
      </c>
      <c r="C1111" t="s">
        <v>70</v>
      </c>
      <c r="D1111" s="24">
        <v>46174</v>
      </c>
      <c r="E1111" t="s">
        <v>542</v>
      </c>
      <c r="F1111" t="s">
        <v>10</v>
      </c>
      <c r="G1111" t="s">
        <v>320</v>
      </c>
      <c r="H1111" t="s">
        <v>320</v>
      </c>
      <c r="I1111" t="s">
        <v>330</v>
      </c>
      <c r="J1111" s="25">
        <v>0</v>
      </c>
      <c r="K1111" s="26">
        <v>0</v>
      </c>
      <c r="L1111" s="26">
        <v>0</v>
      </c>
    </row>
    <row r="1112" spans="1:12" ht="16" customHeight="1">
      <c r="A1112" t="s">
        <v>582</v>
      </c>
      <c r="B1112" t="s">
        <v>11</v>
      </c>
      <c r="C1112" t="s">
        <v>70</v>
      </c>
      <c r="D1112" s="24">
        <v>46174</v>
      </c>
      <c r="E1112" t="s">
        <v>329</v>
      </c>
      <c r="F1112" t="s">
        <v>10</v>
      </c>
      <c r="G1112" t="s">
        <v>320</v>
      </c>
      <c r="H1112" t="s">
        <v>320</v>
      </c>
      <c r="I1112" t="s">
        <v>315</v>
      </c>
      <c r="J1112" s="25">
        <v>2574159</v>
      </c>
      <c r="K1112" s="26">
        <v>4270.5074999999997</v>
      </c>
      <c r="L1112" s="26">
        <v>52.829099999999997</v>
      </c>
    </row>
    <row r="1113" spans="1:12" ht="16" customHeight="1">
      <c r="A1113" t="s">
        <v>582</v>
      </c>
      <c r="B1113" t="s">
        <v>11</v>
      </c>
      <c r="C1113" t="s">
        <v>70</v>
      </c>
      <c r="D1113" s="24">
        <v>46174</v>
      </c>
      <c r="E1113" t="s">
        <v>560</v>
      </c>
      <c r="F1113" t="s">
        <v>10</v>
      </c>
      <c r="G1113" t="s">
        <v>320</v>
      </c>
      <c r="H1113" t="s">
        <v>320</v>
      </c>
      <c r="I1113" t="s">
        <v>322</v>
      </c>
      <c r="J1113" s="25">
        <v>58330</v>
      </c>
      <c r="K1113" s="26">
        <v>98.796000000000006</v>
      </c>
      <c r="L1113" s="26">
        <v>1.1459999999999999</v>
      </c>
    </row>
    <row r="1114" spans="1:12" ht="16" customHeight="1">
      <c r="A1114" t="s">
        <v>582</v>
      </c>
      <c r="B1114" t="s">
        <v>11</v>
      </c>
      <c r="C1114" t="s">
        <v>70</v>
      </c>
      <c r="D1114" s="24">
        <v>46174</v>
      </c>
      <c r="E1114" t="s">
        <v>579</v>
      </c>
      <c r="F1114" t="s">
        <v>10</v>
      </c>
      <c r="G1114" t="s">
        <v>320</v>
      </c>
      <c r="H1114" t="s">
        <v>320</v>
      </c>
      <c r="I1114" t="s">
        <v>324</v>
      </c>
      <c r="J1114" s="25">
        <v>2635</v>
      </c>
      <c r="K1114" s="26">
        <v>4.4825999999999997</v>
      </c>
      <c r="L1114" s="26">
        <v>8.4500000000000006E-2</v>
      </c>
    </row>
    <row r="1115" spans="1:12" ht="16" customHeight="1">
      <c r="A1115" t="s">
        <v>582</v>
      </c>
      <c r="B1115" t="s">
        <v>11</v>
      </c>
      <c r="C1115" t="s">
        <v>70</v>
      </c>
      <c r="D1115" s="24">
        <v>46174</v>
      </c>
      <c r="E1115" t="s">
        <v>372</v>
      </c>
      <c r="F1115" t="s">
        <v>10</v>
      </c>
      <c r="G1115" t="s">
        <v>320</v>
      </c>
      <c r="H1115" t="s">
        <v>320</v>
      </c>
      <c r="I1115" t="s">
        <v>326</v>
      </c>
      <c r="J1115" s="25">
        <v>1774</v>
      </c>
      <c r="K1115" s="26">
        <v>3.0948000000000002</v>
      </c>
      <c r="L1115" s="26">
        <v>6.4899999999999999E-2</v>
      </c>
    </row>
    <row r="1116" spans="1:12" ht="16" customHeight="1">
      <c r="A1116" t="s">
        <v>582</v>
      </c>
      <c r="B1116" t="s">
        <v>11</v>
      </c>
      <c r="C1116" t="s">
        <v>70</v>
      </c>
      <c r="D1116" s="24">
        <v>46174</v>
      </c>
      <c r="E1116" t="s">
        <v>331</v>
      </c>
      <c r="F1116" t="s">
        <v>10</v>
      </c>
      <c r="G1116" t="s">
        <v>320</v>
      </c>
      <c r="H1116" t="s">
        <v>320</v>
      </c>
      <c r="I1116" t="s">
        <v>328</v>
      </c>
      <c r="J1116" s="25">
        <v>64</v>
      </c>
      <c r="K1116" s="26">
        <v>0.1145</v>
      </c>
      <c r="L1116" s="26">
        <v>2.8999999999999998E-3</v>
      </c>
    </row>
    <row r="1117" spans="1:12" ht="16" customHeight="1">
      <c r="A1117" t="s">
        <v>582</v>
      </c>
      <c r="B1117" t="s">
        <v>11</v>
      </c>
      <c r="C1117" t="s">
        <v>70</v>
      </c>
      <c r="D1117" s="24">
        <v>46174</v>
      </c>
      <c r="E1117" t="s">
        <v>542</v>
      </c>
      <c r="F1117" t="s">
        <v>10</v>
      </c>
      <c r="G1117" t="s">
        <v>320</v>
      </c>
      <c r="H1117" t="s">
        <v>320</v>
      </c>
      <c r="I1117" t="s">
        <v>330</v>
      </c>
      <c r="J1117" s="25">
        <v>0</v>
      </c>
      <c r="K1117" s="26">
        <v>0</v>
      </c>
      <c r="L1117" s="26">
        <v>0</v>
      </c>
    </row>
    <row r="1118" spans="1:12" ht="16" customHeight="1">
      <c r="A1118" t="s">
        <v>584</v>
      </c>
      <c r="B1118" t="s">
        <v>12</v>
      </c>
      <c r="C1118" t="s">
        <v>70</v>
      </c>
      <c r="D1118" s="24">
        <v>46174</v>
      </c>
      <c r="E1118" t="s">
        <v>329</v>
      </c>
      <c r="F1118" t="s">
        <v>10</v>
      </c>
      <c r="G1118" t="s">
        <v>320</v>
      </c>
      <c r="H1118" t="s">
        <v>320</v>
      </c>
      <c r="I1118" t="s">
        <v>315</v>
      </c>
      <c r="J1118" s="25">
        <v>1805357</v>
      </c>
      <c r="K1118" s="26">
        <v>3012.7035000000001</v>
      </c>
      <c r="L1118" s="26">
        <v>37.825699999999998</v>
      </c>
    </row>
    <row r="1119" spans="1:12" ht="16" customHeight="1">
      <c r="A1119" t="s">
        <v>584</v>
      </c>
      <c r="B1119" t="s">
        <v>12</v>
      </c>
      <c r="C1119" t="s">
        <v>70</v>
      </c>
      <c r="D1119" s="24">
        <v>46174</v>
      </c>
      <c r="E1119" t="s">
        <v>560</v>
      </c>
      <c r="F1119" t="s">
        <v>10</v>
      </c>
      <c r="G1119" t="s">
        <v>320</v>
      </c>
      <c r="H1119" t="s">
        <v>320</v>
      </c>
      <c r="I1119" t="s">
        <v>322</v>
      </c>
      <c r="J1119" s="25">
        <v>25161</v>
      </c>
      <c r="K1119" s="26">
        <v>42.799700000000001</v>
      </c>
      <c r="L1119" s="26">
        <v>0.53839999999999999</v>
      </c>
    </row>
    <row r="1120" spans="1:12" ht="16" customHeight="1">
      <c r="A1120" t="s">
        <v>584</v>
      </c>
      <c r="B1120" t="s">
        <v>12</v>
      </c>
      <c r="C1120" t="s">
        <v>70</v>
      </c>
      <c r="D1120" s="24">
        <v>46174</v>
      </c>
      <c r="E1120" t="s">
        <v>579</v>
      </c>
      <c r="F1120" t="s">
        <v>10</v>
      </c>
      <c r="G1120" t="s">
        <v>320</v>
      </c>
      <c r="H1120" t="s">
        <v>320</v>
      </c>
      <c r="I1120" t="s">
        <v>324</v>
      </c>
      <c r="J1120" s="25">
        <v>1206</v>
      </c>
      <c r="K1120" s="26">
        <v>2.0381999999999998</v>
      </c>
      <c r="L1120" s="26">
        <v>3.6999999999999998E-2</v>
      </c>
    </row>
    <row r="1121" spans="1:12" ht="16" customHeight="1">
      <c r="A1121" t="s">
        <v>584</v>
      </c>
      <c r="B1121" t="s">
        <v>12</v>
      </c>
      <c r="C1121" t="s">
        <v>70</v>
      </c>
      <c r="D1121" s="24">
        <v>46174</v>
      </c>
      <c r="E1121" t="s">
        <v>372</v>
      </c>
      <c r="F1121" t="s">
        <v>10</v>
      </c>
      <c r="G1121" t="s">
        <v>320</v>
      </c>
      <c r="H1121" t="s">
        <v>320</v>
      </c>
      <c r="I1121" t="s">
        <v>326</v>
      </c>
      <c r="J1121" s="25">
        <v>995</v>
      </c>
      <c r="K1121" s="26">
        <v>1.7343999999999999</v>
      </c>
      <c r="L1121" s="26">
        <v>4.2999999999999997E-2</v>
      </c>
    </row>
    <row r="1122" spans="1:12" ht="16" customHeight="1">
      <c r="A1122" t="s">
        <v>584</v>
      </c>
      <c r="B1122" t="s">
        <v>12</v>
      </c>
      <c r="C1122" t="s">
        <v>70</v>
      </c>
      <c r="D1122" s="24">
        <v>46174</v>
      </c>
      <c r="E1122" t="s">
        <v>331</v>
      </c>
      <c r="F1122" t="s">
        <v>10</v>
      </c>
      <c r="G1122" t="s">
        <v>320</v>
      </c>
      <c r="H1122" t="s">
        <v>320</v>
      </c>
      <c r="I1122" t="s">
        <v>328</v>
      </c>
      <c r="J1122" s="25">
        <v>92</v>
      </c>
      <c r="K1122" s="26">
        <v>0.1694</v>
      </c>
      <c r="L1122" s="26">
        <v>4.3E-3</v>
      </c>
    </row>
    <row r="1123" spans="1:12" ht="16" customHeight="1">
      <c r="A1123" t="s">
        <v>584</v>
      </c>
      <c r="B1123" t="s">
        <v>12</v>
      </c>
      <c r="C1123" t="s">
        <v>70</v>
      </c>
      <c r="D1123" s="24">
        <v>46174</v>
      </c>
      <c r="E1123" t="s">
        <v>542</v>
      </c>
      <c r="F1123" t="s">
        <v>10</v>
      </c>
      <c r="G1123" t="s">
        <v>320</v>
      </c>
      <c r="H1123" t="s">
        <v>320</v>
      </c>
      <c r="I1123" t="s">
        <v>330</v>
      </c>
      <c r="J1123" s="25">
        <v>0</v>
      </c>
      <c r="K1123" s="26">
        <v>0</v>
      </c>
      <c r="L1123" s="26">
        <v>0</v>
      </c>
    </row>
    <row r="1124" spans="1:12" ht="16" customHeight="1">
      <c r="A1124" t="s">
        <v>585</v>
      </c>
      <c r="B1124" t="s">
        <v>13</v>
      </c>
      <c r="C1124" t="s">
        <v>70</v>
      </c>
      <c r="D1124" s="24">
        <v>46174</v>
      </c>
      <c r="E1124" t="s">
        <v>329</v>
      </c>
      <c r="F1124" t="s">
        <v>10</v>
      </c>
      <c r="G1124" t="s">
        <v>320</v>
      </c>
      <c r="H1124" t="s">
        <v>320</v>
      </c>
      <c r="I1124" t="s">
        <v>315</v>
      </c>
      <c r="J1124" s="25">
        <v>2821084</v>
      </c>
      <c r="K1124" s="26">
        <v>4711.0051999999996</v>
      </c>
      <c r="L1124" s="26">
        <v>59.195099999999996</v>
      </c>
    </row>
    <row r="1125" spans="1:12" ht="16" customHeight="1">
      <c r="A1125" t="s">
        <v>585</v>
      </c>
      <c r="B1125" t="s">
        <v>13</v>
      </c>
      <c r="C1125" t="s">
        <v>70</v>
      </c>
      <c r="D1125" s="24">
        <v>46174</v>
      </c>
      <c r="E1125" t="s">
        <v>560</v>
      </c>
      <c r="F1125" t="s">
        <v>10</v>
      </c>
      <c r="G1125" t="s">
        <v>320</v>
      </c>
      <c r="H1125" t="s">
        <v>320</v>
      </c>
      <c r="I1125" t="s">
        <v>322</v>
      </c>
      <c r="J1125" s="25">
        <v>55903</v>
      </c>
      <c r="K1125" s="26">
        <v>95.086500000000001</v>
      </c>
      <c r="L1125" s="26">
        <v>1.1684000000000001</v>
      </c>
    </row>
    <row r="1126" spans="1:12" ht="16" customHeight="1">
      <c r="A1126" t="s">
        <v>585</v>
      </c>
      <c r="B1126" t="s">
        <v>13</v>
      </c>
      <c r="C1126" t="s">
        <v>70</v>
      </c>
      <c r="D1126" s="24">
        <v>46174</v>
      </c>
      <c r="E1126" t="s">
        <v>579</v>
      </c>
      <c r="F1126" t="s">
        <v>10</v>
      </c>
      <c r="G1126" t="s">
        <v>320</v>
      </c>
      <c r="H1126" t="s">
        <v>320</v>
      </c>
      <c r="I1126" t="s">
        <v>324</v>
      </c>
      <c r="J1126" s="25">
        <v>1450</v>
      </c>
      <c r="K1126" s="26">
        <v>2.4462999999999999</v>
      </c>
      <c r="L1126" s="26">
        <v>5.2699999999999997E-2</v>
      </c>
    </row>
    <row r="1127" spans="1:12" ht="16" customHeight="1">
      <c r="A1127" t="s">
        <v>585</v>
      </c>
      <c r="B1127" t="s">
        <v>13</v>
      </c>
      <c r="C1127" t="s">
        <v>70</v>
      </c>
      <c r="D1127" s="24">
        <v>46174</v>
      </c>
      <c r="E1127" t="s">
        <v>372</v>
      </c>
      <c r="F1127" t="s">
        <v>10</v>
      </c>
      <c r="G1127" t="s">
        <v>320</v>
      </c>
      <c r="H1127" t="s">
        <v>320</v>
      </c>
      <c r="I1127" t="s">
        <v>326</v>
      </c>
      <c r="J1127" s="25">
        <v>1001</v>
      </c>
      <c r="K1127" s="26">
        <v>1.7152000000000001</v>
      </c>
      <c r="L1127" s="26">
        <v>3.6999999999999998E-2</v>
      </c>
    </row>
    <row r="1128" spans="1:12" ht="16" customHeight="1">
      <c r="A1128" t="s">
        <v>585</v>
      </c>
      <c r="B1128" t="s">
        <v>13</v>
      </c>
      <c r="C1128" t="s">
        <v>70</v>
      </c>
      <c r="D1128" s="24">
        <v>46174</v>
      </c>
      <c r="E1128" t="s">
        <v>331</v>
      </c>
      <c r="F1128" t="s">
        <v>10</v>
      </c>
      <c r="G1128" t="s">
        <v>320</v>
      </c>
      <c r="H1128" t="s">
        <v>320</v>
      </c>
      <c r="I1128" t="s">
        <v>328</v>
      </c>
      <c r="J1128" s="25">
        <v>113</v>
      </c>
      <c r="K1128" s="26">
        <v>0.2054</v>
      </c>
      <c r="L1128" s="26">
        <v>5.1000000000000004E-3</v>
      </c>
    </row>
    <row r="1129" spans="1:12" ht="16" customHeight="1">
      <c r="A1129" t="s">
        <v>585</v>
      </c>
      <c r="B1129" t="s">
        <v>13</v>
      </c>
      <c r="C1129" t="s">
        <v>70</v>
      </c>
      <c r="D1129" s="24">
        <v>46174</v>
      </c>
      <c r="E1129" t="s">
        <v>542</v>
      </c>
      <c r="F1129" t="s">
        <v>10</v>
      </c>
      <c r="G1129" t="s">
        <v>320</v>
      </c>
      <c r="H1129" t="s">
        <v>320</v>
      </c>
      <c r="I1129" t="s">
        <v>330</v>
      </c>
      <c r="J1129" s="25">
        <v>0</v>
      </c>
      <c r="K1129" s="26">
        <v>0</v>
      </c>
      <c r="L1129" s="26">
        <v>0</v>
      </c>
    </row>
    <row r="1130" spans="1:12" ht="16" customHeight="1">
      <c r="A1130" t="s">
        <v>586</v>
      </c>
      <c r="B1130" t="s">
        <v>9</v>
      </c>
      <c r="C1130" t="s">
        <v>71</v>
      </c>
      <c r="D1130" s="24">
        <v>46174</v>
      </c>
      <c r="E1130" t="s">
        <v>329</v>
      </c>
      <c r="F1130" t="s">
        <v>10</v>
      </c>
      <c r="G1130" t="s">
        <v>320</v>
      </c>
      <c r="H1130" t="s">
        <v>320</v>
      </c>
      <c r="I1130" t="s">
        <v>315</v>
      </c>
      <c r="J1130" s="25">
        <v>2052438</v>
      </c>
      <c r="K1130" s="26">
        <v>3411.1772000000001</v>
      </c>
      <c r="L1130" s="26">
        <v>42.608699999999999</v>
      </c>
    </row>
    <row r="1131" spans="1:12" ht="16" customHeight="1">
      <c r="A1131" t="s">
        <v>586</v>
      </c>
      <c r="B1131" t="s">
        <v>9</v>
      </c>
      <c r="C1131" t="s">
        <v>71</v>
      </c>
      <c r="D1131" s="24">
        <v>46174</v>
      </c>
      <c r="E1131" t="s">
        <v>560</v>
      </c>
      <c r="F1131" t="s">
        <v>10</v>
      </c>
      <c r="G1131" t="s">
        <v>320</v>
      </c>
      <c r="H1131" t="s">
        <v>320</v>
      </c>
      <c r="I1131" t="s">
        <v>322</v>
      </c>
      <c r="J1131" s="25">
        <v>37591</v>
      </c>
      <c r="K1131" s="26">
        <v>64.278300000000002</v>
      </c>
      <c r="L1131" s="26">
        <v>0.7258</v>
      </c>
    </row>
    <row r="1132" spans="1:12" ht="16" customHeight="1">
      <c r="A1132" t="s">
        <v>586</v>
      </c>
      <c r="B1132" t="s">
        <v>9</v>
      </c>
      <c r="C1132" t="s">
        <v>71</v>
      </c>
      <c r="D1132" s="24">
        <v>46174</v>
      </c>
      <c r="E1132" t="s">
        <v>579</v>
      </c>
      <c r="F1132" t="s">
        <v>10</v>
      </c>
      <c r="G1132" t="s">
        <v>320</v>
      </c>
      <c r="H1132" t="s">
        <v>320</v>
      </c>
      <c r="I1132" t="s">
        <v>324</v>
      </c>
      <c r="J1132" s="25">
        <v>1172</v>
      </c>
      <c r="K1132" s="26">
        <v>1.9858</v>
      </c>
      <c r="L1132" s="26">
        <v>3.8300000000000001E-2</v>
      </c>
    </row>
    <row r="1133" spans="1:12" ht="16" customHeight="1">
      <c r="A1133" t="s">
        <v>586</v>
      </c>
      <c r="B1133" t="s">
        <v>9</v>
      </c>
      <c r="C1133" t="s">
        <v>71</v>
      </c>
      <c r="D1133" s="24">
        <v>46174</v>
      </c>
      <c r="E1133" t="s">
        <v>372</v>
      </c>
      <c r="F1133" t="s">
        <v>10</v>
      </c>
      <c r="G1133" t="s">
        <v>320</v>
      </c>
      <c r="H1133" t="s">
        <v>320</v>
      </c>
      <c r="I1133" t="s">
        <v>326</v>
      </c>
      <c r="J1133" s="25">
        <v>1104</v>
      </c>
      <c r="K1133" s="26">
        <v>1.9501999999999999</v>
      </c>
      <c r="L1133" s="26">
        <v>3.3700000000000001E-2</v>
      </c>
    </row>
    <row r="1134" spans="1:12" ht="16" customHeight="1">
      <c r="A1134" t="s">
        <v>586</v>
      </c>
      <c r="B1134" t="s">
        <v>9</v>
      </c>
      <c r="C1134" t="s">
        <v>71</v>
      </c>
      <c r="D1134" s="24">
        <v>46174</v>
      </c>
      <c r="E1134" t="s">
        <v>331</v>
      </c>
      <c r="F1134" t="s">
        <v>10</v>
      </c>
      <c r="G1134" t="s">
        <v>320</v>
      </c>
      <c r="H1134" t="s">
        <v>320</v>
      </c>
      <c r="I1134" t="s">
        <v>328</v>
      </c>
      <c r="J1134" s="25">
        <v>37</v>
      </c>
      <c r="K1134" s="26">
        <v>6.6299999999999998E-2</v>
      </c>
      <c r="L1134" s="26">
        <v>1.5E-3</v>
      </c>
    </row>
    <row r="1135" spans="1:12" ht="16" customHeight="1">
      <c r="A1135" t="s">
        <v>586</v>
      </c>
      <c r="B1135" t="s">
        <v>9</v>
      </c>
      <c r="C1135" t="s">
        <v>71</v>
      </c>
      <c r="D1135" s="24">
        <v>46174</v>
      </c>
      <c r="E1135" t="s">
        <v>542</v>
      </c>
      <c r="F1135" t="s">
        <v>10</v>
      </c>
      <c r="G1135" t="s">
        <v>320</v>
      </c>
      <c r="H1135" t="s">
        <v>320</v>
      </c>
      <c r="I1135" t="s">
        <v>330</v>
      </c>
      <c r="J1135" s="25">
        <v>0</v>
      </c>
      <c r="K1135" s="26">
        <v>0</v>
      </c>
      <c r="L1135" s="26">
        <v>0</v>
      </c>
    </row>
    <row r="1136" spans="1:12" ht="16" customHeight="1">
      <c r="A1136" t="s">
        <v>564</v>
      </c>
      <c r="B1136" t="s">
        <v>10</v>
      </c>
      <c r="C1136" t="s">
        <v>71</v>
      </c>
      <c r="D1136" s="24">
        <v>46174</v>
      </c>
      <c r="E1136" t="s">
        <v>329</v>
      </c>
      <c r="F1136" t="s">
        <v>10</v>
      </c>
      <c r="G1136" t="s">
        <v>320</v>
      </c>
      <c r="H1136" t="s">
        <v>320</v>
      </c>
      <c r="I1136" t="s">
        <v>315</v>
      </c>
      <c r="J1136" s="25">
        <v>2449924</v>
      </c>
      <c r="K1136" s="26">
        <v>4094.7469999999998</v>
      </c>
      <c r="L1136" s="26">
        <v>46.099600000000002</v>
      </c>
    </row>
    <row r="1137" spans="1:12" ht="16" customHeight="1">
      <c r="A1137" t="s">
        <v>564</v>
      </c>
      <c r="B1137" t="s">
        <v>10</v>
      </c>
      <c r="C1137" t="s">
        <v>71</v>
      </c>
      <c r="D1137" s="24">
        <v>46174</v>
      </c>
      <c r="E1137" t="s">
        <v>560</v>
      </c>
      <c r="F1137" t="s">
        <v>10</v>
      </c>
      <c r="G1137" t="s">
        <v>320</v>
      </c>
      <c r="H1137" t="s">
        <v>320</v>
      </c>
      <c r="I1137" t="s">
        <v>322</v>
      </c>
      <c r="J1137" s="25">
        <v>65975</v>
      </c>
      <c r="K1137" s="26">
        <v>114.0521</v>
      </c>
      <c r="L1137" s="26">
        <v>2.0552000000000001</v>
      </c>
    </row>
    <row r="1138" spans="1:12" ht="16" customHeight="1">
      <c r="A1138" t="s">
        <v>564</v>
      </c>
      <c r="B1138" t="s">
        <v>10</v>
      </c>
      <c r="C1138" t="s">
        <v>71</v>
      </c>
      <c r="D1138" s="24">
        <v>46174</v>
      </c>
      <c r="E1138" t="s">
        <v>579</v>
      </c>
      <c r="F1138" t="s">
        <v>10</v>
      </c>
      <c r="G1138" t="s">
        <v>320</v>
      </c>
      <c r="H1138" t="s">
        <v>320</v>
      </c>
      <c r="I1138" t="s">
        <v>324</v>
      </c>
      <c r="J1138" s="25">
        <v>2406</v>
      </c>
      <c r="K1138" s="26">
        <v>4.1208999999999998</v>
      </c>
      <c r="L1138" s="26">
        <v>6.3600000000000004E-2</v>
      </c>
    </row>
    <row r="1139" spans="1:12" ht="16" customHeight="1">
      <c r="A1139" t="s">
        <v>564</v>
      </c>
      <c r="B1139" t="s">
        <v>10</v>
      </c>
      <c r="C1139" t="s">
        <v>71</v>
      </c>
      <c r="D1139" s="24">
        <v>46174</v>
      </c>
      <c r="E1139" t="s">
        <v>372</v>
      </c>
      <c r="F1139" t="s">
        <v>10</v>
      </c>
      <c r="G1139" t="s">
        <v>320</v>
      </c>
      <c r="H1139" t="s">
        <v>320</v>
      </c>
      <c r="I1139" t="s">
        <v>326</v>
      </c>
      <c r="J1139" s="25">
        <v>1189</v>
      </c>
      <c r="K1139" s="26">
        <v>2.0623</v>
      </c>
      <c r="L1139" s="26">
        <v>4.0599999999999997E-2</v>
      </c>
    </row>
    <row r="1140" spans="1:12" ht="16" customHeight="1">
      <c r="A1140" t="s">
        <v>564</v>
      </c>
      <c r="B1140" t="s">
        <v>10</v>
      </c>
      <c r="C1140" t="s">
        <v>71</v>
      </c>
      <c r="D1140" s="24">
        <v>46174</v>
      </c>
      <c r="E1140" t="s">
        <v>331</v>
      </c>
      <c r="F1140" t="s">
        <v>10</v>
      </c>
      <c r="G1140" t="s">
        <v>320</v>
      </c>
      <c r="H1140" t="s">
        <v>320</v>
      </c>
      <c r="I1140" t="s">
        <v>328</v>
      </c>
      <c r="J1140" s="25">
        <v>54</v>
      </c>
      <c r="K1140" s="26">
        <v>9.3799999999999994E-2</v>
      </c>
      <c r="L1140" s="26">
        <v>2.3E-3</v>
      </c>
    </row>
    <row r="1141" spans="1:12" ht="16" customHeight="1">
      <c r="A1141" t="s">
        <v>564</v>
      </c>
      <c r="B1141" t="s">
        <v>10</v>
      </c>
      <c r="C1141" t="s">
        <v>71</v>
      </c>
      <c r="D1141" s="24">
        <v>46174</v>
      </c>
      <c r="E1141" t="s">
        <v>542</v>
      </c>
      <c r="F1141" t="s">
        <v>10</v>
      </c>
      <c r="G1141" t="s">
        <v>320</v>
      </c>
      <c r="H1141" t="s">
        <v>320</v>
      </c>
      <c r="I1141" t="s">
        <v>330</v>
      </c>
      <c r="J1141" s="25">
        <v>0</v>
      </c>
      <c r="K1141" s="26">
        <v>0</v>
      </c>
      <c r="L1141" s="26">
        <v>0</v>
      </c>
    </row>
    <row r="1142" spans="1:12" ht="16" customHeight="1">
      <c r="A1142" t="s">
        <v>587</v>
      </c>
      <c r="B1142" t="s">
        <v>11</v>
      </c>
      <c r="C1142" t="s">
        <v>71</v>
      </c>
      <c r="D1142" s="24">
        <v>46174</v>
      </c>
      <c r="E1142" t="s">
        <v>329</v>
      </c>
      <c r="F1142" t="s">
        <v>10</v>
      </c>
      <c r="G1142" t="s">
        <v>320</v>
      </c>
      <c r="H1142" t="s">
        <v>320</v>
      </c>
      <c r="I1142" t="s">
        <v>315</v>
      </c>
      <c r="J1142" s="25">
        <v>2183426</v>
      </c>
      <c r="K1142" s="26">
        <v>3670.8768</v>
      </c>
      <c r="L1142" s="26">
        <v>41.080800000000004</v>
      </c>
    </row>
    <row r="1143" spans="1:12" ht="16" customHeight="1">
      <c r="A1143" t="s">
        <v>587</v>
      </c>
      <c r="B1143" t="s">
        <v>11</v>
      </c>
      <c r="C1143" t="s">
        <v>71</v>
      </c>
      <c r="D1143" s="24">
        <v>46174</v>
      </c>
      <c r="E1143" t="s">
        <v>560</v>
      </c>
      <c r="F1143" t="s">
        <v>10</v>
      </c>
      <c r="G1143" t="s">
        <v>320</v>
      </c>
      <c r="H1143" t="s">
        <v>320</v>
      </c>
      <c r="I1143" t="s">
        <v>322</v>
      </c>
      <c r="J1143" s="25">
        <v>79845</v>
      </c>
      <c r="K1143" s="26">
        <v>138.72550000000001</v>
      </c>
      <c r="L1143" s="26">
        <v>2.2307000000000001</v>
      </c>
    </row>
    <row r="1144" spans="1:12" ht="16" customHeight="1">
      <c r="A1144" t="s">
        <v>587</v>
      </c>
      <c r="B1144" t="s">
        <v>11</v>
      </c>
      <c r="C1144" t="s">
        <v>71</v>
      </c>
      <c r="D1144" s="24">
        <v>46174</v>
      </c>
      <c r="E1144" t="s">
        <v>579</v>
      </c>
      <c r="F1144" t="s">
        <v>10</v>
      </c>
      <c r="G1144" t="s">
        <v>320</v>
      </c>
      <c r="H1144" t="s">
        <v>320</v>
      </c>
      <c r="I1144" t="s">
        <v>324</v>
      </c>
      <c r="J1144" s="25">
        <v>3055</v>
      </c>
      <c r="K1144" s="26">
        <v>5.2126000000000001</v>
      </c>
      <c r="L1144" s="26">
        <v>9.7900000000000001E-2</v>
      </c>
    </row>
    <row r="1145" spans="1:12" ht="16" customHeight="1">
      <c r="A1145" t="s">
        <v>587</v>
      </c>
      <c r="B1145" t="s">
        <v>11</v>
      </c>
      <c r="C1145" t="s">
        <v>71</v>
      </c>
      <c r="D1145" s="24">
        <v>46174</v>
      </c>
      <c r="E1145" t="s">
        <v>372</v>
      </c>
      <c r="F1145" t="s">
        <v>10</v>
      </c>
      <c r="G1145" t="s">
        <v>320</v>
      </c>
      <c r="H1145" t="s">
        <v>320</v>
      </c>
      <c r="I1145" t="s">
        <v>326</v>
      </c>
      <c r="J1145" s="25">
        <v>1691</v>
      </c>
      <c r="K1145" s="26">
        <v>2.9441999999999999</v>
      </c>
      <c r="L1145" s="26">
        <v>7.1900000000000006E-2</v>
      </c>
    </row>
    <row r="1146" spans="1:12" ht="16" customHeight="1">
      <c r="A1146" t="s">
        <v>587</v>
      </c>
      <c r="B1146" t="s">
        <v>11</v>
      </c>
      <c r="C1146" t="s">
        <v>71</v>
      </c>
      <c r="D1146" s="24">
        <v>46174</v>
      </c>
      <c r="E1146" t="s">
        <v>331</v>
      </c>
      <c r="F1146" t="s">
        <v>10</v>
      </c>
      <c r="G1146" t="s">
        <v>320</v>
      </c>
      <c r="H1146" t="s">
        <v>320</v>
      </c>
      <c r="I1146" t="s">
        <v>328</v>
      </c>
      <c r="J1146" s="25">
        <v>46</v>
      </c>
      <c r="K1146" s="26">
        <v>8.0699999999999994E-2</v>
      </c>
      <c r="L1146" s="26">
        <v>2.8E-3</v>
      </c>
    </row>
    <row r="1147" spans="1:12" ht="16" customHeight="1">
      <c r="A1147" t="s">
        <v>587</v>
      </c>
      <c r="B1147" t="s">
        <v>11</v>
      </c>
      <c r="C1147" t="s">
        <v>71</v>
      </c>
      <c r="D1147" s="24">
        <v>46174</v>
      </c>
      <c r="E1147" t="s">
        <v>542</v>
      </c>
      <c r="F1147" t="s">
        <v>10</v>
      </c>
      <c r="G1147" t="s">
        <v>320</v>
      </c>
      <c r="H1147" t="s">
        <v>320</v>
      </c>
      <c r="I1147" t="s">
        <v>330</v>
      </c>
      <c r="J1147" s="25">
        <v>0</v>
      </c>
      <c r="K1147" s="26">
        <v>0</v>
      </c>
      <c r="L1147" s="26">
        <v>0</v>
      </c>
    </row>
    <row r="1148" spans="1:12" ht="16" customHeight="1">
      <c r="A1148" t="s">
        <v>589</v>
      </c>
      <c r="B1148" t="s">
        <v>12</v>
      </c>
      <c r="C1148" t="s">
        <v>71</v>
      </c>
      <c r="D1148" s="24">
        <v>46174</v>
      </c>
      <c r="E1148" t="s">
        <v>329</v>
      </c>
      <c r="F1148" t="s">
        <v>10</v>
      </c>
      <c r="G1148" t="s">
        <v>320</v>
      </c>
      <c r="H1148" t="s">
        <v>320</v>
      </c>
      <c r="I1148" t="s">
        <v>315</v>
      </c>
      <c r="J1148" s="25">
        <v>2259732</v>
      </c>
      <c r="K1148" s="26">
        <v>3809.4895000000001</v>
      </c>
      <c r="L1148" s="26">
        <v>40.085599999999999</v>
      </c>
    </row>
    <row r="1149" spans="1:12" ht="16" customHeight="1">
      <c r="A1149" t="s">
        <v>589</v>
      </c>
      <c r="B1149" t="s">
        <v>12</v>
      </c>
      <c r="C1149" t="s">
        <v>71</v>
      </c>
      <c r="D1149" s="24">
        <v>46174</v>
      </c>
      <c r="E1149" t="s">
        <v>560</v>
      </c>
      <c r="F1149" t="s">
        <v>10</v>
      </c>
      <c r="G1149" t="s">
        <v>320</v>
      </c>
      <c r="H1149" t="s">
        <v>320</v>
      </c>
      <c r="I1149" t="s">
        <v>322</v>
      </c>
      <c r="J1149" s="25">
        <v>65775</v>
      </c>
      <c r="K1149" s="26">
        <v>114.7093</v>
      </c>
      <c r="L1149" s="26">
        <v>2.1793999999999998</v>
      </c>
    </row>
    <row r="1150" spans="1:12" ht="16" customHeight="1">
      <c r="A1150" t="s">
        <v>589</v>
      </c>
      <c r="B1150" t="s">
        <v>12</v>
      </c>
      <c r="C1150" t="s">
        <v>71</v>
      </c>
      <c r="D1150" s="24">
        <v>46174</v>
      </c>
      <c r="E1150" t="s">
        <v>579</v>
      </c>
      <c r="F1150" t="s">
        <v>10</v>
      </c>
      <c r="G1150" t="s">
        <v>320</v>
      </c>
      <c r="H1150" t="s">
        <v>320</v>
      </c>
      <c r="I1150" t="s">
        <v>324</v>
      </c>
      <c r="J1150" s="25">
        <v>3126</v>
      </c>
      <c r="K1150" s="26">
        <v>5.2956000000000003</v>
      </c>
      <c r="L1150" s="26">
        <v>8.6400000000000005E-2</v>
      </c>
    </row>
    <row r="1151" spans="1:12" ht="16" customHeight="1">
      <c r="A1151" t="s">
        <v>589</v>
      </c>
      <c r="B1151" t="s">
        <v>12</v>
      </c>
      <c r="C1151" t="s">
        <v>71</v>
      </c>
      <c r="D1151" s="24">
        <v>46174</v>
      </c>
      <c r="E1151" t="s">
        <v>372</v>
      </c>
      <c r="F1151" t="s">
        <v>10</v>
      </c>
      <c r="G1151" t="s">
        <v>320</v>
      </c>
      <c r="H1151" t="s">
        <v>320</v>
      </c>
      <c r="I1151" t="s">
        <v>326</v>
      </c>
      <c r="J1151" s="25">
        <v>1332</v>
      </c>
      <c r="K1151" s="26">
        <v>2.3296999999999999</v>
      </c>
      <c r="L1151" s="26">
        <v>5.1999999999999998E-2</v>
      </c>
    </row>
    <row r="1152" spans="1:12" ht="16" customHeight="1">
      <c r="A1152" t="s">
        <v>589</v>
      </c>
      <c r="B1152" t="s">
        <v>12</v>
      </c>
      <c r="C1152" t="s">
        <v>71</v>
      </c>
      <c r="D1152" s="24">
        <v>46174</v>
      </c>
      <c r="E1152" t="s">
        <v>331</v>
      </c>
      <c r="F1152" t="s">
        <v>10</v>
      </c>
      <c r="G1152" t="s">
        <v>320</v>
      </c>
      <c r="H1152" t="s">
        <v>320</v>
      </c>
      <c r="I1152" t="s">
        <v>328</v>
      </c>
      <c r="J1152" s="25">
        <v>43</v>
      </c>
      <c r="K1152" s="26">
        <v>7.4099999999999999E-2</v>
      </c>
      <c r="L1152" s="26">
        <v>1.6999999999999999E-3</v>
      </c>
    </row>
    <row r="1153" spans="1:12" ht="16" customHeight="1">
      <c r="A1153" t="s">
        <v>589</v>
      </c>
      <c r="B1153" t="s">
        <v>12</v>
      </c>
      <c r="C1153" t="s">
        <v>71</v>
      </c>
      <c r="D1153" s="24">
        <v>46174</v>
      </c>
      <c r="E1153" t="s">
        <v>542</v>
      </c>
      <c r="F1153" t="s">
        <v>10</v>
      </c>
      <c r="G1153" t="s">
        <v>320</v>
      </c>
      <c r="H1153" t="s">
        <v>320</v>
      </c>
      <c r="I1153" t="s">
        <v>330</v>
      </c>
      <c r="J1153" s="25">
        <v>0</v>
      </c>
      <c r="K1153" s="26">
        <v>0</v>
      </c>
      <c r="L1153" s="26">
        <v>0</v>
      </c>
    </row>
    <row r="1154" spans="1:12" ht="16" customHeight="1">
      <c r="A1154" t="s">
        <v>590</v>
      </c>
      <c r="B1154" t="s">
        <v>13</v>
      </c>
      <c r="C1154" t="s">
        <v>71</v>
      </c>
      <c r="D1154" s="24">
        <v>46174</v>
      </c>
      <c r="E1154" t="s">
        <v>329</v>
      </c>
      <c r="F1154" t="s">
        <v>10</v>
      </c>
      <c r="G1154" t="s">
        <v>320</v>
      </c>
      <c r="H1154" t="s">
        <v>320</v>
      </c>
      <c r="I1154" t="s">
        <v>315</v>
      </c>
      <c r="J1154" s="25">
        <v>3673301</v>
      </c>
      <c r="K1154" s="26">
        <v>6241.9111999999996</v>
      </c>
      <c r="L1154" s="26">
        <v>54.5199</v>
      </c>
    </row>
    <row r="1155" spans="1:12" ht="16" customHeight="1">
      <c r="A1155" t="s">
        <v>590</v>
      </c>
      <c r="B1155" t="s">
        <v>13</v>
      </c>
      <c r="C1155" t="s">
        <v>71</v>
      </c>
      <c r="D1155" s="24">
        <v>46174</v>
      </c>
      <c r="E1155" t="s">
        <v>560</v>
      </c>
      <c r="F1155" t="s">
        <v>10</v>
      </c>
      <c r="G1155" t="s">
        <v>320</v>
      </c>
      <c r="H1155" t="s">
        <v>320</v>
      </c>
      <c r="I1155" t="s">
        <v>322</v>
      </c>
      <c r="J1155" s="25">
        <v>154892</v>
      </c>
      <c r="K1155" s="26">
        <v>267.97140000000002</v>
      </c>
      <c r="L1155" s="26">
        <v>4.1115000000000004</v>
      </c>
    </row>
    <row r="1156" spans="1:12" ht="16" customHeight="1">
      <c r="A1156" t="s">
        <v>590</v>
      </c>
      <c r="B1156" t="s">
        <v>13</v>
      </c>
      <c r="C1156" t="s">
        <v>71</v>
      </c>
      <c r="D1156" s="24">
        <v>46174</v>
      </c>
      <c r="E1156" t="s">
        <v>579</v>
      </c>
      <c r="F1156" t="s">
        <v>10</v>
      </c>
      <c r="G1156" t="s">
        <v>320</v>
      </c>
      <c r="H1156" t="s">
        <v>320</v>
      </c>
      <c r="I1156" t="s">
        <v>324</v>
      </c>
      <c r="J1156" s="25">
        <v>6353</v>
      </c>
      <c r="K1156" s="26">
        <v>10.736800000000001</v>
      </c>
      <c r="L1156" s="26">
        <v>0.1847</v>
      </c>
    </row>
    <row r="1157" spans="1:12" ht="16" customHeight="1">
      <c r="A1157" t="s">
        <v>590</v>
      </c>
      <c r="B1157" t="s">
        <v>13</v>
      </c>
      <c r="C1157" t="s">
        <v>71</v>
      </c>
      <c r="D1157" s="24">
        <v>46174</v>
      </c>
      <c r="E1157" t="s">
        <v>372</v>
      </c>
      <c r="F1157" t="s">
        <v>10</v>
      </c>
      <c r="G1157" t="s">
        <v>320</v>
      </c>
      <c r="H1157" t="s">
        <v>320</v>
      </c>
      <c r="I1157" t="s">
        <v>326</v>
      </c>
      <c r="J1157" s="25">
        <v>3419</v>
      </c>
      <c r="K1157" s="26">
        <v>5.9124999999999996</v>
      </c>
      <c r="L1157" s="26">
        <v>0.1085</v>
      </c>
    </row>
    <row r="1158" spans="1:12" ht="16" customHeight="1">
      <c r="A1158" t="s">
        <v>590</v>
      </c>
      <c r="B1158" t="s">
        <v>13</v>
      </c>
      <c r="C1158" t="s">
        <v>71</v>
      </c>
      <c r="D1158" s="24">
        <v>46174</v>
      </c>
      <c r="E1158" t="s">
        <v>331</v>
      </c>
      <c r="F1158" t="s">
        <v>10</v>
      </c>
      <c r="G1158" t="s">
        <v>320</v>
      </c>
      <c r="H1158" t="s">
        <v>320</v>
      </c>
      <c r="I1158" t="s">
        <v>328</v>
      </c>
      <c r="J1158" s="25">
        <v>175</v>
      </c>
      <c r="K1158" s="26">
        <v>0.28820000000000001</v>
      </c>
      <c r="L1158" s="26">
        <v>6.1999999999999998E-3</v>
      </c>
    </row>
    <row r="1159" spans="1:12" ht="16" customHeight="1">
      <c r="A1159" t="s">
        <v>590</v>
      </c>
      <c r="B1159" t="s">
        <v>13</v>
      </c>
      <c r="C1159" t="s">
        <v>71</v>
      </c>
      <c r="D1159" s="24">
        <v>46174</v>
      </c>
      <c r="E1159" t="s">
        <v>542</v>
      </c>
      <c r="F1159" t="s">
        <v>10</v>
      </c>
      <c r="G1159" t="s">
        <v>320</v>
      </c>
      <c r="H1159" t="s">
        <v>320</v>
      </c>
      <c r="I1159" t="s">
        <v>330</v>
      </c>
      <c r="J1159" s="25">
        <v>0</v>
      </c>
      <c r="K1159" s="26">
        <v>0</v>
      </c>
      <c r="L1159" s="26">
        <v>0</v>
      </c>
    </row>
    <row r="1160" spans="1:12" ht="16" customHeight="1">
      <c r="A1160" t="s">
        <v>591</v>
      </c>
      <c r="B1160" t="s">
        <v>9</v>
      </c>
      <c r="C1160" t="s">
        <v>72</v>
      </c>
      <c r="D1160" s="24">
        <v>46174</v>
      </c>
      <c r="E1160" t="s">
        <v>329</v>
      </c>
      <c r="F1160" t="s">
        <v>10</v>
      </c>
      <c r="G1160" t="s">
        <v>320</v>
      </c>
      <c r="H1160" t="s">
        <v>320</v>
      </c>
      <c r="I1160" t="s">
        <v>315</v>
      </c>
      <c r="J1160" s="25">
        <v>2832594</v>
      </c>
      <c r="K1160" s="26">
        <v>4873.6336000000001</v>
      </c>
      <c r="L1160" s="26">
        <v>38.670299999999997</v>
      </c>
    </row>
    <row r="1161" spans="1:12" ht="16" customHeight="1">
      <c r="A1161" t="s">
        <v>591</v>
      </c>
      <c r="B1161" t="s">
        <v>9</v>
      </c>
      <c r="C1161" t="s">
        <v>72</v>
      </c>
      <c r="D1161" s="24">
        <v>46174</v>
      </c>
      <c r="E1161" t="s">
        <v>560</v>
      </c>
      <c r="F1161" t="s">
        <v>10</v>
      </c>
      <c r="G1161" t="s">
        <v>320</v>
      </c>
      <c r="H1161" t="s">
        <v>320</v>
      </c>
      <c r="I1161" t="s">
        <v>322</v>
      </c>
      <c r="J1161" s="25">
        <v>146089</v>
      </c>
      <c r="K1161" s="26">
        <v>253.22810000000001</v>
      </c>
      <c r="L1161" s="26">
        <v>3.1623000000000001</v>
      </c>
    </row>
    <row r="1162" spans="1:12" ht="16" customHeight="1">
      <c r="A1162" t="s">
        <v>591</v>
      </c>
      <c r="B1162" t="s">
        <v>9</v>
      </c>
      <c r="C1162" t="s">
        <v>72</v>
      </c>
      <c r="D1162" s="24">
        <v>46174</v>
      </c>
      <c r="E1162" t="s">
        <v>579</v>
      </c>
      <c r="F1162" t="s">
        <v>10</v>
      </c>
      <c r="G1162" t="s">
        <v>320</v>
      </c>
      <c r="H1162" t="s">
        <v>320</v>
      </c>
      <c r="I1162" t="s">
        <v>324</v>
      </c>
      <c r="J1162" s="25">
        <v>6355</v>
      </c>
      <c r="K1162" s="26">
        <v>10.8513</v>
      </c>
      <c r="L1162" s="26">
        <v>0.1767</v>
      </c>
    </row>
    <row r="1163" spans="1:12" ht="16" customHeight="1">
      <c r="A1163" t="s">
        <v>591</v>
      </c>
      <c r="B1163" t="s">
        <v>9</v>
      </c>
      <c r="C1163" t="s">
        <v>72</v>
      </c>
      <c r="D1163" s="24">
        <v>46174</v>
      </c>
      <c r="E1163" t="s">
        <v>372</v>
      </c>
      <c r="F1163" t="s">
        <v>10</v>
      </c>
      <c r="G1163" t="s">
        <v>320</v>
      </c>
      <c r="H1163" t="s">
        <v>320</v>
      </c>
      <c r="I1163" t="s">
        <v>326</v>
      </c>
      <c r="J1163" s="25">
        <v>2628</v>
      </c>
      <c r="K1163" s="26">
        <v>4.5773999999999999</v>
      </c>
      <c r="L1163" s="26">
        <v>8.8400000000000006E-2</v>
      </c>
    </row>
    <row r="1164" spans="1:12" ht="16" customHeight="1">
      <c r="A1164" t="s">
        <v>591</v>
      </c>
      <c r="B1164" t="s">
        <v>9</v>
      </c>
      <c r="C1164" t="s">
        <v>72</v>
      </c>
      <c r="D1164" s="24">
        <v>46174</v>
      </c>
      <c r="E1164" t="s">
        <v>331</v>
      </c>
      <c r="F1164" t="s">
        <v>10</v>
      </c>
      <c r="G1164" t="s">
        <v>320</v>
      </c>
      <c r="H1164" t="s">
        <v>320</v>
      </c>
      <c r="I1164" t="s">
        <v>328</v>
      </c>
      <c r="J1164" s="25">
        <v>204</v>
      </c>
      <c r="K1164" s="26">
        <v>0.36130000000000001</v>
      </c>
      <c r="L1164" s="26">
        <v>9.5999999999999992E-3</v>
      </c>
    </row>
    <row r="1165" spans="1:12" ht="16" customHeight="1">
      <c r="A1165" t="s">
        <v>591</v>
      </c>
      <c r="B1165" t="s">
        <v>9</v>
      </c>
      <c r="C1165" t="s">
        <v>72</v>
      </c>
      <c r="D1165" s="24">
        <v>46174</v>
      </c>
      <c r="E1165" t="s">
        <v>542</v>
      </c>
      <c r="F1165" t="s">
        <v>10</v>
      </c>
      <c r="G1165" t="s">
        <v>320</v>
      </c>
      <c r="H1165" t="s">
        <v>320</v>
      </c>
      <c r="I1165" t="s">
        <v>330</v>
      </c>
      <c r="J1165" s="25">
        <v>0</v>
      </c>
      <c r="K1165" s="26">
        <v>0</v>
      </c>
      <c r="L1165" s="26">
        <v>0</v>
      </c>
    </row>
    <row r="1166" spans="1:12" ht="16" customHeight="1">
      <c r="A1166" t="s">
        <v>569</v>
      </c>
      <c r="B1166" t="s">
        <v>10</v>
      </c>
      <c r="C1166" t="s">
        <v>72</v>
      </c>
      <c r="D1166" s="24">
        <v>46174</v>
      </c>
      <c r="E1166" t="s">
        <v>329</v>
      </c>
      <c r="F1166" t="s">
        <v>10</v>
      </c>
      <c r="G1166" t="s">
        <v>320</v>
      </c>
      <c r="H1166" t="s">
        <v>320</v>
      </c>
      <c r="I1166" t="s">
        <v>315</v>
      </c>
      <c r="J1166" s="25">
        <v>2103004</v>
      </c>
      <c r="K1166" s="26">
        <v>3615.3211999999999</v>
      </c>
      <c r="L1166" s="26">
        <v>27.478999999999999</v>
      </c>
    </row>
    <row r="1167" spans="1:12" ht="16" customHeight="1">
      <c r="A1167" t="s">
        <v>569</v>
      </c>
      <c r="B1167" t="s">
        <v>10</v>
      </c>
      <c r="C1167" t="s">
        <v>72</v>
      </c>
      <c r="D1167" s="24">
        <v>46174</v>
      </c>
      <c r="E1167" t="s">
        <v>560</v>
      </c>
      <c r="F1167" t="s">
        <v>10</v>
      </c>
      <c r="G1167" t="s">
        <v>320</v>
      </c>
      <c r="H1167" t="s">
        <v>320</v>
      </c>
      <c r="I1167" t="s">
        <v>322</v>
      </c>
      <c r="J1167" s="25">
        <v>83078</v>
      </c>
      <c r="K1167" s="26">
        <v>142.78049999999999</v>
      </c>
      <c r="L1167" s="26">
        <v>1.5375000000000001</v>
      </c>
    </row>
    <row r="1168" spans="1:12" ht="16" customHeight="1">
      <c r="A1168" t="s">
        <v>569</v>
      </c>
      <c r="B1168" t="s">
        <v>10</v>
      </c>
      <c r="C1168" t="s">
        <v>72</v>
      </c>
      <c r="D1168" s="24">
        <v>46174</v>
      </c>
      <c r="E1168" t="s">
        <v>579</v>
      </c>
      <c r="F1168" t="s">
        <v>10</v>
      </c>
      <c r="G1168" t="s">
        <v>320</v>
      </c>
      <c r="H1168" t="s">
        <v>320</v>
      </c>
      <c r="I1168" t="s">
        <v>324</v>
      </c>
      <c r="J1168" s="25">
        <v>3424</v>
      </c>
      <c r="K1168" s="26">
        <v>5.8406000000000002</v>
      </c>
      <c r="L1168" s="26">
        <v>8.9599999999999999E-2</v>
      </c>
    </row>
    <row r="1169" spans="1:12" ht="16" customHeight="1">
      <c r="A1169" t="s">
        <v>569</v>
      </c>
      <c r="B1169" t="s">
        <v>10</v>
      </c>
      <c r="C1169" t="s">
        <v>72</v>
      </c>
      <c r="D1169" s="24">
        <v>46174</v>
      </c>
      <c r="E1169" t="s">
        <v>372</v>
      </c>
      <c r="F1169" t="s">
        <v>10</v>
      </c>
      <c r="G1169" t="s">
        <v>320</v>
      </c>
      <c r="H1169" t="s">
        <v>320</v>
      </c>
      <c r="I1169" t="s">
        <v>326</v>
      </c>
      <c r="J1169" s="25">
        <v>1724</v>
      </c>
      <c r="K1169" s="26">
        <v>3.0796000000000001</v>
      </c>
      <c r="L1169" s="26">
        <v>6.13E-2</v>
      </c>
    </row>
    <row r="1170" spans="1:12" ht="16" customHeight="1">
      <c r="A1170" t="s">
        <v>569</v>
      </c>
      <c r="B1170" t="s">
        <v>10</v>
      </c>
      <c r="C1170" t="s">
        <v>72</v>
      </c>
      <c r="D1170" s="24">
        <v>46174</v>
      </c>
      <c r="E1170" t="s">
        <v>331</v>
      </c>
      <c r="F1170" t="s">
        <v>10</v>
      </c>
      <c r="G1170" t="s">
        <v>320</v>
      </c>
      <c r="H1170" t="s">
        <v>320</v>
      </c>
      <c r="I1170" t="s">
        <v>328</v>
      </c>
      <c r="J1170" s="25">
        <v>135</v>
      </c>
      <c r="K1170" s="26">
        <v>0.2397</v>
      </c>
      <c r="L1170" s="26">
        <v>5.7999999999999996E-3</v>
      </c>
    </row>
    <row r="1171" spans="1:12" ht="16" customHeight="1">
      <c r="A1171" t="s">
        <v>569</v>
      </c>
      <c r="B1171" t="s">
        <v>10</v>
      </c>
      <c r="C1171" t="s">
        <v>72</v>
      </c>
      <c r="D1171" s="24">
        <v>46174</v>
      </c>
      <c r="E1171" t="s">
        <v>542</v>
      </c>
      <c r="F1171" t="s">
        <v>10</v>
      </c>
      <c r="G1171" t="s">
        <v>320</v>
      </c>
      <c r="H1171" t="s">
        <v>320</v>
      </c>
      <c r="I1171" t="s">
        <v>330</v>
      </c>
      <c r="J1171" s="25">
        <v>1</v>
      </c>
      <c r="K1171" s="26">
        <v>1.9E-3</v>
      </c>
      <c r="L1171" s="26">
        <v>1E-4</v>
      </c>
    </row>
    <row r="1172" spans="1:12" ht="16" customHeight="1">
      <c r="A1172" t="s">
        <v>592</v>
      </c>
      <c r="B1172" t="s">
        <v>11</v>
      </c>
      <c r="C1172" t="s">
        <v>72</v>
      </c>
      <c r="D1172" s="24">
        <v>46174</v>
      </c>
      <c r="E1172" t="s">
        <v>329</v>
      </c>
      <c r="F1172" t="s">
        <v>10</v>
      </c>
      <c r="G1172" t="s">
        <v>320</v>
      </c>
      <c r="H1172" t="s">
        <v>320</v>
      </c>
      <c r="I1172" t="s">
        <v>315</v>
      </c>
      <c r="J1172" s="25">
        <v>2389751</v>
      </c>
      <c r="K1172" s="26">
        <v>4115.6734999999999</v>
      </c>
      <c r="L1172" s="26">
        <v>29.802499999999998</v>
      </c>
    </row>
    <row r="1173" spans="1:12" ht="16" customHeight="1">
      <c r="A1173" t="s">
        <v>592</v>
      </c>
      <c r="B1173" t="s">
        <v>11</v>
      </c>
      <c r="C1173" t="s">
        <v>72</v>
      </c>
      <c r="D1173" s="24">
        <v>46174</v>
      </c>
      <c r="E1173" t="s">
        <v>560</v>
      </c>
      <c r="F1173" t="s">
        <v>10</v>
      </c>
      <c r="G1173" t="s">
        <v>320</v>
      </c>
      <c r="H1173" t="s">
        <v>320</v>
      </c>
      <c r="I1173" t="s">
        <v>322</v>
      </c>
      <c r="J1173" s="25">
        <v>84520</v>
      </c>
      <c r="K1173" s="26">
        <v>145.62960000000001</v>
      </c>
      <c r="L1173" s="26">
        <v>1.4996</v>
      </c>
    </row>
    <row r="1174" spans="1:12" ht="16" customHeight="1">
      <c r="A1174" t="s">
        <v>592</v>
      </c>
      <c r="B1174" t="s">
        <v>11</v>
      </c>
      <c r="C1174" t="s">
        <v>72</v>
      </c>
      <c r="D1174" s="24">
        <v>46174</v>
      </c>
      <c r="E1174" t="s">
        <v>579</v>
      </c>
      <c r="F1174" t="s">
        <v>10</v>
      </c>
      <c r="G1174" t="s">
        <v>320</v>
      </c>
      <c r="H1174" t="s">
        <v>320</v>
      </c>
      <c r="I1174" t="s">
        <v>324</v>
      </c>
      <c r="J1174" s="25">
        <v>5306</v>
      </c>
      <c r="K1174" s="26">
        <v>9.2319999999999993</v>
      </c>
      <c r="L1174" s="26">
        <v>0.1603</v>
      </c>
    </row>
    <row r="1175" spans="1:12" ht="16" customHeight="1">
      <c r="A1175" t="s">
        <v>592</v>
      </c>
      <c r="B1175" t="s">
        <v>11</v>
      </c>
      <c r="C1175" t="s">
        <v>72</v>
      </c>
      <c r="D1175" s="24">
        <v>46174</v>
      </c>
      <c r="E1175" t="s">
        <v>372</v>
      </c>
      <c r="F1175" t="s">
        <v>10</v>
      </c>
      <c r="G1175" t="s">
        <v>320</v>
      </c>
      <c r="H1175" t="s">
        <v>320</v>
      </c>
      <c r="I1175" t="s">
        <v>326</v>
      </c>
      <c r="J1175" s="25">
        <v>1376</v>
      </c>
      <c r="K1175" s="26">
        <v>2.4394</v>
      </c>
      <c r="L1175" s="26">
        <v>4.3999999999999997E-2</v>
      </c>
    </row>
    <row r="1176" spans="1:12" ht="16" customHeight="1">
      <c r="A1176" t="s">
        <v>592</v>
      </c>
      <c r="B1176" t="s">
        <v>11</v>
      </c>
      <c r="C1176" t="s">
        <v>72</v>
      </c>
      <c r="D1176" s="24">
        <v>46174</v>
      </c>
      <c r="E1176" t="s">
        <v>331</v>
      </c>
      <c r="F1176" t="s">
        <v>10</v>
      </c>
      <c r="G1176" t="s">
        <v>320</v>
      </c>
      <c r="H1176" t="s">
        <v>320</v>
      </c>
      <c r="I1176" t="s">
        <v>328</v>
      </c>
      <c r="J1176" s="25">
        <v>255</v>
      </c>
      <c r="K1176" s="26">
        <v>0.45100000000000001</v>
      </c>
      <c r="L1176" s="26">
        <v>1.01E-2</v>
      </c>
    </row>
    <row r="1177" spans="1:12" ht="16" customHeight="1">
      <c r="A1177" t="s">
        <v>592</v>
      </c>
      <c r="B1177" t="s">
        <v>11</v>
      </c>
      <c r="C1177" t="s">
        <v>72</v>
      </c>
      <c r="D1177" s="24">
        <v>46174</v>
      </c>
      <c r="E1177" t="s">
        <v>542</v>
      </c>
      <c r="F1177" t="s">
        <v>10</v>
      </c>
      <c r="G1177" t="s">
        <v>320</v>
      </c>
      <c r="H1177" t="s">
        <v>320</v>
      </c>
      <c r="I1177" t="s">
        <v>330</v>
      </c>
      <c r="J1177" s="25">
        <v>3</v>
      </c>
      <c r="K1177" s="26">
        <v>5.7999999999999996E-3</v>
      </c>
      <c r="L1177" s="26">
        <v>2.0000000000000001E-4</v>
      </c>
    </row>
    <row r="1178" spans="1:12" ht="16" customHeight="1">
      <c r="A1178" t="s">
        <v>594</v>
      </c>
      <c r="B1178" t="s">
        <v>12</v>
      </c>
      <c r="C1178" t="s">
        <v>72</v>
      </c>
      <c r="D1178" s="24">
        <v>46174</v>
      </c>
      <c r="E1178" t="s">
        <v>329</v>
      </c>
      <c r="F1178" t="s">
        <v>10</v>
      </c>
      <c r="G1178" t="s">
        <v>320</v>
      </c>
      <c r="H1178" t="s">
        <v>320</v>
      </c>
      <c r="I1178" t="s">
        <v>315</v>
      </c>
      <c r="J1178" s="25">
        <v>2908467</v>
      </c>
      <c r="K1178" s="26">
        <v>5015.7318999999998</v>
      </c>
      <c r="L1178" s="26">
        <v>30.853000000000002</v>
      </c>
    </row>
    <row r="1179" spans="1:12" ht="16" customHeight="1">
      <c r="A1179" t="s">
        <v>594</v>
      </c>
      <c r="B1179" t="s">
        <v>12</v>
      </c>
      <c r="C1179" t="s">
        <v>72</v>
      </c>
      <c r="D1179" s="24">
        <v>46174</v>
      </c>
      <c r="E1179" t="s">
        <v>560</v>
      </c>
      <c r="F1179" t="s">
        <v>10</v>
      </c>
      <c r="G1179" t="s">
        <v>320</v>
      </c>
      <c r="H1179" t="s">
        <v>320</v>
      </c>
      <c r="I1179" t="s">
        <v>322</v>
      </c>
      <c r="J1179" s="25">
        <v>131734</v>
      </c>
      <c r="K1179" s="26">
        <v>229.5376</v>
      </c>
      <c r="L1179" s="26">
        <v>2.3231000000000002</v>
      </c>
    </row>
    <row r="1180" spans="1:12" ht="16" customHeight="1">
      <c r="A1180" t="s">
        <v>594</v>
      </c>
      <c r="B1180" t="s">
        <v>12</v>
      </c>
      <c r="C1180" t="s">
        <v>72</v>
      </c>
      <c r="D1180" s="24">
        <v>46174</v>
      </c>
      <c r="E1180" t="s">
        <v>579</v>
      </c>
      <c r="F1180" t="s">
        <v>10</v>
      </c>
      <c r="G1180" t="s">
        <v>320</v>
      </c>
      <c r="H1180" t="s">
        <v>320</v>
      </c>
      <c r="I1180" t="s">
        <v>324</v>
      </c>
      <c r="J1180" s="25">
        <v>10641</v>
      </c>
      <c r="K1180" s="26">
        <v>18.581800000000001</v>
      </c>
      <c r="L1180" s="26">
        <v>0.29409999999999997</v>
      </c>
    </row>
    <row r="1181" spans="1:12" ht="16" customHeight="1">
      <c r="A1181" t="s">
        <v>594</v>
      </c>
      <c r="B1181" t="s">
        <v>12</v>
      </c>
      <c r="C1181" t="s">
        <v>72</v>
      </c>
      <c r="D1181" s="24">
        <v>46174</v>
      </c>
      <c r="E1181" t="s">
        <v>372</v>
      </c>
      <c r="F1181" t="s">
        <v>10</v>
      </c>
      <c r="G1181" t="s">
        <v>320</v>
      </c>
      <c r="H1181" t="s">
        <v>320</v>
      </c>
      <c r="I1181" t="s">
        <v>326</v>
      </c>
      <c r="J1181" s="25">
        <v>1499</v>
      </c>
      <c r="K1181" s="26">
        <v>2.6141000000000001</v>
      </c>
      <c r="L1181" s="26">
        <v>4.6199999999999998E-2</v>
      </c>
    </row>
    <row r="1182" spans="1:12" ht="16" customHeight="1">
      <c r="A1182" t="s">
        <v>594</v>
      </c>
      <c r="B1182" t="s">
        <v>12</v>
      </c>
      <c r="C1182" t="s">
        <v>72</v>
      </c>
      <c r="D1182" s="24">
        <v>46174</v>
      </c>
      <c r="E1182" t="s">
        <v>331</v>
      </c>
      <c r="F1182" t="s">
        <v>10</v>
      </c>
      <c r="G1182" t="s">
        <v>320</v>
      </c>
      <c r="H1182" t="s">
        <v>320</v>
      </c>
      <c r="I1182" t="s">
        <v>328</v>
      </c>
      <c r="J1182" s="25">
        <v>266</v>
      </c>
      <c r="K1182" s="26">
        <v>0.47589999999999999</v>
      </c>
      <c r="L1182" s="26">
        <v>1.0999999999999999E-2</v>
      </c>
    </row>
    <row r="1183" spans="1:12" ht="16" customHeight="1">
      <c r="A1183" t="s">
        <v>594</v>
      </c>
      <c r="B1183" t="s">
        <v>12</v>
      </c>
      <c r="C1183" t="s">
        <v>72</v>
      </c>
      <c r="D1183" s="24">
        <v>46174</v>
      </c>
      <c r="E1183" t="s">
        <v>542</v>
      </c>
      <c r="F1183" t="s">
        <v>10</v>
      </c>
      <c r="G1183" t="s">
        <v>320</v>
      </c>
      <c r="H1183" t="s">
        <v>320</v>
      </c>
      <c r="I1183" t="s">
        <v>330</v>
      </c>
      <c r="J1183" s="25">
        <v>0</v>
      </c>
      <c r="K1183" s="26">
        <v>0</v>
      </c>
      <c r="L1183" s="26">
        <v>0</v>
      </c>
    </row>
    <row r="1184" spans="1:12" ht="16" customHeight="1">
      <c r="A1184" t="s">
        <v>595</v>
      </c>
      <c r="B1184" t="s">
        <v>13</v>
      </c>
      <c r="C1184" t="s">
        <v>72</v>
      </c>
      <c r="D1184" s="24">
        <v>46174</v>
      </c>
      <c r="E1184" t="s">
        <v>329</v>
      </c>
      <c r="F1184" t="s">
        <v>10</v>
      </c>
      <c r="G1184" t="s">
        <v>320</v>
      </c>
      <c r="H1184" t="s">
        <v>320</v>
      </c>
      <c r="I1184" t="s">
        <v>315</v>
      </c>
      <c r="J1184" s="25">
        <v>3249146</v>
      </c>
      <c r="K1184" s="26">
        <v>5630.6912000000002</v>
      </c>
      <c r="L1184" s="26">
        <v>34.151200000000003</v>
      </c>
    </row>
    <row r="1185" spans="1:12" ht="16" customHeight="1">
      <c r="A1185" t="s">
        <v>595</v>
      </c>
      <c r="B1185" t="s">
        <v>13</v>
      </c>
      <c r="C1185" t="s">
        <v>72</v>
      </c>
      <c r="D1185" s="24">
        <v>46174</v>
      </c>
      <c r="E1185" t="s">
        <v>560</v>
      </c>
      <c r="F1185" t="s">
        <v>10</v>
      </c>
      <c r="G1185" t="s">
        <v>320</v>
      </c>
      <c r="H1185" t="s">
        <v>320</v>
      </c>
      <c r="I1185" t="s">
        <v>322</v>
      </c>
      <c r="J1185" s="25">
        <v>125510</v>
      </c>
      <c r="K1185" s="26">
        <v>218.84979999999999</v>
      </c>
      <c r="L1185" s="26">
        <v>2.1366999999999998</v>
      </c>
    </row>
    <row r="1186" spans="1:12" ht="16" customHeight="1">
      <c r="A1186" t="s">
        <v>595</v>
      </c>
      <c r="B1186" t="s">
        <v>13</v>
      </c>
      <c r="C1186" t="s">
        <v>72</v>
      </c>
      <c r="D1186" s="24">
        <v>46174</v>
      </c>
      <c r="E1186" t="s">
        <v>579</v>
      </c>
      <c r="F1186" t="s">
        <v>10</v>
      </c>
      <c r="G1186" t="s">
        <v>320</v>
      </c>
      <c r="H1186" t="s">
        <v>320</v>
      </c>
      <c r="I1186" t="s">
        <v>324</v>
      </c>
      <c r="J1186" s="25">
        <v>5251</v>
      </c>
      <c r="K1186" s="26">
        <v>9.1875</v>
      </c>
      <c r="L1186" s="26">
        <v>0.14799999999999999</v>
      </c>
    </row>
    <row r="1187" spans="1:12" ht="16" customHeight="1">
      <c r="A1187" t="s">
        <v>595</v>
      </c>
      <c r="B1187" t="s">
        <v>13</v>
      </c>
      <c r="C1187" t="s">
        <v>72</v>
      </c>
      <c r="D1187" s="24">
        <v>46174</v>
      </c>
      <c r="E1187" t="s">
        <v>372</v>
      </c>
      <c r="F1187" t="s">
        <v>10</v>
      </c>
      <c r="G1187" t="s">
        <v>320</v>
      </c>
      <c r="H1187" t="s">
        <v>320</v>
      </c>
      <c r="I1187" t="s">
        <v>326</v>
      </c>
      <c r="J1187" s="25">
        <v>2582</v>
      </c>
      <c r="K1187" s="26">
        <v>4.2869999999999999</v>
      </c>
      <c r="L1187" s="26">
        <v>5.8700000000000002E-2</v>
      </c>
    </row>
    <row r="1188" spans="1:12" ht="16" customHeight="1">
      <c r="A1188" t="s">
        <v>595</v>
      </c>
      <c r="B1188" t="s">
        <v>13</v>
      </c>
      <c r="C1188" t="s">
        <v>72</v>
      </c>
      <c r="D1188" s="24">
        <v>46174</v>
      </c>
      <c r="E1188" t="s">
        <v>331</v>
      </c>
      <c r="F1188" t="s">
        <v>10</v>
      </c>
      <c r="G1188" t="s">
        <v>320</v>
      </c>
      <c r="H1188" t="s">
        <v>320</v>
      </c>
      <c r="I1188" t="s">
        <v>328</v>
      </c>
      <c r="J1188" s="25">
        <v>38</v>
      </c>
      <c r="K1188" s="26">
        <v>6.5699999999999995E-2</v>
      </c>
      <c r="L1188" s="26">
        <v>1.5E-3</v>
      </c>
    </row>
    <row r="1189" spans="1:12" ht="16" customHeight="1">
      <c r="A1189" t="s">
        <v>595</v>
      </c>
      <c r="B1189" t="s">
        <v>13</v>
      </c>
      <c r="C1189" t="s">
        <v>72</v>
      </c>
      <c r="D1189" s="24">
        <v>46174</v>
      </c>
      <c r="E1189" t="s">
        <v>542</v>
      </c>
      <c r="F1189" t="s">
        <v>10</v>
      </c>
      <c r="G1189" t="s">
        <v>320</v>
      </c>
      <c r="H1189" t="s">
        <v>320</v>
      </c>
      <c r="I1189" t="s">
        <v>330</v>
      </c>
      <c r="J1189" s="25">
        <v>0</v>
      </c>
      <c r="K1189" s="26">
        <v>0</v>
      </c>
      <c r="L1189" s="26">
        <v>0</v>
      </c>
    </row>
    <row r="1190" spans="1:12" ht="16" customHeight="1">
      <c r="A1190" t="s">
        <v>596</v>
      </c>
      <c r="B1190" t="s">
        <v>9</v>
      </c>
      <c r="C1190" t="s">
        <v>73</v>
      </c>
      <c r="D1190" s="24">
        <v>46174</v>
      </c>
      <c r="E1190" t="s">
        <v>329</v>
      </c>
      <c r="F1190" t="s">
        <v>10</v>
      </c>
      <c r="G1190" t="s">
        <v>320</v>
      </c>
      <c r="H1190" t="s">
        <v>320</v>
      </c>
      <c r="I1190" t="s">
        <v>315</v>
      </c>
      <c r="J1190" s="25">
        <v>2948751</v>
      </c>
      <c r="K1190" s="26">
        <v>5118.6138000000001</v>
      </c>
      <c r="L1190" s="26">
        <v>24.2791</v>
      </c>
    </row>
    <row r="1191" spans="1:12" ht="16" customHeight="1">
      <c r="A1191" t="s">
        <v>596</v>
      </c>
      <c r="B1191" t="s">
        <v>9</v>
      </c>
      <c r="C1191" t="s">
        <v>73</v>
      </c>
      <c r="D1191" s="24">
        <v>46174</v>
      </c>
      <c r="E1191" t="s">
        <v>560</v>
      </c>
      <c r="F1191" t="s">
        <v>10</v>
      </c>
      <c r="G1191" t="s">
        <v>320</v>
      </c>
      <c r="H1191" t="s">
        <v>320</v>
      </c>
      <c r="I1191" t="s">
        <v>322</v>
      </c>
      <c r="J1191" s="25">
        <v>108355</v>
      </c>
      <c r="K1191" s="26">
        <v>188.88210000000001</v>
      </c>
      <c r="L1191" s="26">
        <v>2.0009000000000001</v>
      </c>
    </row>
    <row r="1192" spans="1:12" ht="16" customHeight="1">
      <c r="A1192" t="s">
        <v>596</v>
      </c>
      <c r="B1192" t="s">
        <v>9</v>
      </c>
      <c r="C1192" t="s">
        <v>73</v>
      </c>
      <c r="D1192" s="24">
        <v>46174</v>
      </c>
      <c r="E1192" t="s">
        <v>579</v>
      </c>
      <c r="F1192" t="s">
        <v>10</v>
      </c>
      <c r="G1192" t="s">
        <v>320</v>
      </c>
      <c r="H1192" t="s">
        <v>320</v>
      </c>
      <c r="I1192" t="s">
        <v>324</v>
      </c>
      <c r="J1192" s="25">
        <v>7799</v>
      </c>
      <c r="K1192" s="26">
        <v>13.6616</v>
      </c>
      <c r="L1192" s="26">
        <v>0.22270000000000001</v>
      </c>
    </row>
    <row r="1193" spans="1:12" ht="16" customHeight="1">
      <c r="A1193" t="s">
        <v>596</v>
      </c>
      <c r="B1193" t="s">
        <v>9</v>
      </c>
      <c r="C1193" t="s">
        <v>73</v>
      </c>
      <c r="D1193" s="24">
        <v>46174</v>
      </c>
      <c r="E1193" t="s">
        <v>372</v>
      </c>
      <c r="F1193" t="s">
        <v>10</v>
      </c>
      <c r="G1193" t="s">
        <v>320</v>
      </c>
      <c r="H1193" t="s">
        <v>320</v>
      </c>
      <c r="I1193" t="s">
        <v>326</v>
      </c>
      <c r="J1193" s="25">
        <v>1375</v>
      </c>
      <c r="K1193" s="26">
        <v>2.3717000000000001</v>
      </c>
      <c r="L1193" s="26">
        <v>3.5999999999999997E-2</v>
      </c>
    </row>
    <row r="1194" spans="1:12" ht="16" customHeight="1">
      <c r="A1194" t="s">
        <v>596</v>
      </c>
      <c r="B1194" t="s">
        <v>9</v>
      </c>
      <c r="C1194" t="s">
        <v>73</v>
      </c>
      <c r="D1194" s="24">
        <v>46174</v>
      </c>
      <c r="E1194" t="s">
        <v>331</v>
      </c>
      <c r="F1194" t="s">
        <v>10</v>
      </c>
      <c r="G1194" t="s">
        <v>320</v>
      </c>
      <c r="H1194" t="s">
        <v>320</v>
      </c>
      <c r="I1194" t="s">
        <v>328</v>
      </c>
      <c r="J1194" s="25">
        <v>43</v>
      </c>
      <c r="K1194" s="26">
        <v>7.3899999999999993E-2</v>
      </c>
      <c r="L1194" s="26">
        <v>1.8E-3</v>
      </c>
    </row>
    <row r="1195" spans="1:12" ht="16" customHeight="1">
      <c r="A1195" t="s">
        <v>596</v>
      </c>
      <c r="B1195" t="s">
        <v>9</v>
      </c>
      <c r="C1195" t="s">
        <v>73</v>
      </c>
      <c r="D1195" s="24">
        <v>46174</v>
      </c>
      <c r="E1195" t="s">
        <v>542</v>
      </c>
      <c r="F1195" t="s">
        <v>10</v>
      </c>
      <c r="G1195" t="s">
        <v>320</v>
      </c>
      <c r="H1195" t="s">
        <v>320</v>
      </c>
      <c r="I1195" t="s">
        <v>330</v>
      </c>
      <c r="J1195" s="25">
        <v>0</v>
      </c>
      <c r="K1195" s="26">
        <v>0</v>
      </c>
      <c r="L1195" s="26">
        <v>0</v>
      </c>
    </row>
    <row r="1196" spans="1:12" ht="16" customHeight="1">
      <c r="A1196" t="s">
        <v>574</v>
      </c>
      <c r="B1196" t="s">
        <v>10</v>
      </c>
      <c r="C1196" t="s">
        <v>73</v>
      </c>
      <c r="D1196" s="24">
        <v>46174</v>
      </c>
      <c r="E1196" t="s">
        <v>329</v>
      </c>
      <c r="F1196" t="s">
        <v>10</v>
      </c>
      <c r="G1196" t="s">
        <v>320</v>
      </c>
      <c r="H1196" t="s">
        <v>320</v>
      </c>
      <c r="I1196" t="s">
        <v>315</v>
      </c>
      <c r="J1196" s="25">
        <v>5162520</v>
      </c>
      <c r="K1196" s="26">
        <v>8931.8145999999997</v>
      </c>
      <c r="L1196" s="26">
        <v>38.002699999999997</v>
      </c>
    </row>
    <row r="1197" spans="1:12" ht="16" customHeight="1">
      <c r="A1197" t="s">
        <v>574</v>
      </c>
      <c r="B1197" t="s">
        <v>10</v>
      </c>
      <c r="C1197" t="s">
        <v>73</v>
      </c>
      <c r="D1197" s="24">
        <v>46174</v>
      </c>
      <c r="E1197" t="s">
        <v>560</v>
      </c>
      <c r="F1197" t="s">
        <v>10</v>
      </c>
      <c r="G1197" t="s">
        <v>320</v>
      </c>
      <c r="H1197" t="s">
        <v>320</v>
      </c>
      <c r="I1197" t="s">
        <v>322</v>
      </c>
      <c r="J1197" s="25">
        <v>224292</v>
      </c>
      <c r="K1197" s="26">
        <v>391.70620000000002</v>
      </c>
      <c r="L1197" s="26">
        <v>4.3316999999999997</v>
      </c>
    </row>
    <row r="1198" spans="1:12" ht="16" customHeight="1">
      <c r="A1198" t="s">
        <v>574</v>
      </c>
      <c r="B1198" t="s">
        <v>10</v>
      </c>
      <c r="C1198" t="s">
        <v>73</v>
      </c>
      <c r="D1198" s="24">
        <v>46174</v>
      </c>
      <c r="E1198" t="s">
        <v>579</v>
      </c>
      <c r="F1198" t="s">
        <v>10</v>
      </c>
      <c r="G1198" t="s">
        <v>320</v>
      </c>
      <c r="H1198" t="s">
        <v>320</v>
      </c>
      <c r="I1198" t="s">
        <v>324</v>
      </c>
      <c r="J1198" s="25">
        <v>8782</v>
      </c>
      <c r="K1198" s="26">
        <v>15.2753</v>
      </c>
      <c r="L1198" s="26">
        <v>0.2072</v>
      </c>
    </row>
    <row r="1199" spans="1:12" ht="16" customHeight="1">
      <c r="A1199" t="s">
        <v>574</v>
      </c>
      <c r="B1199" t="s">
        <v>10</v>
      </c>
      <c r="C1199" t="s">
        <v>73</v>
      </c>
      <c r="D1199" s="24">
        <v>46174</v>
      </c>
      <c r="E1199" t="s">
        <v>372</v>
      </c>
      <c r="F1199" t="s">
        <v>10</v>
      </c>
      <c r="G1199" t="s">
        <v>320</v>
      </c>
      <c r="H1199" t="s">
        <v>320</v>
      </c>
      <c r="I1199" t="s">
        <v>326</v>
      </c>
      <c r="J1199" s="25">
        <v>2117</v>
      </c>
      <c r="K1199" s="26">
        <v>3.6846000000000001</v>
      </c>
      <c r="L1199" s="26">
        <v>5.1499999999999997E-2</v>
      </c>
    </row>
    <row r="1200" spans="1:12" ht="16" customHeight="1">
      <c r="A1200" t="s">
        <v>574</v>
      </c>
      <c r="B1200" t="s">
        <v>10</v>
      </c>
      <c r="C1200" t="s">
        <v>73</v>
      </c>
      <c r="D1200" s="24">
        <v>46174</v>
      </c>
      <c r="E1200" t="s">
        <v>331</v>
      </c>
      <c r="F1200" t="s">
        <v>10</v>
      </c>
      <c r="G1200" t="s">
        <v>320</v>
      </c>
      <c r="H1200" t="s">
        <v>320</v>
      </c>
      <c r="I1200" t="s">
        <v>328</v>
      </c>
      <c r="J1200" s="25">
        <v>117</v>
      </c>
      <c r="K1200" s="26">
        <v>0.20039999999999999</v>
      </c>
      <c r="L1200" s="26">
        <v>4.1999999999999997E-3</v>
      </c>
    </row>
    <row r="1201" spans="1:12" ht="16" customHeight="1">
      <c r="A1201" t="s">
        <v>574</v>
      </c>
      <c r="B1201" t="s">
        <v>10</v>
      </c>
      <c r="C1201" t="s">
        <v>73</v>
      </c>
      <c r="D1201" s="24">
        <v>46174</v>
      </c>
      <c r="E1201" t="s">
        <v>542</v>
      </c>
      <c r="F1201" t="s">
        <v>10</v>
      </c>
      <c r="G1201" t="s">
        <v>320</v>
      </c>
      <c r="H1201" t="s">
        <v>320</v>
      </c>
      <c r="I1201" t="s">
        <v>330</v>
      </c>
      <c r="J1201" s="25">
        <v>0</v>
      </c>
      <c r="K1201" s="26">
        <v>0</v>
      </c>
      <c r="L1201" s="26">
        <v>0</v>
      </c>
    </row>
    <row r="1202" spans="1:12" ht="16" customHeight="1">
      <c r="A1202" t="s">
        <v>597</v>
      </c>
      <c r="B1202" t="s">
        <v>11</v>
      </c>
      <c r="C1202" t="s">
        <v>73</v>
      </c>
      <c r="D1202" s="24">
        <v>46174</v>
      </c>
      <c r="E1202" t="s">
        <v>329</v>
      </c>
      <c r="F1202" t="s">
        <v>10</v>
      </c>
      <c r="G1202" t="s">
        <v>320</v>
      </c>
      <c r="H1202" t="s">
        <v>320</v>
      </c>
      <c r="I1202" t="s">
        <v>315</v>
      </c>
      <c r="J1202" s="25">
        <v>6810780</v>
      </c>
      <c r="K1202" s="26">
        <v>11826.2377</v>
      </c>
      <c r="L1202" s="26">
        <v>53.362099999999998</v>
      </c>
    </row>
    <row r="1203" spans="1:12" ht="16" customHeight="1">
      <c r="A1203" t="s">
        <v>597</v>
      </c>
      <c r="B1203" t="s">
        <v>11</v>
      </c>
      <c r="C1203" t="s">
        <v>73</v>
      </c>
      <c r="D1203" s="24">
        <v>46174</v>
      </c>
      <c r="E1203" t="s">
        <v>560</v>
      </c>
      <c r="F1203" t="s">
        <v>10</v>
      </c>
      <c r="G1203" t="s">
        <v>320</v>
      </c>
      <c r="H1203" t="s">
        <v>320</v>
      </c>
      <c r="I1203" t="s">
        <v>322</v>
      </c>
      <c r="J1203" s="25">
        <v>322276</v>
      </c>
      <c r="K1203" s="26">
        <v>567.38549999999998</v>
      </c>
      <c r="L1203" s="26">
        <v>6.7182000000000004</v>
      </c>
    </row>
    <row r="1204" spans="1:12" ht="16" customHeight="1">
      <c r="A1204" t="s">
        <v>597</v>
      </c>
      <c r="B1204" t="s">
        <v>11</v>
      </c>
      <c r="C1204" t="s">
        <v>73</v>
      </c>
      <c r="D1204" s="24">
        <v>46174</v>
      </c>
      <c r="E1204" t="s">
        <v>579</v>
      </c>
      <c r="F1204" t="s">
        <v>10</v>
      </c>
      <c r="G1204" t="s">
        <v>320</v>
      </c>
      <c r="H1204" t="s">
        <v>320</v>
      </c>
      <c r="I1204" t="s">
        <v>324</v>
      </c>
      <c r="J1204" s="25">
        <v>11399</v>
      </c>
      <c r="K1204" s="26">
        <v>20.179200000000002</v>
      </c>
      <c r="L1204" s="26">
        <v>0.3095</v>
      </c>
    </row>
    <row r="1205" spans="1:12" ht="16" customHeight="1">
      <c r="A1205" t="s">
        <v>597</v>
      </c>
      <c r="B1205" t="s">
        <v>11</v>
      </c>
      <c r="C1205" t="s">
        <v>73</v>
      </c>
      <c r="D1205" s="24">
        <v>46174</v>
      </c>
      <c r="E1205" t="s">
        <v>372</v>
      </c>
      <c r="F1205" t="s">
        <v>10</v>
      </c>
      <c r="G1205" t="s">
        <v>320</v>
      </c>
      <c r="H1205" t="s">
        <v>320</v>
      </c>
      <c r="I1205" t="s">
        <v>326</v>
      </c>
      <c r="J1205" s="25">
        <v>1741</v>
      </c>
      <c r="K1205" s="26">
        <v>3.0562</v>
      </c>
      <c r="L1205" s="26">
        <v>5.6800000000000003E-2</v>
      </c>
    </row>
    <row r="1206" spans="1:12" ht="16" customHeight="1">
      <c r="A1206" t="s">
        <v>597</v>
      </c>
      <c r="B1206" t="s">
        <v>11</v>
      </c>
      <c r="C1206" t="s">
        <v>73</v>
      </c>
      <c r="D1206" s="24">
        <v>46174</v>
      </c>
      <c r="E1206" t="s">
        <v>331</v>
      </c>
      <c r="F1206" t="s">
        <v>10</v>
      </c>
      <c r="G1206" t="s">
        <v>320</v>
      </c>
      <c r="H1206" t="s">
        <v>320</v>
      </c>
      <c r="I1206" t="s">
        <v>328</v>
      </c>
      <c r="J1206" s="25">
        <v>267</v>
      </c>
      <c r="K1206" s="26">
        <v>0.4657</v>
      </c>
      <c r="L1206" s="26">
        <v>1.12E-2</v>
      </c>
    </row>
    <row r="1207" spans="1:12" ht="16" customHeight="1">
      <c r="A1207" t="s">
        <v>597</v>
      </c>
      <c r="B1207" t="s">
        <v>11</v>
      </c>
      <c r="C1207" t="s">
        <v>73</v>
      </c>
      <c r="D1207" s="24">
        <v>46174</v>
      </c>
      <c r="E1207" t="s">
        <v>542</v>
      </c>
      <c r="F1207" t="s">
        <v>10</v>
      </c>
      <c r="G1207" t="s">
        <v>320</v>
      </c>
      <c r="H1207" t="s">
        <v>320</v>
      </c>
      <c r="I1207" t="s">
        <v>330</v>
      </c>
      <c r="J1207" s="25">
        <v>0</v>
      </c>
      <c r="K1207" s="26">
        <v>0</v>
      </c>
      <c r="L1207" s="26">
        <v>0</v>
      </c>
    </row>
    <row r="1208" spans="1:12" ht="16" customHeight="1">
      <c r="A1208" t="s">
        <v>599</v>
      </c>
      <c r="B1208" t="s">
        <v>12</v>
      </c>
      <c r="C1208" t="s">
        <v>73</v>
      </c>
      <c r="D1208" s="24">
        <v>46174</v>
      </c>
      <c r="E1208" t="s">
        <v>329</v>
      </c>
      <c r="F1208" t="s">
        <v>10</v>
      </c>
      <c r="G1208" t="s">
        <v>320</v>
      </c>
      <c r="H1208" t="s">
        <v>320</v>
      </c>
      <c r="I1208" t="s">
        <v>315</v>
      </c>
      <c r="J1208" s="25">
        <v>6781654</v>
      </c>
      <c r="K1208" s="26">
        <v>11837.8601</v>
      </c>
      <c r="L1208" s="26">
        <v>39.367100000000001</v>
      </c>
    </row>
    <row r="1209" spans="1:12" ht="16" customHeight="1">
      <c r="A1209" t="s">
        <v>599</v>
      </c>
      <c r="B1209" t="s">
        <v>12</v>
      </c>
      <c r="C1209" t="s">
        <v>73</v>
      </c>
      <c r="D1209" s="24">
        <v>46174</v>
      </c>
      <c r="E1209" t="s">
        <v>560</v>
      </c>
      <c r="F1209" t="s">
        <v>10</v>
      </c>
      <c r="G1209" t="s">
        <v>320</v>
      </c>
      <c r="H1209" t="s">
        <v>320</v>
      </c>
      <c r="I1209" t="s">
        <v>322</v>
      </c>
      <c r="J1209" s="25">
        <v>403951</v>
      </c>
      <c r="K1209" s="26">
        <v>713.90300000000002</v>
      </c>
      <c r="L1209" s="26">
        <v>8.3112999999999992</v>
      </c>
    </row>
    <row r="1210" spans="1:12" ht="16" customHeight="1">
      <c r="A1210" t="s">
        <v>599</v>
      </c>
      <c r="B1210" t="s">
        <v>12</v>
      </c>
      <c r="C1210" t="s">
        <v>73</v>
      </c>
      <c r="D1210" s="24">
        <v>46174</v>
      </c>
      <c r="E1210" t="s">
        <v>579</v>
      </c>
      <c r="F1210" t="s">
        <v>10</v>
      </c>
      <c r="G1210" t="s">
        <v>320</v>
      </c>
      <c r="H1210" t="s">
        <v>320</v>
      </c>
      <c r="I1210" t="s">
        <v>324</v>
      </c>
      <c r="J1210" s="25">
        <v>16063</v>
      </c>
      <c r="K1210" s="26">
        <v>28.366800000000001</v>
      </c>
      <c r="L1210" s="26">
        <v>0.38569999999999999</v>
      </c>
    </row>
    <row r="1211" spans="1:12" ht="16" customHeight="1">
      <c r="A1211" t="s">
        <v>599</v>
      </c>
      <c r="B1211" t="s">
        <v>12</v>
      </c>
      <c r="C1211" t="s">
        <v>73</v>
      </c>
      <c r="D1211" s="24">
        <v>46174</v>
      </c>
      <c r="E1211" t="s">
        <v>372</v>
      </c>
      <c r="F1211" t="s">
        <v>10</v>
      </c>
      <c r="G1211" t="s">
        <v>320</v>
      </c>
      <c r="H1211" t="s">
        <v>320</v>
      </c>
      <c r="I1211" t="s">
        <v>326</v>
      </c>
      <c r="J1211" s="25">
        <v>3623</v>
      </c>
      <c r="K1211" s="26">
        <v>6.4183000000000003</v>
      </c>
      <c r="L1211" s="26">
        <v>0.11020000000000001</v>
      </c>
    </row>
    <row r="1212" spans="1:12" ht="16" customHeight="1">
      <c r="A1212" t="s">
        <v>599</v>
      </c>
      <c r="B1212" t="s">
        <v>12</v>
      </c>
      <c r="C1212" t="s">
        <v>73</v>
      </c>
      <c r="D1212" s="24">
        <v>46174</v>
      </c>
      <c r="E1212" t="s">
        <v>331</v>
      </c>
      <c r="F1212" t="s">
        <v>10</v>
      </c>
      <c r="G1212" t="s">
        <v>320</v>
      </c>
      <c r="H1212" t="s">
        <v>320</v>
      </c>
      <c r="I1212" t="s">
        <v>328</v>
      </c>
      <c r="J1212" s="25">
        <v>133</v>
      </c>
      <c r="K1212" s="26">
        <v>0.23069999999999999</v>
      </c>
      <c r="L1212" s="26">
        <v>5.1000000000000004E-3</v>
      </c>
    </row>
    <row r="1213" spans="1:12" ht="16" customHeight="1">
      <c r="A1213" t="s">
        <v>599</v>
      </c>
      <c r="B1213" t="s">
        <v>12</v>
      </c>
      <c r="C1213" t="s">
        <v>73</v>
      </c>
      <c r="D1213" s="24">
        <v>46174</v>
      </c>
      <c r="E1213" t="s">
        <v>542</v>
      </c>
      <c r="F1213" t="s">
        <v>10</v>
      </c>
      <c r="G1213" t="s">
        <v>320</v>
      </c>
      <c r="H1213" t="s">
        <v>320</v>
      </c>
      <c r="I1213" t="s">
        <v>330</v>
      </c>
      <c r="J1213" s="25">
        <v>0</v>
      </c>
      <c r="K1213" s="26">
        <v>0</v>
      </c>
      <c r="L1213" s="26">
        <v>0</v>
      </c>
    </row>
    <row r="1214" spans="1:12" ht="16" customHeight="1">
      <c r="A1214" t="s">
        <v>600</v>
      </c>
      <c r="B1214" t="s">
        <v>9</v>
      </c>
      <c r="C1214" t="s">
        <v>74</v>
      </c>
      <c r="D1214" s="24">
        <v>46174</v>
      </c>
      <c r="E1214" t="s">
        <v>329</v>
      </c>
      <c r="F1214" t="s">
        <v>10</v>
      </c>
      <c r="G1214" t="s">
        <v>320</v>
      </c>
      <c r="H1214" t="s">
        <v>320</v>
      </c>
      <c r="I1214" t="s">
        <v>315</v>
      </c>
      <c r="J1214" s="25">
        <v>22572112</v>
      </c>
      <c r="K1214" s="26">
        <v>39225.1855</v>
      </c>
      <c r="L1214" s="26">
        <v>99.525800000000004</v>
      </c>
    </row>
    <row r="1215" spans="1:12" ht="16" customHeight="1">
      <c r="A1215" t="s">
        <v>600</v>
      </c>
      <c r="B1215" t="s">
        <v>9</v>
      </c>
      <c r="C1215" t="s">
        <v>74</v>
      </c>
      <c r="D1215" s="24">
        <v>46174</v>
      </c>
      <c r="E1215" t="s">
        <v>560</v>
      </c>
      <c r="F1215" t="s">
        <v>10</v>
      </c>
      <c r="G1215" t="s">
        <v>320</v>
      </c>
      <c r="H1215" t="s">
        <v>320</v>
      </c>
      <c r="I1215" t="s">
        <v>322</v>
      </c>
      <c r="J1215" s="25">
        <v>475306</v>
      </c>
      <c r="K1215" s="26">
        <v>840.37840000000006</v>
      </c>
      <c r="L1215" s="26">
        <v>10.8086</v>
      </c>
    </row>
    <row r="1216" spans="1:12" ht="16" customHeight="1">
      <c r="A1216" t="s">
        <v>600</v>
      </c>
      <c r="B1216" t="s">
        <v>9</v>
      </c>
      <c r="C1216" t="s">
        <v>74</v>
      </c>
      <c r="D1216" s="24">
        <v>46174</v>
      </c>
      <c r="E1216" t="s">
        <v>579</v>
      </c>
      <c r="F1216" t="s">
        <v>10</v>
      </c>
      <c r="G1216" t="s">
        <v>320</v>
      </c>
      <c r="H1216" t="s">
        <v>320</v>
      </c>
      <c r="I1216" t="s">
        <v>324</v>
      </c>
      <c r="J1216" s="25">
        <v>14064</v>
      </c>
      <c r="K1216" s="26">
        <v>24.536300000000001</v>
      </c>
      <c r="L1216" s="26">
        <v>0.33879999999999999</v>
      </c>
    </row>
    <row r="1217" spans="1:12" ht="16" customHeight="1">
      <c r="A1217" t="s">
        <v>600</v>
      </c>
      <c r="B1217" t="s">
        <v>9</v>
      </c>
      <c r="C1217" t="s">
        <v>74</v>
      </c>
      <c r="D1217" s="24">
        <v>46174</v>
      </c>
      <c r="E1217" t="s">
        <v>372</v>
      </c>
      <c r="F1217" t="s">
        <v>10</v>
      </c>
      <c r="G1217" t="s">
        <v>320</v>
      </c>
      <c r="H1217" t="s">
        <v>320</v>
      </c>
      <c r="I1217" t="s">
        <v>326</v>
      </c>
      <c r="J1217" s="25">
        <v>1399</v>
      </c>
      <c r="K1217" s="26">
        <v>2.4601000000000002</v>
      </c>
      <c r="L1217" s="26">
        <v>4.4999999999999998E-2</v>
      </c>
    </row>
    <row r="1218" spans="1:12" ht="16" customHeight="1">
      <c r="A1218" t="s">
        <v>600</v>
      </c>
      <c r="B1218" t="s">
        <v>9</v>
      </c>
      <c r="C1218" t="s">
        <v>74</v>
      </c>
      <c r="D1218" s="24">
        <v>46174</v>
      </c>
      <c r="E1218" t="s">
        <v>331</v>
      </c>
      <c r="F1218" t="s">
        <v>10</v>
      </c>
      <c r="G1218" t="s">
        <v>320</v>
      </c>
      <c r="H1218" t="s">
        <v>320</v>
      </c>
      <c r="I1218" t="s">
        <v>328</v>
      </c>
      <c r="J1218" s="25">
        <v>62</v>
      </c>
      <c r="K1218" s="26">
        <v>0.1069</v>
      </c>
      <c r="L1218" s="26">
        <v>2.3E-3</v>
      </c>
    </row>
    <row r="1219" spans="1:12" ht="16" customHeight="1">
      <c r="A1219" t="s">
        <v>600</v>
      </c>
      <c r="B1219" t="s">
        <v>9</v>
      </c>
      <c r="C1219" t="s">
        <v>74</v>
      </c>
      <c r="D1219" s="24">
        <v>46174</v>
      </c>
      <c r="E1219" t="s">
        <v>542</v>
      </c>
      <c r="F1219" t="s">
        <v>10</v>
      </c>
      <c r="G1219" t="s">
        <v>320</v>
      </c>
      <c r="H1219" t="s">
        <v>320</v>
      </c>
      <c r="I1219" t="s">
        <v>330</v>
      </c>
      <c r="J1219" s="25">
        <v>0</v>
      </c>
      <c r="K1219" s="26">
        <v>0</v>
      </c>
      <c r="L1219" s="26">
        <v>0</v>
      </c>
    </row>
    <row r="1220" spans="1:12" ht="16" customHeight="1">
      <c r="A1220" t="s">
        <v>329</v>
      </c>
      <c r="B1220" t="s">
        <v>10</v>
      </c>
      <c r="C1220" t="s">
        <v>74</v>
      </c>
      <c r="D1220" s="24">
        <v>46174</v>
      </c>
      <c r="E1220" t="s">
        <v>329</v>
      </c>
      <c r="F1220" t="s">
        <v>10</v>
      </c>
      <c r="G1220" t="s">
        <v>320</v>
      </c>
      <c r="H1220" t="s">
        <v>320</v>
      </c>
      <c r="I1220" t="s">
        <v>315</v>
      </c>
      <c r="J1220" s="25">
        <v>90608397</v>
      </c>
      <c r="K1220" s="26">
        <v>156713.79449999999</v>
      </c>
      <c r="L1220" s="26">
        <v>165.7756</v>
      </c>
    </row>
    <row r="1221" spans="1:12" ht="16" customHeight="1">
      <c r="A1221" t="s">
        <v>329</v>
      </c>
      <c r="B1221" t="s">
        <v>10</v>
      </c>
      <c r="C1221" t="s">
        <v>74</v>
      </c>
      <c r="D1221" s="24">
        <v>46174</v>
      </c>
      <c r="E1221" t="s">
        <v>560</v>
      </c>
      <c r="F1221" t="s">
        <v>10</v>
      </c>
      <c r="G1221" t="s">
        <v>320</v>
      </c>
      <c r="H1221" t="s">
        <v>320</v>
      </c>
      <c r="I1221" t="s">
        <v>322</v>
      </c>
      <c r="J1221" s="25">
        <v>658052</v>
      </c>
      <c r="K1221" s="26">
        <v>1157.6016</v>
      </c>
      <c r="L1221" s="26">
        <v>14.3916</v>
      </c>
    </row>
    <row r="1222" spans="1:12" ht="16" customHeight="1">
      <c r="A1222" t="s">
        <v>329</v>
      </c>
      <c r="B1222" t="s">
        <v>10</v>
      </c>
      <c r="C1222" t="s">
        <v>74</v>
      </c>
      <c r="D1222" s="24">
        <v>46174</v>
      </c>
      <c r="E1222" t="s">
        <v>579</v>
      </c>
      <c r="F1222" t="s">
        <v>10</v>
      </c>
      <c r="G1222" t="s">
        <v>320</v>
      </c>
      <c r="H1222" t="s">
        <v>320</v>
      </c>
      <c r="I1222" t="s">
        <v>324</v>
      </c>
      <c r="J1222" s="25">
        <v>11039</v>
      </c>
      <c r="K1222" s="26">
        <v>19.373799999999999</v>
      </c>
      <c r="L1222" s="26">
        <v>0.31730000000000003</v>
      </c>
    </row>
    <row r="1223" spans="1:12" ht="16" customHeight="1">
      <c r="A1223" t="s">
        <v>329</v>
      </c>
      <c r="B1223" t="s">
        <v>10</v>
      </c>
      <c r="C1223" t="s">
        <v>74</v>
      </c>
      <c r="D1223" s="24">
        <v>46174</v>
      </c>
      <c r="E1223" t="s">
        <v>372</v>
      </c>
      <c r="F1223" t="s">
        <v>10</v>
      </c>
      <c r="G1223" t="s">
        <v>320</v>
      </c>
      <c r="H1223" t="s">
        <v>320</v>
      </c>
      <c r="I1223" t="s">
        <v>326</v>
      </c>
      <c r="J1223" s="25">
        <v>1586</v>
      </c>
      <c r="K1223" s="26">
        <v>2.8342999999999998</v>
      </c>
      <c r="L1223" s="26">
        <v>4.7800000000000002E-2</v>
      </c>
    </row>
    <row r="1224" spans="1:12" ht="16" customHeight="1">
      <c r="A1224" t="s">
        <v>329</v>
      </c>
      <c r="B1224" t="s">
        <v>10</v>
      </c>
      <c r="C1224" t="s">
        <v>74</v>
      </c>
      <c r="D1224" s="24">
        <v>46174</v>
      </c>
      <c r="E1224" t="s">
        <v>331</v>
      </c>
      <c r="F1224" t="s">
        <v>10</v>
      </c>
      <c r="G1224" t="s">
        <v>320</v>
      </c>
      <c r="H1224" t="s">
        <v>320</v>
      </c>
      <c r="I1224" t="s">
        <v>328</v>
      </c>
      <c r="J1224" s="25">
        <v>72</v>
      </c>
      <c r="K1224" s="26">
        <v>0.12859999999999999</v>
      </c>
      <c r="L1224" s="26">
        <v>3.8999999999999998E-3</v>
      </c>
    </row>
    <row r="1225" spans="1:12" ht="16" customHeight="1">
      <c r="A1225" t="s">
        <v>329</v>
      </c>
      <c r="B1225" t="s">
        <v>10</v>
      </c>
      <c r="C1225" t="s">
        <v>74</v>
      </c>
      <c r="D1225" s="24">
        <v>46174</v>
      </c>
      <c r="E1225" t="s">
        <v>542</v>
      </c>
      <c r="F1225" t="s">
        <v>10</v>
      </c>
      <c r="G1225" t="s">
        <v>320</v>
      </c>
      <c r="H1225" t="s">
        <v>320</v>
      </c>
      <c r="I1225" t="s">
        <v>330</v>
      </c>
      <c r="J1225" s="25">
        <v>0</v>
      </c>
      <c r="K1225" s="26">
        <v>0</v>
      </c>
      <c r="L1225" s="26">
        <v>0</v>
      </c>
    </row>
    <row r="1226" spans="1:12" ht="16" customHeight="1">
      <c r="A1226" t="s">
        <v>601</v>
      </c>
      <c r="B1226" t="s">
        <v>11</v>
      </c>
      <c r="C1226" t="s">
        <v>75</v>
      </c>
      <c r="D1226" s="24">
        <v>46204</v>
      </c>
      <c r="E1226" t="s">
        <v>560</v>
      </c>
      <c r="F1226" t="s">
        <v>10</v>
      </c>
      <c r="G1226" t="s">
        <v>320</v>
      </c>
      <c r="H1226" t="s">
        <v>320</v>
      </c>
      <c r="I1226" t="s">
        <v>315</v>
      </c>
      <c r="J1226" s="25">
        <v>1531718</v>
      </c>
      <c r="K1226" s="26">
        <v>2691.6388000000002</v>
      </c>
      <c r="L1226" s="26">
        <v>27.755700000000001</v>
      </c>
    </row>
    <row r="1227" spans="1:12" ht="16" customHeight="1">
      <c r="A1227" t="s">
        <v>601</v>
      </c>
      <c r="B1227" t="s">
        <v>11</v>
      </c>
      <c r="C1227" t="s">
        <v>75</v>
      </c>
      <c r="D1227" s="24">
        <v>46204</v>
      </c>
      <c r="E1227" t="s">
        <v>579</v>
      </c>
      <c r="F1227" t="s">
        <v>10</v>
      </c>
      <c r="G1227" t="s">
        <v>320</v>
      </c>
      <c r="H1227" t="s">
        <v>320</v>
      </c>
      <c r="I1227" t="s">
        <v>322</v>
      </c>
      <c r="J1227" s="25">
        <v>15430</v>
      </c>
      <c r="K1227" s="26">
        <v>26.691500000000001</v>
      </c>
      <c r="L1227" s="26">
        <v>0.34389999999999998</v>
      </c>
    </row>
    <row r="1228" spans="1:12" ht="16" customHeight="1">
      <c r="A1228" t="s">
        <v>601</v>
      </c>
      <c r="B1228" t="s">
        <v>11</v>
      </c>
      <c r="C1228" t="s">
        <v>75</v>
      </c>
      <c r="D1228" s="24">
        <v>46204</v>
      </c>
      <c r="E1228" t="s">
        <v>372</v>
      </c>
      <c r="F1228" t="s">
        <v>10</v>
      </c>
      <c r="G1228" t="s">
        <v>320</v>
      </c>
      <c r="H1228" t="s">
        <v>320</v>
      </c>
      <c r="I1228" t="s">
        <v>324</v>
      </c>
      <c r="J1228" s="25">
        <v>3290</v>
      </c>
      <c r="K1228" s="26">
        <v>5.6258999999999997</v>
      </c>
      <c r="L1228" s="26">
        <v>7.5300000000000006E-2</v>
      </c>
    </row>
    <row r="1229" spans="1:12" ht="16" customHeight="1">
      <c r="A1229" t="s">
        <v>601</v>
      </c>
      <c r="B1229" t="s">
        <v>11</v>
      </c>
      <c r="C1229" t="s">
        <v>75</v>
      </c>
      <c r="D1229" s="24">
        <v>46204</v>
      </c>
      <c r="E1229" t="s">
        <v>331</v>
      </c>
      <c r="F1229" t="s">
        <v>10</v>
      </c>
      <c r="G1229" t="s">
        <v>320</v>
      </c>
      <c r="H1229" t="s">
        <v>320</v>
      </c>
      <c r="I1229" t="s">
        <v>370</v>
      </c>
      <c r="J1229" s="25">
        <v>681</v>
      </c>
      <c r="K1229" s="26">
        <v>0.96760000000000002</v>
      </c>
      <c r="L1229" s="26">
        <v>6.6E-3</v>
      </c>
    </row>
    <row r="1230" spans="1:12" ht="16" customHeight="1">
      <c r="A1230" t="s">
        <v>601</v>
      </c>
      <c r="B1230" t="s">
        <v>11</v>
      </c>
      <c r="C1230" t="s">
        <v>75</v>
      </c>
      <c r="D1230" s="24">
        <v>46204</v>
      </c>
      <c r="E1230" t="s">
        <v>542</v>
      </c>
      <c r="F1230" t="s">
        <v>10</v>
      </c>
      <c r="G1230" t="s">
        <v>320</v>
      </c>
      <c r="H1230" t="s">
        <v>320</v>
      </c>
      <c r="I1230" t="s">
        <v>371</v>
      </c>
      <c r="J1230" s="25">
        <v>0</v>
      </c>
      <c r="K1230" s="26">
        <v>0</v>
      </c>
      <c r="L1230" s="26">
        <v>0</v>
      </c>
    </row>
    <row r="1231" spans="1:12" ht="16" customHeight="1">
      <c r="A1231" t="s">
        <v>601</v>
      </c>
      <c r="B1231" t="s">
        <v>11</v>
      </c>
      <c r="C1231" t="s">
        <v>75</v>
      </c>
      <c r="D1231" s="24">
        <v>46204</v>
      </c>
      <c r="E1231" t="s">
        <v>333</v>
      </c>
      <c r="F1231" t="s">
        <v>10</v>
      </c>
      <c r="G1231" t="s">
        <v>320</v>
      </c>
      <c r="H1231" t="s">
        <v>320</v>
      </c>
      <c r="I1231" t="s">
        <v>373</v>
      </c>
      <c r="J1231" s="25">
        <v>0</v>
      </c>
      <c r="K1231" s="26">
        <v>0</v>
      </c>
      <c r="L1231" s="26">
        <v>0</v>
      </c>
    </row>
    <row r="1232" spans="1:12" ht="16" customHeight="1">
      <c r="A1232" t="s">
        <v>603</v>
      </c>
      <c r="B1232" t="s">
        <v>12</v>
      </c>
      <c r="C1232" t="s">
        <v>75</v>
      </c>
      <c r="D1232" s="24">
        <v>46204</v>
      </c>
      <c r="E1232" t="s">
        <v>560</v>
      </c>
      <c r="F1232" t="s">
        <v>10</v>
      </c>
      <c r="G1232" t="s">
        <v>320</v>
      </c>
      <c r="H1232" t="s">
        <v>320</v>
      </c>
      <c r="I1232" t="s">
        <v>315</v>
      </c>
      <c r="J1232" s="25">
        <v>1501955</v>
      </c>
      <c r="K1232" s="26">
        <v>2644.0387000000001</v>
      </c>
      <c r="L1232" s="26">
        <v>27.055900000000001</v>
      </c>
    </row>
    <row r="1233" spans="1:12" ht="16" customHeight="1">
      <c r="A1233" t="s">
        <v>603</v>
      </c>
      <c r="B1233" t="s">
        <v>12</v>
      </c>
      <c r="C1233" t="s">
        <v>75</v>
      </c>
      <c r="D1233" s="24">
        <v>46204</v>
      </c>
      <c r="E1233" t="s">
        <v>579</v>
      </c>
      <c r="F1233" t="s">
        <v>10</v>
      </c>
      <c r="G1233" t="s">
        <v>320</v>
      </c>
      <c r="H1233" t="s">
        <v>320</v>
      </c>
      <c r="I1233" t="s">
        <v>322</v>
      </c>
      <c r="J1233" s="25">
        <v>16533</v>
      </c>
      <c r="K1233" s="26">
        <v>29.1449</v>
      </c>
      <c r="L1233" s="26">
        <v>0.40300000000000002</v>
      </c>
    </row>
    <row r="1234" spans="1:12" ht="16" customHeight="1">
      <c r="A1234" t="s">
        <v>603</v>
      </c>
      <c r="B1234" t="s">
        <v>12</v>
      </c>
      <c r="C1234" t="s">
        <v>75</v>
      </c>
      <c r="D1234" s="24">
        <v>46204</v>
      </c>
      <c r="E1234" t="s">
        <v>372</v>
      </c>
      <c r="F1234" t="s">
        <v>10</v>
      </c>
      <c r="G1234" t="s">
        <v>320</v>
      </c>
      <c r="H1234" t="s">
        <v>320</v>
      </c>
      <c r="I1234" t="s">
        <v>324</v>
      </c>
      <c r="J1234" s="25">
        <v>2461</v>
      </c>
      <c r="K1234" s="26">
        <v>4.1771000000000003</v>
      </c>
      <c r="L1234" s="26">
        <v>5.6000000000000001E-2</v>
      </c>
    </row>
    <row r="1235" spans="1:12" ht="16" customHeight="1">
      <c r="A1235" t="s">
        <v>603</v>
      </c>
      <c r="B1235" t="s">
        <v>12</v>
      </c>
      <c r="C1235" t="s">
        <v>75</v>
      </c>
      <c r="D1235" s="24">
        <v>46204</v>
      </c>
      <c r="E1235" t="s">
        <v>331</v>
      </c>
      <c r="F1235" t="s">
        <v>10</v>
      </c>
      <c r="G1235" t="s">
        <v>320</v>
      </c>
      <c r="H1235" t="s">
        <v>320</v>
      </c>
      <c r="I1235" t="s">
        <v>370</v>
      </c>
      <c r="J1235" s="25">
        <v>130</v>
      </c>
      <c r="K1235" s="26">
        <v>0.2233</v>
      </c>
      <c r="L1235" s="26">
        <v>4.4000000000000003E-3</v>
      </c>
    </row>
    <row r="1236" spans="1:12" ht="16" customHeight="1">
      <c r="A1236" t="s">
        <v>603</v>
      </c>
      <c r="B1236" t="s">
        <v>12</v>
      </c>
      <c r="C1236" t="s">
        <v>75</v>
      </c>
      <c r="D1236" s="24">
        <v>46204</v>
      </c>
      <c r="E1236" t="s">
        <v>542</v>
      </c>
      <c r="F1236" t="s">
        <v>10</v>
      </c>
      <c r="G1236" t="s">
        <v>320</v>
      </c>
      <c r="H1236" t="s">
        <v>320</v>
      </c>
      <c r="I1236" t="s">
        <v>371</v>
      </c>
      <c r="J1236" s="25">
        <v>0</v>
      </c>
      <c r="K1236" s="26">
        <v>0</v>
      </c>
      <c r="L1236" s="26">
        <v>0</v>
      </c>
    </row>
    <row r="1237" spans="1:12" ht="16" customHeight="1">
      <c r="A1237" t="s">
        <v>603</v>
      </c>
      <c r="B1237" t="s">
        <v>12</v>
      </c>
      <c r="C1237" t="s">
        <v>75</v>
      </c>
      <c r="D1237" s="24">
        <v>46204</v>
      </c>
      <c r="E1237" t="s">
        <v>333</v>
      </c>
      <c r="F1237" t="s">
        <v>10</v>
      </c>
      <c r="G1237" t="s">
        <v>320</v>
      </c>
      <c r="H1237" t="s">
        <v>320</v>
      </c>
      <c r="I1237" t="s">
        <v>373</v>
      </c>
      <c r="J1237" s="25">
        <v>0</v>
      </c>
      <c r="K1237" s="26">
        <v>0</v>
      </c>
      <c r="L1237" s="26">
        <v>0</v>
      </c>
    </row>
    <row r="1238" spans="1:12" ht="16" customHeight="1">
      <c r="A1238" t="s">
        <v>604</v>
      </c>
      <c r="B1238" t="s">
        <v>13</v>
      </c>
      <c r="C1238" t="s">
        <v>75</v>
      </c>
      <c r="D1238" s="24">
        <v>46204</v>
      </c>
      <c r="E1238" t="s">
        <v>560</v>
      </c>
      <c r="F1238" t="s">
        <v>10</v>
      </c>
      <c r="G1238" t="s">
        <v>320</v>
      </c>
      <c r="H1238" t="s">
        <v>320</v>
      </c>
      <c r="I1238" t="s">
        <v>315</v>
      </c>
      <c r="J1238" s="25">
        <v>1623313</v>
      </c>
      <c r="K1238" s="26">
        <v>2862.6442000000002</v>
      </c>
      <c r="L1238" s="26">
        <v>28.8871</v>
      </c>
    </row>
    <row r="1239" spans="1:12" ht="16" customHeight="1">
      <c r="A1239" t="s">
        <v>604</v>
      </c>
      <c r="B1239" t="s">
        <v>13</v>
      </c>
      <c r="C1239" t="s">
        <v>75</v>
      </c>
      <c r="D1239" s="24">
        <v>46204</v>
      </c>
      <c r="E1239" t="s">
        <v>579</v>
      </c>
      <c r="F1239" t="s">
        <v>10</v>
      </c>
      <c r="G1239" t="s">
        <v>320</v>
      </c>
      <c r="H1239" t="s">
        <v>320</v>
      </c>
      <c r="I1239" t="s">
        <v>322</v>
      </c>
      <c r="J1239" s="25">
        <v>23323</v>
      </c>
      <c r="K1239" s="26">
        <v>40.940800000000003</v>
      </c>
      <c r="L1239" s="26">
        <v>0.58409999999999995</v>
      </c>
    </row>
    <row r="1240" spans="1:12" ht="16" customHeight="1">
      <c r="A1240" t="s">
        <v>604</v>
      </c>
      <c r="B1240" t="s">
        <v>13</v>
      </c>
      <c r="C1240" t="s">
        <v>75</v>
      </c>
      <c r="D1240" s="24">
        <v>46204</v>
      </c>
      <c r="E1240" t="s">
        <v>372</v>
      </c>
      <c r="F1240" t="s">
        <v>10</v>
      </c>
      <c r="G1240" t="s">
        <v>320</v>
      </c>
      <c r="H1240" t="s">
        <v>320</v>
      </c>
      <c r="I1240" t="s">
        <v>324</v>
      </c>
      <c r="J1240" s="25">
        <v>3664</v>
      </c>
      <c r="K1240" s="26">
        <v>6.3765000000000001</v>
      </c>
      <c r="L1240" s="26">
        <v>0.1178</v>
      </c>
    </row>
    <row r="1241" spans="1:12" ht="16" customHeight="1">
      <c r="A1241" t="s">
        <v>604</v>
      </c>
      <c r="B1241" t="s">
        <v>13</v>
      </c>
      <c r="C1241" t="s">
        <v>75</v>
      </c>
      <c r="D1241" s="24">
        <v>46204</v>
      </c>
      <c r="E1241" t="s">
        <v>331</v>
      </c>
      <c r="F1241" t="s">
        <v>10</v>
      </c>
      <c r="G1241" t="s">
        <v>320</v>
      </c>
      <c r="H1241" t="s">
        <v>320</v>
      </c>
      <c r="I1241" t="s">
        <v>370</v>
      </c>
      <c r="J1241" s="25">
        <v>95</v>
      </c>
      <c r="K1241" s="26">
        <v>0.1641</v>
      </c>
      <c r="L1241" s="26">
        <v>3.3999999999999998E-3</v>
      </c>
    </row>
    <row r="1242" spans="1:12" ht="16" customHeight="1">
      <c r="A1242" t="s">
        <v>604</v>
      </c>
      <c r="B1242" t="s">
        <v>13</v>
      </c>
      <c r="C1242" t="s">
        <v>75</v>
      </c>
      <c r="D1242" s="24">
        <v>46204</v>
      </c>
      <c r="E1242" t="s">
        <v>542</v>
      </c>
      <c r="F1242" t="s">
        <v>10</v>
      </c>
      <c r="G1242" t="s">
        <v>320</v>
      </c>
      <c r="H1242" t="s">
        <v>320</v>
      </c>
      <c r="I1242" t="s">
        <v>371</v>
      </c>
      <c r="J1242" s="25">
        <v>0</v>
      </c>
      <c r="K1242" s="26">
        <v>0</v>
      </c>
      <c r="L1242" s="26">
        <v>0</v>
      </c>
    </row>
    <row r="1243" spans="1:12" ht="16" customHeight="1">
      <c r="A1243" t="s">
        <v>604</v>
      </c>
      <c r="B1243" t="s">
        <v>13</v>
      </c>
      <c r="C1243" t="s">
        <v>75</v>
      </c>
      <c r="D1243" s="24">
        <v>46204</v>
      </c>
      <c r="E1243" t="s">
        <v>333</v>
      </c>
      <c r="F1243" t="s">
        <v>10</v>
      </c>
      <c r="G1243" t="s">
        <v>320</v>
      </c>
      <c r="H1243" t="s">
        <v>320</v>
      </c>
      <c r="I1243" t="s">
        <v>373</v>
      </c>
      <c r="J1243" s="25">
        <v>0</v>
      </c>
      <c r="K1243" s="26">
        <v>0</v>
      </c>
      <c r="L1243" s="26">
        <v>0</v>
      </c>
    </row>
    <row r="1244" spans="1:12" ht="16" customHeight="1">
      <c r="A1244" t="s">
        <v>605</v>
      </c>
      <c r="B1244" t="s">
        <v>9</v>
      </c>
      <c r="C1244" t="s">
        <v>75</v>
      </c>
      <c r="D1244" s="24">
        <v>46204</v>
      </c>
      <c r="E1244" t="s">
        <v>560</v>
      </c>
      <c r="F1244" t="s">
        <v>10</v>
      </c>
      <c r="G1244" t="s">
        <v>320</v>
      </c>
      <c r="H1244" t="s">
        <v>320</v>
      </c>
      <c r="I1244" t="s">
        <v>315</v>
      </c>
      <c r="J1244" s="25">
        <v>1652760</v>
      </c>
      <c r="K1244" s="26">
        <v>2921.7287000000001</v>
      </c>
      <c r="L1244" s="26">
        <v>25.8063</v>
      </c>
    </row>
    <row r="1245" spans="1:12" ht="16" customHeight="1">
      <c r="A1245" t="s">
        <v>605</v>
      </c>
      <c r="B1245" t="s">
        <v>9</v>
      </c>
      <c r="C1245" t="s">
        <v>75</v>
      </c>
      <c r="D1245" s="24">
        <v>46204</v>
      </c>
      <c r="E1245" t="s">
        <v>579</v>
      </c>
      <c r="F1245" t="s">
        <v>10</v>
      </c>
      <c r="G1245" t="s">
        <v>320</v>
      </c>
      <c r="H1245" t="s">
        <v>320</v>
      </c>
      <c r="I1245" t="s">
        <v>322</v>
      </c>
      <c r="J1245" s="25">
        <v>23715</v>
      </c>
      <c r="K1245" s="26">
        <v>41.213299999999997</v>
      </c>
      <c r="L1245" s="26">
        <v>0.46710000000000002</v>
      </c>
    </row>
    <row r="1246" spans="1:12" ht="16" customHeight="1">
      <c r="A1246" t="s">
        <v>605</v>
      </c>
      <c r="B1246" t="s">
        <v>9</v>
      </c>
      <c r="C1246" t="s">
        <v>75</v>
      </c>
      <c r="D1246" s="24">
        <v>46204</v>
      </c>
      <c r="E1246" t="s">
        <v>372</v>
      </c>
      <c r="F1246" t="s">
        <v>10</v>
      </c>
      <c r="G1246" t="s">
        <v>320</v>
      </c>
      <c r="H1246" t="s">
        <v>320</v>
      </c>
      <c r="I1246" t="s">
        <v>324</v>
      </c>
      <c r="J1246" s="25">
        <v>3246</v>
      </c>
      <c r="K1246" s="26">
        <v>5.6929999999999996</v>
      </c>
      <c r="L1246" s="26">
        <v>9.5000000000000001E-2</v>
      </c>
    </row>
    <row r="1247" spans="1:12" ht="16" customHeight="1">
      <c r="A1247" t="s">
        <v>605</v>
      </c>
      <c r="B1247" t="s">
        <v>9</v>
      </c>
      <c r="C1247" t="s">
        <v>75</v>
      </c>
      <c r="D1247" s="24">
        <v>46204</v>
      </c>
      <c r="E1247" t="s">
        <v>331</v>
      </c>
      <c r="F1247" t="s">
        <v>10</v>
      </c>
      <c r="G1247" t="s">
        <v>320</v>
      </c>
      <c r="H1247" t="s">
        <v>320</v>
      </c>
      <c r="I1247" t="s">
        <v>370</v>
      </c>
      <c r="J1247" s="25">
        <v>205</v>
      </c>
      <c r="K1247" s="26">
        <v>0.34860000000000002</v>
      </c>
      <c r="L1247" s="26">
        <v>6.1000000000000004E-3</v>
      </c>
    </row>
    <row r="1248" spans="1:12" ht="16" customHeight="1">
      <c r="A1248" t="s">
        <v>605</v>
      </c>
      <c r="B1248" t="s">
        <v>9</v>
      </c>
      <c r="C1248" t="s">
        <v>75</v>
      </c>
      <c r="D1248" s="24">
        <v>46204</v>
      </c>
      <c r="E1248" t="s">
        <v>542</v>
      </c>
      <c r="F1248" t="s">
        <v>10</v>
      </c>
      <c r="G1248" t="s">
        <v>320</v>
      </c>
      <c r="H1248" t="s">
        <v>320</v>
      </c>
      <c r="I1248" t="s">
        <v>371</v>
      </c>
      <c r="J1248" s="25">
        <v>0</v>
      </c>
      <c r="K1248" s="26">
        <v>0</v>
      </c>
      <c r="L1248" s="26">
        <v>0</v>
      </c>
    </row>
    <row r="1249" spans="1:12" ht="16" customHeight="1">
      <c r="A1249" t="s">
        <v>605</v>
      </c>
      <c r="B1249" t="s">
        <v>9</v>
      </c>
      <c r="C1249" t="s">
        <v>75</v>
      </c>
      <c r="D1249" s="24">
        <v>46204</v>
      </c>
      <c r="E1249" t="s">
        <v>333</v>
      </c>
      <c r="F1249" t="s">
        <v>10</v>
      </c>
      <c r="G1249" t="s">
        <v>320</v>
      </c>
      <c r="H1249" t="s">
        <v>320</v>
      </c>
      <c r="I1249" t="s">
        <v>373</v>
      </c>
      <c r="J1249" s="25">
        <v>0</v>
      </c>
      <c r="K1249" s="26">
        <v>0</v>
      </c>
      <c r="L1249" s="26">
        <v>0</v>
      </c>
    </row>
    <row r="1250" spans="1:12" ht="16" customHeight="1">
      <c r="A1250" t="s">
        <v>583</v>
      </c>
      <c r="B1250" t="s">
        <v>10</v>
      </c>
      <c r="C1250" t="s">
        <v>75</v>
      </c>
      <c r="D1250" s="24">
        <v>46204</v>
      </c>
      <c r="E1250" t="s">
        <v>560</v>
      </c>
      <c r="F1250" t="s">
        <v>10</v>
      </c>
      <c r="G1250" t="s">
        <v>320</v>
      </c>
      <c r="H1250" t="s">
        <v>320</v>
      </c>
      <c r="I1250" t="s">
        <v>315</v>
      </c>
      <c r="J1250" s="25">
        <v>1591088</v>
      </c>
      <c r="K1250" s="26">
        <v>2806.7100999999998</v>
      </c>
      <c r="L1250" s="26">
        <v>22.774699999999999</v>
      </c>
    </row>
    <row r="1251" spans="1:12" ht="16" customHeight="1">
      <c r="A1251" t="s">
        <v>583</v>
      </c>
      <c r="B1251" t="s">
        <v>10</v>
      </c>
      <c r="C1251" t="s">
        <v>75</v>
      </c>
      <c r="D1251" s="24">
        <v>46204</v>
      </c>
      <c r="E1251" t="s">
        <v>579</v>
      </c>
      <c r="F1251" t="s">
        <v>10</v>
      </c>
      <c r="G1251" t="s">
        <v>320</v>
      </c>
      <c r="H1251" t="s">
        <v>320</v>
      </c>
      <c r="I1251" t="s">
        <v>322</v>
      </c>
      <c r="J1251" s="25">
        <v>19016</v>
      </c>
      <c r="K1251" s="26">
        <v>33.4512</v>
      </c>
      <c r="L1251" s="26">
        <v>0.3871</v>
      </c>
    </row>
    <row r="1252" spans="1:12" ht="16" customHeight="1">
      <c r="A1252" t="s">
        <v>583</v>
      </c>
      <c r="B1252" t="s">
        <v>10</v>
      </c>
      <c r="C1252" t="s">
        <v>75</v>
      </c>
      <c r="D1252" s="24">
        <v>46204</v>
      </c>
      <c r="E1252" t="s">
        <v>372</v>
      </c>
      <c r="F1252" t="s">
        <v>10</v>
      </c>
      <c r="G1252" t="s">
        <v>320</v>
      </c>
      <c r="H1252" t="s">
        <v>320</v>
      </c>
      <c r="I1252" t="s">
        <v>324</v>
      </c>
      <c r="J1252" s="25">
        <v>2629</v>
      </c>
      <c r="K1252" s="26">
        <v>4.5960999999999999</v>
      </c>
      <c r="L1252" s="26">
        <v>7.2400000000000006E-2</v>
      </c>
    </row>
    <row r="1253" spans="1:12" ht="16" customHeight="1">
      <c r="A1253" t="s">
        <v>583</v>
      </c>
      <c r="B1253" t="s">
        <v>10</v>
      </c>
      <c r="C1253" t="s">
        <v>75</v>
      </c>
      <c r="D1253" s="24">
        <v>46204</v>
      </c>
      <c r="E1253" t="s">
        <v>331</v>
      </c>
      <c r="F1253" t="s">
        <v>10</v>
      </c>
      <c r="G1253" t="s">
        <v>320</v>
      </c>
      <c r="H1253" t="s">
        <v>320</v>
      </c>
      <c r="I1253" t="s">
        <v>370</v>
      </c>
      <c r="J1253" s="25">
        <v>154</v>
      </c>
      <c r="K1253" s="26">
        <v>0.26590000000000003</v>
      </c>
      <c r="L1253" s="26">
        <v>5.0000000000000001E-3</v>
      </c>
    </row>
    <row r="1254" spans="1:12" ht="16" customHeight="1">
      <c r="A1254" t="s">
        <v>583</v>
      </c>
      <c r="B1254" t="s">
        <v>10</v>
      </c>
      <c r="C1254" t="s">
        <v>75</v>
      </c>
      <c r="D1254" s="24">
        <v>46204</v>
      </c>
      <c r="E1254" t="s">
        <v>542</v>
      </c>
      <c r="F1254" t="s">
        <v>10</v>
      </c>
      <c r="G1254" t="s">
        <v>320</v>
      </c>
      <c r="H1254" t="s">
        <v>320</v>
      </c>
      <c r="I1254" t="s">
        <v>371</v>
      </c>
      <c r="J1254" s="25">
        <v>0</v>
      </c>
      <c r="K1254" s="26">
        <v>0</v>
      </c>
      <c r="L1254" s="26">
        <v>0</v>
      </c>
    </row>
    <row r="1255" spans="1:12" ht="16" customHeight="1">
      <c r="A1255" t="s">
        <v>583</v>
      </c>
      <c r="B1255" t="s">
        <v>10</v>
      </c>
      <c r="C1255" t="s">
        <v>75</v>
      </c>
      <c r="D1255" s="24">
        <v>46204</v>
      </c>
      <c r="E1255" t="s">
        <v>333</v>
      </c>
      <c r="F1255" t="s">
        <v>10</v>
      </c>
      <c r="G1255" t="s">
        <v>320</v>
      </c>
      <c r="H1255" t="s">
        <v>320</v>
      </c>
      <c r="I1255" t="s">
        <v>373</v>
      </c>
      <c r="J1255" s="25">
        <v>0</v>
      </c>
      <c r="K1255" s="26">
        <v>0</v>
      </c>
      <c r="L1255" s="26">
        <v>0</v>
      </c>
    </row>
    <row r="1256" spans="1:12" ht="16" customHeight="1">
      <c r="A1256" t="s">
        <v>606</v>
      </c>
      <c r="B1256" t="s">
        <v>11</v>
      </c>
      <c r="C1256" t="s">
        <v>76</v>
      </c>
      <c r="D1256" s="24">
        <v>46204</v>
      </c>
      <c r="E1256" t="s">
        <v>560</v>
      </c>
      <c r="F1256" t="s">
        <v>10</v>
      </c>
      <c r="G1256" t="s">
        <v>320</v>
      </c>
      <c r="H1256" t="s">
        <v>320</v>
      </c>
      <c r="I1256" t="s">
        <v>315</v>
      </c>
      <c r="J1256" s="25">
        <v>3176686</v>
      </c>
      <c r="K1256" s="26">
        <v>5530.4036999999998</v>
      </c>
      <c r="L1256" s="26">
        <v>47.427399999999999</v>
      </c>
    </row>
    <row r="1257" spans="1:12" ht="16" customHeight="1">
      <c r="A1257" t="s">
        <v>606</v>
      </c>
      <c r="B1257" t="s">
        <v>11</v>
      </c>
      <c r="C1257" t="s">
        <v>76</v>
      </c>
      <c r="D1257" s="24">
        <v>46204</v>
      </c>
      <c r="E1257" t="s">
        <v>579</v>
      </c>
      <c r="F1257" t="s">
        <v>10</v>
      </c>
      <c r="G1257" t="s">
        <v>320</v>
      </c>
      <c r="H1257" t="s">
        <v>320</v>
      </c>
      <c r="I1257" t="s">
        <v>322</v>
      </c>
      <c r="J1257" s="25">
        <v>71715</v>
      </c>
      <c r="K1257" s="26">
        <v>125.602</v>
      </c>
      <c r="L1257" s="26">
        <v>1.7156</v>
      </c>
    </row>
    <row r="1258" spans="1:12" ht="16" customHeight="1">
      <c r="A1258" t="s">
        <v>606</v>
      </c>
      <c r="B1258" t="s">
        <v>11</v>
      </c>
      <c r="C1258" t="s">
        <v>76</v>
      </c>
      <c r="D1258" s="24">
        <v>46204</v>
      </c>
      <c r="E1258" t="s">
        <v>372</v>
      </c>
      <c r="F1258" t="s">
        <v>10</v>
      </c>
      <c r="G1258" t="s">
        <v>320</v>
      </c>
      <c r="H1258" t="s">
        <v>320</v>
      </c>
      <c r="I1258" t="s">
        <v>324</v>
      </c>
      <c r="J1258" s="25">
        <v>9458</v>
      </c>
      <c r="K1258" s="26">
        <v>16.523700000000002</v>
      </c>
      <c r="L1258" s="26">
        <v>0.26079999999999998</v>
      </c>
    </row>
    <row r="1259" spans="1:12" ht="16" customHeight="1">
      <c r="A1259" t="s">
        <v>606</v>
      </c>
      <c r="B1259" t="s">
        <v>11</v>
      </c>
      <c r="C1259" t="s">
        <v>76</v>
      </c>
      <c r="D1259" s="24">
        <v>46204</v>
      </c>
      <c r="E1259" t="s">
        <v>331</v>
      </c>
      <c r="F1259" t="s">
        <v>10</v>
      </c>
      <c r="G1259" t="s">
        <v>320</v>
      </c>
      <c r="H1259" t="s">
        <v>320</v>
      </c>
      <c r="I1259" t="s">
        <v>370</v>
      </c>
      <c r="J1259" s="25">
        <v>724</v>
      </c>
      <c r="K1259" s="26">
        <v>1.2332000000000001</v>
      </c>
      <c r="L1259" s="26">
        <v>2.69E-2</v>
      </c>
    </row>
    <row r="1260" spans="1:12" ht="16" customHeight="1">
      <c r="A1260" t="s">
        <v>606</v>
      </c>
      <c r="B1260" t="s">
        <v>11</v>
      </c>
      <c r="C1260" t="s">
        <v>76</v>
      </c>
      <c r="D1260" s="24">
        <v>46204</v>
      </c>
      <c r="E1260" t="s">
        <v>542</v>
      </c>
      <c r="F1260" t="s">
        <v>10</v>
      </c>
      <c r="G1260" t="s">
        <v>320</v>
      </c>
      <c r="H1260" t="s">
        <v>320</v>
      </c>
      <c r="I1260" t="s">
        <v>371</v>
      </c>
      <c r="J1260" s="25">
        <v>0</v>
      </c>
      <c r="K1260" s="26">
        <v>0</v>
      </c>
      <c r="L1260" s="26">
        <v>0</v>
      </c>
    </row>
    <row r="1261" spans="1:12" ht="16" customHeight="1">
      <c r="A1261" t="s">
        <v>606</v>
      </c>
      <c r="B1261" t="s">
        <v>11</v>
      </c>
      <c r="C1261" t="s">
        <v>76</v>
      </c>
      <c r="D1261" s="24">
        <v>46204</v>
      </c>
      <c r="E1261" t="s">
        <v>333</v>
      </c>
      <c r="F1261" t="s">
        <v>10</v>
      </c>
      <c r="G1261" t="s">
        <v>320</v>
      </c>
      <c r="H1261" t="s">
        <v>320</v>
      </c>
      <c r="I1261" t="s">
        <v>373</v>
      </c>
      <c r="J1261" s="25">
        <v>0</v>
      </c>
      <c r="K1261" s="26">
        <v>0</v>
      </c>
      <c r="L1261" s="26">
        <v>0</v>
      </c>
    </row>
    <row r="1262" spans="1:12">
      <c r="A1262" t="s">
        <v>608</v>
      </c>
      <c r="B1262" t="s">
        <v>12</v>
      </c>
      <c r="C1262" t="s">
        <v>76</v>
      </c>
      <c r="D1262" s="24">
        <v>46204</v>
      </c>
      <c r="E1262" t="s">
        <v>560</v>
      </c>
      <c r="F1262" t="s">
        <v>10</v>
      </c>
      <c r="G1262" t="s">
        <v>320</v>
      </c>
      <c r="H1262" t="s">
        <v>320</v>
      </c>
      <c r="I1262" t="s">
        <v>315</v>
      </c>
      <c r="J1262" s="25">
        <v>2188933</v>
      </c>
      <c r="K1262" s="26">
        <v>3807.0281</v>
      </c>
      <c r="L1262" s="26">
        <v>32.4544</v>
      </c>
    </row>
    <row r="1263" spans="1:12">
      <c r="A1263" t="s">
        <v>608</v>
      </c>
      <c r="B1263" t="s">
        <v>12</v>
      </c>
      <c r="C1263" t="s">
        <v>76</v>
      </c>
      <c r="D1263" s="24">
        <v>46204</v>
      </c>
      <c r="E1263" t="s">
        <v>579</v>
      </c>
      <c r="F1263" t="s">
        <v>10</v>
      </c>
      <c r="G1263" t="s">
        <v>320</v>
      </c>
      <c r="H1263" t="s">
        <v>320</v>
      </c>
      <c r="I1263" t="s">
        <v>322</v>
      </c>
      <c r="J1263" s="25">
        <v>34068</v>
      </c>
      <c r="K1263" s="26">
        <v>59.138500000000001</v>
      </c>
      <c r="L1263" s="26">
        <v>0.77100000000000002</v>
      </c>
    </row>
    <row r="1264" spans="1:12">
      <c r="A1264" t="s">
        <v>608</v>
      </c>
      <c r="B1264" t="s">
        <v>12</v>
      </c>
      <c r="C1264" t="s">
        <v>76</v>
      </c>
      <c r="D1264" s="24">
        <v>46204</v>
      </c>
      <c r="E1264" t="s">
        <v>372</v>
      </c>
      <c r="F1264" t="s">
        <v>10</v>
      </c>
      <c r="G1264" t="s">
        <v>320</v>
      </c>
      <c r="H1264" t="s">
        <v>320</v>
      </c>
      <c r="I1264" t="s">
        <v>324</v>
      </c>
      <c r="J1264" s="25">
        <v>6847</v>
      </c>
      <c r="K1264" s="26">
        <v>12.0556</v>
      </c>
      <c r="L1264" s="26">
        <v>0.19900000000000001</v>
      </c>
    </row>
    <row r="1265" spans="1:12">
      <c r="A1265" t="s">
        <v>608</v>
      </c>
      <c r="B1265" t="s">
        <v>12</v>
      </c>
      <c r="C1265" t="s">
        <v>76</v>
      </c>
      <c r="D1265" s="24">
        <v>46204</v>
      </c>
      <c r="E1265" t="s">
        <v>331</v>
      </c>
      <c r="F1265" t="s">
        <v>10</v>
      </c>
      <c r="G1265" t="s">
        <v>320</v>
      </c>
      <c r="H1265" t="s">
        <v>320</v>
      </c>
      <c r="I1265" t="s">
        <v>370</v>
      </c>
      <c r="J1265" s="25">
        <v>354</v>
      </c>
      <c r="K1265" s="26">
        <v>0.62129999999999996</v>
      </c>
      <c r="L1265" s="26">
        <v>1.34E-2</v>
      </c>
    </row>
    <row r="1266" spans="1:12">
      <c r="A1266" t="s">
        <v>608</v>
      </c>
      <c r="B1266" t="s">
        <v>12</v>
      </c>
      <c r="C1266" t="s">
        <v>76</v>
      </c>
      <c r="D1266" s="24">
        <v>46204</v>
      </c>
      <c r="E1266" t="s">
        <v>542</v>
      </c>
      <c r="F1266" t="s">
        <v>10</v>
      </c>
      <c r="G1266" t="s">
        <v>320</v>
      </c>
      <c r="H1266" t="s">
        <v>320</v>
      </c>
      <c r="I1266" t="s">
        <v>371</v>
      </c>
      <c r="J1266" s="25">
        <v>0</v>
      </c>
      <c r="K1266" s="26">
        <v>0</v>
      </c>
      <c r="L1266" s="26">
        <v>0</v>
      </c>
    </row>
    <row r="1267" spans="1:12">
      <c r="A1267" t="s">
        <v>608</v>
      </c>
      <c r="B1267" t="s">
        <v>12</v>
      </c>
      <c r="C1267" t="s">
        <v>76</v>
      </c>
      <c r="D1267" s="24">
        <v>46204</v>
      </c>
      <c r="E1267" t="s">
        <v>333</v>
      </c>
      <c r="F1267" t="s">
        <v>10</v>
      </c>
      <c r="G1267" t="s">
        <v>320</v>
      </c>
      <c r="H1267" t="s">
        <v>320</v>
      </c>
      <c r="I1267" t="s">
        <v>373</v>
      </c>
      <c r="J1267" s="25">
        <v>0</v>
      </c>
      <c r="K1267" s="26">
        <v>0</v>
      </c>
      <c r="L1267" s="26">
        <v>0</v>
      </c>
    </row>
    <row r="1268" spans="1:12">
      <c r="A1268" t="s">
        <v>609</v>
      </c>
      <c r="B1268" t="s">
        <v>13</v>
      </c>
      <c r="C1268" t="s">
        <v>76</v>
      </c>
      <c r="D1268" s="24">
        <v>46204</v>
      </c>
      <c r="E1268" t="s">
        <v>560</v>
      </c>
      <c r="F1268" t="s">
        <v>10</v>
      </c>
      <c r="G1268" t="s">
        <v>320</v>
      </c>
      <c r="H1268" t="s">
        <v>320</v>
      </c>
      <c r="I1268" t="s">
        <v>315</v>
      </c>
      <c r="J1268" s="25">
        <v>2142493</v>
      </c>
      <c r="K1268" s="26">
        <v>3757.6858999999999</v>
      </c>
      <c r="L1268" s="26">
        <v>31.044699999999999</v>
      </c>
    </row>
    <row r="1269" spans="1:12">
      <c r="A1269" t="s">
        <v>609</v>
      </c>
      <c r="B1269" t="s">
        <v>13</v>
      </c>
      <c r="C1269" t="s">
        <v>76</v>
      </c>
      <c r="D1269" s="24">
        <v>46204</v>
      </c>
      <c r="E1269" t="s">
        <v>579</v>
      </c>
      <c r="F1269" t="s">
        <v>10</v>
      </c>
      <c r="G1269" t="s">
        <v>320</v>
      </c>
      <c r="H1269" t="s">
        <v>320</v>
      </c>
      <c r="I1269" t="s">
        <v>322</v>
      </c>
      <c r="J1269" s="25">
        <v>35759</v>
      </c>
      <c r="K1269" s="26">
        <v>62.640500000000003</v>
      </c>
      <c r="L1269" s="26">
        <v>0.77690000000000003</v>
      </c>
    </row>
    <row r="1270" spans="1:12">
      <c r="A1270" t="s">
        <v>609</v>
      </c>
      <c r="B1270" t="s">
        <v>13</v>
      </c>
      <c r="C1270" t="s">
        <v>76</v>
      </c>
      <c r="D1270" s="24">
        <v>46204</v>
      </c>
      <c r="E1270" t="s">
        <v>372</v>
      </c>
      <c r="F1270" t="s">
        <v>10</v>
      </c>
      <c r="G1270" t="s">
        <v>320</v>
      </c>
      <c r="H1270" t="s">
        <v>320</v>
      </c>
      <c r="I1270" t="s">
        <v>324</v>
      </c>
      <c r="J1270" s="25">
        <v>4917</v>
      </c>
      <c r="K1270" s="26">
        <v>8.7097999999999995</v>
      </c>
      <c r="L1270" s="26">
        <v>0.14169999999999999</v>
      </c>
    </row>
    <row r="1271" spans="1:12">
      <c r="A1271" t="s">
        <v>609</v>
      </c>
      <c r="B1271" t="s">
        <v>13</v>
      </c>
      <c r="C1271" t="s">
        <v>76</v>
      </c>
      <c r="D1271" s="24">
        <v>46204</v>
      </c>
      <c r="E1271" t="s">
        <v>331</v>
      </c>
      <c r="F1271" t="s">
        <v>10</v>
      </c>
      <c r="G1271" t="s">
        <v>320</v>
      </c>
      <c r="H1271" t="s">
        <v>320</v>
      </c>
      <c r="I1271" t="s">
        <v>370</v>
      </c>
      <c r="J1271" s="25">
        <v>258</v>
      </c>
      <c r="K1271" s="26">
        <v>0.46250000000000002</v>
      </c>
      <c r="L1271" s="26">
        <v>9.4999999999999998E-3</v>
      </c>
    </row>
    <row r="1272" spans="1:12">
      <c r="A1272" t="s">
        <v>609</v>
      </c>
      <c r="B1272" t="s">
        <v>13</v>
      </c>
      <c r="C1272" t="s">
        <v>76</v>
      </c>
      <c r="D1272" s="24">
        <v>46204</v>
      </c>
      <c r="E1272" t="s">
        <v>542</v>
      </c>
      <c r="F1272" t="s">
        <v>10</v>
      </c>
      <c r="G1272" t="s">
        <v>320</v>
      </c>
      <c r="H1272" t="s">
        <v>320</v>
      </c>
      <c r="I1272" t="s">
        <v>371</v>
      </c>
      <c r="J1272" s="25">
        <v>1</v>
      </c>
      <c r="K1272" s="26">
        <v>1.9E-3</v>
      </c>
      <c r="L1272" s="26">
        <v>1E-4</v>
      </c>
    </row>
    <row r="1273" spans="1:12">
      <c r="A1273" t="s">
        <v>609</v>
      </c>
      <c r="B1273" t="s">
        <v>13</v>
      </c>
      <c r="C1273" t="s">
        <v>76</v>
      </c>
      <c r="D1273" s="24">
        <v>46204</v>
      </c>
      <c r="E1273" t="s">
        <v>333</v>
      </c>
      <c r="F1273" t="s">
        <v>10</v>
      </c>
      <c r="G1273" t="s">
        <v>320</v>
      </c>
      <c r="H1273" t="s">
        <v>320</v>
      </c>
      <c r="I1273" t="s">
        <v>373</v>
      </c>
      <c r="J1273" s="25">
        <v>0</v>
      </c>
      <c r="K1273" s="26">
        <v>0</v>
      </c>
      <c r="L1273" s="26">
        <v>0</v>
      </c>
    </row>
    <row r="1274" spans="1:12">
      <c r="A1274" t="s">
        <v>610</v>
      </c>
      <c r="B1274" t="s">
        <v>9</v>
      </c>
      <c r="C1274" t="s">
        <v>76</v>
      </c>
      <c r="D1274" s="24">
        <v>46204</v>
      </c>
      <c r="E1274" t="s">
        <v>560</v>
      </c>
      <c r="F1274" t="s">
        <v>10</v>
      </c>
      <c r="G1274" t="s">
        <v>320</v>
      </c>
      <c r="H1274" t="s">
        <v>320</v>
      </c>
      <c r="I1274" t="s">
        <v>315</v>
      </c>
      <c r="J1274" s="25">
        <v>2380345</v>
      </c>
      <c r="K1274" s="26">
        <v>4185.2061000000003</v>
      </c>
      <c r="L1274" s="26">
        <v>33.8626</v>
      </c>
    </row>
    <row r="1275" spans="1:12">
      <c r="A1275" t="s">
        <v>610</v>
      </c>
      <c r="B1275" t="s">
        <v>9</v>
      </c>
      <c r="C1275" t="s">
        <v>76</v>
      </c>
      <c r="D1275" s="24">
        <v>46204</v>
      </c>
      <c r="E1275" t="s">
        <v>579</v>
      </c>
      <c r="F1275" t="s">
        <v>10</v>
      </c>
      <c r="G1275" t="s">
        <v>320</v>
      </c>
      <c r="H1275" t="s">
        <v>320</v>
      </c>
      <c r="I1275" t="s">
        <v>322</v>
      </c>
      <c r="J1275" s="25">
        <v>50242</v>
      </c>
      <c r="K1275" s="26">
        <v>87.456599999999995</v>
      </c>
      <c r="L1275" s="26">
        <v>1.0186999999999999</v>
      </c>
    </row>
    <row r="1276" spans="1:12">
      <c r="A1276" t="s">
        <v>610</v>
      </c>
      <c r="B1276" t="s">
        <v>9</v>
      </c>
      <c r="C1276" t="s">
        <v>76</v>
      </c>
      <c r="D1276" s="24">
        <v>46204</v>
      </c>
      <c r="E1276" t="s">
        <v>372</v>
      </c>
      <c r="F1276" t="s">
        <v>10</v>
      </c>
      <c r="G1276" t="s">
        <v>320</v>
      </c>
      <c r="H1276" t="s">
        <v>320</v>
      </c>
      <c r="I1276" t="s">
        <v>324</v>
      </c>
      <c r="J1276" s="25">
        <v>4849</v>
      </c>
      <c r="K1276" s="26">
        <v>8.4870000000000001</v>
      </c>
      <c r="L1276" s="26">
        <v>0.13020000000000001</v>
      </c>
    </row>
    <row r="1277" spans="1:12">
      <c r="A1277" t="s">
        <v>610</v>
      </c>
      <c r="B1277" t="s">
        <v>9</v>
      </c>
      <c r="C1277" t="s">
        <v>76</v>
      </c>
      <c r="D1277" s="24">
        <v>46204</v>
      </c>
      <c r="E1277" t="s">
        <v>331</v>
      </c>
      <c r="F1277" t="s">
        <v>10</v>
      </c>
      <c r="G1277" t="s">
        <v>320</v>
      </c>
      <c r="H1277" t="s">
        <v>320</v>
      </c>
      <c r="I1277" t="s">
        <v>370</v>
      </c>
      <c r="J1277" s="25">
        <v>347</v>
      </c>
      <c r="K1277" s="26">
        <v>0.62939999999999996</v>
      </c>
      <c r="L1277" s="26">
        <v>1.7600000000000001E-2</v>
      </c>
    </row>
    <row r="1278" spans="1:12">
      <c r="A1278" t="s">
        <v>610</v>
      </c>
      <c r="B1278" t="s">
        <v>9</v>
      </c>
      <c r="C1278" t="s">
        <v>76</v>
      </c>
      <c r="D1278" s="24">
        <v>46204</v>
      </c>
      <c r="E1278" t="s">
        <v>542</v>
      </c>
      <c r="F1278" t="s">
        <v>10</v>
      </c>
      <c r="G1278" t="s">
        <v>320</v>
      </c>
      <c r="H1278" t="s">
        <v>320</v>
      </c>
      <c r="I1278" t="s">
        <v>371</v>
      </c>
      <c r="J1278" s="25">
        <v>0</v>
      </c>
      <c r="K1278" s="26">
        <v>0</v>
      </c>
      <c r="L1278" s="26">
        <v>0</v>
      </c>
    </row>
    <row r="1279" spans="1:12">
      <c r="A1279" t="s">
        <v>610</v>
      </c>
      <c r="B1279" t="s">
        <v>9</v>
      </c>
      <c r="C1279" t="s">
        <v>76</v>
      </c>
      <c r="D1279" s="24">
        <v>46204</v>
      </c>
      <c r="E1279" t="s">
        <v>333</v>
      </c>
      <c r="F1279" t="s">
        <v>10</v>
      </c>
      <c r="G1279" t="s">
        <v>320</v>
      </c>
      <c r="H1279" t="s">
        <v>320</v>
      </c>
      <c r="I1279" t="s">
        <v>373</v>
      </c>
      <c r="J1279" s="25">
        <v>0</v>
      </c>
      <c r="K1279" s="26">
        <v>0</v>
      </c>
      <c r="L1279" s="26">
        <v>0</v>
      </c>
    </row>
    <row r="1280" spans="1:12">
      <c r="A1280" t="s">
        <v>588</v>
      </c>
      <c r="B1280" t="s">
        <v>10</v>
      </c>
      <c r="C1280" t="s">
        <v>76</v>
      </c>
      <c r="D1280" s="24">
        <v>46204</v>
      </c>
      <c r="E1280" t="s">
        <v>560</v>
      </c>
      <c r="F1280" t="s">
        <v>10</v>
      </c>
      <c r="G1280" t="s">
        <v>320</v>
      </c>
      <c r="H1280" t="s">
        <v>320</v>
      </c>
      <c r="I1280" t="s">
        <v>315</v>
      </c>
      <c r="J1280" s="25">
        <v>2153750</v>
      </c>
      <c r="K1280" s="26">
        <v>3764.1958</v>
      </c>
      <c r="L1280" s="26">
        <v>30.782599999999999</v>
      </c>
    </row>
    <row r="1281" spans="1:12">
      <c r="A1281" t="s">
        <v>588</v>
      </c>
      <c r="B1281" t="s">
        <v>10</v>
      </c>
      <c r="C1281" t="s">
        <v>76</v>
      </c>
      <c r="D1281" s="24">
        <v>46204</v>
      </c>
      <c r="E1281" t="s">
        <v>579</v>
      </c>
      <c r="F1281" t="s">
        <v>10</v>
      </c>
      <c r="G1281" t="s">
        <v>320</v>
      </c>
      <c r="H1281" t="s">
        <v>320</v>
      </c>
      <c r="I1281" t="s">
        <v>322</v>
      </c>
      <c r="J1281" s="25">
        <v>57610</v>
      </c>
      <c r="K1281" s="26">
        <v>100.9769</v>
      </c>
      <c r="L1281" s="26">
        <v>1.2810999999999999</v>
      </c>
    </row>
    <row r="1282" spans="1:12">
      <c r="A1282" t="s">
        <v>588</v>
      </c>
      <c r="B1282" t="s">
        <v>10</v>
      </c>
      <c r="C1282" t="s">
        <v>76</v>
      </c>
      <c r="D1282" s="24">
        <v>46204</v>
      </c>
      <c r="E1282" t="s">
        <v>372</v>
      </c>
      <c r="F1282" t="s">
        <v>10</v>
      </c>
      <c r="G1282" t="s">
        <v>320</v>
      </c>
      <c r="H1282" t="s">
        <v>320</v>
      </c>
      <c r="I1282" t="s">
        <v>324</v>
      </c>
      <c r="J1282" s="25">
        <v>6204</v>
      </c>
      <c r="K1282" s="26">
        <v>10.89</v>
      </c>
      <c r="L1282" s="26">
        <v>0.15310000000000001</v>
      </c>
    </row>
    <row r="1283" spans="1:12">
      <c r="A1283" t="s">
        <v>588</v>
      </c>
      <c r="B1283" t="s">
        <v>10</v>
      </c>
      <c r="C1283" t="s">
        <v>76</v>
      </c>
      <c r="D1283" s="24">
        <v>46204</v>
      </c>
      <c r="E1283" t="s">
        <v>331</v>
      </c>
      <c r="F1283" t="s">
        <v>10</v>
      </c>
      <c r="G1283" t="s">
        <v>320</v>
      </c>
      <c r="H1283" t="s">
        <v>320</v>
      </c>
      <c r="I1283" t="s">
        <v>370</v>
      </c>
      <c r="J1283" s="25">
        <v>286</v>
      </c>
      <c r="K1283" s="26">
        <v>0.50770000000000004</v>
      </c>
      <c r="L1283" s="26">
        <v>1.17E-2</v>
      </c>
    </row>
    <row r="1284" spans="1:12">
      <c r="A1284" t="s">
        <v>588</v>
      </c>
      <c r="B1284" t="s">
        <v>10</v>
      </c>
      <c r="C1284" t="s">
        <v>76</v>
      </c>
      <c r="D1284" s="24">
        <v>46204</v>
      </c>
      <c r="E1284" t="s">
        <v>542</v>
      </c>
      <c r="F1284" t="s">
        <v>10</v>
      </c>
      <c r="G1284" t="s">
        <v>320</v>
      </c>
      <c r="H1284" t="s">
        <v>320</v>
      </c>
      <c r="I1284" t="s">
        <v>371</v>
      </c>
      <c r="J1284" s="25">
        <v>0</v>
      </c>
      <c r="K1284" s="26">
        <v>0</v>
      </c>
      <c r="L1284" s="26">
        <v>0</v>
      </c>
    </row>
    <row r="1285" spans="1:12">
      <c r="A1285" t="s">
        <v>588</v>
      </c>
      <c r="B1285" t="s">
        <v>10</v>
      </c>
      <c r="C1285" t="s">
        <v>76</v>
      </c>
      <c r="D1285" s="24">
        <v>46204</v>
      </c>
      <c r="E1285" t="s">
        <v>333</v>
      </c>
      <c r="F1285" t="s">
        <v>10</v>
      </c>
      <c r="G1285" t="s">
        <v>320</v>
      </c>
      <c r="H1285" t="s">
        <v>320</v>
      </c>
      <c r="I1285" t="s">
        <v>373</v>
      </c>
      <c r="J1285" s="25">
        <v>0</v>
      </c>
      <c r="K1285" s="26">
        <v>0</v>
      </c>
      <c r="L1285" s="26">
        <v>0</v>
      </c>
    </row>
    <row r="1286" spans="1:12">
      <c r="A1286" t="s">
        <v>611</v>
      </c>
      <c r="B1286" t="s">
        <v>11</v>
      </c>
      <c r="C1286" t="s">
        <v>77</v>
      </c>
      <c r="D1286" s="24">
        <v>46204</v>
      </c>
      <c r="E1286" t="s">
        <v>560</v>
      </c>
      <c r="F1286" t="s">
        <v>10</v>
      </c>
      <c r="G1286" t="s">
        <v>320</v>
      </c>
      <c r="H1286" t="s">
        <v>320</v>
      </c>
      <c r="I1286" t="s">
        <v>315</v>
      </c>
      <c r="J1286" s="25">
        <v>2730976</v>
      </c>
      <c r="K1286" s="26">
        <v>4775.9997999999996</v>
      </c>
      <c r="L1286" s="26">
        <v>37.757800000000003</v>
      </c>
    </row>
    <row r="1287" spans="1:12">
      <c r="A1287" t="s">
        <v>611</v>
      </c>
      <c r="B1287" t="s">
        <v>11</v>
      </c>
      <c r="C1287" t="s">
        <v>77</v>
      </c>
      <c r="D1287" s="24">
        <v>46204</v>
      </c>
      <c r="E1287" t="s">
        <v>579</v>
      </c>
      <c r="F1287" t="s">
        <v>10</v>
      </c>
      <c r="G1287" t="s">
        <v>320</v>
      </c>
      <c r="H1287" t="s">
        <v>320</v>
      </c>
      <c r="I1287" t="s">
        <v>322</v>
      </c>
      <c r="J1287" s="25">
        <v>67095</v>
      </c>
      <c r="K1287" s="26">
        <v>117.91</v>
      </c>
      <c r="L1287" s="26">
        <v>1.3605</v>
      </c>
    </row>
    <row r="1288" spans="1:12">
      <c r="A1288" t="s">
        <v>611</v>
      </c>
      <c r="B1288" t="s">
        <v>11</v>
      </c>
      <c r="C1288" t="s">
        <v>77</v>
      </c>
      <c r="D1288" s="24">
        <v>46204</v>
      </c>
      <c r="E1288" t="s">
        <v>372</v>
      </c>
      <c r="F1288" t="s">
        <v>10</v>
      </c>
      <c r="G1288" t="s">
        <v>320</v>
      </c>
      <c r="H1288" t="s">
        <v>320</v>
      </c>
      <c r="I1288" t="s">
        <v>324</v>
      </c>
      <c r="J1288" s="25">
        <v>7256</v>
      </c>
      <c r="K1288" s="26">
        <v>12.6785</v>
      </c>
      <c r="L1288" s="26">
        <v>0.1862</v>
      </c>
    </row>
    <row r="1289" spans="1:12">
      <c r="A1289" t="s">
        <v>611</v>
      </c>
      <c r="B1289" t="s">
        <v>11</v>
      </c>
      <c r="C1289" t="s">
        <v>77</v>
      </c>
      <c r="D1289" s="24">
        <v>46204</v>
      </c>
      <c r="E1289" t="s">
        <v>331</v>
      </c>
      <c r="F1289" t="s">
        <v>10</v>
      </c>
      <c r="G1289" t="s">
        <v>320</v>
      </c>
      <c r="H1289" t="s">
        <v>320</v>
      </c>
      <c r="I1289" t="s">
        <v>370</v>
      </c>
      <c r="J1289" s="25">
        <v>285</v>
      </c>
      <c r="K1289" s="26">
        <v>0.49259999999999998</v>
      </c>
      <c r="L1289" s="26">
        <v>1.01E-2</v>
      </c>
    </row>
    <row r="1290" spans="1:12">
      <c r="A1290" t="s">
        <v>611</v>
      </c>
      <c r="B1290" t="s">
        <v>11</v>
      </c>
      <c r="C1290" t="s">
        <v>77</v>
      </c>
      <c r="D1290" s="24">
        <v>46204</v>
      </c>
      <c r="E1290" t="s">
        <v>542</v>
      </c>
      <c r="F1290" t="s">
        <v>10</v>
      </c>
      <c r="G1290" t="s">
        <v>320</v>
      </c>
      <c r="H1290" t="s">
        <v>320</v>
      </c>
      <c r="I1290" t="s">
        <v>371</v>
      </c>
      <c r="J1290" s="25">
        <v>0</v>
      </c>
      <c r="K1290" s="26">
        <v>0</v>
      </c>
      <c r="L1290" s="26">
        <v>0</v>
      </c>
    </row>
    <row r="1291" spans="1:12">
      <c r="A1291" t="s">
        <v>611</v>
      </c>
      <c r="B1291" t="s">
        <v>11</v>
      </c>
      <c r="C1291" t="s">
        <v>77</v>
      </c>
      <c r="D1291" s="24">
        <v>46204</v>
      </c>
      <c r="E1291" t="s">
        <v>333</v>
      </c>
      <c r="F1291" t="s">
        <v>10</v>
      </c>
      <c r="G1291" t="s">
        <v>320</v>
      </c>
      <c r="H1291" t="s">
        <v>320</v>
      </c>
      <c r="I1291" t="s">
        <v>373</v>
      </c>
      <c r="J1291" s="25">
        <v>0</v>
      </c>
      <c r="K1291" s="26">
        <v>0</v>
      </c>
      <c r="L1291" s="26">
        <v>0</v>
      </c>
    </row>
    <row r="1292" spans="1:12">
      <c r="A1292" t="s">
        <v>613</v>
      </c>
      <c r="B1292" t="s">
        <v>12</v>
      </c>
      <c r="C1292" t="s">
        <v>77</v>
      </c>
      <c r="D1292" s="24">
        <v>46204</v>
      </c>
      <c r="E1292" t="s">
        <v>560</v>
      </c>
      <c r="F1292" t="s">
        <v>10</v>
      </c>
      <c r="G1292" t="s">
        <v>320</v>
      </c>
      <c r="H1292" t="s">
        <v>320</v>
      </c>
      <c r="I1292" t="s">
        <v>315</v>
      </c>
      <c r="J1292" s="25">
        <v>2047625</v>
      </c>
      <c r="K1292" s="26">
        <v>3580.5421999999999</v>
      </c>
      <c r="L1292" s="26">
        <v>26.381699999999999</v>
      </c>
    </row>
    <row r="1293" spans="1:12">
      <c r="A1293" t="s">
        <v>613</v>
      </c>
      <c r="B1293" t="s">
        <v>12</v>
      </c>
      <c r="C1293" t="s">
        <v>77</v>
      </c>
      <c r="D1293" s="24">
        <v>46204</v>
      </c>
      <c r="E1293" t="s">
        <v>579</v>
      </c>
      <c r="F1293" t="s">
        <v>10</v>
      </c>
      <c r="G1293" t="s">
        <v>320</v>
      </c>
      <c r="H1293" t="s">
        <v>320</v>
      </c>
      <c r="I1293" t="s">
        <v>322</v>
      </c>
      <c r="J1293" s="25">
        <v>41598</v>
      </c>
      <c r="K1293" s="26">
        <v>72.984899999999996</v>
      </c>
      <c r="L1293" s="26">
        <v>0.94240000000000002</v>
      </c>
    </row>
    <row r="1294" spans="1:12">
      <c r="A1294" t="s">
        <v>613</v>
      </c>
      <c r="B1294" t="s">
        <v>12</v>
      </c>
      <c r="C1294" t="s">
        <v>77</v>
      </c>
      <c r="D1294" s="24">
        <v>46204</v>
      </c>
      <c r="E1294" t="s">
        <v>372</v>
      </c>
      <c r="F1294" t="s">
        <v>10</v>
      </c>
      <c r="G1294" t="s">
        <v>320</v>
      </c>
      <c r="H1294" t="s">
        <v>320</v>
      </c>
      <c r="I1294" t="s">
        <v>324</v>
      </c>
      <c r="J1294" s="25">
        <v>6745</v>
      </c>
      <c r="K1294" s="26">
        <v>11.874700000000001</v>
      </c>
      <c r="L1294" s="26">
        <v>0.18390000000000001</v>
      </c>
    </row>
    <row r="1295" spans="1:12">
      <c r="A1295" t="s">
        <v>613</v>
      </c>
      <c r="B1295" t="s">
        <v>12</v>
      </c>
      <c r="C1295" t="s">
        <v>77</v>
      </c>
      <c r="D1295" s="24">
        <v>46204</v>
      </c>
      <c r="E1295" t="s">
        <v>331</v>
      </c>
      <c r="F1295" t="s">
        <v>10</v>
      </c>
      <c r="G1295" t="s">
        <v>320</v>
      </c>
      <c r="H1295" t="s">
        <v>320</v>
      </c>
      <c r="I1295" t="s">
        <v>370</v>
      </c>
      <c r="J1295" s="25">
        <v>212</v>
      </c>
      <c r="K1295" s="26">
        <v>0.37230000000000002</v>
      </c>
      <c r="L1295" s="26">
        <v>8.3000000000000001E-3</v>
      </c>
    </row>
    <row r="1296" spans="1:12">
      <c r="A1296" t="s">
        <v>613</v>
      </c>
      <c r="B1296" t="s">
        <v>12</v>
      </c>
      <c r="C1296" t="s">
        <v>77</v>
      </c>
      <c r="D1296" s="24">
        <v>46204</v>
      </c>
      <c r="E1296" t="s">
        <v>542</v>
      </c>
      <c r="F1296" t="s">
        <v>10</v>
      </c>
      <c r="G1296" t="s">
        <v>320</v>
      </c>
      <c r="H1296" t="s">
        <v>320</v>
      </c>
      <c r="I1296" t="s">
        <v>371</v>
      </c>
      <c r="J1296" s="25">
        <v>2</v>
      </c>
      <c r="K1296" s="26">
        <v>3.8999999999999998E-3</v>
      </c>
      <c r="L1296" s="26">
        <v>1E-4</v>
      </c>
    </row>
    <row r="1297" spans="1:12">
      <c r="A1297" t="s">
        <v>613</v>
      </c>
      <c r="B1297" t="s">
        <v>12</v>
      </c>
      <c r="C1297" t="s">
        <v>77</v>
      </c>
      <c r="D1297" s="24">
        <v>46204</v>
      </c>
      <c r="E1297" t="s">
        <v>333</v>
      </c>
      <c r="F1297" t="s">
        <v>10</v>
      </c>
      <c r="G1297" t="s">
        <v>320</v>
      </c>
      <c r="H1297" t="s">
        <v>320</v>
      </c>
      <c r="I1297" t="s">
        <v>373</v>
      </c>
      <c r="J1297" s="25">
        <v>0</v>
      </c>
      <c r="K1297" s="26">
        <v>0</v>
      </c>
      <c r="L1297" s="26">
        <v>0</v>
      </c>
    </row>
    <row r="1298" spans="1:12">
      <c r="A1298" t="s">
        <v>614</v>
      </c>
      <c r="B1298" t="s">
        <v>13</v>
      </c>
      <c r="C1298" t="s">
        <v>77</v>
      </c>
      <c r="D1298" s="24">
        <v>46204</v>
      </c>
      <c r="E1298" t="s">
        <v>560</v>
      </c>
      <c r="F1298" t="s">
        <v>10</v>
      </c>
      <c r="G1298" t="s">
        <v>320</v>
      </c>
      <c r="H1298" t="s">
        <v>320</v>
      </c>
      <c r="I1298" t="s">
        <v>315</v>
      </c>
      <c r="J1298" s="25">
        <v>3541356</v>
      </c>
      <c r="K1298" s="26">
        <v>6210.8685999999998</v>
      </c>
      <c r="L1298" s="26">
        <v>42.636299999999999</v>
      </c>
    </row>
    <row r="1299" spans="1:12">
      <c r="A1299" t="s">
        <v>614</v>
      </c>
      <c r="B1299" t="s">
        <v>13</v>
      </c>
      <c r="C1299" t="s">
        <v>77</v>
      </c>
      <c r="D1299" s="24">
        <v>46204</v>
      </c>
      <c r="E1299" t="s">
        <v>579</v>
      </c>
      <c r="F1299" t="s">
        <v>10</v>
      </c>
      <c r="G1299" t="s">
        <v>320</v>
      </c>
      <c r="H1299" t="s">
        <v>320</v>
      </c>
      <c r="I1299" t="s">
        <v>322</v>
      </c>
      <c r="J1299" s="25">
        <v>97657</v>
      </c>
      <c r="K1299" s="26">
        <v>171.71209999999999</v>
      </c>
      <c r="L1299" s="26">
        <v>2.0861999999999998</v>
      </c>
    </row>
    <row r="1300" spans="1:12">
      <c r="A1300" t="s">
        <v>614</v>
      </c>
      <c r="B1300" t="s">
        <v>13</v>
      </c>
      <c r="C1300" t="s">
        <v>77</v>
      </c>
      <c r="D1300" s="24">
        <v>46204</v>
      </c>
      <c r="E1300" t="s">
        <v>372</v>
      </c>
      <c r="F1300" t="s">
        <v>10</v>
      </c>
      <c r="G1300" t="s">
        <v>320</v>
      </c>
      <c r="H1300" t="s">
        <v>320</v>
      </c>
      <c r="I1300" t="s">
        <v>324</v>
      </c>
      <c r="J1300" s="25">
        <v>9989</v>
      </c>
      <c r="K1300" s="26">
        <v>17.508299999999998</v>
      </c>
      <c r="L1300" s="26">
        <v>0.2271</v>
      </c>
    </row>
    <row r="1301" spans="1:12">
      <c r="A1301" t="s">
        <v>614</v>
      </c>
      <c r="B1301" t="s">
        <v>13</v>
      </c>
      <c r="C1301" t="s">
        <v>77</v>
      </c>
      <c r="D1301" s="24">
        <v>46204</v>
      </c>
      <c r="E1301" t="s">
        <v>331</v>
      </c>
      <c r="F1301" t="s">
        <v>10</v>
      </c>
      <c r="G1301" t="s">
        <v>320</v>
      </c>
      <c r="H1301" t="s">
        <v>320</v>
      </c>
      <c r="I1301" t="s">
        <v>370</v>
      </c>
      <c r="J1301" s="25">
        <v>651</v>
      </c>
      <c r="K1301" s="26">
        <v>1.1138999999999999</v>
      </c>
      <c r="L1301" s="26">
        <v>1.9900000000000001E-2</v>
      </c>
    </row>
    <row r="1302" spans="1:12">
      <c r="A1302" t="s">
        <v>614</v>
      </c>
      <c r="B1302" t="s">
        <v>13</v>
      </c>
      <c r="C1302" t="s">
        <v>77</v>
      </c>
      <c r="D1302" s="24">
        <v>46204</v>
      </c>
      <c r="E1302" t="s">
        <v>542</v>
      </c>
      <c r="F1302" t="s">
        <v>10</v>
      </c>
      <c r="G1302" t="s">
        <v>320</v>
      </c>
      <c r="H1302" t="s">
        <v>320</v>
      </c>
      <c r="I1302" t="s">
        <v>371</v>
      </c>
      <c r="J1302" s="25">
        <v>2</v>
      </c>
      <c r="K1302" s="26">
        <v>3.8999999999999998E-3</v>
      </c>
      <c r="L1302" s="26">
        <v>1E-4</v>
      </c>
    </row>
    <row r="1303" spans="1:12">
      <c r="A1303" t="s">
        <v>614</v>
      </c>
      <c r="B1303" t="s">
        <v>13</v>
      </c>
      <c r="C1303" t="s">
        <v>77</v>
      </c>
      <c r="D1303" s="24">
        <v>46204</v>
      </c>
      <c r="E1303" t="s">
        <v>333</v>
      </c>
      <c r="F1303" t="s">
        <v>10</v>
      </c>
      <c r="G1303" t="s">
        <v>320</v>
      </c>
      <c r="H1303" t="s">
        <v>320</v>
      </c>
      <c r="I1303" t="s">
        <v>373</v>
      </c>
      <c r="J1303" s="25">
        <v>0</v>
      </c>
      <c r="K1303" s="26">
        <v>0</v>
      </c>
      <c r="L1303" s="26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403"/>
  <sheetViews>
    <sheetView workbookViewId="0">
      <pane ySplit="1" topLeftCell="A2" activePane="bottomLeft" state="frozen"/>
      <selection pane="bottomLeft" sqref="A1:J1048576"/>
    </sheetView>
  </sheetViews>
  <sheetFormatPr baseColWidth="10" defaultColWidth="8.83203125" defaultRowHeight="16"/>
  <cols>
    <col min="1" max="1" width="12" style="4" customWidth="1"/>
    <col min="2" max="2" width="11" style="4" customWidth="1"/>
    <col min="3" max="3" width="18" style="4" customWidth="1"/>
    <col min="4" max="4" width="14" style="4" customWidth="1"/>
    <col min="5" max="5" width="12" style="4" customWidth="1"/>
    <col min="6" max="6" width="11" style="4" customWidth="1"/>
    <col min="7" max="7" width="20" style="4" customWidth="1"/>
    <col min="8" max="8" width="20" customWidth="1"/>
    <col min="9" max="9" width="18" style="4" customWidth="1"/>
    <col min="10" max="10" width="20" style="4" customWidth="1"/>
    <col min="11" max="11" width="26" style="4" customWidth="1"/>
    <col min="12" max="12" width="26" customWidth="1"/>
    <col min="13" max="17" width="20" style="4" customWidth="1"/>
    <col min="18" max="47" width="8.83203125" style="4" customWidth="1"/>
    <col min="48" max="16384" width="8.83203125" style="4"/>
  </cols>
  <sheetData>
    <row r="1" spans="1:12" ht="16" customHeight="1">
      <c r="A1" s="49" t="s">
        <v>304</v>
      </c>
      <c r="B1" s="49" t="s">
        <v>305</v>
      </c>
      <c r="C1" s="49" t="s">
        <v>8</v>
      </c>
      <c r="D1" s="49" t="s">
        <v>297</v>
      </c>
      <c r="E1" s="49" t="s">
        <v>306</v>
      </c>
      <c r="F1" s="49" t="s">
        <v>307</v>
      </c>
      <c r="G1" s="49" t="s">
        <v>308</v>
      </c>
      <c r="H1" s="49" t="s">
        <v>309</v>
      </c>
      <c r="I1" s="49" t="s">
        <v>310</v>
      </c>
      <c r="J1" s="49" t="s">
        <v>311</v>
      </c>
      <c r="K1" s="49" t="s">
        <v>217</v>
      </c>
      <c r="L1" s="49" t="s">
        <v>173</v>
      </c>
    </row>
    <row r="2" spans="1:12" ht="16" customHeight="1">
      <c r="A2" t="s">
        <v>312</v>
      </c>
      <c r="B2" t="s">
        <v>9</v>
      </c>
      <c r="C2" t="s">
        <v>17</v>
      </c>
      <c r="D2" s="24">
        <v>45901</v>
      </c>
      <c r="E2" t="s">
        <v>350</v>
      </c>
      <c r="F2" t="s">
        <v>12</v>
      </c>
      <c r="G2" t="s">
        <v>615</v>
      </c>
      <c r="H2" t="s">
        <v>615</v>
      </c>
      <c r="I2" t="s">
        <v>315</v>
      </c>
      <c r="J2" s="25">
        <v>20321566</v>
      </c>
      <c r="K2" s="26">
        <v>32708.0982</v>
      </c>
      <c r="L2" s="26">
        <v>76.592100000000002</v>
      </c>
    </row>
    <row r="3" spans="1:12" ht="16" customHeight="1">
      <c r="A3" t="s">
        <v>312</v>
      </c>
      <c r="B3" t="s">
        <v>9</v>
      </c>
      <c r="C3" t="s">
        <v>17</v>
      </c>
      <c r="D3" s="24">
        <v>45901</v>
      </c>
      <c r="E3" t="s">
        <v>355</v>
      </c>
      <c r="F3" t="s">
        <v>12</v>
      </c>
      <c r="G3" t="s">
        <v>615</v>
      </c>
      <c r="H3" t="s">
        <v>615</v>
      </c>
      <c r="I3" t="s">
        <v>315</v>
      </c>
      <c r="J3" s="25">
        <v>99880</v>
      </c>
      <c r="K3" s="26">
        <v>161.61699999999999</v>
      </c>
      <c r="L3" s="26">
        <v>0.54830000000000001</v>
      </c>
    </row>
    <row r="4" spans="1:12" ht="16" customHeight="1">
      <c r="A4" t="s">
        <v>312</v>
      </c>
      <c r="B4" t="s">
        <v>9</v>
      </c>
      <c r="C4" t="s">
        <v>17</v>
      </c>
      <c r="D4" s="24">
        <v>45901</v>
      </c>
      <c r="E4" t="s">
        <v>360</v>
      </c>
      <c r="F4" t="s">
        <v>12</v>
      </c>
      <c r="G4" t="s">
        <v>615</v>
      </c>
      <c r="H4" t="s">
        <v>615</v>
      </c>
      <c r="I4" t="s">
        <v>315</v>
      </c>
      <c r="J4" s="25">
        <v>1170</v>
      </c>
      <c r="K4" s="26">
        <v>1.9015</v>
      </c>
      <c r="L4" s="26">
        <v>1.4200000000000001E-2</v>
      </c>
    </row>
    <row r="5" spans="1:12" ht="16" customHeight="1">
      <c r="A5" t="s">
        <v>312</v>
      </c>
      <c r="B5" t="s">
        <v>9</v>
      </c>
      <c r="C5" t="s">
        <v>17</v>
      </c>
      <c r="D5" s="24">
        <v>45901</v>
      </c>
      <c r="E5" t="s">
        <v>366</v>
      </c>
      <c r="F5" t="s">
        <v>12</v>
      </c>
      <c r="G5" t="s">
        <v>616</v>
      </c>
      <c r="H5" t="s">
        <v>616</v>
      </c>
      <c r="I5" t="s">
        <v>315</v>
      </c>
      <c r="J5" s="25">
        <v>11434</v>
      </c>
      <c r="K5" s="26">
        <v>18.6904</v>
      </c>
      <c r="L5" s="26">
        <v>0.1249</v>
      </c>
    </row>
    <row r="6" spans="1:12" ht="16" customHeight="1">
      <c r="A6" t="s">
        <v>312</v>
      </c>
      <c r="B6" t="s">
        <v>9</v>
      </c>
      <c r="C6" t="s">
        <v>17</v>
      </c>
      <c r="D6" s="24">
        <v>45901</v>
      </c>
      <c r="E6" t="s">
        <v>369</v>
      </c>
      <c r="F6" t="s">
        <v>11</v>
      </c>
      <c r="G6" t="s">
        <v>617</v>
      </c>
      <c r="H6" t="s">
        <v>617</v>
      </c>
      <c r="I6" t="s">
        <v>322</v>
      </c>
      <c r="J6" s="25">
        <v>0</v>
      </c>
      <c r="K6" s="26">
        <v>0</v>
      </c>
      <c r="L6" s="26">
        <v>0</v>
      </c>
    </row>
    <row r="7" spans="1:12" ht="16" customHeight="1">
      <c r="A7" t="s">
        <v>312</v>
      </c>
      <c r="B7" t="s">
        <v>9</v>
      </c>
      <c r="C7" t="s">
        <v>17</v>
      </c>
      <c r="D7" s="24">
        <v>45901</v>
      </c>
      <c r="E7" t="s">
        <v>386</v>
      </c>
      <c r="F7" t="s">
        <v>12</v>
      </c>
      <c r="G7" t="s">
        <v>615</v>
      </c>
      <c r="H7" t="s">
        <v>615</v>
      </c>
      <c r="I7" t="s">
        <v>322</v>
      </c>
      <c r="J7" s="25">
        <v>0</v>
      </c>
      <c r="K7" s="26">
        <v>0</v>
      </c>
      <c r="L7" s="26">
        <v>0</v>
      </c>
    </row>
    <row r="8" spans="1:12" ht="16" customHeight="1">
      <c r="A8" t="s">
        <v>312</v>
      </c>
      <c r="B8" t="s">
        <v>9</v>
      </c>
      <c r="C8" t="s">
        <v>17</v>
      </c>
      <c r="D8" s="24">
        <v>45901</v>
      </c>
      <c r="E8" t="s">
        <v>400</v>
      </c>
      <c r="F8" t="s">
        <v>12</v>
      </c>
      <c r="G8" t="s">
        <v>616</v>
      </c>
      <c r="H8" t="s">
        <v>616</v>
      </c>
      <c r="I8" t="s">
        <v>322</v>
      </c>
      <c r="J8" s="25">
        <v>1</v>
      </c>
      <c r="K8" s="26">
        <v>1.6000000000000001E-3</v>
      </c>
      <c r="L8" s="26">
        <v>0</v>
      </c>
    </row>
    <row r="9" spans="1:12" ht="16" customHeight="1">
      <c r="A9" t="s">
        <v>313</v>
      </c>
      <c r="B9" t="s">
        <v>10</v>
      </c>
      <c r="C9" t="s">
        <v>17</v>
      </c>
      <c r="D9" s="24">
        <v>45901</v>
      </c>
      <c r="E9" t="s">
        <v>350</v>
      </c>
      <c r="F9" t="s">
        <v>12</v>
      </c>
      <c r="G9" t="s">
        <v>615</v>
      </c>
      <c r="H9" t="s">
        <v>615</v>
      </c>
      <c r="I9" t="s">
        <v>315</v>
      </c>
      <c r="J9" s="25">
        <v>31364724</v>
      </c>
      <c r="K9" s="26">
        <v>50580.827799999999</v>
      </c>
      <c r="L9" s="26">
        <v>92.530699999999996</v>
      </c>
    </row>
    <row r="10" spans="1:12" ht="16" customHeight="1">
      <c r="A10" t="s">
        <v>313</v>
      </c>
      <c r="B10" t="s">
        <v>10</v>
      </c>
      <c r="C10" t="s">
        <v>17</v>
      </c>
      <c r="D10" s="24">
        <v>45901</v>
      </c>
      <c r="E10" t="s">
        <v>355</v>
      </c>
      <c r="F10" t="s">
        <v>12</v>
      </c>
      <c r="G10" t="s">
        <v>615</v>
      </c>
      <c r="H10" t="s">
        <v>615</v>
      </c>
      <c r="I10" t="s">
        <v>315</v>
      </c>
      <c r="J10" s="25">
        <v>237536</v>
      </c>
      <c r="K10" s="26">
        <v>384.49489999999997</v>
      </c>
      <c r="L10" s="26">
        <v>1.2091000000000001</v>
      </c>
    </row>
    <row r="11" spans="1:12" ht="16" customHeight="1">
      <c r="A11" t="s">
        <v>313</v>
      </c>
      <c r="B11" t="s">
        <v>10</v>
      </c>
      <c r="C11" t="s">
        <v>17</v>
      </c>
      <c r="D11" s="24">
        <v>45901</v>
      </c>
      <c r="E11" t="s">
        <v>360</v>
      </c>
      <c r="F11" t="s">
        <v>12</v>
      </c>
      <c r="G11" t="s">
        <v>615</v>
      </c>
      <c r="H11" t="s">
        <v>615</v>
      </c>
      <c r="I11" t="s">
        <v>315</v>
      </c>
      <c r="J11" s="25">
        <v>1918</v>
      </c>
      <c r="K11" s="26">
        <v>3.1244999999999998</v>
      </c>
      <c r="L11" s="26">
        <v>2.1399999999999999E-2</v>
      </c>
    </row>
    <row r="12" spans="1:12" ht="16" customHeight="1">
      <c r="A12" t="s">
        <v>313</v>
      </c>
      <c r="B12" t="s">
        <v>10</v>
      </c>
      <c r="C12" t="s">
        <v>17</v>
      </c>
      <c r="D12" s="24">
        <v>45901</v>
      </c>
      <c r="E12" t="s">
        <v>366</v>
      </c>
      <c r="F12" t="s">
        <v>12</v>
      </c>
      <c r="G12" t="s">
        <v>616</v>
      </c>
      <c r="H12" t="s">
        <v>616</v>
      </c>
      <c r="I12" t="s">
        <v>315</v>
      </c>
      <c r="J12" s="25">
        <v>17640</v>
      </c>
      <c r="K12" s="26">
        <v>28.779599999999999</v>
      </c>
      <c r="L12" s="26">
        <v>0.20449999999999999</v>
      </c>
    </row>
    <row r="13" spans="1:12" ht="16" customHeight="1">
      <c r="A13" t="s">
        <v>313</v>
      </c>
      <c r="B13" t="s">
        <v>10</v>
      </c>
      <c r="C13" t="s">
        <v>17</v>
      </c>
      <c r="D13" s="24">
        <v>45901</v>
      </c>
      <c r="E13" t="s">
        <v>369</v>
      </c>
      <c r="F13" t="s">
        <v>11</v>
      </c>
      <c r="G13" t="s">
        <v>617</v>
      </c>
      <c r="H13" t="s">
        <v>617</v>
      </c>
      <c r="I13" t="s">
        <v>322</v>
      </c>
      <c r="J13" s="25">
        <v>0</v>
      </c>
      <c r="K13" s="26">
        <v>0</v>
      </c>
      <c r="L13" s="26">
        <v>0</v>
      </c>
    </row>
    <row r="14" spans="1:12" ht="16" customHeight="1">
      <c r="A14" t="s">
        <v>313</v>
      </c>
      <c r="B14" t="s">
        <v>10</v>
      </c>
      <c r="C14" t="s">
        <v>17</v>
      </c>
      <c r="D14" s="24">
        <v>45901</v>
      </c>
      <c r="E14" t="s">
        <v>386</v>
      </c>
      <c r="F14" t="s">
        <v>12</v>
      </c>
      <c r="G14" t="s">
        <v>615</v>
      </c>
      <c r="H14" t="s">
        <v>615</v>
      </c>
      <c r="I14" t="s">
        <v>322</v>
      </c>
      <c r="J14" s="25">
        <v>0</v>
      </c>
      <c r="K14" s="26">
        <v>0</v>
      </c>
      <c r="L14" s="26">
        <v>0</v>
      </c>
    </row>
    <row r="15" spans="1:12" ht="16" customHeight="1">
      <c r="A15" t="s">
        <v>313</v>
      </c>
      <c r="B15" t="s">
        <v>10</v>
      </c>
      <c r="C15" t="s">
        <v>17</v>
      </c>
      <c r="D15" s="24">
        <v>45901</v>
      </c>
      <c r="E15" t="s">
        <v>400</v>
      </c>
      <c r="F15" t="s">
        <v>12</v>
      </c>
      <c r="G15" t="s">
        <v>616</v>
      </c>
      <c r="H15" t="s">
        <v>616</v>
      </c>
      <c r="I15" t="s">
        <v>322</v>
      </c>
      <c r="J15" s="25">
        <v>6</v>
      </c>
      <c r="K15" s="26">
        <v>1.03E-2</v>
      </c>
      <c r="L15" s="26">
        <v>0</v>
      </c>
    </row>
    <row r="16" spans="1:12" ht="16" customHeight="1">
      <c r="A16" t="s">
        <v>348</v>
      </c>
      <c r="B16" t="s">
        <v>11</v>
      </c>
      <c r="C16" t="s">
        <v>17</v>
      </c>
      <c r="D16" s="24">
        <v>45901</v>
      </c>
      <c r="E16" t="s">
        <v>350</v>
      </c>
      <c r="F16" t="s">
        <v>12</v>
      </c>
      <c r="G16" t="s">
        <v>615</v>
      </c>
      <c r="H16" t="s">
        <v>615</v>
      </c>
      <c r="I16" t="s">
        <v>315</v>
      </c>
      <c r="J16" s="25">
        <v>123053157</v>
      </c>
      <c r="K16" s="26">
        <v>197882.99189999999</v>
      </c>
      <c r="L16" s="26">
        <v>272.91000000000003</v>
      </c>
    </row>
    <row r="17" spans="1:12" ht="16" customHeight="1">
      <c r="A17" t="s">
        <v>348</v>
      </c>
      <c r="B17" t="s">
        <v>11</v>
      </c>
      <c r="C17" t="s">
        <v>17</v>
      </c>
      <c r="D17" s="24">
        <v>45901</v>
      </c>
      <c r="E17" t="s">
        <v>355</v>
      </c>
      <c r="F17" t="s">
        <v>12</v>
      </c>
      <c r="G17" t="s">
        <v>615</v>
      </c>
      <c r="H17" t="s">
        <v>615</v>
      </c>
      <c r="I17" t="s">
        <v>315</v>
      </c>
      <c r="J17" s="25">
        <v>520443</v>
      </c>
      <c r="K17" s="26">
        <v>839.91920000000005</v>
      </c>
      <c r="L17" s="26">
        <v>2.3519000000000001</v>
      </c>
    </row>
    <row r="18" spans="1:12" ht="16" customHeight="1">
      <c r="A18" t="s">
        <v>348</v>
      </c>
      <c r="B18" t="s">
        <v>11</v>
      </c>
      <c r="C18" t="s">
        <v>17</v>
      </c>
      <c r="D18" s="24">
        <v>45901</v>
      </c>
      <c r="E18" t="s">
        <v>360</v>
      </c>
      <c r="F18" t="s">
        <v>12</v>
      </c>
      <c r="G18" t="s">
        <v>615</v>
      </c>
      <c r="H18" t="s">
        <v>615</v>
      </c>
      <c r="I18" t="s">
        <v>315</v>
      </c>
      <c r="J18" s="25">
        <v>3890</v>
      </c>
      <c r="K18" s="26">
        <v>6.3066000000000004</v>
      </c>
      <c r="L18" s="26">
        <v>3.6999999999999998E-2</v>
      </c>
    </row>
    <row r="19" spans="1:12" ht="16" customHeight="1">
      <c r="A19" t="s">
        <v>348</v>
      </c>
      <c r="B19" t="s">
        <v>11</v>
      </c>
      <c r="C19" t="s">
        <v>17</v>
      </c>
      <c r="D19" s="24">
        <v>45901</v>
      </c>
      <c r="E19" t="s">
        <v>366</v>
      </c>
      <c r="F19" t="s">
        <v>12</v>
      </c>
      <c r="G19" t="s">
        <v>616</v>
      </c>
      <c r="H19" t="s">
        <v>616</v>
      </c>
      <c r="I19" t="s">
        <v>315</v>
      </c>
      <c r="J19" s="25">
        <v>19013</v>
      </c>
      <c r="K19" s="26">
        <v>30.9238</v>
      </c>
      <c r="L19" s="26">
        <v>0.18629999999999999</v>
      </c>
    </row>
    <row r="20" spans="1:12" ht="16" customHeight="1">
      <c r="A20" t="s">
        <v>348</v>
      </c>
      <c r="B20" t="s">
        <v>11</v>
      </c>
      <c r="C20" t="s">
        <v>17</v>
      </c>
      <c r="D20" s="24">
        <v>45901</v>
      </c>
      <c r="E20" t="s">
        <v>369</v>
      </c>
      <c r="F20" t="s">
        <v>11</v>
      </c>
      <c r="G20" t="s">
        <v>617</v>
      </c>
      <c r="H20" t="s">
        <v>617</v>
      </c>
      <c r="I20" t="s">
        <v>322</v>
      </c>
      <c r="J20" s="25">
        <v>0</v>
      </c>
      <c r="K20" s="26">
        <v>0</v>
      </c>
      <c r="L20" s="26">
        <v>0</v>
      </c>
    </row>
    <row r="21" spans="1:12" ht="16" customHeight="1">
      <c r="A21" t="s">
        <v>348</v>
      </c>
      <c r="B21" t="s">
        <v>11</v>
      </c>
      <c r="C21" t="s">
        <v>17</v>
      </c>
      <c r="D21" s="24">
        <v>45901</v>
      </c>
      <c r="E21" t="s">
        <v>386</v>
      </c>
      <c r="F21" t="s">
        <v>12</v>
      </c>
      <c r="G21" t="s">
        <v>615</v>
      </c>
      <c r="H21" t="s">
        <v>615</v>
      </c>
      <c r="I21" t="s">
        <v>322</v>
      </c>
      <c r="J21" s="25">
        <v>0</v>
      </c>
      <c r="K21" s="26">
        <v>0</v>
      </c>
      <c r="L21" s="26">
        <v>0</v>
      </c>
    </row>
    <row r="22" spans="1:12" ht="16" customHeight="1">
      <c r="A22" t="s">
        <v>348</v>
      </c>
      <c r="B22" t="s">
        <v>11</v>
      </c>
      <c r="C22" t="s">
        <v>17</v>
      </c>
      <c r="D22" s="24">
        <v>45901</v>
      </c>
      <c r="E22" t="s">
        <v>400</v>
      </c>
      <c r="F22" t="s">
        <v>12</v>
      </c>
      <c r="G22" t="s">
        <v>616</v>
      </c>
      <c r="H22" t="s">
        <v>616</v>
      </c>
      <c r="I22" t="s">
        <v>322</v>
      </c>
      <c r="J22" s="25">
        <v>688</v>
      </c>
      <c r="K22" s="26">
        <v>1.1012</v>
      </c>
      <c r="L22" s="26">
        <v>7.4999999999999997E-3</v>
      </c>
    </row>
    <row r="23" spans="1:12" ht="16" customHeight="1">
      <c r="A23" t="s">
        <v>350</v>
      </c>
      <c r="B23" t="s">
        <v>12</v>
      </c>
      <c r="C23" t="s">
        <v>17</v>
      </c>
      <c r="D23" s="24">
        <v>45901</v>
      </c>
      <c r="E23" t="s">
        <v>350</v>
      </c>
      <c r="F23" t="s">
        <v>12</v>
      </c>
      <c r="G23" t="s">
        <v>615</v>
      </c>
      <c r="H23" t="s">
        <v>615</v>
      </c>
      <c r="I23" t="s">
        <v>315</v>
      </c>
      <c r="J23" s="25">
        <v>444346973</v>
      </c>
      <c r="K23" s="26">
        <v>719396.64599999995</v>
      </c>
      <c r="L23" s="26">
        <v>482.89519999999999</v>
      </c>
    </row>
    <row r="24" spans="1:12" ht="16" customHeight="1">
      <c r="A24" t="s">
        <v>350</v>
      </c>
      <c r="B24" t="s">
        <v>12</v>
      </c>
      <c r="C24" t="s">
        <v>17</v>
      </c>
      <c r="D24" s="24">
        <v>45901</v>
      </c>
      <c r="E24" t="s">
        <v>355</v>
      </c>
      <c r="F24" t="s">
        <v>12</v>
      </c>
      <c r="G24" t="s">
        <v>615</v>
      </c>
      <c r="H24" t="s">
        <v>615</v>
      </c>
      <c r="I24" t="s">
        <v>315</v>
      </c>
      <c r="J24" s="25">
        <v>2114561</v>
      </c>
      <c r="K24" s="26">
        <v>3439.2809000000002</v>
      </c>
      <c r="L24" s="26">
        <v>9.3390000000000004</v>
      </c>
    </row>
    <row r="25" spans="1:12" ht="16" customHeight="1">
      <c r="A25" t="s">
        <v>350</v>
      </c>
      <c r="B25" t="s">
        <v>12</v>
      </c>
      <c r="C25" t="s">
        <v>17</v>
      </c>
      <c r="D25" s="24">
        <v>45901</v>
      </c>
      <c r="E25" t="s">
        <v>360</v>
      </c>
      <c r="F25" t="s">
        <v>12</v>
      </c>
      <c r="G25" t="s">
        <v>615</v>
      </c>
      <c r="H25" t="s">
        <v>615</v>
      </c>
      <c r="I25" t="s">
        <v>315</v>
      </c>
      <c r="J25" s="25">
        <v>10030</v>
      </c>
      <c r="K25" s="26">
        <v>16.318300000000001</v>
      </c>
      <c r="L25" s="26">
        <v>7.7899999999999997E-2</v>
      </c>
    </row>
    <row r="26" spans="1:12" ht="16" customHeight="1">
      <c r="A26" t="s">
        <v>350</v>
      </c>
      <c r="B26" t="s">
        <v>12</v>
      </c>
      <c r="C26" t="s">
        <v>17</v>
      </c>
      <c r="D26" s="24">
        <v>45901</v>
      </c>
      <c r="E26" t="s">
        <v>366</v>
      </c>
      <c r="F26" t="s">
        <v>12</v>
      </c>
      <c r="G26" t="s">
        <v>616</v>
      </c>
      <c r="H26" t="s">
        <v>616</v>
      </c>
      <c r="I26" t="s">
        <v>315</v>
      </c>
      <c r="J26" s="25">
        <v>27593</v>
      </c>
      <c r="K26" s="26">
        <v>45.083199999999998</v>
      </c>
      <c r="L26" s="26">
        <v>0.28210000000000002</v>
      </c>
    </row>
    <row r="27" spans="1:12" ht="16" customHeight="1">
      <c r="A27" t="s">
        <v>350</v>
      </c>
      <c r="B27" t="s">
        <v>12</v>
      </c>
      <c r="C27" t="s">
        <v>17</v>
      </c>
      <c r="D27" s="24">
        <v>45901</v>
      </c>
      <c r="E27" t="s">
        <v>369</v>
      </c>
      <c r="F27" t="s">
        <v>11</v>
      </c>
      <c r="G27" t="s">
        <v>617</v>
      </c>
      <c r="H27" t="s">
        <v>617</v>
      </c>
      <c r="I27" t="s">
        <v>322</v>
      </c>
      <c r="J27" s="25">
        <v>0</v>
      </c>
      <c r="K27" s="26">
        <v>0</v>
      </c>
      <c r="L27" s="26">
        <v>0</v>
      </c>
    </row>
    <row r="28" spans="1:12" ht="16" customHeight="1">
      <c r="A28" t="s">
        <v>350</v>
      </c>
      <c r="B28" t="s">
        <v>12</v>
      </c>
      <c r="C28" t="s">
        <v>17</v>
      </c>
      <c r="D28" s="24">
        <v>45901</v>
      </c>
      <c r="E28" t="s">
        <v>386</v>
      </c>
      <c r="F28" t="s">
        <v>12</v>
      </c>
      <c r="G28" t="s">
        <v>615</v>
      </c>
      <c r="H28" t="s">
        <v>615</v>
      </c>
      <c r="I28" t="s">
        <v>322</v>
      </c>
      <c r="J28" s="25">
        <v>5</v>
      </c>
      <c r="K28" s="26">
        <v>8.2000000000000007E-3</v>
      </c>
      <c r="L28" s="26">
        <v>1E-4</v>
      </c>
    </row>
    <row r="29" spans="1:12" ht="16" customHeight="1">
      <c r="A29" t="s">
        <v>350</v>
      </c>
      <c r="B29" t="s">
        <v>12</v>
      </c>
      <c r="C29" t="s">
        <v>17</v>
      </c>
      <c r="D29" s="24">
        <v>45901</v>
      </c>
      <c r="E29" t="s">
        <v>391</v>
      </c>
      <c r="F29" t="s">
        <v>12</v>
      </c>
      <c r="G29" t="s">
        <v>615</v>
      </c>
      <c r="H29" t="s">
        <v>615</v>
      </c>
      <c r="I29" t="s">
        <v>322</v>
      </c>
      <c r="J29" s="25">
        <v>3</v>
      </c>
      <c r="K29" s="26">
        <v>4.8999999999999998E-3</v>
      </c>
      <c r="L29" s="26">
        <v>0</v>
      </c>
    </row>
    <row r="30" spans="1:12" ht="16" customHeight="1">
      <c r="A30" t="s">
        <v>350</v>
      </c>
      <c r="B30" t="s">
        <v>12</v>
      </c>
      <c r="C30" t="s">
        <v>17</v>
      </c>
      <c r="D30" s="24">
        <v>45901</v>
      </c>
      <c r="E30" t="s">
        <v>400</v>
      </c>
      <c r="F30" t="s">
        <v>12</v>
      </c>
      <c r="G30" t="s">
        <v>616</v>
      </c>
      <c r="H30" t="s">
        <v>616</v>
      </c>
      <c r="I30" t="s">
        <v>322</v>
      </c>
      <c r="J30" s="25">
        <v>1567</v>
      </c>
      <c r="K30" s="26">
        <v>2.552</v>
      </c>
      <c r="L30" s="26">
        <v>1.66E-2</v>
      </c>
    </row>
    <row r="31" spans="1:12" ht="16" customHeight="1">
      <c r="A31" t="s">
        <v>351</v>
      </c>
      <c r="B31" t="s">
        <v>13</v>
      </c>
      <c r="C31" t="s">
        <v>17</v>
      </c>
      <c r="D31" s="24">
        <v>45901</v>
      </c>
      <c r="E31" t="s">
        <v>355</v>
      </c>
      <c r="F31" t="s">
        <v>12</v>
      </c>
      <c r="G31" t="s">
        <v>615</v>
      </c>
      <c r="H31" t="s">
        <v>615</v>
      </c>
      <c r="I31" t="s">
        <v>315</v>
      </c>
      <c r="J31" s="25">
        <v>23735888</v>
      </c>
      <c r="K31" s="26">
        <v>38413.711300000003</v>
      </c>
      <c r="L31" s="26">
        <v>100.2871</v>
      </c>
    </row>
    <row r="32" spans="1:12" ht="16" customHeight="1">
      <c r="A32" t="s">
        <v>351</v>
      </c>
      <c r="B32" t="s">
        <v>13</v>
      </c>
      <c r="C32" t="s">
        <v>17</v>
      </c>
      <c r="D32" s="24">
        <v>45901</v>
      </c>
      <c r="E32" t="s">
        <v>360</v>
      </c>
      <c r="F32" t="s">
        <v>12</v>
      </c>
      <c r="G32" t="s">
        <v>615</v>
      </c>
      <c r="H32" t="s">
        <v>615</v>
      </c>
      <c r="I32" t="s">
        <v>315</v>
      </c>
      <c r="J32" s="25">
        <v>72612</v>
      </c>
      <c r="K32" s="26">
        <v>117.8524</v>
      </c>
      <c r="L32" s="26">
        <v>0.4864</v>
      </c>
    </row>
    <row r="33" spans="1:12" ht="16" customHeight="1">
      <c r="A33" t="s">
        <v>351</v>
      </c>
      <c r="B33" t="s">
        <v>13</v>
      </c>
      <c r="C33" t="s">
        <v>17</v>
      </c>
      <c r="D33" s="24">
        <v>45901</v>
      </c>
      <c r="E33" t="s">
        <v>366</v>
      </c>
      <c r="F33" t="s">
        <v>12</v>
      </c>
      <c r="G33" t="s">
        <v>616</v>
      </c>
      <c r="H33" t="s">
        <v>616</v>
      </c>
      <c r="I33" t="s">
        <v>315</v>
      </c>
      <c r="J33" s="25">
        <v>29841</v>
      </c>
      <c r="K33" s="26">
        <v>48.766599999999997</v>
      </c>
      <c r="L33" s="26">
        <v>0.27639999999999998</v>
      </c>
    </row>
    <row r="34" spans="1:12" ht="16" customHeight="1">
      <c r="A34" t="s">
        <v>351</v>
      </c>
      <c r="B34" t="s">
        <v>13</v>
      </c>
      <c r="C34" t="s">
        <v>17</v>
      </c>
      <c r="D34" s="24">
        <v>45901</v>
      </c>
      <c r="E34" t="s">
        <v>369</v>
      </c>
      <c r="F34" t="s">
        <v>11</v>
      </c>
      <c r="G34" t="s">
        <v>617</v>
      </c>
      <c r="H34" t="s">
        <v>617</v>
      </c>
      <c r="I34" t="s">
        <v>322</v>
      </c>
      <c r="J34" s="25">
        <v>4</v>
      </c>
      <c r="K34" s="26">
        <v>6.7000000000000002E-3</v>
      </c>
      <c r="L34" s="26">
        <v>1E-4</v>
      </c>
    </row>
    <row r="35" spans="1:12" ht="16" customHeight="1">
      <c r="A35" t="s">
        <v>351</v>
      </c>
      <c r="B35" t="s">
        <v>13</v>
      </c>
      <c r="C35" t="s">
        <v>17</v>
      </c>
      <c r="D35" s="24">
        <v>45901</v>
      </c>
      <c r="E35" t="s">
        <v>386</v>
      </c>
      <c r="F35" t="s">
        <v>12</v>
      </c>
      <c r="G35" t="s">
        <v>615</v>
      </c>
      <c r="H35" t="s">
        <v>615</v>
      </c>
      <c r="I35" t="s">
        <v>322</v>
      </c>
      <c r="J35" s="25">
        <v>0</v>
      </c>
      <c r="K35" s="26">
        <v>0</v>
      </c>
      <c r="L35" s="26">
        <v>0</v>
      </c>
    </row>
    <row r="36" spans="1:12" ht="16" customHeight="1">
      <c r="A36" t="s">
        <v>351</v>
      </c>
      <c r="B36" t="s">
        <v>13</v>
      </c>
      <c r="C36" t="s">
        <v>17</v>
      </c>
      <c r="D36" s="24">
        <v>45901</v>
      </c>
      <c r="E36" t="s">
        <v>391</v>
      </c>
      <c r="F36" t="s">
        <v>12</v>
      </c>
      <c r="G36" t="s">
        <v>615</v>
      </c>
      <c r="H36" t="s">
        <v>615</v>
      </c>
      <c r="I36" t="s">
        <v>322</v>
      </c>
      <c r="J36" s="25">
        <v>1</v>
      </c>
      <c r="K36" s="26">
        <v>1.6000000000000001E-3</v>
      </c>
      <c r="L36" s="26">
        <v>0</v>
      </c>
    </row>
    <row r="37" spans="1:12" ht="16" customHeight="1">
      <c r="A37" t="s">
        <v>351</v>
      </c>
      <c r="B37" t="s">
        <v>13</v>
      </c>
      <c r="C37" t="s">
        <v>17</v>
      </c>
      <c r="D37" s="24">
        <v>45901</v>
      </c>
      <c r="E37" t="s">
        <v>400</v>
      </c>
      <c r="F37" t="s">
        <v>12</v>
      </c>
      <c r="G37" t="s">
        <v>616</v>
      </c>
      <c r="H37" t="s">
        <v>616</v>
      </c>
      <c r="I37" t="s">
        <v>322</v>
      </c>
      <c r="J37" s="25">
        <v>613</v>
      </c>
      <c r="K37" s="26">
        <v>0.98560000000000003</v>
      </c>
      <c r="L37" s="26">
        <v>5.7000000000000002E-3</v>
      </c>
    </row>
    <row r="38" spans="1:12" ht="16" customHeight="1">
      <c r="A38" t="s">
        <v>352</v>
      </c>
      <c r="B38" t="s">
        <v>9</v>
      </c>
      <c r="C38" t="s">
        <v>19</v>
      </c>
      <c r="D38" s="24">
        <v>45901</v>
      </c>
      <c r="E38" t="s">
        <v>355</v>
      </c>
      <c r="F38" t="s">
        <v>12</v>
      </c>
      <c r="G38" t="s">
        <v>615</v>
      </c>
      <c r="H38" t="s">
        <v>615</v>
      </c>
      <c r="I38" t="s">
        <v>315</v>
      </c>
      <c r="J38" s="25">
        <v>23745730</v>
      </c>
      <c r="K38" s="26">
        <v>38524.7768</v>
      </c>
      <c r="L38" s="26">
        <v>86.471199999999996</v>
      </c>
    </row>
    <row r="39" spans="1:12" ht="16" customHeight="1">
      <c r="A39" t="s">
        <v>352</v>
      </c>
      <c r="B39" t="s">
        <v>9</v>
      </c>
      <c r="C39" t="s">
        <v>19</v>
      </c>
      <c r="D39" s="24">
        <v>45901</v>
      </c>
      <c r="E39" t="s">
        <v>360</v>
      </c>
      <c r="F39" t="s">
        <v>12</v>
      </c>
      <c r="G39" t="s">
        <v>615</v>
      </c>
      <c r="H39" t="s">
        <v>615</v>
      </c>
      <c r="I39" t="s">
        <v>315</v>
      </c>
      <c r="J39" s="25">
        <v>130446</v>
      </c>
      <c r="K39" s="26">
        <v>211.89359999999999</v>
      </c>
      <c r="L39" s="26">
        <v>0.7026</v>
      </c>
    </row>
    <row r="40" spans="1:12" ht="16" customHeight="1">
      <c r="A40" t="s">
        <v>352</v>
      </c>
      <c r="B40" t="s">
        <v>9</v>
      </c>
      <c r="C40" t="s">
        <v>19</v>
      </c>
      <c r="D40" s="24">
        <v>45901</v>
      </c>
      <c r="E40" t="s">
        <v>366</v>
      </c>
      <c r="F40" t="s">
        <v>12</v>
      </c>
      <c r="G40" t="s">
        <v>616</v>
      </c>
      <c r="H40" t="s">
        <v>616</v>
      </c>
      <c r="I40" t="s">
        <v>315</v>
      </c>
      <c r="J40" s="25">
        <v>24716</v>
      </c>
      <c r="K40" s="26">
        <v>40.356099999999998</v>
      </c>
      <c r="L40" s="26">
        <v>0.19420000000000001</v>
      </c>
    </row>
    <row r="41" spans="1:12" ht="16" customHeight="1">
      <c r="A41" t="s">
        <v>352</v>
      </c>
      <c r="B41" t="s">
        <v>9</v>
      </c>
      <c r="C41" t="s">
        <v>19</v>
      </c>
      <c r="D41" s="24">
        <v>45901</v>
      </c>
      <c r="E41" t="s">
        <v>369</v>
      </c>
      <c r="F41" t="s">
        <v>11</v>
      </c>
      <c r="G41" t="s">
        <v>617</v>
      </c>
      <c r="H41" t="s">
        <v>617</v>
      </c>
      <c r="I41" t="s">
        <v>322</v>
      </c>
      <c r="J41" s="25">
        <v>183</v>
      </c>
      <c r="K41" s="26">
        <v>0.2989</v>
      </c>
      <c r="L41" s="26">
        <v>2.2000000000000001E-3</v>
      </c>
    </row>
    <row r="42" spans="1:12" ht="16" customHeight="1">
      <c r="A42" t="s">
        <v>352</v>
      </c>
      <c r="B42" t="s">
        <v>9</v>
      </c>
      <c r="C42" t="s">
        <v>19</v>
      </c>
      <c r="D42" s="24">
        <v>45901</v>
      </c>
      <c r="E42" t="s">
        <v>386</v>
      </c>
      <c r="F42" t="s">
        <v>12</v>
      </c>
      <c r="G42" t="s">
        <v>615</v>
      </c>
      <c r="H42" t="s">
        <v>615</v>
      </c>
      <c r="I42" t="s">
        <v>322</v>
      </c>
      <c r="J42" s="25">
        <v>302</v>
      </c>
      <c r="K42" s="26">
        <v>0.51160000000000005</v>
      </c>
      <c r="L42" s="26">
        <v>8.0000000000000004E-4</v>
      </c>
    </row>
    <row r="43" spans="1:12" ht="16" customHeight="1">
      <c r="A43" t="s">
        <v>352</v>
      </c>
      <c r="B43" t="s">
        <v>9</v>
      </c>
      <c r="C43" t="s">
        <v>19</v>
      </c>
      <c r="D43" s="24">
        <v>45901</v>
      </c>
      <c r="E43" t="s">
        <v>391</v>
      </c>
      <c r="F43" t="s">
        <v>12</v>
      </c>
      <c r="G43" t="s">
        <v>615</v>
      </c>
      <c r="H43" t="s">
        <v>615</v>
      </c>
      <c r="I43" t="s">
        <v>322</v>
      </c>
      <c r="J43" s="25">
        <v>1</v>
      </c>
      <c r="K43" s="26">
        <v>1.6000000000000001E-3</v>
      </c>
      <c r="L43" s="26">
        <v>0</v>
      </c>
    </row>
    <row r="44" spans="1:12" ht="16" customHeight="1">
      <c r="A44" t="s">
        <v>352</v>
      </c>
      <c r="B44" t="s">
        <v>9</v>
      </c>
      <c r="C44" t="s">
        <v>19</v>
      </c>
      <c r="D44" s="24">
        <v>45901</v>
      </c>
      <c r="E44" t="s">
        <v>400</v>
      </c>
      <c r="F44" t="s">
        <v>12</v>
      </c>
      <c r="G44" t="s">
        <v>616</v>
      </c>
      <c r="H44" t="s">
        <v>616</v>
      </c>
      <c r="I44" t="s">
        <v>322</v>
      </c>
      <c r="J44" s="25">
        <v>1083</v>
      </c>
      <c r="K44" s="26">
        <v>1.7730999999999999</v>
      </c>
      <c r="L44" s="26">
        <v>1.7399999999999999E-2</v>
      </c>
    </row>
    <row r="45" spans="1:12" ht="16" customHeight="1">
      <c r="A45" t="s">
        <v>316</v>
      </c>
      <c r="B45" t="s">
        <v>10</v>
      </c>
      <c r="C45" t="s">
        <v>19</v>
      </c>
      <c r="D45" s="24">
        <v>45901</v>
      </c>
      <c r="E45" t="s">
        <v>355</v>
      </c>
      <c r="F45" t="s">
        <v>12</v>
      </c>
      <c r="G45" t="s">
        <v>615</v>
      </c>
      <c r="H45" t="s">
        <v>615</v>
      </c>
      <c r="I45" t="s">
        <v>315</v>
      </c>
      <c r="J45" s="25">
        <v>23531891</v>
      </c>
      <c r="K45" s="26">
        <v>38211.835599999999</v>
      </c>
      <c r="L45" s="26">
        <v>71.537199999999999</v>
      </c>
    </row>
    <row r="46" spans="1:12" ht="16" customHeight="1">
      <c r="A46" t="s">
        <v>316</v>
      </c>
      <c r="B46" t="s">
        <v>10</v>
      </c>
      <c r="C46" t="s">
        <v>19</v>
      </c>
      <c r="D46" s="24">
        <v>45901</v>
      </c>
      <c r="E46" t="s">
        <v>360</v>
      </c>
      <c r="F46" t="s">
        <v>12</v>
      </c>
      <c r="G46" t="s">
        <v>615</v>
      </c>
      <c r="H46" t="s">
        <v>615</v>
      </c>
      <c r="I46" t="s">
        <v>315</v>
      </c>
      <c r="J46" s="25">
        <v>171913</v>
      </c>
      <c r="K46" s="26">
        <v>280.02190000000002</v>
      </c>
      <c r="L46" s="26">
        <v>0.88129999999999997</v>
      </c>
    </row>
    <row r="47" spans="1:12" ht="16" customHeight="1">
      <c r="A47" t="s">
        <v>316</v>
      </c>
      <c r="B47" t="s">
        <v>10</v>
      </c>
      <c r="C47" t="s">
        <v>19</v>
      </c>
      <c r="D47" s="24">
        <v>45901</v>
      </c>
      <c r="E47" t="s">
        <v>366</v>
      </c>
      <c r="F47" t="s">
        <v>12</v>
      </c>
      <c r="G47" t="s">
        <v>616</v>
      </c>
      <c r="H47" t="s">
        <v>616</v>
      </c>
      <c r="I47" t="s">
        <v>315</v>
      </c>
      <c r="J47" s="25">
        <v>21297</v>
      </c>
      <c r="K47" s="26">
        <v>34.7682</v>
      </c>
      <c r="L47" s="26">
        <v>0.17710000000000001</v>
      </c>
    </row>
    <row r="48" spans="1:12" ht="16" customHeight="1">
      <c r="A48" t="s">
        <v>316</v>
      </c>
      <c r="B48" t="s">
        <v>10</v>
      </c>
      <c r="C48" t="s">
        <v>19</v>
      </c>
      <c r="D48" s="24">
        <v>45901</v>
      </c>
      <c r="E48" t="s">
        <v>369</v>
      </c>
      <c r="F48" t="s">
        <v>11</v>
      </c>
      <c r="G48" t="s">
        <v>617</v>
      </c>
      <c r="H48" t="s">
        <v>617</v>
      </c>
      <c r="I48" t="s">
        <v>322</v>
      </c>
      <c r="J48" s="25">
        <v>114</v>
      </c>
      <c r="K48" s="26">
        <v>0.1867</v>
      </c>
      <c r="L48" s="26">
        <v>1.5E-3</v>
      </c>
    </row>
    <row r="49" spans="1:12" ht="16" customHeight="1">
      <c r="A49" t="s">
        <v>316</v>
      </c>
      <c r="B49" t="s">
        <v>10</v>
      </c>
      <c r="C49" t="s">
        <v>19</v>
      </c>
      <c r="D49" s="24">
        <v>45901</v>
      </c>
      <c r="E49" t="s">
        <v>386</v>
      </c>
      <c r="F49" t="s">
        <v>12</v>
      </c>
      <c r="G49" t="s">
        <v>615</v>
      </c>
      <c r="H49" t="s">
        <v>615</v>
      </c>
      <c r="I49" t="s">
        <v>322</v>
      </c>
      <c r="J49" s="25">
        <v>0</v>
      </c>
      <c r="K49" s="26">
        <v>0</v>
      </c>
      <c r="L49" s="26">
        <v>0</v>
      </c>
    </row>
    <row r="50" spans="1:12" ht="16" customHeight="1">
      <c r="A50" t="s">
        <v>316</v>
      </c>
      <c r="B50" t="s">
        <v>10</v>
      </c>
      <c r="C50" t="s">
        <v>19</v>
      </c>
      <c r="D50" s="24">
        <v>45901</v>
      </c>
      <c r="E50" t="s">
        <v>391</v>
      </c>
      <c r="F50" t="s">
        <v>12</v>
      </c>
      <c r="G50" t="s">
        <v>615</v>
      </c>
      <c r="H50" t="s">
        <v>615</v>
      </c>
      <c r="I50" t="s">
        <v>322</v>
      </c>
      <c r="J50" s="25">
        <v>0</v>
      </c>
      <c r="K50" s="26">
        <v>0</v>
      </c>
      <c r="L50" s="26">
        <v>0</v>
      </c>
    </row>
    <row r="51" spans="1:12" ht="16" customHeight="1">
      <c r="A51" t="s">
        <v>316</v>
      </c>
      <c r="B51" t="s">
        <v>10</v>
      </c>
      <c r="C51" t="s">
        <v>19</v>
      </c>
      <c r="D51" s="24">
        <v>45901</v>
      </c>
      <c r="E51" t="s">
        <v>400</v>
      </c>
      <c r="F51" t="s">
        <v>12</v>
      </c>
      <c r="G51" t="s">
        <v>616</v>
      </c>
      <c r="H51" t="s">
        <v>616</v>
      </c>
      <c r="I51" t="s">
        <v>322</v>
      </c>
      <c r="J51" s="25">
        <v>720</v>
      </c>
      <c r="K51" s="26">
        <v>1.1855</v>
      </c>
      <c r="L51" s="26">
        <v>9.2999999999999992E-3</v>
      </c>
    </row>
    <row r="52" spans="1:12" ht="16" customHeight="1">
      <c r="A52" t="s">
        <v>353</v>
      </c>
      <c r="B52" t="s">
        <v>11</v>
      </c>
      <c r="C52" t="s">
        <v>19</v>
      </c>
      <c r="D52" s="24">
        <v>45901</v>
      </c>
      <c r="E52" t="s">
        <v>355</v>
      </c>
      <c r="F52" t="s">
        <v>12</v>
      </c>
      <c r="G52" t="s">
        <v>615</v>
      </c>
      <c r="H52" t="s">
        <v>615</v>
      </c>
      <c r="I52" t="s">
        <v>315</v>
      </c>
      <c r="J52" s="25">
        <v>95775843</v>
      </c>
      <c r="K52" s="26">
        <v>156221.09899999999</v>
      </c>
      <c r="L52" s="26">
        <v>208.36269999999999</v>
      </c>
    </row>
    <row r="53" spans="1:12" ht="16" customHeight="1">
      <c r="A53" t="s">
        <v>353</v>
      </c>
      <c r="B53" t="s">
        <v>11</v>
      </c>
      <c r="C53" t="s">
        <v>19</v>
      </c>
      <c r="D53" s="24">
        <v>45901</v>
      </c>
      <c r="E53" t="s">
        <v>360</v>
      </c>
      <c r="F53" t="s">
        <v>12</v>
      </c>
      <c r="G53" t="s">
        <v>615</v>
      </c>
      <c r="H53" t="s">
        <v>615</v>
      </c>
      <c r="I53" t="s">
        <v>315</v>
      </c>
      <c r="J53" s="25">
        <v>510878</v>
      </c>
      <c r="K53" s="26">
        <v>833.63930000000005</v>
      </c>
      <c r="L53" s="26">
        <v>2.4039999999999999</v>
      </c>
    </row>
    <row r="54" spans="1:12" ht="16" customHeight="1">
      <c r="A54" t="s">
        <v>353</v>
      </c>
      <c r="B54" t="s">
        <v>11</v>
      </c>
      <c r="C54" t="s">
        <v>19</v>
      </c>
      <c r="D54" s="24">
        <v>45901</v>
      </c>
      <c r="E54" t="s">
        <v>366</v>
      </c>
      <c r="F54" t="s">
        <v>12</v>
      </c>
      <c r="G54" t="s">
        <v>616</v>
      </c>
      <c r="H54" t="s">
        <v>616</v>
      </c>
      <c r="I54" t="s">
        <v>315</v>
      </c>
      <c r="J54" s="25">
        <v>43868</v>
      </c>
      <c r="K54" s="26">
        <v>72.239999999999995</v>
      </c>
      <c r="L54" s="26">
        <v>0.32240000000000002</v>
      </c>
    </row>
    <row r="55" spans="1:12" ht="16" customHeight="1">
      <c r="A55" t="s">
        <v>353</v>
      </c>
      <c r="B55" t="s">
        <v>11</v>
      </c>
      <c r="C55" t="s">
        <v>19</v>
      </c>
      <c r="D55" s="24">
        <v>45901</v>
      </c>
      <c r="E55" t="s">
        <v>369</v>
      </c>
      <c r="F55" t="s">
        <v>11</v>
      </c>
      <c r="G55" t="s">
        <v>617</v>
      </c>
      <c r="H55" t="s">
        <v>617</v>
      </c>
      <c r="I55" t="s">
        <v>322</v>
      </c>
      <c r="J55" s="25">
        <v>146</v>
      </c>
      <c r="K55" s="26">
        <v>0.23880000000000001</v>
      </c>
      <c r="L55" s="26">
        <v>1.9E-3</v>
      </c>
    </row>
    <row r="56" spans="1:12" ht="16" customHeight="1">
      <c r="A56" t="s">
        <v>353</v>
      </c>
      <c r="B56" t="s">
        <v>11</v>
      </c>
      <c r="C56" t="s">
        <v>19</v>
      </c>
      <c r="D56" s="24">
        <v>45901</v>
      </c>
      <c r="E56" t="s">
        <v>386</v>
      </c>
      <c r="F56" t="s">
        <v>12</v>
      </c>
      <c r="G56" t="s">
        <v>615</v>
      </c>
      <c r="H56" t="s">
        <v>615</v>
      </c>
      <c r="I56" t="s">
        <v>322</v>
      </c>
      <c r="J56" s="25">
        <v>0</v>
      </c>
      <c r="K56" s="26">
        <v>0</v>
      </c>
      <c r="L56" s="26">
        <v>0</v>
      </c>
    </row>
    <row r="57" spans="1:12" ht="16" customHeight="1">
      <c r="A57" t="s">
        <v>353</v>
      </c>
      <c r="B57" t="s">
        <v>11</v>
      </c>
      <c r="C57" t="s">
        <v>19</v>
      </c>
      <c r="D57" s="24">
        <v>45901</v>
      </c>
      <c r="E57" t="s">
        <v>391</v>
      </c>
      <c r="F57" t="s">
        <v>12</v>
      </c>
      <c r="G57" t="s">
        <v>615</v>
      </c>
      <c r="H57" t="s">
        <v>615</v>
      </c>
      <c r="I57" t="s">
        <v>322</v>
      </c>
      <c r="J57" s="25">
        <v>0</v>
      </c>
      <c r="K57" s="26">
        <v>0</v>
      </c>
      <c r="L57" s="26">
        <v>0</v>
      </c>
    </row>
    <row r="58" spans="1:12" ht="16" customHeight="1">
      <c r="A58" t="s">
        <v>353</v>
      </c>
      <c r="B58" t="s">
        <v>11</v>
      </c>
      <c r="C58" t="s">
        <v>19</v>
      </c>
      <c r="D58" s="24">
        <v>45901</v>
      </c>
      <c r="E58" t="s">
        <v>400</v>
      </c>
      <c r="F58" t="s">
        <v>12</v>
      </c>
      <c r="G58" t="s">
        <v>616</v>
      </c>
      <c r="H58" t="s">
        <v>616</v>
      </c>
      <c r="I58" t="s">
        <v>322</v>
      </c>
      <c r="J58" s="25">
        <v>1090</v>
      </c>
      <c r="K58" s="26">
        <v>1.7974000000000001</v>
      </c>
      <c r="L58" s="26">
        <v>1.4200000000000001E-2</v>
      </c>
    </row>
    <row r="59" spans="1:12" ht="16" customHeight="1">
      <c r="A59" t="s">
        <v>353</v>
      </c>
      <c r="B59" t="s">
        <v>11</v>
      </c>
      <c r="C59" t="s">
        <v>19</v>
      </c>
      <c r="D59" s="24">
        <v>45901</v>
      </c>
      <c r="E59" t="s">
        <v>430</v>
      </c>
      <c r="F59" t="s">
        <v>12</v>
      </c>
      <c r="G59" t="s">
        <v>616</v>
      </c>
      <c r="H59" t="s">
        <v>616</v>
      </c>
      <c r="I59" t="s">
        <v>324</v>
      </c>
      <c r="J59" s="25">
        <v>3</v>
      </c>
      <c r="K59" s="26">
        <v>5.0000000000000001E-3</v>
      </c>
      <c r="L59" s="26">
        <v>1E-4</v>
      </c>
    </row>
    <row r="60" spans="1:12" ht="16" customHeight="1">
      <c r="A60" t="s">
        <v>355</v>
      </c>
      <c r="B60" t="s">
        <v>12</v>
      </c>
      <c r="C60" t="s">
        <v>19</v>
      </c>
      <c r="D60" s="24">
        <v>45901</v>
      </c>
      <c r="E60" t="s">
        <v>355</v>
      </c>
      <c r="F60" t="s">
        <v>12</v>
      </c>
      <c r="G60" t="s">
        <v>615</v>
      </c>
      <c r="H60" t="s">
        <v>615</v>
      </c>
      <c r="I60" t="s">
        <v>315</v>
      </c>
      <c r="J60" s="25">
        <v>317804062</v>
      </c>
      <c r="K60" s="26">
        <v>518272.05200000003</v>
      </c>
      <c r="L60" s="26">
        <v>275.28179999999998</v>
      </c>
    </row>
    <row r="61" spans="1:12" ht="16" customHeight="1">
      <c r="A61" t="s">
        <v>355</v>
      </c>
      <c r="B61" t="s">
        <v>12</v>
      </c>
      <c r="C61" t="s">
        <v>19</v>
      </c>
      <c r="D61" s="24">
        <v>45901</v>
      </c>
      <c r="E61" t="s">
        <v>360</v>
      </c>
      <c r="F61" t="s">
        <v>12</v>
      </c>
      <c r="G61" t="s">
        <v>615</v>
      </c>
      <c r="H61" t="s">
        <v>615</v>
      </c>
      <c r="I61" t="s">
        <v>315</v>
      </c>
      <c r="J61" s="25">
        <v>1426551</v>
      </c>
      <c r="K61" s="26">
        <v>2325.1907000000001</v>
      </c>
      <c r="L61" s="26">
        <v>5.4687999999999999</v>
      </c>
    </row>
    <row r="62" spans="1:12" ht="16" customHeight="1">
      <c r="A62" t="s">
        <v>355</v>
      </c>
      <c r="B62" t="s">
        <v>12</v>
      </c>
      <c r="C62" t="s">
        <v>19</v>
      </c>
      <c r="D62" s="24">
        <v>45901</v>
      </c>
      <c r="E62" t="s">
        <v>366</v>
      </c>
      <c r="F62" t="s">
        <v>12</v>
      </c>
      <c r="G62" t="s">
        <v>616</v>
      </c>
      <c r="H62" t="s">
        <v>616</v>
      </c>
      <c r="I62" t="s">
        <v>315</v>
      </c>
      <c r="J62" s="25">
        <v>45952</v>
      </c>
      <c r="K62" s="26">
        <v>75.777100000000004</v>
      </c>
      <c r="L62" s="26">
        <v>0.33710000000000001</v>
      </c>
    </row>
    <row r="63" spans="1:12" ht="16" customHeight="1">
      <c r="A63" t="s">
        <v>355</v>
      </c>
      <c r="B63" t="s">
        <v>12</v>
      </c>
      <c r="C63" t="s">
        <v>19</v>
      </c>
      <c r="D63" s="24">
        <v>45901</v>
      </c>
      <c r="E63" t="s">
        <v>369</v>
      </c>
      <c r="F63" t="s">
        <v>11</v>
      </c>
      <c r="G63" t="s">
        <v>617</v>
      </c>
      <c r="H63" t="s">
        <v>617</v>
      </c>
      <c r="I63" t="s">
        <v>322</v>
      </c>
      <c r="J63" s="25">
        <v>473</v>
      </c>
      <c r="K63" s="26">
        <v>0.77239999999999998</v>
      </c>
      <c r="L63" s="26">
        <v>4.3E-3</v>
      </c>
    </row>
    <row r="64" spans="1:12" ht="16" customHeight="1">
      <c r="A64" t="s">
        <v>355</v>
      </c>
      <c r="B64" t="s">
        <v>12</v>
      </c>
      <c r="C64" t="s">
        <v>19</v>
      </c>
      <c r="D64" s="24">
        <v>45901</v>
      </c>
      <c r="E64" t="s">
        <v>386</v>
      </c>
      <c r="F64" t="s">
        <v>12</v>
      </c>
      <c r="G64" t="s">
        <v>615</v>
      </c>
      <c r="H64" t="s">
        <v>615</v>
      </c>
      <c r="I64" t="s">
        <v>322</v>
      </c>
      <c r="J64" s="25">
        <v>100</v>
      </c>
      <c r="K64" s="26">
        <v>0.16950000000000001</v>
      </c>
      <c r="L64" s="26">
        <v>2.9999999999999997E-4</v>
      </c>
    </row>
    <row r="65" spans="1:12" ht="16" customHeight="1">
      <c r="A65" t="s">
        <v>355</v>
      </c>
      <c r="B65" t="s">
        <v>12</v>
      </c>
      <c r="C65" t="s">
        <v>19</v>
      </c>
      <c r="D65" s="24">
        <v>45901</v>
      </c>
      <c r="E65" t="s">
        <v>391</v>
      </c>
      <c r="F65" t="s">
        <v>12</v>
      </c>
      <c r="G65" t="s">
        <v>615</v>
      </c>
      <c r="H65" t="s">
        <v>615</v>
      </c>
      <c r="I65" t="s">
        <v>322</v>
      </c>
      <c r="J65" s="25">
        <v>1</v>
      </c>
      <c r="K65" s="26">
        <v>1.6000000000000001E-3</v>
      </c>
      <c r="L65" s="26">
        <v>0</v>
      </c>
    </row>
    <row r="66" spans="1:12" ht="16" customHeight="1">
      <c r="A66" t="s">
        <v>355</v>
      </c>
      <c r="B66" t="s">
        <v>12</v>
      </c>
      <c r="C66" t="s">
        <v>19</v>
      </c>
      <c r="D66" s="24">
        <v>45901</v>
      </c>
      <c r="E66" t="s">
        <v>395</v>
      </c>
      <c r="F66" t="s">
        <v>12</v>
      </c>
      <c r="G66" t="s">
        <v>615</v>
      </c>
      <c r="H66" t="s">
        <v>615</v>
      </c>
      <c r="I66" t="s">
        <v>322</v>
      </c>
      <c r="J66" s="25">
        <v>1</v>
      </c>
      <c r="K66" s="26">
        <v>1.6000000000000001E-3</v>
      </c>
      <c r="L66" s="26">
        <v>0</v>
      </c>
    </row>
    <row r="67" spans="1:12" ht="16" customHeight="1">
      <c r="A67" t="s">
        <v>355</v>
      </c>
      <c r="B67" t="s">
        <v>12</v>
      </c>
      <c r="C67" t="s">
        <v>19</v>
      </c>
      <c r="D67" s="24">
        <v>45901</v>
      </c>
      <c r="E67" t="s">
        <v>400</v>
      </c>
      <c r="F67" t="s">
        <v>12</v>
      </c>
      <c r="G67" t="s">
        <v>616</v>
      </c>
      <c r="H67" t="s">
        <v>616</v>
      </c>
      <c r="I67" t="s">
        <v>322</v>
      </c>
      <c r="J67" s="25">
        <v>1495</v>
      </c>
      <c r="K67" s="26">
        <v>2.4956999999999998</v>
      </c>
      <c r="L67" s="26">
        <v>1.29E-2</v>
      </c>
    </row>
    <row r="68" spans="1:12" ht="16" customHeight="1">
      <c r="A68" t="s">
        <v>356</v>
      </c>
      <c r="B68" t="s">
        <v>13</v>
      </c>
      <c r="C68" t="s">
        <v>19</v>
      </c>
      <c r="D68" s="24">
        <v>45901</v>
      </c>
      <c r="E68" t="s">
        <v>360</v>
      </c>
      <c r="F68" t="s">
        <v>12</v>
      </c>
      <c r="G68" t="s">
        <v>615</v>
      </c>
      <c r="H68" t="s">
        <v>615</v>
      </c>
      <c r="I68" t="s">
        <v>315</v>
      </c>
      <c r="J68" s="25">
        <v>13017689</v>
      </c>
      <c r="K68" s="26">
        <v>21371.7454</v>
      </c>
      <c r="L68" s="26">
        <v>53.517499999999998</v>
      </c>
    </row>
    <row r="69" spans="1:12" ht="16" customHeight="1">
      <c r="A69" t="s">
        <v>356</v>
      </c>
      <c r="B69" t="s">
        <v>13</v>
      </c>
      <c r="C69" t="s">
        <v>19</v>
      </c>
      <c r="D69" s="24">
        <v>45901</v>
      </c>
      <c r="E69" t="s">
        <v>366</v>
      </c>
      <c r="F69" t="s">
        <v>12</v>
      </c>
      <c r="G69" t="s">
        <v>616</v>
      </c>
      <c r="H69" t="s">
        <v>616</v>
      </c>
      <c r="I69" t="s">
        <v>315</v>
      </c>
      <c r="J69" s="25">
        <v>75990</v>
      </c>
      <c r="K69" s="26">
        <v>124.9478</v>
      </c>
      <c r="L69" s="26">
        <v>0.51780000000000004</v>
      </c>
    </row>
    <row r="70" spans="1:12" ht="16" customHeight="1">
      <c r="A70" t="s">
        <v>356</v>
      </c>
      <c r="B70" t="s">
        <v>13</v>
      </c>
      <c r="C70" t="s">
        <v>19</v>
      </c>
      <c r="D70" s="24">
        <v>45901</v>
      </c>
      <c r="E70" t="s">
        <v>369</v>
      </c>
      <c r="F70" t="s">
        <v>11</v>
      </c>
      <c r="G70" t="s">
        <v>617</v>
      </c>
      <c r="H70" t="s">
        <v>617</v>
      </c>
      <c r="I70" t="s">
        <v>322</v>
      </c>
      <c r="J70" s="25">
        <v>3354</v>
      </c>
      <c r="K70" s="26">
        <v>5.5391000000000004</v>
      </c>
      <c r="L70" s="26">
        <v>4.02E-2</v>
      </c>
    </row>
    <row r="71" spans="1:12" ht="16" customHeight="1">
      <c r="A71" t="s">
        <v>356</v>
      </c>
      <c r="B71" t="s">
        <v>13</v>
      </c>
      <c r="C71" t="s">
        <v>19</v>
      </c>
      <c r="D71" s="24">
        <v>45901</v>
      </c>
      <c r="E71" t="s">
        <v>386</v>
      </c>
      <c r="F71" t="s">
        <v>12</v>
      </c>
      <c r="G71" t="s">
        <v>615</v>
      </c>
      <c r="H71" t="s">
        <v>615</v>
      </c>
      <c r="I71" t="s">
        <v>322</v>
      </c>
      <c r="J71" s="25">
        <v>0</v>
      </c>
      <c r="K71" s="26">
        <v>0</v>
      </c>
      <c r="L71" s="26">
        <v>0</v>
      </c>
    </row>
    <row r="72" spans="1:12" ht="16" customHeight="1">
      <c r="A72" t="s">
        <v>356</v>
      </c>
      <c r="B72" t="s">
        <v>13</v>
      </c>
      <c r="C72" t="s">
        <v>19</v>
      </c>
      <c r="D72" s="24">
        <v>45901</v>
      </c>
      <c r="E72" t="s">
        <v>395</v>
      </c>
      <c r="F72" t="s">
        <v>12</v>
      </c>
      <c r="G72" t="s">
        <v>615</v>
      </c>
      <c r="H72" t="s">
        <v>615</v>
      </c>
      <c r="I72" t="s">
        <v>322</v>
      </c>
      <c r="J72" s="25">
        <v>0</v>
      </c>
      <c r="K72" s="26">
        <v>0</v>
      </c>
      <c r="L72" s="26">
        <v>0</v>
      </c>
    </row>
    <row r="73" spans="1:12" ht="16" customHeight="1">
      <c r="A73" t="s">
        <v>356</v>
      </c>
      <c r="B73" t="s">
        <v>13</v>
      </c>
      <c r="C73" t="s">
        <v>19</v>
      </c>
      <c r="D73" s="24">
        <v>45901</v>
      </c>
      <c r="E73" t="s">
        <v>400</v>
      </c>
      <c r="F73" t="s">
        <v>12</v>
      </c>
      <c r="G73" t="s">
        <v>616</v>
      </c>
      <c r="H73" t="s">
        <v>616</v>
      </c>
      <c r="I73" t="s">
        <v>322</v>
      </c>
      <c r="J73" s="25">
        <v>1095</v>
      </c>
      <c r="K73" s="26">
        <v>1.8103</v>
      </c>
      <c r="L73" s="26">
        <v>1.26E-2</v>
      </c>
    </row>
    <row r="74" spans="1:12" ht="16" customHeight="1">
      <c r="A74" t="s">
        <v>357</v>
      </c>
      <c r="B74" t="s">
        <v>9</v>
      </c>
      <c r="C74" t="s">
        <v>21</v>
      </c>
      <c r="D74" s="24">
        <v>45901</v>
      </c>
      <c r="E74" t="s">
        <v>360</v>
      </c>
      <c r="F74" t="s">
        <v>12</v>
      </c>
      <c r="G74" t="s">
        <v>615</v>
      </c>
      <c r="H74" t="s">
        <v>615</v>
      </c>
      <c r="I74" t="s">
        <v>315</v>
      </c>
      <c r="J74" s="25">
        <v>15831773</v>
      </c>
      <c r="K74" s="26">
        <v>25981.124100000001</v>
      </c>
      <c r="L74" s="26">
        <v>56.973799999999997</v>
      </c>
    </row>
    <row r="75" spans="1:12" ht="16" customHeight="1">
      <c r="A75" t="s">
        <v>357</v>
      </c>
      <c r="B75" t="s">
        <v>9</v>
      </c>
      <c r="C75" t="s">
        <v>21</v>
      </c>
      <c r="D75" s="24">
        <v>45901</v>
      </c>
      <c r="E75" t="s">
        <v>366</v>
      </c>
      <c r="F75" t="s">
        <v>12</v>
      </c>
      <c r="G75" t="s">
        <v>616</v>
      </c>
      <c r="H75" t="s">
        <v>616</v>
      </c>
      <c r="I75" t="s">
        <v>315</v>
      </c>
      <c r="J75" s="25">
        <v>110600</v>
      </c>
      <c r="K75" s="26">
        <v>182.7963</v>
      </c>
      <c r="L75" s="26">
        <v>0.61339999999999995</v>
      </c>
    </row>
    <row r="76" spans="1:12" ht="16" customHeight="1">
      <c r="A76" t="s">
        <v>357</v>
      </c>
      <c r="B76" t="s">
        <v>9</v>
      </c>
      <c r="C76" t="s">
        <v>21</v>
      </c>
      <c r="D76" s="24">
        <v>45901</v>
      </c>
      <c r="E76" t="s">
        <v>369</v>
      </c>
      <c r="F76" t="s">
        <v>11</v>
      </c>
      <c r="G76" t="s">
        <v>617</v>
      </c>
      <c r="H76" t="s">
        <v>617</v>
      </c>
      <c r="I76" t="s">
        <v>322</v>
      </c>
      <c r="J76" s="25">
        <v>4219</v>
      </c>
      <c r="K76" s="26">
        <v>6.9318</v>
      </c>
      <c r="L76" s="26">
        <v>3.7600000000000001E-2</v>
      </c>
    </row>
    <row r="77" spans="1:12" ht="16" customHeight="1">
      <c r="A77" t="s">
        <v>357</v>
      </c>
      <c r="B77" t="s">
        <v>9</v>
      </c>
      <c r="C77" t="s">
        <v>21</v>
      </c>
      <c r="D77" s="24">
        <v>45901</v>
      </c>
      <c r="E77" t="s">
        <v>386</v>
      </c>
      <c r="F77" t="s">
        <v>12</v>
      </c>
      <c r="G77" t="s">
        <v>615</v>
      </c>
      <c r="H77" t="s">
        <v>615</v>
      </c>
      <c r="I77" t="s">
        <v>322</v>
      </c>
      <c r="J77" s="25">
        <v>23</v>
      </c>
      <c r="K77" s="26">
        <v>3.9100000000000003E-2</v>
      </c>
      <c r="L77" s="26">
        <v>2.9999999999999997E-4</v>
      </c>
    </row>
    <row r="78" spans="1:12" ht="16" customHeight="1">
      <c r="A78" t="s">
        <v>357</v>
      </c>
      <c r="B78" t="s">
        <v>9</v>
      </c>
      <c r="C78" t="s">
        <v>21</v>
      </c>
      <c r="D78" s="24">
        <v>45901</v>
      </c>
      <c r="E78" t="s">
        <v>391</v>
      </c>
      <c r="F78" t="s">
        <v>12</v>
      </c>
      <c r="G78" t="s">
        <v>615</v>
      </c>
      <c r="H78" t="s">
        <v>615</v>
      </c>
      <c r="I78" t="s">
        <v>322</v>
      </c>
      <c r="J78" s="25">
        <v>6</v>
      </c>
      <c r="K78" s="26">
        <v>9.9000000000000008E-3</v>
      </c>
      <c r="L78" s="26">
        <v>0</v>
      </c>
    </row>
    <row r="79" spans="1:12" ht="16" customHeight="1">
      <c r="A79" t="s">
        <v>357</v>
      </c>
      <c r="B79" t="s">
        <v>9</v>
      </c>
      <c r="C79" t="s">
        <v>21</v>
      </c>
      <c r="D79" s="24">
        <v>45901</v>
      </c>
      <c r="E79" t="s">
        <v>395</v>
      </c>
      <c r="F79" t="s">
        <v>12</v>
      </c>
      <c r="G79" t="s">
        <v>615</v>
      </c>
      <c r="H79" t="s">
        <v>615</v>
      </c>
      <c r="I79" t="s">
        <v>322</v>
      </c>
      <c r="J79" s="25">
        <v>0</v>
      </c>
      <c r="K79" s="26">
        <v>0</v>
      </c>
      <c r="L79" s="26">
        <v>0</v>
      </c>
    </row>
    <row r="80" spans="1:12" ht="16" customHeight="1">
      <c r="A80" t="s">
        <v>357</v>
      </c>
      <c r="B80" t="s">
        <v>9</v>
      </c>
      <c r="C80" t="s">
        <v>21</v>
      </c>
      <c r="D80" s="24">
        <v>45901</v>
      </c>
      <c r="E80" t="s">
        <v>400</v>
      </c>
      <c r="F80" t="s">
        <v>12</v>
      </c>
      <c r="G80" t="s">
        <v>616</v>
      </c>
      <c r="H80" t="s">
        <v>616</v>
      </c>
      <c r="I80" t="s">
        <v>322</v>
      </c>
      <c r="J80" s="25">
        <v>1123</v>
      </c>
      <c r="K80" s="26">
        <v>1.8566</v>
      </c>
      <c r="L80" s="26">
        <v>1.3299999999999999E-2</v>
      </c>
    </row>
    <row r="81" spans="1:12" ht="16" customHeight="1">
      <c r="A81" t="s">
        <v>317</v>
      </c>
      <c r="B81" t="s">
        <v>10</v>
      </c>
      <c r="C81" t="s">
        <v>21</v>
      </c>
      <c r="D81" s="24">
        <v>45901</v>
      </c>
      <c r="E81" t="s">
        <v>360</v>
      </c>
      <c r="F81" t="s">
        <v>12</v>
      </c>
      <c r="G81" t="s">
        <v>615</v>
      </c>
      <c r="H81" t="s">
        <v>615</v>
      </c>
      <c r="I81" t="s">
        <v>315</v>
      </c>
      <c r="J81" s="25">
        <v>23195941</v>
      </c>
      <c r="K81" s="26">
        <v>38144.557200000003</v>
      </c>
      <c r="L81" s="26">
        <v>66.604799999999997</v>
      </c>
    </row>
    <row r="82" spans="1:12" ht="16" customHeight="1">
      <c r="A82" t="s">
        <v>317</v>
      </c>
      <c r="B82" t="s">
        <v>10</v>
      </c>
      <c r="C82" t="s">
        <v>21</v>
      </c>
      <c r="D82" s="24">
        <v>45901</v>
      </c>
      <c r="E82" t="s">
        <v>366</v>
      </c>
      <c r="F82" t="s">
        <v>12</v>
      </c>
      <c r="G82" t="s">
        <v>616</v>
      </c>
      <c r="H82" t="s">
        <v>616</v>
      </c>
      <c r="I82" t="s">
        <v>315</v>
      </c>
      <c r="J82" s="25">
        <v>266887</v>
      </c>
      <c r="K82" s="26">
        <v>440.35039999999998</v>
      </c>
      <c r="L82" s="26">
        <v>1.4835</v>
      </c>
    </row>
    <row r="83" spans="1:12" ht="16" customHeight="1">
      <c r="A83" t="s">
        <v>317</v>
      </c>
      <c r="B83" t="s">
        <v>10</v>
      </c>
      <c r="C83" t="s">
        <v>21</v>
      </c>
      <c r="D83" s="24">
        <v>45901</v>
      </c>
      <c r="E83" t="s">
        <v>369</v>
      </c>
      <c r="F83" t="s">
        <v>11</v>
      </c>
      <c r="G83" t="s">
        <v>617</v>
      </c>
      <c r="H83" t="s">
        <v>617</v>
      </c>
      <c r="I83" t="s">
        <v>322</v>
      </c>
      <c r="J83" s="25">
        <v>5893</v>
      </c>
      <c r="K83" s="26">
        <v>9.7411999999999992</v>
      </c>
      <c r="L83" s="26">
        <v>5.3699999999999998E-2</v>
      </c>
    </row>
    <row r="84" spans="1:12" ht="16" customHeight="1">
      <c r="A84" t="s">
        <v>317</v>
      </c>
      <c r="B84" t="s">
        <v>10</v>
      </c>
      <c r="C84" t="s">
        <v>21</v>
      </c>
      <c r="D84" s="24">
        <v>45901</v>
      </c>
      <c r="E84" t="s">
        <v>386</v>
      </c>
      <c r="F84" t="s">
        <v>12</v>
      </c>
      <c r="G84" t="s">
        <v>615</v>
      </c>
      <c r="H84" t="s">
        <v>615</v>
      </c>
      <c r="I84" t="s">
        <v>322</v>
      </c>
      <c r="J84" s="25">
        <v>19</v>
      </c>
      <c r="K84" s="26">
        <v>3.1E-2</v>
      </c>
      <c r="L84" s="26">
        <v>4.0000000000000002E-4</v>
      </c>
    </row>
    <row r="85" spans="1:12" ht="16" customHeight="1">
      <c r="A85" t="s">
        <v>317</v>
      </c>
      <c r="B85" t="s">
        <v>10</v>
      </c>
      <c r="C85" t="s">
        <v>21</v>
      </c>
      <c r="D85" s="24">
        <v>45901</v>
      </c>
      <c r="E85" t="s">
        <v>391</v>
      </c>
      <c r="F85" t="s">
        <v>12</v>
      </c>
      <c r="G85" t="s">
        <v>615</v>
      </c>
      <c r="H85" t="s">
        <v>615</v>
      </c>
      <c r="I85" t="s">
        <v>322</v>
      </c>
      <c r="J85" s="25">
        <v>0</v>
      </c>
      <c r="K85" s="26">
        <v>0</v>
      </c>
      <c r="L85" s="26">
        <v>0</v>
      </c>
    </row>
    <row r="86" spans="1:12" ht="16" customHeight="1">
      <c r="A86" t="s">
        <v>317</v>
      </c>
      <c r="B86" t="s">
        <v>10</v>
      </c>
      <c r="C86" t="s">
        <v>21</v>
      </c>
      <c r="D86" s="24">
        <v>45901</v>
      </c>
      <c r="E86" t="s">
        <v>395</v>
      </c>
      <c r="F86" t="s">
        <v>12</v>
      </c>
      <c r="G86" t="s">
        <v>615</v>
      </c>
      <c r="H86" t="s">
        <v>615</v>
      </c>
      <c r="I86" t="s">
        <v>322</v>
      </c>
      <c r="J86" s="25">
        <v>1</v>
      </c>
      <c r="K86" s="26">
        <v>1.6000000000000001E-3</v>
      </c>
      <c r="L86" s="26">
        <v>0</v>
      </c>
    </row>
    <row r="87" spans="1:12" ht="16" customHeight="1">
      <c r="A87" t="s">
        <v>317</v>
      </c>
      <c r="B87" t="s">
        <v>10</v>
      </c>
      <c r="C87" t="s">
        <v>21</v>
      </c>
      <c r="D87" s="24">
        <v>45901</v>
      </c>
      <c r="E87" t="s">
        <v>400</v>
      </c>
      <c r="F87" t="s">
        <v>12</v>
      </c>
      <c r="G87" t="s">
        <v>616</v>
      </c>
      <c r="H87" t="s">
        <v>616</v>
      </c>
      <c r="I87" t="s">
        <v>322</v>
      </c>
      <c r="J87" s="25">
        <v>1432</v>
      </c>
      <c r="K87" s="26">
        <v>2.3685</v>
      </c>
      <c r="L87" s="26">
        <v>1.7600000000000001E-2</v>
      </c>
    </row>
    <row r="88" spans="1:12" ht="16" customHeight="1">
      <c r="A88" t="s">
        <v>358</v>
      </c>
      <c r="B88" t="s">
        <v>11</v>
      </c>
      <c r="C88" t="s">
        <v>21</v>
      </c>
      <c r="D88" s="24">
        <v>45901</v>
      </c>
      <c r="E88" t="s">
        <v>360</v>
      </c>
      <c r="F88" t="s">
        <v>12</v>
      </c>
      <c r="G88" t="s">
        <v>615</v>
      </c>
      <c r="H88" t="s">
        <v>615</v>
      </c>
      <c r="I88" t="s">
        <v>315</v>
      </c>
      <c r="J88" s="25">
        <v>74887780</v>
      </c>
      <c r="K88" s="26">
        <v>123931.2006</v>
      </c>
      <c r="L88" s="26">
        <v>163.696</v>
      </c>
    </row>
    <row r="89" spans="1:12" ht="16" customHeight="1">
      <c r="A89" t="s">
        <v>358</v>
      </c>
      <c r="B89" t="s">
        <v>11</v>
      </c>
      <c r="C89" t="s">
        <v>21</v>
      </c>
      <c r="D89" s="24">
        <v>45901</v>
      </c>
      <c r="E89" t="s">
        <v>366</v>
      </c>
      <c r="F89" t="s">
        <v>12</v>
      </c>
      <c r="G89" t="s">
        <v>616</v>
      </c>
      <c r="H89" t="s">
        <v>616</v>
      </c>
      <c r="I89" t="s">
        <v>315</v>
      </c>
      <c r="J89" s="25">
        <v>504822</v>
      </c>
      <c r="K89" s="26">
        <v>836.31010000000003</v>
      </c>
      <c r="L89" s="26">
        <v>2.3443000000000001</v>
      </c>
    </row>
    <row r="90" spans="1:12" ht="16" customHeight="1">
      <c r="A90" t="s">
        <v>358</v>
      </c>
      <c r="B90" t="s">
        <v>11</v>
      </c>
      <c r="C90" t="s">
        <v>21</v>
      </c>
      <c r="D90" s="24">
        <v>45901</v>
      </c>
      <c r="E90" t="s">
        <v>369</v>
      </c>
      <c r="F90" t="s">
        <v>11</v>
      </c>
      <c r="G90" t="s">
        <v>617</v>
      </c>
      <c r="H90" t="s">
        <v>617</v>
      </c>
      <c r="I90" t="s">
        <v>322</v>
      </c>
      <c r="J90" s="25">
        <v>8997</v>
      </c>
      <c r="K90" s="26">
        <v>14.9237</v>
      </c>
      <c r="L90" s="26">
        <v>7.5399999999999995E-2</v>
      </c>
    </row>
    <row r="91" spans="1:12" ht="16" customHeight="1">
      <c r="A91" t="s">
        <v>358</v>
      </c>
      <c r="B91" t="s">
        <v>11</v>
      </c>
      <c r="C91" t="s">
        <v>21</v>
      </c>
      <c r="D91" s="24">
        <v>45901</v>
      </c>
      <c r="E91" t="s">
        <v>386</v>
      </c>
      <c r="F91" t="s">
        <v>12</v>
      </c>
      <c r="G91" t="s">
        <v>615</v>
      </c>
      <c r="H91" t="s">
        <v>615</v>
      </c>
      <c r="I91" t="s">
        <v>322</v>
      </c>
      <c r="J91" s="25">
        <v>151</v>
      </c>
      <c r="K91" s="26">
        <v>0.25209999999999999</v>
      </c>
      <c r="L91" s="26">
        <v>3.2000000000000002E-3</v>
      </c>
    </row>
    <row r="92" spans="1:12" ht="16" customHeight="1">
      <c r="A92" t="s">
        <v>358</v>
      </c>
      <c r="B92" t="s">
        <v>11</v>
      </c>
      <c r="C92" t="s">
        <v>21</v>
      </c>
      <c r="D92" s="24">
        <v>45901</v>
      </c>
      <c r="E92" t="s">
        <v>391</v>
      </c>
      <c r="F92" t="s">
        <v>12</v>
      </c>
      <c r="G92" t="s">
        <v>615</v>
      </c>
      <c r="H92" t="s">
        <v>615</v>
      </c>
      <c r="I92" t="s">
        <v>322</v>
      </c>
      <c r="J92" s="25">
        <v>0</v>
      </c>
      <c r="K92" s="26">
        <v>0</v>
      </c>
      <c r="L92" s="26">
        <v>0</v>
      </c>
    </row>
    <row r="93" spans="1:12" ht="16" customHeight="1">
      <c r="A93" t="s">
        <v>358</v>
      </c>
      <c r="B93" t="s">
        <v>11</v>
      </c>
      <c r="C93" t="s">
        <v>21</v>
      </c>
      <c r="D93" s="24">
        <v>45901</v>
      </c>
      <c r="E93" t="s">
        <v>395</v>
      </c>
      <c r="F93" t="s">
        <v>12</v>
      </c>
      <c r="G93" t="s">
        <v>615</v>
      </c>
      <c r="H93" t="s">
        <v>615</v>
      </c>
      <c r="I93" t="s">
        <v>322</v>
      </c>
      <c r="J93" s="25">
        <v>1</v>
      </c>
      <c r="K93" s="26">
        <v>1.6999999999999999E-3</v>
      </c>
      <c r="L93" s="26">
        <v>0</v>
      </c>
    </row>
    <row r="94" spans="1:12" ht="16" customHeight="1">
      <c r="A94" t="s">
        <v>358</v>
      </c>
      <c r="B94" t="s">
        <v>11</v>
      </c>
      <c r="C94" t="s">
        <v>21</v>
      </c>
      <c r="D94" s="24">
        <v>45901</v>
      </c>
      <c r="E94" t="s">
        <v>400</v>
      </c>
      <c r="F94" t="s">
        <v>12</v>
      </c>
      <c r="G94" t="s">
        <v>616</v>
      </c>
      <c r="H94" t="s">
        <v>616</v>
      </c>
      <c r="I94" t="s">
        <v>322</v>
      </c>
      <c r="J94" s="25">
        <v>1874</v>
      </c>
      <c r="K94" s="26">
        <v>3.1248</v>
      </c>
      <c r="L94" s="26">
        <v>2.23E-2</v>
      </c>
    </row>
    <row r="95" spans="1:12" ht="16" customHeight="1">
      <c r="A95" t="s">
        <v>360</v>
      </c>
      <c r="B95" t="s">
        <v>12</v>
      </c>
      <c r="C95" t="s">
        <v>21</v>
      </c>
      <c r="D95" s="24">
        <v>45901</v>
      </c>
      <c r="E95" t="s">
        <v>360</v>
      </c>
      <c r="F95" t="s">
        <v>12</v>
      </c>
      <c r="G95" t="s">
        <v>615</v>
      </c>
      <c r="H95" t="s">
        <v>615</v>
      </c>
      <c r="I95" t="s">
        <v>315</v>
      </c>
      <c r="J95" s="25">
        <v>351117533</v>
      </c>
      <c r="K95" s="26">
        <v>582475.38329999999</v>
      </c>
      <c r="L95" s="26">
        <v>293.63249999999999</v>
      </c>
    </row>
    <row r="96" spans="1:12" ht="16" customHeight="1">
      <c r="A96" t="s">
        <v>360</v>
      </c>
      <c r="B96" t="s">
        <v>12</v>
      </c>
      <c r="C96" t="s">
        <v>21</v>
      </c>
      <c r="D96" s="24">
        <v>45901</v>
      </c>
      <c r="E96" t="s">
        <v>366</v>
      </c>
      <c r="F96" t="s">
        <v>12</v>
      </c>
      <c r="G96" t="s">
        <v>616</v>
      </c>
      <c r="H96" t="s">
        <v>616</v>
      </c>
      <c r="I96" t="s">
        <v>315</v>
      </c>
      <c r="J96" s="25">
        <v>1928304</v>
      </c>
      <c r="K96" s="26">
        <v>3202.7710000000002</v>
      </c>
      <c r="L96" s="26">
        <v>8.0725999999999996</v>
      </c>
    </row>
    <row r="97" spans="1:12" ht="16" customHeight="1">
      <c r="A97" t="s">
        <v>360</v>
      </c>
      <c r="B97" t="s">
        <v>12</v>
      </c>
      <c r="C97" t="s">
        <v>21</v>
      </c>
      <c r="D97" s="24">
        <v>45901</v>
      </c>
      <c r="E97" t="s">
        <v>369</v>
      </c>
      <c r="F97" t="s">
        <v>11</v>
      </c>
      <c r="G97" t="s">
        <v>617</v>
      </c>
      <c r="H97" t="s">
        <v>617</v>
      </c>
      <c r="I97" t="s">
        <v>322</v>
      </c>
      <c r="J97" s="25">
        <v>17959</v>
      </c>
      <c r="K97" s="26">
        <v>29.881900000000002</v>
      </c>
      <c r="L97" s="26">
        <v>0.1273</v>
      </c>
    </row>
    <row r="98" spans="1:12" ht="16" customHeight="1">
      <c r="A98" t="s">
        <v>360</v>
      </c>
      <c r="B98" t="s">
        <v>12</v>
      </c>
      <c r="C98" t="s">
        <v>21</v>
      </c>
      <c r="D98" s="24">
        <v>45901</v>
      </c>
      <c r="E98" t="s">
        <v>386</v>
      </c>
      <c r="F98" t="s">
        <v>12</v>
      </c>
      <c r="G98" t="s">
        <v>615</v>
      </c>
      <c r="H98" t="s">
        <v>615</v>
      </c>
      <c r="I98" t="s">
        <v>322</v>
      </c>
      <c r="J98" s="25">
        <v>281</v>
      </c>
      <c r="K98" s="26">
        <v>0.47639999999999999</v>
      </c>
      <c r="L98" s="26">
        <v>2.0999999999999999E-3</v>
      </c>
    </row>
    <row r="99" spans="1:12" ht="16" customHeight="1">
      <c r="A99" t="s">
        <v>360</v>
      </c>
      <c r="B99" t="s">
        <v>12</v>
      </c>
      <c r="C99" t="s">
        <v>21</v>
      </c>
      <c r="D99" s="24">
        <v>45901</v>
      </c>
      <c r="E99" t="s">
        <v>391</v>
      </c>
      <c r="F99" t="s">
        <v>12</v>
      </c>
      <c r="G99" t="s">
        <v>615</v>
      </c>
      <c r="H99" t="s">
        <v>615</v>
      </c>
      <c r="I99" t="s">
        <v>322</v>
      </c>
      <c r="J99" s="25">
        <v>0</v>
      </c>
      <c r="K99" s="26">
        <v>0</v>
      </c>
      <c r="L99" s="26">
        <v>0</v>
      </c>
    </row>
    <row r="100" spans="1:12" ht="16" customHeight="1">
      <c r="A100" t="s">
        <v>360</v>
      </c>
      <c r="B100" t="s">
        <v>12</v>
      </c>
      <c r="C100" t="s">
        <v>21</v>
      </c>
      <c r="D100" s="24">
        <v>45901</v>
      </c>
      <c r="E100" t="s">
        <v>395</v>
      </c>
      <c r="F100" t="s">
        <v>12</v>
      </c>
      <c r="G100" t="s">
        <v>615</v>
      </c>
      <c r="H100" t="s">
        <v>615</v>
      </c>
      <c r="I100" t="s">
        <v>322</v>
      </c>
      <c r="J100" s="25">
        <v>0</v>
      </c>
      <c r="K100" s="26">
        <v>0</v>
      </c>
      <c r="L100" s="26">
        <v>0</v>
      </c>
    </row>
    <row r="101" spans="1:12" ht="16" customHeight="1">
      <c r="A101" t="s">
        <v>360</v>
      </c>
      <c r="B101" t="s">
        <v>12</v>
      </c>
      <c r="C101" t="s">
        <v>21</v>
      </c>
      <c r="D101" s="24">
        <v>45901</v>
      </c>
      <c r="E101" t="s">
        <v>400</v>
      </c>
      <c r="F101" t="s">
        <v>12</v>
      </c>
      <c r="G101" t="s">
        <v>616</v>
      </c>
      <c r="H101" t="s">
        <v>616</v>
      </c>
      <c r="I101" t="s">
        <v>322</v>
      </c>
      <c r="J101" s="25">
        <v>2926</v>
      </c>
      <c r="K101" s="26">
        <v>4.9023000000000003</v>
      </c>
      <c r="L101" s="26">
        <v>3.8100000000000002E-2</v>
      </c>
    </row>
    <row r="102" spans="1:12" ht="16" customHeight="1">
      <c r="A102" t="s">
        <v>361</v>
      </c>
      <c r="B102" t="s">
        <v>13</v>
      </c>
      <c r="C102" t="s">
        <v>21</v>
      </c>
      <c r="D102" s="24">
        <v>45901</v>
      </c>
      <c r="E102" t="s">
        <v>366</v>
      </c>
      <c r="F102" t="s">
        <v>12</v>
      </c>
      <c r="G102" t="s">
        <v>616</v>
      </c>
      <c r="H102" t="s">
        <v>618</v>
      </c>
      <c r="I102" t="s">
        <v>315</v>
      </c>
      <c r="J102" s="25">
        <v>17376796</v>
      </c>
      <c r="K102" s="26">
        <v>28834.315299999998</v>
      </c>
      <c r="L102" s="26">
        <v>70.011899999999997</v>
      </c>
    </row>
    <row r="103" spans="1:12" ht="16" customHeight="1">
      <c r="A103" t="s">
        <v>361</v>
      </c>
      <c r="B103" t="s">
        <v>13</v>
      </c>
      <c r="C103" t="s">
        <v>21</v>
      </c>
      <c r="D103" s="24">
        <v>45901</v>
      </c>
      <c r="E103" t="s">
        <v>369</v>
      </c>
      <c r="F103" t="s">
        <v>11</v>
      </c>
      <c r="G103" t="s">
        <v>617</v>
      </c>
      <c r="H103" t="s">
        <v>617</v>
      </c>
      <c r="I103" t="s">
        <v>322</v>
      </c>
      <c r="J103" s="25">
        <v>70585</v>
      </c>
      <c r="K103" s="26">
        <v>117.54689999999999</v>
      </c>
      <c r="L103" s="26">
        <v>0.49990000000000001</v>
      </c>
    </row>
    <row r="104" spans="1:12" ht="16" customHeight="1">
      <c r="A104" t="s">
        <v>361</v>
      </c>
      <c r="B104" t="s">
        <v>13</v>
      </c>
      <c r="C104" t="s">
        <v>21</v>
      </c>
      <c r="D104" s="24">
        <v>45901</v>
      </c>
      <c r="E104" t="s">
        <v>386</v>
      </c>
      <c r="F104" t="s">
        <v>12</v>
      </c>
      <c r="G104" t="s">
        <v>615</v>
      </c>
      <c r="H104" t="s">
        <v>615</v>
      </c>
      <c r="I104" t="s">
        <v>322</v>
      </c>
      <c r="J104" s="25">
        <v>1316</v>
      </c>
      <c r="K104" s="26">
        <v>2.2042000000000002</v>
      </c>
      <c r="L104" s="26">
        <v>1.6E-2</v>
      </c>
    </row>
    <row r="105" spans="1:12" ht="16" customHeight="1">
      <c r="A105" t="s">
        <v>361</v>
      </c>
      <c r="B105" t="s">
        <v>13</v>
      </c>
      <c r="C105" t="s">
        <v>21</v>
      </c>
      <c r="D105" s="24">
        <v>45901</v>
      </c>
      <c r="E105" t="s">
        <v>391</v>
      </c>
      <c r="F105" t="s">
        <v>12</v>
      </c>
      <c r="G105" t="s">
        <v>615</v>
      </c>
      <c r="H105" t="s">
        <v>615</v>
      </c>
      <c r="I105" t="s">
        <v>322</v>
      </c>
      <c r="J105" s="25">
        <v>0</v>
      </c>
      <c r="K105" s="26">
        <v>0</v>
      </c>
      <c r="L105" s="26">
        <v>0</v>
      </c>
    </row>
    <row r="106" spans="1:12" ht="16" customHeight="1">
      <c r="A106" t="s">
        <v>361</v>
      </c>
      <c r="B106" t="s">
        <v>13</v>
      </c>
      <c r="C106" t="s">
        <v>21</v>
      </c>
      <c r="D106" s="24">
        <v>45901</v>
      </c>
      <c r="E106" t="s">
        <v>395</v>
      </c>
      <c r="F106" t="s">
        <v>12</v>
      </c>
      <c r="G106" t="s">
        <v>615</v>
      </c>
      <c r="H106" t="s">
        <v>615</v>
      </c>
      <c r="I106" t="s">
        <v>322</v>
      </c>
      <c r="J106" s="25">
        <v>2</v>
      </c>
      <c r="K106" s="26">
        <v>3.3999999999999998E-3</v>
      </c>
      <c r="L106" s="26">
        <v>0</v>
      </c>
    </row>
    <row r="107" spans="1:12" ht="16" customHeight="1">
      <c r="A107" t="s">
        <v>361</v>
      </c>
      <c r="B107" t="s">
        <v>13</v>
      </c>
      <c r="C107" t="s">
        <v>21</v>
      </c>
      <c r="D107" s="24">
        <v>45901</v>
      </c>
      <c r="E107" t="s">
        <v>400</v>
      </c>
      <c r="F107" t="s">
        <v>12</v>
      </c>
      <c r="G107" t="s">
        <v>616</v>
      </c>
      <c r="H107" t="s">
        <v>616</v>
      </c>
      <c r="I107" t="s">
        <v>322</v>
      </c>
      <c r="J107" s="25">
        <v>3521</v>
      </c>
      <c r="K107" s="26">
        <v>5.8884999999999996</v>
      </c>
      <c r="L107" s="26">
        <v>4.1500000000000002E-2</v>
      </c>
    </row>
    <row r="108" spans="1:12" ht="16" customHeight="1">
      <c r="A108" t="s">
        <v>362</v>
      </c>
      <c r="B108" t="s">
        <v>9</v>
      </c>
      <c r="C108" t="s">
        <v>23</v>
      </c>
      <c r="D108" s="24">
        <v>45901</v>
      </c>
      <c r="E108" t="s">
        <v>366</v>
      </c>
      <c r="F108" t="s">
        <v>12</v>
      </c>
      <c r="G108" t="s">
        <v>616</v>
      </c>
      <c r="H108" t="s">
        <v>618</v>
      </c>
      <c r="I108" t="s">
        <v>315</v>
      </c>
      <c r="J108" s="25">
        <v>23747754</v>
      </c>
      <c r="K108" s="26">
        <v>39280.494200000001</v>
      </c>
      <c r="L108" s="26">
        <v>82.204700000000003</v>
      </c>
    </row>
    <row r="109" spans="1:12" ht="16" customHeight="1">
      <c r="A109" t="s">
        <v>362</v>
      </c>
      <c r="B109" t="s">
        <v>9</v>
      </c>
      <c r="C109" t="s">
        <v>23</v>
      </c>
      <c r="D109" s="24">
        <v>45901</v>
      </c>
      <c r="E109" t="s">
        <v>369</v>
      </c>
      <c r="F109" t="s">
        <v>11</v>
      </c>
      <c r="G109" t="s">
        <v>617</v>
      </c>
      <c r="H109" t="s">
        <v>617</v>
      </c>
      <c r="I109" t="s">
        <v>322</v>
      </c>
      <c r="J109" s="25">
        <v>164335</v>
      </c>
      <c r="K109" s="26">
        <v>272.42970000000003</v>
      </c>
      <c r="L109" s="26">
        <v>0.97060000000000002</v>
      </c>
    </row>
    <row r="110" spans="1:12" ht="16" customHeight="1">
      <c r="A110" t="s">
        <v>362</v>
      </c>
      <c r="B110" t="s">
        <v>9</v>
      </c>
      <c r="C110" t="s">
        <v>23</v>
      </c>
      <c r="D110" s="24">
        <v>45901</v>
      </c>
      <c r="E110" t="s">
        <v>386</v>
      </c>
      <c r="F110" t="s">
        <v>12</v>
      </c>
      <c r="G110" t="s">
        <v>615</v>
      </c>
      <c r="H110" t="s">
        <v>615</v>
      </c>
      <c r="I110" t="s">
        <v>322</v>
      </c>
      <c r="J110" s="25">
        <v>3841</v>
      </c>
      <c r="K110" s="26">
        <v>6.4061000000000003</v>
      </c>
      <c r="L110" s="26">
        <v>4.3799999999999999E-2</v>
      </c>
    </row>
    <row r="111" spans="1:12" ht="16" customHeight="1">
      <c r="A111" t="s">
        <v>362</v>
      </c>
      <c r="B111" t="s">
        <v>9</v>
      </c>
      <c r="C111" t="s">
        <v>23</v>
      </c>
      <c r="D111" s="24">
        <v>45901</v>
      </c>
      <c r="E111" t="s">
        <v>391</v>
      </c>
      <c r="F111" t="s">
        <v>12</v>
      </c>
      <c r="G111" t="s">
        <v>615</v>
      </c>
      <c r="H111" t="s">
        <v>615</v>
      </c>
      <c r="I111" t="s">
        <v>322</v>
      </c>
      <c r="J111" s="25">
        <v>7</v>
      </c>
      <c r="K111" s="26">
        <v>1.17E-2</v>
      </c>
      <c r="L111" s="26">
        <v>1E-4</v>
      </c>
    </row>
    <row r="112" spans="1:12" ht="16" customHeight="1">
      <c r="A112" t="s">
        <v>362</v>
      </c>
      <c r="B112" t="s">
        <v>9</v>
      </c>
      <c r="C112" t="s">
        <v>23</v>
      </c>
      <c r="D112" s="24">
        <v>45901</v>
      </c>
      <c r="E112" t="s">
        <v>395</v>
      </c>
      <c r="F112" t="s">
        <v>12</v>
      </c>
      <c r="G112" t="s">
        <v>615</v>
      </c>
      <c r="H112" t="s">
        <v>615</v>
      </c>
      <c r="I112" t="s">
        <v>322</v>
      </c>
      <c r="J112" s="25">
        <v>9</v>
      </c>
      <c r="K112" s="26">
        <v>1.52E-2</v>
      </c>
      <c r="L112" s="26">
        <v>2.0000000000000001E-4</v>
      </c>
    </row>
    <row r="113" spans="1:12" ht="16" customHeight="1">
      <c r="A113" t="s">
        <v>362</v>
      </c>
      <c r="B113" t="s">
        <v>9</v>
      </c>
      <c r="C113" t="s">
        <v>23</v>
      </c>
      <c r="D113" s="24">
        <v>45901</v>
      </c>
      <c r="E113" t="s">
        <v>400</v>
      </c>
      <c r="F113" t="s">
        <v>12</v>
      </c>
      <c r="G113" t="s">
        <v>616</v>
      </c>
      <c r="H113" t="s">
        <v>616</v>
      </c>
      <c r="I113" t="s">
        <v>322</v>
      </c>
      <c r="J113" s="25">
        <v>4159</v>
      </c>
      <c r="K113" s="26">
        <v>6.9470000000000001</v>
      </c>
      <c r="L113" s="26">
        <v>5.0500000000000003E-2</v>
      </c>
    </row>
    <row r="114" spans="1:12" ht="16" customHeight="1">
      <c r="A114" t="s">
        <v>318</v>
      </c>
      <c r="B114" t="s">
        <v>10</v>
      </c>
      <c r="C114" t="s">
        <v>23</v>
      </c>
      <c r="D114" s="24">
        <v>45901</v>
      </c>
      <c r="E114" t="s">
        <v>366</v>
      </c>
      <c r="F114" t="s">
        <v>12</v>
      </c>
      <c r="G114" t="s">
        <v>616</v>
      </c>
      <c r="H114" t="s">
        <v>618</v>
      </c>
      <c r="I114" t="s">
        <v>315</v>
      </c>
      <c r="J114" s="25">
        <v>30068388</v>
      </c>
      <c r="K114" s="26">
        <v>49578.720699999998</v>
      </c>
      <c r="L114" s="26">
        <v>91.693299999999994</v>
      </c>
    </row>
    <row r="115" spans="1:12" ht="16" customHeight="1">
      <c r="A115" t="s">
        <v>318</v>
      </c>
      <c r="B115" t="s">
        <v>10</v>
      </c>
      <c r="C115" t="s">
        <v>23</v>
      </c>
      <c r="D115" s="24">
        <v>45901</v>
      </c>
      <c r="E115" t="s">
        <v>369</v>
      </c>
      <c r="F115" t="s">
        <v>11</v>
      </c>
      <c r="G115" t="s">
        <v>617</v>
      </c>
      <c r="H115" t="s">
        <v>617</v>
      </c>
      <c r="I115" t="s">
        <v>322</v>
      </c>
      <c r="J115" s="25">
        <v>316259</v>
      </c>
      <c r="K115" s="26">
        <v>522.98609999999996</v>
      </c>
      <c r="L115" s="26">
        <v>1.9391</v>
      </c>
    </row>
    <row r="116" spans="1:12" ht="16" customHeight="1">
      <c r="A116" t="s">
        <v>318</v>
      </c>
      <c r="B116" t="s">
        <v>10</v>
      </c>
      <c r="C116" t="s">
        <v>23</v>
      </c>
      <c r="D116" s="24">
        <v>45901</v>
      </c>
      <c r="E116" t="s">
        <v>386</v>
      </c>
      <c r="F116" t="s">
        <v>12</v>
      </c>
      <c r="G116" t="s">
        <v>615</v>
      </c>
      <c r="H116" t="s">
        <v>615</v>
      </c>
      <c r="I116" t="s">
        <v>322</v>
      </c>
      <c r="J116" s="25">
        <v>7901</v>
      </c>
      <c r="K116" s="26">
        <v>13.1271</v>
      </c>
      <c r="L116" s="26">
        <v>9.6000000000000002E-2</v>
      </c>
    </row>
    <row r="117" spans="1:12" ht="16" customHeight="1">
      <c r="A117" t="s">
        <v>318</v>
      </c>
      <c r="B117" t="s">
        <v>10</v>
      </c>
      <c r="C117" t="s">
        <v>23</v>
      </c>
      <c r="D117" s="24">
        <v>45901</v>
      </c>
      <c r="E117" t="s">
        <v>391</v>
      </c>
      <c r="F117" t="s">
        <v>12</v>
      </c>
      <c r="G117" t="s">
        <v>615</v>
      </c>
      <c r="H117" t="s">
        <v>615</v>
      </c>
      <c r="I117" t="s">
        <v>322</v>
      </c>
      <c r="J117" s="25">
        <v>1</v>
      </c>
      <c r="K117" s="26">
        <v>1.6000000000000001E-3</v>
      </c>
      <c r="L117" s="26">
        <v>0</v>
      </c>
    </row>
    <row r="118" spans="1:12" ht="16" customHeight="1">
      <c r="A118" t="s">
        <v>318</v>
      </c>
      <c r="B118" t="s">
        <v>10</v>
      </c>
      <c r="C118" t="s">
        <v>23</v>
      </c>
      <c r="D118" s="24">
        <v>45901</v>
      </c>
      <c r="E118" t="s">
        <v>395</v>
      </c>
      <c r="F118" t="s">
        <v>12</v>
      </c>
      <c r="G118" t="s">
        <v>615</v>
      </c>
      <c r="H118" t="s">
        <v>615</v>
      </c>
      <c r="I118" t="s">
        <v>322</v>
      </c>
      <c r="J118" s="25">
        <v>0</v>
      </c>
      <c r="K118" s="26">
        <v>0</v>
      </c>
      <c r="L118" s="26">
        <v>0</v>
      </c>
    </row>
    <row r="119" spans="1:12" ht="16" customHeight="1">
      <c r="A119" t="s">
        <v>318</v>
      </c>
      <c r="B119" t="s">
        <v>10</v>
      </c>
      <c r="C119" t="s">
        <v>23</v>
      </c>
      <c r="D119" s="24">
        <v>45901</v>
      </c>
      <c r="E119" t="s">
        <v>400</v>
      </c>
      <c r="F119" t="s">
        <v>12</v>
      </c>
      <c r="G119" t="s">
        <v>616</v>
      </c>
      <c r="H119" t="s">
        <v>616</v>
      </c>
      <c r="I119" t="s">
        <v>322</v>
      </c>
      <c r="J119" s="25">
        <v>3768</v>
      </c>
      <c r="K119" s="26">
        <v>6.2874999999999996</v>
      </c>
      <c r="L119" s="26">
        <v>4.9500000000000002E-2</v>
      </c>
    </row>
    <row r="120" spans="1:12" ht="16" customHeight="1">
      <c r="A120" t="s">
        <v>363</v>
      </c>
      <c r="B120" t="s">
        <v>11</v>
      </c>
      <c r="C120" t="s">
        <v>23</v>
      </c>
      <c r="D120" s="24">
        <v>45901</v>
      </c>
      <c r="E120" t="s">
        <v>366</v>
      </c>
      <c r="F120" t="s">
        <v>12</v>
      </c>
      <c r="G120" t="s">
        <v>616</v>
      </c>
      <c r="H120" t="s">
        <v>618</v>
      </c>
      <c r="I120" t="s">
        <v>315</v>
      </c>
      <c r="J120" s="25">
        <v>111212431</v>
      </c>
      <c r="K120" s="26">
        <v>182421.16829999999</v>
      </c>
      <c r="L120" s="26">
        <v>228.29570000000001</v>
      </c>
    </row>
    <row r="121" spans="1:12" ht="16" customHeight="1">
      <c r="A121" t="s">
        <v>363</v>
      </c>
      <c r="B121" t="s">
        <v>11</v>
      </c>
      <c r="C121" t="s">
        <v>23</v>
      </c>
      <c r="D121" s="24">
        <v>45901</v>
      </c>
      <c r="E121" t="s">
        <v>369</v>
      </c>
      <c r="F121" t="s">
        <v>11</v>
      </c>
      <c r="G121" t="s">
        <v>617</v>
      </c>
      <c r="H121" t="s">
        <v>617</v>
      </c>
      <c r="I121" t="s">
        <v>322</v>
      </c>
      <c r="J121" s="25">
        <v>639422</v>
      </c>
      <c r="K121" s="26">
        <v>1053.1241</v>
      </c>
      <c r="L121" s="26">
        <v>3.01</v>
      </c>
    </row>
    <row r="122" spans="1:12" ht="16" customHeight="1">
      <c r="A122" t="s">
        <v>363</v>
      </c>
      <c r="B122" t="s">
        <v>11</v>
      </c>
      <c r="C122" t="s">
        <v>23</v>
      </c>
      <c r="D122" s="24">
        <v>45901</v>
      </c>
      <c r="E122" t="s">
        <v>386</v>
      </c>
      <c r="F122" t="s">
        <v>12</v>
      </c>
      <c r="G122" t="s">
        <v>615</v>
      </c>
      <c r="H122" t="s">
        <v>615</v>
      </c>
      <c r="I122" t="s">
        <v>322</v>
      </c>
      <c r="J122" s="25">
        <v>8581</v>
      </c>
      <c r="K122" s="26">
        <v>14.182499999999999</v>
      </c>
      <c r="L122" s="26">
        <v>7.2499999999999995E-2</v>
      </c>
    </row>
    <row r="123" spans="1:12" ht="16" customHeight="1">
      <c r="A123" t="s">
        <v>363</v>
      </c>
      <c r="B123" t="s">
        <v>11</v>
      </c>
      <c r="C123" t="s">
        <v>23</v>
      </c>
      <c r="D123" s="24">
        <v>45901</v>
      </c>
      <c r="E123" t="s">
        <v>391</v>
      </c>
      <c r="F123" t="s">
        <v>12</v>
      </c>
      <c r="G123" t="s">
        <v>615</v>
      </c>
      <c r="H123" t="s">
        <v>615</v>
      </c>
      <c r="I123" t="s">
        <v>322</v>
      </c>
      <c r="J123" s="25">
        <v>5</v>
      </c>
      <c r="K123" s="26">
        <v>8.3000000000000001E-3</v>
      </c>
      <c r="L123" s="26">
        <v>2.0000000000000001E-4</v>
      </c>
    </row>
    <row r="124" spans="1:12" ht="16" customHeight="1">
      <c r="A124" t="s">
        <v>363</v>
      </c>
      <c r="B124" t="s">
        <v>11</v>
      </c>
      <c r="C124" t="s">
        <v>23</v>
      </c>
      <c r="D124" s="24">
        <v>45901</v>
      </c>
      <c r="E124" t="s">
        <v>395</v>
      </c>
      <c r="F124" t="s">
        <v>12</v>
      </c>
      <c r="G124" t="s">
        <v>615</v>
      </c>
      <c r="H124" t="s">
        <v>615</v>
      </c>
      <c r="I124" t="s">
        <v>322</v>
      </c>
      <c r="J124" s="25">
        <v>0</v>
      </c>
      <c r="K124" s="26">
        <v>0</v>
      </c>
      <c r="L124" s="26">
        <v>0</v>
      </c>
    </row>
    <row r="125" spans="1:12" ht="16" customHeight="1">
      <c r="A125" t="s">
        <v>363</v>
      </c>
      <c r="B125" t="s">
        <v>11</v>
      </c>
      <c r="C125" t="s">
        <v>23</v>
      </c>
      <c r="D125" s="24">
        <v>45901</v>
      </c>
      <c r="E125" t="s">
        <v>400</v>
      </c>
      <c r="F125" t="s">
        <v>12</v>
      </c>
      <c r="G125" t="s">
        <v>616</v>
      </c>
      <c r="H125" t="s">
        <v>616</v>
      </c>
      <c r="I125" t="s">
        <v>322</v>
      </c>
      <c r="J125" s="25">
        <v>5252</v>
      </c>
      <c r="K125" s="26">
        <v>8.7056000000000004</v>
      </c>
      <c r="L125" s="26">
        <v>6.6199999999999995E-2</v>
      </c>
    </row>
    <row r="126" spans="1:12" ht="16" customHeight="1">
      <c r="A126" t="s">
        <v>366</v>
      </c>
      <c r="B126" t="s">
        <v>12</v>
      </c>
      <c r="C126" t="s">
        <v>23</v>
      </c>
      <c r="D126" s="24">
        <v>45901</v>
      </c>
      <c r="E126" t="s">
        <v>366</v>
      </c>
      <c r="F126" t="s">
        <v>12</v>
      </c>
      <c r="G126" t="s">
        <v>616</v>
      </c>
      <c r="H126" t="s">
        <v>618</v>
      </c>
      <c r="I126" t="s">
        <v>315</v>
      </c>
      <c r="J126" s="25">
        <v>373937295</v>
      </c>
      <c r="K126" s="26">
        <v>610143.57830000005</v>
      </c>
      <c r="L126" s="26">
        <v>350.43740000000003</v>
      </c>
    </row>
    <row r="127" spans="1:12" ht="16" customHeight="1">
      <c r="A127" t="s">
        <v>366</v>
      </c>
      <c r="B127" t="s">
        <v>12</v>
      </c>
      <c r="C127" t="s">
        <v>23</v>
      </c>
      <c r="D127" s="24">
        <v>45901</v>
      </c>
      <c r="E127" t="s">
        <v>369</v>
      </c>
      <c r="F127" t="s">
        <v>11</v>
      </c>
      <c r="G127" t="s">
        <v>617</v>
      </c>
      <c r="H127" t="s">
        <v>617</v>
      </c>
      <c r="I127" t="s">
        <v>322</v>
      </c>
      <c r="J127" s="25">
        <v>1912405</v>
      </c>
      <c r="K127" s="26">
        <v>3134.9733000000001</v>
      </c>
      <c r="L127" s="26">
        <v>8.4314</v>
      </c>
    </row>
    <row r="128" spans="1:12" ht="16" customHeight="1">
      <c r="A128" t="s">
        <v>366</v>
      </c>
      <c r="B128" t="s">
        <v>12</v>
      </c>
      <c r="C128" t="s">
        <v>23</v>
      </c>
      <c r="D128" s="24">
        <v>45901</v>
      </c>
      <c r="E128" t="s">
        <v>386</v>
      </c>
      <c r="F128" t="s">
        <v>12</v>
      </c>
      <c r="G128" t="s">
        <v>615</v>
      </c>
      <c r="H128" t="s">
        <v>615</v>
      </c>
      <c r="I128" t="s">
        <v>322</v>
      </c>
      <c r="J128" s="25">
        <v>17591</v>
      </c>
      <c r="K128" s="26">
        <v>29.0032</v>
      </c>
      <c r="L128" s="26">
        <v>0.1474</v>
      </c>
    </row>
    <row r="129" spans="1:12" ht="16" customHeight="1">
      <c r="A129" t="s">
        <v>366</v>
      </c>
      <c r="B129" t="s">
        <v>12</v>
      </c>
      <c r="C129" t="s">
        <v>23</v>
      </c>
      <c r="D129" s="24">
        <v>45901</v>
      </c>
      <c r="E129" t="s">
        <v>391</v>
      </c>
      <c r="F129" t="s">
        <v>12</v>
      </c>
      <c r="G129" t="s">
        <v>615</v>
      </c>
      <c r="H129" t="s">
        <v>615</v>
      </c>
      <c r="I129" t="s">
        <v>322</v>
      </c>
      <c r="J129" s="25">
        <v>3</v>
      </c>
      <c r="K129" s="26">
        <v>4.8999999999999998E-3</v>
      </c>
      <c r="L129" s="26">
        <v>0</v>
      </c>
    </row>
    <row r="130" spans="1:12" ht="16" customHeight="1">
      <c r="A130" t="s">
        <v>366</v>
      </c>
      <c r="B130" t="s">
        <v>12</v>
      </c>
      <c r="C130" t="s">
        <v>23</v>
      </c>
      <c r="D130" s="24">
        <v>45901</v>
      </c>
      <c r="E130" t="s">
        <v>395</v>
      </c>
      <c r="F130" t="s">
        <v>12</v>
      </c>
      <c r="G130" t="s">
        <v>615</v>
      </c>
      <c r="H130" t="s">
        <v>615</v>
      </c>
      <c r="I130" t="s">
        <v>322</v>
      </c>
      <c r="J130" s="25">
        <v>6</v>
      </c>
      <c r="K130" s="26">
        <v>1.06E-2</v>
      </c>
      <c r="L130" s="26">
        <v>4.0000000000000002E-4</v>
      </c>
    </row>
    <row r="131" spans="1:12" ht="16" customHeight="1">
      <c r="A131" t="s">
        <v>366</v>
      </c>
      <c r="B131" t="s">
        <v>12</v>
      </c>
      <c r="C131" t="s">
        <v>23</v>
      </c>
      <c r="D131" s="24">
        <v>45901</v>
      </c>
      <c r="E131" t="s">
        <v>400</v>
      </c>
      <c r="F131" t="s">
        <v>12</v>
      </c>
      <c r="G131" t="s">
        <v>616</v>
      </c>
      <c r="H131" t="s">
        <v>616</v>
      </c>
      <c r="I131" t="s">
        <v>322</v>
      </c>
      <c r="J131" s="25">
        <v>11195</v>
      </c>
      <c r="K131" s="26">
        <v>18.312200000000001</v>
      </c>
      <c r="L131" s="26">
        <v>0.13550000000000001</v>
      </c>
    </row>
    <row r="132" spans="1:12" ht="16" customHeight="1">
      <c r="A132" t="s">
        <v>366</v>
      </c>
      <c r="B132" t="s">
        <v>12</v>
      </c>
      <c r="C132" t="s">
        <v>23</v>
      </c>
      <c r="D132" s="24">
        <v>45901</v>
      </c>
      <c r="E132" t="s">
        <v>414</v>
      </c>
      <c r="F132" t="s">
        <v>12</v>
      </c>
      <c r="G132" t="s">
        <v>615</v>
      </c>
      <c r="H132" t="s">
        <v>615</v>
      </c>
      <c r="I132" t="s">
        <v>324</v>
      </c>
      <c r="J132" s="25">
        <v>2</v>
      </c>
      <c r="K132" s="26">
        <v>3.3999999999999998E-3</v>
      </c>
      <c r="L132" s="26">
        <v>1E-4</v>
      </c>
    </row>
    <row r="133" spans="1:12" ht="16" customHeight="1">
      <c r="A133" t="s">
        <v>366</v>
      </c>
      <c r="B133" t="s">
        <v>12</v>
      </c>
      <c r="C133" t="s">
        <v>23</v>
      </c>
      <c r="D133" s="24">
        <v>45901</v>
      </c>
      <c r="E133" t="s">
        <v>456</v>
      </c>
      <c r="F133" t="s">
        <v>11</v>
      </c>
      <c r="G133" t="s">
        <v>617</v>
      </c>
      <c r="H133" t="s">
        <v>617</v>
      </c>
      <c r="I133" t="s">
        <v>326</v>
      </c>
      <c r="J133" s="25">
        <v>6</v>
      </c>
      <c r="K133" s="26">
        <v>0.01</v>
      </c>
      <c r="L133" s="26">
        <v>2.0000000000000001E-4</v>
      </c>
    </row>
    <row r="134" spans="1:12" ht="16" customHeight="1">
      <c r="A134" t="s">
        <v>367</v>
      </c>
      <c r="B134" t="s">
        <v>13</v>
      </c>
      <c r="C134" t="s">
        <v>23</v>
      </c>
      <c r="D134" s="24">
        <v>45901</v>
      </c>
      <c r="E134" t="s">
        <v>369</v>
      </c>
      <c r="F134" t="s">
        <v>11</v>
      </c>
      <c r="G134" t="s">
        <v>617</v>
      </c>
      <c r="H134" t="s">
        <v>617</v>
      </c>
      <c r="I134" t="s">
        <v>322</v>
      </c>
      <c r="J134" s="25">
        <v>19601513</v>
      </c>
      <c r="K134" s="26">
        <v>31805.0985</v>
      </c>
      <c r="L134" s="26">
        <v>84.322599999999994</v>
      </c>
    </row>
    <row r="135" spans="1:12" ht="16" customHeight="1">
      <c r="A135" t="s">
        <v>367</v>
      </c>
      <c r="B135" t="s">
        <v>13</v>
      </c>
      <c r="C135" t="s">
        <v>23</v>
      </c>
      <c r="D135" s="24">
        <v>45901</v>
      </c>
      <c r="E135" t="s">
        <v>386</v>
      </c>
      <c r="F135" t="s">
        <v>12</v>
      </c>
      <c r="G135" t="s">
        <v>615</v>
      </c>
      <c r="H135" t="s">
        <v>615</v>
      </c>
      <c r="I135" t="s">
        <v>322</v>
      </c>
      <c r="J135" s="25">
        <v>87505</v>
      </c>
      <c r="K135" s="26">
        <v>143.3314</v>
      </c>
      <c r="L135" s="26">
        <v>0.65090000000000003</v>
      </c>
    </row>
    <row r="136" spans="1:12" ht="16" customHeight="1">
      <c r="A136" t="s">
        <v>367</v>
      </c>
      <c r="B136" t="s">
        <v>13</v>
      </c>
      <c r="C136" t="s">
        <v>23</v>
      </c>
      <c r="D136" s="24">
        <v>45901</v>
      </c>
      <c r="E136" t="s">
        <v>391</v>
      </c>
      <c r="F136" t="s">
        <v>12</v>
      </c>
      <c r="G136" t="s">
        <v>615</v>
      </c>
      <c r="H136" t="s">
        <v>615</v>
      </c>
      <c r="I136" t="s">
        <v>322</v>
      </c>
      <c r="J136" s="25">
        <v>1594</v>
      </c>
      <c r="K136" s="26">
        <v>2.6038000000000001</v>
      </c>
      <c r="L136" s="26">
        <v>2.1299999999999999E-2</v>
      </c>
    </row>
    <row r="137" spans="1:12" ht="16" customHeight="1">
      <c r="A137" t="s">
        <v>367</v>
      </c>
      <c r="B137" t="s">
        <v>13</v>
      </c>
      <c r="C137" t="s">
        <v>23</v>
      </c>
      <c r="D137" s="24">
        <v>45901</v>
      </c>
      <c r="E137" t="s">
        <v>395</v>
      </c>
      <c r="F137" t="s">
        <v>12</v>
      </c>
      <c r="G137" t="s">
        <v>615</v>
      </c>
      <c r="H137" t="s">
        <v>615</v>
      </c>
      <c r="I137" t="s">
        <v>322</v>
      </c>
      <c r="J137" s="25">
        <v>32</v>
      </c>
      <c r="K137" s="26">
        <v>5.3100000000000001E-2</v>
      </c>
      <c r="L137" s="26">
        <v>5.9999999999999995E-4</v>
      </c>
    </row>
    <row r="138" spans="1:12" ht="16" customHeight="1">
      <c r="A138" t="s">
        <v>367</v>
      </c>
      <c r="B138" t="s">
        <v>13</v>
      </c>
      <c r="C138" t="s">
        <v>23</v>
      </c>
      <c r="D138" s="24">
        <v>45901</v>
      </c>
      <c r="E138" t="s">
        <v>400</v>
      </c>
      <c r="F138" t="s">
        <v>12</v>
      </c>
      <c r="G138" t="s">
        <v>616</v>
      </c>
      <c r="H138" t="s">
        <v>616</v>
      </c>
      <c r="I138" t="s">
        <v>322</v>
      </c>
      <c r="J138" s="25">
        <v>17476</v>
      </c>
      <c r="K138" s="26">
        <v>28.656600000000001</v>
      </c>
      <c r="L138" s="26">
        <v>0.20830000000000001</v>
      </c>
    </row>
    <row r="139" spans="1:12" ht="16" customHeight="1">
      <c r="A139" t="s">
        <v>367</v>
      </c>
      <c r="B139" t="s">
        <v>13</v>
      </c>
      <c r="C139" t="s">
        <v>23</v>
      </c>
      <c r="D139" s="24">
        <v>45901</v>
      </c>
      <c r="E139" t="s">
        <v>414</v>
      </c>
      <c r="F139" t="s">
        <v>12</v>
      </c>
      <c r="G139" t="s">
        <v>615</v>
      </c>
      <c r="H139" t="s">
        <v>615</v>
      </c>
      <c r="I139" t="s">
        <v>324</v>
      </c>
      <c r="J139" s="25">
        <v>2</v>
      </c>
      <c r="K139" s="26">
        <v>3.3999999999999998E-3</v>
      </c>
      <c r="L139" s="26">
        <v>1E-4</v>
      </c>
    </row>
    <row r="140" spans="1:12" ht="16" customHeight="1">
      <c r="A140" t="s">
        <v>368</v>
      </c>
      <c r="B140" t="s">
        <v>9</v>
      </c>
      <c r="C140" t="s">
        <v>25</v>
      </c>
      <c r="D140" s="24">
        <v>45901</v>
      </c>
      <c r="E140" t="s">
        <v>369</v>
      </c>
      <c r="F140" t="s">
        <v>11</v>
      </c>
      <c r="G140" t="s">
        <v>617</v>
      </c>
      <c r="H140" t="s">
        <v>617</v>
      </c>
      <c r="I140" t="s">
        <v>322</v>
      </c>
      <c r="J140" s="25">
        <v>27288562</v>
      </c>
      <c r="K140" s="26">
        <v>44118.546499999997</v>
      </c>
      <c r="L140" s="26">
        <v>98.751300000000001</v>
      </c>
    </row>
    <row r="141" spans="1:12" ht="16" customHeight="1">
      <c r="A141" t="s">
        <v>368</v>
      </c>
      <c r="B141" t="s">
        <v>9</v>
      </c>
      <c r="C141" t="s">
        <v>25</v>
      </c>
      <c r="D141" s="24">
        <v>45901</v>
      </c>
      <c r="E141" t="s">
        <v>386</v>
      </c>
      <c r="F141" t="s">
        <v>12</v>
      </c>
      <c r="G141" t="s">
        <v>615</v>
      </c>
      <c r="H141" t="s">
        <v>615</v>
      </c>
      <c r="I141" t="s">
        <v>322</v>
      </c>
      <c r="J141" s="25">
        <v>130780</v>
      </c>
      <c r="K141" s="26">
        <v>212.97389999999999</v>
      </c>
      <c r="L141" s="26">
        <v>0.94189999999999996</v>
      </c>
    </row>
    <row r="142" spans="1:12" ht="16" customHeight="1">
      <c r="A142" t="s">
        <v>368</v>
      </c>
      <c r="B142" t="s">
        <v>9</v>
      </c>
      <c r="C142" t="s">
        <v>25</v>
      </c>
      <c r="D142" s="24">
        <v>45901</v>
      </c>
      <c r="E142" t="s">
        <v>391</v>
      </c>
      <c r="F142" t="s">
        <v>12</v>
      </c>
      <c r="G142" t="s">
        <v>615</v>
      </c>
      <c r="H142" t="s">
        <v>615</v>
      </c>
      <c r="I142" t="s">
        <v>322</v>
      </c>
      <c r="J142" s="25">
        <v>1696</v>
      </c>
      <c r="K142" s="26">
        <v>2.7503000000000002</v>
      </c>
      <c r="L142" s="26">
        <v>1.84E-2</v>
      </c>
    </row>
    <row r="143" spans="1:12" ht="16" customHeight="1">
      <c r="A143" t="s">
        <v>368</v>
      </c>
      <c r="B143" t="s">
        <v>9</v>
      </c>
      <c r="C143" t="s">
        <v>25</v>
      </c>
      <c r="D143" s="24">
        <v>45901</v>
      </c>
      <c r="E143" t="s">
        <v>395</v>
      </c>
      <c r="F143" t="s">
        <v>12</v>
      </c>
      <c r="G143" t="s">
        <v>615</v>
      </c>
      <c r="H143" t="s">
        <v>615</v>
      </c>
      <c r="I143" t="s">
        <v>322</v>
      </c>
      <c r="J143" s="25">
        <v>32</v>
      </c>
      <c r="K143" s="26">
        <v>5.2299999999999999E-2</v>
      </c>
      <c r="L143" s="26">
        <v>6.9999999999999999E-4</v>
      </c>
    </row>
    <row r="144" spans="1:12" ht="16" customHeight="1">
      <c r="A144" t="s">
        <v>368</v>
      </c>
      <c r="B144" t="s">
        <v>9</v>
      </c>
      <c r="C144" t="s">
        <v>25</v>
      </c>
      <c r="D144" s="24">
        <v>45901</v>
      </c>
      <c r="E144" t="s">
        <v>400</v>
      </c>
      <c r="F144" t="s">
        <v>12</v>
      </c>
      <c r="G144" t="s">
        <v>616</v>
      </c>
      <c r="H144" t="s">
        <v>616</v>
      </c>
      <c r="I144" t="s">
        <v>322</v>
      </c>
      <c r="J144" s="25">
        <v>13610</v>
      </c>
      <c r="K144" s="26">
        <v>22.258299999999998</v>
      </c>
      <c r="L144" s="26">
        <v>0.17730000000000001</v>
      </c>
    </row>
    <row r="145" spans="1:12" ht="16" customHeight="1">
      <c r="A145" t="s">
        <v>319</v>
      </c>
      <c r="B145" t="s">
        <v>10</v>
      </c>
      <c r="C145" t="s">
        <v>25</v>
      </c>
      <c r="D145" s="24">
        <v>45901</v>
      </c>
      <c r="E145" t="s">
        <v>369</v>
      </c>
      <c r="F145" t="s">
        <v>11</v>
      </c>
      <c r="G145" t="s">
        <v>617</v>
      </c>
      <c r="H145" t="s">
        <v>617</v>
      </c>
      <c r="I145" t="s">
        <v>322</v>
      </c>
      <c r="J145" s="25">
        <v>30746266</v>
      </c>
      <c r="K145" s="26">
        <v>49621.3819</v>
      </c>
      <c r="L145" s="26">
        <v>83.913499999999999</v>
      </c>
    </row>
    <row r="146" spans="1:12" ht="16" customHeight="1">
      <c r="A146" t="s">
        <v>319</v>
      </c>
      <c r="B146" t="s">
        <v>10</v>
      </c>
      <c r="C146" t="s">
        <v>25</v>
      </c>
      <c r="D146" s="24">
        <v>45901</v>
      </c>
      <c r="E146" t="s">
        <v>386</v>
      </c>
      <c r="F146" t="s">
        <v>12</v>
      </c>
      <c r="G146" t="s">
        <v>615</v>
      </c>
      <c r="H146" t="s">
        <v>615</v>
      </c>
      <c r="I146" t="s">
        <v>322</v>
      </c>
      <c r="J146" s="25">
        <v>306984</v>
      </c>
      <c r="K146" s="26">
        <v>498.27359999999999</v>
      </c>
      <c r="L146" s="26">
        <v>1.712</v>
      </c>
    </row>
    <row r="147" spans="1:12" ht="16" customHeight="1">
      <c r="A147" t="s">
        <v>319</v>
      </c>
      <c r="B147" t="s">
        <v>10</v>
      </c>
      <c r="C147" t="s">
        <v>25</v>
      </c>
      <c r="D147" s="24">
        <v>45901</v>
      </c>
      <c r="E147" t="s">
        <v>391</v>
      </c>
      <c r="F147" t="s">
        <v>12</v>
      </c>
      <c r="G147" t="s">
        <v>615</v>
      </c>
      <c r="H147" t="s">
        <v>615</v>
      </c>
      <c r="I147" t="s">
        <v>322</v>
      </c>
      <c r="J147" s="25">
        <v>1959</v>
      </c>
      <c r="K147" s="26">
        <v>3.1938</v>
      </c>
      <c r="L147" s="26">
        <v>1.32E-2</v>
      </c>
    </row>
    <row r="148" spans="1:12" ht="16" customHeight="1">
      <c r="A148" t="s">
        <v>319</v>
      </c>
      <c r="B148" t="s">
        <v>10</v>
      </c>
      <c r="C148" t="s">
        <v>25</v>
      </c>
      <c r="D148" s="24">
        <v>45901</v>
      </c>
      <c r="E148" t="s">
        <v>395</v>
      </c>
      <c r="F148" t="s">
        <v>12</v>
      </c>
      <c r="G148" t="s">
        <v>615</v>
      </c>
      <c r="H148" t="s">
        <v>615</v>
      </c>
      <c r="I148" t="s">
        <v>322</v>
      </c>
      <c r="J148" s="25">
        <v>9</v>
      </c>
      <c r="K148" s="26">
        <v>1.4800000000000001E-2</v>
      </c>
      <c r="L148" s="26">
        <v>1E-4</v>
      </c>
    </row>
    <row r="149" spans="1:12" ht="16" customHeight="1">
      <c r="A149" t="s">
        <v>319</v>
      </c>
      <c r="B149" t="s">
        <v>10</v>
      </c>
      <c r="C149" t="s">
        <v>25</v>
      </c>
      <c r="D149" s="24">
        <v>45901</v>
      </c>
      <c r="E149" t="s">
        <v>400</v>
      </c>
      <c r="F149" t="s">
        <v>12</v>
      </c>
      <c r="G149" t="s">
        <v>616</v>
      </c>
      <c r="H149" t="s">
        <v>616</v>
      </c>
      <c r="I149" t="s">
        <v>322</v>
      </c>
      <c r="J149" s="25">
        <v>11030</v>
      </c>
      <c r="K149" s="26">
        <v>18.028500000000001</v>
      </c>
      <c r="L149" s="26">
        <v>0.1263</v>
      </c>
    </row>
    <row r="150" spans="1:12" ht="16" customHeight="1">
      <c r="A150" t="s">
        <v>319</v>
      </c>
      <c r="B150" t="s">
        <v>10</v>
      </c>
      <c r="C150" t="s">
        <v>25</v>
      </c>
      <c r="D150" s="24">
        <v>45901</v>
      </c>
      <c r="E150" t="s">
        <v>414</v>
      </c>
      <c r="F150" t="s">
        <v>12</v>
      </c>
      <c r="G150" t="s">
        <v>615</v>
      </c>
      <c r="H150" t="s">
        <v>615</v>
      </c>
      <c r="I150" t="s">
        <v>324</v>
      </c>
      <c r="J150" s="25">
        <v>1</v>
      </c>
      <c r="K150" s="26">
        <v>1.5E-3</v>
      </c>
      <c r="L150" s="26">
        <v>0</v>
      </c>
    </row>
    <row r="151" spans="1:12" ht="16" customHeight="1">
      <c r="A151" t="s">
        <v>369</v>
      </c>
      <c r="B151" t="s">
        <v>11</v>
      </c>
      <c r="C151" t="s">
        <v>27</v>
      </c>
      <c r="D151" s="24">
        <v>45931</v>
      </c>
      <c r="E151" t="s">
        <v>369</v>
      </c>
      <c r="F151" t="s">
        <v>11</v>
      </c>
      <c r="G151" t="s">
        <v>617</v>
      </c>
      <c r="H151" t="s">
        <v>617</v>
      </c>
      <c r="I151" t="s">
        <v>315</v>
      </c>
      <c r="J151" s="25">
        <v>410094220</v>
      </c>
      <c r="K151" s="26">
        <v>662734.40599999996</v>
      </c>
      <c r="L151" s="26">
        <v>410.43630000000002</v>
      </c>
    </row>
    <row r="152" spans="1:12" ht="16" customHeight="1">
      <c r="A152" t="s">
        <v>369</v>
      </c>
      <c r="B152" t="s">
        <v>11</v>
      </c>
      <c r="C152" t="s">
        <v>27</v>
      </c>
      <c r="D152" s="24">
        <v>45931</v>
      </c>
      <c r="E152" t="s">
        <v>386</v>
      </c>
      <c r="F152" t="s">
        <v>12</v>
      </c>
      <c r="G152" t="s">
        <v>615</v>
      </c>
      <c r="H152" t="s">
        <v>615</v>
      </c>
      <c r="I152" t="s">
        <v>315</v>
      </c>
      <c r="J152" s="25">
        <v>1943067</v>
      </c>
      <c r="K152" s="26">
        <v>3141.0673999999999</v>
      </c>
      <c r="L152" s="26">
        <v>8.6049000000000007</v>
      </c>
    </row>
    <row r="153" spans="1:12" ht="16" customHeight="1">
      <c r="A153" t="s">
        <v>369</v>
      </c>
      <c r="B153" t="s">
        <v>11</v>
      </c>
      <c r="C153" t="s">
        <v>27</v>
      </c>
      <c r="D153" s="24">
        <v>45931</v>
      </c>
      <c r="E153" t="s">
        <v>391</v>
      </c>
      <c r="F153" t="s">
        <v>12</v>
      </c>
      <c r="G153" t="s">
        <v>615</v>
      </c>
      <c r="H153" t="s">
        <v>615</v>
      </c>
      <c r="I153" t="s">
        <v>315</v>
      </c>
      <c r="J153" s="25">
        <v>12850</v>
      </c>
      <c r="K153" s="26">
        <v>20.960999999999999</v>
      </c>
      <c r="L153" s="26">
        <v>9.9299999999999999E-2</v>
      </c>
    </row>
    <row r="154" spans="1:12" ht="16" customHeight="1">
      <c r="A154" t="s">
        <v>369</v>
      </c>
      <c r="B154" t="s">
        <v>11</v>
      </c>
      <c r="C154" t="s">
        <v>27</v>
      </c>
      <c r="D154" s="24">
        <v>45931</v>
      </c>
      <c r="E154" t="s">
        <v>395</v>
      </c>
      <c r="F154" t="s">
        <v>12</v>
      </c>
      <c r="G154" t="s">
        <v>615</v>
      </c>
      <c r="H154" t="s">
        <v>615</v>
      </c>
      <c r="I154" t="s">
        <v>315</v>
      </c>
      <c r="J154" s="25">
        <v>7222</v>
      </c>
      <c r="K154" s="26">
        <v>11.890700000000001</v>
      </c>
      <c r="L154" s="26">
        <v>7.8799999999999995E-2</v>
      </c>
    </row>
    <row r="155" spans="1:12" ht="16" customHeight="1">
      <c r="A155" t="s">
        <v>369</v>
      </c>
      <c r="B155" t="s">
        <v>11</v>
      </c>
      <c r="C155" t="s">
        <v>27</v>
      </c>
      <c r="D155" s="24">
        <v>45931</v>
      </c>
      <c r="E155" t="s">
        <v>400</v>
      </c>
      <c r="F155" t="s">
        <v>12</v>
      </c>
      <c r="G155" t="s">
        <v>616</v>
      </c>
      <c r="H155" t="s">
        <v>616</v>
      </c>
      <c r="I155" t="s">
        <v>315</v>
      </c>
      <c r="J155" s="25">
        <v>30128</v>
      </c>
      <c r="K155" s="26">
        <v>49.314599999999999</v>
      </c>
      <c r="L155" s="26">
        <v>0.33150000000000002</v>
      </c>
    </row>
    <row r="156" spans="1:12" ht="16" customHeight="1">
      <c r="A156" t="s">
        <v>369</v>
      </c>
      <c r="B156" t="s">
        <v>11</v>
      </c>
      <c r="C156" t="s">
        <v>27</v>
      </c>
      <c r="D156" s="24">
        <v>45931</v>
      </c>
      <c r="E156" t="s">
        <v>414</v>
      </c>
      <c r="F156" t="s">
        <v>12</v>
      </c>
      <c r="G156" t="s">
        <v>615</v>
      </c>
      <c r="H156" t="s">
        <v>615</v>
      </c>
      <c r="I156" t="s">
        <v>322</v>
      </c>
      <c r="J156" s="25">
        <v>3</v>
      </c>
      <c r="K156" s="26">
        <v>4.4999999999999997E-3</v>
      </c>
      <c r="L156" s="26">
        <v>0</v>
      </c>
    </row>
    <row r="157" spans="1:12" ht="16" customHeight="1">
      <c r="A157" t="s">
        <v>382</v>
      </c>
      <c r="B157" t="s">
        <v>13</v>
      </c>
      <c r="C157" t="s">
        <v>27</v>
      </c>
      <c r="D157" s="24">
        <v>45931</v>
      </c>
      <c r="E157" t="s">
        <v>386</v>
      </c>
      <c r="F157" t="s">
        <v>12</v>
      </c>
      <c r="G157" t="s">
        <v>615</v>
      </c>
      <c r="H157" t="s">
        <v>615</v>
      </c>
      <c r="I157" t="s">
        <v>315</v>
      </c>
      <c r="J157" s="25">
        <v>20807348</v>
      </c>
      <c r="K157" s="26">
        <v>33824.791100000002</v>
      </c>
      <c r="L157" s="26">
        <v>84.670400000000001</v>
      </c>
    </row>
    <row r="158" spans="1:12" ht="16" customHeight="1">
      <c r="A158" t="s">
        <v>382</v>
      </c>
      <c r="B158" t="s">
        <v>13</v>
      </c>
      <c r="C158" t="s">
        <v>27</v>
      </c>
      <c r="D158" s="24">
        <v>45931</v>
      </c>
      <c r="E158" t="s">
        <v>391</v>
      </c>
      <c r="F158" t="s">
        <v>12</v>
      </c>
      <c r="G158" t="s">
        <v>615</v>
      </c>
      <c r="H158" t="s">
        <v>615</v>
      </c>
      <c r="I158" t="s">
        <v>315</v>
      </c>
      <c r="J158" s="25">
        <v>67891</v>
      </c>
      <c r="K158" s="26">
        <v>110.8409</v>
      </c>
      <c r="L158" s="26">
        <v>0.46289999999999998</v>
      </c>
    </row>
    <row r="159" spans="1:12" ht="16" customHeight="1">
      <c r="A159" t="s">
        <v>382</v>
      </c>
      <c r="B159" t="s">
        <v>13</v>
      </c>
      <c r="C159" t="s">
        <v>27</v>
      </c>
      <c r="D159" s="24">
        <v>45931</v>
      </c>
      <c r="E159" t="s">
        <v>395</v>
      </c>
      <c r="F159" t="s">
        <v>12</v>
      </c>
      <c r="G159" t="s">
        <v>615</v>
      </c>
      <c r="H159" t="s">
        <v>615</v>
      </c>
      <c r="I159" t="s">
        <v>315</v>
      </c>
      <c r="J159" s="25">
        <v>12159</v>
      </c>
      <c r="K159" s="26">
        <v>20.001799999999999</v>
      </c>
      <c r="L159" s="26">
        <v>0.1176</v>
      </c>
    </row>
    <row r="160" spans="1:12" ht="16" customHeight="1">
      <c r="A160" t="s">
        <v>382</v>
      </c>
      <c r="B160" t="s">
        <v>13</v>
      </c>
      <c r="C160" t="s">
        <v>27</v>
      </c>
      <c r="D160" s="24">
        <v>45931</v>
      </c>
      <c r="E160" t="s">
        <v>400</v>
      </c>
      <c r="F160" t="s">
        <v>12</v>
      </c>
      <c r="G160" t="s">
        <v>616</v>
      </c>
      <c r="H160" t="s">
        <v>616</v>
      </c>
      <c r="I160" t="s">
        <v>315</v>
      </c>
      <c r="J160" s="25">
        <v>25341</v>
      </c>
      <c r="K160" s="26">
        <v>41.6053</v>
      </c>
      <c r="L160" s="26">
        <v>0.22489999999999999</v>
      </c>
    </row>
    <row r="161" spans="1:12" ht="16" customHeight="1">
      <c r="A161" t="s">
        <v>382</v>
      </c>
      <c r="B161" t="s">
        <v>13</v>
      </c>
      <c r="C161" t="s">
        <v>27</v>
      </c>
      <c r="D161" s="24">
        <v>45931</v>
      </c>
      <c r="E161" t="s">
        <v>414</v>
      </c>
      <c r="F161" t="s">
        <v>12</v>
      </c>
      <c r="G161" t="s">
        <v>615</v>
      </c>
      <c r="H161" t="s">
        <v>615</v>
      </c>
      <c r="I161" t="s">
        <v>322</v>
      </c>
      <c r="J161" s="25">
        <v>0</v>
      </c>
      <c r="K161" s="26">
        <v>0</v>
      </c>
      <c r="L161" s="26">
        <v>0</v>
      </c>
    </row>
    <row r="162" spans="1:12" ht="16" customHeight="1">
      <c r="A162" t="s">
        <v>383</v>
      </c>
      <c r="B162" t="s">
        <v>9</v>
      </c>
      <c r="C162" t="s">
        <v>27</v>
      </c>
      <c r="D162" s="24">
        <v>45931</v>
      </c>
      <c r="E162" t="s">
        <v>386</v>
      </c>
      <c r="F162" t="s">
        <v>12</v>
      </c>
      <c r="G162" t="s">
        <v>615</v>
      </c>
      <c r="H162" t="s">
        <v>615</v>
      </c>
      <c r="I162" t="s">
        <v>315</v>
      </c>
      <c r="J162" s="25">
        <v>26245699</v>
      </c>
      <c r="K162" s="26">
        <v>42878.203500000003</v>
      </c>
      <c r="L162" s="26">
        <v>86.598299999999995</v>
      </c>
    </row>
    <row r="163" spans="1:12" ht="16" customHeight="1">
      <c r="A163" t="s">
        <v>383</v>
      </c>
      <c r="B163" t="s">
        <v>9</v>
      </c>
      <c r="C163" t="s">
        <v>27</v>
      </c>
      <c r="D163" s="24">
        <v>45931</v>
      </c>
      <c r="E163" t="s">
        <v>391</v>
      </c>
      <c r="F163" t="s">
        <v>12</v>
      </c>
      <c r="G163" t="s">
        <v>615</v>
      </c>
      <c r="H163" t="s">
        <v>615</v>
      </c>
      <c r="I163" t="s">
        <v>315</v>
      </c>
      <c r="J163" s="25">
        <v>138152</v>
      </c>
      <c r="K163" s="26">
        <v>226.32220000000001</v>
      </c>
      <c r="L163" s="26">
        <v>0.80059999999999998</v>
      </c>
    </row>
    <row r="164" spans="1:12" ht="16" customHeight="1">
      <c r="A164" t="s">
        <v>383</v>
      </c>
      <c r="B164" t="s">
        <v>9</v>
      </c>
      <c r="C164" t="s">
        <v>27</v>
      </c>
      <c r="D164" s="24">
        <v>45931</v>
      </c>
      <c r="E164" t="s">
        <v>395</v>
      </c>
      <c r="F164" t="s">
        <v>12</v>
      </c>
      <c r="G164" t="s">
        <v>615</v>
      </c>
      <c r="H164" t="s">
        <v>615</v>
      </c>
      <c r="I164" t="s">
        <v>315</v>
      </c>
      <c r="J164" s="25">
        <v>7293</v>
      </c>
      <c r="K164" s="26">
        <v>12.038</v>
      </c>
      <c r="L164" s="26">
        <v>5.5599999999999997E-2</v>
      </c>
    </row>
    <row r="165" spans="1:12" ht="16" customHeight="1">
      <c r="A165" t="s">
        <v>383</v>
      </c>
      <c r="B165" t="s">
        <v>9</v>
      </c>
      <c r="C165" t="s">
        <v>27</v>
      </c>
      <c r="D165" s="24">
        <v>45931</v>
      </c>
      <c r="E165" t="s">
        <v>400</v>
      </c>
      <c r="F165" t="s">
        <v>12</v>
      </c>
      <c r="G165" t="s">
        <v>616</v>
      </c>
      <c r="H165" t="s">
        <v>616</v>
      </c>
      <c r="I165" t="s">
        <v>315</v>
      </c>
      <c r="J165" s="25">
        <v>27400</v>
      </c>
      <c r="K165" s="26">
        <v>45.145400000000002</v>
      </c>
      <c r="L165" s="26">
        <v>0.25</v>
      </c>
    </row>
    <row r="166" spans="1:12" ht="16" customHeight="1">
      <c r="A166" t="s">
        <v>383</v>
      </c>
      <c r="B166" t="s">
        <v>9</v>
      </c>
      <c r="C166" t="s">
        <v>27</v>
      </c>
      <c r="D166" s="24">
        <v>45931</v>
      </c>
      <c r="E166" t="s">
        <v>414</v>
      </c>
      <c r="F166" t="s">
        <v>12</v>
      </c>
      <c r="G166" t="s">
        <v>615</v>
      </c>
      <c r="H166" t="s">
        <v>615</v>
      </c>
      <c r="I166" t="s">
        <v>322</v>
      </c>
      <c r="J166" s="25">
        <v>1</v>
      </c>
      <c r="K166" s="26">
        <v>1.5E-3</v>
      </c>
      <c r="L166" s="26">
        <v>0</v>
      </c>
    </row>
    <row r="167" spans="1:12" ht="16" customHeight="1">
      <c r="A167" t="s">
        <v>383</v>
      </c>
      <c r="B167" t="s">
        <v>9</v>
      </c>
      <c r="C167" t="s">
        <v>27</v>
      </c>
      <c r="D167" s="24">
        <v>45931</v>
      </c>
      <c r="E167" t="s">
        <v>430</v>
      </c>
      <c r="F167" t="s">
        <v>12</v>
      </c>
      <c r="G167" t="s">
        <v>616</v>
      </c>
      <c r="H167" t="s">
        <v>616</v>
      </c>
      <c r="I167" t="s">
        <v>322</v>
      </c>
      <c r="J167" s="25">
        <v>12</v>
      </c>
      <c r="K167" s="26">
        <v>1.9599999999999999E-2</v>
      </c>
      <c r="L167" s="26">
        <v>1E-4</v>
      </c>
    </row>
    <row r="168" spans="1:12" ht="16" customHeight="1">
      <c r="A168" t="s">
        <v>349</v>
      </c>
      <c r="B168" t="s">
        <v>10</v>
      </c>
      <c r="C168" t="s">
        <v>27</v>
      </c>
      <c r="D168" s="24">
        <v>45931</v>
      </c>
      <c r="E168" t="s">
        <v>386</v>
      </c>
      <c r="F168" t="s">
        <v>12</v>
      </c>
      <c r="G168" t="s">
        <v>615</v>
      </c>
      <c r="H168" t="s">
        <v>615</v>
      </c>
      <c r="I168" t="s">
        <v>315</v>
      </c>
      <c r="J168" s="25">
        <v>38415008</v>
      </c>
      <c r="K168" s="26">
        <v>63087.481800000001</v>
      </c>
      <c r="L168" s="26">
        <v>104.41630000000001</v>
      </c>
    </row>
    <row r="169" spans="1:12" ht="16" customHeight="1">
      <c r="A169" t="s">
        <v>349</v>
      </c>
      <c r="B169" t="s">
        <v>10</v>
      </c>
      <c r="C169" t="s">
        <v>27</v>
      </c>
      <c r="D169" s="24">
        <v>45931</v>
      </c>
      <c r="E169" t="s">
        <v>391</v>
      </c>
      <c r="F169" t="s">
        <v>12</v>
      </c>
      <c r="G169" t="s">
        <v>615</v>
      </c>
      <c r="H169" t="s">
        <v>615</v>
      </c>
      <c r="I169" t="s">
        <v>315</v>
      </c>
      <c r="J169" s="25">
        <v>292883</v>
      </c>
      <c r="K169" s="26">
        <v>481.44150000000002</v>
      </c>
      <c r="L169" s="26">
        <v>1.4555</v>
      </c>
    </row>
    <row r="170" spans="1:12" ht="16" customHeight="1">
      <c r="A170" t="s">
        <v>349</v>
      </c>
      <c r="B170" t="s">
        <v>10</v>
      </c>
      <c r="C170" t="s">
        <v>27</v>
      </c>
      <c r="D170" s="24">
        <v>45931</v>
      </c>
      <c r="E170" t="s">
        <v>395</v>
      </c>
      <c r="F170" t="s">
        <v>12</v>
      </c>
      <c r="G170" t="s">
        <v>615</v>
      </c>
      <c r="H170" t="s">
        <v>615</v>
      </c>
      <c r="I170" t="s">
        <v>315</v>
      </c>
      <c r="J170" s="25">
        <v>6573</v>
      </c>
      <c r="K170" s="26">
        <v>10.895099999999999</v>
      </c>
      <c r="L170" s="26">
        <v>5.9400000000000001E-2</v>
      </c>
    </row>
    <row r="171" spans="1:12" ht="16" customHeight="1">
      <c r="A171" t="s">
        <v>349</v>
      </c>
      <c r="B171" t="s">
        <v>10</v>
      </c>
      <c r="C171" t="s">
        <v>27</v>
      </c>
      <c r="D171" s="24">
        <v>45931</v>
      </c>
      <c r="E171" t="s">
        <v>400</v>
      </c>
      <c r="F171" t="s">
        <v>12</v>
      </c>
      <c r="G171" t="s">
        <v>616</v>
      </c>
      <c r="H171" t="s">
        <v>616</v>
      </c>
      <c r="I171" t="s">
        <v>315</v>
      </c>
      <c r="J171" s="25">
        <v>26629</v>
      </c>
      <c r="K171" s="26">
        <v>44.062800000000003</v>
      </c>
      <c r="L171" s="26">
        <v>0.2697</v>
      </c>
    </row>
    <row r="172" spans="1:12" ht="16" customHeight="1">
      <c r="A172" t="s">
        <v>349</v>
      </c>
      <c r="B172" t="s">
        <v>10</v>
      </c>
      <c r="C172" t="s">
        <v>27</v>
      </c>
      <c r="D172" s="24">
        <v>45931</v>
      </c>
      <c r="E172" t="s">
        <v>414</v>
      </c>
      <c r="F172" t="s">
        <v>12</v>
      </c>
      <c r="G172" t="s">
        <v>615</v>
      </c>
      <c r="H172" t="s">
        <v>615</v>
      </c>
      <c r="I172" t="s">
        <v>322</v>
      </c>
      <c r="J172" s="25">
        <v>1</v>
      </c>
      <c r="K172" s="26">
        <v>1.5E-3</v>
      </c>
      <c r="L172" s="26">
        <v>0</v>
      </c>
    </row>
    <row r="173" spans="1:12" ht="16" customHeight="1">
      <c r="A173" t="s">
        <v>349</v>
      </c>
      <c r="B173" t="s">
        <v>10</v>
      </c>
      <c r="C173" t="s">
        <v>27</v>
      </c>
      <c r="D173" s="24">
        <v>45931</v>
      </c>
      <c r="E173" t="s">
        <v>430</v>
      </c>
      <c r="F173" t="s">
        <v>12</v>
      </c>
      <c r="G173" t="s">
        <v>616</v>
      </c>
      <c r="H173" t="s">
        <v>616</v>
      </c>
      <c r="I173" t="s">
        <v>322</v>
      </c>
      <c r="J173" s="25">
        <v>34</v>
      </c>
      <c r="K173" s="26">
        <v>5.5899999999999998E-2</v>
      </c>
      <c r="L173" s="26">
        <v>5.0000000000000001E-4</v>
      </c>
    </row>
    <row r="174" spans="1:12" ht="16" customHeight="1">
      <c r="A174" t="s">
        <v>384</v>
      </c>
      <c r="B174" t="s">
        <v>11</v>
      </c>
      <c r="C174" t="s">
        <v>29</v>
      </c>
      <c r="D174" s="24">
        <v>45931</v>
      </c>
      <c r="E174" t="s">
        <v>386</v>
      </c>
      <c r="F174" t="s">
        <v>12</v>
      </c>
      <c r="G174" t="s">
        <v>615</v>
      </c>
      <c r="H174" t="s">
        <v>615</v>
      </c>
      <c r="I174" t="s">
        <v>315</v>
      </c>
      <c r="J174" s="25">
        <v>153866658</v>
      </c>
      <c r="K174" s="26">
        <v>252404.4841</v>
      </c>
      <c r="L174" s="26">
        <v>316.40530000000001</v>
      </c>
    </row>
    <row r="175" spans="1:12" ht="16" customHeight="1">
      <c r="A175" t="s">
        <v>384</v>
      </c>
      <c r="B175" t="s">
        <v>11</v>
      </c>
      <c r="C175" t="s">
        <v>29</v>
      </c>
      <c r="D175" s="24">
        <v>45931</v>
      </c>
      <c r="E175" t="s">
        <v>391</v>
      </c>
      <c r="F175" t="s">
        <v>12</v>
      </c>
      <c r="G175" t="s">
        <v>615</v>
      </c>
      <c r="H175" t="s">
        <v>615</v>
      </c>
      <c r="I175" t="s">
        <v>315</v>
      </c>
      <c r="J175" s="25">
        <v>712809</v>
      </c>
      <c r="K175" s="26">
        <v>1172.0831000000001</v>
      </c>
      <c r="L175" s="26">
        <v>3.274</v>
      </c>
    </row>
    <row r="176" spans="1:12" ht="16" customHeight="1">
      <c r="A176" t="s">
        <v>384</v>
      </c>
      <c r="B176" t="s">
        <v>11</v>
      </c>
      <c r="C176" t="s">
        <v>29</v>
      </c>
      <c r="D176" s="24">
        <v>45931</v>
      </c>
      <c r="E176" t="s">
        <v>395</v>
      </c>
      <c r="F176" t="s">
        <v>12</v>
      </c>
      <c r="G176" t="s">
        <v>615</v>
      </c>
      <c r="H176" t="s">
        <v>615</v>
      </c>
      <c r="I176" t="s">
        <v>315</v>
      </c>
      <c r="J176" s="25">
        <v>9551</v>
      </c>
      <c r="K176" s="26">
        <v>15.7644</v>
      </c>
      <c r="L176" s="26">
        <v>8.1100000000000005E-2</v>
      </c>
    </row>
    <row r="177" spans="1:12" ht="16" customHeight="1">
      <c r="A177" t="s">
        <v>384</v>
      </c>
      <c r="B177" t="s">
        <v>11</v>
      </c>
      <c r="C177" t="s">
        <v>29</v>
      </c>
      <c r="D177" s="24">
        <v>45931</v>
      </c>
      <c r="E177" t="s">
        <v>400</v>
      </c>
      <c r="F177" t="s">
        <v>12</v>
      </c>
      <c r="G177" t="s">
        <v>616</v>
      </c>
      <c r="H177" t="s">
        <v>616</v>
      </c>
      <c r="I177" t="s">
        <v>315</v>
      </c>
      <c r="J177" s="25">
        <v>25074</v>
      </c>
      <c r="K177" s="26">
        <v>41.384700000000002</v>
      </c>
      <c r="L177" s="26">
        <v>0.24540000000000001</v>
      </c>
    </row>
    <row r="178" spans="1:12" ht="16" customHeight="1">
      <c r="A178" t="s">
        <v>384</v>
      </c>
      <c r="B178" t="s">
        <v>11</v>
      </c>
      <c r="C178" t="s">
        <v>29</v>
      </c>
      <c r="D178" s="24">
        <v>45931</v>
      </c>
      <c r="E178" t="s">
        <v>414</v>
      </c>
      <c r="F178" t="s">
        <v>12</v>
      </c>
      <c r="G178" t="s">
        <v>615</v>
      </c>
      <c r="H178" t="s">
        <v>615</v>
      </c>
      <c r="I178" t="s">
        <v>322</v>
      </c>
      <c r="J178" s="25">
        <v>2</v>
      </c>
      <c r="K178" s="26">
        <v>3.3E-3</v>
      </c>
      <c r="L178" s="26">
        <v>0</v>
      </c>
    </row>
    <row r="179" spans="1:12" ht="16" customHeight="1">
      <c r="A179" t="s">
        <v>384</v>
      </c>
      <c r="B179" t="s">
        <v>11</v>
      </c>
      <c r="C179" t="s">
        <v>29</v>
      </c>
      <c r="D179" s="24">
        <v>45931</v>
      </c>
      <c r="E179" t="s">
        <v>425</v>
      </c>
      <c r="F179" t="s">
        <v>12</v>
      </c>
      <c r="G179" t="s">
        <v>615</v>
      </c>
      <c r="H179" t="s">
        <v>615</v>
      </c>
      <c r="I179" t="s">
        <v>322</v>
      </c>
      <c r="J179" s="25">
        <v>10</v>
      </c>
      <c r="K179" s="26">
        <v>1.7000000000000001E-2</v>
      </c>
      <c r="L179" s="26">
        <v>2.0000000000000001E-4</v>
      </c>
    </row>
    <row r="180" spans="1:12" ht="16" customHeight="1">
      <c r="A180" t="s">
        <v>384</v>
      </c>
      <c r="B180" t="s">
        <v>11</v>
      </c>
      <c r="C180" t="s">
        <v>29</v>
      </c>
      <c r="D180" s="24">
        <v>45931</v>
      </c>
      <c r="E180" t="s">
        <v>430</v>
      </c>
      <c r="F180" t="s">
        <v>12</v>
      </c>
      <c r="G180" t="s">
        <v>616</v>
      </c>
      <c r="H180" t="s">
        <v>616</v>
      </c>
      <c r="I180" t="s">
        <v>322</v>
      </c>
      <c r="J180" s="25">
        <v>65</v>
      </c>
      <c r="K180" s="26">
        <v>0.1085</v>
      </c>
      <c r="L180" s="26">
        <v>8.9999999999999998E-4</v>
      </c>
    </row>
    <row r="181" spans="1:12" ht="16" customHeight="1">
      <c r="A181" t="s">
        <v>386</v>
      </c>
      <c r="B181" t="s">
        <v>12</v>
      </c>
      <c r="C181" t="s">
        <v>29</v>
      </c>
      <c r="D181" s="24">
        <v>45931</v>
      </c>
      <c r="E181" t="s">
        <v>386</v>
      </c>
      <c r="F181" t="s">
        <v>12</v>
      </c>
      <c r="G181" t="s">
        <v>615</v>
      </c>
      <c r="H181" t="s">
        <v>615</v>
      </c>
      <c r="I181" t="s">
        <v>315</v>
      </c>
      <c r="J181" s="25">
        <v>447730234</v>
      </c>
      <c r="K181" s="26">
        <v>734746.83600000001</v>
      </c>
      <c r="L181" s="26">
        <v>439.54259999999999</v>
      </c>
    </row>
    <row r="182" spans="1:12" ht="16" customHeight="1">
      <c r="A182" t="s">
        <v>386</v>
      </c>
      <c r="B182" t="s">
        <v>12</v>
      </c>
      <c r="C182" t="s">
        <v>29</v>
      </c>
      <c r="D182" s="24">
        <v>45931</v>
      </c>
      <c r="E182" t="s">
        <v>391</v>
      </c>
      <c r="F182" t="s">
        <v>12</v>
      </c>
      <c r="G182" t="s">
        <v>615</v>
      </c>
      <c r="H182" t="s">
        <v>615</v>
      </c>
      <c r="I182" t="s">
        <v>315</v>
      </c>
      <c r="J182" s="25">
        <v>2079840</v>
      </c>
      <c r="K182" s="26">
        <v>3414.5540000000001</v>
      </c>
      <c r="L182" s="26">
        <v>8.7837999999999994</v>
      </c>
    </row>
    <row r="183" spans="1:12" ht="16" customHeight="1">
      <c r="A183" t="s">
        <v>386</v>
      </c>
      <c r="B183" t="s">
        <v>12</v>
      </c>
      <c r="C183" t="s">
        <v>29</v>
      </c>
      <c r="D183" s="24">
        <v>45931</v>
      </c>
      <c r="E183" t="s">
        <v>395</v>
      </c>
      <c r="F183" t="s">
        <v>12</v>
      </c>
      <c r="G183" t="s">
        <v>615</v>
      </c>
      <c r="H183" t="s">
        <v>615</v>
      </c>
      <c r="I183" t="s">
        <v>315</v>
      </c>
      <c r="J183" s="25">
        <v>16011</v>
      </c>
      <c r="K183" s="26">
        <v>26.470099999999999</v>
      </c>
      <c r="L183" s="26">
        <v>0.1168</v>
      </c>
    </row>
    <row r="184" spans="1:12" ht="16" customHeight="1">
      <c r="A184" t="s">
        <v>386</v>
      </c>
      <c r="B184" t="s">
        <v>12</v>
      </c>
      <c r="C184" t="s">
        <v>29</v>
      </c>
      <c r="D184" s="24">
        <v>45931</v>
      </c>
      <c r="E184" t="s">
        <v>400</v>
      </c>
      <c r="F184" t="s">
        <v>12</v>
      </c>
      <c r="G184" t="s">
        <v>616</v>
      </c>
      <c r="H184" t="s">
        <v>616</v>
      </c>
      <c r="I184" t="s">
        <v>315</v>
      </c>
      <c r="J184" s="25">
        <v>22681</v>
      </c>
      <c r="K184" s="26">
        <v>37.495800000000003</v>
      </c>
      <c r="L184" s="26">
        <v>0.2243</v>
      </c>
    </row>
    <row r="185" spans="1:12" ht="16" customHeight="1">
      <c r="A185" t="s">
        <v>386</v>
      </c>
      <c r="B185" t="s">
        <v>12</v>
      </c>
      <c r="C185" t="s">
        <v>29</v>
      </c>
      <c r="D185" s="24">
        <v>45931</v>
      </c>
      <c r="E185" t="s">
        <v>414</v>
      </c>
      <c r="F185" t="s">
        <v>12</v>
      </c>
      <c r="G185" t="s">
        <v>615</v>
      </c>
      <c r="H185" t="s">
        <v>615</v>
      </c>
      <c r="I185" t="s">
        <v>322</v>
      </c>
      <c r="J185" s="25">
        <v>0</v>
      </c>
      <c r="K185" s="26">
        <v>0</v>
      </c>
      <c r="L185" s="26">
        <v>0</v>
      </c>
    </row>
    <row r="186" spans="1:12" ht="16" customHeight="1">
      <c r="A186" t="s">
        <v>386</v>
      </c>
      <c r="B186" t="s">
        <v>12</v>
      </c>
      <c r="C186" t="s">
        <v>29</v>
      </c>
      <c r="D186" s="24">
        <v>45931</v>
      </c>
      <c r="E186" t="s">
        <v>425</v>
      </c>
      <c r="F186" t="s">
        <v>12</v>
      </c>
      <c r="G186" t="s">
        <v>615</v>
      </c>
      <c r="H186" t="s">
        <v>615</v>
      </c>
      <c r="I186" t="s">
        <v>322</v>
      </c>
      <c r="J186" s="25">
        <v>0</v>
      </c>
      <c r="K186" s="26">
        <v>0</v>
      </c>
      <c r="L186" s="26">
        <v>0</v>
      </c>
    </row>
    <row r="187" spans="1:12" ht="16" customHeight="1">
      <c r="A187" t="s">
        <v>386</v>
      </c>
      <c r="B187" t="s">
        <v>12</v>
      </c>
      <c r="C187" t="s">
        <v>29</v>
      </c>
      <c r="D187" s="24">
        <v>45931</v>
      </c>
      <c r="E187" t="s">
        <v>430</v>
      </c>
      <c r="F187" t="s">
        <v>12</v>
      </c>
      <c r="G187" t="s">
        <v>616</v>
      </c>
      <c r="H187" t="s">
        <v>616</v>
      </c>
      <c r="I187" t="s">
        <v>322</v>
      </c>
      <c r="J187" s="25">
        <v>28</v>
      </c>
      <c r="K187" s="26">
        <v>4.6399999999999997E-2</v>
      </c>
      <c r="L187" s="26">
        <v>5.0000000000000001E-4</v>
      </c>
    </row>
    <row r="188" spans="1:12" ht="16" customHeight="1">
      <c r="A188" t="s">
        <v>387</v>
      </c>
      <c r="B188" t="s">
        <v>13</v>
      </c>
      <c r="C188" t="s">
        <v>29</v>
      </c>
      <c r="D188" s="24">
        <v>45931</v>
      </c>
      <c r="E188" t="s">
        <v>391</v>
      </c>
      <c r="F188" t="s">
        <v>12</v>
      </c>
      <c r="G188" t="s">
        <v>615</v>
      </c>
      <c r="H188" t="s">
        <v>615</v>
      </c>
      <c r="I188" t="s">
        <v>315</v>
      </c>
      <c r="J188" s="25">
        <v>21427448</v>
      </c>
      <c r="K188" s="26">
        <v>35455.403100000003</v>
      </c>
      <c r="L188" s="26">
        <v>90.405299999999997</v>
      </c>
    </row>
    <row r="189" spans="1:12" ht="16" customHeight="1">
      <c r="A189" t="s">
        <v>387</v>
      </c>
      <c r="B189" t="s">
        <v>13</v>
      </c>
      <c r="C189" t="s">
        <v>29</v>
      </c>
      <c r="D189" s="24">
        <v>45931</v>
      </c>
      <c r="E189" t="s">
        <v>395</v>
      </c>
      <c r="F189" t="s">
        <v>12</v>
      </c>
      <c r="G189" t="s">
        <v>615</v>
      </c>
      <c r="H189" t="s">
        <v>615</v>
      </c>
      <c r="I189" t="s">
        <v>315</v>
      </c>
      <c r="J189" s="25">
        <v>72546</v>
      </c>
      <c r="K189" s="26">
        <v>120.4004</v>
      </c>
      <c r="L189" s="26">
        <v>0.49359999999999998</v>
      </c>
    </row>
    <row r="190" spans="1:12" ht="16" customHeight="1">
      <c r="A190" t="s">
        <v>387</v>
      </c>
      <c r="B190" t="s">
        <v>13</v>
      </c>
      <c r="C190" t="s">
        <v>29</v>
      </c>
      <c r="D190" s="24">
        <v>45931</v>
      </c>
      <c r="E190" t="s">
        <v>400</v>
      </c>
      <c r="F190" t="s">
        <v>12</v>
      </c>
      <c r="G190" t="s">
        <v>616</v>
      </c>
      <c r="H190" t="s">
        <v>616</v>
      </c>
      <c r="I190" t="s">
        <v>315</v>
      </c>
      <c r="J190" s="25">
        <v>39478</v>
      </c>
      <c r="K190" s="26">
        <v>65.591300000000004</v>
      </c>
      <c r="L190" s="26">
        <v>0.36130000000000001</v>
      </c>
    </row>
    <row r="191" spans="1:12" ht="16" customHeight="1">
      <c r="A191" t="s">
        <v>387</v>
      </c>
      <c r="B191" t="s">
        <v>13</v>
      </c>
      <c r="C191" t="s">
        <v>29</v>
      </c>
      <c r="D191" s="24">
        <v>45931</v>
      </c>
      <c r="E191" t="s">
        <v>414</v>
      </c>
      <c r="F191" t="s">
        <v>12</v>
      </c>
      <c r="G191" t="s">
        <v>615</v>
      </c>
      <c r="H191" t="s">
        <v>615</v>
      </c>
      <c r="I191" t="s">
        <v>322</v>
      </c>
      <c r="J191" s="25">
        <v>200</v>
      </c>
      <c r="K191" s="26">
        <v>0.3392</v>
      </c>
      <c r="L191" s="26">
        <v>6.8999999999999999E-3</v>
      </c>
    </row>
    <row r="192" spans="1:12" ht="16" customHeight="1">
      <c r="A192" t="s">
        <v>387</v>
      </c>
      <c r="B192" t="s">
        <v>13</v>
      </c>
      <c r="C192" t="s">
        <v>29</v>
      </c>
      <c r="D192" s="24">
        <v>45931</v>
      </c>
      <c r="E192" t="s">
        <v>425</v>
      </c>
      <c r="F192" t="s">
        <v>12</v>
      </c>
      <c r="G192" t="s">
        <v>615</v>
      </c>
      <c r="H192" t="s">
        <v>615</v>
      </c>
      <c r="I192" t="s">
        <v>322</v>
      </c>
      <c r="J192" s="25">
        <v>0</v>
      </c>
      <c r="K192" s="26">
        <v>0</v>
      </c>
      <c r="L192" s="26">
        <v>0</v>
      </c>
    </row>
    <row r="193" spans="1:12" ht="16" customHeight="1">
      <c r="A193" t="s">
        <v>387</v>
      </c>
      <c r="B193" t="s">
        <v>13</v>
      </c>
      <c r="C193" t="s">
        <v>29</v>
      </c>
      <c r="D193" s="24">
        <v>45931</v>
      </c>
      <c r="E193" t="s">
        <v>430</v>
      </c>
      <c r="F193" t="s">
        <v>12</v>
      </c>
      <c r="G193" t="s">
        <v>616</v>
      </c>
      <c r="H193" t="s">
        <v>616</v>
      </c>
      <c r="I193" t="s">
        <v>322</v>
      </c>
      <c r="J193" s="25">
        <v>841</v>
      </c>
      <c r="K193" s="26">
        <v>1.4037999999999999</v>
      </c>
      <c r="L193" s="26">
        <v>1.2999999999999999E-2</v>
      </c>
    </row>
    <row r="194" spans="1:12" ht="16" customHeight="1">
      <c r="A194" t="s">
        <v>388</v>
      </c>
      <c r="B194" t="s">
        <v>9</v>
      </c>
      <c r="C194" t="s">
        <v>29</v>
      </c>
      <c r="D194" s="24">
        <v>45931</v>
      </c>
      <c r="E194" t="s">
        <v>391</v>
      </c>
      <c r="F194" t="s">
        <v>12</v>
      </c>
      <c r="G194" t="s">
        <v>615</v>
      </c>
      <c r="H194" t="s">
        <v>615</v>
      </c>
      <c r="I194" t="s">
        <v>315</v>
      </c>
      <c r="J194" s="25">
        <v>26169967</v>
      </c>
      <c r="K194" s="26">
        <v>43136.860200000003</v>
      </c>
      <c r="L194" s="26">
        <v>102.0291</v>
      </c>
    </row>
    <row r="195" spans="1:12" ht="16" customHeight="1">
      <c r="A195" t="s">
        <v>388</v>
      </c>
      <c r="B195" t="s">
        <v>9</v>
      </c>
      <c r="C195" t="s">
        <v>29</v>
      </c>
      <c r="D195" s="24">
        <v>45931</v>
      </c>
      <c r="E195" t="s">
        <v>395</v>
      </c>
      <c r="F195" t="s">
        <v>12</v>
      </c>
      <c r="G195" t="s">
        <v>615</v>
      </c>
      <c r="H195" t="s">
        <v>615</v>
      </c>
      <c r="I195" t="s">
        <v>315</v>
      </c>
      <c r="J195" s="25">
        <v>129231</v>
      </c>
      <c r="K195" s="26">
        <v>213.35550000000001</v>
      </c>
      <c r="L195" s="26">
        <v>0.75770000000000004</v>
      </c>
    </row>
    <row r="196" spans="1:12" ht="16" customHeight="1">
      <c r="A196" t="s">
        <v>388</v>
      </c>
      <c r="B196" t="s">
        <v>9</v>
      </c>
      <c r="C196" t="s">
        <v>29</v>
      </c>
      <c r="D196" s="24">
        <v>45931</v>
      </c>
      <c r="E196" t="s">
        <v>400</v>
      </c>
      <c r="F196" t="s">
        <v>12</v>
      </c>
      <c r="G196" t="s">
        <v>616</v>
      </c>
      <c r="H196" t="s">
        <v>616</v>
      </c>
      <c r="I196" t="s">
        <v>315</v>
      </c>
      <c r="J196" s="25">
        <v>35939</v>
      </c>
      <c r="K196" s="26">
        <v>59.577800000000003</v>
      </c>
      <c r="L196" s="26">
        <v>0.31009999999999999</v>
      </c>
    </row>
    <row r="197" spans="1:12" ht="16" customHeight="1">
      <c r="A197" t="s">
        <v>388</v>
      </c>
      <c r="B197" t="s">
        <v>9</v>
      </c>
      <c r="C197" t="s">
        <v>29</v>
      </c>
      <c r="D197" s="24">
        <v>45931</v>
      </c>
      <c r="E197" t="s">
        <v>414</v>
      </c>
      <c r="F197" t="s">
        <v>12</v>
      </c>
      <c r="G197" t="s">
        <v>615</v>
      </c>
      <c r="H197" t="s">
        <v>615</v>
      </c>
      <c r="I197" t="s">
        <v>322</v>
      </c>
      <c r="J197" s="25">
        <v>111</v>
      </c>
      <c r="K197" s="26">
        <v>0.18440000000000001</v>
      </c>
      <c r="L197" s="26">
        <v>2.2000000000000001E-3</v>
      </c>
    </row>
    <row r="198" spans="1:12" ht="16" customHeight="1">
      <c r="A198" t="s">
        <v>388</v>
      </c>
      <c r="B198" t="s">
        <v>9</v>
      </c>
      <c r="C198" t="s">
        <v>29</v>
      </c>
      <c r="D198" s="24">
        <v>45931</v>
      </c>
      <c r="E198" t="s">
        <v>420</v>
      </c>
      <c r="F198" t="s">
        <v>12</v>
      </c>
      <c r="G198" t="s">
        <v>615</v>
      </c>
      <c r="H198" t="s">
        <v>615</v>
      </c>
      <c r="I198" t="s">
        <v>322</v>
      </c>
      <c r="J198" s="25">
        <v>4</v>
      </c>
      <c r="K198" s="26">
        <v>6.6E-3</v>
      </c>
      <c r="L198" s="26">
        <v>4.0000000000000002E-4</v>
      </c>
    </row>
    <row r="199" spans="1:12" ht="16" customHeight="1">
      <c r="A199" t="s">
        <v>388</v>
      </c>
      <c r="B199" t="s">
        <v>9</v>
      </c>
      <c r="C199" t="s">
        <v>29</v>
      </c>
      <c r="D199" s="24">
        <v>45931</v>
      </c>
      <c r="E199" t="s">
        <v>425</v>
      </c>
      <c r="F199" t="s">
        <v>12</v>
      </c>
      <c r="G199" t="s">
        <v>615</v>
      </c>
      <c r="H199" t="s">
        <v>615</v>
      </c>
      <c r="I199" t="s">
        <v>322</v>
      </c>
      <c r="J199" s="25">
        <v>13</v>
      </c>
      <c r="K199" s="26">
        <v>2.1600000000000001E-2</v>
      </c>
      <c r="L199" s="26">
        <v>1E-3</v>
      </c>
    </row>
    <row r="200" spans="1:12" ht="16" customHeight="1">
      <c r="A200" t="s">
        <v>388</v>
      </c>
      <c r="B200" t="s">
        <v>9</v>
      </c>
      <c r="C200" t="s">
        <v>29</v>
      </c>
      <c r="D200" s="24">
        <v>45931</v>
      </c>
      <c r="E200" t="s">
        <v>430</v>
      </c>
      <c r="F200" t="s">
        <v>12</v>
      </c>
      <c r="G200" t="s">
        <v>616</v>
      </c>
      <c r="H200" t="s">
        <v>616</v>
      </c>
      <c r="I200" t="s">
        <v>322</v>
      </c>
      <c r="J200" s="25">
        <v>600</v>
      </c>
      <c r="K200" s="26">
        <v>1</v>
      </c>
      <c r="L200" s="26">
        <v>7.9000000000000008E-3</v>
      </c>
    </row>
    <row r="201" spans="1:12" ht="16" customHeight="1">
      <c r="A201" t="s">
        <v>354</v>
      </c>
      <c r="B201" t="s">
        <v>10</v>
      </c>
      <c r="C201" t="s">
        <v>29</v>
      </c>
      <c r="D201" s="24">
        <v>45931</v>
      </c>
      <c r="E201" t="s">
        <v>391</v>
      </c>
      <c r="F201" t="s">
        <v>12</v>
      </c>
      <c r="G201" t="s">
        <v>615</v>
      </c>
      <c r="H201" t="s">
        <v>615</v>
      </c>
      <c r="I201" t="s">
        <v>315</v>
      </c>
      <c r="J201" s="25">
        <v>35110297</v>
      </c>
      <c r="K201" s="26">
        <v>57810.461799999997</v>
      </c>
      <c r="L201" s="26">
        <v>116.6511</v>
      </c>
    </row>
    <row r="202" spans="1:12" ht="16" customHeight="1">
      <c r="A202" t="s">
        <v>354</v>
      </c>
      <c r="B202" t="s">
        <v>10</v>
      </c>
      <c r="C202" t="s">
        <v>29</v>
      </c>
      <c r="D202" s="24">
        <v>45931</v>
      </c>
      <c r="E202" t="s">
        <v>395</v>
      </c>
      <c r="F202" t="s">
        <v>12</v>
      </c>
      <c r="G202" t="s">
        <v>615</v>
      </c>
      <c r="H202" t="s">
        <v>615</v>
      </c>
      <c r="I202" t="s">
        <v>315</v>
      </c>
      <c r="J202" s="25">
        <v>320580</v>
      </c>
      <c r="K202" s="26">
        <v>529.80070000000001</v>
      </c>
      <c r="L202" s="26">
        <v>2.0747</v>
      </c>
    </row>
    <row r="203" spans="1:12" ht="16" customHeight="1">
      <c r="A203" t="s">
        <v>354</v>
      </c>
      <c r="B203" t="s">
        <v>10</v>
      </c>
      <c r="C203" t="s">
        <v>29</v>
      </c>
      <c r="D203" s="24">
        <v>45931</v>
      </c>
      <c r="E203" t="s">
        <v>400</v>
      </c>
      <c r="F203" t="s">
        <v>12</v>
      </c>
      <c r="G203" t="s">
        <v>616</v>
      </c>
      <c r="H203" t="s">
        <v>616</v>
      </c>
      <c r="I203" t="s">
        <v>315</v>
      </c>
      <c r="J203" s="25">
        <v>49457</v>
      </c>
      <c r="K203" s="26">
        <v>81.847499999999997</v>
      </c>
      <c r="L203" s="26">
        <v>0.45129999999999998</v>
      </c>
    </row>
    <row r="204" spans="1:12" ht="16" customHeight="1">
      <c r="A204" t="s">
        <v>354</v>
      </c>
      <c r="B204" t="s">
        <v>10</v>
      </c>
      <c r="C204" t="s">
        <v>29</v>
      </c>
      <c r="D204" s="24">
        <v>45931</v>
      </c>
      <c r="E204" t="s">
        <v>414</v>
      </c>
      <c r="F204" t="s">
        <v>12</v>
      </c>
      <c r="G204" t="s">
        <v>615</v>
      </c>
      <c r="H204" t="s">
        <v>615</v>
      </c>
      <c r="I204" t="s">
        <v>322</v>
      </c>
      <c r="J204" s="25">
        <v>25</v>
      </c>
      <c r="K204" s="26">
        <v>4.2099999999999999E-2</v>
      </c>
      <c r="L204" s="26">
        <v>4.0000000000000002E-4</v>
      </c>
    </row>
    <row r="205" spans="1:12" ht="16" customHeight="1">
      <c r="A205" t="s">
        <v>354</v>
      </c>
      <c r="B205" t="s">
        <v>10</v>
      </c>
      <c r="C205" t="s">
        <v>29</v>
      </c>
      <c r="D205" s="24">
        <v>45931</v>
      </c>
      <c r="E205" t="s">
        <v>425</v>
      </c>
      <c r="F205" t="s">
        <v>12</v>
      </c>
      <c r="G205" t="s">
        <v>615</v>
      </c>
      <c r="H205" t="s">
        <v>615</v>
      </c>
      <c r="I205" t="s">
        <v>322</v>
      </c>
      <c r="J205" s="25">
        <v>0</v>
      </c>
      <c r="K205" s="26">
        <v>0</v>
      </c>
      <c r="L205" s="26">
        <v>0</v>
      </c>
    </row>
    <row r="206" spans="1:12" ht="16" customHeight="1">
      <c r="A206" t="s">
        <v>354</v>
      </c>
      <c r="B206" t="s">
        <v>10</v>
      </c>
      <c r="C206" t="s">
        <v>29</v>
      </c>
      <c r="D206" s="24">
        <v>45931</v>
      </c>
      <c r="E206" t="s">
        <v>430</v>
      </c>
      <c r="F206" t="s">
        <v>12</v>
      </c>
      <c r="G206" t="s">
        <v>616</v>
      </c>
      <c r="H206" t="s">
        <v>616</v>
      </c>
      <c r="I206" t="s">
        <v>322</v>
      </c>
      <c r="J206" s="25">
        <v>1008</v>
      </c>
      <c r="K206" s="26">
        <v>1.6686000000000001</v>
      </c>
      <c r="L206" s="26">
        <v>1.78E-2</v>
      </c>
    </row>
    <row r="207" spans="1:12" ht="16" customHeight="1">
      <c r="A207" t="s">
        <v>389</v>
      </c>
      <c r="B207" t="s">
        <v>11</v>
      </c>
      <c r="C207" t="s">
        <v>31</v>
      </c>
      <c r="D207" s="24">
        <v>45931</v>
      </c>
      <c r="E207" t="s">
        <v>391</v>
      </c>
      <c r="F207" t="s">
        <v>12</v>
      </c>
      <c r="G207" t="s">
        <v>615</v>
      </c>
      <c r="H207" t="s">
        <v>615</v>
      </c>
      <c r="I207" t="s">
        <v>315</v>
      </c>
      <c r="J207" s="25">
        <v>111639069</v>
      </c>
      <c r="K207" s="26">
        <v>184344.63209999999</v>
      </c>
      <c r="L207" s="26">
        <v>241.25399999999999</v>
      </c>
    </row>
    <row r="208" spans="1:12" ht="16" customHeight="1">
      <c r="A208" t="s">
        <v>389</v>
      </c>
      <c r="B208" t="s">
        <v>11</v>
      </c>
      <c r="C208" t="s">
        <v>31</v>
      </c>
      <c r="D208" s="24">
        <v>45931</v>
      </c>
      <c r="E208" t="s">
        <v>395</v>
      </c>
      <c r="F208" t="s">
        <v>12</v>
      </c>
      <c r="G208" t="s">
        <v>615</v>
      </c>
      <c r="H208" t="s">
        <v>615</v>
      </c>
      <c r="I208" t="s">
        <v>315</v>
      </c>
      <c r="J208" s="25">
        <v>833444</v>
      </c>
      <c r="K208" s="26">
        <v>1379.1373000000001</v>
      </c>
      <c r="L208" s="26">
        <v>4.1581999999999999</v>
      </c>
    </row>
    <row r="209" spans="1:12" ht="16" customHeight="1">
      <c r="A209" t="s">
        <v>389</v>
      </c>
      <c r="B209" t="s">
        <v>11</v>
      </c>
      <c r="C209" t="s">
        <v>31</v>
      </c>
      <c r="D209" s="24">
        <v>45931</v>
      </c>
      <c r="E209" t="s">
        <v>400</v>
      </c>
      <c r="F209" t="s">
        <v>12</v>
      </c>
      <c r="G209" t="s">
        <v>616</v>
      </c>
      <c r="H209" t="s">
        <v>616</v>
      </c>
      <c r="I209" t="s">
        <v>315</v>
      </c>
      <c r="J209" s="25">
        <v>64932</v>
      </c>
      <c r="K209" s="26">
        <v>107.77509999999999</v>
      </c>
      <c r="L209" s="26">
        <v>0.54869999999999997</v>
      </c>
    </row>
    <row r="210" spans="1:12" ht="16" customHeight="1">
      <c r="A210" t="s">
        <v>389</v>
      </c>
      <c r="B210" t="s">
        <v>11</v>
      </c>
      <c r="C210" t="s">
        <v>31</v>
      </c>
      <c r="D210" s="24">
        <v>45931</v>
      </c>
      <c r="E210" t="s">
        <v>414</v>
      </c>
      <c r="F210" t="s">
        <v>12</v>
      </c>
      <c r="G210" t="s">
        <v>615</v>
      </c>
      <c r="H210" t="s">
        <v>615</v>
      </c>
      <c r="I210" t="s">
        <v>322</v>
      </c>
      <c r="J210" s="25">
        <v>93</v>
      </c>
      <c r="K210" s="26">
        <v>0.15609999999999999</v>
      </c>
      <c r="L210" s="26">
        <v>1.5E-3</v>
      </c>
    </row>
    <row r="211" spans="1:12" ht="16" customHeight="1">
      <c r="A211" t="s">
        <v>389</v>
      </c>
      <c r="B211" t="s">
        <v>11</v>
      </c>
      <c r="C211" t="s">
        <v>31</v>
      </c>
      <c r="D211" s="24">
        <v>45931</v>
      </c>
      <c r="E211" t="s">
        <v>425</v>
      </c>
      <c r="F211" t="s">
        <v>12</v>
      </c>
      <c r="G211" t="s">
        <v>615</v>
      </c>
      <c r="H211" t="s">
        <v>615</v>
      </c>
      <c r="I211" t="s">
        <v>322</v>
      </c>
      <c r="J211" s="25">
        <v>0</v>
      </c>
      <c r="K211" s="26">
        <v>0</v>
      </c>
      <c r="L211" s="26">
        <v>0</v>
      </c>
    </row>
    <row r="212" spans="1:12" ht="16" customHeight="1">
      <c r="A212" t="s">
        <v>389</v>
      </c>
      <c r="B212" t="s">
        <v>11</v>
      </c>
      <c r="C212" t="s">
        <v>31</v>
      </c>
      <c r="D212" s="24">
        <v>45931</v>
      </c>
      <c r="E212" t="s">
        <v>430</v>
      </c>
      <c r="F212" t="s">
        <v>12</v>
      </c>
      <c r="G212" t="s">
        <v>616</v>
      </c>
      <c r="H212" t="s">
        <v>616</v>
      </c>
      <c r="I212" t="s">
        <v>322</v>
      </c>
      <c r="J212" s="25">
        <v>1227</v>
      </c>
      <c r="K212" s="26">
        <v>2.0457000000000001</v>
      </c>
      <c r="L212" s="26">
        <v>2.1299999999999999E-2</v>
      </c>
    </row>
    <row r="213" spans="1:12" ht="16" customHeight="1">
      <c r="A213" t="s">
        <v>391</v>
      </c>
      <c r="B213" t="s">
        <v>12</v>
      </c>
      <c r="C213" t="s">
        <v>31</v>
      </c>
      <c r="D213" s="24">
        <v>45931</v>
      </c>
      <c r="E213" t="s">
        <v>391</v>
      </c>
      <c r="F213" t="s">
        <v>12</v>
      </c>
      <c r="G213" t="s">
        <v>615</v>
      </c>
      <c r="H213" t="s">
        <v>615</v>
      </c>
      <c r="I213" t="s">
        <v>315</v>
      </c>
      <c r="J213" s="25">
        <v>385184679</v>
      </c>
      <c r="K213" s="26">
        <v>641163.88639999996</v>
      </c>
      <c r="L213" s="26">
        <v>384.64929999999998</v>
      </c>
    </row>
    <row r="214" spans="1:12" ht="16" customHeight="1">
      <c r="A214" t="s">
        <v>391</v>
      </c>
      <c r="B214" t="s">
        <v>12</v>
      </c>
      <c r="C214" t="s">
        <v>31</v>
      </c>
      <c r="D214" s="24">
        <v>45931</v>
      </c>
      <c r="E214" t="s">
        <v>395</v>
      </c>
      <c r="F214" t="s">
        <v>12</v>
      </c>
      <c r="G214" t="s">
        <v>615</v>
      </c>
      <c r="H214" t="s">
        <v>615</v>
      </c>
      <c r="I214" t="s">
        <v>315</v>
      </c>
      <c r="J214" s="25">
        <v>2776178</v>
      </c>
      <c r="K214" s="26">
        <v>4603.3445000000002</v>
      </c>
      <c r="L214" s="26">
        <v>12.0906</v>
      </c>
    </row>
    <row r="215" spans="1:12" ht="16" customHeight="1">
      <c r="A215" t="s">
        <v>391</v>
      </c>
      <c r="B215" t="s">
        <v>12</v>
      </c>
      <c r="C215" t="s">
        <v>31</v>
      </c>
      <c r="D215" s="24">
        <v>45931</v>
      </c>
      <c r="E215" t="s">
        <v>400</v>
      </c>
      <c r="F215" t="s">
        <v>12</v>
      </c>
      <c r="G215" t="s">
        <v>616</v>
      </c>
      <c r="H215" t="s">
        <v>616</v>
      </c>
      <c r="I215" t="s">
        <v>315</v>
      </c>
      <c r="J215" s="25">
        <v>112037</v>
      </c>
      <c r="K215" s="26">
        <v>187.4992</v>
      </c>
      <c r="L215" s="26">
        <v>0.93840000000000001</v>
      </c>
    </row>
    <row r="216" spans="1:12" ht="16" customHeight="1">
      <c r="A216" t="s">
        <v>391</v>
      </c>
      <c r="B216" t="s">
        <v>12</v>
      </c>
      <c r="C216" t="s">
        <v>31</v>
      </c>
      <c r="D216" s="24">
        <v>45931</v>
      </c>
      <c r="E216" t="s">
        <v>414</v>
      </c>
      <c r="F216" t="s">
        <v>12</v>
      </c>
      <c r="G216" t="s">
        <v>615</v>
      </c>
      <c r="H216" t="s">
        <v>615</v>
      </c>
      <c r="I216" t="s">
        <v>322</v>
      </c>
      <c r="J216" s="25">
        <v>351</v>
      </c>
      <c r="K216" s="26">
        <v>0.59089999999999998</v>
      </c>
      <c r="L216" s="26">
        <v>4.0000000000000001E-3</v>
      </c>
    </row>
    <row r="217" spans="1:12" ht="16" customHeight="1">
      <c r="A217" t="s">
        <v>391</v>
      </c>
      <c r="B217" t="s">
        <v>12</v>
      </c>
      <c r="C217" t="s">
        <v>31</v>
      </c>
      <c r="D217" s="24">
        <v>45931</v>
      </c>
      <c r="E217" t="s">
        <v>420</v>
      </c>
      <c r="F217" t="s">
        <v>12</v>
      </c>
      <c r="G217" t="s">
        <v>615</v>
      </c>
      <c r="H217" t="s">
        <v>615</v>
      </c>
      <c r="I217" t="s">
        <v>322</v>
      </c>
      <c r="J217" s="25">
        <v>1</v>
      </c>
      <c r="K217" s="26">
        <v>1.6000000000000001E-3</v>
      </c>
      <c r="L217" s="26">
        <v>0</v>
      </c>
    </row>
    <row r="218" spans="1:12" ht="16" customHeight="1">
      <c r="A218" t="s">
        <v>391</v>
      </c>
      <c r="B218" t="s">
        <v>12</v>
      </c>
      <c r="C218" t="s">
        <v>31</v>
      </c>
      <c r="D218" s="24">
        <v>45931</v>
      </c>
      <c r="E218" t="s">
        <v>425</v>
      </c>
      <c r="F218" t="s">
        <v>12</v>
      </c>
      <c r="G218" t="s">
        <v>615</v>
      </c>
      <c r="H218" t="s">
        <v>615</v>
      </c>
      <c r="I218" t="s">
        <v>322</v>
      </c>
      <c r="J218" s="25">
        <v>1</v>
      </c>
      <c r="K218" s="26">
        <v>1.6999999999999999E-3</v>
      </c>
      <c r="L218" s="26">
        <v>0</v>
      </c>
    </row>
    <row r="219" spans="1:12" ht="16" customHeight="1">
      <c r="A219" t="s">
        <v>391</v>
      </c>
      <c r="B219" t="s">
        <v>12</v>
      </c>
      <c r="C219" t="s">
        <v>31</v>
      </c>
      <c r="D219" s="24">
        <v>45931</v>
      </c>
      <c r="E219" t="s">
        <v>430</v>
      </c>
      <c r="F219" t="s">
        <v>12</v>
      </c>
      <c r="G219" t="s">
        <v>616</v>
      </c>
      <c r="H219" t="s">
        <v>616</v>
      </c>
      <c r="I219" t="s">
        <v>322</v>
      </c>
      <c r="J219" s="25">
        <v>2078</v>
      </c>
      <c r="K219" s="26">
        <v>3.4826000000000001</v>
      </c>
      <c r="L219" s="26">
        <v>3.32E-2</v>
      </c>
    </row>
    <row r="220" spans="1:12" ht="16" customHeight="1">
      <c r="A220" t="s">
        <v>392</v>
      </c>
      <c r="B220" t="s">
        <v>13</v>
      </c>
      <c r="C220" t="s">
        <v>31</v>
      </c>
      <c r="D220" s="24">
        <v>45931</v>
      </c>
      <c r="E220" t="s">
        <v>395</v>
      </c>
      <c r="F220" t="s">
        <v>12</v>
      </c>
      <c r="G220" t="s">
        <v>615</v>
      </c>
      <c r="H220" t="s">
        <v>615</v>
      </c>
      <c r="I220" t="s">
        <v>315</v>
      </c>
      <c r="J220" s="25">
        <v>30160185</v>
      </c>
      <c r="K220" s="26">
        <v>50717.845099999999</v>
      </c>
      <c r="L220" s="26">
        <v>141.13390000000001</v>
      </c>
    </row>
    <row r="221" spans="1:12" ht="16" customHeight="1">
      <c r="A221" t="s">
        <v>392</v>
      </c>
      <c r="B221" t="s">
        <v>13</v>
      </c>
      <c r="C221" t="s">
        <v>31</v>
      </c>
      <c r="D221" s="24">
        <v>45931</v>
      </c>
      <c r="E221" t="s">
        <v>400</v>
      </c>
      <c r="F221" t="s">
        <v>12</v>
      </c>
      <c r="G221" t="s">
        <v>616</v>
      </c>
      <c r="H221" t="s">
        <v>616</v>
      </c>
      <c r="I221" t="s">
        <v>315</v>
      </c>
      <c r="J221" s="25">
        <v>265534</v>
      </c>
      <c r="K221" s="26">
        <v>448.26929999999999</v>
      </c>
      <c r="L221" s="26">
        <v>2.0992999999999999</v>
      </c>
    </row>
    <row r="222" spans="1:12" ht="16" customHeight="1">
      <c r="A222" t="s">
        <v>392</v>
      </c>
      <c r="B222" t="s">
        <v>13</v>
      </c>
      <c r="C222" t="s">
        <v>31</v>
      </c>
      <c r="D222" s="24">
        <v>45931</v>
      </c>
      <c r="E222" t="s">
        <v>414</v>
      </c>
      <c r="F222" t="s">
        <v>12</v>
      </c>
      <c r="G222" t="s">
        <v>615</v>
      </c>
      <c r="H222" t="s">
        <v>615</v>
      </c>
      <c r="I222" t="s">
        <v>322</v>
      </c>
      <c r="J222" s="25">
        <v>2356</v>
      </c>
      <c r="K222" s="26">
        <v>3.9706000000000001</v>
      </c>
      <c r="L222" s="26">
        <v>2.7099999999999999E-2</v>
      </c>
    </row>
    <row r="223" spans="1:12" ht="16" customHeight="1">
      <c r="A223" t="s">
        <v>392</v>
      </c>
      <c r="B223" t="s">
        <v>13</v>
      </c>
      <c r="C223" t="s">
        <v>31</v>
      </c>
      <c r="D223" s="24">
        <v>45931</v>
      </c>
      <c r="E223" t="s">
        <v>420</v>
      </c>
      <c r="F223" t="s">
        <v>12</v>
      </c>
      <c r="G223" t="s">
        <v>615</v>
      </c>
      <c r="H223" t="s">
        <v>615</v>
      </c>
      <c r="I223" t="s">
        <v>322</v>
      </c>
      <c r="J223" s="25">
        <v>39</v>
      </c>
      <c r="K223" s="26">
        <v>6.6000000000000003E-2</v>
      </c>
      <c r="L223" s="26">
        <v>8.0000000000000004E-4</v>
      </c>
    </row>
    <row r="224" spans="1:12" ht="16" customHeight="1">
      <c r="A224" t="s">
        <v>392</v>
      </c>
      <c r="B224" t="s">
        <v>13</v>
      </c>
      <c r="C224" t="s">
        <v>31</v>
      </c>
      <c r="D224" s="24">
        <v>45931</v>
      </c>
      <c r="E224" t="s">
        <v>430</v>
      </c>
      <c r="F224" t="s">
        <v>12</v>
      </c>
      <c r="G224" t="s">
        <v>616</v>
      </c>
      <c r="H224" t="s">
        <v>616</v>
      </c>
      <c r="I224" t="s">
        <v>322</v>
      </c>
      <c r="J224" s="25">
        <v>3039</v>
      </c>
      <c r="K224" s="26">
        <v>5.0899000000000001</v>
      </c>
      <c r="L224" s="26">
        <v>4.82E-2</v>
      </c>
    </row>
    <row r="225" spans="1:12" ht="16" customHeight="1">
      <c r="A225" t="s">
        <v>359</v>
      </c>
      <c r="B225" t="s">
        <v>9</v>
      </c>
      <c r="C225" t="s">
        <v>31</v>
      </c>
      <c r="D225" s="24">
        <v>45931</v>
      </c>
      <c r="E225" t="s">
        <v>395</v>
      </c>
      <c r="F225" t="s">
        <v>12</v>
      </c>
      <c r="G225" t="s">
        <v>615</v>
      </c>
      <c r="H225" t="s">
        <v>615</v>
      </c>
      <c r="I225" t="s">
        <v>315</v>
      </c>
      <c r="J225" s="25">
        <v>31115813</v>
      </c>
      <c r="K225" s="26">
        <v>52567.575299999997</v>
      </c>
      <c r="L225" s="26">
        <v>100.6323</v>
      </c>
    </row>
    <row r="226" spans="1:12" ht="16" customHeight="1">
      <c r="A226" t="s">
        <v>359</v>
      </c>
      <c r="B226" t="s">
        <v>9</v>
      </c>
      <c r="C226" t="s">
        <v>31</v>
      </c>
      <c r="D226" s="24">
        <v>45931</v>
      </c>
      <c r="E226" t="s">
        <v>400</v>
      </c>
      <c r="F226" t="s">
        <v>12</v>
      </c>
      <c r="G226" t="s">
        <v>616</v>
      </c>
      <c r="H226" t="s">
        <v>616</v>
      </c>
      <c r="I226" t="s">
        <v>315</v>
      </c>
      <c r="J226" s="25">
        <v>354726</v>
      </c>
      <c r="K226" s="26">
        <v>600.94500000000005</v>
      </c>
      <c r="L226" s="26">
        <v>2.4826000000000001</v>
      </c>
    </row>
    <row r="227" spans="1:12" ht="16" customHeight="1">
      <c r="A227" t="s">
        <v>359</v>
      </c>
      <c r="B227" t="s">
        <v>9</v>
      </c>
      <c r="C227" t="s">
        <v>31</v>
      </c>
      <c r="D227" s="24">
        <v>45931</v>
      </c>
      <c r="E227" t="s">
        <v>414</v>
      </c>
      <c r="F227" t="s">
        <v>12</v>
      </c>
      <c r="G227" t="s">
        <v>615</v>
      </c>
      <c r="H227" t="s">
        <v>615</v>
      </c>
      <c r="I227" t="s">
        <v>322</v>
      </c>
      <c r="J227" s="25">
        <v>5538</v>
      </c>
      <c r="K227" s="26">
        <v>9.4170999999999996</v>
      </c>
      <c r="L227" s="26">
        <v>6.0699999999999997E-2</v>
      </c>
    </row>
    <row r="228" spans="1:12" ht="16" customHeight="1">
      <c r="A228" t="s">
        <v>359</v>
      </c>
      <c r="B228" t="s">
        <v>9</v>
      </c>
      <c r="C228" t="s">
        <v>31</v>
      </c>
      <c r="D228" s="24">
        <v>45931</v>
      </c>
      <c r="E228" t="s">
        <v>420</v>
      </c>
      <c r="F228" t="s">
        <v>12</v>
      </c>
      <c r="G228" t="s">
        <v>615</v>
      </c>
      <c r="H228" t="s">
        <v>615</v>
      </c>
      <c r="I228" t="s">
        <v>322</v>
      </c>
      <c r="J228" s="25">
        <v>79</v>
      </c>
      <c r="K228" s="26">
        <v>0.13150000000000001</v>
      </c>
      <c r="L228" s="26">
        <v>5.0000000000000001E-4</v>
      </c>
    </row>
    <row r="229" spans="1:12" ht="16" customHeight="1">
      <c r="A229" t="s">
        <v>359</v>
      </c>
      <c r="B229" t="s">
        <v>9</v>
      </c>
      <c r="C229" t="s">
        <v>31</v>
      </c>
      <c r="D229" s="24">
        <v>45931</v>
      </c>
      <c r="E229" t="s">
        <v>425</v>
      </c>
      <c r="F229" t="s">
        <v>12</v>
      </c>
      <c r="G229" t="s">
        <v>615</v>
      </c>
      <c r="H229" t="s">
        <v>615</v>
      </c>
      <c r="I229" t="s">
        <v>322</v>
      </c>
      <c r="J229" s="25">
        <v>4</v>
      </c>
      <c r="K229" s="26">
        <v>6.7999999999999996E-3</v>
      </c>
      <c r="L229" s="26">
        <v>1E-4</v>
      </c>
    </row>
    <row r="230" spans="1:12" ht="16" customHeight="1">
      <c r="A230" t="s">
        <v>359</v>
      </c>
      <c r="B230" t="s">
        <v>9</v>
      </c>
      <c r="C230" t="s">
        <v>31</v>
      </c>
      <c r="D230" s="24">
        <v>45931</v>
      </c>
      <c r="E230" t="s">
        <v>430</v>
      </c>
      <c r="F230" t="s">
        <v>12</v>
      </c>
      <c r="G230" t="s">
        <v>616</v>
      </c>
      <c r="H230" t="s">
        <v>616</v>
      </c>
      <c r="I230" t="s">
        <v>322</v>
      </c>
      <c r="J230" s="25">
        <v>2533</v>
      </c>
      <c r="K230" s="26">
        <v>4.2583000000000002</v>
      </c>
      <c r="L230" s="26">
        <v>3.6400000000000002E-2</v>
      </c>
    </row>
    <row r="231" spans="1:12" ht="16" customHeight="1">
      <c r="A231" t="s">
        <v>393</v>
      </c>
      <c r="B231" t="s">
        <v>10</v>
      </c>
      <c r="C231" t="s">
        <v>31</v>
      </c>
      <c r="D231" s="24">
        <v>45931</v>
      </c>
      <c r="E231" t="s">
        <v>395</v>
      </c>
      <c r="F231" t="s">
        <v>12</v>
      </c>
      <c r="G231" t="s">
        <v>615</v>
      </c>
      <c r="H231" t="s">
        <v>615</v>
      </c>
      <c r="I231" t="s">
        <v>315</v>
      </c>
      <c r="J231" s="25">
        <v>16328486</v>
      </c>
      <c r="K231" s="26">
        <v>27602.328399999999</v>
      </c>
      <c r="L231" s="26">
        <v>32.226500000000001</v>
      </c>
    </row>
    <row r="232" spans="1:12" ht="16" customHeight="1">
      <c r="A232" t="s">
        <v>393</v>
      </c>
      <c r="B232" t="s">
        <v>10</v>
      </c>
      <c r="C232" t="s">
        <v>31</v>
      </c>
      <c r="D232" s="24">
        <v>45931</v>
      </c>
      <c r="E232" t="s">
        <v>400</v>
      </c>
      <c r="F232" t="s">
        <v>12</v>
      </c>
      <c r="G232" t="s">
        <v>616</v>
      </c>
      <c r="H232" t="s">
        <v>616</v>
      </c>
      <c r="I232" t="s">
        <v>315</v>
      </c>
      <c r="J232" s="25">
        <v>120047</v>
      </c>
      <c r="K232" s="26">
        <v>202.92689999999999</v>
      </c>
      <c r="L232" s="26">
        <v>0.67520000000000002</v>
      </c>
    </row>
    <row r="233" spans="1:12" ht="16" customHeight="1">
      <c r="A233" t="s">
        <v>393</v>
      </c>
      <c r="B233" t="s">
        <v>10</v>
      </c>
      <c r="C233" t="s">
        <v>31</v>
      </c>
      <c r="D233" s="24">
        <v>45931</v>
      </c>
      <c r="E233" t="s">
        <v>414</v>
      </c>
      <c r="F233" t="s">
        <v>12</v>
      </c>
      <c r="G233" t="s">
        <v>615</v>
      </c>
      <c r="H233" t="s">
        <v>615</v>
      </c>
      <c r="I233" t="s">
        <v>322</v>
      </c>
      <c r="J233" s="25">
        <v>2192</v>
      </c>
      <c r="K233" s="26">
        <v>3.7195999999999998</v>
      </c>
      <c r="L233" s="26">
        <v>2.3400000000000001E-2</v>
      </c>
    </row>
    <row r="234" spans="1:12" ht="16" customHeight="1">
      <c r="A234" t="s">
        <v>393</v>
      </c>
      <c r="B234" t="s">
        <v>10</v>
      </c>
      <c r="C234" t="s">
        <v>31</v>
      </c>
      <c r="D234" s="24">
        <v>45931</v>
      </c>
      <c r="E234" t="s">
        <v>420</v>
      </c>
      <c r="F234" t="s">
        <v>12</v>
      </c>
      <c r="G234" t="s">
        <v>615</v>
      </c>
      <c r="H234" t="s">
        <v>615</v>
      </c>
      <c r="I234" t="s">
        <v>322</v>
      </c>
      <c r="J234" s="25">
        <v>22</v>
      </c>
      <c r="K234" s="26">
        <v>3.7600000000000001E-2</v>
      </c>
      <c r="L234" s="26">
        <v>4.0000000000000002E-4</v>
      </c>
    </row>
    <row r="235" spans="1:12" ht="16" customHeight="1">
      <c r="A235" t="s">
        <v>393</v>
      </c>
      <c r="B235" t="s">
        <v>10</v>
      </c>
      <c r="C235" t="s">
        <v>31</v>
      </c>
      <c r="D235" s="24">
        <v>45931</v>
      </c>
      <c r="E235" t="s">
        <v>425</v>
      </c>
      <c r="F235" t="s">
        <v>12</v>
      </c>
      <c r="G235" t="s">
        <v>615</v>
      </c>
      <c r="H235" t="s">
        <v>615</v>
      </c>
      <c r="I235" t="s">
        <v>322</v>
      </c>
      <c r="J235" s="25">
        <v>0</v>
      </c>
      <c r="K235" s="26">
        <v>0</v>
      </c>
      <c r="L235" s="26">
        <v>0</v>
      </c>
    </row>
    <row r="236" spans="1:12" ht="16" customHeight="1">
      <c r="A236" t="s">
        <v>393</v>
      </c>
      <c r="B236" t="s">
        <v>10</v>
      </c>
      <c r="C236" t="s">
        <v>31</v>
      </c>
      <c r="D236" s="24">
        <v>45931</v>
      </c>
      <c r="E236" t="s">
        <v>430</v>
      </c>
      <c r="F236" t="s">
        <v>12</v>
      </c>
      <c r="G236" t="s">
        <v>616</v>
      </c>
      <c r="H236" t="s">
        <v>616</v>
      </c>
      <c r="I236" t="s">
        <v>322</v>
      </c>
      <c r="J236" s="25">
        <v>674</v>
      </c>
      <c r="K236" s="26">
        <v>1.1472</v>
      </c>
      <c r="L236" s="26">
        <v>1.15E-2</v>
      </c>
    </row>
    <row r="237" spans="1:12" ht="16" customHeight="1">
      <c r="A237" t="s">
        <v>395</v>
      </c>
      <c r="B237" t="s">
        <v>12</v>
      </c>
      <c r="C237" t="s">
        <v>33</v>
      </c>
      <c r="D237" s="24">
        <v>45931</v>
      </c>
      <c r="E237" t="s">
        <v>395</v>
      </c>
      <c r="F237" t="s">
        <v>12</v>
      </c>
      <c r="G237" t="s">
        <v>615</v>
      </c>
      <c r="H237" t="s">
        <v>615</v>
      </c>
      <c r="I237" t="s">
        <v>315</v>
      </c>
      <c r="J237" s="25">
        <v>436334067</v>
      </c>
      <c r="K237" s="26">
        <v>741584.9547</v>
      </c>
      <c r="L237" s="26">
        <v>461.01319999999998</v>
      </c>
    </row>
    <row r="238" spans="1:12" ht="16" customHeight="1">
      <c r="A238" t="s">
        <v>395</v>
      </c>
      <c r="B238" t="s">
        <v>12</v>
      </c>
      <c r="C238" t="s">
        <v>33</v>
      </c>
      <c r="D238" s="24">
        <v>45931</v>
      </c>
      <c r="E238" t="s">
        <v>400</v>
      </c>
      <c r="F238" t="s">
        <v>12</v>
      </c>
      <c r="G238" t="s">
        <v>616</v>
      </c>
      <c r="H238" t="s">
        <v>616</v>
      </c>
      <c r="I238" t="s">
        <v>315</v>
      </c>
      <c r="J238" s="25">
        <v>2321018</v>
      </c>
      <c r="K238" s="26">
        <v>3957.3117000000002</v>
      </c>
      <c r="L238" s="26">
        <v>13.444800000000001</v>
      </c>
    </row>
    <row r="239" spans="1:12" ht="16" customHeight="1">
      <c r="A239" t="s">
        <v>395</v>
      </c>
      <c r="B239" t="s">
        <v>12</v>
      </c>
      <c r="C239" t="s">
        <v>33</v>
      </c>
      <c r="D239" s="24">
        <v>45931</v>
      </c>
      <c r="E239" t="s">
        <v>414</v>
      </c>
      <c r="F239" t="s">
        <v>12</v>
      </c>
      <c r="G239" t="s">
        <v>615</v>
      </c>
      <c r="H239" t="s">
        <v>615</v>
      </c>
      <c r="I239" t="s">
        <v>322</v>
      </c>
      <c r="J239" s="25">
        <v>21974</v>
      </c>
      <c r="K239" s="26">
        <v>37.6038</v>
      </c>
      <c r="L239" s="26">
        <v>0.21</v>
      </c>
    </row>
    <row r="240" spans="1:12" ht="16" customHeight="1">
      <c r="A240" t="s">
        <v>395</v>
      </c>
      <c r="B240" t="s">
        <v>12</v>
      </c>
      <c r="C240" t="s">
        <v>33</v>
      </c>
      <c r="D240" s="24">
        <v>45931</v>
      </c>
      <c r="E240" t="s">
        <v>420</v>
      </c>
      <c r="F240" t="s">
        <v>12</v>
      </c>
      <c r="G240" t="s">
        <v>615</v>
      </c>
      <c r="H240" t="s">
        <v>615</v>
      </c>
      <c r="I240" t="s">
        <v>322</v>
      </c>
      <c r="J240" s="25">
        <v>42</v>
      </c>
      <c r="K240" s="26">
        <v>7.2099999999999997E-2</v>
      </c>
      <c r="L240" s="26">
        <v>5.0000000000000001E-4</v>
      </c>
    </row>
    <row r="241" spans="1:12" ht="16" customHeight="1">
      <c r="A241" t="s">
        <v>395</v>
      </c>
      <c r="B241" t="s">
        <v>12</v>
      </c>
      <c r="C241" t="s">
        <v>33</v>
      </c>
      <c r="D241" s="24">
        <v>45931</v>
      </c>
      <c r="E241" t="s">
        <v>425</v>
      </c>
      <c r="F241" t="s">
        <v>12</v>
      </c>
      <c r="G241" t="s">
        <v>615</v>
      </c>
      <c r="H241" t="s">
        <v>615</v>
      </c>
      <c r="I241" t="s">
        <v>322</v>
      </c>
      <c r="J241" s="25">
        <v>10</v>
      </c>
      <c r="K241" s="26">
        <v>1.67E-2</v>
      </c>
      <c r="L241" s="26">
        <v>1E-4</v>
      </c>
    </row>
    <row r="242" spans="1:12" ht="16" customHeight="1">
      <c r="A242" t="s">
        <v>395</v>
      </c>
      <c r="B242" t="s">
        <v>12</v>
      </c>
      <c r="C242" t="s">
        <v>33</v>
      </c>
      <c r="D242" s="24">
        <v>45931</v>
      </c>
      <c r="E242" t="s">
        <v>430</v>
      </c>
      <c r="F242" t="s">
        <v>12</v>
      </c>
      <c r="G242" t="s">
        <v>616</v>
      </c>
      <c r="H242" t="s">
        <v>616</v>
      </c>
      <c r="I242" t="s">
        <v>322</v>
      </c>
      <c r="J242" s="25">
        <v>5741</v>
      </c>
      <c r="K242" s="26">
        <v>9.9092000000000002</v>
      </c>
      <c r="L242" s="26">
        <v>8.2000000000000003E-2</v>
      </c>
    </row>
    <row r="243" spans="1:12" ht="16" customHeight="1">
      <c r="A243" t="s">
        <v>396</v>
      </c>
      <c r="B243" t="s">
        <v>13</v>
      </c>
      <c r="C243" t="s">
        <v>33</v>
      </c>
      <c r="D243" s="24">
        <v>45931</v>
      </c>
      <c r="E243" t="s">
        <v>400</v>
      </c>
      <c r="F243" t="s">
        <v>12</v>
      </c>
      <c r="G243" t="s">
        <v>616</v>
      </c>
      <c r="H243" t="s">
        <v>618</v>
      </c>
      <c r="I243" t="s">
        <v>315</v>
      </c>
      <c r="J243" s="25">
        <v>21172205</v>
      </c>
      <c r="K243" s="26">
        <v>35854.739099999999</v>
      </c>
      <c r="L243" s="26">
        <v>104.4166</v>
      </c>
    </row>
    <row r="244" spans="1:12" ht="16" customHeight="1">
      <c r="A244" t="s">
        <v>396</v>
      </c>
      <c r="B244" t="s">
        <v>13</v>
      </c>
      <c r="C244" t="s">
        <v>33</v>
      </c>
      <c r="D244" s="24">
        <v>45931</v>
      </c>
      <c r="E244" t="s">
        <v>414</v>
      </c>
      <c r="F244" t="s">
        <v>12</v>
      </c>
      <c r="G244" t="s">
        <v>615</v>
      </c>
      <c r="H244" t="s">
        <v>615</v>
      </c>
      <c r="I244" t="s">
        <v>322</v>
      </c>
      <c r="J244" s="25">
        <v>122792</v>
      </c>
      <c r="K244" s="26">
        <v>208.94229999999999</v>
      </c>
      <c r="L244" s="26">
        <v>1.2062999999999999</v>
      </c>
    </row>
    <row r="245" spans="1:12" ht="16" customHeight="1">
      <c r="A245" t="s">
        <v>396</v>
      </c>
      <c r="B245" t="s">
        <v>13</v>
      </c>
      <c r="C245" t="s">
        <v>33</v>
      </c>
      <c r="D245" s="24">
        <v>45931</v>
      </c>
      <c r="E245" t="s">
        <v>420</v>
      </c>
      <c r="F245" t="s">
        <v>12</v>
      </c>
      <c r="G245" t="s">
        <v>615</v>
      </c>
      <c r="H245" t="s">
        <v>615</v>
      </c>
      <c r="I245" t="s">
        <v>322</v>
      </c>
      <c r="J245" s="25">
        <v>1663</v>
      </c>
      <c r="K245" s="26">
        <v>2.835</v>
      </c>
      <c r="L245" s="26">
        <v>2.6200000000000001E-2</v>
      </c>
    </row>
    <row r="246" spans="1:12" ht="16" customHeight="1">
      <c r="A246" t="s">
        <v>396</v>
      </c>
      <c r="B246" t="s">
        <v>13</v>
      </c>
      <c r="C246" t="s">
        <v>33</v>
      </c>
      <c r="D246" s="24">
        <v>45931</v>
      </c>
      <c r="E246" t="s">
        <v>425</v>
      </c>
      <c r="F246" t="s">
        <v>12</v>
      </c>
      <c r="G246" t="s">
        <v>615</v>
      </c>
      <c r="H246" t="s">
        <v>615</v>
      </c>
      <c r="I246" t="s">
        <v>322</v>
      </c>
      <c r="J246" s="25">
        <v>4</v>
      </c>
      <c r="K246" s="26">
        <v>6.7999999999999996E-3</v>
      </c>
      <c r="L246" s="26">
        <v>1E-4</v>
      </c>
    </row>
    <row r="247" spans="1:12" ht="16" customHeight="1">
      <c r="A247" t="s">
        <v>396</v>
      </c>
      <c r="B247" t="s">
        <v>13</v>
      </c>
      <c r="C247" t="s">
        <v>33</v>
      </c>
      <c r="D247" s="24">
        <v>45931</v>
      </c>
      <c r="E247" t="s">
        <v>430</v>
      </c>
      <c r="F247" t="s">
        <v>12</v>
      </c>
      <c r="G247" t="s">
        <v>616</v>
      </c>
      <c r="H247" t="s">
        <v>616</v>
      </c>
      <c r="I247" t="s">
        <v>322</v>
      </c>
      <c r="J247" s="25">
        <v>7002</v>
      </c>
      <c r="K247" s="26">
        <v>11.943300000000001</v>
      </c>
      <c r="L247" s="26">
        <v>9.9900000000000003E-2</v>
      </c>
    </row>
    <row r="248" spans="1:12" ht="16" customHeight="1">
      <c r="A248" t="s">
        <v>397</v>
      </c>
      <c r="B248" t="s">
        <v>9</v>
      </c>
      <c r="C248" t="s">
        <v>33</v>
      </c>
      <c r="D248" s="24">
        <v>45931</v>
      </c>
      <c r="E248" t="s">
        <v>400</v>
      </c>
      <c r="F248" t="s">
        <v>12</v>
      </c>
      <c r="G248" t="s">
        <v>616</v>
      </c>
      <c r="H248" t="s">
        <v>618</v>
      </c>
      <c r="I248" t="s">
        <v>315</v>
      </c>
      <c r="J248" s="25">
        <v>20117076</v>
      </c>
      <c r="K248" s="26">
        <v>34198.069300000003</v>
      </c>
      <c r="L248" s="26">
        <v>95.382599999999996</v>
      </c>
    </row>
    <row r="249" spans="1:12" ht="16" customHeight="1">
      <c r="A249" t="s">
        <v>397</v>
      </c>
      <c r="B249" t="s">
        <v>9</v>
      </c>
      <c r="C249" t="s">
        <v>33</v>
      </c>
      <c r="D249" s="24">
        <v>45931</v>
      </c>
      <c r="E249" t="s">
        <v>414</v>
      </c>
      <c r="F249" t="s">
        <v>12</v>
      </c>
      <c r="G249" t="s">
        <v>615</v>
      </c>
      <c r="H249" t="s">
        <v>615</v>
      </c>
      <c r="I249" t="s">
        <v>322</v>
      </c>
      <c r="J249" s="25">
        <v>159261</v>
      </c>
      <c r="K249" s="26">
        <v>271.7199</v>
      </c>
      <c r="L249" s="26">
        <v>1.4459</v>
      </c>
    </row>
    <row r="250" spans="1:12" ht="16" customHeight="1">
      <c r="A250" t="s">
        <v>397</v>
      </c>
      <c r="B250" t="s">
        <v>9</v>
      </c>
      <c r="C250" t="s">
        <v>33</v>
      </c>
      <c r="D250" s="24">
        <v>45931</v>
      </c>
      <c r="E250" t="s">
        <v>420</v>
      </c>
      <c r="F250" t="s">
        <v>12</v>
      </c>
      <c r="G250" t="s">
        <v>615</v>
      </c>
      <c r="H250" t="s">
        <v>615</v>
      </c>
      <c r="I250" t="s">
        <v>322</v>
      </c>
      <c r="J250" s="25">
        <v>3258</v>
      </c>
      <c r="K250" s="26">
        <v>5.5926999999999998</v>
      </c>
      <c r="L250" s="26">
        <v>5.1299999999999998E-2</v>
      </c>
    </row>
    <row r="251" spans="1:12" ht="16" customHeight="1">
      <c r="A251" t="s">
        <v>397</v>
      </c>
      <c r="B251" t="s">
        <v>9</v>
      </c>
      <c r="C251" t="s">
        <v>33</v>
      </c>
      <c r="D251" s="24">
        <v>45931</v>
      </c>
      <c r="E251" t="s">
        <v>425</v>
      </c>
      <c r="F251" t="s">
        <v>12</v>
      </c>
      <c r="G251" t="s">
        <v>615</v>
      </c>
      <c r="H251" t="s">
        <v>615</v>
      </c>
      <c r="I251" t="s">
        <v>322</v>
      </c>
      <c r="J251" s="25">
        <v>7</v>
      </c>
      <c r="K251" s="26">
        <v>1.2E-2</v>
      </c>
      <c r="L251" s="26">
        <v>1E-4</v>
      </c>
    </row>
    <row r="252" spans="1:12" ht="16" customHeight="1">
      <c r="A252" t="s">
        <v>397</v>
      </c>
      <c r="B252" t="s">
        <v>9</v>
      </c>
      <c r="C252" t="s">
        <v>33</v>
      </c>
      <c r="D252" s="24">
        <v>45931</v>
      </c>
      <c r="E252" t="s">
        <v>430</v>
      </c>
      <c r="F252" t="s">
        <v>12</v>
      </c>
      <c r="G252" t="s">
        <v>616</v>
      </c>
      <c r="H252" t="s">
        <v>616</v>
      </c>
      <c r="I252" t="s">
        <v>322</v>
      </c>
      <c r="J252" s="25">
        <v>9063</v>
      </c>
      <c r="K252" s="26">
        <v>15.4878</v>
      </c>
      <c r="L252" s="26">
        <v>0.12479999999999999</v>
      </c>
    </row>
    <row r="253" spans="1:12" ht="16" customHeight="1">
      <c r="A253" t="s">
        <v>321</v>
      </c>
      <c r="B253" t="s">
        <v>10</v>
      </c>
      <c r="C253" t="s">
        <v>33</v>
      </c>
      <c r="D253" s="24">
        <v>45931</v>
      </c>
      <c r="E253" t="s">
        <v>400</v>
      </c>
      <c r="F253" t="s">
        <v>12</v>
      </c>
      <c r="G253" t="s">
        <v>616</v>
      </c>
      <c r="H253" t="s">
        <v>618</v>
      </c>
      <c r="I253" t="s">
        <v>315</v>
      </c>
      <c r="J253" s="25">
        <v>25634361</v>
      </c>
      <c r="K253" s="26">
        <v>43546.805999999997</v>
      </c>
      <c r="L253" s="26">
        <v>105.27889999999999</v>
      </c>
    </row>
    <row r="254" spans="1:12" ht="16" customHeight="1">
      <c r="A254" t="s">
        <v>321</v>
      </c>
      <c r="B254" t="s">
        <v>10</v>
      </c>
      <c r="C254" t="s">
        <v>33</v>
      </c>
      <c r="D254" s="24">
        <v>45931</v>
      </c>
      <c r="E254" t="s">
        <v>414</v>
      </c>
      <c r="F254" t="s">
        <v>12</v>
      </c>
      <c r="G254" t="s">
        <v>615</v>
      </c>
      <c r="H254" t="s">
        <v>615</v>
      </c>
      <c r="I254" t="s">
        <v>322</v>
      </c>
      <c r="J254" s="25">
        <v>288489</v>
      </c>
      <c r="K254" s="26">
        <v>491.81889999999999</v>
      </c>
      <c r="L254" s="26">
        <v>2.5727000000000002</v>
      </c>
    </row>
    <row r="255" spans="1:12" ht="16" customHeight="1">
      <c r="A255" t="s">
        <v>321</v>
      </c>
      <c r="B255" t="s">
        <v>10</v>
      </c>
      <c r="C255" t="s">
        <v>33</v>
      </c>
      <c r="D255" s="24">
        <v>45931</v>
      </c>
      <c r="E255" t="s">
        <v>420</v>
      </c>
      <c r="F255" t="s">
        <v>12</v>
      </c>
      <c r="G255" t="s">
        <v>615</v>
      </c>
      <c r="H255" t="s">
        <v>615</v>
      </c>
      <c r="I255" t="s">
        <v>322</v>
      </c>
      <c r="J255" s="25">
        <v>4090</v>
      </c>
      <c r="K255" s="26">
        <v>7.0084999999999997</v>
      </c>
      <c r="L255" s="26">
        <v>6.0100000000000001E-2</v>
      </c>
    </row>
    <row r="256" spans="1:12" ht="16" customHeight="1">
      <c r="A256" t="s">
        <v>321</v>
      </c>
      <c r="B256" t="s">
        <v>10</v>
      </c>
      <c r="C256" t="s">
        <v>33</v>
      </c>
      <c r="D256" s="24">
        <v>45931</v>
      </c>
      <c r="E256" t="s">
        <v>425</v>
      </c>
      <c r="F256" t="s">
        <v>12</v>
      </c>
      <c r="G256" t="s">
        <v>615</v>
      </c>
      <c r="H256" t="s">
        <v>615</v>
      </c>
      <c r="I256" t="s">
        <v>322</v>
      </c>
      <c r="J256" s="25">
        <v>12</v>
      </c>
      <c r="K256" s="26">
        <v>2.0199999999999999E-2</v>
      </c>
      <c r="L256" s="26">
        <v>2.0000000000000001E-4</v>
      </c>
    </row>
    <row r="257" spans="1:12" ht="16" customHeight="1">
      <c r="A257" t="s">
        <v>321</v>
      </c>
      <c r="B257" t="s">
        <v>10</v>
      </c>
      <c r="C257" t="s">
        <v>33</v>
      </c>
      <c r="D257" s="24">
        <v>45931</v>
      </c>
      <c r="E257" t="s">
        <v>430</v>
      </c>
      <c r="F257" t="s">
        <v>12</v>
      </c>
      <c r="G257" t="s">
        <v>616</v>
      </c>
      <c r="H257" t="s">
        <v>616</v>
      </c>
      <c r="I257" t="s">
        <v>322</v>
      </c>
      <c r="J257" s="25">
        <v>9952</v>
      </c>
      <c r="K257" s="26">
        <v>16.979700000000001</v>
      </c>
      <c r="L257" s="26">
        <v>0.14560000000000001</v>
      </c>
    </row>
    <row r="258" spans="1:12" ht="16" customHeight="1">
      <c r="A258" t="s">
        <v>321</v>
      </c>
      <c r="B258" t="s">
        <v>10</v>
      </c>
      <c r="C258" t="s">
        <v>33</v>
      </c>
      <c r="D258" s="24">
        <v>45931</v>
      </c>
      <c r="E258" t="s">
        <v>448</v>
      </c>
      <c r="F258" t="s">
        <v>12</v>
      </c>
      <c r="G258" t="s">
        <v>615</v>
      </c>
      <c r="H258" t="s">
        <v>615</v>
      </c>
      <c r="I258" t="s">
        <v>324</v>
      </c>
      <c r="J258" s="25">
        <v>4</v>
      </c>
      <c r="K258" s="26">
        <v>6.7000000000000002E-3</v>
      </c>
      <c r="L258" s="26">
        <v>2.0000000000000001E-4</v>
      </c>
    </row>
    <row r="259" spans="1:12" ht="16" customHeight="1">
      <c r="A259" t="s">
        <v>398</v>
      </c>
      <c r="B259" t="s">
        <v>11</v>
      </c>
      <c r="C259" t="s">
        <v>35</v>
      </c>
      <c r="D259" s="24">
        <v>45931</v>
      </c>
      <c r="E259" t="s">
        <v>400</v>
      </c>
      <c r="F259" t="s">
        <v>12</v>
      </c>
      <c r="G259" t="s">
        <v>616</v>
      </c>
      <c r="H259" t="s">
        <v>618</v>
      </c>
      <c r="I259" t="s">
        <v>315</v>
      </c>
      <c r="J259" s="25">
        <v>95297049</v>
      </c>
      <c r="K259" s="26">
        <v>162143.91399999999</v>
      </c>
      <c r="L259" s="26">
        <v>263.94209999999998</v>
      </c>
    </row>
    <row r="260" spans="1:12" ht="16" customHeight="1">
      <c r="A260" t="s">
        <v>398</v>
      </c>
      <c r="B260" t="s">
        <v>11</v>
      </c>
      <c r="C260" t="s">
        <v>35</v>
      </c>
      <c r="D260" s="24">
        <v>45931</v>
      </c>
      <c r="E260" t="s">
        <v>414</v>
      </c>
      <c r="F260" t="s">
        <v>12</v>
      </c>
      <c r="G260" t="s">
        <v>615</v>
      </c>
      <c r="H260" t="s">
        <v>615</v>
      </c>
      <c r="I260" t="s">
        <v>322</v>
      </c>
      <c r="J260" s="25">
        <v>567001</v>
      </c>
      <c r="K260" s="26">
        <v>966.59220000000005</v>
      </c>
      <c r="L260" s="26">
        <v>4.2689000000000004</v>
      </c>
    </row>
    <row r="261" spans="1:12" ht="16" customHeight="1">
      <c r="A261" t="s">
        <v>398</v>
      </c>
      <c r="B261" t="s">
        <v>11</v>
      </c>
      <c r="C261" t="s">
        <v>35</v>
      </c>
      <c r="D261" s="24">
        <v>45931</v>
      </c>
      <c r="E261" t="s">
        <v>420</v>
      </c>
      <c r="F261" t="s">
        <v>12</v>
      </c>
      <c r="G261" t="s">
        <v>615</v>
      </c>
      <c r="H261" t="s">
        <v>615</v>
      </c>
      <c r="I261" t="s">
        <v>322</v>
      </c>
      <c r="J261" s="25">
        <v>5020</v>
      </c>
      <c r="K261" s="26">
        <v>8.6283999999999992</v>
      </c>
      <c r="L261" s="26">
        <v>6.7299999999999999E-2</v>
      </c>
    </row>
    <row r="262" spans="1:12" ht="16" customHeight="1">
      <c r="A262" t="s">
        <v>398</v>
      </c>
      <c r="B262" t="s">
        <v>11</v>
      </c>
      <c r="C262" t="s">
        <v>35</v>
      </c>
      <c r="D262" s="24">
        <v>45931</v>
      </c>
      <c r="E262" t="s">
        <v>425</v>
      </c>
      <c r="F262" t="s">
        <v>12</v>
      </c>
      <c r="G262" t="s">
        <v>615</v>
      </c>
      <c r="H262" t="s">
        <v>615</v>
      </c>
      <c r="I262" t="s">
        <v>322</v>
      </c>
      <c r="J262" s="25">
        <v>28</v>
      </c>
      <c r="K262" s="26">
        <v>4.8500000000000001E-2</v>
      </c>
      <c r="L262" s="26">
        <v>1E-4</v>
      </c>
    </row>
    <row r="263" spans="1:12" ht="16" customHeight="1">
      <c r="A263" t="s">
        <v>398</v>
      </c>
      <c r="B263" t="s">
        <v>11</v>
      </c>
      <c r="C263" t="s">
        <v>35</v>
      </c>
      <c r="D263" s="24">
        <v>45931</v>
      </c>
      <c r="E263" t="s">
        <v>430</v>
      </c>
      <c r="F263" t="s">
        <v>12</v>
      </c>
      <c r="G263" t="s">
        <v>616</v>
      </c>
      <c r="H263" t="s">
        <v>616</v>
      </c>
      <c r="I263" t="s">
        <v>322</v>
      </c>
      <c r="J263" s="25">
        <v>10371</v>
      </c>
      <c r="K263" s="26">
        <v>17.744599999999998</v>
      </c>
      <c r="L263" s="26">
        <v>0.14899999999999999</v>
      </c>
    </row>
    <row r="264" spans="1:12" ht="16" customHeight="1">
      <c r="A264" t="s">
        <v>398</v>
      </c>
      <c r="B264" t="s">
        <v>11</v>
      </c>
      <c r="C264" t="s">
        <v>35</v>
      </c>
      <c r="D264" s="24">
        <v>45931</v>
      </c>
      <c r="E264" t="s">
        <v>448</v>
      </c>
      <c r="F264" t="s">
        <v>12</v>
      </c>
      <c r="G264" t="s">
        <v>615</v>
      </c>
      <c r="H264" t="s">
        <v>615</v>
      </c>
      <c r="I264" t="s">
        <v>324</v>
      </c>
      <c r="J264" s="25">
        <v>2</v>
      </c>
      <c r="K264" s="26">
        <v>3.5000000000000001E-3</v>
      </c>
      <c r="L264" s="26">
        <v>2.0000000000000001E-4</v>
      </c>
    </row>
    <row r="265" spans="1:12" ht="16" customHeight="1">
      <c r="A265" t="s">
        <v>400</v>
      </c>
      <c r="B265" t="s">
        <v>12</v>
      </c>
      <c r="C265" t="s">
        <v>35</v>
      </c>
      <c r="D265" s="24">
        <v>45931</v>
      </c>
      <c r="E265" t="s">
        <v>400</v>
      </c>
      <c r="F265" t="s">
        <v>12</v>
      </c>
      <c r="G265" t="s">
        <v>616</v>
      </c>
      <c r="H265" t="s">
        <v>618</v>
      </c>
      <c r="I265" t="s">
        <v>315</v>
      </c>
      <c r="J265" s="25">
        <v>394547294</v>
      </c>
      <c r="K265" s="26">
        <v>667999.68449999997</v>
      </c>
      <c r="L265" s="26">
        <v>422.7509</v>
      </c>
    </row>
    <row r="266" spans="1:12" ht="16" customHeight="1">
      <c r="A266" t="s">
        <v>400</v>
      </c>
      <c r="B266" t="s">
        <v>12</v>
      </c>
      <c r="C266" t="s">
        <v>35</v>
      </c>
      <c r="D266" s="24">
        <v>45931</v>
      </c>
      <c r="E266" t="s">
        <v>414</v>
      </c>
      <c r="F266" t="s">
        <v>12</v>
      </c>
      <c r="G266" t="s">
        <v>615</v>
      </c>
      <c r="H266" t="s">
        <v>615</v>
      </c>
      <c r="I266" t="s">
        <v>322</v>
      </c>
      <c r="J266" s="25">
        <v>1915152</v>
      </c>
      <c r="K266" s="26">
        <v>3262.9782</v>
      </c>
      <c r="L266" s="26">
        <v>11.294700000000001</v>
      </c>
    </row>
    <row r="267" spans="1:12" ht="16" customHeight="1">
      <c r="A267" t="s">
        <v>400</v>
      </c>
      <c r="B267" t="s">
        <v>12</v>
      </c>
      <c r="C267" t="s">
        <v>35</v>
      </c>
      <c r="D267" s="24">
        <v>45931</v>
      </c>
      <c r="E267" t="s">
        <v>420</v>
      </c>
      <c r="F267" t="s">
        <v>12</v>
      </c>
      <c r="G267" t="s">
        <v>615</v>
      </c>
      <c r="H267" t="s">
        <v>615</v>
      </c>
      <c r="I267" t="s">
        <v>322</v>
      </c>
      <c r="J267" s="25">
        <v>15970</v>
      </c>
      <c r="K267" s="26">
        <v>27.3278</v>
      </c>
      <c r="L267" s="26">
        <v>0.1686</v>
      </c>
    </row>
    <row r="268" spans="1:12" ht="16" customHeight="1">
      <c r="A268" t="s">
        <v>400</v>
      </c>
      <c r="B268" t="s">
        <v>12</v>
      </c>
      <c r="C268" t="s">
        <v>35</v>
      </c>
      <c r="D268" s="24">
        <v>45931</v>
      </c>
      <c r="E268" t="s">
        <v>425</v>
      </c>
      <c r="F268" t="s">
        <v>12</v>
      </c>
      <c r="G268" t="s">
        <v>615</v>
      </c>
      <c r="H268" t="s">
        <v>615</v>
      </c>
      <c r="I268" t="s">
        <v>322</v>
      </c>
      <c r="J268" s="25">
        <v>25</v>
      </c>
      <c r="K268" s="26">
        <v>4.36E-2</v>
      </c>
      <c r="L268" s="26">
        <v>2.9999999999999997E-4</v>
      </c>
    </row>
    <row r="269" spans="1:12" ht="16" customHeight="1">
      <c r="A269" t="s">
        <v>400</v>
      </c>
      <c r="B269" t="s">
        <v>12</v>
      </c>
      <c r="C269" t="s">
        <v>35</v>
      </c>
      <c r="D269" s="24">
        <v>45931</v>
      </c>
      <c r="E269" t="s">
        <v>430</v>
      </c>
      <c r="F269" t="s">
        <v>12</v>
      </c>
      <c r="G269" t="s">
        <v>616</v>
      </c>
      <c r="H269" t="s">
        <v>616</v>
      </c>
      <c r="I269" t="s">
        <v>322</v>
      </c>
      <c r="J269" s="25">
        <v>11690</v>
      </c>
      <c r="K269" s="26">
        <v>19.991800000000001</v>
      </c>
      <c r="L269" s="26">
        <v>0.16389999999999999</v>
      </c>
    </row>
    <row r="270" spans="1:12" ht="16" customHeight="1">
      <c r="A270" t="s">
        <v>400</v>
      </c>
      <c r="B270" t="s">
        <v>12</v>
      </c>
      <c r="C270" t="s">
        <v>35</v>
      </c>
      <c r="D270" s="24">
        <v>45931</v>
      </c>
      <c r="E270" t="s">
        <v>443</v>
      </c>
      <c r="F270" t="s">
        <v>12</v>
      </c>
      <c r="G270" t="s">
        <v>615</v>
      </c>
      <c r="H270" t="s">
        <v>615</v>
      </c>
      <c r="I270" t="s">
        <v>324</v>
      </c>
      <c r="J270" s="25">
        <v>4</v>
      </c>
      <c r="K270" s="26">
        <v>6.6E-3</v>
      </c>
      <c r="L270" s="26">
        <v>0</v>
      </c>
    </row>
    <row r="271" spans="1:12" ht="16" customHeight="1">
      <c r="A271" t="s">
        <v>401</v>
      </c>
      <c r="B271" t="s">
        <v>13</v>
      </c>
      <c r="C271" t="s">
        <v>35</v>
      </c>
      <c r="D271" s="24">
        <v>45931</v>
      </c>
      <c r="E271" t="s">
        <v>414</v>
      </c>
      <c r="F271" t="s">
        <v>12</v>
      </c>
      <c r="G271" t="s">
        <v>615</v>
      </c>
      <c r="H271" t="s">
        <v>615</v>
      </c>
      <c r="I271" t="s">
        <v>322</v>
      </c>
      <c r="J271" s="25">
        <v>20452896</v>
      </c>
      <c r="K271" s="26">
        <v>34648.834900000002</v>
      </c>
      <c r="L271" s="26">
        <v>99.593900000000005</v>
      </c>
    </row>
    <row r="272" spans="1:12" ht="16" customHeight="1">
      <c r="A272" t="s">
        <v>401</v>
      </c>
      <c r="B272" t="s">
        <v>13</v>
      </c>
      <c r="C272" t="s">
        <v>35</v>
      </c>
      <c r="D272" s="24">
        <v>45931</v>
      </c>
      <c r="E272" t="s">
        <v>420</v>
      </c>
      <c r="F272" t="s">
        <v>12</v>
      </c>
      <c r="G272" t="s">
        <v>615</v>
      </c>
      <c r="H272" t="s">
        <v>615</v>
      </c>
      <c r="I272" t="s">
        <v>322</v>
      </c>
      <c r="J272" s="25">
        <v>61266</v>
      </c>
      <c r="K272" s="26">
        <v>104.3789</v>
      </c>
      <c r="L272" s="26">
        <v>0.55649999999999999</v>
      </c>
    </row>
    <row r="273" spans="1:12" ht="16" customHeight="1">
      <c r="A273" t="s">
        <v>401</v>
      </c>
      <c r="B273" t="s">
        <v>13</v>
      </c>
      <c r="C273" t="s">
        <v>35</v>
      </c>
      <c r="D273" s="24">
        <v>45931</v>
      </c>
      <c r="E273" t="s">
        <v>425</v>
      </c>
      <c r="F273" t="s">
        <v>12</v>
      </c>
      <c r="G273" t="s">
        <v>615</v>
      </c>
      <c r="H273" t="s">
        <v>615</v>
      </c>
      <c r="I273" t="s">
        <v>322</v>
      </c>
      <c r="J273" s="25">
        <v>1485</v>
      </c>
      <c r="K273" s="26">
        <v>2.5287000000000002</v>
      </c>
      <c r="L273" s="26">
        <v>2.2200000000000001E-2</v>
      </c>
    </row>
    <row r="274" spans="1:12" ht="16" customHeight="1">
      <c r="A274" t="s">
        <v>401</v>
      </c>
      <c r="B274" t="s">
        <v>13</v>
      </c>
      <c r="C274" t="s">
        <v>35</v>
      </c>
      <c r="D274" s="24">
        <v>45931</v>
      </c>
      <c r="E274" t="s">
        <v>430</v>
      </c>
      <c r="F274" t="s">
        <v>12</v>
      </c>
      <c r="G274" t="s">
        <v>616</v>
      </c>
      <c r="H274" t="s">
        <v>616</v>
      </c>
      <c r="I274" t="s">
        <v>322</v>
      </c>
      <c r="J274" s="25">
        <v>15413</v>
      </c>
      <c r="K274" s="26">
        <v>26.289300000000001</v>
      </c>
      <c r="L274" s="26">
        <v>0.1898</v>
      </c>
    </row>
    <row r="275" spans="1:12" ht="16" customHeight="1">
      <c r="A275" t="s">
        <v>401</v>
      </c>
      <c r="B275" t="s">
        <v>13</v>
      </c>
      <c r="C275" t="s">
        <v>35</v>
      </c>
      <c r="D275" s="24">
        <v>45931</v>
      </c>
      <c r="E275" t="s">
        <v>443</v>
      </c>
      <c r="F275" t="s">
        <v>12</v>
      </c>
      <c r="G275" t="s">
        <v>615</v>
      </c>
      <c r="H275" t="s">
        <v>615</v>
      </c>
      <c r="I275" t="s">
        <v>324</v>
      </c>
      <c r="J275" s="25">
        <v>0</v>
      </c>
      <c r="K275" s="26">
        <v>0</v>
      </c>
      <c r="L275" s="26">
        <v>0</v>
      </c>
    </row>
    <row r="276" spans="1:12" ht="16" customHeight="1">
      <c r="A276" t="s">
        <v>402</v>
      </c>
      <c r="B276" t="s">
        <v>9</v>
      </c>
      <c r="C276" t="s">
        <v>36</v>
      </c>
      <c r="D276" s="24">
        <v>45962</v>
      </c>
      <c r="E276" t="s">
        <v>414</v>
      </c>
      <c r="F276" t="s">
        <v>12</v>
      </c>
      <c r="G276" t="s">
        <v>615</v>
      </c>
      <c r="H276" t="s">
        <v>615</v>
      </c>
      <c r="I276" t="s">
        <v>315</v>
      </c>
      <c r="J276" s="25">
        <v>24722967</v>
      </c>
      <c r="K276" s="26">
        <v>41711.602899999998</v>
      </c>
      <c r="L276" s="26">
        <v>100.38849999999999</v>
      </c>
    </row>
    <row r="277" spans="1:12" ht="16" customHeight="1">
      <c r="A277" t="s">
        <v>402</v>
      </c>
      <c r="B277" t="s">
        <v>9</v>
      </c>
      <c r="C277" t="s">
        <v>36</v>
      </c>
      <c r="D277" s="24">
        <v>45962</v>
      </c>
      <c r="E277" t="s">
        <v>420</v>
      </c>
      <c r="F277" t="s">
        <v>12</v>
      </c>
      <c r="G277" t="s">
        <v>615</v>
      </c>
      <c r="H277" t="s">
        <v>615</v>
      </c>
      <c r="I277" t="s">
        <v>315</v>
      </c>
      <c r="J277" s="25">
        <v>133120</v>
      </c>
      <c r="K277" s="26">
        <v>225.62880000000001</v>
      </c>
      <c r="L277" s="26">
        <v>1.1196999999999999</v>
      </c>
    </row>
    <row r="278" spans="1:12" ht="16" customHeight="1">
      <c r="A278" t="s">
        <v>402</v>
      </c>
      <c r="B278" t="s">
        <v>9</v>
      </c>
      <c r="C278" t="s">
        <v>36</v>
      </c>
      <c r="D278" s="24">
        <v>45962</v>
      </c>
      <c r="E278" t="s">
        <v>425</v>
      </c>
      <c r="F278" t="s">
        <v>12</v>
      </c>
      <c r="G278" t="s">
        <v>615</v>
      </c>
      <c r="H278" t="s">
        <v>615</v>
      </c>
      <c r="I278" t="s">
        <v>315</v>
      </c>
      <c r="J278" s="25">
        <v>1998</v>
      </c>
      <c r="K278" s="26">
        <v>3.3953000000000002</v>
      </c>
      <c r="L278" s="26">
        <v>2.7099999999999999E-2</v>
      </c>
    </row>
    <row r="279" spans="1:12" ht="16" customHeight="1">
      <c r="A279" t="s">
        <v>402</v>
      </c>
      <c r="B279" t="s">
        <v>9</v>
      </c>
      <c r="C279" t="s">
        <v>36</v>
      </c>
      <c r="D279" s="24">
        <v>45962</v>
      </c>
      <c r="E279" t="s">
        <v>430</v>
      </c>
      <c r="F279" t="s">
        <v>12</v>
      </c>
      <c r="G279" t="s">
        <v>616</v>
      </c>
      <c r="H279" t="s">
        <v>616</v>
      </c>
      <c r="I279" t="s">
        <v>315</v>
      </c>
      <c r="J279" s="25">
        <v>14982</v>
      </c>
      <c r="K279" s="26">
        <v>25.4556</v>
      </c>
      <c r="L279" s="26">
        <v>0.19789999999999999</v>
      </c>
    </row>
    <row r="280" spans="1:12" ht="16" customHeight="1">
      <c r="A280" t="s">
        <v>402</v>
      </c>
      <c r="B280" t="s">
        <v>9</v>
      </c>
      <c r="C280" t="s">
        <v>36</v>
      </c>
      <c r="D280" s="24">
        <v>45962</v>
      </c>
      <c r="E280" t="s">
        <v>443</v>
      </c>
      <c r="F280" t="s">
        <v>12</v>
      </c>
      <c r="G280" t="s">
        <v>615</v>
      </c>
      <c r="H280" t="s">
        <v>615</v>
      </c>
      <c r="I280" t="s">
        <v>322</v>
      </c>
      <c r="J280" s="25">
        <v>2</v>
      </c>
      <c r="K280" s="26">
        <v>3.3999999999999998E-3</v>
      </c>
      <c r="L280" s="26">
        <v>0</v>
      </c>
    </row>
    <row r="281" spans="1:12" ht="16" customHeight="1">
      <c r="A281" t="s">
        <v>402</v>
      </c>
      <c r="B281" t="s">
        <v>9</v>
      </c>
      <c r="C281" t="s">
        <v>36</v>
      </c>
      <c r="D281" s="24">
        <v>45962</v>
      </c>
      <c r="E281" t="s">
        <v>456</v>
      </c>
      <c r="F281" t="s">
        <v>11</v>
      </c>
      <c r="G281" t="s">
        <v>617</v>
      </c>
      <c r="H281" t="s">
        <v>617</v>
      </c>
      <c r="I281" t="s">
        <v>322</v>
      </c>
      <c r="J281" s="25">
        <v>1</v>
      </c>
      <c r="K281" s="26">
        <v>1.8E-3</v>
      </c>
      <c r="L281" s="26">
        <v>0</v>
      </c>
    </row>
    <row r="282" spans="1:12" ht="16" customHeight="1">
      <c r="A282" t="s">
        <v>365</v>
      </c>
      <c r="B282" t="s">
        <v>10</v>
      </c>
      <c r="C282" t="s">
        <v>36</v>
      </c>
      <c r="D282" s="24">
        <v>45962</v>
      </c>
      <c r="E282" t="s">
        <v>414</v>
      </c>
      <c r="F282" t="s">
        <v>12</v>
      </c>
      <c r="G282" t="s">
        <v>615</v>
      </c>
      <c r="H282" t="s">
        <v>615</v>
      </c>
      <c r="I282" t="s">
        <v>315</v>
      </c>
      <c r="J282" s="25">
        <v>30172171</v>
      </c>
      <c r="K282" s="26">
        <v>50805.543599999997</v>
      </c>
      <c r="L282" s="26">
        <v>90.271100000000004</v>
      </c>
    </row>
    <row r="283" spans="1:12" ht="16" customHeight="1">
      <c r="A283" t="s">
        <v>365</v>
      </c>
      <c r="B283" t="s">
        <v>10</v>
      </c>
      <c r="C283" t="s">
        <v>36</v>
      </c>
      <c r="D283" s="24">
        <v>45962</v>
      </c>
      <c r="E283" t="s">
        <v>420</v>
      </c>
      <c r="F283" t="s">
        <v>12</v>
      </c>
      <c r="G283" t="s">
        <v>615</v>
      </c>
      <c r="H283" t="s">
        <v>615</v>
      </c>
      <c r="I283" t="s">
        <v>315</v>
      </c>
      <c r="J283" s="25">
        <v>324629</v>
      </c>
      <c r="K283" s="26">
        <v>548.36130000000003</v>
      </c>
      <c r="L283" s="26">
        <v>1.9353</v>
      </c>
    </row>
    <row r="284" spans="1:12" ht="16" customHeight="1">
      <c r="A284" t="s">
        <v>365</v>
      </c>
      <c r="B284" t="s">
        <v>10</v>
      </c>
      <c r="C284" t="s">
        <v>36</v>
      </c>
      <c r="D284" s="24">
        <v>45962</v>
      </c>
      <c r="E284" t="s">
        <v>425</v>
      </c>
      <c r="F284" t="s">
        <v>12</v>
      </c>
      <c r="G284" t="s">
        <v>615</v>
      </c>
      <c r="H284" t="s">
        <v>615</v>
      </c>
      <c r="I284" t="s">
        <v>315</v>
      </c>
      <c r="J284" s="25">
        <v>1227</v>
      </c>
      <c r="K284" s="26">
        <v>2.0794999999999999</v>
      </c>
      <c r="L284" s="26">
        <v>1.34E-2</v>
      </c>
    </row>
    <row r="285" spans="1:12" ht="16" customHeight="1">
      <c r="A285" t="s">
        <v>365</v>
      </c>
      <c r="B285" t="s">
        <v>10</v>
      </c>
      <c r="C285" t="s">
        <v>36</v>
      </c>
      <c r="D285" s="24">
        <v>45962</v>
      </c>
      <c r="E285" t="s">
        <v>430</v>
      </c>
      <c r="F285" t="s">
        <v>12</v>
      </c>
      <c r="G285" t="s">
        <v>616</v>
      </c>
      <c r="H285" t="s">
        <v>616</v>
      </c>
      <c r="I285" t="s">
        <v>315</v>
      </c>
      <c r="J285" s="25">
        <v>21908</v>
      </c>
      <c r="K285" s="26">
        <v>37.346499999999999</v>
      </c>
      <c r="L285" s="26">
        <v>0.29199999999999998</v>
      </c>
    </row>
    <row r="286" spans="1:12" ht="16" customHeight="1">
      <c r="A286" t="s">
        <v>365</v>
      </c>
      <c r="B286" t="s">
        <v>10</v>
      </c>
      <c r="C286" t="s">
        <v>36</v>
      </c>
      <c r="D286" s="24">
        <v>45962</v>
      </c>
      <c r="E286" t="s">
        <v>443</v>
      </c>
      <c r="F286" t="s">
        <v>12</v>
      </c>
      <c r="G286" t="s">
        <v>615</v>
      </c>
      <c r="H286" t="s">
        <v>615</v>
      </c>
      <c r="I286" t="s">
        <v>322</v>
      </c>
      <c r="J286" s="25">
        <v>13</v>
      </c>
      <c r="K286" s="26">
        <v>2.2499999999999999E-2</v>
      </c>
      <c r="L286" s="26">
        <v>1E-4</v>
      </c>
    </row>
    <row r="287" spans="1:12" ht="16" customHeight="1">
      <c r="A287" t="s">
        <v>365</v>
      </c>
      <c r="B287" t="s">
        <v>10</v>
      </c>
      <c r="C287" t="s">
        <v>36</v>
      </c>
      <c r="D287" s="24">
        <v>45962</v>
      </c>
      <c r="E287" t="s">
        <v>456</v>
      </c>
      <c r="F287" t="s">
        <v>11</v>
      </c>
      <c r="G287" t="s">
        <v>617</v>
      </c>
      <c r="H287" t="s">
        <v>617</v>
      </c>
      <c r="I287" t="s">
        <v>322</v>
      </c>
      <c r="J287" s="25">
        <v>10</v>
      </c>
      <c r="K287" s="26">
        <v>1.7999999999999999E-2</v>
      </c>
      <c r="L287" s="26">
        <v>0</v>
      </c>
    </row>
    <row r="288" spans="1:12" ht="16" customHeight="1">
      <c r="A288" t="s">
        <v>414</v>
      </c>
      <c r="B288" t="s">
        <v>12</v>
      </c>
      <c r="C288" t="s">
        <v>36</v>
      </c>
      <c r="D288" s="24">
        <v>45962</v>
      </c>
      <c r="E288" t="s">
        <v>414</v>
      </c>
      <c r="F288" t="s">
        <v>12</v>
      </c>
      <c r="G288" t="s">
        <v>615</v>
      </c>
      <c r="H288" t="s">
        <v>615</v>
      </c>
      <c r="I288" t="s">
        <v>315</v>
      </c>
      <c r="J288" s="25">
        <v>446444827</v>
      </c>
      <c r="K288" s="26">
        <v>745990.13879999996</v>
      </c>
      <c r="L288" s="26">
        <v>420.26690000000002</v>
      </c>
    </row>
    <row r="289" spans="1:12" ht="16" customHeight="1">
      <c r="A289" t="s">
        <v>414</v>
      </c>
      <c r="B289" t="s">
        <v>12</v>
      </c>
      <c r="C289" t="s">
        <v>36</v>
      </c>
      <c r="D289" s="24">
        <v>45962</v>
      </c>
      <c r="E289" t="s">
        <v>420</v>
      </c>
      <c r="F289" t="s">
        <v>12</v>
      </c>
      <c r="G289" t="s">
        <v>615</v>
      </c>
      <c r="H289" t="s">
        <v>615</v>
      </c>
      <c r="I289" t="s">
        <v>315</v>
      </c>
      <c r="J289" s="25">
        <v>1949507</v>
      </c>
      <c r="K289" s="26">
        <v>3275.4373999999998</v>
      </c>
      <c r="L289" s="26">
        <v>10.2598</v>
      </c>
    </row>
    <row r="290" spans="1:12" ht="16" customHeight="1">
      <c r="A290" t="s">
        <v>414</v>
      </c>
      <c r="B290" t="s">
        <v>12</v>
      </c>
      <c r="C290" t="s">
        <v>36</v>
      </c>
      <c r="D290" s="24">
        <v>45962</v>
      </c>
      <c r="E290" t="s">
        <v>425</v>
      </c>
      <c r="F290" t="s">
        <v>12</v>
      </c>
      <c r="G290" t="s">
        <v>615</v>
      </c>
      <c r="H290" t="s">
        <v>615</v>
      </c>
      <c r="I290" t="s">
        <v>315</v>
      </c>
      <c r="J290" s="25">
        <v>7186</v>
      </c>
      <c r="K290" s="26">
        <v>12.123200000000001</v>
      </c>
      <c r="L290" s="26">
        <v>6.7500000000000004E-2</v>
      </c>
    </row>
    <row r="291" spans="1:12" ht="16" customHeight="1">
      <c r="A291" t="s">
        <v>414</v>
      </c>
      <c r="B291" t="s">
        <v>12</v>
      </c>
      <c r="C291" t="s">
        <v>36</v>
      </c>
      <c r="D291" s="24">
        <v>45962</v>
      </c>
      <c r="E291" t="s">
        <v>430</v>
      </c>
      <c r="F291" t="s">
        <v>12</v>
      </c>
      <c r="G291" t="s">
        <v>616</v>
      </c>
      <c r="H291" t="s">
        <v>616</v>
      </c>
      <c r="I291" t="s">
        <v>315</v>
      </c>
      <c r="J291" s="25">
        <v>26690</v>
      </c>
      <c r="K291" s="26">
        <v>45.203600000000002</v>
      </c>
      <c r="L291" s="26">
        <v>0.32519999999999999</v>
      </c>
    </row>
    <row r="292" spans="1:12" ht="16" customHeight="1">
      <c r="A292" t="s">
        <v>414</v>
      </c>
      <c r="B292" t="s">
        <v>12</v>
      </c>
      <c r="C292" t="s">
        <v>36</v>
      </c>
      <c r="D292" s="24">
        <v>45962</v>
      </c>
      <c r="E292" t="s">
        <v>443</v>
      </c>
      <c r="F292" t="s">
        <v>12</v>
      </c>
      <c r="G292" t="s">
        <v>615</v>
      </c>
      <c r="H292" t="s">
        <v>615</v>
      </c>
      <c r="I292" t="s">
        <v>322</v>
      </c>
      <c r="J292" s="25">
        <v>1</v>
      </c>
      <c r="K292" s="26">
        <v>1.6999999999999999E-3</v>
      </c>
      <c r="L292" s="26">
        <v>0</v>
      </c>
    </row>
    <row r="293" spans="1:12" ht="16" customHeight="1">
      <c r="A293" t="s">
        <v>414</v>
      </c>
      <c r="B293" t="s">
        <v>12</v>
      </c>
      <c r="C293" t="s">
        <v>36</v>
      </c>
      <c r="D293" s="24">
        <v>45962</v>
      </c>
      <c r="E293" t="s">
        <v>448</v>
      </c>
      <c r="F293" t="s">
        <v>12</v>
      </c>
      <c r="G293" t="s">
        <v>615</v>
      </c>
      <c r="H293" t="s">
        <v>615</v>
      </c>
      <c r="I293" t="s">
        <v>322</v>
      </c>
      <c r="J293" s="25">
        <v>1</v>
      </c>
      <c r="K293" s="26">
        <v>1.6999999999999999E-3</v>
      </c>
      <c r="L293" s="26">
        <v>0</v>
      </c>
    </row>
    <row r="294" spans="1:12" ht="16" customHeight="1">
      <c r="A294" t="s">
        <v>414</v>
      </c>
      <c r="B294" t="s">
        <v>12</v>
      </c>
      <c r="C294" t="s">
        <v>36</v>
      </c>
      <c r="D294" s="24">
        <v>45962</v>
      </c>
      <c r="E294" t="s">
        <v>456</v>
      </c>
      <c r="F294" t="s">
        <v>11</v>
      </c>
      <c r="G294" t="s">
        <v>617</v>
      </c>
      <c r="H294" t="s">
        <v>617</v>
      </c>
      <c r="I294" t="s">
        <v>322</v>
      </c>
      <c r="J294" s="25">
        <v>379</v>
      </c>
      <c r="K294" s="26">
        <v>0.63200000000000001</v>
      </c>
      <c r="L294" s="26">
        <v>5.7000000000000002E-3</v>
      </c>
    </row>
    <row r="295" spans="1:12" ht="16" customHeight="1">
      <c r="A295" t="s">
        <v>416</v>
      </c>
      <c r="B295" t="s">
        <v>13</v>
      </c>
      <c r="C295" t="s">
        <v>36</v>
      </c>
      <c r="D295" s="24">
        <v>45962</v>
      </c>
      <c r="E295" t="s">
        <v>420</v>
      </c>
      <c r="F295" t="s">
        <v>12</v>
      </c>
      <c r="G295" t="s">
        <v>615</v>
      </c>
      <c r="H295" t="s">
        <v>615</v>
      </c>
      <c r="I295" t="s">
        <v>315</v>
      </c>
      <c r="J295" s="25">
        <v>22276917</v>
      </c>
      <c r="K295" s="26">
        <v>37152.3848</v>
      </c>
      <c r="L295" s="26">
        <v>104.3729</v>
      </c>
    </row>
    <row r="296" spans="1:12" ht="16" customHeight="1">
      <c r="A296" t="s">
        <v>416</v>
      </c>
      <c r="B296" t="s">
        <v>13</v>
      </c>
      <c r="C296" t="s">
        <v>36</v>
      </c>
      <c r="D296" s="24">
        <v>45962</v>
      </c>
      <c r="E296" t="s">
        <v>425</v>
      </c>
      <c r="F296" t="s">
        <v>12</v>
      </c>
      <c r="G296" t="s">
        <v>615</v>
      </c>
      <c r="H296" t="s">
        <v>615</v>
      </c>
      <c r="I296" t="s">
        <v>315</v>
      </c>
      <c r="J296" s="25">
        <v>70870</v>
      </c>
      <c r="K296" s="26">
        <v>118.96720000000001</v>
      </c>
      <c r="L296" s="26">
        <v>0.63270000000000004</v>
      </c>
    </row>
    <row r="297" spans="1:12" ht="16" customHeight="1">
      <c r="A297" t="s">
        <v>416</v>
      </c>
      <c r="B297" t="s">
        <v>13</v>
      </c>
      <c r="C297" t="s">
        <v>36</v>
      </c>
      <c r="D297" s="24">
        <v>45962</v>
      </c>
      <c r="E297" t="s">
        <v>430</v>
      </c>
      <c r="F297" t="s">
        <v>12</v>
      </c>
      <c r="G297" t="s">
        <v>616</v>
      </c>
      <c r="H297" t="s">
        <v>616</v>
      </c>
      <c r="I297" t="s">
        <v>315</v>
      </c>
      <c r="J297" s="25">
        <v>31538</v>
      </c>
      <c r="K297" s="26">
        <v>53.120399999999997</v>
      </c>
      <c r="L297" s="26">
        <v>0.35749999999999998</v>
      </c>
    </row>
    <row r="298" spans="1:12" ht="16" customHeight="1">
      <c r="A298" t="s">
        <v>416</v>
      </c>
      <c r="B298" t="s">
        <v>13</v>
      </c>
      <c r="C298" t="s">
        <v>36</v>
      </c>
      <c r="D298" s="24">
        <v>45962</v>
      </c>
      <c r="E298" t="s">
        <v>443</v>
      </c>
      <c r="F298" t="s">
        <v>12</v>
      </c>
      <c r="G298" t="s">
        <v>615</v>
      </c>
      <c r="H298" t="s">
        <v>615</v>
      </c>
      <c r="I298" t="s">
        <v>322</v>
      </c>
      <c r="J298" s="25">
        <v>0</v>
      </c>
      <c r="K298" s="26">
        <v>0</v>
      </c>
      <c r="L298" s="26">
        <v>0</v>
      </c>
    </row>
    <row r="299" spans="1:12" ht="16" customHeight="1">
      <c r="A299" t="s">
        <v>416</v>
      </c>
      <c r="B299" t="s">
        <v>13</v>
      </c>
      <c r="C299" t="s">
        <v>36</v>
      </c>
      <c r="D299" s="24">
        <v>45962</v>
      </c>
      <c r="E299" t="s">
        <v>448</v>
      </c>
      <c r="F299" t="s">
        <v>12</v>
      </c>
      <c r="G299" t="s">
        <v>615</v>
      </c>
      <c r="H299" t="s">
        <v>615</v>
      </c>
      <c r="I299" t="s">
        <v>322</v>
      </c>
      <c r="J299" s="25">
        <v>1</v>
      </c>
      <c r="K299" s="26">
        <v>1.6999999999999999E-3</v>
      </c>
      <c r="L299" s="26">
        <v>0</v>
      </c>
    </row>
    <row r="300" spans="1:12" ht="16" customHeight="1">
      <c r="A300" t="s">
        <v>416</v>
      </c>
      <c r="B300" t="s">
        <v>13</v>
      </c>
      <c r="C300" t="s">
        <v>36</v>
      </c>
      <c r="D300" s="24">
        <v>45962</v>
      </c>
      <c r="E300" t="s">
        <v>456</v>
      </c>
      <c r="F300" t="s">
        <v>11</v>
      </c>
      <c r="G300" t="s">
        <v>617</v>
      </c>
      <c r="H300" t="s">
        <v>617</v>
      </c>
      <c r="I300" t="s">
        <v>322</v>
      </c>
      <c r="J300" s="25">
        <v>738</v>
      </c>
      <c r="K300" s="26">
        <v>1.2376</v>
      </c>
      <c r="L300" s="26">
        <v>1.34E-2</v>
      </c>
    </row>
    <row r="301" spans="1:12" ht="16" customHeight="1">
      <c r="A301" t="s">
        <v>417</v>
      </c>
      <c r="B301" t="s">
        <v>9</v>
      </c>
      <c r="C301" t="s">
        <v>37</v>
      </c>
      <c r="D301" s="24">
        <v>45962</v>
      </c>
      <c r="E301" t="s">
        <v>420</v>
      </c>
      <c r="F301" t="s">
        <v>12</v>
      </c>
      <c r="G301" t="s">
        <v>615</v>
      </c>
      <c r="H301" t="s">
        <v>615</v>
      </c>
      <c r="I301" t="s">
        <v>315</v>
      </c>
      <c r="J301" s="25">
        <v>20183765</v>
      </c>
      <c r="K301" s="26">
        <v>33798.219400000002</v>
      </c>
      <c r="L301" s="26">
        <v>83.395399999999995</v>
      </c>
    </row>
    <row r="302" spans="1:12" ht="16" customHeight="1">
      <c r="A302" t="s">
        <v>417</v>
      </c>
      <c r="B302" t="s">
        <v>9</v>
      </c>
      <c r="C302" t="s">
        <v>37</v>
      </c>
      <c r="D302" s="24">
        <v>45962</v>
      </c>
      <c r="E302" t="s">
        <v>425</v>
      </c>
      <c r="F302" t="s">
        <v>12</v>
      </c>
      <c r="G302" t="s">
        <v>615</v>
      </c>
      <c r="H302" t="s">
        <v>615</v>
      </c>
      <c r="I302" t="s">
        <v>315</v>
      </c>
      <c r="J302" s="25">
        <v>79318</v>
      </c>
      <c r="K302" s="26">
        <v>133.74199999999999</v>
      </c>
      <c r="L302" s="26">
        <v>0.58560000000000001</v>
      </c>
    </row>
    <row r="303" spans="1:12" ht="16" customHeight="1">
      <c r="A303" t="s">
        <v>417</v>
      </c>
      <c r="B303" t="s">
        <v>9</v>
      </c>
      <c r="C303" t="s">
        <v>37</v>
      </c>
      <c r="D303" s="24">
        <v>45962</v>
      </c>
      <c r="E303" t="s">
        <v>430</v>
      </c>
      <c r="F303" t="s">
        <v>12</v>
      </c>
      <c r="G303" t="s">
        <v>616</v>
      </c>
      <c r="H303" t="s">
        <v>616</v>
      </c>
      <c r="I303" t="s">
        <v>315</v>
      </c>
      <c r="J303" s="25">
        <v>20314</v>
      </c>
      <c r="K303" s="26">
        <v>34.269199999999998</v>
      </c>
      <c r="L303" s="26">
        <v>0.19969999999999999</v>
      </c>
    </row>
    <row r="304" spans="1:12" ht="16" customHeight="1">
      <c r="A304" t="s">
        <v>417</v>
      </c>
      <c r="B304" t="s">
        <v>9</v>
      </c>
      <c r="C304" t="s">
        <v>37</v>
      </c>
      <c r="D304" s="24">
        <v>45962</v>
      </c>
      <c r="E304" t="s">
        <v>443</v>
      </c>
      <c r="F304" t="s">
        <v>12</v>
      </c>
      <c r="G304" t="s">
        <v>615</v>
      </c>
      <c r="H304" t="s">
        <v>615</v>
      </c>
      <c r="I304" t="s">
        <v>322</v>
      </c>
      <c r="J304" s="25">
        <v>1</v>
      </c>
      <c r="K304" s="26">
        <v>1.6999999999999999E-3</v>
      </c>
      <c r="L304" s="26">
        <v>0</v>
      </c>
    </row>
    <row r="305" spans="1:12" ht="16" customHeight="1">
      <c r="A305" t="s">
        <v>417</v>
      </c>
      <c r="B305" t="s">
        <v>9</v>
      </c>
      <c r="C305" t="s">
        <v>37</v>
      </c>
      <c r="D305" s="24">
        <v>45962</v>
      </c>
      <c r="E305" t="s">
        <v>456</v>
      </c>
      <c r="F305" t="s">
        <v>11</v>
      </c>
      <c r="G305" t="s">
        <v>617</v>
      </c>
      <c r="H305" t="s">
        <v>617</v>
      </c>
      <c r="I305" t="s">
        <v>322</v>
      </c>
      <c r="J305" s="25">
        <v>790</v>
      </c>
      <c r="K305" s="26">
        <v>1.3278000000000001</v>
      </c>
      <c r="L305" s="26">
        <v>1.41E-2</v>
      </c>
    </row>
    <row r="306" spans="1:12" ht="16" customHeight="1">
      <c r="A306" t="s">
        <v>385</v>
      </c>
      <c r="B306" t="s">
        <v>10</v>
      </c>
      <c r="C306" t="s">
        <v>37</v>
      </c>
      <c r="D306" s="24">
        <v>45962</v>
      </c>
      <c r="E306" t="s">
        <v>420</v>
      </c>
      <c r="F306" t="s">
        <v>12</v>
      </c>
      <c r="G306" t="s">
        <v>615</v>
      </c>
      <c r="H306" t="s">
        <v>615</v>
      </c>
      <c r="I306" t="s">
        <v>315</v>
      </c>
      <c r="J306" s="25">
        <v>29121568</v>
      </c>
      <c r="K306" s="26">
        <v>48738.011299999998</v>
      </c>
      <c r="L306" s="26">
        <v>103.66630000000001</v>
      </c>
    </row>
    <row r="307" spans="1:12" ht="16" customHeight="1">
      <c r="A307" t="s">
        <v>385</v>
      </c>
      <c r="B307" t="s">
        <v>10</v>
      </c>
      <c r="C307" t="s">
        <v>37</v>
      </c>
      <c r="D307" s="24">
        <v>45962</v>
      </c>
      <c r="E307" t="s">
        <v>425</v>
      </c>
      <c r="F307" t="s">
        <v>12</v>
      </c>
      <c r="G307" t="s">
        <v>615</v>
      </c>
      <c r="H307" t="s">
        <v>615</v>
      </c>
      <c r="I307" t="s">
        <v>315</v>
      </c>
      <c r="J307" s="25">
        <v>260324</v>
      </c>
      <c r="K307" s="26">
        <v>439.05599999999998</v>
      </c>
      <c r="L307" s="26">
        <v>1.7891999999999999</v>
      </c>
    </row>
    <row r="308" spans="1:12" ht="16" customHeight="1">
      <c r="A308" t="s">
        <v>385</v>
      </c>
      <c r="B308" t="s">
        <v>10</v>
      </c>
      <c r="C308" t="s">
        <v>37</v>
      </c>
      <c r="D308" s="24">
        <v>45962</v>
      </c>
      <c r="E308" t="s">
        <v>430</v>
      </c>
      <c r="F308" t="s">
        <v>12</v>
      </c>
      <c r="G308" t="s">
        <v>616</v>
      </c>
      <c r="H308" t="s">
        <v>616</v>
      </c>
      <c r="I308" t="s">
        <v>315</v>
      </c>
      <c r="J308" s="25">
        <v>29904</v>
      </c>
      <c r="K308" s="26">
        <v>50.505099999999999</v>
      </c>
      <c r="L308" s="26">
        <v>0.31409999999999999</v>
      </c>
    </row>
    <row r="309" spans="1:12" ht="16" customHeight="1">
      <c r="A309" t="s">
        <v>385</v>
      </c>
      <c r="B309" t="s">
        <v>10</v>
      </c>
      <c r="C309" t="s">
        <v>37</v>
      </c>
      <c r="D309" s="24">
        <v>45962</v>
      </c>
      <c r="E309" t="s">
        <v>443</v>
      </c>
      <c r="F309" t="s">
        <v>12</v>
      </c>
      <c r="G309" t="s">
        <v>615</v>
      </c>
      <c r="H309" t="s">
        <v>615</v>
      </c>
      <c r="I309" t="s">
        <v>322</v>
      </c>
      <c r="J309" s="25">
        <v>5</v>
      </c>
      <c r="K309" s="26">
        <v>8.5000000000000006E-3</v>
      </c>
      <c r="L309" s="26">
        <v>1E-4</v>
      </c>
    </row>
    <row r="310" spans="1:12" ht="16" customHeight="1">
      <c r="A310" t="s">
        <v>385</v>
      </c>
      <c r="B310" t="s">
        <v>10</v>
      </c>
      <c r="C310" t="s">
        <v>37</v>
      </c>
      <c r="D310" s="24">
        <v>45962</v>
      </c>
      <c r="E310" t="s">
        <v>456</v>
      </c>
      <c r="F310" t="s">
        <v>11</v>
      </c>
      <c r="G310" t="s">
        <v>617</v>
      </c>
      <c r="H310" t="s">
        <v>617</v>
      </c>
      <c r="I310" t="s">
        <v>322</v>
      </c>
      <c r="J310" s="25">
        <v>1629</v>
      </c>
      <c r="K310" s="26">
        <v>2.766</v>
      </c>
      <c r="L310" s="26">
        <v>2.5399999999999999E-2</v>
      </c>
    </row>
    <row r="311" spans="1:12" ht="16" customHeight="1">
      <c r="A311" t="s">
        <v>418</v>
      </c>
      <c r="B311" t="s">
        <v>11</v>
      </c>
      <c r="C311" t="s">
        <v>37</v>
      </c>
      <c r="D311" s="24">
        <v>45962</v>
      </c>
      <c r="E311" t="s">
        <v>420</v>
      </c>
      <c r="F311" t="s">
        <v>12</v>
      </c>
      <c r="G311" t="s">
        <v>615</v>
      </c>
      <c r="H311" t="s">
        <v>615</v>
      </c>
      <c r="I311" t="s">
        <v>315</v>
      </c>
      <c r="J311" s="25">
        <v>96162445</v>
      </c>
      <c r="K311" s="26">
        <v>162399.94820000001</v>
      </c>
      <c r="L311" s="26">
        <v>223.47319999999999</v>
      </c>
    </row>
    <row r="312" spans="1:12" ht="16" customHeight="1">
      <c r="A312" t="s">
        <v>418</v>
      </c>
      <c r="B312" t="s">
        <v>11</v>
      </c>
      <c r="C312" t="s">
        <v>37</v>
      </c>
      <c r="D312" s="24">
        <v>45962</v>
      </c>
      <c r="E312" t="s">
        <v>425</v>
      </c>
      <c r="F312" t="s">
        <v>12</v>
      </c>
      <c r="G312" t="s">
        <v>615</v>
      </c>
      <c r="H312" t="s">
        <v>615</v>
      </c>
      <c r="I312" t="s">
        <v>315</v>
      </c>
      <c r="J312" s="25">
        <v>554526</v>
      </c>
      <c r="K312" s="26">
        <v>936.92359999999996</v>
      </c>
      <c r="L312" s="26">
        <v>2.9028999999999998</v>
      </c>
    </row>
    <row r="313" spans="1:12" ht="16" customHeight="1">
      <c r="A313" t="s">
        <v>418</v>
      </c>
      <c r="B313" t="s">
        <v>11</v>
      </c>
      <c r="C313" t="s">
        <v>37</v>
      </c>
      <c r="D313" s="24">
        <v>45962</v>
      </c>
      <c r="E313" t="s">
        <v>430</v>
      </c>
      <c r="F313" t="s">
        <v>12</v>
      </c>
      <c r="G313" t="s">
        <v>616</v>
      </c>
      <c r="H313" t="s">
        <v>616</v>
      </c>
      <c r="I313" t="s">
        <v>315</v>
      </c>
      <c r="J313" s="25">
        <v>47816</v>
      </c>
      <c r="K313" s="26">
        <v>80.844399999999993</v>
      </c>
      <c r="L313" s="26">
        <v>0.43659999999999999</v>
      </c>
    </row>
    <row r="314" spans="1:12" ht="16" customHeight="1">
      <c r="A314" t="s">
        <v>418</v>
      </c>
      <c r="B314" t="s">
        <v>11</v>
      </c>
      <c r="C314" t="s">
        <v>37</v>
      </c>
      <c r="D314" s="24">
        <v>45962</v>
      </c>
      <c r="E314" t="s">
        <v>443</v>
      </c>
      <c r="F314" t="s">
        <v>12</v>
      </c>
      <c r="G314" t="s">
        <v>615</v>
      </c>
      <c r="H314" t="s">
        <v>615</v>
      </c>
      <c r="I314" t="s">
        <v>322</v>
      </c>
      <c r="J314" s="25">
        <v>19</v>
      </c>
      <c r="K314" s="26">
        <v>3.3399999999999999E-2</v>
      </c>
      <c r="L314" s="26">
        <v>2.0000000000000001E-4</v>
      </c>
    </row>
    <row r="315" spans="1:12" ht="16" customHeight="1">
      <c r="A315" t="s">
        <v>418</v>
      </c>
      <c r="B315" t="s">
        <v>11</v>
      </c>
      <c r="C315" t="s">
        <v>37</v>
      </c>
      <c r="D315" s="24">
        <v>45962</v>
      </c>
      <c r="E315" t="s">
        <v>456</v>
      </c>
      <c r="F315" t="s">
        <v>11</v>
      </c>
      <c r="G315" t="s">
        <v>617</v>
      </c>
      <c r="H315" t="s">
        <v>617</v>
      </c>
      <c r="I315" t="s">
        <v>322</v>
      </c>
      <c r="J315" s="25">
        <v>2000</v>
      </c>
      <c r="K315" s="26">
        <v>3.4291999999999998</v>
      </c>
      <c r="L315" s="26">
        <v>3.6999999999999998E-2</v>
      </c>
    </row>
    <row r="316" spans="1:12" ht="16" customHeight="1">
      <c r="A316" t="s">
        <v>420</v>
      </c>
      <c r="B316" t="s">
        <v>12</v>
      </c>
      <c r="C316" t="s">
        <v>37</v>
      </c>
      <c r="D316" s="24">
        <v>45962</v>
      </c>
      <c r="E316" t="s">
        <v>420</v>
      </c>
      <c r="F316" t="s">
        <v>12</v>
      </c>
      <c r="G316" t="s">
        <v>615</v>
      </c>
      <c r="H316" t="s">
        <v>615</v>
      </c>
      <c r="I316" t="s">
        <v>315</v>
      </c>
      <c r="J316" s="25">
        <v>483531057</v>
      </c>
      <c r="K316" s="26">
        <v>818175.94530000002</v>
      </c>
      <c r="L316" s="26">
        <v>476.7115</v>
      </c>
    </row>
    <row r="317" spans="1:12" ht="16" customHeight="1">
      <c r="A317" t="s">
        <v>420</v>
      </c>
      <c r="B317" t="s">
        <v>12</v>
      </c>
      <c r="C317" t="s">
        <v>37</v>
      </c>
      <c r="D317" s="24">
        <v>45962</v>
      </c>
      <c r="E317" t="s">
        <v>425</v>
      </c>
      <c r="F317" t="s">
        <v>12</v>
      </c>
      <c r="G317" t="s">
        <v>615</v>
      </c>
      <c r="H317" t="s">
        <v>615</v>
      </c>
      <c r="I317" t="s">
        <v>315</v>
      </c>
      <c r="J317" s="25">
        <v>1863500</v>
      </c>
      <c r="K317" s="26">
        <v>3159.3256000000001</v>
      </c>
      <c r="L317" s="26">
        <v>10.699</v>
      </c>
    </row>
    <row r="318" spans="1:12" ht="16" customHeight="1">
      <c r="A318" t="s">
        <v>420</v>
      </c>
      <c r="B318" t="s">
        <v>12</v>
      </c>
      <c r="C318" t="s">
        <v>37</v>
      </c>
      <c r="D318" s="24">
        <v>45962</v>
      </c>
      <c r="E318" t="s">
        <v>430</v>
      </c>
      <c r="F318" t="s">
        <v>12</v>
      </c>
      <c r="G318" t="s">
        <v>616</v>
      </c>
      <c r="H318" t="s">
        <v>616</v>
      </c>
      <c r="I318" t="s">
        <v>315</v>
      </c>
      <c r="J318" s="25">
        <v>57755</v>
      </c>
      <c r="K318" s="26">
        <v>98.375100000000003</v>
      </c>
      <c r="L318" s="26">
        <v>0.54620000000000002</v>
      </c>
    </row>
    <row r="319" spans="1:12" ht="16" customHeight="1">
      <c r="A319" t="s">
        <v>420</v>
      </c>
      <c r="B319" t="s">
        <v>12</v>
      </c>
      <c r="C319" t="s">
        <v>37</v>
      </c>
      <c r="D319" s="24">
        <v>45962</v>
      </c>
      <c r="E319" t="s">
        <v>443</v>
      </c>
      <c r="F319" t="s">
        <v>12</v>
      </c>
      <c r="G319" t="s">
        <v>615</v>
      </c>
      <c r="H319" t="s">
        <v>615</v>
      </c>
      <c r="I319" t="s">
        <v>322</v>
      </c>
      <c r="J319" s="25">
        <v>44</v>
      </c>
      <c r="K319" s="26">
        <v>7.6499999999999999E-2</v>
      </c>
      <c r="L319" s="26">
        <v>8.0000000000000004E-4</v>
      </c>
    </row>
    <row r="320" spans="1:12" ht="16" customHeight="1">
      <c r="A320" t="s">
        <v>420</v>
      </c>
      <c r="B320" t="s">
        <v>12</v>
      </c>
      <c r="C320" t="s">
        <v>37</v>
      </c>
      <c r="D320" s="24">
        <v>45962</v>
      </c>
      <c r="E320" t="s">
        <v>456</v>
      </c>
      <c r="F320" t="s">
        <v>11</v>
      </c>
      <c r="G320" t="s">
        <v>617</v>
      </c>
      <c r="H320" t="s">
        <v>617</v>
      </c>
      <c r="I320" t="s">
        <v>322</v>
      </c>
      <c r="J320" s="25">
        <v>2011</v>
      </c>
      <c r="K320" s="26">
        <v>3.4329000000000001</v>
      </c>
      <c r="L320" s="26">
        <v>2.9899999999999999E-2</v>
      </c>
    </row>
    <row r="321" spans="1:12" ht="16" customHeight="1">
      <c r="A321" t="s">
        <v>421</v>
      </c>
      <c r="B321" t="s">
        <v>13</v>
      </c>
      <c r="C321" t="s">
        <v>37</v>
      </c>
      <c r="D321" s="24">
        <v>45962</v>
      </c>
      <c r="E321" t="s">
        <v>425</v>
      </c>
      <c r="F321" t="s">
        <v>12</v>
      </c>
      <c r="G321" t="s">
        <v>615</v>
      </c>
      <c r="H321" t="s">
        <v>615</v>
      </c>
      <c r="I321" t="s">
        <v>315</v>
      </c>
      <c r="J321" s="25">
        <v>21939100</v>
      </c>
      <c r="K321" s="26">
        <v>37153.447099999998</v>
      </c>
      <c r="L321" s="26">
        <v>111.52460000000001</v>
      </c>
    </row>
    <row r="322" spans="1:12" ht="16" customHeight="1">
      <c r="A322" t="s">
        <v>421</v>
      </c>
      <c r="B322" t="s">
        <v>13</v>
      </c>
      <c r="C322" t="s">
        <v>37</v>
      </c>
      <c r="D322" s="24">
        <v>45962</v>
      </c>
      <c r="E322" t="s">
        <v>430</v>
      </c>
      <c r="F322" t="s">
        <v>12</v>
      </c>
      <c r="G322" t="s">
        <v>616</v>
      </c>
      <c r="H322" t="s">
        <v>616</v>
      </c>
      <c r="I322" t="s">
        <v>315</v>
      </c>
      <c r="J322" s="25">
        <v>129814</v>
      </c>
      <c r="K322" s="26">
        <v>220.46969999999999</v>
      </c>
      <c r="L322" s="26">
        <v>1.1559999999999999</v>
      </c>
    </row>
    <row r="323" spans="1:12" ht="16" customHeight="1">
      <c r="A323" t="s">
        <v>421</v>
      </c>
      <c r="B323" t="s">
        <v>13</v>
      </c>
      <c r="C323" t="s">
        <v>37</v>
      </c>
      <c r="D323" s="24">
        <v>45962</v>
      </c>
      <c r="E323" t="s">
        <v>443</v>
      </c>
      <c r="F323" t="s">
        <v>12</v>
      </c>
      <c r="G323" t="s">
        <v>615</v>
      </c>
      <c r="H323" t="s">
        <v>615</v>
      </c>
      <c r="I323" t="s">
        <v>322</v>
      </c>
      <c r="J323" s="25">
        <v>1721</v>
      </c>
      <c r="K323" s="26">
        <v>2.9279000000000002</v>
      </c>
      <c r="L323" s="26">
        <v>2.4400000000000002E-2</v>
      </c>
    </row>
    <row r="324" spans="1:12" ht="16" customHeight="1">
      <c r="A324" t="s">
        <v>421</v>
      </c>
      <c r="B324" t="s">
        <v>13</v>
      </c>
      <c r="C324" t="s">
        <v>37</v>
      </c>
      <c r="D324" s="24">
        <v>45962</v>
      </c>
      <c r="E324" t="s">
        <v>456</v>
      </c>
      <c r="F324" t="s">
        <v>11</v>
      </c>
      <c r="G324" t="s">
        <v>617</v>
      </c>
      <c r="H324" t="s">
        <v>617</v>
      </c>
      <c r="I324" t="s">
        <v>322</v>
      </c>
      <c r="J324" s="25">
        <v>2233</v>
      </c>
      <c r="K324" s="26">
        <v>3.7993999999999999</v>
      </c>
      <c r="L324" s="26">
        <v>3.5999999999999997E-2</v>
      </c>
    </row>
    <row r="325" spans="1:12" ht="16" customHeight="1">
      <c r="A325" t="s">
        <v>422</v>
      </c>
      <c r="B325" t="s">
        <v>9</v>
      </c>
      <c r="C325" t="s">
        <v>38</v>
      </c>
      <c r="D325" s="24">
        <v>45962</v>
      </c>
      <c r="E325" t="s">
        <v>425</v>
      </c>
      <c r="F325" t="s">
        <v>12</v>
      </c>
      <c r="G325" t="s">
        <v>615</v>
      </c>
      <c r="H325" t="s">
        <v>615</v>
      </c>
      <c r="I325" t="s">
        <v>315</v>
      </c>
      <c r="J325" s="25">
        <v>18603629</v>
      </c>
      <c r="K325" s="26">
        <v>31620.5913</v>
      </c>
      <c r="L325" s="26">
        <v>79.914699999999996</v>
      </c>
    </row>
    <row r="326" spans="1:12" ht="16" customHeight="1">
      <c r="A326" t="s">
        <v>422</v>
      </c>
      <c r="B326" t="s">
        <v>9</v>
      </c>
      <c r="C326" t="s">
        <v>38</v>
      </c>
      <c r="D326" s="24">
        <v>45962</v>
      </c>
      <c r="E326" t="s">
        <v>430</v>
      </c>
      <c r="F326" t="s">
        <v>12</v>
      </c>
      <c r="G326" t="s">
        <v>616</v>
      </c>
      <c r="H326" t="s">
        <v>616</v>
      </c>
      <c r="I326" t="s">
        <v>315</v>
      </c>
      <c r="J326" s="25">
        <v>107962</v>
      </c>
      <c r="K326" s="26">
        <v>183.43469999999999</v>
      </c>
      <c r="L326" s="26">
        <v>0.81689999999999996</v>
      </c>
    </row>
    <row r="327" spans="1:12" ht="16" customHeight="1">
      <c r="A327" t="s">
        <v>422</v>
      </c>
      <c r="B327" t="s">
        <v>9</v>
      </c>
      <c r="C327" t="s">
        <v>38</v>
      </c>
      <c r="D327" s="24">
        <v>45962</v>
      </c>
      <c r="E327" t="s">
        <v>443</v>
      </c>
      <c r="F327" t="s">
        <v>12</v>
      </c>
      <c r="G327" t="s">
        <v>615</v>
      </c>
      <c r="H327" t="s">
        <v>615</v>
      </c>
      <c r="I327" t="s">
        <v>322</v>
      </c>
      <c r="J327" s="25">
        <v>2611</v>
      </c>
      <c r="K327" s="26">
        <v>4.4631999999999996</v>
      </c>
      <c r="L327" s="26">
        <v>3.4599999999999999E-2</v>
      </c>
    </row>
    <row r="328" spans="1:12" ht="16" customHeight="1">
      <c r="A328" t="s">
        <v>422</v>
      </c>
      <c r="B328" t="s">
        <v>9</v>
      </c>
      <c r="C328" t="s">
        <v>38</v>
      </c>
      <c r="D328" s="24">
        <v>45962</v>
      </c>
      <c r="E328" t="s">
        <v>448</v>
      </c>
      <c r="F328" t="s">
        <v>12</v>
      </c>
      <c r="G328" t="s">
        <v>615</v>
      </c>
      <c r="H328" t="s">
        <v>615</v>
      </c>
      <c r="I328" t="s">
        <v>322</v>
      </c>
      <c r="J328" s="25">
        <v>148</v>
      </c>
      <c r="K328" s="26">
        <v>0.2555</v>
      </c>
      <c r="L328" s="26">
        <v>3.3E-3</v>
      </c>
    </row>
    <row r="329" spans="1:12" ht="16" customHeight="1">
      <c r="A329" t="s">
        <v>422</v>
      </c>
      <c r="B329" t="s">
        <v>9</v>
      </c>
      <c r="C329" t="s">
        <v>38</v>
      </c>
      <c r="D329" s="24">
        <v>45962</v>
      </c>
      <c r="E329" t="s">
        <v>456</v>
      </c>
      <c r="F329" t="s">
        <v>11</v>
      </c>
      <c r="G329" t="s">
        <v>617</v>
      </c>
      <c r="H329" t="s">
        <v>617</v>
      </c>
      <c r="I329" t="s">
        <v>322</v>
      </c>
      <c r="J329" s="25">
        <v>1566</v>
      </c>
      <c r="K329" s="26">
        <v>2.68</v>
      </c>
      <c r="L329" s="26">
        <v>2.3599999999999999E-2</v>
      </c>
    </row>
    <row r="330" spans="1:12" ht="16" customHeight="1">
      <c r="A330" t="s">
        <v>390</v>
      </c>
      <c r="B330" t="s">
        <v>10</v>
      </c>
      <c r="C330" t="s">
        <v>38</v>
      </c>
      <c r="D330" s="24">
        <v>45962</v>
      </c>
      <c r="E330" t="s">
        <v>425</v>
      </c>
      <c r="F330" t="s">
        <v>12</v>
      </c>
      <c r="G330" t="s">
        <v>615</v>
      </c>
      <c r="H330" t="s">
        <v>615</v>
      </c>
      <c r="I330" t="s">
        <v>315</v>
      </c>
      <c r="J330" s="25">
        <v>24563259</v>
      </c>
      <c r="K330" s="26">
        <v>41716.073400000001</v>
      </c>
      <c r="L330" s="26">
        <v>87.063400000000001</v>
      </c>
    </row>
    <row r="331" spans="1:12" ht="16" customHeight="1">
      <c r="A331" t="s">
        <v>390</v>
      </c>
      <c r="B331" t="s">
        <v>10</v>
      </c>
      <c r="C331" t="s">
        <v>38</v>
      </c>
      <c r="D331" s="24">
        <v>45962</v>
      </c>
      <c r="E331" t="s">
        <v>430</v>
      </c>
      <c r="F331" t="s">
        <v>12</v>
      </c>
      <c r="G331" t="s">
        <v>616</v>
      </c>
      <c r="H331" t="s">
        <v>616</v>
      </c>
      <c r="I331" t="s">
        <v>315</v>
      </c>
      <c r="J331" s="25">
        <v>240888</v>
      </c>
      <c r="K331" s="26">
        <v>409.64150000000001</v>
      </c>
      <c r="L331" s="26">
        <v>1.6949000000000001</v>
      </c>
    </row>
    <row r="332" spans="1:12" ht="16" customHeight="1">
      <c r="A332" t="s">
        <v>390</v>
      </c>
      <c r="B332" t="s">
        <v>10</v>
      </c>
      <c r="C332" t="s">
        <v>38</v>
      </c>
      <c r="D332" s="24">
        <v>45962</v>
      </c>
      <c r="E332" t="s">
        <v>443</v>
      </c>
      <c r="F332" t="s">
        <v>12</v>
      </c>
      <c r="G332" t="s">
        <v>615</v>
      </c>
      <c r="H332" t="s">
        <v>615</v>
      </c>
      <c r="I332" t="s">
        <v>322</v>
      </c>
      <c r="J332" s="25">
        <v>3573</v>
      </c>
      <c r="K332" s="26">
        <v>6.1079999999999997</v>
      </c>
      <c r="L332" s="26">
        <v>4.7199999999999999E-2</v>
      </c>
    </row>
    <row r="333" spans="1:12" ht="16" customHeight="1">
      <c r="A333" t="s">
        <v>390</v>
      </c>
      <c r="B333" t="s">
        <v>10</v>
      </c>
      <c r="C333" t="s">
        <v>38</v>
      </c>
      <c r="D333" s="24">
        <v>45962</v>
      </c>
      <c r="E333" t="s">
        <v>448</v>
      </c>
      <c r="F333" t="s">
        <v>12</v>
      </c>
      <c r="G333" t="s">
        <v>615</v>
      </c>
      <c r="H333" t="s">
        <v>615</v>
      </c>
      <c r="I333" t="s">
        <v>322</v>
      </c>
      <c r="J333" s="25">
        <v>22</v>
      </c>
      <c r="K333" s="26">
        <v>3.7499999999999999E-2</v>
      </c>
      <c r="L333" s="26">
        <v>4.0000000000000002E-4</v>
      </c>
    </row>
    <row r="334" spans="1:12" ht="16" customHeight="1">
      <c r="A334" t="s">
        <v>390</v>
      </c>
      <c r="B334" t="s">
        <v>10</v>
      </c>
      <c r="C334" t="s">
        <v>38</v>
      </c>
      <c r="D334" s="24">
        <v>45962</v>
      </c>
      <c r="E334" t="s">
        <v>456</v>
      </c>
      <c r="F334" t="s">
        <v>11</v>
      </c>
      <c r="G334" t="s">
        <v>617</v>
      </c>
      <c r="H334" t="s">
        <v>617</v>
      </c>
      <c r="I334" t="s">
        <v>322</v>
      </c>
      <c r="J334" s="25">
        <v>2497</v>
      </c>
      <c r="K334" s="26">
        <v>4.1615000000000002</v>
      </c>
      <c r="L334" s="26">
        <v>2.23E-2</v>
      </c>
    </row>
    <row r="335" spans="1:12" ht="16" customHeight="1">
      <c r="A335" t="s">
        <v>423</v>
      </c>
      <c r="B335" t="s">
        <v>11</v>
      </c>
      <c r="C335" t="s">
        <v>38</v>
      </c>
      <c r="D335" s="24">
        <v>45962</v>
      </c>
      <c r="E335" t="s">
        <v>425</v>
      </c>
      <c r="F335" t="s">
        <v>12</v>
      </c>
      <c r="G335" t="s">
        <v>615</v>
      </c>
      <c r="H335" t="s">
        <v>615</v>
      </c>
      <c r="I335" t="s">
        <v>315</v>
      </c>
      <c r="J335" s="25">
        <v>92874552</v>
      </c>
      <c r="K335" s="26">
        <v>157808.94630000001</v>
      </c>
      <c r="L335" s="26">
        <v>229.3655</v>
      </c>
    </row>
    <row r="336" spans="1:12" ht="16" customHeight="1">
      <c r="A336" t="s">
        <v>423</v>
      </c>
      <c r="B336" t="s">
        <v>11</v>
      </c>
      <c r="C336" t="s">
        <v>38</v>
      </c>
      <c r="D336" s="24">
        <v>45962</v>
      </c>
      <c r="E336" t="s">
        <v>430</v>
      </c>
      <c r="F336" t="s">
        <v>12</v>
      </c>
      <c r="G336" t="s">
        <v>616</v>
      </c>
      <c r="H336" t="s">
        <v>616</v>
      </c>
      <c r="I336" t="s">
        <v>315</v>
      </c>
      <c r="J336" s="25">
        <v>658344</v>
      </c>
      <c r="K336" s="26">
        <v>1121.0778</v>
      </c>
      <c r="L336" s="26">
        <v>3.9693000000000001</v>
      </c>
    </row>
    <row r="337" spans="1:12" ht="16" customHeight="1">
      <c r="A337" t="s">
        <v>423</v>
      </c>
      <c r="B337" t="s">
        <v>11</v>
      </c>
      <c r="C337" t="s">
        <v>38</v>
      </c>
      <c r="D337" s="24">
        <v>45962</v>
      </c>
      <c r="E337" t="s">
        <v>443</v>
      </c>
      <c r="F337" t="s">
        <v>12</v>
      </c>
      <c r="G337" t="s">
        <v>615</v>
      </c>
      <c r="H337" t="s">
        <v>615</v>
      </c>
      <c r="I337" t="s">
        <v>322</v>
      </c>
      <c r="J337" s="25">
        <v>6213</v>
      </c>
      <c r="K337" s="26">
        <v>10.6479</v>
      </c>
      <c r="L337" s="26">
        <v>7.7499999999999999E-2</v>
      </c>
    </row>
    <row r="338" spans="1:12" ht="16" customHeight="1">
      <c r="A338" t="s">
        <v>423</v>
      </c>
      <c r="B338" t="s">
        <v>11</v>
      </c>
      <c r="C338" t="s">
        <v>38</v>
      </c>
      <c r="D338" s="24">
        <v>45962</v>
      </c>
      <c r="E338" t="s">
        <v>448</v>
      </c>
      <c r="F338" t="s">
        <v>12</v>
      </c>
      <c r="G338" t="s">
        <v>615</v>
      </c>
      <c r="H338" t="s">
        <v>615</v>
      </c>
      <c r="I338" t="s">
        <v>322</v>
      </c>
      <c r="J338" s="25">
        <v>62</v>
      </c>
      <c r="K338" s="26">
        <v>0.1066</v>
      </c>
      <c r="L338" s="26">
        <v>1.1999999999999999E-3</v>
      </c>
    </row>
    <row r="339" spans="1:12" ht="16" customHeight="1">
      <c r="A339" t="s">
        <v>423</v>
      </c>
      <c r="B339" t="s">
        <v>11</v>
      </c>
      <c r="C339" t="s">
        <v>38</v>
      </c>
      <c r="D339" s="24">
        <v>45962</v>
      </c>
      <c r="E339" t="s">
        <v>456</v>
      </c>
      <c r="F339" t="s">
        <v>11</v>
      </c>
      <c r="G339" t="s">
        <v>617</v>
      </c>
      <c r="H339" t="s">
        <v>617</v>
      </c>
      <c r="I339" t="s">
        <v>322</v>
      </c>
      <c r="J339" s="25">
        <v>3116</v>
      </c>
      <c r="K339" s="26">
        <v>5.3273999999999999</v>
      </c>
      <c r="L339" s="26">
        <v>3.8100000000000002E-2</v>
      </c>
    </row>
    <row r="340" spans="1:12" ht="16" customHeight="1">
      <c r="A340" t="s">
        <v>425</v>
      </c>
      <c r="B340" t="s">
        <v>12</v>
      </c>
      <c r="C340" t="s">
        <v>38</v>
      </c>
      <c r="D340" s="24">
        <v>45962</v>
      </c>
      <c r="E340" t="s">
        <v>425</v>
      </c>
      <c r="F340" t="s">
        <v>12</v>
      </c>
      <c r="G340" t="s">
        <v>615</v>
      </c>
      <c r="H340" t="s">
        <v>615</v>
      </c>
      <c r="I340" t="s">
        <v>315</v>
      </c>
      <c r="J340" s="25">
        <v>375685545</v>
      </c>
      <c r="K340" s="26">
        <v>642364.48380000005</v>
      </c>
      <c r="L340" s="26">
        <v>386.71409999999997</v>
      </c>
    </row>
    <row r="341" spans="1:12" ht="16" customHeight="1">
      <c r="A341" t="s">
        <v>425</v>
      </c>
      <c r="B341" t="s">
        <v>12</v>
      </c>
      <c r="C341" t="s">
        <v>38</v>
      </c>
      <c r="D341" s="24">
        <v>45962</v>
      </c>
      <c r="E341" t="s">
        <v>430</v>
      </c>
      <c r="F341" t="s">
        <v>12</v>
      </c>
      <c r="G341" t="s">
        <v>616</v>
      </c>
      <c r="H341" t="s">
        <v>616</v>
      </c>
      <c r="I341" t="s">
        <v>315</v>
      </c>
      <c r="J341" s="25">
        <v>1837946</v>
      </c>
      <c r="K341" s="26">
        <v>3139.7601</v>
      </c>
      <c r="L341" s="26">
        <v>9.9131</v>
      </c>
    </row>
    <row r="342" spans="1:12" ht="16" customHeight="1">
      <c r="A342" t="s">
        <v>425</v>
      </c>
      <c r="B342" t="s">
        <v>12</v>
      </c>
      <c r="C342" t="s">
        <v>38</v>
      </c>
      <c r="D342" s="24">
        <v>45962</v>
      </c>
      <c r="E342" t="s">
        <v>443</v>
      </c>
      <c r="F342" t="s">
        <v>12</v>
      </c>
      <c r="G342" t="s">
        <v>615</v>
      </c>
      <c r="H342" t="s">
        <v>615</v>
      </c>
      <c r="I342" t="s">
        <v>322</v>
      </c>
      <c r="J342" s="25">
        <v>16450</v>
      </c>
      <c r="K342" s="26">
        <v>28.316600000000001</v>
      </c>
      <c r="L342" s="26">
        <v>0.18429999999999999</v>
      </c>
    </row>
    <row r="343" spans="1:12" ht="16" customHeight="1">
      <c r="A343" t="s">
        <v>425</v>
      </c>
      <c r="B343" t="s">
        <v>12</v>
      </c>
      <c r="C343" t="s">
        <v>38</v>
      </c>
      <c r="D343" s="24">
        <v>45962</v>
      </c>
      <c r="E343" t="s">
        <v>448</v>
      </c>
      <c r="F343" t="s">
        <v>12</v>
      </c>
      <c r="G343" t="s">
        <v>615</v>
      </c>
      <c r="H343" t="s">
        <v>615</v>
      </c>
      <c r="I343" t="s">
        <v>322</v>
      </c>
      <c r="J343" s="25">
        <v>428</v>
      </c>
      <c r="K343" s="26">
        <v>0.74409999999999998</v>
      </c>
      <c r="L343" s="26">
        <v>6.7999999999999996E-3</v>
      </c>
    </row>
    <row r="344" spans="1:12" ht="16" customHeight="1">
      <c r="A344" t="s">
        <v>425</v>
      </c>
      <c r="B344" t="s">
        <v>12</v>
      </c>
      <c r="C344" t="s">
        <v>38</v>
      </c>
      <c r="D344" s="24">
        <v>45962</v>
      </c>
      <c r="E344" t="s">
        <v>456</v>
      </c>
      <c r="F344" t="s">
        <v>11</v>
      </c>
      <c r="G344" t="s">
        <v>617</v>
      </c>
      <c r="H344" t="s">
        <v>617</v>
      </c>
      <c r="I344" t="s">
        <v>322</v>
      </c>
      <c r="J344" s="25">
        <v>4549</v>
      </c>
      <c r="K344" s="26">
        <v>7.8747999999999996</v>
      </c>
      <c r="L344" s="26">
        <v>5.4699999999999999E-2</v>
      </c>
    </row>
    <row r="345" spans="1:12" ht="16" customHeight="1">
      <c r="A345" t="s">
        <v>426</v>
      </c>
      <c r="B345" t="s">
        <v>13</v>
      </c>
      <c r="C345" t="s">
        <v>38</v>
      </c>
      <c r="D345" s="24">
        <v>45962</v>
      </c>
      <c r="E345" t="s">
        <v>430</v>
      </c>
      <c r="F345" t="s">
        <v>12</v>
      </c>
      <c r="G345" t="s">
        <v>616</v>
      </c>
      <c r="H345" t="s">
        <v>618</v>
      </c>
      <c r="I345" t="s">
        <v>315</v>
      </c>
      <c r="J345" s="25">
        <v>16294373</v>
      </c>
      <c r="K345" s="26">
        <v>27934.155200000001</v>
      </c>
      <c r="L345" s="26">
        <v>87.116500000000002</v>
      </c>
    </row>
    <row r="346" spans="1:12" ht="16" customHeight="1">
      <c r="A346" t="s">
        <v>426</v>
      </c>
      <c r="B346" t="s">
        <v>13</v>
      </c>
      <c r="C346" t="s">
        <v>38</v>
      </c>
      <c r="D346" s="24">
        <v>45962</v>
      </c>
      <c r="E346" t="s">
        <v>443</v>
      </c>
      <c r="F346" t="s">
        <v>12</v>
      </c>
      <c r="G346" t="s">
        <v>615</v>
      </c>
      <c r="H346" t="s">
        <v>615</v>
      </c>
      <c r="I346" t="s">
        <v>322</v>
      </c>
      <c r="J346" s="25">
        <v>61887</v>
      </c>
      <c r="K346" s="26">
        <v>106.52679999999999</v>
      </c>
      <c r="L346" s="26">
        <v>0.71740000000000004</v>
      </c>
    </row>
    <row r="347" spans="1:12" ht="16" customHeight="1">
      <c r="A347" t="s">
        <v>426</v>
      </c>
      <c r="B347" t="s">
        <v>13</v>
      </c>
      <c r="C347" t="s">
        <v>38</v>
      </c>
      <c r="D347" s="24">
        <v>45962</v>
      </c>
      <c r="E347" t="s">
        <v>448</v>
      </c>
      <c r="F347" t="s">
        <v>12</v>
      </c>
      <c r="G347" t="s">
        <v>615</v>
      </c>
      <c r="H347" t="s">
        <v>615</v>
      </c>
      <c r="I347" t="s">
        <v>322</v>
      </c>
      <c r="J347" s="25">
        <v>731</v>
      </c>
      <c r="K347" s="26">
        <v>1.2605</v>
      </c>
      <c r="L347" s="26">
        <v>1.23E-2</v>
      </c>
    </row>
    <row r="348" spans="1:12" ht="16" customHeight="1">
      <c r="A348" t="s">
        <v>426</v>
      </c>
      <c r="B348" t="s">
        <v>13</v>
      </c>
      <c r="C348" t="s">
        <v>38</v>
      </c>
      <c r="D348" s="24">
        <v>45962</v>
      </c>
      <c r="E348" t="s">
        <v>453</v>
      </c>
      <c r="F348" t="s">
        <v>12</v>
      </c>
      <c r="G348" t="s">
        <v>615</v>
      </c>
      <c r="H348" t="s">
        <v>615</v>
      </c>
      <c r="I348" t="s">
        <v>322</v>
      </c>
      <c r="J348" s="25">
        <v>96</v>
      </c>
      <c r="K348" s="26">
        <v>0.16650000000000001</v>
      </c>
      <c r="L348" s="26">
        <v>2.3E-3</v>
      </c>
    </row>
    <row r="349" spans="1:12" ht="16" customHeight="1">
      <c r="A349" t="s">
        <v>426</v>
      </c>
      <c r="B349" t="s">
        <v>13</v>
      </c>
      <c r="C349" t="s">
        <v>38</v>
      </c>
      <c r="D349" s="24">
        <v>45962</v>
      </c>
      <c r="E349" t="s">
        <v>456</v>
      </c>
      <c r="F349" t="s">
        <v>11</v>
      </c>
      <c r="G349" t="s">
        <v>617</v>
      </c>
      <c r="H349" t="s">
        <v>617</v>
      </c>
      <c r="I349" t="s">
        <v>322</v>
      </c>
      <c r="J349" s="25">
        <v>5119</v>
      </c>
      <c r="K349" s="26">
        <v>8.8176000000000005</v>
      </c>
      <c r="L349" s="26">
        <v>7.7899999999999997E-2</v>
      </c>
    </row>
    <row r="350" spans="1:12" ht="16" customHeight="1">
      <c r="A350" t="s">
        <v>427</v>
      </c>
      <c r="B350" t="s">
        <v>9</v>
      </c>
      <c r="C350" t="s">
        <v>39</v>
      </c>
      <c r="D350" s="24">
        <v>45962</v>
      </c>
      <c r="E350" t="s">
        <v>430</v>
      </c>
      <c r="F350" t="s">
        <v>12</v>
      </c>
      <c r="G350" t="s">
        <v>616</v>
      </c>
      <c r="H350" t="s">
        <v>618</v>
      </c>
      <c r="I350" t="s">
        <v>315</v>
      </c>
      <c r="J350" s="25">
        <v>18547569</v>
      </c>
      <c r="K350" s="26">
        <v>31741.898799999999</v>
      </c>
      <c r="L350" s="26">
        <v>79.402799999999999</v>
      </c>
    </row>
    <row r="351" spans="1:12" ht="16" customHeight="1">
      <c r="A351" t="s">
        <v>427</v>
      </c>
      <c r="B351" t="s">
        <v>9</v>
      </c>
      <c r="C351" t="s">
        <v>39</v>
      </c>
      <c r="D351" s="24">
        <v>45962</v>
      </c>
      <c r="E351" t="s">
        <v>443</v>
      </c>
      <c r="F351" t="s">
        <v>12</v>
      </c>
      <c r="G351" t="s">
        <v>615</v>
      </c>
      <c r="H351" t="s">
        <v>615</v>
      </c>
      <c r="I351" t="s">
        <v>322</v>
      </c>
      <c r="J351" s="25">
        <v>143459</v>
      </c>
      <c r="K351" s="26">
        <v>246.70330000000001</v>
      </c>
      <c r="L351" s="26">
        <v>1.0784</v>
      </c>
    </row>
    <row r="352" spans="1:12" ht="16" customHeight="1">
      <c r="A352" t="s">
        <v>427</v>
      </c>
      <c r="B352" t="s">
        <v>9</v>
      </c>
      <c r="C352" t="s">
        <v>39</v>
      </c>
      <c r="D352" s="24">
        <v>45962</v>
      </c>
      <c r="E352" t="s">
        <v>448</v>
      </c>
      <c r="F352" t="s">
        <v>12</v>
      </c>
      <c r="G352" t="s">
        <v>615</v>
      </c>
      <c r="H352" t="s">
        <v>615</v>
      </c>
      <c r="I352" t="s">
        <v>322</v>
      </c>
      <c r="J352" s="25">
        <v>962</v>
      </c>
      <c r="K352" s="26">
        <v>1.6577999999999999</v>
      </c>
      <c r="L352" s="26">
        <v>1.46E-2</v>
      </c>
    </row>
    <row r="353" spans="1:12" ht="16" customHeight="1">
      <c r="A353" t="s">
        <v>427</v>
      </c>
      <c r="B353" t="s">
        <v>9</v>
      </c>
      <c r="C353" t="s">
        <v>39</v>
      </c>
      <c r="D353" s="24">
        <v>45962</v>
      </c>
      <c r="E353" t="s">
        <v>453</v>
      </c>
      <c r="F353" t="s">
        <v>12</v>
      </c>
      <c r="G353" t="s">
        <v>615</v>
      </c>
      <c r="H353" t="s">
        <v>615</v>
      </c>
      <c r="I353" t="s">
        <v>322</v>
      </c>
      <c r="J353" s="25">
        <v>259</v>
      </c>
      <c r="K353" s="26">
        <v>0.44869999999999999</v>
      </c>
      <c r="L353" s="26">
        <v>4.7000000000000002E-3</v>
      </c>
    </row>
    <row r="354" spans="1:12" ht="16" customHeight="1">
      <c r="A354" t="s">
        <v>427</v>
      </c>
      <c r="B354" t="s">
        <v>9</v>
      </c>
      <c r="C354" t="s">
        <v>39</v>
      </c>
      <c r="D354" s="24">
        <v>45962</v>
      </c>
      <c r="E354" t="s">
        <v>456</v>
      </c>
      <c r="F354" t="s">
        <v>11</v>
      </c>
      <c r="G354" t="s">
        <v>617</v>
      </c>
      <c r="H354" t="s">
        <v>617</v>
      </c>
      <c r="I354" t="s">
        <v>322</v>
      </c>
      <c r="J354" s="25">
        <v>4524</v>
      </c>
      <c r="K354" s="26">
        <v>7.7815000000000003</v>
      </c>
      <c r="L354" s="26">
        <v>5.9200000000000003E-2</v>
      </c>
    </row>
    <row r="355" spans="1:12" ht="16" customHeight="1">
      <c r="A355" t="s">
        <v>427</v>
      </c>
      <c r="B355" t="s">
        <v>9</v>
      </c>
      <c r="C355" t="s">
        <v>39</v>
      </c>
      <c r="D355" s="24">
        <v>45962</v>
      </c>
      <c r="E355" t="s">
        <v>491</v>
      </c>
      <c r="F355" t="s">
        <v>12</v>
      </c>
      <c r="G355" t="s">
        <v>616</v>
      </c>
      <c r="H355" t="s">
        <v>616</v>
      </c>
      <c r="I355" t="s">
        <v>324</v>
      </c>
      <c r="J355" s="25">
        <v>1</v>
      </c>
      <c r="K355" s="26">
        <v>1.6000000000000001E-3</v>
      </c>
      <c r="L355" s="26">
        <v>0</v>
      </c>
    </row>
    <row r="356" spans="1:12" ht="16" customHeight="1">
      <c r="A356" t="s">
        <v>323</v>
      </c>
      <c r="B356" t="s">
        <v>10</v>
      </c>
      <c r="C356" t="s">
        <v>39</v>
      </c>
      <c r="D356" s="24">
        <v>45962</v>
      </c>
      <c r="E356" t="s">
        <v>430</v>
      </c>
      <c r="F356" t="s">
        <v>12</v>
      </c>
      <c r="G356" t="s">
        <v>616</v>
      </c>
      <c r="H356" t="s">
        <v>618</v>
      </c>
      <c r="I356" t="s">
        <v>315</v>
      </c>
      <c r="J356" s="25">
        <v>24613099</v>
      </c>
      <c r="K356" s="26">
        <v>41995.166899999997</v>
      </c>
      <c r="L356" s="26">
        <v>83.778300000000002</v>
      </c>
    </row>
    <row r="357" spans="1:12" ht="16" customHeight="1">
      <c r="A357" t="s">
        <v>323</v>
      </c>
      <c r="B357" t="s">
        <v>10</v>
      </c>
      <c r="C357" t="s">
        <v>39</v>
      </c>
      <c r="D357" s="24">
        <v>45962</v>
      </c>
      <c r="E357" t="s">
        <v>443</v>
      </c>
      <c r="F357" t="s">
        <v>12</v>
      </c>
      <c r="G357" t="s">
        <v>615</v>
      </c>
      <c r="H357" t="s">
        <v>615</v>
      </c>
      <c r="I357" t="s">
        <v>322</v>
      </c>
      <c r="J357" s="25">
        <v>329418</v>
      </c>
      <c r="K357" s="26">
        <v>564.01880000000006</v>
      </c>
      <c r="L357" s="26">
        <v>2.4003999999999999</v>
      </c>
    </row>
    <row r="358" spans="1:12" ht="16" customHeight="1">
      <c r="A358" t="s">
        <v>323</v>
      </c>
      <c r="B358" t="s">
        <v>10</v>
      </c>
      <c r="C358" t="s">
        <v>39</v>
      </c>
      <c r="D358" s="24">
        <v>45962</v>
      </c>
      <c r="E358" t="s">
        <v>448</v>
      </c>
      <c r="F358" t="s">
        <v>12</v>
      </c>
      <c r="G358" t="s">
        <v>615</v>
      </c>
      <c r="H358" t="s">
        <v>615</v>
      </c>
      <c r="I358" t="s">
        <v>322</v>
      </c>
      <c r="J358" s="25">
        <v>5564</v>
      </c>
      <c r="K358" s="26">
        <v>9.5493000000000006</v>
      </c>
      <c r="L358" s="26">
        <v>8.8900000000000007E-2</v>
      </c>
    </row>
    <row r="359" spans="1:12" ht="16" customHeight="1">
      <c r="A359" t="s">
        <v>323</v>
      </c>
      <c r="B359" t="s">
        <v>10</v>
      </c>
      <c r="C359" t="s">
        <v>39</v>
      </c>
      <c r="D359" s="24">
        <v>45962</v>
      </c>
      <c r="E359" t="s">
        <v>453</v>
      </c>
      <c r="F359" t="s">
        <v>12</v>
      </c>
      <c r="G359" t="s">
        <v>615</v>
      </c>
      <c r="H359" t="s">
        <v>615</v>
      </c>
      <c r="I359" t="s">
        <v>322</v>
      </c>
      <c r="J359" s="25">
        <v>1277</v>
      </c>
      <c r="K359" s="26">
        <v>2.2010999999999998</v>
      </c>
      <c r="L359" s="26">
        <v>2.7400000000000001E-2</v>
      </c>
    </row>
    <row r="360" spans="1:12" ht="16" customHeight="1">
      <c r="A360" t="s">
        <v>323</v>
      </c>
      <c r="B360" t="s">
        <v>10</v>
      </c>
      <c r="C360" t="s">
        <v>39</v>
      </c>
      <c r="D360" s="24">
        <v>45962</v>
      </c>
      <c r="E360" t="s">
        <v>456</v>
      </c>
      <c r="F360" t="s">
        <v>11</v>
      </c>
      <c r="G360" t="s">
        <v>617</v>
      </c>
      <c r="H360" t="s">
        <v>617</v>
      </c>
      <c r="I360" t="s">
        <v>322</v>
      </c>
      <c r="J360" s="25">
        <v>39236</v>
      </c>
      <c r="K360" s="26">
        <v>67.746600000000001</v>
      </c>
      <c r="L360" s="26">
        <v>0.82310000000000005</v>
      </c>
    </row>
    <row r="361" spans="1:12" ht="16" customHeight="1">
      <c r="A361" t="s">
        <v>323</v>
      </c>
      <c r="B361" t="s">
        <v>10</v>
      </c>
      <c r="C361" t="s">
        <v>39</v>
      </c>
      <c r="D361" s="24">
        <v>45962</v>
      </c>
      <c r="E361" t="s">
        <v>465</v>
      </c>
      <c r="F361" t="s">
        <v>12</v>
      </c>
      <c r="G361" t="s">
        <v>615</v>
      </c>
      <c r="H361" t="s">
        <v>615</v>
      </c>
      <c r="I361" t="s">
        <v>324</v>
      </c>
      <c r="J361" s="25">
        <v>1</v>
      </c>
      <c r="K361" s="26">
        <v>1.6999999999999999E-3</v>
      </c>
      <c r="L361" s="26">
        <v>0</v>
      </c>
    </row>
    <row r="362" spans="1:12" ht="16" customHeight="1">
      <c r="A362" t="s">
        <v>323</v>
      </c>
      <c r="B362" t="s">
        <v>10</v>
      </c>
      <c r="C362" t="s">
        <v>39</v>
      </c>
      <c r="D362" s="24">
        <v>45962</v>
      </c>
      <c r="E362" t="s">
        <v>491</v>
      </c>
      <c r="F362" t="s">
        <v>12</v>
      </c>
      <c r="G362" t="s">
        <v>616</v>
      </c>
      <c r="H362" t="s">
        <v>616</v>
      </c>
      <c r="I362" t="s">
        <v>324</v>
      </c>
      <c r="J362" s="25">
        <v>0</v>
      </c>
      <c r="K362" s="26">
        <v>0</v>
      </c>
      <c r="L362" s="26">
        <v>0</v>
      </c>
    </row>
    <row r="363" spans="1:12" ht="16" customHeight="1">
      <c r="A363" t="s">
        <v>428</v>
      </c>
      <c r="B363" t="s">
        <v>11</v>
      </c>
      <c r="C363" t="s">
        <v>39</v>
      </c>
      <c r="D363" s="24">
        <v>45962</v>
      </c>
      <c r="E363" t="s">
        <v>430</v>
      </c>
      <c r="F363" t="s">
        <v>12</v>
      </c>
      <c r="G363" t="s">
        <v>616</v>
      </c>
      <c r="H363" t="s">
        <v>618</v>
      </c>
      <c r="I363" t="s">
        <v>315</v>
      </c>
      <c r="J363" s="25">
        <v>100693756</v>
      </c>
      <c r="K363" s="26">
        <v>171933.56080000001</v>
      </c>
      <c r="L363" s="26">
        <v>239.96080000000001</v>
      </c>
    </row>
    <row r="364" spans="1:12" ht="16" customHeight="1">
      <c r="A364" t="s">
        <v>428</v>
      </c>
      <c r="B364" t="s">
        <v>11</v>
      </c>
      <c r="C364" t="s">
        <v>39</v>
      </c>
      <c r="D364" s="24">
        <v>45962</v>
      </c>
      <c r="E364" t="s">
        <v>443</v>
      </c>
      <c r="F364" t="s">
        <v>12</v>
      </c>
      <c r="G364" t="s">
        <v>615</v>
      </c>
      <c r="H364" t="s">
        <v>615</v>
      </c>
      <c r="I364" t="s">
        <v>322</v>
      </c>
      <c r="J364" s="25">
        <v>753744</v>
      </c>
      <c r="K364" s="26">
        <v>1291.6929</v>
      </c>
      <c r="L364" s="26">
        <v>4.4306999999999999</v>
      </c>
    </row>
    <row r="365" spans="1:12" ht="16" customHeight="1">
      <c r="A365" t="s">
        <v>428</v>
      </c>
      <c r="B365" t="s">
        <v>11</v>
      </c>
      <c r="C365" t="s">
        <v>39</v>
      </c>
      <c r="D365" s="24">
        <v>45962</v>
      </c>
      <c r="E365" t="s">
        <v>448</v>
      </c>
      <c r="F365" t="s">
        <v>12</v>
      </c>
      <c r="G365" t="s">
        <v>615</v>
      </c>
      <c r="H365" t="s">
        <v>615</v>
      </c>
      <c r="I365" t="s">
        <v>322</v>
      </c>
      <c r="J365" s="25">
        <v>6244</v>
      </c>
      <c r="K365" s="26">
        <v>10.738300000000001</v>
      </c>
      <c r="L365" s="26">
        <v>7.6899999999999996E-2</v>
      </c>
    </row>
    <row r="366" spans="1:12" ht="16" customHeight="1">
      <c r="A366" t="s">
        <v>428</v>
      </c>
      <c r="B366" t="s">
        <v>11</v>
      </c>
      <c r="C366" t="s">
        <v>39</v>
      </c>
      <c r="D366" s="24">
        <v>45962</v>
      </c>
      <c r="E366" t="s">
        <v>453</v>
      </c>
      <c r="F366" t="s">
        <v>12</v>
      </c>
      <c r="G366" t="s">
        <v>615</v>
      </c>
      <c r="H366" t="s">
        <v>615</v>
      </c>
      <c r="I366" t="s">
        <v>322</v>
      </c>
      <c r="J366" s="25">
        <v>865</v>
      </c>
      <c r="K366" s="26">
        <v>1.4928999999999999</v>
      </c>
      <c r="L366" s="26">
        <v>1.54E-2</v>
      </c>
    </row>
    <row r="367" spans="1:12" ht="16" customHeight="1">
      <c r="A367" t="s">
        <v>428</v>
      </c>
      <c r="B367" t="s">
        <v>11</v>
      </c>
      <c r="C367" t="s">
        <v>39</v>
      </c>
      <c r="D367" s="24">
        <v>45962</v>
      </c>
      <c r="E367" t="s">
        <v>456</v>
      </c>
      <c r="F367" t="s">
        <v>11</v>
      </c>
      <c r="G367" t="s">
        <v>617</v>
      </c>
      <c r="H367" t="s">
        <v>617</v>
      </c>
      <c r="I367" t="s">
        <v>322</v>
      </c>
      <c r="J367" s="25">
        <v>11616</v>
      </c>
      <c r="K367" s="26">
        <v>20.029800000000002</v>
      </c>
      <c r="L367" s="26">
        <v>0.16159999999999999</v>
      </c>
    </row>
    <row r="368" spans="1:12" ht="16" customHeight="1">
      <c r="A368" t="s">
        <v>428</v>
      </c>
      <c r="B368" t="s">
        <v>11</v>
      </c>
      <c r="C368" t="s">
        <v>39</v>
      </c>
      <c r="D368" s="24">
        <v>45962</v>
      </c>
      <c r="E368" t="s">
        <v>465</v>
      </c>
      <c r="F368" t="s">
        <v>12</v>
      </c>
      <c r="G368" t="s">
        <v>615</v>
      </c>
      <c r="H368" t="s">
        <v>615</v>
      </c>
      <c r="I368" t="s">
        <v>324</v>
      </c>
      <c r="J368" s="25">
        <v>0</v>
      </c>
      <c r="K368" s="26">
        <v>0</v>
      </c>
      <c r="L368" s="26">
        <v>0</v>
      </c>
    </row>
    <row r="369" spans="1:12" ht="16" customHeight="1">
      <c r="A369" t="s">
        <v>428</v>
      </c>
      <c r="B369" t="s">
        <v>11</v>
      </c>
      <c r="C369" t="s">
        <v>39</v>
      </c>
      <c r="D369" s="24">
        <v>45962</v>
      </c>
      <c r="E369" t="s">
        <v>491</v>
      </c>
      <c r="F369" t="s">
        <v>12</v>
      </c>
      <c r="G369" t="s">
        <v>616</v>
      </c>
      <c r="H369" t="s">
        <v>616</v>
      </c>
      <c r="I369" t="s">
        <v>324</v>
      </c>
      <c r="J369" s="25">
        <v>0</v>
      </c>
      <c r="K369" s="26">
        <v>0</v>
      </c>
      <c r="L369" s="26">
        <v>0</v>
      </c>
    </row>
    <row r="370" spans="1:12" ht="16" customHeight="1">
      <c r="A370" t="s">
        <v>430</v>
      </c>
      <c r="B370" t="s">
        <v>12</v>
      </c>
      <c r="C370" t="s">
        <v>39</v>
      </c>
      <c r="D370" s="24">
        <v>45962</v>
      </c>
      <c r="E370" t="s">
        <v>430</v>
      </c>
      <c r="F370" t="s">
        <v>12</v>
      </c>
      <c r="G370" t="s">
        <v>616</v>
      </c>
      <c r="H370" t="s">
        <v>618</v>
      </c>
      <c r="I370" t="s">
        <v>315</v>
      </c>
      <c r="J370" s="25">
        <v>451877999</v>
      </c>
      <c r="K370" s="26">
        <v>774805.46770000004</v>
      </c>
      <c r="L370" s="26">
        <v>476.00779999999997</v>
      </c>
    </row>
    <row r="371" spans="1:12" ht="16" customHeight="1">
      <c r="A371" t="s">
        <v>430</v>
      </c>
      <c r="B371" t="s">
        <v>12</v>
      </c>
      <c r="C371" t="s">
        <v>39</v>
      </c>
      <c r="D371" s="24">
        <v>45962</v>
      </c>
      <c r="E371" t="s">
        <v>443</v>
      </c>
      <c r="F371" t="s">
        <v>12</v>
      </c>
      <c r="G371" t="s">
        <v>615</v>
      </c>
      <c r="H371" t="s">
        <v>615</v>
      </c>
      <c r="I371" t="s">
        <v>322</v>
      </c>
      <c r="J371" s="25">
        <v>2126811</v>
      </c>
      <c r="K371" s="26">
        <v>3655.3870999999999</v>
      </c>
      <c r="L371" s="26">
        <v>11.535500000000001</v>
      </c>
    </row>
    <row r="372" spans="1:12" ht="16" customHeight="1">
      <c r="A372" t="s">
        <v>430</v>
      </c>
      <c r="B372" t="s">
        <v>12</v>
      </c>
      <c r="C372" t="s">
        <v>39</v>
      </c>
      <c r="D372" s="24">
        <v>45962</v>
      </c>
      <c r="E372" t="s">
        <v>448</v>
      </c>
      <c r="F372" t="s">
        <v>12</v>
      </c>
      <c r="G372" t="s">
        <v>615</v>
      </c>
      <c r="H372" t="s">
        <v>615</v>
      </c>
      <c r="I372" t="s">
        <v>322</v>
      </c>
      <c r="J372" s="25">
        <v>14252</v>
      </c>
      <c r="K372" s="26">
        <v>24.6096</v>
      </c>
      <c r="L372" s="26">
        <v>0.14960000000000001</v>
      </c>
    </row>
    <row r="373" spans="1:12" ht="16" customHeight="1">
      <c r="A373" t="s">
        <v>430</v>
      </c>
      <c r="B373" t="s">
        <v>12</v>
      </c>
      <c r="C373" t="s">
        <v>39</v>
      </c>
      <c r="D373" s="24">
        <v>45962</v>
      </c>
      <c r="E373" t="s">
        <v>453</v>
      </c>
      <c r="F373" t="s">
        <v>12</v>
      </c>
      <c r="G373" t="s">
        <v>615</v>
      </c>
      <c r="H373" t="s">
        <v>615</v>
      </c>
      <c r="I373" t="s">
        <v>322</v>
      </c>
      <c r="J373" s="25">
        <v>305</v>
      </c>
      <c r="K373" s="26">
        <v>0.52849999999999997</v>
      </c>
      <c r="L373" s="26">
        <v>5.1999999999999998E-3</v>
      </c>
    </row>
    <row r="374" spans="1:12" ht="16" customHeight="1">
      <c r="A374" t="s">
        <v>430</v>
      </c>
      <c r="B374" t="s">
        <v>12</v>
      </c>
      <c r="C374" t="s">
        <v>39</v>
      </c>
      <c r="D374" s="24">
        <v>45962</v>
      </c>
      <c r="E374" t="s">
        <v>456</v>
      </c>
      <c r="F374" t="s">
        <v>11</v>
      </c>
      <c r="G374" t="s">
        <v>617</v>
      </c>
      <c r="H374" t="s">
        <v>617</v>
      </c>
      <c r="I374" t="s">
        <v>322</v>
      </c>
      <c r="J374" s="25">
        <v>14934</v>
      </c>
      <c r="K374" s="26">
        <v>25.7911</v>
      </c>
      <c r="L374" s="26">
        <v>0.18540000000000001</v>
      </c>
    </row>
    <row r="375" spans="1:12" ht="16" customHeight="1">
      <c r="A375" t="s">
        <v>430</v>
      </c>
      <c r="B375" t="s">
        <v>12</v>
      </c>
      <c r="C375" t="s">
        <v>39</v>
      </c>
      <c r="D375" s="24">
        <v>45962</v>
      </c>
      <c r="E375" t="s">
        <v>465</v>
      </c>
      <c r="F375" t="s">
        <v>12</v>
      </c>
      <c r="G375" t="s">
        <v>615</v>
      </c>
      <c r="H375" t="s">
        <v>615</v>
      </c>
      <c r="I375" t="s">
        <v>324</v>
      </c>
      <c r="J375" s="25">
        <v>0</v>
      </c>
      <c r="K375" s="26">
        <v>0</v>
      </c>
      <c r="L375" s="26">
        <v>0</v>
      </c>
    </row>
    <row r="376" spans="1:12" ht="16" customHeight="1">
      <c r="A376" t="s">
        <v>430</v>
      </c>
      <c r="B376" t="s">
        <v>12</v>
      </c>
      <c r="C376" t="s">
        <v>39</v>
      </c>
      <c r="D376" s="24">
        <v>45962</v>
      </c>
      <c r="E376" t="s">
        <v>491</v>
      </c>
      <c r="F376" t="s">
        <v>12</v>
      </c>
      <c r="G376" t="s">
        <v>616</v>
      </c>
      <c r="H376" t="s">
        <v>616</v>
      </c>
      <c r="I376" t="s">
        <v>324</v>
      </c>
      <c r="J376" s="25">
        <v>0</v>
      </c>
      <c r="K376" s="26">
        <v>0</v>
      </c>
      <c r="L376" s="26">
        <v>0</v>
      </c>
    </row>
    <row r="377" spans="1:12" ht="16" customHeight="1">
      <c r="A377" t="s">
        <v>431</v>
      </c>
      <c r="B377" t="s">
        <v>13</v>
      </c>
      <c r="C377" t="s">
        <v>39</v>
      </c>
      <c r="D377" s="24">
        <v>45962</v>
      </c>
      <c r="E377" t="s">
        <v>443</v>
      </c>
      <c r="F377" t="s">
        <v>12</v>
      </c>
      <c r="G377" t="s">
        <v>615</v>
      </c>
      <c r="H377" t="s">
        <v>615</v>
      </c>
      <c r="I377" t="s">
        <v>322</v>
      </c>
      <c r="J377" s="25">
        <v>17270006</v>
      </c>
      <c r="K377" s="26">
        <v>29751.351999999999</v>
      </c>
      <c r="L377" s="26">
        <v>81.8309</v>
      </c>
    </row>
    <row r="378" spans="1:12" ht="16" customHeight="1">
      <c r="A378" t="s">
        <v>431</v>
      </c>
      <c r="B378" t="s">
        <v>13</v>
      </c>
      <c r="C378" t="s">
        <v>39</v>
      </c>
      <c r="D378" s="24">
        <v>45962</v>
      </c>
      <c r="E378" t="s">
        <v>448</v>
      </c>
      <c r="F378" t="s">
        <v>12</v>
      </c>
      <c r="G378" t="s">
        <v>615</v>
      </c>
      <c r="H378" t="s">
        <v>615</v>
      </c>
      <c r="I378" t="s">
        <v>322</v>
      </c>
      <c r="J378" s="25">
        <v>91618</v>
      </c>
      <c r="K378" s="26">
        <v>159.50470000000001</v>
      </c>
      <c r="L378" s="26">
        <v>0.4395</v>
      </c>
    </row>
    <row r="379" spans="1:12" ht="16" customHeight="1">
      <c r="A379" t="s">
        <v>431</v>
      </c>
      <c r="B379" t="s">
        <v>13</v>
      </c>
      <c r="C379" t="s">
        <v>39</v>
      </c>
      <c r="D379" s="24">
        <v>45962</v>
      </c>
      <c r="E379" t="s">
        <v>453</v>
      </c>
      <c r="F379" t="s">
        <v>12</v>
      </c>
      <c r="G379" t="s">
        <v>615</v>
      </c>
      <c r="H379" t="s">
        <v>615</v>
      </c>
      <c r="I379" t="s">
        <v>322</v>
      </c>
      <c r="J379" s="25">
        <v>866</v>
      </c>
      <c r="K379" s="26">
        <v>1.4918</v>
      </c>
      <c r="L379" s="26">
        <v>1.18E-2</v>
      </c>
    </row>
    <row r="380" spans="1:12" ht="16" customHeight="1">
      <c r="A380" t="s">
        <v>431</v>
      </c>
      <c r="B380" t="s">
        <v>13</v>
      </c>
      <c r="C380" t="s">
        <v>39</v>
      </c>
      <c r="D380" s="24">
        <v>45962</v>
      </c>
      <c r="E380" t="s">
        <v>456</v>
      </c>
      <c r="F380" t="s">
        <v>11</v>
      </c>
      <c r="G380" t="s">
        <v>617</v>
      </c>
      <c r="H380" t="s">
        <v>617</v>
      </c>
      <c r="I380" t="s">
        <v>322</v>
      </c>
      <c r="J380" s="25">
        <v>16031</v>
      </c>
      <c r="K380" s="26">
        <v>27.837299999999999</v>
      </c>
      <c r="L380" s="26">
        <v>0.18679999999999999</v>
      </c>
    </row>
    <row r="381" spans="1:12" ht="16" customHeight="1">
      <c r="A381" t="s">
        <v>431</v>
      </c>
      <c r="B381" t="s">
        <v>13</v>
      </c>
      <c r="C381" t="s">
        <v>39</v>
      </c>
      <c r="D381" s="24">
        <v>45962</v>
      </c>
      <c r="E381" t="s">
        <v>465</v>
      </c>
      <c r="F381" t="s">
        <v>12</v>
      </c>
      <c r="G381" t="s">
        <v>615</v>
      </c>
      <c r="H381" t="s">
        <v>615</v>
      </c>
      <c r="I381" t="s">
        <v>324</v>
      </c>
      <c r="J381" s="25">
        <v>1</v>
      </c>
      <c r="K381" s="26">
        <v>1.8E-3</v>
      </c>
      <c r="L381" s="26">
        <v>0</v>
      </c>
    </row>
    <row r="382" spans="1:12" ht="16" customHeight="1">
      <c r="A382" t="s">
        <v>431</v>
      </c>
      <c r="B382" t="s">
        <v>13</v>
      </c>
      <c r="C382" t="s">
        <v>39</v>
      </c>
      <c r="D382" s="24">
        <v>45962</v>
      </c>
      <c r="E382" t="s">
        <v>491</v>
      </c>
      <c r="F382" t="s">
        <v>12</v>
      </c>
      <c r="G382" t="s">
        <v>616</v>
      </c>
      <c r="H382" t="s">
        <v>616</v>
      </c>
      <c r="I382" t="s">
        <v>324</v>
      </c>
      <c r="J382" s="25">
        <v>0</v>
      </c>
      <c r="K382" s="26">
        <v>0</v>
      </c>
      <c r="L382" s="26">
        <v>0</v>
      </c>
    </row>
    <row r="383" spans="1:12" ht="16" customHeight="1">
      <c r="A383" t="s">
        <v>432</v>
      </c>
      <c r="B383" t="s">
        <v>9</v>
      </c>
      <c r="C383" t="s">
        <v>41</v>
      </c>
      <c r="D383" s="24">
        <v>45992</v>
      </c>
      <c r="E383" t="s">
        <v>443</v>
      </c>
      <c r="F383" t="s">
        <v>12</v>
      </c>
      <c r="G383" t="s">
        <v>615</v>
      </c>
      <c r="H383" t="s">
        <v>615</v>
      </c>
      <c r="I383" t="s">
        <v>315</v>
      </c>
      <c r="J383" s="25">
        <v>25057343</v>
      </c>
      <c r="K383" s="26">
        <v>43118.760199999997</v>
      </c>
      <c r="L383" s="26">
        <v>101.0903</v>
      </c>
    </row>
    <row r="384" spans="1:12" ht="16" customHeight="1">
      <c r="A384" t="s">
        <v>432</v>
      </c>
      <c r="B384" t="s">
        <v>9</v>
      </c>
      <c r="C384" t="s">
        <v>41</v>
      </c>
      <c r="D384" s="24">
        <v>45992</v>
      </c>
      <c r="E384" t="s">
        <v>448</v>
      </c>
      <c r="F384" t="s">
        <v>12</v>
      </c>
      <c r="G384" t="s">
        <v>615</v>
      </c>
      <c r="H384" t="s">
        <v>615</v>
      </c>
      <c r="I384" t="s">
        <v>315</v>
      </c>
      <c r="J384" s="25">
        <v>152746</v>
      </c>
      <c r="K384" s="26">
        <v>263.16699999999997</v>
      </c>
      <c r="L384" s="26">
        <v>0.8609</v>
      </c>
    </row>
    <row r="385" spans="1:12" ht="16" customHeight="1">
      <c r="A385" t="s">
        <v>432</v>
      </c>
      <c r="B385" t="s">
        <v>9</v>
      </c>
      <c r="C385" t="s">
        <v>41</v>
      </c>
      <c r="D385" s="24">
        <v>45992</v>
      </c>
      <c r="E385" t="s">
        <v>453</v>
      </c>
      <c r="F385" t="s">
        <v>12</v>
      </c>
      <c r="G385" t="s">
        <v>615</v>
      </c>
      <c r="H385" t="s">
        <v>615</v>
      </c>
      <c r="I385" t="s">
        <v>315</v>
      </c>
      <c r="J385" s="25">
        <v>1894</v>
      </c>
      <c r="K385" s="26">
        <v>3.2715999999999998</v>
      </c>
      <c r="L385" s="26">
        <v>2.63E-2</v>
      </c>
    </row>
    <row r="386" spans="1:12" ht="16" customHeight="1">
      <c r="A386" t="s">
        <v>432</v>
      </c>
      <c r="B386" t="s">
        <v>9</v>
      </c>
      <c r="C386" t="s">
        <v>41</v>
      </c>
      <c r="D386" s="24">
        <v>45992</v>
      </c>
      <c r="E386" t="s">
        <v>456</v>
      </c>
      <c r="F386" t="s">
        <v>11</v>
      </c>
      <c r="G386" t="s">
        <v>617</v>
      </c>
      <c r="H386" t="s">
        <v>617</v>
      </c>
      <c r="I386" t="s">
        <v>315</v>
      </c>
      <c r="J386" s="25">
        <v>23544</v>
      </c>
      <c r="K386" s="26">
        <v>40.952199999999998</v>
      </c>
      <c r="L386" s="26">
        <v>0.25890000000000002</v>
      </c>
    </row>
    <row r="387" spans="1:12" ht="16" customHeight="1">
      <c r="A387" t="s">
        <v>432</v>
      </c>
      <c r="B387" t="s">
        <v>9</v>
      </c>
      <c r="C387" t="s">
        <v>41</v>
      </c>
      <c r="D387" s="24">
        <v>45992</v>
      </c>
      <c r="E387" t="s">
        <v>465</v>
      </c>
      <c r="F387" t="s">
        <v>12</v>
      </c>
      <c r="G387" t="s">
        <v>615</v>
      </c>
      <c r="H387" t="s">
        <v>615</v>
      </c>
      <c r="I387" t="s">
        <v>322</v>
      </c>
      <c r="J387" s="25">
        <v>2</v>
      </c>
      <c r="K387" s="26">
        <v>3.3999999999999998E-3</v>
      </c>
      <c r="L387" s="26">
        <v>0</v>
      </c>
    </row>
    <row r="388" spans="1:12" ht="16" customHeight="1">
      <c r="A388" t="s">
        <v>432</v>
      </c>
      <c r="B388" t="s">
        <v>9</v>
      </c>
      <c r="C388" t="s">
        <v>41</v>
      </c>
      <c r="D388" s="24">
        <v>45992</v>
      </c>
      <c r="E388" t="s">
        <v>491</v>
      </c>
      <c r="F388" t="s">
        <v>12</v>
      </c>
      <c r="G388" t="s">
        <v>616</v>
      </c>
      <c r="H388" t="s">
        <v>616</v>
      </c>
      <c r="I388" t="s">
        <v>322</v>
      </c>
      <c r="J388" s="25">
        <v>10</v>
      </c>
      <c r="K388" s="26">
        <v>1.7600000000000001E-2</v>
      </c>
      <c r="L388" s="26">
        <v>2.0000000000000001E-4</v>
      </c>
    </row>
    <row r="389" spans="1:12" ht="16" customHeight="1">
      <c r="A389" t="s">
        <v>394</v>
      </c>
      <c r="B389" t="s">
        <v>10</v>
      </c>
      <c r="C389" t="s">
        <v>41</v>
      </c>
      <c r="D389" s="24">
        <v>45992</v>
      </c>
      <c r="E389" t="s">
        <v>443</v>
      </c>
      <c r="F389" t="s">
        <v>12</v>
      </c>
      <c r="G389" t="s">
        <v>615</v>
      </c>
      <c r="H389" t="s">
        <v>615</v>
      </c>
      <c r="I389" t="s">
        <v>315</v>
      </c>
      <c r="J389" s="25">
        <v>25732723</v>
      </c>
      <c r="K389" s="26">
        <v>44105.040399999998</v>
      </c>
      <c r="L389" s="26">
        <v>82.092799999999997</v>
      </c>
    </row>
    <row r="390" spans="1:12" ht="16" customHeight="1">
      <c r="A390" t="s">
        <v>394</v>
      </c>
      <c r="B390" t="s">
        <v>10</v>
      </c>
      <c r="C390" t="s">
        <v>41</v>
      </c>
      <c r="D390" s="24">
        <v>45992</v>
      </c>
      <c r="E390" t="s">
        <v>448</v>
      </c>
      <c r="F390" t="s">
        <v>12</v>
      </c>
      <c r="G390" t="s">
        <v>615</v>
      </c>
      <c r="H390" t="s">
        <v>615</v>
      </c>
      <c r="I390" t="s">
        <v>315</v>
      </c>
      <c r="J390" s="25">
        <v>275508</v>
      </c>
      <c r="K390" s="26">
        <v>473.34589999999997</v>
      </c>
      <c r="L390" s="26">
        <v>1.4449000000000001</v>
      </c>
    </row>
    <row r="391" spans="1:12" ht="16" customHeight="1">
      <c r="A391" t="s">
        <v>394</v>
      </c>
      <c r="B391" t="s">
        <v>10</v>
      </c>
      <c r="C391" t="s">
        <v>41</v>
      </c>
      <c r="D391" s="24">
        <v>45992</v>
      </c>
      <c r="E391" t="s">
        <v>453</v>
      </c>
      <c r="F391" t="s">
        <v>12</v>
      </c>
      <c r="G391" t="s">
        <v>615</v>
      </c>
      <c r="H391" t="s">
        <v>615</v>
      </c>
      <c r="I391" t="s">
        <v>315</v>
      </c>
      <c r="J391" s="25">
        <v>1591</v>
      </c>
      <c r="K391" s="26">
        <v>2.7418</v>
      </c>
      <c r="L391" s="26">
        <v>1.8100000000000002E-2</v>
      </c>
    </row>
    <row r="392" spans="1:12" ht="16" customHeight="1">
      <c r="A392" t="s">
        <v>394</v>
      </c>
      <c r="B392" t="s">
        <v>10</v>
      </c>
      <c r="C392" t="s">
        <v>41</v>
      </c>
      <c r="D392" s="24">
        <v>45992</v>
      </c>
      <c r="E392" t="s">
        <v>456</v>
      </c>
      <c r="F392" t="s">
        <v>11</v>
      </c>
      <c r="G392" t="s">
        <v>617</v>
      </c>
      <c r="H392" t="s">
        <v>617</v>
      </c>
      <c r="I392" t="s">
        <v>315</v>
      </c>
      <c r="J392" s="25">
        <v>21321</v>
      </c>
      <c r="K392" s="26">
        <v>36.769599999999997</v>
      </c>
      <c r="L392" s="26">
        <v>0.247</v>
      </c>
    </row>
    <row r="393" spans="1:12" ht="16" customHeight="1">
      <c r="A393" t="s">
        <v>394</v>
      </c>
      <c r="B393" t="s">
        <v>10</v>
      </c>
      <c r="C393" t="s">
        <v>41</v>
      </c>
      <c r="D393" s="24">
        <v>45992</v>
      </c>
      <c r="E393" t="s">
        <v>465</v>
      </c>
      <c r="F393" t="s">
        <v>12</v>
      </c>
      <c r="G393" t="s">
        <v>615</v>
      </c>
      <c r="H393" t="s">
        <v>615</v>
      </c>
      <c r="I393" t="s">
        <v>322</v>
      </c>
      <c r="J393" s="25">
        <v>2</v>
      </c>
      <c r="K393" s="26">
        <v>3.3999999999999998E-3</v>
      </c>
      <c r="L393" s="26">
        <v>0</v>
      </c>
    </row>
    <row r="394" spans="1:12" ht="16" customHeight="1">
      <c r="A394" t="s">
        <v>394</v>
      </c>
      <c r="B394" t="s">
        <v>10</v>
      </c>
      <c r="C394" t="s">
        <v>41</v>
      </c>
      <c r="D394" s="24">
        <v>45992</v>
      </c>
      <c r="E394" t="s">
        <v>491</v>
      </c>
      <c r="F394" t="s">
        <v>12</v>
      </c>
      <c r="G394" t="s">
        <v>616</v>
      </c>
      <c r="H394" t="s">
        <v>616</v>
      </c>
      <c r="I394" t="s">
        <v>322</v>
      </c>
      <c r="J394" s="25">
        <v>32</v>
      </c>
      <c r="K394" s="26">
        <v>5.6000000000000001E-2</v>
      </c>
      <c r="L394" s="26">
        <v>1.2999999999999999E-3</v>
      </c>
    </row>
    <row r="395" spans="1:12" ht="16" customHeight="1">
      <c r="A395" t="s">
        <v>441</v>
      </c>
      <c r="B395" t="s">
        <v>11</v>
      </c>
      <c r="C395" t="s">
        <v>41</v>
      </c>
      <c r="D395" s="24">
        <v>45992</v>
      </c>
      <c r="E395" t="s">
        <v>443</v>
      </c>
      <c r="F395" t="s">
        <v>12</v>
      </c>
      <c r="G395" t="s">
        <v>615</v>
      </c>
      <c r="H395" t="s">
        <v>615</v>
      </c>
      <c r="I395" t="s">
        <v>315</v>
      </c>
      <c r="J395" s="25">
        <v>116392409</v>
      </c>
      <c r="K395" s="26">
        <v>198276.58249999999</v>
      </c>
      <c r="L395" s="26">
        <v>258.46249999999998</v>
      </c>
    </row>
    <row r="396" spans="1:12" ht="16" customHeight="1">
      <c r="A396" t="s">
        <v>441</v>
      </c>
      <c r="B396" t="s">
        <v>11</v>
      </c>
      <c r="C396" t="s">
        <v>41</v>
      </c>
      <c r="D396" s="24">
        <v>45992</v>
      </c>
      <c r="E396" t="s">
        <v>448</v>
      </c>
      <c r="F396" t="s">
        <v>12</v>
      </c>
      <c r="G396" t="s">
        <v>615</v>
      </c>
      <c r="H396" t="s">
        <v>615</v>
      </c>
      <c r="I396" t="s">
        <v>315</v>
      </c>
      <c r="J396" s="25">
        <v>726279</v>
      </c>
      <c r="K396" s="26">
        <v>1239.6945000000001</v>
      </c>
      <c r="L396" s="26">
        <v>3.5293000000000001</v>
      </c>
    </row>
    <row r="397" spans="1:12" ht="16" customHeight="1">
      <c r="A397" t="s">
        <v>441</v>
      </c>
      <c r="B397" t="s">
        <v>11</v>
      </c>
      <c r="C397" t="s">
        <v>41</v>
      </c>
      <c r="D397" s="24">
        <v>45992</v>
      </c>
      <c r="E397" t="s">
        <v>453</v>
      </c>
      <c r="F397" t="s">
        <v>12</v>
      </c>
      <c r="G397" t="s">
        <v>615</v>
      </c>
      <c r="H397" t="s">
        <v>615</v>
      </c>
      <c r="I397" t="s">
        <v>315</v>
      </c>
      <c r="J397" s="25">
        <v>2515</v>
      </c>
      <c r="K397" s="26">
        <v>4.3216999999999999</v>
      </c>
      <c r="L397" s="26">
        <v>3.1699999999999999E-2</v>
      </c>
    </row>
    <row r="398" spans="1:12" ht="16" customHeight="1">
      <c r="A398" t="s">
        <v>441</v>
      </c>
      <c r="B398" t="s">
        <v>11</v>
      </c>
      <c r="C398" t="s">
        <v>41</v>
      </c>
      <c r="D398" s="24">
        <v>45992</v>
      </c>
      <c r="E398" t="s">
        <v>456</v>
      </c>
      <c r="F398" t="s">
        <v>11</v>
      </c>
      <c r="G398" t="s">
        <v>617</v>
      </c>
      <c r="H398" t="s">
        <v>617</v>
      </c>
      <c r="I398" t="s">
        <v>315</v>
      </c>
      <c r="J398" s="25">
        <v>26067</v>
      </c>
      <c r="K398" s="26">
        <v>43.651400000000002</v>
      </c>
      <c r="L398" s="26">
        <v>0.21410000000000001</v>
      </c>
    </row>
    <row r="399" spans="1:12" ht="16" customHeight="1">
      <c r="A399" t="s">
        <v>441</v>
      </c>
      <c r="B399" t="s">
        <v>11</v>
      </c>
      <c r="C399" t="s">
        <v>41</v>
      </c>
      <c r="D399" s="24">
        <v>45992</v>
      </c>
      <c r="E399" t="s">
        <v>465</v>
      </c>
      <c r="F399" t="s">
        <v>12</v>
      </c>
      <c r="G399" t="s">
        <v>615</v>
      </c>
      <c r="H399" t="s">
        <v>615</v>
      </c>
      <c r="I399" t="s">
        <v>322</v>
      </c>
      <c r="J399" s="25">
        <v>0</v>
      </c>
      <c r="K399" s="26">
        <v>0</v>
      </c>
      <c r="L399" s="26">
        <v>0</v>
      </c>
    </row>
    <row r="400" spans="1:12" ht="16" customHeight="1">
      <c r="A400" t="s">
        <v>441</v>
      </c>
      <c r="B400" t="s">
        <v>11</v>
      </c>
      <c r="C400" t="s">
        <v>41</v>
      </c>
      <c r="D400" s="24">
        <v>45992</v>
      </c>
      <c r="E400" t="s">
        <v>491</v>
      </c>
      <c r="F400" t="s">
        <v>12</v>
      </c>
      <c r="G400" t="s">
        <v>616</v>
      </c>
      <c r="H400" t="s">
        <v>616</v>
      </c>
      <c r="I400" t="s">
        <v>322</v>
      </c>
      <c r="J400" s="25">
        <v>39</v>
      </c>
      <c r="K400" s="26">
        <v>6.8000000000000005E-2</v>
      </c>
      <c r="L400" s="26">
        <v>6.9999999999999999E-4</v>
      </c>
    </row>
    <row r="401" spans="1:12" ht="16" customHeight="1">
      <c r="A401" t="s">
        <v>443</v>
      </c>
      <c r="B401" t="s">
        <v>12</v>
      </c>
      <c r="C401" t="s">
        <v>41</v>
      </c>
      <c r="D401" s="24">
        <v>45992</v>
      </c>
      <c r="E401" t="s">
        <v>443</v>
      </c>
      <c r="F401" t="s">
        <v>12</v>
      </c>
      <c r="G401" t="s">
        <v>615</v>
      </c>
      <c r="H401" t="s">
        <v>615</v>
      </c>
      <c r="I401" t="s">
        <v>315</v>
      </c>
      <c r="J401" s="25">
        <v>470486788</v>
      </c>
      <c r="K401" s="26">
        <v>802099.02659999998</v>
      </c>
      <c r="L401" s="26">
        <v>465.0967</v>
      </c>
    </row>
    <row r="402" spans="1:12" ht="16" customHeight="1">
      <c r="A402" t="s">
        <v>443</v>
      </c>
      <c r="B402" t="s">
        <v>12</v>
      </c>
      <c r="C402" t="s">
        <v>41</v>
      </c>
      <c r="D402" s="24">
        <v>45992</v>
      </c>
      <c r="E402" t="s">
        <v>448</v>
      </c>
      <c r="F402" t="s">
        <v>12</v>
      </c>
      <c r="G402" t="s">
        <v>615</v>
      </c>
      <c r="H402" t="s">
        <v>615</v>
      </c>
      <c r="I402" t="s">
        <v>315</v>
      </c>
      <c r="J402" s="25">
        <v>1990623</v>
      </c>
      <c r="K402" s="26">
        <v>3404.0610000000001</v>
      </c>
      <c r="L402" s="26">
        <v>9.5036000000000005</v>
      </c>
    </row>
    <row r="403" spans="1:12" ht="16" customHeight="1">
      <c r="A403" t="s">
        <v>443</v>
      </c>
      <c r="B403" t="s">
        <v>12</v>
      </c>
      <c r="C403" t="s">
        <v>41</v>
      </c>
      <c r="D403" s="24">
        <v>45992</v>
      </c>
      <c r="E403" t="s">
        <v>453</v>
      </c>
      <c r="F403" t="s">
        <v>12</v>
      </c>
      <c r="G403" t="s">
        <v>615</v>
      </c>
      <c r="H403" t="s">
        <v>615</v>
      </c>
      <c r="I403" t="s">
        <v>315</v>
      </c>
      <c r="J403" s="25">
        <v>5779</v>
      </c>
      <c r="K403" s="26">
        <v>9.9323999999999995</v>
      </c>
      <c r="L403" s="26">
        <v>5.9400000000000001E-2</v>
      </c>
    </row>
    <row r="404" spans="1:12" ht="16" customHeight="1">
      <c r="A404" t="s">
        <v>443</v>
      </c>
      <c r="B404" t="s">
        <v>12</v>
      </c>
      <c r="C404" t="s">
        <v>41</v>
      </c>
      <c r="D404" s="24">
        <v>45992</v>
      </c>
      <c r="E404" t="s">
        <v>456</v>
      </c>
      <c r="F404" t="s">
        <v>11</v>
      </c>
      <c r="G404" t="s">
        <v>617</v>
      </c>
      <c r="H404" t="s">
        <v>617</v>
      </c>
      <c r="I404" t="s">
        <v>315</v>
      </c>
      <c r="J404" s="25">
        <v>29570</v>
      </c>
      <c r="K404" s="26">
        <v>51.059899999999999</v>
      </c>
      <c r="L404" s="26">
        <v>0.37080000000000002</v>
      </c>
    </row>
    <row r="405" spans="1:12" ht="16" customHeight="1">
      <c r="A405" t="s">
        <v>443</v>
      </c>
      <c r="B405" t="s">
        <v>12</v>
      </c>
      <c r="C405" t="s">
        <v>41</v>
      </c>
      <c r="D405" s="24">
        <v>45992</v>
      </c>
      <c r="E405" t="s">
        <v>465</v>
      </c>
      <c r="F405" t="s">
        <v>12</v>
      </c>
      <c r="G405" t="s">
        <v>615</v>
      </c>
      <c r="H405" t="s">
        <v>615</v>
      </c>
      <c r="I405" t="s">
        <v>322</v>
      </c>
      <c r="J405" s="25">
        <v>2</v>
      </c>
      <c r="K405" s="26">
        <v>3.5999999999999999E-3</v>
      </c>
      <c r="L405" s="26">
        <v>0</v>
      </c>
    </row>
    <row r="406" spans="1:12" ht="16" customHeight="1">
      <c r="A406" t="s">
        <v>443</v>
      </c>
      <c r="B406" t="s">
        <v>12</v>
      </c>
      <c r="C406" t="s">
        <v>41</v>
      </c>
      <c r="D406" s="24">
        <v>45992</v>
      </c>
      <c r="E406" t="s">
        <v>491</v>
      </c>
      <c r="F406" t="s">
        <v>12</v>
      </c>
      <c r="G406" t="s">
        <v>616</v>
      </c>
      <c r="H406" t="s">
        <v>616</v>
      </c>
      <c r="I406" t="s">
        <v>322</v>
      </c>
      <c r="J406" s="25">
        <v>57</v>
      </c>
      <c r="K406" s="26">
        <v>9.9900000000000003E-2</v>
      </c>
      <c r="L406" s="26">
        <v>1.4E-3</v>
      </c>
    </row>
    <row r="407" spans="1:12" ht="16" customHeight="1">
      <c r="A407" t="s">
        <v>444</v>
      </c>
      <c r="B407" t="s">
        <v>13</v>
      </c>
      <c r="C407" t="s">
        <v>41</v>
      </c>
      <c r="D407" s="24">
        <v>45992</v>
      </c>
      <c r="E407" t="s">
        <v>448</v>
      </c>
      <c r="F407" t="s">
        <v>12</v>
      </c>
      <c r="G407" t="s">
        <v>615</v>
      </c>
      <c r="H407" t="s">
        <v>615</v>
      </c>
      <c r="I407" t="s">
        <v>315</v>
      </c>
      <c r="J407" s="25">
        <v>24250095</v>
      </c>
      <c r="K407" s="26">
        <v>41632.256999999998</v>
      </c>
      <c r="L407" s="26">
        <v>102.5067</v>
      </c>
    </row>
    <row r="408" spans="1:12" ht="16" customHeight="1">
      <c r="A408" t="s">
        <v>444</v>
      </c>
      <c r="B408" t="s">
        <v>13</v>
      </c>
      <c r="C408" t="s">
        <v>41</v>
      </c>
      <c r="D408" s="24">
        <v>45992</v>
      </c>
      <c r="E408" t="s">
        <v>453</v>
      </c>
      <c r="F408" t="s">
        <v>12</v>
      </c>
      <c r="G408" t="s">
        <v>615</v>
      </c>
      <c r="H408" t="s">
        <v>615</v>
      </c>
      <c r="I408" t="s">
        <v>315</v>
      </c>
      <c r="J408" s="25">
        <v>133736</v>
      </c>
      <c r="K408" s="26">
        <v>231.51939999999999</v>
      </c>
      <c r="L408" s="26">
        <v>0.79279999999999995</v>
      </c>
    </row>
    <row r="409" spans="1:12" ht="16" customHeight="1">
      <c r="A409" t="s">
        <v>444</v>
      </c>
      <c r="B409" t="s">
        <v>13</v>
      </c>
      <c r="C409" t="s">
        <v>41</v>
      </c>
      <c r="D409" s="24">
        <v>45992</v>
      </c>
      <c r="E409" t="s">
        <v>456</v>
      </c>
      <c r="F409" t="s">
        <v>11</v>
      </c>
      <c r="G409" t="s">
        <v>617</v>
      </c>
      <c r="H409" t="s">
        <v>617</v>
      </c>
      <c r="I409" t="s">
        <v>315</v>
      </c>
      <c r="J409" s="25">
        <v>41794</v>
      </c>
      <c r="K409" s="26">
        <v>72.211299999999994</v>
      </c>
      <c r="L409" s="26">
        <v>0.47049999999999997</v>
      </c>
    </row>
    <row r="410" spans="1:12" ht="16" customHeight="1">
      <c r="A410" t="s">
        <v>444</v>
      </c>
      <c r="B410" t="s">
        <v>13</v>
      </c>
      <c r="C410" t="s">
        <v>41</v>
      </c>
      <c r="D410" s="24">
        <v>45992</v>
      </c>
      <c r="E410" t="s">
        <v>465</v>
      </c>
      <c r="F410" t="s">
        <v>12</v>
      </c>
      <c r="G410" t="s">
        <v>615</v>
      </c>
      <c r="H410" t="s">
        <v>615</v>
      </c>
      <c r="I410" t="s">
        <v>322</v>
      </c>
      <c r="J410" s="25">
        <v>404</v>
      </c>
      <c r="K410" s="26">
        <v>0.69910000000000005</v>
      </c>
      <c r="L410" s="26">
        <v>5.4999999999999997E-3</v>
      </c>
    </row>
    <row r="411" spans="1:12" ht="16" customHeight="1">
      <c r="A411" t="s">
        <v>444</v>
      </c>
      <c r="B411" t="s">
        <v>13</v>
      </c>
      <c r="C411" t="s">
        <v>41</v>
      </c>
      <c r="D411" s="24">
        <v>45992</v>
      </c>
      <c r="E411" t="s">
        <v>487</v>
      </c>
      <c r="F411" t="s">
        <v>12</v>
      </c>
      <c r="G411" t="s">
        <v>615</v>
      </c>
      <c r="H411" t="s">
        <v>615</v>
      </c>
      <c r="I411" t="s">
        <v>322</v>
      </c>
      <c r="J411" s="25">
        <v>1</v>
      </c>
      <c r="K411" s="26">
        <v>1.8E-3</v>
      </c>
      <c r="L411" s="26">
        <v>0</v>
      </c>
    </row>
    <row r="412" spans="1:12" ht="16" customHeight="1">
      <c r="A412" t="s">
        <v>444</v>
      </c>
      <c r="B412" t="s">
        <v>13</v>
      </c>
      <c r="C412" t="s">
        <v>41</v>
      </c>
      <c r="D412" s="24">
        <v>45992</v>
      </c>
      <c r="E412" t="s">
        <v>491</v>
      </c>
      <c r="F412" t="s">
        <v>12</v>
      </c>
      <c r="G412" t="s">
        <v>616</v>
      </c>
      <c r="H412" t="s">
        <v>616</v>
      </c>
      <c r="I412" t="s">
        <v>322</v>
      </c>
      <c r="J412" s="25">
        <v>138</v>
      </c>
      <c r="K412" s="26">
        <v>0.24010000000000001</v>
      </c>
      <c r="L412" s="26">
        <v>3.2000000000000002E-3</v>
      </c>
    </row>
    <row r="413" spans="1:12" ht="16" customHeight="1">
      <c r="A413" t="s">
        <v>445</v>
      </c>
      <c r="B413" t="s">
        <v>9</v>
      </c>
      <c r="C413" t="s">
        <v>42</v>
      </c>
      <c r="D413" s="24">
        <v>45992</v>
      </c>
      <c r="E413" t="s">
        <v>448</v>
      </c>
      <c r="F413" t="s">
        <v>12</v>
      </c>
      <c r="G413" t="s">
        <v>615</v>
      </c>
      <c r="H413" t="s">
        <v>615</v>
      </c>
      <c r="I413" t="s">
        <v>315</v>
      </c>
      <c r="J413" s="25">
        <v>28121168</v>
      </c>
      <c r="K413" s="26">
        <v>48115.347600000001</v>
      </c>
      <c r="L413" s="26">
        <v>105.3999</v>
      </c>
    </row>
    <row r="414" spans="1:12" ht="16" customHeight="1">
      <c r="A414" t="s">
        <v>445</v>
      </c>
      <c r="B414" t="s">
        <v>9</v>
      </c>
      <c r="C414" t="s">
        <v>42</v>
      </c>
      <c r="D414" s="24">
        <v>45992</v>
      </c>
      <c r="E414" t="s">
        <v>453</v>
      </c>
      <c r="F414" t="s">
        <v>12</v>
      </c>
      <c r="G414" t="s">
        <v>615</v>
      </c>
      <c r="H414" t="s">
        <v>615</v>
      </c>
      <c r="I414" t="s">
        <v>315</v>
      </c>
      <c r="J414" s="25">
        <v>164728</v>
      </c>
      <c r="K414" s="26">
        <v>282.67910000000001</v>
      </c>
      <c r="L414" s="26">
        <v>1.1154999999999999</v>
      </c>
    </row>
    <row r="415" spans="1:12" ht="16" customHeight="1">
      <c r="A415" t="s">
        <v>445</v>
      </c>
      <c r="B415" t="s">
        <v>9</v>
      </c>
      <c r="C415" t="s">
        <v>42</v>
      </c>
      <c r="D415" s="24">
        <v>45992</v>
      </c>
      <c r="E415" t="s">
        <v>456</v>
      </c>
      <c r="F415" t="s">
        <v>11</v>
      </c>
      <c r="G415" t="s">
        <v>617</v>
      </c>
      <c r="H415" t="s">
        <v>617</v>
      </c>
      <c r="I415" t="s">
        <v>315</v>
      </c>
      <c r="J415" s="25">
        <v>31144</v>
      </c>
      <c r="K415" s="26">
        <v>53.6479</v>
      </c>
      <c r="L415" s="26">
        <v>0.28849999999999998</v>
      </c>
    </row>
    <row r="416" spans="1:12" ht="16" customHeight="1">
      <c r="A416" t="s">
        <v>445</v>
      </c>
      <c r="B416" t="s">
        <v>9</v>
      </c>
      <c r="C416" t="s">
        <v>42</v>
      </c>
      <c r="D416" s="24">
        <v>45992</v>
      </c>
      <c r="E416" t="s">
        <v>465</v>
      </c>
      <c r="F416" t="s">
        <v>12</v>
      </c>
      <c r="G416" t="s">
        <v>615</v>
      </c>
      <c r="H416" t="s">
        <v>615</v>
      </c>
      <c r="I416" t="s">
        <v>322</v>
      </c>
      <c r="J416" s="25">
        <v>289</v>
      </c>
      <c r="K416" s="26">
        <v>0.49680000000000002</v>
      </c>
      <c r="L416" s="26">
        <v>3.5000000000000001E-3</v>
      </c>
    </row>
    <row r="417" spans="1:12" ht="16" customHeight="1">
      <c r="A417" t="s">
        <v>445</v>
      </c>
      <c r="B417" t="s">
        <v>9</v>
      </c>
      <c r="C417" t="s">
        <v>42</v>
      </c>
      <c r="D417" s="24">
        <v>45992</v>
      </c>
      <c r="E417" t="s">
        <v>487</v>
      </c>
      <c r="F417" t="s">
        <v>12</v>
      </c>
      <c r="G417" t="s">
        <v>615</v>
      </c>
      <c r="H417" t="s">
        <v>615</v>
      </c>
      <c r="I417" t="s">
        <v>322</v>
      </c>
      <c r="J417" s="25">
        <v>3</v>
      </c>
      <c r="K417" s="26">
        <v>5.1999999999999998E-3</v>
      </c>
      <c r="L417" s="26">
        <v>1E-4</v>
      </c>
    </row>
    <row r="418" spans="1:12" ht="16" customHeight="1">
      <c r="A418" t="s">
        <v>445</v>
      </c>
      <c r="B418" t="s">
        <v>9</v>
      </c>
      <c r="C418" t="s">
        <v>42</v>
      </c>
      <c r="D418" s="24">
        <v>45992</v>
      </c>
      <c r="E418" t="s">
        <v>491</v>
      </c>
      <c r="F418" t="s">
        <v>12</v>
      </c>
      <c r="G418" t="s">
        <v>616</v>
      </c>
      <c r="H418" t="s">
        <v>616</v>
      </c>
      <c r="I418" t="s">
        <v>322</v>
      </c>
      <c r="J418" s="25">
        <v>410</v>
      </c>
      <c r="K418" s="26">
        <v>0.71489999999999998</v>
      </c>
      <c r="L418" s="26">
        <v>8.6E-3</v>
      </c>
    </row>
    <row r="419" spans="1:12" ht="16" customHeight="1">
      <c r="A419" t="s">
        <v>415</v>
      </c>
      <c r="B419" t="s">
        <v>10</v>
      </c>
      <c r="C419" t="s">
        <v>42</v>
      </c>
      <c r="D419" s="24">
        <v>45992</v>
      </c>
      <c r="E419" t="s">
        <v>448</v>
      </c>
      <c r="F419" t="s">
        <v>12</v>
      </c>
      <c r="G419" t="s">
        <v>615</v>
      </c>
      <c r="H419" t="s">
        <v>615</v>
      </c>
      <c r="I419" t="s">
        <v>315</v>
      </c>
      <c r="J419" s="25">
        <v>35907556</v>
      </c>
      <c r="K419" s="26">
        <v>61096.834999999999</v>
      </c>
      <c r="L419" s="26">
        <v>112.45740000000001</v>
      </c>
    </row>
    <row r="420" spans="1:12" ht="16" customHeight="1">
      <c r="A420" t="s">
        <v>415</v>
      </c>
      <c r="B420" t="s">
        <v>10</v>
      </c>
      <c r="C420" t="s">
        <v>42</v>
      </c>
      <c r="D420" s="24">
        <v>45992</v>
      </c>
      <c r="E420" t="s">
        <v>453</v>
      </c>
      <c r="F420" t="s">
        <v>12</v>
      </c>
      <c r="G420" t="s">
        <v>615</v>
      </c>
      <c r="H420" t="s">
        <v>615</v>
      </c>
      <c r="I420" t="s">
        <v>315</v>
      </c>
      <c r="J420" s="25">
        <v>355012</v>
      </c>
      <c r="K420" s="26">
        <v>607.63819999999998</v>
      </c>
      <c r="L420" s="26">
        <v>2.0501999999999998</v>
      </c>
    </row>
    <row r="421" spans="1:12" ht="16" customHeight="1">
      <c r="A421" t="s">
        <v>415</v>
      </c>
      <c r="B421" t="s">
        <v>10</v>
      </c>
      <c r="C421" t="s">
        <v>42</v>
      </c>
      <c r="D421" s="24">
        <v>45992</v>
      </c>
      <c r="E421" t="s">
        <v>456</v>
      </c>
      <c r="F421" t="s">
        <v>11</v>
      </c>
      <c r="G421" t="s">
        <v>617</v>
      </c>
      <c r="H421" t="s">
        <v>617</v>
      </c>
      <c r="I421" t="s">
        <v>315</v>
      </c>
      <c r="J421" s="25">
        <v>40480</v>
      </c>
      <c r="K421" s="26">
        <v>69.461100000000002</v>
      </c>
      <c r="L421" s="26">
        <v>0.39340000000000003</v>
      </c>
    </row>
    <row r="422" spans="1:12" ht="16" customHeight="1">
      <c r="A422" t="s">
        <v>415</v>
      </c>
      <c r="B422" t="s">
        <v>10</v>
      </c>
      <c r="C422" t="s">
        <v>42</v>
      </c>
      <c r="D422" s="24">
        <v>45992</v>
      </c>
      <c r="E422" t="s">
        <v>465</v>
      </c>
      <c r="F422" t="s">
        <v>12</v>
      </c>
      <c r="G422" t="s">
        <v>615</v>
      </c>
      <c r="H422" t="s">
        <v>615</v>
      </c>
      <c r="I422" t="s">
        <v>322</v>
      </c>
      <c r="J422" s="25">
        <v>345</v>
      </c>
      <c r="K422" s="26">
        <v>0.60719999999999996</v>
      </c>
      <c r="L422" s="26">
        <v>2.5999999999999999E-3</v>
      </c>
    </row>
    <row r="423" spans="1:12" ht="16" customHeight="1">
      <c r="A423" t="s">
        <v>415</v>
      </c>
      <c r="B423" t="s">
        <v>10</v>
      </c>
      <c r="C423" t="s">
        <v>42</v>
      </c>
      <c r="D423" s="24">
        <v>45992</v>
      </c>
      <c r="E423" t="s">
        <v>478</v>
      </c>
      <c r="F423" t="s">
        <v>12</v>
      </c>
      <c r="G423" t="s">
        <v>615</v>
      </c>
      <c r="H423" t="s">
        <v>615</v>
      </c>
      <c r="I423" t="s">
        <v>322</v>
      </c>
      <c r="J423" s="25">
        <v>1</v>
      </c>
      <c r="K423" s="26">
        <v>1.6999999999999999E-3</v>
      </c>
      <c r="L423" s="26">
        <v>0</v>
      </c>
    </row>
    <row r="424" spans="1:12" ht="16" customHeight="1">
      <c r="A424" t="s">
        <v>415</v>
      </c>
      <c r="B424" t="s">
        <v>10</v>
      </c>
      <c r="C424" t="s">
        <v>42</v>
      </c>
      <c r="D424" s="24">
        <v>45992</v>
      </c>
      <c r="E424" t="s">
        <v>487</v>
      </c>
      <c r="F424" t="s">
        <v>12</v>
      </c>
      <c r="G424" t="s">
        <v>615</v>
      </c>
      <c r="H424" t="s">
        <v>615</v>
      </c>
      <c r="I424" t="s">
        <v>322</v>
      </c>
      <c r="J424" s="25">
        <v>1</v>
      </c>
      <c r="K424" s="26">
        <v>1.6999999999999999E-3</v>
      </c>
      <c r="L424" s="26">
        <v>0</v>
      </c>
    </row>
    <row r="425" spans="1:12" ht="16" customHeight="1">
      <c r="A425" t="s">
        <v>415</v>
      </c>
      <c r="B425" t="s">
        <v>10</v>
      </c>
      <c r="C425" t="s">
        <v>42</v>
      </c>
      <c r="D425" s="24">
        <v>45992</v>
      </c>
      <c r="E425" t="s">
        <v>491</v>
      </c>
      <c r="F425" t="s">
        <v>12</v>
      </c>
      <c r="G425" t="s">
        <v>616</v>
      </c>
      <c r="H425" t="s">
        <v>616</v>
      </c>
      <c r="I425" t="s">
        <v>322</v>
      </c>
      <c r="J425" s="25">
        <v>331</v>
      </c>
      <c r="K425" s="26">
        <v>0.57379999999999998</v>
      </c>
      <c r="L425" s="26">
        <v>7.0000000000000001E-3</v>
      </c>
    </row>
    <row r="426" spans="1:12" ht="16" customHeight="1">
      <c r="A426" t="s">
        <v>446</v>
      </c>
      <c r="B426" t="s">
        <v>11</v>
      </c>
      <c r="C426" t="s">
        <v>42</v>
      </c>
      <c r="D426" s="24">
        <v>45992</v>
      </c>
      <c r="E426" t="s">
        <v>448</v>
      </c>
      <c r="F426" t="s">
        <v>12</v>
      </c>
      <c r="G426" t="s">
        <v>615</v>
      </c>
      <c r="H426" t="s">
        <v>615</v>
      </c>
      <c r="I426" t="s">
        <v>315</v>
      </c>
      <c r="J426" s="25">
        <v>136505436</v>
      </c>
      <c r="K426" s="26">
        <v>231580.8113</v>
      </c>
      <c r="L426" s="26">
        <v>334.08300000000003</v>
      </c>
    </row>
    <row r="427" spans="1:12" ht="16" customHeight="1">
      <c r="A427" t="s">
        <v>446</v>
      </c>
      <c r="B427" t="s">
        <v>11</v>
      </c>
      <c r="C427" t="s">
        <v>42</v>
      </c>
      <c r="D427" s="24">
        <v>45992</v>
      </c>
      <c r="E427" t="s">
        <v>453</v>
      </c>
      <c r="F427" t="s">
        <v>12</v>
      </c>
      <c r="G427" t="s">
        <v>615</v>
      </c>
      <c r="H427" t="s">
        <v>615</v>
      </c>
      <c r="I427" t="s">
        <v>315</v>
      </c>
      <c r="J427" s="25">
        <v>731485</v>
      </c>
      <c r="K427" s="26">
        <v>1245.6410000000001</v>
      </c>
      <c r="L427" s="26">
        <v>3.5331000000000001</v>
      </c>
    </row>
    <row r="428" spans="1:12" ht="16" customHeight="1">
      <c r="A428" t="s">
        <v>446</v>
      </c>
      <c r="B428" t="s">
        <v>11</v>
      </c>
      <c r="C428" t="s">
        <v>42</v>
      </c>
      <c r="D428" s="24">
        <v>45992</v>
      </c>
      <c r="E428" t="s">
        <v>456</v>
      </c>
      <c r="F428" t="s">
        <v>11</v>
      </c>
      <c r="G428" t="s">
        <v>617</v>
      </c>
      <c r="H428" t="s">
        <v>617</v>
      </c>
      <c r="I428" t="s">
        <v>315</v>
      </c>
      <c r="J428" s="25">
        <v>44536</v>
      </c>
      <c r="K428" s="26">
        <v>76.220200000000006</v>
      </c>
      <c r="L428" s="26">
        <v>0.3891</v>
      </c>
    </row>
    <row r="429" spans="1:12" ht="16" customHeight="1">
      <c r="A429" t="s">
        <v>446</v>
      </c>
      <c r="B429" t="s">
        <v>11</v>
      </c>
      <c r="C429" t="s">
        <v>42</v>
      </c>
      <c r="D429" s="24">
        <v>45992</v>
      </c>
      <c r="E429" t="s">
        <v>465</v>
      </c>
      <c r="F429" t="s">
        <v>12</v>
      </c>
      <c r="G429" t="s">
        <v>615</v>
      </c>
      <c r="H429" t="s">
        <v>615</v>
      </c>
      <c r="I429" t="s">
        <v>322</v>
      </c>
      <c r="J429" s="25">
        <v>505</v>
      </c>
      <c r="K429" s="26">
        <v>0.87119999999999997</v>
      </c>
      <c r="L429" s="26">
        <v>6.3E-3</v>
      </c>
    </row>
    <row r="430" spans="1:12" ht="16" customHeight="1">
      <c r="A430" t="s">
        <v>446</v>
      </c>
      <c r="B430" t="s">
        <v>11</v>
      </c>
      <c r="C430" t="s">
        <v>42</v>
      </c>
      <c r="D430" s="24">
        <v>45992</v>
      </c>
      <c r="E430" t="s">
        <v>478</v>
      </c>
      <c r="F430" t="s">
        <v>12</v>
      </c>
      <c r="G430" t="s">
        <v>615</v>
      </c>
      <c r="H430" t="s">
        <v>615</v>
      </c>
      <c r="I430" t="s">
        <v>322</v>
      </c>
      <c r="J430" s="25">
        <v>1</v>
      </c>
      <c r="K430" s="26">
        <v>1.6999999999999999E-3</v>
      </c>
      <c r="L430" s="26">
        <v>0</v>
      </c>
    </row>
    <row r="431" spans="1:12" ht="16" customHeight="1">
      <c r="A431" t="s">
        <v>446</v>
      </c>
      <c r="B431" t="s">
        <v>11</v>
      </c>
      <c r="C431" t="s">
        <v>42</v>
      </c>
      <c r="D431" s="24">
        <v>45992</v>
      </c>
      <c r="E431" t="s">
        <v>487</v>
      </c>
      <c r="F431" t="s">
        <v>12</v>
      </c>
      <c r="G431" t="s">
        <v>615</v>
      </c>
      <c r="H431" t="s">
        <v>615</v>
      </c>
      <c r="I431" t="s">
        <v>322</v>
      </c>
      <c r="J431" s="25">
        <v>0</v>
      </c>
      <c r="K431" s="26">
        <v>0</v>
      </c>
      <c r="L431" s="26">
        <v>0</v>
      </c>
    </row>
    <row r="432" spans="1:12" ht="16" customHeight="1">
      <c r="A432" t="s">
        <v>446</v>
      </c>
      <c r="B432" t="s">
        <v>11</v>
      </c>
      <c r="C432" t="s">
        <v>42</v>
      </c>
      <c r="D432" s="24">
        <v>45992</v>
      </c>
      <c r="E432" t="s">
        <v>491</v>
      </c>
      <c r="F432" t="s">
        <v>12</v>
      </c>
      <c r="G432" t="s">
        <v>616</v>
      </c>
      <c r="H432" t="s">
        <v>616</v>
      </c>
      <c r="I432" t="s">
        <v>322</v>
      </c>
      <c r="J432" s="25">
        <v>194</v>
      </c>
      <c r="K432" s="26">
        <v>0.3342</v>
      </c>
      <c r="L432" s="26">
        <v>4.7000000000000002E-3</v>
      </c>
    </row>
    <row r="433" spans="1:12" ht="16" customHeight="1">
      <c r="A433" t="s">
        <v>448</v>
      </c>
      <c r="B433" t="s">
        <v>12</v>
      </c>
      <c r="C433" t="s">
        <v>42</v>
      </c>
      <c r="D433" s="24">
        <v>45992</v>
      </c>
      <c r="E433" t="s">
        <v>448</v>
      </c>
      <c r="F433" t="s">
        <v>12</v>
      </c>
      <c r="G433" t="s">
        <v>615</v>
      </c>
      <c r="H433" t="s">
        <v>615</v>
      </c>
      <c r="I433" t="s">
        <v>315</v>
      </c>
      <c r="J433" s="25">
        <v>471443833</v>
      </c>
      <c r="K433" s="26">
        <v>798654.69739999995</v>
      </c>
      <c r="L433" s="26">
        <v>526.95069999999998</v>
      </c>
    </row>
    <row r="434" spans="1:12" ht="16" customHeight="1">
      <c r="A434" t="s">
        <v>448</v>
      </c>
      <c r="B434" t="s">
        <v>12</v>
      </c>
      <c r="C434" t="s">
        <v>42</v>
      </c>
      <c r="D434" s="24">
        <v>45992</v>
      </c>
      <c r="E434" t="s">
        <v>453</v>
      </c>
      <c r="F434" t="s">
        <v>12</v>
      </c>
      <c r="G434" t="s">
        <v>615</v>
      </c>
      <c r="H434" t="s">
        <v>615</v>
      </c>
      <c r="I434" t="s">
        <v>315</v>
      </c>
      <c r="J434" s="25">
        <v>2393536</v>
      </c>
      <c r="K434" s="26">
        <v>4059.8128000000002</v>
      </c>
      <c r="L434" s="26">
        <v>10.6877</v>
      </c>
    </row>
    <row r="435" spans="1:12" ht="16" customHeight="1">
      <c r="A435" t="s">
        <v>448</v>
      </c>
      <c r="B435" t="s">
        <v>12</v>
      </c>
      <c r="C435" t="s">
        <v>42</v>
      </c>
      <c r="D435" s="24">
        <v>45992</v>
      </c>
      <c r="E435" t="s">
        <v>456</v>
      </c>
      <c r="F435" t="s">
        <v>11</v>
      </c>
      <c r="G435" t="s">
        <v>617</v>
      </c>
      <c r="H435" t="s">
        <v>617</v>
      </c>
      <c r="I435" t="s">
        <v>315</v>
      </c>
      <c r="J435" s="25">
        <v>88575</v>
      </c>
      <c r="K435" s="26">
        <v>150.74809999999999</v>
      </c>
      <c r="L435" s="26">
        <v>0.64739999999999998</v>
      </c>
    </row>
    <row r="436" spans="1:12" ht="16" customHeight="1">
      <c r="A436" t="s">
        <v>448</v>
      </c>
      <c r="B436" t="s">
        <v>12</v>
      </c>
      <c r="C436" t="s">
        <v>42</v>
      </c>
      <c r="D436" s="24">
        <v>45992</v>
      </c>
      <c r="E436" t="s">
        <v>465</v>
      </c>
      <c r="F436" t="s">
        <v>12</v>
      </c>
      <c r="G436" t="s">
        <v>615</v>
      </c>
      <c r="H436" t="s">
        <v>615</v>
      </c>
      <c r="I436" t="s">
        <v>322</v>
      </c>
      <c r="J436" s="25">
        <v>722</v>
      </c>
      <c r="K436" s="26">
        <v>1.2437</v>
      </c>
      <c r="L436" s="26">
        <v>7.1999999999999998E-3</v>
      </c>
    </row>
    <row r="437" spans="1:12" ht="16" customHeight="1">
      <c r="A437" t="s">
        <v>448</v>
      </c>
      <c r="B437" t="s">
        <v>12</v>
      </c>
      <c r="C437" t="s">
        <v>42</v>
      </c>
      <c r="D437" s="24">
        <v>45992</v>
      </c>
      <c r="E437" t="s">
        <v>478</v>
      </c>
      <c r="F437" t="s">
        <v>12</v>
      </c>
      <c r="G437" t="s">
        <v>615</v>
      </c>
      <c r="H437" t="s">
        <v>615</v>
      </c>
      <c r="I437" t="s">
        <v>322</v>
      </c>
      <c r="J437" s="25">
        <v>2</v>
      </c>
      <c r="K437" s="26">
        <v>3.3999999999999998E-3</v>
      </c>
      <c r="L437" s="26">
        <v>0</v>
      </c>
    </row>
    <row r="438" spans="1:12" ht="16" customHeight="1">
      <c r="A438" t="s">
        <v>448</v>
      </c>
      <c r="B438" t="s">
        <v>12</v>
      </c>
      <c r="C438" t="s">
        <v>42</v>
      </c>
      <c r="D438" s="24">
        <v>45992</v>
      </c>
      <c r="E438" t="s">
        <v>487</v>
      </c>
      <c r="F438" t="s">
        <v>12</v>
      </c>
      <c r="G438" t="s">
        <v>615</v>
      </c>
      <c r="H438" t="s">
        <v>615</v>
      </c>
      <c r="I438" t="s">
        <v>322</v>
      </c>
      <c r="J438" s="25">
        <v>0</v>
      </c>
      <c r="K438" s="26">
        <v>0</v>
      </c>
      <c r="L438" s="26">
        <v>0</v>
      </c>
    </row>
    <row r="439" spans="1:12" ht="16" customHeight="1">
      <c r="A439" t="s">
        <v>448</v>
      </c>
      <c r="B439" t="s">
        <v>12</v>
      </c>
      <c r="C439" t="s">
        <v>42</v>
      </c>
      <c r="D439" s="24">
        <v>45992</v>
      </c>
      <c r="E439" t="s">
        <v>491</v>
      </c>
      <c r="F439" t="s">
        <v>12</v>
      </c>
      <c r="G439" t="s">
        <v>616</v>
      </c>
      <c r="H439" t="s">
        <v>616</v>
      </c>
      <c r="I439" t="s">
        <v>322</v>
      </c>
      <c r="J439" s="25">
        <v>377</v>
      </c>
      <c r="K439" s="26">
        <v>0.64859999999999995</v>
      </c>
      <c r="L439" s="26">
        <v>7.6E-3</v>
      </c>
    </row>
    <row r="440" spans="1:12" ht="16" customHeight="1">
      <c r="A440" t="s">
        <v>449</v>
      </c>
      <c r="B440" t="s">
        <v>13</v>
      </c>
      <c r="C440" t="s">
        <v>42</v>
      </c>
      <c r="D440" s="24">
        <v>45992</v>
      </c>
      <c r="E440" t="s">
        <v>453</v>
      </c>
      <c r="F440" t="s">
        <v>12</v>
      </c>
      <c r="G440" t="s">
        <v>615</v>
      </c>
      <c r="H440" t="s">
        <v>615</v>
      </c>
      <c r="I440" t="s">
        <v>315</v>
      </c>
      <c r="J440" s="25">
        <v>22156420</v>
      </c>
      <c r="K440" s="26">
        <v>37863.1054</v>
      </c>
      <c r="L440" s="26">
        <v>98.131399999999999</v>
      </c>
    </row>
    <row r="441" spans="1:12" ht="16" customHeight="1">
      <c r="A441" t="s">
        <v>449</v>
      </c>
      <c r="B441" t="s">
        <v>13</v>
      </c>
      <c r="C441" t="s">
        <v>42</v>
      </c>
      <c r="D441" s="24">
        <v>45992</v>
      </c>
      <c r="E441" t="s">
        <v>456</v>
      </c>
      <c r="F441" t="s">
        <v>11</v>
      </c>
      <c r="G441" t="s">
        <v>617</v>
      </c>
      <c r="H441" t="s">
        <v>617</v>
      </c>
      <c r="I441" t="s">
        <v>315</v>
      </c>
      <c r="J441" s="25">
        <v>133571</v>
      </c>
      <c r="K441" s="26">
        <v>228.56290000000001</v>
      </c>
      <c r="L441" s="26">
        <v>0.82509999999999994</v>
      </c>
    </row>
    <row r="442" spans="1:12" ht="16" customHeight="1">
      <c r="A442" t="s">
        <v>449</v>
      </c>
      <c r="B442" t="s">
        <v>13</v>
      </c>
      <c r="C442" t="s">
        <v>42</v>
      </c>
      <c r="D442" s="24">
        <v>45992</v>
      </c>
      <c r="E442" t="s">
        <v>465</v>
      </c>
      <c r="F442" t="s">
        <v>12</v>
      </c>
      <c r="G442" t="s">
        <v>615</v>
      </c>
      <c r="H442" t="s">
        <v>615</v>
      </c>
      <c r="I442" t="s">
        <v>322</v>
      </c>
      <c r="J442" s="25">
        <v>2283</v>
      </c>
      <c r="K442" s="26">
        <v>3.9357000000000002</v>
      </c>
      <c r="L442" s="26">
        <v>2.1999999999999999E-2</v>
      </c>
    </row>
    <row r="443" spans="1:12" ht="16" customHeight="1">
      <c r="A443" t="s">
        <v>449</v>
      </c>
      <c r="B443" t="s">
        <v>13</v>
      </c>
      <c r="C443" t="s">
        <v>42</v>
      </c>
      <c r="D443" s="24">
        <v>45992</v>
      </c>
      <c r="E443" t="s">
        <v>478</v>
      </c>
      <c r="F443" t="s">
        <v>12</v>
      </c>
      <c r="G443" t="s">
        <v>615</v>
      </c>
      <c r="H443" t="s">
        <v>615</v>
      </c>
      <c r="I443" t="s">
        <v>322</v>
      </c>
      <c r="J443" s="25">
        <v>14</v>
      </c>
      <c r="K443" s="26">
        <v>2.4199999999999999E-2</v>
      </c>
      <c r="L443" s="26">
        <v>2.9999999999999997E-4</v>
      </c>
    </row>
    <row r="444" spans="1:12" ht="16" customHeight="1">
      <c r="A444" t="s">
        <v>449</v>
      </c>
      <c r="B444" t="s">
        <v>13</v>
      </c>
      <c r="C444" t="s">
        <v>42</v>
      </c>
      <c r="D444" s="24">
        <v>45992</v>
      </c>
      <c r="E444" t="s">
        <v>619</v>
      </c>
      <c r="F444" t="s">
        <v>12</v>
      </c>
      <c r="G444" t="s">
        <v>615</v>
      </c>
      <c r="H444" t="s">
        <v>615</v>
      </c>
      <c r="I444" t="s">
        <v>322</v>
      </c>
      <c r="J444" s="25">
        <v>3</v>
      </c>
      <c r="K444" s="26">
        <v>5.0000000000000001E-3</v>
      </c>
      <c r="L444" s="26">
        <v>0</v>
      </c>
    </row>
    <row r="445" spans="1:12" ht="16" customHeight="1">
      <c r="A445" t="s">
        <v>449</v>
      </c>
      <c r="B445" t="s">
        <v>13</v>
      </c>
      <c r="C445" t="s">
        <v>42</v>
      </c>
      <c r="D445" s="24">
        <v>45992</v>
      </c>
      <c r="E445" t="s">
        <v>487</v>
      </c>
      <c r="F445" t="s">
        <v>12</v>
      </c>
      <c r="G445" t="s">
        <v>615</v>
      </c>
      <c r="H445" t="s">
        <v>615</v>
      </c>
      <c r="I445" t="s">
        <v>322</v>
      </c>
      <c r="J445" s="25">
        <v>1</v>
      </c>
      <c r="K445" s="26">
        <v>1.6999999999999999E-3</v>
      </c>
      <c r="L445" s="26">
        <v>0</v>
      </c>
    </row>
    <row r="446" spans="1:12" ht="16" customHeight="1">
      <c r="A446" t="s">
        <v>449</v>
      </c>
      <c r="B446" t="s">
        <v>13</v>
      </c>
      <c r="C446" t="s">
        <v>42</v>
      </c>
      <c r="D446" s="24">
        <v>45992</v>
      </c>
      <c r="E446" t="s">
        <v>491</v>
      </c>
      <c r="F446" t="s">
        <v>12</v>
      </c>
      <c r="G446" t="s">
        <v>616</v>
      </c>
      <c r="H446" t="s">
        <v>616</v>
      </c>
      <c r="I446" t="s">
        <v>322</v>
      </c>
      <c r="J446" s="25">
        <v>650</v>
      </c>
      <c r="K446" s="26">
        <v>1.1204000000000001</v>
      </c>
      <c r="L446" s="26">
        <v>1.1299999999999999E-2</v>
      </c>
    </row>
    <row r="447" spans="1:12" ht="16" customHeight="1">
      <c r="A447" t="s">
        <v>450</v>
      </c>
      <c r="B447" t="s">
        <v>9</v>
      </c>
      <c r="C447" t="s">
        <v>43</v>
      </c>
      <c r="D447" s="24">
        <v>45992</v>
      </c>
      <c r="E447" t="s">
        <v>453</v>
      </c>
      <c r="F447" t="s">
        <v>12</v>
      </c>
      <c r="G447" t="s">
        <v>615</v>
      </c>
      <c r="H447" t="s">
        <v>615</v>
      </c>
      <c r="I447" t="s">
        <v>315</v>
      </c>
      <c r="J447" s="25">
        <v>24503164</v>
      </c>
      <c r="K447" s="26">
        <v>41793.693200000002</v>
      </c>
      <c r="L447" s="26">
        <v>94.690100000000001</v>
      </c>
    </row>
    <row r="448" spans="1:12" ht="16" customHeight="1">
      <c r="A448" t="s">
        <v>450</v>
      </c>
      <c r="B448" t="s">
        <v>9</v>
      </c>
      <c r="C448" t="s">
        <v>43</v>
      </c>
      <c r="D448" s="24">
        <v>45992</v>
      </c>
      <c r="E448" t="s">
        <v>456</v>
      </c>
      <c r="F448" t="s">
        <v>11</v>
      </c>
      <c r="G448" t="s">
        <v>617</v>
      </c>
      <c r="H448" t="s">
        <v>617</v>
      </c>
      <c r="I448" t="s">
        <v>315</v>
      </c>
      <c r="J448" s="25">
        <v>255414</v>
      </c>
      <c r="K448" s="26">
        <v>436.16</v>
      </c>
      <c r="L448" s="26">
        <v>1.2301</v>
      </c>
    </row>
    <row r="449" spans="1:12" ht="16" customHeight="1">
      <c r="A449" t="s">
        <v>450</v>
      </c>
      <c r="B449" t="s">
        <v>9</v>
      </c>
      <c r="C449" t="s">
        <v>43</v>
      </c>
      <c r="D449" s="24">
        <v>45992</v>
      </c>
      <c r="E449" t="s">
        <v>465</v>
      </c>
      <c r="F449" t="s">
        <v>12</v>
      </c>
      <c r="G449" t="s">
        <v>615</v>
      </c>
      <c r="H449" t="s">
        <v>615</v>
      </c>
      <c r="I449" t="s">
        <v>322</v>
      </c>
      <c r="J449" s="25">
        <v>3164</v>
      </c>
      <c r="K449" s="26">
        <v>5.4558</v>
      </c>
      <c r="L449" s="26">
        <v>3.1899999999999998E-2</v>
      </c>
    </row>
    <row r="450" spans="1:12" ht="16" customHeight="1">
      <c r="A450" t="s">
        <v>450</v>
      </c>
      <c r="B450" t="s">
        <v>9</v>
      </c>
      <c r="C450" t="s">
        <v>43</v>
      </c>
      <c r="D450" s="24">
        <v>45992</v>
      </c>
      <c r="E450" t="s">
        <v>478</v>
      </c>
      <c r="F450" t="s">
        <v>12</v>
      </c>
      <c r="G450" t="s">
        <v>615</v>
      </c>
      <c r="H450" t="s">
        <v>615</v>
      </c>
      <c r="I450" t="s">
        <v>322</v>
      </c>
      <c r="J450" s="25">
        <v>1</v>
      </c>
      <c r="K450" s="26">
        <v>1.6999999999999999E-3</v>
      </c>
      <c r="L450" s="26">
        <v>0</v>
      </c>
    </row>
    <row r="451" spans="1:12" ht="16" customHeight="1">
      <c r="A451" t="s">
        <v>450</v>
      </c>
      <c r="B451" t="s">
        <v>9</v>
      </c>
      <c r="C451" t="s">
        <v>43</v>
      </c>
      <c r="D451" s="24">
        <v>45992</v>
      </c>
      <c r="E451" t="s">
        <v>619</v>
      </c>
      <c r="F451" t="s">
        <v>12</v>
      </c>
      <c r="G451" t="s">
        <v>615</v>
      </c>
      <c r="H451" t="s">
        <v>615</v>
      </c>
      <c r="I451" t="s">
        <v>322</v>
      </c>
      <c r="J451" s="25">
        <v>0</v>
      </c>
      <c r="K451" s="26">
        <v>0</v>
      </c>
      <c r="L451" s="26">
        <v>0</v>
      </c>
    </row>
    <row r="452" spans="1:12" ht="16" customHeight="1">
      <c r="A452" t="s">
        <v>450</v>
      </c>
      <c r="B452" t="s">
        <v>9</v>
      </c>
      <c r="C452" t="s">
        <v>43</v>
      </c>
      <c r="D452" s="24">
        <v>45992</v>
      </c>
      <c r="E452" t="s">
        <v>491</v>
      </c>
      <c r="F452" t="s">
        <v>12</v>
      </c>
      <c r="G452" t="s">
        <v>616</v>
      </c>
      <c r="H452" t="s">
        <v>616</v>
      </c>
      <c r="I452" t="s">
        <v>322</v>
      </c>
      <c r="J452" s="25">
        <v>1008</v>
      </c>
      <c r="K452" s="26">
        <v>1.7406999999999999</v>
      </c>
      <c r="L452" s="26">
        <v>1.7100000000000001E-2</v>
      </c>
    </row>
    <row r="453" spans="1:12" ht="16" customHeight="1">
      <c r="A453" t="s">
        <v>419</v>
      </c>
      <c r="B453" t="s">
        <v>10</v>
      </c>
      <c r="C453" t="s">
        <v>43</v>
      </c>
      <c r="D453" s="24">
        <v>45992</v>
      </c>
      <c r="E453" t="s">
        <v>453</v>
      </c>
      <c r="F453" t="s">
        <v>12</v>
      </c>
      <c r="G453" t="s">
        <v>615</v>
      </c>
      <c r="H453" t="s">
        <v>615</v>
      </c>
      <c r="I453" t="s">
        <v>315</v>
      </c>
      <c r="J453" s="25">
        <v>26962596</v>
      </c>
      <c r="K453" s="26">
        <v>45897.477899999998</v>
      </c>
      <c r="L453" s="26">
        <v>84.021299999999997</v>
      </c>
    </row>
    <row r="454" spans="1:12" ht="16" customHeight="1">
      <c r="A454" t="s">
        <v>419</v>
      </c>
      <c r="B454" t="s">
        <v>10</v>
      </c>
      <c r="C454" t="s">
        <v>43</v>
      </c>
      <c r="D454" s="24">
        <v>45992</v>
      </c>
      <c r="E454" t="s">
        <v>456</v>
      </c>
      <c r="F454" t="s">
        <v>11</v>
      </c>
      <c r="G454" t="s">
        <v>617</v>
      </c>
      <c r="H454" t="s">
        <v>617</v>
      </c>
      <c r="I454" t="s">
        <v>315</v>
      </c>
      <c r="J454" s="25">
        <v>401539</v>
      </c>
      <c r="K454" s="26">
        <v>685.71360000000004</v>
      </c>
      <c r="L454" s="26">
        <v>1.9489000000000001</v>
      </c>
    </row>
    <row r="455" spans="1:12" ht="16" customHeight="1">
      <c r="A455" t="s">
        <v>419</v>
      </c>
      <c r="B455" t="s">
        <v>10</v>
      </c>
      <c r="C455" t="s">
        <v>43</v>
      </c>
      <c r="D455" s="24">
        <v>45992</v>
      </c>
      <c r="E455" t="s">
        <v>465</v>
      </c>
      <c r="F455" t="s">
        <v>12</v>
      </c>
      <c r="G455" t="s">
        <v>615</v>
      </c>
      <c r="H455" t="s">
        <v>615</v>
      </c>
      <c r="I455" t="s">
        <v>322</v>
      </c>
      <c r="J455" s="25">
        <v>4009</v>
      </c>
      <c r="K455" s="26">
        <v>6.8933999999999997</v>
      </c>
      <c r="L455" s="26">
        <v>3.5200000000000002E-2</v>
      </c>
    </row>
    <row r="456" spans="1:12" ht="16" customHeight="1">
      <c r="A456" t="s">
        <v>419</v>
      </c>
      <c r="B456" t="s">
        <v>10</v>
      </c>
      <c r="C456" t="s">
        <v>43</v>
      </c>
      <c r="D456" s="24">
        <v>45992</v>
      </c>
      <c r="E456" t="s">
        <v>478</v>
      </c>
      <c r="F456" t="s">
        <v>12</v>
      </c>
      <c r="G456" t="s">
        <v>615</v>
      </c>
      <c r="H456" t="s">
        <v>615</v>
      </c>
      <c r="I456" t="s">
        <v>322</v>
      </c>
      <c r="J456" s="25">
        <v>63</v>
      </c>
      <c r="K456" s="26">
        <v>0.1082</v>
      </c>
      <c r="L456" s="26">
        <v>8.9999999999999998E-4</v>
      </c>
    </row>
    <row r="457" spans="1:12" ht="16" customHeight="1">
      <c r="A457" t="s">
        <v>419</v>
      </c>
      <c r="B457" t="s">
        <v>10</v>
      </c>
      <c r="C457" t="s">
        <v>43</v>
      </c>
      <c r="D457" s="24">
        <v>45992</v>
      </c>
      <c r="E457" t="s">
        <v>619</v>
      </c>
      <c r="F457" t="s">
        <v>12</v>
      </c>
      <c r="G457" t="s">
        <v>615</v>
      </c>
      <c r="H457" t="s">
        <v>615</v>
      </c>
      <c r="I457" t="s">
        <v>322</v>
      </c>
      <c r="J457" s="25">
        <v>0</v>
      </c>
      <c r="K457" s="26">
        <v>0</v>
      </c>
      <c r="L457" s="26">
        <v>0</v>
      </c>
    </row>
    <row r="458" spans="1:12" ht="16" customHeight="1">
      <c r="A458" t="s">
        <v>419</v>
      </c>
      <c r="B458" t="s">
        <v>10</v>
      </c>
      <c r="C458" t="s">
        <v>43</v>
      </c>
      <c r="D458" s="24">
        <v>45992</v>
      </c>
      <c r="E458" t="s">
        <v>491</v>
      </c>
      <c r="F458" t="s">
        <v>12</v>
      </c>
      <c r="G458" t="s">
        <v>616</v>
      </c>
      <c r="H458" t="s">
        <v>616</v>
      </c>
      <c r="I458" t="s">
        <v>322</v>
      </c>
      <c r="J458" s="25">
        <v>1203</v>
      </c>
      <c r="K458" s="26">
        <v>2.0670000000000002</v>
      </c>
      <c r="L458" s="26">
        <v>1.8800000000000001E-2</v>
      </c>
    </row>
    <row r="459" spans="1:12" ht="16" customHeight="1">
      <c r="A459" t="s">
        <v>451</v>
      </c>
      <c r="B459" t="s">
        <v>11</v>
      </c>
      <c r="C459" t="s">
        <v>43</v>
      </c>
      <c r="D459" s="24">
        <v>45992</v>
      </c>
      <c r="E459" t="s">
        <v>453</v>
      </c>
      <c r="F459" t="s">
        <v>12</v>
      </c>
      <c r="G459" t="s">
        <v>615</v>
      </c>
      <c r="H459" t="s">
        <v>615</v>
      </c>
      <c r="I459" t="s">
        <v>315</v>
      </c>
      <c r="J459" s="25">
        <v>110609327</v>
      </c>
      <c r="K459" s="26">
        <v>187578.36919999999</v>
      </c>
      <c r="L459" s="26">
        <v>253.9785</v>
      </c>
    </row>
    <row r="460" spans="1:12" ht="16" customHeight="1">
      <c r="A460" t="s">
        <v>451</v>
      </c>
      <c r="B460" t="s">
        <v>11</v>
      </c>
      <c r="C460" t="s">
        <v>43</v>
      </c>
      <c r="D460" s="24">
        <v>45992</v>
      </c>
      <c r="E460" t="s">
        <v>456</v>
      </c>
      <c r="F460" t="s">
        <v>11</v>
      </c>
      <c r="G460" t="s">
        <v>617</v>
      </c>
      <c r="H460" t="s">
        <v>617</v>
      </c>
      <c r="I460" t="s">
        <v>315</v>
      </c>
      <c r="J460" s="25">
        <v>757797</v>
      </c>
      <c r="K460" s="26">
        <v>1290.0998999999999</v>
      </c>
      <c r="L460" s="26">
        <v>3.2923</v>
      </c>
    </row>
    <row r="461" spans="1:12" ht="16" customHeight="1">
      <c r="A461" t="s">
        <v>451</v>
      </c>
      <c r="B461" t="s">
        <v>11</v>
      </c>
      <c r="C461" t="s">
        <v>43</v>
      </c>
      <c r="D461" s="24">
        <v>45992</v>
      </c>
      <c r="E461" t="s">
        <v>465</v>
      </c>
      <c r="F461" t="s">
        <v>12</v>
      </c>
      <c r="G461" t="s">
        <v>615</v>
      </c>
      <c r="H461" t="s">
        <v>615</v>
      </c>
      <c r="I461" t="s">
        <v>322</v>
      </c>
      <c r="J461" s="25">
        <v>7741</v>
      </c>
      <c r="K461" s="26">
        <v>13.2536</v>
      </c>
      <c r="L461" s="26">
        <v>6.1199999999999997E-2</v>
      </c>
    </row>
    <row r="462" spans="1:12" ht="16" customHeight="1">
      <c r="A462" t="s">
        <v>451</v>
      </c>
      <c r="B462" t="s">
        <v>11</v>
      </c>
      <c r="C462" t="s">
        <v>43</v>
      </c>
      <c r="D462" s="24">
        <v>45992</v>
      </c>
      <c r="E462" t="s">
        <v>478</v>
      </c>
      <c r="F462" t="s">
        <v>12</v>
      </c>
      <c r="G462" t="s">
        <v>615</v>
      </c>
      <c r="H462" t="s">
        <v>615</v>
      </c>
      <c r="I462" t="s">
        <v>322</v>
      </c>
      <c r="J462" s="25">
        <v>77</v>
      </c>
      <c r="K462" s="26">
        <v>0.126</v>
      </c>
      <c r="L462" s="26">
        <v>5.9999999999999995E-4</v>
      </c>
    </row>
    <row r="463" spans="1:12" ht="16" customHeight="1">
      <c r="A463" t="s">
        <v>451</v>
      </c>
      <c r="B463" t="s">
        <v>11</v>
      </c>
      <c r="C463" t="s">
        <v>43</v>
      </c>
      <c r="D463" s="24">
        <v>45992</v>
      </c>
      <c r="E463" t="s">
        <v>619</v>
      </c>
      <c r="F463" t="s">
        <v>12</v>
      </c>
      <c r="G463" t="s">
        <v>615</v>
      </c>
      <c r="H463" t="s">
        <v>615</v>
      </c>
      <c r="I463" t="s">
        <v>322</v>
      </c>
      <c r="J463" s="25">
        <v>0</v>
      </c>
      <c r="K463" s="26">
        <v>0</v>
      </c>
      <c r="L463" s="26">
        <v>0</v>
      </c>
    </row>
    <row r="464" spans="1:12" ht="16" customHeight="1">
      <c r="A464" t="s">
        <v>451</v>
      </c>
      <c r="B464" t="s">
        <v>11</v>
      </c>
      <c r="C464" t="s">
        <v>43</v>
      </c>
      <c r="D464" s="24">
        <v>45992</v>
      </c>
      <c r="E464" t="s">
        <v>491</v>
      </c>
      <c r="F464" t="s">
        <v>12</v>
      </c>
      <c r="G464" t="s">
        <v>616</v>
      </c>
      <c r="H464" t="s">
        <v>616</v>
      </c>
      <c r="I464" t="s">
        <v>322</v>
      </c>
      <c r="J464" s="25">
        <v>1485</v>
      </c>
      <c r="K464" s="26">
        <v>2.5577000000000001</v>
      </c>
      <c r="L464" s="26">
        <v>2.4500000000000001E-2</v>
      </c>
    </row>
    <row r="465" spans="1:12" ht="16" customHeight="1">
      <c r="A465" t="s">
        <v>453</v>
      </c>
      <c r="B465" t="s">
        <v>12</v>
      </c>
      <c r="C465" t="s">
        <v>43</v>
      </c>
      <c r="D465" s="24">
        <v>45992</v>
      </c>
      <c r="E465" t="s">
        <v>453</v>
      </c>
      <c r="F465" t="s">
        <v>12</v>
      </c>
      <c r="G465" t="s">
        <v>615</v>
      </c>
      <c r="H465" t="s">
        <v>615</v>
      </c>
      <c r="I465" t="s">
        <v>315</v>
      </c>
      <c r="J465" s="25">
        <v>435932021</v>
      </c>
      <c r="K465" s="26">
        <v>737603.60279999999</v>
      </c>
      <c r="L465" s="26">
        <v>436.37700000000001</v>
      </c>
    </row>
    <row r="466" spans="1:12" ht="16" customHeight="1">
      <c r="A466" t="s">
        <v>453</v>
      </c>
      <c r="B466" t="s">
        <v>12</v>
      </c>
      <c r="C466" t="s">
        <v>43</v>
      </c>
      <c r="D466" s="24">
        <v>45992</v>
      </c>
      <c r="E466" t="s">
        <v>456</v>
      </c>
      <c r="F466" t="s">
        <v>11</v>
      </c>
      <c r="G466" t="s">
        <v>617</v>
      </c>
      <c r="H466" t="s">
        <v>617</v>
      </c>
      <c r="I466" t="s">
        <v>315</v>
      </c>
      <c r="J466" s="25">
        <v>2417966</v>
      </c>
      <c r="K466" s="26">
        <v>4104.5092999999997</v>
      </c>
      <c r="L466" s="26">
        <v>9.8978999999999999</v>
      </c>
    </row>
    <row r="467" spans="1:12" ht="16" customHeight="1">
      <c r="A467" t="s">
        <v>453</v>
      </c>
      <c r="B467" t="s">
        <v>12</v>
      </c>
      <c r="C467" t="s">
        <v>43</v>
      </c>
      <c r="D467" s="24">
        <v>45992</v>
      </c>
      <c r="E467" t="s">
        <v>465</v>
      </c>
      <c r="F467" t="s">
        <v>12</v>
      </c>
      <c r="G467" t="s">
        <v>615</v>
      </c>
      <c r="H467" t="s">
        <v>615</v>
      </c>
      <c r="I467" t="s">
        <v>322</v>
      </c>
      <c r="J467" s="25">
        <v>26048</v>
      </c>
      <c r="K467" s="26">
        <v>44.4557</v>
      </c>
      <c r="L467" s="26">
        <v>0.21340000000000001</v>
      </c>
    </row>
    <row r="468" spans="1:12" ht="16" customHeight="1">
      <c r="A468" t="s">
        <v>453</v>
      </c>
      <c r="B468" t="s">
        <v>12</v>
      </c>
      <c r="C468" t="s">
        <v>43</v>
      </c>
      <c r="D468" s="24">
        <v>45992</v>
      </c>
      <c r="E468" t="s">
        <v>478</v>
      </c>
      <c r="F468" t="s">
        <v>12</v>
      </c>
      <c r="G468" t="s">
        <v>615</v>
      </c>
      <c r="H468" t="s">
        <v>615</v>
      </c>
      <c r="I468" t="s">
        <v>322</v>
      </c>
      <c r="J468" s="25">
        <v>218</v>
      </c>
      <c r="K468" s="26">
        <v>0.36220000000000002</v>
      </c>
      <c r="L468" s="26">
        <v>1.8E-3</v>
      </c>
    </row>
    <row r="469" spans="1:12" ht="16" customHeight="1">
      <c r="A469" t="s">
        <v>453</v>
      </c>
      <c r="B469" t="s">
        <v>12</v>
      </c>
      <c r="C469" t="s">
        <v>43</v>
      </c>
      <c r="D469" s="24">
        <v>45992</v>
      </c>
      <c r="E469" t="s">
        <v>619</v>
      </c>
      <c r="F469" t="s">
        <v>12</v>
      </c>
      <c r="G469" t="s">
        <v>615</v>
      </c>
      <c r="H469" t="s">
        <v>615</v>
      </c>
      <c r="I469" t="s">
        <v>322</v>
      </c>
      <c r="J469" s="25">
        <v>0</v>
      </c>
      <c r="K469" s="26">
        <v>0</v>
      </c>
      <c r="L469" s="26">
        <v>0</v>
      </c>
    </row>
    <row r="470" spans="1:12" ht="16" customHeight="1">
      <c r="A470" t="s">
        <v>453</v>
      </c>
      <c r="B470" t="s">
        <v>12</v>
      </c>
      <c r="C470" t="s">
        <v>43</v>
      </c>
      <c r="D470" s="24">
        <v>45992</v>
      </c>
      <c r="E470" t="s">
        <v>491</v>
      </c>
      <c r="F470" t="s">
        <v>12</v>
      </c>
      <c r="G470" t="s">
        <v>616</v>
      </c>
      <c r="H470" t="s">
        <v>616</v>
      </c>
      <c r="I470" t="s">
        <v>322</v>
      </c>
      <c r="J470" s="25">
        <v>2677</v>
      </c>
      <c r="K470" s="26">
        <v>4.6052999999999997</v>
      </c>
      <c r="L470" s="26">
        <v>3.8800000000000001E-2</v>
      </c>
    </row>
    <row r="471" spans="1:12" ht="16" customHeight="1">
      <c r="A471" t="s">
        <v>454</v>
      </c>
      <c r="B471" t="s">
        <v>13</v>
      </c>
      <c r="C471" t="s">
        <v>43</v>
      </c>
      <c r="D471" s="24">
        <v>45992</v>
      </c>
      <c r="E471" t="s">
        <v>456</v>
      </c>
      <c r="F471" t="s">
        <v>11</v>
      </c>
      <c r="G471" t="s">
        <v>617</v>
      </c>
      <c r="H471" t="s">
        <v>617</v>
      </c>
      <c r="I471" t="s">
        <v>315</v>
      </c>
      <c r="J471" s="25">
        <v>21271593</v>
      </c>
      <c r="K471" s="26">
        <v>36224.595099999999</v>
      </c>
      <c r="L471" s="26">
        <v>86.391300000000001</v>
      </c>
    </row>
    <row r="472" spans="1:12" ht="16" customHeight="1">
      <c r="A472" t="s">
        <v>454</v>
      </c>
      <c r="B472" t="s">
        <v>13</v>
      </c>
      <c r="C472" t="s">
        <v>43</v>
      </c>
      <c r="D472" s="24">
        <v>45992</v>
      </c>
      <c r="E472" t="s">
        <v>465</v>
      </c>
      <c r="F472" t="s">
        <v>12</v>
      </c>
      <c r="G472" t="s">
        <v>615</v>
      </c>
      <c r="H472" t="s">
        <v>615</v>
      </c>
      <c r="I472" t="s">
        <v>322</v>
      </c>
      <c r="J472" s="25">
        <v>78550</v>
      </c>
      <c r="K472" s="26">
        <v>134.3896</v>
      </c>
      <c r="L472" s="26">
        <v>0.57479999999999998</v>
      </c>
    </row>
    <row r="473" spans="1:12" ht="16" customHeight="1">
      <c r="A473" t="s">
        <v>454</v>
      </c>
      <c r="B473" t="s">
        <v>13</v>
      </c>
      <c r="C473" t="s">
        <v>43</v>
      </c>
      <c r="D473" s="24">
        <v>45992</v>
      </c>
      <c r="E473" t="s">
        <v>478</v>
      </c>
      <c r="F473" t="s">
        <v>12</v>
      </c>
      <c r="G473" t="s">
        <v>615</v>
      </c>
      <c r="H473" t="s">
        <v>615</v>
      </c>
      <c r="I473" t="s">
        <v>322</v>
      </c>
      <c r="J473" s="25">
        <v>1392</v>
      </c>
      <c r="K473" s="26">
        <v>2.3635000000000002</v>
      </c>
      <c r="L473" s="26">
        <v>1.2E-2</v>
      </c>
    </row>
    <row r="474" spans="1:12" ht="16" customHeight="1">
      <c r="A474" t="s">
        <v>454</v>
      </c>
      <c r="B474" t="s">
        <v>13</v>
      </c>
      <c r="C474" t="s">
        <v>43</v>
      </c>
      <c r="D474" s="24">
        <v>45992</v>
      </c>
      <c r="E474" t="s">
        <v>619</v>
      </c>
      <c r="F474" t="s">
        <v>12</v>
      </c>
      <c r="G474" t="s">
        <v>615</v>
      </c>
      <c r="H474" t="s">
        <v>615</v>
      </c>
      <c r="I474" t="s">
        <v>322</v>
      </c>
      <c r="J474" s="25">
        <v>32</v>
      </c>
      <c r="K474" s="26">
        <v>5.4899999999999997E-2</v>
      </c>
      <c r="L474" s="26">
        <v>5.0000000000000001E-4</v>
      </c>
    </row>
    <row r="475" spans="1:12" ht="16" customHeight="1">
      <c r="A475" t="s">
        <v>454</v>
      </c>
      <c r="B475" t="s">
        <v>13</v>
      </c>
      <c r="C475" t="s">
        <v>43</v>
      </c>
      <c r="D475" s="24">
        <v>45992</v>
      </c>
      <c r="E475" t="s">
        <v>491</v>
      </c>
      <c r="F475" t="s">
        <v>12</v>
      </c>
      <c r="G475" t="s">
        <v>616</v>
      </c>
      <c r="H475" t="s">
        <v>616</v>
      </c>
      <c r="I475" t="s">
        <v>322</v>
      </c>
      <c r="J475" s="25">
        <v>3793</v>
      </c>
      <c r="K475" s="26">
        <v>6.5397999999999996</v>
      </c>
      <c r="L475" s="26">
        <v>5.0200000000000002E-2</v>
      </c>
    </row>
    <row r="476" spans="1:12" ht="16" customHeight="1">
      <c r="A476" t="s">
        <v>455</v>
      </c>
      <c r="B476" t="s">
        <v>9</v>
      </c>
      <c r="C476" t="s">
        <v>44</v>
      </c>
      <c r="D476" s="24">
        <v>45992</v>
      </c>
      <c r="E476" t="s">
        <v>456</v>
      </c>
      <c r="F476" t="s">
        <v>11</v>
      </c>
      <c r="G476" t="s">
        <v>617</v>
      </c>
      <c r="H476" t="s">
        <v>617</v>
      </c>
      <c r="I476" t="s">
        <v>315</v>
      </c>
      <c r="J476" s="25">
        <v>21431230</v>
      </c>
      <c r="K476" s="26">
        <v>36608.625099999997</v>
      </c>
      <c r="L476" s="26">
        <v>67.938900000000004</v>
      </c>
    </row>
    <row r="477" spans="1:12" ht="16" customHeight="1">
      <c r="A477" t="s">
        <v>455</v>
      </c>
      <c r="B477" t="s">
        <v>9</v>
      </c>
      <c r="C477" t="s">
        <v>44</v>
      </c>
      <c r="D477" s="24">
        <v>45992</v>
      </c>
      <c r="E477" t="s">
        <v>465</v>
      </c>
      <c r="F477" t="s">
        <v>12</v>
      </c>
      <c r="G477" t="s">
        <v>615</v>
      </c>
      <c r="H477" t="s">
        <v>615</v>
      </c>
      <c r="I477" t="s">
        <v>322</v>
      </c>
      <c r="J477" s="25">
        <v>159748</v>
      </c>
      <c r="K477" s="26">
        <v>273.69170000000003</v>
      </c>
      <c r="L477" s="26">
        <v>0.92179999999999995</v>
      </c>
    </row>
    <row r="478" spans="1:12" ht="16" customHeight="1">
      <c r="A478" t="s">
        <v>455</v>
      </c>
      <c r="B478" t="s">
        <v>9</v>
      </c>
      <c r="C478" t="s">
        <v>44</v>
      </c>
      <c r="D478" s="24">
        <v>45992</v>
      </c>
      <c r="E478" t="s">
        <v>478</v>
      </c>
      <c r="F478" t="s">
        <v>12</v>
      </c>
      <c r="G478" t="s">
        <v>615</v>
      </c>
      <c r="H478" t="s">
        <v>615</v>
      </c>
      <c r="I478" t="s">
        <v>322</v>
      </c>
      <c r="J478" s="25">
        <v>2582</v>
      </c>
      <c r="K478" s="26">
        <v>4.4372999999999996</v>
      </c>
      <c r="L478" s="26">
        <v>2.4199999999999999E-2</v>
      </c>
    </row>
    <row r="479" spans="1:12" ht="16" customHeight="1">
      <c r="A479" t="s">
        <v>455</v>
      </c>
      <c r="B479" t="s">
        <v>9</v>
      </c>
      <c r="C479" t="s">
        <v>44</v>
      </c>
      <c r="D479" s="24">
        <v>45992</v>
      </c>
      <c r="E479" t="s">
        <v>619</v>
      </c>
      <c r="F479" t="s">
        <v>12</v>
      </c>
      <c r="G479" t="s">
        <v>615</v>
      </c>
      <c r="H479" t="s">
        <v>615</v>
      </c>
      <c r="I479" t="s">
        <v>322</v>
      </c>
      <c r="J479" s="25">
        <v>19</v>
      </c>
      <c r="K479" s="26">
        <v>3.2800000000000003E-2</v>
      </c>
      <c r="L479" s="26">
        <v>2.9999999999999997E-4</v>
      </c>
    </row>
    <row r="480" spans="1:12" ht="16" customHeight="1">
      <c r="A480" t="s">
        <v>455</v>
      </c>
      <c r="B480" t="s">
        <v>9</v>
      </c>
      <c r="C480" t="s">
        <v>44</v>
      </c>
      <c r="D480" s="24">
        <v>45992</v>
      </c>
      <c r="E480" t="s">
        <v>491</v>
      </c>
      <c r="F480" t="s">
        <v>12</v>
      </c>
      <c r="G480" t="s">
        <v>616</v>
      </c>
      <c r="H480" t="s">
        <v>616</v>
      </c>
      <c r="I480" t="s">
        <v>322</v>
      </c>
      <c r="J480" s="25">
        <v>2969</v>
      </c>
      <c r="K480" s="26">
        <v>5.1414</v>
      </c>
      <c r="L480" s="26">
        <v>4.2099999999999999E-2</v>
      </c>
    </row>
    <row r="481" spans="1:12" ht="16" customHeight="1">
      <c r="A481" t="s">
        <v>424</v>
      </c>
      <c r="B481" t="s">
        <v>10</v>
      </c>
      <c r="C481" t="s">
        <v>44</v>
      </c>
      <c r="D481" s="24">
        <v>45992</v>
      </c>
      <c r="E481" t="s">
        <v>456</v>
      </c>
      <c r="F481" t="s">
        <v>11</v>
      </c>
      <c r="G481" t="s">
        <v>617</v>
      </c>
      <c r="H481" t="s">
        <v>617</v>
      </c>
      <c r="I481" t="s">
        <v>315</v>
      </c>
      <c r="J481" s="25">
        <v>35736628</v>
      </c>
      <c r="K481" s="26">
        <v>61133.663699999997</v>
      </c>
      <c r="L481" s="26">
        <v>79.233099999999993</v>
      </c>
    </row>
    <row r="482" spans="1:12" ht="16" customHeight="1">
      <c r="A482" t="s">
        <v>424</v>
      </c>
      <c r="B482" t="s">
        <v>10</v>
      </c>
      <c r="C482" t="s">
        <v>44</v>
      </c>
      <c r="D482" s="24">
        <v>45992</v>
      </c>
      <c r="E482" t="s">
        <v>465</v>
      </c>
      <c r="F482" t="s">
        <v>12</v>
      </c>
      <c r="G482" t="s">
        <v>615</v>
      </c>
      <c r="H482" t="s">
        <v>615</v>
      </c>
      <c r="I482" t="s">
        <v>322</v>
      </c>
      <c r="J482" s="25">
        <v>424229</v>
      </c>
      <c r="K482" s="26">
        <v>727.21169999999995</v>
      </c>
      <c r="L482" s="26">
        <v>2.1644000000000001</v>
      </c>
    </row>
    <row r="483" spans="1:12" ht="16" customHeight="1">
      <c r="A483" t="s">
        <v>424</v>
      </c>
      <c r="B483" t="s">
        <v>10</v>
      </c>
      <c r="C483" t="s">
        <v>44</v>
      </c>
      <c r="D483" s="24">
        <v>45992</v>
      </c>
      <c r="E483" t="s">
        <v>478</v>
      </c>
      <c r="F483" t="s">
        <v>12</v>
      </c>
      <c r="G483" t="s">
        <v>615</v>
      </c>
      <c r="H483" t="s">
        <v>615</v>
      </c>
      <c r="I483" t="s">
        <v>322</v>
      </c>
      <c r="J483" s="25">
        <v>4106</v>
      </c>
      <c r="K483" s="26">
        <v>7.0763999999999996</v>
      </c>
      <c r="L483" s="26">
        <v>3.9300000000000002E-2</v>
      </c>
    </row>
    <row r="484" spans="1:12" ht="16" customHeight="1">
      <c r="A484" t="s">
        <v>424</v>
      </c>
      <c r="B484" t="s">
        <v>10</v>
      </c>
      <c r="C484" t="s">
        <v>44</v>
      </c>
      <c r="D484" s="24">
        <v>45992</v>
      </c>
      <c r="E484" t="s">
        <v>619</v>
      </c>
      <c r="F484" t="s">
        <v>12</v>
      </c>
      <c r="G484" t="s">
        <v>615</v>
      </c>
      <c r="H484" t="s">
        <v>615</v>
      </c>
      <c r="I484" t="s">
        <v>322</v>
      </c>
      <c r="J484" s="25">
        <v>37</v>
      </c>
      <c r="K484" s="26">
        <v>6.4399999999999999E-2</v>
      </c>
      <c r="L484" s="26">
        <v>5.9999999999999995E-4</v>
      </c>
    </row>
    <row r="485" spans="1:12" ht="16" customHeight="1">
      <c r="A485" t="s">
        <v>424</v>
      </c>
      <c r="B485" t="s">
        <v>10</v>
      </c>
      <c r="C485" t="s">
        <v>44</v>
      </c>
      <c r="D485" s="24">
        <v>45992</v>
      </c>
      <c r="E485" t="s">
        <v>491</v>
      </c>
      <c r="F485" t="s">
        <v>12</v>
      </c>
      <c r="G485" t="s">
        <v>616</v>
      </c>
      <c r="H485" t="s">
        <v>616</v>
      </c>
      <c r="I485" t="s">
        <v>322</v>
      </c>
      <c r="J485" s="25">
        <v>3514</v>
      </c>
      <c r="K485" s="26">
        <v>6.0632000000000001</v>
      </c>
      <c r="L485" s="26">
        <v>5.04E-2</v>
      </c>
    </row>
    <row r="486" spans="1:12" ht="16" customHeight="1">
      <c r="A486" t="s">
        <v>456</v>
      </c>
      <c r="B486" t="s">
        <v>11</v>
      </c>
      <c r="C486" t="s">
        <v>44</v>
      </c>
      <c r="D486" s="24">
        <v>45992</v>
      </c>
      <c r="E486" t="s">
        <v>456</v>
      </c>
      <c r="F486" t="s">
        <v>11</v>
      </c>
      <c r="G486" t="s">
        <v>617</v>
      </c>
      <c r="H486" t="s">
        <v>617</v>
      </c>
      <c r="I486" t="s">
        <v>315</v>
      </c>
      <c r="J486" s="25">
        <v>348719565</v>
      </c>
      <c r="K486" s="26">
        <v>596421.07770000002</v>
      </c>
      <c r="L486" s="26">
        <v>312.8897</v>
      </c>
    </row>
    <row r="487" spans="1:12" ht="16" customHeight="1">
      <c r="A487" t="s">
        <v>456</v>
      </c>
      <c r="B487" t="s">
        <v>11</v>
      </c>
      <c r="C487" t="s">
        <v>44</v>
      </c>
      <c r="D487" s="24">
        <v>45992</v>
      </c>
      <c r="E487" t="s">
        <v>465</v>
      </c>
      <c r="F487" t="s">
        <v>12</v>
      </c>
      <c r="G487" t="s">
        <v>615</v>
      </c>
      <c r="H487" t="s">
        <v>615</v>
      </c>
      <c r="I487" t="s">
        <v>322</v>
      </c>
      <c r="J487" s="25">
        <v>1622301</v>
      </c>
      <c r="K487" s="26">
        <v>2784.3485999999998</v>
      </c>
      <c r="L487" s="26">
        <v>6.4371</v>
      </c>
    </row>
    <row r="488" spans="1:12" ht="16" customHeight="1">
      <c r="A488" t="s">
        <v>456</v>
      </c>
      <c r="B488" t="s">
        <v>11</v>
      </c>
      <c r="C488" t="s">
        <v>44</v>
      </c>
      <c r="D488" s="24">
        <v>45992</v>
      </c>
      <c r="E488" t="s">
        <v>478</v>
      </c>
      <c r="F488" t="s">
        <v>12</v>
      </c>
      <c r="G488" t="s">
        <v>615</v>
      </c>
      <c r="H488" t="s">
        <v>615</v>
      </c>
      <c r="I488" t="s">
        <v>322</v>
      </c>
      <c r="J488" s="25">
        <v>12217</v>
      </c>
      <c r="K488" s="26">
        <v>21.010899999999999</v>
      </c>
      <c r="L488" s="26">
        <v>8.6900000000000005E-2</v>
      </c>
    </row>
    <row r="489" spans="1:12" ht="16" customHeight="1">
      <c r="A489" t="s">
        <v>456</v>
      </c>
      <c r="B489" t="s">
        <v>11</v>
      </c>
      <c r="C489" t="s">
        <v>44</v>
      </c>
      <c r="D489" s="24">
        <v>45992</v>
      </c>
      <c r="E489" t="s">
        <v>619</v>
      </c>
      <c r="F489" t="s">
        <v>12</v>
      </c>
      <c r="G489" t="s">
        <v>615</v>
      </c>
      <c r="H489" t="s">
        <v>615</v>
      </c>
      <c r="I489" t="s">
        <v>322</v>
      </c>
      <c r="J489" s="25">
        <v>42</v>
      </c>
      <c r="K489" s="26">
        <v>7.2599999999999998E-2</v>
      </c>
      <c r="L489" s="26">
        <v>5.0000000000000001E-4</v>
      </c>
    </row>
    <row r="490" spans="1:12" ht="16" customHeight="1">
      <c r="A490" t="s">
        <v>456</v>
      </c>
      <c r="B490" t="s">
        <v>11</v>
      </c>
      <c r="C490" t="s">
        <v>44</v>
      </c>
      <c r="D490" s="24">
        <v>45992</v>
      </c>
      <c r="E490" t="s">
        <v>491</v>
      </c>
      <c r="F490" t="s">
        <v>12</v>
      </c>
      <c r="G490" t="s">
        <v>616</v>
      </c>
      <c r="H490" t="s">
        <v>616</v>
      </c>
      <c r="I490" t="s">
        <v>322</v>
      </c>
      <c r="J490" s="25">
        <v>4453</v>
      </c>
      <c r="K490" s="26">
        <v>7.6890999999999998</v>
      </c>
      <c r="L490" s="26">
        <v>5.5100000000000003E-2</v>
      </c>
    </row>
    <row r="491" spans="1:12" ht="16" customHeight="1">
      <c r="A491" t="s">
        <v>458</v>
      </c>
      <c r="B491" t="s">
        <v>13</v>
      </c>
      <c r="C491" t="s">
        <v>44</v>
      </c>
      <c r="D491" s="24">
        <v>45992</v>
      </c>
      <c r="E491" t="s">
        <v>465</v>
      </c>
      <c r="F491" t="s">
        <v>12</v>
      </c>
      <c r="G491" t="s">
        <v>615</v>
      </c>
      <c r="H491" t="s">
        <v>615</v>
      </c>
      <c r="I491" t="s">
        <v>322</v>
      </c>
      <c r="J491" s="25">
        <v>15658607</v>
      </c>
      <c r="K491" s="26">
        <v>26776.0488</v>
      </c>
      <c r="L491" s="26">
        <v>56.746200000000002</v>
      </c>
    </row>
    <row r="492" spans="1:12" ht="16" customHeight="1">
      <c r="A492" t="s">
        <v>458</v>
      </c>
      <c r="B492" t="s">
        <v>13</v>
      </c>
      <c r="C492" t="s">
        <v>44</v>
      </c>
      <c r="D492" s="24">
        <v>45992</v>
      </c>
      <c r="E492" t="s">
        <v>478</v>
      </c>
      <c r="F492" t="s">
        <v>12</v>
      </c>
      <c r="G492" t="s">
        <v>615</v>
      </c>
      <c r="H492" t="s">
        <v>615</v>
      </c>
      <c r="I492" t="s">
        <v>322</v>
      </c>
      <c r="J492" s="25">
        <v>52518</v>
      </c>
      <c r="K492" s="26">
        <v>90.093900000000005</v>
      </c>
      <c r="L492" s="26">
        <v>0.33760000000000001</v>
      </c>
    </row>
    <row r="493" spans="1:12" ht="16" customHeight="1">
      <c r="A493" t="s">
        <v>458</v>
      </c>
      <c r="B493" t="s">
        <v>13</v>
      </c>
      <c r="C493" t="s">
        <v>44</v>
      </c>
      <c r="D493" s="24">
        <v>45992</v>
      </c>
      <c r="E493" t="s">
        <v>619</v>
      </c>
      <c r="F493" t="s">
        <v>12</v>
      </c>
      <c r="G493" t="s">
        <v>615</v>
      </c>
      <c r="H493" t="s">
        <v>615</v>
      </c>
      <c r="I493" t="s">
        <v>322</v>
      </c>
      <c r="J493" s="25">
        <v>431</v>
      </c>
      <c r="K493" s="26">
        <v>0.74119999999999997</v>
      </c>
      <c r="L493" s="26">
        <v>4.7000000000000002E-3</v>
      </c>
    </row>
    <row r="494" spans="1:12" ht="16" customHeight="1">
      <c r="A494" t="s">
        <v>458</v>
      </c>
      <c r="B494" t="s">
        <v>13</v>
      </c>
      <c r="C494" t="s">
        <v>44</v>
      </c>
      <c r="D494" s="24">
        <v>45992</v>
      </c>
      <c r="E494" t="s">
        <v>487</v>
      </c>
      <c r="F494" t="s">
        <v>12</v>
      </c>
      <c r="G494" t="s">
        <v>615</v>
      </c>
      <c r="H494" t="s">
        <v>615</v>
      </c>
      <c r="I494" t="s">
        <v>322</v>
      </c>
      <c r="J494" s="25">
        <v>36</v>
      </c>
      <c r="K494" s="26">
        <v>6.2300000000000001E-2</v>
      </c>
      <c r="L494" s="26">
        <v>5.9999999999999995E-4</v>
      </c>
    </row>
    <row r="495" spans="1:12" ht="16" customHeight="1">
      <c r="A495" t="s">
        <v>458</v>
      </c>
      <c r="B495" t="s">
        <v>13</v>
      </c>
      <c r="C495" t="s">
        <v>44</v>
      </c>
      <c r="D495" s="24">
        <v>45992</v>
      </c>
      <c r="E495" t="s">
        <v>491</v>
      </c>
      <c r="F495" t="s">
        <v>12</v>
      </c>
      <c r="G495" t="s">
        <v>616</v>
      </c>
      <c r="H495" t="s">
        <v>616</v>
      </c>
      <c r="I495" t="s">
        <v>322</v>
      </c>
      <c r="J495" s="25">
        <v>7815</v>
      </c>
      <c r="K495" s="26">
        <v>13.479799999999999</v>
      </c>
      <c r="L495" s="26">
        <v>9.9500000000000005E-2</v>
      </c>
    </row>
    <row r="496" spans="1:12" ht="16" customHeight="1">
      <c r="A496" t="s">
        <v>458</v>
      </c>
      <c r="B496" t="s">
        <v>13</v>
      </c>
      <c r="C496" t="s">
        <v>44</v>
      </c>
      <c r="D496" s="24">
        <v>45992</v>
      </c>
      <c r="E496" t="s">
        <v>520</v>
      </c>
      <c r="F496" t="s">
        <v>12</v>
      </c>
      <c r="G496" t="s">
        <v>616</v>
      </c>
      <c r="H496" t="s">
        <v>616</v>
      </c>
      <c r="I496" t="s">
        <v>324</v>
      </c>
      <c r="J496" s="25">
        <v>1</v>
      </c>
      <c r="K496" s="26">
        <v>1.6999999999999999E-3</v>
      </c>
      <c r="L496" s="26">
        <v>0</v>
      </c>
    </row>
    <row r="497" spans="1:12" ht="16" customHeight="1">
      <c r="A497" t="s">
        <v>459</v>
      </c>
      <c r="B497" t="s">
        <v>9</v>
      </c>
      <c r="C497" t="s">
        <v>45</v>
      </c>
      <c r="D497" s="24">
        <v>45992</v>
      </c>
      <c r="E497" t="s">
        <v>465</v>
      </c>
      <c r="F497" t="s">
        <v>12</v>
      </c>
      <c r="G497" t="s">
        <v>615</v>
      </c>
      <c r="H497" t="s">
        <v>615</v>
      </c>
      <c r="I497" t="s">
        <v>322</v>
      </c>
      <c r="J497" s="25">
        <v>22647619</v>
      </c>
      <c r="K497" s="26">
        <v>38587.5458</v>
      </c>
      <c r="L497" s="26">
        <v>69.109099999999998</v>
      </c>
    </row>
    <row r="498" spans="1:12" ht="16" customHeight="1">
      <c r="A498" t="s">
        <v>459</v>
      </c>
      <c r="B498" t="s">
        <v>9</v>
      </c>
      <c r="C498" t="s">
        <v>45</v>
      </c>
      <c r="D498" s="24">
        <v>45992</v>
      </c>
      <c r="E498" t="s">
        <v>478</v>
      </c>
      <c r="F498" t="s">
        <v>12</v>
      </c>
      <c r="G498" t="s">
        <v>615</v>
      </c>
      <c r="H498" t="s">
        <v>615</v>
      </c>
      <c r="I498" t="s">
        <v>322</v>
      </c>
      <c r="J498" s="25">
        <v>136766</v>
      </c>
      <c r="K498" s="26">
        <v>233.79429999999999</v>
      </c>
      <c r="L498" s="26">
        <v>0.79620000000000002</v>
      </c>
    </row>
    <row r="499" spans="1:12" ht="16" customHeight="1">
      <c r="A499" t="s">
        <v>459</v>
      </c>
      <c r="B499" t="s">
        <v>9</v>
      </c>
      <c r="C499" t="s">
        <v>45</v>
      </c>
      <c r="D499" s="24">
        <v>45992</v>
      </c>
      <c r="E499" t="s">
        <v>619</v>
      </c>
      <c r="F499" t="s">
        <v>12</v>
      </c>
      <c r="G499" t="s">
        <v>615</v>
      </c>
      <c r="H499" t="s">
        <v>615</v>
      </c>
      <c r="I499" t="s">
        <v>322</v>
      </c>
      <c r="J499" s="25">
        <v>778</v>
      </c>
      <c r="K499" s="26">
        <v>1.3415999999999999</v>
      </c>
      <c r="L499" s="26">
        <v>7.1000000000000004E-3</v>
      </c>
    </row>
    <row r="500" spans="1:12" ht="16" customHeight="1">
      <c r="A500" t="s">
        <v>459</v>
      </c>
      <c r="B500" t="s">
        <v>9</v>
      </c>
      <c r="C500" t="s">
        <v>45</v>
      </c>
      <c r="D500" s="24">
        <v>45992</v>
      </c>
      <c r="E500" t="s">
        <v>487</v>
      </c>
      <c r="F500" t="s">
        <v>12</v>
      </c>
      <c r="G500" t="s">
        <v>615</v>
      </c>
      <c r="H500" t="s">
        <v>615</v>
      </c>
      <c r="I500" t="s">
        <v>322</v>
      </c>
      <c r="J500" s="25">
        <v>28</v>
      </c>
      <c r="K500" s="26">
        <v>4.82E-2</v>
      </c>
      <c r="L500" s="26">
        <v>4.0000000000000002E-4</v>
      </c>
    </row>
    <row r="501" spans="1:12" ht="16" customHeight="1">
      <c r="A501" t="s">
        <v>459</v>
      </c>
      <c r="B501" t="s">
        <v>9</v>
      </c>
      <c r="C501" t="s">
        <v>45</v>
      </c>
      <c r="D501" s="24">
        <v>45992</v>
      </c>
      <c r="E501" t="s">
        <v>491</v>
      </c>
      <c r="F501" t="s">
        <v>12</v>
      </c>
      <c r="G501" t="s">
        <v>616</v>
      </c>
      <c r="H501" t="s">
        <v>616</v>
      </c>
      <c r="I501" t="s">
        <v>322</v>
      </c>
      <c r="J501" s="25">
        <v>7076</v>
      </c>
      <c r="K501" s="26">
        <v>12.1653</v>
      </c>
      <c r="L501" s="26">
        <v>9.3299999999999994E-2</v>
      </c>
    </row>
    <row r="502" spans="1:12" ht="16" customHeight="1">
      <c r="A502" t="s">
        <v>459</v>
      </c>
      <c r="B502" t="s">
        <v>9</v>
      </c>
      <c r="C502" t="s">
        <v>45</v>
      </c>
      <c r="D502" s="24">
        <v>45992</v>
      </c>
      <c r="E502" t="s">
        <v>520</v>
      </c>
      <c r="F502" t="s">
        <v>12</v>
      </c>
      <c r="G502" t="s">
        <v>616</v>
      </c>
      <c r="H502" t="s">
        <v>616</v>
      </c>
      <c r="I502" t="s">
        <v>324</v>
      </c>
      <c r="J502" s="25">
        <v>24</v>
      </c>
      <c r="K502" s="26">
        <v>3.9199999999999999E-2</v>
      </c>
      <c r="L502" s="26">
        <v>1E-4</v>
      </c>
    </row>
    <row r="503" spans="1:12" ht="16" customHeight="1">
      <c r="A503" t="s">
        <v>325</v>
      </c>
      <c r="B503" t="s">
        <v>10</v>
      </c>
      <c r="C503" t="s">
        <v>45</v>
      </c>
      <c r="D503" s="24">
        <v>45992</v>
      </c>
      <c r="E503" t="s">
        <v>465</v>
      </c>
      <c r="F503" t="s">
        <v>12</v>
      </c>
      <c r="G503" t="s">
        <v>615</v>
      </c>
      <c r="H503" t="s">
        <v>615</v>
      </c>
      <c r="I503" t="s">
        <v>322</v>
      </c>
      <c r="J503" s="25">
        <v>28909632</v>
      </c>
      <c r="K503" s="26">
        <v>49144.752099999998</v>
      </c>
      <c r="L503" s="26">
        <v>79.016400000000004</v>
      </c>
    </row>
    <row r="504" spans="1:12" ht="16" customHeight="1">
      <c r="A504" t="s">
        <v>325</v>
      </c>
      <c r="B504" t="s">
        <v>10</v>
      </c>
      <c r="C504" t="s">
        <v>45</v>
      </c>
      <c r="D504" s="24">
        <v>45992</v>
      </c>
      <c r="E504" t="s">
        <v>478</v>
      </c>
      <c r="F504" t="s">
        <v>12</v>
      </c>
      <c r="G504" t="s">
        <v>615</v>
      </c>
      <c r="H504" t="s">
        <v>615</v>
      </c>
      <c r="I504" t="s">
        <v>322</v>
      </c>
      <c r="J504" s="25">
        <v>270109</v>
      </c>
      <c r="K504" s="26">
        <v>460.53710000000001</v>
      </c>
      <c r="L504" s="26">
        <v>1.3915</v>
      </c>
    </row>
    <row r="505" spans="1:12" ht="16" customHeight="1">
      <c r="A505" t="s">
        <v>325</v>
      </c>
      <c r="B505" t="s">
        <v>10</v>
      </c>
      <c r="C505" t="s">
        <v>45</v>
      </c>
      <c r="D505" s="24">
        <v>45992</v>
      </c>
      <c r="E505" t="s">
        <v>619</v>
      </c>
      <c r="F505" t="s">
        <v>12</v>
      </c>
      <c r="G505" t="s">
        <v>615</v>
      </c>
      <c r="H505" t="s">
        <v>615</v>
      </c>
      <c r="I505" t="s">
        <v>322</v>
      </c>
      <c r="J505" s="25">
        <v>1567</v>
      </c>
      <c r="K505" s="26">
        <v>2.6855000000000002</v>
      </c>
      <c r="L505" s="26">
        <v>1.54E-2</v>
      </c>
    </row>
    <row r="506" spans="1:12" ht="16" customHeight="1">
      <c r="A506" t="s">
        <v>325</v>
      </c>
      <c r="B506" t="s">
        <v>10</v>
      </c>
      <c r="C506" t="s">
        <v>45</v>
      </c>
      <c r="D506" s="24">
        <v>45992</v>
      </c>
      <c r="E506" t="s">
        <v>487</v>
      </c>
      <c r="F506" t="s">
        <v>12</v>
      </c>
      <c r="G506" t="s">
        <v>615</v>
      </c>
      <c r="H506" t="s">
        <v>615</v>
      </c>
      <c r="I506" t="s">
        <v>322</v>
      </c>
      <c r="J506" s="25">
        <v>180</v>
      </c>
      <c r="K506" s="26">
        <v>0.30909999999999999</v>
      </c>
      <c r="L506" s="26">
        <v>2.5999999999999999E-3</v>
      </c>
    </row>
    <row r="507" spans="1:12" ht="16" customHeight="1">
      <c r="A507" t="s">
        <v>325</v>
      </c>
      <c r="B507" t="s">
        <v>10</v>
      </c>
      <c r="C507" t="s">
        <v>45</v>
      </c>
      <c r="D507" s="24">
        <v>45992</v>
      </c>
      <c r="E507" t="s">
        <v>491</v>
      </c>
      <c r="F507" t="s">
        <v>12</v>
      </c>
      <c r="G507" t="s">
        <v>616</v>
      </c>
      <c r="H507" t="s">
        <v>616</v>
      </c>
      <c r="I507" t="s">
        <v>322</v>
      </c>
      <c r="J507" s="25">
        <v>7984</v>
      </c>
      <c r="K507" s="26">
        <v>13.706899999999999</v>
      </c>
      <c r="L507" s="26">
        <v>8.7999999999999995E-2</v>
      </c>
    </row>
    <row r="508" spans="1:12" ht="16" customHeight="1">
      <c r="A508" t="s">
        <v>325</v>
      </c>
      <c r="B508" t="s">
        <v>10</v>
      </c>
      <c r="C508" t="s">
        <v>45</v>
      </c>
      <c r="D508" s="24">
        <v>45992</v>
      </c>
      <c r="E508" t="s">
        <v>520</v>
      </c>
      <c r="F508" t="s">
        <v>12</v>
      </c>
      <c r="G508" t="s">
        <v>616</v>
      </c>
      <c r="H508" t="s">
        <v>616</v>
      </c>
      <c r="I508" t="s">
        <v>324</v>
      </c>
      <c r="J508" s="25">
        <v>7</v>
      </c>
      <c r="K508" s="26">
        <v>1.1900000000000001E-2</v>
      </c>
      <c r="L508" s="26">
        <v>1E-4</v>
      </c>
    </row>
    <row r="509" spans="1:12" ht="16" customHeight="1">
      <c r="A509" t="s">
        <v>325</v>
      </c>
      <c r="B509" t="s">
        <v>10</v>
      </c>
      <c r="C509" t="s">
        <v>45</v>
      </c>
      <c r="D509" s="24">
        <v>45992</v>
      </c>
      <c r="E509" t="s">
        <v>538</v>
      </c>
      <c r="F509" t="s">
        <v>11</v>
      </c>
      <c r="G509" t="s">
        <v>620</v>
      </c>
      <c r="H509" t="s">
        <v>620</v>
      </c>
      <c r="I509" t="s">
        <v>326</v>
      </c>
      <c r="J509" s="25">
        <v>1</v>
      </c>
      <c r="K509" s="26">
        <v>1.6999999999999999E-3</v>
      </c>
      <c r="L509" s="26">
        <v>0</v>
      </c>
    </row>
    <row r="510" spans="1:12" ht="16" customHeight="1">
      <c r="A510" t="s">
        <v>462</v>
      </c>
      <c r="B510" t="s">
        <v>11</v>
      </c>
      <c r="C510" t="s">
        <v>45</v>
      </c>
      <c r="D510" s="24">
        <v>45992</v>
      </c>
      <c r="E510" t="s">
        <v>465</v>
      </c>
      <c r="F510" t="s">
        <v>12</v>
      </c>
      <c r="G510" t="s">
        <v>615</v>
      </c>
      <c r="H510" t="s">
        <v>615</v>
      </c>
      <c r="I510" t="s">
        <v>322</v>
      </c>
      <c r="J510" s="25">
        <v>125272593</v>
      </c>
      <c r="K510" s="26">
        <v>213365.24340000001</v>
      </c>
      <c r="L510" s="26">
        <v>243.7542</v>
      </c>
    </row>
    <row r="511" spans="1:12" ht="16" customHeight="1">
      <c r="A511" t="s">
        <v>462</v>
      </c>
      <c r="B511" t="s">
        <v>11</v>
      </c>
      <c r="C511" t="s">
        <v>45</v>
      </c>
      <c r="D511" s="24">
        <v>45992</v>
      </c>
      <c r="E511" t="s">
        <v>478</v>
      </c>
      <c r="F511" t="s">
        <v>12</v>
      </c>
      <c r="G511" t="s">
        <v>615</v>
      </c>
      <c r="H511" t="s">
        <v>615</v>
      </c>
      <c r="I511" t="s">
        <v>322</v>
      </c>
      <c r="J511" s="25">
        <v>864792</v>
      </c>
      <c r="K511" s="26">
        <v>1476.3769</v>
      </c>
      <c r="L511" s="26">
        <v>3.5531999999999999</v>
      </c>
    </row>
    <row r="512" spans="1:12" ht="16" customHeight="1">
      <c r="A512" t="s">
        <v>462</v>
      </c>
      <c r="B512" t="s">
        <v>11</v>
      </c>
      <c r="C512" t="s">
        <v>45</v>
      </c>
      <c r="D512" s="24">
        <v>45992</v>
      </c>
      <c r="E512" t="s">
        <v>619</v>
      </c>
      <c r="F512" t="s">
        <v>12</v>
      </c>
      <c r="G512" t="s">
        <v>615</v>
      </c>
      <c r="H512" t="s">
        <v>615</v>
      </c>
      <c r="I512" t="s">
        <v>322</v>
      </c>
      <c r="J512" s="25">
        <v>5282</v>
      </c>
      <c r="K512" s="26">
        <v>9.0609999999999999</v>
      </c>
      <c r="L512" s="26">
        <v>5.04E-2</v>
      </c>
    </row>
    <row r="513" spans="1:12" ht="16" customHeight="1">
      <c r="A513" t="s">
        <v>462</v>
      </c>
      <c r="B513" t="s">
        <v>11</v>
      </c>
      <c r="C513" t="s">
        <v>45</v>
      </c>
      <c r="D513" s="24">
        <v>45992</v>
      </c>
      <c r="E513" t="s">
        <v>487</v>
      </c>
      <c r="F513" t="s">
        <v>12</v>
      </c>
      <c r="G513" t="s">
        <v>615</v>
      </c>
      <c r="H513" t="s">
        <v>615</v>
      </c>
      <c r="I513" t="s">
        <v>322</v>
      </c>
      <c r="J513" s="25">
        <v>151</v>
      </c>
      <c r="K513" s="26">
        <v>0.26</v>
      </c>
      <c r="L513" s="26">
        <v>2.3999999999999998E-3</v>
      </c>
    </row>
    <row r="514" spans="1:12" ht="16" customHeight="1">
      <c r="A514" t="s">
        <v>462</v>
      </c>
      <c r="B514" t="s">
        <v>11</v>
      </c>
      <c r="C514" t="s">
        <v>45</v>
      </c>
      <c r="D514" s="24">
        <v>45992</v>
      </c>
      <c r="E514" t="s">
        <v>491</v>
      </c>
      <c r="F514" t="s">
        <v>12</v>
      </c>
      <c r="G514" t="s">
        <v>616</v>
      </c>
      <c r="H514" t="s">
        <v>616</v>
      </c>
      <c r="I514" t="s">
        <v>322</v>
      </c>
      <c r="J514" s="25">
        <v>16823</v>
      </c>
      <c r="K514" s="26">
        <v>28.972999999999999</v>
      </c>
      <c r="L514" s="26">
        <v>0.21490000000000001</v>
      </c>
    </row>
    <row r="515" spans="1:12" ht="16" customHeight="1">
      <c r="A515" t="s">
        <v>462</v>
      </c>
      <c r="B515" t="s">
        <v>11</v>
      </c>
      <c r="C515" t="s">
        <v>45</v>
      </c>
      <c r="D515" s="24">
        <v>45992</v>
      </c>
      <c r="E515" t="s">
        <v>520</v>
      </c>
      <c r="F515" t="s">
        <v>12</v>
      </c>
      <c r="G515" t="s">
        <v>616</v>
      </c>
      <c r="H515" t="s">
        <v>616</v>
      </c>
      <c r="I515" t="s">
        <v>324</v>
      </c>
      <c r="J515" s="25">
        <v>28</v>
      </c>
      <c r="K515" s="26">
        <v>4.8500000000000001E-2</v>
      </c>
      <c r="L515" s="26">
        <v>8.0000000000000004E-4</v>
      </c>
    </row>
    <row r="516" spans="1:12" ht="16" customHeight="1">
      <c r="A516" t="s">
        <v>462</v>
      </c>
      <c r="B516" t="s">
        <v>11</v>
      </c>
      <c r="C516" t="s">
        <v>45</v>
      </c>
      <c r="D516" s="24">
        <v>45992</v>
      </c>
      <c r="E516" t="s">
        <v>538</v>
      </c>
      <c r="F516" t="s">
        <v>11</v>
      </c>
      <c r="G516" t="s">
        <v>620</v>
      </c>
      <c r="H516" t="s">
        <v>620</v>
      </c>
      <c r="I516" t="s">
        <v>326</v>
      </c>
      <c r="J516" s="25">
        <v>0</v>
      </c>
      <c r="K516" s="26">
        <v>0</v>
      </c>
      <c r="L516" s="26">
        <v>0</v>
      </c>
    </row>
    <row r="517" spans="1:12" ht="16" customHeight="1">
      <c r="A517" t="s">
        <v>465</v>
      </c>
      <c r="B517" t="s">
        <v>12</v>
      </c>
      <c r="C517" t="s">
        <v>46</v>
      </c>
      <c r="D517" s="24">
        <v>46023</v>
      </c>
      <c r="E517" t="s">
        <v>465</v>
      </c>
      <c r="F517" t="s">
        <v>12</v>
      </c>
      <c r="G517" t="s">
        <v>615</v>
      </c>
      <c r="H517" t="s">
        <v>615</v>
      </c>
      <c r="I517" t="s">
        <v>315</v>
      </c>
      <c r="J517" s="25">
        <v>420361430</v>
      </c>
      <c r="K517" s="26">
        <v>717129.75690000004</v>
      </c>
      <c r="L517" s="26">
        <v>360.75549999999998</v>
      </c>
    </row>
    <row r="518" spans="1:12" ht="16" customHeight="1">
      <c r="A518" t="s">
        <v>465</v>
      </c>
      <c r="B518" t="s">
        <v>12</v>
      </c>
      <c r="C518" t="s">
        <v>46</v>
      </c>
      <c r="D518" s="24">
        <v>46023</v>
      </c>
      <c r="E518" t="s">
        <v>478</v>
      </c>
      <c r="F518" t="s">
        <v>12</v>
      </c>
      <c r="G518" t="s">
        <v>615</v>
      </c>
      <c r="H518" t="s">
        <v>615</v>
      </c>
      <c r="I518" t="s">
        <v>315</v>
      </c>
      <c r="J518" s="25">
        <v>1772419</v>
      </c>
      <c r="K518" s="26">
        <v>3029.6840999999999</v>
      </c>
      <c r="L518" s="26">
        <v>6.8474000000000004</v>
      </c>
    </row>
    <row r="519" spans="1:12" ht="16" customHeight="1">
      <c r="A519" t="s">
        <v>465</v>
      </c>
      <c r="B519" t="s">
        <v>12</v>
      </c>
      <c r="C519" t="s">
        <v>46</v>
      </c>
      <c r="D519" s="24">
        <v>46023</v>
      </c>
      <c r="E519" t="s">
        <v>619</v>
      </c>
      <c r="F519" t="s">
        <v>12</v>
      </c>
      <c r="G519" t="s">
        <v>615</v>
      </c>
      <c r="H519" t="s">
        <v>615</v>
      </c>
      <c r="I519" t="s">
        <v>315</v>
      </c>
      <c r="J519" s="25">
        <v>11272</v>
      </c>
      <c r="K519" s="26">
        <v>19.385400000000001</v>
      </c>
      <c r="L519" s="26">
        <v>8.0299999999999996E-2</v>
      </c>
    </row>
    <row r="520" spans="1:12" ht="16" customHeight="1">
      <c r="A520" t="s">
        <v>465</v>
      </c>
      <c r="B520" t="s">
        <v>12</v>
      </c>
      <c r="C520" t="s">
        <v>46</v>
      </c>
      <c r="D520" s="24">
        <v>46023</v>
      </c>
      <c r="E520" t="s">
        <v>487</v>
      </c>
      <c r="F520" t="s">
        <v>12</v>
      </c>
      <c r="G520" t="s">
        <v>615</v>
      </c>
      <c r="H520" t="s">
        <v>615</v>
      </c>
      <c r="I520" t="s">
        <v>315</v>
      </c>
      <c r="J520" s="25">
        <v>249</v>
      </c>
      <c r="K520" s="26">
        <v>0.42830000000000001</v>
      </c>
      <c r="L520" s="26">
        <v>3.0000000000000001E-3</v>
      </c>
    </row>
    <row r="521" spans="1:12" ht="16" customHeight="1">
      <c r="A521" t="s">
        <v>465</v>
      </c>
      <c r="B521" t="s">
        <v>12</v>
      </c>
      <c r="C521" t="s">
        <v>46</v>
      </c>
      <c r="D521" s="24">
        <v>46023</v>
      </c>
      <c r="E521" t="s">
        <v>491</v>
      </c>
      <c r="F521" t="s">
        <v>12</v>
      </c>
      <c r="G521" t="s">
        <v>616</v>
      </c>
      <c r="H521" t="s">
        <v>616</v>
      </c>
      <c r="I521" t="s">
        <v>315</v>
      </c>
      <c r="J521" s="25">
        <v>17052</v>
      </c>
      <c r="K521" s="26">
        <v>29.328900000000001</v>
      </c>
      <c r="L521" s="26">
        <v>0.1847</v>
      </c>
    </row>
    <row r="522" spans="1:12" ht="16" customHeight="1">
      <c r="A522" t="s">
        <v>465</v>
      </c>
      <c r="B522" t="s">
        <v>12</v>
      </c>
      <c r="C522" t="s">
        <v>46</v>
      </c>
      <c r="D522" s="24">
        <v>46023</v>
      </c>
      <c r="E522" t="s">
        <v>505</v>
      </c>
      <c r="F522" t="s">
        <v>12</v>
      </c>
      <c r="G522" t="s">
        <v>615</v>
      </c>
      <c r="H522" t="s">
        <v>615</v>
      </c>
      <c r="I522" t="s">
        <v>322</v>
      </c>
      <c r="J522" s="25">
        <v>3</v>
      </c>
      <c r="K522" s="26">
        <v>5.4000000000000003E-3</v>
      </c>
      <c r="L522" s="26">
        <v>0</v>
      </c>
    </row>
    <row r="523" spans="1:12" ht="16" customHeight="1">
      <c r="A523" t="s">
        <v>465</v>
      </c>
      <c r="B523" t="s">
        <v>12</v>
      </c>
      <c r="C523" t="s">
        <v>46</v>
      </c>
      <c r="D523" s="24">
        <v>46023</v>
      </c>
      <c r="E523" t="s">
        <v>520</v>
      </c>
      <c r="F523" t="s">
        <v>12</v>
      </c>
      <c r="G523" t="s">
        <v>616</v>
      </c>
      <c r="H523" t="s">
        <v>616</v>
      </c>
      <c r="I523" t="s">
        <v>322</v>
      </c>
      <c r="J523" s="25">
        <v>19</v>
      </c>
      <c r="K523" s="26">
        <v>3.3099999999999997E-2</v>
      </c>
      <c r="L523" s="26">
        <v>5.0000000000000001E-4</v>
      </c>
    </row>
    <row r="524" spans="1:12" ht="16" customHeight="1">
      <c r="A524" t="s">
        <v>465</v>
      </c>
      <c r="B524" t="s">
        <v>12</v>
      </c>
      <c r="C524" t="s">
        <v>46</v>
      </c>
      <c r="D524" s="24">
        <v>46023</v>
      </c>
      <c r="E524" t="s">
        <v>538</v>
      </c>
      <c r="F524" t="s">
        <v>11</v>
      </c>
      <c r="G524" t="s">
        <v>620</v>
      </c>
      <c r="H524" t="s">
        <v>620</v>
      </c>
      <c r="I524" t="s">
        <v>324</v>
      </c>
      <c r="J524" s="25">
        <v>0</v>
      </c>
      <c r="K524" s="26">
        <v>0</v>
      </c>
      <c r="L524" s="26">
        <v>0</v>
      </c>
    </row>
    <row r="525" spans="1:12" ht="16" customHeight="1">
      <c r="A525" t="s">
        <v>474</v>
      </c>
      <c r="B525" t="s">
        <v>13</v>
      </c>
      <c r="C525" t="s">
        <v>46</v>
      </c>
      <c r="D525" s="24">
        <v>46023</v>
      </c>
      <c r="E525" t="s">
        <v>478</v>
      </c>
      <c r="F525" t="s">
        <v>12</v>
      </c>
      <c r="G525" t="s">
        <v>615</v>
      </c>
      <c r="H525" t="s">
        <v>615</v>
      </c>
      <c r="I525" t="s">
        <v>315</v>
      </c>
      <c r="J525" s="25">
        <v>19212653</v>
      </c>
      <c r="K525" s="26">
        <v>32959.669699999999</v>
      </c>
      <c r="L525" s="26">
        <v>70.5488</v>
      </c>
    </row>
    <row r="526" spans="1:12" ht="16" customHeight="1">
      <c r="A526" t="s">
        <v>474</v>
      </c>
      <c r="B526" t="s">
        <v>13</v>
      </c>
      <c r="C526" t="s">
        <v>46</v>
      </c>
      <c r="D526" s="24">
        <v>46023</v>
      </c>
      <c r="E526" t="s">
        <v>619</v>
      </c>
      <c r="F526" t="s">
        <v>12</v>
      </c>
      <c r="G526" t="s">
        <v>615</v>
      </c>
      <c r="H526" t="s">
        <v>615</v>
      </c>
      <c r="I526" t="s">
        <v>315</v>
      </c>
      <c r="J526" s="25">
        <v>52148</v>
      </c>
      <c r="K526" s="26">
        <v>89.786100000000005</v>
      </c>
      <c r="L526" s="26">
        <v>0.37690000000000001</v>
      </c>
    </row>
    <row r="527" spans="1:12" ht="16" customHeight="1">
      <c r="A527" t="s">
        <v>474</v>
      </c>
      <c r="B527" t="s">
        <v>13</v>
      </c>
      <c r="C527" t="s">
        <v>46</v>
      </c>
      <c r="D527" s="24">
        <v>46023</v>
      </c>
      <c r="E527" t="s">
        <v>487</v>
      </c>
      <c r="F527" t="s">
        <v>12</v>
      </c>
      <c r="G527" t="s">
        <v>615</v>
      </c>
      <c r="H527" t="s">
        <v>615</v>
      </c>
      <c r="I527" t="s">
        <v>315</v>
      </c>
      <c r="J527" s="25">
        <v>1190</v>
      </c>
      <c r="K527" s="26">
        <v>2.0497999999999998</v>
      </c>
      <c r="L527" s="26">
        <v>1.43E-2</v>
      </c>
    </row>
    <row r="528" spans="1:12" ht="16" customHeight="1">
      <c r="A528" t="s">
        <v>474</v>
      </c>
      <c r="B528" t="s">
        <v>13</v>
      </c>
      <c r="C528" t="s">
        <v>46</v>
      </c>
      <c r="D528" s="24">
        <v>46023</v>
      </c>
      <c r="E528" t="s">
        <v>491</v>
      </c>
      <c r="F528" t="s">
        <v>12</v>
      </c>
      <c r="G528" t="s">
        <v>616</v>
      </c>
      <c r="H528" t="s">
        <v>616</v>
      </c>
      <c r="I528" t="s">
        <v>315</v>
      </c>
      <c r="J528" s="25">
        <v>18302</v>
      </c>
      <c r="K528" s="26">
        <v>31.570900000000002</v>
      </c>
      <c r="L528" s="26">
        <v>0.17760000000000001</v>
      </c>
    </row>
    <row r="529" spans="1:12" ht="16" customHeight="1">
      <c r="A529" t="s">
        <v>474</v>
      </c>
      <c r="B529" t="s">
        <v>13</v>
      </c>
      <c r="C529" t="s">
        <v>46</v>
      </c>
      <c r="D529" s="24">
        <v>46023</v>
      </c>
      <c r="E529" t="s">
        <v>505</v>
      </c>
      <c r="F529" t="s">
        <v>12</v>
      </c>
      <c r="G529" t="s">
        <v>615</v>
      </c>
      <c r="H529" t="s">
        <v>615</v>
      </c>
      <c r="I529" t="s">
        <v>322</v>
      </c>
      <c r="J529" s="25">
        <v>90</v>
      </c>
      <c r="K529" s="26">
        <v>0.16120000000000001</v>
      </c>
      <c r="L529" s="26">
        <v>5.0000000000000001E-4</v>
      </c>
    </row>
    <row r="530" spans="1:12" ht="16" customHeight="1">
      <c r="A530" t="s">
        <v>474</v>
      </c>
      <c r="B530" t="s">
        <v>13</v>
      </c>
      <c r="C530" t="s">
        <v>46</v>
      </c>
      <c r="D530" s="24">
        <v>46023</v>
      </c>
      <c r="E530" t="s">
        <v>520</v>
      </c>
      <c r="F530" t="s">
        <v>12</v>
      </c>
      <c r="G530" t="s">
        <v>616</v>
      </c>
      <c r="H530" t="s">
        <v>616</v>
      </c>
      <c r="I530" t="s">
        <v>322</v>
      </c>
      <c r="J530" s="25">
        <v>671</v>
      </c>
      <c r="K530" s="26">
        <v>1.1859</v>
      </c>
      <c r="L530" s="26">
        <v>1.0200000000000001E-2</v>
      </c>
    </row>
    <row r="531" spans="1:12" ht="16" customHeight="1">
      <c r="A531" t="s">
        <v>474</v>
      </c>
      <c r="B531" t="s">
        <v>13</v>
      </c>
      <c r="C531" t="s">
        <v>46</v>
      </c>
      <c r="D531" s="24">
        <v>46023</v>
      </c>
      <c r="E531" t="s">
        <v>538</v>
      </c>
      <c r="F531" t="s">
        <v>11</v>
      </c>
      <c r="G531" t="s">
        <v>620</v>
      </c>
      <c r="H531" t="s">
        <v>620</v>
      </c>
      <c r="I531" t="s">
        <v>324</v>
      </c>
      <c r="J531" s="25">
        <v>0</v>
      </c>
      <c r="K531" s="26">
        <v>0</v>
      </c>
      <c r="L531" s="26">
        <v>0</v>
      </c>
    </row>
    <row r="532" spans="1:12" ht="16" customHeight="1">
      <c r="A532" t="s">
        <v>475</v>
      </c>
      <c r="B532" t="s">
        <v>9</v>
      </c>
      <c r="C532" t="s">
        <v>46</v>
      </c>
      <c r="D532" s="24">
        <v>46023</v>
      </c>
      <c r="E532" t="s">
        <v>478</v>
      </c>
      <c r="F532" t="s">
        <v>12</v>
      </c>
      <c r="G532" t="s">
        <v>615</v>
      </c>
      <c r="H532" t="s">
        <v>615</v>
      </c>
      <c r="I532" t="s">
        <v>315</v>
      </c>
      <c r="J532" s="25">
        <v>35170686</v>
      </c>
      <c r="K532" s="26">
        <v>60325.403200000001</v>
      </c>
      <c r="L532" s="26">
        <v>114.2647</v>
      </c>
    </row>
    <row r="533" spans="1:12" ht="16" customHeight="1">
      <c r="A533" t="s">
        <v>475</v>
      </c>
      <c r="B533" t="s">
        <v>9</v>
      </c>
      <c r="C533" t="s">
        <v>46</v>
      </c>
      <c r="D533" s="24">
        <v>46023</v>
      </c>
      <c r="E533" t="s">
        <v>619</v>
      </c>
      <c r="F533" t="s">
        <v>12</v>
      </c>
      <c r="G533" t="s">
        <v>615</v>
      </c>
      <c r="H533" t="s">
        <v>615</v>
      </c>
      <c r="I533" t="s">
        <v>315</v>
      </c>
      <c r="J533" s="25">
        <v>204832</v>
      </c>
      <c r="K533" s="26">
        <v>352.30459999999999</v>
      </c>
      <c r="L533" s="26">
        <v>1.2943</v>
      </c>
    </row>
    <row r="534" spans="1:12" ht="16" customHeight="1">
      <c r="A534" t="s">
        <v>475</v>
      </c>
      <c r="B534" t="s">
        <v>9</v>
      </c>
      <c r="C534" t="s">
        <v>46</v>
      </c>
      <c r="D534" s="24">
        <v>46023</v>
      </c>
      <c r="E534" t="s">
        <v>487</v>
      </c>
      <c r="F534" t="s">
        <v>12</v>
      </c>
      <c r="G534" t="s">
        <v>615</v>
      </c>
      <c r="H534" t="s">
        <v>615</v>
      </c>
      <c r="I534" t="s">
        <v>315</v>
      </c>
      <c r="J534" s="25">
        <v>2673</v>
      </c>
      <c r="K534" s="26">
        <v>4.6207000000000003</v>
      </c>
      <c r="L534" s="26">
        <v>3.0499999999999999E-2</v>
      </c>
    </row>
    <row r="535" spans="1:12" ht="16" customHeight="1">
      <c r="A535" t="s">
        <v>475</v>
      </c>
      <c r="B535" t="s">
        <v>9</v>
      </c>
      <c r="C535" t="s">
        <v>46</v>
      </c>
      <c r="D535" s="24">
        <v>46023</v>
      </c>
      <c r="E535" t="s">
        <v>491</v>
      </c>
      <c r="F535" t="s">
        <v>12</v>
      </c>
      <c r="G535" t="s">
        <v>616</v>
      </c>
      <c r="H535" t="s">
        <v>616</v>
      </c>
      <c r="I535" t="s">
        <v>315</v>
      </c>
      <c r="J535" s="25">
        <v>28754</v>
      </c>
      <c r="K535" s="26">
        <v>49.713500000000003</v>
      </c>
      <c r="L535" s="26">
        <v>0.2898</v>
      </c>
    </row>
    <row r="536" spans="1:12" ht="16" customHeight="1">
      <c r="A536" t="s">
        <v>475</v>
      </c>
      <c r="B536" t="s">
        <v>9</v>
      </c>
      <c r="C536" t="s">
        <v>46</v>
      </c>
      <c r="D536" s="24">
        <v>46023</v>
      </c>
      <c r="E536" t="s">
        <v>505</v>
      </c>
      <c r="F536" t="s">
        <v>12</v>
      </c>
      <c r="G536" t="s">
        <v>615</v>
      </c>
      <c r="H536" t="s">
        <v>615</v>
      </c>
      <c r="I536" t="s">
        <v>322</v>
      </c>
      <c r="J536" s="25">
        <v>63</v>
      </c>
      <c r="K536" s="26">
        <v>0.1135</v>
      </c>
      <c r="L536" s="26">
        <v>1E-4</v>
      </c>
    </row>
    <row r="537" spans="1:12" ht="16" customHeight="1">
      <c r="A537" t="s">
        <v>475</v>
      </c>
      <c r="B537" t="s">
        <v>9</v>
      </c>
      <c r="C537" t="s">
        <v>46</v>
      </c>
      <c r="D537" s="24">
        <v>46023</v>
      </c>
      <c r="E537" t="s">
        <v>520</v>
      </c>
      <c r="F537" t="s">
        <v>12</v>
      </c>
      <c r="G537" t="s">
        <v>616</v>
      </c>
      <c r="H537" t="s">
        <v>616</v>
      </c>
      <c r="I537" t="s">
        <v>322</v>
      </c>
      <c r="J537" s="25">
        <v>320</v>
      </c>
      <c r="K537" s="26">
        <v>0.56069999999999998</v>
      </c>
      <c r="L537" s="26">
        <v>6.6E-3</v>
      </c>
    </row>
    <row r="538" spans="1:12" ht="16" customHeight="1">
      <c r="A538" t="s">
        <v>475</v>
      </c>
      <c r="B538" t="s">
        <v>9</v>
      </c>
      <c r="C538" t="s">
        <v>46</v>
      </c>
      <c r="D538" s="24">
        <v>46023</v>
      </c>
      <c r="E538" t="s">
        <v>538</v>
      </c>
      <c r="F538" t="s">
        <v>11</v>
      </c>
      <c r="G538" t="s">
        <v>620</v>
      </c>
      <c r="H538" t="s">
        <v>620</v>
      </c>
      <c r="I538" t="s">
        <v>324</v>
      </c>
      <c r="J538" s="25">
        <v>0</v>
      </c>
      <c r="K538" s="26">
        <v>0</v>
      </c>
      <c r="L538" s="26">
        <v>0</v>
      </c>
    </row>
    <row r="539" spans="1:12" ht="16" customHeight="1">
      <c r="A539" t="s">
        <v>442</v>
      </c>
      <c r="B539" t="s">
        <v>10</v>
      </c>
      <c r="C539" t="s">
        <v>46</v>
      </c>
      <c r="D539" s="24">
        <v>46023</v>
      </c>
      <c r="E539" t="s">
        <v>478</v>
      </c>
      <c r="F539" t="s">
        <v>12</v>
      </c>
      <c r="G539" t="s">
        <v>615</v>
      </c>
      <c r="H539" t="s">
        <v>615</v>
      </c>
      <c r="I539" t="s">
        <v>315</v>
      </c>
      <c r="J539" s="25">
        <v>38228435</v>
      </c>
      <c r="K539" s="26">
        <v>65320.242400000003</v>
      </c>
      <c r="L539" s="26">
        <v>102.29949999999999</v>
      </c>
    </row>
    <row r="540" spans="1:12" ht="16" customHeight="1">
      <c r="A540" t="s">
        <v>442</v>
      </c>
      <c r="B540" t="s">
        <v>10</v>
      </c>
      <c r="C540" t="s">
        <v>46</v>
      </c>
      <c r="D540" s="24">
        <v>46023</v>
      </c>
      <c r="E540" t="s">
        <v>619</v>
      </c>
      <c r="F540" t="s">
        <v>12</v>
      </c>
      <c r="G540" t="s">
        <v>615</v>
      </c>
      <c r="H540" t="s">
        <v>615</v>
      </c>
      <c r="I540" t="s">
        <v>315</v>
      </c>
      <c r="J540" s="25">
        <v>392910</v>
      </c>
      <c r="K540" s="26">
        <v>672.87639999999999</v>
      </c>
      <c r="L540" s="26">
        <v>2.0240999999999998</v>
      </c>
    </row>
    <row r="541" spans="1:12" ht="16" customHeight="1">
      <c r="A541" t="s">
        <v>442</v>
      </c>
      <c r="B541" t="s">
        <v>10</v>
      </c>
      <c r="C541" t="s">
        <v>46</v>
      </c>
      <c r="D541" s="24">
        <v>46023</v>
      </c>
      <c r="E541" t="s">
        <v>487</v>
      </c>
      <c r="F541" t="s">
        <v>12</v>
      </c>
      <c r="G541" t="s">
        <v>615</v>
      </c>
      <c r="H541" t="s">
        <v>615</v>
      </c>
      <c r="I541" t="s">
        <v>315</v>
      </c>
      <c r="J541" s="25">
        <v>2087</v>
      </c>
      <c r="K541" s="26">
        <v>3.5893999999999999</v>
      </c>
      <c r="L541" s="26">
        <v>2.46E-2</v>
      </c>
    </row>
    <row r="542" spans="1:12" ht="16" customHeight="1">
      <c r="A542" t="s">
        <v>442</v>
      </c>
      <c r="B542" t="s">
        <v>10</v>
      </c>
      <c r="C542" t="s">
        <v>46</v>
      </c>
      <c r="D542" s="24">
        <v>46023</v>
      </c>
      <c r="E542" t="s">
        <v>491</v>
      </c>
      <c r="F542" t="s">
        <v>12</v>
      </c>
      <c r="G542" t="s">
        <v>616</v>
      </c>
      <c r="H542" t="s">
        <v>616</v>
      </c>
      <c r="I542" t="s">
        <v>315</v>
      </c>
      <c r="J542" s="25">
        <v>23445</v>
      </c>
      <c r="K542" s="26">
        <v>40.365000000000002</v>
      </c>
      <c r="L542" s="26">
        <v>0.23430000000000001</v>
      </c>
    </row>
    <row r="543" spans="1:12" ht="16" customHeight="1">
      <c r="A543" t="s">
        <v>442</v>
      </c>
      <c r="B543" t="s">
        <v>10</v>
      </c>
      <c r="C543" t="s">
        <v>46</v>
      </c>
      <c r="D543" s="24">
        <v>46023</v>
      </c>
      <c r="E543" t="s">
        <v>505</v>
      </c>
      <c r="F543" t="s">
        <v>12</v>
      </c>
      <c r="G543" t="s">
        <v>615</v>
      </c>
      <c r="H543" t="s">
        <v>615</v>
      </c>
      <c r="I543" t="s">
        <v>322</v>
      </c>
      <c r="J543" s="25">
        <v>10</v>
      </c>
      <c r="K543" s="26">
        <v>1.66E-2</v>
      </c>
      <c r="L543" s="26">
        <v>1E-4</v>
      </c>
    </row>
    <row r="544" spans="1:12" ht="16" customHeight="1">
      <c r="A544" t="s">
        <v>442</v>
      </c>
      <c r="B544" t="s">
        <v>10</v>
      </c>
      <c r="C544" t="s">
        <v>46</v>
      </c>
      <c r="D544" s="24">
        <v>46023</v>
      </c>
      <c r="E544" t="s">
        <v>520</v>
      </c>
      <c r="F544" t="s">
        <v>12</v>
      </c>
      <c r="G544" t="s">
        <v>616</v>
      </c>
      <c r="H544" t="s">
        <v>616</v>
      </c>
      <c r="I544" t="s">
        <v>322</v>
      </c>
      <c r="J544" s="25">
        <v>243</v>
      </c>
      <c r="K544" s="26">
        <v>0.42480000000000001</v>
      </c>
      <c r="L544" s="26">
        <v>5.0000000000000001E-3</v>
      </c>
    </row>
    <row r="545" spans="1:12" ht="16" customHeight="1">
      <c r="A545" t="s">
        <v>442</v>
      </c>
      <c r="B545" t="s">
        <v>10</v>
      </c>
      <c r="C545" t="s">
        <v>46</v>
      </c>
      <c r="D545" s="24">
        <v>46023</v>
      </c>
      <c r="E545" t="s">
        <v>538</v>
      </c>
      <c r="F545" t="s">
        <v>11</v>
      </c>
      <c r="G545" t="s">
        <v>620</v>
      </c>
      <c r="H545" t="s">
        <v>620</v>
      </c>
      <c r="I545" t="s">
        <v>324</v>
      </c>
      <c r="J545" s="25">
        <v>0</v>
      </c>
      <c r="K545" s="26">
        <v>0</v>
      </c>
      <c r="L545" s="26">
        <v>0</v>
      </c>
    </row>
    <row r="546" spans="1:12" ht="16" customHeight="1">
      <c r="A546" t="s">
        <v>476</v>
      </c>
      <c r="B546" t="s">
        <v>11</v>
      </c>
      <c r="C546" t="s">
        <v>46</v>
      </c>
      <c r="D546" s="24">
        <v>46023</v>
      </c>
      <c r="E546" t="s">
        <v>478</v>
      </c>
      <c r="F546" t="s">
        <v>12</v>
      </c>
      <c r="G546" t="s">
        <v>615</v>
      </c>
      <c r="H546" t="s">
        <v>615</v>
      </c>
      <c r="I546" t="s">
        <v>315</v>
      </c>
      <c r="J546" s="25">
        <v>142154055</v>
      </c>
      <c r="K546" s="26">
        <v>241905.82180000001</v>
      </c>
      <c r="L546" s="26">
        <v>274.03809999999999</v>
      </c>
    </row>
    <row r="547" spans="1:12" ht="16" customHeight="1">
      <c r="A547" t="s">
        <v>476</v>
      </c>
      <c r="B547" t="s">
        <v>11</v>
      </c>
      <c r="C547" t="s">
        <v>46</v>
      </c>
      <c r="D547" s="24">
        <v>46023</v>
      </c>
      <c r="E547" t="s">
        <v>619</v>
      </c>
      <c r="F547" t="s">
        <v>12</v>
      </c>
      <c r="G547" t="s">
        <v>615</v>
      </c>
      <c r="H547" t="s">
        <v>615</v>
      </c>
      <c r="I547" t="s">
        <v>315</v>
      </c>
      <c r="J547" s="25">
        <v>821106</v>
      </c>
      <c r="K547" s="26">
        <v>1403.7252000000001</v>
      </c>
      <c r="L547" s="26">
        <v>3.2107000000000001</v>
      </c>
    </row>
    <row r="548" spans="1:12" ht="16" customHeight="1">
      <c r="A548" t="s">
        <v>476</v>
      </c>
      <c r="B548" t="s">
        <v>11</v>
      </c>
      <c r="C548" t="s">
        <v>46</v>
      </c>
      <c r="D548" s="24">
        <v>46023</v>
      </c>
      <c r="E548" t="s">
        <v>487</v>
      </c>
      <c r="F548" t="s">
        <v>12</v>
      </c>
      <c r="G548" t="s">
        <v>615</v>
      </c>
      <c r="H548" t="s">
        <v>615</v>
      </c>
      <c r="I548" t="s">
        <v>315</v>
      </c>
      <c r="J548" s="25">
        <v>4405</v>
      </c>
      <c r="K548" s="26">
        <v>7.556</v>
      </c>
      <c r="L548" s="26">
        <v>4.48E-2</v>
      </c>
    </row>
    <row r="549" spans="1:12" ht="16" customHeight="1">
      <c r="A549" t="s">
        <v>476</v>
      </c>
      <c r="B549" t="s">
        <v>11</v>
      </c>
      <c r="C549" t="s">
        <v>46</v>
      </c>
      <c r="D549" s="24">
        <v>46023</v>
      </c>
      <c r="E549" t="s">
        <v>491</v>
      </c>
      <c r="F549" t="s">
        <v>12</v>
      </c>
      <c r="G549" t="s">
        <v>616</v>
      </c>
      <c r="H549" t="s">
        <v>616</v>
      </c>
      <c r="I549" t="s">
        <v>315</v>
      </c>
      <c r="J549" s="25">
        <v>26023</v>
      </c>
      <c r="K549" s="26">
        <v>44.680599999999998</v>
      </c>
      <c r="L549" s="26">
        <v>0.24490000000000001</v>
      </c>
    </row>
    <row r="550" spans="1:12" ht="16" customHeight="1">
      <c r="A550" t="s">
        <v>476</v>
      </c>
      <c r="B550" t="s">
        <v>11</v>
      </c>
      <c r="C550" t="s">
        <v>46</v>
      </c>
      <c r="D550" s="24">
        <v>46023</v>
      </c>
      <c r="E550" t="s">
        <v>505</v>
      </c>
      <c r="F550" t="s">
        <v>12</v>
      </c>
      <c r="G550" t="s">
        <v>615</v>
      </c>
      <c r="H550" t="s">
        <v>615</v>
      </c>
      <c r="I550" t="s">
        <v>322</v>
      </c>
      <c r="J550" s="25">
        <v>37</v>
      </c>
      <c r="K550" s="26">
        <v>6.4399999999999999E-2</v>
      </c>
      <c r="L550" s="26">
        <v>1E-4</v>
      </c>
    </row>
    <row r="551" spans="1:12" ht="16" customHeight="1">
      <c r="A551" t="s">
        <v>476</v>
      </c>
      <c r="B551" t="s">
        <v>11</v>
      </c>
      <c r="C551" t="s">
        <v>46</v>
      </c>
      <c r="D551" s="24">
        <v>46023</v>
      </c>
      <c r="E551" t="s">
        <v>510</v>
      </c>
      <c r="F551" t="s">
        <v>12</v>
      </c>
      <c r="G551" t="s">
        <v>615</v>
      </c>
      <c r="H551" t="s">
        <v>615</v>
      </c>
      <c r="I551" t="s">
        <v>322</v>
      </c>
      <c r="J551" s="25">
        <v>2</v>
      </c>
      <c r="K551" s="26">
        <v>3.2000000000000002E-3</v>
      </c>
      <c r="L551" s="26">
        <v>0</v>
      </c>
    </row>
    <row r="552" spans="1:12" ht="16" customHeight="1">
      <c r="A552" t="s">
        <v>476</v>
      </c>
      <c r="B552" t="s">
        <v>11</v>
      </c>
      <c r="C552" t="s">
        <v>46</v>
      </c>
      <c r="D552" s="24">
        <v>46023</v>
      </c>
      <c r="E552" t="s">
        <v>515</v>
      </c>
      <c r="F552" t="s">
        <v>12</v>
      </c>
      <c r="G552" t="s">
        <v>615</v>
      </c>
      <c r="H552" t="s">
        <v>615</v>
      </c>
      <c r="I552" t="s">
        <v>322</v>
      </c>
      <c r="J552" s="25">
        <v>1</v>
      </c>
      <c r="K552" s="26">
        <v>1.6999999999999999E-3</v>
      </c>
      <c r="L552" s="26">
        <v>0</v>
      </c>
    </row>
    <row r="553" spans="1:12" ht="16" customHeight="1">
      <c r="A553" t="s">
        <v>476</v>
      </c>
      <c r="B553" t="s">
        <v>11</v>
      </c>
      <c r="C553" t="s">
        <v>46</v>
      </c>
      <c r="D553" s="24">
        <v>46023</v>
      </c>
      <c r="E553" t="s">
        <v>520</v>
      </c>
      <c r="F553" t="s">
        <v>12</v>
      </c>
      <c r="G553" t="s">
        <v>616</v>
      </c>
      <c r="H553" t="s">
        <v>616</v>
      </c>
      <c r="I553" t="s">
        <v>322</v>
      </c>
      <c r="J553" s="25">
        <v>334</v>
      </c>
      <c r="K553" s="26">
        <v>0.57879999999999998</v>
      </c>
      <c r="L553" s="26">
        <v>8.9999999999999993E-3</v>
      </c>
    </row>
    <row r="554" spans="1:12" ht="16" customHeight="1">
      <c r="A554" t="s">
        <v>476</v>
      </c>
      <c r="B554" t="s">
        <v>11</v>
      </c>
      <c r="C554" t="s">
        <v>46</v>
      </c>
      <c r="D554" s="24">
        <v>46023</v>
      </c>
      <c r="E554" t="s">
        <v>538</v>
      </c>
      <c r="F554" t="s">
        <v>11</v>
      </c>
      <c r="G554" t="s">
        <v>620</v>
      </c>
      <c r="H554" t="s">
        <v>620</v>
      </c>
      <c r="I554" t="s">
        <v>324</v>
      </c>
      <c r="J554" s="25">
        <v>0</v>
      </c>
      <c r="K554" s="26">
        <v>0</v>
      </c>
      <c r="L554" s="26">
        <v>0</v>
      </c>
    </row>
    <row r="555" spans="1:12" ht="16" customHeight="1">
      <c r="A555" t="s">
        <v>478</v>
      </c>
      <c r="B555" t="s">
        <v>12</v>
      </c>
      <c r="C555" t="s">
        <v>47</v>
      </c>
      <c r="D555" s="24">
        <v>46023</v>
      </c>
      <c r="E555" t="s">
        <v>478</v>
      </c>
      <c r="F555" t="s">
        <v>12</v>
      </c>
      <c r="G555" t="s">
        <v>615</v>
      </c>
      <c r="H555" t="s">
        <v>615</v>
      </c>
      <c r="I555" t="s">
        <v>315</v>
      </c>
      <c r="J555" s="25">
        <v>469209067</v>
      </c>
      <c r="K555" s="26">
        <v>793500.06810000003</v>
      </c>
      <c r="L555" s="26">
        <v>445.98500000000001</v>
      </c>
    </row>
    <row r="556" spans="1:12" ht="16" customHeight="1">
      <c r="A556" t="s">
        <v>478</v>
      </c>
      <c r="B556" t="s">
        <v>12</v>
      </c>
      <c r="C556" t="s">
        <v>47</v>
      </c>
      <c r="D556" s="24">
        <v>46023</v>
      </c>
      <c r="E556" t="s">
        <v>619</v>
      </c>
      <c r="F556" t="s">
        <v>12</v>
      </c>
      <c r="G556" t="s">
        <v>615</v>
      </c>
      <c r="H556" t="s">
        <v>615</v>
      </c>
      <c r="I556" t="s">
        <v>315</v>
      </c>
      <c r="J556" s="25">
        <v>3116341</v>
      </c>
      <c r="K556" s="26">
        <v>5297.9843000000001</v>
      </c>
      <c r="L556" s="26">
        <v>11.6997</v>
      </c>
    </row>
    <row r="557" spans="1:12" ht="16" customHeight="1">
      <c r="A557" t="s">
        <v>478</v>
      </c>
      <c r="B557" t="s">
        <v>12</v>
      </c>
      <c r="C557" t="s">
        <v>47</v>
      </c>
      <c r="D557" s="24">
        <v>46023</v>
      </c>
      <c r="E557" t="s">
        <v>487</v>
      </c>
      <c r="F557" t="s">
        <v>12</v>
      </c>
      <c r="G557" t="s">
        <v>615</v>
      </c>
      <c r="H557" t="s">
        <v>615</v>
      </c>
      <c r="I557" t="s">
        <v>315</v>
      </c>
      <c r="J557" s="25">
        <v>15737</v>
      </c>
      <c r="K557" s="26">
        <v>26.8507</v>
      </c>
      <c r="L557" s="26">
        <v>0.13880000000000001</v>
      </c>
    </row>
    <row r="558" spans="1:12" ht="16" customHeight="1">
      <c r="A558" t="s">
        <v>478</v>
      </c>
      <c r="B558" t="s">
        <v>12</v>
      </c>
      <c r="C558" t="s">
        <v>47</v>
      </c>
      <c r="D558" s="24">
        <v>46023</v>
      </c>
      <c r="E558" t="s">
        <v>491</v>
      </c>
      <c r="F558" t="s">
        <v>12</v>
      </c>
      <c r="G558" t="s">
        <v>616</v>
      </c>
      <c r="H558" t="s">
        <v>616</v>
      </c>
      <c r="I558" t="s">
        <v>315</v>
      </c>
      <c r="J558" s="25">
        <v>48926</v>
      </c>
      <c r="K558" s="26">
        <v>83.590999999999994</v>
      </c>
      <c r="L558" s="26">
        <v>0.49509999999999998</v>
      </c>
    </row>
    <row r="559" spans="1:12" ht="16" customHeight="1">
      <c r="A559" t="s">
        <v>478</v>
      </c>
      <c r="B559" t="s">
        <v>12</v>
      </c>
      <c r="C559" t="s">
        <v>47</v>
      </c>
      <c r="D559" s="24">
        <v>46023</v>
      </c>
      <c r="E559" t="s">
        <v>505</v>
      </c>
      <c r="F559" t="s">
        <v>12</v>
      </c>
      <c r="G559" t="s">
        <v>615</v>
      </c>
      <c r="H559" t="s">
        <v>615</v>
      </c>
      <c r="I559" t="s">
        <v>322</v>
      </c>
      <c r="J559" s="25">
        <v>18</v>
      </c>
      <c r="K559" s="26">
        <v>3.0599999999999999E-2</v>
      </c>
      <c r="L559" s="26">
        <v>0</v>
      </c>
    </row>
    <row r="560" spans="1:12" ht="16" customHeight="1">
      <c r="A560" t="s">
        <v>478</v>
      </c>
      <c r="B560" t="s">
        <v>12</v>
      </c>
      <c r="C560" t="s">
        <v>47</v>
      </c>
      <c r="D560" s="24">
        <v>46023</v>
      </c>
      <c r="E560" t="s">
        <v>510</v>
      </c>
      <c r="F560" t="s">
        <v>12</v>
      </c>
      <c r="G560" t="s">
        <v>615</v>
      </c>
      <c r="H560" t="s">
        <v>615</v>
      </c>
      <c r="I560" t="s">
        <v>322</v>
      </c>
      <c r="J560" s="25">
        <v>0</v>
      </c>
      <c r="K560" s="26">
        <v>0</v>
      </c>
      <c r="L560" s="26">
        <v>0</v>
      </c>
    </row>
    <row r="561" spans="1:12" ht="16" customHeight="1">
      <c r="A561" t="s">
        <v>478</v>
      </c>
      <c r="B561" t="s">
        <v>12</v>
      </c>
      <c r="C561" t="s">
        <v>47</v>
      </c>
      <c r="D561" s="24">
        <v>46023</v>
      </c>
      <c r="E561" t="s">
        <v>515</v>
      </c>
      <c r="F561" t="s">
        <v>12</v>
      </c>
      <c r="G561" t="s">
        <v>615</v>
      </c>
      <c r="H561" t="s">
        <v>615</v>
      </c>
      <c r="I561" t="s">
        <v>322</v>
      </c>
      <c r="J561" s="25">
        <v>0</v>
      </c>
      <c r="K561" s="26">
        <v>0</v>
      </c>
      <c r="L561" s="26">
        <v>0</v>
      </c>
    </row>
    <row r="562" spans="1:12" ht="16" customHeight="1">
      <c r="A562" t="s">
        <v>478</v>
      </c>
      <c r="B562" t="s">
        <v>12</v>
      </c>
      <c r="C562" t="s">
        <v>47</v>
      </c>
      <c r="D562" s="24">
        <v>46023</v>
      </c>
      <c r="E562" t="s">
        <v>520</v>
      </c>
      <c r="F562" t="s">
        <v>12</v>
      </c>
      <c r="G562" t="s">
        <v>616</v>
      </c>
      <c r="H562" t="s">
        <v>616</v>
      </c>
      <c r="I562" t="s">
        <v>322</v>
      </c>
      <c r="J562" s="25">
        <v>1598</v>
      </c>
      <c r="K562" s="26">
        <v>2.7568000000000001</v>
      </c>
      <c r="L562" s="26">
        <v>3.4700000000000002E-2</v>
      </c>
    </row>
    <row r="563" spans="1:12" ht="16" customHeight="1">
      <c r="A563" t="s">
        <v>478</v>
      </c>
      <c r="B563" t="s">
        <v>12</v>
      </c>
      <c r="C563" t="s">
        <v>47</v>
      </c>
      <c r="D563" s="24">
        <v>46023</v>
      </c>
      <c r="E563" t="s">
        <v>538</v>
      </c>
      <c r="F563" t="s">
        <v>11</v>
      </c>
      <c r="G563" t="s">
        <v>620</v>
      </c>
      <c r="H563" t="s">
        <v>620</v>
      </c>
      <c r="I563" t="s">
        <v>324</v>
      </c>
      <c r="J563" s="25">
        <v>0</v>
      </c>
      <c r="K563" s="26">
        <v>0</v>
      </c>
      <c r="L563" s="26">
        <v>0</v>
      </c>
    </row>
    <row r="564" spans="1:12" ht="16" customHeight="1">
      <c r="A564" t="s">
        <v>479</v>
      </c>
      <c r="B564" t="s">
        <v>13</v>
      </c>
      <c r="C564" t="s">
        <v>47</v>
      </c>
      <c r="D564" s="24">
        <v>46023</v>
      </c>
      <c r="E564" t="s">
        <v>619</v>
      </c>
      <c r="F564" t="s">
        <v>12</v>
      </c>
      <c r="G564" t="s">
        <v>615</v>
      </c>
      <c r="H564" t="s">
        <v>615</v>
      </c>
      <c r="I564" t="s">
        <v>315</v>
      </c>
      <c r="J564" s="25">
        <v>30504563</v>
      </c>
      <c r="K564" s="26">
        <v>51332.359499999999</v>
      </c>
      <c r="L564" s="26">
        <v>128.88390000000001</v>
      </c>
    </row>
    <row r="565" spans="1:12" ht="16" customHeight="1">
      <c r="A565" t="s">
        <v>479</v>
      </c>
      <c r="B565" t="s">
        <v>13</v>
      </c>
      <c r="C565" t="s">
        <v>47</v>
      </c>
      <c r="D565" s="24">
        <v>46023</v>
      </c>
      <c r="E565" t="s">
        <v>487</v>
      </c>
      <c r="F565" t="s">
        <v>12</v>
      </c>
      <c r="G565" t="s">
        <v>615</v>
      </c>
      <c r="H565" t="s">
        <v>615</v>
      </c>
      <c r="I565" t="s">
        <v>315</v>
      </c>
      <c r="J565" s="25">
        <v>105185</v>
      </c>
      <c r="K565" s="26">
        <v>178.1284</v>
      </c>
      <c r="L565" s="26">
        <v>0.7954</v>
      </c>
    </row>
    <row r="566" spans="1:12" ht="16" customHeight="1">
      <c r="A566" t="s">
        <v>479</v>
      </c>
      <c r="B566" t="s">
        <v>13</v>
      </c>
      <c r="C566" t="s">
        <v>47</v>
      </c>
      <c r="D566" s="24">
        <v>46023</v>
      </c>
      <c r="E566" t="s">
        <v>491</v>
      </c>
      <c r="F566" t="s">
        <v>12</v>
      </c>
      <c r="G566" t="s">
        <v>616</v>
      </c>
      <c r="H566" t="s">
        <v>616</v>
      </c>
      <c r="I566" t="s">
        <v>315</v>
      </c>
      <c r="J566" s="25">
        <v>61918</v>
      </c>
      <c r="K566" s="26">
        <v>105.06440000000001</v>
      </c>
      <c r="L566" s="26">
        <v>0.57699999999999996</v>
      </c>
    </row>
    <row r="567" spans="1:12" ht="16" customHeight="1">
      <c r="A567" t="s">
        <v>479</v>
      </c>
      <c r="B567" t="s">
        <v>13</v>
      </c>
      <c r="C567" t="s">
        <v>47</v>
      </c>
      <c r="D567" s="24">
        <v>46023</v>
      </c>
      <c r="E567" t="s">
        <v>505</v>
      </c>
      <c r="F567" t="s">
        <v>12</v>
      </c>
      <c r="G567" t="s">
        <v>615</v>
      </c>
      <c r="H567" t="s">
        <v>615</v>
      </c>
      <c r="I567" t="s">
        <v>322</v>
      </c>
      <c r="J567" s="25">
        <v>654</v>
      </c>
      <c r="K567" s="26">
        <v>1.1208</v>
      </c>
      <c r="L567" s="26">
        <v>1.2200000000000001E-2</v>
      </c>
    </row>
    <row r="568" spans="1:12" ht="16" customHeight="1">
      <c r="A568" t="s">
        <v>479</v>
      </c>
      <c r="B568" t="s">
        <v>13</v>
      </c>
      <c r="C568" t="s">
        <v>47</v>
      </c>
      <c r="D568" s="24">
        <v>46023</v>
      </c>
      <c r="E568" t="s">
        <v>510</v>
      </c>
      <c r="F568" t="s">
        <v>12</v>
      </c>
      <c r="G568" t="s">
        <v>615</v>
      </c>
      <c r="H568" t="s">
        <v>615</v>
      </c>
      <c r="I568" t="s">
        <v>322</v>
      </c>
      <c r="J568" s="25">
        <v>0</v>
      </c>
      <c r="K568" s="26">
        <v>0</v>
      </c>
      <c r="L568" s="26">
        <v>0</v>
      </c>
    </row>
    <row r="569" spans="1:12" ht="16" customHeight="1">
      <c r="A569" t="s">
        <v>479</v>
      </c>
      <c r="B569" t="s">
        <v>13</v>
      </c>
      <c r="C569" t="s">
        <v>47</v>
      </c>
      <c r="D569" s="24">
        <v>46023</v>
      </c>
      <c r="E569" t="s">
        <v>515</v>
      </c>
      <c r="F569" t="s">
        <v>12</v>
      </c>
      <c r="G569" t="s">
        <v>615</v>
      </c>
      <c r="H569" t="s">
        <v>615</v>
      </c>
      <c r="I569" t="s">
        <v>322</v>
      </c>
      <c r="J569" s="25">
        <v>1</v>
      </c>
      <c r="K569" s="26">
        <v>1.6999999999999999E-3</v>
      </c>
      <c r="L569" s="26">
        <v>0</v>
      </c>
    </row>
    <row r="570" spans="1:12" ht="16" customHeight="1">
      <c r="A570" t="s">
        <v>479</v>
      </c>
      <c r="B570" t="s">
        <v>13</v>
      </c>
      <c r="C570" t="s">
        <v>47</v>
      </c>
      <c r="D570" s="24">
        <v>46023</v>
      </c>
      <c r="E570" t="s">
        <v>520</v>
      </c>
      <c r="F570" t="s">
        <v>12</v>
      </c>
      <c r="G570" t="s">
        <v>616</v>
      </c>
      <c r="H570" t="s">
        <v>616</v>
      </c>
      <c r="I570" t="s">
        <v>322</v>
      </c>
      <c r="J570" s="25">
        <v>2100</v>
      </c>
      <c r="K570" s="26">
        <v>3.609</v>
      </c>
      <c r="L570" s="26">
        <v>3.9100000000000003E-2</v>
      </c>
    </row>
    <row r="571" spans="1:12" ht="16" customHeight="1">
      <c r="A571" t="s">
        <v>479</v>
      </c>
      <c r="B571" t="s">
        <v>13</v>
      </c>
      <c r="C571" t="s">
        <v>47</v>
      </c>
      <c r="D571" s="24">
        <v>46023</v>
      </c>
      <c r="E571" t="s">
        <v>538</v>
      </c>
      <c r="F571" t="s">
        <v>11</v>
      </c>
      <c r="G571" t="s">
        <v>620</v>
      </c>
      <c r="H571" t="s">
        <v>620</v>
      </c>
      <c r="I571" t="s">
        <v>324</v>
      </c>
      <c r="J571" s="25">
        <v>0</v>
      </c>
      <c r="K571" s="26">
        <v>0</v>
      </c>
      <c r="L571" s="26">
        <v>0</v>
      </c>
    </row>
    <row r="572" spans="1:12" ht="16" customHeight="1">
      <c r="A572" t="s">
        <v>480</v>
      </c>
      <c r="B572" t="s">
        <v>9</v>
      </c>
      <c r="C572" t="s">
        <v>47</v>
      </c>
      <c r="D572" s="24">
        <v>46023</v>
      </c>
      <c r="E572" t="s">
        <v>619</v>
      </c>
      <c r="F572" t="s">
        <v>12</v>
      </c>
      <c r="G572" t="s">
        <v>615</v>
      </c>
      <c r="H572" t="s">
        <v>615</v>
      </c>
      <c r="I572" t="s">
        <v>315</v>
      </c>
      <c r="J572" s="25">
        <v>39080816</v>
      </c>
      <c r="K572" s="26">
        <v>65431.4018</v>
      </c>
      <c r="L572" s="26">
        <v>157.0393</v>
      </c>
    </row>
    <row r="573" spans="1:12" ht="16" customHeight="1">
      <c r="A573" t="s">
        <v>480</v>
      </c>
      <c r="B573" t="s">
        <v>9</v>
      </c>
      <c r="C573" t="s">
        <v>47</v>
      </c>
      <c r="D573" s="24">
        <v>46023</v>
      </c>
      <c r="E573" t="s">
        <v>487</v>
      </c>
      <c r="F573" t="s">
        <v>12</v>
      </c>
      <c r="G573" t="s">
        <v>615</v>
      </c>
      <c r="H573" t="s">
        <v>615</v>
      </c>
      <c r="I573" t="s">
        <v>315</v>
      </c>
      <c r="J573" s="25">
        <v>230816</v>
      </c>
      <c r="K573" s="26">
        <v>388.78919999999999</v>
      </c>
      <c r="L573" s="26">
        <v>1.6183000000000001</v>
      </c>
    </row>
    <row r="574" spans="1:12" ht="16" customHeight="1">
      <c r="A574" t="s">
        <v>480</v>
      </c>
      <c r="B574" t="s">
        <v>9</v>
      </c>
      <c r="C574" t="s">
        <v>47</v>
      </c>
      <c r="D574" s="24">
        <v>46023</v>
      </c>
      <c r="E574" t="s">
        <v>491</v>
      </c>
      <c r="F574" t="s">
        <v>12</v>
      </c>
      <c r="G574" t="s">
        <v>616</v>
      </c>
      <c r="H574" t="s">
        <v>616</v>
      </c>
      <c r="I574" t="s">
        <v>315</v>
      </c>
      <c r="J574" s="25">
        <v>91586</v>
      </c>
      <c r="K574" s="26">
        <v>154.48150000000001</v>
      </c>
      <c r="L574" s="26">
        <v>0.84</v>
      </c>
    </row>
    <row r="575" spans="1:12" ht="16" customHeight="1">
      <c r="A575" t="s">
        <v>480</v>
      </c>
      <c r="B575" t="s">
        <v>9</v>
      </c>
      <c r="C575" t="s">
        <v>47</v>
      </c>
      <c r="D575" s="24">
        <v>46023</v>
      </c>
      <c r="E575" t="s">
        <v>505</v>
      </c>
      <c r="F575" t="s">
        <v>12</v>
      </c>
      <c r="G575" t="s">
        <v>615</v>
      </c>
      <c r="H575" t="s">
        <v>615</v>
      </c>
      <c r="I575" t="s">
        <v>322</v>
      </c>
      <c r="J575" s="25">
        <v>3523</v>
      </c>
      <c r="K575" s="26">
        <v>5.9688999999999997</v>
      </c>
      <c r="L575" s="26">
        <v>5.3800000000000001E-2</v>
      </c>
    </row>
    <row r="576" spans="1:12" ht="16" customHeight="1">
      <c r="A576" t="s">
        <v>480</v>
      </c>
      <c r="B576" t="s">
        <v>9</v>
      </c>
      <c r="C576" t="s">
        <v>47</v>
      </c>
      <c r="D576" s="24">
        <v>46023</v>
      </c>
      <c r="E576" t="s">
        <v>510</v>
      </c>
      <c r="F576" t="s">
        <v>12</v>
      </c>
      <c r="G576" t="s">
        <v>615</v>
      </c>
      <c r="H576" t="s">
        <v>615</v>
      </c>
      <c r="I576" t="s">
        <v>322</v>
      </c>
      <c r="J576" s="25">
        <v>3</v>
      </c>
      <c r="K576" s="26">
        <v>5.1000000000000004E-3</v>
      </c>
      <c r="L576" s="26">
        <v>1E-4</v>
      </c>
    </row>
    <row r="577" spans="1:12" ht="16" customHeight="1">
      <c r="A577" t="s">
        <v>480</v>
      </c>
      <c r="B577" t="s">
        <v>9</v>
      </c>
      <c r="C577" t="s">
        <v>47</v>
      </c>
      <c r="D577" s="24">
        <v>46023</v>
      </c>
      <c r="E577" t="s">
        <v>515</v>
      </c>
      <c r="F577" t="s">
        <v>12</v>
      </c>
      <c r="G577" t="s">
        <v>615</v>
      </c>
      <c r="H577" t="s">
        <v>615</v>
      </c>
      <c r="I577" t="s">
        <v>322</v>
      </c>
      <c r="J577" s="25">
        <v>1</v>
      </c>
      <c r="K577" s="26">
        <v>1.6999999999999999E-3</v>
      </c>
      <c r="L577" s="26">
        <v>0</v>
      </c>
    </row>
    <row r="578" spans="1:12" ht="16" customHeight="1">
      <c r="A578" t="s">
        <v>480</v>
      </c>
      <c r="B578" t="s">
        <v>9</v>
      </c>
      <c r="C578" t="s">
        <v>47</v>
      </c>
      <c r="D578" s="24">
        <v>46023</v>
      </c>
      <c r="E578" t="s">
        <v>520</v>
      </c>
      <c r="F578" t="s">
        <v>12</v>
      </c>
      <c r="G578" t="s">
        <v>616</v>
      </c>
      <c r="H578" t="s">
        <v>616</v>
      </c>
      <c r="I578" t="s">
        <v>322</v>
      </c>
      <c r="J578" s="25">
        <v>2285</v>
      </c>
      <c r="K578" s="26">
        <v>3.8915999999999999</v>
      </c>
      <c r="L578" s="26">
        <v>3.6600000000000001E-2</v>
      </c>
    </row>
    <row r="579" spans="1:12" ht="16" customHeight="1">
      <c r="A579" t="s">
        <v>480</v>
      </c>
      <c r="B579" t="s">
        <v>9</v>
      </c>
      <c r="C579" t="s">
        <v>47</v>
      </c>
      <c r="D579" s="24">
        <v>46023</v>
      </c>
      <c r="E579" t="s">
        <v>538</v>
      </c>
      <c r="F579" t="s">
        <v>11</v>
      </c>
      <c r="G579" t="s">
        <v>620</v>
      </c>
      <c r="H579" t="s">
        <v>620</v>
      </c>
      <c r="I579" t="s">
        <v>324</v>
      </c>
      <c r="J579" s="25">
        <v>0</v>
      </c>
      <c r="K579" s="26">
        <v>0</v>
      </c>
      <c r="L579" s="26">
        <v>0</v>
      </c>
    </row>
    <row r="580" spans="1:12" ht="16" customHeight="1">
      <c r="A580" t="s">
        <v>447</v>
      </c>
      <c r="B580" t="s">
        <v>10</v>
      </c>
      <c r="C580" t="s">
        <v>47</v>
      </c>
      <c r="D580" s="24">
        <v>46023</v>
      </c>
      <c r="E580" t="s">
        <v>481</v>
      </c>
      <c r="F580" t="s">
        <v>11</v>
      </c>
      <c r="G580" t="s">
        <v>617</v>
      </c>
      <c r="H580" t="s">
        <v>617</v>
      </c>
      <c r="I580" t="s">
        <v>315</v>
      </c>
      <c r="J580" s="25">
        <v>62410414</v>
      </c>
      <c r="K580" s="26">
        <v>104720.0626</v>
      </c>
      <c r="L580" s="26">
        <v>168.75</v>
      </c>
    </row>
    <row r="581" spans="1:12" ht="16" customHeight="1">
      <c r="A581" t="s">
        <v>447</v>
      </c>
      <c r="B581" t="s">
        <v>10</v>
      </c>
      <c r="C581" t="s">
        <v>47</v>
      </c>
      <c r="D581" s="24">
        <v>46023</v>
      </c>
      <c r="E581" t="s">
        <v>487</v>
      </c>
      <c r="F581" t="s">
        <v>12</v>
      </c>
      <c r="G581" t="s">
        <v>615</v>
      </c>
      <c r="H581" t="s">
        <v>615</v>
      </c>
      <c r="I581" t="s">
        <v>315</v>
      </c>
      <c r="J581" s="25">
        <v>762693</v>
      </c>
      <c r="K581" s="26">
        <v>1287.5332000000001</v>
      </c>
      <c r="L581" s="26">
        <v>4.6853999999999996</v>
      </c>
    </row>
    <row r="582" spans="1:12" ht="16" customHeight="1">
      <c r="A582" t="s">
        <v>447</v>
      </c>
      <c r="B582" t="s">
        <v>10</v>
      </c>
      <c r="C582" t="s">
        <v>47</v>
      </c>
      <c r="D582" s="24">
        <v>46023</v>
      </c>
      <c r="E582" t="s">
        <v>491</v>
      </c>
      <c r="F582" t="s">
        <v>12</v>
      </c>
      <c r="G582" t="s">
        <v>616</v>
      </c>
      <c r="H582" t="s">
        <v>616</v>
      </c>
      <c r="I582" t="s">
        <v>315</v>
      </c>
      <c r="J582" s="25">
        <v>101143</v>
      </c>
      <c r="K582" s="26">
        <v>170.89349999999999</v>
      </c>
      <c r="L582" s="26">
        <v>0.92730000000000001</v>
      </c>
    </row>
    <row r="583" spans="1:12" ht="16" customHeight="1">
      <c r="A583" t="s">
        <v>447</v>
      </c>
      <c r="B583" t="s">
        <v>10</v>
      </c>
      <c r="C583" t="s">
        <v>47</v>
      </c>
      <c r="D583" s="24">
        <v>46023</v>
      </c>
      <c r="E583" t="s">
        <v>505</v>
      </c>
      <c r="F583" t="s">
        <v>12</v>
      </c>
      <c r="G583" t="s">
        <v>615</v>
      </c>
      <c r="H583" t="s">
        <v>615</v>
      </c>
      <c r="I583" t="s">
        <v>322</v>
      </c>
      <c r="J583" s="25">
        <v>2898</v>
      </c>
      <c r="K583" s="26">
        <v>4.9115000000000002</v>
      </c>
      <c r="L583" s="26">
        <v>3.8300000000000001E-2</v>
      </c>
    </row>
    <row r="584" spans="1:12" ht="16" customHeight="1">
      <c r="A584" t="s">
        <v>447</v>
      </c>
      <c r="B584" t="s">
        <v>10</v>
      </c>
      <c r="C584" t="s">
        <v>47</v>
      </c>
      <c r="D584" s="24">
        <v>46023</v>
      </c>
      <c r="E584" t="s">
        <v>510</v>
      </c>
      <c r="F584" t="s">
        <v>12</v>
      </c>
      <c r="G584" t="s">
        <v>615</v>
      </c>
      <c r="H584" t="s">
        <v>615</v>
      </c>
      <c r="I584" t="s">
        <v>322</v>
      </c>
      <c r="J584" s="25">
        <v>2</v>
      </c>
      <c r="K584" s="26">
        <v>3.3999999999999998E-3</v>
      </c>
      <c r="L584" s="26">
        <v>0</v>
      </c>
    </row>
    <row r="585" spans="1:12" ht="16" customHeight="1">
      <c r="A585" t="s">
        <v>447</v>
      </c>
      <c r="B585" t="s">
        <v>10</v>
      </c>
      <c r="C585" t="s">
        <v>47</v>
      </c>
      <c r="D585" s="24">
        <v>46023</v>
      </c>
      <c r="E585" t="s">
        <v>515</v>
      </c>
      <c r="F585" t="s">
        <v>12</v>
      </c>
      <c r="G585" t="s">
        <v>615</v>
      </c>
      <c r="H585" t="s">
        <v>615</v>
      </c>
      <c r="I585" t="s">
        <v>322</v>
      </c>
      <c r="J585" s="25">
        <v>0</v>
      </c>
      <c r="K585" s="26">
        <v>0</v>
      </c>
      <c r="L585" s="26">
        <v>0</v>
      </c>
    </row>
    <row r="586" spans="1:12" ht="16" customHeight="1">
      <c r="A586" t="s">
        <v>447</v>
      </c>
      <c r="B586" t="s">
        <v>10</v>
      </c>
      <c r="C586" t="s">
        <v>47</v>
      </c>
      <c r="D586" s="24">
        <v>46023</v>
      </c>
      <c r="E586" t="s">
        <v>520</v>
      </c>
      <c r="F586" t="s">
        <v>12</v>
      </c>
      <c r="G586" t="s">
        <v>616</v>
      </c>
      <c r="H586" t="s">
        <v>616</v>
      </c>
      <c r="I586" t="s">
        <v>322</v>
      </c>
      <c r="J586" s="25">
        <v>1728</v>
      </c>
      <c r="K586" s="26">
        <v>2.9763999999999999</v>
      </c>
      <c r="L586" s="26">
        <v>2.18E-2</v>
      </c>
    </row>
    <row r="587" spans="1:12" ht="16" customHeight="1">
      <c r="A587" t="s">
        <v>447</v>
      </c>
      <c r="B587" t="s">
        <v>10</v>
      </c>
      <c r="C587" t="s">
        <v>47</v>
      </c>
      <c r="D587" s="24">
        <v>46023</v>
      </c>
      <c r="E587" t="s">
        <v>538</v>
      </c>
      <c r="F587" t="s">
        <v>11</v>
      </c>
      <c r="G587" t="s">
        <v>620</v>
      </c>
      <c r="H587" t="s">
        <v>620</v>
      </c>
      <c r="I587" t="s">
        <v>324</v>
      </c>
      <c r="J587" s="25">
        <v>4</v>
      </c>
      <c r="K587" s="26">
        <v>6.8999999999999999E-3</v>
      </c>
      <c r="L587" s="26">
        <v>1E-4</v>
      </c>
    </row>
    <row r="588" spans="1:12" ht="16" customHeight="1">
      <c r="A588" t="s">
        <v>481</v>
      </c>
      <c r="B588" t="s">
        <v>11</v>
      </c>
      <c r="C588" t="s">
        <v>47</v>
      </c>
      <c r="D588" s="24">
        <v>46023</v>
      </c>
      <c r="E588" t="s">
        <v>481</v>
      </c>
      <c r="F588" t="s">
        <v>11</v>
      </c>
      <c r="G588" t="s">
        <v>617</v>
      </c>
      <c r="H588" t="s">
        <v>617</v>
      </c>
      <c r="I588" t="s">
        <v>315</v>
      </c>
      <c r="J588" s="25">
        <v>541932069</v>
      </c>
      <c r="K588" s="26">
        <v>905783.55090000003</v>
      </c>
      <c r="L588" s="26">
        <v>568.86680000000001</v>
      </c>
    </row>
    <row r="589" spans="1:12" ht="16" customHeight="1">
      <c r="A589" t="s">
        <v>481</v>
      </c>
      <c r="B589" t="s">
        <v>11</v>
      </c>
      <c r="C589" t="s">
        <v>47</v>
      </c>
      <c r="D589" s="24">
        <v>46023</v>
      </c>
      <c r="E589" t="s">
        <v>487</v>
      </c>
      <c r="F589" t="s">
        <v>12</v>
      </c>
      <c r="G589" t="s">
        <v>615</v>
      </c>
      <c r="H589" t="s">
        <v>615</v>
      </c>
      <c r="I589" t="s">
        <v>315</v>
      </c>
      <c r="J589" s="25">
        <v>2565900</v>
      </c>
      <c r="K589" s="26">
        <v>4304.7278999999999</v>
      </c>
      <c r="L589" s="26">
        <v>13.1043</v>
      </c>
    </row>
    <row r="590" spans="1:12" ht="16" customHeight="1">
      <c r="A590" t="s">
        <v>481</v>
      </c>
      <c r="B590" t="s">
        <v>11</v>
      </c>
      <c r="C590" t="s">
        <v>47</v>
      </c>
      <c r="D590" s="24">
        <v>46023</v>
      </c>
      <c r="E590" t="s">
        <v>491</v>
      </c>
      <c r="F590" t="s">
        <v>12</v>
      </c>
      <c r="G590" t="s">
        <v>616</v>
      </c>
      <c r="H590" t="s">
        <v>616</v>
      </c>
      <c r="I590" t="s">
        <v>315</v>
      </c>
      <c r="J590" s="25">
        <v>94993</v>
      </c>
      <c r="K590" s="26">
        <v>160.48419999999999</v>
      </c>
      <c r="L590" s="26">
        <v>0.83379999999999999</v>
      </c>
    </row>
    <row r="591" spans="1:12" ht="16" customHeight="1">
      <c r="A591" t="s">
        <v>481</v>
      </c>
      <c r="B591" t="s">
        <v>11</v>
      </c>
      <c r="C591" t="s">
        <v>47</v>
      </c>
      <c r="D591" s="24">
        <v>46023</v>
      </c>
      <c r="E591" t="s">
        <v>505</v>
      </c>
      <c r="F591" t="s">
        <v>12</v>
      </c>
      <c r="G591" t="s">
        <v>615</v>
      </c>
      <c r="H591" t="s">
        <v>615</v>
      </c>
      <c r="I591" t="s">
        <v>322</v>
      </c>
      <c r="J591" s="25">
        <v>2508</v>
      </c>
      <c r="K591" s="26">
        <v>4.2411000000000003</v>
      </c>
      <c r="L591" s="26">
        <v>3.0800000000000001E-2</v>
      </c>
    </row>
    <row r="592" spans="1:12" ht="16" customHeight="1">
      <c r="A592" t="s">
        <v>481</v>
      </c>
      <c r="B592" t="s">
        <v>11</v>
      </c>
      <c r="C592" t="s">
        <v>47</v>
      </c>
      <c r="D592" s="24">
        <v>46023</v>
      </c>
      <c r="E592" t="s">
        <v>510</v>
      </c>
      <c r="F592" t="s">
        <v>12</v>
      </c>
      <c r="G592" t="s">
        <v>615</v>
      </c>
      <c r="H592" t="s">
        <v>615</v>
      </c>
      <c r="I592" t="s">
        <v>322</v>
      </c>
      <c r="J592" s="25">
        <v>355</v>
      </c>
      <c r="K592" s="26">
        <v>0.60399999999999998</v>
      </c>
      <c r="L592" s="26">
        <v>2.2599999999999999E-2</v>
      </c>
    </row>
    <row r="593" spans="1:12" ht="16" customHeight="1">
      <c r="A593" t="s">
        <v>481</v>
      </c>
      <c r="B593" t="s">
        <v>11</v>
      </c>
      <c r="C593" t="s">
        <v>47</v>
      </c>
      <c r="D593" s="24">
        <v>46023</v>
      </c>
      <c r="E593" t="s">
        <v>515</v>
      </c>
      <c r="F593" t="s">
        <v>12</v>
      </c>
      <c r="G593" t="s">
        <v>615</v>
      </c>
      <c r="H593" t="s">
        <v>615</v>
      </c>
      <c r="I593" t="s">
        <v>322</v>
      </c>
      <c r="J593" s="25">
        <v>0</v>
      </c>
      <c r="K593" s="26">
        <v>0</v>
      </c>
      <c r="L593" s="26">
        <v>0</v>
      </c>
    </row>
    <row r="594" spans="1:12" ht="16" customHeight="1">
      <c r="A594" t="s">
        <v>481</v>
      </c>
      <c r="B594" t="s">
        <v>11</v>
      </c>
      <c r="C594" t="s">
        <v>47</v>
      </c>
      <c r="D594" s="24">
        <v>46023</v>
      </c>
      <c r="E594" t="s">
        <v>520</v>
      </c>
      <c r="F594" t="s">
        <v>12</v>
      </c>
      <c r="G594" t="s">
        <v>616</v>
      </c>
      <c r="H594" t="s">
        <v>616</v>
      </c>
      <c r="I594" t="s">
        <v>322</v>
      </c>
      <c r="J594" s="25">
        <v>1718</v>
      </c>
      <c r="K594" s="26">
        <v>2.9508000000000001</v>
      </c>
      <c r="L594" s="26">
        <v>2.35E-2</v>
      </c>
    </row>
    <row r="595" spans="1:12" ht="16" customHeight="1">
      <c r="A595" t="s">
        <v>481</v>
      </c>
      <c r="B595" t="s">
        <v>11</v>
      </c>
      <c r="C595" t="s">
        <v>47</v>
      </c>
      <c r="D595" s="24">
        <v>46023</v>
      </c>
      <c r="E595" t="s">
        <v>538</v>
      </c>
      <c r="F595" t="s">
        <v>11</v>
      </c>
      <c r="G595" t="s">
        <v>620</v>
      </c>
      <c r="H595" t="s">
        <v>620</v>
      </c>
      <c r="I595" t="s">
        <v>324</v>
      </c>
      <c r="J595" s="25">
        <v>0</v>
      </c>
      <c r="K595" s="26">
        <v>0</v>
      </c>
      <c r="L595" s="26">
        <v>0</v>
      </c>
    </row>
    <row r="596" spans="1:12" ht="16" customHeight="1">
      <c r="A596" t="s">
        <v>483</v>
      </c>
      <c r="B596" t="s">
        <v>13</v>
      </c>
      <c r="C596" t="s">
        <v>48</v>
      </c>
      <c r="D596" s="24">
        <v>46023</v>
      </c>
      <c r="E596" t="s">
        <v>487</v>
      </c>
      <c r="F596" t="s">
        <v>12</v>
      </c>
      <c r="G596" t="s">
        <v>615</v>
      </c>
      <c r="H596" t="s">
        <v>615</v>
      </c>
      <c r="I596" t="s">
        <v>315</v>
      </c>
      <c r="J596" s="25">
        <v>28908498</v>
      </c>
      <c r="K596" s="26">
        <v>48629.082199999997</v>
      </c>
      <c r="L596" s="26">
        <v>138.0959</v>
      </c>
    </row>
    <row r="597" spans="1:12" ht="16" customHeight="1">
      <c r="A597" t="s">
        <v>483</v>
      </c>
      <c r="B597" t="s">
        <v>13</v>
      </c>
      <c r="C597" t="s">
        <v>48</v>
      </c>
      <c r="D597" s="24">
        <v>46023</v>
      </c>
      <c r="E597" t="s">
        <v>491</v>
      </c>
      <c r="F597" t="s">
        <v>12</v>
      </c>
      <c r="G597" t="s">
        <v>616</v>
      </c>
      <c r="H597" t="s">
        <v>616</v>
      </c>
      <c r="I597" t="s">
        <v>315</v>
      </c>
      <c r="J597" s="25">
        <v>233022</v>
      </c>
      <c r="K597" s="26">
        <v>394.1626</v>
      </c>
      <c r="L597" s="26">
        <v>1.835</v>
      </c>
    </row>
    <row r="598" spans="1:12" ht="16" customHeight="1">
      <c r="A598" t="s">
        <v>483</v>
      </c>
      <c r="B598" t="s">
        <v>13</v>
      </c>
      <c r="C598" t="s">
        <v>48</v>
      </c>
      <c r="D598" s="24">
        <v>46023</v>
      </c>
      <c r="E598" t="s">
        <v>505</v>
      </c>
      <c r="F598" t="s">
        <v>12</v>
      </c>
      <c r="G598" t="s">
        <v>615</v>
      </c>
      <c r="H598" t="s">
        <v>615</v>
      </c>
      <c r="I598" t="s">
        <v>322</v>
      </c>
      <c r="J598" s="25">
        <v>5037</v>
      </c>
      <c r="K598" s="26">
        <v>8.6522000000000006</v>
      </c>
      <c r="L598" s="26">
        <v>5.5300000000000002E-2</v>
      </c>
    </row>
    <row r="599" spans="1:12" ht="16" customHeight="1">
      <c r="A599" t="s">
        <v>483</v>
      </c>
      <c r="B599" t="s">
        <v>13</v>
      </c>
      <c r="C599" t="s">
        <v>48</v>
      </c>
      <c r="D599" s="24">
        <v>46023</v>
      </c>
      <c r="E599" t="s">
        <v>510</v>
      </c>
      <c r="F599" t="s">
        <v>12</v>
      </c>
      <c r="G599" t="s">
        <v>615</v>
      </c>
      <c r="H599" t="s">
        <v>615</v>
      </c>
      <c r="I599" t="s">
        <v>322</v>
      </c>
      <c r="J599" s="25">
        <v>44</v>
      </c>
      <c r="K599" s="26">
        <v>7.5200000000000003E-2</v>
      </c>
      <c r="L599" s="26">
        <v>6.9999999999999999E-4</v>
      </c>
    </row>
    <row r="600" spans="1:12" ht="16" customHeight="1">
      <c r="A600" t="s">
        <v>483</v>
      </c>
      <c r="B600" t="s">
        <v>13</v>
      </c>
      <c r="C600" t="s">
        <v>48</v>
      </c>
      <c r="D600" s="24">
        <v>46023</v>
      </c>
      <c r="E600" t="s">
        <v>515</v>
      </c>
      <c r="F600" t="s">
        <v>12</v>
      </c>
      <c r="G600" t="s">
        <v>615</v>
      </c>
      <c r="H600" t="s">
        <v>615</v>
      </c>
      <c r="I600" t="s">
        <v>322</v>
      </c>
      <c r="J600" s="25">
        <v>1</v>
      </c>
      <c r="K600" s="26">
        <v>1.6999999999999999E-3</v>
      </c>
      <c r="L600" s="26">
        <v>0</v>
      </c>
    </row>
    <row r="601" spans="1:12" ht="16" customHeight="1">
      <c r="A601" t="s">
        <v>483</v>
      </c>
      <c r="B601" t="s">
        <v>13</v>
      </c>
      <c r="C601" t="s">
        <v>48</v>
      </c>
      <c r="D601" s="24">
        <v>46023</v>
      </c>
      <c r="E601" t="s">
        <v>520</v>
      </c>
      <c r="F601" t="s">
        <v>12</v>
      </c>
      <c r="G601" t="s">
        <v>616</v>
      </c>
      <c r="H601" t="s">
        <v>616</v>
      </c>
      <c r="I601" t="s">
        <v>322</v>
      </c>
      <c r="J601" s="25">
        <v>2750</v>
      </c>
      <c r="K601" s="26">
        <v>4.7119</v>
      </c>
      <c r="L601" s="26">
        <v>3.7600000000000001E-2</v>
      </c>
    </row>
    <row r="602" spans="1:12" ht="16" customHeight="1">
      <c r="A602" t="s">
        <v>483</v>
      </c>
      <c r="B602" t="s">
        <v>13</v>
      </c>
      <c r="C602" t="s">
        <v>48</v>
      </c>
      <c r="D602" s="24">
        <v>46023</v>
      </c>
      <c r="E602" t="s">
        <v>538</v>
      </c>
      <c r="F602" t="s">
        <v>11</v>
      </c>
      <c r="G602" t="s">
        <v>620</v>
      </c>
      <c r="H602" t="s">
        <v>620</v>
      </c>
      <c r="I602" t="s">
        <v>324</v>
      </c>
      <c r="J602" s="25">
        <v>0</v>
      </c>
      <c r="K602" s="26">
        <v>0</v>
      </c>
      <c r="L602" s="26">
        <v>0</v>
      </c>
    </row>
    <row r="603" spans="1:12" ht="16" customHeight="1">
      <c r="A603" t="s">
        <v>484</v>
      </c>
      <c r="B603" t="s">
        <v>9</v>
      </c>
      <c r="C603" t="s">
        <v>48</v>
      </c>
      <c r="D603" s="24">
        <v>46023</v>
      </c>
      <c r="E603" t="s">
        <v>487</v>
      </c>
      <c r="F603" t="s">
        <v>12</v>
      </c>
      <c r="G603" t="s">
        <v>615</v>
      </c>
      <c r="H603" t="s">
        <v>615</v>
      </c>
      <c r="I603" t="s">
        <v>315</v>
      </c>
      <c r="J603" s="25">
        <v>30725563</v>
      </c>
      <c r="K603" s="26">
        <v>51358.161999999997</v>
      </c>
      <c r="L603" s="26">
        <v>128.25069999999999</v>
      </c>
    </row>
    <row r="604" spans="1:12" ht="16" customHeight="1">
      <c r="A604" t="s">
        <v>484</v>
      </c>
      <c r="B604" t="s">
        <v>9</v>
      </c>
      <c r="C604" t="s">
        <v>48</v>
      </c>
      <c r="D604" s="24">
        <v>46023</v>
      </c>
      <c r="E604" t="s">
        <v>491</v>
      </c>
      <c r="F604" t="s">
        <v>12</v>
      </c>
      <c r="G604" t="s">
        <v>616</v>
      </c>
      <c r="H604" t="s">
        <v>616</v>
      </c>
      <c r="I604" t="s">
        <v>315</v>
      </c>
      <c r="J604" s="25">
        <v>345396</v>
      </c>
      <c r="K604" s="26">
        <v>581.21950000000004</v>
      </c>
      <c r="L604" s="26">
        <v>2.1583000000000001</v>
      </c>
    </row>
    <row r="605" spans="1:12" ht="16" customHeight="1">
      <c r="A605" t="s">
        <v>484</v>
      </c>
      <c r="B605" t="s">
        <v>9</v>
      </c>
      <c r="C605" t="s">
        <v>48</v>
      </c>
      <c r="D605" s="24">
        <v>46023</v>
      </c>
      <c r="E605" t="s">
        <v>505</v>
      </c>
      <c r="F605" t="s">
        <v>12</v>
      </c>
      <c r="G605" t="s">
        <v>615</v>
      </c>
      <c r="H605" t="s">
        <v>615</v>
      </c>
      <c r="I605" t="s">
        <v>322</v>
      </c>
      <c r="J605" s="25">
        <v>4306</v>
      </c>
      <c r="K605" s="26">
        <v>7.2888000000000002</v>
      </c>
      <c r="L605" s="26">
        <v>5.7099999999999998E-2</v>
      </c>
    </row>
    <row r="606" spans="1:12" ht="16" customHeight="1">
      <c r="A606" t="s">
        <v>484</v>
      </c>
      <c r="B606" t="s">
        <v>9</v>
      </c>
      <c r="C606" t="s">
        <v>48</v>
      </c>
      <c r="D606" s="24">
        <v>46023</v>
      </c>
      <c r="E606" t="s">
        <v>510</v>
      </c>
      <c r="F606" t="s">
        <v>12</v>
      </c>
      <c r="G606" t="s">
        <v>615</v>
      </c>
      <c r="H606" t="s">
        <v>615</v>
      </c>
      <c r="I606" t="s">
        <v>322</v>
      </c>
      <c r="J606" s="25">
        <v>36</v>
      </c>
      <c r="K606" s="26">
        <v>6.0999999999999999E-2</v>
      </c>
      <c r="L606" s="26">
        <v>5.9999999999999995E-4</v>
      </c>
    </row>
    <row r="607" spans="1:12" ht="16" customHeight="1">
      <c r="A607" t="s">
        <v>484</v>
      </c>
      <c r="B607" t="s">
        <v>9</v>
      </c>
      <c r="C607" t="s">
        <v>48</v>
      </c>
      <c r="D607" s="24">
        <v>46023</v>
      </c>
      <c r="E607" t="s">
        <v>515</v>
      </c>
      <c r="F607" t="s">
        <v>12</v>
      </c>
      <c r="G607" t="s">
        <v>615</v>
      </c>
      <c r="H607" t="s">
        <v>615</v>
      </c>
      <c r="I607" t="s">
        <v>322</v>
      </c>
      <c r="J607" s="25">
        <v>0</v>
      </c>
      <c r="K607" s="26">
        <v>0</v>
      </c>
      <c r="L607" s="26">
        <v>0</v>
      </c>
    </row>
    <row r="608" spans="1:12" ht="16" customHeight="1">
      <c r="A608" t="s">
        <v>484</v>
      </c>
      <c r="B608" t="s">
        <v>9</v>
      </c>
      <c r="C608" t="s">
        <v>48</v>
      </c>
      <c r="D608" s="24">
        <v>46023</v>
      </c>
      <c r="E608" t="s">
        <v>520</v>
      </c>
      <c r="F608" t="s">
        <v>12</v>
      </c>
      <c r="G608" t="s">
        <v>616</v>
      </c>
      <c r="H608" t="s">
        <v>616</v>
      </c>
      <c r="I608" t="s">
        <v>322</v>
      </c>
      <c r="J608" s="25">
        <v>2775</v>
      </c>
      <c r="K608" s="26">
        <v>4.6974999999999998</v>
      </c>
      <c r="L608" s="26">
        <v>3.56E-2</v>
      </c>
    </row>
    <row r="609" spans="1:12" ht="16" customHeight="1">
      <c r="A609" t="s">
        <v>484</v>
      </c>
      <c r="B609" t="s">
        <v>9</v>
      </c>
      <c r="C609" t="s">
        <v>48</v>
      </c>
      <c r="D609" s="24">
        <v>46023</v>
      </c>
      <c r="E609" t="s">
        <v>538</v>
      </c>
      <c r="F609" t="s">
        <v>11</v>
      </c>
      <c r="G609" t="s">
        <v>620</v>
      </c>
      <c r="H609" t="s">
        <v>620</v>
      </c>
      <c r="I609" t="s">
        <v>324</v>
      </c>
      <c r="J609" s="25">
        <v>1</v>
      </c>
      <c r="K609" s="26">
        <v>1.6999999999999999E-3</v>
      </c>
      <c r="L609" s="26">
        <v>0</v>
      </c>
    </row>
    <row r="610" spans="1:12" ht="16" customHeight="1">
      <c r="A610" t="s">
        <v>484</v>
      </c>
      <c r="B610" t="s">
        <v>9</v>
      </c>
      <c r="C610" t="s">
        <v>48</v>
      </c>
      <c r="D610" s="24">
        <v>46023</v>
      </c>
      <c r="E610" t="s">
        <v>599</v>
      </c>
      <c r="F610" t="s">
        <v>12</v>
      </c>
      <c r="G610" t="s">
        <v>616</v>
      </c>
      <c r="H610" t="s">
        <v>616</v>
      </c>
      <c r="I610" t="s">
        <v>370</v>
      </c>
      <c r="J610" s="25">
        <v>0</v>
      </c>
      <c r="K610" s="26">
        <v>0</v>
      </c>
      <c r="L610" s="26">
        <v>0</v>
      </c>
    </row>
    <row r="611" spans="1:12" ht="16" customHeight="1">
      <c r="A611" t="s">
        <v>452</v>
      </c>
      <c r="B611" t="s">
        <v>10</v>
      </c>
      <c r="C611" t="s">
        <v>48</v>
      </c>
      <c r="D611" s="24">
        <v>46023</v>
      </c>
      <c r="E611" t="s">
        <v>487</v>
      </c>
      <c r="F611" t="s">
        <v>12</v>
      </c>
      <c r="G611" t="s">
        <v>615</v>
      </c>
      <c r="H611" t="s">
        <v>615</v>
      </c>
      <c r="I611" t="s">
        <v>315</v>
      </c>
      <c r="J611" s="25">
        <v>35733690</v>
      </c>
      <c r="K611" s="26">
        <v>59488.775699999998</v>
      </c>
      <c r="L611" s="26">
        <v>121.6825</v>
      </c>
    </row>
    <row r="612" spans="1:12" ht="16" customHeight="1">
      <c r="A612" t="s">
        <v>452</v>
      </c>
      <c r="B612" t="s">
        <v>10</v>
      </c>
      <c r="C612" t="s">
        <v>48</v>
      </c>
      <c r="D612" s="24">
        <v>46023</v>
      </c>
      <c r="E612" t="s">
        <v>491</v>
      </c>
      <c r="F612" t="s">
        <v>12</v>
      </c>
      <c r="G612" t="s">
        <v>616</v>
      </c>
      <c r="H612" t="s">
        <v>616</v>
      </c>
      <c r="I612" t="s">
        <v>315</v>
      </c>
      <c r="J612" s="25">
        <v>490227</v>
      </c>
      <c r="K612" s="26">
        <v>819.44349999999997</v>
      </c>
      <c r="L612" s="26">
        <v>3.1665000000000001</v>
      </c>
    </row>
    <row r="613" spans="1:12" ht="16" customHeight="1">
      <c r="A613" t="s">
        <v>452</v>
      </c>
      <c r="B613" t="s">
        <v>10</v>
      </c>
      <c r="C613" t="s">
        <v>48</v>
      </c>
      <c r="D613" s="24">
        <v>46023</v>
      </c>
      <c r="E613" t="s">
        <v>505</v>
      </c>
      <c r="F613" t="s">
        <v>12</v>
      </c>
      <c r="G613" t="s">
        <v>615</v>
      </c>
      <c r="H613" t="s">
        <v>615</v>
      </c>
      <c r="I613" t="s">
        <v>322</v>
      </c>
      <c r="J613" s="25">
        <v>7276</v>
      </c>
      <c r="K613" s="26">
        <v>12.265599999999999</v>
      </c>
      <c r="L613" s="26">
        <v>9.5299999999999996E-2</v>
      </c>
    </row>
    <row r="614" spans="1:12" ht="16" customHeight="1">
      <c r="A614" t="s">
        <v>452</v>
      </c>
      <c r="B614" t="s">
        <v>10</v>
      </c>
      <c r="C614" t="s">
        <v>48</v>
      </c>
      <c r="D614" s="24">
        <v>46023</v>
      </c>
      <c r="E614" t="s">
        <v>510</v>
      </c>
      <c r="F614" t="s">
        <v>12</v>
      </c>
      <c r="G614" t="s">
        <v>615</v>
      </c>
      <c r="H614" t="s">
        <v>615</v>
      </c>
      <c r="I614" t="s">
        <v>322</v>
      </c>
      <c r="J614" s="25">
        <v>171</v>
      </c>
      <c r="K614" s="26">
        <v>0.28999999999999998</v>
      </c>
      <c r="L614" s="26">
        <v>3.3E-3</v>
      </c>
    </row>
    <row r="615" spans="1:12" ht="16" customHeight="1">
      <c r="A615" t="s">
        <v>452</v>
      </c>
      <c r="B615" t="s">
        <v>10</v>
      </c>
      <c r="C615" t="s">
        <v>48</v>
      </c>
      <c r="D615" s="24">
        <v>46023</v>
      </c>
      <c r="E615" t="s">
        <v>515</v>
      </c>
      <c r="F615" t="s">
        <v>12</v>
      </c>
      <c r="G615" t="s">
        <v>615</v>
      </c>
      <c r="H615" t="s">
        <v>615</v>
      </c>
      <c r="I615" t="s">
        <v>322</v>
      </c>
      <c r="J615" s="25">
        <v>1</v>
      </c>
      <c r="K615" s="26">
        <v>1.6999999999999999E-3</v>
      </c>
      <c r="L615" s="26">
        <v>0</v>
      </c>
    </row>
    <row r="616" spans="1:12" ht="16" customHeight="1">
      <c r="A616" t="s">
        <v>452</v>
      </c>
      <c r="B616" t="s">
        <v>10</v>
      </c>
      <c r="C616" t="s">
        <v>48</v>
      </c>
      <c r="D616" s="24">
        <v>46023</v>
      </c>
      <c r="E616" t="s">
        <v>520</v>
      </c>
      <c r="F616" t="s">
        <v>12</v>
      </c>
      <c r="G616" t="s">
        <v>616</v>
      </c>
      <c r="H616" t="s">
        <v>616</v>
      </c>
      <c r="I616" t="s">
        <v>322</v>
      </c>
      <c r="J616" s="25">
        <v>4160</v>
      </c>
      <c r="K616" s="26">
        <v>7.0843999999999996</v>
      </c>
      <c r="L616" s="26">
        <v>6.1800000000000001E-2</v>
      </c>
    </row>
    <row r="617" spans="1:12" ht="16" customHeight="1">
      <c r="A617" t="s">
        <v>452</v>
      </c>
      <c r="B617" t="s">
        <v>10</v>
      </c>
      <c r="C617" t="s">
        <v>48</v>
      </c>
      <c r="D617" s="24">
        <v>46023</v>
      </c>
      <c r="E617" t="s">
        <v>538</v>
      </c>
      <c r="F617" t="s">
        <v>11</v>
      </c>
      <c r="G617" t="s">
        <v>620</v>
      </c>
      <c r="H617" t="s">
        <v>620</v>
      </c>
      <c r="I617" t="s">
        <v>324</v>
      </c>
      <c r="J617" s="25">
        <v>0</v>
      </c>
      <c r="K617" s="26">
        <v>0</v>
      </c>
      <c r="L617" s="26">
        <v>0</v>
      </c>
    </row>
    <row r="618" spans="1:12" ht="16" customHeight="1">
      <c r="A618" t="s">
        <v>452</v>
      </c>
      <c r="B618" t="s">
        <v>10</v>
      </c>
      <c r="C618" t="s">
        <v>48</v>
      </c>
      <c r="D618" s="24">
        <v>46023</v>
      </c>
      <c r="E618" t="s">
        <v>599</v>
      </c>
      <c r="F618" t="s">
        <v>12</v>
      </c>
      <c r="G618" t="s">
        <v>616</v>
      </c>
      <c r="H618" t="s">
        <v>616</v>
      </c>
      <c r="I618" t="s">
        <v>370</v>
      </c>
      <c r="J618" s="25">
        <v>0</v>
      </c>
      <c r="K618" s="26">
        <v>0</v>
      </c>
      <c r="L618" s="26">
        <v>0</v>
      </c>
    </row>
    <row r="619" spans="1:12" ht="16" customHeight="1">
      <c r="A619" t="s">
        <v>485</v>
      </c>
      <c r="B619" t="s">
        <v>11</v>
      </c>
      <c r="C619" t="s">
        <v>48</v>
      </c>
      <c r="D619" s="24">
        <v>46023</v>
      </c>
      <c r="E619" t="s">
        <v>487</v>
      </c>
      <c r="F619" t="s">
        <v>12</v>
      </c>
      <c r="G619" t="s">
        <v>615</v>
      </c>
      <c r="H619" t="s">
        <v>615</v>
      </c>
      <c r="I619" t="s">
        <v>315</v>
      </c>
      <c r="J619" s="25">
        <v>195389782</v>
      </c>
      <c r="K619" s="26">
        <v>320519.07010000001</v>
      </c>
      <c r="L619" s="26">
        <v>549.55939999999998</v>
      </c>
    </row>
    <row r="620" spans="1:12" ht="16" customHeight="1">
      <c r="A620" t="s">
        <v>485</v>
      </c>
      <c r="B620" t="s">
        <v>11</v>
      </c>
      <c r="C620" t="s">
        <v>48</v>
      </c>
      <c r="D620" s="24">
        <v>46023</v>
      </c>
      <c r="E620" t="s">
        <v>491</v>
      </c>
      <c r="F620" t="s">
        <v>12</v>
      </c>
      <c r="G620" t="s">
        <v>616</v>
      </c>
      <c r="H620" t="s">
        <v>616</v>
      </c>
      <c r="I620" t="s">
        <v>315</v>
      </c>
      <c r="J620" s="25">
        <v>1287768</v>
      </c>
      <c r="K620" s="26">
        <v>2133.7347</v>
      </c>
      <c r="L620" s="26">
        <v>8.1670999999999996</v>
      </c>
    </row>
    <row r="621" spans="1:12" ht="16" customHeight="1">
      <c r="A621" t="s">
        <v>485</v>
      </c>
      <c r="B621" t="s">
        <v>11</v>
      </c>
      <c r="C621" t="s">
        <v>48</v>
      </c>
      <c r="D621" s="24">
        <v>46023</v>
      </c>
      <c r="E621" t="s">
        <v>505</v>
      </c>
      <c r="F621" t="s">
        <v>12</v>
      </c>
      <c r="G621" t="s">
        <v>615</v>
      </c>
      <c r="H621" t="s">
        <v>615</v>
      </c>
      <c r="I621" t="s">
        <v>322</v>
      </c>
      <c r="J621" s="25">
        <v>12543</v>
      </c>
      <c r="K621" s="26">
        <v>21.088899999999999</v>
      </c>
      <c r="L621" s="26">
        <v>0.1704</v>
      </c>
    </row>
    <row r="622" spans="1:12" ht="16" customHeight="1">
      <c r="A622" t="s">
        <v>485</v>
      </c>
      <c r="B622" t="s">
        <v>11</v>
      </c>
      <c r="C622" t="s">
        <v>48</v>
      </c>
      <c r="D622" s="24">
        <v>46023</v>
      </c>
      <c r="E622" t="s">
        <v>510</v>
      </c>
      <c r="F622" t="s">
        <v>12</v>
      </c>
      <c r="G622" t="s">
        <v>615</v>
      </c>
      <c r="H622" t="s">
        <v>615</v>
      </c>
      <c r="I622" t="s">
        <v>322</v>
      </c>
      <c r="J622" s="25">
        <v>984</v>
      </c>
      <c r="K622" s="26">
        <v>1.649</v>
      </c>
      <c r="L622" s="26">
        <v>1.95E-2</v>
      </c>
    </row>
    <row r="623" spans="1:12" ht="16" customHeight="1">
      <c r="A623" t="s">
        <v>485</v>
      </c>
      <c r="B623" t="s">
        <v>11</v>
      </c>
      <c r="C623" t="s">
        <v>48</v>
      </c>
      <c r="D623" s="24">
        <v>46023</v>
      </c>
      <c r="E623" t="s">
        <v>515</v>
      </c>
      <c r="F623" t="s">
        <v>12</v>
      </c>
      <c r="G623" t="s">
        <v>615</v>
      </c>
      <c r="H623" t="s">
        <v>615</v>
      </c>
      <c r="I623" t="s">
        <v>322</v>
      </c>
      <c r="J623" s="25">
        <v>0</v>
      </c>
      <c r="K623" s="26">
        <v>0</v>
      </c>
      <c r="L623" s="26">
        <v>0</v>
      </c>
    </row>
    <row r="624" spans="1:12" ht="16" customHeight="1">
      <c r="A624" t="s">
        <v>485</v>
      </c>
      <c r="B624" t="s">
        <v>11</v>
      </c>
      <c r="C624" t="s">
        <v>48</v>
      </c>
      <c r="D624" s="24">
        <v>46023</v>
      </c>
      <c r="E624" t="s">
        <v>520</v>
      </c>
      <c r="F624" t="s">
        <v>12</v>
      </c>
      <c r="G624" t="s">
        <v>616</v>
      </c>
      <c r="H624" t="s">
        <v>616</v>
      </c>
      <c r="I624" t="s">
        <v>322</v>
      </c>
      <c r="J624" s="25">
        <v>6707</v>
      </c>
      <c r="K624" s="26">
        <v>11.354200000000001</v>
      </c>
      <c r="L624" s="26">
        <v>9.8000000000000004E-2</v>
      </c>
    </row>
    <row r="625" spans="1:12" ht="16" customHeight="1">
      <c r="A625" t="s">
        <v>485</v>
      </c>
      <c r="B625" t="s">
        <v>11</v>
      </c>
      <c r="C625" t="s">
        <v>48</v>
      </c>
      <c r="D625" s="24">
        <v>46023</v>
      </c>
      <c r="E625" t="s">
        <v>538</v>
      </c>
      <c r="F625" t="s">
        <v>11</v>
      </c>
      <c r="G625" t="s">
        <v>620</v>
      </c>
      <c r="H625" t="s">
        <v>620</v>
      </c>
      <c r="I625" t="s">
        <v>324</v>
      </c>
      <c r="J625" s="25">
        <v>0</v>
      </c>
      <c r="K625" s="26">
        <v>0</v>
      </c>
      <c r="L625" s="26">
        <v>0</v>
      </c>
    </row>
    <row r="626" spans="1:12" ht="16" customHeight="1">
      <c r="A626" t="s">
        <v>485</v>
      </c>
      <c r="B626" t="s">
        <v>11</v>
      </c>
      <c r="C626" t="s">
        <v>48</v>
      </c>
      <c r="D626" s="24">
        <v>46023</v>
      </c>
      <c r="E626" t="s">
        <v>599</v>
      </c>
      <c r="F626" t="s">
        <v>12</v>
      </c>
      <c r="G626" t="s">
        <v>616</v>
      </c>
      <c r="H626" t="s">
        <v>616</v>
      </c>
      <c r="I626" t="s">
        <v>370</v>
      </c>
      <c r="J626" s="25">
        <v>0</v>
      </c>
      <c r="K626" s="26">
        <v>0</v>
      </c>
      <c r="L626" s="26">
        <v>0</v>
      </c>
    </row>
    <row r="627" spans="1:12" ht="16" customHeight="1">
      <c r="A627" t="s">
        <v>487</v>
      </c>
      <c r="B627" t="s">
        <v>12</v>
      </c>
      <c r="C627" t="s">
        <v>49</v>
      </c>
      <c r="D627" s="24">
        <v>46023</v>
      </c>
      <c r="E627" t="s">
        <v>487</v>
      </c>
      <c r="F627" t="s">
        <v>12</v>
      </c>
      <c r="G627" t="s">
        <v>615</v>
      </c>
      <c r="H627" t="s">
        <v>615</v>
      </c>
      <c r="I627" t="s">
        <v>315</v>
      </c>
      <c r="J627" s="25">
        <v>562410493</v>
      </c>
      <c r="K627" s="26">
        <v>925213.38219999999</v>
      </c>
      <c r="L627" s="26">
        <v>741.25</v>
      </c>
    </row>
    <row r="628" spans="1:12" ht="16" customHeight="1">
      <c r="A628" t="s">
        <v>487</v>
      </c>
      <c r="B628" t="s">
        <v>12</v>
      </c>
      <c r="C628" t="s">
        <v>49</v>
      </c>
      <c r="D628" s="24">
        <v>46023</v>
      </c>
      <c r="E628" t="s">
        <v>491</v>
      </c>
      <c r="F628" t="s">
        <v>12</v>
      </c>
      <c r="G628" t="s">
        <v>616</v>
      </c>
      <c r="H628" t="s">
        <v>616</v>
      </c>
      <c r="I628" t="s">
        <v>315</v>
      </c>
      <c r="J628" s="25">
        <v>2768201</v>
      </c>
      <c r="K628" s="26">
        <v>4579.6598000000004</v>
      </c>
      <c r="L628" s="26">
        <v>17.311</v>
      </c>
    </row>
    <row r="629" spans="1:12" ht="16" customHeight="1">
      <c r="A629" t="s">
        <v>487</v>
      </c>
      <c r="B629" t="s">
        <v>12</v>
      </c>
      <c r="C629" t="s">
        <v>49</v>
      </c>
      <c r="D629" s="24">
        <v>46023</v>
      </c>
      <c r="E629" t="s">
        <v>505</v>
      </c>
      <c r="F629" t="s">
        <v>12</v>
      </c>
      <c r="G629" t="s">
        <v>615</v>
      </c>
      <c r="H629" t="s">
        <v>615</v>
      </c>
      <c r="I629" t="s">
        <v>322</v>
      </c>
      <c r="J629" s="25">
        <v>22398</v>
      </c>
      <c r="K629" s="26">
        <v>37.68</v>
      </c>
      <c r="L629" s="26">
        <v>0.29749999999999999</v>
      </c>
    </row>
    <row r="630" spans="1:12" ht="16" customHeight="1">
      <c r="A630" t="s">
        <v>487</v>
      </c>
      <c r="B630" t="s">
        <v>12</v>
      </c>
      <c r="C630" t="s">
        <v>49</v>
      </c>
      <c r="D630" s="24">
        <v>46023</v>
      </c>
      <c r="E630" t="s">
        <v>510</v>
      </c>
      <c r="F630" t="s">
        <v>12</v>
      </c>
      <c r="G630" t="s">
        <v>615</v>
      </c>
      <c r="H630" t="s">
        <v>615</v>
      </c>
      <c r="I630" t="s">
        <v>322</v>
      </c>
      <c r="J630" s="25">
        <v>682</v>
      </c>
      <c r="K630" s="26">
        <v>1.1455</v>
      </c>
      <c r="L630" s="26">
        <v>1.23E-2</v>
      </c>
    </row>
    <row r="631" spans="1:12" ht="16" customHeight="1">
      <c r="A631" t="s">
        <v>487</v>
      </c>
      <c r="B631" t="s">
        <v>12</v>
      </c>
      <c r="C631" t="s">
        <v>49</v>
      </c>
      <c r="D631" s="24">
        <v>46023</v>
      </c>
      <c r="E631" t="s">
        <v>515</v>
      </c>
      <c r="F631" t="s">
        <v>12</v>
      </c>
      <c r="G631" t="s">
        <v>615</v>
      </c>
      <c r="H631" t="s">
        <v>615</v>
      </c>
      <c r="I631" t="s">
        <v>322</v>
      </c>
      <c r="J631" s="25">
        <v>1</v>
      </c>
      <c r="K631" s="26">
        <v>1.6999999999999999E-3</v>
      </c>
      <c r="L631" s="26">
        <v>0</v>
      </c>
    </row>
    <row r="632" spans="1:12" ht="16" customHeight="1">
      <c r="A632" t="s">
        <v>487</v>
      </c>
      <c r="B632" t="s">
        <v>12</v>
      </c>
      <c r="C632" t="s">
        <v>49</v>
      </c>
      <c r="D632" s="24">
        <v>46023</v>
      </c>
      <c r="E632" t="s">
        <v>520</v>
      </c>
      <c r="F632" t="s">
        <v>12</v>
      </c>
      <c r="G632" t="s">
        <v>616</v>
      </c>
      <c r="H632" t="s">
        <v>616</v>
      </c>
      <c r="I632" t="s">
        <v>322</v>
      </c>
      <c r="J632" s="25">
        <v>9530</v>
      </c>
      <c r="K632" s="26">
        <v>16.122699999999998</v>
      </c>
      <c r="L632" s="26">
        <v>0.14460000000000001</v>
      </c>
    </row>
    <row r="633" spans="1:12" ht="16" customHeight="1">
      <c r="A633" t="s">
        <v>487</v>
      </c>
      <c r="B633" t="s">
        <v>12</v>
      </c>
      <c r="C633" t="s">
        <v>49</v>
      </c>
      <c r="D633" s="24">
        <v>46023</v>
      </c>
      <c r="E633" t="s">
        <v>538</v>
      </c>
      <c r="F633" t="s">
        <v>11</v>
      </c>
      <c r="G633" t="s">
        <v>620</v>
      </c>
      <c r="H633" t="s">
        <v>620</v>
      </c>
      <c r="I633" t="s">
        <v>324</v>
      </c>
      <c r="J633" s="25">
        <v>0</v>
      </c>
      <c r="K633" s="26">
        <v>0</v>
      </c>
      <c r="L633" s="26">
        <v>0</v>
      </c>
    </row>
    <row r="634" spans="1:12" ht="16" customHeight="1">
      <c r="A634" t="s">
        <v>487</v>
      </c>
      <c r="B634" t="s">
        <v>12</v>
      </c>
      <c r="C634" t="s">
        <v>49</v>
      </c>
      <c r="D634" s="24">
        <v>46023</v>
      </c>
      <c r="E634" t="s">
        <v>599</v>
      </c>
      <c r="F634" t="s">
        <v>12</v>
      </c>
      <c r="G634" t="s">
        <v>616</v>
      </c>
      <c r="H634" t="s">
        <v>616</v>
      </c>
      <c r="I634" t="s">
        <v>370</v>
      </c>
      <c r="J634" s="25">
        <v>0</v>
      </c>
      <c r="K634" s="26">
        <v>0</v>
      </c>
      <c r="L634" s="26">
        <v>0</v>
      </c>
    </row>
    <row r="635" spans="1:12" ht="16" customHeight="1">
      <c r="A635" t="s">
        <v>488</v>
      </c>
      <c r="B635" t="s">
        <v>13</v>
      </c>
      <c r="C635" t="s">
        <v>49</v>
      </c>
      <c r="D635" s="24">
        <v>46023</v>
      </c>
      <c r="E635" t="s">
        <v>491</v>
      </c>
      <c r="F635" t="s">
        <v>12</v>
      </c>
      <c r="G635" t="s">
        <v>616</v>
      </c>
      <c r="H635" t="s">
        <v>618</v>
      </c>
      <c r="I635" t="s">
        <v>315</v>
      </c>
      <c r="J635" s="25">
        <v>27084808</v>
      </c>
      <c r="K635" s="26">
        <v>44648.8272</v>
      </c>
      <c r="L635" s="26">
        <v>144.12289999999999</v>
      </c>
    </row>
    <row r="636" spans="1:12" ht="16" customHeight="1">
      <c r="A636" t="s">
        <v>488</v>
      </c>
      <c r="B636" t="s">
        <v>13</v>
      </c>
      <c r="C636" t="s">
        <v>49</v>
      </c>
      <c r="D636" s="24">
        <v>46023</v>
      </c>
      <c r="E636" t="s">
        <v>505</v>
      </c>
      <c r="F636" t="s">
        <v>12</v>
      </c>
      <c r="G636" t="s">
        <v>615</v>
      </c>
      <c r="H636" t="s">
        <v>615</v>
      </c>
      <c r="I636" t="s">
        <v>322</v>
      </c>
      <c r="J636" s="25">
        <v>109639</v>
      </c>
      <c r="K636" s="26">
        <v>182.36019999999999</v>
      </c>
      <c r="L636" s="26">
        <v>1.2561</v>
      </c>
    </row>
    <row r="637" spans="1:12" ht="16" customHeight="1">
      <c r="A637" t="s">
        <v>488</v>
      </c>
      <c r="B637" t="s">
        <v>13</v>
      </c>
      <c r="C637" t="s">
        <v>49</v>
      </c>
      <c r="D637" s="24">
        <v>46023</v>
      </c>
      <c r="E637" t="s">
        <v>510</v>
      </c>
      <c r="F637" t="s">
        <v>12</v>
      </c>
      <c r="G637" t="s">
        <v>615</v>
      </c>
      <c r="H637" t="s">
        <v>615</v>
      </c>
      <c r="I637" t="s">
        <v>322</v>
      </c>
      <c r="J637" s="25">
        <v>1905</v>
      </c>
      <c r="K637" s="26">
        <v>3.1844000000000001</v>
      </c>
      <c r="L637" s="26">
        <v>3.5499999999999997E-2</v>
      </c>
    </row>
    <row r="638" spans="1:12" ht="16" customHeight="1">
      <c r="A638" t="s">
        <v>488</v>
      </c>
      <c r="B638" t="s">
        <v>13</v>
      </c>
      <c r="C638" t="s">
        <v>49</v>
      </c>
      <c r="D638" s="24">
        <v>46023</v>
      </c>
      <c r="E638" t="s">
        <v>515</v>
      </c>
      <c r="F638" t="s">
        <v>12</v>
      </c>
      <c r="G638" t="s">
        <v>615</v>
      </c>
      <c r="H638" t="s">
        <v>615</v>
      </c>
      <c r="I638" t="s">
        <v>322</v>
      </c>
      <c r="J638" s="25">
        <v>132</v>
      </c>
      <c r="K638" s="26">
        <v>0.22189999999999999</v>
      </c>
      <c r="L638" s="26">
        <v>2.8E-3</v>
      </c>
    </row>
    <row r="639" spans="1:12" ht="16" customHeight="1">
      <c r="A639" t="s">
        <v>488</v>
      </c>
      <c r="B639" t="s">
        <v>13</v>
      </c>
      <c r="C639" t="s">
        <v>49</v>
      </c>
      <c r="D639" s="24">
        <v>46023</v>
      </c>
      <c r="E639" t="s">
        <v>520</v>
      </c>
      <c r="F639" t="s">
        <v>12</v>
      </c>
      <c r="G639" t="s">
        <v>616</v>
      </c>
      <c r="H639" t="s">
        <v>616</v>
      </c>
      <c r="I639" t="s">
        <v>322</v>
      </c>
      <c r="J639" s="25">
        <v>14349</v>
      </c>
      <c r="K639" s="26">
        <v>24.113600000000002</v>
      </c>
      <c r="L639" s="26">
        <v>0.25069999999999998</v>
      </c>
    </row>
    <row r="640" spans="1:12" ht="16" customHeight="1">
      <c r="A640" t="s">
        <v>488</v>
      </c>
      <c r="B640" t="s">
        <v>13</v>
      </c>
      <c r="C640" t="s">
        <v>49</v>
      </c>
      <c r="D640" s="24">
        <v>46023</v>
      </c>
      <c r="E640" t="s">
        <v>538</v>
      </c>
      <c r="F640" t="s">
        <v>11</v>
      </c>
      <c r="G640" t="s">
        <v>620</v>
      </c>
      <c r="H640" t="s">
        <v>620</v>
      </c>
      <c r="I640" t="s">
        <v>324</v>
      </c>
      <c r="J640" s="25">
        <v>0</v>
      </c>
      <c r="K640" s="26">
        <v>0</v>
      </c>
      <c r="L640" s="26">
        <v>0</v>
      </c>
    </row>
    <row r="641" spans="1:12" ht="16" customHeight="1">
      <c r="A641" t="s">
        <v>488</v>
      </c>
      <c r="B641" t="s">
        <v>13</v>
      </c>
      <c r="C641" t="s">
        <v>49</v>
      </c>
      <c r="D641" s="24">
        <v>46023</v>
      </c>
      <c r="E641" t="s">
        <v>599</v>
      </c>
      <c r="F641" t="s">
        <v>12</v>
      </c>
      <c r="G641" t="s">
        <v>616</v>
      </c>
      <c r="H641" t="s">
        <v>616</v>
      </c>
      <c r="I641" t="s">
        <v>370</v>
      </c>
      <c r="J641" s="25">
        <v>0</v>
      </c>
      <c r="K641" s="26">
        <v>0</v>
      </c>
      <c r="L641" s="26">
        <v>0</v>
      </c>
    </row>
    <row r="642" spans="1:12" ht="16" customHeight="1">
      <c r="A642" t="s">
        <v>399</v>
      </c>
      <c r="B642" t="s">
        <v>10</v>
      </c>
      <c r="C642" t="s">
        <v>49</v>
      </c>
      <c r="D642" s="24">
        <v>46023</v>
      </c>
      <c r="E642" t="s">
        <v>491</v>
      </c>
      <c r="F642" t="s">
        <v>12</v>
      </c>
      <c r="G642" t="s">
        <v>616</v>
      </c>
      <c r="H642" t="s">
        <v>618</v>
      </c>
      <c r="I642" t="s">
        <v>315</v>
      </c>
      <c r="J642" s="25">
        <v>36024252</v>
      </c>
      <c r="K642" s="26">
        <v>59060.988799999999</v>
      </c>
      <c r="L642" s="26">
        <v>160.0309</v>
      </c>
    </row>
    <row r="643" spans="1:12" ht="16" customHeight="1">
      <c r="A643" t="s">
        <v>399</v>
      </c>
      <c r="B643" t="s">
        <v>10</v>
      </c>
      <c r="C643" t="s">
        <v>49</v>
      </c>
      <c r="D643" s="24">
        <v>46023</v>
      </c>
      <c r="E643" t="s">
        <v>505</v>
      </c>
      <c r="F643" t="s">
        <v>12</v>
      </c>
      <c r="G643" t="s">
        <v>615</v>
      </c>
      <c r="H643" t="s">
        <v>615</v>
      </c>
      <c r="I643" t="s">
        <v>322</v>
      </c>
      <c r="J643" s="25">
        <v>254292</v>
      </c>
      <c r="K643" s="26">
        <v>420.50020000000001</v>
      </c>
      <c r="L643" s="26">
        <v>2.8086000000000002</v>
      </c>
    </row>
    <row r="644" spans="1:12" ht="16" customHeight="1">
      <c r="A644" t="s">
        <v>399</v>
      </c>
      <c r="B644" t="s">
        <v>10</v>
      </c>
      <c r="C644" t="s">
        <v>49</v>
      </c>
      <c r="D644" s="24">
        <v>46023</v>
      </c>
      <c r="E644" t="s">
        <v>510</v>
      </c>
      <c r="F644" t="s">
        <v>12</v>
      </c>
      <c r="G644" t="s">
        <v>615</v>
      </c>
      <c r="H644" t="s">
        <v>615</v>
      </c>
      <c r="I644" t="s">
        <v>322</v>
      </c>
      <c r="J644" s="25">
        <v>2534</v>
      </c>
      <c r="K644" s="26">
        <v>4.2060000000000004</v>
      </c>
      <c r="L644" s="26">
        <v>4.8300000000000003E-2</v>
      </c>
    </row>
    <row r="645" spans="1:12" ht="16" customHeight="1">
      <c r="A645" t="s">
        <v>399</v>
      </c>
      <c r="B645" t="s">
        <v>10</v>
      </c>
      <c r="C645" t="s">
        <v>49</v>
      </c>
      <c r="D645" s="24">
        <v>46023</v>
      </c>
      <c r="E645" t="s">
        <v>515</v>
      </c>
      <c r="F645" t="s">
        <v>12</v>
      </c>
      <c r="G645" t="s">
        <v>615</v>
      </c>
      <c r="H645" t="s">
        <v>615</v>
      </c>
      <c r="I645" t="s">
        <v>322</v>
      </c>
      <c r="J645" s="25">
        <v>118</v>
      </c>
      <c r="K645" s="26">
        <v>0.1968</v>
      </c>
      <c r="L645" s="26">
        <v>2.3999999999999998E-3</v>
      </c>
    </row>
    <row r="646" spans="1:12" ht="16" customHeight="1">
      <c r="A646" t="s">
        <v>399</v>
      </c>
      <c r="B646" t="s">
        <v>10</v>
      </c>
      <c r="C646" t="s">
        <v>49</v>
      </c>
      <c r="D646" s="24">
        <v>46023</v>
      </c>
      <c r="E646" t="s">
        <v>520</v>
      </c>
      <c r="F646" t="s">
        <v>12</v>
      </c>
      <c r="G646" t="s">
        <v>616</v>
      </c>
      <c r="H646" t="s">
        <v>616</v>
      </c>
      <c r="I646" t="s">
        <v>322</v>
      </c>
      <c r="J646" s="25">
        <v>13706</v>
      </c>
      <c r="K646" s="26">
        <v>22.9971</v>
      </c>
      <c r="L646" s="26">
        <v>0.25679999999999997</v>
      </c>
    </row>
    <row r="647" spans="1:12" ht="16" customHeight="1">
      <c r="A647" t="s">
        <v>399</v>
      </c>
      <c r="B647" t="s">
        <v>10</v>
      </c>
      <c r="C647" t="s">
        <v>49</v>
      </c>
      <c r="D647" s="24">
        <v>46023</v>
      </c>
      <c r="E647" t="s">
        <v>538</v>
      </c>
      <c r="F647" t="s">
        <v>11</v>
      </c>
      <c r="G647" t="s">
        <v>620</v>
      </c>
      <c r="H647" t="s">
        <v>620</v>
      </c>
      <c r="I647" t="s">
        <v>324</v>
      </c>
      <c r="J647" s="25">
        <v>1</v>
      </c>
      <c r="K647" s="26">
        <v>1.6999999999999999E-3</v>
      </c>
      <c r="L647" s="26">
        <v>0</v>
      </c>
    </row>
    <row r="648" spans="1:12" ht="16" customHeight="1">
      <c r="A648" t="s">
        <v>399</v>
      </c>
      <c r="B648" t="s">
        <v>10</v>
      </c>
      <c r="C648" t="s">
        <v>49</v>
      </c>
      <c r="D648" s="24">
        <v>46023</v>
      </c>
      <c r="E648" t="s">
        <v>599</v>
      </c>
      <c r="F648" t="s">
        <v>12</v>
      </c>
      <c r="G648" t="s">
        <v>616</v>
      </c>
      <c r="H648" t="s">
        <v>616</v>
      </c>
      <c r="I648" t="s">
        <v>370</v>
      </c>
      <c r="J648" s="25">
        <v>0</v>
      </c>
      <c r="K648" s="26">
        <v>0</v>
      </c>
      <c r="L648" s="26">
        <v>0</v>
      </c>
    </row>
    <row r="649" spans="1:12" ht="16" customHeight="1">
      <c r="A649" t="s">
        <v>489</v>
      </c>
      <c r="B649" t="s">
        <v>11</v>
      </c>
      <c r="C649" t="s">
        <v>49</v>
      </c>
      <c r="D649" s="24">
        <v>46023</v>
      </c>
      <c r="E649" t="s">
        <v>491</v>
      </c>
      <c r="F649" t="s">
        <v>12</v>
      </c>
      <c r="G649" t="s">
        <v>616</v>
      </c>
      <c r="H649" t="s">
        <v>618</v>
      </c>
      <c r="I649" t="s">
        <v>315</v>
      </c>
      <c r="J649" s="25">
        <v>158593395</v>
      </c>
      <c r="K649" s="26">
        <v>261122.81539999999</v>
      </c>
      <c r="L649" s="26">
        <v>459.39479999999998</v>
      </c>
    </row>
    <row r="650" spans="1:12" ht="16" customHeight="1">
      <c r="A650" t="s">
        <v>489</v>
      </c>
      <c r="B650" t="s">
        <v>11</v>
      </c>
      <c r="C650" t="s">
        <v>49</v>
      </c>
      <c r="D650" s="24">
        <v>46023</v>
      </c>
      <c r="E650" t="s">
        <v>505</v>
      </c>
      <c r="F650" t="s">
        <v>12</v>
      </c>
      <c r="G650" t="s">
        <v>615</v>
      </c>
      <c r="H650" t="s">
        <v>615</v>
      </c>
      <c r="I650" t="s">
        <v>322</v>
      </c>
      <c r="J650" s="25">
        <v>595027</v>
      </c>
      <c r="K650" s="26">
        <v>981.61099999999999</v>
      </c>
      <c r="L650" s="26">
        <v>4.5183999999999997</v>
      </c>
    </row>
    <row r="651" spans="1:12" ht="16" customHeight="1">
      <c r="A651" t="s">
        <v>489</v>
      </c>
      <c r="B651" t="s">
        <v>11</v>
      </c>
      <c r="C651" t="s">
        <v>49</v>
      </c>
      <c r="D651" s="24">
        <v>46023</v>
      </c>
      <c r="E651" t="s">
        <v>510</v>
      </c>
      <c r="F651" t="s">
        <v>12</v>
      </c>
      <c r="G651" t="s">
        <v>615</v>
      </c>
      <c r="H651" t="s">
        <v>615</v>
      </c>
      <c r="I651" t="s">
        <v>322</v>
      </c>
      <c r="J651" s="25">
        <v>3485</v>
      </c>
      <c r="K651" s="26">
        <v>5.8133999999999997</v>
      </c>
      <c r="L651" s="26">
        <v>5.3999999999999999E-2</v>
      </c>
    </row>
    <row r="652" spans="1:12" ht="16" customHeight="1">
      <c r="A652" t="s">
        <v>489</v>
      </c>
      <c r="B652" t="s">
        <v>11</v>
      </c>
      <c r="C652" t="s">
        <v>49</v>
      </c>
      <c r="D652" s="24">
        <v>46023</v>
      </c>
      <c r="E652" t="s">
        <v>515</v>
      </c>
      <c r="F652" t="s">
        <v>12</v>
      </c>
      <c r="G652" t="s">
        <v>615</v>
      </c>
      <c r="H652" t="s">
        <v>615</v>
      </c>
      <c r="I652" t="s">
        <v>322</v>
      </c>
      <c r="J652" s="25">
        <v>165</v>
      </c>
      <c r="K652" s="26">
        <v>0.27700000000000002</v>
      </c>
      <c r="L652" s="26">
        <v>3.2000000000000002E-3</v>
      </c>
    </row>
    <row r="653" spans="1:12" ht="16" customHeight="1">
      <c r="A653" t="s">
        <v>489</v>
      </c>
      <c r="B653" t="s">
        <v>11</v>
      </c>
      <c r="C653" t="s">
        <v>49</v>
      </c>
      <c r="D653" s="24">
        <v>46023</v>
      </c>
      <c r="E653" t="s">
        <v>520</v>
      </c>
      <c r="F653" t="s">
        <v>12</v>
      </c>
      <c r="G653" t="s">
        <v>616</v>
      </c>
      <c r="H653" t="s">
        <v>616</v>
      </c>
      <c r="I653" t="s">
        <v>322</v>
      </c>
      <c r="J653" s="25">
        <v>14944</v>
      </c>
      <c r="K653" s="26">
        <v>25.0885</v>
      </c>
      <c r="L653" s="26">
        <v>0.23069999999999999</v>
      </c>
    </row>
    <row r="654" spans="1:12" ht="16" customHeight="1">
      <c r="A654" t="s">
        <v>489</v>
      </c>
      <c r="B654" t="s">
        <v>11</v>
      </c>
      <c r="C654" t="s">
        <v>49</v>
      </c>
      <c r="D654" s="24">
        <v>46023</v>
      </c>
      <c r="E654" t="s">
        <v>538</v>
      </c>
      <c r="F654" t="s">
        <v>11</v>
      </c>
      <c r="G654" t="s">
        <v>620</v>
      </c>
      <c r="H654" t="s">
        <v>620</v>
      </c>
      <c r="I654" t="s">
        <v>324</v>
      </c>
      <c r="J654" s="25">
        <v>2</v>
      </c>
      <c r="K654" s="26">
        <v>3.3999999999999998E-3</v>
      </c>
      <c r="L654" s="26">
        <v>0</v>
      </c>
    </row>
    <row r="655" spans="1:12" ht="16" customHeight="1">
      <c r="A655" t="s">
        <v>489</v>
      </c>
      <c r="B655" t="s">
        <v>11</v>
      </c>
      <c r="C655" t="s">
        <v>49</v>
      </c>
      <c r="D655" s="24">
        <v>46023</v>
      </c>
      <c r="E655" t="s">
        <v>599</v>
      </c>
      <c r="F655" t="s">
        <v>12</v>
      </c>
      <c r="G655" t="s">
        <v>616</v>
      </c>
      <c r="H655" t="s">
        <v>616</v>
      </c>
      <c r="I655" t="s">
        <v>370</v>
      </c>
      <c r="J655" s="25">
        <v>0</v>
      </c>
      <c r="K655" s="26">
        <v>0</v>
      </c>
      <c r="L655" s="26">
        <v>0</v>
      </c>
    </row>
    <row r="656" spans="1:12" ht="16" customHeight="1">
      <c r="A656" t="s">
        <v>491</v>
      </c>
      <c r="B656" t="s">
        <v>12</v>
      </c>
      <c r="C656" t="s">
        <v>50</v>
      </c>
      <c r="D656" s="24">
        <v>46023</v>
      </c>
      <c r="E656" t="s">
        <v>491</v>
      </c>
      <c r="F656" t="s">
        <v>12</v>
      </c>
      <c r="G656" t="s">
        <v>616</v>
      </c>
      <c r="H656" t="s">
        <v>618</v>
      </c>
      <c r="I656" t="s">
        <v>315</v>
      </c>
      <c r="J656" s="25">
        <v>515244580</v>
      </c>
      <c r="K656" s="26">
        <v>848866.60450000002</v>
      </c>
      <c r="L656" s="26">
        <v>658.37170000000003</v>
      </c>
    </row>
    <row r="657" spans="1:12" ht="16" customHeight="1">
      <c r="A657" t="s">
        <v>491</v>
      </c>
      <c r="B657" t="s">
        <v>12</v>
      </c>
      <c r="C657" t="s">
        <v>50</v>
      </c>
      <c r="D657" s="24">
        <v>46023</v>
      </c>
      <c r="E657" t="s">
        <v>505</v>
      </c>
      <c r="F657" t="s">
        <v>12</v>
      </c>
      <c r="G657" t="s">
        <v>615</v>
      </c>
      <c r="H657" t="s">
        <v>615</v>
      </c>
      <c r="I657" t="s">
        <v>322</v>
      </c>
      <c r="J657" s="25">
        <v>1616150</v>
      </c>
      <c r="K657" s="26">
        <v>2674.7221</v>
      </c>
      <c r="L657" s="26">
        <v>12.9717</v>
      </c>
    </row>
    <row r="658" spans="1:12" ht="16" customHeight="1">
      <c r="A658" t="s">
        <v>491</v>
      </c>
      <c r="B658" t="s">
        <v>12</v>
      </c>
      <c r="C658" t="s">
        <v>50</v>
      </c>
      <c r="D658" s="24">
        <v>46023</v>
      </c>
      <c r="E658" t="s">
        <v>510</v>
      </c>
      <c r="F658" t="s">
        <v>12</v>
      </c>
      <c r="G658" t="s">
        <v>615</v>
      </c>
      <c r="H658" t="s">
        <v>615</v>
      </c>
      <c r="I658" t="s">
        <v>322</v>
      </c>
      <c r="J658" s="25">
        <v>7512</v>
      </c>
      <c r="K658" s="26">
        <v>12.516500000000001</v>
      </c>
      <c r="L658" s="26">
        <v>0.108</v>
      </c>
    </row>
    <row r="659" spans="1:12" ht="16" customHeight="1">
      <c r="A659" t="s">
        <v>491</v>
      </c>
      <c r="B659" t="s">
        <v>12</v>
      </c>
      <c r="C659" t="s">
        <v>50</v>
      </c>
      <c r="D659" s="24">
        <v>46023</v>
      </c>
      <c r="E659" t="s">
        <v>515</v>
      </c>
      <c r="F659" t="s">
        <v>12</v>
      </c>
      <c r="G659" t="s">
        <v>615</v>
      </c>
      <c r="H659" t="s">
        <v>615</v>
      </c>
      <c r="I659" t="s">
        <v>322</v>
      </c>
      <c r="J659" s="25">
        <v>833</v>
      </c>
      <c r="K659" s="26">
        <v>1.3876999999999999</v>
      </c>
      <c r="L659" s="26">
        <v>1.49E-2</v>
      </c>
    </row>
    <row r="660" spans="1:12" ht="16" customHeight="1">
      <c r="A660" t="s">
        <v>491</v>
      </c>
      <c r="B660" t="s">
        <v>12</v>
      </c>
      <c r="C660" t="s">
        <v>50</v>
      </c>
      <c r="D660" s="24">
        <v>46023</v>
      </c>
      <c r="E660" t="s">
        <v>520</v>
      </c>
      <c r="F660" t="s">
        <v>12</v>
      </c>
      <c r="G660" t="s">
        <v>616</v>
      </c>
      <c r="H660" t="s">
        <v>616</v>
      </c>
      <c r="I660" t="s">
        <v>322</v>
      </c>
      <c r="J660" s="25">
        <v>15731</v>
      </c>
      <c r="K660" s="26">
        <v>26.415500000000002</v>
      </c>
      <c r="L660" s="26">
        <v>0.2482</v>
      </c>
    </row>
    <row r="661" spans="1:12" ht="16" customHeight="1">
      <c r="A661" t="s">
        <v>491</v>
      </c>
      <c r="B661" t="s">
        <v>12</v>
      </c>
      <c r="C661" t="s">
        <v>50</v>
      </c>
      <c r="D661" s="24">
        <v>46023</v>
      </c>
      <c r="E661" t="s">
        <v>538</v>
      </c>
      <c r="F661" t="s">
        <v>11</v>
      </c>
      <c r="G661" t="s">
        <v>620</v>
      </c>
      <c r="H661" t="s">
        <v>620</v>
      </c>
      <c r="I661" t="s">
        <v>324</v>
      </c>
      <c r="J661" s="25">
        <v>1</v>
      </c>
      <c r="K661" s="26">
        <v>1.6999999999999999E-3</v>
      </c>
      <c r="L661" s="26">
        <v>0</v>
      </c>
    </row>
    <row r="662" spans="1:12" ht="16" customHeight="1">
      <c r="A662" t="s">
        <v>491</v>
      </c>
      <c r="B662" t="s">
        <v>12</v>
      </c>
      <c r="C662" t="s">
        <v>50</v>
      </c>
      <c r="D662" s="24">
        <v>46023</v>
      </c>
      <c r="E662" t="s">
        <v>599</v>
      </c>
      <c r="F662" t="s">
        <v>12</v>
      </c>
      <c r="G662" t="s">
        <v>616</v>
      </c>
      <c r="H662" t="s">
        <v>616</v>
      </c>
      <c r="I662" t="s">
        <v>370</v>
      </c>
      <c r="J662" s="25">
        <v>0</v>
      </c>
      <c r="K662" s="26">
        <v>0</v>
      </c>
      <c r="L662" s="26">
        <v>0</v>
      </c>
    </row>
    <row r="663" spans="1:12" ht="16" customHeight="1">
      <c r="A663" t="s">
        <v>492</v>
      </c>
      <c r="B663" t="s">
        <v>13</v>
      </c>
      <c r="C663" t="s">
        <v>50</v>
      </c>
      <c r="D663" s="24">
        <v>46023</v>
      </c>
      <c r="E663" t="s">
        <v>505</v>
      </c>
      <c r="F663" t="s">
        <v>12</v>
      </c>
      <c r="G663" t="s">
        <v>615</v>
      </c>
      <c r="H663" t="s">
        <v>615</v>
      </c>
      <c r="I663" t="s">
        <v>322</v>
      </c>
      <c r="J663" s="25">
        <v>17023177</v>
      </c>
      <c r="K663" s="26">
        <v>28190.961899999998</v>
      </c>
      <c r="L663" s="26">
        <v>136.97489999999999</v>
      </c>
    </row>
    <row r="664" spans="1:12" ht="16" customHeight="1">
      <c r="A664" t="s">
        <v>492</v>
      </c>
      <c r="B664" t="s">
        <v>13</v>
      </c>
      <c r="C664" t="s">
        <v>50</v>
      </c>
      <c r="D664" s="24">
        <v>46023</v>
      </c>
      <c r="E664" t="s">
        <v>510</v>
      </c>
      <c r="F664" t="s">
        <v>12</v>
      </c>
      <c r="G664" t="s">
        <v>615</v>
      </c>
      <c r="H664" t="s">
        <v>615</v>
      </c>
      <c r="I664" t="s">
        <v>322</v>
      </c>
      <c r="J664" s="25">
        <v>56516</v>
      </c>
      <c r="K664" s="26">
        <v>94.084999999999994</v>
      </c>
      <c r="L664" s="26">
        <v>0.73980000000000001</v>
      </c>
    </row>
    <row r="665" spans="1:12" ht="16" customHeight="1">
      <c r="A665" t="s">
        <v>492</v>
      </c>
      <c r="B665" t="s">
        <v>13</v>
      </c>
      <c r="C665" t="s">
        <v>50</v>
      </c>
      <c r="D665" s="24">
        <v>46023</v>
      </c>
      <c r="E665" t="s">
        <v>515</v>
      </c>
      <c r="F665" t="s">
        <v>12</v>
      </c>
      <c r="G665" t="s">
        <v>615</v>
      </c>
      <c r="H665" t="s">
        <v>615</v>
      </c>
      <c r="I665" t="s">
        <v>322</v>
      </c>
      <c r="J665" s="25">
        <v>488</v>
      </c>
      <c r="K665" s="26">
        <v>0.80869999999999997</v>
      </c>
      <c r="L665" s="26">
        <v>7.6E-3</v>
      </c>
    </row>
    <row r="666" spans="1:12" ht="16" customHeight="1">
      <c r="A666" t="s">
        <v>492</v>
      </c>
      <c r="B666" t="s">
        <v>13</v>
      </c>
      <c r="C666" t="s">
        <v>50</v>
      </c>
      <c r="D666" s="24">
        <v>46023</v>
      </c>
      <c r="E666" t="s">
        <v>520</v>
      </c>
      <c r="F666" t="s">
        <v>12</v>
      </c>
      <c r="G666" t="s">
        <v>616</v>
      </c>
      <c r="H666" t="s">
        <v>616</v>
      </c>
      <c r="I666" t="s">
        <v>322</v>
      </c>
      <c r="J666" s="25">
        <v>17729</v>
      </c>
      <c r="K666" s="26">
        <v>29.7179</v>
      </c>
      <c r="L666" s="26">
        <v>0.2717</v>
      </c>
    </row>
    <row r="667" spans="1:12" ht="16" customHeight="1">
      <c r="A667" t="s">
        <v>492</v>
      </c>
      <c r="B667" t="s">
        <v>13</v>
      </c>
      <c r="C667" t="s">
        <v>50</v>
      </c>
      <c r="D667" s="24">
        <v>46023</v>
      </c>
      <c r="E667" t="s">
        <v>538</v>
      </c>
      <c r="F667" t="s">
        <v>11</v>
      </c>
      <c r="G667" t="s">
        <v>620</v>
      </c>
      <c r="H667" t="s">
        <v>620</v>
      </c>
      <c r="I667" t="s">
        <v>324</v>
      </c>
      <c r="J667" s="25">
        <v>23</v>
      </c>
      <c r="K667" s="26">
        <v>3.9E-2</v>
      </c>
      <c r="L667" s="26">
        <v>5.9999999999999995E-4</v>
      </c>
    </row>
    <row r="668" spans="1:12" ht="16" customHeight="1">
      <c r="A668" t="s">
        <v>492</v>
      </c>
      <c r="B668" t="s">
        <v>13</v>
      </c>
      <c r="C668" t="s">
        <v>50</v>
      </c>
      <c r="D668" s="24">
        <v>46023</v>
      </c>
      <c r="E668" t="s">
        <v>599</v>
      </c>
      <c r="F668" t="s">
        <v>12</v>
      </c>
      <c r="G668" t="s">
        <v>616</v>
      </c>
      <c r="H668" t="s">
        <v>616</v>
      </c>
      <c r="I668" t="s">
        <v>370</v>
      </c>
      <c r="J668" s="25">
        <v>0</v>
      </c>
      <c r="K668" s="26">
        <v>0</v>
      </c>
      <c r="L668" s="26">
        <v>0</v>
      </c>
    </row>
    <row r="669" spans="1:12" ht="16" customHeight="1">
      <c r="A669" t="s">
        <v>493</v>
      </c>
      <c r="B669" t="s">
        <v>14</v>
      </c>
      <c r="C669" t="s">
        <v>51</v>
      </c>
      <c r="D669" s="24">
        <v>46054</v>
      </c>
      <c r="E669" t="s">
        <v>505</v>
      </c>
      <c r="F669" t="s">
        <v>12</v>
      </c>
      <c r="G669" t="s">
        <v>615</v>
      </c>
      <c r="H669" t="s">
        <v>615</v>
      </c>
      <c r="I669" t="s">
        <v>315</v>
      </c>
      <c r="J669" s="25">
        <v>37163843</v>
      </c>
      <c r="K669" s="26">
        <v>61280.962800000001</v>
      </c>
      <c r="L669" s="26">
        <v>245.041</v>
      </c>
    </row>
    <row r="670" spans="1:12" ht="16" customHeight="1">
      <c r="A670" t="s">
        <v>493</v>
      </c>
      <c r="B670" t="s">
        <v>14</v>
      </c>
      <c r="C670" t="s">
        <v>51</v>
      </c>
      <c r="D670" s="24">
        <v>46054</v>
      </c>
      <c r="E670" t="s">
        <v>510</v>
      </c>
      <c r="F670" t="s">
        <v>12</v>
      </c>
      <c r="G670" t="s">
        <v>615</v>
      </c>
      <c r="H670" t="s">
        <v>615</v>
      </c>
      <c r="I670" t="s">
        <v>315</v>
      </c>
      <c r="J670" s="25">
        <v>185960</v>
      </c>
      <c r="K670" s="26">
        <v>308.16340000000002</v>
      </c>
      <c r="L670" s="26">
        <v>2.2797000000000001</v>
      </c>
    </row>
    <row r="671" spans="1:12" ht="16" customHeight="1">
      <c r="A671" t="s">
        <v>493</v>
      </c>
      <c r="B671" t="s">
        <v>14</v>
      </c>
      <c r="C671" t="s">
        <v>51</v>
      </c>
      <c r="D671" s="24">
        <v>46054</v>
      </c>
      <c r="E671" t="s">
        <v>515</v>
      </c>
      <c r="F671" t="s">
        <v>12</v>
      </c>
      <c r="G671" t="s">
        <v>615</v>
      </c>
      <c r="H671" t="s">
        <v>615</v>
      </c>
      <c r="I671" t="s">
        <v>315</v>
      </c>
      <c r="J671" s="25">
        <v>622</v>
      </c>
      <c r="K671" s="26">
        <v>1.0283</v>
      </c>
      <c r="L671" s="26">
        <v>1.0500000000000001E-2</v>
      </c>
    </row>
    <row r="672" spans="1:12" ht="16" customHeight="1">
      <c r="A672" t="s">
        <v>493</v>
      </c>
      <c r="B672" t="s">
        <v>14</v>
      </c>
      <c r="C672" t="s">
        <v>51</v>
      </c>
      <c r="D672" s="24">
        <v>46054</v>
      </c>
      <c r="E672" t="s">
        <v>520</v>
      </c>
      <c r="F672" t="s">
        <v>12</v>
      </c>
      <c r="G672" t="s">
        <v>616</v>
      </c>
      <c r="H672" t="s">
        <v>616</v>
      </c>
      <c r="I672" t="s">
        <v>315</v>
      </c>
      <c r="J672" s="25">
        <v>32333</v>
      </c>
      <c r="K672" s="26">
        <v>53.981299999999997</v>
      </c>
      <c r="L672" s="26">
        <v>0.4506</v>
      </c>
    </row>
    <row r="673" spans="1:12" ht="16" customHeight="1">
      <c r="A673" t="s">
        <v>493</v>
      </c>
      <c r="B673" t="s">
        <v>14</v>
      </c>
      <c r="C673" t="s">
        <v>51</v>
      </c>
      <c r="D673" s="24">
        <v>46054</v>
      </c>
      <c r="E673" t="s">
        <v>538</v>
      </c>
      <c r="F673" t="s">
        <v>11</v>
      </c>
      <c r="G673" t="s">
        <v>620</v>
      </c>
      <c r="H673" t="s">
        <v>620</v>
      </c>
      <c r="I673" t="s">
        <v>322</v>
      </c>
      <c r="J673" s="25">
        <v>11</v>
      </c>
      <c r="K673" s="26">
        <v>1.7500000000000002E-2</v>
      </c>
      <c r="L673" s="26">
        <v>2.0000000000000001E-4</v>
      </c>
    </row>
    <row r="674" spans="1:12" ht="16" customHeight="1">
      <c r="A674" t="s">
        <v>493</v>
      </c>
      <c r="B674" t="s">
        <v>14</v>
      </c>
      <c r="C674" t="s">
        <v>51</v>
      </c>
      <c r="D674" s="24">
        <v>46054</v>
      </c>
      <c r="E674" t="s">
        <v>599</v>
      </c>
      <c r="F674" t="s">
        <v>12</v>
      </c>
      <c r="G674" t="s">
        <v>616</v>
      </c>
      <c r="H674" t="s">
        <v>616</v>
      </c>
      <c r="I674" t="s">
        <v>403</v>
      </c>
      <c r="J674" s="25">
        <v>0</v>
      </c>
      <c r="K674" s="26">
        <v>0</v>
      </c>
      <c r="L674" s="26">
        <v>0</v>
      </c>
    </row>
    <row r="675" spans="1:12" ht="16" customHeight="1">
      <c r="A675" t="s">
        <v>502</v>
      </c>
      <c r="B675" t="s">
        <v>9</v>
      </c>
      <c r="C675" t="s">
        <v>51</v>
      </c>
      <c r="D675" s="24">
        <v>46054</v>
      </c>
      <c r="E675" t="s">
        <v>505</v>
      </c>
      <c r="F675" t="s">
        <v>12</v>
      </c>
      <c r="G675" t="s">
        <v>615</v>
      </c>
      <c r="H675" t="s">
        <v>615</v>
      </c>
      <c r="I675" t="s">
        <v>315</v>
      </c>
      <c r="J675" s="25">
        <v>31364788</v>
      </c>
      <c r="K675" s="26">
        <v>51140.443399999996</v>
      </c>
      <c r="L675" s="26">
        <v>173.40129999999999</v>
      </c>
    </row>
    <row r="676" spans="1:12" ht="16" customHeight="1">
      <c r="A676" t="s">
        <v>502</v>
      </c>
      <c r="B676" t="s">
        <v>9</v>
      </c>
      <c r="C676" t="s">
        <v>51</v>
      </c>
      <c r="D676" s="24">
        <v>46054</v>
      </c>
      <c r="E676" t="s">
        <v>510</v>
      </c>
      <c r="F676" t="s">
        <v>12</v>
      </c>
      <c r="G676" t="s">
        <v>615</v>
      </c>
      <c r="H676" t="s">
        <v>615</v>
      </c>
      <c r="I676" t="s">
        <v>315</v>
      </c>
      <c r="J676" s="25">
        <v>159942</v>
      </c>
      <c r="K676" s="26">
        <v>262.51310000000001</v>
      </c>
      <c r="L676" s="26">
        <v>1.6709000000000001</v>
      </c>
    </row>
    <row r="677" spans="1:12" ht="16" customHeight="1">
      <c r="A677" t="s">
        <v>502</v>
      </c>
      <c r="B677" t="s">
        <v>9</v>
      </c>
      <c r="C677" t="s">
        <v>51</v>
      </c>
      <c r="D677" s="24">
        <v>46054</v>
      </c>
      <c r="E677" t="s">
        <v>515</v>
      </c>
      <c r="F677" t="s">
        <v>12</v>
      </c>
      <c r="G677" t="s">
        <v>615</v>
      </c>
      <c r="H677" t="s">
        <v>615</v>
      </c>
      <c r="I677" t="s">
        <v>315</v>
      </c>
      <c r="J677" s="25">
        <v>595</v>
      </c>
      <c r="K677" s="26">
        <v>0.97789999999999999</v>
      </c>
      <c r="L677" s="26">
        <v>7.0000000000000001E-3</v>
      </c>
    </row>
    <row r="678" spans="1:12" ht="16" customHeight="1">
      <c r="A678" t="s">
        <v>502</v>
      </c>
      <c r="B678" t="s">
        <v>9</v>
      </c>
      <c r="C678" t="s">
        <v>51</v>
      </c>
      <c r="D678" s="24">
        <v>46054</v>
      </c>
      <c r="E678" t="s">
        <v>520</v>
      </c>
      <c r="F678" t="s">
        <v>12</v>
      </c>
      <c r="G678" t="s">
        <v>616</v>
      </c>
      <c r="H678" t="s">
        <v>616</v>
      </c>
      <c r="I678" t="s">
        <v>315</v>
      </c>
      <c r="J678" s="25">
        <v>22143</v>
      </c>
      <c r="K678" s="26">
        <v>36.659999999999997</v>
      </c>
      <c r="L678" s="26">
        <v>0.33429999999999999</v>
      </c>
    </row>
    <row r="679" spans="1:12" ht="16" customHeight="1">
      <c r="A679" t="s">
        <v>502</v>
      </c>
      <c r="B679" t="s">
        <v>9</v>
      </c>
      <c r="C679" t="s">
        <v>51</v>
      </c>
      <c r="D679" s="24">
        <v>46054</v>
      </c>
      <c r="E679" t="s">
        <v>524</v>
      </c>
      <c r="F679" t="s">
        <v>12</v>
      </c>
      <c r="G679" t="s">
        <v>615</v>
      </c>
      <c r="H679" t="s">
        <v>615</v>
      </c>
      <c r="I679" t="s">
        <v>322</v>
      </c>
      <c r="J679" s="25">
        <v>2</v>
      </c>
      <c r="K679" s="26">
        <v>2.8999999999999998E-3</v>
      </c>
      <c r="L679" s="26">
        <v>0</v>
      </c>
    </row>
    <row r="680" spans="1:12" ht="16" customHeight="1">
      <c r="A680" t="s">
        <v>502</v>
      </c>
      <c r="B680" t="s">
        <v>9</v>
      </c>
      <c r="C680" t="s">
        <v>51</v>
      </c>
      <c r="D680" s="24">
        <v>46054</v>
      </c>
      <c r="E680" t="s">
        <v>538</v>
      </c>
      <c r="F680" t="s">
        <v>11</v>
      </c>
      <c r="G680" t="s">
        <v>620</v>
      </c>
      <c r="H680" t="s">
        <v>620</v>
      </c>
      <c r="I680" t="s">
        <v>322</v>
      </c>
      <c r="J680" s="25">
        <v>14</v>
      </c>
      <c r="K680" s="26">
        <v>2.3400000000000001E-2</v>
      </c>
      <c r="L680" s="26">
        <v>4.0000000000000002E-4</v>
      </c>
    </row>
    <row r="681" spans="1:12" ht="16" customHeight="1">
      <c r="A681" t="s">
        <v>502</v>
      </c>
      <c r="B681" t="s">
        <v>9</v>
      </c>
      <c r="C681" t="s">
        <v>51</v>
      </c>
      <c r="D681" s="24">
        <v>46054</v>
      </c>
      <c r="E681" t="s">
        <v>599</v>
      </c>
      <c r="F681" t="s">
        <v>12</v>
      </c>
      <c r="G681" t="s">
        <v>616</v>
      </c>
      <c r="H681" t="s">
        <v>616</v>
      </c>
      <c r="I681" t="s">
        <v>403</v>
      </c>
      <c r="J681" s="25">
        <v>0</v>
      </c>
      <c r="K681" s="26">
        <v>0</v>
      </c>
      <c r="L681" s="26">
        <v>0</v>
      </c>
    </row>
    <row r="682" spans="1:12" ht="16" customHeight="1">
      <c r="A682" t="s">
        <v>457</v>
      </c>
      <c r="B682" t="s">
        <v>10</v>
      </c>
      <c r="C682" t="s">
        <v>51</v>
      </c>
      <c r="D682" s="24">
        <v>46054</v>
      </c>
      <c r="E682" t="s">
        <v>505</v>
      </c>
      <c r="F682" t="s">
        <v>12</v>
      </c>
      <c r="G682" t="s">
        <v>615</v>
      </c>
      <c r="H682" t="s">
        <v>615</v>
      </c>
      <c r="I682" t="s">
        <v>315</v>
      </c>
      <c r="J682" s="25">
        <v>37562693</v>
      </c>
      <c r="K682" s="26">
        <v>63086.085400000004</v>
      </c>
      <c r="L682" s="26">
        <v>192.48</v>
      </c>
    </row>
    <row r="683" spans="1:12" ht="16" customHeight="1">
      <c r="A683" t="s">
        <v>457</v>
      </c>
      <c r="B683" t="s">
        <v>10</v>
      </c>
      <c r="C683" t="s">
        <v>51</v>
      </c>
      <c r="D683" s="24">
        <v>46054</v>
      </c>
      <c r="E683" t="s">
        <v>510</v>
      </c>
      <c r="F683" t="s">
        <v>12</v>
      </c>
      <c r="G683" t="s">
        <v>615</v>
      </c>
      <c r="H683" t="s">
        <v>615</v>
      </c>
      <c r="I683" t="s">
        <v>315</v>
      </c>
      <c r="J683" s="25">
        <v>372556</v>
      </c>
      <c r="K683" s="26">
        <v>624.60260000000005</v>
      </c>
      <c r="L683" s="26">
        <v>3.9746000000000001</v>
      </c>
    </row>
    <row r="684" spans="1:12" ht="16" customHeight="1">
      <c r="A684" t="s">
        <v>457</v>
      </c>
      <c r="B684" t="s">
        <v>10</v>
      </c>
      <c r="C684" t="s">
        <v>51</v>
      </c>
      <c r="D684" s="24">
        <v>46054</v>
      </c>
      <c r="E684" t="s">
        <v>515</v>
      </c>
      <c r="F684" t="s">
        <v>12</v>
      </c>
      <c r="G684" t="s">
        <v>615</v>
      </c>
      <c r="H684" t="s">
        <v>615</v>
      </c>
      <c r="I684" t="s">
        <v>315</v>
      </c>
      <c r="J684" s="25">
        <v>158</v>
      </c>
      <c r="K684" s="26">
        <v>0.27089999999999997</v>
      </c>
      <c r="L684" s="26">
        <v>1.6999999999999999E-3</v>
      </c>
    </row>
    <row r="685" spans="1:12" ht="16" customHeight="1">
      <c r="A685" t="s">
        <v>457</v>
      </c>
      <c r="B685" t="s">
        <v>10</v>
      </c>
      <c r="C685" t="s">
        <v>51</v>
      </c>
      <c r="D685" s="24">
        <v>46054</v>
      </c>
      <c r="E685" t="s">
        <v>520</v>
      </c>
      <c r="F685" t="s">
        <v>12</v>
      </c>
      <c r="G685" t="s">
        <v>616</v>
      </c>
      <c r="H685" t="s">
        <v>616</v>
      </c>
      <c r="I685" t="s">
        <v>315</v>
      </c>
      <c r="J685" s="25">
        <v>38087</v>
      </c>
      <c r="K685" s="26">
        <v>64.327600000000004</v>
      </c>
      <c r="L685" s="26">
        <v>0.62729999999999997</v>
      </c>
    </row>
    <row r="686" spans="1:12" ht="16" customHeight="1">
      <c r="A686" t="s">
        <v>457</v>
      </c>
      <c r="B686" t="s">
        <v>10</v>
      </c>
      <c r="C686" t="s">
        <v>51</v>
      </c>
      <c r="D686" s="24">
        <v>46054</v>
      </c>
      <c r="E686" t="s">
        <v>524</v>
      </c>
      <c r="F686" t="s">
        <v>12</v>
      </c>
      <c r="G686" t="s">
        <v>615</v>
      </c>
      <c r="H686" t="s">
        <v>615</v>
      </c>
      <c r="I686" t="s">
        <v>322</v>
      </c>
      <c r="J686" s="25">
        <v>14</v>
      </c>
      <c r="K686" s="26">
        <v>2.0199999999999999E-2</v>
      </c>
      <c r="L686" s="26">
        <v>0</v>
      </c>
    </row>
    <row r="687" spans="1:12" ht="16" customHeight="1">
      <c r="A687" t="s">
        <v>457</v>
      </c>
      <c r="B687" t="s">
        <v>10</v>
      </c>
      <c r="C687" t="s">
        <v>51</v>
      </c>
      <c r="D687" s="24">
        <v>46054</v>
      </c>
      <c r="E687" t="s">
        <v>538</v>
      </c>
      <c r="F687" t="s">
        <v>11</v>
      </c>
      <c r="G687" t="s">
        <v>620</v>
      </c>
      <c r="H687" t="s">
        <v>620</v>
      </c>
      <c r="I687" t="s">
        <v>322</v>
      </c>
      <c r="J687" s="25">
        <v>5</v>
      </c>
      <c r="K687" s="26">
        <v>8.6E-3</v>
      </c>
      <c r="L687" s="26">
        <v>2.0000000000000001E-4</v>
      </c>
    </row>
    <row r="688" spans="1:12" ht="16" customHeight="1">
      <c r="A688" t="s">
        <v>457</v>
      </c>
      <c r="B688" t="s">
        <v>10</v>
      </c>
      <c r="C688" t="s">
        <v>51</v>
      </c>
      <c r="D688" s="24">
        <v>46054</v>
      </c>
      <c r="E688" t="s">
        <v>599</v>
      </c>
      <c r="F688" t="s">
        <v>12</v>
      </c>
      <c r="G688" t="s">
        <v>616</v>
      </c>
      <c r="H688" t="s">
        <v>616</v>
      </c>
      <c r="I688" t="s">
        <v>403</v>
      </c>
      <c r="J688" s="25">
        <v>0</v>
      </c>
      <c r="K688" s="26">
        <v>0</v>
      </c>
      <c r="L688" s="26">
        <v>0</v>
      </c>
    </row>
    <row r="689" spans="1:12" ht="16" customHeight="1">
      <c r="A689" t="s">
        <v>503</v>
      </c>
      <c r="B689" t="s">
        <v>11</v>
      </c>
      <c r="C689" t="s">
        <v>51</v>
      </c>
      <c r="D689" s="24">
        <v>46054</v>
      </c>
      <c r="E689" t="s">
        <v>505</v>
      </c>
      <c r="F689" t="s">
        <v>12</v>
      </c>
      <c r="G689" t="s">
        <v>615</v>
      </c>
      <c r="H689" t="s">
        <v>615</v>
      </c>
      <c r="I689" t="s">
        <v>315</v>
      </c>
      <c r="J689" s="25">
        <v>129869631</v>
      </c>
      <c r="K689" s="26">
        <v>217682.3021</v>
      </c>
      <c r="L689" s="26">
        <v>369.63060000000002</v>
      </c>
    </row>
    <row r="690" spans="1:12" ht="16" customHeight="1">
      <c r="A690" t="s">
        <v>503</v>
      </c>
      <c r="B690" t="s">
        <v>11</v>
      </c>
      <c r="C690" t="s">
        <v>51</v>
      </c>
      <c r="D690" s="24">
        <v>46054</v>
      </c>
      <c r="E690" t="s">
        <v>510</v>
      </c>
      <c r="F690" t="s">
        <v>12</v>
      </c>
      <c r="G690" t="s">
        <v>615</v>
      </c>
      <c r="H690" t="s">
        <v>615</v>
      </c>
      <c r="I690" t="s">
        <v>315</v>
      </c>
      <c r="J690" s="25">
        <v>585478</v>
      </c>
      <c r="K690" s="26">
        <v>981.18330000000003</v>
      </c>
      <c r="L690" s="26">
        <v>3.9</v>
      </c>
    </row>
    <row r="691" spans="1:12" ht="16" customHeight="1">
      <c r="A691" t="s">
        <v>503</v>
      </c>
      <c r="B691" t="s">
        <v>11</v>
      </c>
      <c r="C691" t="s">
        <v>51</v>
      </c>
      <c r="D691" s="24">
        <v>46054</v>
      </c>
      <c r="E691" t="s">
        <v>515</v>
      </c>
      <c r="F691" t="s">
        <v>12</v>
      </c>
      <c r="G691" t="s">
        <v>615</v>
      </c>
      <c r="H691" t="s">
        <v>615</v>
      </c>
      <c r="I691" t="s">
        <v>315</v>
      </c>
      <c r="J691" s="25">
        <v>762</v>
      </c>
      <c r="K691" s="26">
        <v>1.2830999999999999</v>
      </c>
      <c r="L691" s="26">
        <v>1.1900000000000001E-2</v>
      </c>
    </row>
    <row r="692" spans="1:12" ht="16" customHeight="1">
      <c r="A692" t="s">
        <v>503</v>
      </c>
      <c r="B692" t="s">
        <v>11</v>
      </c>
      <c r="C692" t="s">
        <v>51</v>
      </c>
      <c r="D692" s="24">
        <v>46054</v>
      </c>
      <c r="E692" t="s">
        <v>520</v>
      </c>
      <c r="F692" t="s">
        <v>12</v>
      </c>
      <c r="G692" t="s">
        <v>616</v>
      </c>
      <c r="H692" t="s">
        <v>616</v>
      </c>
      <c r="I692" t="s">
        <v>315</v>
      </c>
      <c r="J692" s="25">
        <v>30040</v>
      </c>
      <c r="K692" s="26">
        <v>50.772500000000001</v>
      </c>
      <c r="L692" s="26">
        <v>0.37219999999999998</v>
      </c>
    </row>
    <row r="693" spans="1:12" ht="16" customHeight="1">
      <c r="A693" t="s">
        <v>503</v>
      </c>
      <c r="B693" t="s">
        <v>11</v>
      </c>
      <c r="C693" t="s">
        <v>51</v>
      </c>
      <c r="D693" s="24">
        <v>46054</v>
      </c>
      <c r="E693" t="s">
        <v>524</v>
      </c>
      <c r="F693" t="s">
        <v>12</v>
      </c>
      <c r="G693" t="s">
        <v>615</v>
      </c>
      <c r="H693" t="s">
        <v>615</v>
      </c>
      <c r="I693" t="s">
        <v>322</v>
      </c>
      <c r="J693" s="25">
        <v>3</v>
      </c>
      <c r="K693" s="26">
        <v>4.3E-3</v>
      </c>
      <c r="L693" s="26">
        <v>0</v>
      </c>
    </row>
    <row r="694" spans="1:12" ht="16" customHeight="1">
      <c r="A694" t="s">
        <v>503</v>
      </c>
      <c r="B694" t="s">
        <v>11</v>
      </c>
      <c r="C694" t="s">
        <v>51</v>
      </c>
      <c r="D694" s="24">
        <v>46054</v>
      </c>
      <c r="E694" t="s">
        <v>538</v>
      </c>
      <c r="F694" t="s">
        <v>11</v>
      </c>
      <c r="G694" t="s">
        <v>620</v>
      </c>
      <c r="H694" t="s">
        <v>620</v>
      </c>
      <c r="I694" t="s">
        <v>322</v>
      </c>
      <c r="J694" s="25">
        <v>20</v>
      </c>
      <c r="K694" s="26">
        <v>3.4200000000000001E-2</v>
      </c>
      <c r="L694" s="26">
        <v>6.9999999999999999E-4</v>
      </c>
    </row>
    <row r="695" spans="1:12" ht="16" customHeight="1">
      <c r="A695" t="s">
        <v>503</v>
      </c>
      <c r="B695" t="s">
        <v>11</v>
      </c>
      <c r="C695" t="s">
        <v>51</v>
      </c>
      <c r="D695" s="24">
        <v>46054</v>
      </c>
      <c r="E695" t="s">
        <v>599</v>
      </c>
      <c r="F695" t="s">
        <v>12</v>
      </c>
      <c r="G695" t="s">
        <v>616</v>
      </c>
      <c r="H695" t="s">
        <v>616</v>
      </c>
      <c r="I695" t="s">
        <v>403</v>
      </c>
      <c r="J695" s="25">
        <v>0</v>
      </c>
      <c r="K695" s="26">
        <v>0</v>
      </c>
      <c r="L695" s="26">
        <v>0</v>
      </c>
    </row>
    <row r="696" spans="1:12" ht="16" customHeight="1">
      <c r="A696" t="s">
        <v>505</v>
      </c>
      <c r="B696" t="s">
        <v>12</v>
      </c>
      <c r="C696" t="s">
        <v>51</v>
      </c>
      <c r="D696" s="24">
        <v>46054</v>
      </c>
      <c r="E696" t="s">
        <v>505</v>
      </c>
      <c r="F696" t="s">
        <v>12</v>
      </c>
      <c r="G696" t="s">
        <v>615</v>
      </c>
      <c r="H696" t="s">
        <v>615</v>
      </c>
      <c r="I696" t="s">
        <v>315</v>
      </c>
      <c r="J696" s="25">
        <v>458782180</v>
      </c>
      <c r="K696" s="26">
        <v>765562.64939999999</v>
      </c>
      <c r="L696" s="26">
        <v>504.71249999999998</v>
      </c>
    </row>
    <row r="697" spans="1:12" ht="16" customHeight="1">
      <c r="A697" t="s">
        <v>505</v>
      </c>
      <c r="B697" t="s">
        <v>12</v>
      </c>
      <c r="C697" t="s">
        <v>51</v>
      </c>
      <c r="D697" s="24">
        <v>46054</v>
      </c>
      <c r="E697" t="s">
        <v>510</v>
      </c>
      <c r="F697" t="s">
        <v>12</v>
      </c>
      <c r="G697" t="s">
        <v>615</v>
      </c>
      <c r="H697" t="s">
        <v>615</v>
      </c>
      <c r="I697" t="s">
        <v>315</v>
      </c>
      <c r="J697" s="25">
        <v>1869301</v>
      </c>
      <c r="K697" s="26">
        <v>3131.9394000000002</v>
      </c>
      <c r="L697" s="26">
        <v>10.497400000000001</v>
      </c>
    </row>
    <row r="698" spans="1:12" ht="16" customHeight="1">
      <c r="A698" t="s">
        <v>505</v>
      </c>
      <c r="B698" t="s">
        <v>12</v>
      </c>
      <c r="C698" t="s">
        <v>51</v>
      </c>
      <c r="D698" s="24">
        <v>46054</v>
      </c>
      <c r="E698" t="s">
        <v>515</v>
      </c>
      <c r="F698" t="s">
        <v>12</v>
      </c>
      <c r="G698" t="s">
        <v>615</v>
      </c>
      <c r="H698" t="s">
        <v>615</v>
      </c>
      <c r="I698" t="s">
        <v>315</v>
      </c>
      <c r="J698" s="25">
        <v>4770</v>
      </c>
      <c r="K698" s="26">
        <v>8.0147999999999993</v>
      </c>
      <c r="L698" s="26">
        <v>5.9900000000000002E-2</v>
      </c>
    </row>
    <row r="699" spans="1:12" ht="16" customHeight="1">
      <c r="A699" t="s">
        <v>505</v>
      </c>
      <c r="B699" t="s">
        <v>12</v>
      </c>
      <c r="C699" t="s">
        <v>51</v>
      </c>
      <c r="D699" s="24">
        <v>46054</v>
      </c>
      <c r="E699" t="s">
        <v>520</v>
      </c>
      <c r="F699" t="s">
        <v>12</v>
      </c>
      <c r="G699" t="s">
        <v>616</v>
      </c>
      <c r="H699" t="s">
        <v>616</v>
      </c>
      <c r="I699" t="s">
        <v>315</v>
      </c>
      <c r="J699" s="25">
        <v>25304</v>
      </c>
      <c r="K699" s="26">
        <v>42.598300000000002</v>
      </c>
      <c r="L699" s="26">
        <v>0.2838</v>
      </c>
    </row>
    <row r="700" spans="1:12" ht="16" customHeight="1">
      <c r="A700" t="s">
        <v>505</v>
      </c>
      <c r="B700" t="s">
        <v>12</v>
      </c>
      <c r="C700" t="s">
        <v>51</v>
      </c>
      <c r="D700" s="24">
        <v>46054</v>
      </c>
      <c r="E700" t="s">
        <v>524</v>
      </c>
      <c r="F700" t="s">
        <v>12</v>
      </c>
      <c r="G700" t="s">
        <v>615</v>
      </c>
      <c r="H700" t="s">
        <v>615</v>
      </c>
      <c r="I700" t="s">
        <v>322</v>
      </c>
      <c r="J700" s="25">
        <v>0</v>
      </c>
      <c r="K700" s="26">
        <v>0</v>
      </c>
      <c r="L700" s="26">
        <v>0</v>
      </c>
    </row>
    <row r="701" spans="1:12" ht="16" customHeight="1">
      <c r="A701" t="s">
        <v>505</v>
      </c>
      <c r="B701" t="s">
        <v>12</v>
      </c>
      <c r="C701" t="s">
        <v>51</v>
      </c>
      <c r="D701" s="24">
        <v>46054</v>
      </c>
      <c r="E701" t="s">
        <v>538</v>
      </c>
      <c r="F701" t="s">
        <v>11</v>
      </c>
      <c r="G701" t="s">
        <v>620</v>
      </c>
      <c r="H701" t="s">
        <v>620</v>
      </c>
      <c r="I701" t="s">
        <v>322</v>
      </c>
      <c r="J701" s="25">
        <v>254</v>
      </c>
      <c r="K701" s="26">
        <v>0.43630000000000002</v>
      </c>
      <c r="L701" s="26">
        <v>4.0000000000000001E-3</v>
      </c>
    </row>
    <row r="702" spans="1:12" ht="16" customHeight="1">
      <c r="A702" t="s">
        <v>505</v>
      </c>
      <c r="B702" t="s">
        <v>12</v>
      </c>
      <c r="C702" t="s">
        <v>51</v>
      </c>
      <c r="D702" s="24">
        <v>46054</v>
      </c>
      <c r="E702" t="s">
        <v>599</v>
      </c>
      <c r="F702" t="s">
        <v>12</v>
      </c>
      <c r="G702" t="s">
        <v>616</v>
      </c>
      <c r="H702" t="s">
        <v>616</v>
      </c>
      <c r="I702" t="s">
        <v>403</v>
      </c>
      <c r="J702" s="25">
        <v>0</v>
      </c>
      <c r="K702" s="26">
        <v>0</v>
      </c>
      <c r="L702" s="26">
        <v>0</v>
      </c>
    </row>
    <row r="703" spans="1:12" ht="16" customHeight="1">
      <c r="A703" t="s">
        <v>506</v>
      </c>
      <c r="B703" t="s">
        <v>13</v>
      </c>
      <c r="C703" t="s">
        <v>51</v>
      </c>
      <c r="D703" s="24">
        <v>46054</v>
      </c>
      <c r="E703" t="s">
        <v>510</v>
      </c>
      <c r="F703" t="s">
        <v>12</v>
      </c>
      <c r="G703" t="s">
        <v>615</v>
      </c>
      <c r="H703" t="s">
        <v>615</v>
      </c>
      <c r="I703" t="s">
        <v>315</v>
      </c>
      <c r="J703" s="25">
        <v>22506144</v>
      </c>
      <c r="K703" s="26">
        <v>37632.219700000001</v>
      </c>
      <c r="L703" s="26">
        <v>125.9004</v>
      </c>
    </row>
    <row r="704" spans="1:12" ht="16" customHeight="1">
      <c r="A704" t="s">
        <v>506</v>
      </c>
      <c r="B704" t="s">
        <v>13</v>
      </c>
      <c r="C704" t="s">
        <v>51</v>
      </c>
      <c r="D704" s="24">
        <v>46054</v>
      </c>
      <c r="E704" t="s">
        <v>515</v>
      </c>
      <c r="F704" t="s">
        <v>12</v>
      </c>
      <c r="G704" t="s">
        <v>615</v>
      </c>
      <c r="H704" t="s">
        <v>615</v>
      </c>
      <c r="I704" t="s">
        <v>315</v>
      </c>
      <c r="J704" s="25">
        <v>68944</v>
      </c>
      <c r="K704" s="26">
        <v>115.5789</v>
      </c>
      <c r="L704" s="26">
        <v>0.66800000000000004</v>
      </c>
    </row>
    <row r="705" spans="1:12" ht="16" customHeight="1">
      <c r="A705" t="s">
        <v>506</v>
      </c>
      <c r="B705" t="s">
        <v>13</v>
      </c>
      <c r="C705" t="s">
        <v>51</v>
      </c>
      <c r="D705" s="24">
        <v>46054</v>
      </c>
      <c r="E705" t="s">
        <v>520</v>
      </c>
      <c r="F705" t="s">
        <v>12</v>
      </c>
      <c r="G705" t="s">
        <v>616</v>
      </c>
      <c r="H705" t="s">
        <v>616</v>
      </c>
      <c r="I705" t="s">
        <v>315</v>
      </c>
      <c r="J705" s="25">
        <v>41126</v>
      </c>
      <c r="K705" s="26">
        <v>68.991100000000003</v>
      </c>
      <c r="L705" s="26">
        <v>0.4456</v>
      </c>
    </row>
    <row r="706" spans="1:12" ht="16" customHeight="1">
      <c r="A706" t="s">
        <v>506</v>
      </c>
      <c r="B706" t="s">
        <v>13</v>
      </c>
      <c r="C706" t="s">
        <v>51</v>
      </c>
      <c r="D706" s="24">
        <v>46054</v>
      </c>
      <c r="E706" t="s">
        <v>524</v>
      </c>
      <c r="F706" t="s">
        <v>12</v>
      </c>
      <c r="G706" t="s">
        <v>615</v>
      </c>
      <c r="H706" t="s">
        <v>615</v>
      </c>
      <c r="I706" t="s">
        <v>322</v>
      </c>
      <c r="J706" s="25">
        <v>5</v>
      </c>
      <c r="K706" s="26">
        <v>8.3000000000000001E-3</v>
      </c>
      <c r="L706" s="26">
        <v>1E-4</v>
      </c>
    </row>
    <row r="707" spans="1:12" ht="16" customHeight="1">
      <c r="A707" t="s">
        <v>506</v>
      </c>
      <c r="B707" t="s">
        <v>13</v>
      </c>
      <c r="C707" t="s">
        <v>51</v>
      </c>
      <c r="D707" s="24">
        <v>46054</v>
      </c>
      <c r="E707" t="s">
        <v>538</v>
      </c>
      <c r="F707" t="s">
        <v>11</v>
      </c>
      <c r="G707" t="s">
        <v>620</v>
      </c>
      <c r="H707" t="s">
        <v>620</v>
      </c>
      <c r="I707" t="s">
        <v>322</v>
      </c>
      <c r="J707" s="25">
        <v>536</v>
      </c>
      <c r="K707" s="26">
        <v>0.92710000000000004</v>
      </c>
      <c r="L707" s="26">
        <v>5.3E-3</v>
      </c>
    </row>
    <row r="708" spans="1:12" ht="16" customHeight="1">
      <c r="A708" t="s">
        <v>506</v>
      </c>
      <c r="B708" t="s">
        <v>13</v>
      </c>
      <c r="C708" t="s">
        <v>51</v>
      </c>
      <c r="D708" s="24">
        <v>46054</v>
      </c>
      <c r="E708" t="s">
        <v>599</v>
      </c>
      <c r="F708" t="s">
        <v>12</v>
      </c>
      <c r="G708" t="s">
        <v>616</v>
      </c>
      <c r="H708" t="s">
        <v>616</v>
      </c>
      <c r="I708" t="s">
        <v>403</v>
      </c>
      <c r="J708" s="25">
        <v>0</v>
      </c>
      <c r="K708" s="26">
        <v>0</v>
      </c>
      <c r="L708" s="26">
        <v>0</v>
      </c>
    </row>
    <row r="709" spans="1:12" ht="16" customHeight="1">
      <c r="A709" t="s">
        <v>507</v>
      </c>
      <c r="B709" t="s">
        <v>9</v>
      </c>
      <c r="C709" t="s">
        <v>52</v>
      </c>
      <c r="D709" s="24">
        <v>46054</v>
      </c>
      <c r="E709" t="s">
        <v>510</v>
      </c>
      <c r="F709" t="s">
        <v>12</v>
      </c>
      <c r="G709" t="s">
        <v>615</v>
      </c>
      <c r="H709" t="s">
        <v>615</v>
      </c>
      <c r="I709" t="s">
        <v>315</v>
      </c>
      <c r="J709" s="25">
        <v>19526470</v>
      </c>
      <c r="K709" s="26">
        <v>32820.6181</v>
      </c>
      <c r="L709" s="26">
        <v>85.121499999999997</v>
      </c>
    </row>
    <row r="710" spans="1:12" ht="16" customHeight="1">
      <c r="A710" t="s">
        <v>507</v>
      </c>
      <c r="B710" t="s">
        <v>9</v>
      </c>
      <c r="C710" t="s">
        <v>52</v>
      </c>
      <c r="D710" s="24">
        <v>46054</v>
      </c>
      <c r="E710" t="s">
        <v>515</v>
      </c>
      <c r="F710" t="s">
        <v>12</v>
      </c>
      <c r="G710" t="s">
        <v>615</v>
      </c>
      <c r="H710" t="s">
        <v>615</v>
      </c>
      <c r="I710" t="s">
        <v>315</v>
      </c>
      <c r="J710" s="25">
        <v>98069</v>
      </c>
      <c r="K710" s="26">
        <v>165.14169999999999</v>
      </c>
      <c r="L710" s="26">
        <v>0.70720000000000005</v>
      </c>
    </row>
    <row r="711" spans="1:12" ht="16" customHeight="1">
      <c r="A711" t="s">
        <v>507</v>
      </c>
      <c r="B711" t="s">
        <v>9</v>
      </c>
      <c r="C711" t="s">
        <v>52</v>
      </c>
      <c r="D711" s="24">
        <v>46054</v>
      </c>
      <c r="E711" t="s">
        <v>520</v>
      </c>
      <c r="F711" t="s">
        <v>12</v>
      </c>
      <c r="G711" t="s">
        <v>616</v>
      </c>
      <c r="H711" t="s">
        <v>616</v>
      </c>
      <c r="I711" t="s">
        <v>315</v>
      </c>
      <c r="J711" s="25">
        <v>46334</v>
      </c>
      <c r="K711" s="26">
        <v>78.506200000000007</v>
      </c>
      <c r="L711" s="26">
        <v>0.50990000000000002</v>
      </c>
    </row>
    <row r="712" spans="1:12" ht="16" customHeight="1">
      <c r="A712" t="s">
        <v>507</v>
      </c>
      <c r="B712" t="s">
        <v>9</v>
      </c>
      <c r="C712" t="s">
        <v>52</v>
      </c>
      <c r="D712" s="24">
        <v>46054</v>
      </c>
      <c r="E712" t="s">
        <v>524</v>
      </c>
      <c r="F712" t="s">
        <v>12</v>
      </c>
      <c r="G712" t="s">
        <v>615</v>
      </c>
      <c r="H712" t="s">
        <v>615</v>
      </c>
      <c r="I712" t="s">
        <v>322</v>
      </c>
      <c r="J712" s="25">
        <v>3</v>
      </c>
      <c r="K712" s="26">
        <v>5.1000000000000004E-3</v>
      </c>
      <c r="L712" s="26">
        <v>0</v>
      </c>
    </row>
    <row r="713" spans="1:12" ht="16" customHeight="1">
      <c r="A713" t="s">
        <v>507</v>
      </c>
      <c r="B713" t="s">
        <v>9</v>
      </c>
      <c r="C713" t="s">
        <v>52</v>
      </c>
      <c r="D713" s="24">
        <v>46054</v>
      </c>
      <c r="E713" t="s">
        <v>534</v>
      </c>
      <c r="F713" t="s">
        <v>12</v>
      </c>
      <c r="G713" t="s">
        <v>615</v>
      </c>
      <c r="H713" t="s">
        <v>615</v>
      </c>
      <c r="I713" t="s">
        <v>322</v>
      </c>
      <c r="J713" s="25">
        <v>2</v>
      </c>
      <c r="K713" s="26">
        <v>3.3999999999999998E-3</v>
      </c>
      <c r="L713" s="26">
        <v>0</v>
      </c>
    </row>
    <row r="714" spans="1:12" ht="16" customHeight="1">
      <c r="A714" t="s">
        <v>507</v>
      </c>
      <c r="B714" t="s">
        <v>9</v>
      </c>
      <c r="C714" t="s">
        <v>52</v>
      </c>
      <c r="D714" s="24">
        <v>46054</v>
      </c>
      <c r="E714" t="s">
        <v>538</v>
      </c>
      <c r="F714" t="s">
        <v>11</v>
      </c>
      <c r="G714" t="s">
        <v>620</v>
      </c>
      <c r="H714" t="s">
        <v>620</v>
      </c>
      <c r="I714" t="s">
        <v>322</v>
      </c>
      <c r="J714" s="25">
        <v>710</v>
      </c>
      <c r="K714" s="26">
        <v>1.208</v>
      </c>
      <c r="L714" s="26">
        <v>1.44E-2</v>
      </c>
    </row>
    <row r="715" spans="1:12" ht="16" customHeight="1">
      <c r="A715" t="s">
        <v>507</v>
      </c>
      <c r="B715" t="s">
        <v>9</v>
      </c>
      <c r="C715" t="s">
        <v>52</v>
      </c>
      <c r="D715" s="24">
        <v>46054</v>
      </c>
      <c r="E715" t="s">
        <v>599</v>
      </c>
      <c r="F715" t="s">
        <v>12</v>
      </c>
      <c r="G715" t="s">
        <v>616</v>
      </c>
      <c r="H715" t="s">
        <v>616</v>
      </c>
      <c r="I715" t="s">
        <v>403</v>
      </c>
      <c r="J715" s="25">
        <v>0</v>
      </c>
      <c r="K715" s="26">
        <v>0</v>
      </c>
      <c r="L715" s="26">
        <v>0</v>
      </c>
    </row>
    <row r="716" spans="1:12" ht="16" customHeight="1">
      <c r="A716" t="s">
        <v>477</v>
      </c>
      <c r="B716" t="s">
        <v>10</v>
      </c>
      <c r="C716" t="s">
        <v>52</v>
      </c>
      <c r="D716" s="24">
        <v>46054</v>
      </c>
      <c r="E716" t="s">
        <v>510</v>
      </c>
      <c r="F716" t="s">
        <v>12</v>
      </c>
      <c r="G716" t="s">
        <v>615</v>
      </c>
      <c r="H716" t="s">
        <v>615</v>
      </c>
      <c r="I716" t="s">
        <v>315</v>
      </c>
      <c r="J716" s="25">
        <v>24884330</v>
      </c>
      <c r="K716" s="26">
        <v>41915.050600000002</v>
      </c>
      <c r="L716" s="26">
        <v>86.177099999999996</v>
      </c>
    </row>
    <row r="717" spans="1:12" ht="16" customHeight="1">
      <c r="A717" t="s">
        <v>477</v>
      </c>
      <c r="B717" t="s">
        <v>10</v>
      </c>
      <c r="C717" t="s">
        <v>52</v>
      </c>
      <c r="D717" s="24">
        <v>46054</v>
      </c>
      <c r="E717" t="s">
        <v>515</v>
      </c>
      <c r="F717" t="s">
        <v>12</v>
      </c>
      <c r="G717" t="s">
        <v>615</v>
      </c>
      <c r="H717" t="s">
        <v>615</v>
      </c>
      <c r="I717" t="s">
        <v>315</v>
      </c>
      <c r="J717" s="25">
        <v>207914</v>
      </c>
      <c r="K717" s="26">
        <v>352.20839999999998</v>
      </c>
      <c r="L717" s="26">
        <v>1.3467</v>
      </c>
    </row>
    <row r="718" spans="1:12" ht="16" customHeight="1">
      <c r="A718" t="s">
        <v>477</v>
      </c>
      <c r="B718" t="s">
        <v>10</v>
      </c>
      <c r="C718" t="s">
        <v>52</v>
      </c>
      <c r="D718" s="24">
        <v>46054</v>
      </c>
      <c r="E718" t="s">
        <v>520</v>
      </c>
      <c r="F718" t="s">
        <v>12</v>
      </c>
      <c r="G718" t="s">
        <v>616</v>
      </c>
      <c r="H718" t="s">
        <v>616</v>
      </c>
      <c r="I718" t="s">
        <v>315</v>
      </c>
      <c r="J718" s="25">
        <v>40923</v>
      </c>
      <c r="K718" s="26">
        <v>69.303700000000006</v>
      </c>
      <c r="L718" s="26">
        <v>0.41620000000000001</v>
      </c>
    </row>
    <row r="719" spans="1:12" ht="16" customHeight="1">
      <c r="A719" t="s">
        <v>477</v>
      </c>
      <c r="B719" t="s">
        <v>10</v>
      </c>
      <c r="C719" t="s">
        <v>52</v>
      </c>
      <c r="D719" s="24">
        <v>46054</v>
      </c>
      <c r="E719" t="s">
        <v>524</v>
      </c>
      <c r="F719" t="s">
        <v>12</v>
      </c>
      <c r="G719" t="s">
        <v>615</v>
      </c>
      <c r="H719" t="s">
        <v>615</v>
      </c>
      <c r="I719" t="s">
        <v>322</v>
      </c>
      <c r="J719" s="25">
        <v>33</v>
      </c>
      <c r="K719" s="26">
        <v>5.67E-2</v>
      </c>
      <c r="L719" s="26">
        <v>5.9999999999999995E-4</v>
      </c>
    </row>
    <row r="720" spans="1:12" ht="16" customHeight="1">
      <c r="A720" t="s">
        <v>477</v>
      </c>
      <c r="B720" t="s">
        <v>10</v>
      </c>
      <c r="C720" t="s">
        <v>52</v>
      </c>
      <c r="D720" s="24">
        <v>46054</v>
      </c>
      <c r="E720" t="s">
        <v>534</v>
      </c>
      <c r="F720" t="s">
        <v>12</v>
      </c>
      <c r="G720" t="s">
        <v>615</v>
      </c>
      <c r="H720" t="s">
        <v>615</v>
      </c>
      <c r="I720" t="s">
        <v>322</v>
      </c>
      <c r="J720" s="25">
        <v>0</v>
      </c>
      <c r="K720" s="26">
        <v>0</v>
      </c>
      <c r="L720" s="26">
        <v>0</v>
      </c>
    </row>
    <row r="721" spans="1:12" ht="16" customHeight="1">
      <c r="A721" t="s">
        <v>477</v>
      </c>
      <c r="B721" t="s">
        <v>10</v>
      </c>
      <c r="C721" t="s">
        <v>52</v>
      </c>
      <c r="D721" s="24">
        <v>46054</v>
      </c>
      <c r="E721" t="s">
        <v>538</v>
      </c>
      <c r="F721" t="s">
        <v>11</v>
      </c>
      <c r="G721" t="s">
        <v>620</v>
      </c>
      <c r="H721" t="s">
        <v>620</v>
      </c>
      <c r="I721" t="s">
        <v>322</v>
      </c>
      <c r="J721" s="25">
        <v>528</v>
      </c>
      <c r="K721" s="26">
        <v>0.88400000000000001</v>
      </c>
      <c r="L721" s="26">
        <v>6.3E-3</v>
      </c>
    </row>
    <row r="722" spans="1:12" ht="16" customHeight="1">
      <c r="A722" t="s">
        <v>477</v>
      </c>
      <c r="B722" t="s">
        <v>10</v>
      </c>
      <c r="C722" t="s">
        <v>52</v>
      </c>
      <c r="D722" s="24">
        <v>46054</v>
      </c>
      <c r="E722" t="s">
        <v>599</v>
      </c>
      <c r="F722" t="s">
        <v>12</v>
      </c>
      <c r="G722" t="s">
        <v>616</v>
      </c>
      <c r="H722" t="s">
        <v>616</v>
      </c>
      <c r="I722" t="s">
        <v>403</v>
      </c>
      <c r="J722" s="25">
        <v>0</v>
      </c>
      <c r="K722" s="26">
        <v>0</v>
      </c>
      <c r="L722" s="26">
        <v>0</v>
      </c>
    </row>
    <row r="723" spans="1:12" ht="16" customHeight="1">
      <c r="A723" t="s">
        <v>508</v>
      </c>
      <c r="B723" t="s">
        <v>11</v>
      </c>
      <c r="C723" t="s">
        <v>52</v>
      </c>
      <c r="D723" s="24">
        <v>46054</v>
      </c>
      <c r="E723" t="s">
        <v>510</v>
      </c>
      <c r="F723" t="s">
        <v>12</v>
      </c>
      <c r="G723" t="s">
        <v>615</v>
      </c>
      <c r="H723" t="s">
        <v>615</v>
      </c>
      <c r="I723" t="s">
        <v>315</v>
      </c>
      <c r="J723" s="25">
        <v>107565495</v>
      </c>
      <c r="K723" s="26">
        <v>181348.1329</v>
      </c>
      <c r="L723" s="26">
        <v>257.00200000000001</v>
      </c>
    </row>
    <row r="724" spans="1:12" ht="16" customHeight="1">
      <c r="A724" t="s">
        <v>508</v>
      </c>
      <c r="B724" t="s">
        <v>11</v>
      </c>
      <c r="C724" t="s">
        <v>52</v>
      </c>
      <c r="D724" s="24">
        <v>46054</v>
      </c>
      <c r="E724" t="s">
        <v>515</v>
      </c>
      <c r="F724" t="s">
        <v>12</v>
      </c>
      <c r="G724" t="s">
        <v>615</v>
      </c>
      <c r="H724" t="s">
        <v>615</v>
      </c>
      <c r="I724" t="s">
        <v>315</v>
      </c>
      <c r="J724" s="25">
        <v>527887</v>
      </c>
      <c r="K724" s="26">
        <v>891.03020000000004</v>
      </c>
      <c r="L724" s="26">
        <v>2.4918999999999998</v>
      </c>
    </row>
    <row r="725" spans="1:12" ht="16" customHeight="1">
      <c r="A725" t="s">
        <v>508</v>
      </c>
      <c r="B725" t="s">
        <v>11</v>
      </c>
      <c r="C725" t="s">
        <v>52</v>
      </c>
      <c r="D725" s="24">
        <v>46054</v>
      </c>
      <c r="E725" t="s">
        <v>520</v>
      </c>
      <c r="F725" t="s">
        <v>12</v>
      </c>
      <c r="G725" t="s">
        <v>616</v>
      </c>
      <c r="H725" t="s">
        <v>616</v>
      </c>
      <c r="I725" t="s">
        <v>315</v>
      </c>
      <c r="J725" s="25">
        <v>39998</v>
      </c>
      <c r="K725" s="26">
        <v>67.582700000000003</v>
      </c>
      <c r="L725" s="26">
        <v>0.37469999999999998</v>
      </c>
    </row>
    <row r="726" spans="1:12" ht="16" customHeight="1">
      <c r="A726" t="s">
        <v>508</v>
      </c>
      <c r="B726" t="s">
        <v>11</v>
      </c>
      <c r="C726" t="s">
        <v>52</v>
      </c>
      <c r="D726" s="24">
        <v>46054</v>
      </c>
      <c r="E726" t="s">
        <v>524</v>
      </c>
      <c r="F726" t="s">
        <v>12</v>
      </c>
      <c r="G726" t="s">
        <v>615</v>
      </c>
      <c r="H726" t="s">
        <v>615</v>
      </c>
      <c r="I726" t="s">
        <v>322</v>
      </c>
      <c r="J726" s="25">
        <v>137</v>
      </c>
      <c r="K726" s="26">
        <v>0.2344</v>
      </c>
      <c r="L726" s="26">
        <v>2.3999999999999998E-3</v>
      </c>
    </row>
    <row r="727" spans="1:12" ht="16" customHeight="1">
      <c r="A727" t="s">
        <v>508</v>
      </c>
      <c r="B727" t="s">
        <v>11</v>
      </c>
      <c r="C727" t="s">
        <v>52</v>
      </c>
      <c r="D727" s="24">
        <v>46054</v>
      </c>
      <c r="E727" t="s">
        <v>534</v>
      </c>
      <c r="F727" t="s">
        <v>12</v>
      </c>
      <c r="G727" t="s">
        <v>615</v>
      </c>
      <c r="H727" t="s">
        <v>615</v>
      </c>
      <c r="I727" t="s">
        <v>322</v>
      </c>
      <c r="J727" s="25">
        <v>0</v>
      </c>
      <c r="K727" s="26">
        <v>0</v>
      </c>
      <c r="L727" s="26">
        <v>0</v>
      </c>
    </row>
    <row r="728" spans="1:12" ht="16" customHeight="1">
      <c r="A728" t="s">
        <v>508</v>
      </c>
      <c r="B728" t="s">
        <v>11</v>
      </c>
      <c r="C728" t="s">
        <v>52</v>
      </c>
      <c r="D728" s="24">
        <v>46054</v>
      </c>
      <c r="E728" t="s">
        <v>538</v>
      </c>
      <c r="F728" t="s">
        <v>11</v>
      </c>
      <c r="G728" t="s">
        <v>620</v>
      </c>
      <c r="H728" t="s">
        <v>620</v>
      </c>
      <c r="I728" t="s">
        <v>322</v>
      </c>
      <c r="J728" s="25">
        <v>316</v>
      </c>
      <c r="K728" s="26">
        <v>0.53449999999999998</v>
      </c>
      <c r="L728" s="26">
        <v>3.0999999999999999E-3</v>
      </c>
    </row>
    <row r="729" spans="1:12" ht="16" customHeight="1">
      <c r="A729" t="s">
        <v>508</v>
      </c>
      <c r="B729" t="s">
        <v>11</v>
      </c>
      <c r="C729" t="s">
        <v>52</v>
      </c>
      <c r="D729" s="24">
        <v>46054</v>
      </c>
      <c r="E729" t="s">
        <v>599</v>
      </c>
      <c r="F729" t="s">
        <v>12</v>
      </c>
      <c r="G729" t="s">
        <v>616</v>
      </c>
      <c r="H729" t="s">
        <v>616</v>
      </c>
      <c r="I729" t="s">
        <v>403</v>
      </c>
      <c r="J729" s="25">
        <v>0</v>
      </c>
      <c r="K729" s="26">
        <v>0</v>
      </c>
      <c r="L729" s="26">
        <v>0</v>
      </c>
    </row>
    <row r="730" spans="1:12" ht="16" customHeight="1">
      <c r="A730" t="s">
        <v>510</v>
      </c>
      <c r="B730" t="s">
        <v>12</v>
      </c>
      <c r="C730" t="s">
        <v>52</v>
      </c>
      <c r="D730" s="24">
        <v>46054</v>
      </c>
      <c r="E730" t="s">
        <v>510</v>
      </c>
      <c r="F730" t="s">
        <v>12</v>
      </c>
      <c r="G730" t="s">
        <v>615</v>
      </c>
      <c r="H730" t="s">
        <v>615</v>
      </c>
      <c r="I730" t="s">
        <v>315</v>
      </c>
      <c r="J730" s="25">
        <v>452101461</v>
      </c>
      <c r="K730" s="26">
        <v>758110.9952</v>
      </c>
      <c r="L730" s="26">
        <v>418.31569999999999</v>
      </c>
    </row>
    <row r="731" spans="1:12" ht="16" customHeight="1">
      <c r="A731" t="s">
        <v>510</v>
      </c>
      <c r="B731" t="s">
        <v>12</v>
      </c>
      <c r="C731" t="s">
        <v>52</v>
      </c>
      <c r="D731" s="24">
        <v>46054</v>
      </c>
      <c r="E731" t="s">
        <v>515</v>
      </c>
      <c r="F731" t="s">
        <v>12</v>
      </c>
      <c r="G731" t="s">
        <v>615</v>
      </c>
      <c r="H731" t="s">
        <v>615</v>
      </c>
      <c r="I731" t="s">
        <v>315</v>
      </c>
      <c r="J731" s="25">
        <v>1873085</v>
      </c>
      <c r="K731" s="26">
        <v>3153.569</v>
      </c>
      <c r="L731" s="26">
        <v>9.2274999999999991</v>
      </c>
    </row>
    <row r="732" spans="1:12" ht="16" customHeight="1">
      <c r="A732" t="s">
        <v>510</v>
      </c>
      <c r="B732" t="s">
        <v>12</v>
      </c>
      <c r="C732" t="s">
        <v>52</v>
      </c>
      <c r="D732" s="24">
        <v>46054</v>
      </c>
      <c r="E732" t="s">
        <v>520</v>
      </c>
      <c r="F732" t="s">
        <v>12</v>
      </c>
      <c r="G732" t="s">
        <v>616</v>
      </c>
      <c r="H732" t="s">
        <v>616</v>
      </c>
      <c r="I732" t="s">
        <v>315</v>
      </c>
      <c r="J732" s="25">
        <v>65256</v>
      </c>
      <c r="K732" s="26">
        <v>110.0176</v>
      </c>
      <c r="L732" s="26">
        <v>0.54500000000000004</v>
      </c>
    </row>
    <row r="733" spans="1:12" ht="16" customHeight="1">
      <c r="A733" t="s">
        <v>510</v>
      </c>
      <c r="B733" t="s">
        <v>12</v>
      </c>
      <c r="C733" t="s">
        <v>52</v>
      </c>
      <c r="D733" s="24">
        <v>46054</v>
      </c>
      <c r="E733" t="s">
        <v>524</v>
      </c>
      <c r="F733" t="s">
        <v>12</v>
      </c>
      <c r="G733" t="s">
        <v>615</v>
      </c>
      <c r="H733" t="s">
        <v>615</v>
      </c>
      <c r="I733" t="s">
        <v>322</v>
      </c>
      <c r="J733" s="25">
        <v>628</v>
      </c>
      <c r="K733" s="26">
        <v>1.0670999999999999</v>
      </c>
      <c r="L733" s="26">
        <v>8.3000000000000001E-3</v>
      </c>
    </row>
    <row r="734" spans="1:12" ht="16" customHeight="1">
      <c r="A734" t="s">
        <v>510</v>
      </c>
      <c r="B734" t="s">
        <v>12</v>
      </c>
      <c r="C734" t="s">
        <v>52</v>
      </c>
      <c r="D734" s="24">
        <v>46054</v>
      </c>
      <c r="E734" t="s">
        <v>534</v>
      </c>
      <c r="F734" t="s">
        <v>12</v>
      </c>
      <c r="G734" t="s">
        <v>615</v>
      </c>
      <c r="H734" t="s">
        <v>615</v>
      </c>
      <c r="I734" t="s">
        <v>322</v>
      </c>
      <c r="J734" s="25">
        <v>0</v>
      </c>
      <c r="K734" s="26">
        <v>0</v>
      </c>
      <c r="L734" s="26">
        <v>0</v>
      </c>
    </row>
    <row r="735" spans="1:12" ht="16" customHeight="1">
      <c r="A735" t="s">
        <v>510</v>
      </c>
      <c r="B735" t="s">
        <v>12</v>
      </c>
      <c r="C735" t="s">
        <v>52</v>
      </c>
      <c r="D735" s="24">
        <v>46054</v>
      </c>
      <c r="E735" t="s">
        <v>538</v>
      </c>
      <c r="F735" t="s">
        <v>11</v>
      </c>
      <c r="G735" t="s">
        <v>620</v>
      </c>
      <c r="H735" t="s">
        <v>620</v>
      </c>
      <c r="I735" t="s">
        <v>322</v>
      </c>
      <c r="J735" s="25">
        <v>1003</v>
      </c>
      <c r="K735" s="26">
        <v>1.6993</v>
      </c>
      <c r="L735" s="26">
        <v>9.7000000000000003E-3</v>
      </c>
    </row>
    <row r="736" spans="1:12" ht="16" customHeight="1">
      <c r="A736" t="s">
        <v>510</v>
      </c>
      <c r="B736" t="s">
        <v>12</v>
      </c>
      <c r="C736" t="s">
        <v>52</v>
      </c>
      <c r="D736" s="24">
        <v>46054</v>
      </c>
      <c r="E736" t="s">
        <v>599</v>
      </c>
      <c r="F736" t="s">
        <v>12</v>
      </c>
      <c r="G736" t="s">
        <v>616</v>
      </c>
      <c r="H736" t="s">
        <v>616</v>
      </c>
      <c r="I736" t="s">
        <v>403</v>
      </c>
      <c r="J736" s="25">
        <v>0</v>
      </c>
      <c r="K736" s="26">
        <v>0</v>
      </c>
      <c r="L736" s="26">
        <v>0</v>
      </c>
    </row>
    <row r="737" spans="1:12" ht="16" customHeight="1">
      <c r="A737" t="s">
        <v>511</v>
      </c>
      <c r="B737" t="s">
        <v>13</v>
      </c>
      <c r="C737" t="s">
        <v>52</v>
      </c>
      <c r="D737" s="24">
        <v>46054</v>
      </c>
      <c r="E737" t="s">
        <v>515</v>
      </c>
      <c r="F737" t="s">
        <v>12</v>
      </c>
      <c r="G737" t="s">
        <v>615</v>
      </c>
      <c r="H737" t="s">
        <v>615</v>
      </c>
      <c r="I737" t="s">
        <v>315</v>
      </c>
      <c r="J737" s="25">
        <v>19115544</v>
      </c>
      <c r="K737" s="26">
        <v>31818.859899999999</v>
      </c>
      <c r="L737" s="26">
        <v>102.74890000000001</v>
      </c>
    </row>
    <row r="738" spans="1:12" ht="16" customHeight="1">
      <c r="A738" t="s">
        <v>511</v>
      </c>
      <c r="B738" t="s">
        <v>13</v>
      </c>
      <c r="C738" t="s">
        <v>52</v>
      </c>
      <c r="D738" s="24">
        <v>46054</v>
      </c>
      <c r="E738" t="s">
        <v>520</v>
      </c>
      <c r="F738" t="s">
        <v>12</v>
      </c>
      <c r="G738" t="s">
        <v>616</v>
      </c>
      <c r="H738" t="s">
        <v>616</v>
      </c>
      <c r="I738" t="s">
        <v>315</v>
      </c>
      <c r="J738" s="25">
        <v>174820</v>
      </c>
      <c r="K738" s="26">
        <v>292.2405</v>
      </c>
      <c r="L738" s="26">
        <v>1.4181999999999999</v>
      </c>
    </row>
    <row r="739" spans="1:12" ht="16" customHeight="1">
      <c r="A739" t="s">
        <v>511</v>
      </c>
      <c r="B739" t="s">
        <v>13</v>
      </c>
      <c r="C739" t="s">
        <v>52</v>
      </c>
      <c r="D739" s="24">
        <v>46054</v>
      </c>
      <c r="E739" t="s">
        <v>524</v>
      </c>
      <c r="F739" t="s">
        <v>12</v>
      </c>
      <c r="G739" t="s">
        <v>615</v>
      </c>
      <c r="H739" t="s">
        <v>615</v>
      </c>
      <c r="I739" t="s">
        <v>322</v>
      </c>
      <c r="J739" s="25">
        <v>934</v>
      </c>
      <c r="K739" s="26">
        <v>1.5699000000000001</v>
      </c>
      <c r="L739" s="26">
        <v>0.01</v>
      </c>
    </row>
    <row r="740" spans="1:12" ht="16" customHeight="1">
      <c r="A740" t="s">
        <v>511</v>
      </c>
      <c r="B740" t="s">
        <v>13</v>
      </c>
      <c r="C740" t="s">
        <v>52</v>
      </c>
      <c r="D740" s="24">
        <v>46054</v>
      </c>
      <c r="E740" t="s">
        <v>529</v>
      </c>
      <c r="F740" t="s">
        <v>12</v>
      </c>
      <c r="G740" t="s">
        <v>615</v>
      </c>
      <c r="H740" t="s">
        <v>615</v>
      </c>
      <c r="I740" t="s">
        <v>322</v>
      </c>
      <c r="J740" s="25">
        <v>4</v>
      </c>
      <c r="K740" s="26">
        <v>7.3000000000000001E-3</v>
      </c>
      <c r="L740" s="26">
        <v>0</v>
      </c>
    </row>
    <row r="741" spans="1:12" ht="16" customHeight="1">
      <c r="A741" t="s">
        <v>511</v>
      </c>
      <c r="B741" t="s">
        <v>13</v>
      </c>
      <c r="C741" t="s">
        <v>52</v>
      </c>
      <c r="D741" s="24">
        <v>46054</v>
      </c>
      <c r="E741" t="s">
        <v>534</v>
      </c>
      <c r="F741" t="s">
        <v>12</v>
      </c>
      <c r="G741" t="s">
        <v>615</v>
      </c>
      <c r="H741" t="s">
        <v>615</v>
      </c>
      <c r="I741" t="s">
        <v>322</v>
      </c>
      <c r="J741" s="25">
        <v>0</v>
      </c>
      <c r="K741" s="26">
        <v>0</v>
      </c>
      <c r="L741" s="26">
        <v>0</v>
      </c>
    </row>
    <row r="742" spans="1:12" ht="16" customHeight="1">
      <c r="A742" t="s">
        <v>511</v>
      </c>
      <c r="B742" t="s">
        <v>13</v>
      </c>
      <c r="C742" t="s">
        <v>52</v>
      </c>
      <c r="D742" s="24">
        <v>46054</v>
      </c>
      <c r="E742" t="s">
        <v>538</v>
      </c>
      <c r="F742" t="s">
        <v>11</v>
      </c>
      <c r="G742" t="s">
        <v>620</v>
      </c>
      <c r="H742" t="s">
        <v>620</v>
      </c>
      <c r="I742" t="s">
        <v>322</v>
      </c>
      <c r="J742" s="25">
        <v>2362</v>
      </c>
      <c r="K742" s="26">
        <v>4.0045000000000002</v>
      </c>
      <c r="L742" s="26">
        <v>2.9399999999999999E-2</v>
      </c>
    </row>
    <row r="743" spans="1:12" ht="16" customHeight="1">
      <c r="A743" t="s">
        <v>511</v>
      </c>
      <c r="B743" t="s">
        <v>13</v>
      </c>
      <c r="C743" t="s">
        <v>52</v>
      </c>
      <c r="D743" s="24">
        <v>46054</v>
      </c>
      <c r="E743" t="s">
        <v>599</v>
      </c>
      <c r="F743" t="s">
        <v>12</v>
      </c>
      <c r="G743" t="s">
        <v>616</v>
      </c>
      <c r="H743" t="s">
        <v>616</v>
      </c>
      <c r="I743" t="s">
        <v>403</v>
      </c>
      <c r="J743" s="25">
        <v>0</v>
      </c>
      <c r="K743" s="26">
        <v>0</v>
      </c>
      <c r="L743" s="26">
        <v>0</v>
      </c>
    </row>
    <row r="744" spans="1:12" ht="16" customHeight="1">
      <c r="A744" t="s">
        <v>512</v>
      </c>
      <c r="B744" t="s">
        <v>9</v>
      </c>
      <c r="C744" t="s">
        <v>53</v>
      </c>
      <c r="D744" s="24">
        <v>46054</v>
      </c>
      <c r="E744" t="s">
        <v>515</v>
      </c>
      <c r="F744" t="s">
        <v>12</v>
      </c>
      <c r="G744" t="s">
        <v>615</v>
      </c>
      <c r="H744" t="s">
        <v>615</v>
      </c>
      <c r="I744" t="s">
        <v>315</v>
      </c>
      <c r="J744" s="25">
        <v>22447715</v>
      </c>
      <c r="K744" s="26">
        <v>37337.068099999997</v>
      </c>
      <c r="L744" s="26">
        <v>112.318</v>
      </c>
    </row>
    <row r="745" spans="1:12" ht="16" customHeight="1">
      <c r="A745" t="s">
        <v>512</v>
      </c>
      <c r="B745" t="s">
        <v>9</v>
      </c>
      <c r="C745" t="s">
        <v>53</v>
      </c>
      <c r="D745" s="24">
        <v>46054</v>
      </c>
      <c r="E745" t="s">
        <v>520</v>
      </c>
      <c r="F745" t="s">
        <v>12</v>
      </c>
      <c r="G745" t="s">
        <v>616</v>
      </c>
      <c r="H745" t="s">
        <v>616</v>
      </c>
      <c r="I745" t="s">
        <v>315</v>
      </c>
      <c r="J745" s="25">
        <v>193700</v>
      </c>
      <c r="K745" s="26">
        <v>322.78660000000002</v>
      </c>
      <c r="L745" s="26">
        <v>1.4766999999999999</v>
      </c>
    </row>
    <row r="746" spans="1:12" ht="16" customHeight="1">
      <c r="A746" t="s">
        <v>512</v>
      </c>
      <c r="B746" t="s">
        <v>9</v>
      </c>
      <c r="C746" t="s">
        <v>53</v>
      </c>
      <c r="D746" s="24">
        <v>46054</v>
      </c>
      <c r="E746" t="s">
        <v>524</v>
      </c>
      <c r="F746" t="s">
        <v>12</v>
      </c>
      <c r="G746" t="s">
        <v>615</v>
      </c>
      <c r="H746" t="s">
        <v>615</v>
      </c>
      <c r="I746" t="s">
        <v>322</v>
      </c>
      <c r="J746" s="25">
        <v>3561</v>
      </c>
      <c r="K746" s="26">
        <v>5.9866999999999999</v>
      </c>
      <c r="L746" s="26">
        <v>3.4700000000000002E-2</v>
      </c>
    </row>
    <row r="747" spans="1:12" ht="16" customHeight="1">
      <c r="A747" t="s">
        <v>512</v>
      </c>
      <c r="B747" t="s">
        <v>9</v>
      </c>
      <c r="C747" t="s">
        <v>53</v>
      </c>
      <c r="D747" s="24">
        <v>46054</v>
      </c>
      <c r="E747" t="s">
        <v>529</v>
      </c>
      <c r="F747" t="s">
        <v>12</v>
      </c>
      <c r="G747" t="s">
        <v>615</v>
      </c>
      <c r="H747" t="s">
        <v>615</v>
      </c>
      <c r="I747" t="s">
        <v>322</v>
      </c>
      <c r="J747" s="25">
        <v>3</v>
      </c>
      <c r="K747" s="26">
        <v>5.1000000000000004E-3</v>
      </c>
      <c r="L747" s="26">
        <v>1E-4</v>
      </c>
    </row>
    <row r="748" spans="1:12" ht="16" customHeight="1">
      <c r="A748" t="s">
        <v>512</v>
      </c>
      <c r="B748" t="s">
        <v>9</v>
      </c>
      <c r="C748" t="s">
        <v>53</v>
      </c>
      <c r="D748" s="24">
        <v>46054</v>
      </c>
      <c r="E748" t="s">
        <v>534</v>
      </c>
      <c r="F748" t="s">
        <v>12</v>
      </c>
      <c r="G748" t="s">
        <v>615</v>
      </c>
      <c r="H748" t="s">
        <v>615</v>
      </c>
      <c r="I748" t="s">
        <v>322</v>
      </c>
      <c r="J748" s="25">
        <v>0</v>
      </c>
      <c r="K748" s="26">
        <v>0</v>
      </c>
      <c r="L748" s="26">
        <v>0</v>
      </c>
    </row>
    <row r="749" spans="1:12" ht="16" customHeight="1">
      <c r="A749" t="s">
        <v>512</v>
      </c>
      <c r="B749" t="s">
        <v>9</v>
      </c>
      <c r="C749" t="s">
        <v>53</v>
      </c>
      <c r="D749" s="24">
        <v>46054</v>
      </c>
      <c r="E749" t="s">
        <v>538</v>
      </c>
      <c r="F749" t="s">
        <v>11</v>
      </c>
      <c r="G749" t="s">
        <v>620</v>
      </c>
      <c r="H749" t="s">
        <v>620</v>
      </c>
      <c r="I749" t="s">
        <v>322</v>
      </c>
      <c r="J749" s="25">
        <v>2763</v>
      </c>
      <c r="K749" s="26">
        <v>4.6845999999999997</v>
      </c>
      <c r="L749" s="26">
        <v>2.9700000000000001E-2</v>
      </c>
    </row>
    <row r="750" spans="1:12" ht="16" customHeight="1">
      <c r="A750" t="s">
        <v>512</v>
      </c>
      <c r="B750" t="s">
        <v>9</v>
      </c>
      <c r="C750" t="s">
        <v>53</v>
      </c>
      <c r="D750" s="24">
        <v>46054</v>
      </c>
      <c r="E750" t="s">
        <v>561</v>
      </c>
      <c r="F750" t="s">
        <v>12</v>
      </c>
      <c r="G750" t="s">
        <v>616</v>
      </c>
      <c r="H750" t="s">
        <v>616</v>
      </c>
      <c r="I750" t="s">
        <v>324</v>
      </c>
      <c r="J750" s="25">
        <v>0</v>
      </c>
      <c r="K750" s="26">
        <v>0</v>
      </c>
      <c r="L750" s="26">
        <v>0</v>
      </c>
    </row>
    <row r="751" spans="1:12" ht="16" customHeight="1">
      <c r="A751" t="s">
        <v>512</v>
      </c>
      <c r="B751" t="s">
        <v>9</v>
      </c>
      <c r="C751" t="s">
        <v>53</v>
      </c>
      <c r="D751" s="24">
        <v>46054</v>
      </c>
      <c r="E751" t="s">
        <v>599</v>
      </c>
      <c r="F751" t="s">
        <v>12</v>
      </c>
      <c r="G751" t="s">
        <v>616</v>
      </c>
      <c r="H751" t="s">
        <v>616</v>
      </c>
      <c r="I751" t="s">
        <v>403</v>
      </c>
      <c r="J751" s="25">
        <v>0</v>
      </c>
      <c r="K751" s="26">
        <v>0</v>
      </c>
      <c r="L751" s="26">
        <v>0</v>
      </c>
    </row>
    <row r="752" spans="1:12" ht="16" customHeight="1">
      <c r="A752" t="s">
        <v>482</v>
      </c>
      <c r="B752" t="s">
        <v>10</v>
      </c>
      <c r="C752" t="s">
        <v>53</v>
      </c>
      <c r="D752" s="24">
        <v>46054</v>
      </c>
      <c r="E752" t="s">
        <v>515</v>
      </c>
      <c r="F752" t="s">
        <v>12</v>
      </c>
      <c r="G752" t="s">
        <v>615</v>
      </c>
      <c r="H752" t="s">
        <v>615</v>
      </c>
      <c r="I752" t="s">
        <v>315</v>
      </c>
      <c r="J752" s="25">
        <v>28298629</v>
      </c>
      <c r="K752" s="26">
        <v>47229.211600000002</v>
      </c>
      <c r="L752" s="26">
        <v>109.87820000000001</v>
      </c>
    </row>
    <row r="753" spans="1:12" ht="16" customHeight="1">
      <c r="A753" t="s">
        <v>482</v>
      </c>
      <c r="B753" t="s">
        <v>10</v>
      </c>
      <c r="C753" t="s">
        <v>53</v>
      </c>
      <c r="D753" s="24">
        <v>46054</v>
      </c>
      <c r="E753" t="s">
        <v>520</v>
      </c>
      <c r="F753" t="s">
        <v>12</v>
      </c>
      <c r="G753" t="s">
        <v>616</v>
      </c>
      <c r="H753" t="s">
        <v>616</v>
      </c>
      <c r="I753" t="s">
        <v>315</v>
      </c>
      <c r="J753" s="25">
        <v>319249</v>
      </c>
      <c r="K753" s="26">
        <v>533.98829999999998</v>
      </c>
      <c r="L753" s="26">
        <v>2.1957</v>
      </c>
    </row>
    <row r="754" spans="1:12" ht="16" customHeight="1">
      <c r="A754" t="s">
        <v>482</v>
      </c>
      <c r="B754" t="s">
        <v>10</v>
      </c>
      <c r="C754" t="s">
        <v>53</v>
      </c>
      <c r="D754" s="24">
        <v>46054</v>
      </c>
      <c r="E754" t="s">
        <v>524</v>
      </c>
      <c r="F754" t="s">
        <v>12</v>
      </c>
      <c r="G754" t="s">
        <v>615</v>
      </c>
      <c r="H754" t="s">
        <v>615</v>
      </c>
      <c r="I754" t="s">
        <v>322</v>
      </c>
      <c r="J754" s="25">
        <v>4301</v>
      </c>
      <c r="K754" s="26">
        <v>7.1703000000000001</v>
      </c>
      <c r="L754" s="26">
        <v>3.9899999999999998E-2</v>
      </c>
    </row>
    <row r="755" spans="1:12" ht="16" customHeight="1">
      <c r="A755" t="s">
        <v>482</v>
      </c>
      <c r="B755" t="s">
        <v>10</v>
      </c>
      <c r="C755" t="s">
        <v>53</v>
      </c>
      <c r="D755" s="24">
        <v>46054</v>
      </c>
      <c r="E755" t="s">
        <v>529</v>
      </c>
      <c r="F755" t="s">
        <v>12</v>
      </c>
      <c r="G755" t="s">
        <v>615</v>
      </c>
      <c r="H755" t="s">
        <v>615</v>
      </c>
      <c r="I755" t="s">
        <v>322</v>
      </c>
      <c r="J755" s="25">
        <v>2</v>
      </c>
      <c r="K755" s="26">
        <v>3.5999999999999999E-3</v>
      </c>
      <c r="L755" s="26">
        <v>0</v>
      </c>
    </row>
    <row r="756" spans="1:12" ht="16" customHeight="1">
      <c r="A756" t="s">
        <v>482</v>
      </c>
      <c r="B756" t="s">
        <v>10</v>
      </c>
      <c r="C756" t="s">
        <v>53</v>
      </c>
      <c r="D756" s="24">
        <v>46054</v>
      </c>
      <c r="E756" t="s">
        <v>534</v>
      </c>
      <c r="F756" t="s">
        <v>12</v>
      </c>
      <c r="G756" t="s">
        <v>615</v>
      </c>
      <c r="H756" t="s">
        <v>615</v>
      </c>
      <c r="I756" t="s">
        <v>322</v>
      </c>
      <c r="J756" s="25">
        <v>5</v>
      </c>
      <c r="K756" s="26">
        <v>8.3999999999999995E-3</v>
      </c>
      <c r="L756" s="26">
        <v>2.0000000000000001E-4</v>
      </c>
    </row>
    <row r="757" spans="1:12" ht="16" customHeight="1">
      <c r="A757" t="s">
        <v>482</v>
      </c>
      <c r="B757" t="s">
        <v>10</v>
      </c>
      <c r="C757" t="s">
        <v>53</v>
      </c>
      <c r="D757" s="24">
        <v>46054</v>
      </c>
      <c r="E757" t="s">
        <v>538</v>
      </c>
      <c r="F757" t="s">
        <v>11</v>
      </c>
      <c r="G757" t="s">
        <v>620</v>
      </c>
      <c r="H757" t="s">
        <v>620</v>
      </c>
      <c r="I757" t="s">
        <v>322</v>
      </c>
      <c r="J757" s="25">
        <v>1340</v>
      </c>
      <c r="K757" s="26">
        <v>2.2482000000000002</v>
      </c>
      <c r="L757" s="26">
        <v>1.78E-2</v>
      </c>
    </row>
    <row r="758" spans="1:12" ht="16" customHeight="1">
      <c r="A758" t="s">
        <v>482</v>
      </c>
      <c r="B758" t="s">
        <v>10</v>
      </c>
      <c r="C758" t="s">
        <v>53</v>
      </c>
      <c r="D758" s="24">
        <v>46054</v>
      </c>
      <c r="E758" t="s">
        <v>561</v>
      </c>
      <c r="F758" t="s">
        <v>12</v>
      </c>
      <c r="G758" t="s">
        <v>616</v>
      </c>
      <c r="H758" t="s">
        <v>616</v>
      </c>
      <c r="I758" t="s">
        <v>324</v>
      </c>
      <c r="J758" s="25">
        <v>0</v>
      </c>
      <c r="K758" s="26">
        <v>0</v>
      </c>
      <c r="L758" s="26">
        <v>0</v>
      </c>
    </row>
    <row r="759" spans="1:12" ht="16" customHeight="1">
      <c r="A759" t="s">
        <v>482</v>
      </c>
      <c r="B759" t="s">
        <v>10</v>
      </c>
      <c r="C759" t="s">
        <v>53</v>
      </c>
      <c r="D759" s="24">
        <v>46054</v>
      </c>
      <c r="E759" t="s">
        <v>599</v>
      </c>
      <c r="F759" t="s">
        <v>12</v>
      </c>
      <c r="G759" t="s">
        <v>616</v>
      </c>
      <c r="H759" t="s">
        <v>616</v>
      </c>
      <c r="I759" t="s">
        <v>403</v>
      </c>
      <c r="J759" s="25">
        <v>0</v>
      </c>
      <c r="K759" s="26">
        <v>0</v>
      </c>
      <c r="L759" s="26">
        <v>0</v>
      </c>
    </row>
    <row r="760" spans="1:12" ht="16" customHeight="1">
      <c r="A760" t="s">
        <v>513</v>
      </c>
      <c r="B760" t="s">
        <v>11</v>
      </c>
      <c r="C760" t="s">
        <v>53</v>
      </c>
      <c r="D760" s="24">
        <v>46054</v>
      </c>
      <c r="E760" t="s">
        <v>515</v>
      </c>
      <c r="F760" t="s">
        <v>12</v>
      </c>
      <c r="G760" t="s">
        <v>615</v>
      </c>
      <c r="H760" t="s">
        <v>615</v>
      </c>
      <c r="I760" t="s">
        <v>315</v>
      </c>
      <c r="J760" s="25">
        <v>120516501</v>
      </c>
      <c r="K760" s="26">
        <v>201268.95819999999</v>
      </c>
      <c r="L760" s="26">
        <v>309.55329999999998</v>
      </c>
    </row>
    <row r="761" spans="1:12" ht="16" customHeight="1">
      <c r="A761" t="s">
        <v>513</v>
      </c>
      <c r="B761" t="s">
        <v>11</v>
      </c>
      <c r="C761" t="s">
        <v>53</v>
      </c>
      <c r="D761" s="24">
        <v>46054</v>
      </c>
      <c r="E761" t="s">
        <v>520</v>
      </c>
      <c r="F761" t="s">
        <v>12</v>
      </c>
      <c r="G761" t="s">
        <v>616</v>
      </c>
      <c r="H761" t="s">
        <v>616</v>
      </c>
      <c r="I761" t="s">
        <v>315</v>
      </c>
      <c r="J761" s="25">
        <v>746320</v>
      </c>
      <c r="K761" s="26">
        <v>1249.3280999999999</v>
      </c>
      <c r="L761" s="26">
        <v>4.1708999999999996</v>
      </c>
    </row>
    <row r="762" spans="1:12" ht="16" customHeight="1">
      <c r="A762" t="s">
        <v>513</v>
      </c>
      <c r="B762" t="s">
        <v>11</v>
      </c>
      <c r="C762" t="s">
        <v>53</v>
      </c>
      <c r="D762" s="24">
        <v>46054</v>
      </c>
      <c r="E762" t="s">
        <v>524</v>
      </c>
      <c r="F762" t="s">
        <v>12</v>
      </c>
      <c r="G762" t="s">
        <v>615</v>
      </c>
      <c r="H762" t="s">
        <v>615</v>
      </c>
      <c r="I762" t="s">
        <v>322</v>
      </c>
      <c r="J762" s="25">
        <v>8790</v>
      </c>
      <c r="K762" s="26">
        <v>14.632300000000001</v>
      </c>
      <c r="L762" s="26">
        <v>7.1999999999999995E-2</v>
      </c>
    </row>
    <row r="763" spans="1:12" ht="16" customHeight="1">
      <c r="A763" t="s">
        <v>513</v>
      </c>
      <c r="B763" t="s">
        <v>11</v>
      </c>
      <c r="C763" t="s">
        <v>53</v>
      </c>
      <c r="D763" s="24">
        <v>46054</v>
      </c>
      <c r="E763" t="s">
        <v>529</v>
      </c>
      <c r="F763" t="s">
        <v>12</v>
      </c>
      <c r="G763" t="s">
        <v>615</v>
      </c>
      <c r="H763" t="s">
        <v>615</v>
      </c>
      <c r="I763" t="s">
        <v>322</v>
      </c>
      <c r="J763" s="25">
        <v>74</v>
      </c>
      <c r="K763" s="26">
        <v>0.12709999999999999</v>
      </c>
      <c r="L763" s="26">
        <v>8.9999999999999998E-4</v>
      </c>
    </row>
    <row r="764" spans="1:12" ht="16" customHeight="1">
      <c r="A764" t="s">
        <v>513</v>
      </c>
      <c r="B764" t="s">
        <v>11</v>
      </c>
      <c r="C764" t="s">
        <v>53</v>
      </c>
      <c r="D764" s="24">
        <v>46054</v>
      </c>
      <c r="E764" t="s">
        <v>534</v>
      </c>
      <c r="F764" t="s">
        <v>12</v>
      </c>
      <c r="G764" t="s">
        <v>615</v>
      </c>
      <c r="H764" t="s">
        <v>615</v>
      </c>
      <c r="I764" t="s">
        <v>322</v>
      </c>
      <c r="J764" s="25">
        <v>9</v>
      </c>
      <c r="K764" s="26">
        <v>1.52E-2</v>
      </c>
      <c r="L764" s="26">
        <v>2.0000000000000001E-4</v>
      </c>
    </row>
    <row r="765" spans="1:12" ht="16" customHeight="1">
      <c r="A765" t="s">
        <v>513</v>
      </c>
      <c r="B765" t="s">
        <v>11</v>
      </c>
      <c r="C765" t="s">
        <v>53</v>
      </c>
      <c r="D765" s="24">
        <v>46054</v>
      </c>
      <c r="E765" t="s">
        <v>538</v>
      </c>
      <c r="F765" t="s">
        <v>11</v>
      </c>
      <c r="G765" t="s">
        <v>620</v>
      </c>
      <c r="H765" t="s">
        <v>620</v>
      </c>
      <c r="I765" t="s">
        <v>322</v>
      </c>
      <c r="J765" s="25">
        <v>1582</v>
      </c>
      <c r="K765" s="26">
        <v>2.6669999999999998</v>
      </c>
      <c r="L765" s="26">
        <v>2.0799999999999999E-2</v>
      </c>
    </row>
    <row r="766" spans="1:12" ht="16" customHeight="1">
      <c r="A766" t="s">
        <v>513</v>
      </c>
      <c r="B766" t="s">
        <v>11</v>
      </c>
      <c r="C766" t="s">
        <v>53</v>
      </c>
      <c r="D766" s="24">
        <v>46054</v>
      </c>
      <c r="E766" t="s">
        <v>561</v>
      </c>
      <c r="F766" t="s">
        <v>12</v>
      </c>
      <c r="G766" t="s">
        <v>616</v>
      </c>
      <c r="H766" t="s">
        <v>616</v>
      </c>
      <c r="I766" t="s">
        <v>324</v>
      </c>
      <c r="J766" s="25">
        <v>0</v>
      </c>
      <c r="K766" s="26">
        <v>0</v>
      </c>
      <c r="L766" s="26">
        <v>0</v>
      </c>
    </row>
    <row r="767" spans="1:12" ht="16" customHeight="1">
      <c r="A767" t="s">
        <v>513</v>
      </c>
      <c r="B767" t="s">
        <v>11</v>
      </c>
      <c r="C767" t="s">
        <v>53</v>
      </c>
      <c r="D767" s="24">
        <v>46054</v>
      </c>
      <c r="E767" t="s">
        <v>599</v>
      </c>
      <c r="F767" t="s">
        <v>12</v>
      </c>
      <c r="G767" t="s">
        <v>616</v>
      </c>
      <c r="H767" t="s">
        <v>616</v>
      </c>
      <c r="I767" t="s">
        <v>403</v>
      </c>
      <c r="J767" s="25">
        <v>0</v>
      </c>
      <c r="K767" s="26">
        <v>0</v>
      </c>
      <c r="L767" s="26">
        <v>0</v>
      </c>
    </row>
    <row r="768" spans="1:12" ht="16" customHeight="1">
      <c r="A768" t="s">
        <v>515</v>
      </c>
      <c r="B768" t="s">
        <v>12</v>
      </c>
      <c r="C768" t="s">
        <v>53</v>
      </c>
      <c r="D768" s="24">
        <v>46054</v>
      </c>
      <c r="E768" t="s">
        <v>515</v>
      </c>
      <c r="F768" t="s">
        <v>12</v>
      </c>
      <c r="G768" t="s">
        <v>615</v>
      </c>
      <c r="H768" t="s">
        <v>615</v>
      </c>
      <c r="I768" t="s">
        <v>315</v>
      </c>
      <c r="J768" s="25">
        <v>519457891</v>
      </c>
      <c r="K768" s="26">
        <v>863787.80889999995</v>
      </c>
      <c r="L768" s="26">
        <v>575.18669999999997</v>
      </c>
    </row>
    <row r="769" spans="1:12" ht="16" customHeight="1">
      <c r="A769" t="s">
        <v>515</v>
      </c>
      <c r="B769" t="s">
        <v>12</v>
      </c>
      <c r="C769" t="s">
        <v>53</v>
      </c>
      <c r="D769" s="24">
        <v>46054</v>
      </c>
      <c r="E769" t="s">
        <v>520</v>
      </c>
      <c r="F769" t="s">
        <v>12</v>
      </c>
      <c r="G769" t="s">
        <v>616</v>
      </c>
      <c r="H769" t="s">
        <v>616</v>
      </c>
      <c r="I769" t="s">
        <v>315</v>
      </c>
      <c r="J769" s="25">
        <v>2787628</v>
      </c>
      <c r="K769" s="26">
        <v>4659.0556999999999</v>
      </c>
      <c r="L769" s="26">
        <v>17.439699999999998</v>
      </c>
    </row>
    <row r="770" spans="1:12" ht="16" customHeight="1">
      <c r="A770" t="s">
        <v>515</v>
      </c>
      <c r="B770" t="s">
        <v>12</v>
      </c>
      <c r="C770" t="s">
        <v>53</v>
      </c>
      <c r="D770" s="24">
        <v>46054</v>
      </c>
      <c r="E770" t="s">
        <v>524</v>
      </c>
      <c r="F770" t="s">
        <v>12</v>
      </c>
      <c r="G770" t="s">
        <v>615</v>
      </c>
      <c r="H770" t="s">
        <v>615</v>
      </c>
      <c r="I770" t="s">
        <v>322</v>
      </c>
      <c r="J770" s="25">
        <v>22402</v>
      </c>
      <c r="K770" s="26">
        <v>37.479599999999998</v>
      </c>
      <c r="L770" s="26">
        <v>0.25940000000000002</v>
      </c>
    </row>
    <row r="771" spans="1:12" ht="16" customHeight="1">
      <c r="A771" t="s">
        <v>515</v>
      </c>
      <c r="B771" t="s">
        <v>12</v>
      </c>
      <c r="C771" t="s">
        <v>53</v>
      </c>
      <c r="D771" s="24">
        <v>46054</v>
      </c>
      <c r="E771" t="s">
        <v>529</v>
      </c>
      <c r="F771" t="s">
        <v>12</v>
      </c>
      <c r="G771" t="s">
        <v>615</v>
      </c>
      <c r="H771" t="s">
        <v>615</v>
      </c>
      <c r="I771" t="s">
        <v>322</v>
      </c>
      <c r="J771" s="25">
        <v>329</v>
      </c>
      <c r="K771" s="26">
        <v>0.55430000000000001</v>
      </c>
      <c r="L771" s="26">
        <v>3.5000000000000001E-3</v>
      </c>
    </row>
    <row r="772" spans="1:12" ht="16" customHeight="1">
      <c r="A772" t="s">
        <v>515</v>
      </c>
      <c r="B772" t="s">
        <v>12</v>
      </c>
      <c r="C772" t="s">
        <v>53</v>
      </c>
      <c r="D772" s="24">
        <v>46054</v>
      </c>
      <c r="E772" t="s">
        <v>534</v>
      </c>
      <c r="F772" t="s">
        <v>12</v>
      </c>
      <c r="G772" t="s">
        <v>615</v>
      </c>
      <c r="H772" t="s">
        <v>615</v>
      </c>
      <c r="I772" t="s">
        <v>322</v>
      </c>
      <c r="J772" s="25">
        <v>0</v>
      </c>
      <c r="K772" s="26">
        <v>0</v>
      </c>
      <c r="L772" s="26">
        <v>0</v>
      </c>
    </row>
    <row r="773" spans="1:12" ht="16" customHeight="1">
      <c r="A773" t="s">
        <v>515</v>
      </c>
      <c r="B773" t="s">
        <v>12</v>
      </c>
      <c r="C773" t="s">
        <v>53</v>
      </c>
      <c r="D773" s="24">
        <v>46054</v>
      </c>
      <c r="E773" t="s">
        <v>538</v>
      </c>
      <c r="F773" t="s">
        <v>11</v>
      </c>
      <c r="G773" t="s">
        <v>620</v>
      </c>
      <c r="H773" t="s">
        <v>620</v>
      </c>
      <c r="I773" t="s">
        <v>322</v>
      </c>
      <c r="J773" s="25">
        <v>5241</v>
      </c>
      <c r="K773" s="26">
        <v>8.8236000000000008</v>
      </c>
      <c r="L773" s="26">
        <v>8.1199999999999994E-2</v>
      </c>
    </row>
    <row r="774" spans="1:12" ht="16" customHeight="1">
      <c r="A774" t="s">
        <v>515</v>
      </c>
      <c r="B774" t="s">
        <v>12</v>
      </c>
      <c r="C774" t="s">
        <v>53</v>
      </c>
      <c r="D774" s="24">
        <v>46054</v>
      </c>
      <c r="E774" t="s">
        <v>561</v>
      </c>
      <c r="F774" t="s">
        <v>12</v>
      </c>
      <c r="G774" t="s">
        <v>616</v>
      </c>
      <c r="H774" t="s">
        <v>616</v>
      </c>
      <c r="I774" t="s">
        <v>324</v>
      </c>
      <c r="J774" s="25">
        <v>0</v>
      </c>
      <c r="K774" s="26">
        <v>0</v>
      </c>
      <c r="L774" s="26">
        <v>0</v>
      </c>
    </row>
    <row r="775" spans="1:12" ht="16" customHeight="1">
      <c r="A775" t="s">
        <v>515</v>
      </c>
      <c r="B775" t="s">
        <v>12</v>
      </c>
      <c r="C775" t="s">
        <v>53</v>
      </c>
      <c r="D775" s="24">
        <v>46054</v>
      </c>
      <c r="E775" t="s">
        <v>599</v>
      </c>
      <c r="F775" t="s">
        <v>12</v>
      </c>
      <c r="G775" t="s">
        <v>616</v>
      </c>
      <c r="H775" t="s">
        <v>616</v>
      </c>
      <c r="I775" t="s">
        <v>403</v>
      </c>
      <c r="J775" s="25">
        <v>0</v>
      </c>
      <c r="K775" s="26">
        <v>0</v>
      </c>
      <c r="L775" s="26">
        <v>0</v>
      </c>
    </row>
    <row r="776" spans="1:12" ht="16" customHeight="1">
      <c r="A776" t="s">
        <v>516</v>
      </c>
      <c r="B776" t="s">
        <v>13</v>
      </c>
      <c r="C776" t="s">
        <v>53</v>
      </c>
      <c r="D776" s="24">
        <v>46054</v>
      </c>
      <c r="E776" t="s">
        <v>520</v>
      </c>
      <c r="F776" t="s">
        <v>12</v>
      </c>
      <c r="G776" t="s">
        <v>616</v>
      </c>
      <c r="H776" t="s">
        <v>618</v>
      </c>
      <c r="I776" t="s">
        <v>315</v>
      </c>
      <c r="J776" s="25">
        <v>23486165</v>
      </c>
      <c r="K776" s="26">
        <v>39055.633500000004</v>
      </c>
      <c r="L776" s="26">
        <v>145.73230000000001</v>
      </c>
    </row>
    <row r="777" spans="1:12" ht="16" customHeight="1">
      <c r="A777" t="s">
        <v>516</v>
      </c>
      <c r="B777" t="s">
        <v>13</v>
      </c>
      <c r="C777" t="s">
        <v>53</v>
      </c>
      <c r="D777" s="24">
        <v>46054</v>
      </c>
      <c r="E777" t="s">
        <v>524</v>
      </c>
      <c r="F777" t="s">
        <v>12</v>
      </c>
      <c r="G777" t="s">
        <v>615</v>
      </c>
      <c r="H777" t="s">
        <v>615</v>
      </c>
      <c r="I777" t="s">
        <v>322</v>
      </c>
      <c r="J777" s="25">
        <v>125557</v>
      </c>
      <c r="K777" s="26">
        <v>209.7268</v>
      </c>
      <c r="L777" s="26">
        <v>1.3319000000000001</v>
      </c>
    </row>
    <row r="778" spans="1:12" ht="16" customHeight="1">
      <c r="A778" t="s">
        <v>516</v>
      </c>
      <c r="B778" t="s">
        <v>13</v>
      </c>
      <c r="C778" t="s">
        <v>53</v>
      </c>
      <c r="D778" s="24">
        <v>46054</v>
      </c>
      <c r="E778" t="s">
        <v>529</v>
      </c>
      <c r="F778" t="s">
        <v>12</v>
      </c>
      <c r="G778" t="s">
        <v>615</v>
      </c>
      <c r="H778" t="s">
        <v>615</v>
      </c>
      <c r="I778" t="s">
        <v>322</v>
      </c>
      <c r="J778" s="25">
        <v>794</v>
      </c>
      <c r="K778" s="26">
        <v>1.3262</v>
      </c>
      <c r="L778" s="26">
        <v>1.2500000000000001E-2</v>
      </c>
    </row>
    <row r="779" spans="1:12" ht="16" customHeight="1">
      <c r="A779" t="s">
        <v>516</v>
      </c>
      <c r="B779" t="s">
        <v>13</v>
      </c>
      <c r="C779" t="s">
        <v>53</v>
      </c>
      <c r="D779" s="24">
        <v>46054</v>
      </c>
      <c r="E779" t="s">
        <v>534</v>
      </c>
      <c r="F779" t="s">
        <v>12</v>
      </c>
      <c r="G779" t="s">
        <v>615</v>
      </c>
      <c r="H779" t="s">
        <v>615</v>
      </c>
      <c r="I779" t="s">
        <v>322</v>
      </c>
      <c r="J779" s="25">
        <v>4</v>
      </c>
      <c r="K779" s="26">
        <v>6.7000000000000002E-3</v>
      </c>
      <c r="L779" s="26">
        <v>1E-4</v>
      </c>
    </row>
    <row r="780" spans="1:12" ht="16" customHeight="1">
      <c r="A780" t="s">
        <v>516</v>
      </c>
      <c r="B780" t="s">
        <v>13</v>
      </c>
      <c r="C780" t="s">
        <v>53</v>
      </c>
      <c r="D780" s="24">
        <v>46054</v>
      </c>
      <c r="E780" t="s">
        <v>538</v>
      </c>
      <c r="F780" t="s">
        <v>11</v>
      </c>
      <c r="G780" t="s">
        <v>620</v>
      </c>
      <c r="H780" t="s">
        <v>620</v>
      </c>
      <c r="I780" t="s">
        <v>322</v>
      </c>
      <c r="J780" s="25">
        <v>7349</v>
      </c>
      <c r="K780" s="26">
        <v>12.379799999999999</v>
      </c>
      <c r="L780" s="26">
        <v>0.1079</v>
      </c>
    </row>
    <row r="781" spans="1:12" ht="16" customHeight="1">
      <c r="A781" t="s">
        <v>516</v>
      </c>
      <c r="B781" t="s">
        <v>13</v>
      </c>
      <c r="C781" t="s">
        <v>53</v>
      </c>
      <c r="D781" s="24">
        <v>46054</v>
      </c>
      <c r="E781" t="s">
        <v>561</v>
      </c>
      <c r="F781" t="s">
        <v>12</v>
      </c>
      <c r="G781" t="s">
        <v>616</v>
      </c>
      <c r="H781" t="s">
        <v>616</v>
      </c>
      <c r="I781" t="s">
        <v>324</v>
      </c>
      <c r="J781" s="25">
        <v>0</v>
      </c>
      <c r="K781" s="26">
        <v>0</v>
      </c>
      <c r="L781" s="26">
        <v>0</v>
      </c>
    </row>
    <row r="782" spans="1:12" ht="16" customHeight="1">
      <c r="A782" t="s">
        <v>516</v>
      </c>
      <c r="B782" t="s">
        <v>13</v>
      </c>
      <c r="C782" t="s">
        <v>53</v>
      </c>
      <c r="D782" s="24">
        <v>46054</v>
      </c>
      <c r="E782" t="s">
        <v>599</v>
      </c>
      <c r="F782" t="s">
        <v>12</v>
      </c>
      <c r="G782" t="s">
        <v>616</v>
      </c>
      <c r="H782" t="s">
        <v>616</v>
      </c>
      <c r="I782" t="s">
        <v>403</v>
      </c>
      <c r="J782" s="25">
        <v>0</v>
      </c>
      <c r="K782" s="26">
        <v>0</v>
      </c>
      <c r="L782" s="26">
        <v>0</v>
      </c>
    </row>
    <row r="783" spans="1:12" ht="16" customHeight="1">
      <c r="A783" t="s">
        <v>517</v>
      </c>
      <c r="B783" t="s">
        <v>9</v>
      </c>
      <c r="C783" t="s">
        <v>54</v>
      </c>
      <c r="D783" s="24">
        <v>46054</v>
      </c>
      <c r="E783" t="s">
        <v>520</v>
      </c>
      <c r="F783" t="s">
        <v>12</v>
      </c>
      <c r="G783" t="s">
        <v>616</v>
      </c>
      <c r="H783" t="s">
        <v>618</v>
      </c>
      <c r="I783" t="s">
        <v>315</v>
      </c>
      <c r="J783" s="25">
        <v>21428245</v>
      </c>
      <c r="K783" s="26">
        <v>35733.526700000002</v>
      </c>
      <c r="L783" s="26">
        <v>117.8801</v>
      </c>
    </row>
    <row r="784" spans="1:12" ht="16" customHeight="1">
      <c r="A784" t="s">
        <v>517</v>
      </c>
      <c r="B784" t="s">
        <v>9</v>
      </c>
      <c r="C784" t="s">
        <v>54</v>
      </c>
      <c r="D784" s="24">
        <v>46054</v>
      </c>
      <c r="E784" t="s">
        <v>524</v>
      </c>
      <c r="F784" t="s">
        <v>12</v>
      </c>
      <c r="G784" t="s">
        <v>615</v>
      </c>
      <c r="H784" t="s">
        <v>615</v>
      </c>
      <c r="I784" t="s">
        <v>322</v>
      </c>
      <c r="J784" s="25">
        <v>139554</v>
      </c>
      <c r="K784" s="26">
        <v>232.84870000000001</v>
      </c>
      <c r="L784" s="26">
        <v>1.2563</v>
      </c>
    </row>
    <row r="785" spans="1:12" ht="16" customHeight="1">
      <c r="A785" t="s">
        <v>517</v>
      </c>
      <c r="B785" t="s">
        <v>9</v>
      </c>
      <c r="C785" t="s">
        <v>54</v>
      </c>
      <c r="D785" s="24">
        <v>46054</v>
      </c>
      <c r="E785" t="s">
        <v>529</v>
      </c>
      <c r="F785" t="s">
        <v>12</v>
      </c>
      <c r="G785" t="s">
        <v>615</v>
      </c>
      <c r="H785" t="s">
        <v>615</v>
      </c>
      <c r="I785" t="s">
        <v>322</v>
      </c>
      <c r="J785" s="25">
        <v>961</v>
      </c>
      <c r="K785" s="26">
        <v>1.6145</v>
      </c>
      <c r="L785" s="26">
        <v>1.44E-2</v>
      </c>
    </row>
    <row r="786" spans="1:12" ht="16" customHeight="1">
      <c r="A786" t="s">
        <v>517</v>
      </c>
      <c r="B786" t="s">
        <v>9</v>
      </c>
      <c r="C786" t="s">
        <v>54</v>
      </c>
      <c r="D786" s="24">
        <v>46054</v>
      </c>
      <c r="E786" t="s">
        <v>534</v>
      </c>
      <c r="F786" t="s">
        <v>12</v>
      </c>
      <c r="G786" t="s">
        <v>615</v>
      </c>
      <c r="H786" t="s">
        <v>615</v>
      </c>
      <c r="I786" t="s">
        <v>322</v>
      </c>
      <c r="J786" s="25">
        <v>35</v>
      </c>
      <c r="K786" s="26">
        <v>6.1899999999999997E-2</v>
      </c>
      <c r="L786" s="26">
        <v>1.6999999999999999E-3</v>
      </c>
    </row>
    <row r="787" spans="1:12" ht="16" customHeight="1">
      <c r="A787" t="s">
        <v>517</v>
      </c>
      <c r="B787" t="s">
        <v>9</v>
      </c>
      <c r="C787" t="s">
        <v>54</v>
      </c>
      <c r="D787" s="24">
        <v>46054</v>
      </c>
      <c r="E787" t="s">
        <v>538</v>
      </c>
      <c r="F787" t="s">
        <v>11</v>
      </c>
      <c r="G787" t="s">
        <v>620</v>
      </c>
      <c r="H787" t="s">
        <v>620</v>
      </c>
      <c r="I787" t="s">
        <v>322</v>
      </c>
      <c r="J787" s="25">
        <v>6364</v>
      </c>
      <c r="K787" s="26">
        <v>10.761900000000001</v>
      </c>
      <c r="L787" s="26">
        <v>9.8299999999999998E-2</v>
      </c>
    </row>
    <row r="788" spans="1:12" ht="16" customHeight="1">
      <c r="A788" t="s">
        <v>517</v>
      </c>
      <c r="B788" t="s">
        <v>9</v>
      </c>
      <c r="C788" t="s">
        <v>54</v>
      </c>
      <c r="D788" s="24">
        <v>46054</v>
      </c>
      <c r="E788" t="s">
        <v>561</v>
      </c>
      <c r="F788" t="s">
        <v>12</v>
      </c>
      <c r="G788" t="s">
        <v>616</v>
      </c>
      <c r="H788" t="s">
        <v>616</v>
      </c>
      <c r="I788" t="s">
        <v>324</v>
      </c>
      <c r="J788" s="25">
        <v>0</v>
      </c>
      <c r="K788" s="26">
        <v>0</v>
      </c>
      <c r="L788" s="26">
        <v>0</v>
      </c>
    </row>
    <row r="789" spans="1:12" ht="16" customHeight="1">
      <c r="A789" t="s">
        <v>517</v>
      </c>
      <c r="B789" t="s">
        <v>9</v>
      </c>
      <c r="C789" t="s">
        <v>54</v>
      </c>
      <c r="D789" s="24">
        <v>46054</v>
      </c>
      <c r="E789" t="s">
        <v>599</v>
      </c>
      <c r="F789" t="s">
        <v>12</v>
      </c>
      <c r="G789" t="s">
        <v>616</v>
      </c>
      <c r="H789" t="s">
        <v>616</v>
      </c>
      <c r="I789" t="s">
        <v>403</v>
      </c>
      <c r="J789" s="25">
        <v>0</v>
      </c>
      <c r="K789" s="26">
        <v>0</v>
      </c>
      <c r="L789" s="26">
        <v>0</v>
      </c>
    </row>
    <row r="790" spans="1:12" ht="16" customHeight="1">
      <c r="A790" t="s">
        <v>429</v>
      </c>
      <c r="B790" t="s">
        <v>10</v>
      </c>
      <c r="C790" t="s">
        <v>54</v>
      </c>
      <c r="D790" s="24">
        <v>46054</v>
      </c>
      <c r="E790" t="s">
        <v>520</v>
      </c>
      <c r="F790" t="s">
        <v>12</v>
      </c>
      <c r="G790" t="s">
        <v>616</v>
      </c>
      <c r="H790" t="s">
        <v>618</v>
      </c>
      <c r="I790" t="s">
        <v>315</v>
      </c>
      <c r="J790" s="25">
        <v>28316692</v>
      </c>
      <c r="K790" s="26">
        <v>46885.765399999997</v>
      </c>
      <c r="L790" s="26">
        <v>122.6122</v>
      </c>
    </row>
    <row r="791" spans="1:12" ht="16" customHeight="1">
      <c r="A791" t="s">
        <v>429</v>
      </c>
      <c r="B791" t="s">
        <v>10</v>
      </c>
      <c r="C791" t="s">
        <v>54</v>
      </c>
      <c r="D791" s="24">
        <v>46054</v>
      </c>
      <c r="E791" t="s">
        <v>524</v>
      </c>
      <c r="F791" t="s">
        <v>12</v>
      </c>
      <c r="G791" t="s">
        <v>615</v>
      </c>
      <c r="H791" t="s">
        <v>615</v>
      </c>
      <c r="I791" t="s">
        <v>322</v>
      </c>
      <c r="J791" s="25">
        <v>331410</v>
      </c>
      <c r="K791" s="26">
        <v>551.67989999999998</v>
      </c>
      <c r="L791" s="26">
        <v>3.03</v>
      </c>
    </row>
    <row r="792" spans="1:12" ht="16" customHeight="1">
      <c r="A792" t="s">
        <v>429</v>
      </c>
      <c r="B792" t="s">
        <v>10</v>
      </c>
      <c r="C792" t="s">
        <v>54</v>
      </c>
      <c r="D792" s="24">
        <v>46054</v>
      </c>
      <c r="E792" t="s">
        <v>529</v>
      </c>
      <c r="F792" t="s">
        <v>12</v>
      </c>
      <c r="G792" t="s">
        <v>615</v>
      </c>
      <c r="H792" t="s">
        <v>615</v>
      </c>
      <c r="I792" t="s">
        <v>322</v>
      </c>
      <c r="J792" s="25">
        <v>7169</v>
      </c>
      <c r="K792" s="26">
        <v>11.968500000000001</v>
      </c>
      <c r="L792" s="26">
        <v>0.1193</v>
      </c>
    </row>
    <row r="793" spans="1:12" ht="16" customHeight="1">
      <c r="A793" t="s">
        <v>429</v>
      </c>
      <c r="B793" t="s">
        <v>10</v>
      </c>
      <c r="C793" t="s">
        <v>54</v>
      </c>
      <c r="D793" s="24">
        <v>46054</v>
      </c>
      <c r="E793" t="s">
        <v>534</v>
      </c>
      <c r="F793" t="s">
        <v>12</v>
      </c>
      <c r="G793" t="s">
        <v>615</v>
      </c>
      <c r="H793" t="s">
        <v>615</v>
      </c>
      <c r="I793" t="s">
        <v>322</v>
      </c>
      <c r="J793" s="25">
        <v>5</v>
      </c>
      <c r="K793" s="26">
        <v>8.3999999999999995E-3</v>
      </c>
      <c r="L793" s="26">
        <v>1E-4</v>
      </c>
    </row>
    <row r="794" spans="1:12" ht="16" customHeight="1">
      <c r="A794" t="s">
        <v>429</v>
      </c>
      <c r="B794" t="s">
        <v>10</v>
      </c>
      <c r="C794" t="s">
        <v>54</v>
      </c>
      <c r="D794" s="24">
        <v>46054</v>
      </c>
      <c r="E794" t="s">
        <v>538</v>
      </c>
      <c r="F794" t="s">
        <v>11</v>
      </c>
      <c r="G794" t="s">
        <v>620</v>
      </c>
      <c r="H794" t="s">
        <v>620</v>
      </c>
      <c r="I794" t="s">
        <v>322</v>
      </c>
      <c r="J794" s="25">
        <v>12689</v>
      </c>
      <c r="K794" s="26">
        <v>21.3352</v>
      </c>
      <c r="L794" s="26">
        <v>0.2215</v>
      </c>
    </row>
    <row r="795" spans="1:12" ht="16" customHeight="1">
      <c r="A795" t="s">
        <v>429</v>
      </c>
      <c r="B795" t="s">
        <v>10</v>
      </c>
      <c r="C795" t="s">
        <v>54</v>
      </c>
      <c r="D795" s="24">
        <v>46054</v>
      </c>
      <c r="E795" t="s">
        <v>561</v>
      </c>
      <c r="F795" t="s">
        <v>12</v>
      </c>
      <c r="G795" t="s">
        <v>616</v>
      </c>
      <c r="H795" t="s">
        <v>616</v>
      </c>
      <c r="I795" t="s">
        <v>324</v>
      </c>
      <c r="J795" s="25">
        <v>0</v>
      </c>
      <c r="K795" s="26">
        <v>0</v>
      </c>
      <c r="L795" s="26">
        <v>0</v>
      </c>
    </row>
    <row r="796" spans="1:12" ht="16" customHeight="1">
      <c r="A796" t="s">
        <v>429</v>
      </c>
      <c r="B796" t="s">
        <v>10</v>
      </c>
      <c r="C796" t="s">
        <v>54</v>
      </c>
      <c r="D796" s="24">
        <v>46054</v>
      </c>
      <c r="E796" t="s">
        <v>599</v>
      </c>
      <c r="F796" t="s">
        <v>12</v>
      </c>
      <c r="G796" t="s">
        <v>616</v>
      </c>
      <c r="H796" t="s">
        <v>616</v>
      </c>
      <c r="I796" t="s">
        <v>403</v>
      </c>
      <c r="J796" s="25">
        <v>0</v>
      </c>
      <c r="K796" s="26">
        <v>0</v>
      </c>
      <c r="L796" s="26">
        <v>0</v>
      </c>
    </row>
    <row r="797" spans="1:12" ht="16" customHeight="1">
      <c r="A797" t="s">
        <v>518</v>
      </c>
      <c r="B797" t="s">
        <v>11</v>
      </c>
      <c r="C797" t="s">
        <v>54</v>
      </c>
      <c r="D797" s="24">
        <v>46054</v>
      </c>
      <c r="E797" t="s">
        <v>520</v>
      </c>
      <c r="F797" t="s">
        <v>12</v>
      </c>
      <c r="G797" t="s">
        <v>616</v>
      </c>
      <c r="H797" t="s">
        <v>618</v>
      </c>
      <c r="I797" t="s">
        <v>315</v>
      </c>
      <c r="J797" s="25">
        <v>140214616</v>
      </c>
      <c r="K797" s="26">
        <v>231744.7309</v>
      </c>
      <c r="L797" s="26">
        <v>401.17329999999998</v>
      </c>
    </row>
    <row r="798" spans="1:12" ht="16" customHeight="1">
      <c r="A798" t="s">
        <v>518</v>
      </c>
      <c r="B798" t="s">
        <v>11</v>
      </c>
      <c r="C798" t="s">
        <v>54</v>
      </c>
      <c r="D798" s="24">
        <v>46054</v>
      </c>
      <c r="E798" t="s">
        <v>524</v>
      </c>
      <c r="F798" t="s">
        <v>12</v>
      </c>
      <c r="G798" t="s">
        <v>615</v>
      </c>
      <c r="H798" t="s">
        <v>615</v>
      </c>
      <c r="I798" t="s">
        <v>322</v>
      </c>
      <c r="J798" s="25">
        <v>726377</v>
      </c>
      <c r="K798" s="26">
        <v>1205.7112</v>
      </c>
      <c r="L798" s="26">
        <v>5.3411999999999997</v>
      </c>
    </row>
    <row r="799" spans="1:12" ht="16" customHeight="1">
      <c r="A799" t="s">
        <v>518</v>
      </c>
      <c r="B799" t="s">
        <v>11</v>
      </c>
      <c r="C799" t="s">
        <v>54</v>
      </c>
      <c r="D799" s="24">
        <v>46054</v>
      </c>
      <c r="E799" t="s">
        <v>529</v>
      </c>
      <c r="F799" t="s">
        <v>12</v>
      </c>
      <c r="G799" t="s">
        <v>615</v>
      </c>
      <c r="H799" t="s">
        <v>615</v>
      </c>
      <c r="I799" t="s">
        <v>322</v>
      </c>
      <c r="J799" s="25">
        <v>15005</v>
      </c>
      <c r="K799" s="26">
        <v>24.819800000000001</v>
      </c>
      <c r="L799" s="26">
        <v>0.17480000000000001</v>
      </c>
    </row>
    <row r="800" spans="1:12" ht="16" customHeight="1">
      <c r="A800" t="s">
        <v>518</v>
      </c>
      <c r="B800" t="s">
        <v>11</v>
      </c>
      <c r="C800" t="s">
        <v>54</v>
      </c>
      <c r="D800" s="24">
        <v>46054</v>
      </c>
      <c r="E800" t="s">
        <v>534</v>
      </c>
      <c r="F800" t="s">
        <v>12</v>
      </c>
      <c r="G800" t="s">
        <v>615</v>
      </c>
      <c r="H800" t="s">
        <v>615</v>
      </c>
      <c r="I800" t="s">
        <v>322</v>
      </c>
      <c r="J800" s="25">
        <v>126</v>
      </c>
      <c r="K800" s="26">
        <v>0.21110000000000001</v>
      </c>
      <c r="L800" s="26">
        <v>2.5000000000000001E-3</v>
      </c>
    </row>
    <row r="801" spans="1:12" ht="16" customHeight="1">
      <c r="A801" t="s">
        <v>518</v>
      </c>
      <c r="B801" t="s">
        <v>11</v>
      </c>
      <c r="C801" t="s">
        <v>54</v>
      </c>
      <c r="D801" s="24">
        <v>46054</v>
      </c>
      <c r="E801" t="s">
        <v>538</v>
      </c>
      <c r="F801" t="s">
        <v>11</v>
      </c>
      <c r="G801" t="s">
        <v>620</v>
      </c>
      <c r="H801" t="s">
        <v>620</v>
      </c>
      <c r="I801" t="s">
        <v>322</v>
      </c>
      <c r="J801" s="25">
        <v>15892</v>
      </c>
      <c r="K801" s="26">
        <v>26.633299999999998</v>
      </c>
      <c r="L801" s="26">
        <v>0.25559999999999999</v>
      </c>
    </row>
    <row r="802" spans="1:12" ht="16" customHeight="1">
      <c r="A802" t="s">
        <v>518</v>
      </c>
      <c r="B802" t="s">
        <v>11</v>
      </c>
      <c r="C802" t="s">
        <v>54</v>
      </c>
      <c r="D802" s="24">
        <v>46054</v>
      </c>
      <c r="E802" t="s">
        <v>561</v>
      </c>
      <c r="F802" t="s">
        <v>12</v>
      </c>
      <c r="G802" t="s">
        <v>616</v>
      </c>
      <c r="H802" t="s">
        <v>616</v>
      </c>
      <c r="I802" t="s">
        <v>324</v>
      </c>
      <c r="J802" s="25">
        <v>0</v>
      </c>
      <c r="K802" s="26">
        <v>0</v>
      </c>
      <c r="L802" s="26">
        <v>0</v>
      </c>
    </row>
    <row r="803" spans="1:12" ht="16" customHeight="1">
      <c r="A803" t="s">
        <v>518</v>
      </c>
      <c r="B803" t="s">
        <v>11</v>
      </c>
      <c r="C803" t="s">
        <v>54</v>
      </c>
      <c r="D803" s="24">
        <v>46054</v>
      </c>
      <c r="E803" t="s">
        <v>599</v>
      </c>
      <c r="F803" t="s">
        <v>12</v>
      </c>
      <c r="G803" t="s">
        <v>616</v>
      </c>
      <c r="H803" t="s">
        <v>616</v>
      </c>
      <c r="I803" t="s">
        <v>403</v>
      </c>
      <c r="J803" s="25">
        <v>0</v>
      </c>
      <c r="K803" s="26">
        <v>0</v>
      </c>
      <c r="L803" s="26">
        <v>0</v>
      </c>
    </row>
    <row r="804" spans="1:12" ht="16" customHeight="1">
      <c r="A804" t="s">
        <v>520</v>
      </c>
      <c r="B804" t="s">
        <v>12</v>
      </c>
      <c r="C804" t="s">
        <v>54</v>
      </c>
      <c r="D804" s="24">
        <v>46054</v>
      </c>
      <c r="E804" t="s">
        <v>520</v>
      </c>
      <c r="F804" t="s">
        <v>12</v>
      </c>
      <c r="G804" t="s">
        <v>616</v>
      </c>
      <c r="H804" t="s">
        <v>618</v>
      </c>
      <c r="I804" t="s">
        <v>315</v>
      </c>
      <c r="J804" s="25">
        <v>531656607</v>
      </c>
      <c r="K804" s="26">
        <v>875224.6496</v>
      </c>
      <c r="L804" s="26">
        <v>633.00699999999995</v>
      </c>
    </row>
    <row r="805" spans="1:12" ht="16" customHeight="1">
      <c r="A805" t="s">
        <v>520</v>
      </c>
      <c r="B805" t="s">
        <v>12</v>
      </c>
      <c r="C805" t="s">
        <v>54</v>
      </c>
      <c r="D805" s="24">
        <v>46054</v>
      </c>
      <c r="E805" t="s">
        <v>524</v>
      </c>
      <c r="F805" t="s">
        <v>12</v>
      </c>
      <c r="G805" t="s">
        <v>615</v>
      </c>
      <c r="H805" t="s">
        <v>615</v>
      </c>
      <c r="I805" t="s">
        <v>322</v>
      </c>
      <c r="J805" s="25">
        <v>2270333</v>
      </c>
      <c r="K805" s="26">
        <v>3754.8400999999999</v>
      </c>
      <c r="L805" s="26">
        <v>13.956300000000001</v>
      </c>
    </row>
    <row r="806" spans="1:12" ht="16" customHeight="1">
      <c r="A806" t="s">
        <v>520</v>
      </c>
      <c r="B806" t="s">
        <v>12</v>
      </c>
      <c r="C806" t="s">
        <v>54</v>
      </c>
      <c r="D806" s="24">
        <v>46054</v>
      </c>
      <c r="E806" t="s">
        <v>529</v>
      </c>
      <c r="F806" t="s">
        <v>12</v>
      </c>
      <c r="G806" t="s">
        <v>615</v>
      </c>
      <c r="H806" t="s">
        <v>615</v>
      </c>
      <c r="I806" t="s">
        <v>322</v>
      </c>
      <c r="J806" s="25">
        <v>27115</v>
      </c>
      <c r="K806" s="26">
        <v>45.0291</v>
      </c>
      <c r="L806" s="26">
        <v>0.29060000000000002</v>
      </c>
    </row>
    <row r="807" spans="1:12" ht="16" customHeight="1">
      <c r="A807" t="s">
        <v>520</v>
      </c>
      <c r="B807" t="s">
        <v>12</v>
      </c>
      <c r="C807" t="s">
        <v>54</v>
      </c>
      <c r="D807" s="24">
        <v>46054</v>
      </c>
      <c r="E807" t="s">
        <v>534</v>
      </c>
      <c r="F807" t="s">
        <v>12</v>
      </c>
      <c r="G807" t="s">
        <v>615</v>
      </c>
      <c r="H807" t="s">
        <v>615</v>
      </c>
      <c r="I807" t="s">
        <v>322</v>
      </c>
      <c r="J807" s="25">
        <v>80</v>
      </c>
      <c r="K807" s="26">
        <v>0.13500000000000001</v>
      </c>
      <c r="L807" s="26">
        <v>1.2999999999999999E-3</v>
      </c>
    </row>
    <row r="808" spans="1:12" ht="16" customHeight="1">
      <c r="A808" t="s">
        <v>520</v>
      </c>
      <c r="B808" t="s">
        <v>12</v>
      </c>
      <c r="C808" t="s">
        <v>54</v>
      </c>
      <c r="D808" s="24">
        <v>46054</v>
      </c>
      <c r="E808" t="s">
        <v>538</v>
      </c>
      <c r="F808" t="s">
        <v>11</v>
      </c>
      <c r="G808" t="s">
        <v>620</v>
      </c>
      <c r="H808" t="s">
        <v>620</v>
      </c>
      <c r="I808" t="s">
        <v>322</v>
      </c>
      <c r="J808" s="25">
        <v>21177</v>
      </c>
      <c r="K808" s="26">
        <v>35.496200000000002</v>
      </c>
      <c r="L808" s="26">
        <v>0.34810000000000002</v>
      </c>
    </row>
    <row r="809" spans="1:12" ht="16" customHeight="1">
      <c r="A809" t="s">
        <v>520</v>
      </c>
      <c r="B809" t="s">
        <v>12</v>
      </c>
      <c r="C809" t="s">
        <v>54</v>
      </c>
      <c r="D809" s="24">
        <v>46054</v>
      </c>
      <c r="E809" t="s">
        <v>561</v>
      </c>
      <c r="F809" t="s">
        <v>12</v>
      </c>
      <c r="G809" t="s">
        <v>616</v>
      </c>
      <c r="H809" t="s">
        <v>616</v>
      </c>
      <c r="I809" t="s">
        <v>324</v>
      </c>
      <c r="J809" s="25">
        <v>0</v>
      </c>
      <c r="K809" s="26">
        <v>0</v>
      </c>
      <c r="L809" s="26">
        <v>0</v>
      </c>
    </row>
    <row r="810" spans="1:12" ht="16" customHeight="1">
      <c r="A810" t="s">
        <v>520</v>
      </c>
      <c r="B810" t="s">
        <v>12</v>
      </c>
      <c r="C810" t="s">
        <v>54</v>
      </c>
      <c r="D810" s="24">
        <v>46054</v>
      </c>
      <c r="E810" t="s">
        <v>599</v>
      </c>
      <c r="F810" t="s">
        <v>12</v>
      </c>
      <c r="G810" t="s">
        <v>616</v>
      </c>
      <c r="H810" t="s">
        <v>616</v>
      </c>
      <c r="I810" t="s">
        <v>403</v>
      </c>
      <c r="J810" s="25">
        <v>0</v>
      </c>
      <c r="K810" s="26">
        <v>0</v>
      </c>
      <c r="L810" s="26">
        <v>0</v>
      </c>
    </row>
    <row r="811" spans="1:12" ht="16" customHeight="1">
      <c r="A811" t="s">
        <v>521</v>
      </c>
      <c r="B811" t="s">
        <v>13</v>
      </c>
      <c r="C811" t="s">
        <v>54</v>
      </c>
      <c r="D811" s="24">
        <v>46054</v>
      </c>
      <c r="E811" t="s">
        <v>524</v>
      </c>
      <c r="F811" t="s">
        <v>12</v>
      </c>
      <c r="G811" t="s">
        <v>615</v>
      </c>
      <c r="H811" t="s">
        <v>615</v>
      </c>
      <c r="I811" t="s">
        <v>322</v>
      </c>
      <c r="J811" s="25">
        <v>20443841</v>
      </c>
      <c r="K811" s="26">
        <v>33514.082399999999</v>
      </c>
      <c r="L811" s="26">
        <v>121.16500000000001</v>
      </c>
    </row>
    <row r="812" spans="1:12" ht="16" customHeight="1">
      <c r="A812" t="s">
        <v>521</v>
      </c>
      <c r="B812" t="s">
        <v>13</v>
      </c>
      <c r="C812" t="s">
        <v>54</v>
      </c>
      <c r="D812" s="24">
        <v>46054</v>
      </c>
      <c r="E812" t="s">
        <v>529</v>
      </c>
      <c r="F812" t="s">
        <v>12</v>
      </c>
      <c r="G812" t="s">
        <v>615</v>
      </c>
      <c r="H812" t="s">
        <v>615</v>
      </c>
      <c r="I812" t="s">
        <v>322</v>
      </c>
      <c r="J812" s="25">
        <v>88447</v>
      </c>
      <c r="K812" s="26">
        <v>145.74969999999999</v>
      </c>
      <c r="L812" s="26">
        <v>0.88500000000000001</v>
      </c>
    </row>
    <row r="813" spans="1:12" ht="16" customHeight="1">
      <c r="A813" t="s">
        <v>521</v>
      </c>
      <c r="B813" t="s">
        <v>13</v>
      </c>
      <c r="C813" t="s">
        <v>54</v>
      </c>
      <c r="D813" s="24">
        <v>46054</v>
      </c>
      <c r="E813" t="s">
        <v>534</v>
      </c>
      <c r="F813" t="s">
        <v>12</v>
      </c>
      <c r="G813" t="s">
        <v>615</v>
      </c>
      <c r="H813" t="s">
        <v>615</v>
      </c>
      <c r="I813" t="s">
        <v>322</v>
      </c>
      <c r="J813" s="25">
        <v>327</v>
      </c>
      <c r="K813" s="26">
        <v>0.53590000000000004</v>
      </c>
      <c r="L813" s="26">
        <v>5.1000000000000004E-3</v>
      </c>
    </row>
    <row r="814" spans="1:12" ht="16" customHeight="1">
      <c r="A814" t="s">
        <v>521</v>
      </c>
      <c r="B814" t="s">
        <v>13</v>
      </c>
      <c r="C814" t="s">
        <v>54</v>
      </c>
      <c r="D814" s="24">
        <v>46054</v>
      </c>
      <c r="E814" t="s">
        <v>538</v>
      </c>
      <c r="F814" t="s">
        <v>11</v>
      </c>
      <c r="G814" t="s">
        <v>620</v>
      </c>
      <c r="H814" t="s">
        <v>620</v>
      </c>
      <c r="I814" t="s">
        <v>322</v>
      </c>
      <c r="J814" s="25">
        <v>42451</v>
      </c>
      <c r="K814" s="26">
        <v>70.925700000000006</v>
      </c>
      <c r="L814" s="26">
        <v>0.70540000000000003</v>
      </c>
    </row>
    <row r="815" spans="1:12" ht="16" customHeight="1">
      <c r="A815" t="s">
        <v>521</v>
      </c>
      <c r="B815" t="s">
        <v>13</v>
      </c>
      <c r="C815" t="s">
        <v>54</v>
      </c>
      <c r="D815" s="24">
        <v>46054</v>
      </c>
      <c r="E815" t="s">
        <v>561</v>
      </c>
      <c r="F815" t="s">
        <v>12</v>
      </c>
      <c r="G815" t="s">
        <v>616</v>
      </c>
      <c r="H815" t="s">
        <v>616</v>
      </c>
      <c r="I815" t="s">
        <v>324</v>
      </c>
      <c r="J815" s="25">
        <v>0</v>
      </c>
      <c r="K815" s="26">
        <v>0</v>
      </c>
      <c r="L815" s="26">
        <v>0</v>
      </c>
    </row>
    <row r="816" spans="1:12" ht="16" customHeight="1">
      <c r="A816" t="s">
        <v>521</v>
      </c>
      <c r="B816" t="s">
        <v>13</v>
      </c>
      <c r="C816" t="s">
        <v>54</v>
      </c>
      <c r="D816" s="24">
        <v>46054</v>
      </c>
      <c r="E816" t="s">
        <v>599</v>
      </c>
      <c r="F816" t="s">
        <v>12</v>
      </c>
      <c r="G816" t="s">
        <v>616</v>
      </c>
      <c r="H816" t="s">
        <v>616</v>
      </c>
      <c r="I816" t="s">
        <v>403</v>
      </c>
      <c r="J816" s="25">
        <v>0</v>
      </c>
      <c r="K816" s="26">
        <v>0</v>
      </c>
      <c r="L816" s="26">
        <v>0</v>
      </c>
    </row>
    <row r="817" spans="1:12" ht="16" customHeight="1">
      <c r="A817" t="s">
        <v>486</v>
      </c>
      <c r="B817" t="s">
        <v>9</v>
      </c>
      <c r="C817" t="s">
        <v>55</v>
      </c>
      <c r="D817" s="24">
        <v>46082</v>
      </c>
      <c r="E817" t="s">
        <v>524</v>
      </c>
      <c r="F817" t="s">
        <v>12</v>
      </c>
      <c r="G817" t="s">
        <v>615</v>
      </c>
      <c r="H817" t="s">
        <v>615</v>
      </c>
      <c r="I817" t="s">
        <v>315</v>
      </c>
      <c r="J817" s="25">
        <v>30932779</v>
      </c>
      <c r="K817" s="26">
        <v>49758.487399999998</v>
      </c>
      <c r="L817" s="26">
        <v>175.8168</v>
      </c>
    </row>
    <row r="818" spans="1:12" ht="16" customHeight="1">
      <c r="A818" t="s">
        <v>486</v>
      </c>
      <c r="B818" t="s">
        <v>9</v>
      </c>
      <c r="C818" t="s">
        <v>55</v>
      </c>
      <c r="D818" s="24">
        <v>46082</v>
      </c>
      <c r="E818" t="s">
        <v>529</v>
      </c>
      <c r="F818" t="s">
        <v>12</v>
      </c>
      <c r="G818" t="s">
        <v>615</v>
      </c>
      <c r="H818" t="s">
        <v>615</v>
      </c>
      <c r="I818" t="s">
        <v>315</v>
      </c>
      <c r="J818" s="25">
        <v>247534</v>
      </c>
      <c r="K818" s="26">
        <v>402.5625</v>
      </c>
      <c r="L818" s="26">
        <v>2.8254000000000001</v>
      </c>
    </row>
    <row r="819" spans="1:12" ht="16" customHeight="1">
      <c r="A819" t="s">
        <v>486</v>
      </c>
      <c r="B819" t="s">
        <v>9</v>
      </c>
      <c r="C819" t="s">
        <v>55</v>
      </c>
      <c r="D819" s="24">
        <v>46082</v>
      </c>
      <c r="E819" t="s">
        <v>534</v>
      </c>
      <c r="F819" t="s">
        <v>12</v>
      </c>
      <c r="G819" t="s">
        <v>615</v>
      </c>
      <c r="H819" t="s">
        <v>615</v>
      </c>
      <c r="I819" t="s">
        <v>315</v>
      </c>
      <c r="J819" s="25">
        <v>859</v>
      </c>
      <c r="K819" s="26">
        <v>1.4119999999999999</v>
      </c>
      <c r="L819" s="26">
        <v>1.3100000000000001E-2</v>
      </c>
    </row>
    <row r="820" spans="1:12" ht="16" customHeight="1">
      <c r="A820" t="s">
        <v>486</v>
      </c>
      <c r="B820" t="s">
        <v>9</v>
      </c>
      <c r="C820" t="s">
        <v>55</v>
      </c>
      <c r="D820" s="24">
        <v>46082</v>
      </c>
      <c r="E820" t="s">
        <v>538</v>
      </c>
      <c r="F820" t="s">
        <v>11</v>
      </c>
      <c r="G820" t="s">
        <v>620</v>
      </c>
      <c r="H820" t="s">
        <v>620</v>
      </c>
      <c r="I820" t="s">
        <v>315</v>
      </c>
      <c r="J820" s="25">
        <v>50067</v>
      </c>
      <c r="K820" s="26">
        <v>82.725800000000007</v>
      </c>
      <c r="L820" s="26">
        <v>0.74860000000000004</v>
      </c>
    </row>
    <row r="821" spans="1:12" ht="16" customHeight="1">
      <c r="A821" t="s">
        <v>486</v>
      </c>
      <c r="B821" t="s">
        <v>9</v>
      </c>
      <c r="C821" t="s">
        <v>55</v>
      </c>
      <c r="D821" s="24">
        <v>46082</v>
      </c>
      <c r="E821" t="s">
        <v>561</v>
      </c>
      <c r="F821" t="s">
        <v>12</v>
      </c>
      <c r="G821" t="s">
        <v>616</v>
      </c>
      <c r="H821" t="s">
        <v>616</v>
      </c>
      <c r="I821" t="s">
        <v>322</v>
      </c>
      <c r="J821" s="25">
        <v>4</v>
      </c>
      <c r="K821" s="26">
        <v>6.6E-3</v>
      </c>
      <c r="L821" s="26">
        <v>2.9999999999999997E-4</v>
      </c>
    </row>
    <row r="822" spans="1:12" ht="16" customHeight="1">
      <c r="A822" t="s">
        <v>486</v>
      </c>
      <c r="B822" t="s">
        <v>9</v>
      </c>
      <c r="C822" t="s">
        <v>55</v>
      </c>
      <c r="D822" s="24">
        <v>46082</v>
      </c>
      <c r="E822" t="s">
        <v>599</v>
      </c>
      <c r="F822" t="s">
        <v>12</v>
      </c>
      <c r="G822" t="s">
        <v>616</v>
      </c>
      <c r="H822" t="s">
        <v>616</v>
      </c>
      <c r="I822" t="s">
        <v>326</v>
      </c>
      <c r="J822" s="25">
        <v>0</v>
      </c>
      <c r="K822" s="26">
        <v>0</v>
      </c>
      <c r="L822" s="26">
        <v>0</v>
      </c>
    </row>
    <row r="823" spans="1:12" ht="16" customHeight="1">
      <c r="A823" t="s">
        <v>522</v>
      </c>
      <c r="B823" t="s">
        <v>11</v>
      </c>
      <c r="C823" t="s">
        <v>55</v>
      </c>
      <c r="D823" s="24">
        <v>46082</v>
      </c>
      <c r="E823" t="s">
        <v>524</v>
      </c>
      <c r="F823" t="s">
        <v>12</v>
      </c>
      <c r="G823" t="s">
        <v>615</v>
      </c>
      <c r="H823" t="s">
        <v>615</v>
      </c>
      <c r="I823" t="s">
        <v>315</v>
      </c>
      <c r="J823" s="25">
        <v>110981536</v>
      </c>
      <c r="K823" s="26">
        <v>175750.1428</v>
      </c>
      <c r="L823" s="26">
        <v>521.18100000000004</v>
      </c>
    </row>
    <row r="824" spans="1:12" ht="16" customHeight="1">
      <c r="A824" t="s">
        <v>522</v>
      </c>
      <c r="B824" t="s">
        <v>11</v>
      </c>
      <c r="C824" t="s">
        <v>55</v>
      </c>
      <c r="D824" s="24">
        <v>46082</v>
      </c>
      <c r="E824" t="s">
        <v>529</v>
      </c>
      <c r="F824" t="s">
        <v>12</v>
      </c>
      <c r="G824" t="s">
        <v>615</v>
      </c>
      <c r="H824" t="s">
        <v>615</v>
      </c>
      <c r="I824" t="s">
        <v>315</v>
      </c>
      <c r="J824" s="25">
        <v>440591</v>
      </c>
      <c r="K824" s="26">
        <v>710.68150000000003</v>
      </c>
      <c r="L824" s="26">
        <v>6.2106000000000003</v>
      </c>
    </row>
    <row r="825" spans="1:12" ht="16" customHeight="1">
      <c r="A825" t="s">
        <v>522</v>
      </c>
      <c r="B825" t="s">
        <v>11</v>
      </c>
      <c r="C825" t="s">
        <v>55</v>
      </c>
      <c r="D825" s="24">
        <v>46082</v>
      </c>
      <c r="E825" t="s">
        <v>534</v>
      </c>
      <c r="F825" t="s">
        <v>12</v>
      </c>
      <c r="G825" t="s">
        <v>615</v>
      </c>
      <c r="H825" t="s">
        <v>615</v>
      </c>
      <c r="I825" t="s">
        <v>315</v>
      </c>
      <c r="J825" s="25">
        <v>967</v>
      </c>
      <c r="K825" s="26">
        <v>1.6076999999999999</v>
      </c>
      <c r="L825" s="26">
        <v>8.0000000000000002E-3</v>
      </c>
    </row>
    <row r="826" spans="1:12" ht="16" customHeight="1">
      <c r="A826" t="s">
        <v>522</v>
      </c>
      <c r="B826" t="s">
        <v>11</v>
      </c>
      <c r="C826" t="s">
        <v>55</v>
      </c>
      <c r="D826" s="24">
        <v>46082</v>
      </c>
      <c r="E826" t="s">
        <v>538</v>
      </c>
      <c r="F826" t="s">
        <v>11</v>
      </c>
      <c r="G826" t="s">
        <v>620</v>
      </c>
      <c r="H826" t="s">
        <v>620</v>
      </c>
      <c r="I826" t="s">
        <v>315</v>
      </c>
      <c r="J826" s="25">
        <v>56747</v>
      </c>
      <c r="K826" s="26">
        <v>95.903499999999994</v>
      </c>
      <c r="L826" s="26">
        <v>0.77190000000000003</v>
      </c>
    </row>
    <row r="827" spans="1:12" ht="16" customHeight="1">
      <c r="A827" t="s">
        <v>522</v>
      </c>
      <c r="B827" t="s">
        <v>11</v>
      </c>
      <c r="C827" t="s">
        <v>55</v>
      </c>
      <c r="D827" s="24">
        <v>46082</v>
      </c>
      <c r="E827" t="s">
        <v>543</v>
      </c>
      <c r="F827" t="s">
        <v>12</v>
      </c>
      <c r="G827" t="s">
        <v>615</v>
      </c>
      <c r="H827" t="s">
        <v>615</v>
      </c>
      <c r="I827" t="s">
        <v>322</v>
      </c>
      <c r="J827" s="25">
        <v>1</v>
      </c>
      <c r="K827" s="26">
        <v>1.4E-3</v>
      </c>
      <c r="L827" s="26">
        <v>0</v>
      </c>
    </row>
    <row r="828" spans="1:12" ht="16" customHeight="1">
      <c r="A828" t="s">
        <v>522</v>
      </c>
      <c r="B828" t="s">
        <v>11</v>
      </c>
      <c r="C828" t="s">
        <v>55</v>
      </c>
      <c r="D828" s="24">
        <v>46082</v>
      </c>
      <c r="E828" t="s">
        <v>561</v>
      </c>
      <c r="F828" t="s">
        <v>12</v>
      </c>
      <c r="G828" t="s">
        <v>616</v>
      </c>
      <c r="H828" t="s">
        <v>616</v>
      </c>
      <c r="I828" t="s">
        <v>322</v>
      </c>
      <c r="J828" s="25">
        <v>58</v>
      </c>
      <c r="K828" s="26">
        <v>9.3799999999999994E-2</v>
      </c>
      <c r="L828" s="26">
        <v>2.2000000000000001E-3</v>
      </c>
    </row>
    <row r="829" spans="1:12" ht="16" customHeight="1">
      <c r="A829" t="s">
        <v>522</v>
      </c>
      <c r="B829" t="s">
        <v>11</v>
      </c>
      <c r="C829" t="s">
        <v>55</v>
      </c>
      <c r="D829" s="24">
        <v>46082</v>
      </c>
      <c r="E829" t="s">
        <v>599</v>
      </c>
      <c r="F829" t="s">
        <v>12</v>
      </c>
      <c r="G829" t="s">
        <v>616</v>
      </c>
      <c r="H829" t="s">
        <v>616</v>
      </c>
      <c r="I829" t="s">
        <v>326</v>
      </c>
      <c r="J829" s="25">
        <v>0</v>
      </c>
      <c r="K829" s="26">
        <v>0</v>
      </c>
      <c r="L829" s="26">
        <v>0</v>
      </c>
    </row>
    <row r="830" spans="1:12" ht="16" customHeight="1">
      <c r="A830" t="s">
        <v>524</v>
      </c>
      <c r="B830" t="s">
        <v>12</v>
      </c>
      <c r="C830" t="s">
        <v>55</v>
      </c>
      <c r="D830" s="24">
        <v>46082</v>
      </c>
      <c r="E830" t="s">
        <v>524</v>
      </c>
      <c r="F830" t="s">
        <v>12</v>
      </c>
      <c r="G830" t="s">
        <v>615</v>
      </c>
      <c r="H830" t="s">
        <v>615</v>
      </c>
      <c r="I830" t="s">
        <v>315</v>
      </c>
      <c r="J830" s="25">
        <v>623890211</v>
      </c>
      <c r="K830" s="26">
        <v>993243.16879999998</v>
      </c>
      <c r="L830" s="26">
        <v>806.90049999999997</v>
      </c>
    </row>
    <row r="831" spans="1:12" ht="16" customHeight="1">
      <c r="A831" t="s">
        <v>524</v>
      </c>
      <c r="B831" t="s">
        <v>12</v>
      </c>
      <c r="C831" t="s">
        <v>55</v>
      </c>
      <c r="D831" s="24">
        <v>46082</v>
      </c>
      <c r="E831" t="s">
        <v>529</v>
      </c>
      <c r="F831" t="s">
        <v>12</v>
      </c>
      <c r="G831" t="s">
        <v>615</v>
      </c>
      <c r="H831" t="s">
        <v>615</v>
      </c>
      <c r="I831" t="s">
        <v>315</v>
      </c>
      <c r="J831" s="25">
        <v>1946780</v>
      </c>
      <c r="K831" s="26">
        <v>3138.2033999999999</v>
      </c>
      <c r="L831" s="26">
        <v>20.3718</v>
      </c>
    </row>
    <row r="832" spans="1:12" ht="16" customHeight="1">
      <c r="A832" t="s">
        <v>524</v>
      </c>
      <c r="B832" t="s">
        <v>12</v>
      </c>
      <c r="C832" t="s">
        <v>55</v>
      </c>
      <c r="D832" s="24">
        <v>46082</v>
      </c>
      <c r="E832" t="s">
        <v>534</v>
      </c>
      <c r="F832" t="s">
        <v>12</v>
      </c>
      <c r="G832" t="s">
        <v>615</v>
      </c>
      <c r="H832" t="s">
        <v>615</v>
      </c>
      <c r="I832" t="s">
        <v>315</v>
      </c>
      <c r="J832" s="25">
        <v>3851</v>
      </c>
      <c r="K832" s="26">
        <v>6.2388000000000003</v>
      </c>
      <c r="L832" s="26">
        <v>6.3399999999999998E-2</v>
      </c>
    </row>
    <row r="833" spans="1:12" ht="16" customHeight="1">
      <c r="A833" t="s">
        <v>524</v>
      </c>
      <c r="B833" t="s">
        <v>12</v>
      </c>
      <c r="C833" t="s">
        <v>55</v>
      </c>
      <c r="D833" s="24">
        <v>46082</v>
      </c>
      <c r="E833" t="s">
        <v>538</v>
      </c>
      <c r="F833" t="s">
        <v>11</v>
      </c>
      <c r="G833" t="s">
        <v>620</v>
      </c>
      <c r="H833" t="s">
        <v>620</v>
      </c>
      <c r="I833" t="s">
        <v>315</v>
      </c>
      <c r="J833" s="25">
        <v>54115</v>
      </c>
      <c r="K833" s="26">
        <v>91.652900000000002</v>
      </c>
      <c r="L833" s="26">
        <v>0.70240000000000002</v>
      </c>
    </row>
    <row r="834" spans="1:12" ht="16" customHeight="1">
      <c r="A834" t="s">
        <v>524</v>
      </c>
      <c r="B834" t="s">
        <v>12</v>
      </c>
      <c r="C834" t="s">
        <v>55</v>
      </c>
      <c r="D834" s="24">
        <v>46082</v>
      </c>
      <c r="E834" t="s">
        <v>543</v>
      </c>
      <c r="F834" t="s">
        <v>12</v>
      </c>
      <c r="G834" t="s">
        <v>615</v>
      </c>
      <c r="H834" t="s">
        <v>615</v>
      </c>
      <c r="I834" t="s">
        <v>322</v>
      </c>
      <c r="J834" s="25">
        <v>0</v>
      </c>
      <c r="K834" s="26">
        <v>0</v>
      </c>
      <c r="L834" s="26">
        <v>0</v>
      </c>
    </row>
    <row r="835" spans="1:12" ht="16" customHeight="1">
      <c r="A835" t="s">
        <v>524</v>
      </c>
      <c r="B835" t="s">
        <v>12</v>
      </c>
      <c r="C835" t="s">
        <v>55</v>
      </c>
      <c r="D835" s="24">
        <v>46082</v>
      </c>
      <c r="E835" t="s">
        <v>561</v>
      </c>
      <c r="F835" t="s">
        <v>12</v>
      </c>
      <c r="G835" t="s">
        <v>616</v>
      </c>
      <c r="H835" t="s">
        <v>616</v>
      </c>
      <c r="I835" t="s">
        <v>322</v>
      </c>
      <c r="J835" s="25">
        <v>154</v>
      </c>
      <c r="K835" s="26">
        <v>0.25950000000000001</v>
      </c>
      <c r="L835" s="26">
        <v>2.3999999999999998E-3</v>
      </c>
    </row>
    <row r="836" spans="1:12" ht="16" customHeight="1">
      <c r="A836" t="s">
        <v>524</v>
      </c>
      <c r="B836" t="s">
        <v>12</v>
      </c>
      <c r="C836" t="s">
        <v>55</v>
      </c>
      <c r="D836" s="24">
        <v>46082</v>
      </c>
      <c r="E836" t="s">
        <v>599</v>
      </c>
      <c r="F836" t="s">
        <v>12</v>
      </c>
      <c r="G836" t="s">
        <v>616</v>
      </c>
      <c r="H836" t="s">
        <v>616</v>
      </c>
      <c r="I836" t="s">
        <v>326</v>
      </c>
      <c r="J836" s="25">
        <v>0</v>
      </c>
      <c r="K836" s="26">
        <v>0</v>
      </c>
      <c r="L836" s="26">
        <v>0</v>
      </c>
    </row>
    <row r="837" spans="1:12" ht="16" customHeight="1">
      <c r="A837" t="s">
        <v>525</v>
      </c>
      <c r="B837" t="s">
        <v>13</v>
      </c>
      <c r="C837" t="s">
        <v>55</v>
      </c>
      <c r="D837" s="24">
        <v>46082</v>
      </c>
      <c r="E837" t="s">
        <v>529</v>
      </c>
      <c r="F837" t="s">
        <v>12</v>
      </c>
      <c r="G837" t="s">
        <v>615</v>
      </c>
      <c r="H837" t="s">
        <v>615</v>
      </c>
      <c r="I837" t="s">
        <v>315</v>
      </c>
      <c r="J837" s="25">
        <v>14610254</v>
      </c>
      <c r="K837" s="26">
        <v>23380.715800000002</v>
      </c>
      <c r="L837" s="26">
        <v>133.82060000000001</v>
      </c>
    </row>
    <row r="838" spans="1:12" ht="16" customHeight="1">
      <c r="A838" t="s">
        <v>525</v>
      </c>
      <c r="B838" t="s">
        <v>13</v>
      </c>
      <c r="C838" t="s">
        <v>55</v>
      </c>
      <c r="D838" s="24">
        <v>46082</v>
      </c>
      <c r="E838" t="s">
        <v>534</v>
      </c>
      <c r="F838" t="s">
        <v>12</v>
      </c>
      <c r="G838" t="s">
        <v>615</v>
      </c>
      <c r="H838" t="s">
        <v>615</v>
      </c>
      <c r="I838" t="s">
        <v>315</v>
      </c>
      <c r="J838" s="25">
        <v>44641</v>
      </c>
      <c r="K838" s="26">
        <v>72.177000000000007</v>
      </c>
      <c r="L838" s="26">
        <v>0.78839999999999999</v>
      </c>
    </row>
    <row r="839" spans="1:12" ht="16" customHeight="1">
      <c r="A839" t="s">
        <v>525</v>
      </c>
      <c r="B839" t="s">
        <v>13</v>
      </c>
      <c r="C839" t="s">
        <v>55</v>
      </c>
      <c r="D839" s="24">
        <v>46082</v>
      </c>
      <c r="E839" t="s">
        <v>538</v>
      </c>
      <c r="F839" t="s">
        <v>11</v>
      </c>
      <c r="G839" t="s">
        <v>620</v>
      </c>
      <c r="H839" t="s">
        <v>620</v>
      </c>
      <c r="I839" t="s">
        <v>315</v>
      </c>
      <c r="J839" s="25">
        <v>42835</v>
      </c>
      <c r="K839" s="26">
        <v>72.374399999999994</v>
      </c>
      <c r="L839" s="26">
        <v>0.4743</v>
      </c>
    </row>
    <row r="840" spans="1:12" ht="16" customHeight="1">
      <c r="A840" t="s">
        <v>525</v>
      </c>
      <c r="B840" t="s">
        <v>13</v>
      </c>
      <c r="C840" t="s">
        <v>55</v>
      </c>
      <c r="D840" s="24">
        <v>46082</v>
      </c>
      <c r="E840" t="s">
        <v>543</v>
      </c>
      <c r="F840" t="s">
        <v>12</v>
      </c>
      <c r="G840" t="s">
        <v>615</v>
      </c>
      <c r="H840" t="s">
        <v>615</v>
      </c>
      <c r="I840" t="s">
        <v>322</v>
      </c>
      <c r="J840" s="25">
        <v>0</v>
      </c>
      <c r="K840" s="26">
        <v>0</v>
      </c>
      <c r="L840" s="26">
        <v>0</v>
      </c>
    </row>
    <row r="841" spans="1:12" ht="16" customHeight="1">
      <c r="A841" t="s">
        <v>525</v>
      </c>
      <c r="B841" t="s">
        <v>13</v>
      </c>
      <c r="C841" t="s">
        <v>55</v>
      </c>
      <c r="D841" s="24">
        <v>46082</v>
      </c>
      <c r="E841" t="s">
        <v>561</v>
      </c>
      <c r="F841" t="s">
        <v>12</v>
      </c>
      <c r="G841" t="s">
        <v>616</v>
      </c>
      <c r="H841" t="s">
        <v>616</v>
      </c>
      <c r="I841" t="s">
        <v>322</v>
      </c>
      <c r="J841" s="25">
        <v>80</v>
      </c>
      <c r="K841" s="26">
        <v>0.13270000000000001</v>
      </c>
      <c r="L841" s="26">
        <v>2.3E-3</v>
      </c>
    </row>
    <row r="842" spans="1:12" ht="16" customHeight="1">
      <c r="A842" t="s">
        <v>525</v>
      </c>
      <c r="B842" t="s">
        <v>13</v>
      </c>
      <c r="C842" t="s">
        <v>55</v>
      </c>
      <c r="D842" s="24">
        <v>46082</v>
      </c>
      <c r="E842" t="s">
        <v>599</v>
      </c>
      <c r="F842" t="s">
        <v>12</v>
      </c>
      <c r="G842" t="s">
        <v>616</v>
      </c>
      <c r="H842" t="s">
        <v>616</v>
      </c>
      <c r="I842" t="s">
        <v>326</v>
      </c>
      <c r="J842" s="25">
        <v>0</v>
      </c>
      <c r="K842" s="26">
        <v>0</v>
      </c>
      <c r="L842" s="26">
        <v>0</v>
      </c>
    </row>
    <row r="843" spans="1:12" ht="16" customHeight="1">
      <c r="A843" t="s">
        <v>526</v>
      </c>
      <c r="B843" t="s">
        <v>9</v>
      </c>
      <c r="C843" t="s">
        <v>56</v>
      </c>
      <c r="D843" s="24">
        <v>46082</v>
      </c>
      <c r="E843" t="s">
        <v>529</v>
      </c>
      <c r="F843" t="s">
        <v>12</v>
      </c>
      <c r="G843" t="s">
        <v>615</v>
      </c>
      <c r="H843" t="s">
        <v>615</v>
      </c>
      <c r="I843" t="s">
        <v>315</v>
      </c>
      <c r="J843" s="25">
        <v>15580795</v>
      </c>
      <c r="K843" s="26">
        <v>24431.591</v>
      </c>
      <c r="L843" s="26">
        <v>161.99299999999999</v>
      </c>
    </row>
    <row r="844" spans="1:12" ht="16" customHeight="1">
      <c r="A844" t="s">
        <v>526</v>
      </c>
      <c r="B844" t="s">
        <v>9</v>
      </c>
      <c r="C844" t="s">
        <v>56</v>
      </c>
      <c r="D844" s="24">
        <v>46082</v>
      </c>
      <c r="E844" t="s">
        <v>534</v>
      </c>
      <c r="F844" t="s">
        <v>12</v>
      </c>
      <c r="G844" t="s">
        <v>615</v>
      </c>
      <c r="H844" t="s">
        <v>615</v>
      </c>
      <c r="I844" t="s">
        <v>315</v>
      </c>
      <c r="J844" s="25">
        <v>53316</v>
      </c>
      <c r="K844" s="26">
        <v>85.171700000000001</v>
      </c>
      <c r="L844" s="26">
        <v>1.2217</v>
      </c>
    </row>
    <row r="845" spans="1:12" ht="16" customHeight="1">
      <c r="A845" t="s">
        <v>526</v>
      </c>
      <c r="B845" t="s">
        <v>9</v>
      </c>
      <c r="C845" t="s">
        <v>56</v>
      </c>
      <c r="D845" s="24">
        <v>46082</v>
      </c>
      <c r="E845" t="s">
        <v>538</v>
      </c>
      <c r="F845" t="s">
        <v>11</v>
      </c>
      <c r="G845" t="s">
        <v>620</v>
      </c>
      <c r="H845" t="s">
        <v>620</v>
      </c>
      <c r="I845" t="s">
        <v>315</v>
      </c>
      <c r="J845" s="25">
        <v>56192</v>
      </c>
      <c r="K845" s="26">
        <v>92.7376</v>
      </c>
      <c r="L845" s="26">
        <v>0.89290000000000003</v>
      </c>
    </row>
    <row r="846" spans="1:12" ht="16" customHeight="1">
      <c r="A846" t="s">
        <v>526</v>
      </c>
      <c r="B846" t="s">
        <v>9</v>
      </c>
      <c r="C846" t="s">
        <v>56</v>
      </c>
      <c r="D846" s="24">
        <v>46082</v>
      </c>
      <c r="E846" t="s">
        <v>543</v>
      </c>
      <c r="F846" t="s">
        <v>12</v>
      </c>
      <c r="G846" t="s">
        <v>615</v>
      </c>
      <c r="H846" t="s">
        <v>615</v>
      </c>
      <c r="I846" t="s">
        <v>322</v>
      </c>
      <c r="J846" s="25">
        <v>18</v>
      </c>
      <c r="K846" s="26">
        <v>2.8400000000000002E-2</v>
      </c>
      <c r="L846" s="26">
        <v>8.0000000000000004E-4</v>
      </c>
    </row>
    <row r="847" spans="1:12" ht="16" customHeight="1">
      <c r="A847" t="s">
        <v>526</v>
      </c>
      <c r="B847" t="s">
        <v>9</v>
      </c>
      <c r="C847" t="s">
        <v>56</v>
      </c>
      <c r="D847" s="24">
        <v>46082</v>
      </c>
      <c r="E847" t="s">
        <v>561</v>
      </c>
      <c r="F847" t="s">
        <v>12</v>
      </c>
      <c r="G847" t="s">
        <v>616</v>
      </c>
      <c r="H847" t="s">
        <v>616</v>
      </c>
      <c r="I847" t="s">
        <v>322</v>
      </c>
      <c r="J847" s="25">
        <v>203</v>
      </c>
      <c r="K847" s="26">
        <v>0.32590000000000002</v>
      </c>
      <c r="L847" s="26">
        <v>9.4999999999999998E-3</v>
      </c>
    </row>
    <row r="848" spans="1:12" ht="16" customHeight="1">
      <c r="A848" t="s">
        <v>526</v>
      </c>
      <c r="B848" t="s">
        <v>9</v>
      </c>
      <c r="C848" t="s">
        <v>56</v>
      </c>
      <c r="D848" s="24">
        <v>46082</v>
      </c>
      <c r="E848" t="s">
        <v>599</v>
      </c>
      <c r="F848" t="s">
        <v>12</v>
      </c>
      <c r="G848" t="s">
        <v>616</v>
      </c>
      <c r="H848" t="s">
        <v>616</v>
      </c>
      <c r="I848" t="s">
        <v>326</v>
      </c>
      <c r="J848" s="25">
        <v>0</v>
      </c>
      <c r="K848" s="26">
        <v>0</v>
      </c>
      <c r="L848" s="26">
        <v>0</v>
      </c>
    </row>
    <row r="849" spans="1:12" ht="16" customHeight="1">
      <c r="A849" t="s">
        <v>504</v>
      </c>
      <c r="B849" t="s">
        <v>10</v>
      </c>
      <c r="C849" t="s">
        <v>56</v>
      </c>
      <c r="D849" s="24">
        <v>46082</v>
      </c>
      <c r="E849" t="s">
        <v>529</v>
      </c>
      <c r="F849" t="s">
        <v>12</v>
      </c>
      <c r="G849" t="s">
        <v>615</v>
      </c>
      <c r="H849" t="s">
        <v>615</v>
      </c>
      <c r="I849" t="s">
        <v>315</v>
      </c>
      <c r="J849" s="25">
        <v>22484181</v>
      </c>
      <c r="K849" s="26">
        <v>35219.913699999997</v>
      </c>
      <c r="L849" s="26">
        <v>124.60120000000001</v>
      </c>
    </row>
    <row r="850" spans="1:12" ht="16" customHeight="1">
      <c r="A850" t="s">
        <v>504</v>
      </c>
      <c r="B850" t="s">
        <v>10</v>
      </c>
      <c r="C850" t="s">
        <v>56</v>
      </c>
      <c r="D850" s="24">
        <v>46082</v>
      </c>
      <c r="E850" t="s">
        <v>534</v>
      </c>
      <c r="F850" t="s">
        <v>12</v>
      </c>
      <c r="G850" t="s">
        <v>615</v>
      </c>
      <c r="H850" t="s">
        <v>615</v>
      </c>
      <c r="I850" t="s">
        <v>315</v>
      </c>
      <c r="J850" s="25">
        <v>147164</v>
      </c>
      <c r="K850" s="26">
        <v>232.2867</v>
      </c>
      <c r="L850" s="26">
        <v>1.8070999999999999</v>
      </c>
    </row>
    <row r="851" spans="1:12" ht="16" customHeight="1">
      <c r="A851" t="s">
        <v>504</v>
      </c>
      <c r="B851" t="s">
        <v>10</v>
      </c>
      <c r="C851" t="s">
        <v>56</v>
      </c>
      <c r="D851" s="24">
        <v>46082</v>
      </c>
      <c r="E851" t="s">
        <v>538</v>
      </c>
      <c r="F851" t="s">
        <v>11</v>
      </c>
      <c r="G851" t="s">
        <v>620</v>
      </c>
      <c r="H851" t="s">
        <v>620</v>
      </c>
      <c r="I851" t="s">
        <v>315</v>
      </c>
      <c r="J851" s="25">
        <v>75347</v>
      </c>
      <c r="K851" s="26">
        <v>128.98159999999999</v>
      </c>
      <c r="L851" s="26">
        <v>0.57189999999999996</v>
      </c>
    </row>
    <row r="852" spans="1:12" ht="16" customHeight="1">
      <c r="A852" t="s">
        <v>504</v>
      </c>
      <c r="B852" t="s">
        <v>10</v>
      </c>
      <c r="C852" t="s">
        <v>56</v>
      </c>
      <c r="D852" s="24">
        <v>46082</v>
      </c>
      <c r="E852" t="s">
        <v>543</v>
      </c>
      <c r="F852" t="s">
        <v>12</v>
      </c>
      <c r="G852" t="s">
        <v>615</v>
      </c>
      <c r="H852" t="s">
        <v>615</v>
      </c>
      <c r="I852" t="s">
        <v>322</v>
      </c>
      <c r="J852" s="25">
        <v>15</v>
      </c>
      <c r="K852" s="26">
        <v>2.4400000000000002E-2</v>
      </c>
      <c r="L852" s="26">
        <v>5.0000000000000001E-4</v>
      </c>
    </row>
    <row r="853" spans="1:12" ht="16" customHeight="1">
      <c r="A853" t="s">
        <v>504</v>
      </c>
      <c r="B853" t="s">
        <v>10</v>
      </c>
      <c r="C853" t="s">
        <v>56</v>
      </c>
      <c r="D853" s="24">
        <v>46082</v>
      </c>
      <c r="E853" t="s">
        <v>547</v>
      </c>
      <c r="F853" t="s">
        <v>12</v>
      </c>
      <c r="G853" t="s">
        <v>615</v>
      </c>
      <c r="H853" t="s">
        <v>615</v>
      </c>
      <c r="I853" t="s">
        <v>322</v>
      </c>
      <c r="J853" s="25">
        <v>3</v>
      </c>
      <c r="K853" s="26">
        <v>5.1000000000000004E-3</v>
      </c>
      <c r="L853" s="26">
        <v>1E-4</v>
      </c>
    </row>
    <row r="854" spans="1:12" ht="16" customHeight="1">
      <c r="A854" t="s">
        <v>504</v>
      </c>
      <c r="B854" t="s">
        <v>10</v>
      </c>
      <c r="C854" t="s">
        <v>56</v>
      </c>
      <c r="D854" s="24">
        <v>46082</v>
      </c>
      <c r="E854" t="s">
        <v>561</v>
      </c>
      <c r="F854" t="s">
        <v>12</v>
      </c>
      <c r="G854" t="s">
        <v>616</v>
      </c>
      <c r="H854" t="s">
        <v>616</v>
      </c>
      <c r="I854" t="s">
        <v>322</v>
      </c>
      <c r="J854" s="25">
        <v>5</v>
      </c>
      <c r="K854" s="26">
        <v>8.3999999999999995E-3</v>
      </c>
      <c r="L854" s="26">
        <v>1E-4</v>
      </c>
    </row>
    <row r="855" spans="1:12" ht="16" customHeight="1">
      <c r="A855" t="s">
        <v>504</v>
      </c>
      <c r="B855" t="s">
        <v>10</v>
      </c>
      <c r="C855" t="s">
        <v>56</v>
      </c>
      <c r="D855" s="24">
        <v>46082</v>
      </c>
      <c r="E855" t="s">
        <v>599</v>
      </c>
      <c r="F855" t="s">
        <v>12</v>
      </c>
      <c r="G855" t="s">
        <v>616</v>
      </c>
      <c r="H855" t="s">
        <v>616</v>
      </c>
      <c r="I855" t="s">
        <v>326</v>
      </c>
      <c r="J855" s="25">
        <v>0</v>
      </c>
      <c r="K855" s="26">
        <v>0</v>
      </c>
      <c r="L855" s="26">
        <v>0</v>
      </c>
    </row>
    <row r="856" spans="1:12" ht="16" customHeight="1">
      <c r="A856" t="s">
        <v>527</v>
      </c>
      <c r="B856" t="s">
        <v>11</v>
      </c>
      <c r="C856" t="s">
        <v>56</v>
      </c>
      <c r="D856" s="24">
        <v>46082</v>
      </c>
      <c r="E856" t="s">
        <v>529</v>
      </c>
      <c r="F856" t="s">
        <v>12</v>
      </c>
      <c r="G856" t="s">
        <v>615</v>
      </c>
      <c r="H856" t="s">
        <v>615</v>
      </c>
      <c r="I856" t="s">
        <v>315</v>
      </c>
      <c r="J856" s="25">
        <v>115862665</v>
      </c>
      <c r="K856" s="26">
        <v>179689.8498</v>
      </c>
      <c r="L856" s="26">
        <v>474.62979999999999</v>
      </c>
    </row>
    <row r="857" spans="1:12" ht="16" customHeight="1">
      <c r="A857" t="s">
        <v>527</v>
      </c>
      <c r="B857" t="s">
        <v>11</v>
      </c>
      <c r="C857" t="s">
        <v>56</v>
      </c>
      <c r="D857" s="24">
        <v>46082</v>
      </c>
      <c r="E857" t="s">
        <v>534</v>
      </c>
      <c r="F857" t="s">
        <v>12</v>
      </c>
      <c r="G857" t="s">
        <v>615</v>
      </c>
      <c r="H857" t="s">
        <v>615</v>
      </c>
      <c r="I857" t="s">
        <v>315</v>
      </c>
      <c r="J857" s="25">
        <v>418441</v>
      </c>
      <c r="K857" s="26">
        <v>657.77970000000005</v>
      </c>
      <c r="L857" s="26">
        <v>4.7347000000000001</v>
      </c>
    </row>
    <row r="858" spans="1:12" ht="16" customHeight="1">
      <c r="A858" t="s">
        <v>527</v>
      </c>
      <c r="B858" t="s">
        <v>11</v>
      </c>
      <c r="C858" t="s">
        <v>56</v>
      </c>
      <c r="D858" s="24">
        <v>46082</v>
      </c>
      <c r="E858" t="s">
        <v>538</v>
      </c>
      <c r="F858" t="s">
        <v>11</v>
      </c>
      <c r="G858" t="s">
        <v>620</v>
      </c>
      <c r="H858" t="s">
        <v>620</v>
      </c>
      <c r="I858" t="s">
        <v>315</v>
      </c>
      <c r="J858" s="25">
        <v>77890</v>
      </c>
      <c r="K858" s="26">
        <v>128.5872</v>
      </c>
      <c r="L858" s="26">
        <v>0.82979999999999998</v>
      </c>
    </row>
    <row r="859" spans="1:12" ht="16" customHeight="1">
      <c r="A859" t="s">
        <v>527</v>
      </c>
      <c r="B859" t="s">
        <v>11</v>
      </c>
      <c r="C859" t="s">
        <v>56</v>
      </c>
      <c r="D859" s="24">
        <v>46082</v>
      </c>
      <c r="E859" t="s">
        <v>543</v>
      </c>
      <c r="F859" t="s">
        <v>12</v>
      </c>
      <c r="G859" t="s">
        <v>615</v>
      </c>
      <c r="H859" t="s">
        <v>615</v>
      </c>
      <c r="I859" t="s">
        <v>322</v>
      </c>
      <c r="J859" s="25">
        <v>27</v>
      </c>
      <c r="K859" s="26">
        <v>4.2700000000000002E-2</v>
      </c>
      <c r="L859" s="26">
        <v>5.0000000000000001E-4</v>
      </c>
    </row>
    <row r="860" spans="1:12" ht="16" customHeight="1">
      <c r="A860" t="s">
        <v>527</v>
      </c>
      <c r="B860" t="s">
        <v>11</v>
      </c>
      <c r="C860" t="s">
        <v>56</v>
      </c>
      <c r="D860" s="24">
        <v>46082</v>
      </c>
      <c r="E860" t="s">
        <v>561</v>
      </c>
      <c r="F860" t="s">
        <v>12</v>
      </c>
      <c r="G860" t="s">
        <v>616</v>
      </c>
      <c r="H860" t="s">
        <v>616</v>
      </c>
      <c r="I860" t="s">
        <v>322</v>
      </c>
      <c r="J860" s="25">
        <v>158</v>
      </c>
      <c r="K860" s="26">
        <v>0.25290000000000001</v>
      </c>
      <c r="L860" s="26">
        <v>7.6E-3</v>
      </c>
    </row>
    <row r="861" spans="1:12" ht="16" customHeight="1">
      <c r="A861" t="s">
        <v>527</v>
      </c>
      <c r="B861" t="s">
        <v>11</v>
      </c>
      <c r="C861" t="s">
        <v>56</v>
      </c>
      <c r="D861" s="24">
        <v>46082</v>
      </c>
      <c r="E861" t="s">
        <v>599</v>
      </c>
      <c r="F861" t="s">
        <v>12</v>
      </c>
      <c r="G861" t="s">
        <v>616</v>
      </c>
      <c r="H861" t="s">
        <v>616</v>
      </c>
      <c r="I861" t="s">
        <v>326</v>
      </c>
      <c r="J861" s="25">
        <v>0</v>
      </c>
      <c r="K861" s="26">
        <v>0</v>
      </c>
      <c r="L861" s="26">
        <v>0</v>
      </c>
    </row>
    <row r="862" spans="1:12" ht="16" customHeight="1">
      <c r="A862" t="s">
        <v>529</v>
      </c>
      <c r="B862" t="s">
        <v>12</v>
      </c>
      <c r="C862" t="s">
        <v>56</v>
      </c>
      <c r="D862" s="24">
        <v>46082</v>
      </c>
      <c r="E862" t="s">
        <v>529</v>
      </c>
      <c r="F862" t="s">
        <v>12</v>
      </c>
      <c r="G862" t="s">
        <v>615</v>
      </c>
      <c r="H862" t="s">
        <v>615</v>
      </c>
      <c r="I862" t="s">
        <v>315</v>
      </c>
      <c r="J862" s="25">
        <v>561278757</v>
      </c>
      <c r="K862" s="26">
        <v>858275.36789999995</v>
      </c>
      <c r="L862" s="26">
        <v>761.197</v>
      </c>
    </row>
    <row r="863" spans="1:12" ht="16" customHeight="1">
      <c r="A863" t="s">
        <v>529</v>
      </c>
      <c r="B863" t="s">
        <v>12</v>
      </c>
      <c r="C863" t="s">
        <v>56</v>
      </c>
      <c r="D863" s="24">
        <v>46082</v>
      </c>
      <c r="E863" t="s">
        <v>534</v>
      </c>
      <c r="F863" t="s">
        <v>12</v>
      </c>
      <c r="G863" t="s">
        <v>615</v>
      </c>
      <c r="H863" t="s">
        <v>615</v>
      </c>
      <c r="I863" t="s">
        <v>315</v>
      </c>
      <c r="J863" s="25">
        <v>1366487</v>
      </c>
      <c r="K863" s="26">
        <v>2119.623</v>
      </c>
      <c r="L863" s="26">
        <v>16.1523</v>
      </c>
    </row>
    <row r="864" spans="1:12" ht="16" customHeight="1">
      <c r="A864" t="s">
        <v>529</v>
      </c>
      <c r="B864" t="s">
        <v>12</v>
      </c>
      <c r="C864" t="s">
        <v>56</v>
      </c>
      <c r="D864" s="24">
        <v>46082</v>
      </c>
      <c r="E864" t="s">
        <v>538</v>
      </c>
      <c r="F864" t="s">
        <v>11</v>
      </c>
      <c r="G864" t="s">
        <v>620</v>
      </c>
      <c r="H864" t="s">
        <v>620</v>
      </c>
      <c r="I864" t="s">
        <v>315</v>
      </c>
      <c r="J864" s="25">
        <v>77550</v>
      </c>
      <c r="K864" s="26">
        <v>122.7041</v>
      </c>
      <c r="L864" s="26">
        <v>1.3980999999999999</v>
      </c>
    </row>
    <row r="865" spans="1:12" ht="16" customHeight="1">
      <c r="A865" t="s">
        <v>529</v>
      </c>
      <c r="B865" t="s">
        <v>12</v>
      </c>
      <c r="C865" t="s">
        <v>56</v>
      </c>
      <c r="D865" s="24">
        <v>46082</v>
      </c>
      <c r="E865" t="s">
        <v>543</v>
      </c>
      <c r="F865" t="s">
        <v>12</v>
      </c>
      <c r="G865" t="s">
        <v>615</v>
      </c>
      <c r="H865" t="s">
        <v>615</v>
      </c>
      <c r="I865" t="s">
        <v>322</v>
      </c>
      <c r="J865" s="25">
        <v>125</v>
      </c>
      <c r="K865" s="26">
        <v>0.19939999999999999</v>
      </c>
      <c r="L865" s="26">
        <v>1.6000000000000001E-3</v>
      </c>
    </row>
    <row r="866" spans="1:12" ht="16" customHeight="1">
      <c r="A866" t="s">
        <v>529</v>
      </c>
      <c r="B866" t="s">
        <v>12</v>
      </c>
      <c r="C866" t="s">
        <v>56</v>
      </c>
      <c r="D866" s="24">
        <v>46082</v>
      </c>
      <c r="E866" t="s">
        <v>547</v>
      </c>
      <c r="F866" t="s">
        <v>12</v>
      </c>
      <c r="G866" t="s">
        <v>615</v>
      </c>
      <c r="H866" t="s">
        <v>615</v>
      </c>
      <c r="I866" t="s">
        <v>322</v>
      </c>
      <c r="J866" s="25">
        <v>1</v>
      </c>
      <c r="K866" s="26">
        <v>1.6000000000000001E-3</v>
      </c>
      <c r="L866" s="26">
        <v>1E-4</v>
      </c>
    </row>
    <row r="867" spans="1:12" ht="16" customHeight="1">
      <c r="A867" t="s">
        <v>529</v>
      </c>
      <c r="B867" t="s">
        <v>12</v>
      </c>
      <c r="C867" t="s">
        <v>56</v>
      </c>
      <c r="D867" s="24">
        <v>46082</v>
      </c>
      <c r="E867" t="s">
        <v>551</v>
      </c>
      <c r="F867" t="s">
        <v>12</v>
      </c>
      <c r="G867" t="s">
        <v>615</v>
      </c>
      <c r="H867" t="s">
        <v>615</v>
      </c>
      <c r="I867" t="s">
        <v>322</v>
      </c>
      <c r="J867" s="25">
        <v>2</v>
      </c>
      <c r="K867" s="26">
        <v>3.3E-3</v>
      </c>
      <c r="L867" s="26">
        <v>0</v>
      </c>
    </row>
    <row r="868" spans="1:12" ht="16" customHeight="1">
      <c r="A868" t="s">
        <v>529</v>
      </c>
      <c r="B868" t="s">
        <v>12</v>
      </c>
      <c r="C868" t="s">
        <v>56</v>
      </c>
      <c r="D868" s="24">
        <v>46082</v>
      </c>
      <c r="E868" t="s">
        <v>561</v>
      </c>
      <c r="F868" t="s">
        <v>12</v>
      </c>
      <c r="G868" t="s">
        <v>616</v>
      </c>
      <c r="H868" t="s">
        <v>616</v>
      </c>
      <c r="I868" t="s">
        <v>322</v>
      </c>
      <c r="J868" s="25">
        <v>430</v>
      </c>
      <c r="K868" s="26">
        <v>0.68440000000000001</v>
      </c>
      <c r="L868" s="26">
        <v>1.7100000000000001E-2</v>
      </c>
    </row>
    <row r="869" spans="1:12" ht="16" customHeight="1">
      <c r="A869" t="s">
        <v>529</v>
      </c>
      <c r="B869" t="s">
        <v>12</v>
      </c>
      <c r="C869" t="s">
        <v>56</v>
      </c>
      <c r="D869" s="24">
        <v>46082</v>
      </c>
      <c r="E869" t="s">
        <v>599</v>
      </c>
      <c r="F869" t="s">
        <v>12</v>
      </c>
      <c r="G869" t="s">
        <v>616</v>
      </c>
      <c r="H869" t="s">
        <v>616</v>
      </c>
      <c r="I869" t="s">
        <v>326</v>
      </c>
      <c r="J869" s="25">
        <v>0</v>
      </c>
      <c r="K869" s="26">
        <v>0</v>
      </c>
      <c r="L869" s="26">
        <v>0</v>
      </c>
    </row>
    <row r="870" spans="1:12" ht="16" customHeight="1">
      <c r="A870" t="s">
        <v>530</v>
      </c>
      <c r="B870" t="s">
        <v>13</v>
      </c>
      <c r="C870" t="s">
        <v>56</v>
      </c>
      <c r="D870" s="24">
        <v>46082</v>
      </c>
      <c r="E870" t="s">
        <v>534</v>
      </c>
      <c r="F870" t="s">
        <v>12</v>
      </c>
      <c r="G870" t="s">
        <v>615</v>
      </c>
      <c r="H870" t="s">
        <v>615</v>
      </c>
      <c r="I870" t="s">
        <v>315</v>
      </c>
      <c r="J870" s="25">
        <v>12335595</v>
      </c>
      <c r="K870" s="26">
        <v>18733.364300000001</v>
      </c>
      <c r="L870" s="26">
        <v>129.3458</v>
      </c>
    </row>
    <row r="871" spans="1:12" ht="16" customHeight="1">
      <c r="A871" t="s">
        <v>530</v>
      </c>
      <c r="B871" t="s">
        <v>13</v>
      </c>
      <c r="C871" t="s">
        <v>56</v>
      </c>
      <c r="D871" s="24">
        <v>46082</v>
      </c>
      <c r="E871" t="s">
        <v>538</v>
      </c>
      <c r="F871" t="s">
        <v>11</v>
      </c>
      <c r="G871" t="s">
        <v>620</v>
      </c>
      <c r="H871" t="s">
        <v>620</v>
      </c>
      <c r="I871" t="s">
        <v>315</v>
      </c>
      <c r="J871" s="25">
        <v>143955</v>
      </c>
      <c r="K871" s="26">
        <v>224.4109</v>
      </c>
      <c r="L871" s="26">
        <v>2.5611000000000002</v>
      </c>
    </row>
    <row r="872" spans="1:12" ht="16" customHeight="1">
      <c r="A872" t="s">
        <v>530</v>
      </c>
      <c r="B872" t="s">
        <v>13</v>
      </c>
      <c r="C872" t="s">
        <v>56</v>
      </c>
      <c r="D872" s="24">
        <v>46082</v>
      </c>
      <c r="E872" t="s">
        <v>543</v>
      </c>
      <c r="F872" t="s">
        <v>12</v>
      </c>
      <c r="G872" t="s">
        <v>615</v>
      </c>
      <c r="H872" t="s">
        <v>615</v>
      </c>
      <c r="I872" t="s">
        <v>322</v>
      </c>
      <c r="J872" s="25">
        <v>647</v>
      </c>
      <c r="K872" s="26">
        <v>1.0398000000000001</v>
      </c>
      <c r="L872" s="26">
        <v>2.8999999999999998E-3</v>
      </c>
    </row>
    <row r="873" spans="1:12" ht="16" customHeight="1">
      <c r="A873" t="s">
        <v>530</v>
      </c>
      <c r="B873" t="s">
        <v>13</v>
      </c>
      <c r="C873" t="s">
        <v>56</v>
      </c>
      <c r="D873" s="24">
        <v>46082</v>
      </c>
      <c r="E873" t="s">
        <v>547</v>
      </c>
      <c r="F873" t="s">
        <v>12</v>
      </c>
      <c r="G873" t="s">
        <v>615</v>
      </c>
      <c r="H873" t="s">
        <v>615</v>
      </c>
      <c r="I873" t="s">
        <v>322</v>
      </c>
      <c r="J873" s="25">
        <v>1</v>
      </c>
      <c r="K873" s="26">
        <v>1.8E-3</v>
      </c>
      <c r="L873" s="26">
        <v>0</v>
      </c>
    </row>
    <row r="874" spans="1:12" ht="16" customHeight="1">
      <c r="A874" t="s">
        <v>530</v>
      </c>
      <c r="B874" t="s">
        <v>13</v>
      </c>
      <c r="C874" t="s">
        <v>56</v>
      </c>
      <c r="D874" s="24">
        <v>46082</v>
      </c>
      <c r="E874" t="s">
        <v>551</v>
      </c>
      <c r="F874" t="s">
        <v>12</v>
      </c>
      <c r="G874" t="s">
        <v>615</v>
      </c>
      <c r="H874" t="s">
        <v>615</v>
      </c>
      <c r="I874" t="s">
        <v>322</v>
      </c>
      <c r="J874" s="25">
        <v>0</v>
      </c>
      <c r="K874" s="26">
        <v>0</v>
      </c>
      <c r="L874" s="26">
        <v>0</v>
      </c>
    </row>
    <row r="875" spans="1:12" ht="16" customHeight="1">
      <c r="A875" t="s">
        <v>530</v>
      </c>
      <c r="B875" t="s">
        <v>13</v>
      </c>
      <c r="C875" t="s">
        <v>56</v>
      </c>
      <c r="D875" s="24">
        <v>46082</v>
      </c>
      <c r="E875" t="s">
        <v>561</v>
      </c>
      <c r="F875" t="s">
        <v>12</v>
      </c>
      <c r="G875" t="s">
        <v>616</v>
      </c>
      <c r="H875" t="s">
        <v>616</v>
      </c>
      <c r="I875" t="s">
        <v>322</v>
      </c>
      <c r="J875" s="25">
        <v>557</v>
      </c>
      <c r="K875" s="26">
        <v>0.88170000000000004</v>
      </c>
      <c r="L875" s="26">
        <v>2.2800000000000001E-2</v>
      </c>
    </row>
    <row r="876" spans="1:12" ht="16" customHeight="1">
      <c r="A876" t="s">
        <v>530</v>
      </c>
      <c r="B876" t="s">
        <v>13</v>
      </c>
      <c r="C876" t="s">
        <v>56</v>
      </c>
      <c r="D876" s="24">
        <v>46082</v>
      </c>
      <c r="E876" t="s">
        <v>599</v>
      </c>
      <c r="F876" t="s">
        <v>12</v>
      </c>
      <c r="G876" t="s">
        <v>616</v>
      </c>
      <c r="H876" t="s">
        <v>616</v>
      </c>
      <c r="I876" t="s">
        <v>326</v>
      </c>
      <c r="J876" s="25">
        <v>0</v>
      </c>
      <c r="K876" s="26">
        <v>0</v>
      </c>
      <c r="L876" s="26">
        <v>0</v>
      </c>
    </row>
    <row r="877" spans="1:12" ht="16" customHeight="1">
      <c r="A877" t="s">
        <v>531</v>
      </c>
      <c r="B877" t="s">
        <v>9</v>
      </c>
      <c r="C877" t="s">
        <v>57</v>
      </c>
      <c r="D877" s="24">
        <v>46082</v>
      </c>
      <c r="E877" t="s">
        <v>534</v>
      </c>
      <c r="F877" t="s">
        <v>12</v>
      </c>
      <c r="G877" t="s">
        <v>615</v>
      </c>
      <c r="H877" t="s">
        <v>615</v>
      </c>
      <c r="I877" t="s">
        <v>315</v>
      </c>
      <c r="J877" s="25">
        <v>21733663</v>
      </c>
      <c r="K877" s="26">
        <v>32836.941099999996</v>
      </c>
      <c r="L877" s="26">
        <v>176.56630000000001</v>
      </c>
    </row>
    <row r="878" spans="1:12" ht="16" customHeight="1">
      <c r="A878" t="s">
        <v>531</v>
      </c>
      <c r="B878" t="s">
        <v>9</v>
      </c>
      <c r="C878" t="s">
        <v>57</v>
      </c>
      <c r="D878" s="24">
        <v>46082</v>
      </c>
      <c r="E878" t="s">
        <v>538</v>
      </c>
      <c r="F878" t="s">
        <v>11</v>
      </c>
      <c r="G878" t="s">
        <v>620</v>
      </c>
      <c r="H878" t="s">
        <v>620</v>
      </c>
      <c r="I878" t="s">
        <v>315</v>
      </c>
      <c r="J878" s="25">
        <v>199674</v>
      </c>
      <c r="K878" s="26">
        <v>309.22039999999998</v>
      </c>
      <c r="L878" s="26">
        <v>2.8986000000000001</v>
      </c>
    </row>
    <row r="879" spans="1:12" ht="16" customHeight="1">
      <c r="A879" t="s">
        <v>531</v>
      </c>
      <c r="B879" t="s">
        <v>9</v>
      </c>
      <c r="C879" t="s">
        <v>57</v>
      </c>
      <c r="D879" s="24">
        <v>46082</v>
      </c>
      <c r="E879" t="s">
        <v>543</v>
      </c>
      <c r="F879" t="s">
        <v>12</v>
      </c>
      <c r="G879" t="s">
        <v>615</v>
      </c>
      <c r="H879" t="s">
        <v>615</v>
      </c>
      <c r="I879" t="s">
        <v>322</v>
      </c>
      <c r="J879" s="25">
        <v>1295</v>
      </c>
      <c r="K879" s="26">
        <v>2.0607000000000002</v>
      </c>
      <c r="L879" s="26">
        <v>1.0500000000000001E-2</v>
      </c>
    </row>
    <row r="880" spans="1:12" ht="16" customHeight="1">
      <c r="A880" t="s">
        <v>531</v>
      </c>
      <c r="B880" t="s">
        <v>9</v>
      </c>
      <c r="C880" t="s">
        <v>57</v>
      </c>
      <c r="D880" s="24">
        <v>46082</v>
      </c>
      <c r="E880" t="s">
        <v>547</v>
      </c>
      <c r="F880" t="s">
        <v>12</v>
      </c>
      <c r="G880" t="s">
        <v>615</v>
      </c>
      <c r="H880" t="s">
        <v>615</v>
      </c>
      <c r="I880" t="s">
        <v>322</v>
      </c>
      <c r="J880" s="25">
        <v>14</v>
      </c>
      <c r="K880" s="26">
        <v>2.5700000000000001E-2</v>
      </c>
      <c r="L880" s="26">
        <v>0</v>
      </c>
    </row>
    <row r="881" spans="1:12" ht="16" customHeight="1">
      <c r="A881" t="s">
        <v>531</v>
      </c>
      <c r="B881" t="s">
        <v>9</v>
      </c>
      <c r="C881" t="s">
        <v>57</v>
      </c>
      <c r="D881" s="24">
        <v>46082</v>
      </c>
      <c r="E881" t="s">
        <v>551</v>
      </c>
      <c r="F881" t="s">
        <v>12</v>
      </c>
      <c r="G881" t="s">
        <v>615</v>
      </c>
      <c r="H881" t="s">
        <v>615</v>
      </c>
      <c r="I881" t="s">
        <v>322</v>
      </c>
      <c r="J881" s="25">
        <v>0</v>
      </c>
      <c r="K881" s="26">
        <v>0</v>
      </c>
      <c r="L881" s="26">
        <v>0</v>
      </c>
    </row>
    <row r="882" spans="1:12" ht="16" customHeight="1">
      <c r="A882" t="s">
        <v>531</v>
      </c>
      <c r="B882" t="s">
        <v>9</v>
      </c>
      <c r="C882" t="s">
        <v>57</v>
      </c>
      <c r="D882" s="24">
        <v>46082</v>
      </c>
      <c r="E882" t="s">
        <v>561</v>
      </c>
      <c r="F882" t="s">
        <v>12</v>
      </c>
      <c r="G882" t="s">
        <v>616</v>
      </c>
      <c r="H882" t="s">
        <v>616</v>
      </c>
      <c r="I882" t="s">
        <v>322</v>
      </c>
      <c r="J882" s="25">
        <v>161</v>
      </c>
      <c r="K882" s="26">
        <v>0.25309999999999999</v>
      </c>
      <c r="L882" s="26">
        <v>5.5999999999999999E-3</v>
      </c>
    </row>
    <row r="883" spans="1:12" ht="16" customHeight="1">
      <c r="A883" t="s">
        <v>531</v>
      </c>
      <c r="B883" t="s">
        <v>9</v>
      </c>
      <c r="C883" t="s">
        <v>57</v>
      </c>
      <c r="D883" s="24">
        <v>46082</v>
      </c>
      <c r="E883" t="s">
        <v>599</v>
      </c>
      <c r="F883" t="s">
        <v>12</v>
      </c>
      <c r="G883" t="s">
        <v>616</v>
      </c>
      <c r="H883" t="s">
        <v>616</v>
      </c>
      <c r="I883" t="s">
        <v>326</v>
      </c>
      <c r="J883" s="25">
        <v>0</v>
      </c>
      <c r="K883" s="26">
        <v>0</v>
      </c>
      <c r="L883" s="26">
        <v>0</v>
      </c>
    </row>
    <row r="884" spans="1:12" ht="16" customHeight="1">
      <c r="A884" t="s">
        <v>509</v>
      </c>
      <c r="B884" t="s">
        <v>10</v>
      </c>
      <c r="C884" t="s">
        <v>57</v>
      </c>
      <c r="D884" s="24">
        <v>46082</v>
      </c>
      <c r="E884" t="s">
        <v>534</v>
      </c>
      <c r="F884" t="s">
        <v>12</v>
      </c>
      <c r="G884" t="s">
        <v>615</v>
      </c>
      <c r="H884" t="s">
        <v>615</v>
      </c>
      <c r="I884" t="s">
        <v>315</v>
      </c>
      <c r="J884" s="25">
        <v>29487435</v>
      </c>
      <c r="K884" s="26">
        <v>44605.195399999997</v>
      </c>
      <c r="L884" s="26">
        <v>151.45920000000001</v>
      </c>
    </row>
    <row r="885" spans="1:12" ht="16" customHeight="1">
      <c r="A885" t="s">
        <v>509</v>
      </c>
      <c r="B885" t="s">
        <v>10</v>
      </c>
      <c r="C885" t="s">
        <v>57</v>
      </c>
      <c r="D885" s="24">
        <v>46082</v>
      </c>
      <c r="E885" t="s">
        <v>538</v>
      </c>
      <c r="F885" t="s">
        <v>11</v>
      </c>
      <c r="G885" t="s">
        <v>620</v>
      </c>
      <c r="H885" t="s">
        <v>620</v>
      </c>
      <c r="I885" t="s">
        <v>315</v>
      </c>
      <c r="J885" s="25">
        <v>275929</v>
      </c>
      <c r="K885" s="26">
        <v>421.98770000000002</v>
      </c>
      <c r="L885" s="26">
        <v>3.0116000000000001</v>
      </c>
    </row>
    <row r="886" spans="1:12" ht="16" customHeight="1">
      <c r="A886" t="s">
        <v>509</v>
      </c>
      <c r="B886" t="s">
        <v>10</v>
      </c>
      <c r="C886" t="s">
        <v>57</v>
      </c>
      <c r="D886" s="24">
        <v>46082</v>
      </c>
      <c r="E886" t="s">
        <v>543</v>
      </c>
      <c r="F886" t="s">
        <v>12</v>
      </c>
      <c r="G886" t="s">
        <v>615</v>
      </c>
      <c r="H886" t="s">
        <v>615</v>
      </c>
      <c r="I886" t="s">
        <v>322</v>
      </c>
      <c r="J886" s="25">
        <v>2260</v>
      </c>
      <c r="K886" s="26">
        <v>3.5053000000000001</v>
      </c>
      <c r="L886" s="26">
        <v>2.98E-2</v>
      </c>
    </row>
    <row r="887" spans="1:12" ht="16" customHeight="1">
      <c r="A887" t="s">
        <v>509</v>
      </c>
      <c r="B887" t="s">
        <v>10</v>
      </c>
      <c r="C887" t="s">
        <v>57</v>
      </c>
      <c r="D887" s="24">
        <v>46082</v>
      </c>
      <c r="E887" t="s">
        <v>547</v>
      </c>
      <c r="F887" t="s">
        <v>12</v>
      </c>
      <c r="G887" t="s">
        <v>615</v>
      </c>
      <c r="H887" t="s">
        <v>615</v>
      </c>
      <c r="I887" t="s">
        <v>322</v>
      </c>
      <c r="J887" s="25">
        <v>5</v>
      </c>
      <c r="K887" s="26">
        <v>9.1999999999999998E-3</v>
      </c>
      <c r="L887" s="26">
        <v>0</v>
      </c>
    </row>
    <row r="888" spans="1:12" ht="16" customHeight="1">
      <c r="A888" t="s">
        <v>509</v>
      </c>
      <c r="B888" t="s">
        <v>10</v>
      </c>
      <c r="C888" t="s">
        <v>57</v>
      </c>
      <c r="D888" s="24">
        <v>46082</v>
      </c>
      <c r="E888" t="s">
        <v>551</v>
      </c>
      <c r="F888" t="s">
        <v>12</v>
      </c>
      <c r="G888" t="s">
        <v>615</v>
      </c>
      <c r="H888" t="s">
        <v>615</v>
      </c>
      <c r="I888" t="s">
        <v>322</v>
      </c>
      <c r="J888" s="25">
        <v>0</v>
      </c>
      <c r="K888" s="26">
        <v>0</v>
      </c>
      <c r="L888" s="26">
        <v>0</v>
      </c>
    </row>
    <row r="889" spans="1:12" ht="16" customHeight="1">
      <c r="A889" t="s">
        <v>509</v>
      </c>
      <c r="B889" t="s">
        <v>10</v>
      </c>
      <c r="C889" t="s">
        <v>57</v>
      </c>
      <c r="D889" s="24">
        <v>46082</v>
      </c>
      <c r="E889" t="s">
        <v>561</v>
      </c>
      <c r="F889" t="s">
        <v>12</v>
      </c>
      <c r="G889" t="s">
        <v>616</v>
      </c>
      <c r="H889" t="s">
        <v>616</v>
      </c>
      <c r="I889" t="s">
        <v>322</v>
      </c>
      <c r="J889" s="25">
        <v>186</v>
      </c>
      <c r="K889" s="26">
        <v>0.29670000000000002</v>
      </c>
      <c r="L889" s="26">
        <v>6.1000000000000004E-3</v>
      </c>
    </row>
    <row r="890" spans="1:12" ht="16" customHeight="1">
      <c r="A890" t="s">
        <v>509</v>
      </c>
      <c r="B890" t="s">
        <v>10</v>
      </c>
      <c r="C890" t="s">
        <v>57</v>
      </c>
      <c r="D890" s="24">
        <v>46082</v>
      </c>
      <c r="E890" t="s">
        <v>599</v>
      </c>
      <c r="F890" t="s">
        <v>12</v>
      </c>
      <c r="G890" t="s">
        <v>616</v>
      </c>
      <c r="H890" t="s">
        <v>616</v>
      </c>
      <c r="I890" t="s">
        <v>326</v>
      </c>
      <c r="J890" s="25">
        <v>0</v>
      </c>
      <c r="K890" s="26">
        <v>0</v>
      </c>
      <c r="L890" s="26">
        <v>0</v>
      </c>
    </row>
    <row r="891" spans="1:12" ht="16" customHeight="1">
      <c r="A891" t="s">
        <v>532</v>
      </c>
      <c r="B891" t="s">
        <v>11</v>
      </c>
      <c r="C891" t="s">
        <v>57</v>
      </c>
      <c r="D891" s="24">
        <v>46082</v>
      </c>
      <c r="E891" t="s">
        <v>534</v>
      </c>
      <c r="F891" t="s">
        <v>12</v>
      </c>
      <c r="G891" t="s">
        <v>615</v>
      </c>
      <c r="H891" t="s">
        <v>615</v>
      </c>
      <c r="I891" t="s">
        <v>315</v>
      </c>
      <c r="J891" s="25">
        <v>116604116</v>
      </c>
      <c r="K891" s="26">
        <v>178677.93299999999</v>
      </c>
      <c r="L891" s="26">
        <v>418.40530000000001</v>
      </c>
    </row>
    <row r="892" spans="1:12" ht="16" customHeight="1">
      <c r="A892" t="s">
        <v>532</v>
      </c>
      <c r="B892" t="s">
        <v>11</v>
      </c>
      <c r="C892" t="s">
        <v>57</v>
      </c>
      <c r="D892" s="24">
        <v>46082</v>
      </c>
      <c r="E892" t="s">
        <v>538</v>
      </c>
      <c r="F892" t="s">
        <v>11</v>
      </c>
      <c r="G892" t="s">
        <v>620</v>
      </c>
      <c r="H892" t="s">
        <v>620</v>
      </c>
      <c r="I892" t="s">
        <v>315</v>
      </c>
      <c r="J892" s="25">
        <v>548121</v>
      </c>
      <c r="K892" s="26">
        <v>843.20510000000002</v>
      </c>
      <c r="L892" s="26">
        <v>5.0198999999999998</v>
      </c>
    </row>
    <row r="893" spans="1:12" ht="16" customHeight="1">
      <c r="A893" t="s">
        <v>532</v>
      </c>
      <c r="B893" t="s">
        <v>11</v>
      </c>
      <c r="C893" t="s">
        <v>57</v>
      </c>
      <c r="D893" s="24">
        <v>46082</v>
      </c>
      <c r="E893" t="s">
        <v>543</v>
      </c>
      <c r="F893" t="s">
        <v>12</v>
      </c>
      <c r="G893" t="s">
        <v>615</v>
      </c>
      <c r="H893" t="s">
        <v>615</v>
      </c>
      <c r="I893" t="s">
        <v>322</v>
      </c>
      <c r="J893" s="25">
        <v>29994</v>
      </c>
      <c r="K893" s="26">
        <v>52.957599999999999</v>
      </c>
      <c r="L893" s="26">
        <v>7.2300000000000003E-2</v>
      </c>
    </row>
    <row r="894" spans="1:12" ht="16" customHeight="1">
      <c r="A894" t="s">
        <v>532</v>
      </c>
      <c r="B894" t="s">
        <v>11</v>
      </c>
      <c r="C894" t="s">
        <v>57</v>
      </c>
      <c r="D894" s="24">
        <v>46082</v>
      </c>
      <c r="E894" t="s">
        <v>547</v>
      </c>
      <c r="F894" t="s">
        <v>12</v>
      </c>
      <c r="G894" t="s">
        <v>615</v>
      </c>
      <c r="H894" t="s">
        <v>615</v>
      </c>
      <c r="I894" t="s">
        <v>322</v>
      </c>
      <c r="J894" s="25">
        <v>4</v>
      </c>
      <c r="K894" s="26">
        <v>6.7999999999999996E-3</v>
      </c>
      <c r="L894" s="26">
        <v>1E-4</v>
      </c>
    </row>
    <row r="895" spans="1:12" ht="16" customHeight="1">
      <c r="A895" t="s">
        <v>532</v>
      </c>
      <c r="B895" t="s">
        <v>11</v>
      </c>
      <c r="C895" t="s">
        <v>57</v>
      </c>
      <c r="D895" s="24">
        <v>46082</v>
      </c>
      <c r="E895" t="s">
        <v>551</v>
      </c>
      <c r="F895" t="s">
        <v>12</v>
      </c>
      <c r="G895" t="s">
        <v>615</v>
      </c>
      <c r="H895" t="s">
        <v>615</v>
      </c>
      <c r="I895" t="s">
        <v>322</v>
      </c>
      <c r="J895" s="25">
        <v>0</v>
      </c>
      <c r="K895" s="26">
        <v>0</v>
      </c>
      <c r="L895" s="26">
        <v>0</v>
      </c>
    </row>
    <row r="896" spans="1:12" ht="16" customHeight="1">
      <c r="A896" t="s">
        <v>532</v>
      </c>
      <c r="B896" t="s">
        <v>11</v>
      </c>
      <c r="C896" t="s">
        <v>57</v>
      </c>
      <c r="D896" s="24">
        <v>46082</v>
      </c>
      <c r="E896" t="s">
        <v>561</v>
      </c>
      <c r="F896" t="s">
        <v>12</v>
      </c>
      <c r="G896" t="s">
        <v>616</v>
      </c>
      <c r="H896" t="s">
        <v>616</v>
      </c>
      <c r="I896" t="s">
        <v>322</v>
      </c>
      <c r="J896" s="25">
        <v>1038</v>
      </c>
      <c r="K896" s="26">
        <v>1.6452</v>
      </c>
      <c r="L896" s="26">
        <v>3.39E-2</v>
      </c>
    </row>
    <row r="897" spans="1:12" ht="16" customHeight="1">
      <c r="A897" t="s">
        <v>532</v>
      </c>
      <c r="B897" t="s">
        <v>11</v>
      </c>
      <c r="C897" t="s">
        <v>57</v>
      </c>
      <c r="D897" s="24">
        <v>46082</v>
      </c>
      <c r="E897" t="s">
        <v>599</v>
      </c>
      <c r="F897" t="s">
        <v>12</v>
      </c>
      <c r="G897" t="s">
        <v>616</v>
      </c>
      <c r="H897" t="s">
        <v>616</v>
      </c>
      <c r="I897" t="s">
        <v>326</v>
      </c>
      <c r="J897" s="25">
        <v>0</v>
      </c>
      <c r="K897" s="26">
        <v>0</v>
      </c>
      <c r="L897" s="26">
        <v>0</v>
      </c>
    </row>
    <row r="898" spans="1:12" ht="16" customHeight="1">
      <c r="A898" t="s">
        <v>534</v>
      </c>
      <c r="B898" t="s">
        <v>12</v>
      </c>
      <c r="C898" t="s">
        <v>57</v>
      </c>
      <c r="D898" s="24">
        <v>46082</v>
      </c>
      <c r="E898" t="s">
        <v>534</v>
      </c>
      <c r="F898" t="s">
        <v>12</v>
      </c>
      <c r="G898" t="s">
        <v>615</v>
      </c>
      <c r="H898" t="s">
        <v>615</v>
      </c>
      <c r="I898" t="s">
        <v>315</v>
      </c>
      <c r="J898" s="25">
        <v>509485928</v>
      </c>
      <c r="K898" s="26">
        <v>762750.35649999999</v>
      </c>
      <c r="L898" s="26">
        <v>675.31219999999996</v>
      </c>
    </row>
    <row r="899" spans="1:12" ht="16" customHeight="1">
      <c r="A899" t="s">
        <v>534</v>
      </c>
      <c r="B899" t="s">
        <v>12</v>
      </c>
      <c r="C899" t="s">
        <v>57</v>
      </c>
      <c r="D899" s="24">
        <v>46082</v>
      </c>
      <c r="E899" t="s">
        <v>538</v>
      </c>
      <c r="F899" t="s">
        <v>11</v>
      </c>
      <c r="G899" t="s">
        <v>620</v>
      </c>
      <c r="H899" t="s">
        <v>621</v>
      </c>
      <c r="I899" t="s">
        <v>315</v>
      </c>
      <c r="J899" s="25">
        <v>1730718</v>
      </c>
      <c r="K899" s="26">
        <v>2622.9023999999999</v>
      </c>
      <c r="L899" s="26">
        <v>18.040800000000001</v>
      </c>
    </row>
    <row r="900" spans="1:12" ht="16" customHeight="1">
      <c r="A900" t="s">
        <v>534</v>
      </c>
      <c r="B900" t="s">
        <v>12</v>
      </c>
      <c r="C900" t="s">
        <v>57</v>
      </c>
      <c r="D900" s="24">
        <v>46082</v>
      </c>
      <c r="E900" t="s">
        <v>543</v>
      </c>
      <c r="F900" t="s">
        <v>12</v>
      </c>
      <c r="G900" t="s">
        <v>615</v>
      </c>
      <c r="H900" t="s">
        <v>615</v>
      </c>
      <c r="I900" t="s">
        <v>322</v>
      </c>
      <c r="J900" s="25">
        <v>10631</v>
      </c>
      <c r="K900" s="26">
        <v>16.604900000000001</v>
      </c>
      <c r="L900" s="26">
        <v>0.12520000000000001</v>
      </c>
    </row>
    <row r="901" spans="1:12" ht="16" customHeight="1">
      <c r="A901" t="s">
        <v>534</v>
      </c>
      <c r="B901" t="s">
        <v>12</v>
      </c>
      <c r="C901" t="s">
        <v>57</v>
      </c>
      <c r="D901" s="24">
        <v>46082</v>
      </c>
      <c r="E901" t="s">
        <v>547</v>
      </c>
      <c r="F901" t="s">
        <v>12</v>
      </c>
      <c r="G901" t="s">
        <v>615</v>
      </c>
      <c r="H901" t="s">
        <v>615</v>
      </c>
      <c r="I901" t="s">
        <v>322</v>
      </c>
      <c r="J901" s="25">
        <v>78</v>
      </c>
      <c r="K901" s="26">
        <v>0.13159999999999999</v>
      </c>
      <c r="L901" s="26">
        <v>2.9999999999999997E-4</v>
      </c>
    </row>
    <row r="902" spans="1:12" ht="16" customHeight="1">
      <c r="A902" t="s">
        <v>534</v>
      </c>
      <c r="B902" t="s">
        <v>12</v>
      </c>
      <c r="C902" t="s">
        <v>57</v>
      </c>
      <c r="D902" s="24">
        <v>46082</v>
      </c>
      <c r="E902" t="s">
        <v>551</v>
      </c>
      <c r="F902" t="s">
        <v>12</v>
      </c>
      <c r="G902" t="s">
        <v>615</v>
      </c>
      <c r="H902" t="s">
        <v>615</v>
      </c>
      <c r="I902" t="s">
        <v>322</v>
      </c>
      <c r="J902" s="25">
        <v>0</v>
      </c>
      <c r="K902" s="26">
        <v>0</v>
      </c>
      <c r="L902" s="26">
        <v>0</v>
      </c>
    </row>
    <row r="903" spans="1:12" ht="16" customHeight="1">
      <c r="A903" t="s">
        <v>534</v>
      </c>
      <c r="B903" t="s">
        <v>12</v>
      </c>
      <c r="C903" t="s">
        <v>57</v>
      </c>
      <c r="D903" s="24">
        <v>46082</v>
      </c>
      <c r="E903" t="s">
        <v>561</v>
      </c>
      <c r="F903" t="s">
        <v>12</v>
      </c>
      <c r="G903" t="s">
        <v>616</v>
      </c>
      <c r="H903" t="s">
        <v>616</v>
      </c>
      <c r="I903" t="s">
        <v>322</v>
      </c>
      <c r="J903" s="25">
        <v>3030</v>
      </c>
      <c r="K903" s="26">
        <v>4.7248000000000001</v>
      </c>
      <c r="L903" s="26">
        <v>0.1132</v>
      </c>
    </row>
    <row r="904" spans="1:12" ht="16" customHeight="1">
      <c r="A904" t="s">
        <v>534</v>
      </c>
      <c r="B904" t="s">
        <v>12</v>
      </c>
      <c r="C904" t="s">
        <v>57</v>
      </c>
      <c r="D904" s="24">
        <v>46082</v>
      </c>
      <c r="E904" t="s">
        <v>599</v>
      </c>
      <c r="F904" t="s">
        <v>12</v>
      </c>
      <c r="G904" t="s">
        <v>616</v>
      </c>
      <c r="H904" t="s">
        <v>616</v>
      </c>
      <c r="I904" t="s">
        <v>326</v>
      </c>
      <c r="J904" s="25">
        <v>0</v>
      </c>
      <c r="K904" s="26">
        <v>0</v>
      </c>
      <c r="L904" s="26">
        <v>0</v>
      </c>
    </row>
    <row r="905" spans="1:12" ht="16" customHeight="1">
      <c r="A905" t="s">
        <v>535</v>
      </c>
      <c r="B905" t="s">
        <v>13</v>
      </c>
      <c r="C905" t="s">
        <v>57</v>
      </c>
      <c r="D905" s="24">
        <v>46082</v>
      </c>
      <c r="E905" t="s">
        <v>538</v>
      </c>
      <c r="F905" t="s">
        <v>11</v>
      </c>
      <c r="G905" t="s">
        <v>620</v>
      </c>
      <c r="H905" t="s">
        <v>621</v>
      </c>
      <c r="I905" t="s">
        <v>315</v>
      </c>
      <c r="J905" s="25">
        <v>15831269</v>
      </c>
      <c r="K905" s="26">
        <v>23912.4768</v>
      </c>
      <c r="L905" s="26">
        <v>148.5318</v>
      </c>
    </row>
    <row r="906" spans="1:12" ht="16" customHeight="1">
      <c r="A906" t="s">
        <v>535</v>
      </c>
      <c r="B906" t="s">
        <v>13</v>
      </c>
      <c r="C906" t="s">
        <v>57</v>
      </c>
      <c r="D906" s="24">
        <v>46082</v>
      </c>
      <c r="E906" t="s">
        <v>543</v>
      </c>
      <c r="F906" t="s">
        <v>12</v>
      </c>
      <c r="G906" t="s">
        <v>615</v>
      </c>
      <c r="H906" t="s">
        <v>615</v>
      </c>
      <c r="I906" t="s">
        <v>322</v>
      </c>
      <c r="J906" s="25">
        <v>56885</v>
      </c>
      <c r="K906" s="26">
        <v>88.622799999999998</v>
      </c>
      <c r="L906" s="26">
        <v>0.89390000000000003</v>
      </c>
    </row>
    <row r="907" spans="1:12" ht="16" customHeight="1">
      <c r="A907" t="s">
        <v>535</v>
      </c>
      <c r="B907" t="s">
        <v>13</v>
      </c>
      <c r="C907" t="s">
        <v>57</v>
      </c>
      <c r="D907" s="24">
        <v>46082</v>
      </c>
      <c r="E907" t="s">
        <v>547</v>
      </c>
      <c r="F907" t="s">
        <v>12</v>
      </c>
      <c r="G907" t="s">
        <v>615</v>
      </c>
      <c r="H907" t="s">
        <v>615</v>
      </c>
      <c r="I907" t="s">
        <v>322</v>
      </c>
      <c r="J907" s="25">
        <v>2826</v>
      </c>
      <c r="K907" s="26">
        <v>5.1003999999999996</v>
      </c>
      <c r="L907" s="26">
        <v>1.1999999999999999E-3</v>
      </c>
    </row>
    <row r="908" spans="1:12" ht="16" customHeight="1">
      <c r="A908" t="s">
        <v>535</v>
      </c>
      <c r="B908" t="s">
        <v>13</v>
      </c>
      <c r="C908" t="s">
        <v>57</v>
      </c>
      <c r="D908" s="24">
        <v>46082</v>
      </c>
      <c r="E908" t="s">
        <v>551</v>
      </c>
      <c r="F908" t="s">
        <v>12</v>
      </c>
      <c r="G908" t="s">
        <v>615</v>
      </c>
      <c r="H908" t="s">
        <v>615</v>
      </c>
      <c r="I908" t="s">
        <v>322</v>
      </c>
      <c r="J908" s="25">
        <v>5</v>
      </c>
      <c r="K908" s="26">
        <v>8.0999999999999996E-3</v>
      </c>
      <c r="L908" s="26">
        <v>0</v>
      </c>
    </row>
    <row r="909" spans="1:12" ht="16" customHeight="1">
      <c r="A909" t="s">
        <v>535</v>
      </c>
      <c r="B909" t="s">
        <v>13</v>
      </c>
      <c r="C909" t="s">
        <v>57</v>
      </c>
      <c r="D909" s="24">
        <v>46082</v>
      </c>
      <c r="E909" t="s">
        <v>561</v>
      </c>
      <c r="F909" t="s">
        <v>12</v>
      </c>
      <c r="G909" t="s">
        <v>616</v>
      </c>
      <c r="H909" t="s">
        <v>616</v>
      </c>
      <c r="I909" t="s">
        <v>322</v>
      </c>
      <c r="J909" s="25">
        <v>1941</v>
      </c>
      <c r="K909" s="26">
        <v>3.0387</v>
      </c>
      <c r="L909" s="26">
        <v>6.8000000000000005E-2</v>
      </c>
    </row>
    <row r="910" spans="1:12" ht="16" customHeight="1">
      <c r="A910" t="s">
        <v>535</v>
      </c>
      <c r="B910" t="s">
        <v>13</v>
      </c>
      <c r="C910" t="s">
        <v>57</v>
      </c>
      <c r="D910" s="24">
        <v>46082</v>
      </c>
      <c r="E910" t="s">
        <v>599</v>
      </c>
      <c r="F910" t="s">
        <v>12</v>
      </c>
      <c r="G910" t="s">
        <v>616</v>
      </c>
      <c r="H910" t="s">
        <v>616</v>
      </c>
      <c r="I910" t="s">
        <v>326</v>
      </c>
      <c r="J910" s="25">
        <v>0</v>
      </c>
      <c r="K910" s="26">
        <v>0</v>
      </c>
      <c r="L910" s="26">
        <v>0</v>
      </c>
    </row>
    <row r="911" spans="1:12" ht="16" customHeight="1">
      <c r="A911" t="s">
        <v>536</v>
      </c>
      <c r="B911" t="s">
        <v>9</v>
      </c>
      <c r="C911" t="s">
        <v>58</v>
      </c>
      <c r="D911" s="24">
        <v>46082</v>
      </c>
      <c r="E911" t="s">
        <v>538</v>
      </c>
      <c r="F911" t="s">
        <v>11</v>
      </c>
      <c r="G911" t="s">
        <v>620</v>
      </c>
      <c r="H911" t="s">
        <v>621</v>
      </c>
      <c r="I911" t="s">
        <v>315</v>
      </c>
      <c r="J911" s="25">
        <v>16922314</v>
      </c>
      <c r="K911" s="26">
        <v>24904.349399999999</v>
      </c>
      <c r="L911" s="26">
        <v>153.71100000000001</v>
      </c>
    </row>
    <row r="912" spans="1:12" ht="16" customHeight="1">
      <c r="A912" t="s">
        <v>536</v>
      </c>
      <c r="B912" t="s">
        <v>9</v>
      </c>
      <c r="C912" t="s">
        <v>58</v>
      </c>
      <c r="D912" s="24">
        <v>46082</v>
      </c>
      <c r="E912" t="s">
        <v>543</v>
      </c>
      <c r="F912" t="s">
        <v>12</v>
      </c>
      <c r="G912" t="s">
        <v>615</v>
      </c>
      <c r="H912" t="s">
        <v>615</v>
      </c>
      <c r="I912" t="s">
        <v>322</v>
      </c>
      <c r="J912" s="25">
        <v>85696</v>
      </c>
      <c r="K912" s="26">
        <v>129.9033</v>
      </c>
      <c r="L912" s="26">
        <v>1.9672000000000001</v>
      </c>
    </row>
    <row r="913" spans="1:12" ht="16" customHeight="1">
      <c r="A913" t="s">
        <v>536</v>
      </c>
      <c r="B913" t="s">
        <v>9</v>
      </c>
      <c r="C913" t="s">
        <v>58</v>
      </c>
      <c r="D913" s="24">
        <v>46082</v>
      </c>
      <c r="E913" t="s">
        <v>547</v>
      </c>
      <c r="F913" t="s">
        <v>12</v>
      </c>
      <c r="G913" t="s">
        <v>615</v>
      </c>
      <c r="H913" t="s">
        <v>615</v>
      </c>
      <c r="I913" t="s">
        <v>322</v>
      </c>
      <c r="J913" s="25">
        <v>559</v>
      </c>
      <c r="K913" s="26">
        <v>0.87029999999999996</v>
      </c>
      <c r="L913" s="26">
        <v>1.1299999999999999E-2</v>
      </c>
    </row>
    <row r="914" spans="1:12" ht="16" customHeight="1">
      <c r="A914" t="s">
        <v>536</v>
      </c>
      <c r="B914" t="s">
        <v>9</v>
      </c>
      <c r="C914" t="s">
        <v>58</v>
      </c>
      <c r="D914" s="24">
        <v>46082</v>
      </c>
      <c r="E914" t="s">
        <v>551</v>
      </c>
      <c r="F914" t="s">
        <v>12</v>
      </c>
      <c r="G914" t="s">
        <v>615</v>
      </c>
      <c r="H914" t="s">
        <v>615</v>
      </c>
      <c r="I914" t="s">
        <v>322</v>
      </c>
      <c r="J914" s="25">
        <v>0</v>
      </c>
      <c r="K914" s="26">
        <v>0</v>
      </c>
      <c r="L914" s="26">
        <v>0</v>
      </c>
    </row>
    <row r="915" spans="1:12" ht="16" customHeight="1">
      <c r="A915" t="s">
        <v>536</v>
      </c>
      <c r="B915" t="s">
        <v>9</v>
      </c>
      <c r="C915" t="s">
        <v>58</v>
      </c>
      <c r="D915" s="24">
        <v>46082</v>
      </c>
      <c r="E915" t="s">
        <v>561</v>
      </c>
      <c r="F915" t="s">
        <v>12</v>
      </c>
      <c r="G915" t="s">
        <v>616</v>
      </c>
      <c r="H915" t="s">
        <v>616</v>
      </c>
      <c r="I915" t="s">
        <v>322</v>
      </c>
      <c r="J915" s="25">
        <v>4557</v>
      </c>
      <c r="K915" s="26">
        <v>7.0191999999999997</v>
      </c>
      <c r="L915" s="26">
        <v>0.17699999999999999</v>
      </c>
    </row>
    <row r="916" spans="1:12" ht="16" customHeight="1">
      <c r="A916" t="s">
        <v>536</v>
      </c>
      <c r="B916" t="s">
        <v>9</v>
      </c>
      <c r="C916" t="s">
        <v>58</v>
      </c>
      <c r="D916" s="24">
        <v>46082</v>
      </c>
      <c r="E916" t="s">
        <v>599</v>
      </c>
      <c r="F916" t="s">
        <v>12</v>
      </c>
      <c r="G916" t="s">
        <v>616</v>
      </c>
      <c r="H916" t="s">
        <v>616</v>
      </c>
      <c r="I916" t="s">
        <v>326</v>
      </c>
      <c r="J916" s="25">
        <v>0</v>
      </c>
      <c r="K916" s="26">
        <v>0</v>
      </c>
      <c r="L916" s="26">
        <v>0</v>
      </c>
    </row>
    <row r="917" spans="1:12" ht="16" customHeight="1">
      <c r="A917" t="s">
        <v>514</v>
      </c>
      <c r="B917" t="s">
        <v>10</v>
      </c>
      <c r="C917" t="s">
        <v>58</v>
      </c>
      <c r="D917" s="24">
        <v>46082</v>
      </c>
      <c r="E917" t="s">
        <v>538</v>
      </c>
      <c r="F917" t="s">
        <v>11</v>
      </c>
      <c r="G917" t="s">
        <v>620</v>
      </c>
      <c r="H917" t="s">
        <v>621</v>
      </c>
      <c r="I917" t="s">
        <v>315</v>
      </c>
      <c r="J917" s="25">
        <v>41456574</v>
      </c>
      <c r="K917" s="26">
        <v>61368.6512</v>
      </c>
      <c r="L917" s="26">
        <v>209.8449</v>
      </c>
    </row>
    <row r="918" spans="1:12" ht="16" customHeight="1">
      <c r="A918" t="s">
        <v>514</v>
      </c>
      <c r="B918" t="s">
        <v>10</v>
      </c>
      <c r="C918" t="s">
        <v>58</v>
      </c>
      <c r="D918" s="24">
        <v>46082</v>
      </c>
      <c r="E918" t="s">
        <v>543</v>
      </c>
      <c r="F918" t="s">
        <v>12</v>
      </c>
      <c r="G918" t="s">
        <v>615</v>
      </c>
      <c r="H918" t="s">
        <v>615</v>
      </c>
      <c r="I918" t="s">
        <v>322</v>
      </c>
      <c r="J918" s="25">
        <v>269766</v>
      </c>
      <c r="K918" s="26">
        <v>407.09620000000001</v>
      </c>
      <c r="L918" s="26">
        <v>5.2366000000000001</v>
      </c>
    </row>
    <row r="919" spans="1:12" ht="16" customHeight="1">
      <c r="A919" t="s">
        <v>514</v>
      </c>
      <c r="B919" t="s">
        <v>10</v>
      </c>
      <c r="C919" t="s">
        <v>58</v>
      </c>
      <c r="D919" s="24">
        <v>46082</v>
      </c>
      <c r="E919" t="s">
        <v>547</v>
      </c>
      <c r="F919" t="s">
        <v>12</v>
      </c>
      <c r="G919" t="s">
        <v>615</v>
      </c>
      <c r="H919" t="s">
        <v>615</v>
      </c>
      <c r="I919" t="s">
        <v>322</v>
      </c>
      <c r="J919" s="25">
        <v>2330</v>
      </c>
      <c r="K919" s="26">
        <v>3.5406</v>
      </c>
      <c r="L919" s="26">
        <v>7.3099999999999998E-2</v>
      </c>
    </row>
    <row r="920" spans="1:12" ht="16" customHeight="1">
      <c r="A920" t="s">
        <v>514</v>
      </c>
      <c r="B920" t="s">
        <v>10</v>
      </c>
      <c r="C920" t="s">
        <v>58</v>
      </c>
      <c r="D920" s="24">
        <v>46082</v>
      </c>
      <c r="E920" t="s">
        <v>551</v>
      </c>
      <c r="F920" t="s">
        <v>12</v>
      </c>
      <c r="G920" t="s">
        <v>615</v>
      </c>
      <c r="H920" t="s">
        <v>615</v>
      </c>
      <c r="I920" t="s">
        <v>322</v>
      </c>
      <c r="J920" s="25">
        <v>0</v>
      </c>
      <c r="K920" s="26">
        <v>0</v>
      </c>
      <c r="L920" s="26">
        <v>0</v>
      </c>
    </row>
    <row r="921" spans="1:12" ht="16" customHeight="1">
      <c r="A921" t="s">
        <v>514</v>
      </c>
      <c r="B921" t="s">
        <v>10</v>
      </c>
      <c r="C921" t="s">
        <v>58</v>
      </c>
      <c r="D921" s="24">
        <v>46082</v>
      </c>
      <c r="E921" t="s">
        <v>561</v>
      </c>
      <c r="F921" t="s">
        <v>12</v>
      </c>
      <c r="G921" t="s">
        <v>616</v>
      </c>
      <c r="H921" t="s">
        <v>616</v>
      </c>
      <c r="I921" t="s">
        <v>322</v>
      </c>
      <c r="J921" s="25">
        <v>3386</v>
      </c>
      <c r="K921" s="26">
        <v>5.2347999999999999</v>
      </c>
      <c r="L921" s="26">
        <v>0.12509999999999999</v>
      </c>
    </row>
    <row r="922" spans="1:12" ht="16" customHeight="1">
      <c r="A922" t="s">
        <v>514</v>
      </c>
      <c r="B922" t="s">
        <v>10</v>
      </c>
      <c r="C922" t="s">
        <v>58</v>
      </c>
      <c r="D922" s="24">
        <v>46082</v>
      </c>
      <c r="E922" t="s">
        <v>599</v>
      </c>
      <c r="F922" t="s">
        <v>12</v>
      </c>
      <c r="G922" t="s">
        <v>616</v>
      </c>
      <c r="H922" t="s">
        <v>616</v>
      </c>
      <c r="I922" t="s">
        <v>326</v>
      </c>
      <c r="J922" s="25">
        <v>0</v>
      </c>
      <c r="K922" s="26">
        <v>0</v>
      </c>
      <c r="L922" s="26">
        <v>0</v>
      </c>
    </row>
    <row r="923" spans="1:12" ht="16" customHeight="1">
      <c r="A923" t="s">
        <v>538</v>
      </c>
      <c r="B923" t="s">
        <v>11</v>
      </c>
      <c r="C923" t="s">
        <v>58</v>
      </c>
      <c r="D923" s="24">
        <v>46082</v>
      </c>
      <c r="E923" t="s">
        <v>538</v>
      </c>
      <c r="F923" t="s">
        <v>11</v>
      </c>
      <c r="G923" t="s">
        <v>620</v>
      </c>
      <c r="H923" t="s">
        <v>621</v>
      </c>
      <c r="I923" t="s">
        <v>315</v>
      </c>
      <c r="J923" s="25">
        <v>480650155</v>
      </c>
      <c r="K923" s="26">
        <v>724412.37809999997</v>
      </c>
      <c r="L923" s="26">
        <v>695.45039999999995</v>
      </c>
    </row>
    <row r="924" spans="1:12" ht="16" customHeight="1">
      <c r="A924" t="s">
        <v>538</v>
      </c>
      <c r="B924" t="s">
        <v>11</v>
      </c>
      <c r="C924" t="s">
        <v>58</v>
      </c>
      <c r="D924" s="24">
        <v>46082</v>
      </c>
      <c r="E924" t="s">
        <v>543</v>
      </c>
      <c r="F924" t="s">
        <v>12</v>
      </c>
      <c r="G924" t="s">
        <v>615</v>
      </c>
      <c r="H924" t="s">
        <v>615</v>
      </c>
      <c r="I924" t="s">
        <v>322</v>
      </c>
      <c r="J924" s="25">
        <v>1156117</v>
      </c>
      <c r="K924" s="26">
        <v>1744.6856</v>
      </c>
      <c r="L924" s="26">
        <v>14.7782</v>
      </c>
    </row>
    <row r="925" spans="1:12" ht="16" customHeight="1">
      <c r="A925" t="s">
        <v>538</v>
      </c>
      <c r="B925" t="s">
        <v>11</v>
      </c>
      <c r="C925" t="s">
        <v>58</v>
      </c>
      <c r="D925" s="24">
        <v>46082</v>
      </c>
      <c r="E925" t="s">
        <v>547</v>
      </c>
      <c r="F925" t="s">
        <v>12</v>
      </c>
      <c r="G925" t="s">
        <v>615</v>
      </c>
      <c r="H925" t="s">
        <v>615</v>
      </c>
      <c r="I925" t="s">
        <v>322</v>
      </c>
      <c r="J925" s="25">
        <v>3169</v>
      </c>
      <c r="K925" s="26">
        <v>4.8673999999999999</v>
      </c>
      <c r="L925" s="26">
        <v>5.9900000000000002E-2</v>
      </c>
    </row>
    <row r="926" spans="1:12" ht="16" customHeight="1">
      <c r="A926" t="s">
        <v>538</v>
      </c>
      <c r="B926" t="s">
        <v>11</v>
      </c>
      <c r="C926" t="s">
        <v>58</v>
      </c>
      <c r="D926" s="24">
        <v>46082</v>
      </c>
      <c r="E926" t="s">
        <v>551</v>
      </c>
      <c r="F926" t="s">
        <v>12</v>
      </c>
      <c r="G926" t="s">
        <v>615</v>
      </c>
      <c r="H926" t="s">
        <v>615</v>
      </c>
      <c r="I926" t="s">
        <v>322</v>
      </c>
      <c r="J926" s="25">
        <v>8</v>
      </c>
      <c r="K926" s="26">
        <v>1.26E-2</v>
      </c>
      <c r="L926" s="26">
        <v>2.0000000000000001E-4</v>
      </c>
    </row>
    <row r="927" spans="1:12" ht="16" customHeight="1">
      <c r="A927" t="s">
        <v>538</v>
      </c>
      <c r="B927" t="s">
        <v>11</v>
      </c>
      <c r="C927" t="s">
        <v>58</v>
      </c>
      <c r="D927" s="24">
        <v>46082</v>
      </c>
      <c r="E927" t="s">
        <v>561</v>
      </c>
      <c r="F927" t="s">
        <v>12</v>
      </c>
      <c r="G927" t="s">
        <v>616</v>
      </c>
      <c r="H927" t="s">
        <v>616</v>
      </c>
      <c r="I927" t="s">
        <v>322</v>
      </c>
      <c r="J927" s="25">
        <v>7293</v>
      </c>
      <c r="K927" s="26">
        <v>11.4055</v>
      </c>
      <c r="L927" s="26">
        <v>0.23980000000000001</v>
      </c>
    </row>
    <row r="928" spans="1:12" ht="16" customHeight="1">
      <c r="A928" t="s">
        <v>538</v>
      </c>
      <c r="B928" t="s">
        <v>11</v>
      </c>
      <c r="C928" t="s">
        <v>58</v>
      </c>
      <c r="D928" s="24">
        <v>46082</v>
      </c>
      <c r="E928" t="s">
        <v>599</v>
      </c>
      <c r="F928" t="s">
        <v>12</v>
      </c>
      <c r="G928" t="s">
        <v>616</v>
      </c>
      <c r="H928" t="s">
        <v>616</v>
      </c>
      <c r="I928" t="s">
        <v>326</v>
      </c>
      <c r="J928" s="25">
        <v>0</v>
      </c>
      <c r="K928" s="26">
        <v>0</v>
      </c>
      <c r="L928" s="26">
        <v>0</v>
      </c>
    </row>
    <row r="929" spans="1:12" ht="16" customHeight="1">
      <c r="A929" t="s">
        <v>540</v>
      </c>
      <c r="B929" t="s">
        <v>13</v>
      </c>
      <c r="C929" t="s">
        <v>58</v>
      </c>
      <c r="D929" s="24">
        <v>46082</v>
      </c>
      <c r="E929" t="s">
        <v>543</v>
      </c>
      <c r="F929" t="s">
        <v>12</v>
      </c>
      <c r="G929" t="s">
        <v>615</v>
      </c>
      <c r="H929" t="s">
        <v>615</v>
      </c>
      <c r="I929" t="s">
        <v>322</v>
      </c>
      <c r="J929" s="25">
        <v>8647743</v>
      </c>
      <c r="K929" s="26">
        <v>12935.9272</v>
      </c>
      <c r="L929" s="26">
        <v>99.753500000000003</v>
      </c>
    </row>
    <row r="930" spans="1:12" ht="16" customHeight="1">
      <c r="A930" t="s">
        <v>540</v>
      </c>
      <c r="B930" t="s">
        <v>13</v>
      </c>
      <c r="C930" t="s">
        <v>58</v>
      </c>
      <c r="D930" s="24">
        <v>46082</v>
      </c>
      <c r="E930" t="s">
        <v>547</v>
      </c>
      <c r="F930" t="s">
        <v>12</v>
      </c>
      <c r="G930" t="s">
        <v>615</v>
      </c>
      <c r="H930" t="s">
        <v>615</v>
      </c>
      <c r="I930" t="s">
        <v>322</v>
      </c>
      <c r="J930" s="25">
        <v>15550</v>
      </c>
      <c r="K930" s="26">
        <v>23.652200000000001</v>
      </c>
      <c r="L930" s="26">
        <v>0.38350000000000001</v>
      </c>
    </row>
    <row r="931" spans="1:12" ht="16" customHeight="1">
      <c r="A931" t="s">
        <v>540</v>
      </c>
      <c r="B931" t="s">
        <v>13</v>
      </c>
      <c r="C931" t="s">
        <v>58</v>
      </c>
      <c r="D931" s="24">
        <v>46082</v>
      </c>
      <c r="E931" t="s">
        <v>551</v>
      </c>
      <c r="F931" t="s">
        <v>12</v>
      </c>
      <c r="G931" t="s">
        <v>615</v>
      </c>
      <c r="H931" t="s">
        <v>615</v>
      </c>
      <c r="I931" t="s">
        <v>322</v>
      </c>
      <c r="J931" s="25">
        <v>0</v>
      </c>
      <c r="K931" s="26">
        <v>0</v>
      </c>
      <c r="L931" s="26">
        <v>0</v>
      </c>
    </row>
    <row r="932" spans="1:12" ht="16" customHeight="1">
      <c r="A932" t="s">
        <v>540</v>
      </c>
      <c r="B932" t="s">
        <v>13</v>
      </c>
      <c r="C932" t="s">
        <v>58</v>
      </c>
      <c r="D932" s="24">
        <v>46082</v>
      </c>
      <c r="E932" t="s">
        <v>561</v>
      </c>
      <c r="F932" t="s">
        <v>12</v>
      </c>
      <c r="G932" t="s">
        <v>616</v>
      </c>
      <c r="H932" t="s">
        <v>616</v>
      </c>
      <c r="I932" t="s">
        <v>322</v>
      </c>
      <c r="J932" s="25">
        <v>10052</v>
      </c>
      <c r="K932" s="26">
        <v>15.4536</v>
      </c>
      <c r="L932" s="26">
        <v>0.3866</v>
      </c>
    </row>
    <row r="933" spans="1:12" ht="16" customHeight="1">
      <c r="A933" t="s">
        <v>540</v>
      </c>
      <c r="B933" t="s">
        <v>13</v>
      </c>
      <c r="C933" t="s">
        <v>58</v>
      </c>
      <c r="D933" s="24">
        <v>46082</v>
      </c>
      <c r="E933" t="s">
        <v>599</v>
      </c>
      <c r="F933" t="s">
        <v>12</v>
      </c>
      <c r="G933" t="s">
        <v>616</v>
      </c>
      <c r="H933" t="s">
        <v>616</v>
      </c>
      <c r="I933" t="s">
        <v>326</v>
      </c>
      <c r="J933" s="25">
        <v>0</v>
      </c>
      <c r="K933" s="26">
        <v>0</v>
      </c>
      <c r="L933" s="26">
        <v>0</v>
      </c>
    </row>
    <row r="934" spans="1:12" ht="16" customHeight="1">
      <c r="A934" t="s">
        <v>460</v>
      </c>
      <c r="B934" t="s">
        <v>9</v>
      </c>
      <c r="C934" t="s">
        <v>59</v>
      </c>
      <c r="D934" s="24">
        <v>46082</v>
      </c>
      <c r="E934" t="s">
        <v>543</v>
      </c>
      <c r="F934" t="s">
        <v>12</v>
      </c>
      <c r="G934" t="s">
        <v>615</v>
      </c>
      <c r="H934" t="s">
        <v>615</v>
      </c>
      <c r="I934" t="s">
        <v>322</v>
      </c>
      <c r="J934" s="25">
        <v>16149325</v>
      </c>
      <c r="K934" s="26">
        <v>23656.9463</v>
      </c>
      <c r="L934" s="26">
        <v>126.34050000000001</v>
      </c>
    </row>
    <row r="935" spans="1:12" ht="16" customHeight="1">
      <c r="A935" t="s">
        <v>460</v>
      </c>
      <c r="B935" t="s">
        <v>9</v>
      </c>
      <c r="C935" t="s">
        <v>59</v>
      </c>
      <c r="D935" s="24">
        <v>46082</v>
      </c>
      <c r="E935" t="s">
        <v>547</v>
      </c>
      <c r="F935" t="s">
        <v>12</v>
      </c>
      <c r="G935" t="s">
        <v>615</v>
      </c>
      <c r="H935" t="s">
        <v>615</v>
      </c>
      <c r="I935" t="s">
        <v>322</v>
      </c>
      <c r="J935" s="25">
        <v>58041</v>
      </c>
      <c r="K935" s="26">
        <v>86.198599999999999</v>
      </c>
      <c r="L935" s="26">
        <v>1.202</v>
      </c>
    </row>
    <row r="936" spans="1:12" ht="16" customHeight="1">
      <c r="A936" t="s">
        <v>460</v>
      </c>
      <c r="B936" t="s">
        <v>9</v>
      </c>
      <c r="C936" t="s">
        <v>59</v>
      </c>
      <c r="D936" s="24">
        <v>46082</v>
      </c>
      <c r="E936" t="s">
        <v>551</v>
      </c>
      <c r="F936" t="s">
        <v>12</v>
      </c>
      <c r="G936" t="s">
        <v>615</v>
      </c>
      <c r="H936" t="s">
        <v>615</v>
      </c>
      <c r="I936" t="s">
        <v>322</v>
      </c>
      <c r="J936" s="25">
        <v>52</v>
      </c>
      <c r="K936" s="26">
        <v>7.8100000000000003E-2</v>
      </c>
      <c r="L936" s="26">
        <v>5.9999999999999995E-4</v>
      </c>
    </row>
    <row r="937" spans="1:12" ht="16" customHeight="1">
      <c r="A937" t="s">
        <v>460</v>
      </c>
      <c r="B937" t="s">
        <v>9</v>
      </c>
      <c r="C937" t="s">
        <v>59</v>
      </c>
      <c r="D937" s="24">
        <v>46082</v>
      </c>
      <c r="E937" t="s">
        <v>561</v>
      </c>
      <c r="F937" t="s">
        <v>12</v>
      </c>
      <c r="G937" t="s">
        <v>616</v>
      </c>
      <c r="H937" t="s">
        <v>616</v>
      </c>
      <c r="I937" t="s">
        <v>322</v>
      </c>
      <c r="J937" s="25">
        <v>9991</v>
      </c>
      <c r="K937" s="26">
        <v>15.2653</v>
      </c>
      <c r="L937" s="26">
        <v>0.33169999999999999</v>
      </c>
    </row>
    <row r="938" spans="1:12" ht="16" customHeight="1">
      <c r="A938" t="s">
        <v>460</v>
      </c>
      <c r="B938" t="s">
        <v>9</v>
      </c>
      <c r="C938" t="s">
        <v>59</v>
      </c>
      <c r="D938" s="24">
        <v>46082</v>
      </c>
      <c r="E938" t="s">
        <v>565</v>
      </c>
      <c r="F938" t="s">
        <v>12</v>
      </c>
      <c r="G938" t="s">
        <v>615</v>
      </c>
      <c r="H938" t="s">
        <v>615</v>
      </c>
      <c r="I938" t="s">
        <v>324</v>
      </c>
      <c r="J938" s="25">
        <v>3</v>
      </c>
      <c r="K938" s="26">
        <v>4.5999999999999999E-3</v>
      </c>
      <c r="L938" s="26">
        <v>2.0000000000000001E-4</v>
      </c>
    </row>
    <row r="939" spans="1:12" ht="16" customHeight="1">
      <c r="A939" t="s">
        <v>460</v>
      </c>
      <c r="B939" t="s">
        <v>9</v>
      </c>
      <c r="C939" t="s">
        <v>59</v>
      </c>
      <c r="D939" s="24">
        <v>46082</v>
      </c>
      <c r="E939" t="s">
        <v>578</v>
      </c>
      <c r="F939" t="s">
        <v>11</v>
      </c>
      <c r="G939" t="s">
        <v>620</v>
      </c>
      <c r="H939" t="s">
        <v>620</v>
      </c>
      <c r="I939" t="s">
        <v>324</v>
      </c>
      <c r="J939" s="25">
        <v>1</v>
      </c>
      <c r="K939" s="26">
        <v>1.5E-3</v>
      </c>
      <c r="L939" s="26">
        <v>1E-4</v>
      </c>
    </row>
    <row r="940" spans="1:12" ht="16" customHeight="1">
      <c r="A940" t="s">
        <v>460</v>
      </c>
      <c r="B940" t="s">
        <v>9</v>
      </c>
      <c r="C940" t="s">
        <v>59</v>
      </c>
      <c r="D940" s="24">
        <v>46082</v>
      </c>
      <c r="E940" t="s">
        <v>599</v>
      </c>
      <c r="F940" t="s">
        <v>12</v>
      </c>
      <c r="G940" t="s">
        <v>616</v>
      </c>
      <c r="H940" t="s">
        <v>616</v>
      </c>
      <c r="I940" t="s">
        <v>326</v>
      </c>
      <c r="J940" s="25">
        <v>0</v>
      </c>
      <c r="K940" s="26">
        <v>0</v>
      </c>
      <c r="L940" s="26">
        <v>0</v>
      </c>
    </row>
    <row r="941" spans="1:12" ht="16" customHeight="1">
      <c r="A941" t="s">
        <v>541</v>
      </c>
      <c r="B941" t="s">
        <v>11</v>
      </c>
      <c r="C941" t="s">
        <v>60</v>
      </c>
      <c r="D941" s="24">
        <v>46113</v>
      </c>
      <c r="E941" t="s">
        <v>543</v>
      </c>
      <c r="F941" t="s">
        <v>12</v>
      </c>
      <c r="G941" t="s">
        <v>615</v>
      </c>
      <c r="H941" t="s">
        <v>615</v>
      </c>
      <c r="I941" t="s">
        <v>315</v>
      </c>
      <c r="J941" s="25">
        <v>104241385</v>
      </c>
      <c r="K941" s="26">
        <v>153467.54680000001</v>
      </c>
      <c r="L941" s="26">
        <v>430.37360000000001</v>
      </c>
    </row>
    <row r="942" spans="1:12" ht="16" customHeight="1">
      <c r="A942" t="s">
        <v>541</v>
      </c>
      <c r="B942" t="s">
        <v>11</v>
      </c>
      <c r="C942" t="s">
        <v>60</v>
      </c>
      <c r="D942" s="24">
        <v>46113</v>
      </c>
      <c r="E942" t="s">
        <v>547</v>
      </c>
      <c r="F942" t="s">
        <v>12</v>
      </c>
      <c r="G942" t="s">
        <v>615</v>
      </c>
      <c r="H942" t="s">
        <v>615</v>
      </c>
      <c r="I942" t="s">
        <v>315</v>
      </c>
      <c r="J942" s="25">
        <v>250478</v>
      </c>
      <c r="K942" s="26">
        <v>374.62799999999999</v>
      </c>
      <c r="L942" s="26">
        <v>3.8235999999999999</v>
      </c>
    </row>
    <row r="943" spans="1:12" ht="16" customHeight="1">
      <c r="A943" t="s">
        <v>541</v>
      </c>
      <c r="B943" t="s">
        <v>11</v>
      </c>
      <c r="C943" t="s">
        <v>60</v>
      </c>
      <c r="D943" s="24">
        <v>46113</v>
      </c>
      <c r="E943" t="s">
        <v>551</v>
      </c>
      <c r="F943" t="s">
        <v>12</v>
      </c>
      <c r="G943" t="s">
        <v>615</v>
      </c>
      <c r="H943" t="s">
        <v>615</v>
      </c>
      <c r="I943" t="s">
        <v>315</v>
      </c>
      <c r="J943" s="25">
        <v>376</v>
      </c>
      <c r="K943" s="26">
        <v>0.56230000000000002</v>
      </c>
      <c r="L943" s="26">
        <v>8.5000000000000006E-3</v>
      </c>
    </row>
    <row r="944" spans="1:12" ht="16" customHeight="1">
      <c r="A944" t="s">
        <v>541</v>
      </c>
      <c r="B944" t="s">
        <v>11</v>
      </c>
      <c r="C944" t="s">
        <v>60</v>
      </c>
      <c r="D944" s="24">
        <v>46113</v>
      </c>
      <c r="E944" t="s">
        <v>556</v>
      </c>
      <c r="F944" t="s">
        <v>12</v>
      </c>
      <c r="G944" t="s">
        <v>615</v>
      </c>
      <c r="H944" t="s">
        <v>615</v>
      </c>
      <c r="I944" t="s">
        <v>315</v>
      </c>
      <c r="J944" s="25">
        <v>22</v>
      </c>
      <c r="K944" s="26">
        <v>3.3300000000000003E-2</v>
      </c>
      <c r="L944" s="26">
        <v>5.0000000000000001E-4</v>
      </c>
    </row>
    <row r="945" spans="1:12" ht="16" customHeight="1">
      <c r="A945" t="s">
        <v>541</v>
      </c>
      <c r="B945" t="s">
        <v>11</v>
      </c>
      <c r="C945" t="s">
        <v>60</v>
      </c>
      <c r="D945" s="24">
        <v>46113</v>
      </c>
      <c r="E945" t="s">
        <v>561</v>
      </c>
      <c r="F945" t="s">
        <v>12</v>
      </c>
      <c r="G945" t="s">
        <v>616</v>
      </c>
      <c r="H945" t="s">
        <v>616</v>
      </c>
      <c r="I945" t="s">
        <v>315</v>
      </c>
      <c r="J945" s="25">
        <v>12219</v>
      </c>
      <c r="K945" s="26">
        <v>18.684100000000001</v>
      </c>
      <c r="L945" s="26">
        <v>0.34250000000000003</v>
      </c>
    </row>
    <row r="946" spans="1:12" ht="16" customHeight="1">
      <c r="A946" t="s">
        <v>541</v>
      </c>
      <c r="B946" t="s">
        <v>11</v>
      </c>
      <c r="C946" t="s">
        <v>60</v>
      </c>
      <c r="D946" s="24">
        <v>46113</v>
      </c>
      <c r="E946" t="s">
        <v>565</v>
      </c>
      <c r="F946" t="s">
        <v>12</v>
      </c>
      <c r="G946" t="s">
        <v>615</v>
      </c>
      <c r="H946" t="s">
        <v>615</v>
      </c>
      <c r="I946" t="s">
        <v>322</v>
      </c>
      <c r="J946" s="25">
        <v>1</v>
      </c>
      <c r="K946" s="26">
        <v>1.6000000000000001E-3</v>
      </c>
      <c r="L946" s="26">
        <v>0</v>
      </c>
    </row>
    <row r="947" spans="1:12" ht="16" customHeight="1">
      <c r="A947" t="s">
        <v>541</v>
      </c>
      <c r="B947" t="s">
        <v>11</v>
      </c>
      <c r="C947" t="s">
        <v>60</v>
      </c>
      <c r="D947" s="24">
        <v>46113</v>
      </c>
      <c r="E947" t="s">
        <v>578</v>
      </c>
      <c r="F947" t="s">
        <v>11</v>
      </c>
      <c r="G947" t="s">
        <v>620</v>
      </c>
      <c r="H947" t="s">
        <v>620</v>
      </c>
      <c r="I947" t="s">
        <v>322</v>
      </c>
      <c r="J947" s="25">
        <v>1</v>
      </c>
      <c r="K947" s="26">
        <v>1.5E-3</v>
      </c>
      <c r="L947" s="26">
        <v>1E-4</v>
      </c>
    </row>
    <row r="948" spans="1:12" ht="16" customHeight="1">
      <c r="A948" t="s">
        <v>541</v>
      </c>
      <c r="B948" t="s">
        <v>11</v>
      </c>
      <c r="C948" t="s">
        <v>60</v>
      </c>
      <c r="D948" s="24">
        <v>46113</v>
      </c>
      <c r="E948" t="s">
        <v>599</v>
      </c>
      <c r="F948" t="s">
        <v>12</v>
      </c>
      <c r="G948" t="s">
        <v>616</v>
      </c>
      <c r="H948" t="s">
        <v>616</v>
      </c>
      <c r="I948" t="s">
        <v>324</v>
      </c>
      <c r="J948" s="25">
        <v>0</v>
      </c>
      <c r="K948" s="26">
        <v>0</v>
      </c>
      <c r="L948" s="26">
        <v>0</v>
      </c>
    </row>
    <row r="949" spans="1:12" ht="16" customHeight="1">
      <c r="A949" t="s">
        <v>543</v>
      </c>
      <c r="B949" t="s">
        <v>12</v>
      </c>
      <c r="C949" t="s">
        <v>60</v>
      </c>
      <c r="D949" s="24">
        <v>46113</v>
      </c>
      <c r="E949" t="s">
        <v>543</v>
      </c>
      <c r="F949" t="s">
        <v>12</v>
      </c>
      <c r="G949" t="s">
        <v>615</v>
      </c>
      <c r="H949" t="s">
        <v>615</v>
      </c>
      <c r="I949" t="s">
        <v>315</v>
      </c>
      <c r="J949" s="25">
        <v>599549226</v>
      </c>
      <c r="K949" s="26">
        <v>870657.09450000001</v>
      </c>
      <c r="L949" s="26">
        <v>832.94</v>
      </c>
    </row>
    <row r="950" spans="1:12" ht="16" customHeight="1">
      <c r="A950" t="s">
        <v>543</v>
      </c>
      <c r="B950" t="s">
        <v>12</v>
      </c>
      <c r="C950" t="s">
        <v>60</v>
      </c>
      <c r="D950" s="24">
        <v>46113</v>
      </c>
      <c r="E950" t="s">
        <v>547</v>
      </c>
      <c r="F950" t="s">
        <v>12</v>
      </c>
      <c r="G950" t="s">
        <v>615</v>
      </c>
      <c r="H950" t="s">
        <v>615</v>
      </c>
      <c r="I950" t="s">
        <v>315</v>
      </c>
      <c r="J950" s="25">
        <v>1494154</v>
      </c>
      <c r="K950" s="26">
        <v>2193.5120999999999</v>
      </c>
      <c r="L950" s="26">
        <v>18.666</v>
      </c>
    </row>
    <row r="951" spans="1:12" ht="16" customHeight="1">
      <c r="A951" t="s">
        <v>543</v>
      </c>
      <c r="B951" t="s">
        <v>12</v>
      </c>
      <c r="C951" t="s">
        <v>60</v>
      </c>
      <c r="D951" s="24">
        <v>46113</v>
      </c>
      <c r="E951" t="s">
        <v>551</v>
      </c>
      <c r="F951" t="s">
        <v>12</v>
      </c>
      <c r="G951" t="s">
        <v>615</v>
      </c>
      <c r="H951" t="s">
        <v>615</v>
      </c>
      <c r="I951" t="s">
        <v>315</v>
      </c>
      <c r="J951" s="25">
        <v>6848</v>
      </c>
      <c r="K951" s="26">
        <v>11.3476</v>
      </c>
      <c r="L951" s="26">
        <v>5.5399999999999998E-2</v>
      </c>
    </row>
    <row r="952" spans="1:12" ht="16" customHeight="1">
      <c r="A952" t="s">
        <v>543</v>
      </c>
      <c r="B952" t="s">
        <v>12</v>
      </c>
      <c r="C952" t="s">
        <v>60</v>
      </c>
      <c r="D952" s="24">
        <v>46113</v>
      </c>
      <c r="E952" t="s">
        <v>556</v>
      </c>
      <c r="F952" t="s">
        <v>12</v>
      </c>
      <c r="G952" t="s">
        <v>615</v>
      </c>
      <c r="H952" t="s">
        <v>615</v>
      </c>
      <c r="I952" t="s">
        <v>315</v>
      </c>
      <c r="J952" s="25">
        <v>33</v>
      </c>
      <c r="K952" s="26">
        <v>5.1400000000000001E-2</v>
      </c>
      <c r="L952" s="26">
        <v>5.9999999999999995E-4</v>
      </c>
    </row>
    <row r="953" spans="1:12" ht="16" customHeight="1">
      <c r="A953" t="s">
        <v>543</v>
      </c>
      <c r="B953" t="s">
        <v>12</v>
      </c>
      <c r="C953" t="s">
        <v>60</v>
      </c>
      <c r="D953" s="24">
        <v>46113</v>
      </c>
      <c r="E953" t="s">
        <v>561</v>
      </c>
      <c r="F953" t="s">
        <v>12</v>
      </c>
      <c r="G953" t="s">
        <v>616</v>
      </c>
      <c r="H953" t="s">
        <v>616</v>
      </c>
      <c r="I953" t="s">
        <v>315</v>
      </c>
      <c r="J953" s="25">
        <v>17082</v>
      </c>
      <c r="K953" s="26">
        <v>25.954999999999998</v>
      </c>
      <c r="L953" s="26">
        <v>0.42570000000000002</v>
      </c>
    </row>
    <row r="954" spans="1:12" ht="16" customHeight="1">
      <c r="A954" t="s">
        <v>543</v>
      </c>
      <c r="B954" t="s">
        <v>12</v>
      </c>
      <c r="C954" t="s">
        <v>60</v>
      </c>
      <c r="D954" s="24">
        <v>46113</v>
      </c>
      <c r="E954" t="s">
        <v>565</v>
      </c>
      <c r="F954" t="s">
        <v>12</v>
      </c>
      <c r="G954" t="s">
        <v>615</v>
      </c>
      <c r="H954" t="s">
        <v>615</v>
      </c>
      <c r="I954" t="s">
        <v>322</v>
      </c>
      <c r="J954" s="25">
        <v>3</v>
      </c>
      <c r="K954" s="26">
        <v>4.4999999999999997E-3</v>
      </c>
      <c r="L954" s="26">
        <v>2.0000000000000001E-4</v>
      </c>
    </row>
    <row r="955" spans="1:12" ht="16" customHeight="1">
      <c r="A955" t="s">
        <v>543</v>
      </c>
      <c r="B955" t="s">
        <v>12</v>
      </c>
      <c r="C955" t="s">
        <v>60</v>
      </c>
      <c r="D955" s="24">
        <v>46113</v>
      </c>
      <c r="E955" t="s">
        <v>578</v>
      </c>
      <c r="F955" t="s">
        <v>11</v>
      </c>
      <c r="G955" t="s">
        <v>620</v>
      </c>
      <c r="H955" t="s">
        <v>620</v>
      </c>
      <c r="I955" t="s">
        <v>322</v>
      </c>
      <c r="J955" s="25">
        <v>0</v>
      </c>
      <c r="K955" s="26">
        <v>0</v>
      </c>
      <c r="L955" s="26">
        <v>0</v>
      </c>
    </row>
    <row r="956" spans="1:12" ht="16" customHeight="1">
      <c r="A956" t="s">
        <v>543</v>
      </c>
      <c r="B956" t="s">
        <v>12</v>
      </c>
      <c r="C956" t="s">
        <v>60</v>
      </c>
      <c r="D956" s="24">
        <v>46113</v>
      </c>
      <c r="E956" t="s">
        <v>599</v>
      </c>
      <c r="F956" t="s">
        <v>12</v>
      </c>
      <c r="G956" t="s">
        <v>616</v>
      </c>
      <c r="H956" t="s">
        <v>616</v>
      </c>
      <c r="I956" t="s">
        <v>324</v>
      </c>
      <c r="J956" s="25">
        <v>0</v>
      </c>
      <c r="K956" s="26">
        <v>0</v>
      </c>
      <c r="L956" s="26">
        <v>0</v>
      </c>
    </row>
    <row r="957" spans="1:12" ht="16" customHeight="1">
      <c r="A957" t="s">
        <v>544</v>
      </c>
      <c r="B957" t="s">
        <v>9</v>
      </c>
      <c r="C957" t="s">
        <v>60</v>
      </c>
      <c r="D957" s="24">
        <v>46113</v>
      </c>
      <c r="E957" t="s">
        <v>547</v>
      </c>
      <c r="F957" t="s">
        <v>12</v>
      </c>
      <c r="G957" t="s">
        <v>615</v>
      </c>
      <c r="H957" t="s">
        <v>615</v>
      </c>
      <c r="I957" t="s">
        <v>315</v>
      </c>
      <c r="J957" s="25">
        <v>20759388</v>
      </c>
      <c r="K957" s="26">
        <v>30763.4879</v>
      </c>
      <c r="L957" s="26">
        <v>162.26169999999999</v>
      </c>
    </row>
    <row r="958" spans="1:12" ht="16" customHeight="1">
      <c r="A958" t="s">
        <v>544</v>
      </c>
      <c r="B958" t="s">
        <v>9</v>
      </c>
      <c r="C958" t="s">
        <v>60</v>
      </c>
      <c r="D958" s="24">
        <v>46113</v>
      </c>
      <c r="E958" t="s">
        <v>551</v>
      </c>
      <c r="F958" t="s">
        <v>12</v>
      </c>
      <c r="G958" t="s">
        <v>615</v>
      </c>
      <c r="H958" t="s">
        <v>615</v>
      </c>
      <c r="I958" t="s">
        <v>315</v>
      </c>
      <c r="J958" s="25">
        <v>50940</v>
      </c>
      <c r="K958" s="26">
        <v>79.826800000000006</v>
      </c>
      <c r="L958" s="26">
        <v>0.64710000000000001</v>
      </c>
    </row>
    <row r="959" spans="1:12" ht="16" customHeight="1">
      <c r="A959" t="s">
        <v>544</v>
      </c>
      <c r="B959" t="s">
        <v>9</v>
      </c>
      <c r="C959" t="s">
        <v>60</v>
      </c>
      <c r="D959" s="24">
        <v>46113</v>
      </c>
      <c r="E959" t="s">
        <v>556</v>
      </c>
      <c r="F959" t="s">
        <v>12</v>
      </c>
      <c r="G959" t="s">
        <v>615</v>
      </c>
      <c r="H959" t="s">
        <v>615</v>
      </c>
      <c r="I959" t="s">
        <v>315</v>
      </c>
      <c r="J959" s="25">
        <v>12128</v>
      </c>
      <c r="K959" s="26">
        <v>20.893599999999999</v>
      </c>
      <c r="L959" s="26">
        <v>7.7999999999999996E-3</v>
      </c>
    </row>
    <row r="960" spans="1:12" ht="16" customHeight="1">
      <c r="A960" t="s">
        <v>544</v>
      </c>
      <c r="B960" t="s">
        <v>9</v>
      </c>
      <c r="C960" t="s">
        <v>60</v>
      </c>
      <c r="D960" s="24">
        <v>46113</v>
      </c>
      <c r="E960" t="s">
        <v>561</v>
      </c>
      <c r="F960" t="s">
        <v>12</v>
      </c>
      <c r="G960" t="s">
        <v>616</v>
      </c>
      <c r="H960" t="s">
        <v>616</v>
      </c>
      <c r="I960" t="s">
        <v>315</v>
      </c>
      <c r="J960" s="25">
        <v>36769</v>
      </c>
      <c r="K960" s="26">
        <v>61.945099999999996</v>
      </c>
      <c r="L960" s="26">
        <v>0.39839999999999998</v>
      </c>
    </row>
    <row r="961" spans="1:12" ht="16" customHeight="1">
      <c r="A961" t="s">
        <v>544</v>
      </c>
      <c r="B961" t="s">
        <v>9</v>
      </c>
      <c r="C961" t="s">
        <v>60</v>
      </c>
      <c r="D961" s="24">
        <v>46113</v>
      </c>
      <c r="E961" t="s">
        <v>565</v>
      </c>
      <c r="F961" t="s">
        <v>12</v>
      </c>
      <c r="G961" t="s">
        <v>615</v>
      </c>
      <c r="H961" t="s">
        <v>615</v>
      </c>
      <c r="I961" t="s">
        <v>322</v>
      </c>
      <c r="J961" s="25">
        <v>0</v>
      </c>
      <c r="K961" s="26">
        <v>0</v>
      </c>
      <c r="L961" s="26">
        <v>0</v>
      </c>
    </row>
    <row r="962" spans="1:12" ht="16" customHeight="1">
      <c r="A962" t="s">
        <v>544</v>
      </c>
      <c r="B962" t="s">
        <v>9</v>
      </c>
      <c r="C962" t="s">
        <v>60</v>
      </c>
      <c r="D962" s="24">
        <v>46113</v>
      </c>
      <c r="E962" t="s">
        <v>570</v>
      </c>
      <c r="F962" t="s">
        <v>12</v>
      </c>
      <c r="G962" t="s">
        <v>615</v>
      </c>
      <c r="H962" t="s">
        <v>615</v>
      </c>
      <c r="I962" t="s">
        <v>322</v>
      </c>
      <c r="J962" s="25">
        <v>6</v>
      </c>
      <c r="K962" s="26">
        <v>9.4000000000000004E-3</v>
      </c>
      <c r="L962" s="26">
        <v>1E-4</v>
      </c>
    </row>
    <row r="963" spans="1:12" ht="16" customHeight="1">
      <c r="A963" t="s">
        <v>544</v>
      </c>
      <c r="B963" t="s">
        <v>9</v>
      </c>
      <c r="C963" t="s">
        <v>60</v>
      </c>
      <c r="D963" s="24">
        <v>46113</v>
      </c>
      <c r="E963" t="s">
        <v>578</v>
      </c>
      <c r="F963" t="s">
        <v>11</v>
      </c>
      <c r="G963" t="s">
        <v>620</v>
      </c>
      <c r="H963" t="s">
        <v>620</v>
      </c>
      <c r="I963" t="s">
        <v>322</v>
      </c>
      <c r="J963" s="25">
        <v>61</v>
      </c>
      <c r="K963" s="26">
        <v>9.2899999999999996E-2</v>
      </c>
      <c r="L963" s="26">
        <v>2.5999999999999999E-3</v>
      </c>
    </row>
    <row r="964" spans="1:12" ht="16" customHeight="1">
      <c r="A964" t="s">
        <v>544</v>
      </c>
      <c r="B964" t="s">
        <v>9</v>
      </c>
      <c r="C964" t="s">
        <v>60</v>
      </c>
      <c r="D964" s="24">
        <v>46113</v>
      </c>
      <c r="E964" t="s">
        <v>599</v>
      </c>
      <c r="F964" t="s">
        <v>12</v>
      </c>
      <c r="G964" t="s">
        <v>616</v>
      </c>
      <c r="H964" t="s">
        <v>616</v>
      </c>
      <c r="I964" t="s">
        <v>324</v>
      </c>
      <c r="J964" s="25">
        <v>0</v>
      </c>
      <c r="K964" s="26">
        <v>0</v>
      </c>
      <c r="L964" s="26">
        <v>0</v>
      </c>
    </row>
    <row r="965" spans="1:12" ht="16" customHeight="1">
      <c r="A965" t="s">
        <v>523</v>
      </c>
      <c r="B965" t="s">
        <v>10</v>
      </c>
      <c r="C965" t="s">
        <v>60</v>
      </c>
      <c r="D965" s="24">
        <v>46113</v>
      </c>
      <c r="E965" t="s">
        <v>547</v>
      </c>
      <c r="F965" t="s">
        <v>12</v>
      </c>
      <c r="G965" t="s">
        <v>615</v>
      </c>
      <c r="H965" t="s">
        <v>615</v>
      </c>
      <c r="I965" t="s">
        <v>315</v>
      </c>
      <c r="J965" s="25">
        <v>20921296</v>
      </c>
      <c r="K965" s="26">
        <v>30955.582200000001</v>
      </c>
      <c r="L965" s="26">
        <v>140.0712</v>
      </c>
    </row>
    <row r="966" spans="1:12" ht="16" customHeight="1">
      <c r="A966" t="s">
        <v>523</v>
      </c>
      <c r="B966" t="s">
        <v>10</v>
      </c>
      <c r="C966" t="s">
        <v>60</v>
      </c>
      <c r="D966" s="24">
        <v>46113</v>
      </c>
      <c r="E966" t="s">
        <v>551</v>
      </c>
      <c r="F966" t="s">
        <v>12</v>
      </c>
      <c r="G966" t="s">
        <v>615</v>
      </c>
      <c r="H966" t="s">
        <v>615</v>
      </c>
      <c r="I966" t="s">
        <v>315</v>
      </c>
      <c r="J966" s="25">
        <v>141824</v>
      </c>
      <c r="K966" s="26">
        <v>221.93770000000001</v>
      </c>
      <c r="L966" s="26">
        <v>1.6079000000000001</v>
      </c>
    </row>
    <row r="967" spans="1:12" ht="16" customHeight="1">
      <c r="A967" t="s">
        <v>523</v>
      </c>
      <c r="B967" t="s">
        <v>10</v>
      </c>
      <c r="C967" t="s">
        <v>60</v>
      </c>
      <c r="D967" s="24">
        <v>46113</v>
      </c>
      <c r="E967" t="s">
        <v>556</v>
      </c>
      <c r="F967" t="s">
        <v>12</v>
      </c>
      <c r="G967" t="s">
        <v>615</v>
      </c>
      <c r="H967" t="s">
        <v>615</v>
      </c>
      <c r="I967" t="s">
        <v>315</v>
      </c>
      <c r="J967" s="25">
        <v>1144</v>
      </c>
      <c r="K967" s="26">
        <v>1.9942</v>
      </c>
      <c r="L967" s="26">
        <v>2.0000000000000001E-4</v>
      </c>
    </row>
    <row r="968" spans="1:12" ht="16" customHeight="1">
      <c r="A968" t="s">
        <v>523</v>
      </c>
      <c r="B968" t="s">
        <v>10</v>
      </c>
      <c r="C968" t="s">
        <v>60</v>
      </c>
      <c r="D968" s="24">
        <v>46113</v>
      </c>
      <c r="E968" t="s">
        <v>561</v>
      </c>
      <c r="F968" t="s">
        <v>12</v>
      </c>
      <c r="G968" t="s">
        <v>616</v>
      </c>
      <c r="H968" t="s">
        <v>616</v>
      </c>
      <c r="I968" t="s">
        <v>315</v>
      </c>
      <c r="J968" s="25">
        <v>14498</v>
      </c>
      <c r="K968" s="26">
        <v>22.742699999999999</v>
      </c>
      <c r="L968" s="26">
        <v>0.29399999999999998</v>
      </c>
    </row>
    <row r="969" spans="1:12" ht="16" customHeight="1">
      <c r="A969" t="s">
        <v>523</v>
      </c>
      <c r="B969" t="s">
        <v>10</v>
      </c>
      <c r="C969" t="s">
        <v>60</v>
      </c>
      <c r="D969" s="24">
        <v>46113</v>
      </c>
      <c r="E969" t="s">
        <v>565</v>
      </c>
      <c r="F969" t="s">
        <v>12</v>
      </c>
      <c r="G969" t="s">
        <v>615</v>
      </c>
      <c r="H969" t="s">
        <v>615</v>
      </c>
      <c r="I969" t="s">
        <v>322</v>
      </c>
      <c r="J969" s="25">
        <v>2</v>
      </c>
      <c r="K969" s="26">
        <v>3.0999999999999999E-3</v>
      </c>
      <c r="L969" s="26">
        <v>1E-4</v>
      </c>
    </row>
    <row r="970" spans="1:12" ht="16" customHeight="1">
      <c r="A970" t="s">
        <v>523</v>
      </c>
      <c r="B970" t="s">
        <v>10</v>
      </c>
      <c r="C970" t="s">
        <v>60</v>
      </c>
      <c r="D970" s="24">
        <v>46113</v>
      </c>
      <c r="E970" t="s">
        <v>578</v>
      </c>
      <c r="F970" t="s">
        <v>11</v>
      </c>
      <c r="G970" t="s">
        <v>620</v>
      </c>
      <c r="H970" t="s">
        <v>620</v>
      </c>
      <c r="I970" t="s">
        <v>322</v>
      </c>
      <c r="J970" s="25">
        <v>810</v>
      </c>
      <c r="K970" s="26">
        <v>1.2423</v>
      </c>
      <c r="L970" s="26">
        <v>4.3499999999999997E-2</v>
      </c>
    </row>
    <row r="971" spans="1:12" ht="16" customHeight="1">
      <c r="A971" t="s">
        <v>523</v>
      </c>
      <c r="B971" t="s">
        <v>10</v>
      </c>
      <c r="C971" t="s">
        <v>60</v>
      </c>
      <c r="D971" s="24">
        <v>46113</v>
      </c>
      <c r="E971" t="s">
        <v>599</v>
      </c>
      <c r="F971" t="s">
        <v>12</v>
      </c>
      <c r="G971" t="s">
        <v>616</v>
      </c>
      <c r="H971" t="s">
        <v>616</v>
      </c>
      <c r="I971" t="s">
        <v>324</v>
      </c>
      <c r="J971" s="25">
        <v>0</v>
      </c>
      <c r="K971" s="26">
        <v>0</v>
      </c>
      <c r="L971" s="26">
        <v>0</v>
      </c>
    </row>
    <row r="972" spans="1:12" ht="16" customHeight="1">
      <c r="A972" t="s">
        <v>545</v>
      </c>
      <c r="B972" t="s">
        <v>11</v>
      </c>
      <c r="C972" t="s">
        <v>61</v>
      </c>
      <c r="D972" s="24">
        <v>46113</v>
      </c>
      <c r="E972" t="s">
        <v>547</v>
      </c>
      <c r="F972" t="s">
        <v>12</v>
      </c>
      <c r="G972" t="s">
        <v>615</v>
      </c>
      <c r="H972" t="s">
        <v>615</v>
      </c>
      <c r="I972" t="s">
        <v>315</v>
      </c>
      <c r="J972" s="25">
        <v>106445866</v>
      </c>
      <c r="K972" s="26">
        <v>164382.42860000001</v>
      </c>
      <c r="L972" s="26">
        <v>412.93610000000001</v>
      </c>
    </row>
    <row r="973" spans="1:12" ht="16" customHeight="1">
      <c r="A973" t="s">
        <v>545</v>
      </c>
      <c r="B973" t="s">
        <v>11</v>
      </c>
      <c r="C973" t="s">
        <v>61</v>
      </c>
      <c r="D973" s="24">
        <v>46113</v>
      </c>
      <c r="E973" t="s">
        <v>551</v>
      </c>
      <c r="F973" t="s">
        <v>12</v>
      </c>
      <c r="G973" t="s">
        <v>615</v>
      </c>
      <c r="H973" t="s">
        <v>615</v>
      </c>
      <c r="I973" t="s">
        <v>315</v>
      </c>
      <c r="J973" s="25">
        <v>436374</v>
      </c>
      <c r="K973" s="26">
        <v>669.13850000000002</v>
      </c>
      <c r="L973" s="26">
        <v>4.3409000000000004</v>
      </c>
    </row>
    <row r="974" spans="1:12" ht="16" customHeight="1">
      <c r="A974" t="s">
        <v>545</v>
      </c>
      <c r="B974" t="s">
        <v>11</v>
      </c>
      <c r="C974" t="s">
        <v>61</v>
      </c>
      <c r="D974" s="24">
        <v>46113</v>
      </c>
      <c r="E974" t="s">
        <v>556</v>
      </c>
      <c r="F974" t="s">
        <v>12</v>
      </c>
      <c r="G974" t="s">
        <v>615</v>
      </c>
      <c r="H974" t="s">
        <v>615</v>
      </c>
      <c r="I974" t="s">
        <v>315</v>
      </c>
      <c r="J974" s="25">
        <v>700</v>
      </c>
      <c r="K974" s="26">
        <v>1.1289</v>
      </c>
      <c r="L974" s="26">
        <v>1.2E-2</v>
      </c>
    </row>
    <row r="975" spans="1:12" ht="16" customHeight="1">
      <c r="A975" t="s">
        <v>545</v>
      </c>
      <c r="B975" t="s">
        <v>11</v>
      </c>
      <c r="C975" t="s">
        <v>61</v>
      </c>
      <c r="D975" s="24">
        <v>46113</v>
      </c>
      <c r="E975" t="s">
        <v>561</v>
      </c>
      <c r="F975" t="s">
        <v>12</v>
      </c>
      <c r="G975" t="s">
        <v>616</v>
      </c>
      <c r="H975" t="s">
        <v>616</v>
      </c>
      <c r="I975" t="s">
        <v>315</v>
      </c>
      <c r="J975" s="25">
        <v>39964</v>
      </c>
      <c r="K975" s="26">
        <v>62.001300000000001</v>
      </c>
      <c r="L975" s="26">
        <v>0.63260000000000005</v>
      </c>
    </row>
    <row r="976" spans="1:12" ht="16" customHeight="1">
      <c r="A976" t="s">
        <v>545</v>
      </c>
      <c r="B976" t="s">
        <v>11</v>
      </c>
      <c r="C976" t="s">
        <v>61</v>
      </c>
      <c r="D976" s="24">
        <v>46113</v>
      </c>
      <c r="E976" t="s">
        <v>565</v>
      </c>
      <c r="F976" t="s">
        <v>12</v>
      </c>
      <c r="G976" t="s">
        <v>615</v>
      </c>
      <c r="H976" t="s">
        <v>615</v>
      </c>
      <c r="I976" t="s">
        <v>322</v>
      </c>
      <c r="J976" s="25">
        <v>1</v>
      </c>
      <c r="K976" s="26">
        <v>1.5E-3</v>
      </c>
      <c r="L976" s="26">
        <v>1E-4</v>
      </c>
    </row>
    <row r="977" spans="1:12" ht="16" customHeight="1">
      <c r="A977" t="s">
        <v>545</v>
      </c>
      <c r="B977" t="s">
        <v>11</v>
      </c>
      <c r="C977" t="s">
        <v>61</v>
      </c>
      <c r="D977" s="24">
        <v>46113</v>
      </c>
      <c r="E977" t="s">
        <v>578</v>
      </c>
      <c r="F977" t="s">
        <v>11</v>
      </c>
      <c r="G977" t="s">
        <v>620</v>
      </c>
      <c r="H977" t="s">
        <v>620</v>
      </c>
      <c r="I977" t="s">
        <v>322</v>
      </c>
      <c r="J977" s="25">
        <v>1</v>
      </c>
      <c r="K977" s="26">
        <v>1.5E-3</v>
      </c>
      <c r="L977" s="26">
        <v>1E-4</v>
      </c>
    </row>
    <row r="978" spans="1:12" ht="16" customHeight="1">
      <c r="A978" t="s">
        <v>545</v>
      </c>
      <c r="B978" t="s">
        <v>11</v>
      </c>
      <c r="C978" t="s">
        <v>61</v>
      </c>
      <c r="D978" s="24">
        <v>46113</v>
      </c>
      <c r="E978" t="s">
        <v>599</v>
      </c>
      <c r="F978" t="s">
        <v>12</v>
      </c>
      <c r="G978" t="s">
        <v>616</v>
      </c>
      <c r="H978" t="s">
        <v>616</v>
      </c>
      <c r="I978" t="s">
        <v>324</v>
      </c>
      <c r="J978" s="25">
        <v>0</v>
      </c>
      <c r="K978" s="26">
        <v>0</v>
      </c>
      <c r="L978" s="26">
        <v>0</v>
      </c>
    </row>
    <row r="979" spans="1:12" ht="16" customHeight="1">
      <c r="A979" t="s">
        <v>547</v>
      </c>
      <c r="B979" t="s">
        <v>12</v>
      </c>
      <c r="C979" t="s">
        <v>61</v>
      </c>
      <c r="D979" s="24">
        <v>46113</v>
      </c>
      <c r="E979" t="s">
        <v>547</v>
      </c>
      <c r="F979" t="s">
        <v>12</v>
      </c>
      <c r="G979" t="s">
        <v>615</v>
      </c>
      <c r="H979" t="s">
        <v>615</v>
      </c>
      <c r="I979" t="s">
        <v>315</v>
      </c>
      <c r="J979" s="25">
        <v>557236168</v>
      </c>
      <c r="K979" s="26">
        <v>856457.5209</v>
      </c>
      <c r="L979" s="26">
        <v>762.42460000000005</v>
      </c>
    </row>
    <row r="980" spans="1:12" ht="16" customHeight="1">
      <c r="A980" t="s">
        <v>547</v>
      </c>
      <c r="B980" t="s">
        <v>12</v>
      </c>
      <c r="C980" t="s">
        <v>61</v>
      </c>
      <c r="D980" s="24">
        <v>46113</v>
      </c>
      <c r="E980" t="s">
        <v>551</v>
      </c>
      <c r="F980" t="s">
        <v>12</v>
      </c>
      <c r="G980" t="s">
        <v>615</v>
      </c>
      <c r="H980" t="s">
        <v>615</v>
      </c>
      <c r="I980" t="s">
        <v>315</v>
      </c>
      <c r="J980" s="25">
        <v>1515370</v>
      </c>
      <c r="K980" s="26">
        <v>2340.3586</v>
      </c>
      <c r="L980" s="26">
        <v>14.4207</v>
      </c>
    </row>
    <row r="981" spans="1:12" ht="16" customHeight="1">
      <c r="A981" t="s">
        <v>547</v>
      </c>
      <c r="B981" t="s">
        <v>12</v>
      </c>
      <c r="C981" t="s">
        <v>61</v>
      </c>
      <c r="D981" s="24">
        <v>46113</v>
      </c>
      <c r="E981" t="s">
        <v>556</v>
      </c>
      <c r="F981" t="s">
        <v>12</v>
      </c>
      <c r="G981" t="s">
        <v>615</v>
      </c>
      <c r="H981" t="s">
        <v>615</v>
      </c>
      <c r="I981" t="s">
        <v>315</v>
      </c>
      <c r="J981" s="25">
        <v>3119</v>
      </c>
      <c r="K981" s="26">
        <v>4.9726999999999997</v>
      </c>
      <c r="L981" s="26">
        <v>4.6199999999999998E-2</v>
      </c>
    </row>
    <row r="982" spans="1:12" ht="16" customHeight="1">
      <c r="A982" t="s">
        <v>547</v>
      </c>
      <c r="B982" t="s">
        <v>12</v>
      </c>
      <c r="C982" t="s">
        <v>61</v>
      </c>
      <c r="D982" s="24">
        <v>46113</v>
      </c>
      <c r="E982" t="s">
        <v>561</v>
      </c>
      <c r="F982" t="s">
        <v>12</v>
      </c>
      <c r="G982" t="s">
        <v>616</v>
      </c>
      <c r="H982" t="s">
        <v>616</v>
      </c>
      <c r="I982" t="s">
        <v>315</v>
      </c>
      <c r="J982" s="25">
        <v>42179</v>
      </c>
      <c r="K982" s="26">
        <v>65.392099999999999</v>
      </c>
      <c r="L982" s="26">
        <v>0.61709999999999998</v>
      </c>
    </row>
    <row r="983" spans="1:12" ht="16" customHeight="1">
      <c r="A983" t="s">
        <v>547</v>
      </c>
      <c r="B983" t="s">
        <v>12</v>
      </c>
      <c r="C983" t="s">
        <v>61</v>
      </c>
      <c r="D983" s="24">
        <v>46113</v>
      </c>
      <c r="E983" t="s">
        <v>565</v>
      </c>
      <c r="F983" t="s">
        <v>12</v>
      </c>
      <c r="G983" t="s">
        <v>615</v>
      </c>
      <c r="H983" t="s">
        <v>615</v>
      </c>
      <c r="I983" t="s">
        <v>322</v>
      </c>
      <c r="J983" s="25">
        <v>23</v>
      </c>
      <c r="K983" s="26">
        <v>3.5900000000000001E-2</v>
      </c>
      <c r="L983" s="26">
        <v>1E-3</v>
      </c>
    </row>
    <row r="984" spans="1:12" ht="16" customHeight="1">
      <c r="A984" t="s">
        <v>547</v>
      </c>
      <c r="B984" t="s">
        <v>12</v>
      </c>
      <c r="C984" t="s">
        <v>61</v>
      </c>
      <c r="D984" s="24">
        <v>46113</v>
      </c>
      <c r="E984" t="s">
        <v>578</v>
      </c>
      <c r="F984" t="s">
        <v>11</v>
      </c>
      <c r="G984" t="s">
        <v>620</v>
      </c>
      <c r="H984" t="s">
        <v>620</v>
      </c>
      <c r="I984" t="s">
        <v>322</v>
      </c>
      <c r="J984" s="25">
        <v>100</v>
      </c>
      <c r="K984" s="26">
        <v>0.15840000000000001</v>
      </c>
      <c r="L984" s="26">
        <v>4.3E-3</v>
      </c>
    </row>
    <row r="985" spans="1:12" ht="16" customHeight="1">
      <c r="A985" t="s">
        <v>547</v>
      </c>
      <c r="B985" t="s">
        <v>12</v>
      </c>
      <c r="C985" t="s">
        <v>61</v>
      </c>
      <c r="D985" s="24">
        <v>46113</v>
      </c>
      <c r="E985" t="s">
        <v>599</v>
      </c>
      <c r="F985" t="s">
        <v>12</v>
      </c>
      <c r="G985" t="s">
        <v>616</v>
      </c>
      <c r="H985" t="s">
        <v>616</v>
      </c>
      <c r="I985" t="s">
        <v>324</v>
      </c>
      <c r="J985" s="25">
        <v>0</v>
      </c>
      <c r="K985" s="26">
        <v>0</v>
      </c>
      <c r="L985" s="26">
        <v>0</v>
      </c>
    </row>
    <row r="986" spans="1:12" ht="16" customHeight="1">
      <c r="A986" t="s">
        <v>548</v>
      </c>
      <c r="B986" t="s">
        <v>13</v>
      </c>
      <c r="C986" t="s">
        <v>61</v>
      </c>
      <c r="D986" s="24">
        <v>46113</v>
      </c>
      <c r="E986" t="s">
        <v>551</v>
      </c>
      <c r="F986" t="s">
        <v>12</v>
      </c>
      <c r="G986" t="s">
        <v>615</v>
      </c>
      <c r="H986" t="s">
        <v>615</v>
      </c>
      <c r="I986" t="s">
        <v>315</v>
      </c>
      <c r="J986" s="25">
        <v>12731198</v>
      </c>
      <c r="K986" s="26">
        <v>19723.795600000001</v>
      </c>
      <c r="L986" s="26">
        <v>99.705699999999993</v>
      </c>
    </row>
    <row r="987" spans="1:12" ht="16" customHeight="1">
      <c r="A987" t="s">
        <v>548</v>
      </c>
      <c r="B987" t="s">
        <v>13</v>
      </c>
      <c r="C987" t="s">
        <v>61</v>
      </c>
      <c r="D987" s="24">
        <v>46113</v>
      </c>
      <c r="E987" t="s">
        <v>556</v>
      </c>
      <c r="F987" t="s">
        <v>12</v>
      </c>
      <c r="G987" t="s">
        <v>615</v>
      </c>
      <c r="H987" t="s">
        <v>615</v>
      </c>
      <c r="I987" t="s">
        <v>315</v>
      </c>
      <c r="J987" s="25">
        <v>36292</v>
      </c>
      <c r="K987" s="26">
        <v>56.915500000000002</v>
      </c>
      <c r="L987" s="26">
        <v>0.58330000000000004</v>
      </c>
    </row>
    <row r="988" spans="1:12" ht="16" customHeight="1">
      <c r="A988" t="s">
        <v>548</v>
      </c>
      <c r="B988" t="s">
        <v>13</v>
      </c>
      <c r="C988" t="s">
        <v>61</v>
      </c>
      <c r="D988" s="24">
        <v>46113</v>
      </c>
      <c r="E988" t="s">
        <v>561</v>
      </c>
      <c r="F988" t="s">
        <v>12</v>
      </c>
      <c r="G988" t="s">
        <v>616</v>
      </c>
      <c r="H988" t="s">
        <v>616</v>
      </c>
      <c r="I988" t="s">
        <v>315</v>
      </c>
      <c r="J988" s="25">
        <v>21704</v>
      </c>
      <c r="K988" s="26">
        <v>33.597700000000003</v>
      </c>
      <c r="L988" s="26">
        <v>0.2737</v>
      </c>
    </row>
    <row r="989" spans="1:12" ht="16" customHeight="1">
      <c r="A989" t="s">
        <v>548</v>
      </c>
      <c r="B989" t="s">
        <v>13</v>
      </c>
      <c r="C989" t="s">
        <v>61</v>
      </c>
      <c r="D989" s="24">
        <v>46113</v>
      </c>
      <c r="E989" t="s">
        <v>565</v>
      </c>
      <c r="F989" t="s">
        <v>12</v>
      </c>
      <c r="G989" t="s">
        <v>615</v>
      </c>
      <c r="H989" t="s">
        <v>615</v>
      </c>
      <c r="I989" t="s">
        <v>322</v>
      </c>
      <c r="J989" s="25">
        <v>2</v>
      </c>
      <c r="K989" s="26">
        <v>3.3E-3</v>
      </c>
      <c r="L989" s="26">
        <v>0</v>
      </c>
    </row>
    <row r="990" spans="1:12" ht="16" customHeight="1">
      <c r="A990" t="s">
        <v>548</v>
      </c>
      <c r="B990" t="s">
        <v>13</v>
      </c>
      <c r="C990" t="s">
        <v>61</v>
      </c>
      <c r="D990" s="24">
        <v>46113</v>
      </c>
      <c r="E990" t="s">
        <v>578</v>
      </c>
      <c r="F990" t="s">
        <v>11</v>
      </c>
      <c r="G990" t="s">
        <v>620</v>
      </c>
      <c r="H990" t="s">
        <v>620</v>
      </c>
      <c r="I990" t="s">
        <v>322</v>
      </c>
      <c r="J990" s="25">
        <v>2</v>
      </c>
      <c r="K990" s="26">
        <v>3.2000000000000002E-3</v>
      </c>
      <c r="L990" s="26">
        <v>1E-4</v>
      </c>
    </row>
    <row r="991" spans="1:12" ht="16" customHeight="1">
      <c r="A991" t="s">
        <v>548</v>
      </c>
      <c r="B991" t="s">
        <v>13</v>
      </c>
      <c r="C991" t="s">
        <v>61</v>
      </c>
      <c r="D991" s="24">
        <v>46113</v>
      </c>
      <c r="E991" t="s">
        <v>599</v>
      </c>
      <c r="F991" t="s">
        <v>12</v>
      </c>
      <c r="G991" t="s">
        <v>616</v>
      </c>
      <c r="H991" t="s">
        <v>616</v>
      </c>
      <c r="I991" t="s">
        <v>324</v>
      </c>
      <c r="J991" s="25">
        <v>1</v>
      </c>
      <c r="K991" s="26">
        <v>1.8E-3</v>
      </c>
      <c r="L991" s="26">
        <v>0</v>
      </c>
    </row>
    <row r="992" spans="1:12" ht="16" customHeight="1">
      <c r="A992" t="s">
        <v>528</v>
      </c>
      <c r="B992" t="s">
        <v>9</v>
      </c>
      <c r="C992" t="s">
        <v>61</v>
      </c>
      <c r="D992" s="24">
        <v>46113</v>
      </c>
      <c r="E992" t="s">
        <v>551</v>
      </c>
      <c r="F992" t="s">
        <v>12</v>
      </c>
      <c r="G992" t="s">
        <v>615</v>
      </c>
      <c r="H992" t="s">
        <v>615</v>
      </c>
      <c r="I992" t="s">
        <v>315</v>
      </c>
      <c r="J992" s="25">
        <v>19345986</v>
      </c>
      <c r="K992" s="26">
        <v>29692.3122</v>
      </c>
      <c r="L992" s="26">
        <v>117.6673</v>
      </c>
    </row>
    <row r="993" spans="1:12" ht="16" customHeight="1">
      <c r="A993" t="s">
        <v>528</v>
      </c>
      <c r="B993" t="s">
        <v>9</v>
      </c>
      <c r="C993" t="s">
        <v>61</v>
      </c>
      <c r="D993" s="24">
        <v>46113</v>
      </c>
      <c r="E993" t="s">
        <v>556</v>
      </c>
      <c r="F993" t="s">
        <v>12</v>
      </c>
      <c r="G993" t="s">
        <v>615</v>
      </c>
      <c r="H993" t="s">
        <v>615</v>
      </c>
      <c r="I993" t="s">
        <v>315</v>
      </c>
      <c r="J993" s="25">
        <v>79089</v>
      </c>
      <c r="K993" s="26">
        <v>123.1562</v>
      </c>
      <c r="L993" s="26">
        <v>1.0684</v>
      </c>
    </row>
    <row r="994" spans="1:12" ht="16" customHeight="1">
      <c r="A994" t="s">
        <v>528</v>
      </c>
      <c r="B994" t="s">
        <v>9</v>
      </c>
      <c r="C994" t="s">
        <v>61</v>
      </c>
      <c r="D994" s="24">
        <v>46113</v>
      </c>
      <c r="E994" t="s">
        <v>561</v>
      </c>
      <c r="F994" t="s">
        <v>12</v>
      </c>
      <c r="G994" t="s">
        <v>616</v>
      </c>
      <c r="H994" t="s">
        <v>616</v>
      </c>
      <c r="I994" t="s">
        <v>315</v>
      </c>
      <c r="J994" s="25">
        <v>25768</v>
      </c>
      <c r="K994" s="26">
        <v>39.810299999999998</v>
      </c>
      <c r="L994" s="26">
        <v>0.33479999999999999</v>
      </c>
    </row>
    <row r="995" spans="1:12" ht="16" customHeight="1">
      <c r="A995" t="s">
        <v>528</v>
      </c>
      <c r="B995" t="s">
        <v>9</v>
      </c>
      <c r="C995" t="s">
        <v>61</v>
      </c>
      <c r="D995" s="24">
        <v>46113</v>
      </c>
      <c r="E995" t="s">
        <v>565</v>
      </c>
      <c r="F995" t="s">
        <v>12</v>
      </c>
      <c r="G995" t="s">
        <v>615</v>
      </c>
      <c r="H995" t="s">
        <v>615</v>
      </c>
      <c r="I995" t="s">
        <v>322</v>
      </c>
      <c r="J995" s="25">
        <v>97</v>
      </c>
      <c r="K995" s="26">
        <v>0.1522</v>
      </c>
      <c r="L995" s="26">
        <v>3.3999999999999998E-3</v>
      </c>
    </row>
    <row r="996" spans="1:12" ht="16" customHeight="1">
      <c r="A996" t="s">
        <v>528</v>
      </c>
      <c r="B996" t="s">
        <v>9</v>
      </c>
      <c r="C996" t="s">
        <v>61</v>
      </c>
      <c r="D996" s="24">
        <v>46113</v>
      </c>
      <c r="E996" t="s">
        <v>578</v>
      </c>
      <c r="F996" t="s">
        <v>11</v>
      </c>
      <c r="G996" t="s">
        <v>620</v>
      </c>
      <c r="H996" t="s">
        <v>620</v>
      </c>
      <c r="I996" t="s">
        <v>322</v>
      </c>
      <c r="J996" s="25">
        <v>102</v>
      </c>
      <c r="K996" s="26">
        <v>0.16009999999999999</v>
      </c>
      <c r="L996" s="26">
        <v>3.8E-3</v>
      </c>
    </row>
    <row r="997" spans="1:12" ht="16" customHeight="1">
      <c r="A997" t="s">
        <v>528</v>
      </c>
      <c r="B997" t="s">
        <v>9</v>
      </c>
      <c r="C997" t="s">
        <v>61</v>
      </c>
      <c r="D997" s="24">
        <v>46113</v>
      </c>
      <c r="E997" t="s">
        <v>599</v>
      </c>
      <c r="F997" t="s">
        <v>12</v>
      </c>
      <c r="G997" t="s">
        <v>616</v>
      </c>
      <c r="H997" t="s">
        <v>616</v>
      </c>
      <c r="I997" t="s">
        <v>324</v>
      </c>
      <c r="J997" s="25">
        <v>4</v>
      </c>
      <c r="K997" s="26">
        <v>7.1999999999999998E-3</v>
      </c>
      <c r="L997" s="26">
        <v>0</v>
      </c>
    </row>
    <row r="998" spans="1:12" ht="16" customHeight="1">
      <c r="A998" t="s">
        <v>549</v>
      </c>
      <c r="B998" t="s">
        <v>11</v>
      </c>
      <c r="C998" t="s">
        <v>62</v>
      </c>
      <c r="D998" s="24">
        <v>46113</v>
      </c>
      <c r="E998" t="s">
        <v>551</v>
      </c>
      <c r="F998" t="s">
        <v>12</v>
      </c>
      <c r="G998" t="s">
        <v>615</v>
      </c>
      <c r="H998" t="s">
        <v>615</v>
      </c>
      <c r="I998" t="s">
        <v>315</v>
      </c>
      <c r="J998" s="25">
        <v>99256587</v>
      </c>
      <c r="K998" s="26">
        <v>154838.96179999999</v>
      </c>
      <c r="L998" s="26">
        <v>343.76659999999998</v>
      </c>
    </row>
    <row r="999" spans="1:12" ht="16" customHeight="1">
      <c r="A999" t="s">
        <v>549</v>
      </c>
      <c r="B999" t="s">
        <v>11</v>
      </c>
      <c r="C999" t="s">
        <v>62</v>
      </c>
      <c r="D999" s="24">
        <v>46113</v>
      </c>
      <c r="E999" t="s">
        <v>556</v>
      </c>
      <c r="F999" t="s">
        <v>12</v>
      </c>
      <c r="G999" t="s">
        <v>615</v>
      </c>
      <c r="H999" t="s">
        <v>615</v>
      </c>
      <c r="I999" t="s">
        <v>315</v>
      </c>
      <c r="J999" s="25">
        <v>324760</v>
      </c>
      <c r="K999" s="26">
        <v>507.22649999999999</v>
      </c>
      <c r="L999" s="26">
        <v>3.2679999999999998</v>
      </c>
    </row>
    <row r="1000" spans="1:12" ht="16" customHeight="1">
      <c r="A1000" t="s">
        <v>549</v>
      </c>
      <c r="B1000" t="s">
        <v>11</v>
      </c>
      <c r="C1000" t="s">
        <v>62</v>
      </c>
      <c r="D1000" s="24">
        <v>46113</v>
      </c>
      <c r="E1000" t="s">
        <v>561</v>
      </c>
      <c r="F1000" t="s">
        <v>12</v>
      </c>
      <c r="G1000" t="s">
        <v>616</v>
      </c>
      <c r="H1000" t="s">
        <v>616</v>
      </c>
      <c r="I1000" t="s">
        <v>315</v>
      </c>
      <c r="J1000" s="25">
        <v>32791</v>
      </c>
      <c r="K1000" s="26">
        <v>51.420999999999999</v>
      </c>
      <c r="L1000" s="26">
        <v>0.45440000000000003</v>
      </c>
    </row>
    <row r="1001" spans="1:12" ht="16" customHeight="1">
      <c r="A1001" t="s">
        <v>549</v>
      </c>
      <c r="B1001" t="s">
        <v>11</v>
      </c>
      <c r="C1001" t="s">
        <v>62</v>
      </c>
      <c r="D1001" s="24">
        <v>46113</v>
      </c>
      <c r="E1001" t="s">
        <v>565</v>
      </c>
      <c r="F1001" t="s">
        <v>12</v>
      </c>
      <c r="G1001" t="s">
        <v>615</v>
      </c>
      <c r="H1001" t="s">
        <v>615</v>
      </c>
      <c r="I1001" t="s">
        <v>322</v>
      </c>
      <c r="J1001" s="25">
        <v>223</v>
      </c>
      <c r="K1001" s="26">
        <v>0.35580000000000001</v>
      </c>
      <c r="L1001" s="26">
        <v>5.1999999999999998E-3</v>
      </c>
    </row>
    <row r="1002" spans="1:12" ht="16" customHeight="1">
      <c r="A1002" t="s">
        <v>549</v>
      </c>
      <c r="B1002" t="s">
        <v>11</v>
      </c>
      <c r="C1002" t="s">
        <v>62</v>
      </c>
      <c r="D1002" s="24">
        <v>46113</v>
      </c>
      <c r="E1002" t="s">
        <v>570</v>
      </c>
      <c r="F1002" t="s">
        <v>12</v>
      </c>
      <c r="G1002" t="s">
        <v>615</v>
      </c>
      <c r="H1002" t="s">
        <v>615</v>
      </c>
      <c r="I1002" t="s">
        <v>322</v>
      </c>
      <c r="J1002" s="25">
        <v>3</v>
      </c>
      <c r="K1002" s="26">
        <v>4.8999999999999998E-3</v>
      </c>
      <c r="L1002" s="26">
        <v>1E-4</v>
      </c>
    </row>
    <row r="1003" spans="1:12" ht="16" customHeight="1">
      <c r="A1003" t="s">
        <v>549</v>
      </c>
      <c r="B1003" t="s">
        <v>11</v>
      </c>
      <c r="C1003" t="s">
        <v>62</v>
      </c>
      <c r="D1003" s="24">
        <v>46113</v>
      </c>
      <c r="E1003" t="s">
        <v>578</v>
      </c>
      <c r="F1003" t="s">
        <v>11</v>
      </c>
      <c r="G1003" t="s">
        <v>620</v>
      </c>
      <c r="H1003" t="s">
        <v>620</v>
      </c>
      <c r="I1003" t="s">
        <v>322</v>
      </c>
      <c r="J1003" s="25">
        <v>298</v>
      </c>
      <c r="K1003" s="26">
        <v>0.47839999999999999</v>
      </c>
      <c r="L1003" s="26">
        <v>1.0800000000000001E-2</v>
      </c>
    </row>
    <row r="1004" spans="1:12" ht="16" customHeight="1">
      <c r="A1004" t="s">
        <v>549</v>
      </c>
      <c r="B1004" t="s">
        <v>11</v>
      </c>
      <c r="C1004" t="s">
        <v>62</v>
      </c>
      <c r="D1004" s="24">
        <v>46113</v>
      </c>
      <c r="E1004" t="s">
        <v>599</v>
      </c>
      <c r="F1004" t="s">
        <v>12</v>
      </c>
      <c r="G1004" t="s">
        <v>616</v>
      </c>
      <c r="H1004" t="s">
        <v>616</v>
      </c>
      <c r="I1004" t="s">
        <v>324</v>
      </c>
      <c r="J1004" s="25">
        <v>4</v>
      </c>
      <c r="K1004" s="26">
        <v>7.1999999999999998E-3</v>
      </c>
      <c r="L1004" s="26">
        <v>0</v>
      </c>
    </row>
    <row r="1005" spans="1:12" ht="16" customHeight="1">
      <c r="A1005" t="s">
        <v>551</v>
      </c>
      <c r="B1005" t="s">
        <v>12</v>
      </c>
      <c r="C1005" t="s">
        <v>62</v>
      </c>
      <c r="D1005" s="24">
        <v>46113</v>
      </c>
      <c r="E1005" t="s">
        <v>551</v>
      </c>
      <c r="F1005" t="s">
        <v>12</v>
      </c>
      <c r="G1005" t="s">
        <v>615</v>
      </c>
      <c r="H1005" t="s">
        <v>615</v>
      </c>
      <c r="I1005" t="s">
        <v>315</v>
      </c>
      <c r="J1005" s="25">
        <v>542010071</v>
      </c>
      <c r="K1005" s="26">
        <v>847012.28469999996</v>
      </c>
      <c r="L1005" s="26">
        <v>683.2713</v>
      </c>
    </row>
    <row r="1006" spans="1:12" ht="16" customHeight="1">
      <c r="A1006" t="s">
        <v>551</v>
      </c>
      <c r="B1006" t="s">
        <v>12</v>
      </c>
      <c r="C1006" t="s">
        <v>62</v>
      </c>
      <c r="D1006" s="24">
        <v>46113</v>
      </c>
      <c r="E1006" t="s">
        <v>556</v>
      </c>
      <c r="F1006" t="s">
        <v>12</v>
      </c>
      <c r="G1006" t="s">
        <v>615</v>
      </c>
      <c r="H1006" t="s">
        <v>615</v>
      </c>
      <c r="I1006" t="s">
        <v>315</v>
      </c>
      <c r="J1006" s="25">
        <v>1666236</v>
      </c>
      <c r="K1006" s="26">
        <v>2613.3204000000001</v>
      </c>
      <c r="L1006" s="26">
        <v>13.3284</v>
      </c>
    </row>
    <row r="1007" spans="1:12" ht="16" customHeight="1">
      <c r="A1007" t="s">
        <v>551</v>
      </c>
      <c r="B1007" t="s">
        <v>12</v>
      </c>
      <c r="C1007" t="s">
        <v>62</v>
      </c>
      <c r="D1007" s="24">
        <v>46113</v>
      </c>
      <c r="E1007" t="s">
        <v>561</v>
      </c>
      <c r="F1007" t="s">
        <v>12</v>
      </c>
      <c r="G1007" t="s">
        <v>616</v>
      </c>
      <c r="H1007" t="s">
        <v>616</v>
      </c>
      <c r="I1007" t="s">
        <v>315</v>
      </c>
      <c r="J1007" s="25">
        <v>44407</v>
      </c>
      <c r="K1007" s="26">
        <v>70.020099999999999</v>
      </c>
      <c r="L1007" s="26">
        <v>0.61950000000000005</v>
      </c>
    </row>
    <row r="1008" spans="1:12" ht="16" customHeight="1">
      <c r="A1008" t="s">
        <v>551</v>
      </c>
      <c r="B1008" t="s">
        <v>12</v>
      </c>
      <c r="C1008" t="s">
        <v>62</v>
      </c>
      <c r="D1008" s="24">
        <v>46113</v>
      </c>
      <c r="E1008" t="s">
        <v>565</v>
      </c>
      <c r="F1008" t="s">
        <v>12</v>
      </c>
      <c r="G1008" t="s">
        <v>615</v>
      </c>
      <c r="H1008" t="s">
        <v>615</v>
      </c>
      <c r="I1008" t="s">
        <v>322</v>
      </c>
      <c r="J1008" s="25">
        <v>1811</v>
      </c>
      <c r="K1008" s="26">
        <v>2.8822000000000001</v>
      </c>
      <c r="L1008" s="26">
        <v>4.65E-2</v>
      </c>
    </row>
    <row r="1009" spans="1:12" ht="16" customHeight="1">
      <c r="A1009" t="s">
        <v>551</v>
      </c>
      <c r="B1009" t="s">
        <v>12</v>
      </c>
      <c r="C1009" t="s">
        <v>62</v>
      </c>
      <c r="D1009" s="24">
        <v>46113</v>
      </c>
      <c r="E1009" t="s">
        <v>570</v>
      </c>
      <c r="F1009" t="s">
        <v>12</v>
      </c>
      <c r="G1009" t="s">
        <v>615</v>
      </c>
      <c r="H1009" t="s">
        <v>615</v>
      </c>
      <c r="I1009" t="s">
        <v>322</v>
      </c>
      <c r="J1009" s="25">
        <v>2</v>
      </c>
      <c r="K1009" s="26">
        <v>3.2000000000000002E-3</v>
      </c>
      <c r="L1009" s="26">
        <v>1E-4</v>
      </c>
    </row>
    <row r="1010" spans="1:12" ht="16" customHeight="1">
      <c r="A1010" t="s">
        <v>551</v>
      </c>
      <c r="B1010" t="s">
        <v>12</v>
      </c>
      <c r="C1010" t="s">
        <v>62</v>
      </c>
      <c r="D1010" s="24">
        <v>46113</v>
      </c>
      <c r="E1010" t="s">
        <v>578</v>
      </c>
      <c r="F1010" t="s">
        <v>11</v>
      </c>
      <c r="G1010" t="s">
        <v>620</v>
      </c>
      <c r="H1010" t="s">
        <v>620</v>
      </c>
      <c r="I1010" t="s">
        <v>322</v>
      </c>
      <c r="J1010" s="25">
        <v>1156</v>
      </c>
      <c r="K1010" s="26">
        <v>1.8512999999999999</v>
      </c>
      <c r="L1010" s="26">
        <v>3.6700000000000003E-2</v>
      </c>
    </row>
    <row r="1011" spans="1:12" ht="16" customHeight="1">
      <c r="A1011" t="s">
        <v>551</v>
      </c>
      <c r="B1011" t="s">
        <v>12</v>
      </c>
      <c r="C1011" t="s">
        <v>62</v>
      </c>
      <c r="D1011" s="24">
        <v>46113</v>
      </c>
      <c r="E1011" t="s">
        <v>599</v>
      </c>
      <c r="F1011" t="s">
        <v>12</v>
      </c>
      <c r="G1011" t="s">
        <v>616</v>
      </c>
      <c r="H1011" t="s">
        <v>616</v>
      </c>
      <c r="I1011" t="s">
        <v>324</v>
      </c>
      <c r="J1011" s="25">
        <v>7</v>
      </c>
      <c r="K1011" s="26">
        <v>1.26E-2</v>
      </c>
      <c r="L1011" s="26">
        <v>0</v>
      </c>
    </row>
    <row r="1012" spans="1:12" ht="16" customHeight="1">
      <c r="A1012" t="s">
        <v>552</v>
      </c>
      <c r="B1012" t="s">
        <v>13</v>
      </c>
      <c r="C1012" t="s">
        <v>62</v>
      </c>
      <c r="D1012" s="24">
        <v>46113</v>
      </c>
      <c r="E1012" t="s">
        <v>556</v>
      </c>
      <c r="F1012" t="s">
        <v>12</v>
      </c>
      <c r="G1012" t="s">
        <v>615</v>
      </c>
      <c r="H1012" t="s">
        <v>615</v>
      </c>
      <c r="I1012" t="s">
        <v>315</v>
      </c>
      <c r="J1012" s="25">
        <v>12276342</v>
      </c>
      <c r="K1012" s="26">
        <v>19314.947199999999</v>
      </c>
      <c r="L1012" s="26">
        <v>89.890100000000004</v>
      </c>
    </row>
    <row r="1013" spans="1:12" ht="16" customHeight="1">
      <c r="A1013" t="s">
        <v>552</v>
      </c>
      <c r="B1013" t="s">
        <v>13</v>
      </c>
      <c r="C1013" t="s">
        <v>62</v>
      </c>
      <c r="D1013" s="24">
        <v>46113</v>
      </c>
      <c r="E1013" t="s">
        <v>561</v>
      </c>
      <c r="F1013" t="s">
        <v>12</v>
      </c>
      <c r="G1013" t="s">
        <v>616</v>
      </c>
      <c r="H1013" t="s">
        <v>616</v>
      </c>
      <c r="I1013" t="s">
        <v>315</v>
      </c>
      <c r="J1013" s="25">
        <v>91788</v>
      </c>
      <c r="K1013" s="26">
        <v>144.66309999999999</v>
      </c>
      <c r="L1013" s="26">
        <v>0.93289999999999995</v>
      </c>
    </row>
    <row r="1014" spans="1:12" ht="16" customHeight="1">
      <c r="A1014" t="s">
        <v>552</v>
      </c>
      <c r="B1014" t="s">
        <v>13</v>
      </c>
      <c r="C1014" t="s">
        <v>62</v>
      </c>
      <c r="D1014" s="24">
        <v>46113</v>
      </c>
      <c r="E1014" t="s">
        <v>565</v>
      </c>
      <c r="F1014" t="s">
        <v>12</v>
      </c>
      <c r="G1014" t="s">
        <v>615</v>
      </c>
      <c r="H1014" t="s">
        <v>615</v>
      </c>
      <c r="I1014" t="s">
        <v>322</v>
      </c>
      <c r="J1014" s="25">
        <v>1388</v>
      </c>
      <c r="K1014" s="26">
        <v>2.2117</v>
      </c>
      <c r="L1014" s="26">
        <v>2.9000000000000001E-2</v>
      </c>
    </row>
    <row r="1015" spans="1:12" ht="16" customHeight="1">
      <c r="A1015" t="s">
        <v>552</v>
      </c>
      <c r="B1015" t="s">
        <v>13</v>
      </c>
      <c r="C1015" t="s">
        <v>62</v>
      </c>
      <c r="D1015" s="24">
        <v>46113</v>
      </c>
      <c r="E1015" t="s">
        <v>570</v>
      </c>
      <c r="F1015" t="s">
        <v>12</v>
      </c>
      <c r="G1015" t="s">
        <v>615</v>
      </c>
      <c r="H1015" t="s">
        <v>615</v>
      </c>
      <c r="I1015" t="s">
        <v>322</v>
      </c>
      <c r="J1015" s="25">
        <v>0</v>
      </c>
      <c r="K1015" s="26">
        <v>0</v>
      </c>
      <c r="L1015" s="26">
        <v>0</v>
      </c>
    </row>
    <row r="1016" spans="1:12" ht="16" customHeight="1">
      <c r="A1016" t="s">
        <v>552</v>
      </c>
      <c r="B1016" t="s">
        <v>13</v>
      </c>
      <c r="C1016" t="s">
        <v>62</v>
      </c>
      <c r="D1016" s="24">
        <v>46113</v>
      </c>
      <c r="E1016" t="s">
        <v>578</v>
      </c>
      <c r="F1016" t="s">
        <v>11</v>
      </c>
      <c r="G1016" t="s">
        <v>620</v>
      </c>
      <c r="H1016" t="s">
        <v>620</v>
      </c>
      <c r="I1016" t="s">
        <v>322</v>
      </c>
      <c r="J1016" s="25">
        <v>862</v>
      </c>
      <c r="K1016" s="26">
        <v>1.3942000000000001</v>
      </c>
      <c r="L1016" s="26">
        <v>2.4799999999999999E-2</v>
      </c>
    </row>
    <row r="1017" spans="1:12" ht="16" customHeight="1">
      <c r="A1017" t="s">
        <v>552</v>
      </c>
      <c r="B1017" t="s">
        <v>13</v>
      </c>
      <c r="C1017" t="s">
        <v>62</v>
      </c>
      <c r="D1017" s="24">
        <v>46113</v>
      </c>
      <c r="E1017" t="s">
        <v>599</v>
      </c>
      <c r="F1017" t="s">
        <v>12</v>
      </c>
      <c r="G1017" t="s">
        <v>616</v>
      </c>
      <c r="H1017" t="s">
        <v>616</v>
      </c>
      <c r="I1017" t="s">
        <v>324</v>
      </c>
      <c r="J1017" s="25">
        <v>0</v>
      </c>
      <c r="K1017" s="26">
        <v>0</v>
      </c>
      <c r="L1017" s="26">
        <v>0</v>
      </c>
    </row>
    <row r="1018" spans="1:12" ht="16" customHeight="1">
      <c r="A1018" t="s">
        <v>553</v>
      </c>
      <c r="B1018" t="s">
        <v>9</v>
      </c>
      <c r="C1018" t="s">
        <v>62</v>
      </c>
      <c r="D1018" s="24">
        <v>46113</v>
      </c>
      <c r="E1018" t="s">
        <v>556</v>
      </c>
      <c r="F1018" t="s">
        <v>12</v>
      </c>
      <c r="G1018" t="s">
        <v>615</v>
      </c>
      <c r="H1018" t="s">
        <v>615</v>
      </c>
      <c r="I1018" t="s">
        <v>315</v>
      </c>
      <c r="J1018" s="25">
        <v>17694914</v>
      </c>
      <c r="K1018" s="26">
        <v>27882.973900000001</v>
      </c>
      <c r="L1018" s="26">
        <v>117.1247</v>
      </c>
    </row>
    <row r="1019" spans="1:12" ht="16" customHeight="1">
      <c r="A1019" t="s">
        <v>553</v>
      </c>
      <c r="B1019" t="s">
        <v>9</v>
      </c>
      <c r="C1019" t="s">
        <v>62</v>
      </c>
      <c r="D1019" s="24">
        <v>46113</v>
      </c>
      <c r="E1019" t="s">
        <v>561</v>
      </c>
      <c r="F1019" t="s">
        <v>12</v>
      </c>
      <c r="G1019" t="s">
        <v>616</v>
      </c>
      <c r="H1019" t="s">
        <v>616</v>
      </c>
      <c r="I1019" t="s">
        <v>315</v>
      </c>
      <c r="J1019" s="25">
        <v>193645</v>
      </c>
      <c r="K1019" s="26">
        <v>305.63409999999999</v>
      </c>
      <c r="L1019" s="26">
        <v>1.6840999999999999</v>
      </c>
    </row>
    <row r="1020" spans="1:12" ht="16" customHeight="1">
      <c r="A1020" t="s">
        <v>553</v>
      </c>
      <c r="B1020" t="s">
        <v>9</v>
      </c>
      <c r="C1020" t="s">
        <v>62</v>
      </c>
      <c r="D1020" s="24">
        <v>46113</v>
      </c>
      <c r="E1020" t="s">
        <v>565</v>
      </c>
      <c r="F1020" t="s">
        <v>12</v>
      </c>
      <c r="G1020" t="s">
        <v>615</v>
      </c>
      <c r="H1020" t="s">
        <v>615</v>
      </c>
      <c r="I1020" t="s">
        <v>322</v>
      </c>
      <c r="J1020" s="25">
        <v>1596</v>
      </c>
      <c r="K1020" s="26">
        <v>2.5531999999999999</v>
      </c>
      <c r="L1020" s="26">
        <v>3.0800000000000001E-2</v>
      </c>
    </row>
    <row r="1021" spans="1:12" ht="16" customHeight="1">
      <c r="A1021" t="s">
        <v>553</v>
      </c>
      <c r="B1021" t="s">
        <v>9</v>
      </c>
      <c r="C1021" t="s">
        <v>62</v>
      </c>
      <c r="D1021" s="24">
        <v>46113</v>
      </c>
      <c r="E1021" t="s">
        <v>570</v>
      </c>
      <c r="F1021" t="s">
        <v>12</v>
      </c>
      <c r="G1021" t="s">
        <v>615</v>
      </c>
      <c r="H1021" t="s">
        <v>615</v>
      </c>
      <c r="I1021" t="s">
        <v>322</v>
      </c>
      <c r="J1021" s="25">
        <v>13</v>
      </c>
      <c r="K1021" s="26">
        <v>2.1100000000000001E-2</v>
      </c>
      <c r="L1021" s="26">
        <v>2.0000000000000001E-4</v>
      </c>
    </row>
    <row r="1022" spans="1:12" ht="16" customHeight="1">
      <c r="A1022" t="s">
        <v>553</v>
      </c>
      <c r="B1022" t="s">
        <v>9</v>
      </c>
      <c r="C1022" t="s">
        <v>62</v>
      </c>
      <c r="D1022" s="24">
        <v>46113</v>
      </c>
      <c r="E1022" t="s">
        <v>578</v>
      </c>
      <c r="F1022" t="s">
        <v>11</v>
      </c>
      <c r="G1022" t="s">
        <v>620</v>
      </c>
      <c r="H1022" t="s">
        <v>620</v>
      </c>
      <c r="I1022" t="s">
        <v>322</v>
      </c>
      <c r="J1022" s="25">
        <v>1351</v>
      </c>
      <c r="K1022" s="26">
        <v>2.2141000000000002</v>
      </c>
      <c r="L1022" s="26">
        <v>2.9700000000000001E-2</v>
      </c>
    </row>
    <row r="1023" spans="1:12" ht="16" customHeight="1">
      <c r="A1023" t="s">
        <v>553</v>
      </c>
      <c r="B1023" t="s">
        <v>9</v>
      </c>
      <c r="C1023" t="s">
        <v>62</v>
      </c>
      <c r="D1023" s="24">
        <v>46113</v>
      </c>
      <c r="E1023" t="s">
        <v>599</v>
      </c>
      <c r="F1023" t="s">
        <v>12</v>
      </c>
      <c r="G1023" t="s">
        <v>616</v>
      </c>
      <c r="H1023" t="s">
        <v>616</v>
      </c>
      <c r="I1023" t="s">
        <v>324</v>
      </c>
      <c r="J1023" s="25">
        <v>2</v>
      </c>
      <c r="K1023" s="26">
        <v>3.5999999999999999E-3</v>
      </c>
      <c r="L1023" s="26">
        <v>0</v>
      </c>
    </row>
    <row r="1024" spans="1:12" ht="16" customHeight="1">
      <c r="A1024" t="s">
        <v>533</v>
      </c>
      <c r="B1024" t="s">
        <v>10</v>
      </c>
      <c r="C1024" t="s">
        <v>62</v>
      </c>
      <c r="D1024" s="24">
        <v>46113</v>
      </c>
      <c r="E1024" t="s">
        <v>556</v>
      </c>
      <c r="F1024" t="s">
        <v>12</v>
      </c>
      <c r="G1024" t="s">
        <v>615</v>
      </c>
      <c r="H1024" t="s">
        <v>615</v>
      </c>
      <c r="I1024" t="s">
        <v>315</v>
      </c>
      <c r="J1024" s="25">
        <v>17992610</v>
      </c>
      <c r="K1024" s="26">
        <v>28352.655299999999</v>
      </c>
      <c r="L1024" s="26">
        <v>88.135000000000005</v>
      </c>
    </row>
    <row r="1025" spans="1:12" ht="16" customHeight="1">
      <c r="A1025" t="s">
        <v>533</v>
      </c>
      <c r="B1025" t="s">
        <v>10</v>
      </c>
      <c r="C1025" t="s">
        <v>62</v>
      </c>
      <c r="D1025" s="24">
        <v>46113</v>
      </c>
      <c r="E1025" t="s">
        <v>561</v>
      </c>
      <c r="F1025" t="s">
        <v>12</v>
      </c>
      <c r="G1025" t="s">
        <v>616</v>
      </c>
      <c r="H1025" t="s">
        <v>616</v>
      </c>
      <c r="I1025" t="s">
        <v>315</v>
      </c>
      <c r="J1025" s="25">
        <v>210243</v>
      </c>
      <c r="K1025" s="26">
        <v>332.1336</v>
      </c>
      <c r="L1025" s="26">
        <v>1.6420999999999999</v>
      </c>
    </row>
    <row r="1026" spans="1:12" ht="16" customHeight="1">
      <c r="A1026" t="s">
        <v>533</v>
      </c>
      <c r="B1026" t="s">
        <v>10</v>
      </c>
      <c r="C1026" t="s">
        <v>62</v>
      </c>
      <c r="D1026" s="24">
        <v>46113</v>
      </c>
      <c r="E1026" t="s">
        <v>565</v>
      </c>
      <c r="F1026" t="s">
        <v>12</v>
      </c>
      <c r="G1026" t="s">
        <v>615</v>
      </c>
      <c r="H1026" t="s">
        <v>615</v>
      </c>
      <c r="I1026" t="s">
        <v>322</v>
      </c>
      <c r="J1026" s="25">
        <v>2707</v>
      </c>
      <c r="K1026" s="26">
        <v>4.3227000000000002</v>
      </c>
      <c r="L1026" s="26">
        <v>3.7100000000000001E-2</v>
      </c>
    </row>
    <row r="1027" spans="1:12" ht="16" customHeight="1">
      <c r="A1027" t="s">
        <v>533</v>
      </c>
      <c r="B1027" t="s">
        <v>10</v>
      </c>
      <c r="C1027" t="s">
        <v>62</v>
      </c>
      <c r="D1027" s="24">
        <v>46113</v>
      </c>
      <c r="E1027" t="s">
        <v>570</v>
      </c>
      <c r="F1027" t="s">
        <v>12</v>
      </c>
      <c r="G1027" t="s">
        <v>615</v>
      </c>
      <c r="H1027" t="s">
        <v>615</v>
      </c>
      <c r="I1027" t="s">
        <v>322</v>
      </c>
      <c r="J1027" s="25">
        <v>18</v>
      </c>
      <c r="K1027" s="26">
        <v>2.9399999999999999E-2</v>
      </c>
      <c r="L1027" s="26">
        <v>2.9999999999999997E-4</v>
      </c>
    </row>
    <row r="1028" spans="1:12" ht="16" customHeight="1">
      <c r="A1028" t="s">
        <v>533</v>
      </c>
      <c r="B1028" t="s">
        <v>10</v>
      </c>
      <c r="C1028" t="s">
        <v>62</v>
      </c>
      <c r="D1028" s="24">
        <v>46113</v>
      </c>
      <c r="E1028" t="s">
        <v>578</v>
      </c>
      <c r="F1028" t="s">
        <v>11</v>
      </c>
      <c r="G1028" t="s">
        <v>620</v>
      </c>
      <c r="H1028" t="s">
        <v>620</v>
      </c>
      <c r="I1028" t="s">
        <v>322</v>
      </c>
      <c r="J1028" s="25">
        <v>2427</v>
      </c>
      <c r="K1028" s="26">
        <v>3.9285999999999999</v>
      </c>
      <c r="L1028" s="26">
        <v>5.2299999999999999E-2</v>
      </c>
    </row>
    <row r="1029" spans="1:12" ht="16" customHeight="1">
      <c r="A1029" t="s">
        <v>533</v>
      </c>
      <c r="B1029" t="s">
        <v>10</v>
      </c>
      <c r="C1029" t="s">
        <v>62</v>
      </c>
      <c r="D1029" s="24">
        <v>46113</v>
      </c>
      <c r="E1029" t="s">
        <v>599</v>
      </c>
      <c r="F1029" t="s">
        <v>12</v>
      </c>
      <c r="G1029" t="s">
        <v>616</v>
      </c>
      <c r="H1029" t="s">
        <v>616</v>
      </c>
      <c r="I1029" t="s">
        <v>324</v>
      </c>
      <c r="J1029" s="25">
        <v>3</v>
      </c>
      <c r="K1029" s="26">
        <v>5.4000000000000003E-3</v>
      </c>
      <c r="L1029" s="26">
        <v>0</v>
      </c>
    </row>
    <row r="1030" spans="1:12" ht="16" customHeight="1">
      <c r="A1030" t="s">
        <v>554</v>
      </c>
      <c r="B1030" t="s">
        <v>11</v>
      </c>
      <c r="C1030" t="s">
        <v>63</v>
      </c>
      <c r="D1030" s="24">
        <v>46113</v>
      </c>
      <c r="E1030" t="s">
        <v>556</v>
      </c>
      <c r="F1030" t="s">
        <v>12</v>
      </c>
      <c r="G1030" t="s">
        <v>615</v>
      </c>
      <c r="H1030" t="s">
        <v>615</v>
      </c>
      <c r="I1030" t="s">
        <v>315</v>
      </c>
      <c r="J1030" s="25">
        <v>90849550</v>
      </c>
      <c r="K1030" s="26">
        <v>143252.21789999999</v>
      </c>
      <c r="L1030" s="26">
        <v>328.47050000000002</v>
      </c>
    </row>
    <row r="1031" spans="1:12" ht="16" customHeight="1">
      <c r="A1031" t="s">
        <v>554</v>
      </c>
      <c r="B1031" t="s">
        <v>11</v>
      </c>
      <c r="C1031" t="s">
        <v>63</v>
      </c>
      <c r="D1031" s="24">
        <v>46113</v>
      </c>
      <c r="E1031" t="s">
        <v>561</v>
      </c>
      <c r="F1031" t="s">
        <v>12</v>
      </c>
      <c r="G1031" t="s">
        <v>616</v>
      </c>
      <c r="H1031" t="s">
        <v>616</v>
      </c>
      <c r="I1031" t="s">
        <v>315</v>
      </c>
      <c r="J1031" s="25">
        <v>484520</v>
      </c>
      <c r="K1031" s="26">
        <v>763.14840000000004</v>
      </c>
      <c r="L1031" s="26">
        <v>3.9981</v>
      </c>
    </row>
    <row r="1032" spans="1:12" ht="16" customHeight="1">
      <c r="A1032" t="s">
        <v>554</v>
      </c>
      <c r="B1032" t="s">
        <v>11</v>
      </c>
      <c r="C1032" t="s">
        <v>63</v>
      </c>
      <c r="D1032" s="24">
        <v>46113</v>
      </c>
      <c r="E1032" t="s">
        <v>565</v>
      </c>
      <c r="F1032" t="s">
        <v>12</v>
      </c>
      <c r="G1032" t="s">
        <v>615</v>
      </c>
      <c r="H1032" t="s">
        <v>615</v>
      </c>
      <c r="I1032" t="s">
        <v>322</v>
      </c>
      <c r="J1032" s="25">
        <v>5539</v>
      </c>
      <c r="K1032" s="26">
        <v>8.8609000000000009</v>
      </c>
      <c r="L1032" s="26">
        <v>8.1299999999999997E-2</v>
      </c>
    </row>
    <row r="1033" spans="1:12" ht="16" customHeight="1">
      <c r="A1033" t="s">
        <v>554</v>
      </c>
      <c r="B1033" t="s">
        <v>11</v>
      </c>
      <c r="C1033" t="s">
        <v>63</v>
      </c>
      <c r="D1033" s="24">
        <v>46113</v>
      </c>
      <c r="E1033" t="s">
        <v>570</v>
      </c>
      <c r="F1033" t="s">
        <v>12</v>
      </c>
      <c r="G1033" t="s">
        <v>615</v>
      </c>
      <c r="H1033" t="s">
        <v>615</v>
      </c>
      <c r="I1033" t="s">
        <v>322</v>
      </c>
      <c r="J1033" s="25">
        <v>74</v>
      </c>
      <c r="K1033" s="26">
        <v>0.1188</v>
      </c>
      <c r="L1033" s="26">
        <v>2.3E-3</v>
      </c>
    </row>
    <row r="1034" spans="1:12" ht="16" customHeight="1">
      <c r="A1034" t="s">
        <v>554</v>
      </c>
      <c r="B1034" t="s">
        <v>11</v>
      </c>
      <c r="C1034" t="s">
        <v>63</v>
      </c>
      <c r="D1034" s="24">
        <v>46113</v>
      </c>
      <c r="E1034" t="s">
        <v>578</v>
      </c>
      <c r="F1034" t="s">
        <v>11</v>
      </c>
      <c r="G1034" t="s">
        <v>620</v>
      </c>
      <c r="H1034" t="s">
        <v>620</v>
      </c>
      <c r="I1034" t="s">
        <v>322</v>
      </c>
      <c r="J1034" s="25">
        <v>3095</v>
      </c>
      <c r="K1034" s="26">
        <v>5.0037000000000003</v>
      </c>
      <c r="L1034" s="26">
        <v>6.3399999999999998E-2</v>
      </c>
    </row>
    <row r="1035" spans="1:12" ht="16" customHeight="1">
      <c r="A1035" t="s">
        <v>554</v>
      </c>
      <c r="B1035" t="s">
        <v>11</v>
      </c>
      <c r="C1035" t="s">
        <v>63</v>
      </c>
      <c r="D1035" s="24">
        <v>46113</v>
      </c>
      <c r="E1035" t="s">
        <v>599</v>
      </c>
      <c r="F1035" t="s">
        <v>12</v>
      </c>
      <c r="G1035" t="s">
        <v>616</v>
      </c>
      <c r="H1035" t="s">
        <v>616</v>
      </c>
      <c r="I1035" t="s">
        <v>324</v>
      </c>
      <c r="J1035" s="25">
        <v>2</v>
      </c>
      <c r="K1035" s="26">
        <v>3.3999999999999998E-3</v>
      </c>
      <c r="L1035" s="26">
        <v>0</v>
      </c>
    </row>
    <row r="1036" spans="1:12" ht="16" customHeight="1">
      <c r="A1036" t="s">
        <v>556</v>
      </c>
      <c r="B1036" t="s">
        <v>12</v>
      </c>
      <c r="C1036" t="s">
        <v>63</v>
      </c>
      <c r="D1036" s="24">
        <v>46113</v>
      </c>
      <c r="E1036" t="s">
        <v>556</v>
      </c>
      <c r="F1036" t="s">
        <v>12</v>
      </c>
      <c r="G1036" t="s">
        <v>615</v>
      </c>
      <c r="H1036" t="s">
        <v>615</v>
      </c>
      <c r="I1036" t="s">
        <v>315</v>
      </c>
      <c r="J1036" s="25">
        <v>500132473</v>
      </c>
      <c r="K1036" s="26">
        <v>779686.62679999997</v>
      </c>
      <c r="L1036" s="26">
        <v>557.99770000000001</v>
      </c>
    </row>
    <row r="1037" spans="1:12" ht="16" customHeight="1">
      <c r="A1037" t="s">
        <v>556</v>
      </c>
      <c r="B1037" t="s">
        <v>12</v>
      </c>
      <c r="C1037" t="s">
        <v>63</v>
      </c>
      <c r="D1037" s="24">
        <v>46113</v>
      </c>
      <c r="E1037" t="s">
        <v>561</v>
      </c>
      <c r="F1037" t="s">
        <v>12</v>
      </c>
      <c r="G1037" t="s">
        <v>616</v>
      </c>
      <c r="H1037" t="s">
        <v>616</v>
      </c>
      <c r="I1037" t="s">
        <v>315</v>
      </c>
      <c r="J1037" s="25">
        <v>1614722</v>
      </c>
      <c r="K1037" s="26">
        <v>2527.0484999999999</v>
      </c>
      <c r="L1037" s="26">
        <v>12.149699999999999</v>
      </c>
    </row>
    <row r="1038" spans="1:12" ht="16" customHeight="1">
      <c r="A1038" t="s">
        <v>556</v>
      </c>
      <c r="B1038" t="s">
        <v>12</v>
      </c>
      <c r="C1038" t="s">
        <v>63</v>
      </c>
      <c r="D1038" s="24">
        <v>46113</v>
      </c>
      <c r="E1038" t="s">
        <v>565</v>
      </c>
      <c r="F1038" t="s">
        <v>12</v>
      </c>
      <c r="G1038" t="s">
        <v>615</v>
      </c>
      <c r="H1038" t="s">
        <v>615</v>
      </c>
      <c r="I1038" t="s">
        <v>322</v>
      </c>
      <c r="J1038" s="25">
        <v>12004</v>
      </c>
      <c r="K1038" s="26">
        <v>19.152799999999999</v>
      </c>
      <c r="L1038" s="26">
        <v>0.15620000000000001</v>
      </c>
    </row>
    <row r="1039" spans="1:12" ht="16" customHeight="1">
      <c r="A1039" t="s">
        <v>556</v>
      </c>
      <c r="B1039" t="s">
        <v>12</v>
      </c>
      <c r="C1039" t="s">
        <v>63</v>
      </c>
      <c r="D1039" s="24">
        <v>46113</v>
      </c>
      <c r="E1039" t="s">
        <v>570</v>
      </c>
      <c r="F1039" t="s">
        <v>12</v>
      </c>
      <c r="G1039" t="s">
        <v>615</v>
      </c>
      <c r="H1039" t="s">
        <v>615</v>
      </c>
      <c r="I1039" t="s">
        <v>322</v>
      </c>
      <c r="J1039" s="25">
        <v>115</v>
      </c>
      <c r="K1039" s="26">
        <v>0.18279999999999999</v>
      </c>
      <c r="L1039" s="26">
        <v>3.3999999999999998E-3</v>
      </c>
    </row>
    <row r="1040" spans="1:12" ht="16" customHeight="1">
      <c r="A1040" t="s">
        <v>556</v>
      </c>
      <c r="B1040" t="s">
        <v>12</v>
      </c>
      <c r="C1040" t="s">
        <v>63</v>
      </c>
      <c r="D1040" s="24">
        <v>46113</v>
      </c>
      <c r="E1040" t="s">
        <v>575</v>
      </c>
      <c r="F1040" t="s">
        <v>12</v>
      </c>
      <c r="G1040" t="s">
        <v>615</v>
      </c>
      <c r="H1040" t="s">
        <v>615</v>
      </c>
      <c r="I1040" t="s">
        <v>322</v>
      </c>
      <c r="J1040" s="25">
        <v>2</v>
      </c>
      <c r="K1040" s="26">
        <v>3.2000000000000002E-3</v>
      </c>
      <c r="L1040" s="26">
        <v>2.0000000000000001E-4</v>
      </c>
    </row>
    <row r="1041" spans="1:12" ht="16" customHeight="1">
      <c r="A1041" t="s">
        <v>556</v>
      </c>
      <c r="B1041" t="s">
        <v>12</v>
      </c>
      <c r="C1041" t="s">
        <v>63</v>
      </c>
      <c r="D1041" s="24">
        <v>46113</v>
      </c>
      <c r="E1041" t="s">
        <v>578</v>
      </c>
      <c r="F1041" t="s">
        <v>11</v>
      </c>
      <c r="G1041" t="s">
        <v>620</v>
      </c>
      <c r="H1041" t="s">
        <v>620</v>
      </c>
      <c r="I1041" t="s">
        <v>322</v>
      </c>
      <c r="J1041" s="25">
        <v>3965</v>
      </c>
      <c r="K1041" s="26">
        <v>6.4143999999999997</v>
      </c>
      <c r="L1041" s="26">
        <v>7.7799999999999994E-2</v>
      </c>
    </row>
    <row r="1042" spans="1:12" ht="16" customHeight="1">
      <c r="A1042" t="s">
        <v>556</v>
      </c>
      <c r="B1042" t="s">
        <v>12</v>
      </c>
      <c r="C1042" t="s">
        <v>63</v>
      </c>
      <c r="D1042" s="24">
        <v>46113</v>
      </c>
      <c r="E1042" t="s">
        <v>599</v>
      </c>
      <c r="F1042" t="s">
        <v>12</v>
      </c>
      <c r="G1042" t="s">
        <v>616</v>
      </c>
      <c r="H1042" t="s">
        <v>616</v>
      </c>
      <c r="I1042" t="s">
        <v>324</v>
      </c>
      <c r="J1042" s="25">
        <v>13</v>
      </c>
      <c r="K1042" s="26">
        <v>2.3400000000000001E-2</v>
      </c>
      <c r="L1042" s="26">
        <v>0</v>
      </c>
    </row>
    <row r="1043" spans="1:12" ht="16" customHeight="1">
      <c r="A1043" t="s">
        <v>557</v>
      </c>
      <c r="B1043" t="s">
        <v>13</v>
      </c>
      <c r="C1043" t="s">
        <v>63</v>
      </c>
      <c r="D1043" s="24">
        <v>46113</v>
      </c>
      <c r="E1043" t="s">
        <v>561</v>
      </c>
      <c r="F1043" t="s">
        <v>12</v>
      </c>
      <c r="G1043" t="s">
        <v>616</v>
      </c>
      <c r="H1043" t="s">
        <v>618</v>
      </c>
      <c r="I1043" t="s">
        <v>315</v>
      </c>
      <c r="J1043" s="25">
        <v>12823711</v>
      </c>
      <c r="K1043" s="26">
        <v>19815.012299999999</v>
      </c>
      <c r="L1043" s="26">
        <v>92.5471</v>
      </c>
    </row>
    <row r="1044" spans="1:12" ht="16" customHeight="1">
      <c r="A1044" t="s">
        <v>557</v>
      </c>
      <c r="B1044" t="s">
        <v>13</v>
      </c>
      <c r="C1044" t="s">
        <v>63</v>
      </c>
      <c r="D1044" s="24">
        <v>46113</v>
      </c>
      <c r="E1044" t="s">
        <v>565</v>
      </c>
      <c r="F1044" t="s">
        <v>12</v>
      </c>
      <c r="G1044" t="s">
        <v>615</v>
      </c>
      <c r="H1044" t="s">
        <v>615</v>
      </c>
      <c r="I1044" t="s">
        <v>322</v>
      </c>
      <c r="J1044" s="25">
        <v>45252</v>
      </c>
      <c r="K1044" s="26">
        <v>71.032499999999999</v>
      </c>
      <c r="L1044" s="26">
        <v>0.54620000000000002</v>
      </c>
    </row>
    <row r="1045" spans="1:12" ht="16" customHeight="1">
      <c r="A1045" t="s">
        <v>557</v>
      </c>
      <c r="B1045" t="s">
        <v>13</v>
      </c>
      <c r="C1045" t="s">
        <v>63</v>
      </c>
      <c r="D1045" s="24">
        <v>46113</v>
      </c>
      <c r="E1045" t="s">
        <v>570</v>
      </c>
      <c r="F1045" t="s">
        <v>12</v>
      </c>
      <c r="G1045" t="s">
        <v>615</v>
      </c>
      <c r="H1045" t="s">
        <v>615</v>
      </c>
      <c r="I1045" t="s">
        <v>322</v>
      </c>
      <c r="J1045" s="25">
        <v>356</v>
      </c>
      <c r="K1045" s="26">
        <v>0.55920000000000003</v>
      </c>
      <c r="L1045" s="26">
        <v>1.06E-2</v>
      </c>
    </row>
    <row r="1046" spans="1:12" ht="16" customHeight="1">
      <c r="A1046" t="s">
        <v>557</v>
      </c>
      <c r="B1046" t="s">
        <v>13</v>
      </c>
      <c r="C1046" t="s">
        <v>63</v>
      </c>
      <c r="D1046" s="24">
        <v>46113</v>
      </c>
      <c r="E1046" t="s">
        <v>575</v>
      </c>
      <c r="F1046" t="s">
        <v>12</v>
      </c>
      <c r="G1046" t="s">
        <v>615</v>
      </c>
      <c r="H1046" t="s">
        <v>615</v>
      </c>
      <c r="I1046" t="s">
        <v>322</v>
      </c>
      <c r="J1046" s="25">
        <v>1</v>
      </c>
      <c r="K1046" s="26">
        <v>1.6000000000000001E-3</v>
      </c>
      <c r="L1046" s="26">
        <v>0</v>
      </c>
    </row>
    <row r="1047" spans="1:12" ht="16" customHeight="1">
      <c r="A1047" t="s">
        <v>557</v>
      </c>
      <c r="B1047" t="s">
        <v>13</v>
      </c>
      <c r="C1047" t="s">
        <v>63</v>
      </c>
      <c r="D1047" s="24">
        <v>46113</v>
      </c>
      <c r="E1047" t="s">
        <v>578</v>
      </c>
      <c r="F1047" t="s">
        <v>11</v>
      </c>
      <c r="G1047" t="s">
        <v>620</v>
      </c>
      <c r="H1047" t="s">
        <v>620</v>
      </c>
      <c r="I1047" t="s">
        <v>322</v>
      </c>
      <c r="J1047" s="25">
        <v>4970</v>
      </c>
      <c r="K1047" s="26">
        <v>7.9530000000000003</v>
      </c>
      <c r="L1047" s="26">
        <v>0.10199999999999999</v>
      </c>
    </row>
    <row r="1048" spans="1:12" ht="16" customHeight="1">
      <c r="A1048" t="s">
        <v>557</v>
      </c>
      <c r="B1048" t="s">
        <v>13</v>
      </c>
      <c r="C1048" t="s">
        <v>63</v>
      </c>
      <c r="D1048" s="24">
        <v>46113</v>
      </c>
      <c r="E1048" t="s">
        <v>599</v>
      </c>
      <c r="F1048" t="s">
        <v>12</v>
      </c>
      <c r="G1048" t="s">
        <v>616</v>
      </c>
      <c r="H1048" t="s">
        <v>616</v>
      </c>
      <c r="I1048" t="s">
        <v>324</v>
      </c>
      <c r="J1048" s="25">
        <v>165</v>
      </c>
      <c r="K1048" s="26">
        <v>0.26329999999999998</v>
      </c>
      <c r="L1048" s="26">
        <v>7.4999999999999997E-3</v>
      </c>
    </row>
    <row r="1049" spans="1:12" ht="16" customHeight="1">
      <c r="A1049" t="s">
        <v>558</v>
      </c>
      <c r="B1049" t="s">
        <v>9</v>
      </c>
      <c r="C1049" t="s">
        <v>63</v>
      </c>
      <c r="D1049" s="24">
        <v>46113</v>
      </c>
      <c r="E1049" t="s">
        <v>561</v>
      </c>
      <c r="F1049" t="s">
        <v>12</v>
      </c>
      <c r="G1049" t="s">
        <v>616</v>
      </c>
      <c r="H1049" t="s">
        <v>618</v>
      </c>
      <c r="I1049" t="s">
        <v>315</v>
      </c>
      <c r="J1049" s="25">
        <v>15077713</v>
      </c>
      <c r="K1049" s="26">
        <v>23342.291499999999</v>
      </c>
      <c r="L1049" s="26">
        <v>87.883600000000001</v>
      </c>
    </row>
    <row r="1050" spans="1:12" ht="16" customHeight="1">
      <c r="A1050" t="s">
        <v>558</v>
      </c>
      <c r="B1050" t="s">
        <v>9</v>
      </c>
      <c r="C1050" t="s">
        <v>63</v>
      </c>
      <c r="D1050" s="24">
        <v>46113</v>
      </c>
      <c r="E1050" t="s">
        <v>565</v>
      </c>
      <c r="F1050" t="s">
        <v>12</v>
      </c>
      <c r="G1050" t="s">
        <v>615</v>
      </c>
      <c r="H1050" t="s">
        <v>615</v>
      </c>
      <c r="I1050" t="s">
        <v>322</v>
      </c>
      <c r="J1050" s="25">
        <v>84862</v>
      </c>
      <c r="K1050" s="26">
        <v>132.8434</v>
      </c>
      <c r="L1050" s="26">
        <v>0.77059999999999995</v>
      </c>
    </row>
    <row r="1051" spans="1:12" ht="16" customHeight="1">
      <c r="A1051" t="s">
        <v>558</v>
      </c>
      <c r="B1051" t="s">
        <v>9</v>
      </c>
      <c r="C1051" t="s">
        <v>63</v>
      </c>
      <c r="D1051" s="24">
        <v>46113</v>
      </c>
      <c r="E1051" t="s">
        <v>570</v>
      </c>
      <c r="F1051" t="s">
        <v>12</v>
      </c>
      <c r="G1051" t="s">
        <v>615</v>
      </c>
      <c r="H1051" t="s">
        <v>615</v>
      </c>
      <c r="I1051" t="s">
        <v>322</v>
      </c>
      <c r="J1051" s="25">
        <v>695</v>
      </c>
      <c r="K1051" s="26">
        <v>1.0995999999999999</v>
      </c>
      <c r="L1051" s="26">
        <v>1.84E-2</v>
      </c>
    </row>
    <row r="1052" spans="1:12" ht="16" customHeight="1">
      <c r="A1052" t="s">
        <v>558</v>
      </c>
      <c r="B1052" t="s">
        <v>9</v>
      </c>
      <c r="C1052" t="s">
        <v>63</v>
      </c>
      <c r="D1052" s="24">
        <v>46113</v>
      </c>
      <c r="E1052" t="s">
        <v>575</v>
      </c>
      <c r="F1052" t="s">
        <v>12</v>
      </c>
      <c r="G1052" t="s">
        <v>615</v>
      </c>
      <c r="H1052" t="s">
        <v>615</v>
      </c>
      <c r="I1052" t="s">
        <v>322</v>
      </c>
      <c r="J1052" s="25">
        <v>34</v>
      </c>
      <c r="K1052" s="26">
        <v>5.7000000000000002E-2</v>
      </c>
      <c r="L1052" s="26">
        <v>1E-4</v>
      </c>
    </row>
    <row r="1053" spans="1:12" ht="16" customHeight="1">
      <c r="A1053" t="s">
        <v>558</v>
      </c>
      <c r="B1053" t="s">
        <v>9</v>
      </c>
      <c r="C1053" t="s">
        <v>63</v>
      </c>
      <c r="D1053" s="24">
        <v>46113</v>
      </c>
      <c r="E1053" t="s">
        <v>578</v>
      </c>
      <c r="F1053" t="s">
        <v>11</v>
      </c>
      <c r="G1053" t="s">
        <v>620</v>
      </c>
      <c r="H1053" t="s">
        <v>620</v>
      </c>
      <c r="I1053" t="s">
        <v>322</v>
      </c>
      <c r="J1053" s="25">
        <v>3499</v>
      </c>
      <c r="K1053" s="26">
        <v>5.5612000000000004</v>
      </c>
      <c r="L1053" s="26">
        <v>6.8599999999999994E-2</v>
      </c>
    </row>
    <row r="1054" spans="1:12" ht="16" customHeight="1">
      <c r="A1054" t="s">
        <v>558</v>
      </c>
      <c r="B1054" t="s">
        <v>9</v>
      </c>
      <c r="C1054" t="s">
        <v>63</v>
      </c>
      <c r="D1054" s="24">
        <v>46113</v>
      </c>
      <c r="E1054" t="s">
        <v>599</v>
      </c>
      <c r="F1054" t="s">
        <v>12</v>
      </c>
      <c r="G1054" t="s">
        <v>616</v>
      </c>
      <c r="H1054" t="s">
        <v>616</v>
      </c>
      <c r="I1054" t="s">
        <v>324</v>
      </c>
      <c r="J1054" s="25">
        <v>15</v>
      </c>
      <c r="K1054" s="26">
        <v>2.4400000000000002E-2</v>
      </c>
      <c r="L1054" s="26">
        <v>5.9999999999999995E-4</v>
      </c>
    </row>
    <row r="1055" spans="1:12" ht="16" customHeight="1">
      <c r="A1055" t="s">
        <v>490</v>
      </c>
      <c r="B1055" t="s">
        <v>10</v>
      </c>
      <c r="C1055" t="s">
        <v>63</v>
      </c>
      <c r="D1055" s="24">
        <v>46113</v>
      </c>
      <c r="E1055" t="s">
        <v>561</v>
      </c>
      <c r="F1055" t="s">
        <v>12</v>
      </c>
      <c r="G1055" t="s">
        <v>616</v>
      </c>
      <c r="H1055" t="s">
        <v>618</v>
      </c>
      <c r="I1055" t="s">
        <v>315</v>
      </c>
      <c r="J1055" s="25">
        <v>22416130</v>
      </c>
      <c r="K1055" s="26">
        <v>34614.990700000002</v>
      </c>
      <c r="L1055" s="26">
        <v>91.270300000000006</v>
      </c>
    </row>
    <row r="1056" spans="1:12" ht="16" customHeight="1">
      <c r="A1056" t="s">
        <v>490</v>
      </c>
      <c r="B1056" t="s">
        <v>10</v>
      </c>
      <c r="C1056" t="s">
        <v>63</v>
      </c>
      <c r="D1056" s="24">
        <v>46113</v>
      </c>
      <c r="E1056" t="s">
        <v>565</v>
      </c>
      <c r="F1056" t="s">
        <v>12</v>
      </c>
      <c r="G1056" t="s">
        <v>615</v>
      </c>
      <c r="H1056" t="s">
        <v>615</v>
      </c>
      <c r="I1056" t="s">
        <v>322</v>
      </c>
      <c r="J1056" s="25">
        <v>215690</v>
      </c>
      <c r="K1056" s="26">
        <v>335.49639999999999</v>
      </c>
      <c r="L1056" s="26">
        <v>1.4374</v>
      </c>
    </row>
    <row r="1057" spans="1:12" ht="16" customHeight="1">
      <c r="A1057" t="s">
        <v>490</v>
      </c>
      <c r="B1057" t="s">
        <v>10</v>
      </c>
      <c r="C1057" t="s">
        <v>63</v>
      </c>
      <c r="D1057" s="24">
        <v>46113</v>
      </c>
      <c r="E1057" t="s">
        <v>570</v>
      </c>
      <c r="F1057" t="s">
        <v>12</v>
      </c>
      <c r="G1057" t="s">
        <v>615</v>
      </c>
      <c r="H1057" t="s">
        <v>615</v>
      </c>
      <c r="I1057" t="s">
        <v>322</v>
      </c>
      <c r="J1057" s="25">
        <v>1116</v>
      </c>
      <c r="K1057" s="26">
        <v>1.7722</v>
      </c>
      <c r="L1057" s="26">
        <v>1.5299999999999999E-2</v>
      </c>
    </row>
    <row r="1058" spans="1:12" ht="16" customHeight="1">
      <c r="A1058" t="s">
        <v>490</v>
      </c>
      <c r="B1058" t="s">
        <v>10</v>
      </c>
      <c r="C1058" t="s">
        <v>63</v>
      </c>
      <c r="D1058" s="24">
        <v>46113</v>
      </c>
      <c r="E1058" t="s">
        <v>575</v>
      </c>
      <c r="F1058" t="s">
        <v>12</v>
      </c>
      <c r="G1058" t="s">
        <v>615</v>
      </c>
      <c r="H1058" t="s">
        <v>615</v>
      </c>
      <c r="I1058" t="s">
        <v>322</v>
      </c>
      <c r="J1058" s="25">
        <v>141</v>
      </c>
      <c r="K1058" s="26">
        <v>0.2208</v>
      </c>
      <c r="L1058" s="26">
        <v>5.7000000000000002E-3</v>
      </c>
    </row>
    <row r="1059" spans="1:12" ht="16" customHeight="1">
      <c r="A1059" t="s">
        <v>490</v>
      </c>
      <c r="B1059" t="s">
        <v>10</v>
      </c>
      <c r="C1059" t="s">
        <v>63</v>
      </c>
      <c r="D1059" s="24">
        <v>46113</v>
      </c>
      <c r="E1059" t="s">
        <v>578</v>
      </c>
      <c r="F1059" t="s">
        <v>11</v>
      </c>
      <c r="G1059" t="s">
        <v>620</v>
      </c>
      <c r="H1059" t="s">
        <v>620</v>
      </c>
      <c r="I1059" t="s">
        <v>322</v>
      </c>
      <c r="J1059" s="25">
        <v>6361</v>
      </c>
      <c r="K1059" s="26">
        <v>10.0464</v>
      </c>
      <c r="L1059" s="26">
        <v>0.111</v>
      </c>
    </row>
    <row r="1060" spans="1:12" ht="16" customHeight="1">
      <c r="A1060" t="s">
        <v>490</v>
      </c>
      <c r="B1060" t="s">
        <v>10</v>
      </c>
      <c r="C1060" t="s">
        <v>63</v>
      </c>
      <c r="D1060" s="24">
        <v>46113</v>
      </c>
      <c r="E1060" t="s">
        <v>599</v>
      </c>
      <c r="F1060" t="s">
        <v>12</v>
      </c>
      <c r="G1060" t="s">
        <v>616</v>
      </c>
      <c r="H1060" t="s">
        <v>616</v>
      </c>
      <c r="I1060" t="s">
        <v>324</v>
      </c>
      <c r="J1060" s="25">
        <v>85</v>
      </c>
      <c r="K1060" s="26">
        <v>0.13519999999999999</v>
      </c>
      <c r="L1060" s="26">
        <v>4.0000000000000001E-3</v>
      </c>
    </row>
    <row r="1061" spans="1:12" ht="16" customHeight="1">
      <c r="A1061" t="s">
        <v>559</v>
      </c>
      <c r="B1061" t="s">
        <v>11</v>
      </c>
      <c r="C1061" t="s">
        <v>64</v>
      </c>
      <c r="D1061" s="24">
        <v>46113</v>
      </c>
      <c r="E1061" t="s">
        <v>561</v>
      </c>
      <c r="F1061" t="s">
        <v>12</v>
      </c>
      <c r="G1061" t="s">
        <v>616</v>
      </c>
      <c r="H1061" t="s">
        <v>618</v>
      </c>
      <c r="I1061" t="s">
        <v>315</v>
      </c>
      <c r="J1061" s="25">
        <v>114233559</v>
      </c>
      <c r="K1061" s="26">
        <v>177658.82670000001</v>
      </c>
      <c r="L1061" s="26">
        <v>362.15699999999998</v>
      </c>
    </row>
    <row r="1062" spans="1:12" ht="16" customHeight="1">
      <c r="A1062" t="s">
        <v>559</v>
      </c>
      <c r="B1062" t="s">
        <v>11</v>
      </c>
      <c r="C1062" t="s">
        <v>64</v>
      </c>
      <c r="D1062" s="24">
        <v>46113</v>
      </c>
      <c r="E1062" t="s">
        <v>565</v>
      </c>
      <c r="F1062" t="s">
        <v>12</v>
      </c>
      <c r="G1062" t="s">
        <v>615</v>
      </c>
      <c r="H1062" t="s">
        <v>615</v>
      </c>
      <c r="I1062" t="s">
        <v>322</v>
      </c>
      <c r="J1062" s="25">
        <v>707340</v>
      </c>
      <c r="K1062" s="26">
        <v>1095.3851</v>
      </c>
      <c r="L1062" s="26">
        <v>4.3659999999999997</v>
      </c>
    </row>
    <row r="1063" spans="1:12" ht="16" customHeight="1">
      <c r="A1063" t="s">
        <v>559</v>
      </c>
      <c r="B1063" t="s">
        <v>11</v>
      </c>
      <c r="C1063" t="s">
        <v>64</v>
      </c>
      <c r="D1063" s="24">
        <v>46113</v>
      </c>
      <c r="E1063" t="s">
        <v>570</v>
      </c>
      <c r="F1063" t="s">
        <v>12</v>
      </c>
      <c r="G1063" t="s">
        <v>615</v>
      </c>
      <c r="H1063" t="s">
        <v>615</v>
      </c>
      <c r="I1063" t="s">
        <v>322</v>
      </c>
      <c r="J1063" s="25">
        <v>6391</v>
      </c>
      <c r="K1063" s="26">
        <v>10.083399999999999</v>
      </c>
      <c r="L1063" s="26">
        <v>8.3900000000000002E-2</v>
      </c>
    </row>
    <row r="1064" spans="1:12" ht="16" customHeight="1">
      <c r="A1064" t="s">
        <v>559</v>
      </c>
      <c r="B1064" t="s">
        <v>11</v>
      </c>
      <c r="C1064" t="s">
        <v>64</v>
      </c>
      <c r="D1064" s="24">
        <v>46113</v>
      </c>
      <c r="E1064" t="s">
        <v>575</v>
      </c>
      <c r="F1064" t="s">
        <v>12</v>
      </c>
      <c r="G1064" t="s">
        <v>615</v>
      </c>
      <c r="H1064" t="s">
        <v>615</v>
      </c>
      <c r="I1064" t="s">
        <v>322</v>
      </c>
      <c r="J1064" s="25">
        <v>9</v>
      </c>
      <c r="K1064" s="26">
        <v>1.4999999999999999E-2</v>
      </c>
      <c r="L1064" s="26">
        <v>0</v>
      </c>
    </row>
    <row r="1065" spans="1:12" ht="16" customHeight="1">
      <c r="A1065" t="s">
        <v>559</v>
      </c>
      <c r="B1065" t="s">
        <v>11</v>
      </c>
      <c r="C1065" t="s">
        <v>64</v>
      </c>
      <c r="D1065" s="24">
        <v>46113</v>
      </c>
      <c r="E1065" t="s">
        <v>578</v>
      </c>
      <c r="F1065" t="s">
        <v>11</v>
      </c>
      <c r="G1065" t="s">
        <v>620</v>
      </c>
      <c r="H1065" t="s">
        <v>620</v>
      </c>
      <c r="I1065" t="s">
        <v>322</v>
      </c>
      <c r="J1065" s="25">
        <v>14201</v>
      </c>
      <c r="K1065" s="26">
        <v>23.3247</v>
      </c>
      <c r="L1065" s="26">
        <v>0.55589999999999995</v>
      </c>
    </row>
    <row r="1066" spans="1:12" ht="16" customHeight="1">
      <c r="A1066" t="s">
        <v>559</v>
      </c>
      <c r="B1066" t="s">
        <v>11</v>
      </c>
      <c r="C1066" t="s">
        <v>64</v>
      </c>
      <c r="D1066" s="24">
        <v>46113</v>
      </c>
      <c r="E1066" t="s">
        <v>599</v>
      </c>
      <c r="F1066" t="s">
        <v>12</v>
      </c>
      <c r="G1066" t="s">
        <v>616</v>
      </c>
      <c r="H1066" t="s">
        <v>616</v>
      </c>
      <c r="I1066" t="s">
        <v>324</v>
      </c>
      <c r="J1066" s="25">
        <v>110</v>
      </c>
      <c r="K1066" s="26">
        <v>0.17660000000000001</v>
      </c>
      <c r="L1066" s="26">
        <v>5.1000000000000004E-3</v>
      </c>
    </row>
    <row r="1067" spans="1:12" ht="16" customHeight="1">
      <c r="A1067" t="s">
        <v>561</v>
      </c>
      <c r="B1067" t="s">
        <v>12</v>
      </c>
      <c r="C1067" t="s">
        <v>64</v>
      </c>
      <c r="D1067" s="24">
        <v>46113</v>
      </c>
      <c r="E1067" t="s">
        <v>561</v>
      </c>
      <c r="F1067" t="s">
        <v>12</v>
      </c>
      <c r="G1067" t="s">
        <v>616</v>
      </c>
      <c r="H1067" t="s">
        <v>618</v>
      </c>
      <c r="I1067" t="s">
        <v>315</v>
      </c>
      <c r="J1067" s="25">
        <v>606194499</v>
      </c>
      <c r="K1067" s="26">
        <v>932773.89549999998</v>
      </c>
      <c r="L1067" s="26">
        <v>698.57150000000001</v>
      </c>
    </row>
    <row r="1068" spans="1:12" ht="16" customHeight="1">
      <c r="A1068" t="s">
        <v>561</v>
      </c>
      <c r="B1068" t="s">
        <v>12</v>
      </c>
      <c r="C1068" t="s">
        <v>64</v>
      </c>
      <c r="D1068" s="24">
        <v>46113</v>
      </c>
      <c r="E1068" t="s">
        <v>565</v>
      </c>
      <c r="F1068" t="s">
        <v>12</v>
      </c>
      <c r="G1068" t="s">
        <v>615</v>
      </c>
      <c r="H1068" t="s">
        <v>615</v>
      </c>
      <c r="I1068" t="s">
        <v>322</v>
      </c>
      <c r="J1068" s="25">
        <v>1990377</v>
      </c>
      <c r="K1068" s="26">
        <v>3075.9938999999999</v>
      </c>
      <c r="L1068" s="26">
        <v>16.098800000000001</v>
      </c>
    </row>
    <row r="1069" spans="1:12" ht="16" customHeight="1">
      <c r="A1069" t="s">
        <v>561</v>
      </c>
      <c r="B1069" t="s">
        <v>12</v>
      </c>
      <c r="C1069" t="s">
        <v>64</v>
      </c>
      <c r="D1069" s="24">
        <v>46113</v>
      </c>
      <c r="E1069" t="s">
        <v>570</v>
      </c>
      <c r="F1069" t="s">
        <v>12</v>
      </c>
      <c r="G1069" t="s">
        <v>615</v>
      </c>
      <c r="H1069" t="s">
        <v>615</v>
      </c>
      <c r="I1069" t="s">
        <v>322</v>
      </c>
      <c r="J1069" s="25">
        <v>11154</v>
      </c>
      <c r="K1069" s="26">
        <v>17.450700000000001</v>
      </c>
      <c r="L1069" s="26">
        <v>0.15820000000000001</v>
      </c>
    </row>
    <row r="1070" spans="1:12" ht="16" customHeight="1">
      <c r="A1070" t="s">
        <v>561</v>
      </c>
      <c r="B1070" t="s">
        <v>12</v>
      </c>
      <c r="C1070" t="s">
        <v>64</v>
      </c>
      <c r="D1070" s="24">
        <v>46113</v>
      </c>
      <c r="E1070" t="s">
        <v>575</v>
      </c>
      <c r="F1070" t="s">
        <v>12</v>
      </c>
      <c r="G1070" t="s">
        <v>615</v>
      </c>
      <c r="H1070" t="s">
        <v>615</v>
      </c>
      <c r="I1070" t="s">
        <v>322</v>
      </c>
      <c r="J1070" s="25">
        <v>24</v>
      </c>
      <c r="K1070" s="26">
        <v>3.9E-2</v>
      </c>
      <c r="L1070" s="26">
        <v>2.9999999999999997E-4</v>
      </c>
    </row>
    <row r="1071" spans="1:12" ht="16" customHeight="1">
      <c r="A1071" t="s">
        <v>561</v>
      </c>
      <c r="B1071" t="s">
        <v>12</v>
      </c>
      <c r="C1071" t="s">
        <v>64</v>
      </c>
      <c r="D1071" s="24">
        <v>46113</v>
      </c>
      <c r="E1071" t="s">
        <v>578</v>
      </c>
      <c r="F1071" t="s">
        <v>11</v>
      </c>
      <c r="G1071" t="s">
        <v>620</v>
      </c>
      <c r="H1071" t="s">
        <v>620</v>
      </c>
      <c r="I1071" t="s">
        <v>322</v>
      </c>
      <c r="J1071" s="25">
        <v>18371</v>
      </c>
      <c r="K1071" s="26">
        <v>29.408100000000001</v>
      </c>
      <c r="L1071" s="26">
        <v>0.63239999999999996</v>
      </c>
    </row>
    <row r="1072" spans="1:12" ht="16" customHeight="1">
      <c r="A1072" t="s">
        <v>561</v>
      </c>
      <c r="B1072" t="s">
        <v>12</v>
      </c>
      <c r="C1072" t="s">
        <v>64</v>
      </c>
      <c r="D1072" s="24">
        <v>46113</v>
      </c>
      <c r="E1072" t="s">
        <v>584</v>
      </c>
      <c r="F1072" t="s">
        <v>12</v>
      </c>
      <c r="G1072" t="s">
        <v>615</v>
      </c>
      <c r="H1072" t="s">
        <v>615</v>
      </c>
      <c r="I1072" t="s">
        <v>324</v>
      </c>
      <c r="J1072" s="25">
        <v>1</v>
      </c>
      <c r="K1072" s="26">
        <v>1.6000000000000001E-3</v>
      </c>
      <c r="L1072" s="26">
        <v>0</v>
      </c>
    </row>
    <row r="1073" spans="1:12" ht="16" customHeight="1">
      <c r="A1073" t="s">
        <v>561</v>
      </c>
      <c r="B1073" t="s">
        <v>12</v>
      </c>
      <c r="C1073" t="s">
        <v>64</v>
      </c>
      <c r="D1073" s="24">
        <v>46113</v>
      </c>
      <c r="E1073" t="s">
        <v>599</v>
      </c>
      <c r="F1073" t="s">
        <v>12</v>
      </c>
      <c r="G1073" t="s">
        <v>616</v>
      </c>
      <c r="H1073" t="s">
        <v>616</v>
      </c>
      <c r="I1073" t="s">
        <v>324</v>
      </c>
      <c r="J1073" s="25">
        <v>295</v>
      </c>
      <c r="K1073" s="26">
        <v>0.47110000000000002</v>
      </c>
      <c r="L1073" s="26">
        <v>1.0699999999999999E-2</v>
      </c>
    </row>
    <row r="1074" spans="1:12" ht="16" customHeight="1">
      <c r="A1074" t="s">
        <v>562</v>
      </c>
      <c r="B1074" t="s">
        <v>9</v>
      </c>
      <c r="C1074" t="s">
        <v>65</v>
      </c>
      <c r="D1074" s="24">
        <v>46143</v>
      </c>
      <c r="E1074" t="s">
        <v>565</v>
      </c>
      <c r="F1074" t="s">
        <v>12</v>
      </c>
      <c r="G1074" t="s">
        <v>615</v>
      </c>
      <c r="H1074" t="s">
        <v>615</v>
      </c>
      <c r="I1074" t="s">
        <v>315</v>
      </c>
      <c r="J1074" s="25">
        <v>23860456</v>
      </c>
      <c r="K1074" s="26">
        <v>37097.031499999997</v>
      </c>
      <c r="L1074" s="26">
        <v>148.48560000000001</v>
      </c>
    </row>
    <row r="1075" spans="1:12" ht="16" customHeight="1">
      <c r="A1075" t="s">
        <v>562</v>
      </c>
      <c r="B1075" t="s">
        <v>9</v>
      </c>
      <c r="C1075" t="s">
        <v>65</v>
      </c>
      <c r="D1075" s="24">
        <v>46143</v>
      </c>
      <c r="E1075" t="s">
        <v>570</v>
      </c>
      <c r="F1075" t="s">
        <v>12</v>
      </c>
      <c r="G1075" t="s">
        <v>615</v>
      </c>
      <c r="H1075" t="s">
        <v>615</v>
      </c>
      <c r="I1075" t="s">
        <v>315</v>
      </c>
      <c r="J1075" s="25">
        <v>90268</v>
      </c>
      <c r="K1075" s="26">
        <v>141.8896</v>
      </c>
      <c r="L1075" s="26">
        <v>0.97599999999999998</v>
      </c>
    </row>
    <row r="1076" spans="1:12" ht="16" customHeight="1">
      <c r="A1076" t="s">
        <v>562</v>
      </c>
      <c r="B1076" t="s">
        <v>9</v>
      </c>
      <c r="C1076" t="s">
        <v>65</v>
      </c>
      <c r="D1076" s="24">
        <v>46143</v>
      </c>
      <c r="E1076" t="s">
        <v>575</v>
      </c>
      <c r="F1076" t="s">
        <v>12</v>
      </c>
      <c r="G1076" t="s">
        <v>615</v>
      </c>
      <c r="H1076" t="s">
        <v>615</v>
      </c>
      <c r="I1076" t="s">
        <v>315</v>
      </c>
      <c r="J1076" s="25">
        <v>1107</v>
      </c>
      <c r="K1076" s="26">
        <v>1.7423</v>
      </c>
      <c r="L1076" s="26">
        <v>2.6100000000000002E-2</v>
      </c>
    </row>
    <row r="1077" spans="1:12" ht="16" customHeight="1">
      <c r="A1077" t="s">
        <v>562</v>
      </c>
      <c r="B1077" t="s">
        <v>9</v>
      </c>
      <c r="C1077" t="s">
        <v>65</v>
      </c>
      <c r="D1077" s="24">
        <v>46143</v>
      </c>
      <c r="E1077" t="s">
        <v>578</v>
      </c>
      <c r="F1077" t="s">
        <v>11</v>
      </c>
      <c r="G1077" t="s">
        <v>620</v>
      </c>
      <c r="H1077" t="s">
        <v>620</v>
      </c>
      <c r="I1077" t="s">
        <v>315</v>
      </c>
      <c r="J1077" s="25">
        <v>69728</v>
      </c>
      <c r="K1077" s="26">
        <v>120.83799999999999</v>
      </c>
      <c r="L1077" s="26">
        <v>0.37559999999999999</v>
      </c>
    </row>
    <row r="1078" spans="1:12" ht="16" customHeight="1">
      <c r="A1078" t="s">
        <v>562</v>
      </c>
      <c r="B1078" t="s">
        <v>9</v>
      </c>
      <c r="C1078" t="s">
        <v>65</v>
      </c>
      <c r="D1078" s="24">
        <v>46143</v>
      </c>
      <c r="E1078" t="s">
        <v>584</v>
      </c>
      <c r="F1078" t="s">
        <v>12</v>
      </c>
      <c r="G1078" t="s">
        <v>615</v>
      </c>
      <c r="H1078" t="s">
        <v>615</v>
      </c>
      <c r="I1078" t="s">
        <v>322</v>
      </c>
      <c r="J1078" s="25">
        <v>2</v>
      </c>
      <c r="K1078" s="26">
        <v>3.2000000000000002E-3</v>
      </c>
      <c r="L1078" s="26">
        <v>1E-4</v>
      </c>
    </row>
    <row r="1079" spans="1:12" ht="16" customHeight="1">
      <c r="A1079" t="s">
        <v>562</v>
      </c>
      <c r="B1079" t="s">
        <v>9</v>
      </c>
      <c r="C1079" t="s">
        <v>65</v>
      </c>
      <c r="D1079" s="24">
        <v>46143</v>
      </c>
      <c r="E1079" t="s">
        <v>599</v>
      </c>
      <c r="F1079" t="s">
        <v>12</v>
      </c>
      <c r="G1079" t="s">
        <v>616</v>
      </c>
      <c r="H1079" t="s">
        <v>616</v>
      </c>
      <c r="I1079" t="s">
        <v>322</v>
      </c>
      <c r="J1079" s="25">
        <v>237</v>
      </c>
      <c r="K1079" s="26">
        <v>0.37930000000000003</v>
      </c>
      <c r="L1079" s="26">
        <v>8.6999999999999994E-3</v>
      </c>
    </row>
    <row r="1080" spans="1:12" ht="16" customHeight="1">
      <c r="A1080" t="s">
        <v>539</v>
      </c>
      <c r="B1080" t="s">
        <v>10</v>
      </c>
      <c r="C1080" t="s">
        <v>65</v>
      </c>
      <c r="D1080" s="24">
        <v>46143</v>
      </c>
      <c r="E1080" t="s">
        <v>565</v>
      </c>
      <c r="F1080" t="s">
        <v>12</v>
      </c>
      <c r="G1080" t="s">
        <v>615</v>
      </c>
      <c r="H1080" t="s">
        <v>615</v>
      </c>
      <c r="I1080" t="s">
        <v>315</v>
      </c>
      <c r="J1080" s="25">
        <v>26472603</v>
      </c>
      <c r="K1080" s="26">
        <v>40955.07</v>
      </c>
      <c r="L1080" s="26">
        <v>117.95140000000001</v>
      </c>
    </row>
    <row r="1081" spans="1:12" ht="16" customHeight="1">
      <c r="A1081" t="s">
        <v>539</v>
      </c>
      <c r="B1081" t="s">
        <v>10</v>
      </c>
      <c r="C1081" t="s">
        <v>65</v>
      </c>
      <c r="D1081" s="24">
        <v>46143</v>
      </c>
      <c r="E1081" t="s">
        <v>570</v>
      </c>
      <c r="F1081" t="s">
        <v>12</v>
      </c>
      <c r="G1081" t="s">
        <v>615</v>
      </c>
      <c r="H1081" t="s">
        <v>615</v>
      </c>
      <c r="I1081" t="s">
        <v>315</v>
      </c>
      <c r="J1081" s="25">
        <v>189691</v>
      </c>
      <c r="K1081" s="26">
        <v>294.66460000000001</v>
      </c>
      <c r="L1081" s="26">
        <v>1.4328000000000001</v>
      </c>
    </row>
    <row r="1082" spans="1:12" ht="16" customHeight="1">
      <c r="A1082" t="s">
        <v>539</v>
      </c>
      <c r="B1082" t="s">
        <v>10</v>
      </c>
      <c r="C1082" t="s">
        <v>65</v>
      </c>
      <c r="D1082" s="24">
        <v>46143</v>
      </c>
      <c r="E1082" t="s">
        <v>575</v>
      </c>
      <c r="F1082" t="s">
        <v>12</v>
      </c>
      <c r="G1082" t="s">
        <v>615</v>
      </c>
      <c r="H1082" t="s">
        <v>615</v>
      </c>
      <c r="I1082" t="s">
        <v>315</v>
      </c>
      <c r="J1082" s="25">
        <v>639</v>
      </c>
      <c r="K1082" s="26">
        <v>1.0032000000000001</v>
      </c>
      <c r="L1082" s="26">
        <v>1.2800000000000001E-2</v>
      </c>
    </row>
    <row r="1083" spans="1:12" ht="16" customHeight="1">
      <c r="A1083" t="s">
        <v>539</v>
      </c>
      <c r="B1083" t="s">
        <v>10</v>
      </c>
      <c r="C1083" t="s">
        <v>65</v>
      </c>
      <c r="D1083" s="24">
        <v>46143</v>
      </c>
      <c r="E1083" t="s">
        <v>578</v>
      </c>
      <c r="F1083" t="s">
        <v>11</v>
      </c>
      <c r="G1083" t="s">
        <v>620</v>
      </c>
      <c r="H1083" t="s">
        <v>620</v>
      </c>
      <c r="I1083" t="s">
        <v>315</v>
      </c>
      <c r="J1083" s="25">
        <v>19227</v>
      </c>
      <c r="K1083" s="26">
        <v>30.144500000000001</v>
      </c>
      <c r="L1083" s="26">
        <v>0.33750000000000002</v>
      </c>
    </row>
    <row r="1084" spans="1:12" ht="16" customHeight="1">
      <c r="A1084" t="s">
        <v>539</v>
      </c>
      <c r="B1084" t="s">
        <v>10</v>
      </c>
      <c r="C1084" t="s">
        <v>65</v>
      </c>
      <c r="D1084" s="24">
        <v>46143</v>
      </c>
      <c r="E1084" t="s">
        <v>584</v>
      </c>
      <c r="F1084" t="s">
        <v>12</v>
      </c>
      <c r="G1084" t="s">
        <v>615</v>
      </c>
      <c r="H1084" t="s">
        <v>615</v>
      </c>
      <c r="I1084" t="s">
        <v>322</v>
      </c>
      <c r="J1084" s="25">
        <v>0</v>
      </c>
      <c r="K1084" s="26">
        <v>0</v>
      </c>
      <c r="L1084" s="26">
        <v>0</v>
      </c>
    </row>
    <row r="1085" spans="1:12" ht="16" customHeight="1">
      <c r="A1085" t="s">
        <v>539</v>
      </c>
      <c r="B1085" t="s">
        <v>10</v>
      </c>
      <c r="C1085" t="s">
        <v>65</v>
      </c>
      <c r="D1085" s="24">
        <v>46143</v>
      </c>
      <c r="E1085" t="s">
        <v>599</v>
      </c>
      <c r="F1085" t="s">
        <v>12</v>
      </c>
      <c r="G1085" t="s">
        <v>616</v>
      </c>
      <c r="H1085" t="s">
        <v>616</v>
      </c>
      <c r="I1085" t="s">
        <v>322</v>
      </c>
      <c r="J1085" s="25">
        <v>316</v>
      </c>
      <c r="K1085" s="26">
        <v>0.49869999999999998</v>
      </c>
      <c r="L1085" s="26">
        <v>1.0999999999999999E-2</v>
      </c>
    </row>
    <row r="1086" spans="1:12" ht="16" customHeight="1">
      <c r="A1086" t="s">
        <v>563</v>
      </c>
      <c r="B1086" t="s">
        <v>11</v>
      </c>
      <c r="C1086" t="s">
        <v>65</v>
      </c>
      <c r="D1086" s="24">
        <v>46143</v>
      </c>
      <c r="E1086" t="s">
        <v>565</v>
      </c>
      <c r="F1086" t="s">
        <v>12</v>
      </c>
      <c r="G1086" t="s">
        <v>615</v>
      </c>
      <c r="H1086" t="s">
        <v>615</v>
      </c>
      <c r="I1086" t="s">
        <v>315</v>
      </c>
      <c r="J1086" s="25">
        <v>154690847</v>
      </c>
      <c r="K1086" s="26">
        <v>240268.43719999999</v>
      </c>
      <c r="L1086" s="26">
        <v>505.4402</v>
      </c>
    </row>
    <row r="1087" spans="1:12" ht="16" customHeight="1">
      <c r="A1087" t="s">
        <v>563</v>
      </c>
      <c r="B1087" t="s">
        <v>11</v>
      </c>
      <c r="C1087" t="s">
        <v>65</v>
      </c>
      <c r="D1087" s="24">
        <v>46143</v>
      </c>
      <c r="E1087" t="s">
        <v>570</v>
      </c>
      <c r="F1087" t="s">
        <v>12</v>
      </c>
      <c r="G1087" t="s">
        <v>615</v>
      </c>
      <c r="H1087" t="s">
        <v>615</v>
      </c>
      <c r="I1087" t="s">
        <v>315</v>
      </c>
      <c r="J1087" s="25">
        <v>789865</v>
      </c>
      <c r="K1087" s="26">
        <v>1227.6057000000001</v>
      </c>
      <c r="L1087" s="26">
        <v>5.1740000000000004</v>
      </c>
    </row>
    <row r="1088" spans="1:12" ht="16" customHeight="1">
      <c r="A1088" t="s">
        <v>563</v>
      </c>
      <c r="B1088" t="s">
        <v>11</v>
      </c>
      <c r="C1088" t="s">
        <v>65</v>
      </c>
      <c r="D1088" s="24">
        <v>46143</v>
      </c>
      <c r="E1088" t="s">
        <v>575</v>
      </c>
      <c r="F1088" t="s">
        <v>12</v>
      </c>
      <c r="G1088" t="s">
        <v>615</v>
      </c>
      <c r="H1088" t="s">
        <v>615</v>
      </c>
      <c r="I1088" t="s">
        <v>315</v>
      </c>
      <c r="J1088" s="25">
        <v>2434</v>
      </c>
      <c r="K1088" s="26">
        <v>3.8249</v>
      </c>
      <c r="L1088" s="26">
        <v>4.6699999999999998E-2</v>
      </c>
    </row>
    <row r="1089" spans="1:12" ht="16" customHeight="1">
      <c r="A1089" t="s">
        <v>563</v>
      </c>
      <c r="B1089" t="s">
        <v>11</v>
      </c>
      <c r="C1089" t="s">
        <v>65</v>
      </c>
      <c r="D1089" s="24">
        <v>46143</v>
      </c>
      <c r="E1089" t="s">
        <v>578</v>
      </c>
      <c r="F1089" t="s">
        <v>11</v>
      </c>
      <c r="G1089" t="s">
        <v>620</v>
      </c>
      <c r="H1089" t="s">
        <v>620</v>
      </c>
      <c r="I1089" t="s">
        <v>315</v>
      </c>
      <c r="J1089" s="25">
        <v>29115</v>
      </c>
      <c r="K1089" s="26">
        <v>45.907400000000003</v>
      </c>
      <c r="L1089" s="26">
        <v>0.43809999999999999</v>
      </c>
    </row>
    <row r="1090" spans="1:12" ht="16" customHeight="1">
      <c r="A1090" t="s">
        <v>563</v>
      </c>
      <c r="B1090" t="s">
        <v>11</v>
      </c>
      <c r="C1090" t="s">
        <v>65</v>
      </c>
      <c r="D1090" s="24">
        <v>46143</v>
      </c>
      <c r="E1090" t="s">
        <v>584</v>
      </c>
      <c r="F1090" t="s">
        <v>12</v>
      </c>
      <c r="G1090" t="s">
        <v>615</v>
      </c>
      <c r="H1090" t="s">
        <v>615</v>
      </c>
      <c r="I1090" t="s">
        <v>322</v>
      </c>
      <c r="J1090" s="25">
        <v>0</v>
      </c>
      <c r="K1090" s="26">
        <v>0</v>
      </c>
      <c r="L1090" s="26">
        <v>0</v>
      </c>
    </row>
    <row r="1091" spans="1:12" ht="16" customHeight="1">
      <c r="A1091" t="s">
        <v>563</v>
      </c>
      <c r="B1091" t="s">
        <v>11</v>
      </c>
      <c r="C1091" t="s">
        <v>65</v>
      </c>
      <c r="D1091" s="24">
        <v>46143</v>
      </c>
      <c r="E1091" t="s">
        <v>599</v>
      </c>
      <c r="F1091" t="s">
        <v>12</v>
      </c>
      <c r="G1091" t="s">
        <v>616</v>
      </c>
      <c r="H1091" t="s">
        <v>616</v>
      </c>
      <c r="I1091" t="s">
        <v>322</v>
      </c>
      <c r="J1091" s="25">
        <v>341</v>
      </c>
      <c r="K1091" s="26">
        <v>0.54259999999999997</v>
      </c>
      <c r="L1091" s="26">
        <v>1.18E-2</v>
      </c>
    </row>
    <row r="1092" spans="1:12" ht="16" customHeight="1">
      <c r="A1092" t="s">
        <v>565</v>
      </c>
      <c r="B1092" t="s">
        <v>12</v>
      </c>
      <c r="C1092" t="s">
        <v>65</v>
      </c>
      <c r="D1092" s="24">
        <v>46143</v>
      </c>
      <c r="E1092" t="s">
        <v>565</v>
      </c>
      <c r="F1092" t="s">
        <v>12</v>
      </c>
      <c r="G1092" t="s">
        <v>615</v>
      </c>
      <c r="H1092" t="s">
        <v>615</v>
      </c>
      <c r="I1092" t="s">
        <v>315</v>
      </c>
      <c r="J1092" s="25">
        <v>579709230</v>
      </c>
      <c r="K1092" s="26">
        <v>905566.36910000001</v>
      </c>
      <c r="L1092" s="26">
        <v>746.84649999999999</v>
      </c>
    </row>
    <row r="1093" spans="1:12" ht="16" customHeight="1">
      <c r="A1093" t="s">
        <v>565</v>
      </c>
      <c r="B1093" t="s">
        <v>12</v>
      </c>
      <c r="C1093" t="s">
        <v>65</v>
      </c>
      <c r="D1093" s="24">
        <v>46143</v>
      </c>
      <c r="E1093" t="s">
        <v>570</v>
      </c>
      <c r="F1093" t="s">
        <v>12</v>
      </c>
      <c r="G1093" t="s">
        <v>615</v>
      </c>
      <c r="H1093" t="s">
        <v>615</v>
      </c>
      <c r="I1093" t="s">
        <v>315</v>
      </c>
      <c r="J1093" s="25">
        <v>1994951</v>
      </c>
      <c r="K1093" s="26">
        <v>3128.5052000000001</v>
      </c>
      <c r="L1093" s="26">
        <v>15.0473</v>
      </c>
    </row>
    <row r="1094" spans="1:12" ht="16" customHeight="1">
      <c r="A1094" t="s">
        <v>565</v>
      </c>
      <c r="B1094" t="s">
        <v>12</v>
      </c>
      <c r="C1094" t="s">
        <v>65</v>
      </c>
      <c r="D1094" s="24">
        <v>46143</v>
      </c>
      <c r="E1094" t="s">
        <v>575</v>
      </c>
      <c r="F1094" t="s">
        <v>12</v>
      </c>
      <c r="G1094" t="s">
        <v>615</v>
      </c>
      <c r="H1094" t="s">
        <v>615</v>
      </c>
      <c r="I1094" t="s">
        <v>315</v>
      </c>
      <c r="J1094" s="25">
        <v>5177</v>
      </c>
      <c r="K1094" s="26">
        <v>8.1183999999999994</v>
      </c>
      <c r="L1094" s="26">
        <v>7.0400000000000004E-2</v>
      </c>
    </row>
    <row r="1095" spans="1:12" ht="16" customHeight="1">
      <c r="A1095" t="s">
        <v>565</v>
      </c>
      <c r="B1095" t="s">
        <v>12</v>
      </c>
      <c r="C1095" t="s">
        <v>65</v>
      </c>
      <c r="D1095" s="24">
        <v>46143</v>
      </c>
      <c r="E1095" t="s">
        <v>578</v>
      </c>
      <c r="F1095" t="s">
        <v>11</v>
      </c>
      <c r="G1095" t="s">
        <v>620</v>
      </c>
      <c r="H1095" t="s">
        <v>620</v>
      </c>
      <c r="I1095" t="s">
        <v>315</v>
      </c>
      <c r="J1095" s="25">
        <v>45539</v>
      </c>
      <c r="K1095" s="26">
        <v>72.311899999999994</v>
      </c>
      <c r="L1095" s="26">
        <v>0.79400000000000004</v>
      </c>
    </row>
    <row r="1096" spans="1:12" ht="16" customHeight="1">
      <c r="A1096" t="s">
        <v>565</v>
      </c>
      <c r="B1096" t="s">
        <v>12</v>
      </c>
      <c r="C1096" t="s">
        <v>65</v>
      </c>
      <c r="D1096" s="24">
        <v>46143</v>
      </c>
      <c r="E1096" t="s">
        <v>584</v>
      </c>
      <c r="F1096" t="s">
        <v>12</v>
      </c>
      <c r="G1096" t="s">
        <v>615</v>
      </c>
      <c r="H1096" t="s">
        <v>615</v>
      </c>
      <c r="I1096" t="s">
        <v>322</v>
      </c>
      <c r="J1096" s="25">
        <v>1</v>
      </c>
      <c r="K1096" s="26">
        <v>1.6000000000000001E-3</v>
      </c>
      <c r="L1096" s="26">
        <v>0</v>
      </c>
    </row>
    <row r="1097" spans="1:12" ht="16" customHeight="1">
      <c r="A1097" t="s">
        <v>565</v>
      </c>
      <c r="B1097" t="s">
        <v>12</v>
      </c>
      <c r="C1097" t="s">
        <v>65</v>
      </c>
      <c r="D1097" s="24">
        <v>46143</v>
      </c>
      <c r="E1097" t="s">
        <v>599</v>
      </c>
      <c r="F1097" t="s">
        <v>12</v>
      </c>
      <c r="G1097" t="s">
        <v>616</v>
      </c>
      <c r="H1097" t="s">
        <v>616</v>
      </c>
      <c r="I1097" t="s">
        <v>322</v>
      </c>
      <c r="J1097" s="25">
        <v>669</v>
      </c>
      <c r="K1097" s="26">
        <v>1.0684</v>
      </c>
      <c r="L1097" s="26">
        <v>2.4400000000000002E-2</v>
      </c>
    </row>
    <row r="1098" spans="1:12" ht="16" customHeight="1">
      <c r="A1098" t="s">
        <v>566</v>
      </c>
      <c r="B1098" t="s">
        <v>13</v>
      </c>
      <c r="C1098" t="s">
        <v>66</v>
      </c>
      <c r="D1098" s="24">
        <v>46143</v>
      </c>
      <c r="E1098" t="s">
        <v>570</v>
      </c>
      <c r="F1098" t="s">
        <v>12</v>
      </c>
      <c r="G1098" t="s">
        <v>615</v>
      </c>
      <c r="H1098" t="s">
        <v>615</v>
      </c>
      <c r="I1098" t="s">
        <v>315</v>
      </c>
      <c r="J1098" s="25">
        <v>15203339</v>
      </c>
      <c r="K1098" s="26">
        <v>23649.534299999999</v>
      </c>
      <c r="L1098" s="26">
        <v>108.5668</v>
      </c>
    </row>
    <row r="1099" spans="1:12" ht="16" customHeight="1">
      <c r="A1099" t="s">
        <v>566</v>
      </c>
      <c r="B1099" t="s">
        <v>13</v>
      </c>
      <c r="C1099" t="s">
        <v>66</v>
      </c>
      <c r="D1099" s="24">
        <v>46143</v>
      </c>
      <c r="E1099" t="s">
        <v>575</v>
      </c>
      <c r="F1099" t="s">
        <v>12</v>
      </c>
      <c r="G1099" t="s">
        <v>615</v>
      </c>
      <c r="H1099" t="s">
        <v>615</v>
      </c>
      <c r="I1099" t="s">
        <v>315</v>
      </c>
      <c r="J1099" s="25">
        <v>56214</v>
      </c>
      <c r="K1099" s="26">
        <v>88.369399999999999</v>
      </c>
      <c r="L1099" s="26">
        <v>0.6603</v>
      </c>
    </row>
    <row r="1100" spans="1:12" ht="16" customHeight="1">
      <c r="A1100" t="s">
        <v>566</v>
      </c>
      <c r="B1100" t="s">
        <v>13</v>
      </c>
      <c r="C1100" t="s">
        <v>66</v>
      </c>
      <c r="D1100" s="24">
        <v>46143</v>
      </c>
      <c r="E1100" t="s">
        <v>578</v>
      </c>
      <c r="F1100" t="s">
        <v>11</v>
      </c>
      <c r="G1100" t="s">
        <v>620</v>
      </c>
      <c r="H1100" t="s">
        <v>620</v>
      </c>
      <c r="I1100" t="s">
        <v>315</v>
      </c>
      <c r="J1100" s="25">
        <v>29924</v>
      </c>
      <c r="K1100" s="26">
        <v>47.475900000000003</v>
      </c>
      <c r="L1100" s="26">
        <v>0.40870000000000001</v>
      </c>
    </row>
    <row r="1101" spans="1:12" ht="16" customHeight="1">
      <c r="A1101" t="s">
        <v>566</v>
      </c>
      <c r="B1101" t="s">
        <v>13</v>
      </c>
      <c r="C1101" t="s">
        <v>66</v>
      </c>
      <c r="D1101" s="24">
        <v>46143</v>
      </c>
      <c r="E1101" t="s">
        <v>584</v>
      </c>
      <c r="F1101" t="s">
        <v>12</v>
      </c>
      <c r="G1101" t="s">
        <v>615</v>
      </c>
      <c r="H1101" t="s">
        <v>615</v>
      </c>
      <c r="I1101" t="s">
        <v>322</v>
      </c>
      <c r="J1101" s="25">
        <v>392</v>
      </c>
      <c r="K1101" s="26">
        <v>0.61980000000000002</v>
      </c>
      <c r="L1101" s="26">
        <v>1.12E-2</v>
      </c>
    </row>
    <row r="1102" spans="1:12" ht="16" customHeight="1">
      <c r="A1102" t="s">
        <v>566</v>
      </c>
      <c r="B1102" t="s">
        <v>13</v>
      </c>
      <c r="C1102" t="s">
        <v>66</v>
      </c>
      <c r="D1102" s="24">
        <v>46143</v>
      </c>
      <c r="E1102" t="s">
        <v>599</v>
      </c>
      <c r="F1102" t="s">
        <v>12</v>
      </c>
      <c r="G1102" t="s">
        <v>616</v>
      </c>
      <c r="H1102" t="s">
        <v>616</v>
      </c>
      <c r="I1102" t="s">
        <v>322</v>
      </c>
      <c r="J1102" s="25">
        <v>572</v>
      </c>
      <c r="K1102" s="26">
        <v>0.90890000000000004</v>
      </c>
      <c r="L1102" s="26">
        <v>2.0299999999999999E-2</v>
      </c>
    </row>
    <row r="1103" spans="1:12" ht="16" customHeight="1">
      <c r="A1103" t="s">
        <v>567</v>
      </c>
      <c r="B1103" t="s">
        <v>9</v>
      </c>
      <c r="C1103" t="s">
        <v>66</v>
      </c>
      <c r="D1103" s="24">
        <v>46143</v>
      </c>
      <c r="E1103" t="s">
        <v>570</v>
      </c>
      <c r="F1103" t="s">
        <v>12</v>
      </c>
      <c r="G1103" t="s">
        <v>615</v>
      </c>
      <c r="H1103" t="s">
        <v>615</v>
      </c>
      <c r="I1103" t="s">
        <v>315</v>
      </c>
      <c r="J1103" s="25">
        <v>19648716</v>
      </c>
      <c r="K1103" s="26">
        <v>30234.0805</v>
      </c>
      <c r="L1103" s="26">
        <v>115.6396</v>
      </c>
    </row>
    <row r="1104" spans="1:12" ht="16" customHeight="1">
      <c r="A1104" t="s">
        <v>567</v>
      </c>
      <c r="B1104" t="s">
        <v>9</v>
      </c>
      <c r="C1104" t="s">
        <v>66</v>
      </c>
      <c r="D1104" s="24">
        <v>46143</v>
      </c>
      <c r="E1104" t="s">
        <v>575</v>
      </c>
      <c r="F1104" t="s">
        <v>12</v>
      </c>
      <c r="G1104" t="s">
        <v>615</v>
      </c>
      <c r="H1104" t="s">
        <v>615</v>
      </c>
      <c r="I1104" t="s">
        <v>315</v>
      </c>
      <c r="J1104" s="25">
        <v>97408</v>
      </c>
      <c r="K1104" s="26">
        <v>151.5093</v>
      </c>
      <c r="L1104" s="26">
        <v>1.0625</v>
      </c>
    </row>
    <row r="1105" spans="1:12" ht="16" customHeight="1">
      <c r="A1105" t="s">
        <v>567</v>
      </c>
      <c r="B1105" t="s">
        <v>9</v>
      </c>
      <c r="C1105" t="s">
        <v>66</v>
      </c>
      <c r="D1105" s="24">
        <v>46143</v>
      </c>
      <c r="E1105" t="s">
        <v>578</v>
      </c>
      <c r="F1105" t="s">
        <v>11</v>
      </c>
      <c r="G1105" t="s">
        <v>620</v>
      </c>
      <c r="H1105" t="s">
        <v>620</v>
      </c>
      <c r="I1105" t="s">
        <v>315</v>
      </c>
      <c r="J1105" s="25">
        <v>30448</v>
      </c>
      <c r="K1105" s="26">
        <v>47.958599999999997</v>
      </c>
      <c r="L1105" s="26">
        <v>0.37580000000000002</v>
      </c>
    </row>
    <row r="1106" spans="1:12" ht="16" customHeight="1">
      <c r="A1106" t="s">
        <v>567</v>
      </c>
      <c r="B1106" t="s">
        <v>9</v>
      </c>
      <c r="C1106" t="s">
        <v>66</v>
      </c>
      <c r="D1106" s="24">
        <v>46143</v>
      </c>
      <c r="E1106" t="s">
        <v>584</v>
      </c>
      <c r="F1106" t="s">
        <v>12</v>
      </c>
      <c r="G1106" t="s">
        <v>615</v>
      </c>
      <c r="H1106" t="s">
        <v>615</v>
      </c>
      <c r="I1106" t="s">
        <v>322</v>
      </c>
      <c r="J1106" s="25">
        <v>263</v>
      </c>
      <c r="K1106" s="26">
        <v>0.4118</v>
      </c>
      <c r="L1106" s="26">
        <v>6.7999999999999996E-3</v>
      </c>
    </row>
    <row r="1107" spans="1:12" ht="16" customHeight="1">
      <c r="A1107" t="s">
        <v>567</v>
      </c>
      <c r="B1107" t="s">
        <v>9</v>
      </c>
      <c r="C1107" t="s">
        <v>66</v>
      </c>
      <c r="D1107" s="24">
        <v>46143</v>
      </c>
      <c r="E1107" t="s">
        <v>589</v>
      </c>
      <c r="F1107" t="s">
        <v>12</v>
      </c>
      <c r="G1107" t="s">
        <v>615</v>
      </c>
      <c r="H1107" t="s">
        <v>615</v>
      </c>
      <c r="I1107" t="s">
        <v>322</v>
      </c>
      <c r="J1107" s="25">
        <v>1</v>
      </c>
      <c r="K1107" s="26">
        <v>1.6000000000000001E-3</v>
      </c>
      <c r="L1107" s="26">
        <v>0</v>
      </c>
    </row>
    <row r="1108" spans="1:12" ht="16" customHeight="1">
      <c r="A1108" t="s">
        <v>567</v>
      </c>
      <c r="B1108" t="s">
        <v>9</v>
      </c>
      <c r="C1108" t="s">
        <v>66</v>
      </c>
      <c r="D1108" s="24">
        <v>46143</v>
      </c>
      <c r="E1108" t="s">
        <v>594</v>
      </c>
      <c r="F1108" t="s">
        <v>12</v>
      </c>
      <c r="G1108" t="s">
        <v>615</v>
      </c>
      <c r="H1108" t="s">
        <v>615</v>
      </c>
      <c r="I1108" t="s">
        <v>322</v>
      </c>
      <c r="J1108" s="25">
        <v>2</v>
      </c>
      <c r="K1108" s="26">
        <v>3.2000000000000002E-3</v>
      </c>
      <c r="L1108" s="26">
        <v>1E-4</v>
      </c>
    </row>
    <row r="1109" spans="1:12" ht="16" customHeight="1">
      <c r="A1109" t="s">
        <v>567</v>
      </c>
      <c r="B1109" t="s">
        <v>9</v>
      </c>
      <c r="C1109" t="s">
        <v>66</v>
      </c>
      <c r="D1109" s="24">
        <v>46143</v>
      </c>
      <c r="E1109" t="s">
        <v>599</v>
      </c>
      <c r="F1109" t="s">
        <v>12</v>
      </c>
      <c r="G1109" t="s">
        <v>616</v>
      </c>
      <c r="H1109" t="s">
        <v>616</v>
      </c>
      <c r="I1109" t="s">
        <v>322</v>
      </c>
      <c r="J1109" s="25">
        <v>687</v>
      </c>
      <c r="K1109" s="26">
        <v>1.0847</v>
      </c>
      <c r="L1109" s="26">
        <v>2.3E-2</v>
      </c>
    </row>
    <row r="1110" spans="1:12" ht="16" customHeight="1">
      <c r="A1110" t="s">
        <v>546</v>
      </c>
      <c r="B1110" t="s">
        <v>10</v>
      </c>
      <c r="C1110" t="s">
        <v>66</v>
      </c>
      <c r="D1110" s="24">
        <v>46143</v>
      </c>
      <c r="E1110" t="s">
        <v>570</v>
      </c>
      <c r="F1110" t="s">
        <v>12</v>
      </c>
      <c r="G1110" t="s">
        <v>615</v>
      </c>
      <c r="H1110" t="s">
        <v>615</v>
      </c>
      <c r="I1110" t="s">
        <v>315</v>
      </c>
      <c r="J1110" s="25">
        <v>27082932</v>
      </c>
      <c r="K1110" s="26">
        <v>41076.224000000002</v>
      </c>
      <c r="L1110" s="26">
        <v>118.50020000000001</v>
      </c>
    </row>
    <row r="1111" spans="1:12" ht="16" customHeight="1">
      <c r="A1111" t="s">
        <v>546</v>
      </c>
      <c r="B1111" t="s">
        <v>10</v>
      </c>
      <c r="C1111" t="s">
        <v>66</v>
      </c>
      <c r="D1111" s="24">
        <v>46143</v>
      </c>
      <c r="E1111" t="s">
        <v>575</v>
      </c>
      <c r="F1111" t="s">
        <v>12</v>
      </c>
      <c r="G1111" t="s">
        <v>615</v>
      </c>
      <c r="H1111" t="s">
        <v>615</v>
      </c>
      <c r="I1111" t="s">
        <v>315</v>
      </c>
      <c r="J1111" s="25">
        <v>193579</v>
      </c>
      <c r="K1111" s="26">
        <v>295.80430000000001</v>
      </c>
      <c r="L1111" s="26">
        <v>1.7978000000000001</v>
      </c>
    </row>
    <row r="1112" spans="1:12" ht="16" customHeight="1">
      <c r="A1112" t="s">
        <v>546</v>
      </c>
      <c r="B1112" t="s">
        <v>10</v>
      </c>
      <c r="C1112" t="s">
        <v>66</v>
      </c>
      <c r="D1112" s="24">
        <v>46143</v>
      </c>
      <c r="E1112" t="s">
        <v>578</v>
      </c>
      <c r="F1112" t="s">
        <v>11</v>
      </c>
      <c r="G1112" t="s">
        <v>620</v>
      </c>
      <c r="H1112" t="s">
        <v>620</v>
      </c>
      <c r="I1112" t="s">
        <v>315</v>
      </c>
      <c r="J1112" s="25">
        <v>40318</v>
      </c>
      <c r="K1112" s="26">
        <v>62.520400000000002</v>
      </c>
      <c r="L1112" s="26">
        <v>0.45500000000000002</v>
      </c>
    </row>
    <row r="1113" spans="1:12" ht="16" customHeight="1">
      <c r="A1113" t="s">
        <v>546</v>
      </c>
      <c r="B1113" t="s">
        <v>10</v>
      </c>
      <c r="C1113" t="s">
        <v>66</v>
      </c>
      <c r="D1113" s="24">
        <v>46143</v>
      </c>
      <c r="E1113" t="s">
        <v>584</v>
      </c>
      <c r="F1113" t="s">
        <v>12</v>
      </c>
      <c r="G1113" t="s">
        <v>615</v>
      </c>
      <c r="H1113" t="s">
        <v>615</v>
      </c>
      <c r="I1113" t="s">
        <v>322</v>
      </c>
      <c r="J1113" s="25">
        <v>461</v>
      </c>
      <c r="K1113" s="26">
        <v>0.71030000000000004</v>
      </c>
      <c r="L1113" s="26">
        <v>1.04E-2</v>
      </c>
    </row>
    <row r="1114" spans="1:12" ht="16" customHeight="1">
      <c r="A1114" t="s">
        <v>546</v>
      </c>
      <c r="B1114" t="s">
        <v>10</v>
      </c>
      <c r="C1114" t="s">
        <v>66</v>
      </c>
      <c r="D1114" s="24">
        <v>46143</v>
      </c>
      <c r="E1114" t="s">
        <v>589</v>
      </c>
      <c r="F1114" t="s">
        <v>12</v>
      </c>
      <c r="G1114" t="s">
        <v>615</v>
      </c>
      <c r="H1114" t="s">
        <v>615</v>
      </c>
      <c r="I1114" t="s">
        <v>322</v>
      </c>
      <c r="J1114" s="25">
        <v>5</v>
      </c>
      <c r="K1114" s="26">
        <v>7.3000000000000001E-3</v>
      </c>
      <c r="L1114" s="26">
        <v>0</v>
      </c>
    </row>
    <row r="1115" spans="1:12" ht="16" customHeight="1">
      <c r="A1115" t="s">
        <v>546</v>
      </c>
      <c r="B1115" t="s">
        <v>10</v>
      </c>
      <c r="C1115" t="s">
        <v>66</v>
      </c>
      <c r="D1115" s="24">
        <v>46143</v>
      </c>
      <c r="E1115" t="s">
        <v>594</v>
      </c>
      <c r="F1115" t="s">
        <v>12</v>
      </c>
      <c r="G1115" t="s">
        <v>615</v>
      </c>
      <c r="H1115" t="s">
        <v>615</v>
      </c>
      <c r="I1115" t="s">
        <v>322</v>
      </c>
      <c r="J1115" s="25">
        <v>2</v>
      </c>
      <c r="K1115" s="26">
        <v>3.2000000000000002E-3</v>
      </c>
      <c r="L1115" s="26">
        <v>1E-4</v>
      </c>
    </row>
    <row r="1116" spans="1:12" ht="16" customHeight="1">
      <c r="A1116" t="s">
        <v>546</v>
      </c>
      <c r="B1116" t="s">
        <v>10</v>
      </c>
      <c r="C1116" t="s">
        <v>66</v>
      </c>
      <c r="D1116" s="24">
        <v>46143</v>
      </c>
      <c r="E1116" t="s">
        <v>599</v>
      </c>
      <c r="F1116" t="s">
        <v>12</v>
      </c>
      <c r="G1116" t="s">
        <v>616</v>
      </c>
      <c r="H1116" t="s">
        <v>616</v>
      </c>
      <c r="I1116" t="s">
        <v>322</v>
      </c>
      <c r="J1116" s="25">
        <v>421</v>
      </c>
      <c r="K1116" s="26">
        <v>0.65769999999999995</v>
      </c>
      <c r="L1116" s="26">
        <v>9.7000000000000003E-3</v>
      </c>
    </row>
    <row r="1117" spans="1:12" ht="16" customHeight="1">
      <c r="A1117" t="s">
        <v>568</v>
      </c>
      <c r="B1117" t="s">
        <v>11</v>
      </c>
      <c r="C1117" t="s">
        <v>66</v>
      </c>
      <c r="D1117" s="24">
        <v>46143</v>
      </c>
      <c r="E1117" t="s">
        <v>570</v>
      </c>
      <c r="F1117" t="s">
        <v>12</v>
      </c>
      <c r="G1117" t="s">
        <v>615</v>
      </c>
      <c r="H1117" t="s">
        <v>615</v>
      </c>
      <c r="I1117" t="s">
        <v>315</v>
      </c>
      <c r="J1117" s="25">
        <v>147163287</v>
      </c>
      <c r="K1117" s="26">
        <v>220541.15659999999</v>
      </c>
      <c r="L1117" s="26">
        <v>528.18979999999999</v>
      </c>
    </row>
    <row r="1118" spans="1:12" ht="16" customHeight="1">
      <c r="A1118" t="s">
        <v>568</v>
      </c>
      <c r="B1118" t="s">
        <v>11</v>
      </c>
      <c r="C1118" t="s">
        <v>66</v>
      </c>
      <c r="D1118" s="24">
        <v>46143</v>
      </c>
      <c r="E1118" t="s">
        <v>575</v>
      </c>
      <c r="F1118" t="s">
        <v>12</v>
      </c>
      <c r="G1118" t="s">
        <v>615</v>
      </c>
      <c r="H1118" t="s">
        <v>615</v>
      </c>
      <c r="I1118" t="s">
        <v>315</v>
      </c>
      <c r="J1118" s="25">
        <v>420609</v>
      </c>
      <c r="K1118" s="26">
        <v>637.71069999999997</v>
      </c>
      <c r="L1118" s="26">
        <v>3.7913999999999999</v>
      </c>
    </row>
    <row r="1119" spans="1:12" ht="16" customHeight="1">
      <c r="A1119" t="s">
        <v>568</v>
      </c>
      <c r="B1119" t="s">
        <v>11</v>
      </c>
      <c r="C1119" t="s">
        <v>66</v>
      </c>
      <c r="D1119" s="24">
        <v>46143</v>
      </c>
      <c r="E1119" t="s">
        <v>578</v>
      </c>
      <c r="F1119" t="s">
        <v>11</v>
      </c>
      <c r="G1119" t="s">
        <v>620</v>
      </c>
      <c r="H1119" t="s">
        <v>620</v>
      </c>
      <c r="I1119" t="s">
        <v>315</v>
      </c>
      <c r="J1119" s="25">
        <v>52824</v>
      </c>
      <c r="K1119" s="26">
        <v>81.508399999999995</v>
      </c>
      <c r="L1119" s="26">
        <v>0.82969999999999999</v>
      </c>
    </row>
    <row r="1120" spans="1:12" ht="16" customHeight="1">
      <c r="A1120" t="s">
        <v>568</v>
      </c>
      <c r="B1120" t="s">
        <v>11</v>
      </c>
      <c r="C1120" t="s">
        <v>66</v>
      </c>
      <c r="D1120" s="24">
        <v>46143</v>
      </c>
      <c r="E1120" t="s">
        <v>584</v>
      </c>
      <c r="F1120" t="s">
        <v>12</v>
      </c>
      <c r="G1120" t="s">
        <v>615</v>
      </c>
      <c r="H1120" t="s">
        <v>615</v>
      </c>
      <c r="I1120" t="s">
        <v>322</v>
      </c>
      <c r="J1120" s="25">
        <v>715</v>
      </c>
      <c r="K1120" s="26">
        <v>1.0909</v>
      </c>
      <c r="L1120" s="26">
        <v>1.8800000000000001E-2</v>
      </c>
    </row>
    <row r="1121" spans="1:12" ht="16" customHeight="1">
      <c r="A1121" t="s">
        <v>568</v>
      </c>
      <c r="B1121" t="s">
        <v>11</v>
      </c>
      <c r="C1121" t="s">
        <v>66</v>
      </c>
      <c r="D1121" s="24">
        <v>46143</v>
      </c>
      <c r="E1121" t="s">
        <v>589</v>
      </c>
      <c r="F1121" t="s">
        <v>12</v>
      </c>
      <c r="G1121" t="s">
        <v>615</v>
      </c>
      <c r="H1121" t="s">
        <v>615</v>
      </c>
      <c r="I1121" t="s">
        <v>322</v>
      </c>
      <c r="J1121" s="25">
        <v>2</v>
      </c>
      <c r="K1121" s="26">
        <v>3.0999999999999999E-3</v>
      </c>
      <c r="L1121" s="26">
        <v>0</v>
      </c>
    </row>
    <row r="1122" spans="1:12" ht="16" customHeight="1">
      <c r="A1122" t="s">
        <v>568</v>
      </c>
      <c r="B1122" t="s">
        <v>11</v>
      </c>
      <c r="C1122" t="s">
        <v>66</v>
      </c>
      <c r="D1122" s="24">
        <v>46143</v>
      </c>
      <c r="E1122" t="s">
        <v>594</v>
      </c>
      <c r="F1122" t="s">
        <v>12</v>
      </c>
      <c r="G1122" t="s">
        <v>615</v>
      </c>
      <c r="H1122" t="s">
        <v>615</v>
      </c>
      <c r="I1122" t="s">
        <v>322</v>
      </c>
      <c r="J1122" s="25">
        <v>0</v>
      </c>
      <c r="K1122" s="26">
        <v>0</v>
      </c>
      <c r="L1122" s="26">
        <v>0</v>
      </c>
    </row>
    <row r="1123" spans="1:12" ht="16" customHeight="1">
      <c r="A1123" t="s">
        <v>568</v>
      </c>
      <c r="B1123" t="s">
        <v>11</v>
      </c>
      <c r="C1123" t="s">
        <v>66</v>
      </c>
      <c r="D1123" s="24">
        <v>46143</v>
      </c>
      <c r="E1123" t="s">
        <v>599</v>
      </c>
      <c r="F1123" t="s">
        <v>12</v>
      </c>
      <c r="G1123" t="s">
        <v>616</v>
      </c>
      <c r="H1123" t="s">
        <v>616</v>
      </c>
      <c r="I1123" t="s">
        <v>322</v>
      </c>
      <c r="J1123" s="25">
        <v>397</v>
      </c>
      <c r="K1123" s="26">
        <v>0.61839999999999995</v>
      </c>
      <c r="L1123" s="26">
        <v>1.0800000000000001E-2</v>
      </c>
    </row>
    <row r="1124" spans="1:12" ht="16" customHeight="1">
      <c r="A1124" t="s">
        <v>570</v>
      </c>
      <c r="B1124" t="s">
        <v>12</v>
      </c>
      <c r="C1124" t="s">
        <v>66</v>
      </c>
      <c r="D1124" s="24">
        <v>46143</v>
      </c>
      <c r="E1124" t="s">
        <v>570</v>
      </c>
      <c r="F1124" t="s">
        <v>12</v>
      </c>
      <c r="G1124" t="s">
        <v>615</v>
      </c>
      <c r="H1124" t="s">
        <v>615</v>
      </c>
      <c r="I1124" t="s">
        <v>315</v>
      </c>
      <c r="J1124" s="25">
        <v>588939866</v>
      </c>
      <c r="K1124" s="26">
        <v>886673.11820000003</v>
      </c>
      <c r="L1124" s="26">
        <v>772.97630000000004</v>
      </c>
    </row>
    <row r="1125" spans="1:12" ht="16" customHeight="1">
      <c r="A1125" t="s">
        <v>570</v>
      </c>
      <c r="B1125" t="s">
        <v>12</v>
      </c>
      <c r="C1125" t="s">
        <v>66</v>
      </c>
      <c r="D1125" s="24">
        <v>46143</v>
      </c>
      <c r="E1125" t="s">
        <v>575</v>
      </c>
      <c r="F1125" t="s">
        <v>12</v>
      </c>
      <c r="G1125" t="s">
        <v>615</v>
      </c>
      <c r="H1125" t="s">
        <v>615</v>
      </c>
      <c r="I1125" t="s">
        <v>315</v>
      </c>
      <c r="J1125" s="25">
        <v>1759203</v>
      </c>
      <c r="K1125" s="26">
        <v>2662.6217999999999</v>
      </c>
      <c r="L1125" s="26">
        <v>14.145</v>
      </c>
    </row>
    <row r="1126" spans="1:12" ht="16" customHeight="1">
      <c r="A1126" t="s">
        <v>570</v>
      </c>
      <c r="B1126" t="s">
        <v>12</v>
      </c>
      <c r="C1126" t="s">
        <v>66</v>
      </c>
      <c r="D1126" s="24">
        <v>46143</v>
      </c>
      <c r="E1126" t="s">
        <v>578</v>
      </c>
      <c r="F1126" t="s">
        <v>11</v>
      </c>
      <c r="G1126" t="s">
        <v>620</v>
      </c>
      <c r="H1126" t="s">
        <v>620</v>
      </c>
      <c r="I1126" t="s">
        <v>315</v>
      </c>
      <c r="J1126" s="25">
        <v>61454</v>
      </c>
      <c r="K1126" s="26">
        <v>94.756</v>
      </c>
      <c r="L1126" s="26">
        <v>0.59870000000000001</v>
      </c>
    </row>
    <row r="1127" spans="1:12" ht="16" customHeight="1">
      <c r="A1127" t="s">
        <v>570</v>
      </c>
      <c r="B1127" t="s">
        <v>12</v>
      </c>
      <c r="C1127" t="s">
        <v>66</v>
      </c>
      <c r="D1127" s="24">
        <v>46143</v>
      </c>
      <c r="E1127" t="s">
        <v>584</v>
      </c>
      <c r="F1127" t="s">
        <v>12</v>
      </c>
      <c r="G1127" t="s">
        <v>615</v>
      </c>
      <c r="H1127" t="s">
        <v>615</v>
      </c>
      <c r="I1127" t="s">
        <v>322</v>
      </c>
      <c r="J1127" s="25">
        <v>708</v>
      </c>
      <c r="K1127" s="26">
        <v>1.0895999999999999</v>
      </c>
      <c r="L1127" s="26">
        <v>1.52E-2</v>
      </c>
    </row>
    <row r="1128" spans="1:12" ht="16" customHeight="1">
      <c r="A1128" t="s">
        <v>570</v>
      </c>
      <c r="B1128" t="s">
        <v>12</v>
      </c>
      <c r="C1128" t="s">
        <v>66</v>
      </c>
      <c r="D1128" s="24">
        <v>46143</v>
      </c>
      <c r="E1128" t="s">
        <v>589</v>
      </c>
      <c r="F1128" t="s">
        <v>12</v>
      </c>
      <c r="G1128" t="s">
        <v>615</v>
      </c>
      <c r="H1128" t="s">
        <v>615</v>
      </c>
      <c r="I1128" t="s">
        <v>322</v>
      </c>
      <c r="J1128" s="25">
        <v>0</v>
      </c>
      <c r="K1128" s="26">
        <v>0</v>
      </c>
      <c r="L1128" s="26">
        <v>0</v>
      </c>
    </row>
    <row r="1129" spans="1:12" ht="16" customHeight="1">
      <c r="A1129" t="s">
        <v>570</v>
      </c>
      <c r="B1129" t="s">
        <v>12</v>
      </c>
      <c r="C1129" t="s">
        <v>66</v>
      </c>
      <c r="D1129" s="24">
        <v>46143</v>
      </c>
      <c r="E1129" t="s">
        <v>594</v>
      </c>
      <c r="F1129" t="s">
        <v>12</v>
      </c>
      <c r="G1129" t="s">
        <v>615</v>
      </c>
      <c r="H1129" t="s">
        <v>615</v>
      </c>
      <c r="I1129" t="s">
        <v>322</v>
      </c>
      <c r="J1129" s="25">
        <v>1</v>
      </c>
      <c r="K1129" s="26">
        <v>1.6000000000000001E-3</v>
      </c>
      <c r="L1129" s="26">
        <v>0</v>
      </c>
    </row>
    <row r="1130" spans="1:12" ht="16" customHeight="1">
      <c r="A1130" t="s">
        <v>570</v>
      </c>
      <c r="B1130" t="s">
        <v>12</v>
      </c>
      <c r="C1130" t="s">
        <v>66</v>
      </c>
      <c r="D1130" s="24">
        <v>46143</v>
      </c>
      <c r="E1130" t="s">
        <v>599</v>
      </c>
      <c r="F1130" t="s">
        <v>12</v>
      </c>
      <c r="G1130" t="s">
        <v>616</v>
      </c>
      <c r="H1130" t="s">
        <v>616</v>
      </c>
      <c r="I1130" t="s">
        <v>322</v>
      </c>
      <c r="J1130" s="25">
        <v>921</v>
      </c>
      <c r="K1130" s="26">
        <v>1.4320999999999999</v>
      </c>
      <c r="L1130" s="26">
        <v>2.7400000000000001E-2</v>
      </c>
    </row>
    <row r="1131" spans="1:12" ht="16" customHeight="1">
      <c r="A1131" t="s">
        <v>571</v>
      </c>
      <c r="B1131" t="s">
        <v>13</v>
      </c>
      <c r="C1131" t="s">
        <v>67</v>
      </c>
      <c r="D1131" s="24">
        <v>46143</v>
      </c>
      <c r="E1131" t="s">
        <v>575</v>
      </c>
      <c r="F1131" t="s">
        <v>12</v>
      </c>
      <c r="G1131" t="s">
        <v>615</v>
      </c>
      <c r="H1131" t="s">
        <v>615</v>
      </c>
      <c r="I1131" t="s">
        <v>315</v>
      </c>
      <c r="J1131" s="25">
        <v>16299906</v>
      </c>
      <c r="K1131" s="26">
        <v>24744.514800000001</v>
      </c>
      <c r="L1131" s="26">
        <v>127.8535</v>
      </c>
    </row>
    <row r="1132" spans="1:12" ht="16" customHeight="1">
      <c r="A1132" t="s">
        <v>571</v>
      </c>
      <c r="B1132" t="s">
        <v>13</v>
      </c>
      <c r="C1132" t="s">
        <v>67</v>
      </c>
      <c r="D1132" s="24">
        <v>46143</v>
      </c>
      <c r="E1132" t="s">
        <v>578</v>
      </c>
      <c r="F1132" t="s">
        <v>11</v>
      </c>
      <c r="G1132" t="s">
        <v>620</v>
      </c>
      <c r="H1132" t="s">
        <v>620</v>
      </c>
      <c r="I1132" t="s">
        <v>315</v>
      </c>
      <c r="J1132" s="25">
        <v>96504</v>
      </c>
      <c r="K1132" s="26">
        <v>148.67939999999999</v>
      </c>
      <c r="L1132" s="26">
        <v>0.92920000000000003</v>
      </c>
    </row>
    <row r="1133" spans="1:12" ht="16" customHeight="1">
      <c r="A1133" t="s">
        <v>571</v>
      </c>
      <c r="B1133" t="s">
        <v>13</v>
      </c>
      <c r="C1133" t="s">
        <v>67</v>
      </c>
      <c r="D1133" s="24">
        <v>46143</v>
      </c>
      <c r="E1133" t="s">
        <v>584</v>
      </c>
      <c r="F1133" t="s">
        <v>12</v>
      </c>
      <c r="G1133" t="s">
        <v>615</v>
      </c>
      <c r="H1133" t="s">
        <v>615</v>
      </c>
      <c r="I1133" t="s">
        <v>322</v>
      </c>
      <c r="J1133" s="25">
        <v>1510</v>
      </c>
      <c r="K1133" s="26">
        <v>2.3243999999999998</v>
      </c>
      <c r="L1133" s="26">
        <v>3.1600000000000003E-2</v>
      </c>
    </row>
    <row r="1134" spans="1:12" ht="16" customHeight="1">
      <c r="A1134" t="s">
        <v>571</v>
      </c>
      <c r="B1134" t="s">
        <v>13</v>
      </c>
      <c r="C1134" t="s">
        <v>67</v>
      </c>
      <c r="D1134" s="24">
        <v>46143</v>
      </c>
      <c r="E1134" t="s">
        <v>589</v>
      </c>
      <c r="F1134" t="s">
        <v>12</v>
      </c>
      <c r="G1134" t="s">
        <v>615</v>
      </c>
      <c r="H1134" t="s">
        <v>615</v>
      </c>
      <c r="I1134" t="s">
        <v>322</v>
      </c>
      <c r="J1134" s="25">
        <v>15</v>
      </c>
      <c r="K1134" s="26">
        <v>2.2800000000000001E-2</v>
      </c>
      <c r="L1134" s="26">
        <v>2.9999999999999997E-4</v>
      </c>
    </row>
    <row r="1135" spans="1:12" ht="16" customHeight="1">
      <c r="A1135" t="s">
        <v>571</v>
      </c>
      <c r="B1135" t="s">
        <v>13</v>
      </c>
      <c r="C1135" t="s">
        <v>67</v>
      </c>
      <c r="D1135" s="24">
        <v>46143</v>
      </c>
      <c r="E1135" t="s">
        <v>594</v>
      </c>
      <c r="F1135" t="s">
        <v>12</v>
      </c>
      <c r="G1135" t="s">
        <v>615</v>
      </c>
      <c r="H1135" t="s">
        <v>615</v>
      </c>
      <c r="I1135" t="s">
        <v>322</v>
      </c>
      <c r="J1135" s="25">
        <v>2</v>
      </c>
      <c r="K1135" s="26">
        <v>3.0999999999999999E-3</v>
      </c>
      <c r="L1135" s="26">
        <v>1E-4</v>
      </c>
    </row>
    <row r="1136" spans="1:12" ht="16" customHeight="1">
      <c r="A1136" t="s">
        <v>571</v>
      </c>
      <c r="B1136" t="s">
        <v>13</v>
      </c>
      <c r="C1136" t="s">
        <v>67</v>
      </c>
      <c r="D1136" s="24">
        <v>46143</v>
      </c>
      <c r="E1136" t="s">
        <v>599</v>
      </c>
      <c r="F1136" t="s">
        <v>12</v>
      </c>
      <c r="G1136" t="s">
        <v>616</v>
      </c>
      <c r="H1136" t="s">
        <v>616</v>
      </c>
      <c r="I1136" t="s">
        <v>322</v>
      </c>
      <c r="J1136" s="25">
        <v>977</v>
      </c>
      <c r="K1136" s="26">
        <v>1.5262</v>
      </c>
      <c r="L1136" s="26">
        <v>2.5999999999999999E-2</v>
      </c>
    </row>
    <row r="1137" spans="1:12" ht="16" customHeight="1">
      <c r="A1137" t="s">
        <v>571</v>
      </c>
      <c r="B1137" t="s">
        <v>13</v>
      </c>
      <c r="C1137" t="s">
        <v>67</v>
      </c>
      <c r="D1137" s="24">
        <v>46143</v>
      </c>
      <c r="E1137" t="s">
        <v>622</v>
      </c>
      <c r="F1137" t="s">
        <v>12</v>
      </c>
      <c r="G1137" t="s">
        <v>616</v>
      </c>
      <c r="H1137" t="s">
        <v>616</v>
      </c>
      <c r="I1137" t="s">
        <v>324</v>
      </c>
      <c r="J1137" s="25">
        <v>20</v>
      </c>
      <c r="K1137" s="26">
        <v>3.1300000000000001E-2</v>
      </c>
      <c r="L1137" s="26">
        <v>8.9999999999999998E-4</v>
      </c>
    </row>
    <row r="1138" spans="1:12" ht="16" customHeight="1">
      <c r="A1138" t="s">
        <v>572</v>
      </c>
      <c r="B1138" t="s">
        <v>9</v>
      </c>
      <c r="C1138" t="s">
        <v>67</v>
      </c>
      <c r="D1138" s="24">
        <v>46143</v>
      </c>
      <c r="E1138" t="s">
        <v>575</v>
      </c>
      <c r="F1138" t="s">
        <v>12</v>
      </c>
      <c r="G1138" t="s">
        <v>615</v>
      </c>
      <c r="H1138" t="s">
        <v>615</v>
      </c>
      <c r="I1138" t="s">
        <v>315</v>
      </c>
      <c r="J1138" s="25">
        <v>23597053</v>
      </c>
      <c r="K1138" s="26">
        <v>35495.826300000001</v>
      </c>
      <c r="L1138" s="26">
        <v>156.005</v>
      </c>
    </row>
    <row r="1139" spans="1:12" ht="16" customHeight="1">
      <c r="A1139" t="s">
        <v>572</v>
      </c>
      <c r="B1139" t="s">
        <v>9</v>
      </c>
      <c r="C1139" t="s">
        <v>67</v>
      </c>
      <c r="D1139" s="24">
        <v>46143</v>
      </c>
      <c r="E1139" t="s">
        <v>578</v>
      </c>
      <c r="F1139" t="s">
        <v>11</v>
      </c>
      <c r="G1139" t="s">
        <v>620</v>
      </c>
      <c r="H1139" t="s">
        <v>620</v>
      </c>
      <c r="I1139" t="s">
        <v>315</v>
      </c>
      <c r="J1139" s="25">
        <v>174195</v>
      </c>
      <c r="K1139" s="26">
        <v>265.99860000000001</v>
      </c>
      <c r="L1139" s="26">
        <v>1.5575000000000001</v>
      </c>
    </row>
    <row r="1140" spans="1:12" ht="16" customHeight="1">
      <c r="A1140" t="s">
        <v>572</v>
      </c>
      <c r="B1140" t="s">
        <v>9</v>
      </c>
      <c r="C1140" t="s">
        <v>67</v>
      </c>
      <c r="D1140" s="24">
        <v>46143</v>
      </c>
      <c r="E1140" t="s">
        <v>584</v>
      </c>
      <c r="F1140" t="s">
        <v>12</v>
      </c>
      <c r="G1140" t="s">
        <v>615</v>
      </c>
      <c r="H1140" t="s">
        <v>615</v>
      </c>
      <c r="I1140" t="s">
        <v>322</v>
      </c>
      <c r="J1140" s="25">
        <v>1953</v>
      </c>
      <c r="K1140" s="26">
        <v>2.9904999999999999</v>
      </c>
      <c r="L1140" s="26">
        <v>3.9399999999999998E-2</v>
      </c>
    </row>
    <row r="1141" spans="1:12" ht="16" customHeight="1">
      <c r="A1141" t="s">
        <v>572</v>
      </c>
      <c r="B1141" t="s">
        <v>9</v>
      </c>
      <c r="C1141" t="s">
        <v>67</v>
      </c>
      <c r="D1141" s="24">
        <v>46143</v>
      </c>
      <c r="E1141" t="s">
        <v>589</v>
      </c>
      <c r="F1141" t="s">
        <v>12</v>
      </c>
      <c r="G1141" t="s">
        <v>615</v>
      </c>
      <c r="H1141" t="s">
        <v>615</v>
      </c>
      <c r="I1141" t="s">
        <v>322</v>
      </c>
      <c r="J1141" s="25">
        <v>2</v>
      </c>
      <c r="K1141" s="26">
        <v>3.0999999999999999E-3</v>
      </c>
      <c r="L1141" s="26">
        <v>1E-4</v>
      </c>
    </row>
    <row r="1142" spans="1:12" ht="16" customHeight="1">
      <c r="A1142" t="s">
        <v>572</v>
      </c>
      <c r="B1142" t="s">
        <v>9</v>
      </c>
      <c r="C1142" t="s">
        <v>67</v>
      </c>
      <c r="D1142" s="24">
        <v>46143</v>
      </c>
      <c r="E1142" t="s">
        <v>594</v>
      </c>
      <c r="F1142" t="s">
        <v>12</v>
      </c>
      <c r="G1142" t="s">
        <v>615</v>
      </c>
      <c r="H1142" t="s">
        <v>615</v>
      </c>
      <c r="I1142" t="s">
        <v>322</v>
      </c>
      <c r="J1142" s="25">
        <v>2</v>
      </c>
      <c r="K1142" s="26">
        <v>3.0999999999999999E-3</v>
      </c>
      <c r="L1142" s="26">
        <v>1E-4</v>
      </c>
    </row>
    <row r="1143" spans="1:12" ht="16" customHeight="1">
      <c r="A1143" t="s">
        <v>572</v>
      </c>
      <c r="B1143" t="s">
        <v>9</v>
      </c>
      <c r="C1143" t="s">
        <v>67</v>
      </c>
      <c r="D1143" s="24">
        <v>46143</v>
      </c>
      <c r="E1143" t="s">
        <v>599</v>
      </c>
      <c r="F1143" t="s">
        <v>12</v>
      </c>
      <c r="G1143" t="s">
        <v>616</v>
      </c>
      <c r="H1143" t="s">
        <v>616</v>
      </c>
      <c r="I1143" t="s">
        <v>322</v>
      </c>
      <c r="J1143" s="25">
        <v>1851</v>
      </c>
      <c r="K1143" s="26">
        <v>2.871</v>
      </c>
      <c r="L1143" s="26">
        <v>5.0200000000000002E-2</v>
      </c>
    </row>
    <row r="1144" spans="1:12" ht="16" customHeight="1">
      <c r="A1144" t="s">
        <v>572</v>
      </c>
      <c r="B1144" t="s">
        <v>9</v>
      </c>
      <c r="C1144" t="s">
        <v>67</v>
      </c>
      <c r="D1144" s="24">
        <v>46143</v>
      </c>
      <c r="E1144" t="s">
        <v>622</v>
      </c>
      <c r="F1144" t="s">
        <v>12</v>
      </c>
      <c r="G1144" t="s">
        <v>616</v>
      </c>
      <c r="H1144" t="s">
        <v>616</v>
      </c>
      <c r="I1144" t="s">
        <v>324</v>
      </c>
      <c r="J1144" s="25">
        <v>10</v>
      </c>
      <c r="K1144" s="26">
        <v>1.5599999999999999E-2</v>
      </c>
      <c r="L1144" s="26">
        <v>4.0000000000000002E-4</v>
      </c>
    </row>
    <row r="1145" spans="1:12" ht="16" customHeight="1">
      <c r="A1145" t="s">
        <v>550</v>
      </c>
      <c r="B1145" t="s">
        <v>10</v>
      </c>
      <c r="C1145" t="s">
        <v>67</v>
      </c>
      <c r="D1145" s="24">
        <v>46143</v>
      </c>
      <c r="E1145" t="s">
        <v>575</v>
      </c>
      <c r="F1145" t="s">
        <v>12</v>
      </c>
      <c r="G1145" t="s">
        <v>615</v>
      </c>
      <c r="H1145" t="s">
        <v>615</v>
      </c>
      <c r="I1145" t="s">
        <v>315</v>
      </c>
      <c r="J1145" s="25">
        <v>26194559</v>
      </c>
      <c r="K1145" s="26">
        <v>39549.715799999998</v>
      </c>
      <c r="L1145" s="26">
        <v>113.9516</v>
      </c>
    </row>
    <row r="1146" spans="1:12" ht="16" customHeight="1">
      <c r="A1146" t="s">
        <v>550</v>
      </c>
      <c r="B1146" t="s">
        <v>10</v>
      </c>
      <c r="C1146" t="s">
        <v>67</v>
      </c>
      <c r="D1146" s="24">
        <v>46143</v>
      </c>
      <c r="E1146" t="s">
        <v>578</v>
      </c>
      <c r="F1146" t="s">
        <v>11</v>
      </c>
      <c r="G1146" t="s">
        <v>620</v>
      </c>
      <c r="H1146" t="s">
        <v>620</v>
      </c>
      <c r="I1146" t="s">
        <v>315</v>
      </c>
      <c r="J1146" s="25">
        <v>257674</v>
      </c>
      <c r="K1146" s="26">
        <v>391.87860000000001</v>
      </c>
      <c r="L1146" s="26">
        <v>1.8328</v>
      </c>
    </row>
    <row r="1147" spans="1:12" ht="16" customHeight="1">
      <c r="A1147" t="s">
        <v>550</v>
      </c>
      <c r="B1147" t="s">
        <v>10</v>
      </c>
      <c r="C1147" t="s">
        <v>67</v>
      </c>
      <c r="D1147" s="24">
        <v>46143</v>
      </c>
      <c r="E1147" t="s">
        <v>584</v>
      </c>
      <c r="F1147" t="s">
        <v>12</v>
      </c>
      <c r="G1147" t="s">
        <v>615</v>
      </c>
      <c r="H1147" t="s">
        <v>615</v>
      </c>
      <c r="I1147" t="s">
        <v>322</v>
      </c>
      <c r="J1147" s="25">
        <v>3485</v>
      </c>
      <c r="K1147" s="26">
        <v>5.4096000000000002</v>
      </c>
      <c r="L1147" s="26">
        <v>4.6899999999999997E-2</v>
      </c>
    </row>
    <row r="1148" spans="1:12" ht="16" customHeight="1">
      <c r="A1148" t="s">
        <v>550</v>
      </c>
      <c r="B1148" t="s">
        <v>10</v>
      </c>
      <c r="C1148" t="s">
        <v>67</v>
      </c>
      <c r="D1148" s="24">
        <v>46143</v>
      </c>
      <c r="E1148" t="s">
        <v>589</v>
      </c>
      <c r="F1148" t="s">
        <v>12</v>
      </c>
      <c r="G1148" t="s">
        <v>615</v>
      </c>
      <c r="H1148" t="s">
        <v>615</v>
      </c>
      <c r="I1148" t="s">
        <v>322</v>
      </c>
      <c r="J1148" s="25">
        <v>9</v>
      </c>
      <c r="K1148" s="26">
        <v>1.38E-2</v>
      </c>
      <c r="L1148" s="26">
        <v>2.0000000000000001E-4</v>
      </c>
    </row>
    <row r="1149" spans="1:12" ht="16" customHeight="1">
      <c r="A1149" t="s">
        <v>550</v>
      </c>
      <c r="B1149" t="s">
        <v>10</v>
      </c>
      <c r="C1149" t="s">
        <v>67</v>
      </c>
      <c r="D1149" s="24">
        <v>46143</v>
      </c>
      <c r="E1149" t="s">
        <v>594</v>
      </c>
      <c r="F1149" t="s">
        <v>12</v>
      </c>
      <c r="G1149" t="s">
        <v>615</v>
      </c>
      <c r="H1149" t="s">
        <v>615</v>
      </c>
      <c r="I1149" t="s">
        <v>322</v>
      </c>
      <c r="J1149" s="25">
        <v>1</v>
      </c>
      <c r="K1149" s="26">
        <v>1.5E-3</v>
      </c>
      <c r="L1149" s="26">
        <v>0</v>
      </c>
    </row>
    <row r="1150" spans="1:12" ht="16" customHeight="1">
      <c r="A1150" t="s">
        <v>550</v>
      </c>
      <c r="B1150" t="s">
        <v>10</v>
      </c>
      <c r="C1150" t="s">
        <v>67</v>
      </c>
      <c r="D1150" s="24">
        <v>46143</v>
      </c>
      <c r="E1150" t="s">
        <v>599</v>
      </c>
      <c r="F1150" t="s">
        <v>12</v>
      </c>
      <c r="G1150" t="s">
        <v>616</v>
      </c>
      <c r="H1150" t="s">
        <v>616</v>
      </c>
      <c r="I1150" t="s">
        <v>322</v>
      </c>
      <c r="J1150" s="25">
        <v>1823</v>
      </c>
      <c r="K1150" s="26">
        <v>2.8325999999999998</v>
      </c>
      <c r="L1150" s="26">
        <v>4.5199999999999997E-2</v>
      </c>
    </row>
    <row r="1151" spans="1:12" ht="16" customHeight="1">
      <c r="A1151" t="s">
        <v>550</v>
      </c>
      <c r="B1151" t="s">
        <v>10</v>
      </c>
      <c r="C1151" t="s">
        <v>67</v>
      </c>
      <c r="D1151" s="24">
        <v>46143</v>
      </c>
      <c r="E1151" t="s">
        <v>622</v>
      </c>
      <c r="F1151" t="s">
        <v>12</v>
      </c>
      <c r="G1151" t="s">
        <v>616</v>
      </c>
      <c r="H1151" t="s">
        <v>616</v>
      </c>
      <c r="I1151" t="s">
        <v>324</v>
      </c>
      <c r="J1151" s="25">
        <v>0</v>
      </c>
      <c r="K1151" s="26">
        <v>0</v>
      </c>
      <c r="L1151" s="26">
        <v>0</v>
      </c>
    </row>
    <row r="1152" spans="1:12" ht="16" customHeight="1">
      <c r="A1152" t="s">
        <v>573</v>
      </c>
      <c r="B1152" t="s">
        <v>11</v>
      </c>
      <c r="C1152" t="s">
        <v>67</v>
      </c>
      <c r="D1152" s="24">
        <v>46143</v>
      </c>
      <c r="E1152" t="s">
        <v>575</v>
      </c>
      <c r="F1152" t="s">
        <v>12</v>
      </c>
      <c r="G1152" t="s">
        <v>615</v>
      </c>
      <c r="H1152" t="s">
        <v>615</v>
      </c>
      <c r="I1152" t="s">
        <v>315</v>
      </c>
      <c r="J1152" s="25">
        <v>120744677</v>
      </c>
      <c r="K1152" s="26">
        <v>181638.0042</v>
      </c>
      <c r="L1152" s="26">
        <v>419.54759999999999</v>
      </c>
    </row>
    <row r="1153" spans="1:12" ht="16" customHeight="1">
      <c r="A1153" t="s">
        <v>573</v>
      </c>
      <c r="B1153" t="s">
        <v>11</v>
      </c>
      <c r="C1153" t="s">
        <v>67</v>
      </c>
      <c r="D1153" s="24">
        <v>46143</v>
      </c>
      <c r="E1153" t="s">
        <v>578</v>
      </c>
      <c r="F1153" t="s">
        <v>11</v>
      </c>
      <c r="G1153" t="s">
        <v>620</v>
      </c>
      <c r="H1153" t="s">
        <v>620</v>
      </c>
      <c r="I1153" t="s">
        <v>315</v>
      </c>
      <c r="J1153" s="25">
        <v>477503</v>
      </c>
      <c r="K1153" s="26">
        <v>722.07209999999998</v>
      </c>
      <c r="L1153" s="26">
        <v>3.3635999999999999</v>
      </c>
    </row>
    <row r="1154" spans="1:12" ht="16" customHeight="1">
      <c r="A1154" t="s">
        <v>573</v>
      </c>
      <c r="B1154" t="s">
        <v>11</v>
      </c>
      <c r="C1154" t="s">
        <v>67</v>
      </c>
      <c r="D1154" s="24">
        <v>46143</v>
      </c>
      <c r="E1154" t="s">
        <v>584</v>
      </c>
      <c r="F1154" t="s">
        <v>12</v>
      </c>
      <c r="G1154" t="s">
        <v>615</v>
      </c>
      <c r="H1154" t="s">
        <v>615</v>
      </c>
      <c r="I1154" t="s">
        <v>322</v>
      </c>
      <c r="J1154" s="25">
        <v>6051</v>
      </c>
      <c r="K1154" s="26">
        <v>9.3140999999999998</v>
      </c>
      <c r="L1154" s="26">
        <v>6.0299999999999999E-2</v>
      </c>
    </row>
    <row r="1155" spans="1:12" ht="16" customHeight="1">
      <c r="A1155" t="s">
        <v>573</v>
      </c>
      <c r="B1155" t="s">
        <v>11</v>
      </c>
      <c r="C1155" t="s">
        <v>67</v>
      </c>
      <c r="D1155" s="24">
        <v>46143</v>
      </c>
      <c r="E1155" t="s">
        <v>589</v>
      </c>
      <c r="F1155" t="s">
        <v>12</v>
      </c>
      <c r="G1155" t="s">
        <v>615</v>
      </c>
      <c r="H1155" t="s">
        <v>615</v>
      </c>
      <c r="I1155" t="s">
        <v>322</v>
      </c>
      <c r="J1155" s="25">
        <v>2</v>
      </c>
      <c r="K1155" s="26">
        <v>3.0999999999999999E-3</v>
      </c>
      <c r="L1155" s="26">
        <v>1E-4</v>
      </c>
    </row>
    <row r="1156" spans="1:12" ht="16" customHeight="1">
      <c r="A1156" t="s">
        <v>573</v>
      </c>
      <c r="B1156" t="s">
        <v>11</v>
      </c>
      <c r="C1156" t="s">
        <v>67</v>
      </c>
      <c r="D1156" s="24">
        <v>46143</v>
      </c>
      <c r="E1156" t="s">
        <v>594</v>
      </c>
      <c r="F1156" t="s">
        <v>12</v>
      </c>
      <c r="G1156" t="s">
        <v>615</v>
      </c>
      <c r="H1156" t="s">
        <v>615</v>
      </c>
      <c r="I1156" t="s">
        <v>322</v>
      </c>
      <c r="J1156" s="25">
        <v>0</v>
      </c>
      <c r="K1156" s="26">
        <v>0</v>
      </c>
      <c r="L1156" s="26">
        <v>0</v>
      </c>
    </row>
    <row r="1157" spans="1:12" ht="16" customHeight="1">
      <c r="A1157" t="s">
        <v>573</v>
      </c>
      <c r="B1157" t="s">
        <v>11</v>
      </c>
      <c r="C1157" t="s">
        <v>67</v>
      </c>
      <c r="D1157" s="24">
        <v>46143</v>
      </c>
      <c r="E1157" t="s">
        <v>599</v>
      </c>
      <c r="F1157" t="s">
        <v>12</v>
      </c>
      <c r="G1157" t="s">
        <v>616</v>
      </c>
      <c r="H1157" t="s">
        <v>616</v>
      </c>
      <c r="I1157" t="s">
        <v>322</v>
      </c>
      <c r="J1157" s="25">
        <v>2507</v>
      </c>
      <c r="K1157" s="26">
        <v>3.8755999999999999</v>
      </c>
      <c r="L1157" s="26">
        <v>5.8599999999999999E-2</v>
      </c>
    </row>
    <row r="1158" spans="1:12" ht="16" customHeight="1">
      <c r="A1158" t="s">
        <v>573</v>
      </c>
      <c r="B1158" t="s">
        <v>11</v>
      </c>
      <c r="C1158" t="s">
        <v>67</v>
      </c>
      <c r="D1158" s="24">
        <v>46143</v>
      </c>
      <c r="E1158" t="s">
        <v>622</v>
      </c>
      <c r="F1158" t="s">
        <v>12</v>
      </c>
      <c r="G1158" t="s">
        <v>616</v>
      </c>
      <c r="H1158" t="s">
        <v>616</v>
      </c>
      <c r="I1158" t="s">
        <v>324</v>
      </c>
      <c r="J1158" s="25">
        <v>0</v>
      </c>
      <c r="K1158" s="26">
        <v>0</v>
      </c>
      <c r="L1158" s="26">
        <v>0</v>
      </c>
    </row>
    <row r="1159" spans="1:12" ht="16" customHeight="1">
      <c r="A1159" t="s">
        <v>575</v>
      </c>
      <c r="B1159" t="s">
        <v>12</v>
      </c>
      <c r="C1159" t="s">
        <v>67</v>
      </c>
      <c r="D1159" s="24">
        <v>46143</v>
      </c>
      <c r="E1159" t="s">
        <v>575</v>
      </c>
      <c r="F1159" t="s">
        <v>12</v>
      </c>
      <c r="G1159" t="s">
        <v>615</v>
      </c>
      <c r="H1159" t="s">
        <v>615</v>
      </c>
      <c r="I1159" t="s">
        <v>315</v>
      </c>
      <c r="J1159" s="25">
        <v>533439880</v>
      </c>
      <c r="K1159" s="26">
        <v>804410.66810000001</v>
      </c>
      <c r="L1159" s="26">
        <v>652.68579999999997</v>
      </c>
    </row>
    <row r="1160" spans="1:12" ht="16" customHeight="1">
      <c r="A1160" t="s">
        <v>575</v>
      </c>
      <c r="B1160" t="s">
        <v>12</v>
      </c>
      <c r="C1160" t="s">
        <v>67</v>
      </c>
      <c r="D1160" s="24">
        <v>46143</v>
      </c>
      <c r="E1160" t="s">
        <v>578</v>
      </c>
      <c r="F1160" t="s">
        <v>11</v>
      </c>
      <c r="G1160" t="s">
        <v>620</v>
      </c>
      <c r="H1160" t="s">
        <v>621</v>
      </c>
      <c r="I1160" t="s">
        <v>315</v>
      </c>
      <c r="J1160" s="25">
        <v>2042443</v>
      </c>
      <c r="K1160" s="26">
        <v>3093.8215</v>
      </c>
      <c r="L1160" s="26">
        <v>13.727399999999999</v>
      </c>
    </row>
    <row r="1161" spans="1:12" ht="16" customHeight="1">
      <c r="A1161" t="s">
        <v>575</v>
      </c>
      <c r="B1161" t="s">
        <v>12</v>
      </c>
      <c r="C1161" t="s">
        <v>67</v>
      </c>
      <c r="D1161" s="24">
        <v>46143</v>
      </c>
      <c r="E1161" t="s">
        <v>584</v>
      </c>
      <c r="F1161" t="s">
        <v>12</v>
      </c>
      <c r="G1161" t="s">
        <v>615</v>
      </c>
      <c r="H1161" t="s">
        <v>615</v>
      </c>
      <c r="I1161" t="s">
        <v>322</v>
      </c>
      <c r="J1161" s="25">
        <v>20236</v>
      </c>
      <c r="K1161" s="26">
        <v>30.947099999999999</v>
      </c>
      <c r="L1161" s="26">
        <v>0.26379999999999998</v>
      </c>
    </row>
    <row r="1162" spans="1:12" ht="16" customHeight="1">
      <c r="A1162" t="s">
        <v>575</v>
      </c>
      <c r="B1162" t="s">
        <v>12</v>
      </c>
      <c r="C1162" t="s">
        <v>67</v>
      </c>
      <c r="D1162" s="24">
        <v>46143</v>
      </c>
      <c r="E1162" t="s">
        <v>589</v>
      </c>
      <c r="F1162" t="s">
        <v>12</v>
      </c>
      <c r="G1162" t="s">
        <v>615</v>
      </c>
      <c r="H1162" t="s">
        <v>615</v>
      </c>
      <c r="I1162" t="s">
        <v>322</v>
      </c>
      <c r="J1162" s="25">
        <v>75</v>
      </c>
      <c r="K1162" s="26">
        <v>0.1139</v>
      </c>
      <c r="L1162" s="26">
        <v>1.2999999999999999E-3</v>
      </c>
    </row>
    <row r="1163" spans="1:12" ht="16" customHeight="1">
      <c r="A1163" t="s">
        <v>575</v>
      </c>
      <c r="B1163" t="s">
        <v>12</v>
      </c>
      <c r="C1163" t="s">
        <v>67</v>
      </c>
      <c r="D1163" s="24">
        <v>46143</v>
      </c>
      <c r="E1163" t="s">
        <v>594</v>
      </c>
      <c r="F1163" t="s">
        <v>12</v>
      </c>
      <c r="G1163" t="s">
        <v>615</v>
      </c>
      <c r="H1163" t="s">
        <v>615</v>
      </c>
      <c r="I1163" t="s">
        <v>322</v>
      </c>
      <c r="J1163" s="25">
        <v>1</v>
      </c>
      <c r="K1163" s="26">
        <v>1.6999999999999999E-3</v>
      </c>
      <c r="L1163" s="26">
        <v>0</v>
      </c>
    </row>
    <row r="1164" spans="1:12" ht="16" customHeight="1">
      <c r="A1164" t="s">
        <v>575</v>
      </c>
      <c r="B1164" t="s">
        <v>12</v>
      </c>
      <c r="C1164" t="s">
        <v>67</v>
      </c>
      <c r="D1164" s="24">
        <v>46143</v>
      </c>
      <c r="E1164" t="s">
        <v>599</v>
      </c>
      <c r="F1164" t="s">
        <v>12</v>
      </c>
      <c r="G1164" t="s">
        <v>616</v>
      </c>
      <c r="H1164" t="s">
        <v>616</v>
      </c>
      <c r="I1164" t="s">
        <v>322</v>
      </c>
      <c r="J1164" s="25">
        <v>2616</v>
      </c>
      <c r="K1164" s="26">
        <v>4.0476000000000001</v>
      </c>
      <c r="L1164" s="26">
        <v>5.9299999999999999E-2</v>
      </c>
    </row>
    <row r="1165" spans="1:12" ht="16" customHeight="1">
      <c r="A1165" t="s">
        <v>575</v>
      </c>
      <c r="B1165" t="s">
        <v>12</v>
      </c>
      <c r="C1165" t="s">
        <v>67</v>
      </c>
      <c r="D1165" s="24">
        <v>46143</v>
      </c>
      <c r="E1165" t="s">
        <v>603</v>
      </c>
      <c r="F1165" t="s">
        <v>12</v>
      </c>
      <c r="G1165" t="s">
        <v>615</v>
      </c>
      <c r="H1165" t="s">
        <v>615</v>
      </c>
      <c r="I1165" t="s">
        <v>324</v>
      </c>
      <c r="J1165" s="25">
        <v>1</v>
      </c>
      <c r="K1165" s="26">
        <v>1.6000000000000001E-3</v>
      </c>
      <c r="L1165" s="26">
        <v>0</v>
      </c>
    </row>
    <row r="1166" spans="1:12" ht="16" customHeight="1">
      <c r="A1166" t="s">
        <v>575</v>
      </c>
      <c r="B1166" t="s">
        <v>12</v>
      </c>
      <c r="C1166" t="s">
        <v>67</v>
      </c>
      <c r="D1166" s="24">
        <v>46143</v>
      </c>
      <c r="E1166" t="s">
        <v>622</v>
      </c>
      <c r="F1166" t="s">
        <v>12</v>
      </c>
      <c r="G1166" t="s">
        <v>616</v>
      </c>
      <c r="H1166" t="s">
        <v>616</v>
      </c>
      <c r="I1166" t="s">
        <v>324</v>
      </c>
      <c r="J1166" s="25">
        <v>0</v>
      </c>
      <c r="K1166" s="26">
        <v>0</v>
      </c>
      <c r="L1166" s="26">
        <v>0</v>
      </c>
    </row>
    <row r="1167" spans="1:12" ht="16" customHeight="1">
      <c r="A1167" t="s">
        <v>576</v>
      </c>
      <c r="B1167" t="s">
        <v>13</v>
      </c>
      <c r="C1167" t="s">
        <v>68</v>
      </c>
      <c r="D1167" s="24">
        <v>46143</v>
      </c>
      <c r="E1167" t="s">
        <v>578</v>
      </c>
      <c r="F1167" t="s">
        <v>11</v>
      </c>
      <c r="G1167" t="s">
        <v>620</v>
      </c>
      <c r="H1167" t="s">
        <v>621</v>
      </c>
      <c r="I1167" t="s">
        <v>315</v>
      </c>
      <c r="J1167" s="25">
        <v>15196836</v>
      </c>
      <c r="K1167" s="26">
        <v>23073.292000000001</v>
      </c>
      <c r="L1167" s="26">
        <v>95.802999999999997</v>
      </c>
    </row>
    <row r="1168" spans="1:12" ht="16" customHeight="1">
      <c r="A1168" t="s">
        <v>576</v>
      </c>
      <c r="B1168" t="s">
        <v>13</v>
      </c>
      <c r="C1168" t="s">
        <v>68</v>
      </c>
      <c r="D1168" s="24">
        <v>46143</v>
      </c>
      <c r="E1168" t="s">
        <v>584</v>
      </c>
      <c r="F1168" t="s">
        <v>12</v>
      </c>
      <c r="G1168" t="s">
        <v>615</v>
      </c>
      <c r="H1168" t="s">
        <v>615</v>
      </c>
      <c r="I1168" t="s">
        <v>322</v>
      </c>
      <c r="J1168" s="25">
        <v>57728</v>
      </c>
      <c r="K1168" s="26">
        <v>88.561099999999996</v>
      </c>
      <c r="L1168" s="26">
        <v>0.57930000000000004</v>
      </c>
    </row>
    <row r="1169" spans="1:12" ht="16" customHeight="1">
      <c r="A1169" t="s">
        <v>576</v>
      </c>
      <c r="B1169" t="s">
        <v>13</v>
      </c>
      <c r="C1169" t="s">
        <v>68</v>
      </c>
      <c r="D1169" s="24">
        <v>46143</v>
      </c>
      <c r="E1169" t="s">
        <v>589</v>
      </c>
      <c r="F1169" t="s">
        <v>12</v>
      </c>
      <c r="G1169" t="s">
        <v>615</v>
      </c>
      <c r="H1169" t="s">
        <v>615</v>
      </c>
      <c r="I1169" t="s">
        <v>322</v>
      </c>
      <c r="J1169" s="25">
        <v>368</v>
      </c>
      <c r="K1169" s="26">
        <v>0.56399999999999995</v>
      </c>
      <c r="L1169" s="26">
        <v>7.7999999999999996E-3</v>
      </c>
    </row>
    <row r="1170" spans="1:12" ht="16" customHeight="1">
      <c r="A1170" t="s">
        <v>576</v>
      </c>
      <c r="B1170" t="s">
        <v>13</v>
      </c>
      <c r="C1170" t="s">
        <v>68</v>
      </c>
      <c r="D1170" s="24">
        <v>46143</v>
      </c>
      <c r="E1170" t="s">
        <v>594</v>
      </c>
      <c r="F1170" t="s">
        <v>12</v>
      </c>
      <c r="G1170" t="s">
        <v>615</v>
      </c>
      <c r="H1170" t="s">
        <v>615</v>
      </c>
      <c r="I1170" t="s">
        <v>322</v>
      </c>
      <c r="J1170" s="25">
        <v>0</v>
      </c>
      <c r="K1170" s="26">
        <v>0</v>
      </c>
      <c r="L1170" s="26">
        <v>0</v>
      </c>
    </row>
    <row r="1171" spans="1:12" ht="16" customHeight="1">
      <c r="A1171" t="s">
        <v>576</v>
      </c>
      <c r="B1171" t="s">
        <v>13</v>
      </c>
      <c r="C1171" t="s">
        <v>68</v>
      </c>
      <c r="D1171" s="24">
        <v>46143</v>
      </c>
      <c r="E1171" t="s">
        <v>599</v>
      </c>
      <c r="F1171" t="s">
        <v>12</v>
      </c>
      <c r="G1171" t="s">
        <v>616</v>
      </c>
      <c r="H1171" t="s">
        <v>616</v>
      </c>
      <c r="I1171" t="s">
        <v>322</v>
      </c>
      <c r="J1171" s="25">
        <v>4435</v>
      </c>
      <c r="K1171" s="26">
        <v>6.8842999999999996</v>
      </c>
      <c r="L1171" s="26">
        <v>0.10299999999999999</v>
      </c>
    </row>
    <row r="1172" spans="1:12" ht="16" customHeight="1">
      <c r="A1172" t="s">
        <v>576</v>
      </c>
      <c r="B1172" t="s">
        <v>13</v>
      </c>
      <c r="C1172" t="s">
        <v>68</v>
      </c>
      <c r="D1172" s="24">
        <v>46143</v>
      </c>
      <c r="E1172" t="s">
        <v>603</v>
      </c>
      <c r="F1172" t="s">
        <v>12</v>
      </c>
      <c r="G1172" t="s">
        <v>615</v>
      </c>
      <c r="H1172" t="s">
        <v>615</v>
      </c>
      <c r="I1172" t="s">
        <v>324</v>
      </c>
      <c r="J1172" s="25">
        <v>0</v>
      </c>
      <c r="K1172" s="26">
        <v>0</v>
      </c>
      <c r="L1172" s="26">
        <v>0</v>
      </c>
    </row>
    <row r="1173" spans="1:12" ht="16" customHeight="1">
      <c r="A1173" t="s">
        <v>576</v>
      </c>
      <c r="B1173" t="s">
        <v>13</v>
      </c>
      <c r="C1173" t="s">
        <v>68</v>
      </c>
      <c r="D1173" s="24">
        <v>46143</v>
      </c>
      <c r="E1173" t="s">
        <v>622</v>
      </c>
      <c r="F1173" t="s">
        <v>12</v>
      </c>
      <c r="G1173" t="s">
        <v>616</v>
      </c>
      <c r="H1173" t="s">
        <v>616</v>
      </c>
      <c r="I1173" t="s">
        <v>324</v>
      </c>
      <c r="J1173" s="25">
        <v>116</v>
      </c>
      <c r="K1173" s="26">
        <v>0.18179999999999999</v>
      </c>
      <c r="L1173" s="26">
        <v>5.1000000000000004E-3</v>
      </c>
    </row>
    <row r="1174" spans="1:12" ht="16" customHeight="1">
      <c r="A1174" t="s">
        <v>577</v>
      </c>
      <c r="B1174" t="s">
        <v>9</v>
      </c>
      <c r="C1174" t="s">
        <v>68</v>
      </c>
      <c r="D1174" s="24">
        <v>46143</v>
      </c>
      <c r="E1174" t="s">
        <v>578</v>
      </c>
      <c r="F1174" t="s">
        <v>11</v>
      </c>
      <c r="G1174" t="s">
        <v>620</v>
      </c>
      <c r="H1174" t="s">
        <v>621</v>
      </c>
      <c r="I1174" t="s">
        <v>315</v>
      </c>
      <c r="J1174" s="25">
        <v>19794703</v>
      </c>
      <c r="K1174" s="26">
        <v>30240.1659</v>
      </c>
      <c r="L1174" s="26">
        <v>91.710499999999996</v>
      </c>
    </row>
    <row r="1175" spans="1:12" ht="16" customHeight="1">
      <c r="A1175" t="s">
        <v>577</v>
      </c>
      <c r="B1175" t="s">
        <v>9</v>
      </c>
      <c r="C1175" t="s">
        <v>68</v>
      </c>
      <c r="D1175" s="24">
        <v>46143</v>
      </c>
      <c r="E1175" t="s">
        <v>584</v>
      </c>
      <c r="F1175" t="s">
        <v>12</v>
      </c>
      <c r="G1175" t="s">
        <v>615</v>
      </c>
      <c r="H1175" t="s">
        <v>615</v>
      </c>
      <c r="I1175" t="s">
        <v>322</v>
      </c>
      <c r="J1175" s="25">
        <v>162385</v>
      </c>
      <c r="K1175" s="26">
        <v>249.80459999999999</v>
      </c>
      <c r="L1175" s="26">
        <v>1.4041999999999999</v>
      </c>
    </row>
    <row r="1176" spans="1:12" ht="16" customHeight="1">
      <c r="A1176" t="s">
        <v>577</v>
      </c>
      <c r="B1176" t="s">
        <v>9</v>
      </c>
      <c r="C1176" t="s">
        <v>68</v>
      </c>
      <c r="D1176" s="24">
        <v>46143</v>
      </c>
      <c r="E1176" t="s">
        <v>589</v>
      </c>
      <c r="F1176" t="s">
        <v>12</v>
      </c>
      <c r="G1176" t="s">
        <v>615</v>
      </c>
      <c r="H1176" t="s">
        <v>615</v>
      </c>
      <c r="I1176" t="s">
        <v>322</v>
      </c>
      <c r="J1176" s="25">
        <v>680</v>
      </c>
      <c r="K1176" s="26">
        <v>1.0407999999999999</v>
      </c>
      <c r="L1176" s="26">
        <v>1.06E-2</v>
      </c>
    </row>
    <row r="1177" spans="1:12" ht="16" customHeight="1">
      <c r="A1177" t="s">
        <v>577</v>
      </c>
      <c r="B1177" t="s">
        <v>9</v>
      </c>
      <c r="C1177" t="s">
        <v>68</v>
      </c>
      <c r="D1177" s="24">
        <v>46143</v>
      </c>
      <c r="E1177" t="s">
        <v>594</v>
      </c>
      <c r="F1177" t="s">
        <v>12</v>
      </c>
      <c r="G1177" t="s">
        <v>615</v>
      </c>
      <c r="H1177" t="s">
        <v>615</v>
      </c>
      <c r="I1177" t="s">
        <v>322</v>
      </c>
      <c r="J1177" s="25">
        <v>62</v>
      </c>
      <c r="K1177" s="26">
        <v>9.5799999999999996E-2</v>
      </c>
      <c r="L1177" s="26">
        <v>2.3E-3</v>
      </c>
    </row>
    <row r="1178" spans="1:12" ht="16" customHeight="1">
      <c r="A1178" t="s">
        <v>577</v>
      </c>
      <c r="B1178" t="s">
        <v>9</v>
      </c>
      <c r="C1178" t="s">
        <v>68</v>
      </c>
      <c r="D1178" s="24">
        <v>46143</v>
      </c>
      <c r="E1178" t="s">
        <v>599</v>
      </c>
      <c r="F1178" t="s">
        <v>12</v>
      </c>
      <c r="G1178" t="s">
        <v>616</v>
      </c>
      <c r="H1178" t="s">
        <v>616</v>
      </c>
      <c r="I1178" t="s">
        <v>322</v>
      </c>
      <c r="J1178" s="25">
        <v>9687</v>
      </c>
      <c r="K1178" s="26">
        <v>15.0717</v>
      </c>
      <c r="L1178" s="26">
        <v>0.216</v>
      </c>
    </row>
    <row r="1179" spans="1:12" ht="16" customHeight="1">
      <c r="A1179" t="s">
        <v>577</v>
      </c>
      <c r="B1179" t="s">
        <v>9</v>
      </c>
      <c r="C1179" t="s">
        <v>68</v>
      </c>
      <c r="D1179" s="24">
        <v>46143</v>
      </c>
      <c r="E1179" t="s">
        <v>603</v>
      </c>
      <c r="F1179" t="s">
        <v>12</v>
      </c>
      <c r="G1179" t="s">
        <v>615</v>
      </c>
      <c r="H1179" t="s">
        <v>615</v>
      </c>
      <c r="I1179" t="s">
        <v>324</v>
      </c>
      <c r="J1179" s="25">
        <v>0</v>
      </c>
      <c r="K1179" s="26">
        <v>0</v>
      </c>
      <c r="L1179" s="26">
        <v>0</v>
      </c>
    </row>
    <row r="1180" spans="1:12" ht="16" customHeight="1">
      <c r="A1180" t="s">
        <v>577</v>
      </c>
      <c r="B1180" t="s">
        <v>9</v>
      </c>
      <c r="C1180" t="s">
        <v>68</v>
      </c>
      <c r="D1180" s="24">
        <v>46143</v>
      </c>
      <c r="E1180" t="s">
        <v>622</v>
      </c>
      <c r="F1180" t="s">
        <v>12</v>
      </c>
      <c r="G1180" t="s">
        <v>616</v>
      </c>
      <c r="H1180" t="s">
        <v>616</v>
      </c>
      <c r="I1180" t="s">
        <v>324</v>
      </c>
      <c r="J1180" s="25">
        <v>7</v>
      </c>
      <c r="K1180" s="26">
        <v>1.0999999999999999E-2</v>
      </c>
      <c r="L1180" s="26">
        <v>2.9999999999999997E-4</v>
      </c>
    </row>
    <row r="1181" spans="1:12" ht="16" customHeight="1">
      <c r="A1181" t="s">
        <v>519</v>
      </c>
      <c r="B1181" t="s">
        <v>10</v>
      </c>
      <c r="C1181" t="s">
        <v>68</v>
      </c>
      <c r="D1181" s="24">
        <v>46143</v>
      </c>
      <c r="E1181" t="s">
        <v>578</v>
      </c>
      <c r="F1181" t="s">
        <v>11</v>
      </c>
      <c r="G1181" t="s">
        <v>620</v>
      </c>
      <c r="H1181" t="s">
        <v>621</v>
      </c>
      <c r="I1181" t="s">
        <v>315</v>
      </c>
      <c r="J1181" s="25">
        <v>32042404</v>
      </c>
      <c r="K1181" s="26">
        <v>48989.303699999997</v>
      </c>
      <c r="L1181" s="26">
        <v>99.987700000000004</v>
      </c>
    </row>
    <row r="1182" spans="1:12" ht="16" customHeight="1">
      <c r="A1182" t="s">
        <v>519</v>
      </c>
      <c r="B1182" t="s">
        <v>10</v>
      </c>
      <c r="C1182" t="s">
        <v>68</v>
      </c>
      <c r="D1182" s="24">
        <v>46143</v>
      </c>
      <c r="E1182" t="s">
        <v>584</v>
      </c>
      <c r="F1182" t="s">
        <v>12</v>
      </c>
      <c r="G1182" t="s">
        <v>615</v>
      </c>
      <c r="H1182" t="s">
        <v>615</v>
      </c>
      <c r="I1182" t="s">
        <v>322</v>
      </c>
      <c r="J1182" s="25">
        <v>411687</v>
      </c>
      <c r="K1182" s="26">
        <v>629.46569999999997</v>
      </c>
      <c r="L1182" s="26">
        <v>2.7793999999999999</v>
      </c>
    </row>
    <row r="1183" spans="1:12" ht="16" customHeight="1">
      <c r="A1183" t="s">
        <v>519</v>
      </c>
      <c r="B1183" t="s">
        <v>10</v>
      </c>
      <c r="C1183" t="s">
        <v>68</v>
      </c>
      <c r="D1183" s="24">
        <v>46143</v>
      </c>
      <c r="E1183" t="s">
        <v>589</v>
      </c>
      <c r="F1183" t="s">
        <v>12</v>
      </c>
      <c r="G1183" t="s">
        <v>615</v>
      </c>
      <c r="H1183" t="s">
        <v>615</v>
      </c>
      <c r="I1183" t="s">
        <v>322</v>
      </c>
      <c r="J1183" s="25">
        <v>4614</v>
      </c>
      <c r="K1183" s="26">
        <v>7.2001999999999997</v>
      </c>
      <c r="L1183" s="26">
        <v>4.0800000000000003E-2</v>
      </c>
    </row>
    <row r="1184" spans="1:12" ht="16" customHeight="1">
      <c r="A1184" t="s">
        <v>519</v>
      </c>
      <c r="B1184" t="s">
        <v>10</v>
      </c>
      <c r="C1184" t="s">
        <v>68</v>
      </c>
      <c r="D1184" s="24">
        <v>46143</v>
      </c>
      <c r="E1184" t="s">
        <v>594</v>
      </c>
      <c r="F1184" t="s">
        <v>12</v>
      </c>
      <c r="G1184" t="s">
        <v>615</v>
      </c>
      <c r="H1184" t="s">
        <v>615</v>
      </c>
      <c r="I1184" t="s">
        <v>322</v>
      </c>
      <c r="J1184" s="25">
        <v>16</v>
      </c>
      <c r="K1184" s="26">
        <v>2.6499999999999999E-2</v>
      </c>
      <c r="L1184" s="26">
        <v>1E-4</v>
      </c>
    </row>
    <row r="1185" spans="1:12" ht="16" customHeight="1">
      <c r="A1185" t="s">
        <v>519</v>
      </c>
      <c r="B1185" t="s">
        <v>10</v>
      </c>
      <c r="C1185" t="s">
        <v>68</v>
      </c>
      <c r="D1185" s="24">
        <v>46143</v>
      </c>
      <c r="E1185" t="s">
        <v>599</v>
      </c>
      <c r="F1185" t="s">
        <v>12</v>
      </c>
      <c r="G1185" t="s">
        <v>616</v>
      </c>
      <c r="H1185" t="s">
        <v>616</v>
      </c>
      <c r="I1185" t="s">
        <v>322</v>
      </c>
      <c r="J1185" s="25">
        <v>10475</v>
      </c>
      <c r="K1185" s="26">
        <v>16.782499999999999</v>
      </c>
      <c r="L1185" s="26">
        <v>0.44080000000000003</v>
      </c>
    </row>
    <row r="1186" spans="1:12" ht="16" customHeight="1">
      <c r="A1186" t="s">
        <v>519</v>
      </c>
      <c r="B1186" t="s">
        <v>10</v>
      </c>
      <c r="C1186" t="s">
        <v>68</v>
      </c>
      <c r="D1186" s="24">
        <v>46143</v>
      </c>
      <c r="E1186" t="s">
        <v>603</v>
      </c>
      <c r="F1186" t="s">
        <v>12</v>
      </c>
      <c r="G1186" t="s">
        <v>615</v>
      </c>
      <c r="H1186" t="s">
        <v>615</v>
      </c>
      <c r="I1186" t="s">
        <v>324</v>
      </c>
      <c r="J1186" s="25">
        <v>0</v>
      </c>
      <c r="K1186" s="26">
        <v>0</v>
      </c>
      <c r="L1186" s="26">
        <v>0</v>
      </c>
    </row>
    <row r="1187" spans="1:12" ht="16" customHeight="1">
      <c r="A1187" t="s">
        <v>519</v>
      </c>
      <c r="B1187" t="s">
        <v>10</v>
      </c>
      <c r="C1187" t="s">
        <v>68</v>
      </c>
      <c r="D1187" s="24">
        <v>46143</v>
      </c>
      <c r="E1187" t="s">
        <v>622</v>
      </c>
      <c r="F1187" t="s">
        <v>12</v>
      </c>
      <c r="G1187" t="s">
        <v>616</v>
      </c>
      <c r="H1187" t="s">
        <v>616</v>
      </c>
      <c r="I1187" t="s">
        <v>324</v>
      </c>
      <c r="J1187" s="25">
        <v>224</v>
      </c>
      <c r="K1187" s="26">
        <v>0.35489999999999999</v>
      </c>
      <c r="L1187" s="26">
        <v>8.6999999999999994E-3</v>
      </c>
    </row>
    <row r="1188" spans="1:12" ht="16" customHeight="1">
      <c r="A1188" t="s">
        <v>578</v>
      </c>
      <c r="B1188" t="s">
        <v>11</v>
      </c>
      <c r="C1188" t="s">
        <v>68</v>
      </c>
      <c r="D1188" s="24">
        <v>46143</v>
      </c>
      <c r="E1188" t="s">
        <v>578</v>
      </c>
      <c r="F1188" t="s">
        <v>11</v>
      </c>
      <c r="G1188" t="s">
        <v>620</v>
      </c>
      <c r="H1188" t="s">
        <v>621</v>
      </c>
      <c r="I1188" t="s">
        <v>315</v>
      </c>
      <c r="J1188" s="25">
        <v>451496139</v>
      </c>
      <c r="K1188" s="26">
        <v>686443.50260000001</v>
      </c>
      <c r="L1188" s="26">
        <v>494.66539999999998</v>
      </c>
    </row>
    <row r="1189" spans="1:12" ht="16" customHeight="1">
      <c r="A1189" t="s">
        <v>578</v>
      </c>
      <c r="B1189" t="s">
        <v>11</v>
      </c>
      <c r="C1189" t="s">
        <v>68</v>
      </c>
      <c r="D1189" s="24">
        <v>46143</v>
      </c>
      <c r="E1189" t="s">
        <v>584</v>
      </c>
      <c r="F1189" t="s">
        <v>12</v>
      </c>
      <c r="G1189" t="s">
        <v>615</v>
      </c>
      <c r="H1189" t="s">
        <v>615</v>
      </c>
      <c r="I1189" t="s">
        <v>322</v>
      </c>
      <c r="J1189" s="25">
        <v>1653822</v>
      </c>
      <c r="K1189" s="26">
        <v>2526.8029999999999</v>
      </c>
      <c r="L1189" s="26">
        <v>11.122999999999999</v>
      </c>
    </row>
    <row r="1190" spans="1:12" ht="16" customHeight="1">
      <c r="A1190" t="s">
        <v>578</v>
      </c>
      <c r="B1190" t="s">
        <v>11</v>
      </c>
      <c r="C1190" t="s">
        <v>68</v>
      </c>
      <c r="D1190" s="24">
        <v>46143</v>
      </c>
      <c r="E1190" t="s">
        <v>589</v>
      </c>
      <c r="F1190" t="s">
        <v>12</v>
      </c>
      <c r="G1190" t="s">
        <v>615</v>
      </c>
      <c r="H1190" t="s">
        <v>615</v>
      </c>
      <c r="I1190" t="s">
        <v>322</v>
      </c>
      <c r="J1190" s="25">
        <v>11972</v>
      </c>
      <c r="K1190" s="26">
        <v>18.4314</v>
      </c>
      <c r="L1190" s="26">
        <v>8.7599999999999997E-2</v>
      </c>
    </row>
    <row r="1191" spans="1:12" ht="16" customHeight="1">
      <c r="A1191" t="s">
        <v>578</v>
      </c>
      <c r="B1191" t="s">
        <v>11</v>
      </c>
      <c r="C1191" t="s">
        <v>68</v>
      </c>
      <c r="D1191" s="24">
        <v>46143</v>
      </c>
      <c r="E1191" t="s">
        <v>594</v>
      </c>
      <c r="F1191" t="s">
        <v>12</v>
      </c>
      <c r="G1191" t="s">
        <v>615</v>
      </c>
      <c r="H1191" t="s">
        <v>615</v>
      </c>
      <c r="I1191" t="s">
        <v>322</v>
      </c>
      <c r="J1191" s="25">
        <v>17</v>
      </c>
      <c r="K1191" s="26">
        <v>2.6599999999999999E-2</v>
      </c>
      <c r="L1191" s="26">
        <v>5.0000000000000001E-4</v>
      </c>
    </row>
    <row r="1192" spans="1:12" ht="16" customHeight="1">
      <c r="A1192" t="s">
        <v>578</v>
      </c>
      <c r="B1192" t="s">
        <v>11</v>
      </c>
      <c r="C1192" t="s">
        <v>68</v>
      </c>
      <c r="D1192" s="24">
        <v>46143</v>
      </c>
      <c r="E1192" t="s">
        <v>599</v>
      </c>
      <c r="F1192" t="s">
        <v>12</v>
      </c>
      <c r="G1192" t="s">
        <v>616</v>
      </c>
      <c r="H1192" t="s">
        <v>616</v>
      </c>
      <c r="I1192" t="s">
        <v>322</v>
      </c>
      <c r="J1192" s="25">
        <v>16912</v>
      </c>
      <c r="K1192" s="26">
        <v>26.667200000000001</v>
      </c>
      <c r="L1192" s="26">
        <v>0.50049999999999994</v>
      </c>
    </row>
    <row r="1193" spans="1:12" ht="16" customHeight="1">
      <c r="A1193" t="s">
        <v>578</v>
      </c>
      <c r="B1193" t="s">
        <v>11</v>
      </c>
      <c r="C1193" t="s">
        <v>68</v>
      </c>
      <c r="D1193" s="24">
        <v>46143</v>
      </c>
      <c r="E1193" t="s">
        <v>603</v>
      </c>
      <c r="F1193" t="s">
        <v>12</v>
      </c>
      <c r="G1193" t="s">
        <v>615</v>
      </c>
      <c r="H1193" t="s">
        <v>615</v>
      </c>
      <c r="I1193" t="s">
        <v>324</v>
      </c>
      <c r="J1193" s="25">
        <v>0</v>
      </c>
      <c r="K1193" s="26">
        <v>0</v>
      </c>
      <c r="L1193" s="26">
        <v>0</v>
      </c>
    </row>
    <row r="1194" spans="1:12" ht="16" customHeight="1">
      <c r="A1194" t="s">
        <v>578</v>
      </c>
      <c r="B1194" t="s">
        <v>11</v>
      </c>
      <c r="C1194" t="s">
        <v>68</v>
      </c>
      <c r="D1194" s="24">
        <v>46143</v>
      </c>
      <c r="E1194" t="s">
        <v>622</v>
      </c>
      <c r="F1194" t="s">
        <v>12</v>
      </c>
      <c r="G1194" t="s">
        <v>616</v>
      </c>
      <c r="H1194" t="s">
        <v>616</v>
      </c>
      <c r="I1194" t="s">
        <v>324</v>
      </c>
      <c r="J1194" s="25">
        <v>543</v>
      </c>
      <c r="K1194" s="26">
        <v>0.85</v>
      </c>
      <c r="L1194" s="26">
        <v>1.8599999999999998E-2</v>
      </c>
    </row>
    <row r="1195" spans="1:12" ht="16" customHeight="1">
      <c r="A1195" t="s">
        <v>580</v>
      </c>
      <c r="B1195" t="s">
        <v>13</v>
      </c>
      <c r="C1195" t="s">
        <v>69</v>
      </c>
      <c r="D1195" s="24">
        <v>46143</v>
      </c>
      <c r="E1195" t="s">
        <v>584</v>
      </c>
      <c r="F1195" t="s">
        <v>12</v>
      </c>
      <c r="G1195" t="s">
        <v>615</v>
      </c>
      <c r="H1195" t="s">
        <v>615</v>
      </c>
      <c r="I1195" t="s">
        <v>322</v>
      </c>
      <c r="J1195" s="25">
        <v>19470766</v>
      </c>
      <c r="K1195" s="26">
        <v>29615.7304</v>
      </c>
      <c r="L1195" s="26">
        <v>120.8901</v>
      </c>
    </row>
    <row r="1196" spans="1:12" ht="16" customHeight="1">
      <c r="A1196" t="s">
        <v>580</v>
      </c>
      <c r="B1196" t="s">
        <v>13</v>
      </c>
      <c r="C1196" t="s">
        <v>69</v>
      </c>
      <c r="D1196" s="24">
        <v>46143</v>
      </c>
      <c r="E1196" t="s">
        <v>589</v>
      </c>
      <c r="F1196" t="s">
        <v>12</v>
      </c>
      <c r="G1196" t="s">
        <v>615</v>
      </c>
      <c r="H1196" t="s">
        <v>615</v>
      </c>
      <c r="I1196" t="s">
        <v>322</v>
      </c>
      <c r="J1196" s="25">
        <v>59342</v>
      </c>
      <c r="K1196" s="26">
        <v>90.668899999999994</v>
      </c>
      <c r="L1196" s="26">
        <v>0.48699999999999999</v>
      </c>
    </row>
    <row r="1197" spans="1:12" ht="16" customHeight="1">
      <c r="A1197" t="s">
        <v>580</v>
      </c>
      <c r="B1197" t="s">
        <v>13</v>
      </c>
      <c r="C1197" t="s">
        <v>69</v>
      </c>
      <c r="D1197" s="24">
        <v>46143</v>
      </c>
      <c r="E1197" t="s">
        <v>594</v>
      </c>
      <c r="F1197" t="s">
        <v>12</v>
      </c>
      <c r="G1197" t="s">
        <v>615</v>
      </c>
      <c r="H1197" t="s">
        <v>615</v>
      </c>
      <c r="I1197" t="s">
        <v>322</v>
      </c>
      <c r="J1197" s="25">
        <v>1598</v>
      </c>
      <c r="K1197" s="26">
        <v>2.4620000000000002</v>
      </c>
      <c r="L1197" s="26">
        <v>3.0700000000000002E-2</v>
      </c>
    </row>
    <row r="1198" spans="1:12" ht="16" customHeight="1">
      <c r="A1198" t="s">
        <v>580</v>
      </c>
      <c r="B1198" t="s">
        <v>13</v>
      </c>
      <c r="C1198" t="s">
        <v>69</v>
      </c>
      <c r="D1198" s="24">
        <v>46143</v>
      </c>
      <c r="E1198" t="s">
        <v>599</v>
      </c>
      <c r="F1198" t="s">
        <v>12</v>
      </c>
      <c r="G1198" t="s">
        <v>616</v>
      </c>
      <c r="H1198" t="s">
        <v>616</v>
      </c>
      <c r="I1198" t="s">
        <v>322</v>
      </c>
      <c r="J1198" s="25">
        <v>27684</v>
      </c>
      <c r="K1198" s="26">
        <v>42.751199999999997</v>
      </c>
      <c r="L1198" s="26">
        <v>0.4778</v>
      </c>
    </row>
    <row r="1199" spans="1:12" ht="16" customHeight="1">
      <c r="A1199" t="s">
        <v>580</v>
      </c>
      <c r="B1199" t="s">
        <v>13</v>
      </c>
      <c r="C1199" t="s">
        <v>69</v>
      </c>
      <c r="D1199" s="24">
        <v>46143</v>
      </c>
      <c r="E1199" t="s">
        <v>603</v>
      </c>
      <c r="F1199" t="s">
        <v>12</v>
      </c>
      <c r="G1199" t="s">
        <v>615</v>
      </c>
      <c r="H1199" t="s">
        <v>615</v>
      </c>
      <c r="I1199" t="s">
        <v>324</v>
      </c>
      <c r="J1199" s="25">
        <v>0</v>
      </c>
      <c r="K1199" s="26">
        <v>0</v>
      </c>
      <c r="L1199" s="26">
        <v>0</v>
      </c>
    </row>
    <row r="1200" spans="1:12" ht="16" customHeight="1">
      <c r="A1200" t="s">
        <v>580</v>
      </c>
      <c r="B1200" t="s">
        <v>13</v>
      </c>
      <c r="C1200" t="s">
        <v>69</v>
      </c>
      <c r="D1200" s="24">
        <v>46143</v>
      </c>
      <c r="E1200" t="s">
        <v>622</v>
      </c>
      <c r="F1200" t="s">
        <v>12</v>
      </c>
      <c r="G1200" t="s">
        <v>616</v>
      </c>
      <c r="H1200" t="s">
        <v>616</v>
      </c>
      <c r="I1200" t="s">
        <v>324</v>
      </c>
      <c r="J1200" s="25">
        <v>754</v>
      </c>
      <c r="K1200" s="26">
        <v>1.175</v>
      </c>
      <c r="L1200" s="26">
        <v>2.4500000000000001E-2</v>
      </c>
    </row>
    <row r="1201" spans="1:12" ht="16" customHeight="1">
      <c r="A1201" t="s">
        <v>581</v>
      </c>
      <c r="B1201" t="s">
        <v>9</v>
      </c>
      <c r="C1201" t="s">
        <v>70</v>
      </c>
      <c r="D1201" s="24">
        <v>46174</v>
      </c>
      <c r="E1201" t="s">
        <v>584</v>
      </c>
      <c r="F1201" t="s">
        <v>12</v>
      </c>
      <c r="G1201" t="s">
        <v>615</v>
      </c>
      <c r="H1201" t="s">
        <v>615</v>
      </c>
      <c r="I1201" t="s">
        <v>315</v>
      </c>
      <c r="J1201" s="25">
        <v>22481524</v>
      </c>
      <c r="K1201" s="26">
        <v>33819.3246</v>
      </c>
      <c r="L1201" s="26">
        <v>121.9252</v>
      </c>
    </row>
    <row r="1202" spans="1:12" ht="16" customHeight="1">
      <c r="A1202" t="s">
        <v>581</v>
      </c>
      <c r="B1202" t="s">
        <v>9</v>
      </c>
      <c r="C1202" t="s">
        <v>70</v>
      </c>
      <c r="D1202" s="24">
        <v>46174</v>
      </c>
      <c r="E1202" t="s">
        <v>589</v>
      </c>
      <c r="F1202" t="s">
        <v>12</v>
      </c>
      <c r="G1202" t="s">
        <v>615</v>
      </c>
      <c r="H1202" t="s">
        <v>615</v>
      </c>
      <c r="I1202" t="s">
        <v>315</v>
      </c>
      <c r="J1202" s="25">
        <v>119231</v>
      </c>
      <c r="K1202" s="26">
        <v>180.0429</v>
      </c>
      <c r="L1202" s="26">
        <v>0.78659999999999997</v>
      </c>
    </row>
    <row r="1203" spans="1:12" ht="16" customHeight="1">
      <c r="A1203" t="s">
        <v>581</v>
      </c>
      <c r="B1203" t="s">
        <v>9</v>
      </c>
      <c r="C1203" t="s">
        <v>70</v>
      </c>
      <c r="D1203" s="24">
        <v>46174</v>
      </c>
      <c r="E1203" t="s">
        <v>594</v>
      </c>
      <c r="F1203" t="s">
        <v>12</v>
      </c>
      <c r="G1203" t="s">
        <v>615</v>
      </c>
      <c r="H1203" t="s">
        <v>615</v>
      </c>
      <c r="I1203" t="s">
        <v>315</v>
      </c>
      <c r="J1203" s="25">
        <v>965</v>
      </c>
      <c r="K1203" s="26">
        <v>1.4749000000000001</v>
      </c>
      <c r="L1203" s="26">
        <v>1.67E-2</v>
      </c>
    </row>
    <row r="1204" spans="1:12" ht="16" customHeight="1">
      <c r="A1204" t="s">
        <v>581</v>
      </c>
      <c r="B1204" t="s">
        <v>9</v>
      </c>
      <c r="C1204" t="s">
        <v>70</v>
      </c>
      <c r="D1204" s="24">
        <v>46174</v>
      </c>
      <c r="E1204" t="s">
        <v>599</v>
      </c>
      <c r="F1204" t="s">
        <v>12</v>
      </c>
      <c r="G1204" t="s">
        <v>616</v>
      </c>
      <c r="H1204" t="s">
        <v>616</v>
      </c>
      <c r="I1204" t="s">
        <v>315</v>
      </c>
      <c r="J1204" s="25">
        <v>13606</v>
      </c>
      <c r="K1204" s="26">
        <v>20.92</v>
      </c>
      <c r="L1204" s="26">
        <v>0.1978</v>
      </c>
    </row>
    <row r="1205" spans="1:12" ht="16" customHeight="1">
      <c r="A1205" t="s">
        <v>581</v>
      </c>
      <c r="B1205" t="s">
        <v>9</v>
      </c>
      <c r="C1205" t="s">
        <v>70</v>
      </c>
      <c r="D1205" s="24">
        <v>46174</v>
      </c>
      <c r="E1205" t="s">
        <v>603</v>
      </c>
      <c r="F1205" t="s">
        <v>12</v>
      </c>
      <c r="G1205" t="s">
        <v>615</v>
      </c>
      <c r="H1205" t="s">
        <v>615</v>
      </c>
      <c r="I1205" t="s">
        <v>322</v>
      </c>
      <c r="J1205" s="25">
        <v>1</v>
      </c>
      <c r="K1205" s="26">
        <v>1.6000000000000001E-3</v>
      </c>
      <c r="L1205" s="26">
        <v>0</v>
      </c>
    </row>
    <row r="1206" spans="1:12" ht="16" customHeight="1">
      <c r="A1206" t="s">
        <v>581</v>
      </c>
      <c r="B1206" t="s">
        <v>9</v>
      </c>
      <c r="C1206" t="s">
        <v>70</v>
      </c>
      <c r="D1206" s="24">
        <v>46174</v>
      </c>
      <c r="E1206" t="s">
        <v>622</v>
      </c>
      <c r="F1206" t="s">
        <v>12</v>
      </c>
      <c r="G1206" t="s">
        <v>616</v>
      </c>
      <c r="H1206" t="s">
        <v>616</v>
      </c>
      <c r="I1206" t="s">
        <v>322</v>
      </c>
      <c r="J1206" s="25">
        <v>250</v>
      </c>
      <c r="K1206" s="26">
        <v>0.38650000000000001</v>
      </c>
      <c r="L1206" s="26">
        <v>7.4000000000000003E-3</v>
      </c>
    </row>
    <row r="1207" spans="1:12" ht="16" customHeight="1">
      <c r="A1207" t="s">
        <v>555</v>
      </c>
      <c r="B1207" t="s">
        <v>10</v>
      </c>
      <c r="C1207" t="s">
        <v>70</v>
      </c>
      <c r="D1207" s="24">
        <v>46174</v>
      </c>
      <c r="E1207" t="s">
        <v>584</v>
      </c>
      <c r="F1207" t="s">
        <v>12</v>
      </c>
      <c r="G1207" t="s">
        <v>615</v>
      </c>
      <c r="H1207" t="s">
        <v>615</v>
      </c>
      <c r="I1207" t="s">
        <v>315</v>
      </c>
      <c r="J1207" s="25">
        <v>33865725</v>
      </c>
      <c r="K1207" s="26">
        <v>50597.504500000003</v>
      </c>
      <c r="L1207" s="26">
        <v>133.56200000000001</v>
      </c>
    </row>
    <row r="1208" spans="1:12" ht="16" customHeight="1">
      <c r="A1208" t="s">
        <v>555</v>
      </c>
      <c r="B1208" t="s">
        <v>10</v>
      </c>
      <c r="C1208" t="s">
        <v>70</v>
      </c>
      <c r="D1208" s="24">
        <v>46174</v>
      </c>
      <c r="E1208" t="s">
        <v>589</v>
      </c>
      <c r="F1208" t="s">
        <v>12</v>
      </c>
      <c r="G1208" t="s">
        <v>615</v>
      </c>
      <c r="H1208" t="s">
        <v>615</v>
      </c>
      <c r="I1208" t="s">
        <v>315</v>
      </c>
      <c r="J1208" s="25">
        <v>298679</v>
      </c>
      <c r="K1208" s="26">
        <v>447.2396</v>
      </c>
      <c r="L1208" s="26">
        <v>1.7968999999999999</v>
      </c>
    </row>
    <row r="1209" spans="1:12" ht="16" customHeight="1">
      <c r="A1209" t="s">
        <v>555</v>
      </c>
      <c r="B1209" t="s">
        <v>10</v>
      </c>
      <c r="C1209" t="s">
        <v>70</v>
      </c>
      <c r="D1209" s="24">
        <v>46174</v>
      </c>
      <c r="E1209" t="s">
        <v>594</v>
      </c>
      <c r="F1209" t="s">
        <v>12</v>
      </c>
      <c r="G1209" t="s">
        <v>615</v>
      </c>
      <c r="H1209" t="s">
        <v>615</v>
      </c>
      <c r="I1209" t="s">
        <v>315</v>
      </c>
      <c r="J1209" s="25">
        <v>2410</v>
      </c>
      <c r="K1209" s="26">
        <v>3.6816</v>
      </c>
      <c r="L1209" s="26">
        <v>3.1199999999999999E-2</v>
      </c>
    </row>
    <row r="1210" spans="1:12" ht="16" customHeight="1">
      <c r="A1210" t="s">
        <v>555</v>
      </c>
      <c r="B1210" t="s">
        <v>10</v>
      </c>
      <c r="C1210" t="s">
        <v>70</v>
      </c>
      <c r="D1210" s="24">
        <v>46174</v>
      </c>
      <c r="E1210" t="s">
        <v>599</v>
      </c>
      <c r="F1210" t="s">
        <v>12</v>
      </c>
      <c r="G1210" t="s">
        <v>616</v>
      </c>
      <c r="H1210" t="s">
        <v>616</v>
      </c>
      <c r="I1210" t="s">
        <v>315</v>
      </c>
      <c r="J1210" s="25">
        <v>17170</v>
      </c>
      <c r="K1210" s="26">
        <v>26.249099999999999</v>
      </c>
      <c r="L1210" s="26">
        <v>0.21609999999999999</v>
      </c>
    </row>
    <row r="1211" spans="1:12" ht="16" customHeight="1">
      <c r="A1211" t="s">
        <v>555</v>
      </c>
      <c r="B1211" t="s">
        <v>10</v>
      </c>
      <c r="C1211" t="s">
        <v>70</v>
      </c>
      <c r="D1211" s="24">
        <v>46174</v>
      </c>
      <c r="E1211" t="s">
        <v>603</v>
      </c>
      <c r="F1211" t="s">
        <v>12</v>
      </c>
      <c r="G1211" t="s">
        <v>615</v>
      </c>
      <c r="H1211" t="s">
        <v>615</v>
      </c>
      <c r="I1211" t="s">
        <v>322</v>
      </c>
      <c r="J1211" s="25">
        <v>2</v>
      </c>
      <c r="K1211" s="26">
        <v>3.0999999999999999E-3</v>
      </c>
      <c r="L1211" s="26">
        <v>0</v>
      </c>
    </row>
    <row r="1212" spans="1:12" ht="16" customHeight="1">
      <c r="A1212" t="s">
        <v>555</v>
      </c>
      <c r="B1212" t="s">
        <v>10</v>
      </c>
      <c r="C1212" t="s">
        <v>70</v>
      </c>
      <c r="D1212" s="24">
        <v>46174</v>
      </c>
      <c r="E1212" t="s">
        <v>622</v>
      </c>
      <c r="F1212" t="s">
        <v>12</v>
      </c>
      <c r="G1212" t="s">
        <v>616</v>
      </c>
      <c r="H1212" t="s">
        <v>616</v>
      </c>
      <c r="I1212" t="s">
        <v>322</v>
      </c>
      <c r="J1212" s="25">
        <v>255</v>
      </c>
      <c r="K1212" s="26">
        <v>0.39140000000000003</v>
      </c>
      <c r="L1212" s="26">
        <v>7.7999999999999996E-3</v>
      </c>
    </row>
    <row r="1213" spans="1:12" ht="16" customHeight="1">
      <c r="A1213" t="s">
        <v>582</v>
      </c>
      <c r="B1213" t="s">
        <v>11</v>
      </c>
      <c r="C1213" t="s">
        <v>70</v>
      </c>
      <c r="D1213" s="24">
        <v>46174</v>
      </c>
      <c r="E1213" t="s">
        <v>584</v>
      </c>
      <c r="F1213" t="s">
        <v>12</v>
      </c>
      <c r="G1213" t="s">
        <v>615</v>
      </c>
      <c r="H1213" t="s">
        <v>615</v>
      </c>
      <c r="I1213" t="s">
        <v>315</v>
      </c>
      <c r="J1213" s="25">
        <v>170142016</v>
      </c>
      <c r="K1213" s="26">
        <v>253206.06299999999</v>
      </c>
      <c r="L1213" s="26">
        <v>552.89359999999999</v>
      </c>
    </row>
    <row r="1214" spans="1:12" ht="16" customHeight="1">
      <c r="A1214" t="s">
        <v>582</v>
      </c>
      <c r="B1214" t="s">
        <v>11</v>
      </c>
      <c r="C1214" t="s">
        <v>70</v>
      </c>
      <c r="D1214" s="24">
        <v>46174</v>
      </c>
      <c r="E1214" t="s">
        <v>589</v>
      </c>
      <c r="F1214" t="s">
        <v>12</v>
      </c>
      <c r="G1214" t="s">
        <v>615</v>
      </c>
      <c r="H1214" t="s">
        <v>615</v>
      </c>
      <c r="I1214" t="s">
        <v>315</v>
      </c>
      <c r="J1214" s="25">
        <v>993934</v>
      </c>
      <c r="K1214" s="26">
        <v>1485.0858000000001</v>
      </c>
      <c r="L1214" s="26">
        <v>7.5095999999999998</v>
      </c>
    </row>
    <row r="1215" spans="1:12" ht="16" customHeight="1">
      <c r="A1215" t="s">
        <v>582</v>
      </c>
      <c r="B1215" t="s">
        <v>11</v>
      </c>
      <c r="C1215" t="s">
        <v>70</v>
      </c>
      <c r="D1215" s="24">
        <v>46174</v>
      </c>
      <c r="E1215" t="s">
        <v>594</v>
      </c>
      <c r="F1215" t="s">
        <v>12</v>
      </c>
      <c r="G1215" t="s">
        <v>615</v>
      </c>
      <c r="H1215" t="s">
        <v>615</v>
      </c>
      <c r="I1215" t="s">
        <v>315</v>
      </c>
      <c r="J1215" s="25">
        <v>4860</v>
      </c>
      <c r="K1215" s="26">
        <v>7.4748999999999999</v>
      </c>
      <c r="L1215" s="26">
        <v>3.6299999999999999E-2</v>
      </c>
    </row>
    <row r="1216" spans="1:12" ht="16" customHeight="1">
      <c r="A1216" t="s">
        <v>582</v>
      </c>
      <c r="B1216" t="s">
        <v>11</v>
      </c>
      <c r="C1216" t="s">
        <v>70</v>
      </c>
      <c r="D1216" s="24">
        <v>46174</v>
      </c>
      <c r="E1216" t="s">
        <v>599</v>
      </c>
      <c r="F1216" t="s">
        <v>12</v>
      </c>
      <c r="G1216" t="s">
        <v>616</v>
      </c>
      <c r="H1216" t="s">
        <v>616</v>
      </c>
      <c r="I1216" t="s">
        <v>315</v>
      </c>
      <c r="J1216" s="25">
        <v>36027</v>
      </c>
      <c r="K1216" s="26">
        <v>54.975099999999998</v>
      </c>
      <c r="L1216" s="26">
        <v>0.67200000000000004</v>
      </c>
    </row>
    <row r="1217" spans="1:12" ht="16" customHeight="1">
      <c r="A1217" t="s">
        <v>582</v>
      </c>
      <c r="B1217" t="s">
        <v>11</v>
      </c>
      <c r="C1217" t="s">
        <v>70</v>
      </c>
      <c r="D1217" s="24">
        <v>46174</v>
      </c>
      <c r="E1217" t="s">
        <v>603</v>
      </c>
      <c r="F1217" t="s">
        <v>12</v>
      </c>
      <c r="G1217" t="s">
        <v>615</v>
      </c>
      <c r="H1217" t="s">
        <v>615</v>
      </c>
      <c r="I1217" t="s">
        <v>322</v>
      </c>
      <c r="J1217" s="25">
        <v>1</v>
      </c>
      <c r="K1217" s="26">
        <v>1.5E-3</v>
      </c>
      <c r="L1217" s="26">
        <v>0</v>
      </c>
    </row>
    <row r="1218" spans="1:12" ht="16" customHeight="1">
      <c r="A1218" t="s">
        <v>582</v>
      </c>
      <c r="B1218" t="s">
        <v>11</v>
      </c>
      <c r="C1218" t="s">
        <v>70</v>
      </c>
      <c r="D1218" s="24">
        <v>46174</v>
      </c>
      <c r="E1218" t="s">
        <v>608</v>
      </c>
      <c r="F1218" t="s">
        <v>12</v>
      </c>
      <c r="G1218" t="s">
        <v>615</v>
      </c>
      <c r="H1218" t="s">
        <v>615</v>
      </c>
      <c r="I1218" t="s">
        <v>322</v>
      </c>
      <c r="J1218" s="25">
        <v>1</v>
      </c>
      <c r="K1218" s="26">
        <v>1.5E-3</v>
      </c>
      <c r="L1218" s="26">
        <v>0</v>
      </c>
    </row>
    <row r="1219" spans="1:12" ht="16" customHeight="1">
      <c r="A1219" t="s">
        <v>582</v>
      </c>
      <c r="B1219" t="s">
        <v>11</v>
      </c>
      <c r="C1219" t="s">
        <v>70</v>
      </c>
      <c r="D1219" s="24">
        <v>46174</v>
      </c>
      <c r="E1219" t="s">
        <v>622</v>
      </c>
      <c r="F1219" t="s">
        <v>12</v>
      </c>
      <c r="G1219" t="s">
        <v>616</v>
      </c>
      <c r="H1219" t="s">
        <v>616</v>
      </c>
      <c r="I1219" t="s">
        <v>322</v>
      </c>
      <c r="J1219" s="25">
        <v>1214</v>
      </c>
      <c r="K1219" s="26">
        <v>1.8549</v>
      </c>
      <c r="L1219" s="26">
        <v>3.7199999999999997E-2</v>
      </c>
    </row>
    <row r="1220" spans="1:12" ht="16" customHeight="1">
      <c r="A1220" t="s">
        <v>584</v>
      </c>
      <c r="B1220" t="s">
        <v>12</v>
      </c>
      <c r="C1220" t="s">
        <v>70</v>
      </c>
      <c r="D1220" s="24">
        <v>46174</v>
      </c>
      <c r="E1220" t="s">
        <v>584</v>
      </c>
      <c r="F1220" t="s">
        <v>12</v>
      </c>
      <c r="G1220" t="s">
        <v>615</v>
      </c>
      <c r="H1220" t="s">
        <v>615</v>
      </c>
      <c r="I1220" t="s">
        <v>315</v>
      </c>
      <c r="J1220" s="25">
        <v>562898150</v>
      </c>
      <c r="K1220" s="26">
        <v>837657.19620000001</v>
      </c>
      <c r="L1220" s="26">
        <v>699.92949999999996</v>
      </c>
    </row>
    <row r="1221" spans="1:12" ht="16" customHeight="1">
      <c r="A1221" t="s">
        <v>584</v>
      </c>
      <c r="B1221" t="s">
        <v>12</v>
      </c>
      <c r="C1221" t="s">
        <v>70</v>
      </c>
      <c r="D1221" s="24">
        <v>46174</v>
      </c>
      <c r="E1221" t="s">
        <v>589</v>
      </c>
      <c r="F1221" t="s">
        <v>12</v>
      </c>
      <c r="G1221" t="s">
        <v>615</v>
      </c>
      <c r="H1221" t="s">
        <v>615</v>
      </c>
      <c r="I1221" t="s">
        <v>315</v>
      </c>
      <c r="J1221" s="25">
        <v>2317288</v>
      </c>
      <c r="K1221" s="26">
        <v>3466.163</v>
      </c>
      <c r="L1221" s="26">
        <v>16.0548</v>
      </c>
    </row>
    <row r="1222" spans="1:12" ht="16" customHeight="1">
      <c r="A1222" t="s">
        <v>584</v>
      </c>
      <c r="B1222" t="s">
        <v>12</v>
      </c>
      <c r="C1222" t="s">
        <v>70</v>
      </c>
      <c r="D1222" s="24">
        <v>46174</v>
      </c>
      <c r="E1222" t="s">
        <v>594</v>
      </c>
      <c r="F1222" t="s">
        <v>12</v>
      </c>
      <c r="G1222" t="s">
        <v>615</v>
      </c>
      <c r="H1222" t="s">
        <v>615</v>
      </c>
      <c r="I1222" t="s">
        <v>315</v>
      </c>
      <c r="J1222" s="25">
        <v>8405</v>
      </c>
      <c r="K1222" s="26">
        <v>12.773899999999999</v>
      </c>
      <c r="L1222" s="26">
        <v>0.10059999999999999</v>
      </c>
    </row>
    <row r="1223" spans="1:12" ht="16" customHeight="1">
      <c r="A1223" t="s">
        <v>584</v>
      </c>
      <c r="B1223" t="s">
        <v>12</v>
      </c>
      <c r="C1223" t="s">
        <v>70</v>
      </c>
      <c r="D1223" s="24">
        <v>46174</v>
      </c>
      <c r="E1223" t="s">
        <v>599</v>
      </c>
      <c r="F1223" t="s">
        <v>12</v>
      </c>
      <c r="G1223" t="s">
        <v>616</v>
      </c>
      <c r="H1223" t="s">
        <v>616</v>
      </c>
      <c r="I1223" t="s">
        <v>315</v>
      </c>
      <c r="J1223" s="25">
        <v>35785</v>
      </c>
      <c r="K1223" s="26">
        <v>54.239600000000003</v>
      </c>
      <c r="L1223" s="26">
        <v>0.62219999999999998</v>
      </c>
    </row>
    <row r="1224" spans="1:12" ht="16" customHeight="1">
      <c r="A1224" t="s">
        <v>584</v>
      </c>
      <c r="B1224" t="s">
        <v>12</v>
      </c>
      <c r="C1224" t="s">
        <v>70</v>
      </c>
      <c r="D1224" s="24">
        <v>46174</v>
      </c>
      <c r="E1224" t="s">
        <v>603</v>
      </c>
      <c r="F1224" t="s">
        <v>12</v>
      </c>
      <c r="G1224" t="s">
        <v>615</v>
      </c>
      <c r="H1224" t="s">
        <v>615</v>
      </c>
      <c r="I1224" t="s">
        <v>322</v>
      </c>
      <c r="J1224" s="25">
        <v>0</v>
      </c>
      <c r="K1224" s="26">
        <v>0</v>
      </c>
      <c r="L1224" s="26">
        <v>0</v>
      </c>
    </row>
    <row r="1225" spans="1:12" ht="16" customHeight="1">
      <c r="A1225" t="s">
        <v>584</v>
      </c>
      <c r="B1225" t="s">
        <v>12</v>
      </c>
      <c r="C1225" t="s">
        <v>70</v>
      </c>
      <c r="D1225" s="24">
        <v>46174</v>
      </c>
      <c r="E1225" t="s">
        <v>608</v>
      </c>
      <c r="F1225" t="s">
        <v>12</v>
      </c>
      <c r="G1225" t="s">
        <v>615</v>
      </c>
      <c r="H1225" t="s">
        <v>615</v>
      </c>
      <c r="I1225" t="s">
        <v>322</v>
      </c>
      <c r="J1225" s="25">
        <v>2</v>
      </c>
      <c r="K1225" s="26">
        <v>3.0000000000000001E-3</v>
      </c>
      <c r="L1225" s="26">
        <v>1E-4</v>
      </c>
    </row>
    <row r="1226" spans="1:12" ht="16" customHeight="1">
      <c r="A1226" t="s">
        <v>584</v>
      </c>
      <c r="B1226" t="s">
        <v>12</v>
      </c>
      <c r="C1226" t="s">
        <v>70</v>
      </c>
      <c r="D1226" s="24">
        <v>46174</v>
      </c>
      <c r="E1226" t="s">
        <v>622</v>
      </c>
      <c r="F1226" t="s">
        <v>12</v>
      </c>
      <c r="G1226" t="s">
        <v>616</v>
      </c>
      <c r="H1226" t="s">
        <v>616</v>
      </c>
      <c r="I1226" t="s">
        <v>322</v>
      </c>
      <c r="J1226" s="25">
        <v>382</v>
      </c>
      <c r="K1226" s="26">
        <v>0.58360000000000001</v>
      </c>
      <c r="L1226" s="26">
        <v>1.1599999999999999E-2</v>
      </c>
    </row>
    <row r="1227" spans="1:12" ht="16" customHeight="1">
      <c r="A1227" t="s">
        <v>585</v>
      </c>
      <c r="B1227" t="s">
        <v>13</v>
      </c>
      <c r="C1227" t="s">
        <v>70</v>
      </c>
      <c r="D1227" s="24">
        <v>46174</v>
      </c>
      <c r="E1227" t="s">
        <v>589</v>
      </c>
      <c r="F1227" t="s">
        <v>12</v>
      </c>
      <c r="G1227" t="s">
        <v>615</v>
      </c>
      <c r="H1227" t="s">
        <v>615</v>
      </c>
      <c r="I1227" t="s">
        <v>315</v>
      </c>
      <c r="J1227" s="25">
        <v>20309223</v>
      </c>
      <c r="K1227" s="26">
        <v>30376.395400000001</v>
      </c>
      <c r="L1227" s="26">
        <v>139.14699999999999</v>
      </c>
    </row>
    <row r="1228" spans="1:12" ht="16" customHeight="1">
      <c r="A1228" t="s">
        <v>585</v>
      </c>
      <c r="B1228" t="s">
        <v>13</v>
      </c>
      <c r="C1228" t="s">
        <v>70</v>
      </c>
      <c r="D1228" s="24">
        <v>46174</v>
      </c>
      <c r="E1228" t="s">
        <v>594</v>
      </c>
      <c r="F1228" t="s">
        <v>12</v>
      </c>
      <c r="G1228" t="s">
        <v>615</v>
      </c>
      <c r="H1228" t="s">
        <v>615</v>
      </c>
      <c r="I1228" t="s">
        <v>315</v>
      </c>
      <c r="J1228" s="25">
        <v>48116</v>
      </c>
      <c r="K1228" s="26">
        <v>72.615200000000002</v>
      </c>
      <c r="L1228" s="26">
        <v>0.50739999999999996</v>
      </c>
    </row>
    <row r="1229" spans="1:12" ht="16" customHeight="1">
      <c r="A1229" t="s">
        <v>585</v>
      </c>
      <c r="B1229" t="s">
        <v>13</v>
      </c>
      <c r="C1229" t="s">
        <v>70</v>
      </c>
      <c r="D1229" s="24">
        <v>46174</v>
      </c>
      <c r="E1229" t="s">
        <v>599</v>
      </c>
      <c r="F1229" t="s">
        <v>12</v>
      </c>
      <c r="G1229" t="s">
        <v>616</v>
      </c>
      <c r="H1229" t="s">
        <v>616</v>
      </c>
      <c r="I1229" t="s">
        <v>315</v>
      </c>
      <c r="J1229" s="25">
        <v>21340</v>
      </c>
      <c r="K1229" s="26">
        <v>32.342799999999997</v>
      </c>
      <c r="L1229" s="26">
        <v>0.26169999999999999</v>
      </c>
    </row>
    <row r="1230" spans="1:12" ht="16" customHeight="1">
      <c r="A1230" t="s">
        <v>585</v>
      </c>
      <c r="B1230" t="s">
        <v>13</v>
      </c>
      <c r="C1230" t="s">
        <v>70</v>
      </c>
      <c r="D1230" s="24">
        <v>46174</v>
      </c>
      <c r="E1230" t="s">
        <v>603</v>
      </c>
      <c r="F1230" t="s">
        <v>12</v>
      </c>
      <c r="G1230" t="s">
        <v>615</v>
      </c>
      <c r="H1230" t="s">
        <v>615</v>
      </c>
      <c r="I1230" t="s">
        <v>322</v>
      </c>
      <c r="J1230" s="25">
        <v>677</v>
      </c>
      <c r="K1230" s="26">
        <v>1.0309999999999999</v>
      </c>
      <c r="L1230" s="26">
        <v>1.52E-2</v>
      </c>
    </row>
    <row r="1231" spans="1:12" ht="16" customHeight="1">
      <c r="A1231" t="s">
        <v>585</v>
      </c>
      <c r="B1231" t="s">
        <v>13</v>
      </c>
      <c r="C1231" t="s">
        <v>70</v>
      </c>
      <c r="D1231" s="24">
        <v>46174</v>
      </c>
      <c r="E1231" t="s">
        <v>608</v>
      </c>
      <c r="F1231" t="s">
        <v>12</v>
      </c>
      <c r="G1231" t="s">
        <v>615</v>
      </c>
      <c r="H1231" t="s">
        <v>615</v>
      </c>
      <c r="I1231" t="s">
        <v>322</v>
      </c>
      <c r="J1231" s="25">
        <v>0</v>
      </c>
      <c r="K1231" s="26">
        <v>0</v>
      </c>
      <c r="L1231" s="26">
        <v>0</v>
      </c>
    </row>
    <row r="1232" spans="1:12" ht="16" customHeight="1">
      <c r="A1232" t="s">
        <v>585</v>
      </c>
      <c r="B1232" t="s">
        <v>13</v>
      </c>
      <c r="C1232" t="s">
        <v>70</v>
      </c>
      <c r="D1232" s="24">
        <v>46174</v>
      </c>
      <c r="E1232" t="s">
        <v>622</v>
      </c>
      <c r="F1232" t="s">
        <v>12</v>
      </c>
      <c r="G1232" t="s">
        <v>616</v>
      </c>
      <c r="H1232" t="s">
        <v>616</v>
      </c>
      <c r="I1232" t="s">
        <v>322</v>
      </c>
      <c r="J1232" s="25">
        <v>406</v>
      </c>
      <c r="K1232" s="26">
        <v>0.62219999999999998</v>
      </c>
      <c r="L1232" s="26">
        <v>1.2200000000000001E-2</v>
      </c>
    </row>
    <row r="1233" spans="1:12" ht="16" customHeight="1">
      <c r="A1233" t="s">
        <v>586</v>
      </c>
      <c r="B1233" t="s">
        <v>9</v>
      </c>
      <c r="C1233" t="s">
        <v>71</v>
      </c>
      <c r="D1233" s="24">
        <v>46174</v>
      </c>
      <c r="E1233" t="s">
        <v>589</v>
      </c>
      <c r="F1233" t="s">
        <v>12</v>
      </c>
      <c r="G1233" t="s">
        <v>615</v>
      </c>
      <c r="H1233" t="s">
        <v>615</v>
      </c>
      <c r="I1233" t="s">
        <v>315</v>
      </c>
      <c r="J1233" s="25">
        <v>18650848</v>
      </c>
      <c r="K1233" s="26">
        <v>27677.884999999998</v>
      </c>
      <c r="L1233" s="26">
        <v>112.8599</v>
      </c>
    </row>
    <row r="1234" spans="1:12" ht="16" customHeight="1">
      <c r="A1234" t="s">
        <v>586</v>
      </c>
      <c r="B1234" t="s">
        <v>9</v>
      </c>
      <c r="C1234" t="s">
        <v>71</v>
      </c>
      <c r="D1234" s="24">
        <v>46174</v>
      </c>
      <c r="E1234" t="s">
        <v>594</v>
      </c>
      <c r="F1234" t="s">
        <v>12</v>
      </c>
      <c r="G1234" t="s">
        <v>615</v>
      </c>
      <c r="H1234" t="s">
        <v>615</v>
      </c>
      <c r="I1234" t="s">
        <v>315</v>
      </c>
      <c r="J1234" s="25">
        <v>78307</v>
      </c>
      <c r="K1234" s="26">
        <v>117.41500000000001</v>
      </c>
      <c r="L1234" s="26">
        <v>0.68469999999999998</v>
      </c>
    </row>
    <row r="1235" spans="1:12" ht="16" customHeight="1">
      <c r="A1235" t="s">
        <v>586</v>
      </c>
      <c r="B1235" t="s">
        <v>9</v>
      </c>
      <c r="C1235" t="s">
        <v>71</v>
      </c>
      <c r="D1235" s="24">
        <v>46174</v>
      </c>
      <c r="E1235" t="s">
        <v>599</v>
      </c>
      <c r="F1235" t="s">
        <v>12</v>
      </c>
      <c r="G1235" t="s">
        <v>616</v>
      </c>
      <c r="H1235" t="s">
        <v>616</v>
      </c>
      <c r="I1235" t="s">
        <v>315</v>
      </c>
      <c r="J1235" s="25">
        <v>28764</v>
      </c>
      <c r="K1235" s="26">
        <v>43.696199999999997</v>
      </c>
      <c r="L1235" s="26">
        <v>0.30520000000000003</v>
      </c>
    </row>
    <row r="1236" spans="1:12" ht="16" customHeight="1">
      <c r="A1236" t="s">
        <v>586</v>
      </c>
      <c r="B1236" t="s">
        <v>9</v>
      </c>
      <c r="C1236" t="s">
        <v>71</v>
      </c>
      <c r="D1236" s="24">
        <v>46174</v>
      </c>
      <c r="E1236" t="s">
        <v>603</v>
      </c>
      <c r="F1236" t="s">
        <v>12</v>
      </c>
      <c r="G1236" t="s">
        <v>615</v>
      </c>
      <c r="H1236" t="s">
        <v>615</v>
      </c>
      <c r="I1236" t="s">
        <v>322</v>
      </c>
      <c r="J1236" s="25">
        <v>380</v>
      </c>
      <c r="K1236" s="26">
        <v>0.57350000000000001</v>
      </c>
      <c r="L1236" s="26">
        <v>0.01</v>
      </c>
    </row>
    <row r="1237" spans="1:12" ht="16" customHeight="1">
      <c r="A1237" t="s">
        <v>586</v>
      </c>
      <c r="B1237" t="s">
        <v>9</v>
      </c>
      <c r="C1237" t="s">
        <v>71</v>
      </c>
      <c r="D1237" s="24">
        <v>46174</v>
      </c>
      <c r="E1237" t="s">
        <v>608</v>
      </c>
      <c r="F1237" t="s">
        <v>12</v>
      </c>
      <c r="G1237" t="s">
        <v>615</v>
      </c>
      <c r="H1237" t="s">
        <v>615</v>
      </c>
      <c r="I1237" t="s">
        <v>322</v>
      </c>
      <c r="J1237" s="25">
        <v>0</v>
      </c>
      <c r="K1237" s="26">
        <v>0</v>
      </c>
      <c r="L1237" s="26">
        <v>0</v>
      </c>
    </row>
    <row r="1238" spans="1:12" ht="16" customHeight="1">
      <c r="A1238" t="s">
        <v>586</v>
      </c>
      <c r="B1238" t="s">
        <v>9</v>
      </c>
      <c r="C1238" t="s">
        <v>71</v>
      </c>
      <c r="D1238" s="24">
        <v>46174</v>
      </c>
      <c r="E1238" t="s">
        <v>622</v>
      </c>
      <c r="F1238" t="s">
        <v>12</v>
      </c>
      <c r="G1238" t="s">
        <v>616</v>
      </c>
      <c r="H1238" t="s">
        <v>616</v>
      </c>
      <c r="I1238" t="s">
        <v>322</v>
      </c>
      <c r="J1238" s="25">
        <v>444</v>
      </c>
      <c r="K1238" s="26">
        <v>0.67949999999999999</v>
      </c>
      <c r="L1238" s="26">
        <v>1.44E-2</v>
      </c>
    </row>
    <row r="1239" spans="1:12" ht="16" customHeight="1">
      <c r="A1239" t="s">
        <v>564</v>
      </c>
      <c r="B1239" t="s">
        <v>10</v>
      </c>
      <c r="C1239" t="s">
        <v>71</v>
      </c>
      <c r="D1239" s="24">
        <v>46174</v>
      </c>
      <c r="E1239" t="s">
        <v>589</v>
      </c>
      <c r="F1239" t="s">
        <v>12</v>
      </c>
      <c r="G1239" t="s">
        <v>615</v>
      </c>
      <c r="H1239" t="s">
        <v>615</v>
      </c>
      <c r="I1239" t="s">
        <v>315</v>
      </c>
      <c r="J1239" s="25">
        <v>26885222</v>
      </c>
      <c r="K1239" s="26">
        <v>39767.731200000002</v>
      </c>
      <c r="L1239" s="26">
        <v>112.23390000000001</v>
      </c>
    </row>
    <row r="1240" spans="1:12" ht="16" customHeight="1">
      <c r="A1240" t="s">
        <v>564</v>
      </c>
      <c r="B1240" t="s">
        <v>10</v>
      </c>
      <c r="C1240" t="s">
        <v>71</v>
      </c>
      <c r="D1240" s="24">
        <v>46174</v>
      </c>
      <c r="E1240" t="s">
        <v>594</v>
      </c>
      <c r="F1240" t="s">
        <v>12</v>
      </c>
      <c r="G1240" t="s">
        <v>615</v>
      </c>
      <c r="H1240" t="s">
        <v>615</v>
      </c>
      <c r="I1240" t="s">
        <v>315</v>
      </c>
      <c r="J1240" s="25">
        <v>261049</v>
      </c>
      <c r="K1240" s="26">
        <v>384.07420000000002</v>
      </c>
      <c r="L1240" s="26">
        <v>1.3388</v>
      </c>
    </row>
    <row r="1241" spans="1:12" ht="16" customHeight="1">
      <c r="A1241" t="s">
        <v>564</v>
      </c>
      <c r="B1241" t="s">
        <v>10</v>
      </c>
      <c r="C1241" t="s">
        <v>71</v>
      </c>
      <c r="D1241" s="24">
        <v>46174</v>
      </c>
      <c r="E1241" t="s">
        <v>599</v>
      </c>
      <c r="F1241" t="s">
        <v>12</v>
      </c>
      <c r="G1241" t="s">
        <v>616</v>
      </c>
      <c r="H1241" t="s">
        <v>616</v>
      </c>
      <c r="I1241" t="s">
        <v>315</v>
      </c>
      <c r="J1241" s="25">
        <v>25408</v>
      </c>
      <c r="K1241" s="26">
        <v>38.366900000000001</v>
      </c>
      <c r="L1241" s="26">
        <v>0.25040000000000001</v>
      </c>
    </row>
    <row r="1242" spans="1:12" ht="16" customHeight="1">
      <c r="A1242" t="s">
        <v>564</v>
      </c>
      <c r="B1242" t="s">
        <v>10</v>
      </c>
      <c r="C1242" t="s">
        <v>71</v>
      </c>
      <c r="D1242" s="24">
        <v>46174</v>
      </c>
      <c r="E1242" t="s">
        <v>603</v>
      </c>
      <c r="F1242" t="s">
        <v>12</v>
      </c>
      <c r="G1242" t="s">
        <v>615</v>
      </c>
      <c r="H1242" t="s">
        <v>615</v>
      </c>
      <c r="I1242" t="s">
        <v>322</v>
      </c>
      <c r="J1242" s="25">
        <v>376</v>
      </c>
      <c r="K1242" s="26">
        <v>0.56440000000000001</v>
      </c>
      <c r="L1242" s="26">
        <v>8.6999999999999994E-3</v>
      </c>
    </row>
    <row r="1243" spans="1:12" ht="16" customHeight="1">
      <c r="A1243" t="s">
        <v>564</v>
      </c>
      <c r="B1243" t="s">
        <v>10</v>
      </c>
      <c r="C1243" t="s">
        <v>71</v>
      </c>
      <c r="D1243" s="24">
        <v>46174</v>
      </c>
      <c r="E1243" t="s">
        <v>608</v>
      </c>
      <c r="F1243" t="s">
        <v>12</v>
      </c>
      <c r="G1243" t="s">
        <v>615</v>
      </c>
      <c r="H1243" t="s">
        <v>615</v>
      </c>
      <c r="I1243" t="s">
        <v>322</v>
      </c>
      <c r="J1243" s="25">
        <v>0</v>
      </c>
      <c r="K1243" s="26">
        <v>0</v>
      </c>
      <c r="L1243" s="26">
        <v>0</v>
      </c>
    </row>
    <row r="1244" spans="1:12" ht="16" customHeight="1">
      <c r="A1244" t="s">
        <v>564</v>
      </c>
      <c r="B1244" t="s">
        <v>10</v>
      </c>
      <c r="C1244" t="s">
        <v>71</v>
      </c>
      <c r="D1244" s="24">
        <v>46174</v>
      </c>
      <c r="E1244" t="s">
        <v>622</v>
      </c>
      <c r="F1244" t="s">
        <v>12</v>
      </c>
      <c r="G1244" t="s">
        <v>616</v>
      </c>
      <c r="H1244" t="s">
        <v>616</v>
      </c>
      <c r="I1244" t="s">
        <v>322</v>
      </c>
      <c r="J1244" s="25">
        <v>204</v>
      </c>
      <c r="K1244" s="26">
        <v>0.31159999999999999</v>
      </c>
      <c r="L1244" s="26">
        <v>6.3E-3</v>
      </c>
    </row>
    <row r="1245" spans="1:12" ht="16" customHeight="1">
      <c r="A1245" t="s">
        <v>587</v>
      </c>
      <c r="B1245" t="s">
        <v>11</v>
      </c>
      <c r="C1245" t="s">
        <v>71</v>
      </c>
      <c r="D1245" s="24">
        <v>46174</v>
      </c>
      <c r="E1245" t="s">
        <v>589</v>
      </c>
      <c r="F1245" t="s">
        <v>12</v>
      </c>
      <c r="G1245" t="s">
        <v>615</v>
      </c>
      <c r="H1245" t="s">
        <v>615</v>
      </c>
      <c r="I1245" t="s">
        <v>315</v>
      </c>
      <c r="J1245" s="25">
        <v>112776627</v>
      </c>
      <c r="K1245" s="26">
        <v>167876.3616</v>
      </c>
      <c r="L1245" s="26">
        <v>372.49130000000002</v>
      </c>
    </row>
    <row r="1246" spans="1:12" ht="16" customHeight="1">
      <c r="A1246" t="s">
        <v>587</v>
      </c>
      <c r="B1246" t="s">
        <v>11</v>
      </c>
      <c r="C1246" t="s">
        <v>71</v>
      </c>
      <c r="D1246" s="24">
        <v>46174</v>
      </c>
      <c r="E1246" t="s">
        <v>594</v>
      </c>
      <c r="F1246" t="s">
        <v>12</v>
      </c>
      <c r="G1246" t="s">
        <v>615</v>
      </c>
      <c r="H1246" t="s">
        <v>615</v>
      </c>
      <c r="I1246" t="s">
        <v>315</v>
      </c>
      <c r="J1246" s="25">
        <v>655450</v>
      </c>
      <c r="K1246" s="26">
        <v>975.02629999999999</v>
      </c>
      <c r="L1246" s="26">
        <v>3.9512999999999998</v>
      </c>
    </row>
    <row r="1247" spans="1:12" ht="16" customHeight="1">
      <c r="A1247" t="s">
        <v>587</v>
      </c>
      <c r="B1247" t="s">
        <v>11</v>
      </c>
      <c r="C1247" t="s">
        <v>71</v>
      </c>
      <c r="D1247" s="24">
        <v>46174</v>
      </c>
      <c r="E1247" t="s">
        <v>599</v>
      </c>
      <c r="F1247" t="s">
        <v>12</v>
      </c>
      <c r="G1247" t="s">
        <v>616</v>
      </c>
      <c r="H1247" t="s">
        <v>616</v>
      </c>
      <c r="I1247" t="s">
        <v>315</v>
      </c>
      <c r="J1247" s="25">
        <v>36551</v>
      </c>
      <c r="K1247" s="26">
        <v>55.204700000000003</v>
      </c>
      <c r="L1247" s="26">
        <v>0.39350000000000002</v>
      </c>
    </row>
    <row r="1248" spans="1:12" ht="16" customHeight="1">
      <c r="A1248" t="s">
        <v>587</v>
      </c>
      <c r="B1248" t="s">
        <v>11</v>
      </c>
      <c r="C1248" t="s">
        <v>71</v>
      </c>
      <c r="D1248" s="24">
        <v>46174</v>
      </c>
      <c r="E1248" t="s">
        <v>603</v>
      </c>
      <c r="F1248" t="s">
        <v>12</v>
      </c>
      <c r="G1248" t="s">
        <v>615</v>
      </c>
      <c r="H1248" t="s">
        <v>615</v>
      </c>
      <c r="I1248" t="s">
        <v>322</v>
      </c>
      <c r="J1248" s="25">
        <v>735</v>
      </c>
      <c r="K1248" s="26">
        <v>1.1225000000000001</v>
      </c>
      <c r="L1248" s="26">
        <v>1.04E-2</v>
      </c>
    </row>
    <row r="1249" spans="1:12" ht="16" customHeight="1">
      <c r="A1249" t="s">
        <v>587</v>
      </c>
      <c r="B1249" t="s">
        <v>11</v>
      </c>
      <c r="C1249" t="s">
        <v>71</v>
      </c>
      <c r="D1249" s="24">
        <v>46174</v>
      </c>
      <c r="E1249" t="s">
        <v>608</v>
      </c>
      <c r="F1249" t="s">
        <v>12</v>
      </c>
      <c r="G1249" t="s">
        <v>615</v>
      </c>
      <c r="H1249" t="s">
        <v>615</v>
      </c>
      <c r="I1249" t="s">
        <v>322</v>
      </c>
      <c r="J1249" s="25">
        <v>0</v>
      </c>
      <c r="K1249" s="26">
        <v>0</v>
      </c>
      <c r="L1249" s="26">
        <v>0</v>
      </c>
    </row>
    <row r="1250" spans="1:12" ht="16" customHeight="1">
      <c r="A1250" t="s">
        <v>587</v>
      </c>
      <c r="B1250" t="s">
        <v>11</v>
      </c>
      <c r="C1250" t="s">
        <v>71</v>
      </c>
      <c r="D1250" s="24">
        <v>46174</v>
      </c>
      <c r="E1250" t="s">
        <v>622</v>
      </c>
      <c r="F1250" t="s">
        <v>12</v>
      </c>
      <c r="G1250" t="s">
        <v>616</v>
      </c>
      <c r="H1250" t="s">
        <v>616</v>
      </c>
      <c r="I1250" t="s">
        <v>322</v>
      </c>
      <c r="J1250" s="25">
        <v>310</v>
      </c>
      <c r="K1250" s="26">
        <v>0.47649999999999998</v>
      </c>
      <c r="L1250" s="26">
        <v>8.6999999999999994E-3</v>
      </c>
    </row>
    <row r="1251" spans="1:12" ht="16" customHeight="1">
      <c r="A1251" t="s">
        <v>589</v>
      </c>
      <c r="B1251" t="s">
        <v>12</v>
      </c>
      <c r="C1251" t="s">
        <v>71</v>
      </c>
      <c r="D1251" s="24">
        <v>46174</v>
      </c>
      <c r="E1251" t="s">
        <v>589</v>
      </c>
      <c r="F1251" t="s">
        <v>12</v>
      </c>
      <c r="G1251" t="s">
        <v>615</v>
      </c>
      <c r="H1251" t="s">
        <v>615</v>
      </c>
      <c r="I1251" t="s">
        <v>315</v>
      </c>
      <c r="J1251" s="25">
        <v>554090630</v>
      </c>
      <c r="K1251" s="26">
        <v>820252.07499999995</v>
      </c>
      <c r="L1251" s="26">
        <v>641.91899999999998</v>
      </c>
    </row>
    <row r="1252" spans="1:12" ht="16" customHeight="1">
      <c r="A1252" t="s">
        <v>589</v>
      </c>
      <c r="B1252" t="s">
        <v>12</v>
      </c>
      <c r="C1252" t="s">
        <v>71</v>
      </c>
      <c r="D1252" s="24">
        <v>46174</v>
      </c>
      <c r="E1252" t="s">
        <v>594</v>
      </c>
      <c r="F1252" t="s">
        <v>12</v>
      </c>
      <c r="G1252" t="s">
        <v>615</v>
      </c>
      <c r="H1252" t="s">
        <v>615</v>
      </c>
      <c r="I1252" t="s">
        <v>315</v>
      </c>
      <c r="J1252" s="25">
        <v>2254612</v>
      </c>
      <c r="K1252" s="26">
        <v>3345.9333999999999</v>
      </c>
      <c r="L1252" s="26">
        <v>14.7166</v>
      </c>
    </row>
    <row r="1253" spans="1:12" ht="16" customHeight="1">
      <c r="A1253" t="s">
        <v>589</v>
      </c>
      <c r="B1253" t="s">
        <v>12</v>
      </c>
      <c r="C1253" t="s">
        <v>71</v>
      </c>
      <c r="D1253" s="24">
        <v>46174</v>
      </c>
      <c r="E1253" t="s">
        <v>599</v>
      </c>
      <c r="F1253" t="s">
        <v>12</v>
      </c>
      <c r="G1253" t="s">
        <v>616</v>
      </c>
      <c r="H1253" t="s">
        <v>616</v>
      </c>
      <c r="I1253" t="s">
        <v>315</v>
      </c>
      <c r="J1253" s="25">
        <v>66495</v>
      </c>
      <c r="K1253" s="26">
        <v>100.1602</v>
      </c>
      <c r="L1253" s="26">
        <v>0.73029999999999995</v>
      </c>
    </row>
    <row r="1254" spans="1:12" ht="16" customHeight="1">
      <c r="A1254" t="s">
        <v>589</v>
      </c>
      <c r="B1254" t="s">
        <v>12</v>
      </c>
      <c r="C1254" t="s">
        <v>71</v>
      </c>
      <c r="D1254" s="24">
        <v>46174</v>
      </c>
      <c r="E1254" t="s">
        <v>603</v>
      </c>
      <c r="F1254" t="s">
        <v>12</v>
      </c>
      <c r="G1254" t="s">
        <v>615</v>
      </c>
      <c r="H1254" t="s">
        <v>615</v>
      </c>
      <c r="I1254" t="s">
        <v>322</v>
      </c>
      <c r="J1254" s="25">
        <v>981</v>
      </c>
      <c r="K1254" s="26">
        <v>1.4785999999999999</v>
      </c>
      <c r="L1254" s="26">
        <v>0.02</v>
      </c>
    </row>
    <row r="1255" spans="1:12" ht="16" customHeight="1">
      <c r="A1255" t="s">
        <v>589</v>
      </c>
      <c r="B1255" t="s">
        <v>12</v>
      </c>
      <c r="C1255" t="s">
        <v>71</v>
      </c>
      <c r="D1255" s="24">
        <v>46174</v>
      </c>
      <c r="E1255" t="s">
        <v>608</v>
      </c>
      <c r="F1255" t="s">
        <v>12</v>
      </c>
      <c r="G1255" t="s">
        <v>615</v>
      </c>
      <c r="H1255" t="s">
        <v>615</v>
      </c>
      <c r="I1255" t="s">
        <v>322</v>
      </c>
      <c r="J1255" s="25">
        <v>0</v>
      </c>
      <c r="K1255" s="26">
        <v>0</v>
      </c>
      <c r="L1255" s="26">
        <v>0</v>
      </c>
    </row>
    <row r="1256" spans="1:12" ht="16" customHeight="1">
      <c r="A1256" t="s">
        <v>589</v>
      </c>
      <c r="B1256" t="s">
        <v>12</v>
      </c>
      <c r="C1256" t="s">
        <v>71</v>
      </c>
      <c r="D1256" s="24">
        <v>46174</v>
      </c>
      <c r="E1256" t="s">
        <v>622</v>
      </c>
      <c r="F1256" t="s">
        <v>12</v>
      </c>
      <c r="G1256" t="s">
        <v>616</v>
      </c>
      <c r="H1256" t="s">
        <v>616</v>
      </c>
      <c r="I1256" t="s">
        <v>322</v>
      </c>
      <c r="J1256" s="25">
        <v>1278</v>
      </c>
      <c r="K1256" s="26">
        <v>1.9396</v>
      </c>
      <c r="L1256" s="26">
        <v>3.4099999999999998E-2</v>
      </c>
    </row>
    <row r="1257" spans="1:12" ht="16" customHeight="1">
      <c r="A1257" t="s">
        <v>590</v>
      </c>
      <c r="B1257" t="s">
        <v>13</v>
      </c>
      <c r="C1257" t="s">
        <v>71</v>
      </c>
      <c r="D1257" s="24">
        <v>46174</v>
      </c>
      <c r="E1257" t="s">
        <v>594</v>
      </c>
      <c r="F1257" t="s">
        <v>12</v>
      </c>
      <c r="G1257" t="s">
        <v>615</v>
      </c>
      <c r="H1257" t="s">
        <v>615</v>
      </c>
      <c r="I1257" t="s">
        <v>315</v>
      </c>
      <c r="J1257" s="25">
        <v>20794782</v>
      </c>
      <c r="K1257" s="26">
        <v>31284.9362</v>
      </c>
      <c r="L1257" s="26">
        <v>129.20179999999999</v>
      </c>
    </row>
    <row r="1258" spans="1:12" ht="16" customHeight="1">
      <c r="A1258" t="s">
        <v>590</v>
      </c>
      <c r="B1258" t="s">
        <v>13</v>
      </c>
      <c r="C1258" t="s">
        <v>71</v>
      </c>
      <c r="D1258" s="24">
        <v>46174</v>
      </c>
      <c r="E1258" t="s">
        <v>599</v>
      </c>
      <c r="F1258" t="s">
        <v>12</v>
      </c>
      <c r="G1258" t="s">
        <v>616</v>
      </c>
      <c r="H1258" t="s">
        <v>616</v>
      </c>
      <c r="I1258" t="s">
        <v>315</v>
      </c>
      <c r="J1258" s="25">
        <v>157468</v>
      </c>
      <c r="K1258" s="26">
        <v>239.26689999999999</v>
      </c>
      <c r="L1258" s="26">
        <v>1.4117</v>
      </c>
    </row>
    <row r="1259" spans="1:12" ht="16" customHeight="1">
      <c r="A1259" t="s">
        <v>590</v>
      </c>
      <c r="B1259" t="s">
        <v>13</v>
      </c>
      <c r="C1259" t="s">
        <v>71</v>
      </c>
      <c r="D1259" s="24">
        <v>46174</v>
      </c>
      <c r="E1259" t="s">
        <v>603</v>
      </c>
      <c r="F1259" t="s">
        <v>12</v>
      </c>
      <c r="G1259" t="s">
        <v>615</v>
      </c>
      <c r="H1259" t="s">
        <v>615</v>
      </c>
      <c r="I1259" t="s">
        <v>322</v>
      </c>
      <c r="J1259" s="25">
        <v>3644</v>
      </c>
      <c r="K1259" s="26">
        <v>5.5693999999999999</v>
      </c>
      <c r="L1259" s="26">
        <v>4.9700000000000001E-2</v>
      </c>
    </row>
    <row r="1260" spans="1:12" ht="16" customHeight="1">
      <c r="A1260" t="s">
        <v>590</v>
      </c>
      <c r="B1260" t="s">
        <v>13</v>
      </c>
      <c r="C1260" t="s">
        <v>71</v>
      </c>
      <c r="D1260" s="24">
        <v>46174</v>
      </c>
      <c r="E1260" t="s">
        <v>608</v>
      </c>
      <c r="F1260" t="s">
        <v>12</v>
      </c>
      <c r="G1260" t="s">
        <v>615</v>
      </c>
      <c r="H1260" t="s">
        <v>615</v>
      </c>
      <c r="I1260" t="s">
        <v>322</v>
      </c>
      <c r="J1260" s="25">
        <v>390</v>
      </c>
      <c r="K1260" s="26">
        <v>0.59650000000000003</v>
      </c>
      <c r="L1260" s="26">
        <v>9.1000000000000004E-3</v>
      </c>
    </row>
    <row r="1261" spans="1:12" ht="16" customHeight="1">
      <c r="A1261" t="s">
        <v>590</v>
      </c>
      <c r="B1261" t="s">
        <v>13</v>
      </c>
      <c r="C1261" t="s">
        <v>71</v>
      </c>
      <c r="D1261" s="24">
        <v>46174</v>
      </c>
      <c r="E1261" t="s">
        <v>613</v>
      </c>
      <c r="F1261" t="s">
        <v>12</v>
      </c>
      <c r="G1261" t="s">
        <v>615</v>
      </c>
      <c r="H1261" t="s">
        <v>615</v>
      </c>
      <c r="I1261" t="s">
        <v>322</v>
      </c>
      <c r="J1261" s="25">
        <v>1</v>
      </c>
      <c r="K1261" s="26">
        <v>1.5E-3</v>
      </c>
      <c r="L1261" s="26">
        <v>0</v>
      </c>
    </row>
    <row r="1262" spans="1:12" ht="16" customHeight="1">
      <c r="A1262" t="s">
        <v>590</v>
      </c>
      <c r="B1262" t="s">
        <v>13</v>
      </c>
      <c r="C1262" t="s">
        <v>71</v>
      </c>
      <c r="D1262" s="24">
        <v>46174</v>
      </c>
      <c r="E1262" t="s">
        <v>622</v>
      </c>
      <c r="F1262" t="s">
        <v>12</v>
      </c>
      <c r="G1262" t="s">
        <v>616</v>
      </c>
      <c r="H1262" t="s">
        <v>616</v>
      </c>
      <c r="I1262" t="s">
        <v>322</v>
      </c>
      <c r="J1262" s="25">
        <v>2743</v>
      </c>
      <c r="K1262" s="26">
        <v>4.2183999999999999</v>
      </c>
      <c r="L1262" s="26">
        <v>6.5100000000000005E-2</v>
      </c>
    </row>
    <row r="1263" spans="1:12" ht="16" customHeight="1">
      <c r="A1263" t="s">
        <v>591</v>
      </c>
      <c r="B1263" t="s">
        <v>9</v>
      </c>
      <c r="C1263" t="s">
        <v>72</v>
      </c>
      <c r="D1263" s="24">
        <v>46174</v>
      </c>
      <c r="E1263" t="s">
        <v>594</v>
      </c>
      <c r="F1263" t="s">
        <v>12</v>
      </c>
      <c r="G1263" t="s">
        <v>615</v>
      </c>
      <c r="H1263" t="s">
        <v>615</v>
      </c>
      <c r="I1263" t="s">
        <v>315</v>
      </c>
      <c r="J1263" s="25">
        <v>23538849</v>
      </c>
      <c r="K1263" s="26">
        <v>36070.2019</v>
      </c>
      <c r="L1263" s="26">
        <v>118.68640000000001</v>
      </c>
    </row>
    <row r="1264" spans="1:12" ht="16" customHeight="1">
      <c r="A1264" t="s">
        <v>591</v>
      </c>
      <c r="B1264" t="s">
        <v>9</v>
      </c>
      <c r="C1264" t="s">
        <v>72</v>
      </c>
      <c r="D1264" s="24">
        <v>46174</v>
      </c>
      <c r="E1264" t="s">
        <v>599</v>
      </c>
      <c r="F1264" t="s">
        <v>12</v>
      </c>
      <c r="G1264" t="s">
        <v>616</v>
      </c>
      <c r="H1264" t="s">
        <v>616</v>
      </c>
      <c r="I1264" t="s">
        <v>315</v>
      </c>
      <c r="J1264" s="25">
        <v>225501</v>
      </c>
      <c r="K1264" s="26">
        <v>345.0102</v>
      </c>
      <c r="L1264" s="26">
        <v>1.7645</v>
      </c>
    </row>
    <row r="1265" spans="1:12" ht="16" customHeight="1">
      <c r="A1265" t="s">
        <v>591</v>
      </c>
      <c r="B1265" t="s">
        <v>9</v>
      </c>
      <c r="C1265" t="s">
        <v>72</v>
      </c>
      <c r="D1265" s="24">
        <v>46174</v>
      </c>
      <c r="E1265" t="s">
        <v>603</v>
      </c>
      <c r="F1265" t="s">
        <v>12</v>
      </c>
      <c r="G1265" t="s">
        <v>615</v>
      </c>
      <c r="H1265" t="s">
        <v>615</v>
      </c>
      <c r="I1265" t="s">
        <v>322</v>
      </c>
      <c r="J1265" s="25">
        <v>3773</v>
      </c>
      <c r="K1265" s="26">
        <v>5.8361999999999998</v>
      </c>
      <c r="L1265" s="26">
        <v>5.4399999999999997E-2</v>
      </c>
    </row>
    <row r="1266" spans="1:12" ht="16" customHeight="1">
      <c r="A1266" t="s">
        <v>591</v>
      </c>
      <c r="B1266" t="s">
        <v>9</v>
      </c>
      <c r="C1266" t="s">
        <v>72</v>
      </c>
      <c r="D1266" s="24">
        <v>46174</v>
      </c>
      <c r="E1266" t="s">
        <v>608</v>
      </c>
      <c r="F1266" t="s">
        <v>12</v>
      </c>
      <c r="G1266" t="s">
        <v>615</v>
      </c>
      <c r="H1266" t="s">
        <v>615</v>
      </c>
      <c r="I1266" t="s">
        <v>322</v>
      </c>
      <c r="J1266" s="25">
        <v>2475</v>
      </c>
      <c r="K1266" s="26">
        <v>3.8371</v>
      </c>
      <c r="L1266" s="26">
        <v>5.8700000000000002E-2</v>
      </c>
    </row>
    <row r="1267" spans="1:12" ht="16" customHeight="1">
      <c r="A1267" t="s">
        <v>591</v>
      </c>
      <c r="B1267" t="s">
        <v>9</v>
      </c>
      <c r="C1267" t="s">
        <v>72</v>
      </c>
      <c r="D1267" s="24">
        <v>46174</v>
      </c>
      <c r="E1267" t="s">
        <v>613</v>
      </c>
      <c r="F1267" t="s">
        <v>12</v>
      </c>
      <c r="G1267" t="s">
        <v>615</v>
      </c>
      <c r="H1267" t="s">
        <v>615</v>
      </c>
      <c r="I1267" t="s">
        <v>322</v>
      </c>
      <c r="J1267" s="25">
        <v>0</v>
      </c>
      <c r="K1267" s="26">
        <v>0</v>
      </c>
      <c r="L1267" s="26">
        <v>0</v>
      </c>
    </row>
    <row r="1268" spans="1:12" ht="16" customHeight="1">
      <c r="A1268" t="s">
        <v>591</v>
      </c>
      <c r="B1268" t="s">
        <v>9</v>
      </c>
      <c r="C1268" t="s">
        <v>72</v>
      </c>
      <c r="D1268" s="24">
        <v>46174</v>
      </c>
      <c r="E1268" t="s">
        <v>623</v>
      </c>
      <c r="F1268" t="s">
        <v>12</v>
      </c>
      <c r="G1268" t="s">
        <v>615</v>
      </c>
      <c r="H1268" t="s">
        <v>615</v>
      </c>
      <c r="I1268" t="s">
        <v>322</v>
      </c>
      <c r="J1268" s="25">
        <v>1</v>
      </c>
      <c r="K1268" s="26">
        <v>1.6000000000000001E-3</v>
      </c>
      <c r="L1268" s="26">
        <v>0</v>
      </c>
    </row>
    <row r="1269" spans="1:12" ht="16" customHeight="1">
      <c r="A1269" t="s">
        <v>591</v>
      </c>
      <c r="B1269" t="s">
        <v>9</v>
      </c>
      <c r="C1269" t="s">
        <v>72</v>
      </c>
      <c r="D1269" s="24">
        <v>46174</v>
      </c>
      <c r="E1269" t="s">
        <v>622</v>
      </c>
      <c r="F1269" t="s">
        <v>12</v>
      </c>
      <c r="G1269" t="s">
        <v>616</v>
      </c>
      <c r="H1269" t="s">
        <v>616</v>
      </c>
      <c r="I1269" t="s">
        <v>322</v>
      </c>
      <c r="J1269" s="25">
        <v>6348</v>
      </c>
      <c r="K1269" s="26">
        <v>9.9220000000000006</v>
      </c>
      <c r="L1269" s="26">
        <v>0.16869999999999999</v>
      </c>
    </row>
    <row r="1270" spans="1:12" ht="16" customHeight="1">
      <c r="A1270" t="s">
        <v>569</v>
      </c>
      <c r="B1270" t="s">
        <v>10</v>
      </c>
      <c r="C1270" t="s">
        <v>72</v>
      </c>
      <c r="D1270" s="24">
        <v>46174</v>
      </c>
      <c r="E1270" t="s">
        <v>594</v>
      </c>
      <c r="F1270" t="s">
        <v>12</v>
      </c>
      <c r="G1270" t="s">
        <v>615</v>
      </c>
      <c r="H1270" t="s">
        <v>615</v>
      </c>
      <c r="I1270" t="s">
        <v>315</v>
      </c>
      <c r="J1270" s="25">
        <v>24258967</v>
      </c>
      <c r="K1270" s="26">
        <v>37197.188199999997</v>
      </c>
      <c r="L1270" s="26">
        <v>89.869399999999999</v>
      </c>
    </row>
    <row r="1271" spans="1:12" ht="16" customHeight="1">
      <c r="A1271" t="s">
        <v>569</v>
      </c>
      <c r="B1271" t="s">
        <v>10</v>
      </c>
      <c r="C1271" t="s">
        <v>72</v>
      </c>
      <c r="D1271" s="24">
        <v>46174</v>
      </c>
      <c r="E1271" t="s">
        <v>599</v>
      </c>
      <c r="F1271" t="s">
        <v>12</v>
      </c>
      <c r="G1271" t="s">
        <v>616</v>
      </c>
      <c r="H1271" t="s">
        <v>616</v>
      </c>
      <c r="I1271" t="s">
        <v>315</v>
      </c>
      <c r="J1271" s="25">
        <v>261338</v>
      </c>
      <c r="K1271" s="26">
        <v>398.42849999999999</v>
      </c>
      <c r="L1271" s="26">
        <v>1.5472999999999999</v>
      </c>
    </row>
    <row r="1272" spans="1:12" ht="16" customHeight="1">
      <c r="A1272" t="s">
        <v>569</v>
      </c>
      <c r="B1272" t="s">
        <v>10</v>
      </c>
      <c r="C1272" t="s">
        <v>72</v>
      </c>
      <c r="D1272" s="24">
        <v>46174</v>
      </c>
      <c r="E1272" t="s">
        <v>603</v>
      </c>
      <c r="F1272" t="s">
        <v>12</v>
      </c>
      <c r="G1272" t="s">
        <v>615</v>
      </c>
      <c r="H1272" t="s">
        <v>615</v>
      </c>
      <c r="I1272" t="s">
        <v>322</v>
      </c>
      <c r="J1272" s="25">
        <v>3964</v>
      </c>
      <c r="K1272" s="26">
        <v>6.1574</v>
      </c>
      <c r="L1272" s="26">
        <v>4.3099999999999999E-2</v>
      </c>
    </row>
    <row r="1273" spans="1:12" ht="16" customHeight="1">
      <c r="A1273" t="s">
        <v>569</v>
      </c>
      <c r="B1273" t="s">
        <v>10</v>
      </c>
      <c r="C1273" t="s">
        <v>72</v>
      </c>
      <c r="D1273" s="24">
        <v>46174</v>
      </c>
      <c r="E1273" t="s">
        <v>608</v>
      </c>
      <c r="F1273" t="s">
        <v>12</v>
      </c>
      <c r="G1273" t="s">
        <v>615</v>
      </c>
      <c r="H1273" t="s">
        <v>615</v>
      </c>
      <c r="I1273" t="s">
        <v>322</v>
      </c>
      <c r="J1273" s="25">
        <v>384</v>
      </c>
      <c r="K1273" s="26">
        <v>0.59589999999999999</v>
      </c>
      <c r="L1273" s="26">
        <v>7.0000000000000001E-3</v>
      </c>
    </row>
    <row r="1274" spans="1:12" ht="16" customHeight="1">
      <c r="A1274" t="s">
        <v>569</v>
      </c>
      <c r="B1274" t="s">
        <v>10</v>
      </c>
      <c r="C1274" t="s">
        <v>72</v>
      </c>
      <c r="D1274" s="24">
        <v>46174</v>
      </c>
      <c r="E1274" t="s">
        <v>613</v>
      </c>
      <c r="F1274" t="s">
        <v>12</v>
      </c>
      <c r="G1274" t="s">
        <v>615</v>
      </c>
      <c r="H1274" t="s">
        <v>615</v>
      </c>
      <c r="I1274" t="s">
        <v>322</v>
      </c>
      <c r="J1274" s="25">
        <v>0</v>
      </c>
      <c r="K1274" s="26">
        <v>0</v>
      </c>
      <c r="L1274" s="26">
        <v>0</v>
      </c>
    </row>
    <row r="1275" spans="1:12" ht="16" customHeight="1">
      <c r="A1275" t="s">
        <v>569</v>
      </c>
      <c r="B1275" t="s">
        <v>10</v>
      </c>
      <c r="C1275" t="s">
        <v>72</v>
      </c>
      <c r="D1275" s="24">
        <v>46174</v>
      </c>
      <c r="E1275" t="s">
        <v>623</v>
      </c>
      <c r="F1275" t="s">
        <v>12</v>
      </c>
      <c r="G1275" t="s">
        <v>615</v>
      </c>
      <c r="H1275" t="s">
        <v>615</v>
      </c>
      <c r="I1275" t="s">
        <v>322</v>
      </c>
      <c r="J1275" s="25">
        <v>0</v>
      </c>
      <c r="K1275" s="26">
        <v>0</v>
      </c>
      <c r="L1275" s="26">
        <v>0</v>
      </c>
    </row>
    <row r="1276" spans="1:12" ht="16" customHeight="1">
      <c r="A1276" t="s">
        <v>569</v>
      </c>
      <c r="B1276" t="s">
        <v>10</v>
      </c>
      <c r="C1276" t="s">
        <v>72</v>
      </c>
      <c r="D1276" s="24">
        <v>46174</v>
      </c>
      <c r="E1276" t="s">
        <v>622</v>
      </c>
      <c r="F1276" t="s">
        <v>12</v>
      </c>
      <c r="G1276" t="s">
        <v>616</v>
      </c>
      <c r="H1276" t="s">
        <v>616</v>
      </c>
      <c r="I1276" t="s">
        <v>322</v>
      </c>
      <c r="J1276" s="25">
        <v>1672</v>
      </c>
      <c r="K1276" s="26">
        <v>2.6145</v>
      </c>
      <c r="L1276" s="26">
        <v>3.8100000000000002E-2</v>
      </c>
    </row>
    <row r="1277" spans="1:12" ht="16" customHeight="1">
      <c r="A1277" t="s">
        <v>592</v>
      </c>
      <c r="B1277" t="s">
        <v>11</v>
      </c>
      <c r="C1277" t="s">
        <v>72</v>
      </c>
      <c r="D1277" s="24">
        <v>46174</v>
      </c>
      <c r="E1277" t="s">
        <v>594</v>
      </c>
      <c r="F1277" t="s">
        <v>12</v>
      </c>
      <c r="G1277" t="s">
        <v>615</v>
      </c>
      <c r="H1277" t="s">
        <v>615</v>
      </c>
      <c r="I1277" t="s">
        <v>315</v>
      </c>
      <c r="J1277" s="25">
        <v>91482176</v>
      </c>
      <c r="K1277" s="26">
        <v>140978.2653</v>
      </c>
      <c r="L1277" s="26">
        <v>264.5505</v>
      </c>
    </row>
    <row r="1278" spans="1:12" ht="16" customHeight="1">
      <c r="A1278" t="s">
        <v>592</v>
      </c>
      <c r="B1278" t="s">
        <v>11</v>
      </c>
      <c r="C1278" t="s">
        <v>72</v>
      </c>
      <c r="D1278" s="24">
        <v>46174</v>
      </c>
      <c r="E1278" t="s">
        <v>599</v>
      </c>
      <c r="F1278" t="s">
        <v>12</v>
      </c>
      <c r="G1278" t="s">
        <v>616</v>
      </c>
      <c r="H1278" t="s">
        <v>616</v>
      </c>
      <c r="I1278" t="s">
        <v>315</v>
      </c>
      <c r="J1278" s="25">
        <v>525339</v>
      </c>
      <c r="K1278" s="26">
        <v>806.18489999999997</v>
      </c>
      <c r="L1278" s="26">
        <v>3.0171999999999999</v>
      </c>
    </row>
    <row r="1279" spans="1:12" ht="16" customHeight="1">
      <c r="A1279" t="s">
        <v>592</v>
      </c>
      <c r="B1279" t="s">
        <v>11</v>
      </c>
      <c r="C1279" t="s">
        <v>72</v>
      </c>
      <c r="D1279" s="24">
        <v>46174</v>
      </c>
      <c r="E1279" t="s">
        <v>603</v>
      </c>
      <c r="F1279" t="s">
        <v>12</v>
      </c>
      <c r="G1279" t="s">
        <v>615</v>
      </c>
      <c r="H1279" t="s">
        <v>615</v>
      </c>
      <c r="I1279" t="s">
        <v>322</v>
      </c>
      <c r="J1279" s="25">
        <v>8825</v>
      </c>
      <c r="K1279" s="26">
        <v>13.799300000000001</v>
      </c>
      <c r="L1279" s="26">
        <v>9.5299999999999996E-2</v>
      </c>
    </row>
    <row r="1280" spans="1:12" ht="16" customHeight="1">
      <c r="A1280" t="s">
        <v>592</v>
      </c>
      <c r="B1280" t="s">
        <v>11</v>
      </c>
      <c r="C1280" t="s">
        <v>72</v>
      </c>
      <c r="D1280" s="24">
        <v>46174</v>
      </c>
      <c r="E1280" t="s">
        <v>608</v>
      </c>
      <c r="F1280" t="s">
        <v>12</v>
      </c>
      <c r="G1280" t="s">
        <v>615</v>
      </c>
      <c r="H1280" t="s">
        <v>615</v>
      </c>
      <c r="I1280" t="s">
        <v>322</v>
      </c>
      <c r="J1280" s="25">
        <v>122</v>
      </c>
      <c r="K1280" s="26">
        <v>0.1905</v>
      </c>
      <c r="L1280" s="26">
        <v>2E-3</v>
      </c>
    </row>
    <row r="1281" spans="1:12" ht="16" customHeight="1">
      <c r="A1281" t="s">
        <v>592</v>
      </c>
      <c r="B1281" t="s">
        <v>11</v>
      </c>
      <c r="C1281" t="s">
        <v>72</v>
      </c>
      <c r="D1281" s="24">
        <v>46174</v>
      </c>
      <c r="E1281" t="s">
        <v>613</v>
      </c>
      <c r="F1281" t="s">
        <v>12</v>
      </c>
      <c r="G1281" t="s">
        <v>615</v>
      </c>
      <c r="H1281" t="s">
        <v>615</v>
      </c>
      <c r="I1281" t="s">
        <v>322</v>
      </c>
      <c r="J1281" s="25">
        <v>0</v>
      </c>
      <c r="K1281" s="26">
        <v>0</v>
      </c>
      <c r="L1281" s="26">
        <v>0</v>
      </c>
    </row>
    <row r="1282" spans="1:12" ht="16" customHeight="1">
      <c r="A1282" t="s">
        <v>592</v>
      </c>
      <c r="B1282" t="s">
        <v>11</v>
      </c>
      <c r="C1282" t="s">
        <v>72</v>
      </c>
      <c r="D1282" s="24">
        <v>46174</v>
      </c>
      <c r="E1282" t="s">
        <v>623</v>
      </c>
      <c r="F1282" t="s">
        <v>12</v>
      </c>
      <c r="G1282" t="s">
        <v>615</v>
      </c>
      <c r="H1282" t="s">
        <v>615</v>
      </c>
      <c r="I1282" t="s">
        <v>322</v>
      </c>
      <c r="J1282" s="25">
        <v>0</v>
      </c>
      <c r="K1282" s="26">
        <v>0</v>
      </c>
      <c r="L1282" s="26">
        <v>0</v>
      </c>
    </row>
    <row r="1283" spans="1:12" ht="16" customHeight="1">
      <c r="A1283" t="s">
        <v>592</v>
      </c>
      <c r="B1283" t="s">
        <v>11</v>
      </c>
      <c r="C1283" t="s">
        <v>72</v>
      </c>
      <c r="D1283" s="24">
        <v>46174</v>
      </c>
      <c r="E1283" t="s">
        <v>622</v>
      </c>
      <c r="F1283" t="s">
        <v>12</v>
      </c>
      <c r="G1283" t="s">
        <v>616</v>
      </c>
      <c r="H1283" t="s">
        <v>616</v>
      </c>
      <c r="I1283" t="s">
        <v>322</v>
      </c>
      <c r="J1283" s="25">
        <v>2248</v>
      </c>
      <c r="K1283" s="26">
        <v>3.5272000000000001</v>
      </c>
      <c r="L1283" s="26">
        <v>4.6100000000000002E-2</v>
      </c>
    </row>
    <row r="1284" spans="1:12" ht="16" customHeight="1">
      <c r="A1284" t="s">
        <v>594</v>
      </c>
      <c r="B1284" t="s">
        <v>12</v>
      </c>
      <c r="C1284" t="s">
        <v>72</v>
      </c>
      <c r="D1284" s="24">
        <v>46174</v>
      </c>
      <c r="E1284" t="s">
        <v>594</v>
      </c>
      <c r="F1284" t="s">
        <v>12</v>
      </c>
      <c r="G1284" t="s">
        <v>615</v>
      </c>
      <c r="H1284" t="s">
        <v>615</v>
      </c>
      <c r="I1284" t="s">
        <v>315</v>
      </c>
      <c r="J1284" s="25">
        <v>478899730</v>
      </c>
      <c r="K1284" s="26">
        <v>739902.56530000002</v>
      </c>
      <c r="L1284" s="26">
        <v>475.6576</v>
      </c>
    </row>
    <row r="1285" spans="1:12" ht="16" customHeight="1">
      <c r="A1285" t="s">
        <v>594</v>
      </c>
      <c r="B1285" t="s">
        <v>12</v>
      </c>
      <c r="C1285" t="s">
        <v>72</v>
      </c>
      <c r="D1285" s="24">
        <v>46174</v>
      </c>
      <c r="E1285" t="s">
        <v>599</v>
      </c>
      <c r="F1285" t="s">
        <v>12</v>
      </c>
      <c r="G1285" t="s">
        <v>616</v>
      </c>
      <c r="H1285" t="s">
        <v>616</v>
      </c>
      <c r="I1285" t="s">
        <v>315</v>
      </c>
      <c r="J1285" s="25">
        <v>2175162</v>
      </c>
      <c r="K1285" s="26">
        <v>3367.2718</v>
      </c>
      <c r="L1285" s="26">
        <v>12.0661</v>
      </c>
    </row>
    <row r="1286" spans="1:12" ht="16" customHeight="1">
      <c r="A1286" t="s">
        <v>594</v>
      </c>
      <c r="B1286" t="s">
        <v>12</v>
      </c>
      <c r="C1286" t="s">
        <v>72</v>
      </c>
      <c r="D1286" s="24">
        <v>46174</v>
      </c>
      <c r="E1286" t="s">
        <v>603</v>
      </c>
      <c r="F1286" t="s">
        <v>12</v>
      </c>
      <c r="G1286" t="s">
        <v>615</v>
      </c>
      <c r="H1286" t="s">
        <v>615</v>
      </c>
      <c r="I1286" t="s">
        <v>322</v>
      </c>
      <c r="J1286" s="25">
        <v>17327</v>
      </c>
      <c r="K1286" s="26">
        <v>27.1158</v>
      </c>
      <c r="L1286" s="26">
        <v>0.1555</v>
      </c>
    </row>
    <row r="1287" spans="1:12" ht="16" customHeight="1">
      <c r="A1287" t="s">
        <v>594</v>
      </c>
      <c r="B1287" t="s">
        <v>12</v>
      </c>
      <c r="C1287" t="s">
        <v>72</v>
      </c>
      <c r="D1287" s="24">
        <v>46174</v>
      </c>
      <c r="E1287" t="s">
        <v>608</v>
      </c>
      <c r="F1287" t="s">
        <v>12</v>
      </c>
      <c r="G1287" t="s">
        <v>615</v>
      </c>
      <c r="H1287" t="s">
        <v>615</v>
      </c>
      <c r="I1287" t="s">
        <v>322</v>
      </c>
      <c r="J1287" s="25">
        <v>168</v>
      </c>
      <c r="K1287" s="26">
        <v>0.2626</v>
      </c>
      <c r="L1287" s="26">
        <v>3.0000000000000001E-3</v>
      </c>
    </row>
    <row r="1288" spans="1:12" ht="16" customHeight="1">
      <c r="A1288" t="s">
        <v>594</v>
      </c>
      <c r="B1288" t="s">
        <v>12</v>
      </c>
      <c r="C1288" t="s">
        <v>72</v>
      </c>
      <c r="D1288" s="24">
        <v>46174</v>
      </c>
      <c r="E1288" t="s">
        <v>613</v>
      </c>
      <c r="F1288" t="s">
        <v>12</v>
      </c>
      <c r="G1288" t="s">
        <v>615</v>
      </c>
      <c r="H1288" t="s">
        <v>615</v>
      </c>
      <c r="I1288" t="s">
        <v>322</v>
      </c>
      <c r="J1288" s="25">
        <v>5</v>
      </c>
      <c r="K1288" s="26">
        <v>7.3000000000000001E-3</v>
      </c>
      <c r="L1288" s="26">
        <v>0</v>
      </c>
    </row>
    <row r="1289" spans="1:12" ht="16" customHeight="1">
      <c r="A1289" t="s">
        <v>594</v>
      </c>
      <c r="B1289" t="s">
        <v>12</v>
      </c>
      <c r="C1289" t="s">
        <v>72</v>
      </c>
      <c r="D1289" s="24">
        <v>46174</v>
      </c>
      <c r="E1289" t="s">
        <v>623</v>
      </c>
      <c r="F1289" t="s">
        <v>12</v>
      </c>
      <c r="G1289" t="s">
        <v>615</v>
      </c>
      <c r="H1289" t="s">
        <v>615</v>
      </c>
      <c r="I1289" t="s">
        <v>322</v>
      </c>
      <c r="J1289" s="25">
        <v>1</v>
      </c>
      <c r="K1289" s="26">
        <v>1.5E-3</v>
      </c>
      <c r="L1289" s="26">
        <v>0</v>
      </c>
    </row>
    <row r="1290" spans="1:12" ht="16" customHeight="1">
      <c r="A1290" t="s">
        <v>594</v>
      </c>
      <c r="B1290" t="s">
        <v>12</v>
      </c>
      <c r="C1290" t="s">
        <v>72</v>
      </c>
      <c r="D1290" s="24">
        <v>46174</v>
      </c>
      <c r="E1290" t="s">
        <v>622</v>
      </c>
      <c r="F1290" t="s">
        <v>12</v>
      </c>
      <c r="G1290" t="s">
        <v>616</v>
      </c>
      <c r="H1290" t="s">
        <v>616</v>
      </c>
      <c r="I1290" t="s">
        <v>322</v>
      </c>
      <c r="J1290" s="25">
        <v>2472</v>
      </c>
      <c r="K1290" s="26">
        <v>3.8656000000000001</v>
      </c>
      <c r="L1290" s="26">
        <v>4.7800000000000002E-2</v>
      </c>
    </row>
    <row r="1291" spans="1:12" ht="16" customHeight="1">
      <c r="A1291" t="s">
        <v>595</v>
      </c>
      <c r="B1291" t="s">
        <v>13</v>
      </c>
      <c r="C1291" t="s">
        <v>72</v>
      </c>
      <c r="D1291" s="24">
        <v>46174</v>
      </c>
      <c r="E1291" t="s">
        <v>599</v>
      </c>
      <c r="F1291" t="s">
        <v>12</v>
      </c>
      <c r="G1291" t="s">
        <v>616</v>
      </c>
      <c r="H1291" t="s">
        <v>618</v>
      </c>
      <c r="I1291" t="s">
        <v>315</v>
      </c>
      <c r="J1291" s="25">
        <v>14800619</v>
      </c>
      <c r="K1291" s="26">
        <v>22807.912700000001</v>
      </c>
      <c r="L1291" s="26">
        <v>86.362899999999996</v>
      </c>
    </row>
    <row r="1292" spans="1:12" ht="16" customHeight="1">
      <c r="A1292" t="s">
        <v>595</v>
      </c>
      <c r="B1292" t="s">
        <v>13</v>
      </c>
      <c r="C1292" t="s">
        <v>72</v>
      </c>
      <c r="D1292" s="24">
        <v>46174</v>
      </c>
      <c r="E1292" t="s">
        <v>603</v>
      </c>
      <c r="F1292" t="s">
        <v>12</v>
      </c>
      <c r="G1292" t="s">
        <v>615</v>
      </c>
      <c r="H1292" t="s">
        <v>615</v>
      </c>
      <c r="I1292" t="s">
        <v>322</v>
      </c>
      <c r="J1292" s="25">
        <v>129387</v>
      </c>
      <c r="K1292" s="26">
        <v>201.0463</v>
      </c>
      <c r="L1292" s="26">
        <v>1.3022</v>
      </c>
    </row>
    <row r="1293" spans="1:12" ht="16" customHeight="1">
      <c r="A1293" t="s">
        <v>595</v>
      </c>
      <c r="B1293" t="s">
        <v>13</v>
      </c>
      <c r="C1293" t="s">
        <v>72</v>
      </c>
      <c r="D1293" s="24">
        <v>46174</v>
      </c>
      <c r="E1293" t="s">
        <v>608</v>
      </c>
      <c r="F1293" t="s">
        <v>12</v>
      </c>
      <c r="G1293" t="s">
        <v>615</v>
      </c>
      <c r="H1293" t="s">
        <v>615</v>
      </c>
      <c r="I1293" t="s">
        <v>322</v>
      </c>
      <c r="J1293" s="25">
        <v>1593</v>
      </c>
      <c r="K1293" s="26">
        <v>2.4754999999999998</v>
      </c>
      <c r="L1293" s="26">
        <v>2.6100000000000002E-2</v>
      </c>
    </row>
    <row r="1294" spans="1:12" ht="16" customHeight="1">
      <c r="A1294" t="s">
        <v>595</v>
      </c>
      <c r="B1294" t="s">
        <v>13</v>
      </c>
      <c r="C1294" t="s">
        <v>72</v>
      </c>
      <c r="D1294" s="24">
        <v>46174</v>
      </c>
      <c r="E1294" t="s">
        <v>613</v>
      </c>
      <c r="F1294" t="s">
        <v>12</v>
      </c>
      <c r="G1294" t="s">
        <v>615</v>
      </c>
      <c r="H1294" t="s">
        <v>615</v>
      </c>
      <c r="I1294" t="s">
        <v>322</v>
      </c>
      <c r="J1294" s="25">
        <v>658</v>
      </c>
      <c r="K1294" s="26">
        <v>1.0255000000000001</v>
      </c>
      <c r="L1294" s="26">
        <v>1.23E-2</v>
      </c>
    </row>
    <row r="1295" spans="1:12" ht="16" customHeight="1">
      <c r="A1295" t="s">
        <v>595</v>
      </c>
      <c r="B1295" t="s">
        <v>13</v>
      </c>
      <c r="C1295" t="s">
        <v>72</v>
      </c>
      <c r="D1295" s="24">
        <v>46174</v>
      </c>
      <c r="E1295" t="s">
        <v>623</v>
      </c>
      <c r="F1295" t="s">
        <v>12</v>
      </c>
      <c r="G1295" t="s">
        <v>615</v>
      </c>
      <c r="H1295" t="s">
        <v>615</v>
      </c>
      <c r="I1295" t="s">
        <v>322</v>
      </c>
      <c r="J1295" s="25">
        <v>0</v>
      </c>
      <c r="K1295" s="26">
        <v>0</v>
      </c>
      <c r="L1295" s="26">
        <v>0</v>
      </c>
    </row>
    <row r="1296" spans="1:12" ht="16" customHeight="1">
      <c r="A1296" t="s">
        <v>595</v>
      </c>
      <c r="B1296" t="s">
        <v>13</v>
      </c>
      <c r="C1296" t="s">
        <v>72</v>
      </c>
      <c r="D1296" s="24">
        <v>46174</v>
      </c>
      <c r="E1296" t="s">
        <v>622</v>
      </c>
      <c r="F1296" t="s">
        <v>12</v>
      </c>
      <c r="G1296" t="s">
        <v>616</v>
      </c>
      <c r="H1296" t="s">
        <v>616</v>
      </c>
      <c r="I1296" t="s">
        <v>322</v>
      </c>
      <c r="J1296" s="25">
        <v>3317</v>
      </c>
      <c r="K1296" s="26">
        <v>5.1837</v>
      </c>
      <c r="L1296" s="26">
        <v>7.0999999999999994E-2</v>
      </c>
    </row>
    <row r="1297" spans="1:12" ht="16" customHeight="1">
      <c r="A1297" t="s">
        <v>596</v>
      </c>
      <c r="B1297" t="s">
        <v>9</v>
      </c>
      <c r="C1297" t="s">
        <v>73</v>
      </c>
      <c r="D1297" s="24">
        <v>46174</v>
      </c>
      <c r="E1297" t="s">
        <v>599</v>
      </c>
      <c r="F1297" t="s">
        <v>12</v>
      </c>
      <c r="G1297" t="s">
        <v>616</v>
      </c>
      <c r="H1297" t="s">
        <v>618</v>
      </c>
      <c r="I1297" t="s">
        <v>315</v>
      </c>
      <c r="J1297" s="25">
        <v>15143822</v>
      </c>
      <c r="K1297" s="26">
        <v>23440.269199999999</v>
      </c>
      <c r="L1297" s="26">
        <v>66.474599999999995</v>
      </c>
    </row>
    <row r="1298" spans="1:12" ht="16" customHeight="1">
      <c r="A1298" t="s">
        <v>596</v>
      </c>
      <c r="B1298" t="s">
        <v>9</v>
      </c>
      <c r="C1298" t="s">
        <v>73</v>
      </c>
      <c r="D1298" s="24">
        <v>46174</v>
      </c>
      <c r="E1298" t="s">
        <v>603</v>
      </c>
      <c r="F1298" t="s">
        <v>12</v>
      </c>
      <c r="G1298" t="s">
        <v>615</v>
      </c>
      <c r="H1298" t="s">
        <v>615</v>
      </c>
      <c r="I1298" t="s">
        <v>322</v>
      </c>
      <c r="J1298" s="25">
        <v>127363</v>
      </c>
      <c r="K1298" s="26">
        <v>198.148</v>
      </c>
      <c r="L1298" s="26">
        <v>0.96879999999999999</v>
      </c>
    </row>
    <row r="1299" spans="1:12" ht="16" customHeight="1">
      <c r="A1299" t="s">
        <v>596</v>
      </c>
      <c r="B1299" t="s">
        <v>9</v>
      </c>
      <c r="C1299" t="s">
        <v>73</v>
      </c>
      <c r="D1299" s="24">
        <v>46174</v>
      </c>
      <c r="E1299" t="s">
        <v>608</v>
      </c>
      <c r="F1299" t="s">
        <v>12</v>
      </c>
      <c r="G1299" t="s">
        <v>615</v>
      </c>
      <c r="H1299" t="s">
        <v>615</v>
      </c>
      <c r="I1299" t="s">
        <v>322</v>
      </c>
      <c r="J1299" s="25">
        <v>1072</v>
      </c>
      <c r="K1299" s="26">
        <v>1.6777</v>
      </c>
      <c r="L1299" s="26">
        <v>1.49E-2</v>
      </c>
    </row>
    <row r="1300" spans="1:12" ht="16" customHeight="1">
      <c r="A1300" t="s">
        <v>596</v>
      </c>
      <c r="B1300" t="s">
        <v>9</v>
      </c>
      <c r="C1300" t="s">
        <v>73</v>
      </c>
      <c r="D1300" s="24">
        <v>46174</v>
      </c>
      <c r="E1300" t="s">
        <v>613</v>
      </c>
      <c r="F1300" t="s">
        <v>12</v>
      </c>
      <c r="G1300" t="s">
        <v>615</v>
      </c>
      <c r="H1300" t="s">
        <v>615</v>
      </c>
      <c r="I1300" t="s">
        <v>322</v>
      </c>
      <c r="J1300" s="25">
        <v>139</v>
      </c>
      <c r="K1300" s="26">
        <v>0.2185</v>
      </c>
      <c r="L1300" s="26">
        <v>2E-3</v>
      </c>
    </row>
    <row r="1301" spans="1:12" ht="16" customHeight="1">
      <c r="A1301" t="s">
        <v>596</v>
      </c>
      <c r="B1301" t="s">
        <v>9</v>
      </c>
      <c r="C1301" t="s">
        <v>73</v>
      </c>
      <c r="D1301" s="24">
        <v>46174</v>
      </c>
      <c r="E1301" t="s">
        <v>623</v>
      </c>
      <c r="F1301" t="s">
        <v>12</v>
      </c>
      <c r="G1301" t="s">
        <v>615</v>
      </c>
      <c r="H1301" t="s">
        <v>615</v>
      </c>
      <c r="I1301" t="s">
        <v>322</v>
      </c>
      <c r="J1301" s="25">
        <v>0</v>
      </c>
      <c r="K1301" s="26">
        <v>0</v>
      </c>
      <c r="L1301" s="26">
        <v>0</v>
      </c>
    </row>
    <row r="1302" spans="1:12" ht="16" customHeight="1">
      <c r="A1302" t="s">
        <v>596</v>
      </c>
      <c r="B1302" t="s">
        <v>9</v>
      </c>
      <c r="C1302" t="s">
        <v>73</v>
      </c>
      <c r="D1302" s="24">
        <v>46174</v>
      </c>
      <c r="E1302" t="s">
        <v>622</v>
      </c>
      <c r="F1302" t="s">
        <v>12</v>
      </c>
      <c r="G1302" t="s">
        <v>616</v>
      </c>
      <c r="H1302" t="s">
        <v>616</v>
      </c>
      <c r="I1302" t="s">
        <v>322</v>
      </c>
      <c r="J1302" s="25">
        <v>2639</v>
      </c>
      <c r="K1302" s="26">
        <v>4.1345999999999998</v>
      </c>
      <c r="L1302" s="26">
        <v>5.33E-2</v>
      </c>
    </row>
    <row r="1303" spans="1:12" ht="16" customHeight="1">
      <c r="A1303" t="s">
        <v>574</v>
      </c>
      <c r="B1303" t="s">
        <v>10</v>
      </c>
      <c r="C1303" t="s">
        <v>73</v>
      </c>
      <c r="D1303" s="24">
        <v>46174</v>
      </c>
      <c r="E1303" t="s">
        <v>599</v>
      </c>
      <c r="F1303" t="s">
        <v>12</v>
      </c>
      <c r="G1303" t="s">
        <v>616</v>
      </c>
      <c r="H1303" t="s">
        <v>618</v>
      </c>
      <c r="I1303" t="s">
        <v>315</v>
      </c>
      <c r="J1303" s="25">
        <v>34360080</v>
      </c>
      <c r="K1303" s="26">
        <v>52936.629000000001</v>
      </c>
      <c r="L1303" s="26">
        <v>113.8189</v>
      </c>
    </row>
    <row r="1304" spans="1:12" ht="16" customHeight="1">
      <c r="A1304" t="s">
        <v>574</v>
      </c>
      <c r="B1304" t="s">
        <v>10</v>
      </c>
      <c r="C1304" t="s">
        <v>73</v>
      </c>
      <c r="D1304" s="24">
        <v>46174</v>
      </c>
      <c r="E1304" t="s">
        <v>603</v>
      </c>
      <c r="F1304" t="s">
        <v>12</v>
      </c>
      <c r="G1304" t="s">
        <v>615</v>
      </c>
      <c r="H1304" t="s">
        <v>615</v>
      </c>
      <c r="I1304" t="s">
        <v>322</v>
      </c>
      <c r="J1304" s="25">
        <v>400349</v>
      </c>
      <c r="K1304" s="26">
        <v>617.20069999999998</v>
      </c>
      <c r="L1304" s="26">
        <v>2.5362</v>
      </c>
    </row>
    <row r="1305" spans="1:12" ht="16" customHeight="1">
      <c r="A1305" t="s">
        <v>574</v>
      </c>
      <c r="B1305" t="s">
        <v>10</v>
      </c>
      <c r="C1305" t="s">
        <v>73</v>
      </c>
      <c r="D1305" s="24">
        <v>46174</v>
      </c>
      <c r="E1305" t="s">
        <v>608</v>
      </c>
      <c r="F1305" t="s">
        <v>12</v>
      </c>
      <c r="G1305" t="s">
        <v>615</v>
      </c>
      <c r="H1305" t="s">
        <v>615</v>
      </c>
      <c r="I1305" t="s">
        <v>322</v>
      </c>
      <c r="J1305" s="25">
        <v>6247</v>
      </c>
      <c r="K1305" s="26">
        <v>9.7335999999999991</v>
      </c>
      <c r="L1305" s="26">
        <v>0.08</v>
      </c>
    </row>
    <row r="1306" spans="1:12" ht="16" customHeight="1">
      <c r="A1306" t="s">
        <v>574</v>
      </c>
      <c r="B1306" t="s">
        <v>10</v>
      </c>
      <c r="C1306" t="s">
        <v>73</v>
      </c>
      <c r="D1306" s="24">
        <v>46174</v>
      </c>
      <c r="E1306" t="s">
        <v>613</v>
      </c>
      <c r="F1306" t="s">
        <v>12</v>
      </c>
      <c r="G1306" t="s">
        <v>615</v>
      </c>
      <c r="H1306" t="s">
        <v>615</v>
      </c>
      <c r="I1306" t="s">
        <v>322</v>
      </c>
      <c r="J1306" s="25">
        <v>854</v>
      </c>
      <c r="K1306" s="26">
        <v>1.3344</v>
      </c>
      <c r="L1306" s="26">
        <v>1.5699999999999999E-2</v>
      </c>
    </row>
    <row r="1307" spans="1:12" ht="16" customHeight="1">
      <c r="A1307" t="s">
        <v>574</v>
      </c>
      <c r="B1307" t="s">
        <v>10</v>
      </c>
      <c r="C1307" t="s">
        <v>73</v>
      </c>
      <c r="D1307" s="24">
        <v>46174</v>
      </c>
      <c r="E1307" t="s">
        <v>623</v>
      </c>
      <c r="F1307" t="s">
        <v>12</v>
      </c>
      <c r="G1307" t="s">
        <v>615</v>
      </c>
      <c r="H1307" t="s">
        <v>615</v>
      </c>
      <c r="I1307" t="s">
        <v>322</v>
      </c>
      <c r="J1307" s="25">
        <v>0</v>
      </c>
      <c r="K1307" s="26">
        <v>0</v>
      </c>
      <c r="L1307" s="26">
        <v>0</v>
      </c>
    </row>
    <row r="1308" spans="1:12" ht="16" customHeight="1">
      <c r="A1308" t="s">
        <v>574</v>
      </c>
      <c r="B1308" t="s">
        <v>10</v>
      </c>
      <c r="C1308" t="s">
        <v>73</v>
      </c>
      <c r="D1308" s="24">
        <v>46174</v>
      </c>
      <c r="E1308" t="s">
        <v>622</v>
      </c>
      <c r="F1308" t="s">
        <v>12</v>
      </c>
      <c r="G1308" t="s">
        <v>616</v>
      </c>
      <c r="H1308" t="s">
        <v>616</v>
      </c>
      <c r="I1308" t="s">
        <v>322</v>
      </c>
      <c r="J1308" s="25">
        <v>6215</v>
      </c>
      <c r="K1308" s="26">
        <v>9.6736000000000004</v>
      </c>
      <c r="L1308" s="26">
        <v>0.1075</v>
      </c>
    </row>
    <row r="1309" spans="1:12" ht="16" customHeight="1">
      <c r="A1309" t="s">
        <v>597</v>
      </c>
      <c r="B1309" t="s">
        <v>11</v>
      </c>
      <c r="C1309" t="s">
        <v>73</v>
      </c>
      <c r="D1309" s="24">
        <v>46174</v>
      </c>
      <c r="E1309" t="s">
        <v>599</v>
      </c>
      <c r="F1309" t="s">
        <v>12</v>
      </c>
      <c r="G1309" t="s">
        <v>616</v>
      </c>
      <c r="H1309" t="s">
        <v>618</v>
      </c>
      <c r="I1309" t="s">
        <v>315</v>
      </c>
      <c r="J1309" s="25">
        <v>129858422</v>
      </c>
      <c r="K1309" s="26">
        <v>199758.90760000001</v>
      </c>
      <c r="L1309" s="26">
        <v>375.57119999999998</v>
      </c>
    </row>
    <row r="1310" spans="1:12" ht="16" customHeight="1">
      <c r="A1310" t="s">
        <v>597</v>
      </c>
      <c r="B1310" t="s">
        <v>11</v>
      </c>
      <c r="C1310" t="s">
        <v>73</v>
      </c>
      <c r="D1310" s="24">
        <v>46174</v>
      </c>
      <c r="E1310" t="s">
        <v>603</v>
      </c>
      <c r="F1310" t="s">
        <v>12</v>
      </c>
      <c r="G1310" t="s">
        <v>615</v>
      </c>
      <c r="H1310" t="s">
        <v>615</v>
      </c>
      <c r="I1310" t="s">
        <v>322</v>
      </c>
      <c r="J1310" s="25">
        <v>706983</v>
      </c>
      <c r="K1310" s="26">
        <v>1090.8507999999999</v>
      </c>
      <c r="L1310" s="26">
        <v>4.4404000000000003</v>
      </c>
    </row>
    <row r="1311" spans="1:12" ht="16" customHeight="1">
      <c r="A1311" t="s">
        <v>597</v>
      </c>
      <c r="B1311" t="s">
        <v>11</v>
      </c>
      <c r="C1311" t="s">
        <v>73</v>
      </c>
      <c r="D1311" s="24">
        <v>46174</v>
      </c>
      <c r="E1311" t="s">
        <v>608</v>
      </c>
      <c r="F1311" t="s">
        <v>12</v>
      </c>
      <c r="G1311" t="s">
        <v>615</v>
      </c>
      <c r="H1311" t="s">
        <v>615</v>
      </c>
      <c r="I1311" t="s">
        <v>322</v>
      </c>
      <c r="J1311" s="25">
        <v>10001</v>
      </c>
      <c r="K1311" s="26">
        <v>15.664400000000001</v>
      </c>
      <c r="L1311" s="26">
        <v>0.11899999999999999</v>
      </c>
    </row>
    <row r="1312" spans="1:12" ht="16" customHeight="1">
      <c r="A1312" t="s">
        <v>597</v>
      </c>
      <c r="B1312" t="s">
        <v>11</v>
      </c>
      <c r="C1312" t="s">
        <v>73</v>
      </c>
      <c r="D1312" s="24">
        <v>46174</v>
      </c>
      <c r="E1312" t="s">
        <v>613</v>
      </c>
      <c r="F1312" t="s">
        <v>12</v>
      </c>
      <c r="G1312" t="s">
        <v>615</v>
      </c>
      <c r="H1312" t="s">
        <v>615</v>
      </c>
      <c r="I1312" t="s">
        <v>322</v>
      </c>
      <c r="J1312" s="25">
        <v>735</v>
      </c>
      <c r="K1312" s="26">
        <v>1.149</v>
      </c>
      <c r="L1312" s="26">
        <v>1.29E-2</v>
      </c>
    </row>
    <row r="1313" spans="1:12" ht="16" customHeight="1">
      <c r="A1313" t="s">
        <v>597</v>
      </c>
      <c r="B1313" t="s">
        <v>11</v>
      </c>
      <c r="C1313" t="s">
        <v>73</v>
      </c>
      <c r="D1313" s="24">
        <v>46174</v>
      </c>
      <c r="E1313" t="s">
        <v>623</v>
      </c>
      <c r="F1313" t="s">
        <v>12</v>
      </c>
      <c r="G1313" t="s">
        <v>615</v>
      </c>
      <c r="H1313" t="s">
        <v>615</v>
      </c>
      <c r="I1313" t="s">
        <v>322</v>
      </c>
      <c r="J1313" s="25">
        <v>4</v>
      </c>
      <c r="K1313" s="26">
        <v>6.3E-3</v>
      </c>
      <c r="L1313" s="26">
        <v>1E-4</v>
      </c>
    </row>
    <row r="1314" spans="1:12" ht="16" customHeight="1">
      <c r="A1314" t="s">
        <v>597</v>
      </c>
      <c r="B1314" t="s">
        <v>11</v>
      </c>
      <c r="C1314" t="s">
        <v>73</v>
      </c>
      <c r="D1314" s="24">
        <v>46174</v>
      </c>
      <c r="E1314" t="s">
        <v>622</v>
      </c>
      <c r="F1314" t="s">
        <v>12</v>
      </c>
      <c r="G1314" t="s">
        <v>616</v>
      </c>
      <c r="H1314" t="s">
        <v>616</v>
      </c>
      <c r="I1314" t="s">
        <v>322</v>
      </c>
      <c r="J1314" s="25">
        <v>7046</v>
      </c>
      <c r="K1314" s="26">
        <v>11.1769</v>
      </c>
      <c r="L1314" s="26">
        <v>0.189</v>
      </c>
    </row>
    <row r="1315" spans="1:12" ht="16" customHeight="1">
      <c r="A1315" t="s">
        <v>599</v>
      </c>
      <c r="B1315" t="s">
        <v>12</v>
      </c>
      <c r="C1315" t="s">
        <v>73</v>
      </c>
      <c r="D1315" s="24">
        <v>46174</v>
      </c>
      <c r="E1315" t="s">
        <v>599</v>
      </c>
      <c r="F1315" t="s">
        <v>12</v>
      </c>
      <c r="G1315" t="s">
        <v>616</v>
      </c>
      <c r="H1315" t="s">
        <v>618</v>
      </c>
      <c r="I1315" t="s">
        <v>315</v>
      </c>
      <c r="J1315" s="25">
        <v>544402510</v>
      </c>
      <c r="K1315" s="26">
        <v>842366.38740000001</v>
      </c>
      <c r="L1315" s="26">
        <v>580.88319999999999</v>
      </c>
    </row>
    <row r="1316" spans="1:12" ht="16" customHeight="1">
      <c r="A1316" t="s">
        <v>599</v>
      </c>
      <c r="B1316" t="s">
        <v>12</v>
      </c>
      <c r="C1316" t="s">
        <v>73</v>
      </c>
      <c r="D1316" s="24">
        <v>46174</v>
      </c>
      <c r="E1316" t="s">
        <v>603</v>
      </c>
      <c r="F1316" t="s">
        <v>12</v>
      </c>
      <c r="G1316" t="s">
        <v>615</v>
      </c>
      <c r="H1316" t="s">
        <v>615</v>
      </c>
      <c r="I1316" t="s">
        <v>322</v>
      </c>
      <c r="J1316" s="25">
        <v>2414775</v>
      </c>
      <c r="K1316" s="26">
        <v>3751.8330000000001</v>
      </c>
      <c r="L1316" s="26">
        <v>14.591200000000001</v>
      </c>
    </row>
    <row r="1317" spans="1:12" ht="16" customHeight="1">
      <c r="A1317" t="s">
        <v>599</v>
      </c>
      <c r="B1317" t="s">
        <v>12</v>
      </c>
      <c r="C1317" t="s">
        <v>73</v>
      </c>
      <c r="D1317" s="24">
        <v>46174</v>
      </c>
      <c r="E1317" t="s">
        <v>608</v>
      </c>
      <c r="F1317" t="s">
        <v>12</v>
      </c>
      <c r="G1317" t="s">
        <v>615</v>
      </c>
      <c r="H1317" t="s">
        <v>615</v>
      </c>
      <c r="I1317" t="s">
        <v>322</v>
      </c>
      <c r="J1317" s="25">
        <v>23740</v>
      </c>
      <c r="K1317" s="26">
        <v>37.070500000000003</v>
      </c>
      <c r="L1317" s="26">
        <v>0.2427</v>
      </c>
    </row>
    <row r="1318" spans="1:12" ht="16" customHeight="1">
      <c r="A1318" t="s">
        <v>599</v>
      </c>
      <c r="B1318" t="s">
        <v>12</v>
      </c>
      <c r="C1318" t="s">
        <v>73</v>
      </c>
      <c r="D1318" s="24">
        <v>46174</v>
      </c>
      <c r="E1318" t="s">
        <v>613</v>
      </c>
      <c r="F1318" t="s">
        <v>12</v>
      </c>
      <c r="G1318" t="s">
        <v>615</v>
      </c>
      <c r="H1318" t="s">
        <v>615</v>
      </c>
      <c r="I1318" t="s">
        <v>322</v>
      </c>
      <c r="J1318" s="25">
        <v>1079</v>
      </c>
      <c r="K1318" s="26">
        <v>1.6882999999999999</v>
      </c>
      <c r="L1318" s="26">
        <v>1.83E-2</v>
      </c>
    </row>
    <row r="1319" spans="1:12" ht="16" customHeight="1">
      <c r="A1319" t="s">
        <v>599</v>
      </c>
      <c r="B1319" t="s">
        <v>12</v>
      </c>
      <c r="C1319" t="s">
        <v>73</v>
      </c>
      <c r="D1319" s="24">
        <v>46174</v>
      </c>
      <c r="E1319" t="s">
        <v>623</v>
      </c>
      <c r="F1319" t="s">
        <v>12</v>
      </c>
      <c r="G1319" t="s">
        <v>615</v>
      </c>
      <c r="H1319" t="s">
        <v>615</v>
      </c>
      <c r="I1319" t="s">
        <v>322</v>
      </c>
      <c r="J1319" s="25">
        <v>0</v>
      </c>
      <c r="K1319" s="26">
        <v>0</v>
      </c>
      <c r="L1319" s="26">
        <v>0</v>
      </c>
    </row>
    <row r="1320" spans="1:12" ht="16" customHeight="1">
      <c r="A1320" t="s">
        <v>599</v>
      </c>
      <c r="B1320" t="s">
        <v>12</v>
      </c>
      <c r="C1320" t="s">
        <v>73</v>
      </c>
      <c r="D1320" s="24">
        <v>46174</v>
      </c>
      <c r="E1320" t="s">
        <v>622</v>
      </c>
      <c r="F1320" t="s">
        <v>12</v>
      </c>
      <c r="G1320" t="s">
        <v>616</v>
      </c>
      <c r="H1320" t="s">
        <v>616</v>
      </c>
      <c r="I1320" t="s">
        <v>322</v>
      </c>
      <c r="J1320" s="25">
        <v>18608</v>
      </c>
      <c r="K1320" s="26">
        <v>29.170200000000001</v>
      </c>
      <c r="L1320" s="26">
        <v>0.39029999999999998</v>
      </c>
    </row>
    <row r="1321" spans="1:12" ht="16" customHeight="1">
      <c r="A1321" t="s">
        <v>599</v>
      </c>
      <c r="B1321" t="s">
        <v>12</v>
      </c>
      <c r="C1321" t="s">
        <v>73</v>
      </c>
      <c r="D1321" s="24">
        <v>46174</v>
      </c>
      <c r="E1321" t="s">
        <v>624</v>
      </c>
      <c r="F1321" t="s">
        <v>12</v>
      </c>
      <c r="G1321" t="s">
        <v>616</v>
      </c>
      <c r="H1321" t="s">
        <v>616</v>
      </c>
      <c r="I1321" t="s">
        <v>324</v>
      </c>
      <c r="J1321" s="25">
        <v>5</v>
      </c>
      <c r="K1321" s="26">
        <v>8.0999999999999996E-3</v>
      </c>
      <c r="L1321" s="26">
        <v>2.0000000000000001E-4</v>
      </c>
    </row>
    <row r="1322" spans="1:12" ht="16" customHeight="1">
      <c r="A1322" t="s">
        <v>600</v>
      </c>
      <c r="B1322" t="s">
        <v>9</v>
      </c>
      <c r="C1322" t="s">
        <v>74</v>
      </c>
      <c r="D1322" s="24">
        <v>46174</v>
      </c>
      <c r="E1322" t="s">
        <v>603</v>
      </c>
      <c r="F1322" t="s">
        <v>12</v>
      </c>
      <c r="G1322" t="s">
        <v>615</v>
      </c>
      <c r="H1322" t="s">
        <v>615</v>
      </c>
      <c r="I1322" t="s">
        <v>322</v>
      </c>
      <c r="J1322" s="25">
        <v>20330522</v>
      </c>
      <c r="K1322" s="26">
        <v>31352.8871</v>
      </c>
      <c r="L1322" s="26">
        <v>97.598600000000005</v>
      </c>
    </row>
    <row r="1323" spans="1:12" ht="16" customHeight="1">
      <c r="A1323" t="s">
        <v>600</v>
      </c>
      <c r="B1323" t="s">
        <v>9</v>
      </c>
      <c r="C1323" t="s">
        <v>74</v>
      </c>
      <c r="D1323" s="24">
        <v>46174</v>
      </c>
      <c r="E1323" t="s">
        <v>608</v>
      </c>
      <c r="F1323" t="s">
        <v>12</v>
      </c>
      <c r="G1323" t="s">
        <v>615</v>
      </c>
      <c r="H1323" t="s">
        <v>615</v>
      </c>
      <c r="I1323" t="s">
        <v>322</v>
      </c>
      <c r="J1323" s="25">
        <v>94103</v>
      </c>
      <c r="K1323" s="26">
        <v>145.76929999999999</v>
      </c>
      <c r="L1323" s="26">
        <v>0.93210000000000004</v>
      </c>
    </row>
    <row r="1324" spans="1:12" ht="16" customHeight="1">
      <c r="A1324" t="s">
        <v>600</v>
      </c>
      <c r="B1324" t="s">
        <v>9</v>
      </c>
      <c r="C1324" t="s">
        <v>74</v>
      </c>
      <c r="D1324" s="24">
        <v>46174</v>
      </c>
      <c r="E1324" t="s">
        <v>613</v>
      </c>
      <c r="F1324" t="s">
        <v>12</v>
      </c>
      <c r="G1324" t="s">
        <v>615</v>
      </c>
      <c r="H1324" t="s">
        <v>615</v>
      </c>
      <c r="I1324" t="s">
        <v>322</v>
      </c>
      <c r="J1324" s="25">
        <v>1345</v>
      </c>
      <c r="K1324" s="26">
        <v>2.0981000000000001</v>
      </c>
      <c r="L1324" s="26">
        <v>2.18E-2</v>
      </c>
    </row>
    <row r="1325" spans="1:12" ht="16" customHeight="1">
      <c r="A1325" t="s">
        <v>600</v>
      </c>
      <c r="B1325" t="s">
        <v>9</v>
      </c>
      <c r="C1325" t="s">
        <v>74</v>
      </c>
      <c r="D1325" s="24">
        <v>46174</v>
      </c>
      <c r="E1325" t="s">
        <v>623</v>
      </c>
      <c r="F1325" t="s">
        <v>12</v>
      </c>
      <c r="G1325" t="s">
        <v>615</v>
      </c>
      <c r="H1325" t="s">
        <v>615</v>
      </c>
      <c r="I1325" t="s">
        <v>322</v>
      </c>
      <c r="J1325" s="25">
        <v>30</v>
      </c>
      <c r="K1325" s="26">
        <v>4.6300000000000001E-2</v>
      </c>
      <c r="L1325" s="26">
        <v>4.0000000000000002E-4</v>
      </c>
    </row>
    <row r="1326" spans="1:12" ht="16" customHeight="1">
      <c r="A1326" t="s">
        <v>600</v>
      </c>
      <c r="B1326" t="s">
        <v>9</v>
      </c>
      <c r="C1326" t="s">
        <v>74</v>
      </c>
      <c r="D1326" s="24">
        <v>46174</v>
      </c>
      <c r="E1326" t="s">
        <v>622</v>
      </c>
      <c r="F1326" t="s">
        <v>12</v>
      </c>
      <c r="G1326" t="s">
        <v>616</v>
      </c>
      <c r="H1326" t="s">
        <v>616</v>
      </c>
      <c r="I1326" t="s">
        <v>322</v>
      </c>
      <c r="J1326" s="25">
        <v>18056</v>
      </c>
      <c r="K1326" s="26">
        <v>28.976900000000001</v>
      </c>
      <c r="L1326" s="26">
        <v>0.7238</v>
      </c>
    </row>
    <row r="1327" spans="1:12" ht="16" customHeight="1">
      <c r="A1327" t="s">
        <v>600</v>
      </c>
      <c r="B1327" t="s">
        <v>9</v>
      </c>
      <c r="C1327" t="s">
        <v>74</v>
      </c>
      <c r="D1327" s="24">
        <v>46174</v>
      </c>
      <c r="E1327" t="s">
        <v>624</v>
      </c>
      <c r="F1327" t="s">
        <v>12</v>
      </c>
      <c r="G1327" t="s">
        <v>616</v>
      </c>
      <c r="H1327" t="s">
        <v>616</v>
      </c>
      <c r="I1327" t="s">
        <v>324</v>
      </c>
      <c r="J1327" s="25">
        <v>398</v>
      </c>
      <c r="K1327" s="26">
        <v>0.63</v>
      </c>
      <c r="L1327" s="26">
        <v>1.5100000000000001E-2</v>
      </c>
    </row>
    <row r="1328" spans="1:12" ht="16" customHeight="1">
      <c r="A1328" t="s">
        <v>329</v>
      </c>
      <c r="B1328" t="s">
        <v>10</v>
      </c>
      <c r="C1328" t="s">
        <v>74</v>
      </c>
      <c r="D1328" s="24">
        <v>46174</v>
      </c>
      <c r="E1328" t="s">
        <v>603</v>
      </c>
      <c r="F1328" t="s">
        <v>12</v>
      </c>
      <c r="G1328" t="s">
        <v>615</v>
      </c>
      <c r="H1328" t="s">
        <v>615</v>
      </c>
      <c r="I1328" t="s">
        <v>322</v>
      </c>
      <c r="J1328" s="25">
        <v>25962486</v>
      </c>
      <c r="K1328" s="26">
        <v>39971.219700000001</v>
      </c>
      <c r="L1328" s="26">
        <v>101.7612</v>
      </c>
    </row>
    <row r="1329" spans="1:12" ht="16" customHeight="1">
      <c r="A1329" t="s">
        <v>329</v>
      </c>
      <c r="B1329" t="s">
        <v>10</v>
      </c>
      <c r="C1329" t="s">
        <v>74</v>
      </c>
      <c r="D1329" s="24">
        <v>46174</v>
      </c>
      <c r="E1329" t="s">
        <v>608</v>
      </c>
      <c r="F1329" t="s">
        <v>12</v>
      </c>
      <c r="G1329" t="s">
        <v>615</v>
      </c>
      <c r="H1329" t="s">
        <v>615</v>
      </c>
      <c r="I1329" t="s">
        <v>322</v>
      </c>
      <c r="J1329" s="25">
        <v>226286</v>
      </c>
      <c r="K1329" s="26">
        <v>349.70119999999997</v>
      </c>
      <c r="L1329" s="26">
        <v>1.7124999999999999</v>
      </c>
    </row>
    <row r="1330" spans="1:12" ht="16" customHeight="1">
      <c r="A1330" t="s">
        <v>329</v>
      </c>
      <c r="B1330" t="s">
        <v>10</v>
      </c>
      <c r="C1330" t="s">
        <v>74</v>
      </c>
      <c r="D1330" s="24">
        <v>46174</v>
      </c>
      <c r="E1330" t="s">
        <v>613</v>
      </c>
      <c r="F1330" t="s">
        <v>12</v>
      </c>
      <c r="G1330" t="s">
        <v>615</v>
      </c>
      <c r="H1330" t="s">
        <v>615</v>
      </c>
      <c r="I1330" t="s">
        <v>322</v>
      </c>
      <c r="J1330" s="25">
        <v>2103</v>
      </c>
      <c r="K1330" s="26">
        <v>3.2572000000000001</v>
      </c>
      <c r="L1330" s="26">
        <v>3.0300000000000001E-2</v>
      </c>
    </row>
    <row r="1331" spans="1:12" ht="16" customHeight="1">
      <c r="A1331" t="s">
        <v>329</v>
      </c>
      <c r="B1331" t="s">
        <v>10</v>
      </c>
      <c r="C1331" t="s">
        <v>74</v>
      </c>
      <c r="D1331" s="24">
        <v>46174</v>
      </c>
      <c r="E1331" t="s">
        <v>623</v>
      </c>
      <c r="F1331" t="s">
        <v>12</v>
      </c>
      <c r="G1331" t="s">
        <v>615</v>
      </c>
      <c r="H1331" t="s">
        <v>615</v>
      </c>
      <c r="I1331" t="s">
        <v>322</v>
      </c>
      <c r="J1331" s="25">
        <v>4</v>
      </c>
      <c r="K1331" s="26">
        <v>6.1999999999999998E-3</v>
      </c>
      <c r="L1331" s="26">
        <v>1E-4</v>
      </c>
    </row>
    <row r="1332" spans="1:12" ht="16" customHeight="1">
      <c r="A1332" t="s">
        <v>329</v>
      </c>
      <c r="B1332" t="s">
        <v>10</v>
      </c>
      <c r="C1332" t="s">
        <v>74</v>
      </c>
      <c r="D1332" s="24">
        <v>46174</v>
      </c>
      <c r="E1332" t="s">
        <v>622</v>
      </c>
      <c r="F1332" t="s">
        <v>12</v>
      </c>
      <c r="G1332" t="s">
        <v>616</v>
      </c>
      <c r="H1332" t="s">
        <v>616</v>
      </c>
      <c r="I1332" t="s">
        <v>322</v>
      </c>
      <c r="J1332" s="25">
        <v>7517</v>
      </c>
      <c r="K1332" s="26">
        <v>11.8222</v>
      </c>
      <c r="L1332" s="26">
        <v>0.1331</v>
      </c>
    </row>
    <row r="1333" spans="1:12" ht="16" customHeight="1">
      <c r="A1333" t="s">
        <v>329</v>
      </c>
      <c r="B1333" t="s">
        <v>10</v>
      </c>
      <c r="C1333" t="s">
        <v>74</v>
      </c>
      <c r="D1333" s="24">
        <v>46174</v>
      </c>
      <c r="E1333" t="s">
        <v>624</v>
      </c>
      <c r="F1333" t="s">
        <v>12</v>
      </c>
      <c r="G1333" t="s">
        <v>616</v>
      </c>
      <c r="H1333" t="s">
        <v>616</v>
      </c>
      <c r="I1333" t="s">
        <v>324</v>
      </c>
      <c r="J1333" s="25">
        <v>388</v>
      </c>
      <c r="K1333" s="26">
        <v>0.61099999999999999</v>
      </c>
      <c r="L1333" s="26">
        <v>1.0800000000000001E-2</v>
      </c>
    </row>
    <row r="1334" spans="1:12" ht="16" customHeight="1">
      <c r="A1334" t="s">
        <v>601</v>
      </c>
      <c r="B1334" t="s">
        <v>11</v>
      </c>
      <c r="C1334" t="s">
        <v>75</v>
      </c>
      <c r="D1334" s="24">
        <v>46204</v>
      </c>
      <c r="E1334" t="s">
        <v>603</v>
      </c>
      <c r="F1334" t="s">
        <v>12</v>
      </c>
      <c r="G1334" t="s">
        <v>615</v>
      </c>
      <c r="H1334" t="s">
        <v>615</v>
      </c>
      <c r="I1334" t="s">
        <v>315</v>
      </c>
      <c r="J1334" s="25">
        <v>121504128</v>
      </c>
      <c r="K1334" s="26">
        <v>187207.6912</v>
      </c>
      <c r="L1334" s="26">
        <v>352.245</v>
      </c>
    </row>
    <row r="1335" spans="1:12" ht="16" customHeight="1">
      <c r="A1335" t="s">
        <v>601</v>
      </c>
      <c r="B1335" t="s">
        <v>11</v>
      </c>
      <c r="C1335" t="s">
        <v>75</v>
      </c>
      <c r="D1335" s="24">
        <v>46204</v>
      </c>
      <c r="E1335" t="s">
        <v>608</v>
      </c>
      <c r="F1335" t="s">
        <v>12</v>
      </c>
      <c r="G1335" t="s">
        <v>615</v>
      </c>
      <c r="H1335" t="s">
        <v>615</v>
      </c>
      <c r="I1335" t="s">
        <v>315</v>
      </c>
      <c r="J1335" s="25">
        <v>486527</v>
      </c>
      <c r="K1335" s="26">
        <v>749.947</v>
      </c>
      <c r="L1335" s="26">
        <v>2.5579000000000001</v>
      </c>
    </row>
    <row r="1336" spans="1:12" ht="16" customHeight="1">
      <c r="A1336" t="s">
        <v>601</v>
      </c>
      <c r="B1336" t="s">
        <v>11</v>
      </c>
      <c r="C1336" t="s">
        <v>75</v>
      </c>
      <c r="D1336" s="24">
        <v>46204</v>
      </c>
      <c r="E1336" t="s">
        <v>613</v>
      </c>
      <c r="F1336" t="s">
        <v>12</v>
      </c>
      <c r="G1336" t="s">
        <v>615</v>
      </c>
      <c r="H1336" t="s">
        <v>615</v>
      </c>
      <c r="I1336" t="s">
        <v>315</v>
      </c>
      <c r="J1336" s="25">
        <v>3678</v>
      </c>
      <c r="K1336" s="26">
        <v>5.7183999999999999</v>
      </c>
      <c r="L1336" s="26">
        <v>5.1900000000000002E-2</v>
      </c>
    </row>
    <row r="1337" spans="1:12" ht="16" customHeight="1">
      <c r="A1337" t="s">
        <v>601</v>
      </c>
      <c r="B1337" t="s">
        <v>11</v>
      </c>
      <c r="C1337" t="s">
        <v>75</v>
      </c>
      <c r="D1337" s="24">
        <v>46204</v>
      </c>
      <c r="E1337" t="s">
        <v>623</v>
      </c>
      <c r="F1337" t="s">
        <v>12</v>
      </c>
      <c r="G1337" t="s">
        <v>615</v>
      </c>
      <c r="H1337" t="s">
        <v>615</v>
      </c>
      <c r="I1337" t="s">
        <v>315</v>
      </c>
      <c r="J1337" s="25">
        <v>11</v>
      </c>
      <c r="K1337" s="26">
        <v>1.7600000000000001E-2</v>
      </c>
      <c r="L1337" s="26">
        <v>1E-4</v>
      </c>
    </row>
    <row r="1338" spans="1:12" ht="16" customHeight="1">
      <c r="A1338" t="s">
        <v>601</v>
      </c>
      <c r="B1338" t="s">
        <v>11</v>
      </c>
      <c r="C1338" t="s">
        <v>75</v>
      </c>
      <c r="D1338" s="24">
        <v>46204</v>
      </c>
      <c r="E1338" t="s">
        <v>622</v>
      </c>
      <c r="F1338" t="s">
        <v>12</v>
      </c>
      <c r="G1338" t="s">
        <v>616</v>
      </c>
      <c r="H1338" t="s">
        <v>616</v>
      </c>
      <c r="I1338" t="s">
        <v>315</v>
      </c>
      <c r="J1338" s="25">
        <v>11324</v>
      </c>
      <c r="K1338" s="26">
        <v>17.689699999999998</v>
      </c>
      <c r="L1338" s="26">
        <v>0.16569999999999999</v>
      </c>
    </row>
    <row r="1339" spans="1:12" ht="16" customHeight="1">
      <c r="A1339" t="s">
        <v>601</v>
      </c>
      <c r="B1339" t="s">
        <v>11</v>
      </c>
      <c r="C1339" t="s">
        <v>75</v>
      </c>
      <c r="D1339" s="24">
        <v>46204</v>
      </c>
      <c r="E1339" t="s">
        <v>624</v>
      </c>
      <c r="F1339" t="s">
        <v>12</v>
      </c>
      <c r="G1339" t="s">
        <v>616</v>
      </c>
      <c r="H1339" t="s">
        <v>616</v>
      </c>
      <c r="I1339" t="s">
        <v>322</v>
      </c>
      <c r="J1339" s="25">
        <v>248</v>
      </c>
      <c r="K1339" s="26">
        <v>0.39200000000000002</v>
      </c>
      <c r="L1339" s="26">
        <v>7.7000000000000002E-3</v>
      </c>
    </row>
    <row r="1340" spans="1:12" ht="16" customHeight="1">
      <c r="A1340" t="s">
        <v>603</v>
      </c>
      <c r="B1340" t="s">
        <v>12</v>
      </c>
      <c r="C1340" t="s">
        <v>75</v>
      </c>
      <c r="D1340" s="24">
        <v>46204</v>
      </c>
      <c r="E1340" t="s">
        <v>603</v>
      </c>
      <c r="F1340" t="s">
        <v>12</v>
      </c>
      <c r="G1340" t="s">
        <v>615</v>
      </c>
      <c r="H1340" t="s">
        <v>615</v>
      </c>
      <c r="I1340" t="s">
        <v>315</v>
      </c>
      <c r="J1340" s="25">
        <v>482093606</v>
      </c>
      <c r="K1340" s="26">
        <v>745697.63619999995</v>
      </c>
      <c r="L1340" s="26">
        <v>535.44230000000005</v>
      </c>
    </row>
    <row r="1341" spans="1:12" ht="16" customHeight="1">
      <c r="A1341" t="s">
        <v>603</v>
      </c>
      <c r="B1341" t="s">
        <v>12</v>
      </c>
      <c r="C1341" t="s">
        <v>75</v>
      </c>
      <c r="D1341" s="24">
        <v>46204</v>
      </c>
      <c r="E1341" t="s">
        <v>608</v>
      </c>
      <c r="F1341" t="s">
        <v>12</v>
      </c>
      <c r="G1341" t="s">
        <v>615</v>
      </c>
      <c r="H1341" t="s">
        <v>615</v>
      </c>
      <c r="I1341" t="s">
        <v>315</v>
      </c>
      <c r="J1341" s="25">
        <v>2051854</v>
      </c>
      <c r="K1341" s="26">
        <v>3181.6558</v>
      </c>
      <c r="L1341" s="26">
        <v>11.124000000000001</v>
      </c>
    </row>
    <row r="1342" spans="1:12" ht="16" customHeight="1">
      <c r="A1342" t="s">
        <v>603</v>
      </c>
      <c r="B1342" t="s">
        <v>12</v>
      </c>
      <c r="C1342" t="s">
        <v>75</v>
      </c>
      <c r="D1342" s="24">
        <v>46204</v>
      </c>
      <c r="E1342" t="s">
        <v>613</v>
      </c>
      <c r="F1342" t="s">
        <v>12</v>
      </c>
      <c r="G1342" t="s">
        <v>615</v>
      </c>
      <c r="H1342" t="s">
        <v>615</v>
      </c>
      <c r="I1342" t="s">
        <v>315</v>
      </c>
      <c r="J1342" s="25">
        <v>10495</v>
      </c>
      <c r="K1342" s="26">
        <v>16.249199999999998</v>
      </c>
      <c r="L1342" s="26">
        <v>0.1176</v>
      </c>
    </row>
    <row r="1343" spans="1:12" ht="16" customHeight="1">
      <c r="A1343" t="s">
        <v>603</v>
      </c>
      <c r="B1343" t="s">
        <v>12</v>
      </c>
      <c r="C1343" t="s">
        <v>75</v>
      </c>
      <c r="D1343" s="24">
        <v>46204</v>
      </c>
      <c r="E1343" t="s">
        <v>623</v>
      </c>
      <c r="F1343" t="s">
        <v>12</v>
      </c>
      <c r="G1343" t="s">
        <v>615</v>
      </c>
      <c r="H1343" t="s">
        <v>615</v>
      </c>
      <c r="I1343" t="s">
        <v>315</v>
      </c>
      <c r="J1343" s="25">
        <v>5</v>
      </c>
      <c r="K1343" s="26">
        <v>7.7999999999999996E-3</v>
      </c>
      <c r="L1343" s="26">
        <v>1E-4</v>
      </c>
    </row>
    <row r="1344" spans="1:12" ht="16" customHeight="1">
      <c r="A1344" t="s">
        <v>603</v>
      </c>
      <c r="B1344" t="s">
        <v>12</v>
      </c>
      <c r="C1344" t="s">
        <v>75</v>
      </c>
      <c r="D1344" s="24">
        <v>46204</v>
      </c>
      <c r="E1344" t="s">
        <v>622</v>
      </c>
      <c r="F1344" t="s">
        <v>12</v>
      </c>
      <c r="G1344" t="s">
        <v>616</v>
      </c>
      <c r="H1344" t="s">
        <v>616</v>
      </c>
      <c r="I1344" t="s">
        <v>315</v>
      </c>
      <c r="J1344" s="25">
        <v>17656</v>
      </c>
      <c r="K1344" s="26">
        <v>27.6907</v>
      </c>
      <c r="L1344" s="26">
        <v>0.2492</v>
      </c>
    </row>
    <row r="1345" spans="1:12" ht="16" customHeight="1">
      <c r="A1345" t="s">
        <v>603</v>
      </c>
      <c r="B1345" t="s">
        <v>12</v>
      </c>
      <c r="C1345" t="s">
        <v>75</v>
      </c>
      <c r="D1345" s="24">
        <v>46204</v>
      </c>
      <c r="E1345" t="s">
        <v>624</v>
      </c>
      <c r="F1345" t="s">
        <v>12</v>
      </c>
      <c r="G1345" t="s">
        <v>616</v>
      </c>
      <c r="H1345" t="s">
        <v>616</v>
      </c>
      <c r="I1345" t="s">
        <v>322</v>
      </c>
      <c r="J1345" s="25">
        <v>346</v>
      </c>
      <c r="K1345" s="26">
        <v>0.54920000000000002</v>
      </c>
      <c r="L1345" s="26">
        <v>9.2999999999999992E-3</v>
      </c>
    </row>
    <row r="1346" spans="1:12" ht="16" customHeight="1">
      <c r="A1346" t="s">
        <v>604</v>
      </c>
      <c r="B1346" t="s">
        <v>13</v>
      </c>
      <c r="C1346" t="s">
        <v>75</v>
      </c>
      <c r="D1346" s="24">
        <v>46204</v>
      </c>
      <c r="E1346" t="s">
        <v>608</v>
      </c>
      <c r="F1346" t="s">
        <v>12</v>
      </c>
      <c r="G1346" t="s">
        <v>615</v>
      </c>
      <c r="H1346" t="s">
        <v>615</v>
      </c>
      <c r="I1346" t="s">
        <v>315</v>
      </c>
      <c r="J1346" s="25">
        <v>16764340</v>
      </c>
      <c r="K1346" s="26">
        <v>26195.419699999999</v>
      </c>
      <c r="L1346" s="26">
        <v>91.372299999999996</v>
      </c>
    </row>
    <row r="1347" spans="1:12" ht="16" customHeight="1">
      <c r="A1347" t="s">
        <v>604</v>
      </c>
      <c r="B1347" t="s">
        <v>13</v>
      </c>
      <c r="C1347" t="s">
        <v>75</v>
      </c>
      <c r="D1347" s="24">
        <v>46204</v>
      </c>
      <c r="E1347" t="s">
        <v>613</v>
      </c>
      <c r="F1347" t="s">
        <v>12</v>
      </c>
      <c r="G1347" t="s">
        <v>615</v>
      </c>
      <c r="H1347" t="s">
        <v>615</v>
      </c>
      <c r="I1347" t="s">
        <v>315</v>
      </c>
      <c r="J1347" s="25">
        <v>49154</v>
      </c>
      <c r="K1347" s="26">
        <v>77.135400000000004</v>
      </c>
      <c r="L1347" s="26">
        <v>0.44979999999999998</v>
      </c>
    </row>
    <row r="1348" spans="1:12" ht="16" customHeight="1">
      <c r="A1348" t="s">
        <v>604</v>
      </c>
      <c r="B1348" t="s">
        <v>13</v>
      </c>
      <c r="C1348" t="s">
        <v>75</v>
      </c>
      <c r="D1348" s="24">
        <v>46204</v>
      </c>
      <c r="E1348" t="s">
        <v>623</v>
      </c>
      <c r="F1348" t="s">
        <v>12</v>
      </c>
      <c r="G1348" t="s">
        <v>615</v>
      </c>
      <c r="H1348" t="s">
        <v>615</v>
      </c>
      <c r="I1348" t="s">
        <v>315</v>
      </c>
      <c r="J1348" s="25">
        <v>1000</v>
      </c>
      <c r="K1348" s="26">
        <v>1.5795999999999999</v>
      </c>
      <c r="L1348" s="26">
        <v>1.54E-2</v>
      </c>
    </row>
    <row r="1349" spans="1:12" ht="16" customHeight="1">
      <c r="A1349" t="s">
        <v>604</v>
      </c>
      <c r="B1349" t="s">
        <v>13</v>
      </c>
      <c r="C1349" t="s">
        <v>75</v>
      </c>
      <c r="D1349" s="24">
        <v>46204</v>
      </c>
      <c r="E1349" t="s">
        <v>622</v>
      </c>
      <c r="F1349" t="s">
        <v>12</v>
      </c>
      <c r="G1349" t="s">
        <v>616</v>
      </c>
      <c r="H1349" t="s">
        <v>616</v>
      </c>
      <c r="I1349" t="s">
        <v>315</v>
      </c>
      <c r="J1349" s="25">
        <v>17540</v>
      </c>
      <c r="K1349" s="26">
        <v>27.456099999999999</v>
      </c>
      <c r="L1349" s="26">
        <v>0.21190000000000001</v>
      </c>
    </row>
    <row r="1350" spans="1:12" ht="16" customHeight="1">
      <c r="A1350" t="s">
        <v>604</v>
      </c>
      <c r="B1350" t="s">
        <v>13</v>
      </c>
      <c r="C1350" t="s">
        <v>75</v>
      </c>
      <c r="D1350" s="24">
        <v>46204</v>
      </c>
      <c r="E1350" t="s">
        <v>624</v>
      </c>
      <c r="F1350" t="s">
        <v>12</v>
      </c>
      <c r="G1350" t="s">
        <v>616</v>
      </c>
      <c r="H1350" t="s">
        <v>616</v>
      </c>
      <c r="I1350" t="s">
        <v>322</v>
      </c>
      <c r="J1350" s="25">
        <v>740</v>
      </c>
      <c r="K1350" s="26">
        <v>1.1859999999999999</v>
      </c>
      <c r="L1350" s="26">
        <v>2.1700000000000001E-2</v>
      </c>
    </row>
    <row r="1351" spans="1:12" ht="16" customHeight="1">
      <c r="A1351" t="s">
        <v>605</v>
      </c>
      <c r="B1351" t="s">
        <v>9</v>
      </c>
      <c r="C1351" t="s">
        <v>75</v>
      </c>
      <c r="D1351" s="24">
        <v>46204</v>
      </c>
      <c r="E1351" t="s">
        <v>608</v>
      </c>
      <c r="F1351" t="s">
        <v>12</v>
      </c>
      <c r="G1351" t="s">
        <v>615</v>
      </c>
      <c r="H1351" t="s">
        <v>615</v>
      </c>
      <c r="I1351" t="s">
        <v>315</v>
      </c>
      <c r="J1351" s="25">
        <v>20047833</v>
      </c>
      <c r="K1351" s="26">
        <v>31375.952799999999</v>
      </c>
      <c r="L1351" s="26">
        <v>86.159199999999998</v>
      </c>
    </row>
    <row r="1352" spans="1:12" ht="16" customHeight="1">
      <c r="A1352" t="s">
        <v>605</v>
      </c>
      <c r="B1352" t="s">
        <v>9</v>
      </c>
      <c r="C1352" t="s">
        <v>75</v>
      </c>
      <c r="D1352" s="24">
        <v>46204</v>
      </c>
      <c r="E1352" t="s">
        <v>613</v>
      </c>
      <c r="F1352" t="s">
        <v>12</v>
      </c>
      <c r="G1352" t="s">
        <v>615</v>
      </c>
      <c r="H1352" t="s">
        <v>615</v>
      </c>
      <c r="I1352" t="s">
        <v>315</v>
      </c>
      <c r="J1352" s="25">
        <v>98823</v>
      </c>
      <c r="K1352" s="26">
        <v>155.08260000000001</v>
      </c>
      <c r="L1352" s="26">
        <v>0.73180000000000001</v>
      </c>
    </row>
    <row r="1353" spans="1:12" ht="16" customHeight="1">
      <c r="A1353" t="s">
        <v>605</v>
      </c>
      <c r="B1353" t="s">
        <v>9</v>
      </c>
      <c r="C1353" t="s">
        <v>75</v>
      </c>
      <c r="D1353" s="24">
        <v>46204</v>
      </c>
      <c r="E1353" t="s">
        <v>623</v>
      </c>
      <c r="F1353" t="s">
        <v>12</v>
      </c>
      <c r="G1353" t="s">
        <v>615</v>
      </c>
      <c r="H1353" t="s">
        <v>615</v>
      </c>
      <c r="I1353" t="s">
        <v>315</v>
      </c>
      <c r="J1353" s="25">
        <v>819</v>
      </c>
      <c r="K1353" s="26">
        <v>1.2963</v>
      </c>
      <c r="L1353" s="26">
        <v>1.17E-2</v>
      </c>
    </row>
    <row r="1354" spans="1:12" ht="16" customHeight="1">
      <c r="A1354" t="s">
        <v>605</v>
      </c>
      <c r="B1354" t="s">
        <v>9</v>
      </c>
      <c r="C1354" t="s">
        <v>75</v>
      </c>
      <c r="D1354" s="24">
        <v>46204</v>
      </c>
      <c r="E1354" t="s">
        <v>622</v>
      </c>
      <c r="F1354" t="s">
        <v>12</v>
      </c>
      <c r="G1354" t="s">
        <v>616</v>
      </c>
      <c r="H1354" t="s">
        <v>616</v>
      </c>
      <c r="I1354" t="s">
        <v>315</v>
      </c>
      <c r="J1354" s="25">
        <v>13616</v>
      </c>
      <c r="K1354" s="26">
        <v>21.391999999999999</v>
      </c>
      <c r="L1354" s="26">
        <v>0.1358</v>
      </c>
    </row>
    <row r="1355" spans="1:12" ht="16" customHeight="1">
      <c r="A1355" t="s">
        <v>605</v>
      </c>
      <c r="B1355" t="s">
        <v>9</v>
      </c>
      <c r="C1355" t="s">
        <v>75</v>
      </c>
      <c r="D1355" s="24">
        <v>46204</v>
      </c>
      <c r="E1355" t="s">
        <v>625</v>
      </c>
      <c r="F1355" t="s">
        <v>12</v>
      </c>
      <c r="G1355" t="s">
        <v>615</v>
      </c>
      <c r="H1355" t="s">
        <v>615</v>
      </c>
      <c r="I1355" t="s">
        <v>322</v>
      </c>
      <c r="J1355" s="25">
        <v>1</v>
      </c>
      <c r="K1355" s="26">
        <v>1.6000000000000001E-3</v>
      </c>
      <c r="L1355" s="26">
        <v>0</v>
      </c>
    </row>
    <row r="1356" spans="1:12" ht="16" customHeight="1">
      <c r="A1356" t="s">
        <v>605</v>
      </c>
      <c r="B1356" t="s">
        <v>9</v>
      </c>
      <c r="C1356" t="s">
        <v>75</v>
      </c>
      <c r="D1356" s="24">
        <v>46204</v>
      </c>
      <c r="E1356" t="s">
        <v>624</v>
      </c>
      <c r="F1356" t="s">
        <v>12</v>
      </c>
      <c r="G1356" t="s">
        <v>616</v>
      </c>
      <c r="H1356" t="s">
        <v>616</v>
      </c>
      <c r="I1356" t="s">
        <v>322</v>
      </c>
      <c r="J1356" s="25">
        <v>220</v>
      </c>
      <c r="K1356" s="26">
        <v>0.35220000000000001</v>
      </c>
      <c r="L1356" s="26">
        <v>5.1999999999999998E-3</v>
      </c>
    </row>
    <row r="1357" spans="1:12" ht="16" customHeight="1">
      <c r="A1357" t="s">
        <v>583</v>
      </c>
      <c r="B1357" t="s">
        <v>10</v>
      </c>
      <c r="C1357" t="s">
        <v>75</v>
      </c>
      <c r="D1357" s="24">
        <v>46204</v>
      </c>
      <c r="E1357" t="s">
        <v>608</v>
      </c>
      <c r="F1357" t="s">
        <v>12</v>
      </c>
      <c r="G1357" t="s">
        <v>615</v>
      </c>
      <c r="H1357" t="s">
        <v>615</v>
      </c>
      <c r="I1357" t="s">
        <v>315</v>
      </c>
      <c r="J1357" s="25">
        <v>29473822</v>
      </c>
      <c r="K1357" s="26">
        <v>46237.149599999997</v>
      </c>
      <c r="L1357" s="26">
        <v>99.577799999999996</v>
      </c>
    </row>
    <row r="1358" spans="1:12" ht="16" customHeight="1">
      <c r="A1358" t="s">
        <v>583</v>
      </c>
      <c r="B1358" t="s">
        <v>10</v>
      </c>
      <c r="C1358" t="s">
        <v>75</v>
      </c>
      <c r="D1358" s="24">
        <v>46204</v>
      </c>
      <c r="E1358" t="s">
        <v>613</v>
      </c>
      <c r="F1358" t="s">
        <v>12</v>
      </c>
      <c r="G1358" t="s">
        <v>615</v>
      </c>
      <c r="H1358" t="s">
        <v>615</v>
      </c>
      <c r="I1358" t="s">
        <v>315</v>
      </c>
      <c r="J1358" s="25">
        <v>266466</v>
      </c>
      <c r="K1358" s="26">
        <v>418.56060000000002</v>
      </c>
      <c r="L1358" s="26">
        <v>1.7591000000000001</v>
      </c>
    </row>
    <row r="1359" spans="1:12" ht="16" customHeight="1">
      <c r="A1359" t="s">
        <v>583</v>
      </c>
      <c r="B1359" t="s">
        <v>10</v>
      </c>
      <c r="C1359" t="s">
        <v>75</v>
      </c>
      <c r="D1359" s="24">
        <v>46204</v>
      </c>
      <c r="E1359" t="s">
        <v>623</v>
      </c>
      <c r="F1359" t="s">
        <v>12</v>
      </c>
      <c r="G1359" t="s">
        <v>615</v>
      </c>
      <c r="H1359" t="s">
        <v>615</v>
      </c>
      <c r="I1359" t="s">
        <v>315</v>
      </c>
      <c r="J1359" s="25">
        <v>2466</v>
      </c>
      <c r="K1359" s="26">
        <v>3.8954</v>
      </c>
      <c r="L1359" s="26">
        <v>2.9700000000000001E-2</v>
      </c>
    </row>
    <row r="1360" spans="1:12" ht="16" customHeight="1">
      <c r="A1360" t="s">
        <v>583</v>
      </c>
      <c r="B1360" t="s">
        <v>10</v>
      </c>
      <c r="C1360" t="s">
        <v>75</v>
      </c>
      <c r="D1360" s="24">
        <v>46204</v>
      </c>
      <c r="E1360" t="s">
        <v>622</v>
      </c>
      <c r="F1360" t="s">
        <v>12</v>
      </c>
      <c r="G1360" t="s">
        <v>616</v>
      </c>
      <c r="H1360" t="s">
        <v>616</v>
      </c>
      <c r="I1360" t="s">
        <v>315</v>
      </c>
      <c r="J1360" s="25">
        <v>15846</v>
      </c>
      <c r="K1360" s="26">
        <v>24.9712</v>
      </c>
      <c r="L1360" s="26">
        <v>0.1651</v>
      </c>
    </row>
    <row r="1361" spans="1:12" ht="16" customHeight="1">
      <c r="A1361" t="s">
        <v>583</v>
      </c>
      <c r="B1361" t="s">
        <v>10</v>
      </c>
      <c r="C1361" t="s">
        <v>75</v>
      </c>
      <c r="D1361" s="24">
        <v>46204</v>
      </c>
      <c r="E1361" t="s">
        <v>625</v>
      </c>
      <c r="F1361" t="s">
        <v>12</v>
      </c>
      <c r="G1361" t="s">
        <v>615</v>
      </c>
      <c r="H1361" t="s">
        <v>615</v>
      </c>
      <c r="I1361" t="s">
        <v>322</v>
      </c>
      <c r="J1361" s="25">
        <v>0</v>
      </c>
      <c r="K1361" s="26">
        <v>0</v>
      </c>
      <c r="L1361" s="26">
        <v>0</v>
      </c>
    </row>
    <row r="1362" spans="1:12" ht="16" customHeight="1">
      <c r="A1362" t="s">
        <v>583</v>
      </c>
      <c r="B1362" t="s">
        <v>10</v>
      </c>
      <c r="C1362" t="s">
        <v>75</v>
      </c>
      <c r="D1362" s="24">
        <v>46204</v>
      </c>
      <c r="E1362" t="s">
        <v>624</v>
      </c>
      <c r="F1362" t="s">
        <v>12</v>
      </c>
      <c r="G1362" t="s">
        <v>616</v>
      </c>
      <c r="H1362" t="s">
        <v>616</v>
      </c>
      <c r="I1362" t="s">
        <v>322</v>
      </c>
      <c r="J1362" s="25">
        <v>184</v>
      </c>
      <c r="K1362" s="26">
        <v>0.29499999999999998</v>
      </c>
      <c r="L1362" s="26">
        <v>4.5999999999999999E-3</v>
      </c>
    </row>
    <row r="1363" spans="1:12" ht="16" customHeight="1">
      <c r="A1363" t="s">
        <v>606</v>
      </c>
      <c r="B1363" t="s">
        <v>11</v>
      </c>
      <c r="C1363" t="s">
        <v>76</v>
      </c>
      <c r="D1363" s="24">
        <v>46204</v>
      </c>
      <c r="E1363" t="s">
        <v>608</v>
      </c>
      <c r="F1363" t="s">
        <v>12</v>
      </c>
      <c r="G1363" t="s">
        <v>615</v>
      </c>
      <c r="H1363" t="s">
        <v>615</v>
      </c>
      <c r="I1363" t="s">
        <v>315</v>
      </c>
      <c r="J1363" s="25">
        <v>171595314</v>
      </c>
      <c r="K1363" s="26">
        <v>265385.34509999998</v>
      </c>
      <c r="L1363" s="26">
        <v>492.06729999999999</v>
      </c>
    </row>
    <row r="1364" spans="1:12" ht="16" customHeight="1">
      <c r="A1364" t="s">
        <v>606</v>
      </c>
      <c r="B1364" t="s">
        <v>11</v>
      </c>
      <c r="C1364" t="s">
        <v>76</v>
      </c>
      <c r="D1364" s="24">
        <v>46204</v>
      </c>
      <c r="E1364" t="s">
        <v>613</v>
      </c>
      <c r="F1364" t="s">
        <v>12</v>
      </c>
      <c r="G1364" t="s">
        <v>615</v>
      </c>
      <c r="H1364" t="s">
        <v>615</v>
      </c>
      <c r="I1364" t="s">
        <v>315</v>
      </c>
      <c r="J1364" s="25">
        <v>1020423</v>
      </c>
      <c r="K1364" s="26">
        <v>1579.5612000000001</v>
      </c>
      <c r="L1364" s="26">
        <v>6.5675999999999997</v>
      </c>
    </row>
    <row r="1365" spans="1:12" ht="16" customHeight="1">
      <c r="A1365" t="s">
        <v>606</v>
      </c>
      <c r="B1365" t="s">
        <v>11</v>
      </c>
      <c r="C1365" t="s">
        <v>76</v>
      </c>
      <c r="D1365" s="24">
        <v>46204</v>
      </c>
      <c r="E1365" t="s">
        <v>623</v>
      </c>
      <c r="F1365" t="s">
        <v>12</v>
      </c>
      <c r="G1365" t="s">
        <v>615</v>
      </c>
      <c r="H1365" t="s">
        <v>615</v>
      </c>
      <c r="I1365" t="s">
        <v>315</v>
      </c>
      <c r="J1365" s="25">
        <v>7474</v>
      </c>
      <c r="K1365" s="26">
        <v>11.6883</v>
      </c>
      <c r="L1365" s="26">
        <v>9.8900000000000002E-2</v>
      </c>
    </row>
    <row r="1366" spans="1:12" ht="16" customHeight="1">
      <c r="A1366" t="s">
        <v>606</v>
      </c>
      <c r="B1366" t="s">
        <v>11</v>
      </c>
      <c r="C1366" t="s">
        <v>76</v>
      </c>
      <c r="D1366" s="24">
        <v>46204</v>
      </c>
      <c r="E1366" t="s">
        <v>622</v>
      </c>
      <c r="F1366" t="s">
        <v>12</v>
      </c>
      <c r="G1366" t="s">
        <v>616</v>
      </c>
      <c r="H1366" t="s">
        <v>616</v>
      </c>
      <c r="I1366" t="s">
        <v>315</v>
      </c>
      <c r="J1366" s="25">
        <v>47241</v>
      </c>
      <c r="K1366" s="26">
        <v>73.480199999999996</v>
      </c>
      <c r="L1366" s="26">
        <v>0.53739999999999999</v>
      </c>
    </row>
    <row r="1367" spans="1:12" ht="16" customHeight="1">
      <c r="A1367" t="s">
        <v>606</v>
      </c>
      <c r="B1367" t="s">
        <v>11</v>
      </c>
      <c r="C1367" t="s">
        <v>76</v>
      </c>
      <c r="D1367" s="24">
        <v>46204</v>
      </c>
      <c r="E1367" t="s">
        <v>625</v>
      </c>
      <c r="F1367" t="s">
        <v>12</v>
      </c>
      <c r="G1367" t="s">
        <v>615</v>
      </c>
      <c r="H1367" t="s">
        <v>615</v>
      </c>
      <c r="I1367" t="s">
        <v>322</v>
      </c>
      <c r="J1367" s="25">
        <v>2</v>
      </c>
      <c r="K1367" s="26">
        <v>3.2000000000000002E-3</v>
      </c>
      <c r="L1367" s="26">
        <v>0</v>
      </c>
    </row>
    <row r="1368" spans="1:12" ht="16" customHeight="1">
      <c r="A1368" t="s">
        <v>606</v>
      </c>
      <c r="B1368" t="s">
        <v>11</v>
      </c>
      <c r="C1368" t="s">
        <v>76</v>
      </c>
      <c r="D1368" s="24">
        <v>46204</v>
      </c>
      <c r="E1368" t="s">
        <v>624</v>
      </c>
      <c r="F1368" t="s">
        <v>12</v>
      </c>
      <c r="G1368" t="s">
        <v>616</v>
      </c>
      <c r="H1368" t="s">
        <v>616</v>
      </c>
      <c r="I1368" t="s">
        <v>322</v>
      </c>
      <c r="J1368" s="25">
        <v>484</v>
      </c>
      <c r="K1368" s="26">
        <v>0.76590000000000003</v>
      </c>
      <c r="L1368" s="26">
        <v>1.2999999999999999E-2</v>
      </c>
    </row>
    <row r="1369" spans="1:12">
      <c r="A1369" t="s">
        <v>608</v>
      </c>
      <c r="B1369" t="s">
        <v>12</v>
      </c>
      <c r="C1369" t="s">
        <v>76</v>
      </c>
      <c r="D1369" s="24">
        <v>46204</v>
      </c>
      <c r="E1369" t="s">
        <v>608</v>
      </c>
      <c r="F1369" t="s">
        <v>12</v>
      </c>
      <c r="G1369" t="s">
        <v>615</v>
      </c>
      <c r="H1369" t="s">
        <v>615</v>
      </c>
      <c r="I1369" t="s">
        <v>315</v>
      </c>
      <c r="J1369" s="25">
        <v>577464736</v>
      </c>
      <c r="K1369" s="26">
        <v>888816.60589999997</v>
      </c>
      <c r="L1369" s="26">
        <v>661.5729</v>
      </c>
    </row>
    <row r="1370" spans="1:12">
      <c r="A1370" t="s">
        <v>608</v>
      </c>
      <c r="B1370" t="s">
        <v>12</v>
      </c>
      <c r="C1370" t="s">
        <v>76</v>
      </c>
      <c r="D1370" s="24">
        <v>46204</v>
      </c>
      <c r="E1370" t="s">
        <v>613</v>
      </c>
      <c r="F1370" t="s">
        <v>12</v>
      </c>
      <c r="G1370" t="s">
        <v>615</v>
      </c>
      <c r="H1370" t="s">
        <v>615</v>
      </c>
      <c r="I1370" t="s">
        <v>315</v>
      </c>
      <c r="J1370" s="25">
        <v>2390039</v>
      </c>
      <c r="K1370" s="26">
        <v>3692.8339000000001</v>
      </c>
      <c r="L1370" s="26">
        <v>15.392200000000001</v>
      </c>
    </row>
    <row r="1371" spans="1:12">
      <c r="A1371" t="s">
        <v>608</v>
      </c>
      <c r="B1371" t="s">
        <v>12</v>
      </c>
      <c r="C1371" t="s">
        <v>76</v>
      </c>
      <c r="D1371" s="24">
        <v>46204</v>
      </c>
      <c r="E1371" t="s">
        <v>623</v>
      </c>
      <c r="F1371" t="s">
        <v>12</v>
      </c>
      <c r="G1371" t="s">
        <v>615</v>
      </c>
      <c r="H1371" t="s">
        <v>615</v>
      </c>
      <c r="I1371" t="s">
        <v>315</v>
      </c>
      <c r="J1371" s="25">
        <v>10273</v>
      </c>
      <c r="K1371" s="26">
        <v>16.004899999999999</v>
      </c>
      <c r="L1371" s="26">
        <v>0.12130000000000001</v>
      </c>
    </row>
    <row r="1372" spans="1:12">
      <c r="A1372" t="s">
        <v>608</v>
      </c>
      <c r="B1372" t="s">
        <v>12</v>
      </c>
      <c r="C1372" t="s">
        <v>76</v>
      </c>
      <c r="D1372" s="24">
        <v>46204</v>
      </c>
      <c r="E1372" t="s">
        <v>622</v>
      </c>
      <c r="F1372" t="s">
        <v>12</v>
      </c>
      <c r="G1372" t="s">
        <v>616</v>
      </c>
      <c r="H1372" t="s">
        <v>616</v>
      </c>
      <c r="I1372" t="s">
        <v>315</v>
      </c>
      <c r="J1372" s="25">
        <v>27909</v>
      </c>
      <c r="K1372" s="26">
        <v>43.594099999999997</v>
      </c>
      <c r="L1372" s="26">
        <v>0.3276</v>
      </c>
    </row>
    <row r="1373" spans="1:12">
      <c r="A1373" t="s">
        <v>608</v>
      </c>
      <c r="B1373" t="s">
        <v>12</v>
      </c>
      <c r="C1373" t="s">
        <v>76</v>
      </c>
      <c r="D1373" s="24">
        <v>46204</v>
      </c>
      <c r="E1373" t="s">
        <v>625</v>
      </c>
      <c r="F1373" t="s">
        <v>12</v>
      </c>
      <c r="G1373" t="s">
        <v>615</v>
      </c>
      <c r="H1373" t="s">
        <v>615</v>
      </c>
      <c r="I1373" t="s">
        <v>322</v>
      </c>
      <c r="J1373" s="25">
        <v>3</v>
      </c>
      <c r="K1373" s="26">
        <v>4.7999999999999996E-3</v>
      </c>
      <c r="L1373" s="26">
        <v>0</v>
      </c>
    </row>
    <row r="1374" spans="1:12">
      <c r="A1374" t="s">
        <v>608</v>
      </c>
      <c r="B1374" t="s">
        <v>12</v>
      </c>
      <c r="C1374" t="s">
        <v>76</v>
      </c>
      <c r="D1374" s="24">
        <v>46204</v>
      </c>
      <c r="E1374" t="s">
        <v>624</v>
      </c>
      <c r="F1374" t="s">
        <v>12</v>
      </c>
      <c r="G1374" t="s">
        <v>616</v>
      </c>
      <c r="H1374" t="s">
        <v>616</v>
      </c>
      <c r="I1374" t="s">
        <v>322</v>
      </c>
      <c r="J1374" s="25">
        <v>678</v>
      </c>
      <c r="K1374" s="26">
        <v>1.0701000000000001</v>
      </c>
      <c r="L1374" s="26">
        <v>1.8800000000000001E-2</v>
      </c>
    </row>
    <row r="1375" spans="1:12">
      <c r="A1375" t="s">
        <v>609</v>
      </c>
      <c r="B1375" t="s">
        <v>13</v>
      </c>
      <c r="C1375" t="s">
        <v>76</v>
      </c>
      <c r="D1375" s="24">
        <v>46204</v>
      </c>
      <c r="E1375" t="s">
        <v>613</v>
      </c>
      <c r="F1375" t="s">
        <v>12</v>
      </c>
      <c r="G1375" t="s">
        <v>615</v>
      </c>
      <c r="H1375" t="s">
        <v>615</v>
      </c>
      <c r="I1375" t="s">
        <v>315</v>
      </c>
      <c r="J1375" s="25">
        <v>17023392</v>
      </c>
      <c r="K1375" s="26">
        <v>26426.276900000001</v>
      </c>
      <c r="L1375" s="26">
        <v>95.368399999999994</v>
      </c>
    </row>
    <row r="1376" spans="1:12">
      <c r="A1376" t="s">
        <v>609</v>
      </c>
      <c r="B1376" t="s">
        <v>13</v>
      </c>
      <c r="C1376" t="s">
        <v>76</v>
      </c>
      <c r="D1376" s="24">
        <v>46204</v>
      </c>
      <c r="E1376" t="s">
        <v>623</v>
      </c>
      <c r="F1376" t="s">
        <v>12</v>
      </c>
      <c r="G1376" t="s">
        <v>615</v>
      </c>
      <c r="H1376" t="s">
        <v>615</v>
      </c>
      <c r="I1376" t="s">
        <v>315</v>
      </c>
      <c r="J1376" s="25">
        <v>45164</v>
      </c>
      <c r="K1376" s="26">
        <v>70.512100000000004</v>
      </c>
      <c r="L1376" s="26">
        <v>0.43580000000000002</v>
      </c>
    </row>
    <row r="1377" spans="1:12">
      <c r="A1377" t="s">
        <v>609</v>
      </c>
      <c r="B1377" t="s">
        <v>13</v>
      </c>
      <c r="C1377" t="s">
        <v>76</v>
      </c>
      <c r="D1377" s="24">
        <v>46204</v>
      </c>
      <c r="E1377" t="s">
        <v>622</v>
      </c>
      <c r="F1377" t="s">
        <v>12</v>
      </c>
      <c r="G1377" t="s">
        <v>616</v>
      </c>
      <c r="H1377" t="s">
        <v>616</v>
      </c>
      <c r="I1377" t="s">
        <v>315</v>
      </c>
      <c r="J1377" s="25">
        <v>26450</v>
      </c>
      <c r="K1377" s="26">
        <v>41.402999999999999</v>
      </c>
      <c r="L1377" s="26">
        <v>0.27289999999999998</v>
      </c>
    </row>
    <row r="1378" spans="1:12">
      <c r="A1378" t="s">
        <v>609</v>
      </c>
      <c r="B1378" t="s">
        <v>13</v>
      </c>
      <c r="C1378" t="s">
        <v>76</v>
      </c>
      <c r="D1378" s="24">
        <v>46204</v>
      </c>
      <c r="E1378" t="s">
        <v>625</v>
      </c>
      <c r="F1378" t="s">
        <v>12</v>
      </c>
      <c r="G1378" t="s">
        <v>615</v>
      </c>
      <c r="H1378" t="s">
        <v>615</v>
      </c>
      <c r="I1378" t="s">
        <v>322</v>
      </c>
      <c r="J1378" s="25">
        <v>714</v>
      </c>
      <c r="K1378" s="26">
        <v>1.129</v>
      </c>
      <c r="L1378" s="26">
        <v>1.24E-2</v>
      </c>
    </row>
    <row r="1379" spans="1:12">
      <c r="A1379" t="s">
        <v>609</v>
      </c>
      <c r="B1379" t="s">
        <v>13</v>
      </c>
      <c r="C1379" t="s">
        <v>76</v>
      </c>
      <c r="D1379" s="24">
        <v>46204</v>
      </c>
      <c r="E1379" t="s">
        <v>624</v>
      </c>
      <c r="F1379" t="s">
        <v>12</v>
      </c>
      <c r="G1379" t="s">
        <v>616</v>
      </c>
      <c r="H1379" t="s">
        <v>616</v>
      </c>
      <c r="I1379" t="s">
        <v>322</v>
      </c>
      <c r="J1379" s="25">
        <v>533</v>
      </c>
      <c r="K1379" s="26">
        <v>0.84350000000000003</v>
      </c>
      <c r="L1379" s="26">
        <v>1.5599999999999999E-2</v>
      </c>
    </row>
    <row r="1380" spans="1:12">
      <c r="A1380" t="s">
        <v>610</v>
      </c>
      <c r="B1380" t="s">
        <v>9</v>
      </c>
      <c r="C1380" t="s">
        <v>76</v>
      </c>
      <c r="D1380" s="24">
        <v>46204</v>
      </c>
      <c r="E1380" t="s">
        <v>613</v>
      </c>
      <c r="F1380" t="s">
        <v>12</v>
      </c>
      <c r="G1380" t="s">
        <v>615</v>
      </c>
      <c r="H1380" t="s">
        <v>615</v>
      </c>
      <c r="I1380" t="s">
        <v>315</v>
      </c>
      <c r="J1380" s="25">
        <v>27692448</v>
      </c>
      <c r="K1380" s="26">
        <v>42935.723100000003</v>
      </c>
      <c r="L1380" s="26">
        <v>134.74860000000001</v>
      </c>
    </row>
    <row r="1381" spans="1:12">
      <c r="A1381" t="s">
        <v>610</v>
      </c>
      <c r="B1381" t="s">
        <v>9</v>
      </c>
      <c r="C1381" t="s">
        <v>76</v>
      </c>
      <c r="D1381" s="24">
        <v>46204</v>
      </c>
      <c r="E1381" t="s">
        <v>623</v>
      </c>
      <c r="F1381" t="s">
        <v>12</v>
      </c>
      <c r="G1381" t="s">
        <v>615</v>
      </c>
      <c r="H1381" t="s">
        <v>615</v>
      </c>
      <c r="I1381" t="s">
        <v>315</v>
      </c>
      <c r="J1381" s="25">
        <v>126885</v>
      </c>
      <c r="K1381" s="26">
        <v>198.1122</v>
      </c>
      <c r="L1381" s="26">
        <v>1.1317999999999999</v>
      </c>
    </row>
    <row r="1382" spans="1:12">
      <c r="A1382" t="s">
        <v>610</v>
      </c>
      <c r="B1382" t="s">
        <v>9</v>
      </c>
      <c r="C1382" t="s">
        <v>76</v>
      </c>
      <c r="D1382" s="24">
        <v>46204</v>
      </c>
      <c r="E1382" t="s">
        <v>622</v>
      </c>
      <c r="F1382" t="s">
        <v>12</v>
      </c>
      <c r="G1382" t="s">
        <v>616</v>
      </c>
      <c r="H1382" t="s">
        <v>616</v>
      </c>
      <c r="I1382" t="s">
        <v>315</v>
      </c>
      <c r="J1382" s="25">
        <v>27464</v>
      </c>
      <c r="K1382" s="26">
        <v>42.990600000000001</v>
      </c>
      <c r="L1382" s="26">
        <v>0.27850000000000003</v>
      </c>
    </row>
    <row r="1383" spans="1:12">
      <c r="A1383" t="s">
        <v>610</v>
      </c>
      <c r="B1383" t="s">
        <v>9</v>
      </c>
      <c r="C1383" t="s">
        <v>76</v>
      </c>
      <c r="D1383" s="24">
        <v>46204</v>
      </c>
      <c r="E1383" t="s">
        <v>625</v>
      </c>
      <c r="F1383" t="s">
        <v>12</v>
      </c>
      <c r="G1383" t="s">
        <v>615</v>
      </c>
      <c r="H1383" t="s">
        <v>615</v>
      </c>
      <c r="I1383" t="s">
        <v>322</v>
      </c>
      <c r="J1383" s="25">
        <v>739</v>
      </c>
      <c r="K1383" s="26">
        <v>1.1586000000000001</v>
      </c>
      <c r="L1383" s="26">
        <v>1.15E-2</v>
      </c>
    </row>
    <row r="1384" spans="1:12">
      <c r="A1384" t="s">
        <v>610</v>
      </c>
      <c r="B1384" t="s">
        <v>9</v>
      </c>
      <c r="C1384" t="s">
        <v>76</v>
      </c>
      <c r="D1384" s="24">
        <v>46204</v>
      </c>
      <c r="E1384" t="s">
        <v>624</v>
      </c>
      <c r="F1384" t="s">
        <v>12</v>
      </c>
      <c r="G1384" t="s">
        <v>616</v>
      </c>
      <c r="H1384" t="s">
        <v>616</v>
      </c>
      <c r="I1384" t="s">
        <v>322</v>
      </c>
      <c r="J1384" s="25">
        <v>365</v>
      </c>
      <c r="K1384" s="26">
        <v>0.57979999999999998</v>
      </c>
      <c r="L1384" s="26">
        <v>9.7000000000000003E-3</v>
      </c>
    </row>
    <row r="1385" spans="1:12">
      <c r="A1385" t="s">
        <v>588</v>
      </c>
      <c r="B1385" t="s">
        <v>10</v>
      </c>
      <c r="C1385" t="s">
        <v>76</v>
      </c>
      <c r="D1385" s="24">
        <v>46204</v>
      </c>
      <c r="E1385" t="s">
        <v>613</v>
      </c>
      <c r="F1385" t="s">
        <v>12</v>
      </c>
      <c r="G1385" t="s">
        <v>615</v>
      </c>
      <c r="H1385" t="s">
        <v>615</v>
      </c>
      <c r="I1385" t="s">
        <v>315</v>
      </c>
      <c r="J1385" s="25">
        <v>27767531</v>
      </c>
      <c r="K1385" s="26">
        <v>42949.748500000002</v>
      </c>
      <c r="L1385" s="26">
        <v>112.7362</v>
      </c>
    </row>
    <row r="1386" spans="1:12">
      <c r="A1386" t="s">
        <v>588</v>
      </c>
      <c r="B1386" t="s">
        <v>10</v>
      </c>
      <c r="C1386" t="s">
        <v>76</v>
      </c>
      <c r="D1386" s="24">
        <v>46204</v>
      </c>
      <c r="E1386" t="s">
        <v>623</v>
      </c>
      <c r="F1386" t="s">
        <v>12</v>
      </c>
      <c r="G1386" t="s">
        <v>615</v>
      </c>
      <c r="H1386" t="s">
        <v>615</v>
      </c>
      <c r="I1386" t="s">
        <v>315</v>
      </c>
      <c r="J1386" s="25">
        <v>207938</v>
      </c>
      <c r="K1386" s="26">
        <v>323.28269999999998</v>
      </c>
      <c r="L1386" s="26">
        <v>1.6666000000000001</v>
      </c>
    </row>
    <row r="1387" spans="1:12">
      <c r="A1387" t="s">
        <v>588</v>
      </c>
      <c r="B1387" t="s">
        <v>10</v>
      </c>
      <c r="C1387" t="s">
        <v>76</v>
      </c>
      <c r="D1387" s="24">
        <v>46204</v>
      </c>
      <c r="E1387" t="s">
        <v>622</v>
      </c>
      <c r="F1387" t="s">
        <v>12</v>
      </c>
      <c r="G1387" t="s">
        <v>616</v>
      </c>
      <c r="H1387" t="s">
        <v>616</v>
      </c>
      <c r="I1387" t="s">
        <v>315</v>
      </c>
      <c r="J1387" s="25">
        <v>33509</v>
      </c>
      <c r="K1387" s="26">
        <v>52.278700000000001</v>
      </c>
      <c r="L1387" s="26">
        <v>0.39889999999999998</v>
      </c>
    </row>
    <row r="1388" spans="1:12">
      <c r="A1388" t="s">
        <v>588</v>
      </c>
      <c r="B1388" t="s">
        <v>10</v>
      </c>
      <c r="C1388" t="s">
        <v>76</v>
      </c>
      <c r="D1388" s="24">
        <v>46204</v>
      </c>
      <c r="E1388" t="s">
        <v>625</v>
      </c>
      <c r="F1388" t="s">
        <v>12</v>
      </c>
      <c r="G1388" t="s">
        <v>615</v>
      </c>
      <c r="H1388" t="s">
        <v>615</v>
      </c>
      <c r="I1388" t="s">
        <v>322</v>
      </c>
      <c r="J1388" s="25">
        <v>854</v>
      </c>
      <c r="K1388" s="26">
        <v>1.3355999999999999</v>
      </c>
      <c r="L1388" s="26">
        <v>1.4200000000000001E-2</v>
      </c>
    </row>
    <row r="1389" spans="1:12">
      <c r="A1389" t="s">
        <v>588</v>
      </c>
      <c r="B1389" t="s">
        <v>10</v>
      </c>
      <c r="C1389" t="s">
        <v>76</v>
      </c>
      <c r="D1389" s="24">
        <v>46204</v>
      </c>
      <c r="E1389" t="s">
        <v>624</v>
      </c>
      <c r="F1389" t="s">
        <v>12</v>
      </c>
      <c r="G1389" t="s">
        <v>616</v>
      </c>
      <c r="H1389" t="s">
        <v>616</v>
      </c>
      <c r="I1389" t="s">
        <v>322</v>
      </c>
      <c r="J1389" s="25">
        <v>323</v>
      </c>
      <c r="K1389" s="26">
        <v>0.50880000000000003</v>
      </c>
      <c r="L1389" s="26">
        <v>8.6999999999999994E-3</v>
      </c>
    </row>
    <row r="1390" spans="1:12">
      <c r="A1390" t="s">
        <v>611</v>
      </c>
      <c r="B1390" t="s">
        <v>11</v>
      </c>
      <c r="C1390" t="s">
        <v>77</v>
      </c>
      <c r="D1390" s="24">
        <v>46204</v>
      </c>
      <c r="E1390" t="s">
        <v>613</v>
      </c>
      <c r="F1390" t="s">
        <v>12</v>
      </c>
      <c r="G1390" t="s">
        <v>615</v>
      </c>
      <c r="H1390" t="s">
        <v>615</v>
      </c>
      <c r="I1390" t="s">
        <v>315</v>
      </c>
      <c r="J1390" s="25">
        <v>133663049</v>
      </c>
      <c r="K1390" s="26">
        <v>206774.7781</v>
      </c>
      <c r="L1390" s="26">
        <v>374.03179999999998</v>
      </c>
    </row>
    <row r="1391" spans="1:12">
      <c r="A1391" t="s">
        <v>611</v>
      </c>
      <c r="B1391" t="s">
        <v>11</v>
      </c>
      <c r="C1391" t="s">
        <v>77</v>
      </c>
      <c r="D1391" s="24">
        <v>46204</v>
      </c>
      <c r="E1391" t="s">
        <v>623</v>
      </c>
      <c r="F1391" t="s">
        <v>12</v>
      </c>
      <c r="G1391" t="s">
        <v>615</v>
      </c>
      <c r="H1391" t="s">
        <v>615</v>
      </c>
      <c r="I1391" t="s">
        <v>315</v>
      </c>
      <c r="J1391" s="25">
        <v>680651</v>
      </c>
      <c r="K1391" s="26">
        <v>1054.1393</v>
      </c>
      <c r="L1391" s="26">
        <v>4.218</v>
      </c>
    </row>
    <row r="1392" spans="1:12">
      <c r="A1392" t="s">
        <v>611</v>
      </c>
      <c r="B1392" t="s">
        <v>11</v>
      </c>
      <c r="C1392" t="s">
        <v>77</v>
      </c>
      <c r="D1392" s="24">
        <v>46204</v>
      </c>
      <c r="E1392" t="s">
        <v>622</v>
      </c>
      <c r="F1392" t="s">
        <v>12</v>
      </c>
      <c r="G1392" t="s">
        <v>616</v>
      </c>
      <c r="H1392" t="s">
        <v>616</v>
      </c>
      <c r="I1392" t="s">
        <v>315</v>
      </c>
      <c r="J1392" s="25">
        <v>36980</v>
      </c>
      <c r="K1392" s="26">
        <v>57.898899999999998</v>
      </c>
      <c r="L1392" s="26">
        <v>0.38950000000000001</v>
      </c>
    </row>
    <row r="1393" spans="1:12">
      <c r="A1393" t="s">
        <v>611</v>
      </c>
      <c r="B1393" t="s">
        <v>11</v>
      </c>
      <c r="C1393" t="s">
        <v>77</v>
      </c>
      <c r="D1393" s="24">
        <v>46204</v>
      </c>
      <c r="E1393" t="s">
        <v>625</v>
      </c>
      <c r="F1393" t="s">
        <v>12</v>
      </c>
      <c r="G1393" t="s">
        <v>615</v>
      </c>
      <c r="H1393" t="s">
        <v>615</v>
      </c>
      <c r="I1393" t="s">
        <v>322</v>
      </c>
      <c r="J1393" s="25">
        <v>1368</v>
      </c>
      <c r="K1393" s="26">
        <v>2.1457999999999999</v>
      </c>
      <c r="L1393" s="26">
        <v>2.5700000000000001E-2</v>
      </c>
    </row>
    <row r="1394" spans="1:12">
      <c r="A1394" t="s">
        <v>611</v>
      </c>
      <c r="B1394" t="s">
        <v>11</v>
      </c>
      <c r="C1394" t="s">
        <v>77</v>
      </c>
      <c r="D1394" s="24">
        <v>46204</v>
      </c>
      <c r="E1394" t="s">
        <v>624</v>
      </c>
      <c r="F1394" t="s">
        <v>12</v>
      </c>
      <c r="G1394" t="s">
        <v>616</v>
      </c>
      <c r="H1394" t="s">
        <v>616</v>
      </c>
      <c r="I1394" t="s">
        <v>322</v>
      </c>
      <c r="J1394" s="25">
        <v>332</v>
      </c>
      <c r="K1394" s="26">
        <v>0.52329999999999999</v>
      </c>
      <c r="L1394" s="26">
        <v>8.8000000000000005E-3</v>
      </c>
    </row>
    <row r="1395" spans="1:12">
      <c r="A1395" t="s">
        <v>613</v>
      </c>
      <c r="B1395" t="s">
        <v>12</v>
      </c>
      <c r="C1395" t="s">
        <v>77</v>
      </c>
      <c r="D1395" s="24">
        <v>46204</v>
      </c>
      <c r="E1395" t="s">
        <v>613</v>
      </c>
      <c r="F1395" t="s">
        <v>12</v>
      </c>
      <c r="G1395" t="s">
        <v>615</v>
      </c>
      <c r="H1395" t="s">
        <v>615</v>
      </c>
      <c r="I1395" t="s">
        <v>315</v>
      </c>
      <c r="J1395" s="25">
        <v>481921819</v>
      </c>
      <c r="K1395" s="26">
        <v>745248.56980000006</v>
      </c>
      <c r="L1395" s="26">
        <v>504.0915</v>
      </c>
    </row>
    <row r="1396" spans="1:12">
      <c r="A1396" t="s">
        <v>613</v>
      </c>
      <c r="B1396" t="s">
        <v>12</v>
      </c>
      <c r="C1396" t="s">
        <v>77</v>
      </c>
      <c r="D1396" s="24">
        <v>46204</v>
      </c>
      <c r="E1396" t="s">
        <v>623</v>
      </c>
      <c r="F1396" t="s">
        <v>12</v>
      </c>
      <c r="G1396" t="s">
        <v>615</v>
      </c>
      <c r="H1396" t="s">
        <v>615</v>
      </c>
      <c r="I1396" t="s">
        <v>315</v>
      </c>
      <c r="J1396" s="25">
        <v>2120650</v>
      </c>
      <c r="K1396" s="26">
        <v>3286.5803000000001</v>
      </c>
      <c r="L1396" s="26">
        <v>12.0321</v>
      </c>
    </row>
    <row r="1397" spans="1:12">
      <c r="A1397" t="s">
        <v>613</v>
      </c>
      <c r="B1397" t="s">
        <v>12</v>
      </c>
      <c r="C1397" t="s">
        <v>77</v>
      </c>
      <c r="D1397" s="24">
        <v>46204</v>
      </c>
      <c r="E1397" t="s">
        <v>622</v>
      </c>
      <c r="F1397" t="s">
        <v>12</v>
      </c>
      <c r="G1397" t="s">
        <v>616</v>
      </c>
      <c r="H1397" t="s">
        <v>616</v>
      </c>
      <c r="I1397" t="s">
        <v>315</v>
      </c>
      <c r="J1397" s="25">
        <v>49971</v>
      </c>
      <c r="K1397" s="26">
        <v>77.898899999999998</v>
      </c>
      <c r="L1397" s="26">
        <v>0.51819999999999999</v>
      </c>
    </row>
    <row r="1398" spans="1:12">
      <c r="A1398" t="s">
        <v>613</v>
      </c>
      <c r="B1398" t="s">
        <v>12</v>
      </c>
      <c r="C1398" t="s">
        <v>77</v>
      </c>
      <c r="D1398" s="24">
        <v>46204</v>
      </c>
      <c r="E1398" t="s">
        <v>625</v>
      </c>
      <c r="F1398" t="s">
        <v>12</v>
      </c>
      <c r="G1398" t="s">
        <v>615</v>
      </c>
      <c r="H1398" t="s">
        <v>615</v>
      </c>
      <c r="I1398" t="s">
        <v>322</v>
      </c>
      <c r="J1398" s="25">
        <v>701</v>
      </c>
      <c r="K1398" s="26">
        <v>1.0961000000000001</v>
      </c>
      <c r="L1398" s="26">
        <v>1.2200000000000001E-2</v>
      </c>
    </row>
    <row r="1399" spans="1:12">
      <c r="A1399" t="s">
        <v>613</v>
      </c>
      <c r="B1399" t="s">
        <v>12</v>
      </c>
      <c r="C1399" t="s">
        <v>77</v>
      </c>
      <c r="D1399" s="24">
        <v>46204</v>
      </c>
      <c r="E1399" t="s">
        <v>624</v>
      </c>
      <c r="F1399" t="s">
        <v>12</v>
      </c>
      <c r="G1399" t="s">
        <v>616</v>
      </c>
      <c r="H1399" t="s">
        <v>616</v>
      </c>
      <c r="I1399" t="s">
        <v>322</v>
      </c>
      <c r="J1399" s="25">
        <v>500</v>
      </c>
      <c r="K1399" s="26">
        <v>0.78500000000000003</v>
      </c>
      <c r="L1399" s="26">
        <v>1.2500000000000001E-2</v>
      </c>
    </row>
    <row r="1400" spans="1:12">
      <c r="A1400" t="s">
        <v>614</v>
      </c>
      <c r="B1400" t="s">
        <v>13</v>
      </c>
      <c r="C1400" t="s">
        <v>77</v>
      </c>
      <c r="D1400" s="24">
        <v>46204</v>
      </c>
      <c r="E1400" t="s">
        <v>623</v>
      </c>
      <c r="F1400" t="s">
        <v>12</v>
      </c>
      <c r="G1400" t="s">
        <v>615</v>
      </c>
      <c r="H1400" t="s">
        <v>615</v>
      </c>
      <c r="I1400" t="s">
        <v>315</v>
      </c>
      <c r="J1400" s="25">
        <v>18454938</v>
      </c>
      <c r="K1400" s="26">
        <v>28802.2071</v>
      </c>
      <c r="L1400" s="26">
        <v>111.17359999999999</v>
      </c>
    </row>
    <row r="1401" spans="1:12">
      <c r="A1401" t="s">
        <v>614</v>
      </c>
      <c r="B1401" t="s">
        <v>13</v>
      </c>
      <c r="C1401" t="s">
        <v>77</v>
      </c>
      <c r="D1401" s="24">
        <v>46204</v>
      </c>
      <c r="E1401" t="s">
        <v>622</v>
      </c>
      <c r="F1401" t="s">
        <v>12</v>
      </c>
      <c r="G1401" t="s">
        <v>616</v>
      </c>
      <c r="H1401" t="s">
        <v>616</v>
      </c>
      <c r="I1401" t="s">
        <v>315</v>
      </c>
      <c r="J1401" s="25">
        <v>139015</v>
      </c>
      <c r="K1401" s="26">
        <v>218.12219999999999</v>
      </c>
      <c r="L1401" s="26">
        <v>1.3090999999999999</v>
      </c>
    </row>
    <row r="1402" spans="1:12">
      <c r="A1402" t="s">
        <v>614</v>
      </c>
      <c r="B1402" t="s">
        <v>13</v>
      </c>
      <c r="C1402" t="s">
        <v>77</v>
      </c>
      <c r="D1402" s="24">
        <v>46204</v>
      </c>
      <c r="E1402" t="s">
        <v>625</v>
      </c>
      <c r="F1402" t="s">
        <v>12</v>
      </c>
      <c r="G1402" t="s">
        <v>615</v>
      </c>
      <c r="H1402" t="s">
        <v>615</v>
      </c>
      <c r="I1402" t="s">
        <v>322</v>
      </c>
      <c r="J1402" s="25">
        <v>2253</v>
      </c>
      <c r="K1402" s="26">
        <v>3.5438999999999998</v>
      </c>
      <c r="L1402" s="26">
        <v>3.8699999999999998E-2</v>
      </c>
    </row>
    <row r="1403" spans="1:12">
      <c r="A1403" t="s">
        <v>614</v>
      </c>
      <c r="B1403" t="s">
        <v>13</v>
      </c>
      <c r="C1403" t="s">
        <v>77</v>
      </c>
      <c r="D1403" s="24">
        <v>46204</v>
      </c>
      <c r="E1403" t="s">
        <v>624</v>
      </c>
      <c r="F1403" t="s">
        <v>12</v>
      </c>
      <c r="G1403" t="s">
        <v>616</v>
      </c>
      <c r="H1403" t="s">
        <v>616</v>
      </c>
      <c r="I1403" t="s">
        <v>322</v>
      </c>
      <c r="J1403" s="25">
        <v>1408</v>
      </c>
      <c r="K1403" s="26">
        <v>2.2235</v>
      </c>
      <c r="L1403" s="26">
        <v>3.3500000000000002E-2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/>
  <cols>
    <col min="1" max="1" width="12" style="4" customWidth="1"/>
    <col min="2" max="2" width="11" style="4" customWidth="1"/>
    <col min="3" max="3" width="18" style="4" customWidth="1"/>
    <col min="4" max="4" width="14" style="4" customWidth="1"/>
    <col min="5" max="5" width="12" style="4" customWidth="1"/>
    <col min="6" max="6" width="11" style="4" customWidth="1"/>
    <col min="7" max="7" width="20" style="4" customWidth="1"/>
    <col min="8" max="8" width="20" customWidth="1"/>
    <col min="9" max="9" width="18" style="4" customWidth="1"/>
    <col min="10" max="10" width="20" style="4" customWidth="1"/>
    <col min="11" max="11" width="26" style="4" customWidth="1"/>
    <col min="12" max="12" width="26" customWidth="1"/>
    <col min="13" max="48" width="8.83203125" style="4" customWidth="1"/>
    <col min="49" max="16384" width="8.83203125" style="4"/>
  </cols>
  <sheetData>
    <row r="1" spans="1:12" ht="16" customHeight="1">
      <c r="A1" s="49" t="s">
        <v>304</v>
      </c>
      <c r="B1" s="49" t="s">
        <v>305</v>
      </c>
      <c r="C1" s="49" t="s">
        <v>8</v>
      </c>
      <c r="D1" s="49" t="s">
        <v>297</v>
      </c>
      <c r="E1" s="49" t="s">
        <v>306</v>
      </c>
      <c r="F1" s="49" t="s">
        <v>307</v>
      </c>
      <c r="G1" s="49" t="s">
        <v>308</v>
      </c>
      <c r="H1" s="49" t="s">
        <v>309</v>
      </c>
      <c r="I1" s="49" t="s">
        <v>310</v>
      </c>
      <c r="J1" s="49" t="s">
        <v>311</v>
      </c>
      <c r="K1" s="49" t="s">
        <v>217</v>
      </c>
      <c r="L1" s="49" t="s">
        <v>173</v>
      </c>
    </row>
    <row r="2" spans="1:12" ht="16" customHeight="1">
      <c r="A2" t="s">
        <v>312</v>
      </c>
      <c r="B2" t="s">
        <v>9</v>
      </c>
      <c r="C2" t="s">
        <v>17</v>
      </c>
      <c r="D2" s="24">
        <v>45901</v>
      </c>
      <c r="E2" t="s">
        <v>366</v>
      </c>
      <c r="F2" t="s">
        <v>12</v>
      </c>
      <c r="G2" t="s">
        <v>616</v>
      </c>
      <c r="H2" t="s">
        <v>616</v>
      </c>
      <c r="I2" t="s">
        <v>315</v>
      </c>
      <c r="J2" s="25">
        <v>1824</v>
      </c>
      <c r="K2" s="26">
        <v>3.3502999999999998</v>
      </c>
      <c r="L2" s="26">
        <v>3.2500000000000001E-2</v>
      </c>
    </row>
    <row r="3" spans="1:12" ht="16" customHeight="1">
      <c r="A3" t="s">
        <v>312</v>
      </c>
      <c r="B3" t="s">
        <v>9</v>
      </c>
      <c r="C3" t="s">
        <v>17</v>
      </c>
      <c r="D3" s="24">
        <v>45901</v>
      </c>
      <c r="E3" t="s">
        <v>400</v>
      </c>
      <c r="F3" t="s">
        <v>12</v>
      </c>
      <c r="G3" t="s">
        <v>616</v>
      </c>
      <c r="H3" t="s">
        <v>616</v>
      </c>
      <c r="I3" t="s">
        <v>322</v>
      </c>
      <c r="J3" s="25">
        <v>526</v>
      </c>
      <c r="K3" s="26">
        <v>0.98229999999999995</v>
      </c>
      <c r="L3" s="26">
        <v>2.9700000000000001E-2</v>
      </c>
    </row>
    <row r="4" spans="1:12" ht="16" customHeight="1">
      <c r="A4" t="s">
        <v>312</v>
      </c>
      <c r="B4" t="s">
        <v>9</v>
      </c>
      <c r="C4" t="s">
        <v>17</v>
      </c>
      <c r="D4" s="24">
        <v>45901</v>
      </c>
      <c r="E4" t="s">
        <v>430</v>
      </c>
      <c r="F4" t="s">
        <v>12</v>
      </c>
      <c r="G4" t="s">
        <v>616</v>
      </c>
      <c r="H4" t="s">
        <v>616</v>
      </c>
      <c r="I4" t="s">
        <v>324</v>
      </c>
      <c r="J4" s="25">
        <v>3</v>
      </c>
      <c r="K4" s="26">
        <v>5.7000000000000002E-3</v>
      </c>
      <c r="L4" s="26">
        <v>1E-4</v>
      </c>
    </row>
    <row r="5" spans="1:12" ht="16" customHeight="1">
      <c r="A5" t="s">
        <v>313</v>
      </c>
      <c r="B5" t="s">
        <v>10</v>
      </c>
      <c r="C5" t="s">
        <v>17</v>
      </c>
      <c r="D5" s="24">
        <v>45901</v>
      </c>
      <c r="E5" t="s">
        <v>366</v>
      </c>
      <c r="F5" t="s">
        <v>12</v>
      </c>
      <c r="G5" t="s">
        <v>616</v>
      </c>
      <c r="H5" t="s">
        <v>616</v>
      </c>
      <c r="I5" t="s">
        <v>315</v>
      </c>
      <c r="J5" s="25">
        <v>2217</v>
      </c>
      <c r="K5" s="26">
        <v>4.0712000000000002</v>
      </c>
      <c r="L5" s="26">
        <v>3.3000000000000002E-2</v>
      </c>
    </row>
    <row r="6" spans="1:12" ht="16" customHeight="1">
      <c r="A6" t="s">
        <v>313</v>
      </c>
      <c r="B6" t="s">
        <v>10</v>
      </c>
      <c r="C6" t="s">
        <v>17</v>
      </c>
      <c r="D6" s="24">
        <v>45901</v>
      </c>
      <c r="E6" t="s">
        <v>400</v>
      </c>
      <c r="F6" t="s">
        <v>12</v>
      </c>
      <c r="G6" t="s">
        <v>616</v>
      </c>
      <c r="H6" t="s">
        <v>616</v>
      </c>
      <c r="I6" t="s">
        <v>322</v>
      </c>
      <c r="J6" s="25">
        <v>350</v>
      </c>
      <c r="K6" s="26">
        <v>0.64959999999999996</v>
      </c>
      <c r="L6" s="26">
        <v>1.5800000000000002E-2</v>
      </c>
    </row>
    <row r="7" spans="1:12" ht="16" customHeight="1">
      <c r="A7" t="s">
        <v>348</v>
      </c>
      <c r="B7" t="s">
        <v>11</v>
      </c>
      <c r="C7" t="s">
        <v>17</v>
      </c>
      <c r="D7" s="24">
        <v>45901</v>
      </c>
      <c r="E7" t="s">
        <v>366</v>
      </c>
      <c r="F7" t="s">
        <v>12</v>
      </c>
      <c r="G7" t="s">
        <v>616</v>
      </c>
      <c r="H7" t="s">
        <v>616</v>
      </c>
      <c r="I7" t="s">
        <v>315</v>
      </c>
      <c r="J7" s="25">
        <v>2547</v>
      </c>
      <c r="K7" s="26">
        <v>4.6769999999999996</v>
      </c>
      <c r="L7" s="26">
        <v>3.5400000000000001E-2</v>
      </c>
    </row>
    <row r="8" spans="1:12" ht="16" customHeight="1">
      <c r="A8" t="s">
        <v>348</v>
      </c>
      <c r="B8" t="s">
        <v>11</v>
      </c>
      <c r="C8" t="s">
        <v>17</v>
      </c>
      <c r="D8" s="24">
        <v>45901</v>
      </c>
      <c r="E8" t="s">
        <v>400</v>
      </c>
      <c r="F8" t="s">
        <v>12</v>
      </c>
      <c r="G8" t="s">
        <v>616</v>
      </c>
      <c r="H8" t="s">
        <v>616</v>
      </c>
      <c r="I8" t="s">
        <v>322</v>
      </c>
      <c r="J8" s="25">
        <v>433</v>
      </c>
      <c r="K8" s="26">
        <v>0.80330000000000001</v>
      </c>
      <c r="L8" s="26">
        <v>1.7600000000000001E-2</v>
      </c>
    </row>
    <row r="9" spans="1:12" ht="16" customHeight="1">
      <c r="A9" t="s">
        <v>350</v>
      </c>
      <c r="B9" t="s">
        <v>12</v>
      </c>
      <c r="C9" t="s">
        <v>17</v>
      </c>
      <c r="D9" s="24">
        <v>45901</v>
      </c>
      <c r="E9" t="s">
        <v>366</v>
      </c>
      <c r="F9" t="s">
        <v>12</v>
      </c>
      <c r="G9" t="s">
        <v>616</v>
      </c>
      <c r="H9" t="s">
        <v>616</v>
      </c>
      <c r="I9" t="s">
        <v>315</v>
      </c>
      <c r="J9" s="25">
        <v>2107</v>
      </c>
      <c r="K9" s="26">
        <v>3.87</v>
      </c>
      <c r="L9" s="26">
        <v>2.41E-2</v>
      </c>
    </row>
    <row r="10" spans="1:12" ht="16" customHeight="1">
      <c r="A10" t="s">
        <v>350</v>
      </c>
      <c r="B10" t="s">
        <v>12</v>
      </c>
      <c r="C10" t="s">
        <v>17</v>
      </c>
      <c r="D10" s="24">
        <v>45901</v>
      </c>
      <c r="E10" t="s">
        <v>400</v>
      </c>
      <c r="F10" t="s">
        <v>12</v>
      </c>
      <c r="G10" t="s">
        <v>616</v>
      </c>
      <c r="H10" t="s">
        <v>616</v>
      </c>
      <c r="I10" t="s">
        <v>322</v>
      </c>
      <c r="J10" s="25">
        <v>326</v>
      </c>
      <c r="K10" s="26">
        <v>0.60250000000000004</v>
      </c>
      <c r="L10" s="26">
        <v>2.0899999999999998E-2</v>
      </c>
    </row>
    <row r="11" spans="1:12" ht="16" customHeight="1">
      <c r="A11" t="s">
        <v>351</v>
      </c>
      <c r="B11" t="s">
        <v>13</v>
      </c>
      <c r="C11" t="s">
        <v>17</v>
      </c>
      <c r="D11" s="24">
        <v>45901</v>
      </c>
      <c r="E11" t="s">
        <v>366</v>
      </c>
      <c r="F11" t="s">
        <v>12</v>
      </c>
      <c r="G11" t="s">
        <v>616</v>
      </c>
      <c r="H11" t="s">
        <v>616</v>
      </c>
      <c r="I11" t="s">
        <v>315</v>
      </c>
      <c r="J11" s="25">
        <v>3052</v>
      </c>
      <c r="K11" s="26">
        <v>5.5454999999999997</v>
      </c>
      <c r="L11" s="26">
        <v>2.5000000000000001E-2</v>
      </c>
    </row>
    <row r="12" spans="1:12" ht="16" customHeight="1">
      <c r="A12" t="s">
        <v>351</v>
      </c>
      <c r="B12" t="s">
        <v>13</v>
      </c>
      <c r="C12" t="s">
        <v>17</v>
      </c>
      <c r="D12" s="24">
        <v>45901</v>
      </c>
      <c r="E12" t="s">
        <v>400</v>
      </c>
      <c r="F12" t="s">
        <v>12</v>
      </c>
      <c r="G12" t="s">
        <v>616</v>
      </c>
      <c r="H12" t="s">
        <v>616</v>
      </c>
      <c r="I12" t="s">
        <v>322</v>
      </c>
      <c r="J12" s="25">
        <v>147</v>
      </c>
      <c r="K12" s="26">
        <v>0.27550000000000002</v>
      </c>
      <c r="L12" s="26">
        <v>4.3E-3</v>
      </c>
    </row>
    <row r="13" spans="1:12" ht="16" customHeight="1">
      <c r="A13" t="s">
        <v>352</v>
      </c>
      <c r="B13" t="s">
        <v>9</v>
      </c>
      <c r="C13" t="s">
        <v>19</v>
      </c>
      <c r="D13" s="24">
        <v>45901</v>
      </c>
      <c r="E13" t="s">
        <v>366</v>
      </c>
      <c r="F13" t="s">
        <v>12</v>
      </c>
      <c r="G13" t="s">
        <v>616</v>
      </c>
      <c r="H13" t="s">
        <v>616</v>
      </c>
      <c r="I13" t="s">
        <v>315</v>
      </c>
      <c r="J13" s="25">
        <v>4402</v>
      </c>
      <c r="K13" s="26">
        <v>8.0374999999999996</v>
      </c>
      <c r="L13" s="26">
        <v>4.2000000000000003E-2</v>
      </c>
    </row>
    <row r="14" spans="1:12" ht="16" customHeight="1">
      <c r="A14" t="s">
        <v>352</v>
      </c>
      <c r="B14" t="s">
        <v>9</v>
      </c>
      <c r="C14" t="s">
        <v>19</v>
      </c>
      <c r="D14" s="24">
        <v>45901</v>
      </c>
      <c r="E14" t="s">
        <v>400</v>
      </c>
      <c r="F14" t="s">
        <v>12</v>
      </c>
      <c r="G14" t="s">
        <v>616</v>
      </c>
      <c r="H14" t="s">
        <v>616</v>
      </c>
      <c r="I14" t="s">
        <v>322</v>
      </c>
      <c r="J14" s="25">
        <v>467</v>
      </c>
      <c r="K14" s="26">
        <v>0.87429999999999997</v>
      </c>
      <c r="L14" s="26">
        <v>2.0799999999999999E-2</v>
      </c>
    </row>
    <row r="15" spans="1:12" ht="16" customHeight="1">
      <c r="A15" t="s">
        <v>352</v>
      </c>
      <c r="B15" t="s">
        <v>9</v>
      </c>
      <c r="C15" t="s">
        <v>19</v>
      </c>
      <c r="D15" s="24">
        <v>45901</v>
      </c>
      <c r="E15" t="s">
        <v>430</v>
      </c>
      <c r="F15" t="s">
        <v>12</v>
      </c>
      <c r="G15" t="s">
        <v>616</v>
      </c>
      <c r="H15" t="s">
        <v>616</v>
      </c>
      <c r="I15" t="s">
        <v>324</v>
      </c>
      <c r="J15" s="25">
        <v>3</v>
      </c>
      <c r="K15" s="26">
        <v>5.5999999999999999E-3</v>
      </c>
      <c r="L15" s="26">
        <v>1E-4</v>
      </c>
    </row>
    <row r="16" spans="1:12" ht="16" customHeight="1">
      <c r="A16" t="s">
        <v>316</v>
      </c>
      <c r="B16" t="s">
        <v>10</v>
      </c>
      <c r="C16" t="s">
        <v>19</v>
      </c>
      <c r="D16" s="24">
        <v>45901</v>
      </c>
      <c r="E16" t="s">
        <v>366</v>
      </c>
      <c r="F16" t="s">
        <v>12</v>
      </c>
      <c r="G16" t="s">
        <v>616</v>
      </c>
      <c r="H16" t="s">
        <v>616</v>
      </c>
      <c r="I16" t="s">
        <v>315</v>
      </c>
      <c r="J16" s="25">
        <v>3576</v>
      </c>
      <c r="K16" s="26">
        <v>6.4916</v>
      </c>
      <c r="L16" s="26">
        <v>2.8400000000000002E-2</v>
      </c>
    </row>
    <row r="17" spans="1:12" ht="16" customHeight="1">
      <c r="A17" t="s">
        <v>316</v>
      </c>
      <c r="B17" t="s">
        <v>10</v>
      </c>
      <c r="C17" t="s">
        <v>19</v>
      </c>
      <c r="D17" s="24">
        <v>45901</v>
      </c>
      <c r="E17" t="s">
        <v>400</v>
      </c>
      <c r="F17" t="s">
        <v>12</v>
      </c>
      <c r="G17" t="s">
        <v>616</v>
      </c>
      <c r="H17" t="s">
        <v>616</v>
      </c>
      <c r="I17" t="s">
        <v>322</v>
      </c>
      <c r="J17" s="25">
        <v>180</v>
      </c>
      <c r="K17" s="26">
        <v>0.33239999999999997</v>
      </c>
      <c r="L17" s="26">
        <v>7.7999999999999996E-3</v>
      </c>
    </row>
    <row r="18" spans="1:12" ht="16" customHeight="1">
      <c r="A18" t="s">
        <v>353</v>
      </c>
      <c r="B18" t="s">
        <v>11</v>
      </c>
      <c r="C18" t="s">
        <v>19</v>
      </c>
      <c r="D18" s="24">
        <v>45901</v>
      </c>
      <c r="E18" t="s">
        <v>366</v>
      </c>
      <c r="F18" t="s">
        <v>12</v>
      </c>
      <c r="G18" t="s">
        <v>616</v>
      </c>
      <c r="H18" t="s">
        <v>616</v>
      </c>
      <c r="I18" t="s">
        <v>315</v>
      </c>
      <c r="J18" s="25">
        <v>4519</v>
      </c>
      <c r="K18" s="26">
        <v>8.3339999999999996</v>
      </c>
      <c r="L18" s="26">
        <v>4.4900000000000002E-2</v>
      </c>
    </row>
    <row r="19" spans="1:12" ht="16" customHeight="1">
      <c r="A19" t="s">
        <v>353</v>
      </c>
      <c r="B19" t="s">
        <v>11</v>
      </c>
      <c r="C19" t="s">
        <v>19</v>
      </c>
      <c r="D19" s="24">
        <v>45901</v>
      </c>
      <c r="E19" t="s">
        <v>400</v>
      </c>
      <c r="F19" t="s">
        <v>12</v>
      </c>
      <c r="G19" t="s">
        <v>616</v>
      </c>
      <c r="H19" t="s">
        <v>616</v>
      </c>
      <c r="I19" t="s">
        <v>322</v>
      </c>
      <c r="J19" s="25">
        <v>279</v>
      </c>
      <c r="K19" s="26">
        <v>0.51870000000000005</v>
      </c>
      <c r="L19" s="26">
        <v>7.6E-3</v>
      </c>
    </row>
    <row r="20" spans="1:12" ht="16" customHeight="1">
      <c r="A20" t="s">
        <v>355</v>
      </c>
      <c r="B20" t="s">
        <v>12</v>
      </c>
      <c r="C20" t="s">
        <v>19</v>
      </c>
      <c r="D20" s="24">
        <v>45901</v>
      </c>
      <c r="E20" t="s">
        <v>366</v>
      </c>
      <c r="F20" t="s">
        <v>12</v>
      </c>
      <c r="G20" t="s">
        <v>616</v>
      </c>
      <c r="H20" t="s">
        <v>616</v>
      </c>
      <c r="I20" t="s">
        <v>315</v>
      </c>
      <c r="J20" s="25">
        <v>5851</v>
      </c>
      <c r="K20" s="26">
        <v>10.6807</v>
      </c>
      <c r="L20" s="26">
        <v>4.2500000000000003E-2</v>
      </c>
    </row>
    <row r="21" spans="1:12" ht="16" customHeight="1">
      <c r="A21" t="s">
        <v>355</v>
      </c>
      <c r="B21" t="s">
        <v>12</v>
      </c>
      <c r="C21" t="s">
        <v>19</v>
      </c>
      <c r="D21" s="24">
        <v>45901</v>
      </c>
      <c r="E21" t="s">
        <v>400</v>
      </c>
      <c r="F21" t="s">
        <v>12</v>
      </c>
      <c r="G21" t="s">
        <v>616</v>
      </c>
      <c r="H21" t="s">
        <v>616</v>
      </c>
      <c r="I21" t="s">
        <v>322</v>
      </c>
      <c r="J21" s="25">
        <v>300</v>
      </c>
      <c r="K21" s="26">
        <v>0.55840000000000001</v>
      </c>
      <c r="L21" s="26">
        <v>8.6999999999999994E-3</v>
      </c>
    </row>
    <row r="22" spans="1:12" ht="16" customHeight="1">
      <c r="A22" t="s">
        <v>356</v>
      </c>
      <c r="B22" t="s">
        <v>13</v>
      </c>
      <c r="C22" t="s">
        <v>19</v>
      </c>
      <c r="D22" s="24">
        <v>45901</v>
      </c>
      <c r="E22" t="s">
        <v>366</v>
      </c>
      <c r="F22" t="s">
        <v>12</v>
      </c>
      <c r="G22" t="s">
        <v>616</v>
      </c>
      <c r="H22" t="s">
        <v>616</v>
      </c>
      <c r="I22" t="s">
        <v>315</v>
      </c>
      <c r="J22" s="25">
        <v>5647</v>
      </c>
      <c r="K22" s="26">
        <v>10.3787</v>
      </c>
      <c r="L22" s="26">
        <v>3.5400000000000001E-2</v>
      </c>
    </row>
    <row r="23" spans="1:12" ht="16" customHeight="1">
      <c r="A23" t="s">
        <v>356</v>
      </c>
      <c r="B23" t="s">
        <v>13</v>
      </c>
      <c r="C23" t="s">
        <v>19</v>
      </c>
      <c r="D23" s="24">
        <v>45901</v>
      </c>
      <c r="E23" t="s">
        <v>400</v>
      </c>
      <c r="F23" t="s">
        <v>12</v>
      </c>
      <c r="G23" t="s">
        <v>616</v>
      </c>
      <c r="H23" t="s">
        <v>616</v>
      </c>
      <c r="I23" t="s">
        <v>322</v>
      </c>
      <c r="J23" s="25">
        <v>341</v>
      </c>
      <c r="K23" s="26">
        <v>0.6462</v>
      </c>
      <c r="L23" s="26">
        <v>1.44E-2</v>
      </c>
    </row>
    <row r="24" spans="1:12" ht="16" customHeight="1">
      <c r="A24" t="s">
        <v>357</v>
      </c>
      <c r="B24" t="s">
        <v>9</v>
      </c>
      <c r="C24" t="s">
        <v>21</v>
      </c>
      <c r="D24" s="24">
        <v>45901</v>
      </c>
      <c r="E24" t="s">
        <v>366</v>
      </c>
      <c r="F24" t="s">
        <v>12</v>
      </c>
      <c r="G24" t="s">
        <v>616</v>
      </c>
      <c r="H24" t="s">
        <v>616</v>
      </c>
      <c r="I24" t="s">
        <v>315</v>
      </c>
      <c r="J24" s="25">
        <v>6677</v>
      </c>
      <c r="K24" s="26">
        <v>12.3371</v>
      </c>
      <c r="L24" s="26">
        <v>4.8000000000000001E-2</v>
      </c>
    </row>
    <row r="25" spans="1:12" ht="16" customHeight="1">
      <c r="A25" t="s">
        <v>357</v>
      </c>
      <c r="B25" t="s">
        <v>9</v>
      </c>
      <c r="C25" t="s">
        <v>21</v>
      </c>
      <c r="D25" s="24">
        <v>45901</v>
      </c>
      <c r="E25" t="s">
        <v>400</v>
      </c>
      <c r="F25" t="s">
        <v>12</v>
      </c>
      <c r="G25" t="s">
        <v>616</v>
      </c>
      <c r="H25" t="s">
        <v>616</v>
      </c>
      <c r="I25" t="s">
        <v>322</v>
      </c>
      <c r="J25" s="25">
        <v>298</v>
      </c>
      <c r="K25" s="26">
        <v>0.56689999999999996</v>
      </c>
      <c r="L25" s="26">
        <v>1.0500000000000001E-2</v>
      </c>
    </row>
    <row r="26" spans="1:12" ht="16" customHeight="1">
      <c r="A26" t="s">
        <v>317</v>
      </c>
      <c r="B26" t="s">
        <v>10</v>
      </c>
      <c r="C26" t="s">
        <v>21</v>
      </c>
      <c r="D26" s="24">
        <v>45901</v>
      </c>
      <c r="E26" t="s">
        <v>366</v>
      </c>
      <c r="F26" t="s">
        <v>12</v>
      </c>
      <c r="G26" t="s">
        <v>616</v>
      </c>
      <c r="H26" t="s">
        <v>616</v>
      </c>
      <c r="I26" t="s">
        <v>315</v>
      </c>
      <c r="J26" s="25">
        <v>9880</v>
      </c>
      <c r="K26" s="26">
        <v>18.306000000000001</v>
      </c>
      <c r="L26" s="26">
        <v>6.8000000000000005E-2</v>
      </c>
    </row>
    <row r="27" spans="1:12" ht="16" customHeight="1">
      <c r="A27" t="s">
        <v>317</v>
      </c>
      <c r="B27" t="s">
        <v>10</v>
      </c>
      <c r="C27" t="s">
        <v>21</v>
      </c>
      <c r="D27" s="24">
        <v>45901</v>
      </c>
      <c r="E27" t="s">
        <v>400</v>
      </c>
      <c r="F27" t="s">
        <v>12</v>
      </c>
      <c r="G27" t="s">
        <v>616</v>
      </c>
      <c r="H27" t="s">
        <v>616</v>
      </c>
      <c r="I27" t="s">
        <v>322</v>
      </c>
      <c r="J27" s="25">
        <v>114</v>
      </c>
      <c r="K27" s="26">
        <v>0.21560000000000001</v>
      </c>
      <c r="L27" s="26">
        <v>5.8999999999999999E-3</v>
      </c>
    </row>
    <row r="28" spans="1:12" ht="16" customHeight="1">
      <c r="A28" t="s">
        <v>358</v>
      </c>
      <c r="B28" t="s">
        <v>11</v>
      </c>
      <c r="C28" t="s">
        <v>21</v>
      </c>
      <c r="D28" s="24">
        <v>45901</v>
      </c>
      <c r="E28" t="s">
        <v>366</v>
      </c>
      <c r="F28" t="s">
        <v>12</v>
      </c>
      <c r="G28" t="s">
        <v>616</v>
      </c>
      <c r="H28" t="s">
        <v>616</v>
      </c>
      <c r="I28" t="s">
        <v>315</v>
      </c>
      <c r="J28" s="25">
        <v>17124</v>
      </c>
      <c r="K28" s="26">
        <v>32.044699999999999</v>
      </c>
      <c r="L28" s="26">
        <v>0.1053</v>
      </c>
    </row>
    <row r="29" spans="1:12" ht="16" customHeight="1">
      <c r="A29" t="s">
        <v>358</v>
      </c>
      <c r="B29" t="s">
        <v>11</v>
      </c>
      <c r="C29" t="s">
        <v>21</v>
      </c>
      <c r="D29" s="24">
        <v>45901</v>
      </c>
      <c r="E29" t="s">
        <v>400</v>
      </c>
      <c r="F29" t="s">
        <v>12</v>
      </c>
      <c r="G29" t="s">
        <v>616</v>
      </c>
      <c r="H29" t="s">
        <v>616</v>
      </c>
      <c r="I29" t="s">
        <v>322</v>
      </c>
      <c r="J29" s="25">
        <v>271</v>
      </c>
      <c r="K29" s="26">
        <v>0.51839999999999997</v>
      </c>
      <c r="L29" s="26">
        <v>9.1999999999999998E-3</v>
      </c>
    </row>
    <row r="30" spans="1:12" ht="16" customHeight="1">
      <c r="A30" t="s">
        <v>358</v>
      </c>
      <c r="B30" t="s">
        <v>11</v>
      </c>
      <c r="C30" t="s">
        <v>21</v>
      </c>
      <c r="D30" s="24">
        <v>45901</v>
      </c>
      <c r="E30" t="s">
        <v>430</v>
      </c>
      <c r="F30" t="s">
        <v>12</v>
      </c>
      <c r="G30" t="s">
        <v>616</v>
      </c>
      <c r="H30" t="s">
        <v>616</v>
      </c>
      <c r="I30" t="s">
        <v>324</v>
      </c>
      <c r="J30" s="25">
        <v>27</v>
      </c>
      <c r="K30" s="26">
        <v>5.0099999999999999E-2</v>
      </c>
      <c r="L30" s="26">
        <v>5.0000000000000001E-4</v>
      </c>
    </row>
    <row r="31" spans="1:12" ht="16" customHeight="1">
      <c r="A31" t="s">
        <v>360</v>
      </c>
      <c r="B31" t="s">
        <v>12</v>
      </c>
      <c r="C31" t="s">
        <v>21</v>
      </c>
      <c r="D31" s="24">
        <v>45901</v>
      </c>
      <c r="E31" t="s">
        <v>366</v>
      </c>
      <c r="F31" t="s">
        <v>12</v>
      </c>
      <c r="G31" t="s">
        <v>616</v>
      </c>
      <c r="H31" t="s">
        <v>616</v>
      </c>
      <c r="I31" t="s">
        <v>315</v>
      </c>
      <c r="J31" s="25">
        <v>27478</v>
      </c>
      <c r="K31" s="26">
        <v>51.805799999999998</v>
      </c>
      <c r="L31" s="26">
        <v>0.15179999999999999</v>
      </c>
    </row>
    <row r="32" spans="1:12" ht="16" customHeight="1">
      <c r="A32" t="s">
        <v>360</v>
      </c>
      <c r="B32" t="s">
        <v>12</v>
      </c>
      <c r="C32" t="s">
        <v>21</v>
      </c>
      <c r="D32" s="24">
        <v>45901</v>
      </c>
      <c r="E32" t="s">
        <v>400</v>
      </c>
      <c r="F32" t="s">
        <v>12</v>
      </c>
      <c r="G32" t="s">
        <v>616</v>
      </c>
      <c r="H32" t="s">
        <v>616</v>
      </c>
      <c r="I32" t="s">
        <v>322</v>
      </c>
      <c r="J32" s="25">
        <v>129</v>
      </c>
      <c r="K32" s="26">
        <v>0.24929999999999999</v>
      </c>
      <c r="L32" s="26">
        <v>7.4999999999999997E-3</v>
      </c>
    </row>
    <row r="33" spans="1:12" ht="16" customHeight="1">
      <c r="A33" t="s">
        <v>361</v>
      </c>
      <c r="B33" t="s">
        <v>13</v>
      </c>
      <c r="C33" t="s">
        <v>21</v>
      </c>
      <c r="D33" s="24">
        <v>45901</v>
      </c>
      <c r="E33" t="s">
        <v>366</v>
      </c>
      <c r="F33" t="s">
        <v>12</v>
      </c>
      <c r="G33" t="s">
        <v>616</v>
      </c>
      <c r="H33" t="s">
        <v>616</v>
      </c>
      <c r="I33" t="s">
        <v>315</v>
      </c>
      <c r="J33" s="25">
        <v>22754</v>
      </c>
      <c r="K33" s="26">
        <v>42.703099999999999</v>
      </c>
      <c r="L33" s="26">
        <v>0.1086</v>
      </c>
    </row>
    <row r="34" spans="1:12" ht="16" customHeight="1">
      <c r="A34" t="s">
        <v>361</v>
      </c>
      <c r="B34" t="s">
        <v>13</v>
      </c>
      <c r="C34" t="s">
        <v>21</v>
      </c>
      <c r="D34" s="24">
        <v>45901</v>
      </c>
      <c r="E34" t="s">
        <v>400</v>
      </c>
      <c r="F34" t="s">
        <v>12</v>
      </c>
      <c r="G34" t="s">
        <v>616</v>
      </c>
      <c r="H34" t="s">
        <v>616</v>
      </c>
      <c r="I34" t="s">
        <v>322</v>
      </c>
      <c r="J34" s="25">
        <v>94</v>
      </c>
      <c r="K34" s="26">
        <v>0.18140000000000001</v>
      </c>
      <c r="L34" s="26">
        <v>3.8999999999999998E-3</v>
      </c>
    </row>
    <row r="35" spans="1:12" ht="16" customHeight="1">
      <c r="A35" t="s">
        <v>362</v>
      </c>
      <c r="B35" t="s">
        <v>9</v>
      </c>
      <c r="C35" t="s">
        <v>23</v>
      </c>
      <c r="D35" s="24">
        <v>45901</v>
      </c>
      <c r="E35" t="s">
        <v>366</v>
      </c>
      <c r="F35" t="s">
        <v>12</v>
      </c>
      <c r="G35" t="s">
        <v>616</v>
      </c>
      <c r="H35" t="s">
        <v>616</v>
      </c>
      <c r="I35" t="s">
        <v>315</v>
      </c>
      <c r="J35" s="25">
        <v>60039</v>
      </c>
      <c r="K35" s="26">
        <v>112.82989999999999</v>
      </c>
      <c r="L35" s="26">
        <v>0.23849999999999999</v>
      </c>
    </row>
    <row r="36" spans="1:12" ht="16" customHeight="1">
      <c r="A36" t="s">
        <v>362</v>
      </c>
      <c r="B36" t="s">
        <v>9</v>
      </c>
      <c r="C36" t="s">
        <v>23</v>
      </c>
      <c r="D36" s="24">
        <v>45901</v>
      </c>
      <c r="E36" t="s">
        <v>400</v>
      </c>
      <c r="F36" t="s">
        <v>12</v>
      </c>
      <c r="G36" t="s">
        <v>616</v>
      </c>
      <c r="H36" t="s">
        <v>616</v>
      </c>
      <c r="I36" t="s">
        <v>322</v>
      </c>
      <c r="J36" s="25">
        <v>120</v>
      </c>
      <c r="K36" s="26">
        <v>0.2306</v>
      </c>
      <c r="L36" s="26">
        <v>4.5999999999999999E-3</v>
      </c>
    </row>
    <row r="37" spans="1:12" ht="16" customHeight="1">
      <c r="A37" t="s">
        <v>318</v>
      </c>
      <c r="B37" t="s">
        <v>10</v>
      </c>
      <c r="C37" t="s">
        <v>23</v>
      </c>
      <c r="D37" s="24">
        <v>45901</v>
      </c>
      <c r="E37" t="s">
        <v>366</v>
      </c>
      <c r="F37" t="s">
        <v>12</v>
      </c>
      <c r="G37" t="s">
        <v>616</v>
      </c>
      <c r="H37" t="s">
        <v>616</v>
      </c>
      <c r="I37" t="s">
        <v>315</v>
      </c>
      <c r="J37" s="25">
        <v>78320</v>
      </c>
      <c r="K37" s="26">
        <v>146.7697</v>
      </c>
      <c r="L37" s="26">
        <v>0.27879999999999999</v>
      </c>
    </row>
    <row r="38" spans="1:12" ht="16" customHeight="1">
      <c r="A38" t="s">
        <v>318</v>
      </c>
      <c r="B38" t="s">
        <v>10</v>
      </c>
      <c r="C38" t="s">
        <v>23</v>
      </c>
      <c r="D38" s="24">
        <v>45901</v>
      </c>
      <c r="E38" t="s">
        <v>400</v>
      </c>
      <c r="F38" t="s">
        <v>12</v>
      </c>
      <c r="G38" t="s">
        <v>616</v>
      </c>
      <c r="H38" t="s">
        <v>616</v>
      </c>
      <c r="I38" t="s">
        <v>322</v>
      </c>
      <c r="J38" s="25">
        <v>91</v>
      </c>
      <c r="K38" s="26">
        <v>0.17219999999999999</v>
      </c>
      <c r="L38" s="26">
        <v>2.5999999999999999E-3</v>
      </c>
    </row>
    <row r="39" spans="1:12" ht="16" customHeight="1">
      <c r="A39" t="s">
        <v>363</v>
      </c>
      <c r="B39" t="s">
        <v>11</v>
      </c>
      <c r="C39" t="s">
        <v>23</v>
      </c>
      <c r="D39" s="24">
        <v>45901</v>
      </c>
      <c r="E39" t="s">
        <v>366</v>
      </c>
      <c r="F39" t="s">
        <v>12</v>
      </c>
      <c r="G39" t="s">
        <v>616</v>
      </c>
      <c r="H39" t="s">
        <v>616</v>
      </c>
      <c r="I39" t="s">
        <v>315</v>
      </c>
      <c r="J39" s="25">
        <v>892932</v>
      </c>
      <c r="K39" s="26">
        <v>1673.2782999999999</v>
      </c>
      <c r="L39" s="26">
        <v>2.6696</v>
      </c>
    </row>
    <row r="40" spans="1:12" ht="16" customHeight="1">
      <c r="A40" t="s">
        <v>363</v>
      </c>
      <c r="B40" t="s">
        <v>11</v>
      </c>
      <c r="C40" t="s">
        <v>23</v>
      </c>
      <c r="D40" s="24">
        <v>45901</v>
      </c>
      <c r="E40" t="s">
        <v>400</v>
      </c>
      <c r="F40" t="s">
        <v>12</v>
      </c>
      <c r="G40" t="s">
        <v>616</v>
      </c>
      <c r="H40" t="s">
        <v>616</v>
      </c>
      <c r="I40" t="s">
        <v>322</v>
      </c>
      <c r="J40" s="25">
        <v>73</v>
      </c>
      <c r="K40" s="26">
        <v>0.1416</v>
      </c>
      <c r="L40" s="26">
        <v>3.3999999999999998E-3</v>
      </c>
    </row>
    <row r="41" spans="1:12" ht="16" customHeight="1">
      <c r="A41" t="s">
        <v>366</v>
      </c>
      <c r="B41" t="s">
        <v>12</v>
      </c>
      <c r="C41" t="s">
        <v>23</v>
      </c>
      <c r="D41" s="24">
        <v>45901</v>
      </c>
      <c r="E41" t="s">
        <v>366</v>
      </c>
      <c r="F41" t="s">
        <v>12</v>
      </c>
      <c r="G41" t="s">
        <v>616</v>
      </c>
      <c r="H41" t="s">
        <v>616</v>
      </c>
      <c r="I41" t="s">
        <v>315</v>
      </c>
      <c r="J41" s="25">
        <v>6261198</v>
      </c>
      <c r="K41" s="26">
        <v>11681.132799999999</v>
      </c>
      <c r="L41" s="26">
        <v>8.3946000000000005</v>
      </c>
    </row>
    <row r="42" spans="1:12" ht="16" customHeight="1">
      <c r="A42" t="s">
        <v>366</v>
      </c>
      <c r="B42" t="s">
        <v>12</v>
      </c>
      <c r="C42" t="s">
        <v>23</v>
      </c>
      <c r="D42" s="24">
        <v>45901</v>
      </c>
      <c r="E42" t="s">
        <v>400</v>
      </c>
      <c r="F42" t="s">
        <v>12</v>
      </c>
      <c r="G42" t="s">
        <v>616</v>
      </c>
      <c r="H42" t="s">
        <v>616</v>
      </c>
      <c r="I42" t="s">
        <v>322</v>
      </c>
      <c r="J42" s="25">
        <v>301</v>
      </c>
      <c r="K42" s="26">
        <v>0.57750000000000001</v>
      </c>
      <c r="L42" s="26">
        <v>3.5000000000000001E-3</v>
      </c>
    </row>
    <row r="43" spans="1:12" ht="16" customHeight="1">
      <c r="A43" t="s">
        <v>367</v>
      </c>
      <c r="B43" t="s">
        <v>13</v>
      </c>
      <c r="C43" t="s">
        <v>23</v>
      </c>
      <c r="D43" s="24">
        <v>45901</v>
      </c>
      <c r="E43" t="s">
        <v>400</v>
      </c>
      <c r="F43" t="s">
        <v>12</v>
      </c>
      <c r="G43" t="s">
        <v>616</v>
      </c>
      <c r="H43" t="s">
        <v>616</v>
      </c>
      <c r="I43" t="s">
        <v>322</v>
      </c>
      <c r="J43" s="25">
        <v>1583</v>
      </c>
      <c r="K43" s="26">
        <v>2.9786000000000001</v>
      </c>
      <c r="L43" s="26">
        <v>3.1300000000000001E-2</v>
      </c>
    </row>
    <row r="44" spans="1:12" ht="16" customHeight="1">
      <c r="A44" t="s">
        <v>368</v>
      </c>
      <c r="B44" t="s">
        <v>9</v>
      </c>
      <c r="C44" t="s">
        <v>25</v>
      </c>
      <c r="D44" s="24">
        <v>45901</v>
      </c>
      <c r="E44" t="s">
        <v>400</v>
      </c>
      <c r="F44" t="s">
        <v>12</v>
      </c>
      <c r="G44" t="s">
        <v>616</v>
      </c>
      <c r="H44" t="s">
        <v>616</v>
      </c>
      <c r="I44" t="s">
        <v>322</v>
      </c>
      <c r="J44" s="25">
        <v>971</v>
      </c>
      <c r="K44" s="26">
        <v>1.8245</v>
      </c>
      <c r="L44" s="26">
        <v>1.7899999999999999E-2</v>
      </c>
    </row>
    <row r="45" spans="1:12" ht="16" customHeight="1">
      <c r="A45" t="s">
        <v>368</v>
      </c>
      <c r="B45" t="s">
        <v>9</v>
      </c>
      <c r="C45" t="s">
        <v>25</v>
      </c>
      <c r="D45" s="24">
        <v>45901</v>
      </c>
      <c r="E45" t="s">
        <v>456</v>
      </c>
      <c r="F45" t="s">
        <v>11</v>
      </c>
      <c r="G45" t="s">
        <v>620</v>
      </c>
      <c r="H45" t="s">
        <v>620</v>
      </c>
      <c r="I45" t="s">
        <v>326</v>
      </c>
      <c r="J45" s="25">
        <v>21</v>
      </c>
      <c r="K45" s="26">
        <v>3.9899999999999998E-2</v>
      </c>
      <c r="L45" s="26">
        <v>1.1999999999999999E-3</v>
      </c>
    </row>
    <row r="46" spans="1:12" ht="16" customHeight="1">
      <c r="A46" t="s">
        <v>319</v>
      </c>
      <c r="B46" t="s">
        <v>10</v>
      </c>
      <c r="C46" t="s">
        <v>25</v>
      </c>
      <c r="D46" s="24">
        <v>45901</v>
      </c>
      <c r="E46" t="s">
        <v>400</v>
      </c>
      <c r="F46" t="s">
        <v>12</v>
      </c>
      <c r="G46" t="s">
        <v>616</v>
      </c>
      <c r="H46" t="s">
        <v>616</v>
      </c>
      <c r="I46" t="s">
        <v>322</v>
      </c>
      <c r="J46" s="25">
        <v>533</v>
      </c>
      <c r="K46" s="26">
        <v>1.0156000000000001</v>
      </c>
      <c r="L46" s="26">
        <v>8.3000000000000001E-3</v>
      </c>
    </row>
    <row r="47" spans="1:12" ht="16" customHeight="1">
      <c r="A47" t="s">
        <v>369</v>
      </c>
      <c r="B47" t="s">
        <v>11</v>
      </c>
      <c r="C47" t="s">
        <v>27</v>
      </c>
      <c r="D47" s="24">
        <v>45931</v>
      </c>
      <c r="E47" t="s">
        <v>400</v>
      </c>
      <c r="F47" t="s">
        <v>12</v>
      </c>
      <c r="G47" t="s">
        <v>616</v>
      </c>
      <c r="H47" t="s">
        <v>616</v>
      </c>
      <c r="I47" t="s">
        <v>315</v>
      </c>
      <c r="J47" s="25">
        <v>1671</v>
      </c>
      <c r="K47" s="26">
        <v>3.1524000000000001</v>
      </c>
      <c r="L47" s="26">
        <v>2.81E-2</v>
      </c>
    </row>
    <row r="48" spans="1:12" ht="16" customHeight="1">
      <c r="A48" t="s">
        <v>369</v>
      </c>
      <c r="B48" t="s">
        <v>11</v>
      </c>
      <c r="C48" t="s">
        <v>27</v>
      </c>
      <c r="D48" s="24">
        <v>45931</v>
      </c>
      <c r="E48" t="s">
        <v>456</v>
      </c>
      <c r="F48" t="s">
        <v>11</v>
      </c>
      <c r="G48" t="s">
        <v>620</v>
      </c>
      <c r="H48" t="s">
        <v>620</v>
      </c>
      <c r="I48" t="s">
        <v>324</v>
      </c>
      <c r="J48" s="25">
        <v>11</v>
      </c>
      <c r="K48" s="26">
        <v>2.0799999999999999E-2</v>
      </c>
      <c r="L48" s="26">
        <v>5.0000000000000001E-4</v>
      </c>
    </row>
    <row r="49" spans="1:12" ht="16" customHeight="1">
      <c r="A49" t="s">
        <v>382</v>
      </c>
      <c r="B49" t="s">
        <v>13</v>
      </c>
      <c r="C49" t="s">
        <v>27</v>
      </c>
      <c r="D49" s="24">
        <v>45931</v>
      </c>
      <c r="E49" t="s">
        <v>400</v>
      </c>
      <c r="F49" t="s">
        <v>12</v>
      </c>
      <c r="G49" t="s">
        <v>616</v>
      </c>
      <c r="H49" t="s">
        <v>616</v>
      </c>
      <c r="I49" t="s">
        <v>315</v>
      </c>
      <c r="J49" s="25">
        <v>2668</v>
      </c>
      <c r="K49" s="26">
        <v>5.0072000000000001</v>
      </c>
      <c r="L49" s="26">
        <v>3.7100000000000001E-2</v>
      </c>
    </row>
    <row r="50" spans="1:12" ht="16" customHeight="1">
      <c r="A50" t="s">
        <v>382</v>
      </c>
      <c r="B50" t="s">
        <v>13</v>
      </c>
      <c r="C50" t="s">
        <v>27</v>
      </c>
      <c r="D50" s="24">
        <v>45931</v>
      </c>
      <c r="E50" t="s">
        <v>456</v>
      </c>
      <c r="F50" t="s">
        <v>11</v>
      </c>
      <c r="G50" t="s">
        <v>620</v>
      </c>
      <c r="H50" t="s">
        <v>620</v>
      </c>
      <c r="I50" t="s">
        <v>324</v>
      </c>
      <c r="J50" s="25">
        <v>9</v>
      </c>
      <c r="K50" s="26">
        <v>1.7600000000000001E-2</v>
      </c>
      <c r="L50" s="26">
        <v>2.9999999999999997E-4</v>
      </c>
    </row>
    <row r="51" spans="1:12" ht="16" customHeight="1">
      <c r="A51" t="s">
        <v>383</v>
      </c>
      <c r="B51" t="s">
        <v>9</v>
      </c>
      <c r="C51" t="s">
        <v>27</v>
      </c>
      <c r="D51" s="24">
        <v>45931</v>
      </c>
      <c r="E51" t="s">
        <v>400</v>
      </c>
      <c r="F51" t="s">
        <v>12</v>
      </c>
      <c r="G51" t="s">
        <v>616</v>
      </c>
      <c r="H51" t="s">
        <v>616</v>
      </c>
      <c r="I51" t="s">
        <v>315</v>
      </c>
      <c r="J51" s="25">
        <v>2291</v>
      </c>
      <c r="K51" s="26">
        <v>4.3334999999999999</v>
      </c>
      <c r="L51" s="26">
        <v>2.4500000000000001E-2</v>
      </c>
    </row>
    <row r="52" spans="1:12" ht="16" customHeight="1">
      <c r="A52" t="s">
        <v>383</v>
      </c>
      <c r="B52" t="s">
        <v>9</v>
      </c>
      <c r="C52" t="s">
        <v>27</v>
      </c>
      <c r="D52" s="24">
        <v>45931</v>
      </c>
      <c r="E52" t="s">
        <v>456</v>
      </c>
      <c r="F52" t="s">
        <v>11</v>
      </c>
      <c r="G52" t="s">
        <v>620</v>
      </c>
      <c r="H52" t="s">
        <v>620</v>
      </c>
      <c r="I52" t="s">
        <v>324</v>
      </c>
      <c r="J52" s="25">
        <v>9</v>
      </c>
      <c r="K52" s="26">
        <v>1.7399999999999999E-2</v>
      </c>
      <c r="L52" s="26">
        <v>2.9999999999999997E-4</v>
      </c>
    </row>
    <row r="53" spans="1:12" ht="16" customHeight="1">
      <c r="A53" t="s">
        <v>349</v>
      </c>
      <c r="B53" t="s">
        <v>10</v>
      </c>
      <c r="C53" t="s">
        <v>27</v>
      </c>
      <c r="D53" s="24">
        <v>45931</v>
      </c>
      <c r="E53" t="s">
        <v>400</v>
      </c>
      <c r="F53" t="s">
        <v>12</v>
      </c>
      <c r="G53" t="s">
        <v>616</v>
      </c>
      <c r="H53" t="s">
        <v>616</v>
      </c>
      <c r="I53" t="s">
        <v>315</v>
      </c>
      <c r="J53" s="25">
        <v>1687</v>
      </c>
      <c r="K53" s="26">
        <v>3.2271000000000001</v>
      </c>
      <c r="L53" s="26">
        <v>1.6299999999999999E-2</v>
      </c>
    </row>
    <row r="54" spans="1:12" ht="16" customHeight="1">
      <c r="A54" t="s">
        <v>349</v>
      </c>
      <c r="B54" t="s">
        <v>10</v>
      </c>
      <c r="C54" t="s">
        <v>27</v>
      </c>
      <c r="D54" s="24">
        <v>45931</v>
      </c>
      <c r="E54" t="s">
        <v>456</v>
      </c>
      <c r="F54" t="s">
        <v>11</v>
      </c>
      <c r="G54" t="s">
        <v>620</v>
      </c>
      <c r="H54" t="s">
        <v>620</v>
      </c>
      <c r="I54" t="s">
        <v>324</v>
      </c>
      <c r="J54" s="25">
        <v>1</v>
      </c>
      <c r="K54" s="26">
        <v>1.6999999999999999E-3</v>
      </c>
      <c r="L54" s="26">
        <v>0</v>
      </c>
    </row>
    <row r="55" spans="1:12" ht="16" customHeight="1">
      <c r="A55" t="s">
        <v>384</v>
      </c>
      <c r="B55" t="s">
        <v>11</v>
      </c>
      <c r="C55" t="s">
        <v>29</v>
      </c>
      <c r="D55" s="24">
        <v>45931</v>
      </c>
      <c r="E55" t="s">
        <v>400</v>
      </c>
      <c r="F55" t="s">
        <v>12</v>
      </c>
      <c r="G55" t="s">
        <v>616</v>
      </c>
      <c r="H55" t="s">
        <v>616</v>
      </c>
      <c r="I55" t="s">
        <v>315</v>
      </c>
      <c r="J55" s="25">
        <v>1233</v>
      </c>
      <c r="K55" s="26">
        <v>2.3559000000000001</v>
      </c>
      <c r="L55" s="26">
        <v>1.67E-2</v>
      </c>
    </row>
    <row r="56" spans="1:12" ht="16" customHeight="1">
      <c r="A56" t="s">
        <v>386</v>
      </c>
      <c r="B56" t="s">
        <v>12</v>
      </c>
      <c r="C56" t="s">
        <v>29</v>
      </c>
      <c r="D56" s="24">
        <v>45931</v>
      </c>
      <c r="E56" t="s">
        <v>400</v>
      </c>
      <c r="F56" t="s">
        <v>12</v>
      </c>
      <c r="G56" t="s">
        <v>616</v>
      </c>
      <c r="H56" t="s">
        <v>616</v>
      </c>
      <c r="I56" t="s">
        <v>315</v>
      </c>
      <c r="J56" s="25">
        <v>1228</v>
      </c>
      <c r="K56" s="26">
        <v>2.3610000000000002</v>
      </c>
      <c r="L56" s="26">
        <v>2.2200000000000001E-2</v>
      </c>
    </row>
    <row r="57" spans="1:12" ht="16" customHeight="1">
      <c r="A57" t="s">
        <v>386</v>
      </c>
      <c r="B57" t="s">
        <v>12</v>
      </c>
      <c r="C57" t="s">
        <v>29</v>
      </c>
      <c r="D57" s="24">
        <v>45931</v>
      </c>
      <c r="E57" t="s">
        <v>430</v>
      </c>
      <c r="F57" t="s">
        <v>12</v>
      </c>
      <c r="G57" t="s">
        <v>616</v>
      </c>
      <c r="H57" t="s">
        <v>616</v>
      </c>
      <c r="I57" t="s">
        <v>322</v>
      </c>
      <c r="J57" s="25">
        <v>2</v>
      </c>
      <c r="K57" s="26">
        <v>3.8E-3</v>
      </c>
      <c r="L57" s="26">
        <v>2.9999999999999997E-4</v>
      </c>
    </row>
    <row r="58" spans="1:12" ht="16" customHeight="1">
      <c r="A58" t="s">
        <v>386</v>
      </c>
      <c r="B58" t="s">
        <v>12</v>
      </c>
      <c r="C58" t="s">
        <v>29</v>
      </c>
      <c r="D58" s="24">
        <v>45931</v>
      </c>
      <c r="E58" t="s">
        <v>456</v>
      </c>
      <c r="F58" t="s">
        <v>11</v>
      </c>
      <c r="G58" t="s">
        <v>620</v>
      </c>
      <c r="H58" t="s">
        <v>620</v>
      </c>
      <c r="I58" t="s">
        <v>324</v>
      </c>
      <c r="J58" s="25">
        <v>4</v>
      </c>
      <c r="K58" s="26">
        <v>7.7000000000000002E-3</v>
      </c>
      <c r="L58" s="26">
        <v>2.0000000000000001E-4</v>
      </c>
    </row>
    <row r="59" spans="1:12" ht="16" customHeight="1">
      <c r="A59" t="s">
        <v>387</v>
      </c>
      <c r="B59" t="s">
        <v>13</v>
      </c>
      <c r="C59" t="s">
        <v>29</v>
      </c>
      <c r="D59" s="24">
        <v>45931</v>
      </c>
      <c r="E59" t="s">
        <v>400</v>
      </c>
      <c r="F59" t="s">
        <v>12</v>
      </c>
      <c r="G59" t="s">
        <v>616</v>
      </c>
      <c r="H59" t="s">
        <v>616</v>
      </c>
      <c r="I59" t="s">
        <v>315</v>
      </c>
      <c r="J59" s="25">
        <v>2611</v>
      </c>
      <c r="K59" s="26">
        <v>5.0023</v>
      </c>
      <c r="L59" s="26">
        <v>2.6499999999999999E-2</v>
      </c>
    </row>
    <row r="60" spans="1:12" ht="16" customHeight="1">
      <c r="A60" t="s">
        <v>387</v>
      </c>
      <c r="B60" t="s">
        <v>13</v>
      </c>
      <c r="C60" t="s">
        <v>29</v>
      </c>
      <c r="D60" s="24">
        <v>45931</v>
      </c>
      <c r="E60" t="s">
        <v>430</v>
      </c>
      <c r="F60" t="s">
        <v>12</v>
      </c>
      <c r="G60" t="s">
        <v>616</v>
      </c>
      <c r="H60" t="s">
        <v>616</v>
      </c>
      <c r="I60" t="s">
        <v>322</v>
      </c>
      <c r="J60" s="25">
        <v>1</v>
      </c>
      <c r="K60" s="26">
        <v>1.9E-3</v>
      </c>
      <c r="L60" s="26">
        <v>2.0000000000000001E-4</v>
      </c>
    </row>
    <row r="61" spans="1:12" ht="16" customHeight="1">
      <c r="A61" t="s">
        <v>388</v>
      </c>
      <c r="B61" t="s">
        <v>9</v>
      </c>
      <c r="C61" t="s">
        <v>29</v>
      </c>
      <c r="D61" s="24">
        <v>45931</v>
      </c>
      <c r="E61" t="s">
        <v>400</v>
      </c>
      <c r="F61" t="s">
        <v>12</v>
      </c>
      <c r="G61" t="s">
        <v>616</v>
      </c>
      <c r="H61" t="s">
        <v>616</v>
      </c>
      <c r="I61" t="s">
        <v>315</v>
      </c>
      <c r="J61" s="25">
        <v>3420</v>
      </c>
      <c r="K61" s="26">
        <v>6.5548000000000002</v>
      </c>
      <c r="L61" s="26">
        <v>3.8399999999999997E-2</v>
      </c>
    </row>
    <row r="62" spans="1:12" ht="16" customHeight="1">
      <c r="A62" t="s">
        <v>388</v>
      </c>
      <c r="B62" t="s">
        <v>9</v>
      </c>
      <c r="C62" t="s">
        <v>29</v>
      </c>
      <c r="D62" s="24">
        <v>45931</v>
      </c>
      <c r="E62" t="s">
        <v>430</v>
      </c>
      <c r="F62" t="s">
        <v>12</v>
      </c>
      <c r="G62" t="s">
        <v>616</v>
      </c>
      <c r="H62" t="s">
        <v>616</v>
      </c>
      <c r="I62" t="s">
        <v>322</v>
      </c>
      <c r="J62" s="25">
        <v>30</v>
      </c>
      <c r="K62" s="26">
        <v>5.8799999999999998E-2</v>
      </c>
      <c r="L62" s="26">
        <v>8.0000000000000004E-4</v>
      </c>
    </row>
    <row r="63" spans="1:12" ht="16" customHeight="1">
      <c r="A63" t="s">
        <v>354</v>
      </c>
      <c r="B63" t="s">
        <v>10</v>
      </c>
      <c r="C63" t="s">
        <v>29</v>
      </c>
      <c r="D63" s="24">
        <v>45931</v>
      </c>
      <c r="E63" t="s">
        <v>400</v>
      </c>
      <c r="F63" t="s">
        <v>12</v>
      </c>
      <c r="G63" t="s">
        <v>616</v>
      </c>
      <c r="H63" t="s">
        <v>616</v>
      </c>
      <c r="I63" t="s">
        <v>315</v>
      </c>
      <c r="J63" s="25">
        <v>1577</v>
      </c>
      <c r="K63" s="26">
        <v>3.0417000000000001</v>
      </c>
      <c r="L63" s="26">
        <v>2.2599999999999999E-2</v>
      </c>
    </row>
    <row r="64" spans="1:12" ht="16" customHeight="1">
      <c r="A64" t="s">
        <v>354</v>
      </c>
      <c r="B64" t="s">
        <v>10</v>
      </c>
      <c r="C64" t="s">
        <v>29</v>
      </c>
      <c r="D64" s="24">
        <v>45931</v>
      </c>
      <c r="E64" t="s">
        <v>430</v>
      </c>
      <c r="F64" t="s">
        <v>12</v>
      </c>
      <c r="G64" t="s">
        <v>616</v>
      </c>
      <c r="H64" t="s">
        <v>616</v>
      </c>
      <c r="I64" t="s">
        <v>322</v>
      </c>
      <c r="J64" s="25">
        <v>2</v>
      </c>
      <c r="K64" s="26">
        <v>3.8999999999999998E-3</v>
      </c>
      <c r="L64" s="26">
        <v>1E-4</v>
      </c>
    </row>
    <row r="65" spans="1:12" ht="16" customHeight="1">
      <c r="A65" t="s">
        <v>389</v>
      </c>
      <c r="B65" t="s">
        <v>11</v>
      </c>
      <c r="C65" t="s">
        <v>31</v>
      </c>
      <c r="D65" s="24">
        <v>45931</v>
      </c>
      <c r="E65" t="s">
        <v>400</v>
      </c>
      <c r="F65" t="s">
        <v>12</v>
      </c>
      <c r="G65" t="s">
        <v>616</v>
      </c>
      <c r="H65" t="s">
        <v>616</v>
      </c>
      <c r="I65" t="s">
        <v>315</v>
      </c>
      <c r="J65" s="25">
        <v>5288</v>
      </c>
      <c r="K65" s="26">
        <v>10.117599999999999</v>
      </c>
      <c r="L65" s="26">
        <v>5.6500000000000002E-2</v>
      </c>
    </row>
    <row r="66" spans="1:12" ht="16" customHeight="1">
      <c r="A66" t="s">
        <v>389</v>
      </c>
      <c r="B66" t="s">
        <v>11</v>
      </c>
      <c r="C66" t="s">
        <v>31</v>
      </c>
      <c r="D66" s="24">
        <v>45931</v>
      </c>
      <c r="E66" t="s">
        <v>430</v>
      </c>
      <c r="F66" t="s">
        <v>12</v>
      </c>
      <c r="G66" t="s">
        <v>616</v>
      </c>
      <c r="H66" t="s">
        <v>616</v>
      </c>
      <c r="I66" t="s">
        <v>322</v>
      </c>
      <c r="J66" s="25">
        <v>23</v>
      </c>
      <c r="K66" s="26">
        <v>4.5499999999999999E-2</v>
      </c>
      <c r="L66" s="26">
        <v>1.1000000000000001E-3</v>
      </c>
    </row>
    <row r="67" spans="1:12" ht="16" customHeight="1">
      <c r="A67" t="s">
        <v>391</v>
      </c>
      <c r="B67" t="s">
        <v>12</v>
      </c>
      <c r="C67" t="s">
        <v>31</v>
      </c>
      <c r="D67" s="24">
        <v>45931</v>
      </c>
      <c r="E67" t="s">
        <v>400</v>
      </c>
      <c r="F67" t="s">
        <v>12</v>
      </c>
      <c r="G67" t="s">
        <v>616</v>
      </c>
      <c r="H67" t="s">
        <v>616</v>
      </c>
      <c r="I67" t="s">
        <v>315</v>
      </c>
      <c r="J67" s="25">
        <v>2017</v>
      </c>
      <c r="K67" s="26">
        <v>3.8891</v>
      </c>
      <c r="L67" s="26">
        <v>2.1399999999999999E-2</v>
      </c>
    </row>
    <row r="68" spans="1:12" ht="16" customHeight="1">
      <c r="A68" t="s">
        <v>391</v>
      </c>
      <c r="B68" t="s">
        <v>12</v>
      </c>
      <c r="C68" t="s">
        <v>31</v>
      </c>
      <c r="D68" s="24">
        <v>45931</v>
      </c>
      <c r="E68" t="s">
        <v>430</v>
      </c>
      <c r="F68" t="s">
        <v>12</v>
      </c>
      <c r="G68" t="s">
        <v>616</v>
      </c>
      <c r="H68" t="s">
        <v>616</v>
      </c>
      <c r="I68" t="s">
        <v>322</v>
      </c>
      <c r="J68" s="25">
        <v>23</v>
      </c>
      <c r="K68" s="26">
        <v>4.5699999999999998E-2</v>
      </c>
      <c r="L68" s="26">
        <v>4.0000000000000002E-4</v>
      </c>
    </row>
    <row r="69" spans="1:12" ht="16" customHeight="1">
      <c r="A69" t="s">
        <v>392</v>
      </c>
      <c r="B69" t="s">
        <v>13</v>
      </c>
      <c r="C69" t="s">
        <v>31</v>
      </c>
      <c r="D69" s="24">
        <v>45931</v>
      </c>
      <c r="E69" t="s">
        <v>400</v>
      </c>
      <c r="F69" t="s">
        <v>12</v>
      </c>
      <c r="G69" t="s">
        <v>616</v>
      </c>
      <c r="H69" t="s">
        <v>616</v>
      </c>
      <c r="I69" t="s">
        <v>315</v>
      </c>
      <c r="J69" s="25">
        <v>4418</v>
      </c>
      <c r="K69" s="26">
        <v>8.6064000000000007</v>
      </c>
      <c r="L69" s="26">
        <v>5.8900000000000001E-2</v>
      </c>
    </row>
    <row r="70" spans="1:12" ht="16" customHeight="1">
      <c r="A70" t="s">
        <v>392</v>
      </c>
      <c r="B70" t="s">
        <v>13</v>
      </c>
      <c r="C70" t="s">
        <v>31</v>
      </c>
      <c r="D70" s="24">
        <v>45931</v>
      </c>
      <c r="E70" t="s">
        <v>430</v>
      </c>
      <c r="F70" t="s">
        <v>12</v>
      </c>
      <c r="G70" t="s">
        <v>616</v>
      </c>
      <c r="H70" t="s">
        <v>616</v>
      </c>
      <c r="I70" t="s">
        <v>322</v>
      </c>
      <c r="J70" s="25">
        <v>4</v>
      </c>
      <c r="K70" s="26">
        <v>7.9000000000000008E-3</v>
      </c>
      <c r="L70" s="26">
        <v>2.9999999999999997E-4</v>
      </c>
    </row>
    <row r="71" spans="1:12" ht="16" customHeight="1">
      <c r="A71" t="s">
        <v>359</v>
      </c>
      <c r="B71" t="s">
        <v>9</v>
      </c>
      <c r="C71" t="s">
        <v>31</v>
      </c>
      <c r="D71" s="24">
        <v>45931</v>
      </c>
      <c r="E71" t="s">
        <v>400</v>
      </c>
      <c r="F71" t="s">
        <v>12</v>
      </c>
      <c r="G71" t="s">
        <v>616</v>
      </c>
      <c r="H71" t="s">
        <v>616</v>
      </c>
      <c r="I71" t="s">
        <v>315</v>
      </c>
      <c r="J71" s="25">
        <v>4441</v>
      </c>
      <c r="K71" s="26">
        <v>8.7627000000000006</v>
      </c>
      <c r="L71" s="26">
        <v>5.1700000000000003E-2</v>
      </c>
    </row>
    <row r="72" spans="1:12" ht="16" customHeight="1">
      <c r="A72" t="s">
        <v>359</v>
      </c>
      <c r="B72" t="s">
        <v>9</v>
      </c>
      <c r="C72" t="s">
        <v>31</v>
      </c>
      <c r="D72" s="24">
        <v>45931</v>
      </c>
      <c r="E72" t="s">
        <v>430</v>
      </c>
      <c r="F72" t="s">
        <v>12</v>
      </c>
      <c r="G72" t="s">
        <v>616</v>
      </c>
      <c r="H72" t="s">
        <v>616</v>
      </c>
      <c r="I72" t="s">
        <v>322</v>
      </c>
      <c r="J72" s="25">
        <v>2</v>
      </c>
      <c r="K72" s="26">
        <v>3.8999999999999998E-3</v>
      </c>
      <c r="L72" s="26">
        <v>0</v>
      </c>
    </row>
    <row r="73" spans="1:12" ht="16" customHeight="1">
      <c r="A73" t="s">
        <v>359</v>
      </c>
      <c r="B73" t="s">
        <v>9</v>
      </c>
      <c r="C73" t="s">
        <v>31</v>
      </c>
      <c r="D73" s="24">
        <v>45931</v>
      </c>
      <c r="E73" t="s">
        <v>456</v>
      </c>
      <c r="F73" t="s">
        <v>11</v>
      </c>
      <c r="G73" t="s">
        <v>620</v>
      </c>
      <c r="H73" t="s">
        <v>620</v>
      </c>
      <c r="I73" t="s">
        <v>324</v>
      </c>
      <c r="J73" s="25">
        <v>11</v>
      </c>
      <c r="K73" s="26">
        <v>2.1999999999999999E-2</v>
      </c>
      <c r="L73" s="26">
        <v>4.0000000000000002E-4</v>
      </c>
    </row>
    <row r="74" spans="1:12" ht="16" customHeight="1">
      <c r="A74" t="s">
        <v>393</v>
      </c>
      <c r="B74" t="s">
        <v>10</v>
      </c>
      <c r="C74" t="s">
        <v>31</v>
      </c>
      <c r="D74" s="24">
        <v>45931</v>
      </c>
      <c r="E74" t="s">
        <v>400</v>
      </c>
      <c r="F74" t="s">
        <v>12</v>
      </c>
      <c r="G74" t="s">
        <v>616</v>
      </c>
      <c r="H74" t="s">
        <v>616</v>
      </c>
      <c r="I74" t="s">
        <v>315</v>
      </c>
      <c r="J74" s="25">
        <v>607</v>
      </c>
      <c r="K74" s="26">
        <v>1.1922999999999999</v>
      </c>
      <c r="L74" s="26">
        <v>6.6E-3</v>
      </c>
    </row>
    <row r="75" spans="1:12" ht="16" customHeight="1">
      <c r="A75" t="s">
        <v>393</v>
      </c>
      <c r="B75" t="s">
        <v>10</v>
      </c>
      <c r="C75" t="s">
        <v>31</v>
      </c>
      <c r="D75" s="24">
        <v>45931</v>
      </c>
      <c r="E75" t="s">
        <v>430</v>
      </c>
      <c r="F75" t="s">
        <v>12</v>
      </c>
      <c r="G75" t="s">
        <v>616</v>
      </c>
      <c r="H75" t="s">
        <v>616</v>
      </c>
      <c r="I75" t="s">
        <v>322</v>
      </c>
      <c r="J75" s="25">
        <v>2</v>
      </c>
      <c r="K75" s="26">
        <v>4.0000000000000001E-3</v>
      </c>
      <c r="L75" s="26">
        <v>1E-4</v>
      </c>
    </row>
    <row r="76" spans="1:12" ht="16" customHeight="1">
      <c r="A76" t="s">
        <v>395</v>
      </c>
      <c r="B76" t="s">
        <v>12</v>
      </c>
      <c r="C76" t="s">
        <v>33</v>
      </c>
      <c r="D76" s="24">
        <v>45931</v>
      </c>
      <c r="E76" t="s">
        <v>400</v>
      </c>
      <c r="F76" t="s">
        <v>12</v>
      </c>
      <c r="G76" t="s">
        <v>616</v>
      </c>
      <c r="H76" t="s">
        <v>616</v>
      </c>
      <c r="I76" t="s">
        <v>315</v>
      </c>
      <c r="J76" s="25">
        <v>7862</v>
      </c>
      <c r="K76" s="26">
        <v>15.4369</v>
      </c>
      <c r="L76" s="26">
        <v>7.1499999999999994E-2</v>
      </c>
    </row>
    <row r="77" spans="1:12" ht="16" customHeight="1">
      <c r="A77" t="s">
        <v>395</v>
      </c>
      <c r="B77" t="s">
        <v>12</v>
      </c>
      <c r="C77" t="s">
        <v>33</v>
      </c>
      <c r="D77" s="24">
        <v>45931</v>
      </c>
      <c r="E77" t="s">
        <v>430</v>
      </c>
      <c r="F77" t="s">
        <v>12</v>
      </c>
      <c r="G77" t="s">
        <v>616</v>
      </c>
      <c r="H77" t="s">
        <v>616</v>
      </c>
      <c r="I77" t="s">
        <v>322</v>
      </c>
      <c r="J77" s="25">
        <v>0</v>
      </c>
      <c r="K77" s="26">
        <v>0</v>
      </c>
      <c r="L77" s="26">
        <v>0</v>
      </c>
    </row>
    <row r="78" spans="1:12" ht="16" customHeight="1">
      <c r="A78" t="s">
        <v>396</v>
      </c>
      <c r="B78" t="s">
        <v>13</v>
      </c>
      <c r="C78" t="s">
        <v>33</v>
      </c>
      <c r="D78" s="24">
        <v>45931</v>
      </c>
      <c r="E78" t="s">
        <v>400</v>
      </c>
      <c r="F78" t="s">
        <v>12</v>
      </c>
      <c r="G78" t="s">
        <v>616</v>
      </c>
      <c r="H78" t="s">
        <v>616</v>
      </c>
      <c r="I78" t="s">
        <v>315</v>
      </c>
      <c r="J78" s="25">
        <v>16056</v>
      </c>
      <c r="K78" s="26">
        <v>31.4299</v>
      </c>
      <c r="L78" s="26">
        <v>0.13930000000000001</v>
      </c>
    </row>
    <row r="79" spans="1:12" ht="16" customHeight="1">
      <c r="A79" t="s">
        <v>396</v>
      </c>
      <c r="B79" t="s">
        <v>13</v>
      </c>
      <c r="C79" t="s">
        <v>33</v>
      </c>
      <c r="D79" s="24">
        <v>45931</v>
      </c>
      <c r="E79" t="s">
        <v>430</v>
      </c>
      <c r="F79" t="s">
        <v>12</v>
      </c>
      <c r="G79" t="s">
        <v>616</v>
      </c>
      <c r="H79" t="s">
        <v>616</v>
      </c>
      <c r="I79" t="s">
        <v>322</v>
      </c>
      <c r="J79" s="25">
        <v>3</v>
      </c>
      <c r="K79" s="26">
        <v>5.7999999999999996E-3</v>
      </c>
      <c r="L79" s="26">
        <v>1E-4</v>
      </c>
    </row>
    <row r="80" spans="1:12" ht="16" customHeight="1">
      <c r="A80" t="s">
        <v>397</v>
      </c>
      <c r="B80" t="s">
        <v>9</v>
      </c>
      <c r="C80" t="s">
        <v>33</v>
      </c>
      <c r="D80" s="24">
        <v>45931</v>
      </c>
      <c r="E80" t="s">
        <v>400</v>
      </c>
      <c r="F80" t="s">
        <v>12</v>
      </c>
      <c r="G80" t="s">
        <v>616</v>
      </c>
      <c r="H80" t="s">
        <v>616</v>
      </c>
      <c r="I80" t="s">
        <v>315</v>
      </c>
      <c r="J80" s="25">
        <v>17155</v>
      </c>
      <c r="K80" s="26">
        <v>33.671300000000002</v>
      </c>
      <c r="L80" s="26">
        <v>0.1192</v>
      </c>
    </row>
    <row r="81" spans="1:12" ht="16" customHeight="1">
      <c r="A81" t="s">
        <v>397</v>
      </c>
      <c r="B81" t="s">
        <v>9</v>
      </c>
      <c r="C81" t="s">
        <v>33</v>
      </c>
      <c r="D81" s="24">
        <v>45931</v>
      </c>
      <c r="E81" t="s">
        <v>430</v>
      </c>
      <c r="F81" t="s">
        <v>12</v>
      </c>
      <c r="G81" t="s">
        <v>616</v>
      </c>
      <c r="H81" t="s">
        <v>616</v>
      </c>
      <c r="I81" t="s">
        <v>322</v>
      </c>
      <c r="J81" s="25">
        <v>33</v>
      </c>
      <c r="K81" s="26">
        <v>6.4699999999999994E-2</v>
      </c>
      <c r="L81" s="26">
        <v>1.1000000000000001E-3</v>
      </c>
    </row>
    <row r="82" spans="1:12" ht="16" customHeight="1">
      <c r="A82" t="s">
        <v>321</v>
      </c>
      <c r="B82" t="s">
        <v>10</v>
      </c>
      <c r="C82" t="s">
        <v>33</v>
      </c>
      <c r="D82" s="24">
        <v>45931</v>
      </c>
      <c r="E82" t="s">
        <v>400</v>
      </c>
      <c r="F82" t="s">
        <v>12</v>
      </c>
      <c r="G82" t="s">
        <v>616</v>
      </c>
      <c r="H82" t="s">
        <v>616</v>
      </c>
      <c r="I82" t="s">
        <v>315</v>
      </c>
      <c r="J82" s="25">
        <v>44685</v>
      </c>
      <c r="K82" s="26">
        <v>87.489599999999996</v>
      </c>
      <c r="L82" s="26">
        <v>0.27439999999999998</v>
      </c>
    </row>
    <row r="83" spans="1:12" ht="16" customHeight="1">
      <c r="A83" t="s">
        <v>321</v>
      </c>
      <c r="B83" t="s">
        <v>10</v>
      </c>
      <c r="C83" t="s">
        <v>33</v>
      </c>
      <c r="D83" s="24">
        <v>45931</v>
      </c>
      <c r="E83" t="s">
        <v>430</v>
      </c>
      <c r="F83" t="s">
        <v>12</v>
      </c>
      <c r="G83" t="s">
        <v>616</v>
      </c>
      <c r="H83" t="s">
        <v>616</v>
      </c>
      <c r="I83" t="s">
        <v>322</v>
      </c>
      <c r="J83" s="25">
        <v>1</v>
      </c>
      <c r="K83" s="26">
        <v>2E-3</v>
      </c>
      <c r="L83" s="26">
        <v>0</v>
      </c>
    </row>
    <row r="84" spans="1:12" ht="16" customHeight="1">
      <c r="A84" t="s">
        <v>321</v>
      </c>
      <c r="B84" t="s">
        <v>10</v>
      </c>
      <c r="C84" t="s">
        <v>33</v>
      </c>
      <c r="D84" s="24">
        <v>45931</v>
      </c>
      <c r="E84" t="s">
        <v>456</v>
      </c>
      <c r="F84" t="s">
        <v>11</v>
      </c>
      <c r="G84" t="s">
        <v>620</v>
      </c>
      <c r="H84" t="s">
        <v>620</v>
      </c>
      <c r="I84" t="s">
        <v>324</v>
      </c>
      <c r="J84" s="25">
        <v>4</v>
      </c>
      <c r="K84" s="26">
        <v>7.7000000000000002E-3</v>
      </c>
      <c r="L84" s="26">
        <v>2.9999999999999997E-4</v>
      </c>
    </row>
    <row r="85" spans="1:12" ht="16" customHeight="1">
      <c r="A85" t="s">
        <v>398</v>
      </c>
      <c r="B85" t="s">
        <v>11</v>
      </c>
      <c r="C85" t="s">
        <v>35</v>
      </c>
      <c r="D85" s="24">
        <v>45931</v>
      </c>
      <c r="E85" t="s">
        <v>400</v>
      </c>
      <c r="F85" t="s">
        <v>12</v>
      </c>
      <c r="G85" t="s">
        <v>616</v>
      </c>
      <c r="H85" t="s">
        <v>616</v>
      </c>
      <c r="I85" t="s">
        <v>315</v>
      </c>
      <c r="J85" s="25">
        <v>881903</v>
      </c>
      <c r="K85" s="26">
        <v>1741.5597</v>
      </c>
      <c r="L85" s="26">
        <v>3.5028999999999999</v>
      </c>
    </row>
    <row r="86" spans="1:12" ht="16" customHeight="1">
      <c r="A86" t="s">
        <v>398</v>
      </c>
      <c r="B86" t="s">
        <v>11</v>
      </c>
      <c r="C86" t="s">
        <v>35</v>
      </c>
      <c r="D86" s="24">
        <v>45931</v>
      </c>
      <c r="E86" t="s">
        <v>430</v>
      </c>
      <c r="F86" t="s">
        <v>12</v>
      </c>
      <c r="G86" t="s">
        <v>616</v>
      </c>
      <c r="H86" t="s">
        <v>616</v>
      </c>
      <c r="I86" t="s">
        <v>322</v>
      </c>
      <c r="J86" s="25">
        <v>33</v>
      </c>
      <c r="K86" s="26">
        <v>6.5799999999999997E-2</v>
      </c>
      <c r="L86" s="26">
        <v>8.9999999999999998E-4</v>
      </c>
    </row>
    <row r="87" spans="1:12" ht="16" customHeight="1">
      <c r="A87" t="s">
        <v>398</v>
      </c>
      <c r="B87" t="s">
        <v>11</v>
      </c>
      <c r="C87" t="s">
        <v>35</v>
      </c>
      <c r="D87" s="24">
        <v>45931</v>
      </c>
      <c r="E87" t="s">
        <v>456</v>
      </c>
      <c r="F87" t="s">
        <v>11</v>
      </c>
      <c r="G87" t="s">
        <v>620</v>
      </c>
      <c r="H87" t="s">
        <v>620</v>
      </c>
      <c r="I87" t="s">
        <v>324</v>
      </c>
      <c r="J87" s="25">
        <v>4</v>
      </c>
      <c r="K87" s="26">
        <v>8.0000000000000002E-3</v>
      </c>
      <c r="L87" s="26">
        <v>5.0000000000000001E-4</v>
      </c>
    </row>
    <row r="88" spans="1:12" ht="16" customHeight="1">
      <c r="A88" t="s">
        <v>400</v>
      </c>
      <c r="B88" t="s">
        <v>12</v>
      </c>
      <c r="C88" t="s">
        <v>35</v>
      </c>
      <c r="D88" s="24">
        <v>45931</v>
      </c>
      <c r="E88" t="s">
        <v>400</v>
      </c>
      <c r="F88" t="s">
        <v>12</v>
      </c>
      <c r="G88" t="s">
        <v>616</v>
      </c>
      <c r="H88" t="s">
        <v>616</v>
      </c>
      <c r="I88" t="s">
        <v>315</v>
      </c>
      <c r="J88" s="25">
        <v>4978445</v>
      </c>
      <c r="K88" s="26">
        <v>9783.1805000000004</v>
      </c>
      <c r="L88" s="26">
        <v>6.6273</v>
      </c>
    </row>
    <row r="89" spans="1:12" ht="16" customHeight="1">
      <c r="A89" t="s">
        <v>400</v>
      </c>
      <c r="B89" t="s">
        <v>12</v>
      </c>
      <c r="C89" t="s">
        <v>35</v>
      </c>
      <c r="D89" s="24">
        <v>45931</v>
      </c>
      <c r="E89" t="s">
        <v>430</v>
      </c>
      <c r="F89" t="s">
        <v>12</v>
      </c>
      <c r="G89" t="s">
        <v>616</v>
      </c>
      <c r="H89" t="s">
        <v>616</v>
      </c>
      <c r="I89" t="s">
        <v>322</v>
      </c>
      <c r="J89" s="25">
        <v>172</v>
      </c>
      <c r="K89" s="26">
        <v>0.33950000000000002</v>
      </c>
      <c r="L89" s="26">
        <v>2.7000000000000001E-3</v>
      </c>
    </row>
    <row r="90" spans="1:12" ht="16" customHeight="1">
      <c r="A90" t="s">
        <v>401</v>
      </c>
      <c r="B90" t="s">
        <v>13</v>
      </c>
      <c r="C90" t="s">
        <v>35</v>
      </c>
      <c r="D90" s="24">
        <v>45931</v>
      </c>
      <c r="E90" t="s">
        <v>430</v>
      </c>
      <c r="F90" t="s">
        <v>12</v>
      </c>
      <c r="G90" t="s">
        <v>616</v>
      </c>
      <c r="H90" t="s">
        <v>616</v>
      </c>
      <c r="I90" t="s">
        <v>322</v>
      </c>
      <c r="J90" s="25">
        <v>1240</v>
      </c>
      <c r="K90" s="26">
        <v>2.4424999999999999</v>
      </c>
      <c r="L90" s="26">
        <v>2.1399999999999999E-2</v>
      </c>
    </row>
    <row r="91" spans="1:12" ht="16" customHeight="1">
      <c r="A91" t="s">
        <v>402</v>
      </c>
      <c r="B91" t="s">
        <v>9</v>
      </c>
      <c r="C91" t="s">
        <v>36</v>
      </c>
      <c r="D91" s="24">
        <v>45962</v>
      </c>
      <c r="E91" t="s">
        <v>430</v>
      </c>
      <c r="F91" t="s">
        <v>12</v>
      </c>
      <c r="G91" t="s">
        <v>616</v>
      </c>
      <c r="H91" t="s">
        <v>616</v>
      </c>
      <c r="I91" t="s">
        <v>315</v>
      </c>
      <c r="J91" s="25">
        <v>1274</v>
      </c>
      <c r="K91" s="26">
        <v>2.5215000000000001</v>
      </c>
      <c r="L91" s="26">
        <v>2.18E-2</v>
      </c>
    </row>
    <row r="92" spans="1:12" ht="16" customHeight="1">
      <c r="A92" t="s">
        <v>402</v>
      </c>
      <c r="B92" t="s">
        <v>9</v>
      </c>
      <c r="C92" t="s">
        <v>36</v>
      </c>
      <c r="D92" s="24">
        <v>45962</v>
      </c>
      <c r="E92" t="s">
        <v>456</v>
      </c>
      <c r="F92" t="s">
        <v>11</v>
      </c>
      <c r="G92" t="s">
        <v>620</v>
      </c>
      <c r="H92" t="s">
        <v>620</v>
      </c>
      <c r="I92" t="s">
        <v>322</v>
      </c>
      <c r="J92" s="25">
        <v>4</v>
      </c>
      <c r="K92" s="26">
        <v>7.7999999999999996E-3</v>
      </c>
      <c r="L92" s="26">
        <v>2.0000000000000001E-4</v>
      </c>
    </row>
    <row r="93" spans="1:12" ht="16" customHeight="1">
      <c r="A93" t="s">
        <v>365</v>
      </c>
      <c r="B93" t="s">
        <v>10</v>
      </c>
      <c r="C93" t="s">
        <v>36</v>
      </c>
      <c r="D93" s="24">
        <v>45962</v>
      </c>
      <c r="E93" t="s">
        <v>430</v>
      </c>
      <c r="F93" t="s">
        <v>12</v>
      </c>
      <c r="G93" t="s">
        <v>616</v>
      </c>
      <c r="H93" t="s">
        <v>616</v>
      </c>
      <c r="I93" t="s">
        <v>315</v>
      </c>
      <c r="J93" s="25">
        <v>678</v>
      </c>
      <c r="K93" s="26">
        <v>1.329</v>
      </c>
      <c r="L93" s="26">
        <v>9.7999999999999997E-3</v>
      </c>
    </row>
    <row r="94" spans="1:12" ht="16" customHeight="1">
      <c r="A94" t="s">
        <v>365</v>
      </c>
      <c r="B94" t="s">
        <v>10</v>
      </c>
      <c r="C94" t="s">
        <v>36</v>
      </c>
      <c r="D94" s="24">
        <v>45962</v>
      </c>
      <c r="E94" t="s">
        <v>456</v>
      </c>
      <c r="F94" t="s">
        <v>11</v>
      </c>
      <c r="G94" t="s">
        <v>620</v>
      </c>
      <c r="H94" t="s">
        <v>620</v>
      </c>
      <c r="I94" t="s">
        <v>322</v>
      </c>
      <c r="J94" s="25">
        <v>3</v>
      </c>
      <c r="K94" s="26">
        <v>5.8999999999999999E-3</v>
      </c>
      <c r="L94" s="26">
        <v>2.0000000000000001E-4</v>
      </c>
    </row>
    <row r="95" spans="1:12" ht="16" customHeight="1">
      <c r="A95" t="s">
        <v>414</v>
      </c>
      <c r="B95" t="s">
        <v>12</v>
      </c>
      <c r="C95" t="s">
        <v>36</v>
      </c>
      <c r="D95" s="24">
        <v>45962</v>
      </c>
      <c r="E95" t="s">
        <v>430</v>
      </c>
      <c r="F95" t="s">
        <v>12</v>
      </c>
      <c r="G95" t="s">
        <v>616</v>
      </c>
      <c r="H95" t="s">
        <v>616</v>
      </c>
      <c r="I95" t="s">
        <v>315</v>
      </c>
      <c r="J95" s="25">
        <v>1259</v>
      </c>
      <c r="K95" s="26">
        <v>2.4691000000000001</v>
      </c>
      <c r="L95" s="26">
        <v>1.6199999999999999E-2</v>
      </c>
    </row>
    <row r="96" spans="1:12" ht="16" customHeight="1">
      <c r="A96" t="s">
        <v>414</v>
      </c>
      <c r="B96" t="s">
        <v>12</v>
      </c>
      <c r="C96" t="s">
        <v>36</v>
      </c>
      <c r="D96" s="24">
        <v>45962</v>
      </c>
      <c r="E96" t="s">
        <v>456</v>
      </c>
      <c r="F96" t="s">
        <v>11</v>
      </c>
      <c r="G96" t="s">
        <v>620</v>
      </c>
      <c r="H96" t="s">
        <v>620</v>
      </c>
      <c r="I96" t="s">
        <v>322</v>
      </c>
      <c r="J96" s="25">
        <v>15</v>
      </c>
      <c r="K96" s="26">
        <v>2.8299999999999999E-2</v>
      </c>
      <c r="L96" s="26">
        <v>2.0000000000000001E-4</v>
      </c>
    </row>
    <row r="97" spans="1:12" ht="16" customHeight="1">
      <c r="A97" t="s">
        <v>416</v>
      </c>
      <c r="B97" t="s">
        <v>13</v>
      </c>
      <c r="C97" t="s">
        <v>36</v>
      </c>
      <c r="D97" s="24">
        <v>45962</v>
      </c>
      <c r="E97" t="s">
        <v>430</v>
      </c>
      <c r="F97" t="s">
        <v>12</v>
      </c>
      <c r="G97" t="s">
        <v>616</v>
      </c>
      <c r="H97" t="s">
        <v>616</v>
      </c>
      <c r="I97" t="s">
        <v>315</v>
      </c>
      <c r="J97" s="25">
        <v>2756</v>
      </c>
      <c r="K97" s="26">
        <v>5.4335000000000004</v>
      </c>
      <c r="L97" s="26">
        <v>2.8199999999999999E-2</v>
      </c>
    </row>
    <row r="98" spans="1:12" ht="16" customHeight="1">
      <c r="A98" t="s">
        <v>416</v>
      </c>
      <c r="B98" t="s">
        <v>13</v>
      </c>
      <c r="C98" t="s">
        <v>36</v>
      </c>
      <c r="D98" s="24">
        <v>45962</v>
      </c>
      <c r="E98" t="s">
        <v>456</v>
      </c>
      <c r="F98" t="s">
        <v>11</v>
      </c>
      <c r="G98" t="s">
        <v>620</v>
      </c>
      <c r="H98" t="s">
        <v>620</v>
      </c>
      <c r="I98" t="s">
        <v>322</v>
      </c>
      <c r="J98" s="25">
        <v>2</v>
      </c>
      <c r="K98" s="26">
        <v>4.0000000000000001E-3</v>
      </c>
      <c r="L98" s="26">
        <v>1E-4</v>
      </c>
    </row>
    <row r="99" spans="1:12" ht="16" customHeight="1">
      <c r="A99" t="s">
        <v>417</v>
      </c>
      <c r="B99" t="s">
        <v>9</v>
      </c>
      <c r="C99" t="s">
        <v>37</v>
      </c>
      <c r="D99" s="24">
        <v>45962</v>
      </c>
      <c r="E99" t="s">
        <v>430</v>
      </c>
      <c r="F99" t="s">
        <v>12</v>
      </c>
      <c r="G99" t="s">
        <v>616</v>
      </c>
      <c r="H99" t="s">
        <v>616</v>
      </c>
      <c r="I99" t="s">
        <v>315</v>
      </c>
      <c r="J99" s="25">
        <v>1396</v>
      </c>
      <c r="K99" s="26">
        <v>2.7635999999999998</v>
      </c>
      <c r="L99" s="26">
        <v>1.4200000000000001E-2</v>
      </c>
    </row>
    <row r="100" spans="1:12" ht="16" customHeight="1">
      <c r="A100" t="s">
        <v>417</v>
      </c>
      <c r="B100" t="s">
        <v>9</v>
      </c>
      <c r="C100" t="s">
        <v>37</v>
      </c>
      <c r="D100" s="24">
        <v>45962</v>
      </c>
      <c r="E100" t="s">
        <v>456</v>
      </c>
      <c r="F100" t="s">
        <v>11</v>
      </c>
      <c r="G100" t="s">
        <v>620</v>
      </c>
      <c r="H100" t="s">
        <v>620</v>
      </c>
      <c r="I100" t="s">
        <v>322</v>
      </c>
      <c r="J100" s="25">
        <v>5</v>
      </c>
      <c r="K100" s="26">
        <v>9.9000000000000008E-3</v>
      </c>
      <c r="L100" s="26">
        <v>1E-4</v>
      </c>
    </row>
    <row r="101" spans="1:12" ht="16" customHeight="1">
      <c r="A101" t="s">
        <v>385</v>
      </c>
      <c r="B101" t="s">
        <v>10</v>
      </c>
      <c r="C101" t="s">
        <v>37</v>
      </c>
      <c r="D101" s="24">
        <v>45962</v>
      </c>
      <c r="E101" t="s">
        <v>430</v>
      </c>
      <c r="F101" t="s">
        <v>12</v>
      </c>
      <c r="G101" t="s">
        <v>616</v>
      </c>
      <c r="H101" t="s">
        <v>616</v>
      </c>
      <c r="I101" t="s">
        <v>315</v>
      </c>
      <c r="J101" s="25">
        <v>1529</v>
      </c>
      <c r="K101" s="26">
        <v>3.0021</v>
      </c>
      <c r="L101" s="26">
        <v>1.7899999999999999E-2</v>
      </c>
    </row>
    <row r="102" spans="1:12" ht="16" customHeight="1">
      <c r="A102" t="s">
        <v>385</v>
      </c>
      <c r="B102" t="s">
        <v>10</v>
      </c>
      <c r="C102" t="s">
        <v>37</v>
      </c>
      <c r="D102" s="24">
        <v>45962</v>
      </c>
      <c r="E102" t="s">
        <v>456</v>
      </c>
      <c r="F102" t="s">
        <v>11</v>
      </c>
      <c r="G102" t="s">
        <v>620</v>
      </c>
      <c r="H102" t="s">
        <v>620</v>
      </c>
      <c r="I102" t="s">
        <v>322</v>
      </c>
      <c r="J102" s="25">
        <v>46</v>
      </c>
      <c r="K102" s="26">
        <v>9.0899999999999995E-2</v>
      </c>
      <c r="L102" s="26">
        <v>1.1999999999999999E-3</v>
      </c>
    </row>
    <row r="103" spans="1:12" ht="16" customHeight="1">
      <c r="A103" t="s">
        <v>385</v>
      </c>
      <c r="B103" t="s">
        <v>10</v>
      </c>
      <c r="C103" t="s">
        <v>37</v>
      </c>
      <c r="D103" s="24">
        <v>45962</v>
      </c>
      <c r="E103" t="s">
        <v>491</v>
      </c>
      <c r="F103" t="s">
        <v>12</v>
      </c>
      <c r="G103" t="s">
        <v>616</v>
      </c>
      <c r="H103" t="s">
        <v>616</v>
      </c>
      <c r="I103" t="s">
        <v>324</v>
      </c>
      <c r="J103" s="25">
        <v>7</v>
      </c>
      <c r="K103" s="26">
        <v>1.32E-2</v>
      </c>
      <c r="L103" s="26">
        <v>1E-4</v>
      </c>
    </row>
    <row r="104" spans="1:12" ht="16" customHeight="1">
      <c r="A104" t="s">
        <v>418</v>
      </c>
      <c r="B104" t="s">
        <v>11</v>
      </c>
      <c r="C104" t="s">
        <v>37</v>
      </c>
      <c r="D104" s="24">
        <v>45962</v>
      </c>
      <c r="E104" t="s">
        <v>430</v>
      </c>
      <c r="F104" t="s">
        <v>12</v>
      </c>
      <c r="G104" t="s">
        <v>616</v>
      </c>
      <c r="H104" t="s">
        <v>616</v>
      </c>
      <c r="I104" t="s">
        <v>315</v>
      </c>
      <c r="J104" s="25">
        <v>1546</v>
      </c>
      <c r="K104" s="26">
        <v>3.0642</v>
      </c>
      <c r="L104" s="26">
        <v>1.9900000000000001E-2</v>
      </c>
    </row>
    <row r="105" spans="1:12" ht="16" customHeight="1">
      <c r="A105" t="s">
        <v>418</v>
      </c>
      <c r="B105" t="s">
        <v>11</v>
      </c>
      <c r="C105" t="s">
        <v>37</v>
      </c>
      <c r="D105" s="24">
        <v>45962</v>
      </c>
      <c r="E105" t="s">
        <v>456</v>
      </c>
      <c r="F105" t="s">
        <v>11</v>
      </c>
      <c r="G105" t="s">
        <v>620</v>
      </c>
      <c r="H105" t="s">
        <v>620</v>
      </c>
      <c r="I105" t="s">
        <v>322</v>
      </c>
      <c r="J105" s="25">
        <v>37</v>
      </c>
      <c r="K105" s="26">
        <v>7.3499999999999996E-2</v>
      </c>
      <c r="L105" s="26">
        <v>1E-3</v>
      </c>
    </row>
    <row r="106" spans="1:12" ht="16" customHeight="1">
      <c r="A106" t="s">
        <v>420</v>
      </c>
      <c r="B106" t="s">
        <v>12</v>
      </c>
      <c r="C106" t="s">
        <v>37</v>
      </c>
      <c r="D106" s="24">
        <v>45962</v>
      </c>
      <c r="E106" t="s">
        <v>430</v>
      </c>
      <c r="F106" t="s">
        <v>12</v>
      </c>
      <c r="G106" t="s">
        <v>616</v>
      </c>
      <c r="H106" t="s">
        <v>616</v>
      </c>
      <c r="I106" t="s">
        <v>315</v>
      </c>
      <c r="J106" s="25">
        <v>2023</v>
      </c>
      <c r="K106" s="26">
        <v>3.9666999999999999</v>
      </c>
      <c r="L106" s="26">
        <v>2.1899999999999999E-2</v>
      </c>
    </row>
    <row r="107" spans="1:12" ht="16" customHeight="1">
      <c r="A107" t="s">
        <v>420</v>
      </c>
      <c r="B107" t="s">
        <v>12</v>
      </c>
      <c r="C107" t="s">
        <v>37</v>
      </c>
      <c r="D107" s="24">
        <v>45962</v>
      </c>
      <c r="E107" t="s">
        <v>456</v>
      </c>
      <c r="F107" t="s">
        <v>11</v>
      </c>
      <c r="G107" t="s">
        <v>620</v>
      </c>
      <c r="H107" t="s">
        <v>620</v>
      </c>
      <c r="I107" t="s">
        <v>322</v>
      </c>
      <c r="J107" s="25">
        <v>9</v>
      </c>
      <c r="K107" s="26">
        <v>1.7600000000000001E-2</v>
      </c>
      <c r="L107" s="26">
        <v>2.0000000000000001E-4</v>
      </c>
    </row>
    <row r="108" spans="1:12" ht="16" customHeight="1">
      <c r="A108" t="s">
        <v>421</v>
      </c>
      <c r="B108" t="s">
        <v>13</v>
      </c>
      <c r="C108" t="s">
        <v>37</v>
      </c>
      <c r="D108" s="24">
        <v>45962</v>
      </c>
      <c r="E108" t="s">
        <v>430</v>
      </c>
      <c r="F108" t="s">
        <v>12</v>
      </c>
      <c r="G108" t="s">
        <v>616</v>
      </c>
      <c r="H108" t="s">
        <v>616</v>
      </c>
      <c r="I108" t="s">
        <v>315</v>
      </c>
      <c r="J108" s="25">
        <v>2700</v>
      </c>
      <c r="K108" s="26">
        <v>5.3128000000000002</v>
      </c>
      <c r="L108" s="26">
        <v>3.2199999999999999E-2</v>
      </c>
    </row>
    <row r="109" spans="1:12" ht="16" customHeight="1">
      <c r="A109" t="s">
        <v>421</v>
      </c>
      <c r="B109" t="s">
        <v>13</v>
      </c>
      <c r="C109" t="s">
        <v>37</v>
      </c>
      <c r="D109" s="24">
        <v>45962</v>
      </c>
      <c r="E109" t="s">
        <v>456</v>
      </c>
      <c r="F109" t="s">
        <v>11</v>
      </c>
      <c r="G109" t="s">
        <v>620</v>
      </c>
      <c r="H109" t="s">
        <v>620</v>
      </c>
      <c r="I109" t="s">
        <v>322</v>
      </c>
      <c r="J109" s="25">
        <v>1</v>
      </c>
      <c r="K109" s="26">
        <v>2E-3</v>
      </c>
      <c r="L109" s="26">
        <v>0</v>
      </c>
    </row>
    <row r="110" spans="1:12" ht="16" customHeight="1">
      <c r="A110" t="s">
        <v>422</v>
      </c>
      <c r="B110" t="s">
        <v>9</v>
      </c>
      <c r="C110" t="s">
        <v>38</v>
      </c>
      <c r="D110" s="24">
        <v>45962</v>
      </c>
      <c r="E110" t="s">
        <v>430</v>
      </c>
      <c r="F110" t="s">
        <v>12</v>
      </c>
      <c r="G110" t="s">
        <v>616</v>
      </c>
      <c r="H110" t="s">
        <v>616</v>
      </c>
      <c r="I110" t="s">
        <v>315</v>
      </c>
      <c r="J110" s="25">
        <v>2907</v>
      </c>
      <c r="K110" s="26">
        <v>5.7644000000000002</v>
      </c>
      <c r="L110" s="26">
        <v>3.2300000000000002E-2</v>
      </c>
    </row>
    <row r="111" spans="1:12" ht="16" customHeight="1">
      <c r="A111" t="s">
        <v>422</v>
      </c>
      <c r="B111" t="s">
        <v>9</v>
      </c>
      <c r="C111" t="s">
        <v>38</v>
      </c>
      <c r="D111" s="24">
        <v>45962</v>
      </c>
      <c r="E111" t="s">
        <v>456</v>
      </c>
      <c r="F111" t="s">
        <v>11</v>
      </c>
      <c r="G111" t="s">
        <v>620</v>
      </c>
      <c r="H111" t="s">
        <v>620</v>
      </c>
      <c r="I111" t="s">
        <v>322</v>
      </c>
      <c r="J111" s="25">
        <v>6</v>
      </c>
      <c r="K111" s="26">
        <v>1.21E-2</v>
      </c>
      <c r="L111" s="26">
        <v>2.0000000000000001E-4</v>
      </c>
    </row>
    <row r="112" spans="1:12" ht="16" customHeight="1">
      <c r="A112" t="s">
        <v>390</v>
      </c>
      <c r="B112" t="s">
        <v>10</v>
      </c>
      <c r="C112" t="s">
        <v>38</v>
      </c>
      <c r="D112" s="24">
        <v>45962</v>
      </c>
      <c r="E112" t="s">
        <v>430</v>
      </c>
      <c r="F112" t="s">
        <v>12</v>
      </c>
      <c r="G112" t="s">
        <v>616</v>
      </c>
      <c r="H112" t="s">
        <v>616</v>
      </c>
      <c r="I112" t="s">
        <v>315</v>
      </c>
      <c r="J112" s="25">
        <v>3933</v>
      </c>
      <c r="K112" s="26">
        <v>7.8212999999999999</v>
      </c>
      <c r="L112" s="26">
        <v>3.8899999999999997E-2</v>
      </c>
    </row>
    <row r="113" spans="1:12" ht="16" customHeight="1">
      <c r="A113" t="s">
        <v>390</v>
      </c>
      <c r="B113" t="s">
        <v>10</v>
      </c>
      <c r="C113" t="s">
        <v>38</v>
      </c>
      <c r="D113" s="24">
        <v>45962</v>
      </c>
      <c r="E113" t="s">
        <v>456</v>
      </c>
      <c r="F113" t="s">
        <v>11</v>
      </c>
      <c r="G113" t="s">
        <v>620</v>
      </c>
      <c r="H113" t="s">
        <v>620</v>
      </c>
      <c r="I113" t="s">
        <v>322</v>
      </c>
      <c r="J113" s="25">
        <v>0</v>
      </c>
      <c r="K113" s="26">
        <v>0</v>
      </c>
      <c r="L113" s="26">
        <v>0</v>
      </c>
    </row>
    <row r="114" spans="1:12" ht="16" customHeight="1">
      <c r="A114" t="s">
        <v>423</v>
      </c>
      <c r="B114" t="s">
        <v>11</v>
      </c>
      <c r="C114" t="s">
        <v>38</v>
      </c>
      <c r="D114" s="24">
        <v>45962</v>
      </c>
      <c r="E114" t="s">
        <v>430</v>
      </c>
      <c r="F114" t="s">
        <v>12</v>
      </c>
      <c r="G114" t="s">
        <v>616</v>
      </c>
      <c r="H114" t="s">
        <v>616</v>
      </c>
      <c r="I114" t="s">
        <v>315</v>
      </c>
      <c r="J114" s="25">
        <v>5796</v>
      </c>
      <c r="K114" s="26">
        <v>11.5364</v>
      </c>
      <c r="L114" s="26">
        <v>4.6399999999999997E-2</v>
      </c>
    </row>
    <row r="115" spans="1:12" ht="16" customHeight="1">
      <c r="A115" t="s">
        <v>423</v>
      </c>
      <c r="B115" t="s">
        <v>11</v>
      </c>
      <c r="C115" t="s">
        <v>38</v>
      </c>
      <c r="D115" s="24">
        <v>45962</v>
      </c>
      <c r="E115" t="s">
        <v>456</v>
      </c>
      <c r="F115" t="s">
        <v>11</v>
      </c>
      <c r="G115" t="s">
        <v>620</v>
      </c>
      <c r="H115" t="s">
        <v>620</v>
      </c>
      <c r="I115" t="s">
        <v>322</v>
      </c>
      <c r="J115" s="25">
        <v>2</v>
      </c>
      <c r="K115" s="26">
        <v>3.8999999999999998E-3</v>
      </c>
      <c r="L115" s="26">
        <v>0</v>
      </c>
    </row>
    <row r="116" spans="1:12" ht="16" customHeight="1">
      <c r="A116" t="s">
        <v>425</v>
      </c>
      <c r="B116" t="s">
        <v>12</v>
      </c>
      <c r="C116" t="s">
        <v>38</v>
      </c>
      <c r="D116" s="24">
        <v>45962</v>
      </c>
      <c r="E116" t="s">
        <v>430</v>
      </c>
      <c r="F116" t="s">
        <v>12</v>
      </c>
      <c r="G116" t="s">
        <v>616</v>
      </c>
      <c r="H116" t="s">
        <v>616</v>
      </c>
      <c r="I116" t="s">
        <v>315</v>
      </c>
      <c r="J116" s="25">
        <v>5271</v>
      </c>
      <c r="K116" s="26">
        <v>10.5716</v>
      </c>
      <c r="L116" s="26">
        <v>4.53E-2</v>
      </c>
    </row>
    <row r="117" spans="1:12" ht="16" customHeight="1">
      <c r="A117" t="s">
        <v>425</v>
      </c>
      <c r="B117" t="s">
        <v>12</v>
      </c>
      <c r="C117" t="s">
        <v>38</v>
      </c>
      <c r="D117" s="24">
        <v>45962</v>
      </c>
      <c r="E117" t="s">
        <v>456</v>
      </c>
      <c r="F117" t="s">
        <v>11</v>
      </c>
      <c r="G117" t="s">
        <v>620</v>
      </c>
      <c r="H117" t="s">
        <v>620</v>
      </c>
      <c r="I117" t="s">
        <v>322</v>
      </c>
      <c r="J117" s="25">
        <v>0</v>
      </c>
      <c r="K117" s="26">
        <v>0</v>
      </c>
      <c r="L117" s="26">
        <v>0</v>
      </c>
    </row>
    <row r="118" spans="1:12" ht="16" customHeight="1">
      <c r="A118" t="s">
        <v>426</v>
      </c>
      <c r="B118" t="s">
        <v>13</v>
      </c>
      <c r="C118" t="s">
        <v>38</v>
      </c>
      <c r="D118" s="24">
        <v>45962</v>
      </c>
      <c r="E118" t="s">
        <v>430</v>
      </c>
      <c r="F118" t="s">
        <v>12</v>
      </c>
      <c r="G118" t="s">
        <v>616</v>
      </c>
      <c r="H118" t="s">
        <v>616</v>
      </c>
      <c r="I118" t="s">
        <v>315</v>
      </c>
      <c r="J118" s="25">
        <v>7542</v>
      </c>
      <c r="K118" s="26">
        <v>15.090299999999999</v>
      </c>
      <c r="L118" s="26">
        <v>6.2799999999999995E-2</v>
      </c>
    </row>
    <row r="119" spans="1:12" ht="16" customHeight="1">
      <c r="A119" t="s">
        <v>426</v>
      </c>
      <c r="B119" t="s">
        <v>13</v>
      </c>
      <c r="C119" t="s">
        <v>38</v>
      </c>
      <c r="D119" s="24">
        <v>45962</v>
      </c>
      <c r="E119" t="s">
        <v>456</v>
      </c>
      <c r="F119" t="s">
        <v>11</v>
      </c>
      <c r="G119" t="s">
        <v>620</v>
      </c>
      <c r="H119" t="s">
        <v>620</v>
      </c>
      <c r="I119" t="s">
        <v>322</v>
      </c>
      <c r="J119" s="25">
        <v>1</v>
      </c>
      <c r="K119" s="26">
        <v>2E-3</v>
      </c>
      <c r="L119" s="26">
        <v>0</v>
      </c>
    </row>
    <row r="120" spans="1:12" ht="16" customHeight="1">
      <c r="A120" t="s">
        <v>427</v>
      </c>
      <c r="B120" t="s">
        <v>9</v>
      </c>
      <c r="C120" t="s">
        <v>39</v>
      </c>
      <c r="D120" s="24">
        <v>45962</v>
      </c>
      <c r="E120" t="s">
        <v>430</v>
      </c>
      <c r="F120" t="s">
        <v>12</v>
      </c>
      <c r="G120" t="s">
        <v>616</v>
      </c>
      <c r="H120" t="s">
        <v>616</v>
      </c>
      <c r="I120" t="s">
        <v>315</v>
      </c>
      <c r="J120" s="25">
        <v>18719</v>
      </c>
      <c r="K120" s="26">
        <v>37.3735</v>
      </c>
      <c r="L120" s="26">
        <v>0.11360000000000001</v>
      </c>
    </row>
    <row r="121" spans="1:12" ht="16" customHeight="1">
      <c r="A121" t="s">
        <v>427</v>
      </c>
      <c r="B121" t="s">
        <v>9</v>
      </c>
      <c r="C121" t="s">
        <v>39</v>
      </c>
      <c r="D121" s="24">
        <v>45962</v>
      </c>
      <c r="E121" t="s">
        <v>456</v>
      </c>
      <c r="F121" t="s">
        <v>11</v>
      </c>
      <c r="G121" t="s">
        <v>620</v>
      </c>
      <c r="H121" t="s">
        <v>620</v>
      </c>
      <c r="I121" t="s">
        <v>322</v>
      </c>
      <c r="J121" s="25">
        <v>0</v>
      </c>
      <c r="K121" s="26">
        <v>0</v>
      </c>
      <c r="L121" s="26">
        <v>0</v>
      </c>
    </row>
    <row r="122" spans="1:12" ht="16" customHeight="1">
      <c r="A122" t="s">
        <v>323</v>
      </c>
      <c r="B122" t="s">
        <v>10</v>
      </c>
      <c r="C122" t="s">
        <v>39</v>
      </c>
      <c r="D122" s="24">
        <v>45962</v>
      </c>
      <c r="E122" t="s">
        <v>430</v>
      </c>
      <c r="F122" t="s">
        <v>12</v>
      </c>
      <c r="G122" t="s">
        <v>616</v>
      </c>
      <c r="H122" t="s">
        <v>616</v>
      </c>
      <c r="I122" t="s">
        <v>315</v>
      </c>
      <c r="J122" s="25">
        <v>39960</v>
      </c>
      <c r="K122" s="26">
        <v>79.355800000000002</v>
      </c>
      <c r="L122" s="26">
        <v>0.1913</v>
      </c>
    </row>
    <row r="123" spans="1:12" ht="16" customHeight="1">
      <c r="A123" t="s">
        <v>323</v>
      </c>
      <c r="B123" t="s">
        <v>10</v>
      </c>
      <c r="C123" t="s">
        <v>39</v>
      </c>
      <c r="D123" s="24">
        <v>45962</v>
      </c>
      <c r="E123" t="s">
        <v>456</v>
      </c>
      <c r="F123" t="s">
        <v>11</v>
      </c>
      <c r="G123" t="s">
        <v>620</v>
      </c>
      <c r="H123" t="s">
        <v>620</v>
      </c>
      <c r="I123" t="s">
        <v>322</v>
      </c>
      <c r="J123" s="25">
        <v>7</v>
      </c>
      <c r="K123" s="26">
        <v>1.2999999999999999E-2</v>
      </c>
      <c r="L123" s="26">
        <v>0</v>
      </c>
    </row>
    <row r="124" spans="1:12" ht="16" customHeight="1">
      <c r="A124" t="s">
        <v>428</v>
      </c>
      <c r="B124" t="s">
        <v>11</v>
      </c>
      <c r="C124" t="s">
        <v>39</v>
      </c>
      <c r="D124" s="24">
        <v>45962</v>
      </c>
      <c r="E124" t="s">
        <v>430</v>
      </c>
      <c r="F124" t="s">
        <v>12</v>
      </c>
      <c r="G124" t="s">
        <v>616</v>
      </c>
      <c r="H124" t="s">
        <v>616</v>
      </c>
      <c r="I124" t="s">
        <v>315</v>
      </c>
      <c r="J124" s="25">
        <v>870644</v>
      </c>
      <c r="K124" s="26">
        <v>1741.4712999999999</v>
      </c>
      <c r="L124" s="26">
        <v>2.9643999999999999</v>
      </c>
    </row>
    <row r="125" spans="1:12" ht="16" customHeight="1">
      <c r="A125" t="s">
        <v>428</v>
      </c>
      <c r="B125" t="s">
        <v>11</v>
      </c>
      <c r="C125" t="s">
        <v>39</v>
      </c>
      <c r="D125" s="24">
        <v>45962</v>
      </c>
      <c r="E125" t="s">
        <v>456</v>
      </c>
      <c r="F125" t="s">
        <v>11</v>
      </c>
      <c r="G125" t="s">
        <v>620</v>
      </c>
      <c r="H125" t="s">
        <v>620</v>
      </c>
      <c r="I125" t="s">
        <v>322</v>
      </c>
      <c r="J125" s="25">
        <v>24</v>
      </c>
      <c r="K125" s="26">
        <v>4.5699999999999998E-2</v>
      </c>
      <c r="L125" s="26">
        <v>0</v>
      </c>
    </row>
    <row r="126" spans="1:12" ht="16" customHeight="1">
      <c r="A126" t="s">
        <v>430</v>
      </c>
      <c r="B126" t="s">
        <v>12</v>
      </c>
      <c r="C126" t="s">
        <v>39</v>
      </c>
      <c r="D126" s="24">
        <v>45962</v>
      </c>
      <c r="E126" t="s">
        <v>430</v>
      </c>
      <c r="F126" t="s">
        <v>12</v>
      </c>
      <c r="G126" t="s">
        <v>616</v>
      </c>
      <c r="H126" t="s">
        <v>616</v>
      </c>
      <c r="I126" t="s">
        <v>315</v>
      </c>
      <c r="J126" s="25">
        <v>6809087</v>
      </c>
      <c r="K126" s="26">
        <v>13672.3833</v>
      </c>
      <c r="L126" s="26">
        <v>8.92</v>
      </c>
    </row>
    <row r="127" spans="1:12" ht="16" customHeight="1">
      <c r="A127" t="s">
        <v>430</v>
      </c>
      <c r="B127" t="s">
        <v>12</v>
      </c>
      <c r="C127" t="s">
        <v>39</v>
      </c>
      <c r="D127" s="24">
        <v>45962</v>
      </c>
      <c r="E127" t="s">
        <v>456</v>
      </c>
      <c r="F127" t="s">
        <v>11</v>
      </c>
      <c r="G127" t="s">
        <v>620</v>
      </c>
      <c r="H127" t="s">
        <v>620</v>
      </c>
      <c r="I127" t="s">
        <v>322</v>
      </c>
      <c r="J127" s="25">
        <v>948</v>
      </c>
      <c r="K127" s="26">
        <v>1.8943000000000001</v>
      </c>
      <c r="L127" s="26">
        <v>1.0800000000000001E-2</v>
      </c>
    </row>
    <row r="128" spans="1:12" ht="16" customHeight="1">
      <c r="A128" t="s">
        <v>431</v>
      </c>
      <c r="B128" t="s">
        <v>13</v>
      </c>
      <c r="C128" t="s">
        <v>39</v>
      </c>
      <c r="D128" s="24">
        <v>45962</v>
      </c>
      <c r="E128" t="s">
        <v>456</v>
      </c>
      <c r="F128" t="s">
        <v>11</v>
      </c>
      <c r="G128" t="s">
        <v>620</v>
      </c>
      <c r="H128" t="s">
        <v>620</v>
      </c>
      <c r="I128" t="s">
        <v>322</v>
      </c>
      <c r="J128" s="25">
        <v>2768</v>
      </c>
      <c r="K128" s="26">
        <v>5.6048</v>
      </c>
      <c r="L128" s="26">
        <v>4.6800000000000001E-2</v>
      </c>
    </row>
    <row r="129" spans="1:12" ht="16" customHeight="1">
      <c r="A129" t="s">
        <v>432</v>
      </c>
      <c r="B129" t="s">
        <v>9</v>
      </c>
      <c r="C129" t="s">
        <v>41</v>
      </c>
      <c r="D129" s="24">
        <v>45992</v>
      </c>
      <c r="E129" t="s">
        <v>456</v>
      </c>
      <c r="F129" t="s">
        <v>11</v>
      </c>
      <c r="G129" t="s">
        <v>620</v>
      </c>
      <c r="H129" t="s">
        <v>620</v>
      </c>
      <c r="I129" t="s">
        <v>315</v>
      </c>
      <c r="J129" s="25">
        <v>2680</v>
      </c>
      <c r="K129" s="26">
        <v>5.4539</v>
      </c>
      <c r="L129" s="26">
        <v>4.1799999999999997E-2</v>
      </c>
    </row>
    <row r="130" spans="1:12" ht="16" customHeight="1">
      <c r="A130" t="s">
        <v>394</v>
      </c>
      <c r="B130" t="s">
        <v>10</v>
      </c>
      <c r="C130" t="s">
        <v>41</v>
      </c>
      <c r="D130" s="24">
        <v>45992</v>
      </c>
      <c r="E130" t="s">
        <v>456</v>
      </c>
      <c r="F130" t="s">
        <v>11</v>
      </c>
      <c r="G130" t="s">
        <v>620</v>
      </c>
      <c r="H130" t="s">
        <v>620</v>
      </c>
      <c r="I130" t="s">
        <v>315</v>
      </c>
      <c r="J130" s="25">
        <v>1672</v>
      </c>
      <c r="K130" s="26">
        <v>3.3807999999999998</v>
      </c>
      <c r="L130" s="26">
        <v>2.1700000000000001E-2</v>
      </c>
    </row>
    <row r="131" spans="1:12" ht="16" customHeight="1">
      <c r="A131" t="s">
        <v>441</v>
      </c>
      <c r="B131" t="s">
        <v>11</v>
      </c>
      <c r="C131" t="s">
        <v>41</v>
      </c>
      <c r="D131" s="24">
        <v>45992</v>
      </c>
      <c r="E131" t="s">
        <v>456</v>
      </c>
      <c r="F131" t="s">
        <v>11</v>
      </c>
      <c r="G131" t="s">
        <v>620</v>
      </c>
      <c r="H131" t="s">
        <v>620</v>
      </c>
      <c r="I131" t="s">
        <v>315</v>
      </c>
      <c r="J131" s="25">
        <v>1498</v>
      </c>
      <c r="K131" s="26">
        <v>3.0274000000000001</v>
      </c>
      <c r="L131" s="26">
        <v>1.95E-2</v>
      </c>
    </row>
    <row r="132" spans="1:12" ht="16" customHeight="1">
      <c r="A132" t="s">
        <v>443</v>
      </c>
      <c r="B132" t="s">
        <v>12</v>
      </c>
      <c r="C132" t="s">
        <v>41</v>
      </c>
      <c r="D132" s="24">
        <v>45992</v>
      </c>
      <c r="E132" t="s">
        <v>456</v>
      </c>
      <c r="F132" t="s">
        <v>11</v>
      </c>
      <c r="G132" t="s">
        <v>620</v>
      </c>
      <c r="H132" t="s">
        <v>620</v>
      </c>
      <c r="I132" t="s">
        <v>315</v>
      </c>
      <c r="J132" s="25">
        <v>1693</v>
      </c>
      <c r="K132" s="26">
        <v>3.4104000000000001</v>
      </c>
      <c r="L132" s="26">
        <v>2.23E-2</v>
      </c>
    </row>
    <row r="133" spans="1:12" ht="16" customHeight="1">
      <c r="A133" t="s">
        <v>443</v>
      </c>
      <c r="B133" t="s">
        <v>12</v>
      </c>
      <c r="C133" t="s">
        <v>41</v>
      </c>
      <c r="D133" s="24">
        <v>45992</v>
      </c>
      <c r="E133" t="s">
        <v>491</v>
      </c>
      <c r="F133" t="s">
        <v>12</v>
      </c>
      <c r="G133" t="s">
        <v>616</v>
      </c>
      <c r="H133" t="s">
        <v>616</v>
      </c>
      <c r="I133" t="s">
        <v>322</v>
      </c>
      <c r="J133" s="25">
        <v>11</v>
      </c>
      <c r="K133" s="26">
        <v>2.2200000000000001E-2</v>
      </c>
      <c r="L133" s="26">
        <v>8.9999999999999998E-4</v>
      </c>
    </row>
    <row r="134" spans="1:12" ht="16" customHeight="1">
      <c r="A134" t="s">
        <v>444</v>
      </c>
      <c r="B134" t="s">
        <v>13</v>
      </c>
      <c r="C134" t="s">
        <v>41</v>
      </c>
      <c r="D134" s="24">
        <v>45992</v>
      </c>
      <c r="E134" t="s">
        <v>456</v>
      </c>
      <c r="F134" t="s">
        <v>11</v>
      </c>
      <c r="G134" t="s">
        <v>620</v>
      </c>
      <c r="H134" t="s">
        <v>620</v>
      </c>
      <c r="I134" t="s">
        <v>315</v>
      </c>
      <c r="J134" s="25">
        <v>3703</v>
      </c>
      <c r="K134" s="26">
        <v>7.49</v>
      </c>
      <c r="L134" s="26">
        <v>3.8600000000000002E-2</v>
      </c>
    </row>
    <row r="135" spans="1:12" ht="16" customHeight="1">
      <c r="A135" t="s">
        <v>444</v>
      </c>
      <c r="B135" t="s">
        <v>13</v>
      </c>
      <c r="C135" t="s">
        <v>41</v>
      </c>
      <c r="D135" s="24">
        <v>45992</v>
      </c>
      <c r="E135" t="s">
        <v>491</v>
      </c>
      <c r="F135" t="s">
        <v>12</v>
      </c>
      <c r="G135" t="s">
        <v>616</v>
      </c>
      <c r="H135" t="s">
        <v>616</v>
      </c>
      <c r="I135" t="s">
        <v>322</v>
      </c>
      <c r="J135" s="25">
        <v>1</v>
      </c>
      <c r="K135" s="26">
        <v>2E-3</v>
      </c>
      <c r="L135" s="26">
        <v>1E-4</v>
      </c>
    </row>
    <row r="136" spans="1:12" ht="16" customHeight="1">
      <c r="A136" t="s">
        <v>445</v>
      </c>
      <c r="B136" t="s">
        <v>9</v>
      </c>
      <c r="C136" t="s">
        <v>42</v>
      </c>
      <c r="D136" s="24">
        <v>45992</v>
      </c>
      <c r="E136" t="s">
        <v>456</v>
      </c>
      <c r="F136" t="s">
        <v>11</v>
      </c>
      <c r="G136" t="s">
        <v>620</v>
      </c>
      <c r="H136" t="s">
        <v>620</v>
      </c>
      <c r="I136" t="s">
        <v>315</v>
      </c>
      <c r="J136" s="25">
        <v>2722</v>
      </c>
      <c r="K136" s="26">
        <v>5.4873000000000003</v>
      </c>
      <c r="L136" s="26">
        <v>3.32E-2</v>
      </c>
    </row>
    <row r="137" spans="1:12" ht="16" customHeight="1">
      <c r="A137" t="s">
        <v>445</v>
      </c>
      <c r="B137" t="s">
        <v>9</v>
      </c>
      <c r="C137" t="s">
        <v>42</v>
      </c>
      <c r="D137" s="24">
        <v>45992</v>
      </c>
      <c r="E137" t="s">
        <v>491</v>
      </c>
      <c r="F137" t="s">
        <v>12</v>
      </c>
      <c r="G137" t="s">
        <v>616</v>
      </c>
      <c r="H137" t="s">
        <v>616</v>
      </c>
      <c r="I137" t="s">
        <v>322</v>
      </c>
      <c r="J137" s="25">
        <v>0</v>
      </c>
      <c r="K137" s="26">
        <v>0</v>
      </c>
      <c r="L137" s="26">
        <v>0</v>
      </c>
    </row>
    <row r="138" spans="1:12" ht="16" customHeight="1">
      <c r="A138" t="s">
        <v>415</v>
      </c>
      <c r="B138" t="s">
        <v>10</v>
      </c>
      <c r="C138" t="s">
        <v>42</v>
      </c>
      <c r="D138" s="24">
        <v>45992</v>
      </c>
      <c r="E138" t="s">
        <v>456</v>
      </c>
      <c r="F138" t="s">
        <v>11</v>
      </c>
      <c r="G138" t="s">
        <v>620</v>
      </c>
      <c r="H138" t="s">
        <v>620</v>
      </c>
      <c r="I138" t="s">
        <v>315</v>
      </c>
      <c r="J138" s="25">
        <v>3096</v>
      </c>
      <c r="K138" s="26">
        <v>6.2141000000000002</v>
      </c>
      <c r="L138" s="26">
        <v>2.8400000000000002E-2</v>
      </c>
    </row>
    <row r="139" spans="1:12" ht="16" customHeight="1">
      <c r="A139" t="s">
        <v>415</v>
      </c>
      <c r="B139" t="s">
        <v>10</v>
      </c>
      <c r="C139" t="s">
        <v>42</v>
      </c>
      <c r="D139" s="24">
        <v>45992</v>
      </c>
      <c r="E139" t="s">
        <v>491</v>
      </c>
      <c r="F139" t="s">
        <v>12</v>
      </c>
      <c r="G139" t="s">
        <v>616</v>
      </c>
      <c r="H139" t="s">
        <v>616</v>
      </c>
      <c r="I139" t="s">
        <v>322</v>
      </c>
      <c r="J139" s="25">
        <v>0</v>
      </c>
      <c r="K139" s="26">
        <v>0</v>
      </c>
      <c r="L139" s="26">
        <v>0</v>
      </c>
    </row>
    <row r="140" spans="1:12" ht="16" customHeight="1">
      <c r="A140" t="s">
        <v>446</v>
      </c>
      <c r="B140" t="s">
        <v>11</v>
      </c>
      <c r="C140" t="s">
        <v>42</v>
      </c>
      <c r="D140" s="24">
        <v>45992</v>
      </c>
      <c r="E140" t="s">
        <v>456</v>
      </c>
      <c r="F140" t="s">
        <v>11</v>
      </c>
      <c r="G140" t="s">
        <v>620</v>
      </c>
      <c r="H140" t="s">
        <v>620</v>
      </c>
      <c r="I140" t="s">
        <v>315</v>
      </c>
      <c r="J140" s="25">
        <v>4106</v>
      </c>
      <c r="K140" s="26">
        <v>8.1717999999999993</v>
      </c>
      <c r="L140" s="26">
        <v>3.7999999999999999E-2</v>
      </c>
    </row>
    <row r="141" spans="1:12" ht="16" customHeight="1">
      <c r="A141" t="s">
        <v>446</v>
      </c>
      <c r="B141" t="s">
        <v>11</v>
      </c>
      <c r="C141" t="s">
        <v>42</v>
      </c>
      <c r="D141" s="24">
        <v>45992</v>
      </c>
      <c r="E141" t="s">
        <v>491</v>
      </c>
      <c r="F141" t="s">
        <v>12</v>
      </c>
      <c r="G141" t="s">
        <v>616</v>
      </c>
      <c r="H141" t="s">
        <v>616</v>
      </c>
      <c r="I141" t="s">
        <v>322</v>
      </c>
      <c r="J141" s="25">
        <v>0</v>
      </c>
      <c r="K141" s="26">
        <v>0</v>
      </c>
      <c r="L141" s="26">
        <v>0</v>
      </c>
    </row>
    <row r="142" spans="1:12" ht="16" customHeight="1">
      <c r="A142" t="s">
        <v>448</v>
      </c>
      <c r="B142" t="s">
        <v>12</v>
      </c>
      <c r="C142" t="s">
        <v>42</v>
      </c>
      <c r="D142" s="24">
        <v>45992</v>
      </c>
      <c r="E142" t="s">
        <v>456</v>
      </c>
      <c r="F142" t="s">
        <v>11</v>
      </c>
      <c r="G142" t="s">
        <v>620</v>
      </c>
      <c r="H142" t="s">
        <v>620</v>
      </c>
      <c r="I142" t="s">
        <v>315</v>
      </c>
      <c r="J142" s="25">
        <v>4232</v>
      </c>
      <c r="K142" s="26">
        <v>8.5170999999999992</v>
      </c>
      <c r="L142" s="26">
        <v>4.1000000000000002E-2</v>
      </c>
    </row>
    <row r="143" spans="1:12" ht="16" customHeight="1">
      <c r="A143" t="s">
        <v>448</v>
      </c>
      <c r="B143" t="s">
        <v>12</v>
      </c>
      <c r="C143" t="s">
        <v>42</v>
      </c>
      <c r="D143" s="24">
        <v>45992</v>
      </c>
      <c r="E143" t="s">
        <v>491</v>
      </c>
      <c r="F143" t="s">
        <v>12</v>
      </c>
      <c r="G143" t="s">
        <v>616</v>
      </c>
      <c r="H143" t="s">
        <v>616</v>
      </c>
      <c r="I143" t="s">
        <v>322</v>
      </c>
      <c r="J143" s="25">
        <v>0</v>
      </c>
      <c r="K143" s="26">
        <v>0</v>
      </c>
      <c r="L143" s="26">
        <v>0</v>
      </c>
    </row>
    <row r="144" spans="1:12" ht="16" customHeight="1">
      <c r="A144" t="s">
        <v>449</v>
      </c>
      <c r="B144" t="s">
        <v>13</v>
      </c>
      <c r="C144" t="s">
        <v>42</v>
      </c>
      <c r="D144" s="24">
        <v>45992</v>
      </c>
      <c r="E144" t="s">
        <v>456</v>
      </c>
      <c r="F144" t="s">
        <v>11</v>
      </c>
      <c r="G144" t="s">
        <v>620</v>
      </c>
      <c r="H144" t="s">
        <v>620</v>
      </c>
      <c r="I144" t="s">
        <v>315</v>
      </c>
      <c r="J144" s="25">
        <v>3664</v>
      </c>
      <c r="K144" s="26">
        <v>7.3743999999999996</v>
      </c>
      <c r="L144" s="26">
        <v>3.0700000000000002E-2</v>
      </c>
    </row>
    <row r="145" spans="1:12" ht="16" customHeight="1">
      <c r="A145" t="s">
        <v>449</v>
      </c>
      <c r="B145" t="s">
        <v>13</v>
      </c>
      <c r="C145" t="s">
        <v>42</v>
      </c>
      <c r="D145" s="24">
        <v>45992</v>
      </c>
      <c r="E145" t="s">
        <v>491</v>
      </c>
      <c r="F145" t="s">
        <v>12</v>
      </c>
      <c r="G145" t="s">
        <v>616</v>
      </c>
      <c r="H145" t="s">
        <v>616</v>
      </c>
      <c r="I145" t="s">
        <v>322</v>
      </c>
      <c r="J145" s="25">
        <v>0</v>
      </c>
      <c r="K145" s="26">
        <v>0</v>
      </c>
      <c r="L145" s="26">
        <v>0</v>
      </c>
    </row>
    <row r="146" spans="1:12" ht="16" customHeight="1">
      <c r="A146" t="s">
        <v>450</v>
      </c>
      <c r="B146" t="s">
        <v>9</v>
      </c>
      <c r="C146" t="s">
        <v>43</v>
      </c>
      <c r="D146" s="24">
        <v>45992</v>
      </c>
      <c r="E146" t="s">
        <v>456</v>
      </c>
      <c r="F146" t="s">
        <v>11</v>
      </c>
      <c r="G146" t="s">
        <v>620</v>
      </c>
      <c r="H146" t="s">
        <v>620</v>
      </c>
      <c r="I146" t="s">
        <v>315</v>
      </c>
      <c r="J146" s="25">
        <v>3419</v>
      </c>
      <c r="K146" s="26">
        <v>6.9023000000000003</v>
      </c>
      <c r="L146" s="26">
        <v>2.86E-2</v>
      </c>
    </row>
    <row r="147" spans="1:12" ht="16" customHeight="1">
      <c r="A147" t="s">
        <v>450</v>
      </c>
      <c r="B147" t="s">
        <v>9</v>
      </c>
      <c r="C147" t="s">
        <v>43</v>
      </c>
      <c r="D147" s="24">
        <v>45992</v>
      </c>
      <c r="E147" t="s">
        <v>491</v>
      </c>
      <c r="F147" t="s">
        <v>12</v>
      </c>
      <c r="G147" t="s">
        <v>616</v>
      </c>
      <c r="H147" t="s">
        <v>616</v>
      </c>
      <c r="I147" t="s">
        <v>322</v>
      </c>
      <c r="J147" s="25">
        <v>0</v>
      </c>
      <c r="K147" s="26">
        <v>0</v>
      </c>
      <c r="L147" s="26">
        <v>0</v>
      </c>
    </row>
    <row r="148" spans="1:12" ht="16" customHeight="1">
      <c r="A148" t="s">
        <v>419</v>
      </c>
      <c r="B148" t="s">
        <v>10</v>
      </c>
      <c r="C148" t="s">
        <v>43</v>
      </c>
      <c r="D148" s="24">
        <v>45992</v>
      </c>
      <c r="E148" t="s">
        <v>456</v>
      </c>
      <c r="F148" t="s">
        <v>11</v>
      </c>
      <c r="G148" t="s">
        <v>620</v>
      </c>
      <c r="H148" t="s">
        <v>620</v>
      </c>
      <c r="I148" t="s">
        <v>315</v>
      </c>
      <c r="J148" s="25">
        <v>8489</v>
      </c>
      <c r="K148" s="26">
        <v>17.014399999999998</v>
      </c>
      <c r="L148" s="26">
        <v>6.8199999999999997E-2</v>
      </c>
    </row>
    <row r="149" spans="1:12" ht="16" customHeight="1">
      <c r="A149" t="s">
        <v>419</v>
      </c>
      <c r="B149" t="s">
        <v>10</v>
      </c>
      <c r="C149" t="s">
        <v>43</v>
      </c>
      <c r="D149" s="24">
        <v>45992</v>
      </c>
      <c r="E149" t="s">
        <v>491</v>
      </c>
      <c r="F149" t="s">
        <v>12</v>
      </c>
      <c r="G149" t="s">
        <v>616</v>
      </c>
      <c r="H149" t="s">
        <v>616</v>
      </c>
      <c r="I149" t="s">
        <v>322</v>
      </c>
      <c r="J149" s="25">
        <v>1</v>
      </c>
      <c r="K149" s="26">
        <v>1.8E-3</v>
      </c>
      <c r="L149" s="26">
        <v>0</v>
      </c>
    </row>
    <row r="150" spans="1:12" ht="16" customHeight="1">
      <c r="A150" t="s">
        <v>419</v>
      </c>
      <c r="B150" t="s">
        <v>10</v>
      </c>
      <c r="C150" t="s">
        <v>43</v>
      </c>
      <c r="D150" s="24">
        <v>45992</v>
      </c>
      <c r="E150" t="s">
        <v>520</v>
      </c>
      <c r="F150" t="s">
        <v>12</v>
      </c>
      <c r="G150" t="s">
        <v>616</v>
      </c>
      <c r="H150" t="s">
        <v>616</v>
      </c>
      <c r="I150" t="s">
        <v>324</v>
      </c>
      <c r="J150" s="25">
        <v>0</v>
      </c>
      <c r="K150" s="26">
        <v>0</v>
      </c>
      <c r="L150" s="26">
        <v>0</v>
      </c>
    </row>
    <row r="151" spans="1:12" ht="16" customHeight="1">
      <c r="A151" t="s">
        <v>451</v>
      </c>
      <c r="B151" t="s">
        <v>11</v>
      </c>
      <c r="C151" t="s">
        <v>43</v>
      </c>
      <c r="D151" s="24">
        <v>45992</v>
      </c>
      <c r="E151" t="s">
        <v>456</v>
      </c>
      <c r="F151" t="s">
        <v>11</v>
      </c>
      <c r="G151" t="s">
        <v>620</v>
      </c>
      <c r="H151" t="s">
        <v>620</v>
      </c>
      <c r="I151" t="s">
        <v>315</v>
      </c>
      <c r="J151" s="25">
        <v>9577</v>
      </c>
      <c r="K151" s="26">
        <v>19.175799999999999</v>
      </c>
      <c r="L151" s="26">
        <v>6.5100000000000005E-2</v>
      </c>
    </row>
    <row r="152" spans="1:12" ht="16" customHeight="1">
      <c r="A152" t="s">
        <v>451</v>
      </c>
      <c r="B152" t="s">
        <v>11</v>
      </c>
      <c r="C152" t="s">
        <v>43</v>
      </c>
      <c r="D152" s="24">
        <v>45992</v>
      </c>
      <c r="E152" t="s">
        <v>491</v>
      </c>
      <c r="F152" t="s">
        <v>12</v>
      </c>
      <c r="G152" t="s">
        <v>616</v>
      </c>
      <c r="H152" t="s">
        <v>616</v>
      </c>
      <c r="I152" t="s">
        <v>322</v>
      </c>
      <c r="J152" s="25">
        <v>0</v>
      </c>
      <c r="K152" s="26">
        <v>0</v>
      </c>
      <c r="L152" s="26">
        <v>0</v>
      </c>
    </row>
    <row r="153" spans="1:12" ht="16" customHeight="1">
      <c r="A153" t="s">
        <v>451</v>
      </c>
      <c r="B153" t="s">
        <v>11</v>
      </c>
      <c r="C153" t="s">
        <v>43</v>
      </c>
      <c r="D153" s="24">
        <v>45992</v>
      </c>
      <c r="E153" t="s">
        <v>520</v>
      </c>
      <c r="F153" t="s">
        <v>12</v>
      </c>
      <c r="G153" t="s">
        <v>616</v>
      </c>
      <c r="H153" t="s">
        <v>616</v>
      </c>
      <c r="I153" t="s">
        <v>324</v>
      </c>
      <c r="J153" s="25">
        <v>0</v>
      </c>
      <c r="K153" s="26">
        <v>0</v>
      </c>
      <c r="L153" s="26">
        <v>0</v>
      </c>
    </row>
    <row r="154" spans="1:12" ht="16" customHeight="1">
      <c r="A154" t="s">
        <v>453</v>
      </c>
      <c r="B154" t="s">
        <v>12</v>
      </c>
      <c r="C154" t="s">
        <v>43</v>
      </c>
      <c r="D154" s="24">
        <v>45992</v>
      </c>
      <c r="E154" t="s">
        <v>456</v>
      </c>
      <c r="F154" t="s">
        <v>11</v>
      </c>
      <c r="G154" t="s">
        <v>620</v>
      </c>
      <c r="H154" t="s">
        <v>620</v>
      </c>
      <c r="I154" t="s">
        <v>315</v>
      </c>
      <c r="J154" s="25">
        <v>12385</v>
      </c>
      <c r="K154" s="26">
        <v>24.684899999999999</v>
      </c>
      <c r="L154" s="26">
        <v>7.1300000000000002E-2</v>
      </c>
    </row>
    <row r="155" spans="1:12" ht="16" customHeight="1">
      <c r="A155" t="s">
        <v>453</v>
      </c>
      <c r="B155" t="s">
        <v>12</v>
      </c>
      <c r="C155" t="s">
        <v>43</v>
      </c>
      <c r="D155" s="24">
        <v>45992</v>
      </c>
      <c r="E155" t="s">
        <v>491</v>
      </c>
      <c r="F155" t="s">
        <v>12</v>
      </c>
      <c r="G155" t="s">
        <v>616</v>
      </c>
      <c r="H155" t="s">
        <v>616</v>
      </c>
      <c r="I155" t="s">
        <v>322</v>
      </c>
      <c r="J155" s="25">
        <v>3</v>
      </c>
      <c r="K155" s="26">
        <v>6.0000000000000001E-3</v>
      </c>
      <c r="L155" s="26">
        <v>2.0000000000000001E-4</v>
      </c>
    </row>
    <row r="156" spans="1:12" ht="16" customHeight="1">
      <c r="A156" t="s">
        <v>453</v>
      </c>
      <c r="B156" t="s">
        <v>12</v>
      </c>
      <c r="C156" t="s">
        <v>43</v>
      </c>
      <c r="D156" s="24">
        <v>45992</v>
      </c>
      <c r="E156" t="s">
        <v>520</v>
      </c>
      <c r="F156" t="s">
        <v>12</v>
      </c>
      <c r="G156" t="s">
        <v>616</v>
      </c>
      <c r="H156" t="s">
        <v>616</v>
      </c>
      <c r="I156" t="s">
        <v>324</v>
      </c>
      <c r="J156" s="25">
        <v>0</v>
      </c>
      <c r="K156" s="26">
        <v>0</v>
      </c>
      <c r="L156" s="26">
        <v>0</v>
      </c>
    </row>
    <row r="157" spans="1:12" ht="16" customHeight="1">
      <c r="A157" t="s">
        <v>454</v>
      </c>
      <c r="B157" t="s">
        <v>13</v>
      </c>
      <c r="C157" t="s">
        <v>43</v>
      </c>
      <c r="D157" s="24">
        <v>45992</v>
      </c>
      <c r="E157" t="s">
        <v>456</v>
      </c>
      <c r="F157" t="s">
        <v>11</v>
      </c>
      <c r="G157" t="s">
        <v>620</v>
      </c>
      <c r="H157" t="s">
        <v>620</v>
      </c>
      <c r="I157" t="s">
        <v>315</v>
      </c>
      <c r="J157" s="25">
        <v>13067</v>
      </c>
      <c r="K157" s="26">
        <v>26.075600000000001</v>
      </c>
      <c r="L157" s="26">
        <v>6.6600000000000006E-2</v>
      </c>
    </row>
    <row r="158" spans="1:12" ht="16" customHeight="1">
      <c r="A158" t="s">
        <v>454</v>
      </c>
      <c r="B158" t="s">
        <v>13</v>
      </c>
      <c r="C158" t="s">
        <v>43</v>
      </c>
      <c r="D158" s="24">
        <v>45992</v>
      </c>
      <c r="E158" t="s">
        <v>491</v>
      </c>
      <c r="F158" t="s">
        <v>12</v>
      </c>
      <c r="G158" t="s">
        <v>616</v>
      </c>
      <c r="H158" t="s">
        <v>616</v>
      </c>
      <c r="I158" t="s">
        <v>322</v>
      </c>
      <c r="J158" s="25">
        <v>0</v>
      </c>
      <c r="K158" s="26">
        <v>0</v>
      </c>
      <c r="L158" s="26">
        <v>0</v>
      </c>
    </row>
    <row r="159" spans="1:12" ht="16" customHeight="1">
      <c r="A159" t="s">
        <v>454</v>
      </c>
      <c r="B159" t="s">
        <v>13</v>
      </c>
      <c r="C159" t="s">
        <v>43</v>
      </c>
      <c r="D159" s="24">
        <v>45992</v>
      </c>
      <c r="E159" t="s">
        <v>520</v>
      </c>
      <c r="F159" t="s">
        <v>12</v>
      </c>
      <c r="G159" t="s">
        <v>616</v>
      </c>
      <c r="H159" t="s">
        <v>616</v>
      </c>
      <c r="I159" t="s">
        <v>324</v>
      </c>
      <c r="J159" s="25">
        <v>0</v>
      </c>
      <c r="K159" s="26">
        <v>0</v>
      </c>
      <c r="L159" s="26">
        <v>0</v>
      </c>
    </row>
    <row r="160" spans="1:12" ht="16" customHeight="1">
      <c r="A160" t="s">
        <v>455</v>
      </c>
      <c r="B160" t="s">
        <v>9</v>
      </c>
      <c r="C160" t="s">
        <v>44</v>
      </c>
      <c r="D160" s="24">
        <v>45992</v>
      </c>
      <c r="E160" t="s">
        <v>456</v>
      </c>
      <c r="F160" t="s">
        <v>11</v>
      </c>
      <c r="G160" t="s">
        <v>620</v>
      </c>
      <c r="H160" t="s">
        <v>620</v>
      </c>
      <c r="I160" t="s">
        <v>315</v>
      </c>
      <c r="J160" s="25">
        <v>35679</v>
      </c>
      <c r="K160" s="26">
        <v>71.204700000000003</v>
      </c>
      <c r="L160" s="26">
        <v>0.1356</v>
      </c>
    </row>
    <row r="161" spans="1:12" ht="16" customHeight="1">
      <c r="A161" t="s">
        <v>455</v>
      </c>
      <c r="B161" t="s">
        <v>9</v>
      </c>
      <c r="C161" t="s">
        <v>44</v>
      </c>
      <c r="D161" s="24">
        <v>45992</v>
      </c>
      <c r="E161" t="s">
        <v>491</v>
      </c>
      <c r="F161" t="s">
        <v>12</v>
      </c>
      <c r="G161" t="s">
        <v>616</v>
      </c>
      <c r="H161" t="s">
        <v>616</v>
      </c>
      <c r="I161" t="s">
        <v>322</v>
      </c>
      <c r="J161" s="25">
        <v>2</v>
      </c>
      <c r="K161" s="26">
        <v>4.1000000000000003E-3</v>
      </c>
      <c r="L161" s="26">
        <v>1E-4</v>
      </c>
    </row>
    <row r="162" spans="1:12" ht="16" customHeight="1">
      <c r="A162" t="s">
        <v>455</v>
      </c>
      <c r="B162" t="s">
        <v>9</v>
      </c>
      <c r="C162" t="s">
        <v>44</v>
      </c>
      <c r="D162" s="24">
        <v>45992</v>
      </c>
      <c r="E162" t="s">
        <v>520</v>
      </c>
      <c r="F162" t="s">
        <v>12</v>
      </c>
      <c r="G162" t="s">
        <v>616</v>
      </c>
      <c r="H162" t="s">
        <v>616</v>
      </c>
      <c r="I162" t="s">
        <v>324</v>
      </c>
      <c r="J162" s="25">
        <v>0</v>
      </c>
      <c r="K162" s="26">
        <v>0</v>
      </c>
      <c r="L162" s="26">
        <v>0</v>
      </c>
    </row>
    <row r="163" spans="1:12" ht="16" customHeight="1">
      <c r="A163" t="s">
        <v>424</v>
      </c>
      <c r="B163" t="s">
        <v>10</v>
      </c>
      <c r="C163" t="s">
        <v>44</v>
      </c>
      <c r="D163" s="24">
        <v>45992</v>
      </c>
      <c r="E163" t="s">
        <v>456</v>
      </c>
      <c r="F163" t="s">
        <v>11</v>
      </c>
      <c r="G163" t="s">
        <v>620</v>
      </c>
      <c r="H163" t="s">
        <v>620</v>
      </c>
      <c r="I163" t="s">
        <v>315</v>
      </c>
      <c r="J163" s="25">
        <v>114389</v>
      </c>
      <c r="K163" s="26">
        <v>228.1454</v>
      </c>
      <c r="L163" s="26">
        <v>0.24629999999999999</v>
      </c>
    </row>
    <row r="164" spans="1:12" ht="16" customHeight="1">
      <c r="A164" t="s">
        <v>424</v>
      </c>
      <c r="B164" t="s">
        <v>10</v>
      </c>
      <c r="C164" t="s">
        <v>44</v>
      </c>
      <c r="D164" s="24">
        <v>45992</v>
      </c>
      <c r="E164" t="s">
        <v>491</v>
      </c>
      <c r="F164" t="s">
        <v>12</v>
      </c>
      <c r="G164" t="s">
        <v>616</v>
      </c>
      <c r="H164" t="s">
        <v>616</v>
      </c>
      <c r="I164" t="s">
        <v>322</v>
      </c>
      <c r="J164" s="25">
        <v>20</v>
      </c>
      <c r="K164" s="26">
        <v>0.04</v>
      </c>
      <c r="L164" s="26">
        <v>4.0000000000000002E-4</v>
      </c>
    </row>
    <row r="165" spans="1:12" ht="16" customHeight="1">
      <c r="A165" t="s">
        <v>424</v>
      </c>
      <c r="B165" t="s">
        <v>10</v>
      </c>
      <c r="C165" t="s">
        <v>44</v>
      </c>
      <c r="D165" s="24">
        <v>45992</v>
      </c>
      <c r="E165" t="s">
        <v>520</v>
      </c>
      <c r="F165" t="s">
        <v>12</v>
      </c>
      <c r="G165" t="s">
        <v>616</v>
      </c>
      <c r="H165" t="s">
        <v>616</v>
      </c>
      <c r="I165" t="s">
        <v>324</v>
      </c>
      <c r="J165" s="25">
        <v>0</v>
      </c>
      <c r="K165" s="26">
        <v>0</v>
      </c>
      <c r="L165" s="26">
        <v>0</v>
      </c>
    </row>
    <row r="166" spans="1:12" ht="16" customHeight="1">
      <c r="A166" t="s">
        <v>456</v>
      </c>
      <c r="B166" t="s">
        <v>11</v>
      </c>
      <c r="C166" t="s">
        <v>44</v>
      </c>
      <c r="D166" s="24">
        <v>45992</v>
      </c>
      <c r="E166" t="s">
        <v>456</v>
      </c>
      <c r="F166" t="s">
        <v>11</v>
      </c>
      <c r="G166" t="s">
        <v>620</v>
      </c>
      <c r="H166" t="s">
        <v>620</v>
      </c>
      <c r="I166" t="s">
        <v>315</v>
      </c>
      <c r="J166" s="25">
        <v>5394460</v>
      </c>
      <c r="K166" s="26">
        <v>10728.100200000001</v>
      </c>
      <c r="L166" s="26">
        <v>5.7834000000000003</v>
      </c>
    </row>
    <row r="167" spans="1:12" ht="16" customHeight="1">
      <c r="A167" t="s">
        <v>456</v>
      </c>
      <c r="B167" t="s">
        <v>11</v>
      </c>
      <c r="C167" t="s">
        <v>44</v>
      </c>
      <c r="D167" s="24">
        <v>45992</v>
      </c>
      <c r="E167" t="s">
        <v>491</v>
      </c>
      <c r="F167" t="s">
        <v>12</v>
      </c>
      <c r="G167" t="s">
        <v>616</v>
      </c>
      <c r="H167" t="s">
        <v>616</v>
      </c>
      <c r="I167" t="s">
        <v>322</v>
      </c>
      <c r="J167" s="25">
        <v>48</v>
      </c>
      <c r="K167" s="26">
        <v>9.6000000000000002E-2</v>
      </c>
      <c r="L167" s="26">
        <v>8.9999999999999998E-4</v>
      </c>
    </row>
    <row r="168" spans="1:12" ht="16" customHeight="1">
      <c r="A168" t="s">
        <v>456</v>
      </c>
      <c r="B168" t="s">
        <v>11</v>
      </c>
      <c r="C168" t="s">
        <v>44</v>
      </c>
      <c r="D168" s="24">
        <v>45992</v>
      </c>
      <c r="E168" t="s">
        <v>520</v>
      </c>
      <c r="F168" t="s">
        <v>12</v>
      </c>
      <c r="G168" t="s">
        <v>616</v>
      </c>
      <c r="H168" t="s">
        <v>616</v>
      </c>
      <c r="I168" t="s">
        <v>324</v>
      </c>
      <c r="J168" s="25">
        <v>0</v>
      </c>
      <c r="K168" s="26">
        <v>0</v>
      </c>
      <c r="L168" s="26">
        <v>0</v>
      </c>
    </row>
    <row r="169" spans="1:12" ht="16" customHeight="1">
      <c r="A169" t="s">
        <v>458</v>
      </c>
      <c r="B169" t="s">
        <v>13</v>
      </c>
      <c r="C169" t="s">
        <v>44</v>
      </c>
      <c r="D169" s="24">
        <v>45992</v>
      </c>
      <c r="E169" t="s">
        <v>491</v>
      </c>
      <c r="F169" t="s">
        <v>12</v>
      </c>
      <c r="G169" t="s">
        <v>616</v>
      </c>
      <c r="H169" t="s">
        <v>616</v>
      </c>
      <c r="I169" t="s">
        <v>322</v>
      </c>
      <c r="J169" s="25">
        <v>1211</v>
      </c>
      <c r="K169" s="26">
        <v>2.4432999999999998</v>
      </c>
      <c r="L169" s="26">
        <v>1.2699999999999999E-2</v>
      </c>
    </row>
    <row r="170" spans="1:12" ht="16" customHeight="1">
      <c r="A170" t="s">
        <v>458</v>
      </c>
      <c r="B170" t="s">
        <v>13</v>
      </c>
      <c r="C170" t="s">
        <v>44</v>
      </c>
      <c r="D170" s="24">
        <v>45992</v>
      </c>
      <c r="E170" t="s">
        <v>520</v>
      </c>
      <c r="F170" t="s">
        <v>12</v>
      </c>
      <c r="G170" t="s">
        <v>616</v>
      </c>
      <c r="H170" t="s">
        <v>616</v>
      </c>
      <c r="I170" t="s">
        <v>324</v>
      </c>
      <c r="J170" s="25">
        <v>0</v>
      </c>
      <c r="K170" s="26">
        <v>0</v>
      </c>
      <c r="L170" s="26">
        <v>0</v>
      </c>
    </row>
    <row r="171" spans="1:12" ht="16" customHeight="1">
      <c r="A171" t="s">
        <v>459</v>
      </c>
      <c r="B171" t="s">
        <v>9</v>
      </c>
      <c r="C171" t="s">
        <v>45</v>
      </c>
      <c r="D171" s="24">
        <v>45992</v>
      </c>
      <c r="E171" t="s">
        <v>491</v>
      </c>
      <c r="F171" t="s">
        <v>12</v>
      </c>
      <c r="G171" t="s">
        <v>616</v>
      </c>
      <c r="H171" t="s">
        <v>616</v>
      </c>
      <c r="I171" t="s">
        <v>322</v>
      </c>
      <c r="J171" s="25">
        <v>758</v>
      </c>
      <c r="K171" s="26">
        <v>1.5268999999999999</v>
      </c>
      <c r="L171" s="26">
        <v>9.7999999999999997E-3</v>
      </c>
    </row>
    <row r="172" spans="1:12" ht="16" customHeight="1">
      <c r="A172" t="s">
        <v>459</v>
      </c>
      <c r="B172" t="s">
        <v>9</v>
      </c>
      <c r="C172" t="s">
        <v>45</v>
      </c>
      <c r="D172" s="24">
        <v>45992</v>
      </c>
      <c r="E172" t="s">
        <v>520</v>
      </c>
      <c r="F172" t="s">
        <v>12</v>
      </c>
      <c r="G172" t="s">
        <v>616</v>
      </c>
      <c r="H172" t="s">
        <v>616</v>
      </c>
      <c r="I172" t="s">
        <v>324</v>
      </c>
      <c r="J172" s="25">
        <v>0</v>
      </c>
      <c r="K172" s="26">
        <v>0</v>
      </c>
      <c r="L172" s="26">
        <v>0</v>
      </c>
    </row>
    <row r="173" spans="1:12" ht="16" customHeight="1">
      <c r="A173" t="s">
        <v>325</v>
      </c>
      <c r="B173" t="s">
        <v>10</v>
      </c>
      <c r="C173" t="s">
        <v>45</v>
      </c>
      <c r="D173" s="24">
        <v>45992</v>
      </c>
      <c r="E173" t="s">
        <v>491</v>
      </c>
      <c r="F173" t="s">
        <v>12</v>
      </c>
      <c r="G173" t="s">
        <v>616</v>
      </c>
      <c r="H173" t="s">
        <v>616</v>
      </c>
      <c r="I173" t="s">
        <v>322</v>
      </c>
      <c r="J173" s="25">
        <v>848</v>
      </c>
      <c r="K173" s="26">
        <v>1.6891</v>
      </c>
      <c r="L173" s="26">
        <v>9.2999999999999992E-3</v>
      </c>
    </row>
    <row r="174" spans="1:12" ht="16" customHeight="1">
      <c r="A174" t="s">
        <v>325</v>
      </c>
      <c r="B174" t="s">
        <v>10</v>
      </c>
      <c r="C174" t="s">
        <v>45</v>
      </c>
      <c r="D174" s="24">
        <v>45992</v>
      </c>
      <c r="E174" t="s">
        <v>520</v>
      </c>
      <c r="F174" t="s">
        <v>12</v>
      </c>
      <c r="G174" t="s">
        <v>616</v>
      </c>
      <c r="H174" t="s">
        <v>616</v>
      </c>
      <c r="I174" t="s">
        <v>324</v>
      </c>
      <c r="J174" s="25">
        <v>4</v>
      </c>
      <c r="K174" s="26">
        <v>7.1000000000000004E-3</v>
      </c>
      <c r="L174" s="26">
        <v>0</v>
      </c>
    </row>
    <row r="175" spans="1:12" ht="16" customHeight="1">
      <c r="A175" t="s">
        <v>462</v>
      </c>
      <c r="B175" t="s">
        <v>11</v>
      </c>
      <c r="C175" t="s">
        <v>45</v>
      </c>
      <c r="D175" s="24">
        <v>45992</v>
      </c>
      <c r="E175" t="s">
        <v>491</v>
      </c>
      <c r="F175" t="s">
        <v>12</v>
      </c>
      <c r="G175" t="s">
        <v>616</v>
      </c>
      <c r="H175" t="s">
        <v>616</v>
      </c>
      <c r="I175" t="s">
        <v>322</v>
      </c>
      <c r="J175" s="25">
        <v>864</v>
      </c>
      <c r="K175" s="26">
        <v>1.7237</v>
      </c>
      <c r="L175" s="26">
        <v>8.8000000000000005E-3</v>
      </c>
    </row>
    <row r="176" spans="1:12" ht="16" customHeight="1">
      <c r="A176" t="s">
        <v>462</v>
      </c>
      <c r="B176" t="s">
        <v>11</v>
      </c>
      <c r="C176" t="s">
        <v>45</v>
      </c>
      <c r="D176" s="24">
        <v>45992</v>
      </c>
      <c r="E176" t="s">
        <v>520</v>
      </c>
      <c r="F176" t="s">
        <v>12</v>
      </c>
      <c r="G176" t="s">
        <v>616</v>
      </c>
      <c r="H176" t="s">
        <v>616</v>
      </c>
      <c r="I176" t="s">
        <v>324</v>
      </c>
      <c r="J176" s="25">
        <v>0</v>
      </c>
      <c r="K176" s="26">
        <v>0</v>
      </c>
      <c r="L176" s="26">
        <v>0</v>
      </c>
    </row>
    <row r="177" spans="1:12" ht="16" customHeight="1">
      <c r="A177" t="s">
        <v>465</v>
      </c>
      <c r="B177" t="s">
        <v>12</v>
      </c>
      <c r="C177" t="s">
        <v>46</v>
      </c>
      <c r="D177" s="24">
        <v>46023</v>
      </c>
      <c r="E177" t="s">
        <v>491</v>
      </c>
      <c r="F177" t="s">
        <v>12</v>
      </c>
      <c r="G177" t="s">
        <v>616</v>
      </c>
      <c r="H177" t="s">
        <v>616</v>
      </c>
      <c r="I177" t="s">
        <v>315</v>
      </c>
      <c r="J177" s="25">
        <v>1142</v>
      </c>
      <c r="K177" s="26">
        <v>2.3052000000000001</v>
      </c>
      <c r="L177" s="26">
        <v>1.4200000000000001E-2</v>
      </c>
    </row>
    <row r="178" spans="1:12" ht="16" customHeight="1">
      <c r="A178" t="s">
        <v>465</v>
      </c>
      <c r="B178" t="s">
        <v>12</v>
      </c>
      <c r="C178" t="s">
        <v>46</v>
      </c>
      <c r="D178" s="24">
        <v>46023</v>
      </c>
      <c r="E178" t="s">
        <v>520</v>
      </c>
      <c r="F178" t="s">
        <v>12</v>
      </c>
      <c r="G178" t="s">
        <v>616</v>
      </c>
      <c r="H178" t="s">
        <v>616</v>
      </c>
      <c r="I178" t="s">
        <v>322</v>
      </c>
      <c r="J178" s="25">
        <v>4</v>
      </c>
      <c r="K178" s="26">
        <v>7.6E-3</v>
      </c>
      <c r="L178" s="26">
        <v>1E-4</v>
      </c>
    </row>
    <row r="179" spans="1:12" ht="16" customHeight="1">
      <c r="A179" t="s">
        <v>474</v>
      </c>
      <c r="B179" t="s">
        <v>13</v>
      </c>
      <c r="C179" t="s">
        <v>46</v>
      </c>
      <c r="D179" s="24">
        <v>46023</v>
      </c>
      <c r="E179" t="s">
        <v>491</v>
      </c>
      <c r="F179" t="s">
        <v>12</v>
      </c>
      <c r="G179" t="s">
        <v>616</v>
      </c>
      <c r="H179" t="s">
        <v>616</v>
      </c>
      <c r="I179" t="s">
        <v>315</v>
      </c>
      <c r="J179" s="25">
        <v>1769</v>
      </c>
      <c r="K179" s="26">
        <v>3.6259000000000001</v>
      </c>
      <c r="L179" s="26">
        <v>1.6899999999999998E-2</v>
      </c>
    </row>
    <row r="180" spans="1:12" ht="16" customHeight="1">
      <c r="A180" t="s">
        <v>474</v>
      </c>
      <c r="B180" t="s">
        <v>13</v>
      </c>
      <c r="C180" t="s">
        <v>46</v>
      </c>
      <c r="D180" s="24">
        <v>46023</v>
      </c>
      <c r="E180" t="s">
        <v>520</v>
      </c>
      <c r="F180" t="s">
        <v>12</v>
      </c>
      <c r="G180" t="s">
        <v>616</v>
      </c>
      <c r="H180" t="s">
        <v>616</v>
      </c>
      <c r="I180" t="s">
        <v>322</v>
      </c>
      <c r="J180" s="25">
        <v>0</v>
      </c>
      <c r="K180" s="26">
        <v>0</v>
      </c>
      <c r="L180" s="26">
        <v>0</v>
      </c>
    </row>
    <row r="181" spans="1:12" ht="16" customHeight="1">
      <c r="A181" t="s">
        <v>475</v>
      </c>
      <c r="B181" t="s">
        <v>9</v>
      </c>
      <c r="C181" t="s">
        <v>46</v>
      </c>
      <c r="D181" s="24">
        <v>46023</v>
      </c>
      <c r="E181" t="s">
        <v>491</v>
      </c>
      <c r="F181" t="s">
        <v>12</v>
      </c>
      <c r="G181" t="s">
        <v>616</v>
      </c>
      <c r="H181" t="s">
        <v>616</v>
      </c>
      <c r="I181" t="s">
        <v>315</v>
      </c>
      <c r="J181" s="25">
        <v>1965</v>
      </c>
      <c r="K181" s="26">
        <v>3.9935999999999998</v>
      </c>
      <c r="L181" s="26">
        <v>2.0299999999999999E-2</v>
      </c>
    </row>
    <row r="182" spans="1:12" ht="16" customHeight="1">
      <c r="A182" t="s">
        <v>475</v>
      </c>
      <c r="B182" t="s">
        <v>9</v>
      </c>
      <c r="C182" t="s">
        <v>46</v>
      </c>
      <c r="D182" s="24">
        <v>46023</v>
      </c>
      <c r="E182" t="s">
        <v>520</v>
      </c>
      <c r="F182" t="s">
        <v>12</v>
      </c>
      <c r="G182" t="s">
        <v>616</v>
      </c>
      <c r="H182" t="s">
        <v>616</v>
      </c>
      <c r="I182" t="s">
        <v>322</v>
      </c>
      <c r="J182" s="25">
        <v>3</v>
      </c>
      <c r="K182" s="26">
        <v>6.1999999999999998E-3</v>
      </c>
      <c r="L182" s="26">
        <v>2.0000000000000001E-4</v>
      </c>
    </row>
    <row r="183" spans="1:12" ht="16" customHeight="1">
      <c r="A183" t="s">
        <v>442</v>
      </c>
      <c r="B183" t="s">
        <v>10</v>
      </c>
      <c r="C183" t="s">
        <v>46</v>
      </c>
      <c r="D183" s="24">
        <v>46023</v>
      </c>
      <c r="E183" t="s">
        <v>491</v>
      </c>
      <c r="F183" t="s">
        <v>12</v>
      </c>
      <c r="G183" t="s">
        <v>616</v>
      </c>
      <c r="H183" t="s">
        <v>616</v>
      </c>
      <c r="I183" t="s">
        <v>315</v>
      </c>
      <c r="J183" s="25">
        <v>1951</v>
      </c>
      <c r="K183" s="26">
        <v>3.9152</v>
      </c>
      <c r="L183" s="26">
        <v>1.6400000000000001E-2</v>
      </c>
    </row>
    <row r="184" spans="1:12" ht="16" customHeight="1">
      <c r="A184" t="s">
        <v>442</v>
      </c>
      <c r="B184" t="s">
        <v>10</v>
      </c>
      <c r="C184" t="s">
        <v>46</v>
      </c>
      <c r="D184" s="24">
        <v>46023</v>
      </c>
      <c r="E184" t="s">
        <v>520</v>
      </c>
      <c r="F184" t="s">
        <v>12</v>
      </c>
      <c r="G184" t="s">
        <v>616</v>
      </c>
      <c r="H184" t="s">
        <v>616</v>
      </c>
      <c r="I184" t="s">
        <v>322</v>
      </c>
      <c r="J184" s="25">
        <v>2</v>
      </c>
      <c r="K184" s="26">
        <v>4.1000000000000003E-3</v>
      </c>
      <c r="L184" s="26">
        <v>2.0000000000000001E-4</v>
      </c>
    </row>
    <row r="185" spans="1:12" ht="16" customHeight="1">
      <c r="A185" t="s">
        <v>476</v>
      </c>
      <c r="B185" t="s">
        <v>11</v>
      </c>
      <c r="C185" t="s">
        <v>46</v>
      </c>
      <c r="D185" s="24">
        <v>46023</v>
      </c>
      <c r="E185" t="s">
        <v>491</v>
      </c>
      <c r="F185" t="s">
        <v>12</v>
      </c>
      <c r="G185" t="s">
        <v>616</v>
      </c>
      <c r="H185" t="s">
        <v>616</v>
      </c>
      <c r="I185" t="s">
        <v>315</v>
      </c>
      <c r="J185" s="25">
        <v>1636</v>
      </c>
      <c r="K185" s="26">
        <v>3.3256999999999999</v>
      </c>
      <c r="L185" s="26">
        <v>1.0999999999999999E-2</v>
      </c>
    </row>
    <row r="186" spans="1:12" ht="16" customHeight="1">
      <c r="A186" t="s">
        <v>476</v>
      </c>
      <c r="B186" t="s">
        <v>11</v>
      </c>
      <c r="C186" t="s">
        <v>46</v>
      </c>
      <c r="D186" s="24">
        <v>46023</v>
      </c>
      <c r="E186" t="s">
        <v>520</v>
      </c>
      <c r="F186" t="s">
        <v>12</v>
      </c>
      <c r="G186" t="s">
        <v>616</v>
      </c>
      <c r="H186" t="s">
        <v>616</v>
      </c>
      <c r="I186" t="s">
        <v>322</v>
      </c>
      <c r="J186" s="25">
        <v>0</v>
      </c>
      <c r="K186" s="26">
        <v>0</v>
      </c>
      <c r="L186" s="26">
        <v>0</v>
      </c>
    </row>
    <row r="187" spans="1:12" ht="16" customHeight="1">
      <c r="A187" t="s">
        <v>478</v>
      </c>
      <c r="B187" t="s">
        <v>12</v>
      </c>
      <c r="C187" t="s">
        <v>47</v>
      </c>
      <c r="D187" s="24">
        <v>46023</v>
      </c>
      <c r="E187" t="s">
        <v>491</v>
      </c>
      <c r="F187" t="s">
        <v>12</v>
      </c>
      <c r="G187" t="s">
        <v>616</v>
      </c>
      <c r="H187" t="s">
        <v>616</v>
      </c>
      <c r="I187" t="s">
        <v>315</v>
      </c>
      <c r="J187" s="25">
        <v>2550</v>
      </c>
      <c r="K187" s="26">
        <v>5.1717000000000004</v>
      </c>
      <c r="L187" s="26">
        <v>2.46E-2</v>
      </c>
    </row>
    <row r="188" spans="1:12" ht="16" customHeight="1">
      <c r="A188" t="s">
        <v>478</v>
      </c>
      <c r="B188" t="s">
        <v>12</v>
      </c>
      <c r="C188" t="s">
        <v>47</v>
      </c>
      <c r="D188" s="24">
        <v>46023</v>
      </c>
      <c r="E188" t="s">
        <v>520</v>
      </c>
      <c r="F188" t="s">
        <v>12</v>
      </c>
      <c r="G188" t="s">
        <v>616</v>
      </c>
      <c r="H188" t="s">
        <v>616</v>
      </c>
      <c r="I188" t="s">
        <v>322</v>
      </c>
      <c r="J188" s="25">
        <v>0</v>
      </c>
      <c r="K188" s="26">
        <v>0</v>
      </c>
      <c r="L188" s="26">
        <v>0</v>
      </c>
    </row>
    <row r="189" spans="1:12" ht="16" customHeight="1">
      <c r="A189" t="s">
        <v>479</v>
      </c>
      <c r="B189" t="s">
        <v>13</v>
      </c>
      <c r="C189" t="s">
        <v>47</v>
      </c>
      <c r="D189" s="24">
        <v>46023</v>
      </c>
      <c r="E189" t="s">
        <v>491</v>
      </c>
      <c r="F189" t="s">
        <v>12</v>
      </c>
      <c r="G189" t="s">
        <v>616</v>
      </c>
      <c r="H189" t="s">
        <v>616</v>
      </c>
      <c r="I189" t="s">
        <v>315</v>
      </c>
      <c r="J189" s="25">
        <v>3411</v>
      </c>
      <c r="K189" s="26">
        <v>6.8981000000000003</v>
      </c>
      <c r="L189" s="26">
        <v>3.5099999999999999E-2</v>
      </c>
    </row>
    <row r="190" spans="1:12" ht="16" customHeight="1">
      <c r="A190" t="s">
        <v>479</v>
      </c>
      <c r="B190" t="s">
        <v>13</v>
      </c>
      <c r="C190" t="s">
        <v>47</v>
      </c>
      <c r="D190" s="24">
        <v>46023</v>
      </c>
      <c r="E190" t="s">
        <v>520</v>
      </c>
      <c r="F190" t="s">
        <v>12</v>
      </c>
      <c r="G190" t="s">
        <v>616</v>
      </c>
      <c r="H190" t="s">
        <v>616</v>
      </c>
      <c r="I190" t="s">
        <v>322</v>
      </c>
      <c r="J190" s="25">
        <v>0</v>
      </c>
      <c r="K190" s="26">
        <v>0</v>
      </c>
      <c r="L190" s="26">
        <v>0</v>
      </c>
    </row>
    <row r="191" spans="1:12" ht="16" customHeight="1">
      <c r="A191" t="s">
        <v>480</v>
      </c>
      <c r="B191" t="s">
        <v>9</v>
      </c>
      <c r="C191" t="s">
        <v>47</v>
      </c>
      <c r="D191" s="24">
        <v>46023</v>
      </c>
      <c r="E191" t="s">
        <v>491</v>
      </c>
      <c r="F191" t="s">
        <v>12</v>
      </c>
      <c r="G191" t="s">
        <v>616</v>
      </c>
      <c r="H191" t="s">
        <v>616</v>
      </c>
      <c r="I191" t="s">
        <v>315</v>
      </c>
      <c r="J191" s="25">
        <v>2651</v>
      </c>
      <c r="K191" s="26">
        <v>5.3689</v>
      </c>
      <c r="L191" s="26">
        <v>3.0200000000000001E-2</v>
      </c>
    </row>
    <row r="192" spans="1:12" ht="16" customHeight="1">
      <c r="A192" t="s">
        <v>480</v>
      </c>
      <c r="B192" t="s">
        <v>9</v>
      </c>
      <c r="C192" t="s">
        <v>47</v>
      </c>
      <c r="D192" s="24">
        <v>46023</v>
      </c>
      <c r="E192" t="s">
        <v>520</v>
      </c>
      <c r="F192" t="s">
        <v>12</v>
      </c>
      <c r="G192" t="s">
        <v>616</v>
      </c>
      <c r="H192" t="s">
        <v>616</v>
      </c>
      <c r="I192" t="s">
        <v>322</v>
      </c>
      <c r="J192" s="25">
        <v>0</v>
      </c>
      <c r="K192" s="26">
        <v>0</v>
      </c>
      <c r="L192" s="26">
        <v>0</v>
      </c>
    </row>
    <row r="193" spans="1:12" ht="16" customHeight="1">
      <c r="A193" t="s">
        <v>447</v>
      </c>
      <c r="B193" t="s">
        <v>10</v>
      </c>
      <c r="C193" t="s">
        <v>47</v>
      </c>
      <c r="D193" s="24">
        <v>46023</v>
      </c>
      <c r="E193" t="s">
        <v>491</v>
      </c>
      <c r="F193" t="s">
        <v>12</v>
      </c>
      <c r="G193" t="s">
        <v>616</v>
      </c>
      <c r="H193" t="s">
        <v>616</v>
      </c>
      <c r="I193" t="s">
        <v>315</v>
      </c>
      <c r="J193" s="25">
        <v>2007</v>
      </c>
      <c r="K193" s="26">
        <v>4.0522</v>
      </c>
      <c r="L193" s="26">
        <v>1.9400000000000001E-2</v>
      </c>
    </row>
    <row r="194" spans="1:12" ht="16" customHeight="1">
      <c r="A194" t="s">
        <v>447</v>
      </c>
      <c r="B194" t="s">
        <v>10</v>
      </c>
      <c r="C194" t="s">
        <v>47</v>
      </c>
      <c r="D194" s="24">
        <v>46023</v>
      </c>
      <c r="E194" t="s">
        <v>520</v>
      </c>
      <c r="F194" t="s">
        <v>12</v>
      </c>
      <c r="G194" t="s">
        <v>616</v>
      </c>
      <c r="H194" t="s">
        <v>616</v>
      </c>
      <c r="I194" t="s">
        <v>322</v>
      </c>
      <c r="J194" s="25">
        <v>1</v>
      </c>
      <c r="K194" s="26">
        <v>2E-3</v>
      </c>
      <c r="L194" s="26">
        <v>2.0000000000000001E-4</v>
      </c>
    </row>
    <row r="195" spans="1:12" ht="16" customHeight="1">
      <c r="A195" t="s">
        <v>481</v>
      </c>
      <c r="B195" t="s">
        <v>11</v>
      </c>
      <c r="C195" t="s">
        <v>47</v>
      </c>
      <c r="D195" s="24">
        <v>46023</v>
      </c>
      <c r="E195" t="s">
        <v>491</v>
      </c>
      <c r="F195" t="s">
        <v>12</v>
      </c>
      <c r="G195" t="s">
        <v>616</v>
      </c>
      <c r="H195" t="s">
        <v>616</v>
      </c>
      <c r="I195" t="s">
        <v>315</v>
      </c>
      <c r="J195" s="25">
        <v>3158</v>
      </c>
      <c r="K195" s="26">
        <v>6.3895</v>
      </c>
      <c r="L195" s="26">
        <v>3.1699999999999999E-2</v>
      </c>
    </row>
    <row r="196" spans="1:12" ht="16" customHeight="1">
      <c r="A196" t="s">
        <v>481</v>
      </c>
      <c r="B196" t="s">
        <v>11</v>
      </c>
      <c r="C196" t="s">
        <v>47</v>
      </c>
      <c r="D196" s="24">
        <v>46023</v>
      </c>
      <c r="E196" t="s">
        <v>520</v>
      </c>
      <c r="F196" t="s">
        <v>12</v>
      </c>
      <c r="G196" t="s">
        <v>616</v>
      </c>
      <c r="H196" t="s">
        <v>616</v>
      </c>
      <c r="I196" t="s">
        <v>322</v>
      </c>
      <c r="J196" s="25">
        <v>0</v>
      </c>
      <c r="K196" s="26">
        <v>0</v>
      </c>
      <c r="L196" s="26">
        <v>0</v>
      </c>
    </row>
    <row r="197" spans="1:12" ht="16" customHeight="1">
      <c r="A197" t="s">
        <v>483</v>
      </c>
      <c r="B197" t="s">
        <v>13</v>
      </c>
      <c r="C197" t="s">
        <v>48</v>
      </c>
      <c r="D197" s="24">
        <v>46023</v>
      </c>
      <c r="E197" t="s">
        <v>491</v>
      </c>
      <c r="F197" t="s">
        <v>12</v>
      </c>
      <c r="G197" t="s">
        <v>616</v>
      </c>
      <c r="H197" t="s">
        <v>616</v>
      </c>
      <c r="I197" t="s">
        <v>315</v>
      </c>
      <c r="J197" s="25">
        <v>4187</v>
      </c>
      <c r="K197" s="26">
        <v>8.5236999999999998</v>
      </c>
      <c r="L197" s="26">
        <v>4.0500000000000001E-2</v>
      </c>
    </row>
    <row r="198" spans="1:12" ht="16" customHeight="1">
      <c r="A198" t="s">
        <v>483</v>
      </c>
      <c r="B198" t="s">
        <v>13</v>
      </c>
      <c r="C198" t="s">
        <v>48</v>
      </c>
      <c r="D198" s="24">
        <v>46023</v>
      </c>
      <c r="E198" t="s">
        <v>520</v>
      </c>
      <c r="F198" t="s">
        <v>12</v>
      </c>
      <c r="G198" t="s">
        <v>616</v>
      </c>
      <c r="H198" t="s">
        <v>616</v>
      </c>
      <c r="I198" t="s">
        <v>322</v>
      </c>
      <c r="J198" s="25">
        <v>0</v>
      </c>
      <c r="K198" s="26">
        <v>0</v>
      </c>
      <c r="L198" s="26">
        <v>0</v>
      </c>
    </row>
    <row r="199" spans="1:12" ht="16" customHeight="1">
      <c r="A199" t="s">
        <v>484</v>
      </c>
      <c r="B199" t="s">
        <v>9</v>
      </c>
      <c r="C199" t="s">
        <v>48</v>
      </c>
      <c r="D199" s="24">
        <v>46023</v>
      </c>
      <c r="E199" t="s">
        <v>491</v>
      </c>
      <c r="F199" t="s">
        <v>12</v>
      </c>
      <c r="G199" t="s">
        <v>616</v>
      </c>
      <c r="H199" t="s">
        <v>616</v>
      </c>
      <c r="I199" t="s">
        <v>315</v>
      </c>
      <c r="J199" s="25">
        <v>4019</v>
      </c>
      <c r="K199" s="26">
        <v>8.1583000000000006</v>
      </c>
      <c r="L199" s="26">
        <v>3.39E-2</v>
      </c>
    </row>
    <row r="200" spans="1:12" ht="16" customHeight="1">
      <c r="A200" t="s">
        <v>484</v>
      </c>
      <c r="B200" t="s">
        <v>9</v>
      </c>
      <c r="C200" t="s">
        <v>48</v>
      </c>
      <c r="D200" s="24">
        <v>46023</v>
      </c>
      <c r="E200" t="s">
        <v>520</v>
      </c>
      <c r="F200" t="s">
        <v>12</v>
      </c>
      <c r="G200" t="s">
        <v>616</v>
      </c>
      <c r="H200" t="s">
        <v>616</v>
      </c>
      <c r="I200" t="s">
        <v>322</v>
      </c>
      <c r="J200" s="25">
        <v>1</v>
      </c>
      <c r="K200" s="26">
        <v>2.0999999999999999E-3</v>
      </c>
      <c r="L200" s="26">
        <v>0</v>
      </c>
    </row>
    <row r="201" spans="1:12" ht="16" customHeight="1">
      <c r="A201" t="s">
        <v>452</v>
      </c>
      <c r="B201" t="s">
        <v>10</v>
      </c>
      <c r="C201" t="s">
        <v>48</v>
      </c>
      <c r="D201" s="24">
        <v>46023</v>
      </c>
      <c r="E201" t="s">
        <v>491</v>
      </c>
      <c r="F201" t="s">
        <v>12</v>
      </c>
      <c r="G201" t="s">
        <v>616</v>
      </c>
      <c r="H201" t="s">
        <v>616</v>
      </c>
      <c r="I201" t="s">
        <v>315</v>
      </c>
      <c r="J201" s="25">
        <v>5548</v>
      </c>
      <c r="K201" s="26">
        <v>11.245699999999999</v>
      </c>
      <c r="L201" s="26">
        <v>5.0299999999999997E-2</v>
      </c>
    </row>
    <row r="202" spans="1:12" ht="16" customHeight="1">
      <c r="A202" t="s">
        <v>452</v>
      </c>
      <c r="B202" t="s">
        <v>10</v>
      </c>
      <c r="C202" t="s">
        <v>48</v>
      </c>
      <c r="D202" s="24">
        <v>46023</v>
      </c>
      <c r="E202" t="s">
        <v>520</v>
      </c>
      <c r="F202" t="s">
        <v>12</v>
      </c>
      <c r="G202" t="s">
        <v>616</v>
      </c>
      <c r="H202" t="s">
        <v>616</v>
      </c>
      <c r="I202" t="s">
        <v>322</v>
      </c>
      <c r="J202" s="25">
        <v>0</v>
      </c>
      <c r="K202" s="26">
        <v>0</v>
      </c>
      <c r="L202" s="26">
        <v>0</v>
      </c>
    </row>
    <row r="203" spans="1:12" ht="16" customHeight="1">
      <c r="A203" t="s">
        <v>485</v>
      </c>
      <c r="B203" t="s">
        <v>11</v>
      </c>
      <c r="C203" t="s">
        <v>48</v>
      </c>
      <c r="D203" s="24">
        <v>46023</v>
      </c>
      <c r="E203" t="s">
        <v>491</v>
      </c>
      <c r="F203" t="s">
        <v>12</v>
      </c>
      <c r="G203" t="s">
        <v>616</v>
      </c>
      <c r="H203" t="s">
        <v>616</v>
      </c>
      <c r="I203" t="s">
        <v>315</v>
      </c>
      <c r="J203" s="25">
        <v>13315</v>
      </c>
      <c r="K203" s="26">
        <v>26.8645</v>
      </c>
      <c r="L203" s="26">
        <v>0.1231</v>
      </c>
    </row>
    <row r="204" spans="1:12" ht="16" customHeight="1">
      <c r="A204" t="s">
        <v>485</v>
      </c>
      <c r="B204" t="s">
        <v>11</v>
      </c>
      <c r="C204" t="s">
        <v>48</v>
      </c>
      <c r="D204" s="24">
        <v>46023</v>
      </c>
      <c r="E204" t="s">
        <v>520</v>
      </c>
      <c r="F204" t="s">
        <v>12</v>
      </c>
      <c r="G204" t="s">
        <v>616</v>
      </c>
      <c r="H204" t="s">
        <v>616</v>
      </c>
      <c r="I204" t="s">
        <v>322</v>
      </c>
      <c r="J204" s="25">
        <v>2</v>
      </c>
      <c r="K204" s="26">
        <v>3.5000000000000001E-3</v>
      </c>
      <c r="L204" s="26">
        <v>0</v>
      </c>
    </row>
    <row r="205" spans="1:12" ht="16" customHeight="1">
      <c r="A205" t="s">
        <v>487</v>
      </c>
      <c r="B205" t="s">
        <v>12</v>
      </c>
      <c r="C205" t="s">
        <v>49</v>
      </c>
      <c r="D205" s="24">
        <v>46023</v>
      </c>
      <c r="E205" t="s">
        <v>491</v>
      </c>
      <c r="F205" t="s">
        <v>12</v>
      </c>
      <c r="G205" t="s">
        <v>616</v>
      </c>
      <c r="H205" t="s">
        <v>616</v>
      </c>
      <c r="I205" t="s">
        <v>315</v>
      </c>
      <c r="J205" s="25">
        <v>15483</v>
      </c>
      <c r="K205" s="26">
        <v>31.195</v>
      </c>
      <c r="L205" s="26">
        <v>0.1188</v>
      </c>
    </row>
    <row r="206" spans="1:12" ht="16" customHeight="1">
      <c r="A206" t="s">
        <v>487</v>
      </c>
      <c r="B206" t="s">
        <v>12</v>
      </c>
      <c r="C206" t="s">
        <v>49</v>
      </c>
      <c r="D206" s="24">
        <v>46023</v>
      </c>
      <c r="E206" t="s">
        <v>520</v>
      </c>
      <c r="F206" t="s">
        <v>12</v>
      </c>
      <c r="G206" t="s">
        <v>616</v>
      </c>
      <c r="H206" t="s">
        <v>616</v>
      </c>
      <c r="I206" t="s">
        <v>322</v>
      </c>
      <c r="J206" s="25">
        <v>0</v>
      </c>
      <c r="K206" s="26">
        <v>0</v>
      </c>
      <c r="L206" s="26">
        <v>0</v>
      </c>
    </row>
    <row r="207" spans="1:12" ht="16" customHeight="1">
      <c r="A207" t="s">
        <v>488</v>
      </c>
      <c r="B207" t="s">
        <v>13</v>
      </c>
      <c r="C207" t="s">
        <v>49</v>
      </c>
      <c r="D207" s="24">
        <v>46023</v>
      </c>
      <c r="E207" t="s">
        <v>491</v>
      </c>
      <c r="F207" t="s">
        <v>12</v>
      </c>
      <c r="G207" t="s">
        <v>616</v>
      </c>
      <c r="H207" t="s">
        <v>616</v>
      </c>
      <c r="I207" t="s">
        <v>315</v>
      </c>
      <c r="J207" s="25">
        <v>24430</v>
      </c>
      <c r="K207" s="26">
        <v>48.997</v>
      </c>
      <c r="L207" s="26">
        <v>0.2044</v>
      </c>
    </row>
    <row r="208" spans="1:12" ht="16" customHeight="1">
      <c r="A208" t="s">
        <v>488</v>
      </c>
      <c r="B208" t="s">
        <v>13</v>
      </c>
      <c r="C208" t="s">
        <v>49</v>
      </c>
      <c r="D208" s="24">
        <v>46023</v>
      </c>
      <c r="E208" t="s">
        <v>520</v>
      </c>
      <c r="F208" t="s">
        <v>12</v>
      </c>
      <c r="G208" t="s">
        <v>616</v>
      </c>
      <c r="H208" t="s">
        <v>616</v>
      </c>
      <c r="I208" t="s">
        <v>322</v>
      </c>
      <c r="J208" s="25">
        <v>74</v>
      </c>
      <c r="K208" s="26">
        <v>0.15060000000000001</v>
      </c>
      <c r="L208" s="26">
        <v>1.5E-3</v>
      </c>
    </row>
    <row r="209" spans="1:12" ht="16" customHeight="1">
      <c r="A209" t="s">
        <v>399</v>
      </c>
      <c r="B209" t="s">
        <v>10</v>
      </c>
      <c r="C209" t="s">
        <v>49</v>
      </c>
      <c r="D209" s="24">
        <v>46023</v>
      </c>
      <c r="E209" t="s">
        <v>491</v>
      </c>
      <c r="F209" t="s">
        <v>12</v>
      </c>
      <c r="G209" t="s">
        <v>616</v>
      </c>
      <c r="H209" t="s">
        <v>616</v>
      </c>
      <c r="I209" t="s">
        <v>315</v>
      </c>
      <c r="J209" s="25">
        <v>34632</v>
      </c>
      <c r="K209" s="26">
        <v>69.064700000000002</v>
      </c>
      <c r="L209" s="26">
        <v>0.2487</v>
      </c>
    </row>
    <row r="210" spans="1:12" ht="16" customHeight="1">
      <c r="A210" t="s">
        <v>399</v>
      </c>
      <c r="B210" t="s">
        <v>10</v>
      </c>
      <c r="C210" t="s">
        <v>49</v>
      </c>
      <c r="D210" s="24">
        <v>46023</v>
      </c>
      <c r="E210" t="s">
        <v>520</v>
      </c>
      <c r="F210" t="s">
        <v>12</v>
      </c>
      <c r="G210" t="s">
        <v>616</v>
      </c>
      <c r="H210" t="s">
        <v>616</v>
      </c>
      <c r="I210" t="s">
        <v>322</v>
      </c>
      <c r="J210" s="25">
        <v>55</v>
      </c>
      <c r="K210" s="26">
        <v>0.1116</v>
      </c>
      <c r="L210" s="26">
        <v>1.1000000000000001E-3</v>
      </c>
    </row>
    <row r="211" spans="1:12" ht="16" customHeight="1">
      <c r="A211" t="s">
        <v>489</v>
      </c>
      <c r="B211" t="s">
        <v>11</v>
      </c>
      <c r="C211" t="s">
        <v>49</v>
      </c>
      <c r="D211" s="24">
        <v>46023</v>
      </c>
      <c r="E211" t="s">
        <v>491</v>
      </c>
      <c r="F211" t="s">
        <v>12</v>
      </c>
      <c r="G211" t="s">
        <v>616</v>
      </c>
      <c r="H211" t="s">
        <v>616</v>
      </c>
      <c r="I211" t="s">
        <v>315</v>
      </c>
      <c r="J211" s="25">
        <v>977915</v>
      </c>
      <c r="K211" s="26">
        <v>1968.3485000000001</v>
      </c>
      <c r="L211" s="26">
        <v>3.7736999999999998</v>
      </c>
    </row>
    <row r="212" spans="1:12" ht="16" customHeight="1">
      <c r="A212" t="s">
        <v>489</v>
      </c>
      <c r="B212" t="s">
        <v>11</v>
      </c>
      <c r="C212" t="s">
        <v>49</v>
      </c>
      <c r="D212" s="24">
        <v>46023</v>
      </c>
      <c r="E212" t="s">
        <v>520</v>
      </c>
      <c r="F212" t="s">
        <v>12</v>
      </c>
      <c r="G212" t="s">
        <v>616</v>
      </c>
      <c r="H212" t="s">
        <v>616</v>
      </c>
      <c r="I212" t="s">
        <v>322</v>
      </c>
      <c r="J212" s="25">
        <v>267</v>
      </c>
      <c r="K212" s="26">
        <v>0.54849999999999999</v>
      </c>
      <c r="L212" s="26">
        <v>4.0000000000000001E-3</v>
      </c>
    </row>
    <row r="213" spans="1:12" ht="16" customHeight="1">
      <c r="A213" t="s">
        <v>491</v>
      </c>
      <c r="B213" t="s">
        <v>12</v>
      </c>
      <c r="C213" t="s">
        <v>50</v>
      </c>
      <c r="D213" s="24">
        <v>46023</v>
      </c>
      <c r="E213" t="s">
        <v>491</v>
      </c>
      <c r="F213" t="s">
        <v>12</v>
      </c>
      <c r="G213" t="s">
        <v>616</v>
      </c>
      <c r="H213" t="s">
        <v>616</v>
      </c>
      <c r="I213" t="s">
        <v>315</v>
      </c>
      <c r="J213" s="25">
        <v>6328193</v>
      </c>
      <c r="K213" s="26">
        <v>12782.9398</v>
      </c>
      <c r="L213" s="26">
        <v>11.0616</v>
      </c>
    </row>
    <row r="214" spans="1:12" ht="16" customHeight="1">
      <c r="A214" t="s">
        <v>491</v>
      </c>
      <c r="B214" t="s">
        <v>12</v>
      </c>
      <c r="C214" t="s">
        <v>50</v>
      </c>
      <c r="D214" s="24">
        <v>46023</v>
      </c>
      <c r="E214" t="s">
        <v>520</v>
      </c>
      <c r="F214" t="s">
        <v>12</v>
      </c>
      <c r="G214" t="s">
        <v>616</v>
      </c>
      <c r="H214" t="s">
        <v>616</v>
      </c>
      <c r="I214" t="s">
        <v>322</v>
      </c>
      <c r="J214" s="25">
        <v>419</v>
      </c>
      <c r="K214" s="26">
        <v>0.86229999999999996</v>
      </c>
      <c r="L214" s="26">
        <v>6.6E-3</v>
      </c>
    </row>
    <row r="215" spans="1:12" ht="16" customHeight="1">
      <c r="A215" t="s">
        <v>492</v>
      </c>
      <c r="B215" t="s">
        <v>13</v>
      </c>
      <c r="C215" t="s">
        <v>50</v>
      </c>
      <c r="D215" s="24">
        <v>46023</v>
      </c>
      <c r="E215" t="s">
        <v>520</v>
      </c>
      <c r="F215" t="s">
        <v>12</v>
      </c>
      <c r="G215" t="s">
        <v>616</v>
      </c>
      <c r="H215" t="s">
        <v>616</v>
      </c>
      <c r="I215" t="s">
        <v>322</v>
      </c>
      <c r="J215" s="25">
        <v>1134</v>
      </c>
      <c r="K215" s="26">
        <v>2.3056000000000001</v>
      </c>
      <c r="L215" s="26">
        <v>2.3900000000000001E-2</v>
      </c>
    </row>
    <row r="216" spans="1:12" ht="16" customHeight="1">
      <c r="A216" t="s">
        <v>493</v>
      </c>
      <c r="B216" t="s">
        <v>14</v>
      </c>
      <c r="C216" t="s">
        <v>51</v>
      </c>
      <c r="D216" s="24">
        <v>46054</v>
      </c>
      <c r="E216" t="s">
        <v>520</v>
      </c>
      <c r="F216" t="s">
        <v>12</v>
      </c>
      <c r="G216" t="s">
        <v>616</v>
      </c>
      <c r="H216" t="s">
        <v>616</v>
      </c>
      <c r="I216" t="s">
        <v>315</v>
      </c>
      <c r="J216" s="25">
        <v>3213</v>
      </c>
      <c r="K216" s="26">
        <v>6.5319000000000003</v>
      </c>
      <c r="L216" s="26">
        <v>6.7299999999999999E-2</v>
      </c>
    </row>
    <row r="217" spans="1:12" ht="16" customHeight="1">
      <c r="A217" t="s">
        <v>502</v>
      </c>
      <c r="B217" t="s">
        <v>9</v>
      </c>
      <c r="C217" t="s">
        <v>51</v>
      </c>
      <c r="D217" s="24">
        <v>46054</v>
      </c>
      <c r="E217" t="s">
        <v>520</v>
      </c>
      <c r="F217" t="s">
        <v>12</v>
      </c>
      <c r="G217" t="s">
        <v>616</v>
      </c>
      <c r="H217" t="s">
        <v>616</v>
      </c>
      <c r="I217" t="s">
        <v>315</v>
      </c>
      <c r="J217" s="25">
        <v>1579</v>
      </c>
      <c r="K217" s="26">
        <v>3.1715</v>
      </c>
      <c r="L217" s="26">
        <v>2.3900000000000001E-2</v>
      </c>
    </row>
    <row r="218" spans="1:12" ht="16" customHeight="1">
      <c r="A218" t="s">
        <v>457</v>
      </c>
      <c r="B218" t="s">
        <v>10</v>
      </c>
      <c r="C218" t="s">
        <v>51</v>
      </c>
      <c r="D218" s="24">
        <v>46054</v>
      </c>
      <c r="E218" t="s">
        <v>520</v>
      </c>
      <c r="F218" t="s">
        <v>12</v>
      </c>
      <c r="G218" t="s">
        <v>616</v>
      </c>
      <c r="H218" t="s">
        <v>616</v>
      </c>
      <c r="I218" t="s">
        <v>315</v>
      </c>
      <c r="J218" s="25">
        <v>1544</v>
      </c>
      <c r="K218" s="26">
        <v>3.1442999999999999</v>
      </c>
      <c r="L218" s="26">
        <v>3.2199999999999999E-2</v>
      </c>
    </row>
    <row r="219" spans="1:12" ht="16" customHeight="1">
      <c r="A219" t="s">
        <v>503</v>
      </c>
      <c r="B219" t="s">
        <v>11</v>
      </c>
      <c r="C219" t="s">
        <v>51</v>
      </c>
      <c r="D219" s="24">
        <v>46054</v>
      </c>
      <c r="E219" t="s">
        <v>520</v>
      </c>
      <c r="F219" t="s">
        <v>12</v>
      </c>
      <c r="G219" t="s">
        <v>616</v>
      </c>
      <c r="H219" t="s">
        <v>616</v>
      </c>
      <c r="I219" t="s">
        <v>315</v>
      </c>
      <c r="J219" s="25">
        <v>2053</v>
      </c>
      <c r="K219" s="26">
        <v>4.1696</v>
      </c>
      <c r="L219" s="26">
        <v>2.8500000000000001E-2</v>
      </c>
    </row>
    <row r="220" spans="1:12" ht="16" customHeight="1">
      <c r="A220" t="s">
        <v>505</v>
      </c>
      <c r="B220" t="s">
        <v>12</v>
      </c>
      <c r="C220" t="s">
        <v>51</v>
      </c>
      <c r="D220" s="24">
        <v>46054</v>
      </c>
      <c r="E220" t="s">
        <v>520</v>
      </c>
      <c r="F220" t="s">
        <v>12</v>
      </c>
      <c r="G220" t="s">
        <v>616</v>
      </c>
      <c r="H220" t="s">
        <v>616</v>
      </c>
      <c r="I220" t="s">
        <v>315</v>
      </c>
      <c r="J220" s="25">
        <v>1595</v>
      </c>
      <c r="K220" s="26">
        <v>3.2570000000000001</v>
      </c>
      <c r="L220" s="26">
        <v>2.1999999999999999E-2</v>
      </c>
    </row>
    <row r="221" spans="1:12" ht="16" customHeight="1">
      <c r="A221" t="s">
        <v>506</v>
      </c>
      <c r="B221" t="s">
        <v>13</v>
      </c>
      <c r="C221" t="s">
        <v>51</v>
      </c>
      <c r="D221" s="24">
        <v>46054</v>
      </c>
      <c r="E221" t="s">
        <v>520</v>
      </c>
      <c r="F221" t="s">
        <v>12</v>
      </c>
      <c r="G221" t="s">
        <v>616</v>
      </c>
      <c r="H221" t="s">
        <v>616</v>
      </c>
      <c r="I221" t="s">
        <v>315</v>
      </c>
      <c r="J221" s="25">
        <v>3726</v>
      </c>
      <c r="K221" s="26">
        <v>7.5967000000000002</v>
      </c>
      <c r="L221" s="26">
        <v>4.4200000000000003E-2</v>
      </c>
    </row>
    <row r="222" spans="1:12" ht="16" customHeight="1">
      <c r="A222" t="s">
        <v>507</v>
      </c>
      <c r="B222" t="s">
        <v>9</v>
      </c>
      <c r="C222" t="s">
        <v>52</v>
      </c>
      <c r="D222" s="24">
        <v>46054</v>
      </c>
      <c r="E222" t="s">
        <v>520</v>
      </c>
      <c r="F222" t="s">
        <v>12</v>
      </c>
      <c r="G222" t="s">
        <v>616</v>
      </c>
      <c r="H222" t="s">
        <v>616</v>
      </c>
      <c r="I222" t="s">
        <v>315</v>
      </c>
      <c r="J222" s="25">
        <v>2884</v>
      </c>
      <c r="K222" s="26">
        <v>5.9093999999999998</v>
      </c>
      <c r="L222" s="26">
        <v>2.9700000000000001E-2</v>
      </c>
    </row>
    <row r="223" spans="1:12" ht="16" customHeight="1">
      <c r="A223" t="s">
        <v>477</v>
      </c>
      <c r="B223" t="s">
        <v>10</v>
      </c>
      <c r="C223" t="s">
        <v>52</v>
      </c>
      <c r="D223" s="24">
        <v>46054</v>
      </c>
      <c r="E223" t="s">
        <v>520</v>
      </c>
      <c r="F223" t="s">
        <v>12</v>
      </c>
      <c r="G223" t="s">
        <v>616</v>
      </c>
      <c r="H223" t="s">
        <v>616</v>
      </c>
      <c r="I223" t="s">
        <v>315</v>
      </c>
      <c r="J223" s="25">
        <v>2764</v>
      </c>
      <c r="K223" s="26">
        <v>5.6772</v>
      </c>
      <c r="L223" s="26">
        <v>3.0499999999999999E-2</v>
      </c>
    </row>
    <row r="224" spans="1:12" ht="16" customHeight="1">
      <c r="A224" t="s">
        <v>508</v>
      </c>
      <c r="B224" t="s">
        <v>11</v>
      </c>
      <c r="C224" t="s">
        <v>52</v>
      </c>
      <c r="D224" s="24">
        <v>46054</v>
      </c>
      <c r="E224" t="s">
        <v>520</v>
      </c>
      <c r="F224" t="s">
        <v>12</v>
      </c>
      <c r="G224" t="s">
        <v>616</v>
      </c>
      <c r="H224" t="s">
        <v>616</v>
      </c>
      <c r="I224" t="s">
        <v>315</v>
      </c>
      <c r="J224" s="25">
        <v>3545</v>
      </c>
      <c r="K224" s="26">
        <v>7.2484000000000002</v>
      </c>
      <c r="L224" s="26">
        <v>3.3799999999999997E-2</v>
      </c>
    </row>
    <row r="225" spans="1:12" ht="16" customHeight="1">
      <c r="A225" t="s">
        <v>510</v>
      </c>
      <c r="B225" t="s">
        <v>12</v>
      </c>
      <c r="C225" t="s">
        <v>52</v>
      </c>
      <c r="D225" s="24">
        <v>46054</v>
      </c>
      <c r="E225" t="s">
        <v>520</v>
      </c>
      <c r="F225" t="s">
        <v>12</v>
      </c>
      <c r="G225" t="s">
        <v>616</v>
      </c>
      <c r="H225" t="s">
        <v>616</v>
      </c>
      <c r="I225" t="s">
        <v>315</v>
      </c>
      <c r="J225" s="25">
        <v>2780</v>
      </c>
      <c r="K225" s="26">
        <v>5.6756000000000002</v>
      </c>
      <c r="L225" s="26">
        <v>2.4400000000000002E-2</v>
      </c>
    </row>
    <row r="226" spans="1:12" ht="16" customHeight="1">
      <c r="A226" t="s">
        <v>511</v>
      </c>
      <c r="B226" t="s">
        <v>13</v>
      </c>
      <c r="C226" t="s">
        <v>52</v>
      </c>
      <c r="D226" s="24">
        <v>46054</v>
      </c>
      <c r="E226" t="s">
        <v>520</v>
      </c>
      <c r="F226" t="s">
        <v>12</v>
      </c>
      <c r="G226" t="s">
        <v>616</v>
      </c>
      <c r="H226" t="s">
        <v>616</v>
      </c>
      <c r="I226" t="s">
        <v>315</v>
      </c>
      <c r="J226" s="25">
        <v>8397</v>
      </c>
      <c r="K226" s="26">
        <v>17.116299999999999</v>
      </c>
      <c r="L226" s="26">
        <v>8.9800000000000005E-2</v>
      </c>
    </row>
    <row r="227" spans="1:12" ht="16" customHeight="1">
      <c r="A227" t="s">
        <v>512</v>
      </c>
      <c r="B227" t="s">
        <v>9</v>
      </c>
      <c r="C227" t="s">
        <v>53</v>
      </c>
      <c r="D227" s="24">
        <v>46054</v>
      </c>
      <c r="E227" t="s">
        <v>520</v>
      </c>
      <c r="F227" t="s">
        <v>12</v>
      </c>
      <c r="G227" t="s">
        <v>616</v>
      </c>
      <c r="H227" t="s">
        <v>616</v>
      </c>
      <c r="I227" t="s">
        <v>315</v>
      </c>
      <c r="J227" s="25">
        <v>6732</v>
      </c>
      <c r="K227" s="26">
        <v>13.730499999999999</v>
      </c>
      <c r="L227" s="26">
        <v>5.7200000000000001E-2</v>
      </c>
    </row>
    <row r="228" spans="1:12" ht="16" customHeight="1">
      <c r="A228" t="s">
        <v>512</v>
      </c>
      <c r="B228" t="s">
        <v>9</v>
      </c>
      <c r="C228" t="s">
        <v>53</v>
      </c>
      <c r="D228" s="24">
        <v>46054</v>
      </c>
      <c r="E228" t="s">
        <v>561</v>
      </c>
      <c r="F228" t="s">
        <v>12</v>
      </c>
      <c r="G228" t="s">
        <v>616</v>
      </c>
      <c r="H228" t="s">
        <v>616</v>
      </c>
      <c r="I228" t="s">
        <v>324</v>
      </c>
      <c r="J228" s="25">
        <v>0</v>
      </c>
      <c r="K228" s="26">
        <v>0</v>
      </c>
      <c r="L228" s="26">
        <v>0</v>
      </c>
    </row>
    <row r="229" spans="1:12" ht="16" customHeight="1">
      <c r="A229" t="s">
        <v>482</v>
      </c>
      <c r="B229" t="s">
        <v>10</v>
      </c>
      <c r="C229" t="s">
        <v>53</v>
      </c>
      <c r="D229" s="24">
        <v>46054</v>
      </c>
      <c r="E229" t="s">
        <v>520</v>
      </c>
      <c r="F229" t="s">
        <v>12</v>
      </c>
      <c r="G229" t="s">
        <v>616</v>
      </c>
      <c r="H229" t="s">
        <v>616</v>
      </c>
      <c r="I229" t="s">
        <v>315</v>
      </c>
      <c r="J229" s="25">
        <v>16693</v>
      </c>
      <c r="K229" s="26">
        <v>34.314700000000002</v>
      </c>
      <c r="L229" s="26">
        <v>0.13689999999999999</v>
      </c>
    </row>
    <row r="230" spans="1:12" ht="16" customHeight="1">
      <c r="A230" t="s">
        <v>482</v>
      </c>
      <c r="B230" t="s">
        <v>10</v>
      </c>
      <c r="C230" t="s">
        <v>53</v>
      </c>
      <c r="D230" s="24">
        <v>46054</v>
      </c>
      <c r="E230" t="s">
        <v>561</v>
      </c>
      <c r="F230" t="s">
        <v>12</v>
      </c>
      <c r="G230" t="s">
        <v>616</v>
      </c>
      <c r="H230" t="s">
        <v>616</v>
      </c>
      <c r="I230" t="s">
        <v>324</v>
      </c>
      <c r="J230" s="25">
        <v>0</v>
      </c>
      <c r="K230" s="26">
        <v>0</v>
      </c>
      <c r="L230" s="26">
        <v>0</v>
      </c>
    </row>
    <row r="231" spans="1:12" ht="16" customHeight="1">
      <c r="A231" t="s">
        <v>513</v>
      </c>
      <c r="B231" t="s">
        <v>11</v>
      </c>
      <c r="C231" t="s">
        <v>53</v>
      </c>
      <c r="D231" s="24">
        <v>46054</v>
      </c>
      <c r="E231" t="s">
        <v>520</v>
      </c>
      <c r="F231" t="s">
        <v>12</v>
      </c>
      <c r="G231" t="s">
        <v>616</v>
      </c>
      <c r="H231" t="s">
        <v>616</v>
      </c>
      <c r="I231" t="s">
        <v>315</v>
      </c>
      <c r="J231" s="25">
        <v>14317</v>
      </c>
      <c r="K231" s="26">
        <v>29.374099999999999</v>
      </c>
      <c r="L231" s="26">
        <v>0.1012</v>
      </c>
    </row>
    <row r="232" spans="1:12" ht="16" customHeight="1">
      <c r="A232" t="s">
        <v>513</v>
      </c>
      <c r="B232" t="s">
        <v>11</v>
      </c>
      <c r="C232" t="s">
        <v>53</v>
      </c>
      <c r="D232" s="24">
        <v>46054</v>
      </c>
      <c r="E232" t="s">
        <v>561</v>
      </c>
      <c r="F232" t="s">
        <v>12</v>
      </c>
      <c r="G232" t="s">
        <v>616</v>
      </c>
      <c r="H232" t="s">
        <v>616</v>
      </c>
      <c r="I232" t="s">
        <v>324</v>
      </c>
      <c r="J232" s="25">
        <v>0</v>
      </c>
      <c r="K232" s="26">
        <v>0</v>
      </c>
      <c r="L232" s="26">
        <v>0</v>
      </c>
    </row>
    <row r="233" spans="1:12" ht="16" customHeight="1">
      <c r="A233" t="s">
        <v>515</v>
      </c>
      <c r="B233" t="s">
        <v>12</v>
      </c>
      <c r="C233" t="s">
        <v>53</v>
      </c>
      <c r="D233" s="24">
        <v>46054</v>
      </c>
      <c r="E233" t="s">
        <v>520</v>
      </c>
      <c r="F233" t="s">
        <v>12</v>
      </c>
      <c r="G233" t="s">
        <v>616</v>
      </c>
      <c r="H233" t="s">
        <v>616</v>
      </c>
      <c r="I233" t="s">
        <v>315</v>
      </c>
      <c r="J233" s="25">
        <v>15051</v>
      </c>
      <c r="K233" s="26">
        <v>31.059100000000001</v>
      </c>
      <c r="L233" s="26">
        <v>0.1328</v>
      </c>
    </row>
    <row r="234" spans="1:12" ht="16" customHeight="1">
      <c r="A234" t="s">
        <v>515</v>
      </c>
      <c r="B234" t="s">
        <v>12</v>
      </c>
      <c r="C234" t="s">
        <v>53</v>
      </c>
      <c r="D234" s="24">
        <v>46054</v>
      </c>
      <c r="E234" t="s">
        <v>538</v>
      </c>
      <c r="F234" t="s">
        <v>11</v>
      </c>
      <c r="G234" t="s">
        <v>620</v>
      </c>
      <c r="H234" t="s">
        <v>620</v>
      </c>
      <c r="I234" t="s">
        <v>322</v>
      </c>
      <c r="J234" s="25">
        <v>4</v>
      </c>
      <c r="K234" s="26">
        <v>8.2000000000000007E-3</v>
      </c>
      <c r="L234" s="26">
        <v>2.0000000000000001E-4</v>
      </c>
    </row>
    <row r="235" spans="1:12" ht="16" customHeight="1">
      <c r="A235" t="s">
        <v>515</v>
      </c>
      <c r="B235" t="s">
        <v>12</v>
      </c>
      <c r="C235" t="s">
        <v>53</v>
      </c>
      <c r="D235" s="24">
        <v>46054</v>
      </c>
      <c r="E235" t="s">
        <v>561</v>
      </c>
      <c r="F235" t="s">
        <v>12</v>
      </c>
      <c r="G235" t="s">
        <v>616</v>
      </c>
      <c r="H235" t="s">
        <v>616</v>
      </c>
      <c r="I235" t="s">
        <v>324</v>
      </c>
      <c r="J235" s="25">
        <v>0</v>
      </c>
      <c r="K235" s="26">
        <v>0</v>
      </c>
      <c r="L235" s="26">
        <v>0</v>
      </c>
    </row>
    <row r="236" spans="1:12" ht="16" customHeight="1">
      <c r="A236" t="s">
        <v>516</v>
      </c>
      <c r="B236" t="s">
        <v>13</v>
      </c>
      <c r="C236" t="s">
        <v>53</v>
      </c>
      <c r="D236" s="24">
        <v>46054</v>
      </c>
      <c r="E236" t="s">
        <v>520</v>
      </c>
      <c r="F236" t="s">
        <v>12</v>
      </c>
      <c r="G236" t="s">
        <v>616</v>
      </c>
      <c r="H236" t="s">
        <v>616</v>
      </c>
      <c r="I236" t="s">
        <v>315</v>
      </c>
      <c r="J236" s="25">
        <v>31740</v>
      </c>
      <c r="K236" s="26">
        <v>65.662199999999999</v>
      </c>
      <c r="L236" s="26">
        <v>0.2767</v>
      </c>
    </row>
    <row r="237" spans="1:12" ht="16" customHeight="1">
      <c r="A237" t="s">
        <v>516</v>
      </c>
      <c r="B237" t="s">
        <v>13</v>
      </c>
      <c r="C237" t="s">
        <v>53</v>
      </c>
      <c r="D237" s="24">
        <v>46054</v>
      </c>
      <c r="E237" t="s">
        <v>538</v>
      </c>
      <c r="F237" t="s">
        <v>11</v>
      </c>
      <c r="G237" t="s">
        <v>620</v>
      </c>
      <c r="H237" t="s">
        <v>620</v>
      </c>
      <c r="I237" t="s">
        <v>322</v>
      </c>
      <c r="J237" s="25">
        <v>2</v>
      </c>
      <c r="K237" s="26">
        <v>4.1999999999999997E-3</v>
      </c>
      <c r="L237" s="26">
        <v>1E-4</v>
      </c>
    </row>
    <row r="238" spans="1:12" ht="16" customHeight="1">
      <c r="A238" t="s">
        <v>516</v>
      </c>
      <c r="B238" t="s">
        <v>13</v>
      </c>
      <c r="C238" t="s">
        <v>53</v>
      </c>
      <c r="D238" s="24">
        <v>46054</v>
      </c>
      <c r="E238" t="s">
        <v>561</v>
      </c>
      <c r="F238" t="s">
        <v>12</v>
      </c>
      <c r="G238" t="s">
        <v>616</v>
      </c>
      <c r="H238" t="s">
        <v>616</v>
      </c>
      <c r="I238" t="s">
        <v>324</v>
      </c>
      <c r="J238" s="25">
        <v>0</v>
      </c>
      <c r="K238" s="26">
        <v>0</v>
      </c>
      <c r="L238" s="26">
        <v>0</v>
      </c>
    </row>
    <row r="239" spans="1:12" ht="16" customHeight="1">
      <c r="A239" t="s">
        <v>517</v>
      </c>
      <c r="B239" t="s">
        <v>9</v>
      </c>
      <c r="C239" t="s">
        <v>54</v>
      </c>
      <c r="D239" s="24">
        <v>46054</v>
      </c>
      <c r="E239" t="s">
        <v>520</v>
      </c>
      <c r="F239" t="s">
        <v>12</v>
      </c>
      <c r="G239" t="s">
        <v>616</v>
      </c>
      <c r="H239" t="s">
        <v>616</v>
      </c>
      <c r="I239" t="s">
        <v>315</v>
      </c>
      <c r="J239" s="25">
        <v>43534</v>
      </c>
      <c r="K239" s="26">
        <v>89.889499999999998</v>
      </c>
      <c r="L239" s="26">
        <v>0.41010000000000002</v>
      </c>
    </row>
    <row r="240" spans="1:12" ht="16" customHeight="1">
      <c r="A240" t="s">
        <v>517</v>
      </c>
      <c r="B240" t="s">
        <v>9</v>
      </c>
      <c r="C240" t="s">
        <v>54</v>
      </c>
      <c r="D240" s="24">
        <v>46054</v>
      </c>
      <c r="E240" t="s">
        <v>538</v>
      </c>
      <c r="F240" t="s">
        <v>11</v>
      </c>
      <c r="G240" t="s">
        <v>620</v>
      </c>
      <c r="H240" t="s">
        <v>620</v>
      </c>
      <c r="I240" t="s">
        <v>322</v>
      </c>
      <c r="J240" s="25">
        <v>6</v>
      </c>
      <c r="K240" s="26">
        <v>1.26E-2</v>
      </c>
      <c r="L240" s="26">
        <v>4.0000000000000002E-4</v>
      </c>
    </row>
    <row r="241" spans="1:12" ht="16" customHeight="1">
      <c r="A241" t="s">
        <v>517</v>
      </c>
      <c r="B241" t="s">
        <v>9</v>
      </c>
      <c r="C241" t="s">
        <v>54</v>
      </c>
      <c r="D241" s="24">
        <v>46054</v>
      </c>
      <c r="E241" t="s">
        <v>561</v>
      </c>
      <c r="F241" t="s">
        <v>12</v>
      </c>
      <c r="G241" t="s">
        <v>616</v>
      </c>
      <c r="H241" t="s">
        <v>616</v>
      </c>
      <c r="I241" t="s">
        <v>324</v>
      </c>
      <c r="J241" s="25">
        <v>0</v>
      </c>
      <c r="K241" s="26">
        <v>0</v>
      </c>
      <c r="L241" s="26">
        <v>0</v>
      </c>
    </row>
    <row r="242" spans="1:12" ht="16" customHeight="1">
      <c r="A242" t="s">
        <v>429</v>
      </c>
      <c r="B242" t="s">
        <v>10</v>
      </c>
      <c r="C242" t="s">
        <v>54</v>
      </c>
      <c r="D242" s="24">
        <v>46054</v>
      </c>
      <c r="E242" t="s">
        <v>520</v>
      </c>
      <c r="F242" t="s">
        <v>12</v>
      </c>
      <c r="G242" t="s">
        <v>616</v>
      </c>
      <c r="H242" t="s">
        <v>616</v>
      </c>
      <c r="I242" t="s">
        <v>315</v>
      </c>
      <c r="J242" s="25">
        <v>53853</v>
      </c>
      <c r="K242" s="26">
        <v>111.3047</v>
      </c>
      <c r="L242" s="26">
        <v>0.41760000000000003</v>
      </c>
    </row>
    <row r="243" spans="1:12" ht="16" customHeight="1">
      <c r="A243" t="s">
        <v>429</v>
      </c>
      <c r="B243" t="s">
        <v>10</v>
      </c>
      <c r="C243" t="s">
        <v>54</v>
      </c>
      <c r="D243" s="24">
        <v>46054</v>
      </c>
      <c r="E243" t="s">
        <v>538</v>
      </c>
      <c r="F243" t="s">
        <v>11</v>
      </c>
      <c r="G243" t="s">
        <v>620</v>
      </c>
      <c r="H243" t="s">
        <v>620</v>
      </c>
      <c r="I243" t="s">
        <v>322</v>
      </c>
      <c r="J243" s="25">
        <v>40</v>
      </c>
      <c r="K243" s="26">
        <v>8.3699999999999997E-2</v>
      </c>
      <c r="L243" s="26">
        <v>1.2999999999999999E-3</v>
      </c>
    </row>
    <row r="244" spans="1:12" ht="16" customHeight="1">
      <c r="A244" t="s">
        <v>429</v>
      </c>
      <c r="B244" t="s">
        <v>10</v>
      </c>
      <c r="C244" t="s">
        <v>54</v>
      </c>
      <c r="D244" s="24">
        <v>46054</v>
      </c>
      <c r="E244" t="s">
        <v>561</v>
      </c>
      <c r="F244" t="s">
        <v>12</v>
      </c>
      <c r="G244" t="s">
        <v>616</v>
      </c>
      <c r="H244" t="s">
        <v>616</v>
      </c>
      <c r="I244" t="s">
        <v>324</v>
      </c>
      <c r="J244" s="25">
        <v>0</v>
      </c>
      <c r="K244" s="26">
        <v>0</v>
      </c>
      <c r="L244" s="26">
        <v>0</v>
      </c>
    </row>
    <row r="245" spans="1:12" ht="16" customHeight="1">
      <c r="A245" t="s">
        <v>518</v>
      </c>
      <c r="B245" t="s">
        <v>11</v>
      </c>
      <c r="C245" t="s">
        <v>54</v>
      </c>
      <c r="D245" s="24">
        <v>46054</v>
      </c>
      <c r="E245" t="s">
        <v>520</v>
      </c>
      <c r="F245" t="s">
        <v>12</v>
      </c>
      <c r="G245" t="s">
        <v>616</v>
      </c>
      <c r="H245" t="s">
        <v>616</v>
      </c>
      <c r="I245" t="s">
        <v>315</v>
      </c>
      <c r="J245" s="25">
        <v>706826</v>
      </c>
      <c r="K245" s="26">
        <v>1457.3366000000001</v>
      </c>
      <c r="L245" s="26">
        <v>3.2259000000000002</v>
      </c>
    </row>
    <row r="246" spans="1:12" ht="16" customHeight="1">
      <c r="A246" t="s">
        <v>518</v>
      </c>
      <c r="B246" t="s">
        <v>11</v>
      </c>
      <c r="C246" t="s">
        <v>54</v>
      </c>
      <c r="D246" s="24">
        <v>46054</v>
      </c>
      <c r="E246" t="s">
        <v>538</v>
      </c>
      <c r="F246" t="s">
        <v>11</v>
      </c>
      <c r="G246" t="s">
        <v>620</v>
      </c>
      <c r="H246" t="s">
        <v>620</v>
      </c>
      <c r="I246" t="s">
        <v>322</v>
      </c>
      <c r="J246" s="25">
        <v>263</v>
      </c>
      <c r="K246" s="26">
        <v>0.53759999999999997</v>
      </c>
      <c r="L246" s="26">
        <v>3.3999999999999998E-3</v>
      </c>
    </row>
    <row r="247" spans="1:12" ht="16" customHeight="1">
      <c r="A247" t="s">
        <v>518</v>
      </c>
      <c r="B247" t="s">
        <v>11</v>
      </c>
      <c r="C247" t="s">
        <v>54</v>
      </c>
      <c r="D247" s="24">
        <v>46054</v>
      </c>
      <c r="E247" t="s">
        <v>561</v>
      </c>
      <c r="F247" t="s">
        <v>12</v>
      </c>
      <c r="G247" t="s">
        <v>616</v>
      </c>
      <c r="H247" t="s">
        <v>616</v>
      </c>
      <c r="I247" t="s">
        <v>324</v>
      </c>
      <c r="J247" s="25">
        <v>0</v>
      </c>
      <c r="K247" s="26">
        <v>0</v>
      </c>
      <c r="L247" s="26">
        <v>0</v>
      </c>
    </row>
    <row r="248" spans="1:12" ht="16" customHeight="1">
      <c r="A248" t="s">
        <v>520</v>
      </c>
      <c r="B248" t="s">
        <v>12</v>
      </c>
      <c r="C248" t="s">
        <v>54</v>
      </c>
      <c r="D248" s="24">
        <v>46054</v>
      </c>
      <c r="E248" t="s">
        <v>520</v>
      </c>
      <c r="F248" t="s">
        <v>12</v>
      </c>
      <c r="G248" t="s">
        <v>616</v>
      </c>
      <c r="H248" t="s">
        <v>616</v>
      </c>
      <c r="I248" t="s">
        <v>315</v>
      </c>
      <c r="J248" s="25">
        <v>6384699</v>
      </c>
      <c r="K248" s="26">
        <v>13157.1145</v>
      </c>
      <c r="L248" s="26">
        <v>9.5992999999999995</v>
      </c>
    </row>
    <row r="249" spans="1:12" ht="16" customHeight="1">
      <c r="A249" t="s">
        <v>520</v>
      </c>
      <c r="B249" t="s">
        <v>12</v>
      </c>
      <c r="C249" t="s">
        <v>54</v>
      </c>
      <c r="D249" s="24">
        <v>46054</v>
      </c>
      <c r="E249" t="s">
        <v>538</v>
      </c>
      <c r="F249" t="s">
        <v>11</v>
      </c>
      <c r="G249" t="s">
        <v>620</v>
      </c>
      <c r="H249" t="s">
        <v>620</v>
      </c>
      <c r="I249" t="s">
        <v>322</v>
      </c>
      <c r="J249" s="25">
        <v>343</v>
      </c>
      <c r="K249" s="26">
        <v>0.7157</v>
      </c>
      <c r="L249" s="26">
        <v>4.5999999999999999E-3</v>
      </c>
    </row>
    <row r="250" spans="1:12" ht="16" customHeight="1">
      <c r="A250" t="s">
        <v>520</v>
      </c>
      <c r="B250" t="s">
        <v>12</v>
      </c>
      <c r="C250" t="s">
        <v>54</v>
      </c>
      <c r="D250" s="24">
        <v>46054</v>
      </c>
      <c r="E250" t="s">
        <v>561</v>
      </c>
      <c r="F250" t="s">
        <v>12</v>
      </c>
      <c r="G250" t="s">
        <v>616</v>
      </c>
      <c r="H250" t="s">
        <v>616</v>
      </c>
      <c r="I250" t="s">
        <v>324</v>
      </c>
      <c r="J250" s="25">
        <v>0</v>
      </c>
      <c r="K250" s="26">
        <v>0</v>
      </c>
      <c r="L250" s="26">
        <v>0</v>
      </c>
    </row>
    <row r="251" spans="1:12" ht="16" customHeight="1">
      <c r="A251" t="s">
        <v>521</v>
      </c>
      <c r="B251" t="s">
        <v>13</v>
      </c>
      <c r="C251" t="s">
        <v>54</v>
      </c>
      <c r="D251" s="24">
        <v>46054</v>
      </c>
      <c r="E251" t="s">
        <v>538</v>
      </c>
      <c r="F251" t="s">
        <v>11</v>
      </c>
      <c r="G251" t="s">
        <v>620</v>
      </c>
      <c r="H251" t="s">
        <v>620</v>
      </c>
      <c r="I251" t="s">
        <v>322</v>
      </c>
      <c r="J251" s="25">
        <v>5184</v>
      </c>
      <c r="K251" s="26">
        <v>10.6424</v>
      </c>
      <c r="L251" s="26">
        <v>7.3700000000000002E-2</v>
      </c>
    </row>
    <row r="252" spans="1:12" ht="16" customHeight="1">
      <c r="A252" t="s">
        <v>521</v>
      </c>
      <c r="B252" t="s">
        <v>13</v>
      </c>
      <c r="C252" t="s">
        <v>54</v>
      </c>
      <c r="D252" s="24">
        <v>46054</v>
      </c>
      <c r="E252" t="s">
        <v>561</v>
      </c>
      <c r="F252" t="s">
        <v>12</v>
      </c>
      <c r="G252" t="s">
        <v>616</v>
      </c>
      <c r="H252" t="s">
        <v>616</v>
      </c>
      <c r="I252" t="s">
        <v>324</v>
      </c>
      <c r="J252" s="25">
        <v>0</v>
      </c>
      <c r="K252" s="26">
        <v>0</v>
      </c>
      <c r="L252" s="26">
        <v>0</v>
      </c>
    </row>
    <row r="253" spans="1:12" ht="16" customHeight="1">
      <c r="A253" t="s">
        <v>486</v>
      </c>
      <c r="B253" t="s">
        <v>9</v>
      </c>
      <c r="C253" t="s">
        <v>55</v>
      </c>
      <c r="D253" s="24">
        <v>46082</v>
      </c>
      <c r="E253" t="s">
        <v>538</v>
      </c>
      <c r="F253" t="s">
        <v>11</v>
      </c>
      <c r="G253" t="s">
        <v>620</v>
      </c>
      <c r="H253" t="s">
        <v>620</v>
      </c>
      <c r="I253" t="s">
        <v>315</v>
      </c>
      <c r="J253" s="25">
        <v>4508</v>
      </c>
      <c r="K253" s="26">
        <v>9.2749000000000006</v>
      </c>
      <c r="L253" s="26">
        <v>8.6599999999999996E-2</v>
      </c>
    </row>
    <row r="254" spans="1:12" ht="16" customHeight="1">
      <c r="A254" t="s">
        <v>486</v>
      </c>
      <c r="B254" t="s">
        <v>9</v>
      </c>
      <c r="C254" t="s">
        <v>55</v>
      </c>
      <c r="D254" s="24">
        <v>46082</v>
      </c>
      <c r="E254" t="s">
        <v>561</v>
      </c>
      <c r="F254" t="s">
        <v>12</v>
      </c>
      <c r="G254" t="s">
        <v>616</v>
      </c>
      <c r="H254" t="s">
        <v>616</v>
      </c>
      <c r="I254" t="s">
        <v>322</v>
      </c>
      <c r="J254" s="25">
        <v>6</v>
      </c>
      <c r="K254" s="26">
        <v>1.1900000000000001E-2</v>
      </c>
      <c r="L254" s="26">
        <v>1E-4</v>
      </c>
    </row>
    <row r="255" spans="1:12" ht="16" customHeight="1">
      <c r="A255" t="s">
        <v>522</v>
      </c>
      <c r="B255" t="s">
        <v>11</v>
      </c>
      <c r="C255" t="s">
        <v>55</v>
      </c>
      <c r="D255" s="24">
        <v>46082</v>
      </c>
      <c r="E255" t="s">
        <v>538</v>
      </c>
      <c r="F255" t="s">
        <v>11</v>
      </c>
      <c r="G255" t="s">
        <v>620</v>
      </c>
      <c r="H255" t="s">
        <v>620</v>
      </c>
      <c r="I255" t="s">
        <v>315</v>
      </c>
      <c r="J255" s="25">
        <v>4317</v>
      </c>
      <c r="K255" s="26">
        <v>8.8369</v>
      </c>
      <c r="L255" s="26">
        <v>0.1085</v>
      </c>
    </row>
    <row r="256" spans="1:12" ht="16" customHeight="1">
      <c r="A256" t="s">
        <v>522</v>
      </c>
      <c r="B256" t="s">
        <v>11</v>
      </c>
      <c r="C256" t="s">
        <v>55</v>
      </c>
      <c r="D256" s="24">
        <v>46082</v>
      </c>
      <c r="E256" t="s">
        <v>561</v>
      </c>
      <c r="F256" t="s">
        <v>12</v>
      </c>
      <c r="G256" t="s">
        <v>616</v>
      </c>
      <c r="H256" t="s">
        <v>616</v>
      </c>
      <c r="I256" t="s">
        <v>322</v>
      </c>
      <c r="J256" s="25">
        <v>0</v>
      </c>
      <c r="K256" s="26">
        <v>0</v>
      </c>
      <c r="L256" s="26">
        <v>0</v>
      </c>
    </row>
    <row r="257" spans="1:12" ht="16" customHeight="1">
      <c r="A257" t="s">
        <v>524</v>
      </c>
      <c r="B257" t="s">
        <v>12</v>
      </c>
      <c r="C257" t="s">
        <v>55</v>
      </c>
      <c r="D257" s="24">
        <v>46082</v>
      </c>
      <c r="E257" t="s">
        <v>538</v>
      </c>
      <c r="F257" t="s">
        <v>11</v>
      </c>
      <c r="G257" t="s">
        <v>620</v>
      </c>
      <c r="H257" t="s">
        <v>620</v>
      </c>
      <c r="I257" t="s">
        <v>315</v>
      </c>
      <c r="J257" s="25">
        <v>5371</v>
      </c>
      <c r="K257" s="26">
        <v>10.926399999999999</v>
      </c>
      <c r="L257" s="26">
        <v>0.1283</v>
      </c>
    </row>
    <row r="258" spans="1:12" ht="16" customHeight="1">
      <c r="A258" t="s">
        <v>524</v>
      </c>
      <c r="B258" t="s">
        <v>12</v>
      </c>
      <c r="C258" t="s">
        <v>55</v>
      </c>
      <c r="D258" s="24">
        <v>46082</v>
      </c>
      <c r="E258" t="s">
        <v>561</v>
      </c>
      <c r="F258" t="s">
        <v>12</v>
      </c>
      <c r="G258" t="s">
        <v>616</v>
      </c>
      <c r="H258" t="s">
        <v>616</v>
      </c>
      <c r="I258" t="s">
        <v>322</v>
      </c>
      <c r="J258" s="25">
        <v>13</v>
      </c>
      <c r="K258" s="26">
        <v>2.63E-2</v>
      </c>
      <c r="L258" s="26">
        <v>5.0000000000000001E-4</v>
      </c>
    </row>
    <row r="259" spans="1:12" ht="16" customHeight="1">
      <c r="A259" t="s">
        <v>525</v>
      </c>
      <c r="B259" t="s">
        <v>13</v>
      </c>
      <c r="C259" t="s">
        <v>55</v>
      </c>
      <c r="D259" s="24">
        <v>46082</v>
      </c>
      <c r="E259" t="s">
        <v>538</v>
      </c>
      <c r="F259" t="s">
        <v>11</v>
      </c>
      <c r="G259" t="s">
        <v>620</v>
      </c>
      <c r="H259" t="s">
        <v>620</v>
      </c>
      <c r="I259" t="s">
        <v>315</v>
      </c>
      <c r="J259" s="25">
        <v>6296</v>
      </c>
      <c r="K259" s="26">
        <v>12.6496</v>
      </c>
      <c r="L259" s="26">
        <v>0.1343</v>
      </c>
    </row>
    <row r="260" spans="1:12" ht="16" customHeight="1">
      <c r="A260" t="s">
        <v>525</v>
      </c>
      <c r="B260" t="s">
        <v>13</v>
      </c>
      <c r="C260" t="s">
        <v>55</v>
      </c>
      <c r="D260" s="24">
        <v>46082</v>
      </c>
      <c r="E260" t="s">
        <v>561</v>
      </c>
      <c r="F260" t="s">
        <v>12</v>
      </c>
      <c r="G260" t="s">
        <v>616</v>
      </c>
      <c r="H260" t="s">
        <v>616</v>
      </c>
      <c r="I260" t="s">
        <v>322</v>
      </c>
      <c r="J260" s="25">
        <v>0</v>
      </c>
      <c r="K260" s="26">
        <v>0</v>
      </c>
      <c r="L260" s="26">
        <v>0</v>
      </c>
    </row>
    <row r="261" spans="1:12" ht="16" customHeight="1">
      <c r="A261" t="s">
        <v>526</v>
      </c>
      <c r="B261" t="s">
        <v>9</v>
      </c>
      <c r="C261" t="s">
        <v>56</v>
      </c>
      <c r="D261" s="24">
        <v>46082</v>
      </c>
      <c r="E261" t="s">
        <v>538</v>
      </c>
      <c r="F261" t="s">
        <v>11</v>
      </c>
      <c r="G261" t="s">
        <v>620</v>
      </c>
      <c r="H261" t="s">
        <v>620</v>
      </c>
      <c r="I261" t="s">
        <v>315</v>
      </c>
      <c r="J261" s="25">
        <v>1455</v>
      </c>
      <c r="K261" s="26">
        <v>2.9577</v>
      </c>
      <c r="L261" s="26">
        <v>7.9100000000000004E-2</v>
      </c>
    </row>
    <row r="262" spans="1:12" ht="16" customHeight="1">
      <c r="A262" t="s">
        <v>526</v>
      </c>
      <c r="B262" t="s">
        <v>9</v>
      </c>
      <c r="C262" t="s">
        <v>56</v>
      </c>
      <c r="D262" s="24">
        <v>46082</v>
      </c>
      <c r="E262" t="s">
        <v>561</v>
      </c>
      <c r="F262" t="s">
        <v>12</v>
      </c>
      <c r="G262" t="s">
        <v>616</v>
      </c>
      <c r="H262" t="s">
        <v>616</v>
      </c>
      <c r="I262" t="s">
        <v>322</v>
      </c>
      <c r="J262" s="25">
        <v>0</v>
      </c>
      <c r="K262" s="26">
        <v>0</v>
      </c>
      <c r="L262" s="26">
        <v>0</v>
      </c>
    </row>
    <row r="263" spans="1:12" ht="16" customHeight="1">
      <c r="A263" t="s">
        <v>504</v>
      </c>
      <c r="B263" t="s">
        <v>10</v>
      </c>
      <c r="C263" t="s">
        <v>56</v>
      </c>
      <c r="D263" s="24">
        <v>46082</v>
      </c>
      <c r="E263" t="s">
        <v>538</v>
      </c>
      <c r="F263" t="s">
        <v>11</v>
      </c>
      <c r="G263" t="s">
        <v>620</v>
      </c>
      <c r="H263" t="s">
        <v>620</v>
      </c>
      <c r="I263" t="s">
        <v>315</v>
      </c>
      <c r="J263" s="25">
        <v>4293</v>
      </c>
      <c r="K263" s="26">
        <v>8.4640000000000004</v>
      </c>
      <c r="L263" s="26">
        <v>8.1100000000000005E-2</v>
      </c>
    </row>
    <row r="264" spans="1:12" ht="16" customHeight="1">
      <c r="A264" t="s">
        <v>504</v>
      </c>
      <c r="B264" t="s">
        <v>10</v>
      </c>
      <c r="C264" t="s">
        <v>56</v>
      </c>
      <c r="D264" s="24">
        <v>46082</v>
      </c>
      <c r="E264" t="s">
        <v>561</v>
      </c>
      <c r="F264" t="s">
        <v>12</v>
      </c>
      <c r="G264" t="s">
        <v>616</v>
      </c>
      <c r="H264" t="s">
        <v>616</v>
      </c>
      <c r="I264" t="s">
        <v>322</v>
      </c>
      <c r="J264" s="25">
        <v>0</v>
      </c>
      <c r="K264" s="26">
        <v>0</v>
      </c>
      <c r="L264" s="26">
        <v>0</v>
      </c>
    </row>
    <row r="265" spans="1:12" ht="16" customHeight="1">
      <c r="A265" t="s">
        <v>527</v>
      </c>
      <c r="B265" t="s">
        <v>11</v>
      </c>
      <c r="C265" t="s">
        <v>56</v>
      </c>
      <c r="D265" s="24">
        <v>46082</v>
      </c>
      <c r="E265" t="s">
        <v>538</v>
      </c>
      <c r="F265" t="s">
        <v>11</v>
      </c>
      <c r="G265" t="s">
        <v>620</v>
      </c>
      <c r="H265" t="s">
        <v>620</v>
      </c>
      <c r="I265" t="s">
        <v>315</v>
      </c>
      <c r="J265" s="25">
        <v>8478</v>
      </c>
      <c r="K265" s="26">
        <v>16.5486</v>
      </c>
      <c r="L265" s="26">
        <v>0.15640000000000001</v>
      </c>
    </row>
    <row r="266" spans="1:12" ht="16" customHeight="1">
      <c r="A266" t="s">
        <v>527</v>
      </c>
      <c r="B266" t="s">
        <v>11</v>
      </c>
      <c r="C266" t="s">
        <v>56</v>
      </c>
      <c r="D266" s="24">
        <v>46082</v>
      </c>
      <c r="E266" t="s">
        <v>561</v>
      </c>
      <c r="F266" t="s">
        <v>12</v>
      </c>
      <c r="G266" t="s">
        <v>616</v>
      </c>
      <c r="H266" t="s">
        <v>616</v>
      </c>
      <c r="I266" t="s">
        <v>322</v>
      </c>
      <c r="J266" s="25">
        <v>0</v>
      </c>
      <c r="K266" s="26">
        <v>0</v>
      </c>
      <c r="L266" s="26">
        <v>0</v>
      </c>
    </row>
    <row r="267" spans="1:12" ht="16" customHeight="1">
      <c r="A267" t="s">
        <v>529</v>
      </c>
      <c r="B267" t="s">
        <v>12</v>
      </c>
      <c r="C267" t="s">
        <v>56</v>
      </c>
      <c r="D267" s="24">
        <v>46082</v>
      </c>
      <c r="E267" t="s">
        <v>538</v>
      </c>
      <c r="F267" t="s">
        <v>11</v>
      </c>
      <c r="G267" t="s">
        <v>620</v>
      </c>
      <c r="H267" t="s">
        <v>620</v>
      </c>
      <c r="I267" t="s">
        <v>315</v>
      </c>
      <c r="J267" s="25">
        <v>5309</v>
      </c>
      <c r="K267" s="26">
        <v>10.2021</v>
      </c>
      <c r="L267" s="26">
        <v>0.14630000000000001</v>
      </c>
    </row>
    <row r="268" spans="1:12" ht="16" customHeight="1">
      <c r="A268" t="s">
        <v>529</v>
      </c>
      <c r="B268" t="s">
        <v>12</v>
      </c>
      <c r="C268" t="s">
        <v>56</v>
      </c>
      <c r="D268" s="24">
        <v>46082</v>
      </c>
      <c r="E268" t="s">
        <v>561</v>
      </c>
      <c r="F268" t="s">
        <v>12</v>
      </c>
      <c r="G268" t="s">
        <v>616</v>
      </c>
      <c r="H268" t="s">
        <v>616</v>
      </c>
      <c r="I268" t="s">
        <v>322</v>
      </c>
      <c r="J268" s="25">
        <v>0</v>
      </c>
      <c r="K268" s="26">
        <v>0</v>
      </c>
      <c r="L268" s="26">
        <v>0</v>
      </c>
    </row>
    <row r="269" spans="1:12" ht="16" customHeight="1">
      <c r="A269" t="s">
        <v>530</v>
      </c>
      <c r="B269" t="s">
        <v>13</v>
      </c>
      <c r="C269" t="s">
        <v>56</v>
      </c>
      <c r="D269" s="24">
        <v>46082</v>
      </c>
      <c r="E269" t="s">
        <v>538</v>
      </c>
      <c r="F269" t="s">
        <v>11</v>
      </c>
      <c r="G269" t="s">
        <v>620</v>
      </c>
      <c r="H269" t="s">
        <v>620</v>
      </c>
      <c r="I269" t="s">
        <v>315</v>
      </c>
      <c r="J269" s="25">
        <v>5740</v>
      </c>
      <c r="K269" s="26">
        <v>10.9391</v>
      </c>
      <c r="L269" s="26">
        <v>0.1157</v>
      </c>
    </row>
    <row r="270" spans="1:12" ht="16" customHeight="1">
      <c r="A270" t="s">
        <v>530</v>
      </c>
      <c r="B270" t="s">
        <v>13</v>
      </c>
      <c r="C270" t="s">
        <v>56</v>
      </c>
      <c r="D270" s="24">
        <v>46082</v>
      </c>
      <c r="E270" t="s">
        <v>561</v>
      </c>
      <c r="F270" t="s">
        <v>12</v>
      </c>
      <c r="G270" t="s">
        <v>616</v>
      </c>
      <c r="H270" t="s">
        <v>616</v>
      </c>
      <c r="I270" t="s">
        <v>322</v>
      </c>
      <c r="J270" s="25">
        <v>0</v>
      </c>
      <c r="K270" s="26">
        <v>0</v>
      </c>
      <c r="L270" s="26">
        <v>0</v>
      </c>
    </row>
    <row r="271" spans="1:12" ht="16" customHeight="1">
      <c r="A271" t="s">
        <v>531</v>
      </c>
      <c r="B271" t="s">
        <v>9</v>
      </c>
      <c r="C271" t="s">
        <v>57</v>
      </c>
      <c r="D271" s="24">
        <v>46082</v>
      </c>
      <c r="E271" t="s">
        <v>538</v>
      </c>
      <c r="F271" t="s">
        <v>11</v>
      </c>
      <c r="G271" t="s">
        <v>620</v>
      </c>
      <c r="H271" t="s">
        <v>620</v>
      </c>
      <c r="I271" t="s">
        <v>315</v>
      </c>
      <c r="J271" s="25">
        <v>8874</v>
      </c>
      <c r="K271" s="26">
        <v>16.633400000000002</v>
      </c>
      <c r="L271" s="26">
        <v>0.23350000000000001</v>
      </c>
    </row>
    <row r="272" spans="1:12" ht="16" customHeight="1">
      <c r="A272" t="s">
        <v>531</v>
      </c>
      <c r="B272" t="s">
        <v>9</v>
      </c>
      <c r="C272" t="s">
        <v>57</v>
      </c>
      <c r="D272" s="24">
        <v>46082</v>
      </c>
      <c r="E272" t="s">
        <v>561</v>
      </c>
      <c r="F272" t="s">
        <v>12</v>
      </c>
      <c r="G272" t="s">
        <v>616</v>
      </c>
      <c r="H272" t="s">
        <v>616</v>
      </c>
      <c r="I272" t="s">
        <v>322</v>
      </c>
      <c r="J272" s="25">
        <v>0</v>
      </c>
      <c r="K272" s="26">
        <v>0</v>
      </c>
      <c r="L272" s="26">
        <v>0</v>
      </c>
    </row>
    <row r="273" spans="1:12" ht="16" customHeight="1">
      <c r="A273" t="s">
        <v>509</v>
      </c>
      <c r="B273" t="s">
        <v>10</v>
      </c>
      <c r="C273" t="s">
        <v>57</v>
      </c>
      <c r="D273" s="24">
        <v>46082</v>
      </c>
      <c r="E273" t="s">
        <v>538</v>
      </c>
      <c r="F273" t="s">
        <v>11</v>
      </c>
      <c r="G273" t="s">
        <v>620</v>
      </c>
      <c r="H273" t="s">
        <v>620</v>
      </c>
      <c r="I273" t="s">
        <v>315</v>
      </c>
      <c r="J273" s="25">
        <v>10898</v>
      </c>
      <c r="K273" s="26">
        <v>20.209700000000002</v>
      </c>
      <c r="L273" s="26">
        <v>0.22520000000000001</v>
      </c>
    </row>
    <row r="274" spans="1:12" ht="16" customHeight="1">
      <c r="A274" t="s">
        <v>509</v>
      </c>
      <c r="B274" t="s">
        <v>10</v>
      </c>
      <c r="C274" t="s">
        <v>57</v>
      </c>
      <c r="D274" s="24">
        <v>46082</v>
      </c>
      <c r="E274" t="s">
        <v>561</v>
      </c>
      <c r="F274" t="s">
        <v>12</v>
      </c>
      <c r="G274" t="s">
        <v>616</v>
      </c>
      <c r="H274" t="s">
        <v>616</v>
      </c>
      <c r="I274" t="s">
        <v>322</v>
      </c>
      <c r="J274" s="25">
        <v>0</v>
      </c>
      <c r="K274" s="26">
        <v>0</v>
      </c>
      <c r="L274" s="26">
        <v>0</v>
      </c>
    </row>
    <row r="275" spans="1:12" ht="16" customHeight="1">
      <c r="A275" t="s">
        <v>532</v>
      </c>
      <c r="B275" t="s">
        <v>11</v>
      </c>
      <c r="C275" t="s">
        <v>57</v>
      </c>
      <c r="D275" s="24">
        <v>46082</v>
      </c>
      <c r="E275" t="s">
        <v>538</v>
      </c>
      <c r="F275" t="s">
        <v>11</v>
      </c>
      <c r="G275" t="s">
        <v>620</v>
      </c>
      <c r="H275" t="s">
        <v>620</v>
      </c>
      <c r="I275" t="s">
        <v>315</v>
      </c>
      <c r="J275" s="25">
        <v>12088</v>
      </c>
      <c r="K275" s="26">
        <v>22.256900000000002</v>
      </c>
      <c r="L275" s="26">
        <v>0.14269999999999999</v>
      </c>
    </row>
    <row r="276" spans="1:12" ht="16" customHeight="1">
      <c r="A276" t="s">
        <v>532</v>
      </c>
      <c r="B276" t="s">
        <v>11</v>
      </c>
      <c r="C276" t="s">
        <v>57</v>
      </c>
      <c r="D276" s="24">
        <v>46082</v>
      </c>
      <c r="E276" t="s">
        <v>561</v>
      </c>
      <c r="F276" t="s">
        <v>12</v>
      </c>
      <c r="G276" t="s">
        <v>616</v>
      </c>
      <c r="H276" t="s">
        <v>616</v>
      </c>
      <c r="I276" t="s">
        <v>322</v>
      </c>
      <c r="J276" s="25">
        <v>1</v>
      </c>
      <c r="K276" s="26">
        <v>1.9E-3</v>
      </c>
      <c r="L276" s="26">
        <v>0</v>
      </c>
    </row>
    <row r="277" spans="1:12" ht="16" customHeight="1">
      <c r="A277" t="s">
        <v>534</v>
      </c>
      <c r="B277" t="s">
        <v>12</v>
      </c>
      <c r="C277" t="s">
        <v>57</v>
      </c>
      <c r="D277" s="24">
        <v>46082</v>
      </c>
      <c r="E277" t="s">
        <v>538</v>
      </c>
      <c r="F277" t="s">
        <v>11</v>
      </c>
      <c r="G277" t="s">
        <v>620</v>
      </c>
      <c r="H277" t="s">
        <v>620</v>
      </c>
      <c r="I277" t="s">
        <v>315</v>
      </c>
      <c r="J277" s="25">
        <v>7943</v>
      </c>
      <c r="K277" s="26">
        <v>14.6471</v>
      </c>
      <c r="L277" s="26">
        <v>0.1431</v>
      </c>
    </row>
    <row r="278" spans="1:12" ht="16" customHeight="1">
      <c r="A278" t="s">
        <v>534</v>
      </c>
      <c r="B278" t="s">
        <v>12</v>
      </c>
      <c r="C278" t="s">
        <v>57</v>
      </c>
      <c r="D278" s="24">
        <v>46082</v>
      </c>
      <c r="E278" t="s">
        <v>561</v>
      </c>
      <c r="F278" t="s">
        <v>12</v>
      </c>
      <c r="G278" t="s">
        <v>616</v>
      </c>
      <c r="H278" t="s">
        <v>616</v>
      </c>
      <c r="I278" t="s">
        <v>322</v>
      </c>
      <c r="J278" s="25">
        <v>2</v>
      </c>
      <c r="K278" s="26">
        <v>3.8E-3</v>
      </c>
      <c r="L278" s="26">
        <v>1E-4</v>
      </c>
    </row>
    <row r="279" spans="1:12" ht="16" customHeight="1">
      <c r="A279" t="s">
        <v>535</v>
      </c>
      <c r="B279" t="s">
        <v>13</v>
      </c>
      <c r="C279" t="s">
        <v>57</v>
      </c>
      <c r="D279" s="24">
        <v>46082</v>
      </c>
      <c r="E279" t="s">
        <v>538</v>
      </c>
      <c r="F279" t="s">
        <v>11</v>
      </c>
      <c r="G279" t="s">
        <v>620</v>
      </c>
      <c r="H279" t="s">
        <v>620</v>
      </c>
      <c r="I279" t="s">
        <v>315</v>
      </c>
      <c r="J279" s="25">
        <v>32300</v>
      </c>
      <c r="K279" s="26">
        <v>59.526200000000003</v>
      </c>
      <c r="L279" s="26">
        <v>0.52029999999999998</v>
      </c>
    </row>
    <row r="280" spans="1:12" ht="16" customHeight="1">
      <c r="A280" t="s">
        <v>535</v>
      </c>
      <c r="B280" t="s">
        <v>13</v>
      </c>
      <c r="C280" t="s">
        <v>57</v>
      </c>
      <c r="D280" s="24">
        <v>46082</v>
      </c>
      <c r="E280" t="s">
        <v>561</v>
      </c>
      <c r="F280" t="s">
        <v>12</v>
      </c>
      <c r="G280" t="s">
        <v>616</v>
      </c>
      <c r="H280" t="s">
        <v>616</v>
      </c>
      <c r="I280" t="s">
        <v>322</v>
      </c>
      <c r="J280" s="25">
        <v>0</v>
      </c>
      <c r="K280" s="26">
        <v>0</v>
      </c>
      <c r="L280" s="26">
        <v>0</v>
      </c>
    </row>
    <row r="281" spans="1:12" ht="16" customHeight="1">
      <c r="A281" t="s">
        <v>536</v>
      </c>
      <c r="B281" t="s">
        <v>9</v>
      </c>
      <c r="C281" t="s">
        <v>58</v>
      </c>
      <c r="D281" s="24">
        <v>46082</v>
      </c>
      <c r="E281" t="s">
        <v>538</v>
      </c>
      <c r="F281" t="s">
        <v>11</v>
      </c>
      <c r="G281" t="s">
        <v>620</v>
      </c>
      <c r="H281" t="s">
        <v>620</v>
      </c>
      <c r="I281" t="s">
        <v>315</v>
      </c>
      <c r="J281" s="25">
        <v>18991</v>
      </c>
      <c r="K281" s="26">
        <v>34.2958</v>
      </c>
      <c r="L281" s="26">
        <v>0.3145</v>
      </c>
    </row>
    <row r="282" spans="1:12" ht="16" customHeight="1">
      <c r="A282" t="s">
        <v>536</v>
      </c>
      <c r="B282" t="s">
        <v>9</v>
      </c>
      <c r="C282" t="s">
        <v>58</v>
      </c>
      <c r="D282" s="24">
        <v>46082</v>
      </c>
      <c r="E282" t="s">
        <v>561</v>
      </c>
      <c r="F282" t="s">
        <v>12</v>
      </c>
      <c r="G282" t="s">
        <v>616</v>
      </c>
      <c r="H282" t="s">
        <v>616</v>
      </c>
      <c r="I282" t="s">
        <v>322</v>
      </c>
      <c r="J282" s="25">
        <v>2</v>
      </c>
      <c r="K282" s="26">
        <v>3.8999999999999998E-3</v>
      </c>
      <c r="L282" s="26">
        <v>2.0000000000000001E-4</v>
      </c>
    </row>
    <row r="283" spans="1:12" ht="16" customHeight="1">
      <c r="A283" t="s">
        <v>514</v>
      </c>
      <c r="B283" t="s">
        <v>10</v>
      </c>
      <c r="C283" t="s">
        <v>58</v>
      </c>
      <c r="D283" s="24">
        <v>46082</v>
      </c>
      <c r="E283" t="s">
        <v>538</v>
      </c>
      <c r="F283" t="s">
        <v>11</v>
      </c>
      <c r="G283" t="s">
        <v>620</v>
      </c>
      <c r="H283" t="s">
        <v>620</v>
      </c>
      <c r="I283" t="s">
        <v>315</v>
      </c>
      <c r="J283" s="25">
        <v>68543</v>
      </c>
      <c r="K283" s="26">
        <v>122.1438</v>
      </c>
      <c r="L283" s="26">
        <v>0.59730000000000005</v>
      </c>
    </row>
    <row r="284" spans="1:12" ht="16" customHeight="1">
      <c r="A284" t="s">
        <v>514</v>
      </c>
      <c r="B284" t="s">
        <v>10</v>
      </c>
      <c r="C284" t="s">
        <v>58</v>
      </c>
      <c r="D284" s="24">
        <v>46082</v>
      </c>
      <c r="E284" t="s">
        <v>561</v>
      </c>
      <c r="F284" t="s">
        <v>12</v>
      </c>
      <c r="G284" t="s">
        <v>616</v>
      </c>
      <c r="H284" t="s">
        <v>616</v>
      </c>
      <c r="I284" t="s">
        <v>322</v>
      </c>
      <c r="J284" s="25">
        <v>1</v>
      </c>
      <c r="K284" s="26">
        <v>1.9E-3</v>
      </c>
      <c r="L284" s="26">
        <v>1E-4</v>
      </c>
    </row>
    <row r="285" spans="1:12" ht="16" customHeight="1">
      <c r="A285" t="s">
        <v>538</v>
      </c>
      <c r="B285" t="s">
        <v>11</v>
      </c>
      <c r="C285" t="s">
        <v>58</v>
      </c>
      <c r="D285" s="24">
        <v>46082</v>
      </c>
      <c r="E285" t="s">
        <v>538</v>
      </c>
      <c r="F285" t="s">
        <v>11</v>
      </c>
      <c r="G285" t="s">
        <v>620</v>
      </c>
      <c r="H285" t="s">
        <v>620</v>
      </c>
      <c r="I285" t="s">
        <v>315</v>
      </c>
      <c r="J285" s="25">
        <v>5725364</v>
      </c>
      <c r="K285" s="26">
        <v>10400.9118</v>
      </c>
      <c r="L285" s="26">
        <v>11.4328</v>
      </c>
    </row>
    <row r="286" spans="1:12" ht="16" customHeight="1">
      <c r="A286" t="s">
        <v>538</v>
      </c>
      <c r="B286" t="s">
        <v>11</v>
      </c>
      <c r="C286" t="s">
        <v>58</v>
      </c>
      <c r="D286" s="24">
        <v>46082</v>
      </c>
      <c r="E286" t="s">
        <v>561</v>
      </c>
      <c r="F286" t="s">
        <v>12</v>
      </c>
      <c r="G286" t="s">
        <v>616</v>
      </c>
      <c r="H286" t="s">
        <v>616</v>
      </c>
      <c r="I286" t="s">
        <v>322</v>
      </c>
      <c r="J286" s="25">
        <v>12</v>
      </c>
      <c r="K286" s="26">
        <v>2.1899999999999999E-2</v>
      </c>
      <c r="L286" s="26">
        <v>6.9999999999999999E-4</v>
      </c>
    </row>
    <row r="287" spans="1:12" ht="16" customHeight="1">
      <c r="A287" t="s">
        <v>540</v>
      </c>
      <c r="B287" t="s">
        <v>13</v>
      </c>
      <c r="C287" t="s">
        <v>58</v>
      </c>
      <c r="D287" s="24">
        <v>46082</v>
      </c>
      <c r="E287" t="s">
        <v>561</v>
      </c>
      <c r="F287" t="s">
        <v>12</v>
      </c>
      <c r="G287" t="s">
        <v>616</v>
      </c>
      <c r="H287" t="s">
        <v>616</v>
      </c>
      <c r="I287" t="s">
        <v>322</v>
      </c>
      <c r="J287" s="25">
        <v>122</v>
      </c>
      <c r="K287" s="26">
        <v>0.22620000000000001</v>
      </c>
      <c r="L287" s="26">
        <v>6.4999999999999997E-3</v>
      </c>
    </row>
    <row r="288" spans="1:12" ht="16" customHeight="1">
      <c r="A288" t="s">
        <v>460</v>
      </c>
      <c r="B288" t="s">
        <v>9</v>
      </c>
      <c r="C288" t="s">
        <v>59</v>
      </c>
      <c r="D288" s="24">
        <v>46082</v>
      </c>
      <c r="E288" t="s">
        <v>561</v>
      </c>
      <c r="F288" t="s">
        <v>12</v>
      </c>
      <c r="G288" t="s">
        <v>616</v>
      </c>
      <c r="H288" t="s">
        <v>616</v>
      </c>
      <c r="I288" t="s">
        <v>322</v>
      </c>
      <c r="J288" s="25">
        <v>85</v>
      </c>
      <c r="K288" s="26">
        <v>0.15579999999999999</v>
      </c>
      <c r="L288" s="26">
        <v>2.3E-3</v>
      </c>
    </row>
    <row r="289" spans="1:12" ht="16" customHeight="1">
      <c r="A289" t="s">
        <v>460</v>
      </c>
      <c r="B289" t="s">
        <v>9</v>
      </c>
      <c r="C289" t="s">
        <v>59</v>
      </c>
      <c r="D289" s="24">
        <v>46082</v>
      </c>
      <c r="E289" t="s">
        <v>578</v>
      </c>
      <c r="F289" t="s">
        <v>11</v>
      </c>
      <c r="G289" t="s">
        <v>620</v>
      </c>
      <c r="H289" t="s">
        <v>620</v>
      </c>
      <c r="I289" t="s">
        <v>324</v>
      </c>
      <c r="J289" s="25">
        <v>10</v>
      </c>
      <c r="K289" s="26">
        <v>1.72E-2</v>
      </c>
      <c r="L289" s="26">
        <v>4.0000000000000002E-4</v>
      </c>
    </row>
    <row r="290" spans="1:12" ht="16" customHeight="1">
      <c r="A290" t="s">
        <v>541</v>
      </c>
      <c r="B290" t="s">
        <v>11</v>
      </c>
      <c r="C290" t="s">
        <v>60</v>
      </c>
      <c r="D290" s="24">
        <v>46113</v>
      </c>
      <c r="E290" t="s">
        <v>561</v>
      </c>
      <c r="F290" t="s">
        <v>12</v>
      </c>
      <c r="G290" t="s">
        <v>616</v>
      </c>
      <c r="H290" t="s">
        <v>616</v>
      </c>
      <c r="I290" t="s">
        <v>315</v>
      </c>
      <c r="J290" s="25">
        <v>650</v>
      </c>
      <c r="K290" s="26">
        <v>1.2018</v>
      </c>
      <c r="L290" s="26">
        <v>1.8800000000000001E-2</v>
      </c>
    </row>
    <row r="291" spans="1:12" ht="16" customHeight="1">
      <c r="A291" t="s">
        <v>543</v>
      </c>
      <c r="B291" t="s">
        <v>12</v>
      </c>
      <c r="C291" t="s">
        <v>60</v>
      </c>
      <c r="D291" s="24">
        <v>46113</v>
      </c>
      <c r="E291" t="s">
        <v>561</v>
      </c>
      <c r="F291" t="s">
        <v>12</v>
      </c>
      <c r="G291" t="s">
        <v>616</v>
      </c>
      <c r="H291" t="s">
        <v>616</v>
      </c>
      <c r="I291" t="s">
        <v>315</v>
      </c>
      <c r="J291" s="25">
        <v>1099</v>
      </c>
      <c r="K291" s="26">
        <v>2.0219999999999998</v>
      </c>
      <c r="L291" s="26">
        <v>2.5700000000000001E-2</v>
      </c>
    </row>
    <row r="292" spans="1:12" ht="16" customHeight="1">
      <c r="A292" t="s">
        <v>543</v>
      </c>
      <c r="B292" t="s">
        <v>12</v>
      </c>
      <c r="C292" t="s">
        <v>60</v>
      </c>
      <c r="D292" s="24">
        <v>46113</v>
      </c>
      <c r="E292" t="s">
        <v>578</v>
      </c>
      <c r="F292" t="s">
        <v>11</v>
      </c>
      <c r="G292" t="s">
        <v>620</v>
      </c>
      <c r="H292" t="s">
        <v>620</v>
      </c>
      <c r="I292" t="s">
        <v>322</v>
      </c>
      <c r="J292" s="25">
        <v>2</v>
      </c>
      <c r="K292" s="26">
        <v>3.2000000000000002E-3</v>
      </c>
      <c r="L292" s="26">
        <v>0</v>
      </c>
    </row>
    <row r="293" spans="1:12" ht="16" customHeight="1">
      <c r="A293" t="s">
        <v>544</v>
      </c>
      <c r="B293" t="s">
        <v>9</v>
      </c>
      <c r="C293" t="s">
        <v>60</v>
      </c>
      <c r="D293" s="24">
        <v>46113</v>
      </c>
      <c r="E293" t="s">
        <v>561</v>
      </c>
      <c r="F293" t="s">
        <v>12</v>
      </c>
      <c r="G293" t="s">
        <v>616</v>
      </c>
      <c r="H293" t="s">
        <v>616</v>
      </c>
      <c r="I293" t="s">
        <v>315</v>
      </c>
      <c r="J293" s="25">
        <v>1614</v>
      </c>
      <c r="K293" s="26">
        <v>2.9321000000000002</v>
      </c>
      <c r="L293" s="26">
        <v>5.3199999999999997E-2</v>
      </c>
    </row>
    <row r="294" spans="1:12" ht="16" customHeight="1">
      <c r="A294" t="s">
        <v>544</v>
      </c>
      <c r="B294" t="s">
        <v>9</v>
      </c>
      <c r="C294" t="s">
        <v>60</v>
      </c>
      <c r="D294" s="24">
        <v>46113</v>
      </c>
      <c r="E294" t="s">
        <v>578</v>
      </c>
      <c r="F294" t="s">
        <v>11</v>
      </c>
      <c r="G294" t="s">
        <v>620</v>
      </c>
      <c r="H294" t="s">
        <v>620</v>
      </c>
      <c r="I294" t="s">
        <v>322</v>
      </c>
      <c r="J294" s="25">
        <v>1</v>
      </c>
      <c r="K294" s="26">
        <v>1.6000000000000001E-3</v>
      </c>
      <c r="L294" s="26">
        <v>0</v>
      </c>
    </row>
    <row r="295" spans="1:12" ht="16" customHeight="1">
      <c r="A295" t="s">
        <v>523</v>
      </c>
      <c r="B295" t="s">
        <v>10</v>
      </c>
      <c r="C295" t="s">
        <v>60</v>
      </c>
      <c r="D295" s="24">
        <v>46113</v>
      </c>
      <c r="E295" t="s">
        <v>561</v>
      </c>
      <c r="F295" t="s">
        <v>12</v>
      </c>
      <c r="G295" t="s">
        <v>616</v>
      </c>
      <c r="H295" t="s">
        <v>616</v>
      </c>
      <c r="I295" t="s">
        <v>315</v>
      </c>
      <c r="J295" s="25">
        <v>1902</v>
      </c>
      <c r="K295" s="26">
        <v>3.4489000000000001</v>
      </c>
      <c r="L295" s="26">
        <v>4.6899999999999997E-2</v>
      </c>
    </row>
    <row r="296" spans="1:12" ht="16" customHeight="1">
      <c r="A296" t="s">
        <v>523</v>
      </c>
      <c r="B296" t="s">
        <v>10</v>
      </c>
      <c r="C296" t="s">
        <v>60</v>
      </c>
      <c r="D296" s="24">
        <v>46113</v>
      </c>
      <c r="E296" t="s">
        <v>578</v>
      </c>
      <c r="F296" t="s">
        <v>11</v>
      </c>
      <c r="G296" t="s">
        <v>620</v>
      </c>
      <c r="H296" t="s">
        <v>620</v>
      </c>
      <c r="I296" t="s">
        <v>322</v>
      </c>
      <c r="J296" s="25">
        <v>2</v>
      </c>
      <c r="K296" s="26">
        <v>3.2000000000000002E-3</v>
      </c>
      <c r="L296" s="26">
        <v>0</v>
      </c>
    </row>
    <row r="297" spans="1:12" ht="16" customHeight="1">
      <c r="A297" t="s">
        <v>545</v>
      </c>
      <c r="B297" t="s">
        <v>11</v>
      </c>
      <c r="C297" t="s">
        <v>61</v>
      </c>
      <c r="D297" s="24">
        <v>46113</v>
      </c>
      <c r="E297" t="s">
        <v>561</v>
      </c>
      <c r="F297" t="s">
        <v>12</v>
      </c>
      <c r="G297" t="s">
        <v>616</v>
      </c>
      <c r="H297" t="s">
        <v>616</v>
      </c>
      <c r="I297" t="s">
        <v>315</v>
      </c>
      <c r="J297" s="25">
        <v>432</v>
      </c>
      <c r="K297" s="26">
        <v>0.998</v>
      </c>
      <c r="L297" s="26">
        <v>8.8999999999999996E-2</v>
      </c>
    </row>
    <row r="298" spans="1:12" ht="16" customHeight="1">
      <c r="A298" t="s">
        <v>545</v>
      </c>
      <c r="B298" t="s">
        <v>11</v>
      </c>
      <c r="C298" t="s">
        <v>61</v>
      </c>
      <c r="D298" s="24">
        <v>46113</v>
      </c>
      <c r="E298" t="s">
        <v>578</v>
      </c>
      <c r="F298" t="s">
        <v>11</v>
      </c>
      <c r="G298" t="s">
        <v>620</v>
      </c>
      <c r="H298" t="s">
        <v>620</v>
      </c>
      <c r="I298" t="s">
        <v>322</v>
      </c>
      <c r="J298" s="25">
        <v>2</v>
      </c>
      <c r="K298" s="26">
        <v>3.2000000000000002E-3</v>
      </c>
      <c r="L298" s="26">
        <v>0</v>
      </c>
    </row>
    <row r="299" spans="1:12" ht="16" customHeight="1">
      <c r="A299" t="s">
        <v>547</v>
      </c>
      <c r="B299" t="s">
        <v>12</v>
      </c>
      <c r="C299" t="s">
        <v>61</v>
      </c>
      <c r="D299" s="24">
        <v>46113</v>
      </c>
      <c r="E299" t="s">
        <v>561</v>
      </c>
      <c r="F299" t="s">
        <v>12</v>
      </c>
      <c r="G299" t="s">
        <v>616</v>
      </c>
      <c r="H299" t="s">
        <v>616</v>
      </c>
      <c r="I299" t="s">
        <v>315</v>
      </c>
      <c r="J299" s="25">
        <v>3722</v>
      </c>
      <c r="K299" s="26">
        <v>6.9565000000000001</v>
      </c>
      <c r="L299" s="26">
        <v>0.13039999999999999</v>
      </c>
    </row>
    <row r="300" spans="1:12" ht="16" customHeight="1">
      <c r="A300" t="s">
        <v>548</v>
      </c>
      <c r="B300" t="s">
        <v>13</v>
      </c>
      <c r="C300" t="s">
        <v>61</v>
      </c>
      <c r="D300" s="24">
        <v>46113</v>
      </c>
      <c r="E300" t="s">
        <v>561</v>
      </c>
      <c r="F300" t="s">
        <v>12</v>
      </c>
      <c r="G300" t="s">
        <v>616</v>
      </c>
      <c r="H300" t="s">
        <v>616</v>
      </c>
      <c r="I300" t="s">
        <v>315</v>
      </c>
      <c r="J300" s="25">
        <v>2442</v>
      </c>
      <c r="K300" s="26">
        <v>4.6241000000000003</v>
      </c>
      <c r="L300" s="26">
        <v>8.2699999999999996E-2</v>
      </c>
    </row>
    <row r="301" spans="1:12" ht="16" customHeight="1">
      <c r="A301" t="s">
        <v>528</v>
      </c>
      <c r="B301" t="s">
        <v>9</v>
      </c>
      <c r="C301" t="s">
        <v>61</v>
      </c>
      <c r="D301" s="24">
        <v>46113</v>
      </c>
      <c r="E301" t="s">
        <v>561</v>
      </c>
      <c r="F301" t="s">
        <v>12</v>
      </c>
      <c r="G301" t="s">
        <v>616</v>
      </c>
      <c r="H301" t="s">
        <v>616</v>
      </c>
      <c r="I301" t="s">
        <v>315</v>
      </c>
      <c r="J301" s="25">
        <v>2547</v>
      </c>
      <c r="K301" s="26">
        <v>4.7950999999999997</v>
      </c>
      <c r="L301" s="26">
        <v>6.9699999999999998E-2</v>
      </c>
    </row>
    <row r="302" spans="1:12" ht="16" customHeight="1">
      <c r="A302" t="s">
        <v>549</v>
      </c>
      <c r="B302" t="s">
        <v>11</v>
      </c>
      <c r="C302" t="s">
        <v>62</v>
      </c>
      <c r="D302" s="24">
        <v>46113</v>
      </c>
      <c r="E302" t="s">
        <v>561</v>
      </c>
      <c r="F302" t="s">
        <v>12</v>
      </c>
      <c r="G302" t="s">
        <v>616</v>
      </c>
      <c r="H302" t="s">
        <v>616</v>
      </c>
      <c r="I302" t="s">
        <v>315</v>
      </c>
      <c r="J302" s="25">
        <v>2117</v>
      </c>
      <c r="K302" s="26">
        <v>4.0979000000000001</v>
      </c>
      <c r="L302" s="26">
        <v>5.6000000000000001E-2</v>
      </c>
    </row>
    <row r="303" spans="1:12" ht="16" customHeight="1">
      <c r="A303" t="s">
        <v>549</v>
      </c>
      <c r="B303" t="s">
        <v>11</v>
      </c>
      <c r="C303" t="s">
        <v>62</v>
      </c>
      <c r="D303" s="24">
        <v>46113</v>
      </c>
      <c r="E303" t="s">
        <v>578</v>
      </c>
      <c r="F303" t="s">
        <v>11</v>
      </c>
      <c r="G303" t="s">
        <v>620</v>
      </c>
      <c r="H303" t="s">
        <v>620</v>
      </c>
      <c r="I303" t="s">
        <v>322</v>
      </c>
      <c r="J303" s="25">
        <v>1</v>
      </c>
      <c r="K303" s="26">
        <v>2.3E-3</v>
      </c>
      <c r="L303" s="26">
        <v>0</v>
      </c>
    </row>
    <row r="304" spans="1:12" ht="16" customHeight="1">
      <c r="A304" t="s">
        <v>551</v>
      </c>
      <c r="B304" t="s">
        <v>12</v>
      </c>
      <c r="C304" t="s">
        <v>62</v>
      </c>
      <c r="D304" s="24">
        <v>46113</v>
      </c>
      <c r="E304" t="s">
        <v>561</v>
      </c>
      <c r="F304" t="s">
        <v>12</v>
      </c>
      <c r="G304" t="s">
        <v>616</v>
      </c>
      <c r="H304" t="s">
        <v>616</v>
      </c>
      <c r="I304" t="s">
        <v>315</v>
      </c>
      <c r="J304" s="25">
        <v>2245</v>
      </c>
      <c r="K304" s="26">
        <v>4.2393000000000001</v>
      </c>
      <c r="L304" s="26">
        <v>4.9399999999999999E-2</v>
      </c>
    </row>
    <row r="305" spans="1:12" ht="16" customHeight="1">
      <c r="A305" t="s">
        <v>551</v>
      </c>
      <c r="B305" t="s">
        <v>12</v>
      </c>
      <c r="C305" t="s">
        <v>62</v>
      </c>
      <c r="D305" s="24">
        <v>46113</v>
      </c>
      <c r="E305" t="s">
        <v>578</v>
      </c>
      <c r="F305" t="s">
        <v>11</v>
      </c>
      <c r="G305" t="s">
        <v>620</v>
      </c>
      <c r="H305" t="s">
        <v>620</v>
      </c>
      <c r="I305" t="s">
        <v>322</v>
      </c>
      <c r="J305" s="25">
        <v>2</v>
      </c>
      <c r="K305" s="26">
        <v>4.0000000000000001E-3</v>
      </c>
      <c r="L305" s="26">
        <v>0</v>
      </c>
    </row>
    <row r="306" spans="1:12" ht="16" customHeight="1">
      <c r="A306" t="s">
        <v>552</v>
      </c>
      <c r="B306" t="s">
        <v>13</v>
      </c>
      <c r="C306" t="s">
        <v>62</v>
      </c>
      <c r="D306" s="24">
        <v>46113</v>
      </c>
      <c r="E306" t="s">
        <v>561</v>
      </c>
      <c r="F306" t="s">
        <v>12</v>
      </c>
      <c r="G306" t="s">
        <v>616</v>
      </c>
      <c r="H306" t="s">
        <v>616</v>
      </c>
      <c r="I306" t="s">
        <v>315</v>
      </c>
      <c r="J306" s="25">
        <v>2554</v>
      </c>
      <c r="K306" s="26">
        <v>4.7228000000000003</v>
      </c>
      <c r="L306" s="26">
        <v>4.1599999999999998E-2</v>
      </c>
    </row>
    <row r="307" spans="1:12" ht="16" customHeight="1">
      <c r="A307" t="s">
        <v>552</v>
      </c>
      <c r="B307" t="s">
        <v>13</v>
      </c>
      <c r="C307" t="s">
        <v>62</v>
      </c>
      <c r="D307" s="24">
        <v>46113</v>
      </c>
      <c r="E307" t="s">
        <v>578</v>
      </c>
      <c r="F307" t="s">
        <v>11</v>
      </c>
      <c r="G307" t="s">
        <v>620</v>
      </c>
      <c r="H307" t="s">
        <v>620</v>
      </c>
      <c r="I307" t="s">
        <v>322</v>
      </c>
      <c r="J307" s="25">
        <v>0</v>
      </c>
      <c r="K307" s="26">
        <v>0</v>
      </c>
      <c r="L307" s="26">
        <v>0</v>
      </c>
    </row>
    <row r="308" spans="1:12" ht="16" customHeight="1">
      <c r="A308" t="s">
        <v>553</v>
      </c>
      <c r="B308" t="s">
        <v>9</v>
      </c>
      <c r="C308" t="s">
        <v>62</v>
      </c>
      <c r="D308" s="24">
        <v>46113</v>
      </c>
      <c r="E308" t="s">
        <v>561</v>
      </c>
      <c r="F308" t="s">
        <v>12</v>
      </c>
      <c r="G308" t="s">
        <v>616</v>
      </c>
      <c r="H308" t="s">
        <v>616</v>
      </c>
      <c r="I308" t="s">
        <v>315</v>
      </c>
      <c r="J308" s="25">
        <v>5563</v>
      </c>
      <c r="K308" s="26">
        <v>10.545999999999999</v>
      </c>
      <c r="L308" s="26">
        <v>0.11070000000000001</v>
      </c>
    </row>
    <row r="309" spans="1:12" ht="16" customHeight="1">
      <c r="A309" t="s">
        <v>553</v>
      </c>
      <c r="B309" t="s">
        <v>9</v>
      </c>
      <c r="C309" t="s">
        <v>62</v>
      </c>
      <c r="D309" s="24">
        <v>46113</v>
      </c>
      <c r="E309" t="s">
        <v>578</v>
      </c>
      <c r="F309" t="s">
        <v>11</v>
      </c>
      <c r="G309" t="s">
        <v>620</v>
      </c>
      <c r="H309" t="s">
        <v>620</v>
      </c>
      <c r="I309" t="s">
        <v>322</v>
      </c>
      <c r="J309" s="25">
        <v>1</v>
      </c>
      <c r="K309" s="26">
        <v>2E-3</v>
      </c>
      <c r="L309" s="26">
        <v>0</v>
      </c>
    </row>
    <row r="310" spans="1:12" ht="16" customHeight="1">
      <c r="A310" t="s">
        <v>533</v>
      </c>
      <c r="B310" t="s">
        <v>10</v>
      </c>
      <c r="C310" t="s">
        <v>62</v>
      </c>
      <c r="D310" s="24">
        <v>46113</v>
      </c>
      <c r="E310" t="s">
        <v>561</v>
      </c>
      <c r="F310" t="s">
        <v>12</v>
      </c>
      <c r="G310" t="s">
        <v>616</v>
      </c>
      <c r="H310" t="s">
        <v>616</v>
      </c>
      <c r="I310" t="s">
        <v>315</v>
      </c>
      <c r="J310" s="25">
        <v>3779</v>
      </c>
      <c r="K310" s="26">
        <v>7.2281000000000004</v>
      </c>
      <c r="L310" s="26">
        <v>7.9600000000000004E-2</v>
      </c>
    </row>
    <row r="311" spans="1:12" ht="16" customHeight="1">
      <c r="A311" t="s">
        <v>533</v>
      </c>
      <c r="B311" t="s">
        <v>10</v>
      </c>
      <c r="C311" t="s">
        <v>62</v>
      </c>
      <c r="D311" s="24">
        <v>46113</v>
      </c>
      <c r="E311" t="s">
        <v>578</v>
      </c>
      <c r="F311" t="s">
        <v>11</v>
      </c>
      <c r="G311" t="s">
        <v>620</v>
      </c>
      <c r="H311" t="s">
        <v>620</v>
      </c>
      <c r="I311" t="s">
        <v>322</v>
      </c>
      <c r="J311" s="25">
        <v>2</v>
      </c>
      <c r="K311" s="26">
        <v>4.7000000000000002E-3</v>
      </c>
      <c r="L311" s="26">
        <v>0</v>
      </c>
    </row>
    <row r="312" spans="1:12" ht="16" customHeight="1">
      <c r="A312" t="s">
        <v>554</v>
      </c>
      <c r="B312" t="s">
        <v>11</v>
      </c>
      <c r="C312" t="s">
        <v>63</v>
      </c>
      <c r="D312" s="24">
        <v>46113</v>
      </c>
      <c r="E312" t="s">
        <v>561</v>
      </c>
      <c r="F312" t="s">
        <v>12</v>
      </c>
      <c r="G312" t="s">
        <v>616</v>
      </c>
      <c r="H312" t="s">
        <v>616</v>
      </c>
      <c r="I312" t="s">
        <v>315</v>
      </c>
      <c r="J312" s="25">
        <v>4622</v>
      </c>
      <c r="K312" s="26">
        <v>8.8963000000000001</v>
      </c>
      <c r="L312" s="26">
        <v>8.4900000000000003E-2</v>
      </c>
    </row>
    <row r="313" spans="1:12" ht="16" customHeight="1">
      <c r="A313" t="s">
        <v>554</v>
      </c>
      <c r="B313" t="s">
        <v>11</v>
      </c>
      <c r="C313" t="s">
        <v>63</v>
      </c>
      <c r="D313" s="24">
        <v>46113</v>
      </c>
      <c r="E313" t="s">
        <v>578</v>
      </c>
      <c r="F313" t="s">
        <v>11</v>
      </c>
      <c r="G313" t="s">
        <v>620</v>
      </c>
      <c r="H313" t="s">
        <v>620</v>
      </c>
      <c r="I313" t="s">
        <v>322</v>
      </c>
      <c r="J313" s="25">
        <v>3</v>
      </c>
      <c r="K313" s="26">
        <v>6.3E-3</v>
      </c>
      <c r="L313" s="26">
        <v>0</v>
      </c>
    </row>
    <row r="314" spans="1:12" ht="16" customHeight="1">
      <c r="A314" t="s">
        <v>556</v>
      </c>
      <c r="B314" t="s">
        <v>12</v>
      </c>
      <c r="C314" t="s">
        <v>63</v>
      </c>
      <c r="D314" s="24">
        <v>46113</v>
      </c>
      <c r="E314" t="s">
        <v>561</v>
      </c>
      <c r="F314" t="s">
        <v>12</v>
      </c>
      <c r="G314" t="s">
        <v>616</v>
      </c>
      <c r="H314" t="s">
        <v>616</v>
      </c>
      <c r="I314" t="s">
        <v>315</v>
      </c>
      <c r="J314" s="25">
        <v>5464</v>
      </c>
      <c r="K314" s="26">
        <v>10.484999999999999</v>
      </c>
      <c r="L314" s="26">
        <v>9.3799999999999994E-2</v>
      </c>
    </row>
    <row r="315" spans="1:12" ht="16" customHeight="1">
      <c r="A315" t="s">
        <v>556</v>
      </c>
      <c r="B315" t="s">
        <v>12</v>
      </c>
      <c r="C315" t="s">
        <v>63</v>
      </c>
      <c r="D315" s="24">
        <v>46113</v>
      </c>
      <c r="E315" t="s">
        <v>578</v>
      </c>
      <c r="F315" t="s">
        <v>11</v>
      </c>
      <c r="G315" t="s">
        <v>620</v>
      </c>
      <c r="H315" t="s">
        <v>620</v>
      </c>
      <c r="I315" t="s">
        <v>322</v>
      </c>
      <c r="J315" s="25">
        <v>1</v>
      </c>
      <c r="K315" s="26">
        <v>2E-3</v>
      </c>
      <c r="L315" s="26">
        <v>1E-4</v>
      </c>
    </row>
    <row r="316" spans="1:12" ht="16" customHeight="1">
      <c r="A316" t="s">
        <v>557</v>
      </c>
      <c r="B316" t="s">
        <v>13</v>
      </c>
      <c r="C316" t="s">
        <v>63</v>
      </c>
      <c r="D316" s="24">
        <v>46113</v>
      </c>
      <c r="E316" t="s">
        <v>561</v>
      </c>
      <c r="F316" t="s">
        <v>12</v>
      </c>
      <c r="G316" t="s">
        <v>616</v>
      </c>
      <c r="H316" t="s">
        <v>616</v>
      </c>
      <c r="I316" t="s">
        <v>315</v>
      </c>
      <c r="J316" s="25">
        <v>7159</v>
      </c>
      <c r="K316" s="26">
        <v>13.681900000000001</v>
      </c>
      <c r="L316" s="26">
        <v>0.10340000000000001</v>
      </c>
    </row>
    <row r="317" spans="1:12" ht="16" customHeight="1">
      <c r="A317" t="s">
        <v>557</v>
      </c>
      <c r="B317" t="s">
        <v>13</v>
      </c>
      <c r="C317" t="s">
        <v>63</v>
      </c>
      <c r="D317" s="24">
        <v>46113</v>
      </c>
      <c r="E317" t="s">
        <v>578</v>
      </c>
      <c r="F317" t="s">
        <v>11</v>
      </c>
      <c r="G317" t="s">
        <v>620</v>
      </c>
      <c r="H317" t="s">
        <v>620</v>
      </c>
      <c r="I317" t="s">
        <v>322</v>
      </c>
      <c r="J317" s="25">
        <v>5</v>
      </c>
      <c r="K317" s="26">
        <v>1.04E-2</v>
      </c>
      <c r="L317" s="26">
        <v>0</v>
      </c>
    </row>
    <row r="318" spans="1:12" ht="16" customHeight="1">
      <c r="A318" t="s">
        <v>558</v>
      </c>
      <c r="B318" t="s">
        <v>9</v>
      </c>
      <c r="C318" t="s">
        <v>63</v>
      </c>
      <c r="D318" s="24">
        <v>46113</v>
      </c>
      <c r="E318" t="s">
        <v>561</v>
      </c>
      <c r="F318" t="s">
        <v>12</v>
      </c>
      <c r="G318" t="s">
        <v>616</v>
      </c>
      <c r="H318" t="s">
        <v>616</v>
      </c>
      <c r="I318" t="s">
        <v>315</v>
      </c>
      <c r="J318" s="25">
        <v>17004</v>
      </c>
      <c r="K318" s="26">
        <v>32.354300000000002</v>
      </c>
      <c r="L318" s="26">
        <v>0.18099999999999999</v>
      </c>
    </row>
    <row r="319" spans="1:12" ht="16" customHeight="1">
      <c r="A319" t="s">
        <v>558</v>
      </c>
      <c r="B319" t="s">
        <v>9</v>
      </c>
      <c r="C319" t="s">
        <v>63</v>
      </c>
      <c r="D319" s="24">
        <v>46113</v>
      </c>
      <c r="E319" t="s">
        <v>578</v>
      </c>
      <c r="F319" t="s">
        <v>11</v>
      </c>
      <c r="G319" t="s">
        <v>620</v>
      </c>
      <c r="H319" t="s">
        <v>620</v>
      </c>
      <c r="I319" t="s">
        <v>322</v>
      </c>
      <c r="J319" s="25">
        <v>0</v>
      </c>
      <c r="K319" s="26">
        <v>0</v>
      </c>
      <c r="L319" s="26">
        <v>0</v>
      </c>
    </row>
    <row r="320" spans="1:12" ht="16" customHeight="1">
      <c r="A320" t="s">
        <v>490</v>
      </c>
      <c r="B320" t="s">
        <v>10</v>
      </c>
      <c r="C320" t="s">
        <v>63</v>
      </c>
      <c r="D320" s="24">
        <v>46113</v>
      </c>
      <c r="E320" t="s">
        <v>561</v>
      </c>
      <c r="F320" t="s">
        <v>12</v>
      </c>
      <c r="G320" t="s">
        <v>616</v>
      </c>
      <c r="H320" t="s">
        <v>616</v>
      </c>
      <c r="I320" t="s">
        <v>315</v>
      </c>
      <c r="J320" s="25">
        <v>21677</v>
      </c>
      <c r="K320" s="26">
        <v>40.8675</v>
      </c>
      <c r="L320" s="26">
        <v>0.16450000000000001</v>
      </c>
    </row>
    <row r="321" spans="1:12" ht="16" customHeight="1">
      <c r="A321" t="s">
        <v>490</v>
      </c>
      <c r="B321" t="s">
        <v>10</v>
      </c>
      <c r="C321" t="s">
        <v>63</v>
      </c>
      <c r="D321" s="24">
        <v>46113</v>
      </c>
      <c r="E321" t="s">
        <v>578</v>
      </c>
      <c r="F321" t="s">
        <v>11</v>
      </c>
      <c r="G321" t="s">
        <v>620</v>
      </c>
      <c r="H321" t="s">
        <v>620</v>
      </c>
      <c r="I321" t="s">
        <v>322</v>
      </c>
      <c r="J321" s="25">
        <v>27</v>
      </c>
      <c r="K321" s="26">
        <v>5.2900000000000003E-2</v>
      </c>
      <c r="L321" s="26">
        <v>5.9999999999999995E-4</v>
      </c>
    </row>
    <row r="322" spans="1:12" ht="16" customHeight="1">
      <c r="A322" t="s">
        <v>559</v>
      </c>
      <c r="B322" t="s">
        <v>11</v>
      </c>
      <c r="C322" t="s">
        <v>64</v>
      </c>
      <c r="D322" s="24">
        <v>46113</v>
      </c>
      <c r="E322" t="s">
        <v>561</v>
      </c>
      <c r="F322" t="s">
        <v>12</v>
      </c>
      <c r="G322" t="s">
        <v>616</v>
      </c>
      <c r="H322" t="s">
        <v>616</v>
      </c>
      <c r="I322" t="s">
        <v>315</v>
      </c>
      <c r="J322" s="25">
        <v>781125</v>
      </c>
      <c r="K322" s="26">
        <v>1472.2204999999999</v>
      </c>
      <c r="L322" s="26">
        <v>3.6579999999999999</v>
      </c>
    </row>
    <row r="323" spans="1:12" ht="16" customHeight="1">
      <c r="A323" t="s">
        <v>559</v>
      </c>
      <c r="B323" t="s">
        <v>11</v>
      </c>
      <c r="C323" t="s">
        <v>64</v>
      </c>
      <c r="D323" s="24">
        <v>46113</v>
      </c>
      <c r="E323" t="s">
        <v>578</v>
      </c>
      <c r="F323" t="s">
        <v>11</v>
      </c>
      <c r="G323" t="s">
        <v>620</v>
      </c>
      <c r="H323" t="s">
        <v>620</v>
      </c>
      <c r="I323" t="s">
        <v>322</v>
      </c>
      <c r="J323" s="25">
        <v>24</v>
      </c>
      <c r="K323" s="26">
        <v>4.6300000000000001E-2</v>
      </c>
      <c r="L323" s="26">
        <v>5.0000000000000001E-4</v>
      </c>
    </row>
    <row r="324" spans="1:12" ht="16" customHeight="1">
      <c r="A324" t="s">
        <v>561</v>
      </c>
      <c r="B324" t="s">
        <v>12</v>
      </c>
      <c r="C324" t="s">
        <v>64</v>
      </c>
      <c r="D324" s="24">
        <v>46113</v>
      </c>
      <c r="E324" t="s">
        <v>561</v>
      </c>
      <c r="F324" t="s">
        <v>12</v>
      </c>
      <c r="G324" t="s">
        <v>616</v>
      </c>
      <c r="H324" t="s">
        <v>616</v>
      </c>
      <c r="I324" t="s">
        <v>315</v>
      </c>
      <c r="J324" s="25">
        <v>6877305</v>
      </c>
      <c r="K324" s="26">
        <v>12738.7039</v>
      </c>
      <c r="L324" s="26">
        <v>11.9451</v>
      </c>
    </row>
    <row r="325" spans="1:12" ht="16" customHeight="1">
      <c r="A325" t="s">
        <v>561</v>
      </c>
      <c r="B325" t="s">
        <v>12</v>
      </c>
      <c r="C325" t="s">
        <v>64</v>
      </c>
      <c r="D325" s="24">
        <v>46113</v>
      </c>
      <c r="E325" t="s">
        <v>578</v>
      </c>
      <c r="F325" t="s">
        <v>11</v>
      </c>
      <c r="G325" t="s">
        <v>620</v>
      </c>
      <c r="H325" t="s">
        <v>620</v>
      </c>
      <c r="I325" t="s">
        <v>322</v>
      </c>
      <c r="J325" s="25">
        <v>400</v>
      </c>
      <c r="K325" s="26">
        <v>0.65890000000000004</v>
      </c>
      <c r="L325" s="26">
        <v>2.8999999999999998E-3</v>
      </c>
    </row>
    <row r="326" spans="1:12" ht="16" customHeight="1">
      <c r="A326" t="s">
        <v>562</v>
      </c>
      <c r="B326" t="s">
        <v>9</v>
      </c>
      <c r="C326" t="s">
        <v>65</v>
      </c>
      <c r="D326" s="24">
        <v>46143</v>
      </c>
      <c r="E326" t="s">
        <v>578</v>
      </c>
      <c r="F326" t="s">
        <v>11</v>
      </c>
      <c r="G326" t="s">
        <v>620</v>
      </c>
      <c r="H326" t="s">
        <v>620</v>
      </c>
      <c r="I326" t="s">
        <v>315</v>
      </c>
      <c r="J326" s="25">
        <v>828</v>
      </c>
      <c r="K326" s="26">
        <v>1.5529999999999999</v>
      </c>
      <c r="L326" s="26">
        <v>1.24E-2</v>
      </c>
    </row>
    <row r="327" spans="1:12" ht="16" customHeight="1">
      <c r="A327" t="s">
        <v>539</v>
      </c>
      <c r="B327" t="s">
        <v>10</v>
      </c>
      <c r="C327" t="s">
        <v>65</v>
      </c>
      <c r="D327" s="24">
        <v>46143</v>
      </c>
      <c r="E327" t="s">
        <v>578</v>
      </c>
      <c r="F327" t="s">
        <v>11</v>
      </c>
      <c r="G327" t="s">
        <v>620</v>
      </c>
      <c r="H327" t="s">
        <v>620</v>
      </c>
      <c r="I327" t="s">
        <v>315</v>
      </c>
      <c r="J327" s="25">
        <v>1376</v>
      </c>
      <c r="K327" s="26">
        <v>2.6093999999999999</v>
      </c>
      <c r="L327" s="26">
        <v>3.32E-2</v>
      </c>
    </row>
    <row r="328" spans="1:12" ht="16" customHeight="1">
      <c r="A328" t="s">
        <v>563</v>
      </c>
      <c r="B328" t="s">
        <v>11</v>
      </c>
      <c r="C328" t="s">
        <v>65</v>
      </c>
      <c r="D328" s="24">
        <v>46143</v>
      </c>
      <c r="E328" t="s">
        <v>578</v>
      </c>
      <c r="F328" t="s">
        <v>11</v>
      </c>
      <c r="G328" t="s">
        <v>620</v>
      </c>
      <c r="H328" t="s">
        <v>620</v>
      </c>
      <c r="I328" t="s">
        <v>315</v>
      </c>
      <c r="J328" s="25">
        <v>3073</v>
      </c>
      <c r="K328" s="26">
        <v>5.8125</v>
      </c>
      <c r="L328" s="26">
        <v>7.0900000000000005E-2</v>
      </c>
    </row>
    <row r="329" spans="1:12" ht="16" customHeight="1">
      <c r="A329" t="s">
        <v>563</v>
      </c>
      <c r="B329" t="s">
        <v>11</v>
      </c>
      <c r="C329" t="s">
        <v>65</v>
      </c>
      <c r="D329" s="24">
        <v>46143</v>
      </c>
      <c r="E329" t="s">
        <v>599</v>
      </c>
      <c r="F329" t="s">
        <v>12</v>
      </c>
      <c r="G329" t="s">
        <v>616</v>
      </c>
      <c r="H329" t="s">
        <v>616</v>
      </c>
      <c r="I329" t="s">
        <v>322</v>
      </c>
      <c r="J329" s="25">
        <v>4</v>
      </c>
      <c r="K329" s="26">
        <v>7.7999999999999996E-3</v>
      </c>
      <c r="L329" s="26">
        <v>1E-4</v>
      </c>
    </row>
    <row r="330" spans="1:12" ht="16" customHeight="1">
      <c r="A330" t="s">
        <v>565</v>
      </c>
      <c r="B330" t="s">
        <v>12</v>
      </c>
      <c r="C330" t="s">
        <v>65</v>
      </c>
      <c r="D330" s="24">
        <v>46143</v>
      </c>
      <c r="E330" t="s">
        <v>578</v>
      </c>
      <c r="F330" t="s">
        <v>11</v>
      </c>
      <c r="G330" t="s">
        <v>620</v>
      </c>
      <c r="H330" t="s">
        <v>620</v>
      </c>
      <c r="I330" t="s">
        <v>315</v>
      </c>
      <c r="J330" s="25">
        <v>1664</v>
      </c>
      <c r="K330" s="26">
        <v>3.1656</v>
      </c>
      <c r="L330" s="26">
        <v>3.6200000000000003E-2</v>
      </c>
    </row>
    <row r="331" spans="1:12" ht="16" customHeight="1">
      <c r="A331" t="s">
        <v>565</v>
      </c>
      <c r="B331" t="s">
        <v>12</v>
      </c>
      <c r="C331" t="s">
        <v>65</v>
      </c>
      <c r="D331" s="24">
        <v>46143</v>
      </c>
      <c r="E331" t="s">
        <v>599</v>
      </c>
      <c r="F331" t="s">
        <v>12</v>
      </c>
      <c r="G331" t="s">
        <v>616</v>
      </c>
      <c r="H331" t="s">
        <v>616</v>
      </c>
      <c r="I331" t="s">
        <v>322</v>
      </c>
      <c r="J331" s="25">
        <v>0</v>
      </c>
      <c r="K331" s="26">
        <v>0</v>
      </c>
      <c r="L331" s="26">
        <v>0</v>
      </c>
    </row>
    <row r="332" spans="1:12" ht="16" customHeight="1">
      <c r="A332" t="s">
        <v>566</v>
      </c>
      <c r="B332" t="s">
        <v>13</v>
      </c>
      <c r="C332" t="s">
        <v>66</v>
      </c>
      <c r="D332" s="24">
        <v>46143</v>
      </c>
      <c r="E332" t="s">
        <v>578</v>
      </c>
      <c r="F332" t="s">
        <v>11</v>
      </c>
      <c r="G332" t="s">
        <v>620</v>
      </c>
      <c r="H332" t="s">
        <v>620</v>
      </c>
      <c r="I332" t="s">
        <v>315</v>
      </c>
      <c r="J332" s="25">
        <v>2742</v>
      </c>
      <c r="K332" s="26">
        <v>5.1687000000000003</v>
      </c>
      <c r="L332" s="26">
        <v>6.6400000000000001E-2</v>
      </c>
    </row>
    <row r="333" spans="1:12" ht="16" customHeight="1">
      <c r="A333" t="s">
        <v>566</v>
      </c>
      <c r="B333" t="s">
        <v>13</v>
      </c>
      <c r="C333" t="s">
        <v>66</v>
      </c>
      <c r="D333" s="24">
        <v>46143</v>
      </c>
      <c r="E333" t="s">
        <v>599</v>
      </c>
      <c r="F333" t="s">
        <v>12</v>
      </c>
      <c r="G333" t="s">
        <v>616</v>
      </c>
      <c r="H333" t="s">
        <v>616</v>
      </c>
      <c r="I333" t="s">
        <v>322</v>
      </c>
      <c r="J333" s="25">
        <v>0</v>
      </c>
      <c r="K333" s="26">
        <v>0</v>
      </c>
      <c r="L333" s="26">
        <v>0</v>
      </c>
    </row>
    <row r="334" spans="1:12" ht="16" customHeight="1">
      <c r="A334" t="s">
        <v>567</v>
      </c>
      <c r="B334" t="s">
        <v>9</v>
      </c>
      <c r="C334" t="s">
        <v>66</v>
      </c>
      <c r="D334" s="24">
        <v>46143</v>
      </c>
      <c r="E334" t="s">
        <v>578</v>
      </c>
      <c r="F334" t="s">
        <v>11</v>
      </c>
      <c r="G334" t="s">
        <v>620</v>
      </c>
      <c r="H334" t="s">
        <v>620</v>
      </c>
      <c r="I334" t="s">
        <v>315</v>
      </c>
      <c r="J334" s="25">
        <v>1747</v>
      </c>
      <c r="K334" s="26">
        <v>3.1143999999999998</v>
      </c>
      <c r="L334" s="26">
        <v>2.1700000000000001E-2</v>
      </c>
    </row>
    <row r="335" spans="1:12" ht="16" customHeight="1">
      <c r="A335" t="s">
        <v>567</v>
      </c>
      <c r="B335" t="s">
        <v>9</v>
      </c>
      <c r="C335" t="s">
        <v>66</v>
      </c>
      <c r="D335" s="24">
        <v>46143</v>
      </c>
      <c r="E335" t="s">
        <v>599</v>
      </c>
      <c r="F335" t="s">
        <v>12</v>
      </c>
      <c r="G335" t="s">
        <v>616</v>
      </c>
      <c r="H335" t="s">
        <v>616</v>
      </c>
      <c r="I335" t="s">
        <v>322</v>
      </c>
      <c r="J335" s="25">
        <v>0</v>
      </c>
      <c r="K335" s="26">
        <v>0</v>
      </c>
      <c r="L335" s="26">
        <v>0</v>
      </c>
    </row>
    <row r="336" spans="1:12" ht="16" customHeight="1">
      <c r="A336" t="s">
        <v>546</v>
      </c>
      <c r="B336" t="s">
        <v>10</v>
      </c>
      <c r="C336" t="s">
        <v>66</v>
      </c>
      <c r="D336" s="24">
        <v>46143</v>
      </c>
      <c r="E336" t="s">
        <v>578</v>
      </c>
      <c r="F336" t="s">
        <v>11</v>
      </c>
      <c r="G336" t="s">
        <v>620</v>
      </c>
      <c r="H336" t="s">
        <v>620</v>
      </c>
      <c r="I336" t="s">
        <v>315</v>
      </c>
      <c r="J336" s="25">
        <v>1389</v>
      </c>
      <c r="K336" s="26">
        <v>2.4575999999999998</v>
      </c>
      <c r="L336" s="26">
        <v>1.5100000000000001E-2</v>
      </c>
    </row>
    <row r="337" spans="1:12" ht="16" customHeight="1">
      <c r="A337" t="s">
        <v>546</v>
      </c>
      <c r="B337" t="s">
        <v>10</v>
      </c>
      <c r="C337" t="s">
        <v>66</v>
      </c>
      <c r="D337" s="24">
        <v>46143</v>
      </c>
      <c r="E337" t="s">
        <v>599</v>
      </c>
      <c r="F337" t="s">
        <v>12</v>
      </c>
      <c r="G337" t="s">
        <v>616</v>
      </c>
      <c r="H337" t="s">
        <v>616</v>
      </c>
      <c r="I337" t="s">
        <v>322</v>
      </c>
      <c r="J337" s="25">
        <v>0</v>
      </c>
      <c r="K337" s="26">
        <v>0</v>
      </c>
      <c r="L337" s="26">
        <v>0</v>
      </c>
    </row>
    <row r="338" spans="1:12" ht="16" customHeight="1">
      <c r="A338" t="s">
        <v>568</v>
      </c>
      <c r="B338" t="s">
        <v>11</v>
      </c>
      <c r="C338" t="s">
        <v>66</v>
      </c>
      <c r="D338" s="24">
        <v>46143</v>
      </c>
      <c r="E338" t="s">
        <v>578</v>
      </c>
      <c r="F338" t="s">
        <v>11</v>
      </c>
      <c r="G338" t="s">
        <v>620</v>
      </c>
      <c r="H338" t="s">
        <v>620</v>
      </c>
      <c r="I338" t="s">
        <v>315</v>
      </c>
      <c r="J338" s="25">
        <v>3893</v>
      </c>
      <c r="K338" s="26">
        <v>6.7222999999999997</v>
      </c>
      <c r="L338" s="26">
        <v>3.9E-2</v>
      </c>
    </row>
    <row r="339" spans="1:12" ht="16" customHeight="1">
      <c r="A339" t="s">
        <v>568</v>
      </c>
      <c r="B339" t="s">
        <v>11</v>
      </c>
      <c r="C339" t="s">
        <v>66</v>
      </c>
      <c r="D339" s="24">
        <v>46143</v>
      </c>
      <c r="E339" t="s">
        <v>599</v>
      </c>
      <c r="F339" t="s">
        <v>12</v>
      </c>
      <c r="G339" t="s">
        <v>616</v>
      </c>
      <c r="H339" t="s">
        <v>616</v>
      </c>
      <c r="I339" t="s">
        <v>322</v>
      </c>
      <c r="J339" s="25">
        <v>0</v>
      </c>
      <c r="K339" s="26">
        <v>0</v>
      </c>
      <c r="L339" s="26">
        <v>0</v>
      </c>
    </row>
    <row r="340" spans="1:12" ht="16" customHeight="1">
      <c r="A340" t="s">
        <v>570</v>
      </c>
      <c r="B340" t="s">
        <v>12</v>
      </c>
      <c r="C340" t="s">
        <v>66</v>
      </c>
      <c r="D340" s="24">
        <v>46143</v>
      </c>
      <c r="E340" t="s">
        <v>578</v>
      </c>
      <c r="F340" t="s">
        <v>11</v>
      </c>
      <c r="G340" t="s">
        <v>620</v>
      </c>
      <c r="H340" t="s">
        <v>620</v>
      </c>
      <c r="I340" t="s">
        <v>315</v>
      </c>
      <c r="J340" s="25">
        <v>6178</v>
      </c>
      <c r="K340" s="26">
        <v>10.97</v>
      </c>
      <c r="L340" s="26">
        <v>9.8000000000000004E-2</v>
      </c>
    </row>
    <row r="341" spans="1:12" ht="16" customHeight="1">
      <c r="A341" t="s">
        <v>570</v>
      </c>
      <c r="B341" t="s">
        <v>12</v>
      </c>
      <c r="C341" t="s">
        <v>66</v>
      </c>
      <c r="D341" s="24">
        <v>46143</v>
      </c>
      <c r="E341" t="s">
        <v>599</v>
      </c>
      <c r="F341" t="s">
        <v>12</v>
      </c>
      <c r="G341" t="s">
        <v>616</v>
      </c>
      <c r="H341" t="s">
        <v>616</v>
      </c>
      <c r="I341" t="s">
        <v>322</v>
      </c>
      <c r="J341" s="25">
        <v>0</v>
      </c>
      <c r="K341" s="26">
        <v>0</v>
      </c>
      <c r="L341" s="26">
        <v>0</v>
      </c>
    </row>
    <row r="342" spans="1:12" ht="16" customHeight="1">
      <c r="A342" t="s">
        <v>571</v>
      </c>
      <c r="B342" t="s">
        <v>13</v>
      </c>
      <c r="C342" t="s">
        <v>67</v>
      </c>
      <c r="D342" s="24">
        <v>46143</v>
      </c>
      <c r="E342" t="s">
        <v>578</v>
      </c>
      <c r="F342" t="s">
        <v>11</v>
      </c>
      <c r="G342" t="s">
        <v>620</v>
      </c>
      <c r="H342" t="s">
        <v>620</v>
      </c>
      <c r="I342" t="s">
        <v>315</v>
      </c>
      <c r="J342" s="25">
        <v>6654</v>
      </c>
      <c r="K342" s="26">
        <v>11.752599999999999</v>
      </c>
      <c r="L342" s="26">
        <v>0.10150000000000001</v>
      </c>
    </row>
    <row r="343" spans="1:12" ht="16" customHeight="1">
      <c r="A343" t="s">
        <v>571</v>
      </c>
      <c r="B343" t="s">
        <v>13</v>
      </c>
      <c r="C343" t="s">
        <v>67</v>
      </c>
      <c r="D343" s="24">
        <v>46143</v>
      </c>
      <c r="E343" t="s">
        <v>599</v>
      </c>
      <c r="F343" t="s">
        <v>12</v>
      </c>
      <c r="G343" t="s">
        <v>616</v>
      </c>
      <c r="H343" t="s">
        <v>616</v>
      </c>
      <c r="I343" t="s">
        <v>322</v>
      </c>
      <c r="J343" s="25">
        <v>2</v>
      </c>
      <c r="K343" s="26">
        <v>3.8E-3</v>
      </c>
      <c r="L343" s="26">
        <v>1E-4</v>
      </c>
    </row>
    <row r="344" spans="1:12" ht="16" customHeight="1">
      <c r="A344" t="s">
        <v>572</v>
      </c>
      <c r="B344" t="s">
        <v>9</v>
      </c>
      <c r="C344" t="s">
        <v>67</v>
      </c>
      <c r="D344" s="24">
        <v>46143</v>
      </c>
      <c r="E344" t="s">
        <v>578</v>
      </c>
      <c r="F344" t="s">
        <v>11</v>
      </c>
      <c r="G344" t="s">
        <v>620</v>
      </c>
      <c r="H344" t="s">
        <v>620</v>
      </c>
      <c r="I344" t="s">
        <v>315</v>
      </c>
      <c r="J344" s="25">
        <v>5130</v>
      </c>
      <c r="K344" s="26">
        <v>9.0123999999999995</v>
      </c>
      <c r="L344" s="26">
        <v>8.72E-2</v>
      </c>
    </row>
    <row r="345" spans="1:12" ht="16" customHeight="1">
      <c r="A345" t="s">
        <v>572</v>
      </c>
      <c r="B345" t="s">
        <v>9</v>
      </c>
      <c r="C345" t="s">
        <v>67</v>
      </c>
      <c r="D345" s="24">
        <v>46143</v>
      </c>
      <c r="E345" t="s">
        <v>599</v>
      </c>
      <c r="F345" t="s">
        <v>12</v>
      </c>
      <c r="G345" t="s">
        <v>616</v>
      </c>
      <c r="H345" t="s">
        <v>616</v>
      </c>
      <c r="I345" t="s">
        <v>322</v>
      </c>
      <c r="J345" s="25">
        <v>0</v>
      </c>
      <c r="K345" s="26">
        <v>0</v>
      </c>
      <c r="L345" s="26">
        <v>0</v>
      </c>
    </row>
    <row r="346" spans="1:12" ht="16" customHeight="1">
      <c r="A346" t="s">
        <v>550</v>
      </c>
      <c r="B346" t="s">
        <v>10</v>
      </c>
      <c r="C346" t="s">
        <v>67</v>
      </c>
      <c r="D346" s="24">
        <v>46143</v>
      </c>
      <c r="E346" t="s">
        <v>578</v>
      </c>
      <c r="F346" t="s">
        <v>11</v>
      </c>
      <c r="G346" t="s">
        <v>620</v>
      </c>
      <c r="H346" t="s">
        <v>620</v>
      </c>
      <c r="I346" t="s">
        <v>315</v>
      </c>
      <c r="J346" s="25">
        <v>6964</v>
      </c>
      <c r="K346" s="26">
        <v>12.194800000000001</v>
      </c>
      <c r="L346" s="26">
        <v>0.107</v>
      </c>
    </row>
    <row r="347" spans="1:12" ht="16" customHeight="1">
      <c r="A347" t="s">
        <v>550</v>
      </c>
      <c r="B347" t="s">
        <v>10</v>
      </c>
      <c r="C347" t="s">
        <v>67</v>
      </c>
      <c r="D347" s="24">
        <v>46143</v>
      </c>
      <c r="E347" t="s">
        <v>599</v>
      </c>
      <c r="F347" t="s">
        <v>12</v>
      </c>
      <c r="G347" t="s">
        <v>616</v>
      </c>
      <c r="H347" t="s">
        <v>616</v>
      </c>
      <c r="I347" t="s">
        <v>322</v>
      </c>
      <c r="J347" s="25">
        <v>3</v>
      </c>
      <c r="K347" s="26">
        <v>6.4999999999999997E-3</v>
      </c>
      <c r="L347" s="26">
        <v>0</v>
      </c>
    </row>
    <row r="348" spans="1:12" ht="16" customHeight="1">
      <c r="A348" t="s">
        <v>573</v>
      </c>
      <c r="B348" t="s">
        <v>11</v>
      </c>
      <c r="C348" t="s">
        <v>67</v>
      </c>
      <c r="D348" s="24">
        <v>46143</v>
      </c>
      <c r="E348" t="s">
        <v>578</v>
      </c>
      <c r="F348" t="s">
        <v>11</v>
      </c>
      <c r="G348" t="s">
        <v>620</v>
      </c>
      <c r="H348" t="s">
        <v>620</v>
      </c>
      <c r="I348" t="s">
        <v>315</v>
      </c>
      <c r="J348" s="25">
        <v>4771</v>
      </c>
      <c r="K348" s="26">
        <v>8.3641000000000005</v>
      </c>
      <c r="L348" s="26">
        <v>7.0400000000000004E-2</v>
      </c>
    </row>
    <row r="349" spans="1:12" ht="16" customHeight="1">
      <c r="A349" t="s">
        <v>573</v>
      </c>
      <c r="B349" t="s">
        <v>11</v>
      </c>
      <c r="C349" t="s">
        <v>67</v>
      </c>
      <c r="D349" s="24">
        <v>46143</v>
      </c>
      <c r="E349" t="s">
        <v>599</v>
      </c>
      <c r="F349" t="s">
        <v>12</v>
      </c>
      <c r="G349" t="s">
        <v>616</v>
      </c>
      <c r="H349" t="s">
        <v>616</v>
      </c>
      <c r="I349" t="s">
        <v>322</v>
      </c>
      <c r="J349" s="25">
        <v>7</v>
      </c>
      <c r="K349" s="26">
        <v>1.4800000000000001E-2</v>
      </c>
      <c r="L349" s="26">
        <v>1E-4</v>
      </c>
    </row>
    <row r="350" spans="1:12" ht="16" customHeight="1">
      <c r="A350" t="s">
        <v>575</v>
      </c>
      <c r="B350" t="s">
        <v>12</v>
      </c>
      <c r="C350" t="s">
        <v>67</v>
      </c>
      <c r="D350" s="24">
        <v>46143</v>
      </c>
      <c r="E350" t="s">
        <v>578</v>
      </c>
      <c r="F350" t="s">
        <v>11</v>
      </c>
      <c r="G350" t="s">
        <v>620</v>
      </c>
      <c r="H350" t="s">
        <v>620</v>
      </c>
      <c r="I350" t="s">
        <v>315</v>
      </c>
      <c r="J350" s="25">
        <v>10940</v>
      </c>
      <c r="K350" s="26">
        <v>19.401</v>
      </c>
      <c r="L350" s="26">
        <v>0.13009999999999999</v>
      </c>
    </row>
    <row r="351" spans="1:12" ht="16" customHeight="1">
      <c r="A351" t="s">
        <v>575</v>
      </c>
      <c r="B351" t="s">
        <v>12</v>
      </c>
      <c r="C351" t="s">
        <v>67</v>
      </c>
      <c r="D351" s="24">
        <v>46143</v>
      </c>
      <c r="E351" t="s">
        <v>599</v>
      </c>
      <c r="F351" t="s">
        <v>12</v>
      </c>
      <c r="G351" t="s">
        <v>616</v>
      </c>
      <c r="H351" t="s">
        <v>616</v>
      </c>
      <c r="I351" t="s">
        <v>322</v>
      </c>
      <c r="J351" s="25">
        <v>1</v>
      </c>
      <c r="K351" s="26">
        <v>1.6999999999999999E-3</v>
      </c>
      <c r="L351" s="26">
        <v>0</v>
      </c>
    </row>
    <row r="352" spans="1:12" ht="16" customHeight="1">
      <c r="A352" t="s">
        <v>576</v>
      </c>
      <c r="B352" t="s">
        <v>13</v>
      </c>
      <c r="C352" t="s">
        <v>68</v>
      </c>
      <c r="D352" s="24">
        <v>46143</v>
      </c>
      <c r="E352" t="s">
        <v>578</v>
      </c>
      <c r="F352" t="s">
        <v>11</v>
      </c>
      <c r="G352" t="s">
        <v>620</v>
      </c>
      <c r="H352" t="s">
        <v>620</v>
      </c>
      <c r="I352" t="s">
        <v>315</v>
      </c>
      <c r="J352" s="25">
        <v>11023</v>
      </c>
      <c r="K352" s="26">
        <v>19.552199999999999</v>
      </c>
      <c r="L352" s="26">
        <v>9.2100000000000001E-2</v>
      </c>
    </row>
    <row r="353" spans="1:12" ht="16" customHeight="1">
      <c r="A353" t="s">
        <v>576</v>
      </c>
      <c r="B353" t="s">
        <v>13</v>
      </c>
      <c r="C353" t="s">
        <v>68</v>
      </c>
      <c r="D353" s="24">
        <v>46143</v>
      </c>
      <c r="E353" t="s">
        <v>599</v>
      </c>
      <c r="F353" t="s">
        <v>12</v>
      </c>
      <c r="G353" t="s">
        <v>616</v>
      </c>
      <c r="H353" t="s">
        <v>616</v>
      </c>
      <c r="I353" t="s">
        <v>322</v>
      </c>
      <c r="J353" s="25">
        <v>0</v>
      </c>
      <c r="K353" s="26">
        <v>0</v>
      </c>
      <c r="L353" s="26">
        <v>0</v>
      </c>
    </row>
    <row r="354" spans="1:12" ht="16" customHeight="1">
      <c r="A354" t="s">
        <v>577</v>
      </c>
      <c r="B354" t="s">
        <v>9</v>
      </c>
      <c r="C354" t="s">
        <v>68</v>
      </c>
      <c r="D354" s="24">
        <v>46143</v>
      </c>
      <c r="E354" t="s">
        <v>578</v>
      </c>
      <c r="F354" t="s">
        <v>11</v>
      </c>
      <c r="G354" t="s">
        <v>620</v>
      </c>
      <c r="H354" t="s">
        <v>620</v>
      </c>
      <c r="I354" t="s">
        <v>315</v>
      </c>
      <c r="J354" s="25">
        <v>14856</v>
      </c>
      <c r="K354" s="26">
        <v>27.184999999999999</v>
      </c>
      <c r="L354" s="26">
        <v>0.11459999999999999</v>
      </c>
    </row>
    <row r="355" spans="1:12" ht="16" customHeight="1">
      <c r="A355" t="s">
        <v>577</v>
      </c>
      <c r="B355" t="s">
        <v>9</v>
      </c>
      <c r="C355" t="s">
        <v>68</v>
      </c>
      <c r="D355" s="24">
        <v>46143</v>
      </c>
      <c r="E355" t="s">
        <v>599</v>
      </c>
      <c r="F355" t="s">
        <v>12</v>
      </c>
      <c r="G355" t="s">
        <v>616</v>
      </c>
      <c r="H355" t="s">
        <v>616</v>
      </c>
      <c r="I355" t="s">
        <v>322</v>
      </c>
      <c r="J355" s="25">
        <v>8</v>
      </c>
      <c r="K355" s="26">
        <v>1.23E-2</v>
      </c>
      <c r="L355" s="26">
        <v>0</v>
      </c>
    </row>
    <row r="356" spans="1:12" ht="16" customHeight="1">
      <c r="A356" t="s">
        <v>519</v>
      </c>
      <c r="B356" t="s">
        <v>10</v>
      </c>
      <c r="C356" t="s">
        <v>68</v>
      </c>
      <c r="D356" s="24">
        <v>46143</v>
      </c>
      <c r="E356" t="s">
        <v>578</v>
      </c>
      <c r="F356" t="s">
        <v>11</v>
      </c>
      <c r="G356" t="s">
        <v>620</v>
      </c>
      <c r="H356" t="s">
        <v>620</v>
      </c>
      <c r="I356" t="s">
        <v>315</v>
      </c>
      <c r="J356" s="25">
        <v>56880</v>
      </c>
      <c r="K356" s="26">
        <v>106.0984</v>
      </c>
      <c r="L356" s="26">
        <v>0.2959</v>
      </c>
    </row>
    <row r="357" spans="1:12" ht="16" customHeight="1">
      <c r="A357" t="s">
        <v>519</v>
      </c>
      <c r="B357" t="s">
        <v>10</v>
      </c>
      <c r="C357" t="s">
        <v>68</v>
      </c>
      <c r="D357" s="24">
        <v>46143</v>
      </c>
      <c r="E357" t="s">
        <v>599</v>
      </c>
      <c r="F357" t="s">
        <v>12</v>
      </c>
      <c r="G357" t="s">
        <v>616</v>
      </c>
      <c r="H357" t="s">
        <v>616</v>
      </c>
      <c r="I357" t="s">
        <v>322</v>
      </c>
      <c r="J357" s="25">
        <v>145</v>
      </c>
      <c r="K357" s="26">
        <v>0.27360000000000001</v>
      </c>
      <c r="L357" s="26">
        <v>4.4000000000000003E-3</v>
      </c>
    </row>
    <row r="358" spans="1:12" ht="16" customHeight="1">
      <c r="A358" t="s">
        <v>578</v>
      </c>
      <c r="B358" t="s">
        <v>11</v>
      </c>
      <c r="C358" t="s">
        <v>68</v>
      </c>
      <c r="D358" s="24">
        <v>46143</v>
      </c>
      <c r="E358" t="s">
        <v>578</v>
      </c>
      <c r="F358" t="s">
        <v>11</v>
      </c>
      <c r="G358" t="s">
        <v>620</v>
      </c>
      <c r="H358" t="s">
        <v>620</v>
      </c>
      <c r="I358" t="s">
        <v>315</v>
      </c>
      <c r="J358" s="25">
        <v>6532534</v>
      </c>
      <c r="K358" s="26">
        <v>12144.9013</v>
      </c>
      <c r="L358" s="26">
        <v>10.198399999999999</v>
      </c>
    </row>
    <row r="359" spans="1:12" ht="16" customHeight="1">
      <c r="A359" t="s">
        <v>578</v>
      </c>
      <c r="B359" t="s">
        <v>11</v>
      </c>
      <c r="C359" t="s">
        <v>68</v>
      </c>
      <c r="D359" s="24">
        <v>46143</v>
      </c>
      <c r="E359" t="s">
        <v>599</v>
      </c>
      <c r="F359" t="s">
        <v>12</v>
      </c>
      <c r="G359" t="s">
        <v>616</v>
      </c>
      <c r="H359" t="s">
        <v>616</v>
      </c>
      <c r="I359" t="s">
        <v>322</v>
      </c>
      <c r="J359" s="25">
        <v>236</v>
      </c>
      <c r="K359" s="26">
        <v>0.41399999999999998</v>
      </c>
      <c r="L359" s="26">
        <v>7.7000000000000002E-3</v>
      </c>
    </row>
    <row r="360" spans="1:12" ht="16" customHeight="1">
      <c r="A360" t="s">
        <v>580</v>
      </c>
      <c r="B360" t="s">
        <v>13</v>
      </c>
      <c r="C360" t="s">
        <v>69</v>
      </c>
      <c r="D360" s="24">
        <v>46143</v>
      </c>
      <c r="E360" t="s">
        <v>599</v>
      </c>
      <c r="F360" t="s">
        <v>12</v>
      </c>
      <c r="G360" t="s">
        <v>616</v>
      </c>
      <c r="H360" t="s">
        <v>616</v>
      </c>
      <c r="I360" t="s">
        <v>322</v>
      </c>
      <c r="J360" s="25">
        <v>2579</v>
      </c>
      <c r="K360" s="26">
        <v>4.7403000000000004</v>
      </c>
      <c r="L360" s="26">
        <v>7.3599999999999999E-2</v>
      </c>
    </row>
    <row r="361" spans="1:12" ht="16" customHeight="1">
      <c r="A361" t="s">
        <v>581</v>
      </c>
      <c r="B361" t="s">
        <v>9</v>
      </c>
      <c r="C361" t="s">
        <v>70</v>
      </c>
      <c r="D361" s="24">
        <v>46174</v>
      </c>
      <c r="E361" t="s">
        <v>599</v>
      </c>
      <c r="F361" t="s">
        <v>12</v>
      </c>
      <c r="G361" t="s">
        <v>616</v>
      </c>
      <c r="H361" t="s">
        <v>616</v>
      </c>
      <c r="I361" t="s">
        <v>315</v>
      </c>
      <c r="J361" s="25">
        <v>2492</v>
      </c>
      <c r="K361" s="26">
        <v>4.4935</v>
      </c>
      <c r="L361" s="26">
        <v>7.1900000000000006E-2</v>
      </c>
    </row>
    <row r="362" spans="1:12" ht="16" customHeight="1">
      <c r="A362" t="s">
        <v>555</v>
      </c>
      <c r="B362" t="s">
        <v>10</v>
      </c>
      <c r="C362" t="s">
        <v>70</v>
      </c>
      <c r="D362" s="24">
        <v>46174</v>
      </c>
      <c r="E362" t="s">
        <v>599</v>
      </c>
      <c r="F362" t="s">
        <v>12</v>
      </c>
      <c r="G362" t="s">
        <v>616</v>
      </c>
      <c r="H362" t="s">
        <v>616</v>
      </c>
      <c r="I362" t="s">
        <v>315</v>
      </c>
      <c r="J362" s="25">
        <v>2671</v>
      </c>
      <c r="K362" s="26">
        <v>4.7007000000000003</v>
      </c>
      <c r="L362" s="26">
        <v>6.3200000000000006E-2</v>
      </c>
    </row>
    <row r="363" spans="1:12" ht="16" customHeight="1">
      <c r="A363" t="s">
        <v>582</v>
      </c>
      <c r="B363" t="s">
        <v>11</v>
      </c>
      <c r="C363" t="s">
        <v>70</v>
      </c>
      <c r="D363" s="24">
        <v>46174</v>
      </c>
      <c r="E363" t="s">
        <v>599</v>
      </c>
      <c r="F363" t="s">
        <v>12</v>
      </c>
      <c r="G363" t="s">
        <v>616</v>
      </c>
      <c r="H363" t="s">
        <v>616</v>
      </c>
      <c r="I363" t="s">
        <v>315</v>
      </c>
      <c r="J363" s="25">
        <v>4996</v>
      </c>
      <c r="K363" s="26">
        <v>8.8414999999999999</v>
      </c>
      <c r="L363" s="26">
        <v>0.12959999999999999</v>
      </c>
    </row>
    <row r="364" spans="1:12" ht="16" customHeight="1">
      <c r="A364" t="s">
        <v>584</v>
      </c>
      <c r="B364" t="s">
        <v>12</v>
      </c>
      <c r="C364" t="s">
        <v>70</v>
      </c>
      <c r="D364" s="24">
        <v>46174</v>
      </c>
      <c r="E364" t="s">
        <v>599</v>
      </c>
      <c r="F364" t="s">
        <v>12</v>
      </c>
      <c r="G364" t="s">
        <v>616</v>
      </c>
      <c r="H364" t="s">
        <v>616</v>
      </c>
      <c r="I364" t="s">
        <v>315</v>
      </c>
      <c r="J364" s="25">
        <v>2962</v>
      </c>
      <c r="K364" s="26">
        <v>5.3669000000000002</v>
      </c>
      <c r="L364" s="26">
        <v>7.9799999999999996E-2</v>
      </c>
    </row>
    <row r="365" spans="1:12" ht="16" customHeight="1">
      <c r="A365" t="s">
        <v>585</v>
      </c>
      <c r="B365" t="s">
        <v>13</v>
      </c>
      <c r="C365" t="s">
        <v>70</v>
      </c>
      <c r="D365" s="24">
        <v>46174</v>
      </c>
      <c r="E365" t="s">
        <v>599</v>
      </c>
      <c r="F365" t="s">
        <v>12</v>
      </c>
      <c r="G365" t="s">
        <v>616</v>
      </c>
      <c r="H365" t="s">
        <v>616</v>
      </c>
      <c r="I365" t="s">
        <v>315</v>
      </c>
      <c r="J365" s="25">
        <v>5449</v>
      </c>
      <c r="K365" s="26">
        <v>10.0855</v>
      </c>
      <c r="L365" s="26">
        <v>0.1419</v>
      </c>
    </row>
    <row r="366" spans="1:12" ht="16" customHeight="1">
      <c r="A366" t="s">
        <v>586</v>
      </c>
      <c r="B366" t="s">
        <v>9</v>
      </c>
      <c r="C366" t="s">
        <v>71</v>
      </c>
      <c r="D366" s="24">
        <v>46174</v>
      </c>
      <c r="E366" t="s">
        <v>599</v>
      </c>
      <c r="F366" t="s">
        <v>12</v>
      </c>
      <c r="G366" t="s">
        <v>616</v>
      </c>
      <c r="H366" t="s">
        <v>616</v>
      </c>
      <c r="I366" t="s">
        <v>315</v>
      </c>
      <c r="J366" s="25">
        <v>2927</v>
      </c>
      <c r="K366" s="26">
        <v>5.3494999999999999</v>
      </c>
      <c r="L366" s="26">
        <v>6.8400000000000002E-2</v>
      </c>
    </row>
    <row r="367" spans="1:12" ht="16" customHeight="1">
      <c r="A367" t="s">
        <v>564</v>
      </c>
      <c r="B367" t="s">
        <v>10</v>
      </c>
      <c r="C367" t="s">
        <v>71</v>
      </c>
      <c r="D367" s="24">
        <v>46174</v>
      </c>
      <c r="E367" t="s">
        <v>599</v>
      </c>
      <c r="F367" t="s">
        <v>12</v>
      </c>
      <c r="G367" t="s">
        <v>616</v>
      </c>
      <c r="H367" t="s">
        <v>616</v>
      </c>
      <c r="I367" t="s">
        <v>315</v>
      </c>
      <c r="J367" s="25">
        <v>5829</v>
      </c>
      <c r="K367" s="26">
        <v>10.2277</v>
      </c>
      <c r="L367" s="26">
        <v>6.7799999999999999E-2</v>
      </c>
    </row>
    <row r="368" spans="1:12" ht="16" customHeight="1">
      <c r="A368" t="s">
        <v>587</v>
      </c>
      <c r="B368" t="s">
        <v>11</v>
      </c>
      <c r="C368" t="s">
        <v>71</v>
      </c>
      <c r="D368" s="24">
        <v>46174</v>
      </c>
      <c r="E368" t="s">
        <v>599</v>
      </c>
      <c r="F368" t="s">
        <v>12</v>
      </c>
      <c r="G368" t="s">
        <v>616</v>
      </c>
      <c r="H368" t="s">
        <v>616</v>
      </c>
      <c r="I368" t="s">
        <v>315</v>
      </c>
      <c r="J368" s="25">
        <v>3225</v>
      </c>
      <c r="K368" s="26">
        <v>5.9668000000000001</v>
      </c>
      <c r="L368" s="26">
        <v>5.7599999999999998E-2</v>
      </c>
    </row>
    <row r="369" spans="1:12" ht="16" customHeight="1">
      <c r="A369" t="s">
        <v>589</v>
      </c>
      <c r="B369" t="s">
        <v>12</v>
      </c>
      <c r="C369" t="s">
        <v>71</v>
      </c>
      <c r="D369" s="24">
        <v>46174</v>
      </c>
      <c r="E369" t="s">
        <v>599</v>
      </c>
      <c r="F369" t="s">
        <v>12</v>
      </c>
      <c r="G369" t="s">
        <v>616</v>
      </c>
      <c r="H369" t="s">
        <v>616</v>
      </c>
      <c r="I369" t="s">
        <v>315</v>
      </c>
      <c r="J369" s="25">
        <v>4118</v>
      </c>
      <c r="K369" s="26">
        <v>7.5372000000000003</v>
      </c>
      <c r="L369" s="26">
        <v>7.8100000000000003E-2</v>
      </c>
    </row>
    <row r="370" spans="1:12" ht="16" customHeight="1">
      <c r="A370" t="s">
        <v>590</v>
      </c>
      <c r="B370" t="s">
        <v>13</v>
      </c>
      <c r="C370" t="s">
        <v>71</v>
      </c>
      <c r="D370" s="24">
        <v>46174</v>
      </c>
      <c r="E370" t="s">
        <v>599</v>
      </c>
      <c r="F370" t="s">
        <v>12</v>
      </c>
      <c r="G370" t="s">
        <v>616</v>
      </c>
      <c r="H370" t="s">
        <v>616</v>
      </c>
      <c r="I370" t="s">
        <v>315</v>
      </c>
      <c r="J370" s="25">
        <v>6419</v>
      </c>
      <c r="K370" s="26">
        <v>11.6236</v>
      </c>
      <c r="L370" s="26">
        <v>6.7699999999999996E-2</v>
      </c>
    </row>
    <row r="371" spans="1:12" ht="16" customHeight="1">
      <c r="A371" t="s">
        <v>591</v>
      </c>
      <c r="B371" t="s">
        <v>9</v>
      </c>
      <c r="C371" t="s">
        <v>72</v>
      </c>
      <c r="D371" s="24">
        <v>46174</v>
      </c>
      <c r="E371" t="s">
        <v>599</v>
      </c>
      <c r="F371" t="s">
        <v>12</v>
      </c>
      <c r="G371" t="s">
        <v>616</v>
      </c>
      <c r="H371" t="s">
        <v>616</v>
      </c>
      <c r="I371" t="s">
        <v>315</v>
      </c>
      <c r="J371" s="25">
        <v>4515</v>
      </c>
      <c r="K371" s="26">
        <v>8.4481999999999999</v>
      </c>
      <c r="L371" s="26">
        <v>7.2800000000000004E-2</v>
      </c>
    </row>
    <row r="372" spans="1:12" ht="16" customHeight="1">
      <c r="A372" t="s">
        <v>569</v>
      </c>
      <c r="B372" t="s">
        <v>10</v>
      </c>
      <c r="C372" t="s">
        <v>72</v>
      </c>
      <c r="D372" s="24">
        <v>46174</v>
      </c>
      <c r="E372" t="s">
        <v>599</v>
      </c>
      <c r="F372" t="s">
        <v>12</v>
      </c>
      <c r="G372" t="s">
        <v>616</v>
      </c>
      <c r="H372" t="s">
        <v>616</v>
      </c>
      <c r="I372" t="s">
        <v>315</v>
      </c>
      <c r="J372" s="25">
        <v>4725</v>
      </c>
      <c r="K372" s="26">
        <v>8.7751000000000001</v>
      </c>
      <c r="L372" s="26">
        <v>6.4699999999999994E-2</v>
      </c>
    </row>
    <row r="373" spans="1:12" ht="16" customHeight="1">
      <c r="A373" t="s">
        <v>592</v>
      </c>
      <c r="B373" t="s">
        <v>11</v>
      </c>
      <c r="C373" t="s">
        <v>72</v>
      </c>
      <c r="D373" s="24">
        <v>46174</v>
      </c>
      <c r="E373" t="s">
        <v>599</v>
      </c>
      <c r="F373" t="s">
        <v>12</v>
      </c>
      <c r="G373" t="s">
        <v>616</v>
      </c>
      <c r="H373" t="s">
        <v>616</v>
      </c>
      <c r="I373" t="s">
        <v>315</v>
      </c>
      <c r="J373" s="25">
        <v>6611</v>
      </c>
      <c r="K373" s="26">
        <v>12.4917</v>
      </c>
      <c r="L373" s="26">
        <v>7.4200000000000002E-2</v>
      </c>
    </row>
    <row r="374" spans="1:12" ht="16" customHeight="1">
      <c r="A374" t="s">
        <v>594</v>
      </c>
      <c r="B374" t="s">
        <v>12</v>
      </c>
      <c r="C374" t="s">
        <v>72</v>
      </c>
      <c r="D374" s="24">
        <v>46174</v>
      </c>
      <c r="E374" t="s">
        <v>599</v>
      </c>
      <c r="F374" t="s">
        <v>12</v>
      </c>
      <c r="G374" t="s">
        <v>616</v>
      </c>
      <c r="H374" t="s">
        <v>616</v>
      </c>
      <c r="I374" t="s">
        <v>315</v>
      </c>
      <c r="J374" s="25">
        <v>10049</v>
      </c>
      <c r="K374" s="26">
        <v>18.556999999999999</v>
      </c>
      <c r="L374" s="26">
        <v>0.10100000000000001</v>
      </c>
    </row>
    <row r="375" spans="1:12" ht="16" customHeight="1">
      <c r="A375" t="s">
        <v>595</v>
      </c>
      <c r="B375" t="s">
        <v>13</v>
      </c>
      <c r="C375" t="s">
        <v>72</v>
      </c>
      <c r="D375" s="24">
        <v>46174</v>
      </c>
      <c r="E375" t="s">
        <v>599</v>
      </c>
      <c r="F375" t="s">
        <v>12</v>
      </c>
      <c r="G375" t="s">
        <v>616</v>
      </c>
      <c r="H375" t="s">
        <v>616</v>
      </c>
      <c r="I375" t="s">
        <v>315</v>
      </c>
      <c r="J375" s="25">
        <v>19264</v>
      </c>
      <c r="K375" s="26">
        <v>34.494300000000003</v>
      </c>
      <c r="L375" s="26">
        <v>0.15740000000000001</v>
      </c>
    </row>
    <row r="376" spans="1:12" ht="16" customHeight="1">
      <c r="A376" t="s">
        <v>596</v>
      </c>
      <c r="B376" t="s">
        <v>9</v>
      </c>
      <c r="C376" t="s">
        <v>73</v>
      </c>
      <c r="D376" s="24">
        <v>46174</v>
      </c>
      <c r="E376" t="s">
        <v>599</v>
      </c>
      <c r="F376" t="s">
        <v>12</v>
      </c>
      <c r="G376" t="s">
        <v>616</v>
      </c>
      <c r="H376" t="s">
        <v>616</v>
      </c>
      <c r="I376" t="s">
        <v>315</v>
      </c>
      <c r="J376" s="25">
        <v>17827</v>
      </c>
      <c r="K376" s="26">
        <v>32.945099999999996</v>
      </c>
      <c r="L376" s="26">
        <v>0.1191</v>
      </c>
    </row>
    <row r="377" spans="1:12" ht="16" customHeight="1">
      <c r="A377" t="s">
        <v>574</v>
      </c>
      <c r="B377" t="s">
        <v>10</v>
      </c>
      <c r="C377" t="s">
        <v>73</v>
      </c>
      <c r="D377" s="24">
        <v>46174</v>
      </c>
      <c r="E377" t="s">
        <v>599</v>
      </c>
      <c r="F377" t="s">
        <v>12</v>
      </c>
      <c r="G377" t="s">
        <v>616</v>
      </c>
      <c r="H377" t="s">
        <v>616</v>
      </c>
      <c r="I377" t="s">
        <v>315</v>
      </c>
      <c r="J377" s="25">
        <v>35145</v>
      </c>
      <c r="K377" s="26">
        <v>66.634200000000007</v>
      </c>
      <c r="L377" s="26">
        <v>0.23469999999999999</v>
      </c>
    </row>
    <row r="378" spans="1:12" ht="16" customHeight="1">
      <c r="A378" t="s">
        <v>574</v>
      </c>
      <c r="B378" t="s">
        <v>10</v>
      </c>
      <c r="C378" t="s">
        <v>73</v>
      </c>
      <c r="D378" s="24">
        <v>46174</v>
      </c>
      <c r="E378" t="s">
        <v>622</v>
      </c>
      <c r="F378" t="s">
        <v>12</v>
      </c>
      <c r="G378" t="s">
        <v>616</v>
      </c>
      <c r="H378" t="s">
        <v>616</v>
      </c>
      <c r="I378" t="s">
        <v>322</v>
      </c>
      <c r="J378" s="25">
        <v>123</v>
      </c>
      <c r="K378" s="26">
        <v>0.1903</v>
      </c>
      <c r="L378" s="26">
        <v>6.7000000000000002E-3</v>
      </c>
    </row>
    <row r="379" spans="1:12" ht="16" customHeight="1">
      <c r="A379" t="s">
        <v>597</v>
      </c>
      <c r="B379" t="s">
        <v>11</v>
      </c>
      <c r="C379" t="s">
        <v>73</v>
      </c>
      <c r="D379" s="24">
        <v>46174</v>
      </c>
      <c r="E379" t="s">
        <v>599</v>
      </c>
      <c r="F379" t="s">
        <v>12</v>
      </c>
      <c r="G379" t="s">
        <v>616</v>
      </c>
      <c r="H379" t="s">
        <v>616</v>
      </c>
      <c r="I379" t="s">
        <v>315</v>
      </c>
      <c r="J379" s="25">
        <v>584158</v>
      </c>
      <c r="K379" s="26">
        <v>1144.4138</v>
      </c>
      <c r="L379" s="26">
        <v>2.6675</v>
      </c>
    </row>
    <row r="380" spans="1:12" ht="16" customHeight="1">
      <c r="A380" t="s">
        <v>597</v>
      </c>
      <c r="B380" t="s">
        <v>11</v>
      </c>
      <c r="C380" t="s">
        <v>73</v>
      </c>
      <c r="D380" s="24">
        <v>46174</v>
      </c>
      <c r="E380" t="s">
        <v>622</v>
      </c>
      <c r="F380" t="s">
        <v>12</v>
      </c>
      <c r="G380" t="s">
        <v>616</v>
      </c>
      <c r="H380" t="s">
        <v>616</v>
      </c>
      <c r="I380" t="s">
        <v>322</v>
      </c>
      <c r="J380" s="25">
        <v>364</v>
      </c>
      <c r="K380" s="26">
        <v>0.6321</v>
      </c>
      <c r="L380" s="26">
        <v>1.26E-2</v>
      </c>
    </row>
    <row r="381" spans="1:12" ht="16" customHeight="1">
      <c r="A381" t="s">
        <v>599</v>
      </c>
      <c r="B381" t="s">
        <v>12</v>
      </c>
      <c r="C381" t="s">
        <v>73</v>
      </c>
      <c r="D381" s="24">
        <v>46174</v>
      </c>
      <c r="E381" t="s">
        <v>599</v>
      </c>
      <c r="F381" t="s">
        <v>12</v>
      </c>
      <c r="G381" t="s">
        <v>616</v>
      </c>
      <c r="H381" t="s">
        <v>616</v>
      </c>
      <c r="I381" t="s">
        <v>315</v>
      </c>
      <c r="J381" s="25">
        <v>6959031</v>
      </c>
      <c r="K381" s="26">
        <v>13738.8487</v>
      </c>
      <c r="L381" s="26">
        <v>10.6927</v>
      </c>
    </row>
    <row r="382" spans="1:12" ht="16" customHeight="1">
      <c r="A382" t="s">
        <v>599</v>
      </c>
      <c r="B382" t="s">
        <v>12</v>
      </c>
      <c r="C382" t="s">
        <v>73</v>
      </c>
      <c r="D382" s="24">
        <v>46174</v>
      </c>
      <c r="E382" t="s">
        <v>622</v>
      </c>
      <c r="F382" t="s">
        <v>12</v>
      </c>
      <c r="G382" t="s">
        <v>616</v>
      </c>
      <c r="H382" t="s">
        <v>616</v>
      </c>
      <c r="I382" t="s">
        <v>322</v>
      </c>
      <c r="J382" s="25">
        <v>876</v>
      </c>
      <c r="K382" s="26">
        <v>1.5194000000000001</v>
      </c>
      <c r="L382" s="26">
        <v>1.3299999999999999E-2</v>
      </c>
    </row>
    <row r="383" spans="1:12" ht="16" customHeight="1">
      <c r="A383" t="s">
        <v>600</v>
      </c>
      <c r="B383" t="s">
        <v>9</v>
      </c>
      <c r="C383" t="s">
        <v>74</v>
      </c>
      <c r="D383" s="24">
        <v>46174</v>
      </c>
      <c r="E383" t="s">
        <v>622</v>
      </c>
      <c r="F383" t="s">
        <v>12</v>
      </c>
      <c r="G383" t="s">
        <v>616</v>
      </c>
      <c r="H383" t="s">
        <v>616</v>
      </c>
      <c r="I383" t="s">
        <v>322</v>
      </c>
      <c r="J383" s="25">
        <v>1472</v>
      </c>
      <c r="K383" s="26">
        <v>2.7082999999999999</v>
      </c>
      <c r="L383" s="26">
        <v>4.2299999999999997E-2</v>
      </c>
    </row>
    <row r="384" spans="1:12" ht="16" customHeight="1">
      <c r="A384" t="s">
        <v>329</v>
      </c>
      <c r="B384" t="s">
        <v>10</v>
      </c>
      <c r="C384" t="s">
        <v>74</v>
      </c>
      <c r="D384" s="24">
        <v>46174</v>
      </c>
      <c r="E384" t="s">
        <v>622</v>
      </c>
      <c r="F384" t="s">
        <v>12</v>
      </c>
      <c r="G384" t="s">
        <v>616</v>
      </c>
      <c r="H384" t="s">
        <v>616</v>
      </c>
      <c r="I384" t="s">
        <v>322</v>
      </c>
      <c r="J384" s="25">
        <v>2019</v>
      </c>
      <c r="K384" s="26">
        <v>3.4011</v>
      </c>
      <c r="L384" s="26">
        <v>4.6899999999999997E-2</v>
      </c>
    </row>
    <row r="385" spans="1:12" ht="16" customHeight="1">
      <c r="A385" t="s">
        <v>601</v>
      </c>
      <c r="B385" t="s">
        <v>11</v>
      </c>
      <c r="C385" t="s">
        <v>75</v>
      </c>
      <c r="D385" s="24">
        <v>46204</v>
      </c>
      <c r="E385" t="s">
        <v>622</v>
      </c>
      <c r="F385" t="s">
        <v>12</v>
      </c>
      <c r="G385" t="s">
        <v>616</v>
      </c>
      <c r="H385" t="s">
        <v>616</v>
      </c>
      <c r="I385" t="s">
        <v>315</v>
      </c>
      <c r="J385" s="25">
        <v>2658</v>
      </c>
      <c r="K385" s="26">
        <v>4.6037999999999997</v>
      </c>
      <c r="L385" s="26">
        <v>8.4099999999999994E-2</v>
      </c>
    </row>
    <row r="386" spans="1:12" ht="16" customHeight="1">
      <c r="A386" t="s">
        <v>603</v>
      </c>
      <c r="B386" t="s">
        <v>12</v>
      </c>
      <c r="C386" t="s">
        <v>75</v>
      </c>
      <c r="D386" s="24">
        <v>46204</v>
      </c>
      <c r="E386" t="s">
        <v>622</v>
      </c>
      <c r="F386" t="s">
        <v>12</v>
      </c>
      <c r="G386" t="s">
        <v>616</v>
      </c>
      <c r="H386" t="s">
        <v>616</v>
      </c>
      <c r="I386" t="s">
        <v>315</v>
      </c>
      <c r="J386" s="25">
        <v>3089</v>
      </c>
      <c r="K386" s="26">
        <v>5.6365999999999996</v>
      </c>
      <c r="L386" s="26">
        <v>7.8700000000000006E-2</v>
      </c>
    </row>
    <row r="387" spans="1:12" ht="16" customHeight="1">
      <c r="A387" t="s">
        <v>604</v>
      </c>
      <c r="B387" t="s">
        <v>13</v>
      </c>
      <c r="C387" t="s">
        <v>75</v>
      </c>
      <c r="D387" s="24">
        <v>46204</v>
      </c>
      <c r="E387" t="s">
        <v>622</v>
      </c>
      <c r="F387" t="s">
        <v>12</v>
      </c>
      <c r="G387" t="s">
        <v>616</v>
      </c>
      <c r="H387" t="s">
        <v>616</v>
      </c>
      <c r="I387" t="s">
        <v>315</v>
      </c>
      <c r="J387" s="25">
        <v>1944</v>
      </c>
      <c r="K387" s="26">
        <v>3.4365999999999999</v>
      </c>
      <c r="L387" s="26">
        <v>4.4299999999999999E-2</v>
      </c>
    </row>
    <row r="388" spans="1:12" ht="16" customHeight="1">
      <c r="A388" t="s">
        <v>605</v>
      </c>
      <c r="B388" t="s">
        <v>9</v>
      </c>
      <c r="C388" t="s">
        <v>75</v>
      </c>
      <c r="D388" s="24">
        <v>46204</v>
      </c>
      <c r="E388" t="s">
        <v>622</v>
      </c>
      <c r="F388" t="s">
        <v>12</v>
      </c>
      <c r="G388" t="s">
        <v>616</v>
      </c>
      <c r="H388" t="s">
        <v>616</v>
      </c>
      <c r="I388" t="s">
        <v>315</v>
      </c>
      <c r="J388" s="25">
        <v>1847</v>
      </c>
      <c r="K388" s="26">
        <v>3.4689000000000001</v>
      </c>
      <c r="L388" s="26">
        <v>3.6400000000000002E-2</v>
      </c>
    </row>
    <row r="389" spans="1:12" ht="16" customHeight="1">
      <c r="A389" t="s">
        <v>583</v>
      </c>
      <c r="B389" t="s">
        <v>10</v>
      </c>
      <c r="C389" t="s">
        <v>75</v>
      </c>
      <c r="D389" s="24">
        <v>46204</v>
      </c>
      <c r="E389" t="s">
        <v>622</v>
      </c>
      <c r="F389" t="s">
        <v>12</v>
      </c>
      <c r="G389" t="s">
        <v>616</v>
      </c>
      <c r="H389" t="s">
        <v>616</v>
      </c>
      <c r="I389" t="s">
        <v>315</v>
      </c>
      <c r="J389" s="25">
        <v>3224</v>
      </c>
      <c r="K389" s="26">
        <v>5.4922000000000004</v>
      </c>
      <c r="L389" s="26">
        <v>5.6300000000000003E-2</v>
      </c>
    </row>
    <row r="390" spans="1:12" ht="16" customHeight="1">
      <c r="A390" t="s">
        <v>606</v>
      </c>
      <c r="B390" t="s">
        <v>11</v>
      </c>
      <c r="C390" t="s">
        <v>76</v>
      </c>
      <c r="D390" s="24">
        <v>46204</v>
      </c>
      <c r="E390" t="s">
        <v>622</v>
      </c>
      <c r="F390" t="s">
        <v>12</v>
      </c>
      <c r="G390" t="s">
        <v>616</v>
      </c>
      <c r="H390" t="s">
        <v>616</v>
      </c>
      <c r="I390" t="s">
        <v>315</v>
      </c>
      <c r="J390" s="25">
        <v>4707</v>
      </c>
      <c r="K390" s="26">
        <v>8.9037000000000006</v>
      </c>
      <c r="L390" s="26">
        <v>8.5999999999999993E-2</v>
      </c>
    </row>
    <row r="391" spans="1:12">
      <c r="A391" t="s">
        <v>608</v>
      </c>
      <c r="B391" t="s">
        <v>12</v>
      </c>
      <c r="C391" t="s">
        <v>76</v>
      </c>
      <c r="D391" s="24">
        <v>46204</v>
      </c>
      <c r="E391" t="s">
        <v>622</v>
      </c>
      <c r="F391" t="s">
        <v>12</v>
      </c>
      <c r="G391" t="s">
        <v>616</v>
      </c>
      <c r="H391" t="s">
        <v>616</v>
      </c>
      <c r="I391" t="s">
        <v>315</v>
      </c>
      <c r="J391" s="25">
        <v>3444</v>
      </c>
      <c r="K391" s="26">
        <v>5.9737</v>
      </c>
      <c r="L391" s="26">
        <v>4.9299999999999997E-2</v>
      </c>
    </row>
    <row r="392" spans="1:12">
      <c r="A392" t="s">
        <v>609</v>
      </c>
      <c r="B392" t="s">
        <v>13</v>
      </c>
      <c r="C392" t="s">
        <v>76</v>
      </c>
      <c r="D392" s="24">
        <v>46204</v>
      </c>
      <c r="E392" t="s">
        <v>622</v>
      </c>
      <c r="F392" t="s">
        <v>12</v>
      </c>
      <c r="G392" t="s">
        <v>616</v>
      </c>
      <c r="H392" t="s">
        <v>616</v>
      </c>
      <c r="I392" t="s">
        <v>315</v>
      </c>
      <c r="J392" s="25">
        <v>3462</v>
      </c>
      <c r="K392" s="26">
        <v>6.2119</v>
      </c>
      <c r="L392" s="26">
        <v>5.7700000000000001E-2</v>
      </c>
    </row>
    <row r="393" spans="1:12">
      <c r="A393" t="s">
        <v>610</v>
      </c>
      <c r="B393" t="s">
        <v>9</v>
      </c>
      <c r="C393" t="s">
        <v>76</v>
      </c>
      <c r="D393" s="24">
        <v>46204</v>
      </c>
      <c r="E393" t="s">
        <v>622</v>
      </c>
      <c r="F393" t="s">
        <v>12</v>
      </c>
      <c r="G393" t="s">
        <v>616</v>
      </c>
      <c r="H393" t="s">
        <v>616</v>
      </c>
      <c r="I393" t="s">
        <v>315</v>
      </c>
      <c r="J393" s="25">
        <v>5317</v>
      </c>
      <c r="K393" s="26">
        <v>9.2973999999999997</v>
      </c>
      <c r="L393" s="26">
        <v>9.5600000000000004E-2</v>
      </c>
    </row>
    <row r="394" spans="1:12">
      <c r="A394" t="s">
        <v>588</v>
      </c>
      <c r="B394" t="s">
        <v>10</v>
      </c>
      <c r="C394" t="s">
        <v>76</v>
      </c>
      <c r="D394" s="24">
        <v>46204</v>
      </c>
      <c r="E394" t="s">
        <v>622</v>
      </c>
      <c r="F394" t="s">
        <v>12</v>
      </c>
      <c r="G394" t="s">
        <v>616</v>
      </c>
      <c r="H394" t="s">
        <v>616</v>
      </c>
      <c r="I394" t="s">
        <v>315</v>
      </c>
      <c r="J394" s="25">
        <v>4230</v>
      </c>
      <c r="K394" s="26">
        <v>7.1904000000000003</v>
      </c>
      <c r="L394" s="26">
        <v>5.8799999999999998E-2</v>
      </c>
    </row>
    <row r="395" spans="1:12">
      <c r="A395" t="s">
        <v>611</v>
      </c>
      <c r="B395" t="s">
        <v>11</v>
      </c>
      <c r="C395" t="s">
        <v>77</v>
      </c>
      <c r="D395" s="24">
        <v>46204</v>
      </c>
      <c r="E395" t="s">
        <v>622</v>
      </c>
      <c r="F395" t="s">
        <v>12</v>
      </c>
      <c r="G395" t="s">
        <v>616</v>
      </c>
      <c r="H395" t="s">
        <v>616</v>
      </c>
      <c r="I395" t="s">
        <v>315</v>
      </c>
      <c r="J395" s="25">
        <v>4427</v>
      </c>
      <c r="K395" s="26">
        <v>7.9359000000000002</v>
      </c>
      <c r="L395" s="26">
        <v>7.1199999999999999E-2</v>
      </c>
    </row>
    <row r="396" spans="1:12">
      <c r="A396" t="s">
        <v>613</v>
      </c>
      <c r="B396" t="s">
        <v>12</v>
      </c>
      <c r="C396" t="s">
        <v>77</v>
      </c>
      <c r="D396" s="24">
        <v>46204</v>
      </c>
      <c r="E396" t="s">
        <v>622</v>
      </c>
      <c r="F396" t="s">
        <v>12</v>
      </c>
      <c r="G396" t="s">
        <v>616</v>
      </c>
      <c r="H396" t="s">
        <v>616</v>
      </c>
      <c r="I396" t="s">
        <v>315</v>
      </c>
      <c r="J396" s="25">
        <v>3288</v>
      </c>
      <c r="K396" s="26">
        <v>5.5926</v>
      </c>
      <c r="L396" s="26">
        <v>4.4299999999999999E-2</v>
      </c>
    </row>
    <row r="397" spans="1:12">
      <c r="A397" t="s">
        <v>614</v>
      </c>
      <c r="B397" t="s">
        <v>13</v>
      </c>
      <c r="C397" t="s">
        <v>77</v>
      </c>
      <c r="D397" s="24">
        <v>46204</v>
      </c>
      <c r="E397" t="s">
        <v>622</v>
      </c>
      <c r="F397" t="s">
        <v>12</v>
      </c>
      <c r="G397" t="s">
        <v>616</v>
      </c>
      <c r="H397" t="s">
        <v>616</v>
      </c>
      <c r="I397" t="s">
        <v>315</v>
      </c>
      <c r="J397" s="25">
        <v>5267</v>
      </c>
      <c r="K397" s="26">
        <v>9.3279999999999994</v>
      </c>
      <c r="L397" s="26">
        <v>6.6199999999999995E-2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Quality Check</vt:lpstr>
      <vt:lpstr>Dataset Overview</vt:lpstr>
      <vt:lpstr>Analysis1</vt:lpstr>
      <vt:lpstr>Analysis2</vt:lpstr>
      <vt:lpstr>Analysis3</vt:lpstr>
      <vt:lpstr>Analysis4</vt:lpstr>
      <vt:lpstr>Analysis5</vt:lpstr>
      <vt:lpstr>Analysis6</vt:lpstr>
      <vt:lpstr>Analysis7</vt:lpstr>
      <vt:lpstr>Analysis8</vt:lpstr>
      <vt:lpstr>Analysis9</vt:lpstr>
      <vt:lpstr>Overall Summary</vt:lpstr>
      <vt:lpstr>NSE Summary</vt:lpstr>
      <vt:lpstr>BSE Summary</vt:lpstr>
      <vt:lpstr>NSE - NIFTY Index Options</vt:lpstr>
      <vt:lpstr>NSE - Other Index Options</vt:lpstr>
      <vt:lpstr>BSE - SENSEX Index Options</vt:lpstr>
      <vt:lpstr>BSE - Other Index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Himank Sangai</dc:creator>
  <cp:lastModifiedBy>Samidha Sangai</cp:lastModifiedBy>
  <dcterms:created xsi:type="dcterms:W3CDTF">2026-07-07T07:02:18Z</dcterms:created>
  <dcterms:modified xsi:type="dcterms:W3CDTF">2026-07-21T06:11:22Z</dcterms:modified>
</cp:coreProperties>
</file>